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Data cleaning/0 - Scenarios/Output/"/>
    </mc:Choice>
  </mc:AlternateContent>
  <xr:revisionPtr revIDLastSave="11" documentId="8_{E2DCD014-0FEB-43C0-B9E5-F32692CE8005}" xr6:coauthVersionLast="37" xr6:coauthVersionMax="37" xr10:uidLastSave="{8CA21682-14D7-46F7-BAA8-152E0CAB0D83}"/>
  <bookViews>
    <workbookView xWindow="0" yWindow="0" windowWidth="19200" windowHeight="6600" firstSheet="21" activeTab="23" xr2:uid="{DD340BFF-A8D9-4D12-9B10-0EBBCDE57FBF}"/>
    <workbookView xWindow="0" yWindow="0" windowWidth="18636" windowHeight="9444" firstSheet="10" activeTab="10" xr2:uid="{07E39885-CE63-47BD-BAE3-8C0D77DD8E15}"/>
  </bookViews>
  <sheets>
    <sheet name="Summary" sheetId="1" r:id="rId1"/>
    <sheet name="Issues Log" sheetId="10" r:id="rId2"/>
    <sheet name="Assumptions" sheetId="11" r:id="rId3"/>
    <sheet name="F0. Scenario summary table" sheetId="79" r:id="rId4"/>
    <sheet name="F1. Carbon prices" sheetId="60" r:id="rId5"/>
    <sheet name="F2. Fossil fuel production" sheetId="61" r:id="rId6"/>
    <sheet name="F4. New EV capacity" sheetId="63" r:id="rId7"/>
    <sheet name="W1. Vehicle sales by scenario" sheetId="87" r:id="rId8"/>
    <sheet name="R1. IEA EVO deployment" sheetId="88" r:id="rId9"/>
    <sheet name="R2. IEA ETP sales" sheetId="89" r:id="rId10"/>
    <sheet name="F3. Total renewable capacity" sheetId="62" r:id="rId11"/>
    <sheet name="F5. CCS capacity" sheetId="64" r:id="rId12"/>
    <sheet name="F6. Heat pump capacity" sheetId="65" r:id="rId13"/>
    <sheet name="F7. Transport biofuels use" sheetId="66" r:id="rId14"/>
    <sheet name="F8. Aggregates" sheetId="67" r:id="rId15"/>
    <sheet name="F9. Total biofuels use" sheetId="83" r:id="rId16"/>
    <sheet name="W0. Consolidated scenario data" sheetId="47" r:id="rId17"/>
    <sheet name="W1. TIAM net CO2" sheetId="24" r:id="rId18"/>
    <sheet name="W2. TIAM CO2 price" sheetId="4" r:id="rId19"/>
    <sheet name="W3. TIAM Oil production" sheetId="17" r:id="rId20"/>
    <sheet name="W4. TIAM Gas production" sheetId="22" r:id="rId21"/>
    <sheet name="W5. TIAM Coal production" sheetId="23" r:id="rId22"/>
    <sheet name="W6. TIAM new renewable cap" sheetId="19" r:id="rId23"/>
    <sheet name="W7. TIAM total renewable cap" sheetId="21" r:id="rId24"/>
    <sheet name="W8 TIAM new CCS cap" sheetId="30" r:id="rId25"/>
    <sheet name="W9. TIAM total CCS cap" sheetId="31" r:id="rId26"/>
    <sheet name="W10. TIAM Oil consumption" sheetId="34" r:id="rId27"/>
    <sheet name="W11. TIAM Gas consumption" sheetId="35" r:id="rId28"/>
    <sheet name="W12. TIAM Coal consumption" sheetId="36" r:id="rId29"/>
    <sheet name="W13. TIAM EV capacity" sheetId="41" r:id="rId30"/>
    <sheet name="W14. TIAM Fossil veh. capacity" sheetId="42" r:id="rId31"/>
    <sheet name="W15. TIAM CO2 captured" sheetId="43" r:id="rId32"/>
    <sheet name="W16. TIAM Heat pump capacity" sheetId="44" r:id="rId33"/>
    <sheet name="W17. TIAM road transp. biofuels" sheetId="45" r:id="rId34"/>
    <sheet name="W18. TIAM biofuels consumption" sheetId="81" r:id="rId35"/>
    <sheet name="R0. Region mapping" sheetId="26" r:id="rId36"/>
    <sheet name="R0.1 Generation process mapping" sheetId="72" r:id="rId37"/>
    <sheet name="R1. US CPI inflation" sheetId="27" r:id="rId38"/>
    <sheet name="R2. Energy units" sheetId="28" r:id="rId39"/>
    <sheet name="R3. TIAM CO2 emissions" sheetId="8" r:id="rId40"/>
    <sheet name="R4. TIAM CO2 prices" sheetId="14" r:id="rId41"/>
    <sheet name="R5. TIAM energy production" sheetId="15" r:id="rId42"/>
    <sheet name="R6. TIAM new gen capacity" sheetId="16" r:id="rId43"/>
    <sheet name="Sheet2" sheetId="86" r:id="rId44"/>
    <sheet name="R7. TIAM total gen capacity" sheetId="20" r:id="rId45"/>
    <sheet name="R8. TIAM energy consumption" sheetId="33" r:id="rId46"/>
    <sheet name="R9. TIAM new EV capacity" sheetId="37" r:id="rId47"/>
    <sheet name="R10. TIAM new oil veh. capacity" sheetId="38" r:id="rId48"/>
    <sheet name="R11. TIAM road transport fuels" sheetId="13" r:id="rId49"/>
    <sheet name="R12. TIAM new heat pump cap." sheetId="39" r:id="rId50"/>
    <sheet name="R13. TIAM CO2 captured" sheetId="40" r:id="rId51"/>
    <sheet name="R14. IRENA total gen capacity" sheetId="46" r:id="rId52"/>
    <sheet name="R15. BP oil gas coa production" sheetId="48" r:id="rId53"/>
    <sheet name="R16. BP oil gas coa consumption" sheetId="49" r:id="rId54"/>
    <sheet name="R17. IEA EV stock" sheetId="50" r:id="rId55"/>
    <sheet name="R18. IEA ETP Transport" sheetId="51" r:id="rId56"/>
    <sheet name="R18. IEA ETP Buildings" sheetId="52" r:id="rId57"/>
    <sheet name="R19. IEA WEB Road Energy" sheetId="53" r:id="rId58"/>
    <sheet name="R20. IEA WEO Fossil supply" sheetId="56" r:id="rId59"/>
    <sheet name="R21. IEA WEO Fossil demand" sheetId="57" r:id="rId60"/>
    <sheet name="R22. IEA WEO Power gen" sheetId="58" r:id="rId61"/>
    <sheet name="R23. IEA CO2 emissions fuel" sheetId="59" r:id="rId62"/>
    <sheet name="R24. Carbon price convergence" sheetId="68" r:id="rId63"/>
    <sheet name="R25. BP Energy EV factors" sheetId="75" r:id="rId64"/>
    <sheet name="R26. IEA EV Outlook deployment" sheetId="77" r:id="rId65"/>
    <sheet name="R27. TIAM Steel output" sheetId="78" r:id="rId66"/>
    <sheet name="R28. TIAM 1206 prim energy cons" sheetId="80" r:id="rId67"/>
    <sheet name="World_Balance" sheetId="84" r:id="rId68"/>
  </sheets>
  <definedNames>
    <definedName name="_xlnm._FilterDatabase" localSheetId="35" hidden="1">'R0. Region mapping'!$A$8:$N$103</definedName>
    <definedName name="_xlnm._FilterDatabase" localSheetId="36" hidden="1">'R0.1 Generation process mapping'!$A$8:$N$103</definedName>
    <definedName name="_xlnm._FilterDatabase" localSheetId="37" hidden="1">'R1. US CPI inflation'!$A$8:$BJ$272</definedName>
    <definedName name="_xlnm._FilterDatabase" localSheetId="47" hidden="1">'R10. TIAM new oil veh. capacity'!$A$8:$Q$103</definedName>
    <definedName name="_xlnm._FilterDatabase" localSheetId="48" hidden="1">'R11. TIAM road transport fuels'!$A$8:$P$103</definedName>
    <definedName name="_xlnm._FilterDatabase" localSheetId="49" hidden="1">'R12. TIAM new heat pump cap.'!$A$8:$R$103</definedName>
    <definedName name="_xlnm._FilterDatabase" localSheetId="50" hidden="1">'R13. TIAM CO2 captured'!$A$8:$R$103</definedName>
    <definedName name="_xlnm._FilterDatabase" localSheetId="51" hidden="1">'R14. IRENA total gen capacity'!$A$13:$R$101</definedName>
    <definedName name="_xlnm._FilterDatabase" localSheetId="52" hidden="1">'R15. BP oil gas coa production'!$A$7:$R$95</definedName>
    <definedName name="_xlnm._FilterDatabase" localSheetId="53" hidden="1">'R16. BP oil gas coa consumption'!$A$7:$R$95</definedName>
    <definedName name="_xlnm._FilterDatabase" localSheetId="54" hidden="1">'R17. IEA EV stock'!$A$7:$R$75</definedName>
    <definedName name="_xlnm._FilterDatabase" localSheetId="56" hidden="1">'R18. IEA ETP Buildings'!$A$7:$K$21</definedName>
    <definedName name="_xlnm._FilterDatabase" localSheetId="55" hidden="1">'R18. IEA ETP Transport'!$A$7:$N$44</definedName>
    <definedName name="_xlnm._FilterDatabase" localSheetId="57" hidden="1">'R19. IEA WEB Road Energy'!$A$9:$J$21</definedName>
    <definedName name="_xlnm._FilterDatabase" localSheetId="58" hidden="1">'R20. IEA WEO Fossil supply'!$A$8:$J$8</definedName>
    <definedName name="_xlnm._FilterDatabase" localSheetId="59" hidden="1">'R21. IEA WEO Fossil demand'!#REF!</definedName>
    <definedName name="_xlnm._FilterDatabase" localSheetId="60" hidden="1">'R22. IEA WEO Power gen'!#REF!</definedName>
    <definedName name="_xlnm._FilterDatabase" localSheetId="61" hidden="1">'R23. IEA CO2 emissions fuel'!#REF!</definedName>
    <definedName name="_xlnm._FilterDatabase" localSheetId="63" hidden="1">'R25. BP Energy EV factors'!#REF!</definedName>
    <definedName name="_xlnm._FilterDatabase" localSheetId="64" hidden="1">'R26. IEA EV Outlook deployment'!#REF!</definedName>
    <definedName name="_xlnm._FilterDatabase" localSheetId="65" hidden="1">'R27. TIAM Steel output'!$A$8:$R$98</definedName>
    <definedName name="_xlnm._FilterDatabase" localSheetId="66" hidden="1">'R28. TIAM 1206 prim energy cons'!$A$9:$Q$1240</definedName>
    <definedName name="_xlnm._FilterDatabase" localSheetId="39" hidden="1">'R3. TIAM CO2 emissions'!$A$8:$O$103</definedName>
    <definedName name="_xlnm._FilterDatabase" localSheetId="40" hidden="1">'R4. TIAM CO2 prices'!$A$8:$L$88</definedName>
    <definedName name="_xlnm._FilterDatabase" localSheetId="41" hidden="1">'R5. TIAM energy production'!$A$8:$P$266</definedName>
    <definedName name="_xlnm._FilterDatabase" localSheetId="42" hidden="1">'R6. TIAM new gen capacity'!$A$8:$P$909</definedName>
    <definedName name="_xlnm._FilterDatabase" localSheetId="44" hidden="1">'R7. TIAM total gen capacity'!$A$8:$R$926</definedName>
    <definedName name="_xlnm._FilterDatabase" localSheetId="45" hidden="1">'R8. TIAM energy consumption'!$A$8:$Q$266</definedName>
    <definedName name="_xlnm._FilterDatabase" localSheetId="46" hidden="1">'R9. TIAM new EV capacity'!$A$8:$P$103</definedName>
    <definedName name="_xlnm._FilterDatabase" localSheetId="16" hidden="1">'W0. Consolidated scenario data'!$A$7:$T$164</definedName>
    <definedName name="aaa">4</definedName>
    <definedName name="CAAGR_tolerance">200</definedName>
    <definedName name="myCurrentRegion">#REF!</definedName>
    <definedName name="myCurrentRegionSource">#REF!</definedName>
    <definedName name="_xlnm.Print_Area" localSheetId="67">World_Balance!$A$8:$K$64,World_Balance!$M$8:$W$64</definedName>
    <definedName name="RoundFactorLong">4</definedName>
    <definedName name="RoundFactorMed">3</definedName>
    <definedName name="RoundFactorShort">3</definedName>
    <definedName name="SmallestNonZeroValue">0.00001</definedName>
    <definedName name="SumTolerance">0.005</definedName>
    <definedName name="Z_1CCE8C57_19FE_43DA_A338_3E97233DF20B_.wvu.Cols" localSheetId="67" hidden="1">World_Balance!#REF!</definedName>
    <definedName name="Z_1CCE8C57_19FE_43DA_A338_3E97233DF20B_.wvu.PrintArea" localSheetId="67" hidden="1">World_Balance!$A$9:$K$62</definedName>
    <definedName name="Z_2B2AC2DA_C199_496F_A12D_84A7540FE4E1_.wvu.Cols" localSheetId="67" hidden="1">World_Balance!#REF!</definedName>
    <definedName name="Z_2B2AC2DA_C199_496F_A12D_84A7540FE4E1_.wvu.PrintArea" localSheetId="67" hidden="1">World_Balance!$A$9:$K$62</definedName>
    <definedName name="Z_9694454B_F468_4282_9AF0_76F65AAFC65B_.wvu.Cols" localSheetId="67" hidden="1">World_Balance!#REF!</definedName>
    <definedName name="Z_9694454B_F468_4282_9AF0_76F65AAFC65B_.wvu.PrintArea" localSheetId="67" hidden="1">World_Balance!$A$9:$K$62</definedName>
  </definedNames>
  <calcPr calcId="179021" calcCompleted="0"/>
  <pivotCaches>
    <pivotCache cacheId="0" r:id="rId69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5" i="62" l="1"/>
  <c r="J49" i="62"/>
  <c r="J42" i="62"/>
  <c r="J28" i="62"/>
  <c r="J20" i="62"/>
  <c r="J13" i="62"/>
  <c r="D21" i="63" l="1"/>
  <c r="E21" i="63"/>
  <c r="F21" i="63"/>
  <c r="G21" i="63"/>
  <c r="H21" i="63"/>
  <c r="D22" i="63"/>
  <c r="E22" i="63"/>
  <c r="F22" i="63"/>
  <c r="G22" i="63"/>
  <c r="H22" i="63"/>
  <c r="D23" i="63"/>
  <c r="E23" i="63"/>
  <c r="F23" i="63"/>
  <c r="G23" i="63"/>
  <c r="H23" i="63"/>
  <c r="D24" i="63"/>
  <c r="E24" i="63"/>
  <c r="F24" i="63"/>
  <c r="G24" i="63"/>
  <c r="H24" i="63"/>
  <c r="D25" i="63"/>
  <c r="E25" i="63"/>
  <c r="F25" i="63"/>
  <c r="G25" i="63"/>
  <c r="H25" i="63"/>
  <c r="D26" i="63"/>
  <c r="E26" i="63"/>
  <c r="F26" i="63"/>
  <c r="G26" i="63"/>
  <c r="H26" i="63"/>
  <c r="D27" i="63"/>
  <c r="E27" i="63"/>
  <c r="F27" i="63"/>
  <c r="G27" i="63"/>
  <c r="H27" i="63"/>
  <c r="D28" i="63"/>
  <c r="E28" i="63"/>
  <c r="F28" i="63"/>
  <c r="G28" i="63"/>
  <c r="H28" i="63"/>
  <c r="C22" i="63"/>
  <c r="C23" i="63"/>
  <c r="C24" i="63"/>
  <c r="C25" i="63"/>
  <c r="C26" i="63"/>
  <c r="C27" i="63"/>
  <c r="C28" i="63"/>
  <c r="C21" i="63"/>
  <c r="A57" i="87"/>
  <c r="A58" i="87"/>
  <c r="A59" i="87"/>
  <c r="A60" i="87"/>
  <c r="A61" i="87"/>
  <c r="A62" i="87"/>
  <c r="A56" i="87"/>
  <c r="D56" i="87"/>
  <c r="E56" i="87"/>
  <c r="F56" i="87"/>
  <c r="G56" i="87"/>
  <c r="D57" i="87"/>
  <c r="E57" i="87"/>
  <c r="F57" i="87"/>
  <c r="G57" i="87"/>
  <c r="D58" i="87"/>
  <c r="E58" i="87"/>
  <c r="F58" i="87"/>
  <c r="G58" i="87"/>
  <c r="D59" i="87"/>
  <c r="E59" i="87"/>
  <c r="F59" i="87"/>
  <c r="G59" i="87"/>
  <c r="D60" i="87"/>
  <c r="E60" i="87"/>
  <c r="F60" i="87"/>
  <c r="G60" i="87"/>
  <c r="D61" i="87"/>
  <c r="E61" i="87"/>
  <c r="F61" i="87"/>
  <c r="G61" i="87"/>
  <c r="D62" i="87"/>
  <c r="E62" i="87"/>
  <c r="F62" i="87"/>
  <c r="G62" i="87"/>
  <c r="C57" i="87"/>
  <c r="C58" i="87"/>
  <c r="C59" i="87"/>
  <c r="C60" i="87"/>
  <c r="C61" i="87"/>
  <c r="C62" i="87"/>
  <c r="C56" i="87"/>
  <c r="G53" i="87"/>
  <c r="F53" i="87"/>
  <c r="E54" i="87"/>
  <c r="F54" i="87"/>
  <c r="G54" i="87"/>
  <c r="D54" i="87"/>
  <c r="E49" i="87"/>
  <c r="F49" i="87"/>
  <c r="G49" i="87"/>
  <c r="E50" i="87"/>
  <c r="F50" i="87"/>
  <c r="G50" i="87"/>
  <c r="E51" i="87"/>
  <c r="F51" i="87"/>
  <c r="G51" i="87"/>
  <c r="D50" i="87"/>
  <c r="D51" i="87"/>
  <c r="D49" i="87"/>
  <c r="M37" i="87"/>
  <c r="M38" i="87"/>
  <c r="M39" i="87"/>
  <c r="M40" i="87"/>
  <c r="M41" i="87"/>
  <c r="M42" i="87"/>
  <c r="M36" i="87"/>
  <c r="E52" i="87"/>
  <c r="F52" i="87"/>
  <c r="G52" i="87"/>
  <c r="D52" i="87"/>
  <c r="E48" i="87"/>
  <c r="F48" i="87"/>
  <c r="G48" i="87"/>
  <c r="D48" i="87"/>
  <c r="D53" i="87"/>
  <c r="E53" i="87"/>
  <c r="D47" i="87"/>
  <c r="E47" i="87"/>
  <c r="F47" i="87"/>
  <c r="G47" i="87"/>
  <c r="C48" i="87"/>
  <c r="C49" i="87"/>
  <c r="C50" i="87"/>
  <c r="C51" i="87"/>
  <c r="C52" i="87"/>
  <c r="C53" i="87"/>
  <c r="C54" i="87"/>
  <c r="C47" i="87"/>
  <c r="B48" i="87"/>
  <c r="B49" i="87"/>
  <c r="B50" i="87"/>
  <c r="B51" i="87"/>
  <c r="B52" i="87"/>
  <c r="B53" i="87"/>
  <c r="B54" i="87"/>
  <c r="B47" i="87"/>
  <c r="J36" i="87"/>
  <c r="K36" i="87"/>
  <c r="L36" i="87"/>
  <c r="N36" i="87"/>
  <c r="O36" i="87"/>
  <c r="P36" i="87"/>
  <c r="J37" i="87"/>
  <c r="K37" i="87"/>
  <c r="L37" i="87"/>
  <c r="N37" i="87"/>
  <c r="O37" i="87"/>
  <c r="P37" i="87"/>
  <c r="J38" i="87"/>
  <c r="K38" i="87"/>
  <c r="L38" i="87"/>
  <c r="N38" i="87"/>
  <c r="O38" i="87"/>
  <c r="P38" i="87"/>
  <c r="J39" i="87"/>
  <c r="K39" i="87"/>
  <c r="L39" i="87"/>
  <c r="N39" i="87"/>
  <c r="O39" i="87"/>
  <c r="P39" i="87"/>
  <c r="J40" i="87"/>
  <c r="K40" i="87"/>
  <c r="L40" i="87"/>
  <c r="N40" i="87"/>
  <c r="O40" i="87"/>
  <c r="P40" i="87"/>
  <c r="J41" i="87"/>
  <c r="K41" i="87"/>
  <c r="L41" i="87"/>
  <c r="N41" i="87"/>
  <c r="O41" i="87"/>
  <c r="P41" i="87"/>
  <c r="J42" i="87"/>
  <c r="K42" i="87"/>
  <c r="L42" i="87"/>
  <c r="N42" i="87"/>
  <c r="O42" i="87"/>
  <c r="P42" i="87"/>
  <c r="I37" i="87"/>
  <c r="I38" i="87"/>
  <c r="I39" i="87"/>
  <c r="I40" i="87"/>
  <c r="I41" i="87"/>
  <c r="I42" i="87"/>
  <c r="I36" i="87"/>
  <c r="C33" i="87"/>
  <c r="C36" i="87"/>
  <c r="D36" i="87"/>
  <c r="E36" i="87"/>
  <c r="F36" i="87"/>
  <c r="G36" i="87"/>
  <c r="H36" i="87"/>
  <c r="C37" i="87"/>
  <c r="D37" i="87"/>
  <c r="E37" i="87"/>
  <c r="F37" i="87"/>
  <c r="G37" i="87"/>
  <c r="H37" i="87"/>
  <c r="C38" i="87"/>
  <c r="D38" i="87"/>
  <c r="E38" i="87"/>
  <c r="F38" i="87"/>
  <c r="G38" i="87"/>
  <c r="H38" i="87"/>
  <c r="C39" i="87"/>
  <c r="D39" i="87"/>
  <c r="E39" i="87"/>
  <c r="F39" i="87"/>
  <c r="G39" i="87"/>
  <c r="H39" i="87"/>
  <c r="C40" i="87"/>
  <c r="D40" i="87"/>
  <c r="E40" i="87"/>
  <c r="F40" i="87"/>
  <c r="G40" i="87"/>
  <c r="H40" i="87"/>
  <c r="C41" i="87"/>
  <c r="D41" i="87"/>
  <c r="E41" i="87"/>
  <c r="F41" i="87"/>
  <c r="G41" i="87"/>
  <c r="H41" i="87"/>
  <c r="C42" i="87"/>
  <c r="D42" i="87"/>
  <c r="E42" i="87"/>
  <c r="F42" i="87"/>
  <c r="G42" i="87"/>
  <c r="H42" i="87"/>
  <c r="B37" i="87"/>
  <c r="B38" i="87"/>
  <c r="B39" i="87"/>
  <c r="B40" i="87"/>
  <c r="B41" i="87"/>
  <c r="B42" i="87"/>
  <c r="B36" i="87"/>
  <c r="I12" i="87" a="1"/>
  <c r="I12" i="87" s="1"/>
  <c r="G12" i="87" a="1"/>
  <c r="G12" i="87" s="1"/>
  <c r="E12" i="87" a="1"/>
  <c r="E12" i="87" s="1"/>
  <c r="R18" i="87" s="1"/>
  <c r="D12" i="87" a="1"/>
  <c r="D12" i="87" s="1"/>
  <c r="M18" i="87" s="1"/>
  <c r="C12" i="87" a="1"/>
  <c r="C12" i="87" s="1"/>
  <c r="H18" i="87" s="1"/>
  <c r="E11" i="87" a="1"/>
  <c r="E11" i="87" s="1"/>
  <c r="R17" i="87" s="1"/>
  <c r="D11" i="87" a="1"/>
  <c r="D11" i="87" s="1"/>
  <c r="M17" i="87" s="1"/>
  <c r="C11" i="87" a="1"/>
  <c r="C11" i="87" s="1"/>
  <c r="H17" i="87" s="1"/>
  <c r="I10" i="87" a="1"/>
  <c r="I10" i="87" s="1"/>
  <c r="AV24" i="87" s="1"/>
  <c r="H10" i="87" a="1"/>
  <c r="H10" i="87" s="1"/>
  <c r="G10" i="87" a="1"/>
  <c r="G10" i="87" s="1"/>
  <c r="AV23" i="87" s="1"/>
  <c r="F10" i="87" a="1"/>
  <c r="F10" i="87" s="1"/>
  <c r="E10" i="87" a="1"/>
  <c r="E10" i="87" s="1"/>
  <c r="D10" i="87" a="1"/>
  <c r="D10" i="87" s="1"/>
  <c r="C10" i="87" a="1"/>
  <c r="C10" i="87" s="1"/>
  <c r="B10" i="87" a="1"/>
  <c r="B10" i="87" s="1"/>
  <c r="B11" i="87" s="1"/>
  <c r="AO17" i="87" l="1"/>
  <c r="AG17" i="87"/>
  <c r="Y17" i="87"/>
  <c r="AV17" i="87"/>
  <c r="AN17" i="87"/>
  <c r="AF17" i="87"/>
  <c r="X17" i="87"/>
  <c r="AU17" i="87"/>
  <c r="AM17" i="87"/>
  <c r="AE17" i="87"/>
  <c r="AT17" i="87"/>
  <c r="AL17" i="87"/>
  <c r="AD17" i="87"/>
  <c r="V17" i="87"/>
  <c r="N17" i="87"/>
  <c r="AR17" i="87"/>
  <c r="AJ17" i="87"/>
  <c r="AB17" i="87"/>
  <c r="AQ17" i="87"/>
  <c r="AI17" i="87"/>
  <c r="AA17" i="87"/>
  <c r="U17" i="87"/>
  <c r="AS17" i="87"/>
  <c r="T17" i="87"/>
  <c r="AP17" i="87"/>
  <c r="S17" i="87"/>
  <c r="O17" i="87"/>
  <c r="W17" i="87"/>
  <c r="AK17" i="87"/>
  <c r="AH17" i="87"/>
  <c r="Q17" i="87"/>
  <c r="Z17" i="87"/>
  <c r="AC17" i="87"/>
  <c r="P17" i="87"/>
  <c r="C17" i="87"/>
  <c r="G17" i="87" s="1"/>
  <c r="B12" i="87"/>
  <c r="C18" i="87" s="1"/>
  <c r="G18" i="87" s="1"/>
  <c r="D18" i="87"/>
  <c r="AV25" i="87"/>
  <c r="C24" i="87"/>
  <c r="AL24" i="87" s="1"/>
  <c r="H12" i="87"/>
  <c r="K18" i="87"/>
  <c r="J18" i="87"/>
  <c r="I18" i="87"/>
  <c r="L18" i="87"/>
  <c r="AQ18" i="87"/>
  <c r="AI18" i="87"/>
  <c r="AA18" i="87"/>
  <c r="S18" i="87"/>
  <c r="AP18" i="87"/>
  <c r="AH18" i="87"/>
  <c r="Z18" i="87"/>
  <c r="AO18" i="87"/>
  <c r="AG18" i="87"/>
  <c r="Y18" i="87"/>
  <c r="Q18" i="87"/>
  <c r="AV18" i="87"/>
  <c r="AN18" i="87"/>
  <c r="AF18" i="87"/>
  <c r="X18" i="87"/>
  <c r="P18" i="87"/>
  <c r="AT18" i="87"/>
  <c r="AL18" i="87"/>
  <c r="AD18" i="87"/>
  <c r="V18" i="87"/>
  <c r="N18" i="87"/>
  <c r="AS18" i="87"/>
  <c r="AK18" i="87"/>
  <c r="AC18" i="87"/>
  <c r="U18" i="87"/>
  <c r="AJ18" i="87"/>
  <c r="AR18" i="87"/>
  <c r="AE18" i="87"/>
  <c r="AB18" i="87"/>
  <c r="W18" i="87"/>
  <c r="T18" i="87"/>
  <c r="AM18" i="87"/>
  <c r="AU18" i="87"/>
  <c r="O18" i="87"/>
  <c r="AV26" i="87"/>
  <c r="AV27" i="87"/>
  <c r="L17" i="87"/>
  <c r="C23" i="87"/>
  <c r="AI23" i="87" s="1"/>
  <c r="F12" i="87"/>
  <c r="I17" i="87"/>
  <c r="J17" i="87"/>
  <c r="K17" i="87"/>
  <c r="L15" i="62"/>
  <c r="AB24" i="87" l="1"/>
  <c r="AH24" i="87"/>
  <c r="AM24" i="87"/>
  <c r="K24" i="87"/>
  <c r="AJ24" i="87"/>
  <c r="X24" i="87"/>
  <c r="AS24" i="87"/>
  <c r="H24" i="87"/>
  <c r="F24" i="87"/>
  <c r="I24" i="87"/>
  <c r="V24" i="87"/>
  <c r="J24" i="87"/>
  <c r="O24" i="87"/>
  <c r="E18" i="87"/>
  <c r="R24" i="87"/>
  <c r="W24" i="87"/>
  <c r="AG23" i="87"/>
  <c r="Q23" i="87"/>
  <c r="Z23" i="87"/>
  <c r="F18" i="87"/>
  <c r="D23" i="87"/>
  <c r="M23" i="87"/>
  <c r="E17" i="87"/>
  <c r="AI24" i="87"/>
  <c r="E24" i="87"/>
  <c r="AI25" i="87"/>
  <c r="V23" i="87"/>
  <c r="AH23" i="87"/>
  <c r="U23" i="87"/>
  <c r="F23" i="87"/>
  <c r="H23" i="87"/>
  <c r="L23" i="87"/>
  <c r="D17" i="87"/>
  <c r="AL23" i="87"/>
  <c r="G23" i="87"/>
  <c r="P23" i="87"/>
  <c r="AP23" i="87"/>
  <c r="T23" i="87"/>
  <c r="AC23" i="87"/>
  <c r="S24" i="87"/>
  <c r="AN24" i="87"/>
  <c r="Z24" i="87"/>
  <c r="AR24" i="87"/>
  <c r="N24" i="87"/>
  <c r="AE24" i="87"/>
  <c r="K23" i="87"/>
  <c r="AO23" i="87"/>
  <c r="W23" i="87"/>
  <c r="AF23" i="87"/>
  <c r="S23" i="87"/>
  <c r="AJ23" i="87"/>
  <c r="AS23" i="87"/>
  <c r="AA24" i="87"/>
  <c r="Q24" i="87"/>
  <c r="AP24" i="87"/>
  <c r="M24" i="87"/>
  <c r="AD24" i="87"/>
  <c r="AU24" i="87"/>
  <c r="I23" i="87"/>
  <c r="AB23" i="87"/>
  <c r="Y23" i="87"/>
  <c r="AE23" i="87"/>
  <c r="AN23" i="87"/>
  <c r="AA23" i="87"/>
  <c r="AR23" i="87"/>
  <c r="AQ24" i="87"/>
  <c r="Y24" i="87"/>
  <c r="D24" i="87"/>
  <c r="U24" i="87"/>
  <c r="X23" i="87"/>
  <c r="AK23" i="87"/>
  <c r="D27" i="87"/>
  <c r="AA27" i="87"/>
  <c r="AU27" i="87"/>
  <c r="AO27" i="87"/>
  <c r="AL27" i="87"/>
  <c r="C30" i="87"/>
  <c r="C27" i="87"/>
  <c r="M27" i="87" s="1"/>
  <c r="N23" i="87"/>
  <c r="J23" i="87"/>
  <c r="AF24" i="87"/>
  <c r="AG24" i="87"/>
  <c r="AG25" i="87" s="1"/>
  <c r="L24" i="87"/>
  <c r="AC24" i="87"/>
  <c r="AT24" i="87"/>
  <c r="C26" i="87"/>
  <c r="C28" i="87" s="1"/>
  <c r="C29" i="87"/>
  <c r="C31" i="87" s="1"/>
  <c r="C25" i="87"/>
  <c r="O23" i="87"/>
  <c r="AV29" i="87"/>
  <c r="AO26" i="87"/>
  <c r="AV28" i="87"/>
  <c r="L26" i="87"/>
  <c r="AM23" i="87"/>
  <c r="F17" i="87"/>
  <c r="AD23" i="87"/>
  <c r="AT23" i="87"/>
  <c r="AU23" i="87"/>
  <c r="R23" i="87"/>
  <c r="AQ23" i="87"/>
  <c r="E23" i="87"/>
  <c r="P24" i="87"/>
  <c r="AO24" i="87"/>
  <c r="T24" i="87"/>
  <c r="AK24" i="87"/>
  <c r="G24" i="87"/>
  <c r="J50" i="62"/>
  <c r="L50" i="62"/>
  <c r="M50" i="62"/>
  <c r="N50" i="62"/>
  <c r="L51" i="62"/>
  <c r="M51" i="62"/>
  <c r="N51" i="62"/>
  <c r="L52" i="62"/>
  <c r="M52" i="62"/>
  <c r="N52" i="62"/>
  <c r="L53" i="62"/>
  <c r="M53" i="62"/>
  <c r="N53" i="62"/>
  <c r="L54" i="62"/>
  <c r="M54" i="62"/>
  <c r="N54" i="62"/>
  <c r="L55" i="62"/>
  <c r="M55" i="62"/>
  <c r="N55" i="62"/>
  <c r="J56" i="62"/>
  <c r="K56" i="62"/>
  <c r="L56" i="62"/>
  <c r="M56" i="62"/>
  <c r="N56" i="62"/>
  <c r="H56" i="62"/>
  <c r="I56" i="62"/>
  <c r="F50" i="62"/>
  <c r="G50" i="62"/>
  <c r="H50" i="62"/>
  <c r="I50" i="62"/>
  <c r="F51" i="62"/>
  <c r="G51" i="62"/>
  <c r="H51" i="62"/>
  <c r="I51" i="62"/>
  <c r="F52" i="62"/>
  <c r="G52" i="62"/>
  <c r="H52" i="62"/>
  <c r="I52" i="62"/>
  <c r="F53" i="62"/>
  <c r="G53" i="62"/>
  <c r="H53" i="62"/>
  <c r="I53" i="62"/>
  <c r="F54" i="62"/>
  <c r="G54" i="62"/>
  <c r="H54" i="62"/>
  <c r="I54" i="62"/>
  <c r="F55" i="62"/>
  <c r="G55" i="62"/>
  <c r="H55" i="62"/>
  <c r="I55" i="62"/>
  <c r="E55" i="62"/>
  <c r="E51" i="62"/>
  <c r="E52" i="62"/>
  <c r="E53" i="62"/>
  <c r="E54" i="62"/>
  <c r="E50" i="62"/>
  <c r="Z25" i="87" l="1"/>
  <c r="Q25" i="87"/>
  <c r="V27" i="87"/>
  <c r="U27" i="87"/>
  <c r="W27" i="87"/>
  <c r="AS27" i="87"/>
  <c r="AS28" i="87" s="1"/>
  <c r="H27" i="87"/>
  <c r="Z27" i="87"/>
  <c r="P26" i="87"/>
  <c r="AG27" i="87"/>
  <c r="S27" i="87"/>
  <c r="F27" i="87"/>
  <c r="X27" i="87"/>
  <c r="L27" i="87"/>
  <c r="AE26" i="87"/>
  <c r="AE29" i="87" s="1"/>
  <c r="N27" i="87"/>
  <c r="AF27" i="87"/>
  <c r="AJ27" i="87"/>
  <c r="M25" i="87"/>
  <c r="AR27" i="87"/>
  <c r="D25" i="87"/>
  <c r="G27" i="87"/>
  <c r="AH27" i="87"/>
  <c r="AS26" i="87"/>
  <c r="O27" i="87"/>
  <c r="K27" i="87"/>
  <c r="AC27" i="87"/>
  <c r="AV30" i="87"/>
  <c r="Y27" i="87"/>
  <c r="AN27" i="87"/>
  <c r="AB27" i="87"/>
  <c r="AO29" i="87"/>
  <c r="AO28" i="87"/>
  <c r="Y25" i="87"/>
  <c r="AU26" i="87"/>
  <c r="X26" i="87"/>
  <c r="AS25" i="87"/>
  <c r="K25" i="87"/>
  <c r="P25" i="87"/>
  <c r="AP25" i="87"/>
  <c r="AT25" i="87"/>
  <c r="AR26" i="87"/>
  <c r="F26" i="87"/>
  <c r="J26" i="87"/>
  <c r="AA26" i="87"/>
  <c r="AD25" i="87"/>
  <c r="D26" i="87"/>
  <c r="N26" i="87"/>
  <c r="AF26" i="87"/>
  <c r="R26" i="87"/>
  <c r="AI26" i="87"/>
  <c r="I27" i="87"/>
  <c r="AD27" i="87"/>
  <c r="P27" i="87"/>
  <c r="P28" i="87" s="1"/>
  <c r="AP27" i="87"/>
  <c r="T27" i="87"/>
  <c r="AK27" i="87"/>
  <c r="AB25" i="87"/>
  <c r="AJ25" i="87"/>
  <c r="G25" i="87"/>
  <c r="AU25" i="87"/>
  <c r="AJ26" i="87"/>
  <c r="Z26" i="87"/>
  <c r="S25" i="87"/>
  <c r="AL25" i="87"/>
  <c r="I26" i="87"/>
  <c r="J25" i="87"/>
  <c r="AR25" i="87"/>
  <c r="AF25" i="87"/>
  <c r="AH25" i="87"/>
  <c r="L28" i="87"/>
  <c r="L29" i="87"/>
  <c r="E26" i="87"/>
  <c r="AH26" i="87"/>
  <c r="AM25" i="87"/>
  <c r="O25" i="87"/>
  <c r="AK25" i="87"/>
  <c r="AA25" i="87"/>
  <c r="W25" i="87"/>
  <c r="L25" i="87"/>
  <c r="V25" i="87"/>
  <c r="AS29" i="87"/>
  <c r="S26" i="87"/>
  <c r="AN26" i="87"/>
  <c r="I25" i="87"/>
  <c r="O26" i="87"/>
  <c r="AD26" i="87"/>
  <c r="E25" i="87"/>
  <c r="U26" i="87"/>
  <c r="Q26" i="87"/>
  <c r="N25" i="87"/>
  <c r="W26" i="87"/>
  <c r="AM26" i="87"/>
  <c r="AC26" i="87"/>
  <c r="AT26" i="87"/>
  <c r="Y26" i="87"/>
  <c r="AT27" i="87"/>
  <c r="AE27" i="87"/>
  <c r="J27" i="87"/>
  <c r="AI27" i="87"/>
  <c r="E27" i="87"/>
  <c r="X25" i="87"/>
  <c r="AN25" i="87"/>
  <c r="AO25" i="87"/>
  <c r="AC25" i="87"/>
  <c r="H25" i="87"/>
  <c r="P29" i="87"/>
  <c r="V26" i="87"/>
  <c r="AQ26" i="87"/>
  <c r="U25" i="87"/>
  <c r="M26" i="87"/>
  <c r="G26" i="87"/>
  <c r="AL26" i="87"/>
  <c r="AP26" i="87"/>
  <c r="AQ25" i="87"/>
  <c r="AV31" i="87"/>
  <c r="R25" i="87"/>
  <c r="AB26" i="87"/>
  <c r="T26" i="87"/>
  <c r="AK26" i="87"/>
  <c r="H26" i="87"/>
  <c r="AG26" i="87"/>
  <c r="K26" i="87"/>
  <c r="Q27" i="87"/>
  <c r="AM27" i="87"/>
  <c r="R27" i="87"/>
  <c r="AQ27" i="87"/>
  <c r="AE25" i="87"/>
  <c r="T25" i="87"/>
  <c r="F25" i="87"/>
  <c r="CH13" i="21"/>
  <c r="CH14" i="21"/>
  <c r="CH15" i="21"/>
  <c r="CH16" i="21"/>
  <c r="CH17" i="21"/>
  <c r="CH12" i="21"/>
  <c r="BU13" i="21"/>
  <c r="BU14" i="21"/>
  <c r="BU15" i="21"/>
  <c r="BU16" i="21"/>
  <c r="BU17" i="21"/>
  <c r="BU12" i="21"/>
  <c r="BH13" i="21"/>
  <c r="BH14" i="21"/>
  <c r="BH15" i="21"/>
  <c r="BH16" i="21"/>
  <c r="BH17" i="21"/>
  <c r="BH12" i="21"/>
  <c r="AH13" i="21"/>
  <c r="AH14" i="21"/>
  <c r="AH15" i="21"/>
  <c r="AH16" i="21"/>
  <c r="AH17" i="21"/>
  <c r="AH12" i="21"/>
  <c r="H13" i="21"/>
  <c r="H14" i="21"/>
  <c r="H15" i="21"/>
  <c r="H16" i="21"/>
  <c r="H17" i="21"/>
  <c r="H12" i="21"/>
  <c r="U13" i="21"/>
  <c r="U14" i="21"/>
  <c r="U15" i="21"/>
  <c r="U16" i="21"/>
  <c r="U17" i="21"/>
  <c r="U12" i="21"/>
  <c r="AO30" i="87" l="1"/>
  <c r="AE28" i="87"/>
  <c r="AE30" i="87" s="1"/>
  <c r="AE31" i="87" s="1"/>
  <c r="L30" i="87"/>
  <c r="AP28" i="87"/>
  <c r="AP29" i="87"/>
  <c r="V28" i="87"/>
  <c r="V29" i="87"/>
  <c r="AD28" i="87"/>
  <c r="AD29" i="87"/>
  <c r="AS30" i="87"/>
  <c r="AS31" i="87" s="1"/>
  <c r="E28" i="87"/>
  <c r="E29" i="87"/>
  <c r="X29" i="87"/>
  <c r="X28" i="87"/>
  <c r="AB28" i="87"/>
  <c r="AB29" i="87"/>
  <c r="AQ29" i="87"/>
  <c r="AQ28" i="87"/>
  <c r="AH28" i="87"/>
  <c r="AH29" i="87"/>
  <c r="AL28" i="87"/>
  <c r="AL29" i="87"/>
  <c r="P30" i="87"/>
  <c r="P31" i="87" s="1"/>
  <c r="O28" i="87"/>
  <c r="O29" i="87"/>
  <c r="L31" i="87"/>
  <c r="AI29" i="87"/>
  <c r="AI28" i="87"/>
  <c r="AA29" i="87"/>
  <c r="AA28" i="87"/>
  <c r="AU28" i="87"/>
  <c r="AU29" i="87"/>
  <c r="Y29" i="87"/>
  <c r="Y28" i="87"/>
  <c r="Y30" i="87" s="1"/>
  <c r="R28" i="87"/>
  <c r="R29" i="87"/>
  <c r="U28" i="87"/>
  <c r="U29" i="87"/>
  <c r="AJ28" i="87"/>
  <c r="AJ29" i="87"/>
  <c r="AF29" i="87"/>
  <c r="AF28" i="87"/>
  <c r="AF30" i="87" s="1"/>
  <c r="H29" i="87"/>
  <c r="H28" i="87"/>
  <c r="AC28" i="87"/>
  <c r="AC29" i="87"/>
  <c r="N28" i="87"/>
  <c r="N29" i="87"/>
  <c r="AR28" i="87"/>
  <c r="AR29" i="87"/>
  <c r="K29" i="87"/>
  <c r="K28" i="87"/>
  <c r="Q29" i="87"/>
  <c r="Q28" i="87"/>
  <c r="AG29" i="87"/>
  <c r="AG28" i="87"/>
  <c r="AG30" i="87" s="1"/>
  <c r="AK28" i="87"/>
  <c r="AK29" i="87"/>
  <c r="AM28" i="87"/>
  <c r="AM29" i="87"/>
  <c r="AN29" i="87"/>
  <c r="AN28" i="87"/>
  <c r="D28" i="87"/>
  <c r="D29" i="87"/>
  <c r="G28" i="87"/>
  <c r="G29" i="87"/>
  <c r="Z28" i="87"/>
  <c r="Z29" i="87"/>
  <c r="J28" i="87"/>
  <c r="J29" i="87"/>
  <c r="M28" i="87"/>
  <c r="M29" i="87"/>
  <c r="AT28" i="87"/>
  <c r="AT29" i="87"/>
  <c r="I29" i="87"/>
  <c r="I28" i="87"/>
  <c r="F28" i="87"/>
  <c r="F29" i="87"/>
  <c r="T28" i="87"/>
  <c r="T29" i="87"/>
  <c r="W28" i="87"/>
  <c r="W29" i="87"/>
  <c r="S29" i="87"/>
  <c r="S28" i="87"/>
  <c r="AO31" i="87"/>
  <c r="F30" i="63"/>
  <c r="G30" i="63"/>
  <c r="H30" i="63"/>
  <c r="F31" i="63"/>
  <c r="G31" i="63"/>
  <c r="H31" i="63"/>
  <c r="F32" i="63"/>
  <c r="G32" i="63"/>
  <c r="H32" i="63"/>
  <c r="F33" i="63"/>
  <c r="G33" i="63"/>
  <c r="H33" i="63"/>
  <c r="F34" i="63"/>
  <c r="G34" i="63"/>
  <c r="H34" i="63"/>
  <c r="F35" i="63"/>
  <c r="G35" i="63"/>
  <c r="H35" i="63"/>
  <c r="F36" i="63"/>
  <c r="G36" i="63"/>
  <c r="H36" i="63"/>
  <c r="AA30" i="87" l="1"/>
  <c r="X30" i="87"/>
  <c r="X31" i="87" s="1"/>
  <c r="V30" i="87"/>
  <c r="T30" i="87"/>
  <c r="D30" i="87"/>
  <c r="D31" i="87" s="1"/>
  <c r="M30" i="87"/>
  <c r="AM30" i="87"/>
  <c r="AN30" i="87"/>
  <c r="AN31" i="87" s="1"/>
  <c r="AU30" i="87"/>
  <c r="S30" i="87"/>
  <c r="I30" i="87"/>
  <c r="I31" i="87" s="1"/>
  <c r="AC30" i="87"/>
  <c r="AC31" i="87" s="1"/>
  <c r="U30" i="87"/>
  <c r="U31" i="87" s="1"/>
  <c r="K30" i="87"/>
  <c r="K31" i="87" s="1"/>
  <c r="H30" i="87"/>
  <c r="H31" i="87" s="1"/>
  <c r="AI30" i="87"/>
  <c r="AI31" i="87" s="1"/>
  <c r="AT30" i="87"/>
  <c r="O30" i="87"/>
  <c r="O31" i="87" s="1"/>
  <c r="AD30" i="87"/>
  <c r="AD31" i="87"/>
  <c r="W30" i="87"/>
  <c r="W31" i="87" s="1"/>
  <c r="G30" i="87"/>
  <c r="G31" i="87" s="1"/>
  <c r="T31" i="87"/>
  <c r="M31" i="87"/>
  <c r="AK30" i="87"/>
  <c r="AK31" i="87" s="1"/>
  <c r="R30" i="87"/>
  <c r="R31" i="87" s="1"/>
  <c r="AA31" i="87"/>
  <c r="AB30" i="87"/>
  <c r="AB31" i="87" s="1"/>
  <c r="V31" i="87"/>
  <c r="AT31" i="87"/>
  <c r="AF31" i="87"/>
  <c r="J30" i="87"/>
  <c r="J31" i="87" s="1"/>
  <c r="AP30" i="87"/>
  <c r="AP31" i="87" s="1"/>
  <c r="AL30" i="87"/>
  <c r="AL31" i="87" s="1"/>
  <c r="F30" i="87"/>
  <c r="F31" i="87" s="1"/>
  <c r="AG31" i="87"/>
  <c r="AJ30" i="87"/>
  <c r="AJ31" i="87" s="1"/>
  <c r="AH30" i="87"/>
  <c r="AH31" i="87" s="1"/>
  <c r="E30" i="87"/>
  <c r="E31" i="87" s="1"/>
  <c r="AR30" i="87"/>
  <c r="AR31" i="87" s="1"/>
  <c r="Y31" i="87"/>
  <c r="N30" i="87"/>
  <c r="N31" i="87" s="1"/>
  <c r="S31" i="87"/>
  <c r="Z30" i="87"/>
  <c r="Z31" i="87" s="1"/>
  <c r="AM31" i="87"/>
  <c r="Q30" i="87"/>
  <c r="Q31" i="87" s="1"/>
  <c r="AU31" i="87"/>
  <c r="AQ30" i="87"/>
  <c r="AQ31" i="87" s="1"/>
  <c r="K15" i="83"/>
  <c r="J15" i="83"/>
  <c r="H15" i="83"/>
  <c r="C5" i="83"/>
  <c r="C6" i="81"/>
  <c r="F10" i="81" l="1" a="1"/>
  <c r="F10" i="81" s="1"/>
  <c r="F9" i="83" s="1"/>
  <c r="G10" i="81" a="1"/>
  <c r="G10" i="81" s="1"/>
  <c r="G9" i="83" s="1"/>
  <c r="H10" i="81" a="1"/>
  <c r="H10" i="81" s="1"/>
  <c r="I9" i="83" s="1"/>
  <c r="I10" i="81" a="1"/>
  <c r="I10" i="81"/>
  <c r="J9" i="83" s="1"/>
  <c r="J10" i="81" a="1"/>
  <c r="J10" i="81" s="1"/>
  <c r="K9" i="83" s="1"/>
  <c r="K10" i="81" a="1"/>
  <c r="K10" i="81" s="1"/>
  <c r="L9" i="83" s="1"/>
  <c r="L10" i="81" a="1"/>
  <c r="L10" i="81" s="1"/>
  <c r="M9" i="83" s="1"/>
  <c r="M10" i="81" a="1"/>
  <c r="M10" i="81" s="1"/>
  <c r="N9" i="83" s="1"/>
  <c r="N10" i="81" a="1"/>
  <c r="N10" i="81" s="1"/>
  <c r="O9" i="83" s="1"/>
  <c r="O10" i="81" a="1"/>
  <c r="O10" i="81" s="1"/>
  <c r="P9" i="83" s="1"/>
  <c r="P10" i="81" a="1"/>
  <c r="P10" i="81" s="1"/>
  <c r="Q9" i="83" s="1"/>
  <c r="F11" i="81" a="1"/>
  <c r="F11" i="81"/>
  <c r="F10" i="83" s="1"/>
  <c r="G11" i="81" a="1"/>
  <c r="G11" i="81" s="1"/>
  <c r="G10" i="83" s="1"/>
  <c r="H11" i="81" a="1"/>
  <c r="H11" i="81" s="1"/>
  <c r="I11" i="81" a="1"/>
  <c r="I11" i="81" s="1"/>
  <c r="J10" i="83" s="1"/>
  <c r="J11" i="81" a="1"/>
  <c r="J11" i="81" s="1"/>
  <c r="K10" i="83" s="1"/>
  <c r="K11" i="81" a="1"/>
  <c r="K11" i="81" s="1"/>
  <c r="L10" i="83" s="1"/>
  <c r="L11" i="81" a="1"/>
  <c r="L11" i="81" s="1"/>
  <c r="M10" i="83" s="1"/>
  <c r="M11" i="81" a="1"/>
  <c r="M11" i="81" s="1"/>
  <c r="N10" i="83" s="1"/>
  <c r="N11" i="81" a="1"/>
  <c r="N11" i="81"/>
  <c r="O10" i="83" s="1"/>
  <c r="O11" i="81" a="1"/>
  <c r="O11" i="81" s="1"/>
  <c r="P10" i="83" s="1"/>
  <c r="P11" i="81" a="1"/>
  <c r="P11" i="81" s="1"/>
  <c r="Q10" i="83" s="1"/>
  <c r="F12" i="81" a="1"/>
  <c r="F12" i="81" s="1"/>
  <c r="F11" i="83" s="1"/>
  <c r="G12" i="81" a="1"/>
  <c r="G12" i="81" s="1"/>
  <c r="G11" i="83" s="1"/>
  <c r="H12" i="81" a="1"/>
  <c r="H12" i="81" s="1"/>
  <c r="I12" i="81" a="1"/>
  <c r="I12" i="81" s="1"/>
  <c r="J11" i="83" s="1"/>
  <c r="J12" i="81" a="1"/>
  <c r="J12" i="81" s="1"/>
  <c r="K11" i="83" s="1"/>
  <c r="K12" i="81" a="1"/>
  <c r="K12" i="81" s="1"/>
  <c r="L11" i="83" s="1"/>
  <c r="L12" i="81" a="1"/>
  <c r="L12" i="81" s="1"/>
  <c r="M11" i="83" s="1"/>
  <c r="M12" i="81" a="1"/>
  <c r="M12" i="81" s="1"/>
  <c r="N11" i="83" s="1"/>
  <c r="N12" i="81" a="1"/>
  <c r="N12" i="81" s="1"/>
  <c r="O11" i="83" s="1"/>
  <c r="O12" i="81" a="1"/>
  <c r="O12" i="81" s="1"/>
  <c r="P11" i="83" s="1"/>
  <c r="P12" i="81" a="1"/>
  <c r="P12" i="81" s="1"/>
  <c r="Q11" i="83" s="1"/>
  <c r="F13" i="81" a="1"/>
  <c r="F13" i="81" s="1"/>
  <c r="F12" i="83" s="1"/>
  <c r="G13" i="81" a="1"/>
  <c r="G13" i="81" s="1"/>
  <c r="G12" i="83" s="1"/>
  <c r="H13" i="81" a="1"/>
  <c r="H13" i="81" s="1"/>
  <c r="I13" i="81" a="1"/>
  <c r="I13" i="81" s="1"/>
  <c r="J12" i="83" s="1"/>
  <c r="J13" i="81" a="1"/>
  <c r="J13" i="81" s="1"/>
  <c r="K12" i="83" s="1"/>
  <c r="K13" i="81" a="1"/>
  <c r="K13" i="81" s="1"/>
  <c r="L12" i="83" s="1"/>
  <c r="L13" i="81" a="1"/>
  <c r="L13" i="81" s="1"/>
  <c r="M12" i="83" s="1"/>
  <c r="M13" i="81" a="1"/>
  <c r="M13" i="81" s="1"/>
  <c r="N12" i="83" s="1"/>
  <c r="N13" i="81" a="1"/>
  <c r="N13" i="81" s="1"/>
  <c r="O12" i="83" s="1"/>
  <c r="O13" i="81" a="1"/>
  <c r="O13" i="81" s="1"/>
  <c r="P12" i="83" s="1"/>
  <c r="P13" i="81" a="1"/>
  <c r="P13" i="81" s="1"/>
  <c r="Q12" i="83" s="1"/>
  <c r="F14" i="81" a="1"/>
  <c r="F14" i="81" s="1"/>
  <c r="F13" i="83" s="1"/>
  <c r="G14" i="81" a="1"/>
  <c r="G14" i="81" s="1"/>
  <c r="G13" i="83" s="1"/>
  <c r="H14" i="81" a="1"/>
  <c r="H14" i="81" s="1"/>
  <c r="I14" i="81" a="1"/>
  <c r="I14" i="81" s="1"/>
  <c r="J13" i="83" s="1"/>
  <c r="J14" i="81" a="1"/>
  <c r="J14" i="81" s="1"/>
  <c r="K13" i="83" s="1"/>
  <c r="K14" i="81" a="1"/>
  <c r="K14" i="81" s="1"/>
  <c r="L13" i="83" s="1"/>
  <c r="L14" i="81" a="1"/>
  <c r="L14" i="81" s="1"/>
  <c r="M13" i="83" s="1"/>
  <c r="M14" i="81" a="1"/>
  <c r="M14" i="81" s="1"/>
  <c r="N13" i="83" s="1"/>
  <c r="N14" i="81" a="1"/>
  <c r="N14" i="81" s="1"/>
  <c r="O13" i="83" s="1"/>
  <c r="O14" i="81" a="1"/>
  <c r="O14" i="81" s="1"/>
  <c r="P13" i="83" s="1"/>
  <c r="P14" i="81" a="1"/>
  <c r="P14" i="81" s="1"/>
  <c r="Q13" i="83" s="1"/>
  <c r="F15" i="81" a="1"/>
  <c r="F15" i="81" s="1"/>
  <c r="F14" i="83" s="1"/>
  <c r="G15" i="81" a="1"/>
  <c r="G15" i="81" s="1"/>
  <c r="G14" i="83" s="1"/>
  <c r="H15" i="81" a="1"/>
  <c r="H15" i="81" s="1"/>
  <c r="I15" i="81" a="1"/>
  <c r="I15" i="81" s="1"/>
  <c r="J15" i="81" a="1"/>
  <c r="J15" i="81" s="1"/>
  <c r="K14" i="83" s="1"/>
  <c r="K15" i="81" a="1"/>
  <c r="K15" i="81" s="1"/>
  <c r="L14" i="83" s="1"/>
  <c r="L15" i="81" a="1"/>
  <c r="L15" i="81" s="1"/>
  <c r="M14" i="83" s="1"/>
  <c r="M15" i="81" a="1"/>
  <c r="M15" i="81" s="1"/>
  <c r="N14" i="83" s="1"/>
  <c r="N15" i="81" a="1"/>
  <c r="N15" i="81" s="1"/>
  <c r="O14" i="83" s="1"/>
  <c r="O15" i="81" a="1"/>
  <c r="O15" i="81" s="1"/>
  <c r="P14" i="83" s="1"/>
  <c r="P15" i="81" a="1"/>
  <c r="P15" i="81" s="1"/>
  <c r="Q14" i="83" s="1"/>
  <c r="E11" i="81" a="1"/>
  <c r="E11" i="81" s="1"/>
  <c r="E10" i="83" s="1"/>
  <c r="E12" i="81" a="1"/>
  <c r="E12" i="81" s="1"/>
  <c r="E11" i="83" s="1"/>
  <c r="E13" i="81" a="1"/>
  <c r="E13" i="81" s="1"/>
  <c r="E12" i="83" s="1"/>
  <c r="E14" i="81" a="1"/>
  <c r="E14" i="81" s="1"/>
  <c r="E13" i="83" s="1"/>
  <c r="E15" i="81" a="1"/>
  <c r="E15" i="81" s="1"/>
  <c r="E14" i="83" s="1"/>
  <c r="E10" i="81" a="1"/>
  <c r="E10" i="81" s="1"/>
  <c r="E9" i="83" s="1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D162" i="80"/>
  <c r="D163" i="80"/>
  <c r="D164" i="80"/>
  <c r="D165" i="80"/>
  <c r="D166" i="80"/>
  <c r="D167" i="80"/>
  <c r="D168" i="80"/>
  <c r="D169" i="80"/>
  <c r="D170" i="80"/>
  <c r="D171" i="80"/>
  <c r="D172" i="80"/>
  <c r="D173" i="80"/>
  <c r="D174" i="80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D193" i="80"/>
  <c r="D194" i="80"/>
  <c r="D195" i="80"/>
  <c r="D196" i="80"/>
  <c r="D197" i="80"/>
  <c r="D198" i="80"/>
  <c r="D199" i="80"/>
  <c r="D200" i="80"/>
  <c r="D201" i="80"/>
  <c r="D202" i="80"/>
  <c r="D203" i="80"/>
  <c r="D204" i="80"/>
  <c r="D205" i="80"/>
  <c r="D206" i="80"/>
  <c r="D207" i="80"/>
  <c r="D208" i="80"/>
  <c r="D209" i="80"/>
  <c r="D210" i="80"/>
  <c r="D211" i="80"/>
  <c r="D212" i="80"/>
  <c r="D213" i="80"/>
  <c r="D214" i="80"/>
  <c r="D215" i="80"/>
  <c r="D216" i="80"/>
  <c r="D217" i="80"/>
  <c r="D218" i="80"/>
  <c r="D219" i="80"/>
  <c r="D220" i="80"/>
  <c r="D221" i="80"/>
  <c r="D222" i="80"/>
  <c r="D223" i="80"/>
  <c r="D224" i="80"/>
  <c r="D225" i="80"/>
  <c r="D226" i="80"/>
  <c r="D227" i="80"/>
  <c r="D228" i="80"/>
  <c r="D229" i="80"/>
  <c r="D230" i="80"/>
  <c r="D231" i="80"/>
  <c r="D232" i="80"/>
  <c r="D233" i="80"/>
  <c r="D234" i="80"/>
  <c r="D235" i="80"/>
  <c r="D236" i="80"/>
  <c r="D237" i="80"/>
  <c r="D238" i="80"/>
  <c r="D239" i="80"/>
  <c r="D240" i="80"/>
  <c r="D241" i="80"/>
  <c r="D242" i="80"/>
  <c r="D243" i="80"/>
  <c r="D244" i="80"/>
  <c r="D245" i="80"/>
  <c r="D246" i="80"/>
  <c r="D247" i="80"/>
  <c r="D248" i="80"/>
  <c r="D249" i="80"/>
  <c r="D250" i="80"/>
  <c r="D251" i="80"/>
  <c r="D252" i="80"/>
  <c r="D253" i="80"/>
  <c r="D254" i="80"/>
  <c r="D255" i="80"/>
  <c r="D256" i="80"/>
  <c r="D257" i="80"/>
  <c r="D258" i="80"/>
  <c r="D259" i="80"/>
  <c r="D260" i="80"/>
  <c r="D261" i="80"/>
  <c r="D262" i="80"/>
  <c r="D263" i="80"/>
  <c r="D264" i="80"/>
  <c r="D265" i="80"/>
  <c r="D266" i="80"/>
  <c r="D267" i="80"/>
  <c r="D268" i="80"/>
  <c r="D269" i="80"/>
  <c r="D270" i="80"/>
  <c r="D271" i="80"/>
  <c r="D272" i="80"/>
  <c r="D273" i="80"/>
  <c r="D274" i="80"/>
  <c r="D275" i="80"/>
  <c r="D276" i="80"/>
  <c r="D277" i="80"/>
  <c r="D278" i="80"/>
  <c r="D279" i="80"/>
  <c r="D280" i="80"/>
  <c r="D281" i="80"/>
  <c r="D282" i="80"/>
  <c r="D283" i="80"/>
  <c r="D284" i="80"/>
  <c r="D285" i="80"/>
  <c r="D286" i="80"/>
  <c r="D287" i="80"/>
  <c r="D288" i="80"/>
  <c r="D289" i="80"/>
  <c r="D290" i="80"/>
  <c r="D291" i="80"/>
  <c r="D292" i="80"/>
  <c r="D293" i="80"/>
  <c r="D294" i="80"/>
  <c r="D295" i="80"/>
  <c r="D296" i="80"/>
  <c r="D297" i="80"/>
  <c r="D298" i="80"/>
  <c r="D299" i="80"/>
  <c r="D300" i="80"/>
  <c r="D301" i="80"/>
  <c r="D302" i="80"/>
  <c r="D303" i="80"/>
  <c r="D304" i="80"/>
  <c r="D305" i="80"/>
  <c r="D306" i="80"/>
  <c r="D307" i="80"/>
  <c r="D308" i="80"/>
  <c r="D309" i="80"/>
  <c r="D310" i="80"/>
  <c r="D311" i="80"/>
  <c r="D312" i="80"/>
  <c r="D313" i="80"/>
  <c r="D314" i="80"/>
  <c r="D315" i="80"/>
  <c r="D316" i="80"/>
  <c r="D317" i="80"/>
  <c r="D318" i="80"/>
  <c r="D319" i="80"/>
  <c r="D320" i="80"/>
  <c r="D321" i="80"/>
  <c r="D322" i="80"/>
  <c r="D323" i="80"/>
  <c r="D324" i="80"/>
  <c r="D325" i="80"/>
  <c r="D326" i="80"/>
  <c r="D327" i="80"/>
  <c r="D328" i="80"/>
  <c r="D329" i="80"/>
  <c r="D330" i="80"/>
  <c r="D331" i="80"/>
  <c r="D332" i="80"/>
  <c r="D333" i="80"/>
  <c r="D334" i="80"/>
  <c r="D335" i="80"/>
  <c r="D336" i="80"/>
  <c r="D337" i="80"/>
  <c r="D338" i="80"/>
  <c r="D339" i="80"/>
  <c r="D340" i="80"/>
  <c r="D341" i="80"/>
  <c r="D342" i="80"/>
  <c r="D343" i="80"/>
  <c r="D344" i="80"/>
  <c r="D345" i="80"/>
  <c r="D346" i="80"/>
  <c r="D347" i="80"/>
  <c r="D348" i="80"/>
  <c r="D349" i="80"/>
  <c r="D350" i="80"/>
  <c r="D351" i="80"/>
  <c r="D352" i="80"/>
  <c r="D353" i="80"/>
  <c r="D354" i="80"/>
  <c r="D355" i="80"/>
  <c r="D356" i="80"/>
  <c r="D357" i="80"/>
  <c r="D358" i="80"/>
  <c r="D359" i="80"/>
  <c r="D360" i="80"/>
  <c r="D361" i="80"/>
  <c r="D362" i="80"/>
  <c r="D363" i="80"/>
  <c r="D364" i="80"/>
  <c r="D365" i="80"/>
  <c r="D366" i="80"/>
  <c r="D367" i="80"/>
  <c r="D368" i="80"/>
  <c r="D369" i="80"/>
  <c r="D370" i="80"/>
  <c r="D371" i="80"/>
  <c r="D372" i="80"/>
  <c r="D373" i="80"/>
  <c r="D374" i="80"/>
  <c r="D375" i="80"/>
  <c r="D376" i="80"/>
  <c r="D377" i="80"/>
  <c r="D378" i="80"/>
  <c r="D379" i="80"/>
  <c r="D380" i="80"/>
  <c r="D381" i="80"/>
  <c r="D382" i="80"/>
  <c r="D383" i="80"/>
  <c r="D384" i="80"/>
  <c r="D385" i="80"/>
  <c r="D386" i="80"/>
  <c r="D387" i="80"/>
  <c r="D388" i="80"/>
  <c r="D389" i="80"/>
  <c r="D390" i="80"/>
  <c r="D391" i="80"/>
  <c r="D392" i="80"/>
  <c r="D393" i="80"/>
  <c r="D394" i="80"/>
  <c r="D395" i="80"/>
  <c r="D396" i="80"/>
  <c r="D397" i="80"/>
  <c r="D398" i="80"/>
  <c r="D399" i="80"/>
  <c r="D400" i="80"/>
  <c r="D401" i="80"/>
  <c r="D402" i="80"/>
  <c r="D403" i="80"/>
  <c r="D404" i="80"/>
  <c r="D405" i="80"/>
  <c r="D406" i="80"/>
  <c r="D407" i="80"/>
  <c r="D408" i="80"/>
  <c r="D409" i="80"/>
  <c r="D410" i="80"/>
  <c r="D411" i="80"/>
  <c r="D412" i="80"/>
  <c r="D413" i="80"/>
  <c r="D414" i="80"/>
  <c r="D415" i="80"/>
  <c r="D416" i="80"/>
  <c r="D417" i="80"/>
  <c r="D418" i="80"/>
  <c r="D419" i="80"/>
  <c r="D420" i="80"/>
  <c r="D421" i="80"/>
  <c r="D422" i="80"/>
  <c r="D423" i="80"/>
  <c r="D424" i="80"/>
  <c r="D425" i="80"/>
  <c r="D426" i="80"/>
  <c r="D427" i="80"/>
  <c r="D428" i="80"/>
  <c r="D429" i="80"/>
  <c r="D430" i="80"/>
  <c r="D431" i="80"/>
  <c r="D432" i="80"/>
  <c r="D433" i="80"/>
  <c r="D434" i="80"/>
  <c r="D435" i="80"/>
  <c r="D436" i="80"/>
  <c r="D437" i="80"/>
  <c r="D438" i="80"/>
  <c r="D439" i="80"/>
  <c r="D440" i="80"/>
  <c r="D441" i="80"/>
  <c r="D442" i="80"/>
  <c r="D443" i="80"/>
  <c r="D444" i="80"/>
  <c r="D445" i="80"/>
  <c r="D446" i="80"/>
  <c r="D447" i="80"/>
  <c r="D448" i="80"/>
  <c r="D449" i="80"/>
  <c r="D450" i="80"/>
  <c r="D451" i="80"/>
  <c r="D452" i="80"/>
  <c r="D453" i="80"/>
  <c r="D454" i="80"/>
  <c r="D455" i="80"/>
  <c r="D456" i="80"/>
  <c r="D457" i="80"/>
  <c r="D458" i="80"/>
  <c r="D459" i="80"/>
  <c r="D460" i="80"/>
  <c r="D461" i="80"/>
  <c r="D462" i="80"/>
  <c r="D463" i="80"/>
  <c r="D464" i="80"/>
  <c r="D465" i="80"/>
  <c r="D466" i="80"/>
  <c r="D467" i="80"/>
  <c r="D468" i="80"/>
  <c r="D469" i="80"/>
  <c r="D470" i="80"/>
  <c r="D471" i="80"/>
  <c r="D472" i="80"/>
  <c r="D473" i="80"/>
  <c r="D474" i="80"/>
  <c r="D475" i="80"/>
  <c r="D476" i="80"/>
  <c r="D477" i="80"/>
  <c r="D478" i="80"/>
  <c r="D479" i="80"/>
  <c r="D480" i="80"/>
  <c r="D481" i="80"/>
  <c r="D482" i="80"/>
  <c r="D483" i="80"/>
  <c r="D484" i="80"/>
  <c r="D485" i="80"/>
  <c r="D486" i="80"/>
  <c r="D487" i="80"/>
  <c r="D488" i="80"/>
  <c r="D489" i="80"/>
  <c r="D490" i="80"/>
  <c r="D491" i="80"/>
  <c r="D492" i="80"/>
  <c r="D493" i="80"/>
  <c r="D494" i="80"/>
  <c r="D495" i="80"/>
  <c r="D496" i="80"/>
  <c r="D497" i="80"/>
  <c r="D498" i="80"/>
  <c r="D499" i="80"/>
  <c r="D500" i="80"/>
  <c r="D501" i="80"/>
  <c r="D502" i="80"/>
  <c r="D503" i="80"/>
  <c r="D504" i="80"/>
  <c r="D505" i="80"/>
  <c r="D506" i="80"/>
  <c r="D507" i="80"/>
  <c r="D508" i="80"/>
  <c r="D509" i="80"/>
  <c r="D510" i="80"/>
  <c r="D511" i="80"/>
  <c r="D512" i="80"/>
  <c r="D513" i="80"/>
  <c r="D514" i="80"/>
  <c r="D515" i="80"/>
  <c r="D516" i="80"/>
  <c r="D517" i="80"/>
  <c r="D518" i="80"/>
  <c r="D519" i="80"/>
  <c r="D520" i="80"/>
  <c r="D521" i="80"/>
  <c r="D522" i="80"/>
  <c r="D523" i="80"/>
  <c r="D524" i="80"/>
  <c r="D525" i="80"/>
  <c r="D526" i="80"/>
  <c r="D527" i="80"/>
  <c r="D528" i="80"/>
  <c r="D529" i="80"/>
  <c r="D530" i="80"/>
  <c r="D531" i="80"/>
  <c r="D532" i="80"/>
  <c r="D533" i="80"/>
  <c r="D534" i="80"/>
  <c r="D535" i="80"/>
  <c r="D536" i="80"/>
  <c r="D537" i="80"/>
  <c r="D538" i="80"/>
  <c r="D539" i="80"/>
  <c r="D540" i="80"/>
  <c r="D541" i="80"/>
  <c r="D542" i="80"/>
  <c r="D543" i="80"/>
  <c r="D544" i="80"/>
  <c r="D545" i="80"/>
  <c r="D546" i="80"/>
  <c r="D547" i="80"/>
  <c r="D548" i="80"/>
  <c r="D549" i="80"/>
  <c r="D550" i="80"/>
  <c r="D551" i="80"/>
  <c r="D552" i="80"/>
  <c r="D553" i="80"/>
  <c r="D554" i="80"/>
  <c r="D555" i="80"/>
  <c r="D556" i="80"/>
  <c r="D557" i="80"/>
  <c r="D558" i="80"/>
  <c r="D559" i="80"/>
  <c r="D560" i="80"/>
  <c r="D561" i="80"/>
  <c r="D562" i="80"/>
  <c r="D563" i="80"/>
  <c r="D564" i="80"/>
  <c r="D565" i="80"/>
  <c r="D566" i="80"/>
  <c r="D567" i="80"/>
  <c r="D568" i="80"/>
  <c r="D569" i="80"/>
  <c r="D570" i="80"/>
  <c r="D571" i="80"/>
  <c r="D572" i="80"/>
  <c r="D573" i="80"/>
  <c r="D574" i="80"/>
  <c r="D575" i="80"/>
  <c r="D576" i="80"/>
  <c r="D577" i="80"/>
  <c r="D578" i="80"/>
  <c r="D579" i="80"/>
  <c r="D580" i="80"/>
  <c r="D581" i="80"/>
  <c r="D582" i="80"/>
  <c r="D583" i="80"/>
  <c r="D584" i="80"/>
  <c r="D585" i="80"/>
  <c r="D586" i="80"/>
  <c r="D587" i="80"/>
  <c r="D588" i="80"/>
  <c r="D589" i="80"/>
  <c r="D590" i="80"/>
  <c r="D591" i="80"/>
  <c r="D592" i="80"/>
  <c r="D593" i="80"/>
  <c r="D594" i="80"/>
  <c r="D595" i="80"/>
  <c r="D596" i="80"/>
  <c r="D597" i="80"/>
  <c r="D598" i="80"/>
  <c r="D599" i="80"/>
  <c r="D600" i="80"/>
  <c r="D601" i="80"/>
  <c r="D602" i="80"/>
  <c r="D603" i="80"/>
  <c r="D604" i="80"/>
  <c r="D605" i="80"/>
  <c r="D606" i="80"/>
  <c r="D607" i="80"/>
  <c r="D608" i="80"/>
  <c r="D609" i="80"/>
  <c r="D610" i="80"/>
  <c r="D611" i="80"/>
  <c r="D612" i="80"/>
  <c r="D613" i="80"/>
  <c r="D614" i="80"/>
  <c r="D615" i="80"/>
  <c r="D616" i="80"/>
  <c r="D617" i="80"/>
  <c r="D618" i="80"/>
  <c r="D619" i="80"/>
  <c r="D620" i="80"/>
  <c r="D621" i="80"/>
  <c r="D622" i="80"/>
  <c r="D623" i="80"/>
  <c r="D624" i="80"/>
  <c r="D625" i="80"/>
  <c r="D626" i="80"/>
  <c r="D627" i="80"/>
  <c r="D628" i="80"/>
  <c r="D629" i="80"/>
  <c r="D630" i="80"/>
  <c r="D631" i="80"/>
  <c r="D632" i="80"/>
  <c r="D633" i="80"/>
  <c r="D634" i="80"/>
  <c r="D635" i="80"/>
  <c r="D636" i="80"/>
  <c r="D637" i="80"/>
  <c r="D638" i="80"/>
  <c r="D639" i="80"/>
  <c r="D640" i="80"/>
  <c r="D641" i="80"/>
  <c r="D642" i="80"/>
  <c r="D643" i="80"/>
  <c r="D644" i="80"/>
  <c r="D645" i="80"/>
  <c r="D646" i="80"/>
  <c r="D647" i="80"/>
  <c r="D648" i="80"/>
  <c r="D649" i="80"/>
  <c r="D650" i="80"/>
  <c r="D651" i="80"/>
  <c r="D652" i="80"/>
  <c r="D653" i="80"/>
  <c r="D654" i="80"/>
  <c r="D655" i="80"/>
  <c r="D656" i="80"/>
  <c r="D657" i="80"/>
  <c r="D658" i="80"/>
  <c r="D659" i="80"/>
  <c r="D660" i="80"/>
  <c r="D661" i="80"/>
  <c r="D662" i="80"/>
  <c r="D663" i="80"/>
  <c r="D664" i="80"/>
  <c r="D665" i="80"/>
  <c r="D666" i="80"/>
  <c r="D667" i="80"/>
  <c r="D668" i="80"/>
  <c r="D669" i="80"/>
  <c r="D670" i="80"/>
  <c r="D671" i="80"/>
  <c r="D672" i="80"/>
  <c r="D673" i="80"/>
  <c r="D674" i="80"/>
  <c r="D675" i="80"/>
  <c r="D676" i="80"/>
  <c r="D677" i="80"/>
  <c r="D678" i="80"/>
  <c r="D679" i="80"/>
  <c r="D680" i="80"/>
  <c r="D681" i="80"/>
  <c r="D682" i="80"/>
  <c r="D683" i="80"/>
  <c r="D684" i="80"/>
  <c r="D685" i="80"/>
  <c r="D686" i="80"/>
  <c r="D687" i="80"/>
  <c r="D688" i="80"/>
  <c r="D689" i="80"/>
  <c r="D690" i="80"/>
  <c r="D691" i="80"/>
  <c r="D692" i="80"/>
  <c r="D693" i="80"/>
  <c r="D694" i="80"/>
  <c r="D695" i="80"/>
  <c r="D696" i="80"/>
  <c r="D697" i="80"/>
  <c r="D698" i="80"/>
  <c r="D699" i="80"/>
  <c r="D700" i="80"/>
  <c r="D701" i="80"/>
  <c r="D702" i="80"/>
  <c r="D703" i="80"/>
  <c r="D704" i="80"/>
  <c r="D705" i="80"/>
  <c r="D706" i="80"/>
  <c r="D707" i="80"/>
  <c r="D708" i="80"/>
  <c r="D709" i="80"/>
  <c r="D710" i="80"/>
  <c r="D711" i="80"/>
  <c r="D712" i="80"/>
  <c r="D713" i="80"/>
  <c r="D714" i="80"/>
  <c r="D715" i="80"/>
  <c r="D716" i="80"/>
  <c r="D717" i="80"/>
  <c r="D718" i="80"/>
  <c r="D719" i="80"/>
  <c r="D720" i="80"/>
  <c r="D721" i="80"/>
  <c r="D722" i="80"/>
  <c r="D723" i="80"/>
  <c r="D724" i="80"/>
  <c r="D725" i="80"/>
  <c r="D726" i="80"/>
  <c r="D727" i="80"/>
  <c r="D728" i="80"/>
  <c r="D729" i="80"/>
  <c r="D730" i="80"/>
  <c r="D731" i="80"/>
  <c r="D732" i="80"/>
  <c r="D733" i="80"/>
  <c r="D734" i="80"/>
  <c r="D735" i="80"/>
  <c r="D736" i="80"/>
  <c r="D737" i="80"/>
  <c r="D738" i="80"/>
  <c r="D739" i="80"/>
  <c r="D740" i="80"/>
  <c r="D741" i="80"/>
  <c r="D742" i="80"/>
  <c r="D743" i="80"/>
  <c r="D744" i="80"/>
  <c r="D745" i="80"/>
  <c r="D746" i="80"/>
  <c r="D747" i="80"/>
  <c r="D748" i="80"/>
  <c r="D749" i="80"/>
  <c r="D750" i="80"/>
  <c r="D751" i="80"/>
  <c r="D752" i="80"/>
  <c r="D753" i="80"/>
  <c r="D754" i="80"/>
  <c r="D755" i="80"/>
  <c r="D756" i="80"/>
  <c r="D757" i="80"/>
  <c r="D758" i="80"/>
  <c r="D759" i="80"/>
  <c r="D760" i="80"/>
  <c r="D761" i="80"/>
  <c r="D762" i="80"/>
  <c r="D763" i="80"/>
  <c r="D764" i="80"/>
  <c r="D765" i="80"/>
  <c r="D766" i="80"/>
  <c r="D767" i="80"/>
  <c r="D768" i="80"/>
  <c r="D769" i="80"/>
  <c r="D770" i="80"/>
  <c r="D771" i="80"/>
  <c r="D772" i="80"/>
  <c r="D773" i="80"/>
  <c r="D774" i="80"/>
  <c r="D775" i="80"/>
  <c r="D776" i="80"/>
  <c r="D777" i="80"/>
  <c r="D778" i="80"/>
  <c r="D779" i="80"/>
  <c r="D780" i="80"/>
  <c r="D781" i="80"/>
  <c r="D782" i="80"/>
  <c r="D783" i="80"/>
  <c r="D784" i="80"/>
  <c r="D785" i="80"/>
  <c r="D786" i="80"/>
  <c r="D787" i="80"/>
  <c r="D788" i="80"/>
  <c r="D789" i="80"/>
  <c r="D790" i="80"/>
  <c r="D791" i="80"/>
  <c r="D792" i="80"/>
  <c r="D793" i="80"/>
  <c r="D794" i="80"/>
  <c r="D795" i="80"/>
  <c r="D796" i="80"/>
  <c r="D797" i="80"/>
  <c r="D798" i="80"/>
  <c r="D799" i="80"/>
  <c r="D800" i="80"/>
  <c r="D801" i="80"/>
  <c r="D802" i="80"/>
  <c r="D803" i="80"/>
  <c r="D804" i="80"/>
  <c r="D805" i="80"/>
  <c r="D806" i="80"/>
  <c r="D807" i="80"/>
  <c r="D808" i="80"/>
  <c r="D809" i="80"/>
  <c r="D810" i="80"/>
  <c r="D811" i="80"/>
  <c r="D812" i="80"/>
  <c r="D813" i="80"/>
  <c r="D814" i="80"/>
  <c r="D815" i="80"/>
  <c r="D816" i="80"/>
  <c r="D817" i="80"/>
  <c r="D818" i="80"/>
  <c r="D819" i="80"/>
  <c r="D820" i="80"/>
  <c r="D821" i="80"/>
  <c r="D822" i="80"/>
  <c r="D823" i="80"/>
  <c r="D824" i="80"/>
  <c r="D825" i="80"/>
  <c r="D826" i="80"/>
  <c r="D827" i="80"/>
  <c r="D828" i="80"/>
  <c r="D829" i="80"/>
  <c r="D830" i="80"/>
  <c r="D831" i="80"/>
  <c r="D832" i="80"/>
  <c r="D833" i="80"/>
  <c r="D834" i="80"/>
  <c r="D835" i="80"/>
  <c r="D836" i="80"/>
  <c r="D837" i="80"/>
  <c r="D838" i="80"/>
  <c r="D839" i="80"/>
  <c r="D840" i="80"/>
  <c r="D841" i="80"/>
  <c r="D842" i="80"/>
  <c r="D843" i="80"/>
  <c r="D844" i="80"/>
  <c r="D845" i="80"/>
  <c r="D846" i="80"/>
  <c r="D847" i="80"/>
  <c r="D848" i="80"/>
  <c r="D849" i="80"/>
  <c r="D850" i="80"/>
  <c r="D851" i="80"/>
  <c r="D852" i="80"/>
  <c r="D853" i="80"/>
  <c r="D854" i="80"/>
  <c r="D855" i="80"/>
  <c r="D856" i="80"/>
  <c r="D857" i="80"/>
  <c r="D858" i="80"/>
  <c r="D859" i="80"/>
  <c r="D860" i="80"/>
  <c r="D861" i="80"/>
  <c r="D862" i="80"/>
  <c r="D863" i="80"/>
  <c r="D864" i="80"/>
  <c r="D865" i="80"/>
  <c r="D866" i="80"/>
  <c r="D867" i="80"/>
  <c r="D868" i="80"/>
  <c r="D869" i="80"/>
  <c r="D870" i="80"/>
  <c r="D871" i="80"/>
  <c r="D872" i="80"/>
  <c r="D873" i="80"/>
  <c r="D874" i="80"/>
  <c r="D875" i="80"/>
  <c r="D876" i="80"/>
  <c r="D877" i="80"/>
  <c r="D878" i="80"/>
  <c r="D879" i="80"/>
  <c r="D880" i="80"/>
  <c r="D881" i="80"/>
  <c r="D882" i="80"/>
  <c r="D883" i="80"/>
  <c r="D884" i="80"/>
  <c r="D885" i="80"/>
  <c r="D886" i="80"/>
  <c r="D887" i="80"/>
  <c r="D888" i="80"/>
  <c r="D889" i="80"/>
  <c r="D890" i="80"/>
  <c r="D891" i="80"/>
  <c r="D892" i="80"/>
  <c r="D893" i="80"/>
  <c r="D894" i="80"/>
  <c r="D895" i="80"/>
  <c r="D896" i="80"/>
  <c r="D897" i="80"/>
  <c r="D898" i="80"/>
  <c r="D899" i="80"/>
  <c r="D900" i="80"/>
  <c r="D901" i="80"/>
  <c r="D902" i="80"/>
  <c r="D903" i="80"/>
  <c r="D904" i="80"/>
  <c r="D905" i="80"/>
  <c r="D906" i="80"/>
  <c r="D907" i="80"/>
  <c r="D908" i="80"/>
  <c r="D909" i="80"/>
  <c r="D910" i="80"/>
  <c r="D911" i="80"/>
  <c r="D912" i="80"/>
  <c r="D913" i="80"/>
  <c r="D914" i="80"/>
  <c r="D915" i="80"/>
  <c r="D916" i="80"/>
  <c r="D917" i="80"/>
  <c r="D918" i="80"/>
  <c r="D919" i="80"/>
  <c r="D920" i="80"/>
  <c r="D921" i="80"/>
  <c r="D922" i="80"/>
  <c r="D923" i="80"/>
  <c r="D924" i="80"/>
  <c r="D925" i="80"/>
  <c r="D926" i="80"/>
  <c r="D927" i="80"/>
  <c r="D928" i="80"/>
  <c r="D929" i="80"/>
  <c r="D930" i="80"/>
  <c r="D931" i="80"/>
  <c r="D932" i="80"/>
  <c r="D933" i="80"/>
  <c r="D934" i="80"/>
  <c r="D935" i="80"/>
  <c r="D936" i="80"/>
  <c r="D937" i="80"/>
  <c r="D938" i="80"/>
  <c r="D939" i="80"/>
  <c r="D940" i="80"/>
  <c r="D941" i="80"/>
  <c r="D942" i="80"/>
  <c r="D943" i="80"/>
  <c r="D944" i="80"/>
  <c r="D945" i="80"/>
  <c r="D946" i="80"/>
  <c r="D947" i="80"/>
  <c r="D948" i="80"/>
  <c r="D949" i="80"/>
  <c r="D950" i="80"/>
  <c r="D951" i="80"/>
  <c r="D952" i="80"/>
  <c r="D953" i="80"/>
  <c r="D954" i="80"/>
  <c r="D955" i="80"/>
  <c r="D956" i="80"/>
  <c r="D957" i="80"/>
  <c r="D958" i="80"/>
  <c r="D959" i="80"/>
  <c r="D960" i="80"/>
  <c r="D961" i="80"/>
  <c r="D962" i="80"/>
  <c r="D963" i="80"/>
  <c r="D964" i="80"/>
  <c r="D965" i="80"/>
  <c r="D966" i="80"/>
  <c r="D967" i="80"/>
  <c r="D968" i="80"/>
  <c r="D969" i="80"/>
  <c r="D970" i="80"/>
  <c r="D971" i="80"/>
  <c r="D972" i="80"/>
  <c r="D973" i="80"/>
  <c r="D974" i="80"/>
  <c r="D975" i="80"/>
  <c r="D976" i="80"/>
  <c r="D977" i="80"/>
  <c r="D978" i="80"/>
  <c r="D979" i="80"/>
  <c r="D980" i="80"/>
  <c r="D981" i="80"/>
  <c r="D982" i="80"/>
  <c r="D983" i="80"/>
  <c r="D984" i="80"/>
  <c r="D985" i="80"/>
  <c r="D986" i="80"/>
  <c r="D987" i="80"/>
  <c r="D988" i="80"/>
  <c r="D989" i="80"/>
  <c r="D990" i="80"/>
  <c r="D991" i="80"/>
  <c r="D992" i="80"/>
  <c r="D993" i="80"/>
  <c r="D994" i="80"/>
  <c r="D995" i="80"/>
  <c r="D996" i="80"/>
  <c r="D997" i="80"/>
  <c r="D998" i="80"/>
  <c r="D999" i="80"/>
  <c r="D1000" i="80"/>
  <c r="D1001" i="80"/>
  <c r="D1002" i="80"/>
  <c r="D1003" i="80"/>
  <c r="D1004" i="80"/>
  <c r="D1005" i="80"/>
  <c r="D1006" i="80"/>
  <c r="D1007" i="80"/>
  <c r="D1008" i="80"/>
  <c r="D1009" i="80"/>
  <c r="D1010" i="80"/>
  <c r="D1011" i="80"/>
  <c r="D1012" i="80"/>
  <c r="D1013" i="80"/>
  <c r="D1014" i="80"/>
  <c r="D1015" i="80"/>
  <c r="D1016" i="80"/>
  <c r="D1017" i="80"/>
  <c r="D1018" i="80"/>
  <c r="D1019" i="80"/>
  <c r="D1020" i="80"/>
  <c r="D1021" i="80"/>
  <c r="D1022" i="80"/>
  <c r="D1023" i="80"/>
  <c r="D1024" i="80"/>
  <c r="D1025" i="80"/>
  <c r="D1026" i="80"/>
  <c r="D1027" i="80"/>
  <c r="D1028" i="80"/>
  <c r="D1029" i="80"/>
  <c r="D1030" i="80"/>
  <c r="D1031" i="80"/>
  <c r="D1032" i="80"/>
  <c r="D1033" i="80"/>
  <c r="D1034" i="80"/>
  <c r="D1035" i="80"/>
  <c r="D1036" i="80"/>
  <c r="D1037" i="80"/>
  <c r="D1038" i="80"/>
  <c r="D1039" i="80"/>
  <c r="D1040" i="80"/>
  <c r="D1041" i="80"/>
  <c r="D1042" i="80"/>
  <c r="D1043" i="80"/>
  <c r="D1044" i="80"/>
  <c r="D1045" i="80"/>
  <c r="D1046" i="80"/>
  <c r="D1047" i="80"/>
  <c r="D1048" i="80"/>
  <c r="D1049" i="80"/>
  <c r="D1050" i="80"/>
  <c r="D1051" i="80"/>
  <c r="D1052" i="80"/>
  <c r="D1053" i="80"/>
  <c r="D1054" i="80"/>
  <c r="D1055" i="80"/>
  <c r="D1056" i="80"/>
  <c r="D1057" i="80"/>
  <c r="D1058" i="80"/>
  <c r="D1059" i="80"/>
  <c r="D1060" i="80"/>
  <c r="D1061" i="80"/>
  <c r="D1062" i="80"/>
  <c r="D1063" i="80"/>
  <c r="D1064" i="80"/>
  <c r="D1065" i="80"/>
  <c r="D1066" i="80"/>
  <c r="D1067" i="80"/>
  <c r="D1068" i="80"/>
  <c r="D1069" i="80"/>
  <c r="D1070" i="80"/>
  <c r="D1071" i="80"/>
  <c r="D1072" i="80"/>
  <c r="D1073" i="80"/>
  <c r="D1074" i="80"/>
  <c r="D1075" i="80"/>
  <c r="D1076" i="80"/>
  <c r="D1077" i="80"/>
  <c r="D1078" i="80"/>
  <c r="D1079" i="80"/>
  <c r="D1080" i="80"/>
  <c r="D1081" i="80"/>
  <c r="D1082" i="80"/>
  <c r="D1083" i="80"/>
  <c r="D1084" i="80"/>
  <c r="D1085" i="80"/>
  <c r="D1086" i="80"/>
  <c r="D1087" i="80"/>
  <c r="D1088" i="80"/>
  <c r="D1089" i="80"/>
  <c r="D1090" i="80"/>
  <c r="D1091" i="80"/>
  <c r="D1092" i="80"/>
  <c r="D1093" i="80"/>
  <c r="D1094" i="80"/>
  <c r="D1095" i="80"/>
  <c r="D1096" i="80"/>
  <c r="D1097" i="80"/>
  <c r="D1098" i="80"/>
  <c r="D1099" i="80"/>
  <c r="D1100" i="80"/>
  <c r="D1101" i="80"/>
  <c r="D1102" i="80"/>
  <c r="D1103" i="80"/>
  <c r="D1104" i="80"/>
  <c r="D1105" i="80"/>
  <c r="D1106" i="80"/>
  <c r="D1107" i="80"/>
  <c r="D1108" i="80"/>
  <c r="D1109" i="80"/>
  <c r="D1110" i="80"/>
  <c r="D1111" i="80"/>
  <c r="D1112" i="80"/>
  <c r="D1113" i="80"/>
  <c r="D1114" i="80"/>
  <c r="D1115" i="80"/>
  <c r="D1116" i="80"/>
  <c r="D1117" i="80"/>
  <c r="D1118" i="80"/>
  <c r="D1119" i="80"/>
  <c r="D1120" i="80"/>
  <c r="D1121" i="80"/>
  <c r="D1122" i="80"/>
  <c r="D1123" i="80"/>
  <c r="D1124" i="80"/>
  <c r="D1125" i="80"/>
  <c r="D1126" i="80"/>
  <c r="D1127" i="80"/>
  <c r="D1128" i="80"/>
  <c r="D1129" i="80"/>
  <c r="D1130" i="80"/>
  <c r="D1131" i="80"/>
  <c r="D1132" i="80"/>
  <c r="D1133" i="80"/>
  <c r="D1134" i="80"/>
  <c r="D1135" i="80"/>
  <c r="D1136" i="80"/>
  <c r="D1137" i="80"/>
  <c r="D1138" i="80"/>
  <c r="D1139" i="80"/>
  <c r="D1140" i="80"/>
  <c r="D1141" i="80"/>
  <c r="D1142" i="80"/>
  <c r="D1143" i="80"/>
  <c r="D1144" i="80"/>
  <c r="D1145" i="80"/>
  <c r="D1146" i="80"/>
  <c r="D1147" i="80"/>
  <c r="D1148" i="80"/>
  <c r="D1149" i="80"/>
  <c r="D1150" i="80"/>
  <c r="D1151" i="80"/>
  <c r="D1152" i="80"/>
  <c r="D1153" i="80"/>
  <c r="D1154" i="80"/>
  <c r="D1155" i="80"/>
  <c r="D1156" i="80"/>
  <c r="D1157" i="80"/>
  <c r="D1158" i="80"/>
  <c r="D1159" i="80"/>
  <c r="D1160" i="80"/>
  <c r="D1161" i="80"/>
  <c r="D1162" i="80"/>
  <c r="D1163" i="80"/>
  <c r="D1164" i="80"/>
  <c r="D1165" i="80"/>
  <c r="D1166" i="80"/>
  <c r="D1167" i="80"/>
  <c r="D1168" i="80"/>
  <c r="D1169" i="80"/>
  <c r="D1170" i="80"/>
  <c r="D1171" i="80"/>
  <c r="D1172" i="80"/>
  <c r="D1173" i="80"/>
  <c r="D1174" i="80"/>
  <c r="D1175" i="80"/>
  <c r="D1176" i="80"/>
  <c r="D1177" i="80"/>
  <c r="D1178" i="80"/>
  <c r="D1179" i="80"/>
  <c r="D1180" i="80"/>
  <c r="D1181" i="80"/>
  <c r="D1182" i="80"/>
  <c r="D1183" i="80"/>
  <c r="D1184" i="80"/>
  <c r="D1185" i="80"/>
  <c r="D1186" i="80"/>
  <c r="D1187" i="80"/>
  <c r="D1188" i="80"/>
  <c r="D1189" i="80"/>
  <c r="D1190" i="80"/>
  <c r="D1191" i="80"/>
  <c r="D1192" i="80"/>
  <c r="D1193" i="80"/>
  <c r="D1194" i="80"/>
  <c r="D1195" i="80"/>
  <c r="D1196" i="80"/>
  <c r="D1197" i="80"/>
  <c r="D1198" i="80"/>
  <c r="D1199" i="80"/>
  <c r="D1200" i="80"/>
  <c r="D1201" i="80"/>
  <c r="D1202" i="80"/>
  <c r="D1203" i="80"/>
  <c r="D1204" i="80"/>
  <c r="D1205" i="80"/>
  <c r="D1206" i="80"/>
  <c r="D1207" i="80"/>
  <c r="D1208" i="80"/>
  <c r="D1209" i="80"/>
  <c r="D1210" i="80"/>
  <c r="D1211" i="80"/>
  <c r="D1212" i="80"/>
  <c r="D1213" i="80"/>
  <c r="D1214" i="80"/>
  <c r="D1215" i="80"/>
  <c r="D1216" i="80"/>
  <c r="D1217" i="80"/>
  <c r="D1218" i="80"/>
  <c r="D1219" i="80"/>
  <c r="D1220" i="80"/>
  <c r="D1221" i="80"/>
  <c r="D1222" i="80"/>
  <c r="D1223" i="80"/>
  <c r="D1224" i="80"/>
  <c r="D1225" i="80"/>
  <c r="D1226" i="80"/>
  <c r="D1227" i="80"/>
  <c r="D1228" i="80"/>
  <c r="D1229" i="80"/>
  <c r="D1230" i="80"/>
  <c r="D1231" i="80"/>
  <c r="D1232" i="80"/>
  <c r="D1233" i="80"/>
  <c r="D1234" i="80"/>
  <c r="D1235" i="80"/>
  <c r="D1236" i="80"/>
  <c r="D1237" i="80"/>
  <c r="D1238" i="80"/>
  <c r="D1239" i="80"/>
  <c r="D1240" i="80"/>
  <c r="D10" i="80"/>
  <c r="F35" i="81" s="1" a="1"/>
  <c r="F35" i="81" s="1"/>
  <c r="E51" i="81" l="1" a="1"/>
  <c r="E51" i="81" s="1"/>
  <c r="E47" i="81" a="1"/>
  <c r="E47" i="81" s="1"/>
  <c r="E43" i="81" a="1"/>
  <c r="E43" i="81" s="1"/>
  <c r="E39" i="81" a="1"/>
  <c r="E39" i="81" s="1"/>
  <c r="E35" i="81" a="1"/>
  <c r="E35" i="81" s="1"/>
  <c r="E31" i="81" a="1"/>
  <c r="E31" i="81" s="1"/>
  <c r="E27" i="81" a="1"/>
  <c r="E27" i="81" s="1"/>
  <c r="E23" i="81" a="1"/>
  <c r="E23" i="81" s="1"/>
  <c r="E19" i="81" a="1"/>
  <c r="E19" i="81" s="1"/>
  <c r="N52" i="81" a="1"/>
  <c r="N52" i="81" s="1"/>
  <c r="J52" i="81" a="1"/>
  <c r="J52" i="81" s="1"/>
  <c r="F52" i="81" a="1"/>
  <c r="F52" i="81" s="1"/>
  <c r="M51" i="81" a="1"/>
  <c r="M51" i="81" s="1"/>
  <c r="I51" i="81" a="1"/>
  <c r="I51" i="81" s="1"/>
  <c r="P50" i="81" a="1"/>
  <c r="P50" i="81" s="1"/>
  <c r="L50" i="81" a="1"/>
  <c r="L50" i="81" s="1"/>
  <c r="H50" i="81" a="1"/>
  <c r="H50" i="81" s="1"/>
  <c r="O49" i="81" a="1"/>
  <c r="O49" i="81" s="1"/>
  <c r="K49" i="81" a="1"/>
  <c r="K49" i="81" s="1"/>
  <c r="G49" i="81" a="1"/>
  <c r="G49" i="81" s="1"/>
  <c r="N48" i="81" a="1"/>
  <c r="N48" i="81" s="1"/>
  <c r="J48" i="81" a="1"/>
  <c r="J48" i="81" s="1"/>
  <c r="F48" i="81" a="1"/>
  <c r="F48" i="81" s="1"/>
  <c r="M47" i="81" a="1"/>
  <c r="M47" i="81" s="1"/>
  <c r="I47" i="81" a="1"/>
  <c r="I47" i="81" s="1"/>
  <c r="P46" i="81" a="1"/>
  <c r="P46" i="81" s="1"/>
  <c r="L46" i="81" a="1"/>
  <c r="L46" i="81" s="1"/>
  <c r="H46" i="81" a="1"/>
  <c r="H46" i="81" s="1"/>
  <c r="O45" i="81" a="1"/>
  <c r="O45" i="81" s="1"/>
  <c r="K45" i="81" a="1"/>
  <c r="K45" i="81" s="1"/>
  <c r="G45" i="81" a="1"/>
  <c r="G45" i="81" s="1"/>
  <c r="N44" i="81" a="1"/>
  <c r="N44" i="81" s="1"/>
  <c r="J44" i="81" a="1"/>
  <c r="J44" i="81" s="1"/>
  <c r="F44" i="81" a="1"/>
  <c r="F44" i="81" s="1"/>
  <c r="N43" i="81" a="1"/>
  <c r="N43" i="81" s="1"/>
  <c r="J43" i="81" a="1"/>
  <c r="J43" i="81" s="1"/>
  <c r="F43" i="81" a="1"/>
  <c r="F43" i="81" s="1"/>
  <c r="N42" i="81" a="1"/>
  <c r="N42" i="81" s="1"/>
  <c r="J42" i="81" a="1"/>
  <c r="J42" i="81" s="1"/>
  <c r="G42" i="81" a="1"/>
  <c r="G42" i="81" s="1"/>
  <c r="O41" i="81" a="1"/>
  <c r="O41" i="81" s="1"/>
  <c r="K41" i="81" a="1"/>
  <c r="K41" i="81" s="1"/>
  <c r="M40" i="81" a="1"/>
  <c r="M40" i="81" s="1"/>
  <c r="I40" i="81" a="1"/>
  <c r="I40" i="81" s="1"/>
  <c r="F40" i="81" a="1"/>
  <c r="F40" i="81" s="1"/>
  <c r="N39" i="81" a="1"/>
  <c r="N39" i="81" s="1"/>
  <c r="J39" i="81" a="1"/>
  <c r="J39" i="81" s="1"/>
  <c r="P38" i="81" a="1"/>
  <c r="P38" i="81" s="1"/>
  <c r="H38" i="81" a="1"/>
  <c r="H38" i="81" s="1"/>
  <c r="L37" i="81" a="1"/>
  <c r="L37" i="81" s="1"/>
  <c r="J36" i="81" a="1"/>
  <c r="J36" i="81" s="1"/>
  <c r="M35" i="81" a="1"/>
  <c r="M35" i="81" s="1"/>
  <c r="H17" i="81" a="1"/>
  <c r="H17" i="81" s="1"/>
  <c r="K17" i="81" a="1"/>
  <c r="K17" i="81" s="1"/>
  <c r="O17" i="81" a="1"/>
  <c r="O17" i="81" s="1"/>
  <c r="H18" i="81" a="1"/>
  <c r="H18" i="81" s="1"/>
  <c r="L18" i="81" a="1"/>
  <c r="L18" i="81" s="1"/>
  <c r="P18" i="81" a="1"/>
  <c r="P18" i="81" s="1"/>
  <c r="H19" i="81" a="1"/>
  <c r="H19" i="81" s="1"/>
  <c r="O19" i="81" a="1"/>
  <c r="O19" i="81" s="1"/>
  <c r="G20" i="81" a="1"/>
  <c r="G20" i="81" s="1"/>
  <c r="K20" i="81" a="1"/>
  <c r="K20" i="81" s="1"/>
  <c r="O20" i="81" a="1"/>
  <c r="O20" i="81" s="1"/>
  <c r="H21" i="81" a="1"/>
  <c r="H21" i="81" s="1"/>
  <c r="L21" i="81" a="1"/>
  <c r="L21" i="81" s="1"/>
  <c r="P21" i="81" a="1"/>
  <c r="P21" i="81" s="1"/>
  <c r="H22" i="81" a="1"/>
  <c r="H22" i="81" s="1"/>
  <c r="K22" i="81" a="1"/>
  <c r="K22" i="81" s="1"/>
  <c r="G23" i="81" a="1"/>
  <c r="G23" i="81" s="1"/>
  <c r="K23" i="81" a="1"/>
  <c r="K23" i="81" s="1"/>
  <c r="O23" i="81" a="1"/>
  <c r="O23" i="81" s="1"/>
  <c r="H24" i="81" a="1"/>
  <c r="H24" i="81" s="1"/>
  <c r="L24" i="81" a="1"/>
  <c r="L24" i="81" s="1"/>
  <c r="P24" i="81" a="1"/>
  <c r="P24" i="81" s="1"/>
  <c r="H25" i="81" a="1"/>
  <c r="H25" i="81" s="1"/>
  <c r="K25" i="81" a="1"/>
  <c r="K25" i="81" s="1"/>
  <c r="N25" i="81" a="1"/>
  <c r="N25" i="81" s="1"/>
  <c r="G26" i="81" a="1"/>
  <c r="G26" i="81" s="1"/>
  <c r="K26" i="81" a="1"/>
  <c r="K26" i="81" s="1"/>
  <c r="O26" i="81" a="1"/>
  <c r="O26" i="81" s="1"/>
  <c r="H27" i="81" a="1"/>
  <c r="H27" i="81" s="1"/>
  <c r="L27" i="81" a="1"/>
  <c r="L27" i="81" s="1"/>
  <c r="H28" i="81" a="1"/>
  <c r="H28" i="81" s="1"/>
  <c r="K28" i="81" a="1"/>
  <c r="K28" i="81" s="1"/>
  <c r="N28" i="81" a="1"/>
  <c r="N28" i="81" s="1"/>
  <c r="G29" i="81" a="1"/>
  <c r="G29" i="81" s="1"/>
  <c r="K29" i="81" a="1"/>
  <c r="K29" i="81" s="1"/>
  <c r="O29" i="81" a="1"/>
  <c r="O29" i="81" s="1"/>
  <c r="H30" i="81" a="1"/>
  <c r="H30" i="81" s="1"/>
  <c r="L30" i="81" a="1"/>
  <c r="L30" i="81" s="1"/>
  <c r="O30" i="81" a="1"/>
  <c r="O30" i="81" s="1"/>
  <c r="K31" i="81" a="1"/>
  <c r="K31" i="81" s="1"/>
  <c r="N31" i="81" a="1"/>
  <c r="N31" i="81" s="1"/>
  <c r="G32" i="81" a="1"/>
  <c r="G32" i="81" s="1"/>
  <c r="K32" i="81" a="1"/>
  <c r="K32" i="81" s="1"/>
  <c r="O32" i="81" a="1"/>
  <c r="O32" i="81" s="1"/>
  <c r="H33" i="81" a="1"/>
  <c r="H33" i="81" s="1"/>
  <c r="L33" i="81" a="1"/>
  <c r="L33" i="81" s="1"/>
  <c r="O33" i="81" a="1"/>
  <c r="O33" i="81" s="1"/>
  <c r="G34" i="81" a="1"/>
  <c r="G34" i="81" s="1"/>
  <c r="I17" i="81" a="1"/>
  <c r="I17" i="81" s="1"/>
  <c r="L17" i="81" a="1"/>
  <c r="L17" i="81" s="1"/>
  <c r="P17" i="81" a="1"/>
  <c r="P17" i="81" s="1"/>
  <c r="I18" i="81" a="1"/>
  <c r="I18" i="81" s="1"/>
  <c r="M18" i="81" a="1"/>
  <c r="M18" i="81" s="1"/>
  <c r="F19" i="81" a="1"/>
  <c r="F19" i="81" s="1"/>
  <c r="I19" i="81" a="1"/>
  <c r="I19" i="81" s="1"/>
  <c r="L19" i="81" a="1"/>
  <c r="L19" i="81" s="1"/>
  <c r="H20" i="81" a="1"/>
  <c r="H20" i="81" s="1"/>
  <c r="L20" i="81" a="1"/>
  <c r="L20" i="81" s="1"/>
  <c r="P20" i="81" a="1"/>
  <c r="P20" i="81" s="1"/>
  <c r="I21" i="81" a="1"/>
  <c r="I21" i="81" s="1"/>
  <c r="M21" i="81" a="1"/>
  <c r="M21" i="81" s="1"/>
  <c r="F22" i="81" a="1"/>
  <c r="F22" i="81" s="1"/>
  <c r="I22" i="81" a="1"/>
  <c r="I22" i="81" s="1"/>
  <c r="L22" i="81" a="1"/>
  <c r="L22" i="81" s="1"/>
  <c r="O22" i="81" a="1"/>
  <c r="O22" i="81" s="1"/>
  <c r="H23" i="81" a="1"/>
  <c r="H23" i="81" s="1"/>
  <c r="L23" i="81" a="1"/>
  <c r="L23" i="81" s="1"/>
  <c r="P23" i="81" a="1"/>
  <c r="P23" i="81" s="1"/>
  <c r="I24" i="81" a="1"/>
  <c r="I24" i="81" s="1"/>
  <c r="M24" i="81" a="1"/>
  <c r="M24" i="81" s="1"/>
  <c r="I25" i="81" a="1"/>
  <c r="I25" i="81" s="1"/>
  <c r="L25" i="81" a="1"/>
  <c r="L25" i="81" s="1"/>
  <c r="O25" i="81" a="1"/>
  <c r="O25" i="81" s="1"/>
  <c r="H26" i="81" a="1"/>
  <c r="H26" i="81" s="1"/>
  <c r="L26" i="81" a="1"/>
  <c r="L26" i="81" s="1"/>
  <c r="P26" i="81" a="1"/>
  <c r="P26" i="81" s="1"/>
  <c r="I27" i="81" a="1"/>
  <c r="I27" i="81" s="1"/>
  <c r="M27" i="81" a="1"/>
  <c r="M27" i="81" s="1"/>
  <c r="P27" i="81" a="1"/>
  <c r="P27" i="81" s="1"/>
  <c r="L28" i="81" a="1"/>
  <c r="L28" i="81" s="1"/>
  <c r="O28" i="81" a="1"/>
  <c r="O28" i="81" s="1"/>
  <c r="H29" i="81" a="1"/>
  <c r="H29" i="81" s="1"/>
  <c r="L29" i="81" a="1"/>
  <c r="L29" i="81" s="1"/>
  <c r="P29" i="81" a="1"/>
  <c r="P29" i="81" s="1"/>
  <c r="I30" i="81" a="1"/>
  <c r="I30" i="81" s="1"/>
  <c r="M30" i="81" a="1"/>
  <c r="M30" i="81" s="1"/>
  <c r="P30" i="81" a="1"/>
  <c r="P30" i="81" s="1"/>
  <c r="H31" i="81" a="1"/>
  <c r="H31" i="81" s="1"/>
  <c r="O31" i="81" a="1"/>
  <c r="O31" i="81" s="1"/>
  <c r="H32" i="81" a="1"/>
  <c r="H32" i="81" s="1"/>
  <c r="L32" i="81" a="1"/>
  <c r="L32" i="81" s="1"/>
  <c r="P32" i="81" a="1"/>
  <c r="P32" i="81" s="1"/>
  <c r="I33" i="81" a="1"/>
  <c r="I33" i="81" s="1"/>
  <c r="M33" i="81" a="1"/>
  <c r="M33" i="81" s="1"/>
  <c r="P33" i="81" a="1"/>
  <c r="P33" i="81" s="1"/>
  <c r="H34" i="81" a="1"/>
  <c r="H34" i="81" s="1"/>
  <c r="K34" i="81" a="1"/>
  <c r="K34" i="81" s="1"/>
  <c r="O34" i="81" a="1"/>
  <c r="O34" i="81" s="1"/>
  <c r="K35" i="81" a="1"/>
  <c r="K35" i="81" s="1"/>
  <c r="O35" i="81" a="1"/>
  <c r="O35" i="81" s="1"/>
  <c r="H36" i="81" a="1"/>
  <c r="H36" i="81" s="1"/>
  <c r="L36" i="81" a="1"/>
  <c r="L36" i="81" s="1"/>
  <c r="O36" i="81" a="1"/>
  <c r="O36" i="81" s="1"/>
  <c r="G37" i="81" a="1"/>
  <c r="G37" i="81" s="1"/>
  <c r="J37" i="81" a="1"/>
  <c r="J37" i="81" s="1"/>
  <c r="N37" i="81" a="1"/>
  <c r="N37" i="81" s="1"/>
  <c r="J38" i="81" a="1"/>
  <c r="J38" i="81" s="1"/>
  <c r="N38" i="81" a="1"/>
  <c r="N38" i="81" s="1"/>
  <c r="F17" i="81" a="1"/>
  <c r="F17" i="81" s="1"/>
  <c r="M17" i="81" a="1"/>
  <c r="M17" i="81" s="1"/>
  <c r="F18" i="81" a="1"/>
  <c r="F18" i="81" s="1"/>
  <c r="J18" i="81" a="1"/>
  <c r="J18" i="81" s="1"/>
  <c r="N18" i="81" a="1"/>
  <c r="N18" i="81" s="1"/>
  <c r="G19" i="81" a="1"/>
  <c r="G19" i="81" s="1"/>
  <c r="J19" i="81" a="1"/>
  <c r="J19" i="81" s="1"/>
  <c r="M19" i="81" a="1"/>
  <c r="M19" i="81" s="1"/>
  <c r="P19" i="81" a="1"/>
  <c r="P19" i="81" s="1"/>
  <c r="I20" i="81" a="1"/>
  <c r="I20" i="81" s="1"/>
  <c r="M20" i="81" a="1"/>
  <c r="M20" i="81" s="1"/>
  <c r="F21" i="81" a="1"/>
  <c r="F21" i="81" s="1"/>
  <c r="J21" i="81" a="1"/>
  <c r="J21" i="81" s="1"/>
  <c r="N21" i="81" a="1"/>
  <c r="N21" i="81" s="1"/>
  <c r="J22" i="81" a="1"/>
  <c r="J22" i="81" s="1"/>
  <c r="M22" i="81" a="1"/>
  <c r="M22" i="81" s="1"/>
  <c r="P22" i="81" a="1"/>
  <c r="P22" i="81" s="1"/>
  <c r="I23" i="81" a="1"/>
  <c r="I23" i="81" s="1"/>
  <c r="M23" i="81" a="1"/>
  <c r="M23" i="81" s="1"/>
  <c r="F24" i="81" a="1"/>
  <c r="F24" i="81" s="1"/>
  <c r="J24" i="81" a="1"/>
  <c r="J24" i="81" s="1"/>
  <c r="N24" i="81" a="1"/>
  <c r="N24" i="81" s="1"/>
  <c r="F25" i="81" a="1"/>
  <c r="F25" i="81" s="1"/>
  <c r="M25" i="81" a="1"/>
  <c r="M25" i="81" s="1"/>
  <c r="P25" i="81" a="1"/>
  <c r="P25" i="81" s="1"/>
  <c r="I26" i="81" a="1"/>
  <c r="I26" i="81" s="1"/>
  <c r="M26" i="81" a="1"/>
  <c r="M26" i="81" s="1"/>
  <c r="F27" i="81" a="1"/>
  <c r="F27" i="81" s="1"/>
  <c r="J27" i="81" a="1"/>
  <c r="J27" i="81" s="1"/>
  <c r="N27" i="81" a="1"/>
  <c r="N27" i="81" s="1"/>
  <c r="F28" i="81" a="1"/>
  <c r="F28" i="81" s="1"/>
  <c r="I28" i="81" a="1"/>
  <c r="I28" i="81" s="1"/>
  <c r="P28" i="81" a="1"/>
  <c r="P28" i="81" s="1"/>
  <c r="I29" i="81" a="1"/>
  <c r="I29" i="81" s="1"/>
  <c r="M29" i="81" a="1"/>
  <c r="M29" i="81" s="1"/>
  <c r="F30" i="81" a="1"/>
  <c r="F30" i="81" s="1"/>
  <c r="J30" i="81" a="1"/>
  <c r="J30" i="81" s="1"/>
  <c r="N30" i="81" a="1"/>
  <c r="N30" i="81" s="1"/>
  <c r="F31" i="81" a="1"/>
  <c r="F31" i="81" s="1"/>
  <c r="I31" i="81" a="1"/>
  <c r="I31" i="81" s="1"/>
  <c r="L31" i="81" a="1"/>
  <c r="L31" i="81" s="1"/>
  <c r="P31" i="81" a="1"/>
  <c r="P31" i="81" s="1"/>
  <c r="I32" i="81" a="1"/>
  <c r="I32" i="81" s="1"/>
  <c r="M32" i="81" a="1"/>
  <c r="M32" i="81" s="1"/>
  <c r="F33" i="81" a="1"/>
  <c r="F33" i="81" s="1"/>
  <c r="J33" i="81" a="1"/>
  <c r="J33" i="81" s="1"/>
  <c r="F34" i="81" a="1"/>
  <c r="F34" i="81" s="1"/>
  <c r="I34" i="81" a="1"/>
  <c r="I34" i="81" s="1"/>
  <c r="L34" i="81" a="1"/>
  <c r="L34" i="81" s="1"/>
  <c r="P34" i="81" a="1"/>
  <c r="P34" i="81" s="1"/>
  <c r="H35" i="81" a="1"/>
  <c r="H35" i="81" s="1"/>
  <c r="L35" i="81" a="1"/>
  <c r="L35" i="81" s="1"/>
  <c r="P35" i="81" a="1"/>
  <c r="P35" i="81" s="1"/>
  <c r="I36" i="81" a="1"/>
  <c r="I36" i="81" s="1"/>
  <c r="P36" i="81" a="1"/>
  <c r="P36" i="81" s="1"/>
  <c r="H37" i="81" a="1"/>
  <c r="H37" i="81" s="1"/>
  <c r="K37" i="81" a="1"/>
  <c r="K37" i="81" s="1"/>
  <c r="O37" i="81" a="1"/>
  <c r="O37" i="81" s="1"/>
  <c r="G38" i="81" a="1"/>
  <c r="G38" i="81" s="1"/>
  <c r="K38" i="81" a="1"/>
  <c r="K38" i="81" s="1"/>
  <c r="O38" i="81" a="1"/>
  <c r="O38" i="81" s="1"/>
  <c r="H39" i="81" a="1"/>
  <c r="H39" i="81" s="1"/>
  <c r="G17" i="81" a="1"/>
  <c r="G17" i="81" s="1"/>
  <c r="J17" i="81" a="1"/>
  <c r="J17" i="81" s="1"/>
  <c r="N17" i="81" a="1"/>
  <c r="N17" i="81" s="1"/>
  <c r="G18" i="81" a="1"/>
  <c r="G18" i="81" s="1"/>
  <c r="K18" i="81" a="1"/>
  <c r="K18" i="81" s="1"/>
  <c r="O18" i="81" a="1"/>
  <c r="O18" i="81" s="1"/>
  <c r="K19" i="81" a="1"/>
  <c r="K19" i="81" s="1"/>
  <c r="N19" i="81" a="1"/>
  <c r="N19" i="81" s="1"/>
  <c r="F20" i="81" a="1"/>
  <c r="F20" i="81" s="1"/>
  <c r="J20" i="81" a="1"/>
  <c r="J20" i="81" s="1"/>
  <c r="N20" i="81" a="1"/>
  <c r="N20" i="81" s="1"/>
  <c r="G21" i="81" a="1"/>
  <c r="G21" i="81" s="1"/>
  <c r="K21" i="81" a="1"/>
  <c r="K21" i="81" s="1"/>
  <c r="O21" i="81" a="1"/>
  <c r="O21" i="81" s="1"/>
  <c r="G22" i="81" a="1"/>
  <c r="G22" i="81" s="1"/>
  <c r="N22" i="81" a="1"/>
  <c r="N22" i="81" s="1"/>
  <c r="F23" i="81" a="1"/>
  <c r="F23" i="81" s="1"/>
  <c r="J23" i="81" a="1"/>
  <c r="J23" i="81" s="1"/>
  <c r="N23" i="81" a="1"/>
  <c r="N23" i="81" s="1"/>
  <c r="G24" i="81" a="1"/>
  <c r="G24" i="81" s="1"/>
  <c r="K24" i="81" a="1"/>
  <c r="K24" i="81" s="1"/>
  <c r="O24" i="81" a="1"/>
  <c r="O24" i="81" s="1"/>
  <c r="G25" i="81" a="1"/>
  <c r="G25" i="81" s="1"/>
  <c r="J25" i="81" a="1"/>
  <c r="J25" i="81" s="1"/>
  <c r="F26" i="81" a="1"/>
  <c r="F26" i="81" s="1"/>
  <c r="J26" i="81" a="1"/>
  <c r="J26" i="81" s="1"/>
  <c r="N26" i="81" a="1"/>
  <c r="N26" i="81" s="1"/>
  <c r="G27" i="81" a="1"/>
  <c r="G27" i="81" s="1"/>
  <c r="K27" i="81" a="1"/>
  <c r="K27" i="81" s="1"/>
  <c r="O27" i="81" a="1"/>
  <c r="O27" i="81" s="1"/>
  <c r="G28" i="81" a="1"/>
  <c r="G28" i="81" s="1"/>
  <c r="J28" i="81" a="1"/>
  <c r="J28" i="81" s="1"/>
  <c r="M28" i="81" a="1"/>
  <c r="M28" i="81" s="1"/>
  <c r="F29" i="81" a="1"/>
  <c r="F29" i="81" s="1"/>
  <c r="J29" i="81" a="1"/>
  <c r="J29" i="81" s="1"/>
  <c r="N29" i="81" a="1"/>
  <c r="N29" i="81" s="1"/>
  <c r="G30" i="81" a="1"/>
  <c r="G30" i="81" s="1"/>
  <c r="K30" i="81" a="1"/>
  <c r="K30" i="81" s="1"/>
  <c r="G31" i="81" a="1"/>
  <c r="G31" i="81" s="1"/>
  <c r="J31" i="81" a="1"/>
  <c r="J31" i="81" s="1"/>
  <c r="M31" i="81" a="1"/>
  <c r="M31" i="81" s="1"/>
  <c r="F32" i="81" a="1"/>
  <c r="F32" i="81" s="1"/>
  <c r="J32" i="81" a="1"/>
  <c r="J32" i="81" s="1"/>
  <c r="N32" i="81" a="1"/>
  <c r="N32" i="81" s="1"/>
  <c r="G33" i="81" a="1"/>
  <c r="G33" i="81" s="1"/>
  <c r="K33" i="81" a="1"/>
  <c r="K33" i="81" s="1"/>
  <c r="N33" i="81" a="1"/>
  <c r="N33" i="81" s="1"/>
  <c r="J34" i="81" a="1"/>
  <c r="J34" i="81" s="1"/>
  <c r="E50" i="81" a="1"/>
  <c r="E50" i="81" s="1"/>
  <c r="E46" i="81" a="1"/>
  <c r="E46" i="81" s="1"/>
  <c r="E42" i="81" a="1"/>
  <c r="E42" i="81" s="1"/>
  <c r="E38" i="81" a="1"/>
  <c r="E38" i="81" s="1"/>
  <c r="E34" i="81" a="1"/>
  <c r="E34" i="81" s="1"/>
  <c r="E30" i="81" a="1"/>
  <c r="E30" i="81" s="1"/>
  <c r="E26" i="81" a="1"/>
  <c r="E26" i="81" s="1"/>
  <c r="E22" i="81" a="1"/>
  <c r="E22" i="81" s="1"/>
  <c r="E18" i="81" a="1"/>
  <c r="E18" i="81" s="1"/>
  <c r="M52" i="81" a="1"/>
  <c r="M52" i="81" s="1"/>
  <c r="I52" i="81" a="1"/>
  <c r="I52" i="81" s="1"/>
  <c r="P51" i="81" a="1"/>
  <c r="P51" i="81" s="1"/>
  <c r="L51" i="81" a="1"/>
  <c r="L51" i="81" s="1"/>
  <c r="H51" i="81" a="1"/>
  <c r="H51" i="81" s="1"/>
  <c r="O50" i="81" a="1"/>
  <c r="O50" i="81" s="1"/>
  <c r="K50" i="81" a="1"/>
  <c r="K50" i="81" s="1"/>
  <c r="G50" i="81" a="1"/>
  <c r="G50" i="81" s="1"/>
  <c r="N49" i="81" a="1"/>
  <c r="N49" i="81" s="1"/>
  <c r="J49" i="81" a="1"/>
  <c r="J49" i="81" s="1"/>
  <c r="F49" i="81" a="1"/>
  <c r="F49" i="81" s="1"/>
  <c r="M48" i="81" a="1"/>
  <c r="M48" i="81" s="1"/>
  <c r="I48" i="81" a="1"/>
  <c r="I48" i="81" s="1"/>
  <c r="P47" i="81" a="1"/>
  <c r="P47" i="81" s="1"/>
  <c r="L47" i="81" a="1"/>
  <c r="L47" i="81" s="1"/>
  <c r="H47" i="81" a="1"/>
  <c r="H47" i="81" s="1"/>
  <c r="O46" i="81" a="1"/>
  <c r="O46" i="81" s="1"/>
  <c r="K46" i="81" a="1"/>
  <c r="K46" i="81" s="1"/>
  <c r="G46" i="81" a="1"/>
  <c r="G46" i="81" s="1"/>
  <c r="N45" i="81" a="1"/>
  <c r="N45" i="81" s="1"/>
  <c r="J45" i="81" a="1"/>
  <c r="J45" i="81" s="1"/>
  <c r="F45" i="81" a="1"/>
  <c r="F45" i="81" s="1"/>
  <c r="M44" i="81" a="1"/>
  <c r="M44" i="81" s="1"/>
  <c r="I44" i="81" a="1"/>
  <c r="I44" i="81" s="1"/>
  <c r="P43" i="81" a="1"/>
  <c r="P43" i="81" s="1"/>
  <c r="M43" i="81" a="1"/>
  <c r="M43" i="81" s="1"/>
  <c r="I43" i="81" a="1"/>
  <c r="I43" i="81" s="1"/>
  <c r="P42" i="81" a="1"/>
  <c r="P42" i="81" s="1"/>
  <c r="M42" i="81" a="1"/>
  <c r="M42" i="81" s="1"/>
  <c r="F42" i="81" a="1"/>
  <c r="F42" i="81" s="1"/>
  <c r="N41" i="81" a="1"/>
  <c r="N41" i="81" s="1"/>
  <c r="J41" i="81" a="1"/>
  <c r="J41" i="81" s="1"/>
  <c r="H41" i="81" a="1"/>
  <c r="H41" i="81" s="1"/>
  <c r="P40" i="81" a="1"/>
  <c r="P40" i="81" s="1"/>
  <c r="L40" i="81" a="1"/>
  <c r="L40" i="81" s="1"/>
  <c r="P39" i="81" a="1"/>
  <c r="P39" i="81" s="1"/>
  <c r="M39" i="81" a="1"/>
  <c r="M39" i="81" s="1"/>
  <c r="I39" i="81" a="1"/>
  <c r="I39" i="81" s="1"/>
  <c r="M38" i="81" a="1"/>
  <c r="M38" i="81" s="1"/>
  <c r="F38" i="81" a="1"/>
  <c r="F38" i="81" s="1"/>
  <c r="N36" i="81" a="1"/>
  <c r="N36" i="81" s="1"/>
  <c r="G36" i="81" a="1"/>
  <c r="G36" i="81" s="1"/>
  <c r="J35" i="81" a="1"/>
  <c r="J35" i="81" s="1"/>
  <c r="N34" i="81" a="1"/>
  <c r="N34" i="81" s="1"/>
  <c r="E17" i="81" a="1"/>
  <c r="E17" i="81" s="1"/>
  <c r="E49" i="81" a="1"/>
  <c r="E49" i="81" s="1"/>
  <c r="E45" i="81" a="1"/>
  <c r="E45" i="81" s="1"/>
  <c r="E41" i="81" a="1"/>
  <c r="E41" i="81" s="1"/>
  <c r="E37" i="81" a="1"/>
  <c r="E37" i="81" s="1"/>
  <c r="E33" i="81" a="1"/>
  <c r="E33" i="81" s="1"/>
  <c r="E29" i="81" a="1"/>
  <c r="E29" i="81" s="1"/>
  <c r="E25" i="81" a="1"/>
  <c r="E25" i="81" s="1"/>
  <c r="E21" i="81" a="1"/>
  <c r="E21" i="81" s="1"/>
  <c r="P52" i="81" a="1"/>
  <c r="P52" i="81" s="1"/>
  <c r="L52" i="81" a="1"/>
  <c r="L52" i="81" s="1"/>
  <c r="H52" i="81" a="1"/>
  <c r="H52" i="81" s="1"/>
  <c r="O51" i="81" a="1"/>
  <c r="O51" i="81" s="1"/>
  <c r="K51" i="81" a="1"/>
  <c r="K51" i="81" s="1"/>
  <c r="G51" i="81" a="1"/>
  <c r="G51" i="81" s="1"/>
  <c r="N50" i="81" a="1"/>
  <c r="N50" i="81" s="1"/>
  <c r="J50" i="81" a="1"/>
  <c r="J50" i="81" s="1"/>
  <c r="F50" i="81" a="1"/>
  <c r="F50" i="81" s="1"/>
  <c r="M49" i="81" a="1"/>
  <c r="M49" i="81" s="1"/>
  <c r="I49" i="81" a="1"/>
  <c r="I49" i="81" s="1"/>
  <c r="P48" i="81" a="1"/>
  <c r="P48" i="81" s="1"/>
  <c r="L48" i="81" a="1"/>
  <c r="L48" i="81" s="1"/>
  <c r="H48" i="81" a="1"/>
  <c r="H48" i="81" s="1"/>
  <c r="O47" i="81" a="1"/>
  <c r="O47" i="81" s="1"/>
  <c r="K47" i="81" a="1"/>
  <c r="K47" i="81" s="1"/>
  <c r="G47" i="81" a="1"/>
  <c r="G47" i="81" s="1"/>
  <c r="N46" i="81" a="1"/>
  <c r="N46" i="81" s="1"/>
  <c r="J46" i="81" a="1"/>
  <c r="J46" i="81" s="1"/>
  <c r="F46" i="81" a="1"/>
  <c r="F46" i="81" s="1"/>
  <c r="M45" i="81" a="1"/>
  <c r="M45" i="81" s="1"/>
  <c r="I45" i="81" a="1"/>
  <c r="I45" i="81" s="1"/>
  <c r="P44" i="81" a="1"/>
  <c r="P44" i="81" s="1"/>
  <c r="L44" i="81" a="1"/>
  <c r="L44" i="81" s="1"/>
  <c r="H44" i="81" a="1"/>
  <c r="H44" i="81" s="1"/>
  <c r="O43" i="81" a="1"/>
  <c r="O43" i="81" s="1"/>
  <c r="L43" i="81" a="1"/>
  <c r="L43" i="81" s="1"/>
  <c r="H43" i="81" a="1"/>
  <c r="H43" i="81" s="1"/>
  <c r="O42" i="81" a="1"/>
  <c r="O42" i="81" s="1"/>
  <c r="L42" i="81" a="1"/>
  <c r="L42" i="81" s="1"/>
  <c r="I42" i="81" a="1"/>
  <c r="I42" i="81" s="1"/>
  <c r="M41" i="81" a="1"/>
  <c r="M41" i="81" s="1"/>
  <c r="G41" i="81" a="1"/>
  <c r="G41" i="81" s="1"/>
  <c r="O40" i="81" a="1"/>
  <c r="O40" i="81" s="1"/>
  <c r="K40" i="81" a="1"/>
  <c r="K40" i="81" s="1"/>
  <c r="H40" i="81" a="1"/>
  <c r="H40" i="81" s="1"/>
  <c r="L39" i="81" a="1"/>
  <c r="L39" i="81" s="1"/>
  <c r="G39" i="81" a="1"/>
  <c r="G39" i="81" s="1"/>
  <c r="L38" i="81" a="1"/>
  <c r="L38" i="81" s="1"/>
  <c r="P37" i="81" a="1"/>
  <c r="P37" i="81" s="1"/>
  <c r="I37" i="81" a="1"/>
  <c r="I37" i="81" s="1"/>
  <c r="M36" i="81" a="1"/>
  <c r="M36" i="81" s="1"/>
  <c r="F36" i="81" a="1"/>
  <c r="F36" i="81" s="1"/>
  <c r="I35" i="81" a="1"/>
  <c r="I35" i="81" s="1"/>
  <c r="M34" i="81" a="1"/>
  <c r="M34" i="81" s="1"/>
  <c r="E52" i="81" a="1"/>
  <c r="E52" i="81" s="1"/>
  <c r="E48" i="81" a="1"/>
  <c r="E48" i="81" s="1"/>
  <c r="E44" i="81" a="1"/>
  <c r="E44" i="81" s="1"/>
  <c r="E40" i="81" a="1"/>
  <c r="E40" i="81" s="1"/>
  <c r="E36" i="81" a="1"/>
  <c r="E36" i="81" s="1"/>
  <c r="E32" i="81" a="1"/>
  <c r="E32" i="81" s="1"/>
  <c r="E28" i="81" a="1"/>
  <c r="E28" i="81" s="1"/>
  <c r="E24" i="81" a="1"/>
  <c r="E24" i="81" s="1"/>
  <c r="E20" i="81" a="1"/>
  <c r="E20" i="81" s="1"/>
  <c r="O52" i="81" a="1"/>
  <c r="O52" i="81" s="1"/>
  <c r="K52" i="81" a="1"/>
  <c r="K52" i="81" s="1"/>
  <c r="G52" i="81" a="1"/>
  <c r="G52" i="81" s="1"/>
  <c r="N51" i="81" a="1"/>
  <c r="N51" i="81" s="1"/>
  <c r="J51" i="81" a="1"/>
  <c r="J51" i="81" s="1"/>
  <c r="F51" i="81" a="1"/>
  <c r="F51" i="81" s="1"/>
  <c r="M50" i="81" a="1"/>
  <c r="M50" i="81" s="1"/>
  <c r="I50" i="81" a="1"/>
  <c r="I50" i="81" s="1"/>
  <c r="P49" i="81" a="1"/>
  <c r="P49" i="81" s="1"/>
  <c r="L49" i="81" a="1"/>
  <c r="L49" i="81" s="1"/>
  <c r="H49" i="81" a="1"/>
  <c r="H49" i="81" s="1"/>
  <c r="O48" i="81" a="1"/>
  <c r="O48" i="81" s="1"/>
  <c r="K48" i="81" a="1"/>
  <c r="K48" i="81" s="1"/>
  <c r="G48" i="81" a="1"/>
  <c r="G48" i="81" s="1"/>
  <c r="N47" i="81" a="1"/>
  <c r="N47" i="81" s="1"/>
  <c r="J47" i="81" a="1"/>
  <c r="J47" i="81" s="1"/>
  <c r="F47" i="81" a="1"/>
  <c r="F47" i="81" s="1"/>
  <c r="M46" i="81" a="1"/>
  <c r="M46" i="81" s="1"/>
  <c r="I46" i="81" a="1"/>
  <c r="I46" i="81" s="1"/>
  <c r="P45" i="81" a="1"/>
  <c r="P45" i="81" s="1"/>
  <c r="L45" i="81" a="1"/>
  <c r="L45" i="81" s="1"/>
  <c r="H45" i="81" a="1"/>
  <c r="H45" i="81" s="1"/>
  <c r="O44" i="81" a="1"/>
  <c r="O44" i="81" s="1"/>
  <c r="K44" i="81" a="1"/>
  <c r="K44" i="81" s="1"/>
  <c r="G44" i="81" a="1"/>
  <c r="G44" i="81" s="1"/>
  <c r="K43" i="81" a="1"/>
  <c r="K43" i="81" s="1"/>
  <c r="G43" i="81" a="1"/>
  <c r="G43" i="81" s="1"/>
  <c r="K42" i="81" a="1"/>
  <c r="K42" i="81" s="1"/>
  <c r="H42" i="81" a="1"/>
  <c r="H42" i="81" s="1"/>
  <c r="P41" i="81" a="1"/>
  <c r="P41" i="81" s="1"/>
  <c r="L41" i="81" a="1"/>
  <c r="L41" i="81" s="1"/>
  <c r="I41" i="81" a="1"/>
  <c r="I41" i="81" s="1"/>
  <c r="F41" i="81" a="1"/>
  <c r="F41" i="81" s="1"/>
  <c r="N40" i="81" a="1"/>
  <c r="N40" i="81" s="1"/>
  <c r="J40" i="81" a="1"/>
  <c r="J40" i="81" s="1"/>
  <c r="G40" i="81" a="1"/>
  <c r="G40" i="81" s="1"/>
  <c r="O39" i="81" a="1"/>
  <c r="O39" i="81" s="1"/>
  <c r="K39" i="81" a="1"/>
  <c r="K39" i="81" s="1"/>
  <c r="F39" i="81" a="1"/>
  <c r="F39" i="81" s="1"/>
  <c r="I38" i="81" a="1"/>
  <c r="I38" i="81" s="1"/>
  <c r="M37" i="81" a="1"/>
  <c r="M37" i="81" s="1"/>
  <c r="F37" i="81" a="1"/>
  <c r="F37" i="81" s="1"/>
  <c r="K36" i="81" a="1"/>
  <c r="K36" i="81" s="1"/>
  <c r="N35" i="81" a="1"/>
  <c r="N35" i="81" s="1"/>
  <c r="G35" i="81" a="1"/>
  <c r="G35" i="81" s="1"/>
  <c r="L49" i="62"/>
  <c r="M49" i="62"/>
  <c r="M44" i="62" l="1"/>
  <c r="N49" i="62"/>
  <c r="K49" i="62"/>
  <c r="I49" i="62"/>
  <c r="H49" i="62"/>
  <c r="CF11" i="21" a="1"/>
  <c r="CF11" i="21" s="1"/>
  <c r="F43" i="62" s="1"/>
  <c r="CG11" i="21" a="1"/>
  <c r="CG11" i="21" s="1"/>
  <c r="G43" i="62" s="1"/>
  <c r="CH11" i="21" a="1"/>
  <c r="CH11" i="21"/>
  <c r="J43" i="62" s="1"/>
  <c r="CI11" i="21" a="1"/>
  <c r="CI11" i="21" s="1"/>
  <c r="L43" i="62" s="1"/>
  <c r="L45" i="62" s="1"/>
  <c r="CJ11" i="21" a="1"/>
  <c r="CJ11" i="21" s="1"/>
  <c r="M43" i="62" s="1"/>
  <c r="M48" i="62" s="1"/>
  <c r="CK11" i="21" a="1"/>
  <c r="CK11" i="21" s="1"/>
  <c r="N43" i="62" s="1"/>
  <c r="CL11" i="21" a="1"/>
  <c r="CL11" i="21"/>
  <c r="CM11" i="21" a="1"/>
  <c r="CM11" i="21" s="1"/>
  <c r="CN11" i="21" a="1"/>
  <c r="CN11" i="21" s="1"/>
  <c r="CO11" i="21" a="1"/>
  <c r="CO11" i="21" s="1"/>
  <c r="CP11" i="21" a="1"/>
  <c r="CP11" i="21" s="1"/>
  <c r="CF12" i="21" a="1"/>
  <c r="CF12" i="21" s="1"/>
  <c r="F44" i="62" s="1"/>
  <c r="CG12" i="21" a="1"/>
  <c r="CG12" i="21" s="1"/>
  <c r="G44" i="62" s="1"/>
  <c r="CI12" i="21" a="1"/>
  <c r="CI12" i="21"/>
  <c r="CJ12" i="21" a="1"/>
  <c r="CJ12" i="21" s="1"/>
  <c r="CK12" i="21" a="1"/>
  <c r="CK12" i="21" s="1"/>
  <c r="CL12" i="21" a="1"/>
  <c r="CL12" i="21" s="1"/>
  <c r="CM12" i="21" a="1"/>
  <c r="CM12" i="21" s="1"/>
  <c r="CN12" i="21" a="1"/>
  <c r="CN12" i="21" s="1"/>
  <c r="CO12" i="21" a="1"/>
  <c r="CO12" i="21"/>
  <c r="CP12" i="21" a="1"/>
  <c r="CP12" i="21" s="1"/>
  <c r="CF13" i="21" a="1"/>
  <c r="CF13" i="21"/>
  <c r="F45" i="62" s="1"/>
  <c r="CG13" i="21" a="1"/>
  <c r="CG13" i="21" s="1"/>
  <c r="G45" i="62" s="1"/>
  <c r="CI13" i="21" a="1"/>
  <c r="CI13" i="21" s="1"/>
  <c r="CJ13" i="21" a="1"/>
  <c r="CJ13" i="21"/>
  <c r="CK13" i="21" a="1"/>
  <c r="CK13" i="21" s="1"/>
  <c r="CL13" i="21" a="1"/>
  <c r="CL13" i="21"/>
  <c r="CM13" i="21" a="1"/>
  <c r="CM13" i="21" s="1"/>
  <c r="CN13" i="21" a="1"/>
  <c r="CN13" i="21"/>
  <c r="CO13" i="21" a="1"/>
  <c r="CO13" i="21" s="1"/>
  <c r="CP13" i="21" a="1"/>
  <c r="CP13" i="21" s="1"/>
  <c r="CF14" i="21" a="1"/>
  <c r="CF14" i="21" s="1"/>
  <c r="F46" i="62" s="1"/>
  <c r="CG14" i="21" a="1"/>
  <c r="CG14" i="21"/>
  <c r="G46" i="62" s="1"/>
  <c r="CI14" i="21" a="1"/>
  <c r="CI14" i="21"/>
  <c r="CJ14" i="21" a="1"/>
  <c r="CJ14" i="21"/>
  <c r="CK14" i="21" a="1"/>
  <c r="CK14" i="21"/>
  <c r="CL14" i="21" a="1"/>
  <c r="CL14" i="21"/>
  <c r="CM14" i="21" a="1"/>
  <c r="CM14" i="21"/>
  <c r="CN14" i="21" a="1"/>
  <c r="CN14" i="21"/>
  <c r="CO14" i="21" a="1"/>
  <c r="CO14" i="21"/>
  <c r="CP14" i="21" a="1"/>
  <c r="CP14" i="21"/>
  <c r="CF15" i="21" a="1"/>
  <c r="CF15" i="21" s="1"/>
  <c r="F47" i="62" s="1"/>
  <c r="CG15" i="21" a="1"/>
  <c r="CG15" i="21"/>
  <c r="G47" i="62" s="1"/>
  <c r="CI15" i="21" a="1"/>
  <c r="CI15" i="21"/>
  <c r="CJ15" i="21" a="1"/>
  <c r="CJ15" i="21" s="1"/>
  <c r="CK15" i="21" a="1"/>
  <c r="CK15" i="21"/>
  <c r="CL15" i="21" a="1"/>
  <c r="CL15" i="21" s="1"/>
  <c r="CM15" i="21" a="1"/>
  <c r="CM15" i="21"/>
  <c r="CN15" i="21" a="1"/>
  <c r="CN15" i="21" s="1"/>
  <c r="CO15" i="21" a="1"/>
  <c r="CO15" i="21" s="1"/>
  <c r="CP15" i="21" a="1"/>
  <c r="CP15" i="21" s="1"/>
  <c r="CF16" i="21" a="1"/>
  <c r="CF16" i="21" s="1"/>
  <c r="F48" i="62" s="1"/>
  <c r="CG16" i="21" a="1"/>
  <c r="CG16" i="21" s="1"/>
  <c r="G48" i="62" s="1"/>
  <c r="CI16" i="21" a="1"/>
  <c r="CI16" i="21" s="1"/>
  <c r="CJ16" i="21" a="1"/>
  <c r="CJ16" i="21" s="1"/>
  <c r="CK16" i="21" a="1"/>
  <c r="CK16" i="21" s="1"/>
  <c r="CL16" i="21" a="1"/>
  <c r="CL16" i="21" s="1"/>
  <c r="CM16" i="21" a="1"/>
  <c r="CM16" i="21" s="1"/>
  <c r="CN16" i="21" a="1"/>
  <c r="CN16" i="21" s="1"/>
  <c r="CO16" i="21" a="1"/>
  <c r="CO16" i="21" s="1"/>
  <c r="CP16" i="21" a="1"/>
  <c r="CP16" i="21" s="1"/>
  <c r="CF17" i="21" a="1"/>
  <c r="CF17" i="21" s="1"/>
  <c r="CG17" i="21" a="1"/>
  <c r="CG17" i="21" s="1"/>
  <c r="CI17" i="21" a="1"/>
  <c r="CI17" i="21" s="1"/>
  <c r="CJ17" i="21" a="1"/>
  <c r="CJ17" i="21" s="1"/>
  <c r="CK17" i="21" a="1"/>
  <c r="CK17" i="21" s="1"/>
  <c r="CL17" i="21" a="1"/>
  <c r="CL17" i="21" s="1"/>
  <c r="CM17" i="21" a="1"/>
  <c r="CM17" i="21" s="1"/>
  <c r="CN17" i="21" a="1"/>
  <c r="CN17" i="21" s="1"/>
  <c r="CO17" i="21" a="1"/>
  <c r="CO17" i="21" s="1"/>
  <c r="CP17" i="21" a="1"/>
  <c r="CP17" i="21" s="1"/>
  <c r="CE12" i="21" a="1"/>
  <c r="CE12" i="21" s="1"/>
  <c r="E44" i="62" s="1"/>
  <c r="CE13" i="21" a="1"/>
  <c r="CE13" i="21" s="1"/>
  <c r="E45" i="62" s="1"/>
  <c r="CE14" i="21" a="1"/>
  <c r="CE14" i="21" s="1"/>
  <c r="E46" i="62" s="1"/>
  <c r="CE15" i="21" a="1"/>
  <c r="CE15" i="21" s="1"/>
  <c r="E47" i="62" s="1"/>
  <c r="CE16" i="21" a="1"/>
  <c r="CE16" i="21" s="1"/>
  <c r="E48" i="62" s="1"/>
  <c r="CE17" i="21" a="1"/>
  <c r="CE17" i="21" s="1"/>
  <c r="CE11" i="21" a="1"/>
  <c r="CE11" i="21" s="1"/>
  <c r="E43" i="62" s="1"/>
  <c r="B318" i="79"/>
  <c r="B319" i="79"/>
  <c r="B320" i="79"/>
  <c r="B321" i="79"/>
  <c r="B322" i="79"/>
  <c r="B317" i="79"/>
  <c r="P17" i="63"/>
  <c r="P18" i="63"/>
  <c r="O17" i="63"/>
  <c r="E35" i="63" s="1"/>
  <c r="O18" i="63"/>
  <c r="N17" i="63"/>
  <c r="N18" i="63"/>
  <c r="M18" i="63"/>
  <c r="M17" i="63"/>
  <c r="E15" i="41" a="1"/>
  <c r="E15" i="41"/>
  <c r="C16" i="63" s="1"/>
  <c r="F15" i="41" a="1"/>
  <c r="F15" i="41" s="1"/>
  <c r="D16" i="63" s="1"/>
  <c r="G15" i="41" a="1"/>
  <c r="G15" i="41"/>
  <c r="E16" i="63" s="1"/>
  <c r="H15" i="41" a="1"/>
  <c r="H15" i="41" s="1"/>
  <c r="F16" i="63" s="1"/>
  <c r="I15" i="41" a="1"/>
  <c r="I15" i="41"/>
  <c r="G16" i="63" s="1"/>
  <c r="J15" i="41" a="1"/>
  <c r="J15" i="41" s="1"/>
  <c r="H16" i="63" s="1"/>
  <c r="K15" i="41" a="1"/>
  <c r="K15" i="41"/>
  <c r="I16" i="63" s="1"/>
  <c r="L15" i="41" a="1"/>
  <c r="L15" i="41" s="1"/>
  <c r="M15" i="41" a="1"/>
  <c r="M15" i="41" s="1"/>
  <c r="N15" i="41" a="1"/>
  <c r="N15" i="41" s="1"/>
  <c r="O15" i="41" a="1"/>
  <c r="O15" i="41" s="1"/>
  <c r="P15" i="41" a="1"/>
  <c r="P15" i="41" s="1"/>
  <c r="F9" i="41" a="1"/>
  <c r="F9" i="41" s="1"/>
  <c r="D10" i="63" s="1"/>
  <c r="G9" i="41" a="1"/>
  <c r="G9" i="41"/>
  <c r="E10" i="63" s="1"/>
  <c r="H9" i="41" a="1"/>
  <c r="H9" i="41" s="1"/>
  <c r="F10" i="63" s="1"/>
  <c r="I9" i="41" a="1"/>
  <c r="I9" i="41"/>
  <c r="G10" i="63" s="1"/>
  <c r="J9" i="41" a="1"/>
  <c r="J9" i="41" s="1"/>
  <c r="H10" i="63" s="1"/>
  <c r="K9" i="41" a="1"/>
  <c r="K9" i="41"/>
  <c r="I10" i="63" s="1"/>
  <c r="L9" i="41" a="1"/>
  <c r="L9" i="41" s="1"/>
  <c r="M9" i="41" a="1"/>
  <c r="M9" i="41" s="1"/>
  <c r="N9" i="41" a="1"/>
  <c r="N9" i="41" s="1"/>
  <c r="O9" i="41" a="1"/>
  <c r="O9" i="41" s="1"/>
  <c r="P9" i="41" a="1"/>
  <c r="P9" i="41" s="1"/>
  <c r="F10" i="41" a="1"/>
  <c r="F10" i="41" s="1"/>
  <c r="D11" i="63" s="1"/>
  <c r="G10" i="41" a="1"/>
  <c r="G10" i="41"/>
  <c r="E11" i="63" s="1"/>
  <c r="H10" i="41" a="1"/>
  <c r="H10" i="41" s="1"/>
  <c r="F11" i="63" s="1"/>
  <c r="I10" i="41" a="1"/>
  <c r="I10" i="41"/>
  <c r="G11" i="63" s="1"/>
  <c r="J10" i="41" a="1"/>
  <c r="J10" i="41" s="1"/>
  <c r="H11" i="63" s="1"/>
  <c r="K10" i="41" a="1"/>
  <c r="K10" i="41"/>
  <c r="I11" i="63" s="1"/>
  <c r="L10" i="41" a="1"/>
  <c r="L10" i="41" s="1"/>
  <c r="M10" i="41" a="1"/>
  <c r="M10" i="41" s="1"/>
  <c r="N10" i="41" a="1"/>
  <c r="N10" i="41" s="1"/>
  <c r="O10" i="41" a="1"/>
  <c r="O10" i="41" s="1"/>
  <c r="P10" i="41" a="1"/>
  <c r="P10" i="41" s="1"/>
  <c r="F11" i="41" a="1"/>
  <c r="F11" i="41" s="1"/>
  <c r="D12" i="63" s="1"/>
  <c r="G11" i="41" a="1"/>
  <c r="G11" i="41"/>
  <c r="E12" i="63" s="1"/>
  <c r="H11" i="41" a="1"/>
  <c r="H11" i="41" s="1"/>
  <c r="F12" i="63" s="1"/>
  <c r="I11" i="41" a="1"/>
  <c r="I11" i="41"/>
  <c r="G12" i="63" s="1"/>
  <c r="J11" i="41" a="1"/>
  <c r="J11" i="41" s="1"/>
  <c r="H12" i="63" s="1"/>
  <c r="K11" i="41" a="1"/>
  <c r="K11" i="41"/>
  <c r="I12" i="63" s="1"/>
  <c r="L11" i="41" a="1"/>
  <c r="L11" i="41" s="1"/>
  <c r="M11" i="41" a="1"/>
  <c r="M11" i="41" s="1"/>
  <c r="N11" i="41" a="1"/>
  <c r="N11" i="41" s="1"/>
  <c r="O11" i="41" a="1"/>
  <c r="O11" i="41" s="1"/>
  <c r="P11" i="41" a="1"/>
  <c r="P11" i="41" s="1"/>
  <c r="F12" i="41" a="1"/>
  <c r="F12" i="41" s="1"/>
  <c r="D13" i="63" s="1"/>
  <c r="G12" i="41" a="1"/>
  <c r="G12" i="41"/>
  <c r="E13" i="63" s="1"/>
  <c r="H12" i="41" a="1"/>
  <c r="H12" i="41" s="1"/>
  <c r="F13" i="63" s="1"/>
  <c r="I12" i="41" a="1"/>
  <c r="I12" i="41"/>
  <c r="G13" i="63" s="1"/>
  <c r="J12" i="41" a="1"/>
  <c r="J12" i="41" s="1"/>
  <c r="H13" i="63" s="1"/>
  <c r="K12" i="41" a="1"/>
  <c r="K12" i="41"/>
  <c r="I13" i="63" s="1"/>
  <c r="L12" i="41" a="1"/>
  <c r="L12" i="41" s="1"/>
  <c r="M12" i="41" a="1"/>
  <c r="M12" i="41" s="1"/>
  <c r="N12" i="41" a="1"/>
  <c r="N12" i="41" s="1"/>
  <c r="O12" i="41" a="1"/>
  <c r="O12" i="41" s="1"/>
  <c r="P12" i="41" a="1"/>
  <c r="P12" i="41" s="1"/>
  <c r="F13" i="41" a="1"/>
  <c r="F13" i="41" s="1"/>
  <c r="D14" i="63" s="1"/>
  <c r="G13" i="41" a="1"/>
  <c r="G13" i="41"/>
  <c r="E14" i="63" s="1"/>
  <c r="H13" i="41" a="1"/>
  <c r="H13" i="41" s="1"/>
  <c r="F14" i="63" s="1"/>
  <c r="I13" i="41" a="1"/>
  <c r="I13" i="41"/>
  <c r="G14" i="63" s="1"/>
  <c r="J13" i="41" a="1"/>
  <c r="J13" i="41" s="1"/>
  <c r="H14" i="63" s="1"/>
  <c r="K13" i="41" a="1"/>
  <c r="K13" i="41"/>
  <c r="I14" i="63" s="1"/>
  <c r="L13" i="41" a="1"/>
  <c r="L13" i="41" s="1"/>
  <c r="M13" i="41" a="1"/>
  <c r="M13" i="41" s="1"/>
  <c r="N13" i="41" a="1"/>
  <c r="N13" i="41" s="1"/>
  <c r="O13" i="41" a="1"/>
  <c r="O13" i="41" s="1"/>
  <c r="P13" i="41" a="1"/>
  <c r="P13" i="41" s="1"/>
  <c r="F14" i="41" a="1"/>
  <c r="F14" i="41" s="1"/>
  <c r="D15" i="63" s="1"/>
  <c r="G14" i="41" a="1"/>
  <c r="G14" i="41"/>
  <c r="E15" i="63" s="1"/>
  <c r="H14" i="41" a="1"/>
  <c r="H14" i="41" s="1"/>
  <c r="F15" i="63" s="1"/>
  <c r="I14" i="41" a="1"/>
  <c r="I14" i="41"/>
  <c r="G15" i="63" s="1"/>
  <c r="J14" i="41" a="1"/>
  <c r="J14" i="41" s="1"/>
  <c r="H15" i="63" s="1"/>
  <c r="K14" i="41" a="1"/>
  <c r="K14" i="41"/>
  <c r="I15" i="63" s="1"/>
  <c r="L14" i="41" a="1"/>
  <c r="L14" i="41" s="1"/>
  <c r="M14" i="41" a="1"/>
  <c r="M14" i="41" s="1"/>
  <c r="N14" i="41" a="1"/>
  <c r="N14" i="41" s="1"/>
  <c r="O14" i="41" a="1"/>
  <c r="O14" i="41" s="1"/>
  <c r="P14" i="41" a="1"/>
  <c r="P14" i="41" s="1"/>
  <c r="E10" i="41" a="1"/>
  <c r="E10" i="41" s="1"/>
  <c r="C11" i="63" s="1"/>
  <c r="E11" i="41" a="1"/>
  <c r="E11" i="41"/>
  <c r="C12" i="63" s="1"/>
  <c r="E12" i="41" a="1"/>
  <c r="E12" i="41" s="1"/>
  <c r="C13" i="63" s="1"/>
  <c r="E13" i="41" a="1"/>
  <c r="E13" i="41"/>
  <c r="C14" i="63" s="1"/>
  <c r="E14" i="41" a="1"/>
  <c r="E14" i="41" s="1"/>
  <c r="C15" i="63" s="1"/>
  <c r="E9" i="41" a="1"/>
  <c r="E9" i="41"/>
  <c r="C10" i="63" s="1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B311" i="79"/>
  <c r="B307" i="79"/>
  <c r="B308" i="79"/>
  <c r="B309" i="79"/>
  <c r="B310" i="79"/>
  <c r="B306" i="79"/>
  <c r="BS11" i="21" a="1"/>
  <c r="BS11" i="21"/>
  <c r="BT11" i="21" a="1"/>
  <c r="BT11" i="21"/>
  <c r="BU11" i="21" a="1"/>
  <c r="BU11" i="21"/>
  <c r="BV11" i="21" a="1"/>
  <c r="BV11" i="21"/>
  <c r="BW11" i="21" a="1"/>
  <c r="BW11" i="21"/>
  <c r="BX11" i="21" a="1"/>
  <c r="BX11" i="21" s="1"/>
  <c r="BY11" i="21" a="1"/>
  <c r="BY11" i="21"/>
  <c r="BZ11" i="21" a="1"/>
  <c r="BZ11" i="21" s="1"/>
  <c r="CA11" i="21" a="1"/>
  <c r="CA11" i="21"/>
  <c r="CB11" i="21" a="1"/>
  <c r="CB11" i="21" s="1"/>
  <c r="CC11" i="21" a="1"/>
  <c r="CC11" i="21"/>
  <c r="BS12" i="21" a="1"/>
  <c r="BS12" i="21" s="1"/>
  <c r="BT12" i="21" a="1"/>
  <c r="BT12" i="21"/>
  <c r="BV12" i="21" a="1"/>
  <c r="BV12" i="21"/>
  <c r="BW12" i="21" a="1"/>
  <c r="BW12" i="21" s="1"/>
  <c r="BX12" i="21" a="1"/>
  <c r="BX12" i="21"/>
  <c r="BY12" i="21" a="1"/>
  <c r="BY12" i="21" s="1"/>
  <c r="BZ12" i="21" a="1"/>
  <c r="BZ12" i="21"/>
  <c r="CA12" i="21" a="1"/>
  <c r="CA12" i="21" s="1"/>
  <c r="CB12" i="21" a="1"/>
  <c r="CB12" i="21"/>
  <c r="CC12" i="21" a="1"/>
  <c r="CC12" i="21" s="1"/>
  <c r="BS13" i="21" a="1"/>
  <c r="BS13" i="21"/>
  <c r="BT13" i="21" a="1"/>
  <c r="BT13" i="21" s="1"/>
  <c r="BV13" i="21" a="1"/>
  <c r="BV13" i="21" s="1"/>
  <c r="BW13" i="21" a="1"/>
  <c r="BW13" i="21"/>
  <c r="BX13" i="21" a="1"/>
  <c r="BX13" i="21" s="1"/>
  <c r="BY13" i="21" a="1"/>
  <c r="BY13" i="21"/>
  <c r="BZ13" i="21" a="1"/>
  <c r="BZ13" i="21" s="1"/>
  <c r="CA13" i="21" a="1"/>
  <c r="CA13" i="21"/>
  <c r="CB13" i="21" a="1"/>
  <c r="CB13" i="21" s="1"/>
  <c r="CC13" i="21" a="1"/>
  <c r="CC13" i="21"/>
  <c r="BS14" i="21" a="1"/>
  <c r="BS14" i="21" s="1"/>
  <c r="BT14" i="21" a="1"/>
  <c r="BT14" i="21"/>
  <c r="BV14" i="21" a="1"/>
  <c r="BV14" i="21"/>
  <c r="BW14" i="21" a="1"/>
  <c r="BW14" i="21" s="1"/>
  <c r="BX14" i="21" a="1"/>
  <c r="BX14" i="21" s="1"/>
  <c r="BY14" i="21" a="1"/>
  <c r="BY14" i="21" s="1"/>
  <c r="BZ14" i="21" a="1"/>
  <c r="BZ14" i="21" s="1"/>
  <c r="CA14" i="21" a="1"/>
  <c r="CA14" i="21" s="1"/>
  <c r="CB14" i="21" a="1"/>
  <c r="CB14" i="21" s="1"/>
  <c r="CC14" i="21" a="1"/>
  <c r="CC14" i="21" s="1"/>
  <c r="BS15" i="21" a="1"/>
  <c r="BS15" i="21" s="1"/>
  <c r="BT15" i="21" a="1"/>
  <c r="BT15" i="21" s="1"/>
  <c r="BV15" i="21" a="1"/>
  <c r="BV15" i="21" s="1"/>
  <c r="BW15" i="21" a="1"/>
  <c r="BW15" i="21" s="1"/>
  <c r="BX15" i="21" a="1"/>
  <c r="BX15" i="21" s="1"/>
  <c r="BY15" i="21" a="1"/>
  <c r="BY15" i="21" s="1"/>
  <c r="BZ15" i="21" a="1"/>
  <c r="BZ15" i="21" s="1"/>
  <c r="CA15" i="21" a="1"/>
  <c r="CA15" i="21" s="1"/>
  <c r="CB15" i="21" a="1"/>
  <c r="CB15" i="21" s="1"/>
  <c r="CC15" i="21" a="1"/>
  <c r="CC15" i="21" s="1"/>
  <c r="BS16" i="21" a="1"/>
  <c r="BS16" i="21" s="1"/>
  <c r="BT16" i="21" a="1"/>
  <c r="BT16" i="21" s="1"/>
  <c r="BV16" i="21" a="1"/>
  <c r="BV16" i="21" s="1"/>
  <c r="BW16" i="21" a="1"/>
  <c r="BW16" i="21" s="1"/>
  <c r="BX16" i="21" a="1"/>
  <c r="BX16" i="21" s="1"/>
  <c r="BY16" i="21" a="1"/>
  <c r="BY16" i="21" s="1"/>
  <c r="BZ16" i="21" a="1"/>
  <c r="BZ16" i="21" s="1"/>
  <c r="CA16" i="21" a="1"/>
  <c r="CA16" i="21" s="1"/>
  <c r="CB16" i="21" a="1"/>
  <c r="CB16" i="21" s="1"/>
  <c r="CC16" i="21" a="1"/>
  <c r="CC16" i="21" s="1"/>
  <c r="BS17" i="21" a="1"/>
  <c r="BS17" i="21" s="1"/>
  <c r="BT17" i="21" a="1"/>
  <c r="BT17" i="21" s="1"/>
  <c r="BV17" i="21" a="1"/>
  <c r="BV17" i="21" s="1"/>
  <c r="BW17" i="21" a="1"/>
  <c r="BW17" i="21" s="1"/>
  <c r="BX17" i="21" a="1"/>
  <c r="BX17" i="21" s="1"/>
  <c r="BY17" i="21" a="1"/>
  <c r="BY17" i="21" s="1"/>
  <c r="BZ17" i="21" a="1"/>
  <c r="BZ17" i="21" s="1"/>
  <c r="CA17" i="21" a="1"/>
  <c r="CA17" i="21" s="1"/>
  <c r="CB17" i="21" a="1"/>
  <c r="CB17" i="21" s="1"/>
  <c r="CC17" i="21" a="1"/>
  <c r="CC17" i="21" s="1"/>
  <c r="BR12" i="21" a="1"/>
  <c r="BR12" i="21" s="1"/>
  <c r="BR13" i="21" a="1"/>
  <c r="BR13" i="21" s="1"/>
  <c r="BR14" i="21" a="1"/>
  <c r="BR14" i="21" s="1"/>
  <c r="BR15" i="21" a="1"/>
  <c r="BR15" i="21" s="1"/>
  <c r="BR16" i="21" a="1"/>
  <c r="BR16" i="21" s="1"/>
  <c r="BR17" i="21" a="1"/>
  <c r="BR17" i="21" s="1"/>
  <c r="BR11" i="21" a="1"/>
  <c r="BR11" i="21" s="1"/>
  <c r="AS11" i="21" a="1"/>
  <c r="AS11" i="21" s="1"/>
  <c r="AT11" i="21" a="1"/>
  <c r="AT11" i="21" s="1"/>
  <c r="AU11" i="21" a="1"/>
  <c r="AU11" i="21" s="1"/>
  <c r="AV11" i="21" a="1"/>
  <c r="AV11" i="21" s="1"/>
  <c r="AW11" i="21" a="1"/>
  <c r="AW11" i="21" s="1"/>
  <c r="AX11" i="21" a="1"/>
  <c r="AX11" i="21" s="1"/>
  <c r="AY11" i="21" a="1"/>
  <c r="AY11" i="21" s="1"/>
  <c r="AZ11" i="21" a="1"/>
  <c r="AZ11" i="21" s="1"/>
  <c r="BA11" i="21" a="1"/>
  <c r="BA11" i="21" s="1"/>
  <c r="BB11" i="21" a="1"/>
  <c r="BB11" i="21" s="1"/>
  <c r="BC11" i="21" a="1"/>
  <c r="BC11" i="21" s="1"/>
  <c r="AS12" i="21" a="1"/>
  <c r="AS12" i="21" s="1"/>
  <c r="AT12" i="21" a="1"/>
  <c r="AT12" i="21" s="1"/>
  <c r="AU12" i="21" a="1"/>
  <c r="AU12" i="21" s="1"/>
  <c r="AV12" i="21" a="1"/>
  <c r="AV12" i="21" s="1"/>
  <c r="AW12" i="21" a="1"/>
  <c r="AW12" i="21" s="1"/>
  <c r="AX12" i="21" a="1"/>
  <c r="AX12" i="21" s="1"/>
  <c r="AY12" i="21" a="1"/>
  <c r="AY12" i="21" s="1"/>
  <c r="AZ12" i="21" a="1"/>
  <c r="AZ12" i="21" s="1"/>
  <c r="BA12" i="21" a="1"/>
  <c r="BA12" i="21" s="1"/>
  <c r="BB12" i="21" a="1"/>
  <c r="BB12" i="21" s="1"/>
  <c r="BC12" i="21" a="1"/>
  <c r="BC12" i="21" s="1"/>
  <c r="AS13" i="21" a="1"/>
  <c r="AS13" i="21" s="1"/>
  <c r="AT13" i="21" a="1"/>
  <c r="AT13" i="21" s="1"/>
  <c r="AU13" i="21" a="1"/>
  <c r="AU13" i="21" s="1"/>
  <c r="AV13" i="21" a="1"/>
  <c r="AV13" i="21" s="1"/>
  <c r="AW13" i="21" a="1"/>
  <c r="AW13" i="21" s="1"/>
  <c r="AX13" i="21" a="1"/>
  <c r="AX13" i="21" s="1"/>
  <c r="AY13" i="21" a="1"/>
  <c r="AY13" i="21" s="1"/>
  <c r="AZ13" i="21" a="1"/>
  <c r="AZ13" i="21" s="1"/>
  <c r="BA13" i="21" a="1"/>
  <c r="BA13" i="21" s="1"/>
  <c r="BB13" i="21" a="1"/>
  <c r="BB13" i="21" s="1"/>
  <c r="BC13" i="21" a="1"/>
  <c r="BC13" i="21" s="1"/>
  <c r="AS14" i="21" a="1"/>
  <c r="AS14" i="21" s="1"/>
  <c r="AT14" i="21" a="1"/>
  <c r="AT14" i="21" s="1"/>
  <c r="AU14" i="21" a="1"/>
  <c r="AU14" i="21" s="1"/>
  <c r="AV14" i="21" a="1"/>
  <c r="AV14" i="21" s="1"/>
  <c r="AW14" i="21" a="1"/>
  <c r="AW14" i="21" s="1"/>
  <c r="AX14" i="21" a="1"/>
  <c r="AX14" i="21" s="1"/>
  <c r="AY14" i="21" a="1"/>
  <c r="AY14" i="21" s="1"/>
  <c r="AZ14" i="21" a="1"/>
  <c r="AZ14" i="21" s="1"/>
  <c r="BA14" i="21" a="1"/>
  <c r="BA14" i="21" s="1"/>
  <c r="BB14" i="21" a="1"/>
  <c r="BB14" i="21" s="1"/>
  <c r="BC14" i="21" a="1"/>
  <c r="BC14" i="21" s="1"/>
  <c r="AS15" i="21" a="1"/>
  <c r="AS15" i="21" s="1"/>
  <c r="AT15" i="21" a="1"/>
  <c r="AT15" i="21" s="1"/>
  <c r="AU15" i="21" a="1"/>
  <c r="AU15" i="21" s="1"/>
  <c r="AV15" i="21" a="1"/>
  <c r="AV15" i="21" s="1"/>
  <c r="AW15" i="21" a="1"/>
  <c r="AW15" i="21" s="1"/>
  <c r="AX15" i="21" a="1"/>
  <c r="AX15" i="21" s="1"/>
  <c r="AY15" i="21" a="1"/>
  <c r="AY15" i="21" s="1"/>
  <c r="AZ15" i="21" a="1"/>
  <c r="AZ15" i="21" s="1"/>
  <c r="BA15" i="21" a="1"/>
  <c r="BA15" i="21" s="1"/>
  <c r="BB15" i="21" a="1"/>
  <c r="BB15" i="21" s="1"/>
  <c r="BC15" i="21" a="1"/>
  <c r="BC15" i="21" s="1"/>
  <c r="AS16" i="21" a="1"/>
  <c r="AS16" i="21" s="1"/>
  <c r="AT16" i="21" a="1"/>
  <c r="AT16" i="21" s="1"/>
  <c r="AU16" i="21" a="1"/>
  <c r="AU16" i="21" s="1"/>
  <c r="AV16" i="21" a="1"/>
  <c r="AV16" i="21" s="1"/>
  <c r="AW16" i="21" a="1"/>
  <c r="AW16" i="21" s="1"/>
  <c r="AX16" i="21" a="1"/>
  <c r="AX16" i="21" s="1"/>
  <c r="AY16" i="21" a="1"/>
  <c r="AY16" i="21" s="1"/>
  <c r="AZ16" i="21" a="1"/>
  <c r="AZ16" i="21" s="1"/>
  <c r="BA16" i="21" a="1"/>
  <c r="BA16" i="21" s="1"/>
  <c r="BB16" i="21" a="1"/>
  <c r="BB16" i="21" s="1"/>
  <c r="BC16" i="21" a="1"/>
  <c r="BC16" i="21" s="1"/>
  <c r="AS17" i="21" a="1"/>
  <c r="AS17" i="21" s="1"/>
  <c r="AT17" i="21" a="1"/>
  <c r="AT17" i="21" s="1"/>
  <c r="AU17" i="21" a="1"/>
  <c r="AU17" i="21" s="1"/>
  <c r="AV17" i="21" a="1"/>
  <c r="AV17" i="21" s="1"/>
  <c r="AW17" i="21" a="1"/>
  <c r="AW17" i="21" s="1"/>
  <c r="AX17" i="21" a="1"/>
  <c r="AX17" i="21" s="1"/>
  <c r="AY17" i="21" a="1"/>
  <c r="AY17" i="21" s="1"/>
  <c r="AZ17" i="21" a="1"/>
  <c r="AZ17" i="21" s="1"/>
  <c r="BA17" i="21" a="1"/>
  <c r="BA17" i="21" s="1"/>
  <c r="BB17" i="21" a="1"/>
  <c r="BB17" i="21" s="1"/>
  <c r="BC17" i="21" a="1"/>
  <c r="BC17" i="21" s="1"/>
  <c r="AR12" i="21" a="1"/>
  <c r="AR12" i="21" s="1"/>
  <c r="AR13" i="21" a="1"/>
  <c r="AR13" i="21" s="1"/>
  <c r="AR14" i="21" a="1"/>
  <c r="AR14" i="21" s="1"/>
  <c r="AR15" i="21" a="1"/>
  <c r="AR15" i="21" s="1"/>
  <c r="AR16" i="21" a="1"/>
  <c r="AR16" i="21" s="1"/>
  <c r="AR17" i="21" a="1"/>
  <c r="AR17" i="21" s="1"/>
  <c r="AR11" i="21" a="1"/>
  <c r="AR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AL11" i="21" a="1"/>
  <c r="AL11" i="21" s="1"/>
  <c r="AM11" i="21" a="1"/>
  <c r="AM11" i="21" s="1"/>
  <c r="AN11" i="21" a="1"/>
  <c r="AN11" i="21" s="1"/>
  <c r="AO11" i="21" a="1"/>
  <c r="AO11" i="21" s="1"/>
  <c r="AP11" i="21" a="1"/>
  <c r="AP11" i="21" s="1"/>
  <c r="AF12" i="21" a="1"/>
  <c r="AF12" i="21" s="1"/>
  <c r="AG12" i="21" a="1"/>
  <c r="AG12" i="21" s="1"/>
  <c r="AI12" i="21" a="1"/>
  <c r="AI12" i="21" s="1"/>
  <c r="AJ12" i="21" a="1"/>
  <c r="AJ12" i="21" s="1"/>
  <c r="AK12" i="21" a="1"/>
  <c r="AK12" i="21" s="1"/>
  <c r="AL12" i="21" a="1"/>
  <c r="AL12" i="21" s="1"/>
  <c r="AM12" i="21" a="1"/>
  <c r="AM12" i="21" s="1"/>
  <c r="AN12" i="21" a="1"/>
  <c r="AN12" i="21" s="1"/>
  <c r="AO12" i="21" a="1"/>
  <c r="AO12" i="21" s="1"/>
  <c r="AP12" i="21" a="1"/>
  <c r="AP12" i="21" s="1"/>
  <c r="AF13" i="21" a="1"/>
  <c r="AF13" i="21" s="1"/>
  <c r="AG13" i="21" a="1"/>
  <c r="AG13" i="21" s="1"/>
  <c r="AI13" i="21" a="1"/>
  <c r="AI13" i="21" s="1"/>
  <c r="AJ13" i="21" a="1"/>
  <c r="AJ13" i="21" s="1"/>
  <c r="AK13" i="21" a="1"/>
  <c r="AK13" i="21" s="1"/>
  <c r="AL13" i="21" a="1"/>
  <c r="AL13" i="21" s="1"/>
  <c r="AM13" i="21" a="1"/>
  <c r="AM13" i="21" s="1"/>
  <c r="AN13" i="21" a="1"/>
  <c r="AN13" i="21" s="1"/>
  <c r="AO13" i="21" a="1"/>
  <c r="AO13" i="21" s="1"/>
  <c r="AP13" i="21" a="1"/>
  <c r="AP13" i="21" s="1"/>
  <c r="AF14" i="21" a="1"/>
  <c r="AF14" i="21" s="1"/>
  <c r="AG14" i="21" a="1"/>
  <c r="AG14" i="21" s="1"/>
  <c r="AI14" i="21" a="1"/>
  <c r="AI14" i="21" s="1"/>
  <c r="AJ14" i="21" a="1"/>
  <c r="AJ14" i="21" s="1"/>
  <c r="AK14" i="21" a="1"/>
  <c r="AK14" i="21" s="1"/>
  <c r="AL14" i="21" a="1"/>
  <c r="AL14" i="21" s="1"/>
  <c r="AM14" i="21" a="1"/>
  <c r="AM14" i="21" s="1"/>
  <c r="AN14" i="21" a="1"/>
  <c r="AN14" i="21" s="1"/>
  <c r="AO14" i="21" a="1"/>
  <c r="AO14" i="21" s="1"/>
  <c r="AP14" i="21" a="1"/>
  <c r="AP14" i="21" s="1"/>
  <c r="AF15" i="21" a="1"/>
  <c r="AF15" i="21" s="1"/>
  <c r="AG15" i="21" a="1"/>
  <c r="AG15" i="21" s="1"/>
  <c r="AI15" i="21" a="1"/>
  <c r="AI15" i="21" s="1"/>
  <c r="AJ15" i="21" a="1"/>
  <c r="AJ15" i="21" s="1"/>
  <c r="AK15" i="21" a="1"/>
  <c r="AK15" i="21" s="1"/>
  <c r="AL15" i="21" a="1"/>
  <c r="AL15" i="21" s="1"/>
  <c r="AM15" i="21" a="1"/>
  <c r="AM15" i="21" s="1"/>
  <c r="AN15" i="21" a="1"/>
  <c r="AN15" i="21" s="1"/>
  <c r="AO15" i="21" a="1"/>
  <c r="AO15" i="21" s="1"/>
  <c r="AP15" i="21" a="1"/>
  <c r="AP15" i="21" s="1"/>
  <c r="AF16" i="21" a="1"/>
  <c r="AF16" i="21" s="1"/>
  <c r="AG16" i="21" a="1"/>
  <c r="AG16" i="21" s="1"/>
  <c r="AI16" i="21" a="1"/>
  <c r="AI16" i="21" s="1"/>
  <c r="AJ16" i="21" a="1"/>
  <c r="AJ16" i="21" s="1"/>
  <c r="AK16" i="21" a="1"/>
  <c r="AK16" i="21" s="1"/>
  <c r="AL16" i="21" a="1"/>
  <c r="AL16" i="21" s="1"/>
  <c r="AM16" i="21" a="1"/>
  <c r="AM16" i="21" s="1"/>
  <c r="AN16" i="21" a="1"/>
  <c r="AN16" i="21" s="1"/>
  <c r="AO16" i="21" a="1"/>
  <c r="AO16" i="21" s="1"/>
  <c r="AP16" i="21" a="1"/>
  <c r="AP16" i="21" s="1"/>
  <c r="AF17" i="21" a="1"/>
  <c r="AF17" i="21" s="1"/>
  <c r="AG17" i="21" a="1"/>
  <c r="AG17" i="21" s="1"/>
  <c r="AI17" i="21" a="1"/>
  <c r="AI17" i="21" s="1"/>
  <c r="AJ17" i="21" a="1"/>
  <c r="AJ17" i="21" s="1"/>
  <c r="AK17" i="21" a="1"/>
  <c r="AK17" i="21" s="1"/>
  <c r="AL17" i="21" a="1"/>
  <c r="AL17" i="21" s="1"/>
  <c r="AM17" i="21" a="1"/>
  <c r="AM17" i="21" s="1"/>
  <c r="AN17" i="21" a="1"/>
  <c r="AN17" i="21" s="1"/>
  <c r="AO17" i="21" a="1"/>
  <c r="AO17" i="21" s="1"/>
  <c r="AP17" i="21" a="1"/>
  <c r="AP17" i="21" s="1"/>
  <c r="AE12" i="21" a="1"/>
  <c r="AE12" i="21" s="1"/>
  <c r="AE13" i="21" a="1"/>
  <c r="AE13" i="21" s="1"/>
  <c r="AE14" i="21" a="1"/>
  <c r="AE14" i="21" s="1"/>
  <c r="AE15" i="21" a="1"/>
  <c r="AE15" i="21" s="1"/>
  <c r="AE16" i="21" a="1"/>
  <c r="AE16" i="21" s="1"/>
  <c r="AE17" i="21" a="1"/>
  <c r="AE17" i="21" s="1"/>
  <c r="AE11" i="21" a="1"/>
  <c r="AE11" i="21" s="1"/>
  <c r="S11" i="21" a="1"/>
  <c r="S11" i="21" s="1"/>
  <c r="T11" i="21" a="1"/>
  <c r="T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S12" i="21" a="1"/>
  <c r="S12" i="21" s="1"/>
  <c r="T12" i="21" a="1"/>
  <c r="T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S13" i="21" a="1"/>
  <c r="S13" i="21" s="1"/>
  <c r="T13" i="21" a="1"/>
  <c r="T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S14" i="21" a="1"/>
  <c r="S14" i="21" s="1"/>
  <c r="T14" i="21" a="1"/>
  <c r="T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S15" i="21" a="1"/>
  <c r="S15" i="21" s="1"/>
  <c r="T15" i="21" a="1"/>
  <c r="T15" i="21" s="1"/>
  <c r="V15" i="21" a="1"/>
  <c r="V15" i="21" s="1"/>
  <c r="W15" i="21" a="1"/>
  <c r="W15" i="21" s="1"/>
  <c r="X15" i="21" a="1"/>
  <c r="X15" i="21" s="1"/>
  <c r="Y15" i="21" a="1"/>
  <c r="Y15" i="21"/>
  <c r="Z15" i="21" a="1"/>
  <c r="Z15" i="21" s="1"/>
  <c r="AA15" i="21" a="1"/>
  <c r="AA15" i="21"/>
  <c r="AB15" i="21" a="1"/>
  <c r="AB15" i="21" s="1"/>
  <c r="AC15" i="21" a="1"/>
  <c r="AC15" i="21"/>
  <c r="S16" i="21" a="1"/>
  <c r="S16" i="21" s="1"/>
  <c r="T16" i="21" a="1"/>
  <c r="T16" i="21" s="1"/>
  <c r="V16" i="21" a="1"/>
  <c r="V16" i="21"/>
  <c r="W16" i="21" a="1"/>
  <c r="W16" i="21" s="1"/>
  <c r="X16" i="21" a="1"/>
  <c r="X16" i="2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S17" i="21" a="1"/>
  <c r="S17" i="21"/>
  <c r="T17" i="21" a="1"/>
  <c r="T17" i="21" s="1"/>
  <c r="V17" i="21" a="1"/>
  <c r="V17" i="21" s="1"/>
  <c r="W17" i="21" a="1"/>
  <c r="W17" i="21"/>
  <c r="X17" i="21" a="1"/>
  <c r="X17" i="21" s="1"/>
  <c r="Y17" i="21" a="1"/>
  <c r="Y17" i="21" s="1"/>
  <c r="Z17" i="21" a="1"/>
  <c r="Z17" i="21" s="1"/>
  <c r="AA17" i="21" a="1"/>
  <c r="AA17" i="21"/>
  <c r="AB17" i="21" a="1"/>
  <c r="AB17" i="21" s="1"/>
  <c r="AC17" i="21" a="1"/>
  <c r="AC17" i="21"/>
  <c r="R12" i="21" a="1"/>
  <c r="R12" i="21" s="1"/>
  <c r="R13" i="21" a="1"/>
  <c r="R13" i="21"/>
  <c r="R14" i="21" a="1"/>
  <c r="R14" i="21" s="1"/>
  <c r="R15" i="21" a="1"/>
  <c r="R15" i="21" s="1"/>
  <c r="R16" i="21" a="1"/>
  <c r="R16" i="21" s="1"/>
  <c r="R17" i="21" a="1"/>
  <c r="R17" i="21"/>
  <c r="R11" i="21" a="1"/>
  <c r="R11" i="21" s="1"/>
  <c r="F11" i="21" a="1"/>
  <c r="F11" i="21"/>
  <c r="F7" i="62"/>
  <c r="G11" i="21" a="1"/>
  <c r="G11" i="21"/>
  <c r="G7" i="62"/>
  <c r="H11" i="21" a="1"/>
  <c r="H11" i="21" s="1"/>
  <c r="J7" i="62" s="1"/>
  <c r="I11" i="21" a="1"/>
  <c r="I11" i="21"/>
  <c r="L7" i="62" s="1"/>
  <c r="J11" i="21" a="1"/>
  <c r="J11" i="21" s="1"/>
  <c r="M7" i="62" s="1"/>
  <c r="K11" i="21" a="1"/>
  <c r="K11" i="21"/>
  <c r="N7" i="62" s="1"/>
  <c r="L11" i="21" a="1"/>
  <c r="L11" i="21" s="1"/>
  <c r="M11" i="21" a="1"/>
  <c r="M11" i="21"/>
  <c r="N11" i="21" a="1"/>
  <c r="N11" i="21" s="1"/>
  <c r="O11" i="21" a="1"/>
  <c r="O11" i="21"/>
  <c r="P11" i="21" a="1"/>
  <c r="P11" i="21" s="1"/>
  <c r="F12" i="21" a="1"/>
  <c r="F12" i="21"/>
  <c r="F8" i="62"/>
  <c r="G12" i="21" a="1"/>
  <c r="G12" i="21"/>
  <c r="G8" i="62"/>
  <c r="I12" i="21" a="1"/>
  <c r="I12" i="21"/>
  <c r="J12" i="21" a="1"/>
  <c r="J12" i="21"/>
  <c r="K12" i="21" a="1"/>
  <c r="K12" i="21"/>
  <c r="L12" i="21" a="1"/>
  <c r="L12" i="21"/>
  <c r="M12" i="21" a="1"/>
  <c r="M12" i="21"/>
  <c r="N12" i="21" a="1"/>
  <c r="N12" i="21"/>
  <c r="O12" i="21" a="1"/>
  <c r="O12" i="21"/>
  <c r="P12" i="21" a="1"/>
  <c r="P12" i="21"/>
  <c r="F13" i="21" a="1"/>
  <c r="F13" i="21"/>
  <c r="F9" i="62"/>
  <c r="G13" i="21" a="1"/>
  <c r="G13" i="21" s="1"/>
  <c r="G9" i="62" s="1"/>
  <c r="I13" i="21" a="1"/>
  <c r="I13" i="21"/>
  <c r="J13" i="21" a="1"/>
  <c r="J13" i="21"/>
  <c r="K13" i="21" a="1"/>
  <c r="K13" i="21" s="1"/>
  <c r="L13" i="21" a="1"/>
  <c r="L13" i="21"/>
  <c r="M13" i="21" a="1"/>
  <c r="M13" i="21" s="1"/>
  <c r="N13" i="21" a="1"/>
  <c r="N13" i="21"/>
  <c r="O13" i="21" a="1"/>
  <c r="O13" i="21" s="1"/>
  <c r="P13" i="21" a="1"/>
  <c r="P13" i="21"/>
  <c r="F14" i="21" a="1"/>
  <c r="F14" i="21" s="1"/>
  <c r="F10" i="62" s="1"/>
  <c r="G14" i="21" a="1"/>
  <c r="G14" i="21" s="1"/>
  <c r="G10" i="62" s="1"/>
  <c r="I14" i="21" a="1"/>
  <c r="I14" i="21" s="1"/>
  <c r="J14" i="21" a="1"/>
  <c r="J14" i="21"/>
  <c r="K14" i="21" a="1"/>
  <c r="K14" i="21" s="1"/>
  <c r="L14" i="21" a="1"/>
  <c r="L14" i="21"/>
  <c r="M14" i="21" a="1"/>
  <c r="M14" i="21" s="1"/>
  <c r="N14" i="21" a="1"/>
  <c r="N14" i="21" s="1"/>
  <c r="O14" i="21" a="1"/>
  <c r="O14" i="21" s="1"/>
  <c r="P14" i="21" a="1"/>
  <c r="P14" i="21" s="1"/>
  <c r="F15" i="21" a="1"/>
  <c r="F15" i="21" s="1"/>
  <c r="F11" i="62" s="1"/>
  <c r="G15" i="21" a="1"/>
  <c r="G15" i="21" s="1"/>
  <c r="G11" i="62" s="1"/>
  <c r="I15" i="21" a="1"/>
  <c r="I15" i="21" s="1"/>
  <c r="J15" i="21" a="1"/>
  <c r="J15" i="21"/>
  <c r="K15" i="21" a="1"/>
  <c r="K15" i="21" s="1"/>
  <c r="L15" i="21" a="1"/>
  <c r="L15" i="21"/>
  <c r="M15" i="21" a="1"/>
  <c r="M15" i="21" s="1"/>
  <c r="N15" i="21" a="1"/>
  <c r="N15" i="21"/>
  <c r="O15" i="21" a="1"/>
  <c r="O15" i="21" s="1"/>
  <c r="P15" i="21" a="1"/>
  <c r="P15" i="21"/>
  <c r="F16" i="21" a="1"/>
  <c r="F16" i="21" s="1"/>
  <c r="F12" i="62" s="1"/>
  <c r="G16" i="21" a="1"/>
  <c r="G16" i="21" s="1"/>
  <c r="G12" i="62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F17" i="21" a="1"/>
  <c r="F17" i="21" s="1"/>
  <c r="G17" i="21" a="1"/>
  <c r="G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E12" i="21" a="1"/>
  <c r="E12" i="21" s="1"/>
  <c r="E8" i="62" s="1"/>
  <c r="E13" i="21" a="1"/>
  <c r="E13" i="21"/>
  <c r="E9" i="62" s="1"/>
  <c r="E14" i="21" a="1"/>
  <c r="E14" i="21" s="1"/>
  <c r="E10" i="62"/>
  <c r="E15" i="21" a="1"/>
  <c r="E15" i="21"/>
  <c r="E11" i="62" s="1"/>
  <c r="E16" i="21" a="1"/>
  <c r="E16" i="21" s="1"/>
  <c r="E12" i="62" s="1"/>
  <c r="E17" i="21" a="1"/>
  <c r="E17" i="21"/>
  <c r="E11" i="21" a="1"/>
  <c r="E11" i="21"/>
  <c r="E7" i="62" s="1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B994" i="20"/>
  <c r="B995" i="20"/>
  <c r="B996" i="20"/>
  <c r="B99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F282" i="79" a="1"/>
  <c r="F282" i="79" s="1"/>
  <c r="K14" i="79" s="1" a="1"/>
  <c r="K14" i="79" s="1"/>
  <c r="F283" i="79" a="1"/>
  <c r="F283" i="79" s="1"/>
  <c r="K15" i="79" s="1" a="1"/>
  <c r="K15" i="79" s="1"/>
  <c r="F286" i="79" a="1"/>
  <c r="F286" i="79" s="1"/>
  <c r="K18" i="79" s="1" a="1"/>
  <c r="K18" i="79" s="1"/>
  <c r="F290" i="79" a="1"/>
  <c r="F290" i="79" s="1"/>
  <c r="S15" i="79" s="1" a="1"/>
  <c r="S15" i="79" s="1"/>
  <c r="F291" i="79" a="1"/>
  <c r="F291" i="79" s="1"/>
  <c r="S17" i="79" s="1" a="1"/>
  <c r="S17" i="79" s="1"/>
  <c r="F298" i="79" a="1"/>
  <c r="F298" i="79" s="1"/>
  <c r="AA17" i="79" s="1" a="1"/>
  <c r="AA17" i="79" s="1"/>
  <c r="G299" i="79" a="1"/>
  <c r="G299" i="79" s="1"/>
  <c r="AB16" i="79" s="1" a="1"/>
  <c r="AB16" i="79" s="1"/>
  <c r="E282" i="79" a="1"/>
  <c r="E282" i="79" s="1"/>
  <c r="J14" i="79" s="1" a="1"/>
  <c r="J14" i="79" s="1"/>
  <c r="E290" i="79" a="1"/>
  <c r="E290" i="79" s="1"/>
  <c r="R15" i="79" s="1" a="1"/>
  <c r="R15" i="79" s="1"/>
  <c r="E298" i="79" a="1"/>
  <c r="E298" i="79" s="1"/>
  <c r="Z17" i="79" s="1" a="1"/>
  <c r="Z17" i="79" s="1"/>
  <c r="B281" i="79"/>
  <c r="B282" i="79"/>
  <c r="B283" i="79"/>
  <c r="B284" i="79"/>
  <c r="E284" i="79" a="1"/>
  <c r="E284" i="79" s="1"/>
  <c r="J17" i="79" s="1" a="1"/>
  <c r="J17" i="79" s="1"/>
  <c r="B285" i="79"/>
  <c r="B286" i="79"/>
  <c r="B287" i="79"/>
  <c r="B288" i="79"/>
  <c r="B289" i="79"/>
  <c r="B290" i="79"/>
  <c r="B291" i="79"/>
  <c r="B292" i="79"/>
  <c r="E292" i="79" a="1"/>
  <c r="E292" i="79" s="1"/>
  <c r="R16" i="79" s="1" a="1"/>
  <c r="R16" i="79" s="1"/>
  <c r="B293" i="79"/>
  <c r="F293" i="79" s="1" a="1"/>
  <c r="F293" i="79" s="1"/>
  <c r="S18" i="79" s="1" a="1"/>
  <c r="S18" i="79" s="1"/>
  <c r="B294" i="79"/>
  <c r="B295" i="79"/>
  <c r="B296" i="79"/>
  <c r="F296" i="79" a="1"/>
  <c r="F296" i="79" s="1"/>
  <c r="AA14" i="79" s="1" a="1"/>
  <c r="AA14" i="79" s="1"/>
  <c r="B297" i="79"/>
  <c r="F297" i="79" s="1" a="1"/>
  <c r="F297" i="79" s="1"/>
  <c r="AA15" i="79" s="1" a="1"/>
  <c r="AA15" i="79" s="1"/>
  <c r="B298" i="79"/>
  <c r="B299" i="79"/>
  <c r="B300" i="79"/>
  <c r="F300" i="79" a="1"/>
  <c r="F300" i="79" s="1"/>
  <c r="AA18" i="79" s="1" a="1"/>
  <c r="AA18" i="79" s="1"/>
  <c r="B280" i="79"/>
  <c r="F10" i="22" a="1"/>
  <c r="F10" i="22"/>
  <c r="G10" i="22" a="1"/>
  <c r="G10" i="22"/>
  <c r="H10" i="22" a="1"/>
  <c r="H10" i="22"/>
  <c r="I10" i="22" a="1"/>
  <c r="I10" i="22"/>
  <c r="J10" i="22" a="1"/>
  <c r="J10" i="22"/>
  <c r="K10" i="22" a="1"/>
  <c r="K10" i="22"/>
  <c r="L10" i="22" a="1"/>
  <c r="L10" i="22"/>
  <c r="M10" i="22" a="1"/>
  <c r="M10" i="22"/>
  <c r="N10" i="22" a="1"/>
  <c r="N10" i="22" s="1"/>
  <c r="O10" i="22" a="1"/>
  <c r="O10" i="22"/>
  <c r="P10" i="22" a="1"/>
  <c r="P10" i="22" s="1"/>
  <c r="F11" i="22" a="1"/>
  <c r="F11" i="22"/>
  <c r="G11" i="22" a="1"/>
  <c r="G11" i="22" s="1"/>
  <c r="H11" i="22" a="1"/>
  <c r="H11" i="22"/>
  <c r="I11" i="22" a="1"/>
  <c r="I11" i="22" s="1"/>
  <c r="J11" i="22" a="1"/>
  <c r="J11" i="22"/>
  <c r="K11" i="22" a="1"/>
  <c r="K11" i="22" s="1"/>
  <c r="L11" i="22" a="1"/>
  <c r="L11" i="22"/>
  <c r="M11" i="22" a="1"/>
  <c r="M11" i="22" s="1"/>
  <c r="N11" i="22" a="1"/>
  <c r="N11" i="22"/>
  <c r="O11" i="22" a="1"/>
  <c r="O11" i="22" s="1"/>
  <c r="P11" i="22" a="1"/>
  <c r="P11" i="22"/>
  <c r="F12" i="22" a="1"/>
  <c r="F12" i="22" s="1"/>
  <c r="G12" i="22" a="1"/>
  <c r="G12" i="22"/>
  <c r="H12" i="22" a="1"/>
  <c r="H12" i="22" s="1"/>
  <c r="I12" i="22" a="1"/>
  <c r="I12" i="22"/>
  <c r="J12" i="22" a="1"/>
  <c r="J12" i="22" s="1"/>
  <c r="K12" i="22" a="1"/>
  <c r="K12" i="22"/>
  <c r="L12" i="22" a="1"/>
  <c r="L12" i="22" s="1"/>
  <c r="M12" i="22" a="1"/>
  <c r="M12" i="22"/>
  <c r="N12" i="22" a="1"/>
  <c r="N12" i="22" s="1"/>
  <c r="O12" i="22" a="1"/>
  <c r="O12" i="22"/>
  <c r="P12" i="22" a="1"/>
  <c r="P12" i="22" s="1"/>
  <c r="F13" i="22" a="1"/>
  <c r="F13" i="22"/>
  <c r="G13" i="22" a="1"/>
  <c r="G13" i="22" s="1"/>
  <c r="H13" i="22" a="1"/>
  <c r="H13" i="22"/>
  <c r="I13" i="22" a="1"/>
  <c r="I13" i="22" s="1"/>
  <c r="J13" i="22" a="1"/>
  <c r="J13" i="22"/>
  <c r="K13" i="22" a="1"/>
  <c r="K13" i="22" s="1"/>
  <c r="L13" i="22" a="1"/>
  <c r="L13" i="22"/>
  <c r="M13" i="22" a="1"/>
  <c r="M13" i="22" s="1"/>
  <c r="N13" i="22" a="1"/>
  <c r="N13" i="22"/>
  <c r="O13" i="22" a="1"/>
  <c r="O13" i="22" s="1"/>
  <c r="P13" i="22" a="1"/>
  <c r="P13" i="22"/>
  <c r="F14" i="22" a="1"/>
  <c r="F14" i="22" s="1"/>
  <c r="G14" i="22" a="1"/>
  <c r="G14" i="22"/>
  <c r="H14" i="22" a="1"/>
  <c r="H14" i="22" s="1"/>
  <c r="I14" i="22" a="1"/>
  <c r="I14" i="22"/>
  <c r="J14" i="22" a="1"/>
  <c r="J14" i="22" s="1"/>
  <c r="K14" i="22" a="1"/>
  <c r="K14" i="22"/>
  <c r="L14" i="22" a="1"/>
  <c r="L14" i="22" s="1"/>
  <c r="M14" i="22" a="1"/>
  <c r="M14" i="22"/>
  <c r="N14" i="22" a="1"/>
  <c r="N14" i="22" s="1"/>
  <c r="O14" i="22" a="1"/>
  <c r="O14" i="22"/>
  <c r="P14" i="22" a="1"/>
  <c r="P14" i="22" s="1"/>
  <c r="F15" i="22" a="1"/>
  <c r="F15" i="22"/>
  <c r="G15" i="22" a="1"/>
  <c r="G15" i="22" s="1"/>
  <c r="H15" i="22" a="1"/>
  <c r="H15" i="22"/>
  <c r="I15" i="22" a="1"/>
  <c r="I15" i="22" s="1"/>
  <c r="J15" i="22" a="1"/>
  <c r="J15" i="22"/>
  <c r="K15" i="22" a="1"/>
  <c r="K15" i="22" s="1"/>
  <c r="L15" i="22" a="1"/>
  <c r="L15" i="22"/>
  <c r="M15" i="22" a="1"/>
  <c r="M15" i="22" s="1"/>
  <c r="N15" i="22" a="1"/>
  <c r="N15" i="22"/>
  <c r="O15" i="22" a="1"/>
  <c r="O15" i="22" s="1"/>
  <c r="P15" i="22" a="1"/>
  <c r="P15" i="22"/>
  <c r="F16" i="22" a="1"/>
  <c r="F16" i="22" s="1"/>
  <c r="G16" i="22" a="1"/>
  <c r="G16" i="22"/>
  <c r="H16" i="22" a="1"/>
  <c r="H16" i="22" s="1"/>
  <c r="I16" i="22" a="1"/>
  <c r="I16" i="22"/>
  <c r="J16" i="22" a="1"/>
  <c r="J16" i="22" s="1"/>
  <c r="K16" i="22" a="1"/>
  <c r="K16" i="22"/>
  <c r="L16" i="22" a="1"/>
  <c r="L16" i="22" s="1"/>
  <c r="M16" i="22" a="1"/>
  <c r="M16" i="22"/>
  <c r="N16" i="22" a="1"/>
  <c r="N16" i="22" s="1"/>
  <c r="O16" i="22" a="1"/>
  <c r="O16" i="22"/>
  <c r="P16" i="22" a="1"/>
  <c r="P16" i="22" s="1"/>
  <c r="E11" i="22" a="1"/>
  <c r="E11" i="22"/>
  <c r="E12" i="22" a="1"/>
  <c r="E12" i="22" s="1"/>
  <c r="E13" i="22" a="1"/>
  <c r="E13" i="22"/>
  <c r="E14" i="22" a="1"/>
  <c r="E14" i="22" s="1"/>
  <c r="E15" i="22" a="1"/>
  <c r="E15" i="22"/>
  <c r="E16" i="22" a="1"/>
  <c r="E16" i="22" s="1"/>
  <c r="E10" i="22" a="1"/>
  <c r="E10" i="22"/>
  <c r="F10" i="17" a="1"/>
  <c r="F10" i="17" s="1"/>
  <c r="G10" i="17" a="1"/>
  <c r="G10" i="17"/>
  <c r="H10" i="17" a="1"/>
  <c r="H10" i="17" s="1"/>
  <c r="I10" i="17" a="1"/>
  <c r="I10" i="17"/>
  <c r="J10" i="17" a="1"/>
  <c r="J10" i="17" s="1"/>
  <c r="K10" i="17" a="1"/>
  <c r="K10" i="17"/>
  <c r="L10" i="17" a="1"/>
  <c r="L10" i="17" s="1"/>
  <c r="M10" i="17" a="1"/>
  <c r="M10" i="17"/>
  <c r="N10" i="17" a="1"/>
  <c r="N10" i="17" s="1"/>
  <c r="O10" i="17" a="1"/>
  <c r="O10" i="17"/>
  <c r="P10" i="17" a="1"/>
  <c r="P10" i="17" s="1"/>
  <c r="F11" i="17" a="1"/>
  <c r="F11" i="17"/>
  <c r="G11" i="17" a="1"/>
  <c r="G11" i="17" s="1"/>
  <c r="H11" i="17" a="1"/>
  <c r="H11" i="17"/>
  <c r="I11" i="17" a="1"/>
  <c r="I11" i="17" s="1"/>
  <c r="J11" i="17" a="1"/>
  <c r="J11" i="17"/>
  <c r="K11" i="17" a="1"/>
  <c r="K11" i="17" s="1"/>
  <c r="L11" i="17" a="1"/>
  <c r="L11" i="17"/>
  <c r="M11" i="17" a="1"/>
  <c r="M11" i="17" s="1"/>
  <c r="N11" i="17" a="1"/>
  <c r="N11" i="17"/>
  <c r="O11" i="17" a="1"/>
  <c r="O11" i="17" s="1"/>
  <c r="P11" i="17" a="1"/>
  <c r="P11" i="17"/>
  <c r="F12" i="17" a="1"/>
  <c r="F12" i="17" s="1"/>
  <c r="G12" i="17" a="1"/>
  <c r="G12" i="17"/>
  <c r="H12" i="17" a="1"/>
  <c r="H12" i="17" s="1"/>
  <c r="I12" i="17" a="1"/>
  <c r="I12" i="17"/>
  <c r="J12" i="17" a="1"/>
  <c r="J12" i="17" s="1"/>
  <c r="K12" i="17" a="1"/>
  <c r="K12" i="17"/>
  <c r="L12" i="17" a="1"/>
  <c r="L12" i="17" s="1"/>
  <c r="M12" i="17" a="1"/>
  <c r="M12" i="17"/>
  <c r="N12" i="17" a="1"/>
  <c r="N12" i="17" s="1"/>
  <c r="O12" i="17" a="1"/>
  <c r="O12" i="17"/>
  <c r="P12" i="17" a="1"/>
  <c r="P12" i="17" s="1"/>
  <c r="F13" i="17" a="1"/>
  <c r="F13" i="17"/>
  <c r="G13" i="17" a="1"/>
  <c r="G13" i="17" s="1"/>
  <c r="H13" i="17" a="1"/>
  <c r="H13" i="17"/>
  <c r="I13" i="17" a="1"/>
  <c r="I13" i="17" s="1"/>
  <c r="J13" i="17" a="1"/>
  <c r="J13" i="17"/>
  <c r="K13" i="17" a="1"/>
  <c r="K13" i="17" s="1"/>
  <c r="L13" i="17" a="1"/>
  <c r="L13" i="17"/>
  <c r="M13" i="17" a="1"/>
  <c r="M13" i="17" s="1"/>
  <c r="N13" i="17" a="1"/>
  <c r="N13" i="17"/>
  <c r="O13" i="17" a="1"/>
  <c r="O13" i="17" s="1"/>
  <c r="P13" i="17" a="1"/>
  <c r="P13" i="17"/>
  <c r="F14" i="17" a="1"/>
  <c r="F14" i="17" s="1"/>
  <c r="G14" i="17" a="1"/>
  <c r="G14" i="17"/>
  <c r="H14" i="17" a="1"/>
  <c r="H14" i="17" s="1"/>
  <c r="I14" i="17" a="1"/>
  <c r="I14" i="17"/>
  <c r="J14" i="17" a="1"/>
  <c r="J14" i="17" s="1"/>
  <c r="K14" i="17" a="1"/>
  <c r="K14" i="17"/>
  <c r="L14" i="17" a="1"/>
  <c r="L14" i="17" s="1"/>
  <c r="M14" i="17" a="1"/>
  <c r="M14" i="17"/>
  <c r="N14" i="17" a="1"/>
  <c r="N14" i="17" s="1"/>
  <c r="O14" i="17" a="1"/>
  <c r="O14" i="17"/>
  <c r="P14" i="17" a="1"/>
  <c r="P14" i="17" s="1"/>
  <c r="F15" i="17" a="1"/>
  <c r="F15" i="17"/>
  <c r="G15" i="17" a="1"/>
  <c r="G15" i="17" s="1"/>
  <c r="H15" i="17" a="1"/>
  <c r="H15" i="17"/>
  <c r="I15" i="17" a="1"/>
  <c r="I15" i="17" s="1"/>
  <c r="J15" i="17" a="1"/>
  <c r="J15" i="17"/>
  <c r="K15" i="17" a="1"/>
  <c r="K15" i="17" s="1"/>
  <c r="L15" i="17" a="1"/>
  <c r="L15" i="17"/>
  <c r="M15" i="17" a="1"/>
  <c r="M15" i="17" s="1"/>
  <c r="N15" i="17" a="1"/>
  <c r="N15" i="17"/>
  <c r="O15" i="17" a="1"/>
  <c r="O15" i="17" s="1"/>
  <c r="P15" i="17" a="1"/>
  <c r="P15" i="17"/>
  <c r="F16" i="17" a="1"/>
  <c r="F16" i="17" s="1"/>
  <c r="G16" i="17" a="1"/>
  <c r="G16" i="17"/>
  <c r="H16" i="17" a="1"/>
  <c r="H16" i="17" s="1"/>
  <c r="I16" i="17" a="1"/>
  <c r="I16" i="17"/>
  <c r="J16" i="17" a="1"/>
  <c r="J16" i="17" s="1"/>
  <c r="K16" i="17" a="1"/>
  <c r="K16" i="17"/>
  <c r="L16" i="17" a="1"/>
  <c r="L16" i="17" s="1"/>
  <c r="M16" i="17" a="1"/>
  <c r="M16" i="17"/>
  <c r="N16" i="17" a="1"/>
  <c r="N16" i="17" s="1"/>
  <c r="O16" i="17" a="1"/>
  <c r="O16" i="17"/>
  <c r="P16" i="17" a="1"/>
  <c r="P16" i="17" s="1"/>
  <c r="E11" i="17" a="1"/>
  <c r="E11" i="17"/>
  <c r="E12" i="17" a="1"/>
  <c r="E12" i="17" s="1"/>
  <c r="E13" i="17" a="1"/>
  <c r="E13" i="17"/>
  <c r="E14" i="17" a="1"/>
  <c r="E14" i="17" s="1"/>
  <c r="E15" i="17" a="1"/>
  <c r="E15" i="17"/>
  <c r="E16" i="17" a="1"/>
  <c r="E16" i="17" s="1"/>
  <c r="E10" i="17" a="1"/>
  <c r="E10" i="17"/>
  <c r="F10" i="23" a="1"/>
  <c r="F10" i="23" s="1"/>
  <c r="G10" i="23" a="1"/>
  <c r="G10" i="23"/>
  <c r="H10" i="23" a="1"/>
  <c r="H10" i="23" s="1"/>
  <c r="I10" i="23" a="1"/>
  <c r="I10" i="23" s="1"/>
  <c r="J10" i="23" a="1"/>
  <c r="J10" i="23" s="1"/>
  <c r="K10" i="23" a="1"/>
  <c r="K10" i="23"/>
  <c r="L10" i="23" a="1"/>
  <c r="L10" i="23" s="1"/>
  <c r="M10" i="23" a="1"/>
  <c r="M10" i="23"/>
  <c r="N10" i="23" a="1"/>
  <c r="N10" i="23" s="1"/>
  <c r="O10" i="23" a="1"/>
  <c r="O10" i="23"/>
  <c r="P10" i="23" a="1"/>
  <c r="P10" i="23" s="1"/>
  <c r="F11" i="23" a="1"/>
  <c r="F11" i="23" s="1"/>
  <c r="G11" i="23" a="1"/>
  <c r="G11" i="23" s="1"/>
  <c r="H11" i="23" a="1"/>
  <c r="H11" i="23"/>
  <c r="I11" i="23" a="1"/>
  <c r="I11" i="23" s="1"/>
  <c r="J11" i="23" a="1"/>
  <c r="J11" i="23"/>
  <c r="K11" i="23" a="1"/>
  <c r="K11" i="23" s="1"/>
  <c r="L11" i="23" a="1"/>
  <c r="L11" i="23"/>
  <c r="M11" i="23" a="1"/>
  <c r="M11" i="23" s="1"/>
  <c r="N11" i="23" a="1"/>
  <c r="N11" i="23" s="1"/>
  <c r="O11" i="23" a="1"/>
  <c r="O11" i="23" s="1"/>
  <c r="P11" i="23" a="1"/>
  <c r="P11" i="23"/>
  <c r="F12" i="23" a="1"/>
  <c r="F12" i="23" s="1"/>
  <c r="G12" i="23" a="1"/>
  <c r="G12" i="23" s="1"/>
  <c r="H12" i="23" a="1"/>
  <c r="H12" i="23" s="1"/>
  <c r="I12" i="23" a="1"/>
  <c r="I12" i="23"/>
  <c r="J12" i="23" a="1"/>
  <c r="J12" i="23" s="1"/>
  <c r="K12" i="23" a="1"/>
  <c r="K12" i="23" s="1"/>
  <c r="L12" i="23" a="1"/>
  <c r="L12" i="23" s="1"/>
  <c r="M12" i="23" a="1"/>
  <c r="M12" i="23"/>
  <c r="N12" i="23" a="1"/>
  <c r="N12" i="23" s="1"/>
  <c r="O12" i="23" a="1"/>
  <c r="O12" i="23" s="1"/>
  <c r="P12" i="23" a="1"/>
  <c r="P12" i="23" s="1"/>
  <c r="F13" i="23" a="1"/>
  <c r="F13" i="23"/>
  <c r="G13" i="23" a="1"/>
  <c r="G13" i="23" s="1"/>
  <c r="H13" i="23" a="1"/>
  <c r="H13" i="23" s="1"/>
  <c r="I13" i="23" a="1"/>
  <c r="I13" i="23" s="1"/>
  <c r="J13" i="23" a="1"/>
  <c r="J13" i="23"/>
  <c r="K13" i="23" a="1"/>
  <c r="K13" i="23" s="1"/>
  <c r="L13" i="23" a="1"/>
  <c r="L13" i="23" s="1"/>
  <c r="M13" i="23" a="1"/>
  <c r="M13" i="23" s="1"/>
  <c r="N13" i="23" a="1"/>
  <c r="N13" i="23"/>
  <c r="O13" i="23" a="1"/>
  <c r="O13" i="23" s="1"/>
  <c r="P13" i="23" a="1"/>
  <c r="P13" i="23" s="1"/>
  <c r="F14" i="23" a="1"/>
  <c r="F14" i="23" s="1"/>
  <c r="G14" i="23" a="1"/>
  <c r="G14" i="23"/>
  <c r="H14" i="23" a="1"/>
  <c r="H14" i="23" s="1"/>
  <c r="I14" i="23" a="1"/>
  <c r="I14" i="23" s="1"/>
  <c r="J14" i="23" a="1"/>
  <c r="J14" i="23" s="1"/>
  <c r="K14" i="23" a="1"/>
  <c r="K14" i="23" s="1"/>
  <c r="L14" i="23" a="1"/>
  <c r="L14" i="23" s="1"/>
  <c r="M14" i="23" a="1"/>
  <c r="M14" i="23" s="1"/>
  <c r="N14" i="23" a="1"/>
  <c r="N14" i="23" s="1"/>
  <c r="O14" i="23" a="1"/>
  <c r="O14" i="23" s="1"/>
  <c r="P14" i="23" a="1"/>
  <c r="P14" i="23" s="1"/>
  <c r="F15" i="23" a="1"/>
  <c r="F15" i="23"/>
  <c r="G15" i="23" a="1"/>
  <c r="G15" i="23" s="1"/>
  <c r="H15" i="23" a="1"/>
  <c r="H15" i="23" s="1"/>
  <c r="I15" i="23" a="1"/>
  <c r="I15" i="23" s="1"/>
  <c r="J15" i="23" a="1"/>
  <c r="J15" i="23" s="1"/>
  <c r="K15" i="23" a="1"/>
  <c r="K15" i="23" s="1"/>
  <c r="L15" i="23" a="1"/>
  <c r="L15" i="23" s="1"/>
  <c r="M15" i="23" a="1"/>
  <c r="M15" i="23" s="1"/>
  <c r="N15" i="23" a="1"/>
  <c r="N15" i="23" s="1"/>
  <c r="O15" i="23" a="1"/>
  <c r="O15" i="23" s="1"/>
  <c r="P15" i="23" a="1"/>
  <c r="P15" i="23" s="1"/>
  <c r="F16" i="23" a="1"/>
  <c r="F16" i="23" s="1"/>
  <c r="G16" i="23" a="1"/>
  <c r="G16" i="23" s="1"/>
  <c r="H16" i="23" a="1"/>
  <c r="H16" i="23" s="1"/>
  <c r="I16" i="23" a="1"/>
  <c r="I16" i="23" s="1"/>
  <c r="J16" i="23" a="1"/>
  <c r="J16" i="23" s="1"/>
  <c r="K16" i="23" a="1"/>
  <c r="K16" i="23"/>
  <c r="L16" i="23" a="1"/>
  <c r="L16" i="23" s="1"/>
  <c r="M16" i="23" a="1"/>
  <c r="M16" i="23" s="1"/>
  <c r="N16" i="23" a="1"/>
  <c r="N16" i="23" s="1"/>
  <c r="O16" i="23" a="1"/>
  <c r="O16" i="23" s="1"/>
  <c r="P16" i="23" a="1"/>
  <c r="P16" i="23" s="1"/>
  <c r="E11" i="23" a="1"/>
  <c r="E11" i="23" s="1"/>
  <c r="E12" i="23" a="1"/>
  <c r="E12" i="23" s="1"/>
  <c r="E13" i="23" a="1"/>
  <c r="E13" i="23"/>
  <c r="E14" i="23" a="1"/>
  <c r="E14" i="23" s="1"/>
  <c r="E15" i="23" a="1"/>
  <c r="E15" i="23" s="1"/>
  <c r="E16" i="23" a="1"/>
  <c r="E16" i="23" s="1"/>
  <c r="E10" i="23" a="1"/>
  <c r="E10" i="23" s="1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B18" i="79"/>
  <c r="C18" i="79"/>
  <c r="D18" i="79"/>
  <c r="G18" i="79" s="1"/>
  <c r="E18" i="79"/>
  <c r="F18" i="79"/>
  <c r="C13" i="79"/>
  <c r="D13" i="79"/>
  <c r="E13" i="79"/>
  <c r="F13" i="79"/>
  <c r="C14" i="79"/>
  <c r="D14" i="79"/>
  <c r="E14" i="79"/>
  <c r="F14" i="79"/>
  <c r="C15" i="79"/>
  <c r="D15" i="79"/>
  <c r="E15" i="79"/>
  <c r="F15" i="79"/>
  <c r="D16" i="79"/>
  <c r="E16" i="79"/>
  <c r="F16" i="79"/>
  <c r="C17" i="79"/>
  <c r="D17" i="79"/>
  <c r="E17" i="79"/>
  <c r="G17" i="79" s="1"/>
  <c r="F17" i="79"/>
  <c r="B14" i="79"/>
  <c r="B15" i="79"/>
  <c r="B16" i="79"/>
  <c r="C16" i="79" s="1"/>
  <c r="G16" i="79" s="1"/>
  <c r="B17" i="79"/>
  <c r="B13" i="79"/>
  <c r="C17" i="4" a="1"/>
  <c r="C17" i="4" s="1"/>
  <c r="D17" i="4" a="1"/>
  <c r="D17" i="4" s="1"/>
  <c r="E17" i="4" a="1"/>
  <c r="E17" i="4" s="1"/>
  <c r="F17" i="4" a="1"/>
  <c r="F17" i="4" s="1"/>
  <c r="G17" i="4" a="1"/>
  <c r="G17" i="4" s="1"/>
  <c r="H17" i="4" a="1"/>
  <c r="H17" i="4" s="1"/>
  <c r="I17" i="4" a="1"/>
  <c r="I17" i="4" s="1"/>
  <c r="J17" i="4" a="1"/>
  <c r="J17" i="4" s="1"/>
  <c r="K17" i="4" a="1"/>
  <c r="K17" i="4" s="1"/>
  <c r="L17" i="4" a="1"/>
  <c r="L17" i="4"/>
  <c r="M17" i="4" a="1"/>
  <c r="M17" i="4" s="1"/>
  <c r="N17" i="4" a="1"/>
  <c r="N17" i="4" s="1"/>
  <c r="D11" i="4" a="1"/>
  <c r="D11" i="4" s="1"/>
  <c r="E11" i="4" a="1"/>
  <c r="E11" i="4" s="1"/>
  <c r="F11" i="4" a="1"/>
  <c r="F11" i="4" s="1"/>
  <c r="G11" i="4" a="1"/>
  <c r="G11" i="4" s="1"/>
  <c r="H11" i="4" a="1"/>
  <c r="H11" i="4" s="1"/>
  <c r="I11" i="4" a="1"/>
  <c r="I11" i="4"/>
  <c r="J11" i="4" a="1"/>
  <c r="J11" i="4" s="1"/>
  <c r="K11" i="4" a="1"/>
  <c r="K11" i="4" s="1"/>
  <c r="L11" i="4" a="1"/>
  <c r="L11" i="4" s="1"/>
  <c r="M11" i="4" a="1"/>
  <c r="M11" i="4" s="1"/>
  <c r="N11" i="4" a="1"/>
  <c r="N11" i="4" s="1"/>
  <c r="D12" i="4" a="1"/>
  <c r="D12" i="4" s="1"/>
  <c r="E12" i="4" a="1"/>
  <c r="E12" i="4" s="1"/>
  <c r="F12" i="4" a="1"/>
  <c r="F12" i="4"/>
  <c r="G12" i="4" a="1"/>
  <c r="G12" i="4" s="1"/>
  <c r="H12" i="4" a="1"/>
  <c r="H12" i="4" s="1"/>
  <c r="I12" i="4" a="1"/>
  <c r="I12" i="4" s="1"/>
  <c r="J12" i="4" a="1"/>
  <c r="J12" i="4" s="1"/>
  <c r="K12" i="4" a="1"/>
  <c r="K12" i="4" s="1"/>
  <c r="L12" i="4" a="1"/>
  <c r="L12" i="4" s="1"/>
  <c r="M12" i="4" a="1"/>
  <c r="M12" i="4" s="1"/>
  <c r="N12" i="4" a="1"/>
  <c r="N12" i="4" s="1"/>
  <c r="D13" i="4" a="1"/>
  <c r="D13" i="4" s="1"/>
  <c r="E13" i="4" a="1"/>
  <c r="E13" i="4"/>
  <c r="F13" i="4" a="1"/>
  <c r="F13" i="4" s="1"/>
  <c r="G13" i="4" a="1"/>
  <c r="G13" i="4"/>
  <c r="H13" i="4" a="1"/>
  <c r="H13" i="4" s="1"/>
  <c r="I13" i="4" a="1"/>
  <c r="I13" i="4"/>
  <c r="J13" i="4" a="1"/>
  <c r="J13" i="4" s="1"/>
  <c r="K13" i="4" a="1"/>
  <c r="K13" i="4" s="1"/>
  <c r="L13" i="4" a="1"/>
  <c r="L13" i="4" s="1"/>
  <c r="M13" i="4" a="1"/>
  <c r="M13" i="4"/>
  <c r="N13" i="4" a="1"/>
  <c r="N13" i="4" s="1"/>
  <c r="D14" i="4" a="1"/>
  <c r="D14" i="4"/>
  <c r="E14" i="4" a="1"/>
  <c r="E14" i="4" s="1"/>
  <c r="F14" i="4" a="1"/>
  <c r="F14" i="4"/>
  <c r="G14" i="4" a="1"/>
  <c r="G14" i="4" s="1"/>
  <c r="H14" i="4" a="1"/>
  <c r="H14" i="4" s="1"/>
  <c r="I14" i="4" a="1"/>
  <c r="I14" i="4" s="1"/>
  <c r="J14" i="4" a="1"/>
  <c r="J14" i="4"/>
  <c r="K14" i="4" a="1"/>
  <c r="K14" i="4" s="1"/>
  <c r="L14" i="4" a="1"/>
  <c r="L14" i="4"/>
  <c r="M14" i="4" a="1"/>
  <c r="M14" i="4" s="1"/>
  <c r="N14" i="4" a="1"/>
  <c r="N14" i="4"/>
  <c r="D15" i="4" a="1"/>
  <c r="D15" i="4" s="1"/>
  <c r="E15" i="4" a="1"/>
  <c r="E15" i="4" s="1"/>
  <c r="F15" i="4" a="1"/>
  <c r="F15" i="4" s="1"/>
  <c r="G15" i="4" a="1"/>
  <c r="G15" i="4"/>
  <c r="H15" i="4" a="1"/>
  <c r="H15" i="4" s="1"/>
  <c r="I15" i="4" a="1"/>
  <c r="I15" i="4"/>
  <c r="J15" i="4" a="1"/>
  <c r="J15" i="4" s="1"/>
  <c r="K15" i="4" a="1"/>
  <c r="K15" i="4"/>
  <c r="L15" i="4" a="1"/>
  <c r="L15" i="4" s="1"/>
  <c r="M15" i="4" a="1"/>
  <c r="M15" i="4" s="1"/>
  <c r="N15" i="4" a="1"/>
  <c r="N15" i="4" s="1"/>
  <c r="D16" i="4" a="1"/>
  <c r="D16" i="4"/>
  <c r="E16" i="4" a="1"/>
  <c r="E16" i="4" s="1"/>
  <c r="F16" i="4" a="1"/>
  <c r="F16" i="4"/>
  <c r="G16" i="4" a="1"/>
  <c r="G16" i="4" s="1"/>
  <c r="H16" i="4" a="1"/>
  <c r="H16" i="4"/>
  <c r="I16" i="4" a="1"/>
  <c r="I16" i="4" s="1"/>
  <c r="J16" i="4" a="1"/>
  <c r="J16" i="4" s="1"/>
  <c r="K16" i="4" a="1"/>
  <c r="K16" i="4" s="1"/>
  <c r="L16" i="4" a="1"/>
  <c r="L16" i="4"/>
  <c r="M16" i="4" a="1"/>
  <c r="M16" i="4" s="1"/>
  <c r="N16" i="4" a="1"/>
  <c r="N16" i="4"/>
  <c r="C12" i="4" a="1"/>
  <c r="C12" i="4" s="1"/>
  <c r="C13" i="4" a="1"/>
  <c r="C13" i="4"/>
  <c r="C14" i="4" a="1"/>
  <c r="C14" i="4" s="1"/>
  <c r="C15" i="4" a="1"/>
  <c r="C15" i="4" s="1"/>
  <c r="C16" i="4" a="1"/>
  <c r="C16" i="4" s="1"/>
  <c r="C11" i="4" a="1"/>
  <c r="C11" i="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G12" i="79"/>
  <c r="G11" i="79"/>
  <c r="F289" i="79" a="1"/>
  <c r="F289" i="79" s="1"/>
  <c r="S14" i="79" s="1" a="1"/>
  <c r="S14" i="79" s="1"/>
  <c r="E289" i="79" a="1"/>
  <c r="E289" i="79" s="1"/>
  <c r="R14" i="79" a="1"/>
  <c r="R14" i="79" s="1"/>
  <c r="G285" i="79" a="1"/>
  <c r="G285" i="79" s="1"/>
  <c r="L16" i="79" a="1"/>
  <c r="L16" i="79"/>
  <c r="F281" i="79" a="1"/>
  <c r="F281" i="79" s="1"/>
  <c r="K13" i="79" s="1" a="1"/>
  <c r="K13" i="79" s="1"/>
  <c r="E297" i="79" a="1"/>
  <c r="E297" i="79" s="1"/>
  <c r="Z15" i="79" s="1" a="1"/>
  <c r="Z15" i="79" s="1"/>
  <c r="E293" i="79" a="1"/>
  <c r="E293" i="79" s="1"/>
  <c r="R18" i="79" a="1"/>
  <c r="R18" i="79" s="1"/>
  <c r="E288" i="79" a="1"/>
  <c r="E288" i="79" s="1"/>
  <c r="R13" i="79" s="1" a="1"/>
  <c r="R13" i="79" s="1"/>
  <c r="F285" i="79" a="1"/>
  <c r="F285" i="79" s="1"/>
  <c r="K16" i="79" s="1" a="1"/>
  <c r="K16" i="79" s="1"/>
  <c r="E296" i="79" a="1"/>
  <c r="E296" i="79" s="1"/>
  <c r="Z14" i="79" s="1" a="1"/>
  <c r="Z14" i="79" s="1"/>
  <c r="G292" i="79" a="1"/>
  <c r="G292" i="79" s="1"/>
  <c r="T16" i="79" a="1"/>
  <c r="T16" i="79" s="1"/>
  <c r="E299" i="79" a="1"/>
  <c r="E299" i="79" s="1"/>
  <c r="Z16" i="79" a="1"/>
  <c r="Z16" i="79" s="1"/>
  <c r="E283" i="79" a="1"/>
  <c r="E283" i="79" s="1"/>
  <c r="J15" i="79" s="1" a="1"/>
  <c r="J15" i="79" s="1"/>
  <c r="E300" i="79" a="1"/>
  <c r="E300" i="79" s="1"/>
  <c r="Z18" i="79" s="1" a="1"/>
  <c r="Z18" i="79" s="1"/>
  <c r="E295" i="79" a="1"/>
  <c r="E295" i="79" s="1"/>
  <c r="Z13" i="79" s="1" a="1"/>
  <c r="Z13" i="79" s="1"/>
  <c r="E291" i="79" a="1"/>
  <c r="E291" i="79" s="1"/>
  <c r="R17" i="79" a="1"/>
  <c r="R17" i="79"/>
  <c r="F299" i="79" a="1"/>
  <c r="F299" i="79" s="1"/>
  <c r="AA16" i="79" s="1" a="1"/>
  <c r="AA16" i="79" s="1"/>
  <c r="F292" i="79" a="1"/>
  <c r="F292" i="79" s="1"/>
  <c r="S16" i="79" s="1" a="1"/>
  <c r="S16" i="79" s="1"/>
  <c r="E285" i="79" a="1"/>
  <c r="E285" i="79" s="1"/>
  <c r="J16" i="79" a="1"/>
  <c r="J16" i="79" s="1"/>
  <c r="E281" i="79" a="1"/>
  <c r="E281" i="79" s="1"/>
  <c r="J13" i="79" a="1"/>
  <c r="J13" i="79"/>
  <c r="F295" i="79" a="1"/>
  <c r="F295" i="79" s="1"/>
  <c r="AA13" i="79" s="1" a="1"/>
  <c r="AA13" i="79" s="1"/>
  <c r="F288" i="79" a="1"/>
  <c r="F288" i="79" s="1"/>
  <c r="S13" i="79" s="1" a="1"/>
  <c r="S13" i="79" s="1"/>
  <c r="F284" i="79" a="1"/>
  <c r="F284" i="79" s="1"/>
  <c r="K17" i="79" a="1"/>
  <c r="K17" i="79" s="1"/>
  <c r="E286" i="79" a="1"/>
  <c r="E286" i="79" s="1"/>
  <c r="J18" i="79" s="1" a="1"/>
  <c r="J18" i="79" s="1"/>
  <c r="G15" i="79"/>
  <c r="G41" i="62"/>
  <c r="F41" i="62"/>
  <c r="E41" i="62"/>
  <c r="G40" i="62"/>
  <c r="F40" i="62"/>
  <c r="E40" i="62"/>
  <c r="G39" i="62"/>
  <c r="F39" i="62"/>
  <c r="E39" i="62"/>
  <c r="G38" i="62"/>
  <c r="F38" i="62"/>
  <c r="E38" i="62"/>
  <c r="G37" i="62"/>
  <c r="F37" i="62"/>
  <c r="E37" i="62"/>
  <c r="N36" i="62"/>
  <c r="M36" i="62"/>
  <c r="M41" i="62" s="1"/>
  <c r="L36" i="62"/>
  <c r="L40" i="62" s="1"/>
  <c r="J36" i="62"/>
  <c r="G36" i="62"/>
  <c r="F36" i="62"/>
  <c r="E36" i="62"/>
  <c r="L42" i="62"/>
  <c r="M42" i="62"/>
  <c r="K42" i="62"/>
  <c r="I42" i="62"/>
  <c r="H42" i="62"/>
  <c r="AP15" i="19" a="1"/>
  <c r="AP15" i="19" s="1"/>
  <c r="AO15" i="19" a="1"/>
  <c r="AO15" i="19"/>
  <c r="AN15" i="19" a="1"/>
  <c r="AN15" i="19" s="1"/>
  <c r="AM15" i="19" a="1"/>
  <c r="AM15" i="19" s="1"/>
  <c r="AL15" i="19" a="1"/>
  <c r="AL15" i="19" s="1"/>
  <c r="AK15" i="19" a="1"/>
  <c r="AK15" i="19"/>
  <c r="AJ15" i="19" a="1"/>
  <c r="AJ15" i="19" s="1"/>
  <c r="AI15" i="19" a="1"/>
  <c r="AI15" i="19" s="1"/>
  <c r="AH15" i="19" a="1"/>
  <c r="AH15" i="19" s="1"/>
  <c r="AG15" i="19" a="1"/>
  <c r="AG15" i="19" s="1"/>
  <c r="AF15" i="19" a="1"/>
  <c r="AF15" i="19" s="1"/>
  <c r="AE15" i="19" a="1"/>
  <c r="AE15" i="19" s="1"/>
  <c r="AP14" i="19" a="1"/>
  <c r="AP14" i="19" s="1"/>
  <c r="AO14" i="19" a="1"/>
  <c r="AO14" i="19"/>
  <c r="AN14" i="19" a="1"/>
  <c r="AN14" i="19" s="1"/>
  <c r="AM14" i="19" a="1"/>
  <c r="AM14" i="19" s="1"/>
  <c r="AL14" i="19" a="1"/>
  <c r="AL14" i="19" s="1"/>
  <c r="AK14" i="19" a="1"/>
  <c r="AK14" i="19" s="1"/>
  <c r="AJ14" i="19" a="1"/>
  <c r="AJ14" i="19" s="1"/>
  <c r="AI14" i="19" a="1"/>
  <c r="AI14" i="19" s="1"/>
  <c r="AH14" i="19" a="1"/>
  <c r="AH14" i="19" s="1"/>
  <c r="AG14" i="19" a="1"/>
  <c r="AG14" i="19"/>
  <c r="AF14" i="19" a="1"/>
  <c r="AF14" i="19" s="1"/>
  <c r="AE14" i="19" a="1"/>
  <c r="AE14" i="19" s="1"/>
  <c r="AP13" i="19" a="1"/>
  <c r="AP13" i="19" s="1"/>
  <c r="AO13" i="19" a="1"/>
  <c r="AO13" i="19" s="1"/>
  <c r="AN13" i="19" a="1"/>
  <c r="AN13" i="19" s="1"/>
  <c r="AM13" i="19" a="1"/>
  <c r="AM13" i="19" s="1"/>
  <c r="AL13" i="19" a="1"/>
  <c r="AL13" i="19" s="1"/>
  <c r="AK13" i="19" a="1"/>
  <c r="AK13" i="19"/>
  <c r="AJ13" i="19" a="1"/>
  <c r="AJ13" i="19" s="1"/>
  <c r="AI13" i="19" a="1"/>
  <c r="AI13" i="19" s="1"/>
  <c r="AH13" i="19" a="1"/>
  <c r="AH13" i="19" s="1"/>
  <c r="AG13" i="19" a="1"/>
  <c r="AG13" i="19" s="1"/>
  <c r="AF13" i="19" a="1"/>
  <c r="AF13" i="19" s="1"/>
  <c r="AE13" i="19" a="1"/>
  <c r="AE13" i="19" s="1"/>
  <c r="AP12" i="19" a="1"/>
  <c r="AP12" i="19" s="1"/>
  <c r="AO12" i="19" a="1"/>
  <c r="AO12" i="19"/>
  <c r="AN12" i="19" a="1"/>
  <c r="AN12" i="19" s="1"/>
  <c r="AM12" i="19" a="1"/>
  <c r="AM12" i="19" s="1"/>
  <c r="AL12" i="19" a="1"/>
  <c r="AL12" i="19" s="1"/>
  <c r="AK12" i="19" a="1"/>
  <c r="AK12" i="19" s="1"/>
  <c r="AJ12" i="19" a="1"/>
  <c r="AJ12" i="19" s="1"/>
  <c r="AI12" i="19" a="1"/>
  <c r="AI12" i="19" s="1"/>
  <c r="AH12" i="19" a="1"/>
  <c r="AH12" i="19" s="1"/>
  <c r="AG12" i="19" a="1"/>
  <c r="AG12" i="19"/>
  <c r="AF12" i="19" a="1"/>
  <c r="AF12" i="19" s="1"/>
  <c r="AE12" i="19" a="1"/>
  <c r="AE12" i="19" s="1"/>
  <c r="AP11" i="19" a="1"/>
  <c r="AP11" i="19" s="1"/>
  <c r="AO11" i="19" a="1"/>
  <c r="AO11" i="19" s="1"/>
  <c r="AN11" i="19" a="1"/>
  <c r="AN11" i="19" s="1"/>
  <c r="AM11" i="19" a="1"/>
  <c r="AM11" i="19" s="1"/>
  <c r="AL11" i="19" a="1"/>
  <c r="AL11" i="19" s="1"/>
  <c r="AK11" i="19" a="1"/>
  <c r="AK11" i="19"/>
  <c r="AJ11" i="19" a="1"/>
  <c r="AJ11" i="19" s="1"/>
  <c r="AI11" i="19" a="1"/>
  <c r="AI11" i="19" s="1"/>
  <c r="AH11" i="19" a="1"/>
  <c r="AH11" i="19" s="1"/>
  <c r="AG11" i="19" a="1"/>
  <c r="AG11" i="19" s="1"/>
  <c r="AF11" i="19" a="1"/>
  <c r="AF11" i="19" s="1"/>
  <c r="AE11" i="19" a="1"/>
  <c r="AE11" i="19" s="1"/>
  <c r="AP10" i="19" a="1"/>
  <c r="AP10" i="19" s="1"/>
  <c r="AO10" i="19" a="1"/>
  <c r="AO10" i="19"/>
  <c r="AN10" i="19" a="1"/>
  <c r="AN10" i="19" s="1"/>
  <c r="AM10" i="19" a="1"/>
  <c r="AM10" i="19" s="1"/>
  <c r="AL10" i="19" a="1"/>
  <c r="AL10" i="19" s="1"/>
  <c r="AK10" i="19" a="1"/>
  <c r="AK10" i="19" s="1"/>
  <c r="AJ10" i="19" a="1"/>
  <c r="AJ10" i="19" s="1"/>
  <c r="AI10" i="19" a="1"/>
  <c r="AI10" i="19" s="1"/>
  <c r="AH10" i="19" a="1"/>
  <c r="AH10" i="19" s="1"/>
  <c r="AG10" i="19" a="1"/>
  <c r="AG10" i="19"/>
  <c r="AF10" i="19" a="1"/>
  <c r="AF10" i="19" s="1"/>
  <c r="AE10" i="19" a="1"/>
  <c r="AE10" i="19" s="1"/>
  <c r="L41" i="62"/>
  <c r="M37" i="62"/>
  <c r="M39" i="62"/>
  <c r="L14" i="67"/>
  <c r="L13" i="67"/>
  <c r="M14" i="67"/>
  <c r="N14" i="67"/>
  <c r="O14" i="67" s="1"/>
  <c r="K14" i="67"/>
  <c r="K13" i="67" s="1"/>
  <c r="I14" i="67"/>
  <c r="J11" i="67" s="1"/>
  <c r="H14" i="67"/>
  <c r="J13" i="67"/>
  <c r="BU43" i="60"/>
  <c r="BV43" i="60"/>
  <c r="BU44" i="60"/>
  <c r="BW44" i="60" s="1"/>
  <c r="BU45" i="60"/>
  <c r="BY45" i="60" s="1"/>
  <c r="BU46" i="60"/>
  <c r="BY46" i="60" s="1"/>
  <c r="BU47" i="60"/>
  <c r="BW47" i="60" s="1"/>
  <c r="BU48" i="60"/>
  <c r="BX48" i="60"/>
  <c r="BT44" i="60"/>
  <c r="BT45" i="60"/>
  <c r="BT46" i="60"/>
  <c r="BT47" i="60"/>
  <c r="BT48" i="60"/>
  <c r="BT43" i="60"/>
  <c r="BZ44" i="60"/>
  <c r="BZ45" i="60"/>
  <c r="BZ46" i="60"/>
  <c r="BZ47" i="60"/>
  <c r="BZ48" i="60"/>
  <c r="BZ43" i="60"/>
  <c r="BY48" i="60"/>
  <c r="BV45" i="60"/>
  <c r="BW46" i="60"/>
  <c r="BV48" i="60"/>
  <c r="BW48" i="60"/>
  <c r="BX46" i="60"/>
  <c r="BY43" i="60"/>
  <c r="BX43" i="60"/>
  <c r="BW43" i="60"/>
  <c r="B11" i="68"/>
  <c r="D10" i="78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" i="78"/>
  <c r="F10" i="31" a="1"/>
  <c r="F10" i="31" s="1"/>
  <c r="G10" i="31" a="1"/>
  <c r="G10" i="31" s="1"/>
  <c r="H10" i="31" a="1"/>
  <c r="H10" i="31" s="1"/>
  <c r="I10" i="31" a="1"/>
  <c r="I10" i="31" s="1"/>
  <c r="J10" i="31" a="1"/>
  <c r="J10" i="31" s="1"/>
  <c r="K10" i="31" a="1"/>
  <c r="K10" i="31" s="1"/>
  <c r="L10" i="31" a="1"/>
  <c r="L10" i="31"/>
  <c r="M10" i="31" a="1"/>
  <c r="M10" i="31" s="1"/>
  <c r="N10" i="31" a="1"/>
  <c r="N10" i="31" s="1"/>
  <c r="O10" i="31" a="1"/>
  <c r="O10" i="31" s="1"/>
  <c r="P10" i="31" a="1"/>
  <c r="P10" i="31" s="1"/>
  <c r="F11" i="31" a="1"/>
  <c r="F11" i="31" s="1"/>
  <c r="G11" i="31" a="1"/>
  <c r="G11" i="31" s="1"/>
  <c r="H11" i="31" a="1"/>
  <c r="H11" i="31" s="1"/>
  <c r="I11" i="31" a="1"/>
  <c r="I11" i="31"/>
  <c r="J11" i="31" a="1"/>
  <c r="J11" i="31" s="1"/>
  <c r="K11" i="31" a="1"/>
  <c r="K11" i="31" s="1"/>
  <c r="L11" i="31" a="1"/>
  <c r="L11" i="31" s="1"/>
  <c r="M11" i="31" a="1"/>
  <c r="M11" i="31" s="1"/>
  <c r="N11" i="31" a="1"/>
  <c r="N11" i="31" s="1"/>
  <c r="O11" i="31" a="1"/>
  <c r="O11" i="31" s="1"/>
  <c r="P11" i="31" a="1"/>
  <c r="P11" i="31" s="1"/>
  <c r="F12" i="31" a="1"/>
  <c r="F12" i="31"/>
  <c r="G12" i="31" a="1"/>
  <c r="G12" i="31" s="1"/>
  <c r="H12" i="31" a="1"/>
  <c r="H12" i="31" s="1"/>
  <c r="I12" i="31" a="1"/>
  <c r="I12" i="31" s="1"/>
  <c r="J12" i="31" a="1"/>
  <c r="J12" i="31" s="1"/>
  <c r="K12" i="31" a="1"/>
  <c r="K12" i="31" s="1"/>
  <c r="L12" i="31" a="1"/>
  <c r="L12" i="31" s="1"/>
  <c r="M12" i="31" a="1"/>
  <c r="M12" i="31" s="1"/>
  <c r="N12" i="31" a="1"/>
  <c r="N12" i="31"/>
  <c r="O12" i="31" a="1"/>
  <c r="O12" i="31" s="1"/>
  <c r="P12" i="31" a="1"/>
  <c r="P12" i="31" s="1"/>
  <c r="F13" i="31" a="1"/>
  <c r="F13" i="31" s="1"/>
  <c r="G13" i="31" a="1"/>
  <c r="G13" i="31" s="1"/>
  <c r="H13" i="31" a="1"/>
  <c r="H13" i="31" s="1"/>
  <c r="I13" i="31" a="1"/>
  <c r="I13" i="31"/>
  <c r="J13" i="31" a="1"/>
  <c r="J13" i="31" s="1"/>
  <c r="K13" i="31" a="1"/>
  <c r="K13" i="31" s="1"/>
  <c r="L13" i="31" a="1"/>
  <c r="L13" i="31" s="1"/>
  <c r="M13" i="31" a="1"/>
  <c r="M13" i="31" s="1"/>
  <c r="N13" i="31" a="1"/>
  <c r="N13" i="31" s="1"/>
  <c r="O13" i="31" a="1"/>
  <c r="O13" i="31"/>
  <c r="P13" i="31" a="1"/>
  <c r="P13" i="31" s="1"/>
  <c r="F14" i="31" a="1"/>
  <c r="F14" i="31" s="1"/>
  <c r="G14" i="31" a="1"/>
  <c r="G14" i="31" s="1"/>
  <c r="H14" i="31" a="1"/>
  <c r="H14" i="31"/>
  <c r="I14" i="31" a="1"/>
  <c r="I14" i="31" s="1"/>
  <c r="J14" i="31" a="1"/>
  <c r="J14" i="31" s="1"/>
  <c r="K14" i="31" a="1"/>
  <c r="K14" i="31" s="1"/>
  <c r="L14" i="31" a="1"/>
  <c r="L14" i="31" s="1"/>
  <c r="M14" i="31" a="1"/>
  <c r="M14" i="31" s="1"/>
  <c r="N14" i="31" a="1"/>
  <c r="N14" i="31"/>
  <c r="O14" i="31" a="1"/>
  <c r="O14" i="31" s="1"/>
  <c r="P14" i="31" a="1"/>
  <c r="P14" i="31" s="1"/>
  <c r="F15" i="31" a="1"/>
  <c r="F15" i="31" s="1"/>
  <c r="G15" i="31" a="1"/>
  <c r="G15" i="31" s="1"/>
  <c r="H15" i="31" a="1"/>
  <c r="H15" i="31" s="1"/>
  <c r="I15" i="31" a="1"/>
  <c r="I15" i="31"/>
  <c r="J15" i="31" a="1"/>
  <c r="J15" i="31" s="1"/>
  <c r="K15" i="31" a="1"/>
  <c r="K15" i="31" s="1"/>
  <c r="L15" i="31" a="1"/>
  <c r="L15" i="31" s="1"/>
  <c r="M15" i="31" a="1"/>
  <c r="M15" i="31" s="1"/>
  <c r="N15" i="31" a="1"/>
  <c r="N15" i="31" s="1"/>
  <c r="O15" i="31" a="1"/>
  <c r="O15" i="31" s="1"/>
  <c r="P15" i="31" a="1"/>
  <c r="P15" i="31" s="1"/>
  <c r="E11" i="31" a="1"/>
  <c r="E11" i="31" s="1"/>
  <c r="E12" i="31" a="1"/>
  <c r="E12" i="31" s="1"/>
  <c r="E13" i="31" a="1"/>
  <c r="E13" i="31"/>
  <c r="E14" i="31" a="1"/>
  <c r="E14" i="31" s="1"/>
  <c r="E15" i="31" a="1"/>
  <c r="E15" i="31" s="1"/>
  <c r="E10" i="31" a="1"/>
  <c r="E10" i="31" s="1"/>
  <c r="J29" i="62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" i="20"/>
  <c r="E10" i="20"/>
  <c r="E11" i="20"/>
  <c r="BX20" i="21" s="1" a="1"/>
  <c r="BX20" i="21" s="1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" i="20"/>
  <c r="BU19" i="21" s="1" a="1"/>
  <c r="BU19" i="21" s="1"/>
  <c r="F9" i="43" a="1"/>
  <c r="F9" i="43" s="1"/>
  <c r="G9" i="43" a="1"/>
  <c r="G9" i="43" s="1"/>
  <c r="H9" i="43" a="1"/>
  <c r="H9" i="43" s="1"/>
  <c r="I9" i="43" a="1"/>
  <c r="I9" i="43"/>
  <c r="J9" i="43" a="1"/>
  <c r="J9" i="43" s="1"/>
  <c r="K9" i="43" a="1"/>
  <c r="K9" i="43" s="1"/>
  <c r="L9" i="43" a="1"/>
  <c r="L9" i="43" s="1"/>
  <c r="M9" i="43" a="1"/>
  <c r="M9" i="43" s="1"/>
  <c r="N9" i="43" a="1"/>
  <c r="N9" i="43" s="1"/>
  <c r="O9" i="43" a="1"/>
  <c r="O9" i="43" s="1"/>
  <c r="P9" i="43" a="1"/>
  <c r="P9" i="43" s="1"/>
  <c r="F10" i="43" a="1"/>
  <c r="F10" i="43" s="1"/>
  <c r="G10" i="43" a="1"/>
  <c r="G10" i="43" s="1"/>
  <c r="H10" i="43" a="1"/>
  <c r="H10" i="43" s="1"/>
  <c r="I10" i="43" a="1"/>
  <c r="I10" i="43" s="1"/>
  <c r="J10" i="43" a="1"/>
  <c r="J10" i="43" s="1"/>
  <c r="K10" i="43" a="1"/>
  <c r="K10" i="43" s="1"/>
  <c r="L10" i="43" a="1"/>
  <c r="L10" i="43" s="1"/>
  <c r="M10" i="43" a="1"/>
  <c r="M10" i="43" s="1"/>
  <c r="N10" i="43" a="1"/>
  <c r="N10" i="43"/>
  <c r="O10" i="43" a="1"/>
  <c r="O10" i="43" s="1"/>
  <c r="P10" i="43" a="1"/>
  <c r="P10" i="43" s="1"/>
  <c r="F11" i="43" a="1"/>
  <c r="F11" i="43" s="1"/>
  <c r="G11" i="43" a="1"/>
  <c r="G11" i="43" s="1"/>
  <c r="H11" i="43" a="1"/>
  <c r="H11" i="43" s="1"/>
  <c r="I11" i="43" a="1"/>
  <c r="I11" i="43" s="1"/>
  <c r="J11" i="43" a="1"/>
  <c r="J11" i="43" s="1"/>
  <c r="K11" i="43" a="1"/>
  <c r="K11" i="43" s="1"/>
  <c r="L11" i="43" a="1"/>
  <c r="L11" i="43" s="1"/>
  <c r="M11" i="43" a="1"/>
  <c r="M11" i="43" s="1"/>
  <c r="N11" i="43" a="1"/>
  <c r="N11" i="43" s="1"/>
  <c r="O11" i="43" a="1"/>
  <c r="O11" i="43" s="1"/>
  <c r="P11" i="43" a="1"/>
  <c r="P11" i="43" s="1"/>
  <c r="F12" i="43" a="1"/>
  <c r="F12" i="43" s="1"/>
  <c r="G12" i="43" a="1"/>
  <c r="G12" i="43" s="1"/>
  <c r="H12" i="43" a="1"/>
  <c r="H12" i="43"/>
  <c r="I12" i="43" a="1"/>
  <c r="I12" i="43" s="1"/>
  <c r="J12" i="43" a="1"/>
  <c r="J12" i="43" s="1"/>
  <c r="K12" i="43" a="1"/>
  <c r="K12" i="43" s="1"/>
  <c r="L12" i="43" a="1"/>
  <c r="L12" i="43" s="1"/>
  <c r="M12" i="43" a="1"/>
  <c r="M12" i="43" s="1"/>
  <c r="N12" i="43" a="1"/>
  <c r="N12" i="43" s="1"/>
  <c r="O12" i="43" a="1"/>
  <c r="O12" i="43" s="1"/>
  <c r="P12" i="43" a="1"/>
  <c r="P12" i="43" s="1"/>
  <c r="F13" i="43" a="1"/>
  <c r="F13" i="43" s="1"/>
  <c r="G13" i="43" a="1"/>
  <c r="G13" i="43" s="1"/>
  <c r="H13" i="43" a="1"/>
  <c r="H13" i="43" s="1"/>
  <c r="I13" i="43" a="1"/>
  <c r="I13" i="43" s="1"/>
  <c r="J13" i="43" a="1"/>
  <c r="J13" i="43" s="1"/>
  <c r="K13" i="43" a="1"/>
  <c r="K13" i="43" s="1"/>
  <c r="L13" i="43" a="1"/>
  <c r="L13" i="43" s="1"/>
  <c r="M13" i="43" a="1"/>
  <c r="M13" i="43"/>
  <c r="N13" i="43" a="1"/>
  <c r="N13" i="43" s="1"/>
  <c r="O13" i="43" a="1"/>
  <c r="O13" i="43" s="1"/>
  <c r="P13" i="43" a="1"/>
  <c r="P13" i="43" s="1"/>
  <c r="F14" i="43" a="1"/>
  <c r="F14" i="43" s="1"/>
  <c r="G14" i="43" a="1"/>
  <c r="G14" i="43" s="1"/>
  <c r="H14" i="43" a="1"/>
  <c r="H14" i="43" s="1"/>
  <c r="I14" i="43" a="1"/>
  <c r="I14" i="43" s="1"/>
  <c r="J14" i="43" a="1"/>
  <c r="J14" i="43" s="1"/>
  <c r="K14" i="43" a="1"/>
  <c r="K14" i="43" s="1"/>
  <c r="L14" i="43" a="1"/>
  <c r="L14" i="43" s="1"/>
  <c r="M14" i="43" a="1"/>
  <c r="M14" i="43" s="1"/>
  <c r="N14" i="43" a="1"/>
  <c r="N14" i="43" s="1"/>
  <c r="O14" i="43" a="1"/>
  <c r="O14" i="43" s="1"/>
  <c r="P14" i="43" a="1"/>
  <c r="P14" i="43" s="1"/>
  <c r="E10" i="43" a="1"/>
  <c r="E10" i="43" s="1"/>
  <c r="E11" i="43" a="1"/>
  <c r="E11" i="43"/>
  <c r="E12" i="43" a="1"/>
  <c r="E12" i="43" s="1"/>
  <c r="E13" i="43" a="1"/>
  <c r="E13" i="43" s="1"/>
  <c r="E14" i="43" a="1"/>
  <c r="E14" i="43" s="1"/>
  <c r="E9" i="43" a="1"/>
  <c r="E9" i="43" s="1"/>
  <c r="BY21" i="21" a="1"/>
  <c r="BY21" i="21" s="1"/>
  <c r="BX24" i="21" a="1"/>
  <c r="BX24" i="21" s="1"/>
  <c r="BV27" i="21" a="1"/>
  <c r="BV27" i="21" s="1"/>
  <c r="CC29" i="21" a="1"/>
  <c r="CC29" i="21" s="1"/>
  <c r="BS20" i="21" a="1"/>
  <c r="BS20" i="21" s="1"/>
  <c r="BZ21" i="21" a="1"/>
  <c r="BZ21" i="21" s="1"/>
  <c r="CC22" i="21" a="1"/>
  <c r="CC22" i="21" s="1"/>
  <c r="BX23" i="21" a="1"/>
  <c r="BX23" i="21" s="1"/>
  <c r="BY24" i="21" a="1"/>
  <c r="BY24" i="21" s="1"/>
  <c r="CA19" i="21" a="1"/>
  <c r="CA19" i="21" s="1"/>
  <c r="BW20" i="21" a="1"/>
  <c r="BW20" i="21" s="1"/>
  <c r="BW21" i="21" a="1"/>
  <c r="BW21" i="21" s="1"/>
  <c r="BV22" i="21" a="1"/>
  <c r="BV22" i="21" s="1"/>
  <c r="BZ22" i="21" a="1"/>
  <c r="BZ22" i="21" s="1"/>
  <c r="BV23" i="21" a="1"/>
  <c r="BV23" i="21" s="1"/>
  <c r="BV24" i="21" a="1"/>
  <c r="BV24" i="21" s="1"/>
  <c r="BU25" i="21" a="1"/>
  <c r="BU25" i="21" s="1"/>
  <c r="BY25" i="21" a="1"/>
  <c r="BY25" i="21" s="1"/>
  <c r="BW26" i="21" a="1"/>
  <c r="BW26" i="21" s="1"/>
  <c r="CA26" i="21" a="1"/>
  <c r="CA26" i="21"/>
  <c r="BW27" i="21" a="1"/>
  <c r="BW27" i="21" s="1"/>
  <c r="BZ27" i="21" a="1"/>
  <c r="BZ27" i="21" s="1"/>
  <c r="CC27" i="21" a="1"/>
  <c r="CC27" i="21" s="1"/>
  <c r="BV28" i="21" a="1"/>
  <c r="BV28" i="21" s="1"/>
  <c r="BZ28" i="21" a="1"/>
  <c r="BZ28" i="21" s="1"/>
  <c r="CC28" i="21" a="1"/>
  <c r="CC28" i="21" s="1"/>
  <c r="CA29" i="21" a="1"/>
  <c r="CA29" i="21" s="1"/>
  <c r="BT30" i="21" a="1"/>
  <c r="BT30" i="21" s="1"/>
  <c r="BW30" i="21" a="1"/>
  <c r="BW30" i="21" s="1"/>
  <c r="BU20" i="21" a="1"/>
  <c r="BU20" i="21" s="1"/>
  <c r="BX21" i="21" a="1"/>
  <c r="BX21" i="21" s="1"/>
  <c r="CA22" i="21" a="1"/>
  <c r="CA22" i="21" s="1"/>
  <c r="BS24" i="21" a="1"/>
  <c r="BS24" i="21" s="1"/>
  <c r="CC24" i="21" a="1"/>
  <c r="CC24" i="21"/>
  <c r="BZ25" i="21" a="1"/>
  <c r="BZ25" i="21" s="1"/>
  <c r="BU26" i="21" a="1"/>
  <c r="BU26" i="21" s="1"/>
  <c r="CB26" i="21" a="1"/>
  <c r="CB26" i="21" s="1"/>
  <c r="BX27" i="21" a="1"/>
  <c r="BX27" i="21" s="1"/>
  <c r="BS28" i="21" a="1"/>
  <c r="BS28" i="21" s="1"/>
  <c r="CA28" i="21" a="1"/>
  <c r="CA28" i="21" s="1"/>
  <c r="BU29" i="21" a="1"/>
  <c r="BU29" i="21" s="1"/>
  <c r="CB29" i="21" a="1"/>
  <c r="CB29" i="21"/>
  <c r="CB30" i="21" a="1"/>
  <c r="CB30" i="21" s="1"/>
  <c r="BU31" i="21" a="1"/>
  <c r="BU31" i="21" s="1"/>
  <c r="BY31" i="21" a="1"/>
  <c r="BY31" i="21" s="1"/>
  <c r="CB31" i="21" a="1"/>
  <c r="CB31" i="21" s="1"/>
  <c r="BW32" i="21" a="1"/>
  <c r="BW32" i="21" s="1"/>
  <c r="BZ32" i="21" a="1"/>
  <c r="BZ32" i="21" s="1"/>
  <c r="BS33" i="21" a="1"/>
  <c r="BS33" i="21" s="1"/>
  <c r="BV33" i="21" a="1"/>
  <c r="BV33" i="21"/>
  <c r="CB33" i="21" a="1"/>
  <c r="CB33" i="21" s="1"/>
  <c r="BT34" i="21" a="1"/>
  <c r="BT34" i="21" s="1"/>
  <c r="BX34" i="21" a="1"/>
  <c r="BX34" i="21" s="1"/>
  <c r="CA34" i="21" a="1"/>
  <c r="CA34" i="21" s="1"/>
  <c r="BS35" i="21" a="1"/>
  <c r="BS35" i="21" s="1"/>
  <c r="BZ35" i="21" a="1"/>
  <c r="BZ35" i="21" s="1"/>
  <c r="BS36" i="21" a="1"/>
  <c r="BS36" i="21" s="1"/>
  <c r="BY36" i="21" a="1"/>
  <c r="BY36" i="21"/>
  <c r="CB36" i="21" a="1"/>
  <c r="CB36" i="21" s="1"/>
  <c r="BU37" i="21" a="1"/>
  <c r="BU37" i="21" s="1"/>
  <c r="CA37" i="21" a="1"/>
  <c r="CA37" i="21" s="1"/>
  <c r="BT38" i="21" a="1"/>
  <c r="BT38" i="21"/>
  <c r="BW38" i="21" a="1"/>
  <c r="BW38" i="21" s="1"/>
  <c r="CA38" i="21" a="1"/>
  <c r="CA38" i="21" s="1"/>
  <c r="BS39" i="21" a="1"/>
  <c r="BS39" i="21" s="1"/>
  <c r="BV39" i="21" a="1"/>
  <c r="BV39" i="21" s="1"/>
  <c r="BZ39" i="21" a="1"/>
  <c r="BZ39" i="21" s="1"/>
  <c r="CC39" i="21" a="1"/>
  <c r="CC39" i="21"/>
  <c r="BV40" i="21" a="1"/>
  <c r="BV40" i="21" s="1"/>
  <c r="BY40" i="21" a="1"/>
  <c r="BY40" i="21" s="1"/>
  <c r="CB40" i="21" a="1"/>
  <c r="CB40" i="21" s="1"/>
  <c r="BX41" i="21" a="1"/>
  <c r="BX41" i="21" s="1"/>
  <c r="CB41" i="21" a="1"/>
  <c r="CB41" i="21" s="1"/>
  <c r="BW42" i="21" a="1"/>
  <c r="BW42" i="21"/>
  <c r="BZ42" i="21" a="1"/>
  <c r="BZ42" i="21" s="1"/>
  <c r="BS43" i="21" a="1"/>
  <c r="BS43" i="21" s="1"/>
  <c r="BY43" i="21" a="1"/>
  <c r="BY43" i="21" s="1"/>
  <c r="CC43" i="21" a="1"/>
  <c r="CC43" i="21"/>
  <c r="BU44" i="21" a="1"/>
  <c r="BU44" i="21" s="1"/>
  <c r="BY44" i="21" a="1"/>
  <c r="BY44" i="21" s="1"/>
  <c r="CB44" i="21" a="1"/>
  <c r="CB44" i="21" s="1"/>
  <c r="BT45" i="21" a="1"/>
  <c r="BT45" i="21" s="1"/>
  <c r="BX45" i="21" a="1"/>
  <c r="BX45" i="21" s="1"/>
  <c r="CA45" i="21" a="1"/>
  <c r="CA45" i="21" s="1"/>
  <c r="BT46" i="21" a="1"/>
  <c r="BT46" i="21" s="1"/>
  <c r="BW46" i="21" a="1"/>
  <c r="BW46" i="21"/>
  <c r="BZ46" i="21" a="1"/>
  <c r="BZ46" i="21" s="1"/>
  <c r="BV47" i="21" a="1"/>
  <c r="BV47" i="21" s="1"/>
  <c r="BZ47" i="21" a="1"/>
  <c r="BZ47" i="21" s="1"/>
  <c r="BU48" i="21" a="1"/>
  <c r="BU48" i="21" s="1"/>
  <c r="BX48" i="21" a="1"/>
  <c r="BX48" i="21" s="1"/>
  <c r="CB48" i="21" a="1"/>
  <c r="CB48" i="21" s="1"/>
  <c r="BW49" i="21" a="1"/>
  <c r="BW49" i="21" s="1"/>
  <c r="CC49" i="21" a="1"/>
  <c r="CC49" i="21"/>
  <c r="BU50" i="21" a="1"/>
  <c r="BU50" i="21" s="1"/>
  <c r="BZ50" i="21" a="1"/>
  <c r="BZ50" i="21" s="1"/>
  <c r="CC50" i="21" a="1"/>
  <c r="CC50" i="21" s="1"/>
  <c r="BW51" i="21" a="1"/>
  <c r="BW51" i="21" s="1"/>
  <c r="BZ51" i="21" a="1"/>
  <c r="BZ51" i="21" s="1"/>
  <c r="BT52" i="21" a="1"/>
  <c r="BT52" i="21"/>
  <c r="BW52" i="21" a="1"/>
  <c r="BW52" i="21" s="1"/>
  <c r="CB52" i="21" a="1"/>
  <c r="CB52" i="21" s="1"/>
  <c r="BT53" i="21" a="1"/>
  <c r="BT53" i="21" s="1"/>
  <c r="BZ53" i="21" a="1"/>
  <c r="BZ53" i="21" s="1"/>
  <c r="CC53" i="21" a="1"/>
  <c r="CC53" i="21" s="1"/>
  <c r="BU54" i="21" a="1"/>
  <c r="BU54" i="21"/>
  <c r="BY54" i="21" a="1"/>
  <c r="BY54" i="21" s="1"/>
  <c r="CC54" i="21" a="1"/>
  <c r="CC54" i="21" s="1"/>
  <c r="BV55" i="21" a="1"/>
  <c r="BV55" i="21" s="1"/>
  <c r="BZ55" i="21" a="1"/>
  <c r="BZ55" i="21"/>
  <c r="BS56" i="21" a="1"/>
  <c r="BS56" i="21" s="1"/>
  <c r="BW56" i="21" a="1"/>
  <c r="BW56" i="21" s="1"/>
  <c r="CA56" i="21" a="1"/>
  <c r="CA56" i="21" s="1"/>
  <c r="BT57" i="21" a="1"/>
  <c r="BT57" i="21" s="1"/>
  <c r="BX57" i="21" a="1"/>
  <c r="BX57" i="21" s="1"/>
  <c r="CB57" i="21" a="1"/>
  <c r="CB57" i="21"/>
  <c r="BU58" i="21" a="1"/>
  <c r="BU58" i="21" s="1"/>
  <c r="BY58" i="21" a="1"/>
  <c r="BY58" i="21" s="1"/>
  <c r="CC58" i="21" a="1"/>
  <c r="CC58" i="21" s="1"/>
  <c r="BV59" i="21" a="1"/>
  <c r="BV59" i="21" s="1"/>
  <c r="BZ59" i="21" a="1"/>
  <c r="BZ59" i="21" s="1"/>
  <c r="BS60" i="21" a="1"/>
  <c r="BS60" i="21"/>
  <c r="BW60" i="21" a="1"/>
  <c r="BW60" i="21" s="1"/>
  <c r="CA60" i="21" a="1"/>
  <c r="CA60" i="21" s="1"/>
  <c r="BR21" i="21" a="1"/>
  <c r="BR21" i="21" s="1"/>
  <c r="BR24" i="21" a="1"/>
  <c r="BR24" i="21"/>
  <c r="BR27" i="21" a="1"/>
  <c r="BR27" i="21" s="1"/>
  <c r="BR31" i="21" a="1"/>
  <c r="BR31" i="21" s="1"/>
  <c r="BR35" i="21" a="1"/>
  <c r="BR35" i="21" s="1"/>
  <c r="BR39" i="21" a="1"/>
  <c r="BR39" i="21" s="1"/>
  <c r="BR43" i="21" a="1"/>
  <c r="BR43" i="21" s="1"/>
  <c r="BR47" i="21" a="1"/>
  <c r="BR47" i="21"/>
  <c r="BR51" i="21" a="1"/>
  <c r="BR51" i="21" s="1"/>
  <c r="CA21" i="21" a="1"/>
  <c r="CA21" i="21" s="1"/>
  <c r="BT23" i="21" a="1"/>
  <c r="BT23" i="21" s="1"/>
  <c r="BW24" i="21" a="1"/>
  <c r="BW24" i="21" s="1"/>
  <c r="BT25" i="21" a="1"/>
  <c r="BT25" i="21" s="1"/>
  <c r="CB25" i="21" a="1"/>
  <c r="CB25" i="21"/>
  <c r="BV26" i="21" a="1"/>
  <c r="BV26" i="21" s="1"/>
  <c r="BS27" i="21" a="1"/>
  <c r="BS27" i="21" s="1"/>
  <c r="BY27" i="21" a="1"/>
  <c r="BY27" i="21" s="1"/>
  <c r="BU28" i="21" a="1"/>
  <c r="BU28" i="21" s="1"/>
  <c r="CB28" i="21" a="1"/>
  <c r="CB28" i="21" s="1"/>
  <c r="BW29" i="21" a="1"/>
  <c r="BW29" i="21" s="1"/>
  <c r="BS30" i="21" a="1"/>
  <c r="BS30" i="21" s="1"/>
  <c r="BY30" i="21" a="1"/>
  <c r="BY30" i="21"/>
  <c r="CC30" i="21" a="1"/>
  <c r="CC30" i="21" s="1"/>
  <c r="BV31" i="21" a="1"/>
  <c r="BV31" i="21" s="1"/>
  <c r="BZ31" i="21" a="1"/>
  <c r="BZ31" i="21" s="1"/>
  <c r="BT32" i="21" a="1"/>
  <c r="BT32" i="21" s="1"/>
  <c r="CA32" i="21" a="1"/>
  <c r="CA32" i="21" s="1"/>
  <c r="BT33" i="21" a="1"/>
  <c r="BT33" i="21" s="1"/>
  <c r="BY33" i="21" a="1"/>
  <c r="BY33" i="21" s="1"/>
  <c r="BU34" i="21" a="1"/>
  <c r="BU34" i="21"/>
  <c r="BY34" i="21" a="1"/>
  <c r="BY34" i="21" s="1"/>
  <c r="BT35" i="21" a="1"/>
  <c r="BT35" i="21" s="1"/>
  <c r="BW35" i="21" a="1"/>
  <c r="BW35" i="21" s="1"/>
  <c r="CA35" i="21" a="1"/>
  <c r="CA35" i="21" s="1"/>
  <c r="BV36" i="21" a="1"/>
  <c r="BV36" i="21" s="1"/>
  <c r="BZ36" i="21" a="1"/>
  <c r="BZ36" i="21" s="1"/>
  <c r="CC36" i="21" a="1"/>
  <c r="CC36" i="21" s="1"/>
  <c r="BV37" i="21" a="1"/>
  <c r="BV37" i="21"/>
  <c r="BY37" i="21" a="1"/>
  <c r="BY37" i="21" s="1"/>
  <c r="CB37" i="21" a="1"/>
  <c r="CB37" i="21" s="1"/>
  <c r="BU38" i="21" a="1"/>
  <c r="BU38" i="21" s="1"/>
  <c r="BX38" i="21" a="1"/>
  <c r="BX38" i="21" s="1"/>
  <c r="CB38" i="21" a="1"/>
  <c r="CB38" i="21" s="1"/>
  <c r="BT39" i="21" a="1"/>
  <c r="BT39" i="21" s="1"/>
  <c r="BW39" i="21" a="1"/>
  <c r="BW39" i="21" s="1"/>
  <c r="BS40" i="21" a="1"/>
  <c r="BS40" i="21"/>
  <c r="BW40" i="21" a="1"/>
  <c r="BW40" i="21" s="1"/>
  <c r="CC40" i="21" a="1"/>
  <c r="CC40" i="21" s="1"/>
  <c r="BU41" i="21" a="1"/>
  <c r="BU41" i="21" s="1"/>
  <c r="BY41" i="21" a="1"/>
  <c r="BY41" i="21" s="1"/>
  <c r="BT42" i="21" a="1"/>
  <c r="BT42" i="21" s="1"/>
  <c r="BX42" i="21" a="1"/>
  <c r="BX42" i="21" s="1"/>
  <c r="CA42" i="21" a="1"/>
  <c r="CA42" i="21" s="1"/>
  <c r="BT43" i="21" a="1"/>
  <c r="BT43" i="21"/>
  <c r="BW43" i="21" a="1"/>
  <c r="BW43" i="21" s="1"/>
  <c r="BZ43" i="21" a="1"/>
  <c r="BZ43" i="21" s="1"/>
  <c r="BS44" i="21" a="1"/>
  <c r="BS44" i="21" s="1"/>
  <c r="BV44" i="21" a="1"/>
  <c r="BV44" i="21" s="1"/>
  <c r="BZ44" i="21" a="1"/>
  <c r="BZ44" i="21" s="1"/>
  <c r="CC44" i="21" a="1"/>
  <c r="CC44" i="21" s="1"/>
  <c r="BU45" i="21" a="1"/>
  <c r="BU45" i="21" s="1"/>
  <c r="CB45" i="21" a="1"/>
  <c r="CB45" i="21"/>
  <c r="BU46" i="21" a="1"/>
  <c r="BU46" i="21" s="1"/>
  <c r="CA46" i="21" a="1"/>
  <c r="CA46" i="21" s="1"/>
  <c r="BS47" i="21" a="1"/>
  <c r="BS47" i="21" s="1"/>
  <c r="BW47" i="21" a="1"/>
  <c r="BW47" i="21" s="1"/>
  <c r="CC47" i="21" a="1"/>
  <c r="CC47" i="21" s="1"/>
  <c r="BV48" i="21" a="1"/>
  <c r="BV48" i="21" s="1"/>
  <c r="BY48" i="21" a="1"/>
  <c r="BY48" i="21" s="1"/>
  <c r="CC48" i="21" a="1"/>
  <c r="CC48" i="21"/>
  <c r="BU49" i="21" a="1"/>
  <c r="BU49" i="21" s="1"/>
  <c r="BX49" i="21" a="1"/>
  <c r="BX49" i="21" s="1"/>
  <c r="CA49" i="21" a="1"/>
  <c r="CA49" i="21" s="1"/>
  <c r="BS50" i="21" a="1"/>
  <c r="BS50" i="21" s="1"/>
  <c r="BX50" i="21" a="1"/>
  <c r="BX50" i="21" s="1"/>
  <c r="CA50" i="21" a="1"/>
  <c r="CA50" i="21" s="1"/>
  <c r="BU51" i="21" a="1"/>
  <c r="BU51" i="21" s="1"/>
  <c r="BX51" i="21" a="1"/>
  <c r="BX51" i="21"/>
  <c r="CC51" i="21" a="1"/>
  <c r="CC51" i="21" s="1"/>
  <c r="BU52" i="21" a="1"/>
  <c r="BU52" i="21" s="1"/>
  <c r="BZ52" i="21" a="1"/>
  <c r="BZ52" i="21" s="1"/>
  <c r="CC52" i="21" a="1"/>
  <c r="CC52" i="21" s="1"/>
  <c r="BW53" i="21" a="1"/>
  <c r="BW53" i="21" s="1"/>
  <c r="BS54" i="21" a="1"/>
  <c r="BS54" i="21" s="1"/>
  <c r="BV54" i="21" a="1"/>
  <c r="BV54" i="21" s="1"/>
  <c r="BZ54" i="21" a="1"/>
  <c r="BZ54" i="21"/>
  <c r="BS55" i="21" a="1"/>
  <c r="BS55" i="21" s="1"/>
  <c r="BW55" i="21" a="1"/>
  <c r="BW55" i="21" s="1"/>
  <c r="CA55" i="21" a="1"/>
  <c r="CA55" i="21" s="1"/>
  <c r="BT56" i="21" a="1"/>
  <c r="BT56" i="21" s="1"/>
  <c r="BX56" i="21" a="1"/>
  <c r="BX56" i="21" s="1"/>
  <c r="CB56" i="21" a="1"/>
  <c r="CB56" i="21" s="1"/>
  <c r="BU57" i="21" a="1"/>
  <c r="BU57" i="21" s="1"/>
  <c r="BY57" i="21" a="1"/>
  <c r="BY57" i="21"/>
  <c r="CC57" i="21" a="1"/>
  <c r="CC57" i="21" s="1"/>
  <c r="BV58" i="21" a="1"/>
  <c r="BV58" i="21" s="1"/>
  <c r="BZ58" i="21" a="1"/>
  <c r="BZ58" i="21" s="1"/>
  <c r="BS59" i="21" a="1"/>
  <c r="BS59" i="21" s="1"/>
  <c r="BW59" i="21" a="1"/>
  <c r="BW59" i="21" s="1"/>
  <c r="CA59" i="21" a="1"/>
  <c r="CA59" i="21" s="1"/>
  <c r="BT60" i="21" a="1"/>
  <c r="BT60" i="21" s="1"/>
  <c r="BX60" i="21" a="1"/>
  <c r="BX60" i="21"/>
  <c r="CB60" i="21" a="1"/>
  <c r="CB60" i="21" s="1"/>
  <c r="BR22" i="21" a="1"/>
  <c r="BR22" i="21" s="1"/>
  <c r="BR25" i="21" a="1"/>
  <c r="BR25" i="21" s="1"/>
  <c r="BR28" i="21" a="1"/>
  <c r="BR28" i="21" s="1"/>
  <c r="BR32" i="21" a="1"/>
  <c r="BR32" i="21" s="1"/>
  <c r="BR36" i="21" a="1"/>
  <c r="BR36" i="21" s="1"/>
  <c r="BR40" i="21" a="1"/>
  <c r="BR40" i="21" s="1"/>
  <c r="BR44" i="21" a="1"/>
  <c r="BR44" i="21"/>
  <c r="BR48" i="21" a="1"/>
  <c r="BR48" i="21" s="1"/>
  <c r="BX19" i="21" a="1"/>
  <c r="BX19" i="21" s="1"/>
  <c r="CA20" i="21" a="1"/>
  <c r="CA20" i="21" s="1"/>
  <c r="BS22" i="21" a="1"/>
  <c r="BS22" i="21" s="1"/>
  <c r="BZ24" i="21" a="1"/>
  <c r="BZ24" i="21" s="1"/>
  <c r="BV25" i="21" a="1"/>
  <c r="BV25" i="21" s="1"/>
  <c r="CC25" i="21" a="1"/>
  <c r="CC25" i="21" s="1"/>
  <c r="BX26" i="21" a="1"/>
  <c r="BX26" i="21"/>
  <c r="BU27" i="21" a="1"/>
  <c r="BU27" i="21" s="1"/>
  <c r="BW28" i="21" a="1"/>
  <c r="BW28" i="21" s="1"/>
  <c r="BU30" i="21" a="1"/>
  <c r="BU30" i="21" s="1"/>
  <c r="BW31" i="21" a="1"/>
  <c r="BW31" i="21" s="1"/>
  <c r="CC31" i="21" a="1"/>
  <c r="CC31" i="21" s="1"/>
  <c r="BU32" i="21" a="1"/>
  <c r="BU32" i="21" s="1"/>
  <c r="BX32" i="21" a="1"/>
  <c r="BX32" i="21" s="1"/>
  <c r="CB32" i="21" a="1"/>
  <c r="CB32" i="21"/>
  <c r="BW33" i="21" a="1"/>
  <c r="BW33" i="21" s="1"/>
  <c r="BZ33" i="21" a="1"/>
  <c r="BZ33" i="21" s="1"/>
  <c r="CC33" i="21" a="1"/>
  <c r="CC33" i="21" s="1"/>
  <c r="BV34" i="21" a="1"/>
  <c r="BV34" i="21" s="1"/>
  <c r="CB34" i="21" a="1"/>
  <c r="CB34" i="21" s="1"/>
  <c r="BU35" i="21" a="1"/>
  <c r="BU35" i="21" s="1"/>
  <c r="BX35" i="21" a="1"/>
  <c r="BX35" i="21" s="1"/>
  <c r="CB35" i="21" a="1"/>
  <c r="CB35" i="21"/>
  <c r="BT36" i="21" a="1"/>
  <c r="BT36" i="21" s="1"/>
  <c r="BW36" i="21" a="1"/>
  <c r="BW36" i="21" s="1"/>
  <c r="CA36" i="21" a="1"/>
  <c r="CA36" i="21" s="1"/>
  <c r="BS37" i="21" a="1"/>
  <c r="BS37" i="21" s="1"/>
  <c r="BW37" i="21" a="1"/>
  <c r="BW37" i="21" s="1"/>
  <c r="BZ37" i="21" a="1"/>
  <c r="BZ37" i="21" s="1"/>
  <c r="CC37" i="21" a="1"/>
  <c r="CC37" i="21" s="1"/>
  <c r="BY38" i="21" a="1"/>
  <c r="BY38" i="21"/>
  <c r="CC38" i="21" a="1"/>
  <c r="CC38" i="21" s="1"/>
  <c r="BX39" i="21" a="1"/>
  <c r="BX39" i="21" s="1"/>
  <c r="CA39" i="21" a="1"/>
  <c r="CA39" i="21" s="1"/>
  <c r="BT40" i="21" a="1"/>
  <c r="BT40" i="21" s="1"/>
  <c r="BZ40" i="21" a="1"/>
  <c r="BZ40" i="21" s="1"/>
  <c r="BS41" i="21" a="1"/>
  <c r="BS41" i="21" s="1"/>
  <c r="BV41" i="21" a="1"/>
  <c r="BV41" i="21" s="1"/>
  <c r="BZ41" i="21" a="1"/>
  <c r="BZ41" i="21"/>
  <c r="CC41" i="21" a="1"/>
  <c r="CC41" i="21" s="1"/>
  <c r="BU42" i="21" a="1"/>
  <c r="BU42" i="21" s="1"/>
  <c r="BY42" i="21" a="1"/>
  <c r="BY42" i="21" s="1"/>
  <c r="CB42" i="21" a="1"/>
  <c r="CB42" i="21" s="1"/>
  <c r="BU43" i="21" a="1"/>
  <c r="BU43" i="21" s="1"/>
  <c r="BX43" i="21" a="1"/>
  <c r="BX43" i="21" s="1"/>
  <c r="CA43" i="21" a="1"/>
  <c r="CA43" i="21" s="1"/>
  <c r="BW44" i="21" a="1"/>
  <c r="BW44" i="21" s="1"/>
  <c r="CA44" i="21" a="1"/>
  <c r="CA44" i="21" s="1"/>
  <c r="BV45" i="21" a="1"/>
  <c r="BV45" i="21" s="1"/>
  <c r="BY45" i="21" a="1"/>
  <c r="BY45" i="21" s="1"/>
  <c r="CC45" i="21" a="1"/>
  <c r="CC45" i="21" s="1"/>
  <c r="BX46" i="21" a="1"/>
  <c r="BX46" i="21" s="1"/>
  <c r="CB46" i="21" a="1"/>
  <c r="CB46" i="21" s="1"/>
  <c r="BT47" i="21" a="1"/>
  <c r="BT47" i="21" s="1"/>
  <c r="BX47" i="21" a="1"/>
  <c r="BX47" i="21"/>
  <c r="CA47" i="21" a="1"/>
  <c r="CA47" i="21" s="1"/>
  <c r="BS48" i="21" a="1"/>
  <c r="BS48" i="21" s="1"/>
  <c r="BW48" i="21" a="1"/>
  <c r="BW48" i="21" s="1"/>
  <c r="BZ48" i="21" a="1"/>
  <c r="BZ48" i="21" s="1"/>
  <c r="BS49" i="21" a="1"/>
  <c r="BS49" i="21" s="1"/>
  <c r="BV49" i="21" a="1"/>
  <c r="BV49" i="21" s="1"/>
  <c r="BY49" i="21" a="1"/>
  <c r="BY49" i="21" s="1"/>
  <c r="CB49" i="21" a="1"/>
  <c r="CB49" i="21"/>
  <c r="BV50" i="21" a="1"/>
  <c r="BV50" i="21" s="1"/>
  <c r="BY50" i="21" a="1"/>
  <c r="BY50" i="21" s="1"/>
  <c r="BS51" i="21" a="1"/>
  <c r="BS51" i="21" s="1"/>
  <c r="BV51" i="21" a="1"/>
  <c r="BV51" i="21" s="1"/>
  <c r="CA51" i="21" a="1"/>
  <c r="CA51" i="21" s="1"/>
  <c r="BS52" i="21" a="1"/>
  <c r="BS52" i="21" s="1"/>
  <c r="BX52" i="21" a="1"/>
  <c r="BX52" i="21" s="1"/>
  <c r="CA52" i="21" a="1"/>
  <c r="CA52" i="21"/>
  <c r="BU53" i="21" a="1"/>
  <c r="BU53" i="21" s="1"/>
  <c r="BX53" i="21" a="1"/>
  <c r="BX53" i="21" s="1"/>
  <c r="CA53" i="21" a="1"/>
  <c r="CA53" i="21" s="1"/>
  <c r="BW54" i="21" a="1"/>
  <c r="BW54" i="21" s="1"/>
  <c r="CA54" i="21" a="1"/>
  <c r="CA54" i="21" s="1"/>
  <c r="BT55" i="21" a="1"/>
  <c r="BT55" i="21" s="1"/>
  <c r="BX55" i="21" a="1"/>
  <c r="BX55" i="21" s="1"/>
  <c r="CB55" i="21" a="1"/>
  <c r="CB55" i="21"/>
  <c r="BU56" i="21" a="1"/>
  <c r="BU56" i="21" s="1"/>
  <c r="BY56" i="21" a="1"/>
  <c r="BY56" i="21" s="1"/>
  <c r="CC56" i="21" a="1"/>
  <c r="CC56" i="21" s="1"/>
  <c r="BV57" i="21" a="1"/>
  <c r="BV57" i="21" s="1"/>
  <c r="BZ57" i="21" a="1"/>
  <c r="BZ57" i="21" s="1"/>
  <c r="BS58" i="21" a="1"/>
  <c r="BS58" i="21" s="1"/>
  <c r="BW58" i="21" a="1"/>
  <c r="BW58" i="21" s="1"/>
  <c r="CA58" i="21" a="1"/>
  <c r="CA58" i="21"/>
  <c r="BT59" i="21" a="1"/>
  <c r="BT59" i="21" s="1"/>
  <c r="BX59" i="21" a="1"/>
  <c r="BX59" i="21" s="1"/>
  <c r="CB59" i="21" a="1"/>
  <c r="CB59" i="21"/>
  <c r="BU60" i="21" a="1"/>
  <c r="BU60" i="21" s="1"/>
  <c r="BY60" i="21" a="1"/>
  <c r="BY60" i="21" s="1"/>
  <c r="CC60" i="21" a="1"/>
  <c r="CC60" i="21" s="1"/>
  <c r="BR26" i="21" a="1"/>
  <c r="BR26" i="21" s="1"/>
  <c r="BR29" i="21" a="1"/>
  <c r="BR29" i="21" s="1"/>
  <c r="BR33" i="21" a="1"/>
  <c r="BR33" i="21" s="1"/>
  <c r="BR37" i="21" a="1"/>
  <c r="BR37" i="21" s="1"/>
  <c r="BR41" i="21" a="1"/>
  <c r="BR41" i="21"/>
  <c r="BR45" i="21" a="1"/>
  <c r="BR45" i="21" s="1"/>
  <c r="BR49" i="21" a="1"/>
  <c r="BR49" i="21" s="1"/>
  <c r="BR53" i="21" a="1"/>
  <c r="BR53" i="21" s="1"/>
  <c r="BR57" i="21" a="1"/>
  <c r="BR57" i="21" s="1"/>
  <c r="BR19" i="21" a="1"/>
  <c r="BR19" i="21" s="1"/>
  <c r="CB19" i="21" a="1"/>
  <c r="CB19" i="21" s="1"/>
  <c r="BT21" i="21" a="1"/>
  <c r="BT21" i="21" s="1"/>
  <c r="BW22" i="21" a="1"/>
  <c r="BW22" i="21"/>
  <c r="BZ23" i="21" a="1"/>
  <c r="BZ23" i="21" s="1"/>
  <c r="BX25" i="21" a="1"/>
  <c r="BX25" i="21" s="1"/>
  <c r="BZ26" i="21" a="1"/>
  <c r="BZ26" i="21" s="1"/>
  <c r="CB27" i="21" a="1"/>
  <c r="CB27" i="21" s="1"/>
  <c r="BY28" i="21" a="1"/>
  <c r="BY28" i="21" s="1"/>
  <c r="BT29" i="21" a="1"/>
  <c r="BT29" i="21" s="1"/>
  <c r="BZ29" i="21" a="1"/>
  <c r="BZ29" i="21" s="1"/>
  <c r="BV30" i="21" a="1"/>
  <c r="BV30" i="21"/>
  <c r="BZ30" i="21" a="1"/>
  <c r="BZ30" i="21" s="1"/>
  <c r="BT31" i="21" a="1"/>
  <c r="BT31" i="21" s="1"/>
  <c r="BX31" i="21" a="1"/>
  <c r="BX31" i="21" s="1"/>
  <c r="CA31" i="21" a="1"/>
  <c r="CA31" i="21" s="1"/>
  <c r="BS32" i="21" a="1"/>
  <c r="BS32" i="21" s="1"/>
  <c r="BV32" i="21" a="1"/>
  <c r="BV32" i="21"/>
  <c r="BY32" i="21" a="1"/>
  <c r="BY32" i="21" s="1"/>
  <c r="CC32" i="21" a="1"/>
  <c r="CC32" i="21" s="1"/>
  <c r="BU33" i="21" a="1"/>
  <c r="BU33" i="21" s="1"/>
  <c r="BX33" i="21" a="1"/>
  <c r="BX33" i="21" s="1"/>
  <c r="CA33" i="21" a="1"/>
  <c r="CA33" i="21" s="1"/>
  <c r="BS34" i="21" a="1"/>
  <c r="BS34" i="21"/>
  <c r="BW34" i="21" a="1"/>
  <c r="BW34" i="21" s="1"/>
  <c r="BZ34" i="21" a="1"/>
  <c r="BZ34" i="21" s="1"/>
  <c r="CC34" i="21" a="1"/>
  <c r="CC34" i="21" s="1"/>
  <c r="BV35" i="21" a="1"/>
  <c r="BV35" i="21"/>
  <c r="BY35" i="21" a="1"/>
  <c r="BY35" i="21" s="1"/>
  <c r="CC35" i="21" a="1"/>
  <c r="CC35" i="21" s="1"/>
  <c r="BU36" i="21" a="1"/>
  <c r="BU36" i="21" s="1"/>
  <c r="BX36" i="21" a="1"/>
  <c r="BX36" i="21" s="1"/>
  <c r="BT37" i="21" a="1"/>
  <c r="BT37" i="21" s="1"/>
  <c r="BX37" i="21" a="1"/>
  <c r="BX37" i="21"/>
  <c r="BS38" i="21" a="1"/>
  <c r="BS38" i="21" s="1"/>
  <c r="BV38" i="21" a="1"/>
  <c r="BV38" i="21" s="1"/>
  <c r="BZ38" i="21" a="1"/>
  <c r="BZ38" i="21" s="1"/>
  <c r="BU39" i="21" a="1"/>
  <c r="BU39" i="21" s="1"/>
  <c r="BY39" i="21" a="1"/>
  <c r="BY39" i="21" s="1"/>
  <c r="CB39" i="21" a="1"/>
  <c r="CB39" i="21"/>
  <c r="BU40" i="21" a="1"/>
  <c r="BU40" i="21" s="1"/>
  <c r="BX40" i="21" a="1"/>
  <c r="BX40" i="21" s="1"/>
  <c r="CA40" i="21" a="1"/>
  <c r="CA40" i="21" s="1"/>
  <c r="BT41" i="21" a="1"/>
  <c r="BT41" i="21"/>
  <c r="BW41" i="21" a="1"/>
  <c r="BW41" i="21" s="1"/>
  <c r="CA41" i="21" a="1"/>
  <c r="CA41" i="21" s="1"/>
  <c r="BS42" i="21" a="1"/>
  <c r="BS42" i="21" s="1"/>
  <c r="BV42" i="21" a="1"/>
  <c r="BV42" i="21" s="1"/>
  <c r="CC42" i="21" a="1"/>
  <c r="CC42" i="21" s="1"/>
  <c r="BV43" i="21" a="1"/>
  <c r="BV43" i="21"/>
  <c r="CB43" i="21" a="1"/>
  <c r="CB43" i="21" s="1"/>
  <c r="BT44" i="21" a="1"/>
  <c r="BT44" i="21" s="1"/>
  <c r="BX44" i="21" a="1"/>
  <c r="BX44" i="21" s="1"/>
  <c r="BS45" i="21" a="1"/>
  <c r="BS45" i="21" s="1"/>
  <c r="BW45" i="21" a="1"/>
  <c r="BW45" i="21" s="1"/>
  <c r="BZ45" i="21" a="1"/>
  <c r="BZ45" i="21"/>
  <c r="BS46" i="21" a="1"/>
  <c r="BS46" i="21" s="1"/>
  <c r="BV46" i="21" a="1"/>
  <c r="BV46" i="21" s="1"/>
  <c r="BY46" i="21" a="1"/>
  <c r="BY46" i="21" s="1"/>
  <c r="CC46" i="21" a="1"/>
  <c r="CC46" i="21"/>
  <c r="BU47" i="21" a="1"/>
  <c r="BU47" i="21" s="1"/>
  <c r="BY47" i="21" a="1"/>
  <c r="BY47" i="21" s="1"/>
  <c r="CB47" i="21" a="1"/>
  <c r="CB47" i="21" s="1"/>
  <c r="BT48" i="21" a="1"/>
  <c r="BT48" i="21" s="1"/>
  <c r="CA48" i="21" a="1"/>
  <c r="CA48" i="21" s="1"/>
  <c r="BT49" i="21" a="1"/>
  <c r="BT49" i="21"/>
  <c r="BZ49" i="21" a="1"/>
  <c r="BZ49" i="21" s="1"/>
  <c r="BT50" i="21" a="1"/>
  <c r="BT50" i="21" s="1"/>
  <c r="BW50" i="21" a="1"/>
  <c r="BW50" i="21" s="1"/>
  <c r="CB50" i="21" a="1"/>
  <c r="CB50" i="21" s="1"/>
  <c r="BT51" i="21" a="1"/>
  <c r="BT51" i="21" s="1"/>
  <c r="BY51" i="21" a="1"/>
  <c r="BY51" i="21"/>
  <c r="CB51" i="21" a="1"/>
  <c r="CB51" i="21" s="1"/>
  <c r="BV52" i="21" a="1"/>
  <c r="BV52" i="21" s="1"/>
  <c r="BY52" i="21" a="1"/>
  <c r="BY52" i="21" s="1"/>
  <c r="BS53" i="21" a="1"/>
  <c r="BS53" i="21"/>
  <c r="BV53" i="21" a="1"/>
  <c r="BV53" i="21" s="1"/>
  <c r="BY53" i="21" a="1"/>
  <c r="BY53" i="21" s="1"/>
  <c r="CB53" i="21" a="1"/>
  <c r="CB53" i="21" s="1"/>
  <c r="BT54" i="21" a="1"/>
  <c r="BT54" i="21" s="1"/>
  <c r="BX54" i="21" a="1"/>
  <c r="BX54" i="21" s="1"/>
  <c r="CB54" i="21" a="1"/>
  <c r="CB54" i="21"/>
  <c r="BU55" i="21" a="1"/>
  <c r="BU55" i="21" s="1"/>
  <c r="BY55" i="21" a="1"/>
  <c r="BY55" i="21" s="1"/>
  <c r="CC55" i="21" a="1"/>
  <c r="CC55" i="21" s="1"/>
  <c r="BV56" i="21" a="1"/>
  <c r="BV56" i="21" s="1"/>
  <c r="BZ56" i="21" a="1"/>
  <c r="BZ56" i="21" s="1"/>
  <c r="BS57" i="21" a="1"/>
  <c r="BS57" i="21"/>
  <c r="BW57" i="21" a="1"/>
  <c r="BW57" i="21" s="1"/>
  <c r="CA57" i="21" a="1"/>
  <c r="CA57" i="21" s="1"/>
  <c r="BT58" i="21" a="1"/>
  <c r="BT58" i="21" s="1"/>
  <c r="BX58" i="21" a="1"/>
  <c r="BX58" i="21"/>
  <c r="CB58" i="21" a="1"/>
  <c r="CB58" i="21" s="1"/>
  <c r="BU59" i="21" a="1"/>
  <c r="BU59" i="21" s="1"/>
  <c r="BY59" i="21" a="1"/>
  <c r="BY59" i="21" s="1"/>
  <c r="CC59" i="21" a="1"/>
  <c r="CC59" i="21" s="1"/>
  <c r="BV60" i="21" a="1"/>
  <c r="BV60" i="21" s="1"/>
  <c r="BZ60" i="21" a="1"/>
  <c r="BZ60" i="21"/>
  <c r="BR20" i="21" a="1"/>
  <c r="BR20" i="21" s="1"/>
  <c r="BR23" i="21" a="1"/>
  <c r="BR23" i="21" s="1"/>
  <c r="BR30" i="21" a="1"/>
  <c r="BR30" i="21" s="1"/>
  <c r="BR34" i="21" a="1"/>
  <c r="BR34" i="21" s="1"/>
  <c r="BR38" i="21" a="1"/>
  <c r="BR38" i="21" s="1"/>
  <c r="BR42" i="21" a="1"/>
  <c r="BR42" i="21" s="1"/>
  <c r="BR46" i="21" a="1"/>
  <c r="BR46" i="21" s="1"/>
  <c r="BR50" i="21" a="1"/>
  <c r="BR50" i="21"/>
  <c r="BR54" i="21" a="1"/>
  <c r="BR54" i="21" s="1"/>
  <c r="BR58" i="21" a="1"/>
  <c r="BR58" i="21" s="1"/>
  <c r="BR56" i="21" a="1"/>
  <c r="BR56" i="21" s="1"/>
  <c r="AT19" i="21" a="1"/>
  <c r="AT19" i="21" s="1"/>
  <c r="AX19" i="21" a="1"/>
  <c r="AX19" i="21" s="1"/>
  <c r="BB19" i="21" a="1"/>
  <c r="BB19" i="21" s="1"/>
  <c r="AU20" i="21" a="1"/>
  <c r="AU20" i="21" s="1"/>
  <c r="AY20" i="21" a="1"/>
  <c r="AY20" i="21"/>
  <c r="BB20" i="21" a="1"/>
  <c r="BB20" i="21" s="1"/>
  <c r="AU21" i="21" a="1"/>
  <c r="AU21" i="21" s="1"/>
  <c r="BB21" i="21" a="1"/>
  <c r="BB21" i="21" s="1"/>
  <c r="AT22" i="21" a="1"/>
  <c r="AT22" i="21" s="1"/>
  <c r="AX22" i="21" a="1"/>
  <c r="AX22" i="21" s="1"/>
  <c r="BB22" i="21" a="1"/>
  <c r="BB22" i="21" s="1"/>
  <c r="AU23" i="21" a="1"/>
  <c r="AU23" i="21" s="1"/>
  <c r="AY23" i="21" a="1"/>
  <c r="AY23" i="21"/>
  <c r="BB23" i="21" a="1"/>
  <c r="BB23" i="21" s="1"/>
  <c r="AU24" i="21" a="1"/>
  <c r="AU24" i="21" s="1"/>
  <c r="AX24" i="21" a="1"/>
  <c r="AX24" i="21" s="1"/>
  <c r="AT25" i="21" a="1"/>
  <c r="AT25" i="21" s="1"/>
  <c r="AW25" i="21" a="1"/>
  <c r="AW25" i="21" s="1"/>
  <c r="BA25" i="21" a="1"/>
  <c r="BA25" i="21" s="1"/>
  <c r="AS26" i="21" a="1"/>
  <c r="AS26" i="21" s="1"/>
  <c r="AW26" i="21" a="1"/>
  <c r="AW26" i="21"/>
  <c r="AZ26" i="21" a="1"/>
  <c r="AZ26" i="21" s="1"/>
  <c r="AS27" i="21" a="1"/>
  <c r="AS27" i="21" s="1"/>
  <c r="AZ27" i="21" a="1"/>
  <c r="AZ27" i="21" s="1"/>
  <c r="AS28" i="21" a="1"/>
  <c r="AS28" i="21" s="1"/>
  <c r="AV28" i="21" a="1"/>
  <c r="AV28" i="21" s="1"/>
  <c r="AZ28" i="21" a="1"/>
  <c r="AZ28" i="21" s="1"/>
  <c r="BC28" i="21" a="1"/>
  <c r="BC28" i="21" s="1"/>
  <c r="AV29" i="21" a="1"/>
  <c r="AV29" i="21"/>
  <c r="BR59" i="21" a="1"/>
  <c r="BR59" i="21" s="1"/>
  <c r="AU19" i="21" a="1"/>
  <c r="AU19" i="21" s="1"/>
  <c r="AY19" i="21" a="1"/>
  <c r="AY19" i="21" s="1"/>
  <c r="BC19" i="21" a="1"/>
  <c r="BC19" i="21" s="1"/>
  <c r="AV20" i="21" a="1"/>
  <c r="AV20" i="21" s="1"/>
  <c r="AZ20" i="21" a="1"/>
  <c r="AZ20" i="21" s="1"/>
  <c r="BC20" i="21" a="1"/>
  <c r="BC20" i="21" s="1"/>
  <c r="AV21" i="21" a="1"/>
  <c r="AV21" i="21"/>
  <c r="AY21" i="21" a="1"/>
  <c r="AY21" i="21" s="1"/>
  <c r="AU22" i="21" a="1"/>
  <c r="AU22" i="21" s="1"/>
  <c r="AY22" i="21" a="1"/>
  <c r="AY22" i="21" s="1"/>
  <c r="BC22" i="21" a="1"/>
  <c r="BC22" i="21" s="1"/>
  <c r="AV23" i="21" a="1"/>
  <c r="AV23" i="21" s="1"/>
  <c r="AZ23" i="21" a="1"/>
  <c r="AZ23" i="21" s="1"/>
  <c r="BC23" i="21" a="1"/>
  <c r="BC23" i="21" s="1"/>
  <c r="AV24" i="21" a="1"/>
  <c r="AV24" i="21"/>
  <c r="AY24" i="21" a="1"/>
  <c r="AY24" i="21" s="1"/>
  <c r="BB24" i="21" a="1"/>
  <c r="BB24" i="21" s="1"/>
  <c r="AX25" i="21" a="1"/>
  <c r="AX25" i="21" s="1"/>
  <c r="BB25" i="21" a="1"/>
  <c r="BB25" i="21" s="1"/>
  <c r="AT26" i="21" a="1"/>
  <c r="AT26" i="21" s="1"/>
  <c r="AX26" i="21" a="1"/>
  <c r="AX26" i="21" s="1"/>
  <c r="BA26" i="21" a="1"/>
  <c r="BA26" i="21" s="1"/>
  <c r="AT27" i="21" a="1"/>
  <c r="AT27" i="21"/>
  <c r="AW27" i="21" a="1"/>
  <c r="AW27" i="21" s="1"/>
  <c r="BA27" i="21" a="1"/>
  <c r="BA27" i="21" s="1"/>
  <c r="AW28" i="21" a="1"/>
  <c r="AW28" i="21" s="1"/>
  <c r="BA28" i="21" a="1"/>
  <c r="BA28" i="21" s="1"/>
  <c r="AS29" i="21" a="1"/>
  <c r="AS29" i="21" s="1"/>
  <c r="AW29" i="21" a="1"/>
  <c r="AW29" i="21" s="1"/>
  <c r="AZ29" i="21" a="1"/>
  <c r="AZ29" i="21" s="1"/>
  <c r="AS30" i="21" a="1"/>
  <c r="AS30" i="21"/>
  <c r="AV30" i="21" a="1"/>
  <c r="AV30" i="21" s="1"/>
  <c r="AZ30" i="21" a="1"/>
  <c r="AZ30" i="21" s="1"/>
  <c r="AS31" i="21" a="1"/>
  <c r="AS31" i="21" s="1"/>
  <c r="AW31" i="21" a="1"/>
  <c r="AW31" i="21" s="1"/>
  <c r="AS32" i="21" a="1"/>
  <c r="AS32" i="21" s="1"/>
  <c r="AV32" i="21" a="1"/>
  <c r="AV32" i="21" s="1"/>
  <c r="AY32" i="21" a="1"/>
  <c r="AY32" i="21" s="1"/>
  <c r="BC32" i="21" a="1"/>
  <c r="BC32" i="21"/>
  <c r="AU33" i="21" a="1"/>
  <c r="AU33" i="21" s="1"/>
  <c r="AY33" i="21" a="1"/>
  <c r="AY33" i="21" s="1"/>
  <c r="BC33" i="21" a="1"/>
  <c r="BC33" i="21" s="1"/>
  <c r="BR52" i="21" a="1"/>
  <c r="BR52" i="21" s="1"/>
  <c r="BR60" i="21" a="1"/>
  <c r="BR60" i="21" s="1"/>
  <c r="BR55" i="21" a="1"/>
  <c r="BR55" i="21" s="1"/>
  <c r="AS19" i="21" a="1"/>
  <c r="AS19" i="21" s="1"/>
  <c r="AW19" i="21" a="1"/>
  <c r="AW19" i="21"/>
  <c r="BA19" i="21" a="1"/>
  <c r="BA19" i="21" s="1"/>
  <c r="AT20" i="21" a="1"/>
  <c r="AT20" i="21" s="1"/>
  <c r="AX20" i="21" a="1"/>
  <c r="AX20" i="21" s="1"/>
  <c r="AT21" i="21" a="1"/>
  <c r="AT21" i="21" s="1"/>
  <c r="AX21" i="21" a="1"/>
  <c r="AX21" i="21" s="1"/>
  <c r="BA21" i="21" a="1"/>
  <c r="BA21" i="21" s="1"/>
  <c r="AS22" i="21" a="1"/>
  <c r="AS22" i="21" s="1"/>
  <c r="AW22" i="21" a="1"/>
  <c r="AW22" i="21"/>
  <c r="BA22" i="21" a="1"/>
  <c r="BA22" i="21" s="1"/>
  <c r="AT23" i="21" a="1"/>
  <c r="AT23" i="21" s="1"/>
  <c r="AX23" i="21" a="1"/>
  <c r="AX23" i="21" s="1"/>
  <c r="BA23" i="21" a="1"/>
  <c r="BA23" i="21" s="1"/>
  <c r="AT24" i="21" a="1"/>
  <c r="AT24" i="21" s="1"/>
  <c r="BA24" i="21" a="1"/>
  <c r="BA24" i="21" s="1"/>
  <c r="AS25" i="21" a="1"/>
  <c r="AS25" i="21" s="1"/>
  <c r="AV25" i="21" a="1"/>
  <c r="AV25" i="21"/>
  <c r="AZ25" i="21" a="1"/>
  <c r="AZ25" i="21" s="1"/>
  <c r="BC25" i="21" a="1"/>
  <c r="BC25" i="21" s="1"/>
  <c r="AV26" i="21" a="1"/>
  <c r="AV26" i="21" s="1"/>
  <c r="BC26" i="21" a="1"/>
  <c r="BC26" i="21" s="1"/>
  <c r="AV27" i="21" a="1"/>
  <c r="AV27" i="21" s="1"/>
  <c r="AY27" i="21" a="1"/>
  <c r="AY27" i="21" s="1"/>
  <c r="BC27" i="21" a="1"/>
  <c r="BC27" i="21" s="1"/>
  <c r="AU28" i="21" a="1"/>
  <c r="AU28" i="21"/>
  <c r="AY28" i="21" a="1"/>
  <c r="AY28" i="21" s="1"/>
  <c r="BB28" i="21" a="1"/>
  <c r="BB28" i="21" s="1"/>
  <c r="AU29" i="21" a="1"/>
  <c r="AU29" i="21" s="1"/>
  <c r="BB29" i="21" a="1"/>
  <c r="BB29" i="21" s="1"/>
  <c r="AU30" i="21" a="1"/>
  <c r="AU30" i="21" s="1"/>
  <c r="AX30" i="21" a="1"/>
  <c r="AX30" i="21" s="1"/>
  <c r="BB30" i="21" a="1"/>
  <c r="BB30" i="21" s="1"/>
  <c r="AU31" i="21" a="1"/>
  <c r="AU31" i="21"/>
  <c r="AY31" i="21" a="1"/>
  <c r="AY31" i="21" s="1"/>
  <c r="BB31" i="21" a="1"/>
  <c r="BB31" i="21" s="1"/>
  <c r="AT32" i="21" a="1"/>
  <c r="AT32" i="21" s="1"/>
  <c r="BA32" i="21" a="1"/>
  <c r="BA32" i="21" s="1"/>
  <c r="AT33" i="21" a="1"/>
  <c r="AT33" i="21" s="1"/>
  <c r="AW33" i="21" a="1"/>
  <c r="AW33" i="21" s="1"/>
  <c r="BA33" i="21" a="1"/>
  <c r="BA33" i="21" s="1"/>
  <c r="AT34" i="21" a="1"/>
  <c r="AT34" i="21"/>
  <c r="AV19" i="21" a="1"/>
  <c r="AV19" i="21" s="1"/>
  <c r="BA20" i="21" a="1"/>
  <c r="BA20" i="21" s="1"/>
  <c r="BC21" i="21" a="1"/>
  <c r="BC21" i="21" s="1"/>
  <c r="AW23" i="21" a="1"/>
  <c r="AW23" i="21" s="1"/>
  <c r="AZ24" i="21" a="1"/>
  <c r="AZ24" i="21" s="1"/>
  <c r="AU27" i="21" a="1"/>
  <c r="AU27" i="21"/>
  <c r="AX28" i="21" a="1"/>
  <c r="AX28" i="21" s="1"/>
  <c r="AY29" i="21" a="1"/>
  <c r="AY29" i="21" s="1"/>
  <c r="BC30" i="21" a="1"/>
  <c r="BC30" i="21" s="1"/>
  <c r="AZ31" i="21" a="1"/>
  <c r="AZ31" i="21"/>
  <c r="AU32" i="21" a="1"/>
  <c r="AU32" i="21" s="1"/>
  <c r="BB32" i="21" a="1"/>
  <c r="BB32" i="21" s="1"/>
  <c r="AX33" i="21" a="1"/>
  <c r="AX33" i="21" s="1"/>
  <c r="AU34" i="21" a="1"/>
  <c r="AU34" i="21" s="1"/>
  <c r="AY34" i="21" a="1"/>
  <c r="AY34" i="21" s="1"/>
  <c r="BC34" i="21" a="1"/>
  <c r="BC34" i="21"/>
  <c r="AU35" i="21" a="1"/>
  <c r="AU35" i="21" s="1"/>
  <c r="AX35" i="21" a="1"/>
  <c r="AX35" i="21"/>
  <c r="BA35" i="21" a="1"/>
  <c r="BA35" i="21" s="1"/>
  <c r="AW36" i="21" a="1"/>
  <c r="AW36" i="21" s="1"/>
  <c r="BA36" i="21" a="1"/>
  <c r="BA36" i="21" s="1"/>
  <c r="AT37" i="21" a="1"/>
  <c r="AT37" i="21"/>
  <c r="AX37" i="21" a="1"/>
  <c r="AX37" i="21" s="1"/>
  <c r="BA37" i="21" a="1"/>
  <c r="BA37" i="21" s="1"/>
  <c r="AS38" i="21" a="1"/>
  <c r="AS38" i="21" s="1"/>
  <c r="AV38" i="21" a="1"/>
  <c r="AV38" i="21"/>
  <c r="BC38" i="21" a="1"/>
  <c r="BC38" i="21" s="1"/>
  <c r="AU39" i="21" a="1"/>
  <c r="AU39" i="21" s="1"/>
  <c r="AY39" i="21" a="1"/>
  <c r="AY39" i="21" s="1"/>
  <c r="BC39" i="21" a="1"/>
  <c r="BC39" i="21" s="1"/>
  <c r="AV40" i="21" a="1"/>
  <c r="AV40" i="21" s="1"/>
  <c r="AZ40" i="21" a="1"/>
  <c r="AZ40" i="21"/>
  <c r="BC40" i="21" a="1"/>
  <c r="BC40" i="21" s="1"/>
  <c r="AV41" i="21" a="1"/>
  <c r="AV41" i="21" s="1"/>
  <c r="AY41" i="21" a="1"/>
  <c r="AY41" i="21" s="1"/>
  <c r="AU42" i="21" a="1"/>
  <c r="AU42" i="21" s="1"/>
  <c r="AY42" i="21" a="1"/>
  <c r="AY42" i="21" s="1"/>
  <c r="BC42" i="21" a="1"/>
  <c r="BC42" i="21"/>
  <c r="AV43" i="21" a="1"/>
  <c r="AV43" i="21" s="1"/>
  <c r="AY43" i="21" a="1"/>
  <c r="AY43" i="21" s="1"/>
  <c r="BB43" i="21" a="1"/>
  <c r="BB43" i="21" s="1"/>
  <c r="AU44" i="21" a="1"/>
  <c r="AU44" i="21" s="1"/>
  <c r="AX44" i="21" a="1"/>
  <c r="AX44" i="21" s="1"/>
  <c r="AT45" i="21" a="1"/>
  <c r="AT45" i="21" s="1"/>
  <c r="AX45" i="21" a="1"/>
  <c r="AX45" i="21" s="1"/>
  <c r="BB45" i="21" a="1"/>
  <c r="BB45" i="21"/>
  <c r="AU46" i="21" a="1"/>
  <c r="AU46" i="21" s="1"/>
  <c r="AX46" i="21" a="1"/>
  <c r="AX46" i="21"/>
  <c r="BA46" i="21" a="1"/>
  <c r="BA46" i="21" s="1"/>
  <c r="AT47" i="21" a="1"/>
  <c r="AT47" i="21" s="1"/>
  <c r="AW47" i="21" a="1"/>
  <c r="AW47" i="21" s="1"/>
  <c r="AS48" i="21" a="1"/>
  <c r="AS48" i="21" s="1"/>
  <c r="AW48" i="21" a="1"/>
  <c r="AW48" i="21" s="1"/>
  <c r="BA48" i="21" a="1"/>
  <c r="BA48" i="21"/>
  <c r="AS49" i="21" a="1"/>
  <c r="AS49" i="21" s="1"/>
  <c r="AV49" i="21" a="1"/>
  <c r="AV49" i="21" s="1"/>
  <c r="AY49" i="21" a="1"/>
  <c r="AY49" i="21" s="1"/>
  <c r="BC49" i="21" a="1"/>
  <c r="BC49" i="21" s="1"/>
  <c r="AU50" i="21" a="1"/>
  <c r="AU50" i="21" s="1"/>
  <c r="BB50" i="21" a="1"/>
  <c r="BB50" i="21" s="1"/>
  <c r="AT51" i="21" a="1"/>
  <c r="AT51" i="21" s="1"/>
  <c r="AW51" i="21" a="1"/>
  <c r="AW51" i="21"/>
  <c r="AZ51" i="21" a="1"/>
  <c r="AZ51" i="21" s="1"/>
  <c r="AS52" i="21" a="1"/>
  <c r="AS52" i="21"/>
  <c r="AW52" i="21" a="1"/>
  <c r="AW52" i="21" s="1"/>
  <c r="BA52" i="21" a="1"/>
  <c r="BA52" i="21" s="1"/>
  <c r="AT53" i="21" a="1"/>
  <c r="AT53" i="21" s="1"/>
  <c r="AX53" i="21" a="1"/>
  <c r="AX53" i="21" s="1"/>
  <c r="BB53" i="21" a="1"/>
  <c r="BB53" i="21" s="1"/>
  <c r="AU54" i="21" a="1"/>
  <c r="AU54" i="21"/>
  <c r="AY54" i="21" a="1"/>
  <c r="AY54" i="21" s="1"/>
  <c r="BC54" i="21" a="1"/>
  <c r="BC54" i="21" s="1"/>
  <c r="AV55" i="21" a="1"/>
  <c r="AV55" i="21" s="1"/>
  <c r="AZ55" i="21" a="1"/>
  <c r="AZ55" i="21" s="1"/>
  <c r="AS56" i="21" a="1"/>
  <c r="AS56" i="21" s="1"/>
  <c r="AW56" i="21" a="1"/>
  <c r="AW56" i="21" s="1"/>
  <c r="BA56" i="21" a="1"/>
  <c r="BA56" i="21" s="1"/>
  <c r="AT57" i="21" a="1"/>
  <c r="AT57" i="21"/>
  <c r="AX57" i="21" a="1"/>
  <c r="AX57" i="21" s="1"/>
  <c r="BB57" i="21" a="1"/>
  <c r="BB57" i="21"/>
  <c r="AU58" i="21" a="1"/>
  <c r="AU58" i="21" s="1"/>
  <c r="AY58" i="21" a="1"/>
  <c r="AY58" i="21" s="1"/>
  <c r="BC58" i="21" a="1"/>
  <c r="BC58" i="21" s="1"/>
  <c r="AV59" i="21" a="1"/>
  <c r="AV59" i="21" s="1"/>
  <c r="AZ59" i="21" a="1"/>
  <c r="AZ59" i="21" s="1"/>
  <c r="AS60" i="21" a="1"/>
  <c r="AS60" i="21"/>
  <c r="AW60" i="21" a="1"/>
  <c r="AW60" i="21" s="1"/>
  <c r="BA60" i="21" a="1"/>
  <c r="BA60" i="21" s="1"/>
  <c r="AR21" i="21" a="1"/>
  <c r="AR21" i="21" s="1"/>
  <c r="AR24" i="21" a="1"/>
  <c r="AR24" i="21" s="1"/>
  <c r="AR31" i="21" a="1"/>
  <c r="AR31" i="21" s="1"/>
  <c r="AR35" i="21" a="1"/>
  <c r="AR35" i="21" s="1"/>
  <c r="AR39" i="21" a="1"/>
  <c r="AR39" i="21" s="1"/>
  <c r="AR43" i="21" a="1"/>
  <c r="AR43" i="21"/>
  <c r="AR47" i="21" a="1"/>
  <c r="AR47" i="21" s="1"/>
  <c r="AR51" i="21" a="1"/>
  <c r="AR51" i="21"/>
  <c r="AR55" i="21" a="1"/>
  <c r="AR55" i="21" s="1"/>
  <c r="AR59" i="21" a="1"/>
  <c r="AR59" i="21" s="1"/>
  <c r="AG19" i="21" a="1"/>
  <c r="AG19" i="21" s="1"/>
  <c r="AJ19" i="21" a="1"/>
  <c r="AJ19" i="21" s="1"/>
  <c r="AN19" i="21" a="1"/>
  <c r="AN19" i="21" s="1"/>
  <c r="AJ20" i="21" a="1"/>
  <c r="AJ20" i="21"/>
  <c r="AN20" i="21" a="1"/>
  <c r="AN20" i="21" s="1"/>
  <c r="AG21" i="21" a="1"/>
  <c r="AG21" i="21" s="1"/>
  <c r="AJ21" i="21" a="1"/>
  <c r="AJ21" i="21" s="1"/>
  <c r="AN21" i="21" a="1"/>
  <c r="AN21" i="21" s="1"/>
  <c r="AF22" i="21" a="1"/>
  <c r="AF22" i="21" s="1"/>
  <c r="AI22" i="21" a="1"/>
  <c r="AI22" i="21" s="1"/>
  <c r="AM22" i="21" a="1"/>
  <c r="AM22" i="21" s="1"/>
  <c r="AI23" i="21" a="1"/>
  <c r="AI23" i="21"/>
  <c r="AM23" i="21" a="1"/>
  <c r="AM23" i="21" s="1"/>
  <c r="AF24" i="21" a="1"/>
  <c r="AF24" i="21"/>
  <c r="AJ24" i="21" a="1"/>
  <c r="AJ24" i="21" s="1"/>
  <c r="AN24" i="21" a="1"/>
  <c r="AN24" i="21" s="1"/>
  <c r="AF25" i="21" a="1"/>
  <c r="AF25" i="21" s="1"/>
  <c r="AI25" i="21" a="1"/>
  <c r="AI25" i="21" s="1"/>
  <c r="AM25" i="21" a="1"/>
  <c r="AM25" i="21" s="1"/>
  <c r="AP25" i="21" a="1"/>
  <c r="AP25" i="21"/>
  <c r="AI26" i="21" a="1"/>
  <c r="AI26" i="21" s="1"/>
  <c r="AM26" i="21" a="1"/>
  <c r="AM26" i="21" s="1"/>
  <c r="AF27" i="21" a="1"/>
  <c r="AF27" i="21" s="1"/>
  <c r="AJ27" i="21" a="1"/>
  <c r="AJ27" i="21" s="1"/>
  <c r="AF28" i="21" a="1"/>
  <c r="AF28" i="21" s="1"/>
  <c r="AI28" i="21" a="1"/>
  <c r="AI28" i="21" s="1"/>
  <c r="AM28" i="21" a="1"/>
  <c r="AM28" i="21" s="1"/>
  <c r="AP28" i="21" a="1"/>
  <c r="AP28" i="21"/>
  <c r="AI29" i="21" a="1"/>
  <c r="AI29" i="21" s="1"/>
  <c r="AM29" i="21" a="1"/>
  <c r="AM29" i="21"/>
  <c r="AF30" i="21" a="1"/>
  <c r="AF30" i="21" s="1"/>
  <c r="AJ30" i="21" a="1"/>
  <c r="AJ30" i="21" s="1"/>
  <c r="AM30" i="21" a="1"/>
  <c r="AM30" i="21" s="1"/>
  <c r="AI31" i="21" a="1"/>
  <c r="AI31" i="21" s="1"/>
  <c r="AM31" i="21" a="1"/>
  <c r="AM31" i="21" s="1"/>
  <c r="AF32" i="21" a="1"/>
  <c r="AF32" i="21"/>
  <c r="AJ32" i="21" a="1"/>
  <c r="AJ32" i="21" s="1"/>
  <c r="AN32" i="21" a="1"/>
  <c r="AN32" i="21" s="1"/>
  <c r="AF33" i="21" a="1"/>
  <c r="AF33" i="21" s="1"/>
  <c r="AI33" i="21" a="1"/>
  <c r="AI33" i="21" s="1"/>
  <c r="AL33" i="21" a="1"/>
  <c r="AL33" i="21" s="1"/>
  <c r="AH34" i="21" a="1"/>
  <c r="AH34" i="21" s="1"/>
  <c r="AL34" i="21" a="1"/>
  <c r="AL34" i="21" s="1"/>
  <c r="AP34" i="21" a="1"/>
  <c r="AP34" i="21"/>
  <c r="AI35" i="21" a="1"/>
  <c r="AI35" i="21" s="1"/>
  <c r="AM35" i="21" a="1"/>
  <c r="AM35" i="21"/>
  <c r="AP35" i="21" a="1"/>
  <c r="AP35" i="21" s="1"/>
  <c r="AH36" i="21" a="1"/>
  <c r="AH36" i="21"/>
  <c r="AK36" i="21" a="1"/>
  <c r="AK36" i="21" s="1"/>
  <c r="AG37" i="21" a="1"/>
  <c r="AG37" i="21" s="1"/>
  <c r="AK37" i="21" a="1"/>
  <c r="AK37" i="21" s="1"/>
  <c r="AO37" i="21" a="1"/>
  <c r="AO37" i="21"/>
  <c r="AH38" i="21" a="1"/>
  <c r="AH38" i="21" s="1"/>
  <c r="AL38" i="21" a="1"/>
  <c r="AL38" i="21"/>
  <c r="AZ19" i="21" a="1"/>
  <c r="AZ19" i="21" s="1"/>
  <c r="AS21" i="21" a="1"/>
  <c r="AS21" i="21" s="1"/>
  <c r="AV22" i="21" a="1"/>
  <c r="AV22" i="21" s="1"/>
  <c r="BC24" i="21" a="1"/>
  <c r="BC24" i="21" s="1"/>
  <c r="AU26" i="21" a="1"/>
  <c r="AU26" i="21" s="1"/>
  <c r="AX27" i="21" a="1"/>
  <c r="AX27" i="21"/>
  <c r="BA29" i="21" a="1"/>
  <c r="BA29" i="21" s="1"/>
  <c r="AW30" i="21" a="1"/>
  <c r="AW30" i="21" s="1"/>
  <c r="AT31" i="21" a="1"/>
  <c r="AT31" i="21" s="1"/>
  <c r="BA31" i="21" a="1"/>
  <c r="BA31" i="21"/>
  <c r="AW32" i="21" a="1"/>
  <c r="AW32" i="21" s="1"/>
  <c r="AS33" i="21" a="1"/>
  <c r="AS33" i="21" s="1"/>
  <c r="AZ33" i="21" a="1"/>
  <c r="AZ33" i="21" s="1"/>
  <c r="AV34" i="21" a="1"/>
  <c r="AV34" i="21" s="1"/>
  <c r="AZ34" i="21" a="1"/>
  <c r="AZ34" i="21" s="1"/>
  <c r="AV35" i="21" a="1"/>
  <c r="AV35" i="21"/>
  <c r="AY35" i="21" a="1"/>
  <c r="AY35" i="21" s="1"/>
  <c r="BB35" i="21" a="1"/>
  <c r="BB35" i="21"/>
  <c r="AT36" i="21" a="1"/>
  <c r="AT36" i="21" s="1"/>
  <c r="AX36" i="21" a="1"/>
  <c r="AX36" i="21" s="1"/>
  <c r="BB36" i="21" a="1"/>
  <c r="BB36" i="21" s="1"/>
  <c r="AU37" i="21" a="1"/>
  <c r="AU37" i="21"/>
  <c r="BB37" i="21" a="1"/>
  <c r="BB37" i="21" s="1"/>
  <c r="AT38" i="21" a="1"/>
  <c r="AT38" i="21"/>
  <c r="AW38" i="21" a="1"/>
  <c r="AW38" i="21" s="1"/>
  <c r="AZ38" i="21" a="1"/>
  <c r="AZ38" i="21"/>
  <c r="AV39" i="21" a="1"/>
  <c r="AV39" i="21" s="1"/>
  <c r="AZ39" i="21" a="1"/>
  <c r="AZ39" i="21" s="1"/>
  <c r="AS40" i="21" a="1"/>
  <c r="AS40" i="21" s="1"/>
  <c r="AW40" i="21" a="1"/>
  <c r="AW40" i="21"/>
  <c r="BA40" i="21" a="1"/>
  <c r="BA40" i="21" s="1"/>
  <c r="AS41" i="21" a="1"/>
  <c r="AS41" i="21"/>
  <c r="AW41" i="21" a="1"/>
  <c r="AW41" i="21" s="1"/>
  <c r="AZ41" i="21" a="1"/>
  <c r="AZ41" i="21" s="1"/>
  <c r="BC41" i="21" a="1"/>
  <c r="BC41" i="21" s="1"/>
  <c r="AV42" i="21" a="1"/>
  <c r="AV42" i="21" s="1"/>
  <c r="AZ42" i="21" a="1"/>
  <c r="AZ42" i="21" s="1"/>
  <c r="AS43" i="21" a="1"/>
  <c r="AS43" i="21" s="1"/>
  <c r="AZ43" i="21" a="1"/>
  <c r="AZ43" i="21" s="1"/>
  <c r="BC43" i="21" a="1"/>
  <c r="BC43" i="21"/>
  <c r="AV44" i="21" a="1"/>
  <c r="AV44" i="21" s="1"/>
  <c r="AY44" i="21" a="1"/>
  <c r="AY44" i="21" s="1"/>
  <c r="BB44" i="21" a="1"/>
  <c r="BB44" i="21" s="1"/>
  <c r="AU45" i="21" a="1"/>
  <c r="AU45" i="21" s="1"/>
  <c r="AY45" i="21" a="1"/>
  <c r="AY45" i="21" s="1"/>
  <c r="BC45" i="21" a="1"/>
  <c r="BC45" i="21"/>
  <c r="AY46" i="21" a="1"/>
  <c r="AY46" i="21" s="1"/>
  <c r="BB46" i="21" a="1"/>
  <c r="BB46" i="21"/>
  <c r="AU47" i="21" a="1"/>
  <c r="AU47" i="21" s="1"/>
  <c r="AX47" i="21" a="1"/>
  <c r="AX47" i="21" s="1"/>
  <c r="BA47" i="21" a="1"/>
  <c r="BA47" i="21" s="1"/>
  <c r="AT48" i="21" a="1"/>
  <c r="AT48" i="21" s="1"/>
  <c r="AX48" i="21" a="1"/>
  <c r="AX48" i="21" s="1"/>
  <c r="AT49" i="21" a="1"/>
  <c r="AT49" i="21" s="1"/>
  <c r="AW49" i="21" a="1"/>
  <c r="AW49" i="21" s="1"/>
  <c r="AZ49" i="21" a="1"/>
  <c r="AZ49" i="21"/>
  <c r="AS50" i="21" a="1"/>
  <c r="AS50" i="21" s="1"/>
  <c r="AV50" i="21" a="1"/>
  <c r="AV50" i="21" s="1"/>
  <c r="AY50" i="21" a="1"/>
  <c r="AY50" i="21" s="1"/>
  <c r="AU51" i="21" a="1"/>
  <c r="AU51" i="21" s="1"/>
  <c r="AX51" i="21" a="1"/>
  <c r="AX51" i="21" s="1"/>
  <c r="BA51" i="21" a="1"/>
  <c r="BA51" i="21"/>
  <c r="AT52" i="21" a="1"/>
  <c r="AT52" i="21" s="1"/>
  <c r="AX52" i="21" a="1"/>
  <c r="AX52" i="21"/>
  <c r="BB52" i="21" a="1"/>
  <c r="BB52" i="21" s="1"/>
  <c r="AU53" i="21" a="1"/>
  <c r="AU53" i="21" s="1"/>
  <c r="AY53" i="21" a="1"/>
  <c r="AY53" i="21" s="1"/>
  <c r="BC53" i="21" a="1"/>
  <c r="BC53" i="21" s="1"/>
  <c r="AV54" i="21" a="1"/>
  <c r="AV54" i="21" s="1"/>
  <c r="AZ54" i="21" a="1"/>
  <c r="AZ54" i="21" s="1"/>
  <c r="AS55" i="21" a="1"/>
  <c r="AS55" i="21" s="1"/>
  <c r="AW55" i="21" a="1"/>
  <c r="AW55" i="21"/>
  <c r="BA55" i="21" a="1"/>
  <c r="BA55" i="21" s="1"/>
  <c r="AT56" i="21" a="1"/>
  <c r="AT56" i="21" s="1"/>
  <c r="AX56" i="21" a="1"/>
  <c r="AX56" i="21" s="1"/>
  <c r="BB56" i="21" a="1"/>
  <c r="BB56" i="21" s="1"/>
  <c r="AU57" i="21" a="1"/>
  <c r="AU57" i="21" s="1"/>
  <c r="AY57" i="21" a="1"/>
  <c r="AY57" i="21"/>
  <c r="BC57" i="21" a="1"/>
  <c r="BC57" i="21" s="1"/>
  <c r="AV58" i="21" a="1"/>
  <c r="AV58" i="21"/>
  <c r="AZ58" i="21" a="1"/>
  <c r="AZ58" i="21" s="1"/>
  <c r="AS59" i="21" a="1"/>
  <c r="AS59" i="21" s="1"/>
  <c r="AW59" i="21" a="1"/>
  <c r="AW59" i="21" s="1"/>
  <c r="BA59" i="21" a="1"/>
  <c r="BA59" i="21" s="1"/>
  <c r="AT60" i="21" a="1"/>
  <c r="AT60" i="21" s="1"/>
  <c r="AX60" i="21" a="1"/>
  <c r="AX60" i="21" s="1"/>
  <c r="BB60" i="21" a="1"/>
  <c r="BB60" i="21" s="1"/>
  <c r="AR22" i="21" a="1"/>
  <c r="AR22" i="21"/>
  <c r="AR25" i="21" a="1"/>
  <c r="AR25" i="21" s="1"/>
  <c r="AR28" i="21" a="1"/>
  <c r="AR28" i="21" s="1"/>
  <c r="AR32" i="21" a="1"/>
  <c r="AR32" i="21" s="1"/>
  <c r="AR36" i="21" a="1"/>
  <c r="AR36" i="21" s="1"/>
  <c r="AR40" i="21" a="1"/>
  <c r="AR40" i="21" s="1"/>
  <c r="AR44" i="21" a="1"/>
  <c r="AR44" i="21"/>
  <c r="AR48" i="21" a="1"/>
  <c r="AR48" i="21" s="1"/>
  <c r="AR52" i="21" a="1"/>
  <c r="AR52" i="21"/>
  <c r="AR56" i="21" a="1"/>
  <c r="AR56" i="21" s="1"/>
  <c r="AR60" i="21" a="1"/>
  <c r="AR60" i="21" s="1"/>
  <c r="AH19" i="21" a="1"/>
  <c r="AH19" i="21" s="1"/>
  <c r="AK19" i="21" a="1"/>
  <c r="AK19" i="21" s="1"/>
  <c r="AO19" i="21" a="1"/>
  <c r="AO19" i="21" s="1"/>
  <c r="AG20" i="21" a="1"/>
  <c r="AG20" i="21" s="1"/>
  <c r="AK20" i="21" a="1"/>
  <c r="AK20" i="21" s="1"/>
  <c r="AO20" i="21" a="1"/>
  <c r="AO20" i="21"/>
  <c r="AK21" i="21" a="1"/>
  <c r="AK21" i="21" s="1"/>
  <c r="AO21" i="21" a="1"/>
  <c r="AO21" i="21" s="1"/>
  <c r="AG22" i="21" a="1"/>
  <c r="AG22" i="21" s="1"/>
  <c r="AJ22" i="21" a="1"/>
  <c r="AJ22" i="21" s="1"/>
  <c r="AN22" i="21" a="1"/>
  <c r="AN22" i="21" s="1"/>
  <c r="AF23" i="21" a="1"/>
  <c r="AF23" i="21"/>
  <c r="AJ23" i="21" a="1"/>
  <c r="AJ23" i="21" s="1"/>
  <c r="AN23" i="21" a="1"/>
  <c r="AN23" i="21"/>
  <c r="AG24" i="21" a="1"/>
  <c r="AG24" i="21" s="1"/>
  <c r="AK24" i="21" a="1"/>
  <c r="AK24" i="21" s="1"/>
  <c r="AG25" i="21" a="1"/>
  <c r="AG25" i="21" s="1"/>
  <c r="AJ25" i="21" a="1"/>
  <c r="AJ25" i="21" s="1"/>
  <c r="AN25" i="21" a="1"/>
  <c r="AN25" i="21" s="1"/>
  <c r="AF26" i="21" a="1"/>
  <c r="AF26" i="21" s="1"/>
  <c r="AJ26" i="21" a="1"/>
  <c r="AJ26" i="21" s="1"/>
  <c r="AN26" i="21" a="1"/>
  <c r="AN26" i="21"/>
  <c r="AG27" i="21" a="1"/>
  <c r="AG27" i="21" s="1"/>
  <c r="AK27" i="21" a="1"/>
  <c r="AK27" i="21" s="1"/>
  <c r="AN27" i="21" a="1"/>
  <c r="AN27" i="21" s="1"/>
  <c r="AJ28" i="21" a="1"/>
  <c r="AJ28" i="21" s="1"/>
  <c r="AN28" i="21" a="1"/>
  <c r="AN28" i="21" s="1"/>
  <c r="AF29" i="21" a="1"/>
  <c r="AF29" i="21"/>
  <c r="AJ29" i="21" a="1"/>
  <c r="AJ29" i="21" s="1"/>
  <c r="AN29" i="21" a="1"/>
  <c r="AN29" i="21"/>
  <c r="AG30" i="21" a="1"/>
  <c r="AG30" i="21" s="1"/>
  <c r="AK30" i="21" a="1"/>
  <c r="AK30" i="21" s="1"/>
  <c r="AN30" i="21" a="1"/>
  <c r="AN30" i="21" s="1"/>
  <c r="AF31" i="21" a="1"/>
  <c r="AF31" i="21" s="1"/>
  <c r="AJ31" i="21" a="1"/>
  <c r="AJ31" i="21" s="1"/>
  <c r="AN31" i="21" a="1"/>
  <c r="AN31" i="21" s="1"/>
  <c r="AG32" i="21" a="1"/>
  <c r="AG32" i="21" s="1"/>
  <c r="AK32" i="21" a="1"/>
  <c r="AK32" i="21" s="1"/>
  <c r="AG33" i="21" a="1"/>
  <c r="AG33" i="21" s="1"/>
  <c r="AJ33" i="21" a="1"/>
  <c r="AJ33" i="21"/>
  <c r="AM33" i="21" a="1"/>
  <c r="AM33" i="21" s="1"/>
  <c r="AP33" i="21" a="1"/>
  <c r="AP33" i="21" s="1"/>
  <c r="AI34" i="21" a="1"/>
  <c r="AI34" i="21" s="1"/>
  <c r="AM34" i="21" a="1"/>
  <c r="AM34" i="21"/>
  <c r="AF35" i="21" a="1"/>
  <c r="AF35" i="21" s="1"/>
  <c r="AJ35" i="21" a="1"/>
  <c r="AJ35" i="21" s="1"/>
  <c r="AF36" i="21" a="1"/>
  <c r="AF36" i="21" s="1"/>
  <c r="AI36" i="21" a="1"/>
  <c r="AI36" i="21"/>
  <c r="AL36" i="21" a="1"/>
  <c r="AL36" i="21" s="1"/>
  <c r="AO36" i="21" a="1"/>
  <c r="AO36" i="21" s="1"/>
  <c r="AS20" i="21" a="1"/>
  <c r="AS20" i="21" s="1"/>
  <c r="AW21" i="21" a="1"/>
  <c r="AW21" i="21" s="1"/>
  <c r="AZ22" i="21" a="1"/>
  <c r="AZ22" i="21" s="1"/>
  <c r="AS24" i="21" a="1"/>
  <c r="AS24" i="21" s="1"/>
  <c r="AU25" i="21" a="1"/>
  <c r="AU25" i="21" s="1"/>
  <c r="AY26" i="21" a="1"/>
  <c r="AY26" i="21"/>
  <c r="BB27" i="21" a="1"/>
  <c r="BB27" i="21" s="1"/>
  <c r="AT29" i="21" a="1"/>
  <c r="AT29" i="21" s="1"/>
  <c r="BC29" i="21" a="1"/>
  <c r="BC29" i="21" s="1"/>
  <c r="AY30" i="21" a="1"/>
  <c r="AY30" i="21"/>
  <c r="AV31" i="21" a="1"/>
  <c r="AV31" i="21" s="1"/>
  <c r="BC31" i="21" a="1"/>
  <c r="BC31" i="21" s="1"/>
  <c r="AX32" i="21" a="1"/>
  <c r="AX32" i="21" s="1"/>
  <c r="BB33" i="21" a="1"/>
  <c r="BB33" i="21"/>
  <c r="AW34" i="21" a="1"/>
  <c r="AW34" i="21" s="1"/>
  <c r="BA34" i="21" a="1"/>
  <c r="BA34" i="21" s="1"/>
  <c r="AS35" i="21" a="1"/>
  <c r="AS35" i="21" s="1"/>
  <c r="AZ35" i="21" a="1"/>
  <c r="AZ35" i="21" s="1"/>
  <c r="BC35" i="21" a="1"/>
  <c r="BC35" i="21" s="1"/>
  <c r="AU36" i="21" a="1"/>
  <c r="AU36" i="21" s="1"/>
  <c r="AY36" i="21" a="1"/>
  <c r="AY36" i="21" s="1"/>
  <c r="BC36" i="21" a="1"/>
  <c r="BC36" i="21"/>
  <c r="AV37" i="21" a="1"/>
  <c r="AV37" i="21" s="1"/>
  <c r="AY37" i="21" a="1"/>
  <c r="AY37" i="21" s="1"/>
  <c r="AU38" i="21" a="1"/>
  <c r="AU38" i="21" s="1"/>
  <c r="AX38" i="21" a="1"/>
  <c r="AX38" i="21"/>
  <c r="BA38" i="21" a="1"/>
  <c r="BA38" i="21" s="1"/>
  <c r="AS39" i="21" a="1"/>
  <c r="AS39" i="21" s="1"/>
  <c r="AW39" i="21" a="1"/>
  <c r="AW39" i="21" s="1"/>
  <c r="BA39" i="21" a="1"/>
  <c r="BA39" i="21"/>
  <c r="AT40" i="21" a="1"/>
  <c r="AT40" i="21" s="1"/>
  <c r="AX40" i="21" a="1"/>
  <c r="AX40" i="21" s="1"/>
  <c r="AT41" i="21" a="1"/>
  <c r="AT41" i="21" s="1"/>
  <c r="AX41" i="21" a="1"/>
  <c r="AX41" i="21" s="1"/>
  <c r="BA41" i="21" a="1"/>
  <c r="BA41" i="21" s="1"/>
  <c r="AS42" i="21" a="1"/>
  <c r="AS42" i="21" s="1"/>
  <c r="AW42" i="21" a="1"/>
  <c r="AW42" i="21" s="1"/>
  <c r="BA42" i="21" a="1"/>
  <c r="BA42" i="21"/>
  <c r="AT43" i="21" a="1"/>
  <c r="AT43" i="21" s="1"/>
  <c r="AW43" i="21" a="1"/>
  <c r="AW43" i="21" s="1"/>
  <c r="AS44" i="21" a="1"/>
  <c r="AS44" i="21" s="1"/>
  <c r="AW44" i="21" a="1"/>
  <c r="AW44" i="21"/>
  <c r="AZ44" i="21" a="1"/>
  <c r="AZ44" i="21" s="1"/>
  <c r="BC44" i="21" a="1"/>
  <c r="BC44" i="21" s="1"/>
  <c r="AV45" i="21" a="1"/>
  <c r="AV45" i="21" s="1"/>
  <c r="AZ45" i="21" a="1"/>
  <c r="AZ45" i="21"/>
  <c r="AS46" i="21" a="1"/>
  <c r="AS46" i="21" s="1"/>
  <c r="AV46" i="21" a="1"/>
  <c r="AV46" i="21" s="1"/>
  <c r="BC46" i="21" a="1"/>
  <c r="BC46" i="21" s="1"/>
  <c r="AV47" i="21" a="1"/>
  <c r="AV47" i="21" s="1"/>
  <c r="AY47" i="21" a="1"/>
  <c r="AY47" i="21" s="1"/>
  <c r="BB47" i="21" a="1"/>
  <c r="BB47" i="21" s="1"/>
  <c r="AU48" i="21" a="1"/>
  <c r="AU48" i="21" s="1"/>
  <c r="AY48" i="21" a="1"/>
  <c r="AY48" i="21"/>
  <c r="BB48" i="21" a="1"/>
  <c r="BB48" i="21" s="1"/>
  <c r="AX49" i="21" a="1"/>
  <c r="AX49" i="21" s="1"/>
  <c r="BA49" i="21" a="1"/>
  <c r="BA49" i="21" s="1"/>
  <c r="AT50" i="21" a="1"/>
  <c r="AT50" i="21"/>
  <c r="AW50" i="21" a="1"/>
  <c r="AW50" i="21" s="1"/>
  <c r="AZ50" i="21" a="1"/>
  <c r="AZ50" i="21" s="1"/>
  <c r="BC50" i="21" a="1"/>
  <c r="BC50" i="21" s="1"/>
  <c r="AY51" i="21" a="1"/>
  <c r="AY51" i="21" s="1"/>
  <c r="BB51" i="21" a="1"/>
  <c r="BB51" i="21" s="1"/>
  <c r="AU52" i="21" a="1"/>
  <c r="AU52" i="21" s="1"/>
  <c r="AY52" i="21" a="1"/>
  <c r="AY52" i="21" s="1"/>
  <c r="BC52" i="21" a="1"/>
  <c r="BC52" i="21"/>
  <c r="AV53" i="21" a="1"/>
  <c r="AV53" i="21" s="1"/>
  <c r="AZ53" i="21" a="1"/>
  <c r="AZ53" i="21" s="1"/>
  <c r="AS54" i="21" a="1"/>
  <c r="AS54" i="21" s="1"/>
  <c r="AW54" i="21" a="1"/>
  <c r="AW54" i="21"/>
  <c r="BA54" i="21" a="1"/>
  <c r="BA54" i="21" s="1"/>
  <c r="AT55" i="21" a="1"/>
  <c r="AT55" i="21" s="1"/>
  <c r="AX55" i="21" a="1"/>
  <c r="AX55" i="21" s="1"/>
  <c r="BB55" i="21" a="1"/>
  <c r="BB55" i="21" s="1"/>
  <c r="AU56" i="21" a="1"/>
  <c r="AU56" i="21" s="1"/>
  <c r="AY56" i="21" a="1"/>
  <c r="AY56" i="21"/>
  <c r="BC56" i="21" a="1"/>
  <c r="BC56" i="21" s="1"/>
  <c r="AV57" i="21" a="1"/>
  <c r="AV57" i="21"/>
  <c r="AZ57" i="21" a="1"/>
  <c r="AZ57" i="21" s="1"/>
  <c r="AS58" i="21" a="1"/>
  <c r="AS58" i="21" s="1"/>
  <c r="AW58" i="21" a="1"/>
  <c r="AW58" i="21" s="1"/>
  <c r="BA58" i="21" a="1"/>
  <c r="BA58" i="21"/>
  <c r="AT59" i="21" a="1"/>
  <c r="AT59" i="21" s="1"/>
  <c r="AX59" i="21" a="1"/>
  <c r="AX59" i="21"/>
  <c r="BB59" i="21" a="1"/>
  <c r="BB59" i="21" s="1"/>
  <c r="AU60" i="21" a="1"/>
  <c r="AU60" i="21"/>
  <c r="AY60" i="21" a="1"/>
  <c r="AY60" i="21" s="1"/>
  <c r="BC60" i="21" a="1"/>
  <c r="BC60" i="21" s="1"/>
  <c r="AR23" i="21" a="1"/>
  <c r="AR23" i="21" s="1"/>
  <c r="AR26" i="21" a="1"/>
  <c r="AR26" i="21"/>
  <c r="AR29" i="21" a="1"/>
  <c r="AR29" i="21" s="1"/>
  <c r="AR33" i="21" a="1"/>
  <c r="AR33" i="21"/>
  <c r="AR37" i="21" a="1"/>
  <c r="AR37" i="21" s="1"/>
  <c r="AR41" i="21" a="1"/>
  <c r="AR41" i="21" s="1"/>
  <c r="AR45" i="21" a="1"/>
  <c r="AR45" i="21" s="1"/>
  <c r="AR49" i="21" a="1"/>
  <c r="AR49" i="21" s="1"/>
  <c r="AR53" i="21" a="1"/>
  <c r="AR53" i="21" s="1"/>
  <c r="AR57" i="21" a="1"/>
  <c r="AR57" i="21"/>
  <c r="AR19" i="21" a="1"/>
  <c r="AR19" i="21" s="1"/>
  <c r="AI19" i="21" a="1"/>
  <c r="AI19" i="21" s="1"/>
  <c r="AL19" i="21" a="1"/>
  <c r="AL19" i="21" s="1"/>
  <c r="AP19" i="21" a="1"/>
  <c r="AP19" i="21"/>
  <c r="AH20" i="21" a="1"/>
  <c r="AH20" i="21" s="1"/>
  <c r="AL20" i="21" a="1"/>
  <c r="AL20" i="21" s="1"/>
  <c r="AP20" i="21" a="1"/>
  <c r="AP20" i="21" s="1"/>
  <c r="AH21" i="21" a="1"/>
  <c r="AH21" i="21" s="1"/>
  <c r="AL21" i="21" a="1"/>
  <c r="AL21" i="21" s="1"/>
  <c r="AH22" i="21" a="1"/>
  <c r="AH22" i="21"/>
  <c r="AK22" i="21" a="1"/>
  <c r="AK22" i="21" s="1"/>
  <c r="AO22" i="21" a="1"/>
  <c r="AO22" i="21"/>
  <c r="AG23" i="21" a="1"/>
  <c r="AG23" i="21" s="1"/>
  <c r="AK23" i="21" a="1"/>
  <c r="AK23" i="21" s="1"/>
  <c r="AO23" i="21" a="1"/>
  <c r="AO23" i="21" s="1"/>
  <c r="AH24" i="21" a="1"/>
  <c r="AH24" i="21"/>
  <c r="AL24" i="21" a="1"/>
  <c r="AL24" i="21" s="1"/>
  <c r="AO24" i="21" a="1"/>
  <c r="AO24" i="21"/>
  <c r="AK25" i="21" a="1"/>
  <c r="AK25" i="21" s="1"/>
  <c r="AO25" i="21" a="1"/>
  <c r="AO25" i="21"/>
  <c r="AG26" i="21" a="1"/>
  <c r="AG26" i="21" s="1"/>
  <c r="AK26" i="21" a="1"/>
  <c r="AK26" i="21" s="1"/>
  <c r="AO26" i="21" a="1"/>
  <c r="AO26" i="21" s="1"/>
  <c r="AH27" i="21" a="1"/>
  <c r="AH27" i="21"/>
  <c r="AL27" i="21" a="1"/>
  <c r="AL27" i="21" s="1"/>
  <c r="AO27" i="21" a="1"/>
  <c r="AO27" i="21"/>
  <c r="AG28" i="21" a="1"/>
  <c r="AG28" i="21" s="1"/>
  <c r="AK28" i="21" a="1"/>
  <c r="AK28" i="21" s="1"/>
  <c r="AG29" i="21" a="1"/>
  <c r="AG29" i="21" s="1"/>
  <c r="AK29" i="21" a="1"/>
  <c r="AK29" i="21" s="1"/>
  <c r="AO29" i="21" a="1"/>
  <c r="AO29" i="21" s="1"/>
  <c r="AH30" i="21" a="1"/>
  <c r="AH30" i="21"/>
  <c r="AL30" i="21" a="1"/>
  <c r="AL30" i="21" s="1"/>
  <c r="AO30" i="21" a="1"/>
  <c r="AO30" i="21" s="1"/>
  <c r="AG31" i="21" a="1"/>
  <c r="AG31" i="21" s="1"/>
  <c r="AK31" i="21" a="1"/>
  <c r="AK31" i="21" s="1"/>
  <c r="AO31" i="21" a="1"/>
  <c r="AO31" i="21" s="1"/>
  <c r="AH32" i="21" a="1"/>
  <c r="AH32" i="21" s="1"/>
  <c r="AL32" i="21" a="1"/>
  <c r="AL32" i="21" s="1"/>
  <c r="AO32" i="21" a="1"/>
  <c r="AO32" i="21" s="1"/>
  <c r="AK33" i="21" a="1"/>
  <c r="AK33" i="21" s="1"/>
  <c r="AN33" i="21" a="1"/>
  <c r="AN33" i="21" s="1"/>
  <c r="AF34" i="21" a="1"/>
  <c r="AF34" i="21" s="1"/>
  <c r="AJ34" i="21" a="1"/>
  <c r="AJ34" i="21"/>
  <c r="AN34" i="21" a="1"/>
  <c r="AN34" i="21" s="1"/>
  <c r="AG35" i="21" a="1"/>
  <c r="AG35" i="21" s="1"/>
  <c r="AK35" i="21" a="1"/>
  <c r="AK35" i="21" s="1"/>
  <c r="AN35" i="21" a="1"/>
  <c r="AN35" i="21" s="1"/>
  <c r="AJ36" i="21" a="1"/>
  <c r="AJ36" i="21" s="1"/>
  <c r="AM36" i="21" a="1"/>
  <c r="AM36" i="21"/>
  <c r="AP36" i="21" a="1"/>
  <c r="AP36" i="21" s="1"/>
  <c r="AI37" i="21" a="1"/>
  <c r="AI37" i="21"/>
  <c r="AM37" i="21" a="1"/>
  <c r="AM37" i="21" s="1"/>
  <c r="AF38" i="21" a="1"/>
  <c r="AF38" i="21" s="1"/>
  <c r="AJ38" i="21" a="1"/>
  <c r="AJ38" i="21" s="1"/>
  <c r="AM38" i="21" a="1"/>
  <c r="AM38" i="21"/>
  <c r="AI39" i="21" a="1"/>
  <c r="AI39" i="21" s="1"/>
  <c r="AW20" i="21" a="1"/>
  <c r="AW20" i="21"/>
  <c r="AZ21" i="21" a="1"/>
  <c r="AZ21" i="21" s="1"/>
  <c r="AS23" i="21" a="1"/>
  <c r="AS23" i="21" s="1"/>
  <c r="AW24" i="21" a="1"/>
  <c r="AW24" i="21" s="1"/>
  <c r="AY25" i="21" a="1"/>
  <c r="AY25" i="21" s="1"/>
  <c r="BB26" i="21" a="1"/>
  <c r="BB26" i="21" s="1"/>
  <c r="AT28" i="21" a="1"/>
  <c r="AT28" i="21"/>
  <c r="AX29" i="21" a="1"/>
  <c r="AX29" i="21" s="1"/>
  <c r="AT30" i="21" a="1"/>
  <c r="AT30" i="21" s="1"/>
  <c r="BA30" i="21" a="1"/>
  <c r="BA30" i="21" s="1"/>
  <c r="AX31" i="21" a="1"/>
  <c r="AX31" i="21" s="1"/>
  <c r="AZ32" i="21" a="1"/>
  <c r="AZ32" i="21" s="1"/>
  <c r="AV33" i="21" a="1"/>
  <c r="AV33" i="21" s="1"/>
  <c r="AS34" i="21" a="1"/>
  <c r="AS34" i="21" s="1"/>
  <c r="AX34" i="21" a="1"/>
  <c r="AX34" i="21"/>
  <c r="BB34" i="21" a="1"/>
  <c r="BB34" i="21" s="1"/>
  <c r="AT35" i="21" a="1"/>
  <c r="AT35" i="21"/>
  <c r="AW35" i="21" a="1"/>
  <c r="AW35" i="21" s="1"/>
  <c r="AS36" i="21" a="1"/>
  <c r="AS36" i="21" s="1"/>
  <c r="AV36" i="21" a="1"/>
  <c r="AV36" i="21" s="1"/>
  <c r="AZ36" i="21" a="1"/>
  <c r="AZ36" i="21" s="1"/>
  <c r="AS37" i="21" a="1"/>
  <c r="AS37" i="21" s="1"/>
  <c r="AW37" i="21" a="1"/>
  <c r="AW37" i="21"/>
  <c r="AZ37" i="21" a="1"/>
  <c r="AZ37" i="21" s="1"/>
  <c r="BC37" i="21" a="1"/>
  <c r="BC37" i="21" s="1"/>
  <c r="AY38" i="21" a="1"/>
  <c r="AY38" i="21" s="1"/>
  <c r="BB38" i="21" a="1"/>
  <c r="BB38" i="21" s="1"/>
  <c r="AT39" i="21" a="1"/>
  <c r="AT39" i="21" s="1"/>
  <c r="AX39" i="21" a="1"/>
  <c r="AX39" i="21" s="1"/>
  <c r="BB39" i="21" a="1"/>
  <c r="BB39" i="21" s="1"/>
  <c r="AU40" i="21" a="1"/>
  <c r="AU40" i="21"/>
  <c r="AY40" i="21" a="1"/>
  <c r="AY40" i="21" s="1"/>
  <c r="BB40" i="21" a="1"/>
  <c r="BB40" i="21"/>
  <c r="AU41" i="21" a="1"/>
  <c r="AU41" i="21" s="1"/>
  <c r="BB41" i="21" a="1"/>
  <c r="BB41" i="21" s="1"/>
  <c r="AT42" i="21" a="1"/>
  <c r="AT42" i="21" s="1"/>
  <c r="AX42" i="21" a="1"/>
  <c r="AX42" i="21" s="1"/>
  <c r="BB42" i="21" a="1"/>
  <c r="BB42" i="21" s="1"/>
  <c r="AU43" i="21" a="1"/>
  <c r="AU43" i="21"/>
  <c r="AX43" i="21" a="1"/>
  <c r="AX43" i="21" s="1"/>
  <c r="BA43" i="21" a="1"/>
  <c r="BA43" i="21" s="1"/>
  <c r="AT44" i="21" a="1"/>
  <c r="AT44" i="21" s="1"/>
  <c r="BA44" i="21" a="1"/>
  <c r="BA44" i="21" s="1"/>
  <c r="AS45" i="21" a="1"/>
  <c r="AS45" i="21" s="1"/>
  <c r="AW45" i="21" a="1"/>
  <c r="AW45" i="21" s="1"/>
  <c r="BA45" i="21" a="1"/>
  <c r="BA45" i="21" s="1"/>
  <c r="AT46" i="21" a="1"/>
  <c r="AT46" i="21"/>
  <c r="AW46" i="21" a="1"/>
  <c r="AW46" i="21" s="1"/>
  <c r="AZ46" i="21" a="1"/>
  <c r="AZ46" i="21"/>
  <c r="AS47" i="21" a="1"/>
  <c r="AS47" i="21" s="1"/>
  <c r="AZ47" i="21" a="1"/>
  <c r="AZ47" i="21" s="1"/>
  <c r="BC47" i="21" a="1"/>
  <c r="BC47" i="21" s="1"/>
  <c r="AV48" i="21" a="1"/>
  <c r="AV48" i="21" s="1"/>
  <c r="AZ48" i="21" a="1"/>
  <c r="AZ48" i="21" s="1"/>
  <c r="BC48" i="21" a="1"/>
  <c r="BC48" i="21"/>
  <c r="AU49" i="21" a="1"/>
  <c r="AU49" i="21" s="1"/>
  <c r="BB49" i="21" a="1"/>
  <c r="BB49" i="21" s="1"/>
  <c r="AX50" i="21" a="1"/>
  <c r="AX50" i="21" s="1"/>
  <c r="BA50" i="21" a="1"/>
  <c r="BA50" i="21" s="1"/>
  <c r="AS51" i="21" a="1"/>
  <c r="AS51" i="21" s="1"/>
  <c r="AV51" i="21" a="1"/>
  <c r="AV51" i="21" s="1"/>
  <c r="BC51" i="21" a="1"/>
  <c r="BC51" i="21" s="1"/>
  <c r="AV52" i="21" a="1"/>
  <c r="AV52" i="21"/>
  <c r="AZ52" i="21" a="1"/>
  <c r="AZ52" i="21" s="1"/>
  <c r="AS53" i="21" a="1"/>
  <c r="AS53" i="21"/>
  <c r="AW53" i="21" a="1"/>
  <c r="AW53" i="21" s="1"/>
  <c r="BA53" i="21" a="1"/>
  <c r="BA53" i="21" s="1"/>
  <c r="AT54" i="21" a="1"/>
  <c r="AT54" i="21" s="1"/>
  <c r="AX54" i="21" a="1"/>
  <c r="AX54" i="21" s="1"/>
  <c r="BB54" i="21" a="1"/>
  <c r="BB54" i="21" s="1"/>
  <c r="AU55" i="21" a="1"/>
  <c r="AU55" i="21"/>
  <c r="AY55" i="21" a="1"/>
  <c r="AY55" i="21" s="1"/>
  <c r="BC55" i="21" a="1"/>
  <c r="BC55" i="21" s="1"/>
  <c r="AV56" i="21" a="1"/>
  <c r="AV56" i="21" s="1"/>
  <c r="AZ56" i="21" a="1"/>
  <c r="AZ56" i="21" s="1"/>
  <c r="AS57" i="21" a="1"/>
  <c r="AS57" i="21" s="1"/>
  <c r="AW57" i="21" a="1"/>
  <c r="AW57" i="21" s="1"/>
  <c r="BA57" i="21" a="1"/>
  <c r="BA57" i="21" s="1"/>
  <c r="AT58" i="21" a="1"/>
  <c r="AT58" i="21"/>
  <c r="AX58" i="21" a="1"/>
  <c r="AX58" i="21" s="1"/>
  <c r="BB58" i="21" a="1"/>
  <c r="BB58" i="21"/>
  <c r="AU59" i="21" a="1"/>
  <c r="AU59" i="21" s="1"/>
  <c r="AY59" i="21" a="1"/>
  <c r="AY59" i="21" s="1"/>
  <c r="BC59" i="21" a="1"/>
  <c r="BC59" i="21" s="1"/>
  <c r="AV60" i="21" a="1"/>
  <c r="AV60" i="21" s="1"/>
  <c r="AZ60" i="21" a="1"/>
  <c r="AZ60" i="21" s="1"/>
  <c r="AR20" i="21" a="1"/>
  <c r="AR20" i="21"/>
  <c r="AR27" i="21" a="1"/>
  <c r="AR27" i="21" s="1"/>
  <c r="AR30" i="21" a="1"/>
  <c r="AR30" i="21" s="1"/>
  <c r="AR34" i="21" a="1"/>
  <c r="AR34" i="21" s="1"/>
  <c r="AR38" i="21" a="1"/>
  <c r="AR38" i="21" s="1"/>
  <c r="AR42" i="21" a="1"/>
  <c r="AR42" i="21" s="1"/>
  <c r="AR46" i="21" a="1"/>
  <c r="AR46" i="21" s="1"/>
  <c r="AR50" i="21" a="1"/>
  <c r="AR50" i="21" s="1"/>
  <c r="AR54" i="21" a="1"/>
  <c r="AR54" i="21"/>
  <c r="AR58" i="21" a="1"/>
  <c r="AR58" i="21" s="1"/>
  <c r="AF19" i="21" a="1"/>
  <c r="AF19" i="21"/>
  <c r="AM19" i="21" a="1"/>
  <c r="AM19" i="21" s="1"/>
  <c r="AF20" i="21" a="1"/>
  <c r="AF20" i="21" s="1"/>
  <c r="AI20" i="21" a="1"/>
  <c r="AI20" i="21" s="1"/>
  <c r="AM20" i="21" a="1"/>
  <c r="AM20" i="21" s="1"/>
  <c r="AF21" i="21" a="1"/>
  <c r="AF21" i="21" s="1"/>
  <c r="AI21" i="21" a="1"/>
  <c r="AI21" i="21"/>
  <c r="AM21" i="21" a="1"/>
  <c r="AM21" i="21" s="1"/>
  <c r="AP21" i="21" a="1"/>
  <c r="AP21" i="21" s="1"/>
  <c r="AL22" i="21" a="1"/>
  <c r="AL22" i="21" s="1"/>
  <c r="AP22" i="21" a="1"/>
  <c r="AP22" i="21" s="1"/>
  <c r="AH23" i="21" a="1"/>
  <c r="AH23" i="21" s="1"/>
  <c r="AL23" i="21" a="1"/>
  <c r="AL23" i="21" s="1"/>
  <c r="AP23" i="21" a="1"/>
  <c r="AP23" i="21" s="1"/>
  <c r="AI24" i="21" a="1"/>
  <c r="AI24" i="21"/>
  <c r="AM24" i="21" a="1"/>
  <c r="AM24" i="21" s="1"/>
  <c r="AP24" i="21" a="1"/>
  <c r="AP24" i="21"/>
  <c r="AH25" i="21" a="1"/>
  <c r="AH25" i="21" s="1"/>
  <c r="AL25" i="21" a="1"/>
  <c r="AL25" i="21" s="1"/>
  <c r="AH26" i="21" a="1"/>
  <c r="AH26" i="21" s="1"/>
  <c r="AL26" i="21" a="1"/>
  <c r="AL26" i="21" s="1"/>
  <c r="AP26" i="21" a="1"/>
  <c r="AP26" i="21" s="1"/>
  <c r="AI27" i="21" a="1"/>
  <c r="AI27" i="21"/>
  <c r="AM27" i="21" a="1"/>
  <c r="AM27" i="21" s="1"/>
  <c r="AP27" i="21" a="1"/>
  <c r="AP27" i="21" s="1"/>
  <c r="AH28" i="21" a="1"/>
  <c r="AH28" i="21" s="1"/>
  <c r="AL28" i="21" a="1"/>
  <c r="AL28" i="21" s="1"/>
  <c r="AO28" i="21" a="1"/>
  <c r="AO28" i="21" s="1"/>
  <c r="AH29" i="21" a="1"/>
  <c r="AH29" i="21" s="1"/>
  <c r="AL29" i="21" a="1"/>
  <c r="AL29" i="21" s="1"/>
  <c r="AP29" i="21" a="1"/>
  <c r="AP29" i="21"/>
  <c r="AI30" i="21" a="1"/>
  <c r="AI30" i="21" s="1"/>
  <c r="AP30" i="21" a="1"/>
  <c r="AP30" i="21" s="1"/>
  <c r="AH31" i="21" a="1"/>
  <c r="AH31" i="21" s="1"/>
  <c r="AL31" i="21" a="1"/>
  <c r="AL31" i="21" s="1"/>
  <c r="AP31" i="21" a="1"/>
  <c r="AP31" i="21" s="1"/>
  <c r="AI32" i="21" a="1"/>
  <c r="AI32" i="21" s="1"/>
  <c r="AM32" i="21" a="1"/>
  <c r="AM32" i="21" s="1"/>
  <c r="AP32" i="21" a="1"/>
  <c r="AP32" i="21"/>
  <c r="AH33" i="21" a="1"/>
  <c r="AH33" i="21" s="1"/>
  <c r="AO33" i="21" a="1"/>
  <c r="AO33" i="21" s="1"/>
  <c r="AG34" i="21" a="1"/>
  <c r="AG34" i="21" s="1"/>
  <c r="AK34" i="21" a="1"/>
  <c r="AK34" i="21"/>
  <c r="AO34" i="21" a="1"/>
  <c r="AO34" i="21" s="1"/>
  <c r="AH35" i="21" a="1"/>
  <c r="AH35" i="21" s="1"/>
  <c r="AL35" i="21" a="1"/>
  <c r="AL35" i="21" s="1"/>
  <c r="AO35" i="21" a="1"/>
  <c r="AO35" i="21"/>
  <c r="AG36" i="21" a="1"/>
  <c r="AG36" i="21" s="1"/>
  <c r="AN36" i="21" a="1"/>
  <c r="AN36" i="21" s="1"/>
  <c r="AF37" i="21" a="1"/>
  <c r="AF37" i="21" s="1"/>
  <c r="AJ37" i="21" a="1"/>
  <c r="AJ37" i="21" s="1"/>
  <c r="AN37" i="21" a="1"/>
  <c r="AN37" i="21" s="1"/>
  <c r="AG38" i="21" a="1"/>
  <c r="AG38" i="21" s="1"/>
  <c r="AK38" i="21" a="1"/>
  <c r="AK38" i="21" s="1"/>
  <c r="AN38" i="21" a="1"/>
  <c r="AN38" i="21"/>
  <c r="AF39" i="21" a="1"/>
  <c r="AF39" i="21" s="1"/>
  <c r="AM39" i="21" a="1"/>
  <c r="AM39" i="21" s="1"/>
  <c r="AP39" i="21" a="1"/>
  <c r="AP39" i="21" s="1"/>
  <c r="AP37" i="21" a="1"/>
  <c r="AP37" i="21" s="1"/>
  <c r="AP38" i="21" a="1"/>
  <c r="AP38" i="21" s="1"/>
  <c r="AK39" i="21" a="1"/>
  <c r="AK39" i="21" s="1"/>
  <c r="AO39" i="21" a="1"/>
  <c r="AO39" i="21" s="1"/>
  <c r="AI40" i="21" a="1"/>
  <c r="AI40" i="21"/>
  <c r="AM40" i="21" a="1"/>
  <c r="AM40" i="21" s="1"/>
  <c r="AF41" i="21" a="1"/>
  <c r="AF41" i="21" s="1"/>
  <c r="AJ41" i="21" a="1"/>
  <c r="AJ41" i="21" s="1"/>
  <c r="AM41" i="21" a="1"/>
  <c r="AM41" i="21" s="1"/>
  <c r="AP41" i="21" a="1"/>
  <c r="AP41" i="21" s="1"/>
  <c r="AL42" i="21" a="1"/>
  <c r="AL42" i="21" s="1"/>
  <c r="AO42" i="21" a="1"/>
  <c r="AO42" i="21" s="1"/>
  <c r="AH43" i="21" a="1"/>
  <c r="AH43" i="21"/>
  <c r="AL43" i="21" a="1"/>
  <c r="AL43" i="21" s="1"/>
  <c r="AP43" i="21" a="1"/>
  <c r="AP43" i="21" s="1"/>
  <c r="AI44" i="21" a="1"/>
  <c r="AI44" i="21" s="1"/>
  <c r="AL44" i="21" a="1"/>
  <c r="AL44" i="21" s="1"/>
  <c r="AP44" i="21" a="1"/>
  <c r="AP44" i="21" s="1"/>
  <c r="AH45" i="21" a="1"/>
  <c r="AH45" i="21" s="1"/>
  <c r="AO45" i="21" a="1"/>
  <c r="AO45" i="21" s="1"/>
  <c r="AH46" i="21" a="1"/>
  <c r="AH46" i="21" s="1"/>
  <c r="AL46" i="21" a="1"/>
  <c r="AL46" i="21" s="1"/>
  <c r="AP46" i="21" a="1"/>
  <c r="AP46" i="21" s="1"/>
  <c r="AI47" i="21" a="1"/>
  <c r="AI47" i="21" s="1"/>
  <c r="AM47" i="21" a="1"/>
  <c r="AM47" i="21" s="1"/>
  <c r="AF48" i="21" a="1"/>
  <c r="AF48" i="21" s="1"/>
  <c r="AI48" i="21" a="1"/>
  <c r="AI48" i="21" s="1"/>
  <c r="AL48" i="21" a="1"/>
  <c r="AL48" i="21" s="1"/>
  <c r="AP48" i="21" a="1"/>
  <c r="AP48" i="21" s="1"/>
  <c r="AI49" i="21" a="1"/>
  <c r="AI49" i="21" s="1"/>
  <c r="AM49" i="21" a="1"/>
  <c r="AM49" i="21" s="1"/>
  <c r="AF50" i="21" a="1"/>
  <c r="AF50" i="21" s="1"/>
  <c r="AI50" i="21" a="1"/>
  <c r="AI50" i="21" s="1"/>
  <c r="AL50" i="21" a="1"/>
  <c r="AL50" i="21" s="1"/>
  <c r="AO50" i="21" a="1"/>
  <c r="AO50" i="21" s="1"/>
  <c r="AK51" i="21" a="1"/>
  <c r="AK51" i="21" s="1"/>
  <c r="AN51" i="21" a="1"/>
  <c r="AN51" i="21"/>
  <c r="AF52" i="21" a="1"/>
  <c r="AF52" i="21" s="1"/>
  <c r="AI52" i="21" a="1"/>
  <c r="AI52" i="21" s="1"/>
  <c r="AP52" i="21" a="1"/>
  <c r="AP52" i="21" s="1"/>
  <c r="AH53" i="21" a="1"/>
  <c r="AH53" i="21" s="1"/>
  <c r="AK53" i="21" a="1"/>
  <c r="AK53" i="21" s="1"/>
  <c r="AN53" i="21" a="1"/>
  <c r="AN53" i="21" s="1"/>
  <c r="AJ54" i="21" a="1"/>
  <c r="AJ54" i="21" s="1"/>
  <c r="AN54" i="21" a="1"/>
  <c r="AN54" i="21"/>
  <c r="AG55" i="21" a="1"/>
  <c r="AG55" i="21" s="1"/>
  <c r="AK55" i="21" a="1"/>
  <c r="AK55" i="21"/>
  <c r="AO55" i="21" a="1"/>
  <c r="AO55" i="21" s="1"/>
  <c r="AH56" i="21" a="1"/>
  <c r="AH56" i="21" s="1"/>
  <c r="AL56" i="21" a="1"/>
  <c r="AL56" i="21" s="1"/>
  <c r="AP56" i="21" a="1"/>
  <c r="AP56" i="21" s="1"/>
  <c r="AI57" i="21" a="1"/>
  <c r="AI57" i="21" s="1"/>
  <c r="AM57" i="21" a="1"/>
  <c r="AM57" i="21" s="1"/>
  <c r="AF58" i="21" a="1"/>
  <c r="AF58" i="21" s="1"/>
  <c r="AJ58" i="21" a="1"/>
  <c r="AJ58" i="21" s="1"/>
  <c r="AN58" i="21" a="1"/>
  <c r="AN58" i="21" s="1"/>
  <c r="AG59" i="21" a="1"/>
  <c r="AG59" i="21" s="1"/>
  <c r="AK59" i="21" a="1"/>
  <c r="AK59" i="21" s="1"/>
  <c r="AO59" i="21" a="1"/>
  <c r="AO59" i="21" s="1"/>
  <c r="AH60" i="21" a="1"/>
  <c r="AH60" i="21" s="1"/>
  <c r="AL60" i="21" a="1"/>
  <c r="AL60" i="21"/>
  <c r="AP60" i="21" a="1"/>
  <c r="AP60" i="21" s="1"/>
  <c r="AE23" i="21" a="1"/>
  <c r="AE23" i="21"/>
  <c r="AE27" i="21" a="1"/>
  <c r="AE27" i="21" s="1"/>
  <c r="AE31" i="21" a="1"/>
  <c r="AE31" i="21" s="1"/>
  <c r="AE35" i="21" a="1"/>
  <c r="AE35" i="21" s="1"/>
  <c r="AE39" i="21" a="1"/>
  <c r="AE39" i="21" s="1"/>
  <c r="AE43" i="21" a="1"/>
  <c r="AE43" i="21" s="1"/>
  <c r="AE47" i="21" a="1"/>
  <c r="AE47" i="21" s="1"/>
  <c r="AE51" i="21" a="1"/>
  <c r="AE51" i="21" s="1"/>
  <c r="AE55" i="21" a="1"/>
  <c r="AE55" i="21" s="1"/>
  <c r="AE59" i="21" a="1"/>
  <c r="AE59" i="21" s="1"/>
  <c r="T19" i="21" a="1"/>
  <c r="T19" i="21" s="1"/>
  <c r="Z19" i="21" a="1"/>
  <c r="Z19" i="21" s="1"/>
  <c r="S20" i="21" a="1"/>
  <c r="S20" i="21" s="1"/>
  <c r="W20" i="21" a="1"/>
  <c r="W20" i="21" s="1"/>
  <c r="AA20" i="21" a="1"/>
  <c r="AA20" i="21"/>
  <c r="T21" i="21" a="1"/>
  <c r="T21" i="21" s="1"/>
  <c r="X21" i="21" a="1"/>
  <c r="X21" i="21"/>
  <c r="AB21" i="21" a="1"/>
  <c r="AB21" i="21" s="1"/>
  <c r="Y22" i="21" a="1"/>
  <c r="Y22" i="21" s="1"/>
  <c r="AC22" i="21" a="1"/>
  <c r="AC22" i="21" s="1"/>
  <c r="V23" i="21" a="1"/>
  <c r="V23" i="21" s="1"/>
  <c r="Z23" i="21" a="1"/>
  <c r="Z23" i="21" s="1"/>
  <c r="S24" i="21" a="1"/>
  <c r="S24" i="21" s="1"/>
  <c r="W24" i="21" a="1"/>
  <c r="W24" i="21" s="1"/>
  <c r="AA24" i="21" a="1"/>
  <c r="AA24" i="21" s="1"/>
  <c r="T25" i="21" a="1"/>
  <c r="T25" i="21" s="1"/>
  <c r="X25" i="21" a="1"/>
  <c r="X25" i="21" s="1"/>
  <c r="AB25" i="21" a="1"/>
  <c r="AB25" i="21" s="1"/>
  <c r="Y26" i="21" a="1"/>
  <c r="Y26" i="21"/>
  <c r="AC26" i="21" a="1"/>
  <c r="AC26" i="21" s="1"/>
  <c r="V27" i="21" a="1"/>
  <c r="V27" i="21"/>
  <c r="Z27" i="21" a="1"/>
  <c r="Z27" i="21" s="1"/>
  <c r="S28" i="21" a="1"/>
  <c r="S28" i="21" s="1"/>
  <c r="W28" i="21" a="1"/>
  <c r="W28" i="21" s="1"/>
  <c r="AA28" i="21" a="1"/>
  <c r="AA28" i="21" s="1"/>
  <c r="T29" i="21" a="1"/>
  <c r="T29" i="21" s="1"/>
  <c r="X29" i="21" a="1"/>
  <c r="X29" i="21" s="1"/>
  <c r="AB29" i="21" a="1"/>
  <c r="AB29" i="21" s="1"/>
  <c r="Y30" i="21" a="1"/>
  <c r="Y30" i="21" s="1"/>
  <c r="AC30" i="21" a="1"/>
  <c r="AC30" i="21" s="1"/>
  <c r="V31" i="21" a="1"/>
  <c r="V31" i="21" s="1"/>
  <c r="Z31" i="21" a="1"/>
  <c r="Z31" i="21" s="1"/>
  <c r="S32" i="21" a="1"/>
  <c r="S32" i="21" s="1"/>
  <c r="W32" i="21" a="1"/>
  <c r="W32" i="21"/>
  <c r="AA32" i="21" a="1"/>
  <c r="AA32" i="21" s="1"/>
  <c r="T33" i="21" a="1"/>
  <c r="T33" i="21"/>
  <c r="X33" i="21" a="1"/>
  <c r="X33" i="21" s="1"/>
  <c r="AB33" i="21" a="1"/>
  <c r="AB33" i="21" s="1"/>
  <c r="Y34" i="21" a="1"/>
  <c r="Y34" i="21" s="1"/>
  <c r="AC34" i="21" a="1"/>
  <c r="AC34" i="21" s="1"/>
  <c r="V35" i="21" a="1"/>
  <c r="V35" i="21"/>
  <c r="Z35" i="21" a="1"/>
  <c r="Z35" i="21" s="1"/>
  <c r="S36" i="21" a="1"/>
  <c r="S36" i="21" s="1"/>
  <c r="W36" i="21" a="1"/>
  <c r="W36" i="21" s="1"/>
  <c r="AA36" i="21" a="1"/>
  <c r="AA36" i="21" s="1"/>
  <c r="T37" i="21" a="1"/>
  <c r="T37" i="21" s="1"/>
  <c r="X37" i="21" a="1"/>
  <c r="X37" i="21" s="1"/>
  <c r="AB37" i="21" a="1"/>
  <c r="AB37" i="21" s="1"/>
  <c r="Y38" i="21" a="1"/>
  <c r="Y38" i="21" s="1"/>
  <c r="AC38" i="21" a="1"/>
  <c r="AC38" i="21"/>
  <c r="V39" i="21" a="1"/>
  <c r="V39" i="21" s="1"/>
  <c r="Z39" i="21" a="1"/>
  <c r="Z39" i="21" s="1"/>
  <c r="S40" i="21" a="1"/>
  <c r="S40" i="21" s="1"/>
  <c r="W40" i="21" a="1"/>
  <c r="W40" i="21" s="1"/>
  <c r="AA40" i="21" a="1"/>
  <c r="AA40" i="21" s="1"/>
  <c r="T41" i="21" a="1"/>
  <c r="T41" i="21"/>
  <c r="X41" i="21" a="1"/>
  <c r="X41" i="21" s="1"/>
  <c r="AB41" i="21" a="1"/>
  <c r="AB41" i="21" s="1"/>
  <c r="Y42" i="21" a="1"/>
  <c r="Y42" i="21" s="1"/>
  <c r="AC42" i="21" a="1"/>
  <c r="AC42" i="21" s="1"/>
  <c r="V43" i="21" a="1"/>
  <c r="V43" i="21" s="1"/>
  <c r="Z43" i="21" a="1"/>
  <c r="Z43" i="21" s="1"/>
  <c r="S44" i="21" a="1"/>
  <c r="S44" i="21"/>
  <c r="W44" i="21" a="1"/>
  <c r="W44" i="21" s="1"/>
  <c r="AA44" i="21" a="1"/>
  <c r="AA44" i="21"/>
  <c r="T45" i="21" a="1"/>
  <c r="T45" i="21" s="1"/>
  <c r="X45" i="21" a="1"/>
  <c r="X45" i="21" s="1"/>
  <c r="AB45" i="21" a="1"/>
  <c r="AB45" i="21" s="1"/>
  <c r="Y46" i="21" a="1"/>
  <c r="Y46" i="21" s="1"/>
  <c r="AC46" i="21" a="1"/>
  <c r="AC46" i="21"/>
  <c r="V47" i="21" a="1"/>
  <c r="V47" i="21" s="1"/>
  <c r="Z47" i="21" a="1"/>
  <c r="Z47" i="21" s="1"/>
  <c r="S48" i="21" a="1"/>
  <c r="S48" i="21" s="1"/>
  <c r="W48" i="21" a="1"/>
  <c r="W48" i="21" s="1"/>
  <c r="AA48" i="21" a="1"/>
  <c r="AA48" i="21" s="1"/>
  <c r="T49" i="21" a="1"/>
  <c r="T49" i="21" s="1"/>
  <c r="X49" i="21" a="1"/>
  <c r="X49" i="21" s="1"/>
  <c r="AB49" i="21" a="1"/>
  <c r="AB49" i="21"/>
  <c r="Y50" i="21" a="1"/>
  <c r="Y50" i="21"/>
  <c r="AC50" i="21" a="1"/>
  <c r="AC50" i="21" s="1"/>
  <c r="V51" i="21" a="1"/>
  <c r="V51" i="21" s="1"/>
  <c r="Z51" i="21" a="1"/>
  <c r="Z51" i="21" s="1"/>
  <c r="S52" i="21" a="1"/>
  <c r="S52" i="21" s="1"/>
  <c r="W52" i="21" a="1"/>
  <c r="W52" i="21" s="1"/>
  <c r="AA52" i="21" a="1"/>
  <c r="AA52" i="21" s="1"/>
  <c r="T53" i="21" a="1"/>
  <c r="T53" i="21" s="1"/>
  <c r="X53" i="21" a="1"/>
  <c r="X53" i="21" s="1"/>
  <c r="AB53" i="21" a="1"/>
  <c r="AB53" i="21" s="1"/>
  <c r="Y54" i="21" a="1"/>
  <c r="Y54" i="21" s="1"/>
  <c r="AC54" i="21" a="1"/>
  <c r="AC54" i="21" s="1"/>
  <c r="V55" i="21" a="1"/>
  <c r="V55" i="21" s="1"/>
  <c r="Z55" i="21" a="1"/>
  <c r="Z55" i="21"/>
  <c r="S56" i="21" a="1"/>
  <c r="S56" i="21" s="1"/>
  <c r="W56" i="21" a="1"/>
  <c r="W56" i="21"/>
  <c r="AI38" i="21" a="1"/>
  <c r="AI38" i="21" s="1"/>
  <c r="AG39" i="21" a="1"/>
  <c r="AG39" i="21" s="1"/>
  <c r="AL39" i="21" a="1"/>
  <c r="AL39" i="21" s="1"/>
  <c r="AF40" i="21" a="1"/>
  <c r="AF40" i="21" s="1"/>
  <c r="AJ40" i="21" a="1"/>
  <c r="AJ40" i="21" s="1"/>
  <c r="AN40" i="21" a="1"/>
  <c r="AN40" i="21" s="1"/>
  <c r="AG41" i="21" a="1"/>
  <c r="AG41" i="21" s="1"/>
  <c r="AK41" i="21" a="1"/>
  <c r="AK41" i="21"/>
  <c r="AN41" i="21" a="1"/>
  <c r="AN41" i="21" s="1"/>
  <c r="AF42" i="21" a="1"/>
  <c r="AF42" i="21" s="1"/>
  <c r="AI42" i="21" a="1"/>
  <c r="AI42" i="21" s="1"/>
  <c r="AP42" i="21" a="1"/>
  <c r="AP42" i="21" s="1"/>
  <c r="AI43" i="21" a="1"/>
  <c r="AI43" i="21" s="1"/>
  <c r="AM43" i="21" a="1"/>
  <c r="AM43" i="21" s="1"/>
  <c r="AF44" i="21" a="1"/>
  <c r="AF44" i="21" s="1"/>
  <c r="AJ44" i="21" a="1"/>
  <c r="AJ44" i="21" s="1"/>
  <c r="AM44" i="21" a="1"/>
  <c r="AM44" i="21" s="1"/>
  <c r="AF45" i="21" a="1"/>
  <c r="AF45" i="21" s="1"/>
  <c r="AI45" i="21" a="1"/>
  <c r="AI45" i="21" s="1"/>
  <c r="AL45" i="21" a="1"/>
  <c r="AL45" i="21" s="1"/>
  <c r="AP45" i="21" a="1"/>
  <c r="AP45" i="21" s="1"/>
  <c r="AI46" i="21" a="1"/>
  <c r="AI46" i="21" s="1"/>
  <c r="AM46" i="21" a="1"/>
  <c r="AM46" i="21" s="1"/>
  <c r="AF47" i="21" a="1"/>
  <c r="AF47" i="21"/>
  <c r="AJ47" i="21" a="1"/>
  <c r="AJ47" i="21" s="1"/>
  <c r="AN47" i="21" a="1"/>
  <c r="AN47" i="21" s="1"/>
  <c r="AJ48" i="21" a="1"/>
  <c r="AJ48" i="21" s="1"/>
  <c r="AM48" i="21" a="1"/>
  <c r="AM48" i="21" s="1"/>
  <c r="AF49" i="21" a="1"/>
  <c r="AF49" i="21" s="1"/>
  <c r="AJ49" i="21" a="1"/>
  <c r="AJ49" i="21" s="1"/>
  <c r="AN49" i="21" a="1"/>
  <c r="AN49" i="21" s="1"/>
  <c r="AJ50" i="21" a="1"/>
  <c r="AJ50" i="21" s="1"/>
  <c r="AM50" i="21" a="1"/>
  <c r="AM50" i="21" s="1"/>
  <c r="AP50" i="21" a="1"/>
  <c r="AP50" i="21" s="1"/>
  <c r="AH51" i="21" a="1"/>
  <c r="AH51" i="21" s="1"/>
  <c r="AO51" i="21" a="1"/>
  <c r="AO51" i="21" s="1"/>
  <c r="AG52" i="21" a="1"/>
  <c r="AG52" i="21" s="1"/>
  <c r="AJ52" i="21" a="1"/>
  <c r="AJ52" i="21" s="1"/>
  <c r="AM52" i="21" a="1"/>
  <c r="AM52" i="21" s="1"/>
  <c r="AI53" i="21" a="1"/>
  <c r="AI53" i="21"/>
  <c r="AL53" i="21" a="1"/>
  <c r="AL53" i="21" s="1"/>
  <c r="AO53" i="21" a="1"/>
  <c r="AO53" i="21" s="1"/>
  <c r="AG54" i="21" a="1"/>
  <c r="AG54" i="21" s="1"/>
  <c r="AK54" i="21" a="1"/>
  <c r="AK54" i="21" s="1"/>
  <c r="AO54" i="21" a="1"/>
  <c r="AO54" i="21" s="1"/>
  <c r="AH55" i="21" a="1"/>
  <c r="AH55" i="21" s="1"/>
  <c r="AL55" i="21" a="1"/>
  <c r="AL55" i="21" s="1"/>
  <c r="AP55" i="21" a="1"/>
  <c r="AP55" i="21" s="1"/>
  <c r="AI56" i="21" a="1"/>
  <c r="AI56" i="21" s="1"/>
  <c r="AM56" i="21" a="1"/>
  <c r="AM56" i="21" s="1"/>
  <c r="AF57" i="21" a="1"/>
  <c r="AF57" i="21" s="1"/>
  <c r="AJ57" i="21" a="1"/>
  <c r="AJ57" i="21" s="1"/>
  <c r="AN57" i="21" a="1"/>
  <c r="AN57" i="21" s="1"/>
  <c r="AG58" i="21" a="1"/>
  <c r="AG58" i="21" s="1"/>
  <c r="AK58" i="21" a="1"/>
  <c r="AK58" i="21" s="1"/>
  <c r="AO58" i="21" a="1"/>
  <c r="AO58" i="21"/>
  <c r="AH59" i="21" a="1"/>
  <c r="AH59" i="21" s="1"/>
  <c r="AL59" i="21" a="1"/>
  <c r="AL59" i="21" s="1"/>
  <c r="AP59" i="21" a="1"/>
  <c r="AP59" i="21" s="1"/>
  <c r="AI60" i="21" a="1"/>
  <c r="AI60" i="21" s="1"/>
  <c r="AM60" i="21" a="1"/>
  <c r="AM60" i="21" s="1"/>
  <c r="AE20" i="21" a="1"/>
  <c r="AE20" i="21" s="1"/>
  <c r="AE24" i="21" a="1"/>
  <c r="AE24" i="21" s="1"/>
  <c r="AE28" i="21" a="1"/>
  <c r="AE28" i="21"/>
  <c r="AE32" i="21" a="1"/>
  <c r="AE32" i="21" s="1"/>
  <c r="AE36" i="21" a="1"/>
  <c r="AE36" i="21" s="1"/>
  <c r="AE40" i="21" a="1"/>
  <c r="AE40" i="21" s="1"/>
  <c r="AE44" i="21" a="1"/>
  <c r="AE44" i="21" s="1"/>
  <c r="AE48" i="21" a="1"/>
  <c r="AE48" i="21" s="1"/>
  <c r="AE52" i="21" a="1"/>
  <c r="AE52" i="21"/>
  <c r="AE56" i="21" a="1"/>
  <c r="AE56" i="21" s="1"/>
  <c r="AE60" i="21" a="1"/>
  <c r="AE60" i="21" s="1"/>
  <c r="W19" i="21" a="1"/>
  <c r="W19" i="21" s="1"/>
  <c r="AA19" i="21" a="1"/>
  <c r="AA19" i="21" s="1"/>
  <c r="T20" i="21" a="1"/>
  <c r="T20" i="21" s="1"/>
  <c r="X20" i="21" a="1"/>
  <c r="X20" i="21" s="1"/>
  <c r="AB20" i="21" a="1"/>
  <c r="AB20" i="21" s="1"/>
  <c r="Y21" i="21" a="1"/>
  <c r="Y21" i="21"/>
  <c r="AC21" i="21" a="1"/>
  <c r="AC21" i="21" s="1"/>
  <c r="V22" i="21" a="1"/>
  <c r="V22" i="21" s="1"/>
  <c r="Z22" i="21" a="1"/>
  <c r="Z22" i="21" s="1"/>
  <c r="S23" i="21" a="1"/>
  <c r="S23" i="21" s="1"/>
  <c r="W23" i="21" a="1"/>
  <c r="W23" i="21" s="1"/>
  <c r="AA23" i="21" a="1"/>
  <c r="AA23" i="21" s="1"/>
  <c r="T24" i="21" a="1"/>
  <c r="T24" i="21" s="1"/>
  <c r="X24" i="21" a="1"/>
  <c r="X24" i="21"/>
  <c r="AB24" i="21" a="1"/>
  <c r="AB24" i="21" s="1"/>
  <c r="Y25" i="21" a="1"/>
  <c r="Y25" i="21" s="1"/>
  <c r="AC25" i="21" a="1"/>
  <c r="AC25" i="21" s="1"/>
  <c r="V26" i="21" a="1"/>
  <c r="V26" i="21" s="1"/>
  <c r="Z26" i="21" a="1"/>
  <c r="Z26" i="21" s="1"/>
  <c r="S27" i="21" a="1"/>
  <c r="S27" i="21" s="1"/>
  <c r="W27" i="21" a="1"/>
  <c r="W27" i="21"/>
  <c r="AA27" i="21" a="1"/>
  <c r="AA27" i="21" s="1"/>
  <c r="T28" i="21" a="1"/>
  <c r="T28" i="21" s="1"/>
  <c r="X28" i="21" a="1"/>
  <c r="X28" i="21" s="1"/>
  <c r="AB28" i="21" a="1"/>
  <c r="AB28" i="21" s="1"/>
  <c r="Y29" i="21" a="1"/>
  <c r="Y29" i="21" s="1"/>
  <c r="AC29" i="21" a="1"/>
  <c r="AC29" i="21" s="1"/>
  <c r="V30" i="21" a="1"/>
  <c r="V30" i="21" s="1"/>
  <c r="Z30" i="21" a="1"/>
  <c r="Z30" i="21" s="1"/>
  <c r="S31" i="21" a="1"/>
  <c r="S31" i="21" s="1"/>
  <c r="W31" i="21" a="1"/>
  <c r="W31" i="21" s="1"/>
  <c r="AA31" i="21" a="1"/>
  <c r="AA31" i="21"/>
  <c r="T32" i="21" a="1"/>
  <c r="T32" i="21" s="1"/>
  <c r="X32" i="21" a="1"/>
  <c r="X32" i="21" s="1"/>
  <c r="AB32" i="21" a="1"/>
  <c r="AB32" i="21" s="1"/>
  <c r="Y33" i="21" a="1"/>
  <c r="Y33" i="21" s="1"/>
  <c r="AC33" i="21" a="1"/>
  <c r="AC33" i="21" s="1"/>
  <c r="V34" i="21" a="1"/>
  <c r="V34" i="21" s="1"/>
  <c r="Z34" i="21" a="1"/>
  <c r="Z34" i="21"/>
  <c r="S35" i="21" a="1"/>
  <c r="S35" i="21" s="1"/>
  <c r="W35" i="21" a="1"/>
  <c r="W35" i="21"/>
  <c r="AA35" i="21" a="1"/>
  <c r="AA35" i="21" s="1"/>
  <c r="T36" i="21" a="1"/>
  <c r="T36" i="21"/>
  <c r="X36" i="21" a="1"/>
  <c r="X36" i="21" s="1"/>
  <c r="AB36" i="21" a="1"/>
  <c r="AB36" i="21" s="1"/>
  <c r="Y37" i="21" a="1"/>
  <c r="Y37" i="21"/>
  <c r="AC37" i="21" a="1"/>
  <c r="AC37" i="21" s="1"/>
  <c r="V38" i="21" a="1"/>
  <c r="V38" i="21" s="1"/>
  <c r="Z38" i="21" a="1"/>
  <c r="Z38" i="21" s="1"/>
  <c r="S39" i="21" a="1"/>
  <c r="S39" i="21"/>
  <c r="W39" i="21" a="1"/>
  <c r="W39" i="21" s="1"/>
  <c r="AA39" i="21" a="1"/>
  <c r="AA39" i="21" s="1"/>
  <c r="T40" i="21" a="1"/>
  <c r="T40" i="21" s="1"/>
  <c r="X40" i="21" a="1"/>
  <c r="X40" i="21" s="1"/>
  <c r="AB40" i="21" a="1"/>
  <c r="AB40" i="21" s="1"/>
  <c r="Y41" i="21" a="1"/>
  <c r="Y41" i="21" s="1"/>
  <c r="AC41" i="21" a="1"/>
  <c r="AC41" i="21" s="1"/>
  <c r="V42" i="21" a="1"/>
  <c r="V42" i="21" s="1"/>
  <c r="Z42" i="21" a="1"/>
  <c r="Z42" i="21" s="1"/>
  <c r="S43" i="21" a="1"/>
  <c r="S43" i="21" s="1"/>
  <c r="W43" i="21" a="1"/>
  <c r="W43" i="21" s="1"/>
  <c r="AA43" i="21" a="1"/>
  <c r="AA43" i="21" s="1"/>
  <c r="T44" i="21" a="1"/>
  <c r="T44" i="21" s="1"/>
  <c r="X44" i="21" a="1"/>
  <c r="X44" i="21" s="1"/>
  <c r="AB44" i="21" a="1"/>
  <c r="AB44" i="21"/>
  <c r="Y45" i="21" a="1"/>
  <c r="Y45" i="21" s="1"/>
  <c r="AC45" i="21" a="1"/>
  <c r="AC45" i="21" s="1"/>
  <c r="V46" i="21" a="1"/>
  <c r="V46" i="21" s="1"/>
  <c r="Z46" i="21" a="1"/>
  <c r="Z46" i="21" s="1"/>
  <c r="S47" i="21" a="1"/>
  <c r="S47" i="21" s="1"/>
  <c r="W47" i="21" a="1"/>
  <c r="W47" i="21" s="1"/>
  <c r="AA47" i="21" a="1"/>
  <c r="AA47" i="21"/>
  <c r="T48" i="21" a="1"/>
  <c r="T48" i="21" s="1"/>
  <c r="X48" i="21" a="1"/>
  <c r="X48" i="21" s="1"/>
  <c r="AB48" i="21" a="1"/>
  <c r="AB48" i="21" s="1"/>
  <c r="Y49" i="21" a="1"/>
  <c r="Y49" i="21" s="1"/>
  <c r="AC49" i="21" a="1"/>
  <c r="AC49" i="21" s="1"/>
  <c r="V50" i="21" a="1"/>
  <c r="V50" i="21" s="1"/>
  <c r="Z50" i="21" a="1"/>
  <c r="Z50" i="21"/>
  <c r="S51" i="21" a="1"/>
  <c r="S51" i="21" s="1"/>
  <c r="W51" i="21" a="1"/>
  <c r="W51" i="21" s="1"/>
  <c r="AA51" i="21" a="1"/>
  <c r="AA51" i="21" s="1"/>
  <c r="T52" i="21" a="1"/>
  <c r="T52" i="21" s="1"/>
  <c r="X52" i="21" a="1"/>
  <c r="X52" i="21" s="1"/>
  <c r="AH37" i="21" a="1"/>
  <c r="AH37" i="21" s="1"/>
  <c r="AH39" i="21" a="1"/>
  <c r="AH39" i="21" s="1"/>
  <c r="AG40" i="21" a="1"/>
  <c r="AG40" i="21"/>
  <c r="AK40" i="21" a="1"/>
  <c r="AK40" i="21" s="1"/>
  <c r="AO40" i="21" a="1"/>
  <c r="AO40" i="21" s="1"/>
  <c r="AH41" i="21" a="1"/>
  <c r="AH41" i="21" s="1"/>
  <c r="AO41" i="21" a="1"/>
  <c r="AO41" i="21"/>
  <c r="AG42" i="21" a="1"/>
  <c r="AG42" i="21" s="1"/>
  <c r="AJ42" i="21" a="1"/>
  <c r="AJ42" i="21" s="1"/>
  <c r="AM42" i="21" a="1"/>
  <c r="AM42" i="21" s="1"/>
  <c r="AF43" i="21" a="1"/>
  <c r="AF43" i="21"/>
  <c r="AJ43" i="21" a="1"/>
  <c r="AJ43" i="21" s="1"/>
  <c r="AN43" i="21" a="1"/>
  <c r="AN43" i="21" s="1"/>
  <c r="AG44" i="21" a="1"/>
  <c r="AG44" i="21" s="1"/>
  <c r="AN44" i="21" a="1"/>
  <c r="AN44" i="21" s="1"/>
  <c r="AG45" i="21" a="1"/>
  <c r="AG45" i="21" s="1"/>
  <c r="AJ45" i="21" a="1"/>
  <c r="AJ45" i="21" s="1"/>
  <c r="AM45" i="21" a="1"/>
  <c r="AM45" i="21" s="1"/>
  <c r="AF46" i="21" a="1"/>
  <c r="AF46" i="21"/>
  <c r="AJ46" i="21" a="1"/>
  <c r="AJ46" i="21" s="1"/>
  <c r="AN46" i="21" a="1"/>
  <c r="AN46" i="21" s="1"/>
  <c r="AG47" i="21" a="1"/>
  <c r="AG47" i="21" s="1"/>
  <c r="AK47" i="21" a="1"/>
  <c r="AK47" i="21"/>
  <c r="AO47" i="21" a="1"/>
  <c r="AO47" i="21" s="1"/>
  <c r="AG48" i="21" a="1"/>
  <c r="AG48" i="21" s="1"/>
  <c r="AN48" i="21" a="1"/>
  <c r="AN48" i="21" s="1"/>
  <c r="AG49" i="21" a="1"/>
  <c r="AG49" i="21"/>
  <c r="AK49" i="21" a="1"/>
  <c r="AK49" i="21" s="1"/>
  <c r="AO49" i="21" a="1"/>
  <c r="AO49" i="21" s="1"/>
  <c r="AG50" i="21" a="1"/>
  <c r="AG50" i="21" s="1"/>
  <c r="AN50" i="21" a="1"/>
  <c r="AN50" i="21" s="1"/>
  <c r="AF51" i="21" a="1"/>
  <c r="AF51" i="21" s="1"/>
  <c r="AI51" i="21" a="1"/>
  <c r="AI51" i="21" s="1"/>
  <c r="AL51" i="21" a="1"/>
  <c r="AL51" i="21" s="1"/>
  <c r="AH52" i="21" a="1"/>
  <c r="AH52" i="21"/>
  <c r="AK52" i="21" a="1"/>
  <c r="AK52" i="21" s="1"/>
  <c r="AN52" i="21" a="1"/>
  <c r="AN52" i="21" s="1"/>
  <c r="AF53" i="21" a="1"/>
  <c r="AF53" i="21" s="1"/>
  <c r="AM53" i="21" a="1"/>
  <c r="AM53" i="21"/>
  <c r="AP53" i="21" a="1"/>
  <c r="AP53" i="21" s="1"/>
  <c r="AH54" i="21" a="1"/>
  <c r="AH54" i="21" s="1"/>
  <c r="AL54" i="21" a="1"/>
  <c r="AL54" i="21" s="1"/>
  <c r="AP54" i="21" a="1"/>
  <c r="AP54" i="21"/>
  <c r="AI55" i="21" a="1"/>
  <c r="AI55" i="21" s="1"/>
  <c r="AM55" i="21" a="1"/>
  <c r="AM55" i="21" s="1"/>
  <c r="AF56" i="21" a="1"/>
  <c r="AF56" i="21" s="1"/>
  <c r="AJ56" i="21" a="1"/>
  <c r="AJ56" i="21" s="1"/>
  <c r="AN56" i="21" a="1"/>
  <c r="AN56" i="21"/>
  <c r="AG57" i="21" a="1"/>
  <c r="AG57" i="21" s="1"/>
  <c r="AK57" i="21" a="1"/>
  <c r="AK57" i="21"/>
  <c r="AO57" i="21" a="1"/>
  <c r="AO57" i="21" s="1"/>
  <c r="AH58" i="21" a="1"/>
  <c r="AH58" i="21"/>
  <c r="AL58" i="21" a="1"/>
  <c r="AL58" i="21" s="1"/>
  <c r="AP58" i="21" a="1"/>
  <c r="AP58" i="21" s="1"/>
  <c r="AI59" i="21" a="1"/>
  <c r="AI59" i="21" s="1"/>
  <c r="AM59" i="21" a="1"/>
  <c r="AM59" i="21"/>
  <c r="AF60" i="21" a="1"/>
  <c r="AF60" i="21" s="1"/>
  <c r="AJ60" i="21" a="1"/>
  <c r="AJ60" i="21" s="1"/>
  <c r="AN60" i="21" a="1"/>
  <c r="AN60" i="21" s="1"/>
  <c r="AE21" i="21" a="1"/>
  <c r="AE21" i="21" s="1"/>
  <c r="AE25" i="21" a="1"/>
  <c r="AE25" i="21" s="1"/>
  <c r="AE29" i="21" a="1"/>
  <c r="AE29" i="21"/>
  <c r="AE33" i="21" a="1"/>
  <c r="AE33" i="21" s="1"/>
  <c r="AE37" i="21" a="1"/>
  <c r="AE37" i="21" s="1"/>
  <c r="AE41" i="21" a="1"/>
  <c r="AE41" i="21" s="1"/>
  <c r="AE45" i="21" a="1"/>
  <c r="AE45" i="21" s="1"/>
  <c r="AE49" i="21" a="1"/>
  <c r="AE49" i="21" s="1"/>
  <c r="AE53" i="21" a="1"/>
  <c r="AE53" i="21"/>
  <c r="AE57" i="21" a="1"/>
  <c r="AE57" i="21" s="1"/>
  <c r="AE19" i="21" a="1"/>
  <c r="AE19" i="21"/>
  <c r="X19" i="21" a="1"/>
  <c r="X19" i="21" s="1"/>
  <c r="AB19" i="21" a="1"/>
  <c r="AB19" i="21" s="1"/>
  <c r="Y20" i="21" a="1"/>
  <c r="Y20" i="21" s="1"/>
  <c r="AC20" i="21" a="1"/>
  <c r="AC20" i="21" s="1"/>
  <c r="V21" i="21" a="1"/>
  <c r="V21" i="21" s="1"/>
  <c r="Z21" i="21" a="1"/>
  <c r="Z21" i="21" s="1"/>
  <c r="S22" i="21" a="1"/>
  <c r="S22" i="21"/>
  <c r="W22" i="21" a="1"/>
  <c r="W22" i="21" s="1"/>
  <c r="AA22" i="21" a="1"/>
  <c r="AA22" i="21" s="1"/>
  <c r="T23" i="21" a="1"/>
  <c r="T23" i="21" s="1"/>
  <c r="X23" i="21" a="1"/>
  <c r="X23" i="21" s="1"/>
  <c r="AB23" i="21" a="1"/>
  <c r="AB23" i="21" s="1"/>
  <c r="Y24" i="21" a="1"/>
  <c r="Y24" i="21" s="1"/>
  <c r="AC24" i="21" a="1"/>
  <c r="AC24" i="21" s="1"/>
  <c r="V25" i="21" a="1"/>
  <c r="V25" i="21" s="1"/>
  <c r="Z25" i="21" a="1"/>
  <c r="Z25" i="21"/>
  <c r="S26" i="21" a="1"/>
  <c r="S26" i="21" s="1"/>
  <c r="W26" i="21" a="1"/>
  <c r="W26" i="21" s="1"/>
  <c r="AA26" i="21" a="1"/>
  <c r="AA26" i="21" s="1"/>
  <c r="T27" i="21" a="1"/>
  <c r="T27" i="21"/>
  <c r="X27" i="21" a="1"/>
  <c r="X27" i="21" s="1"/>
  <c r="AB27" i="21" a="1"/>
  <c r="AB27" i="21" s="1"/>
  <c r="Y28" i="21" a="1"/>
  <c r="Y28" i="21"/>
  <c r="AC28" i="21" a="1"/>
  <c r="AC28" i="21" s="1"/>
  <c r="V29" i="21" a="1"/>
  <c r="V29" i="21" s="1"/>
  <c r="Z29" i="21" a="1"/>
  <c r="Z29" i="21" s="1"/>
  <c r="S30" i="21" a="1"/>
  <c r="S30" i="21" s="1"/>
  <c r="W30" i="21" a="1"/>
  <c r="W30" i="21" s="1"/>
  <c r="AA30" i="21" a="1"/>
  <c r="AA30" i="21" s="1"/>
  <c r="T31" i="21" a="1"/>
  <c r="T31" i="21" s="1"/>
  <c r="X31" i="21" a="1"/>
  <c r="X31" i="21"/>
  <c r="AB31" i="21" a="1"/>
  <c r="AB31" i="21" s="1"/>
  <c r="Y32" i="21" a="1"/>
  <c r="Y32" i="21" s="1"/>
  <c r="AC32" i="21" a="1"/>
  <c r="AC32" i="21"/>
  <c r="V33" i="21" a="1"/>
  <c r="V33" i="21" s="1"/>
  <c r="Z33" i="21" a="1"/>
  <c r="Z33" i="21" s="1"/>
  <c r="S34" i="21" a="1"/>
  <c r="S34" i="21" s="1"/>
  <c r="W34" i="21" a="1"/>
  <c r="W34" i="21"/>
  <c r="AA34" i="21" a="1"/>
  <c r="AA34" i="21" s="1"/>
  <c r="T35" i="21" a="1"/>
  <c r="T35" i="21" s="1"/>
  <c r="X35" i="21" a="1"/>
  <c r="X35" i="21" s="1"/>
  <c r="AB35" i="21" a="1"/>
  <c r="AB35" i="21" s="1"/>
  <c r="Y36" i="21" a="1"/>
  <c r="Y36" i="21" s="1"/>
  <c r="AC36" i="21" a="1"/>
  <c r="AC36" i="21" s="1"/>
  <c r="V37" i="21" a="1"/>
  <c r="V37" i="21" s="1"/>
  <c r="Z37" i="21" a="1"/>
  <c r="Z37" i="21" s="1"/>
  <c r="S38" i="21" a="1"/>
  <c r="S38" i="21"/>
  <c r="W38" i="21" a="1"/>
  <c r="W38" i="21" s="1"/>
  <c r="AA38" i="21" a="1"/>
  <c r="AA38" i="21" s="1"/>
  <c r="T39" i="21" a="1"/>
  <c r="T39" i="21" s="1"/>
  <c r="X39" i="21" a="1"/>
  <c r="X39" i="21" s="1"/>
  <c r="AB39" i="21" a="1"/>
  <c r="AB39" i="21" s="1"/>
  <c r="Y40" i="21" a="1"/>
  <c r="Y40" i="21" s="1"/>
  <c r="AC40" i="21" a="1"/>
  <c r="AC40" i="21"/>
  <c r="V41" i="21" a="1"/>
  <c r="V41" i="21" s="1"/>
  <c r="Z41" i="21" a="1"/>
  <c r="Z41" i="21" s="1"/>
  <c r="S42" i="21" a="1"/>
  <c r="S42" i="21" s="1"/>
  <c r="W42" i="21" a="1"/>
  <c r="W42" i="21" s="1"/>
  <c r="AA42" i="21" a="1"/>
  <c r="AA42" i="21" s="1"/>
  <c r="T43" i="21" a="1"/>
  <c r="T43" i="21"/>
  <c r="X43" i="21" a="1"/>
  <c r="X43" i="21" s="1"/>
  <c r="AB43" i="21" a="1"/>
  <c r="AB43" i="21" s="1"/>
  <c r="Y44" i="21" a="1"/>
  <c r="Y44" i="21"/>
  <c r="AC44" i="21" a="1"/>
  <c r="AC44" i="21" s="1"/>
  <c r="V45" i="21" a="1"/>
  <c r="V45" i="21" s="1"/>
  <c r="Z45" i="21" a="1"/>
  <c r="Z45" i="21" s="1"/>
  <c r="S46" i="21" a="1"/>
  <c r="S46" i="21" s="1"/>
  <c r="W46" i="21" a="1"/>
  <c r="W46" i="21" s="1"/>
  <c r="AA46" i="21" a="1"/>
  <c r="AA46" i="21" s="1"/>
  <c r="T47" i="21" a="1"/>
  <c r="T47" i="21" s="1"/>
  <c r="X47" i="21" a="1"/>
  <c r="X47" i="21"/>
  <c r="AB47" i="21" a="1"/>
  <c r="AB47" i="21" s="1"/>
  <c r="Y48" i="21" a="1"/>
  <c r="Y48" i="21" s="1"/>
  <c r="AC48" i="21" a="1"/>
  <c r="AC48" i="21"/>
  <c r="V49" i="21" a="1"/>
  <c r="V49" i="21" s="1"/>
  <c r="Z49" i="21" a="1"/>
  <c r="Z49" i="21" s="1"/>
  <c r="S50" i="21" a="1"/>
  <c r="S50" i="21" s="1"/>
  <c r="W50" i="21" a="1"/>
  <c r="W50" i="21"/>
  <c r="AA50" i="21" a="1"/>
  <c r="AA50" i="21" s="1"/>
  <c r="T51" i="21" a="1"/>
  <c r="T51" i="21" s="1"/>
  <c r="X51" i="21" a="1"/>
  <c r="X51" i="21" s="1"/>
  <c r="AB51" i="21" a="1"/>
  <c r="AB51" i="21" s="1"/>
  <c r="Y52" i="21" a="1"/>
  <c r="Y52" i="21" s="1"/>
  <c r="AC52" i="21" a="1"/>
  <c r="AC52" i="21" s="1"/>
  <c r="V53" i="21" a="1"/>
  <c r="V53" i="21" s="1"/>
  <c r="AL37" i="21" a="1"/>
  <c r="AL37" i="21" s="1"/>
  <c r="AO38" i="21" a="1"/>
  <c r="AO38" i="21" s="1"/>
  <c r="AJ39" i="21" a="1"/>
  <c r="AJ39" i="21" s="1"/>
  <c r="AN39" i="21" a="1"/>
  <c r="AN39" i="21" s="1"/>
  <c r="AH40" i="21" a="1"/>
  <c r="AH40" i="21" s="1"/>
  <c r="AL40" i="21" a="1"/>
  <c r="AL40" i="21"/>
  <c r="AP40" i="21" a="1"/>
  <c r="AP40" i="21" s="1"/>
  <c r="AI41" i="21" a="1"/>
  <c r="AI41" i="21" s="1"/>
  <c r="AL41" i="21" a="1"/>
  <c r="AL41" i="21" s="1"/>
  <c r="AH42" i="21" a="1"/>
  <c r="AH42" i="21" s="1"/>
  <c r="AK42" i="21" a="1"/>
  <c r="AK42" i="21" s="1"/>
  <c r="AN42" i="21" a="1"/>
  <c r="AN42" i="21" s="1"/>
  <c r="AG43" i="21" a="1"/>
  <c r="AG43" i="21" s="1"/>
  <c r="AK43" i="21" a="1"/>
  <c r="AK43" i="21" s="1"/>
  <c r="AO43" i="21" a="1"/>
  <c r="AO43" i="21" s="1"/>
  <c r="AH44" i="21" a="1"/>
  <c r="AH44" i="21" s="1"/>
  <c r="AK44" i="21" a="1"/>
  <c r="AK44" i="21" s="1"/>
  <c r="AO44" i="21" a="1"/>
  <c r="AO44" i="21" s="1"/>
  <c r="AK45" i="21" a="1"/>
  <c r="AK45" i="21" s="1"/>
  <c r="AN45" i="21" a="1"/>
  <c r="AN45" i="21"/>
  <c r="AG46" i="21" a="1"/>
  <c r="AG46" i="21" s="1"/>
  <c r="AK46" i="21" a="1"/>
  <c r="AK46" i="21"/>
  <c r="AO46" i="21" a="1"/>
  <c r="AO46" i="21" s="1"/>
  <c r="AH47" i="21" a="1"/>
  <c r="AH47" i="21"/>
  <c r="AL47" i="21" a="1"/>
  <c r="AL47" i="21" s="1"/>
  <c r="AP47" i="21" a="1"/>
  <c r="AP47" i="21" s="1"/>
  <c r="AH48" i="21" a="1"/>
  <c r="AH48" i="21" s="1"/>
  <c r="AK48" i="21" a="1"/>
  <c r="AK48" i="21"/>
  <c r="AO48" i="21" a="1"/>
  <c r="AO48" i="21" s="1"/>
  <c r="AH49" i="21" a="1"/>
  <c r="AH49" i="21"/>
  <c r="AL49" i="21" a="1"/>
  <c r="AL49" i="21" s="1"/>
  <c r="AP49" i="21" a="1"/>
  <c r="AP49" i="21" s="1"/>
  <c r="AH50" i="21" a="1"/>
  <c r="AH50" i="21" s="1"/>
  <c r="AK50" i="21" a="1"/>
  <c r="AK50" i="21" s="1"/>
  <c r="AG51" i="21" a="1"/>
  <c r="AG51" i="21" s="1"/>
  <c r="AJ51" i="21" a="1"/>
  <c r="AJ51" i="21"/>
  <c r="AM51" i="21" a="1"/>
  <c r="AM51" i="21" s="1"/>
  <c r="AP51" i="21" a="1"/>
  <c r="AP51" i="21" s="1"/>
  <c r="AL52" i="21" a="1"/>
  <c r="AL52" i="21" s="1"/>
  <c r="AO52" i="21" a="1"/>
  <c r="AO52" i="21"/>
  <c r="AG53" i="21" a="1"/>
  <c r="AG53" i="21" s="1"/>
  <c r="AJ53" i="21" a="1"/>
  <c r="AJ53" i="21" s="1"/>
  <c r="AF54" i="21" a="1"/>
  <c r="AF54" i="21" s="1"/>
  <c r="AI54" i="21" a="1"/>
  <c r="AI54" i="21" s="1"/>
  <c r="AM54" i="21" a="1"/>
  <c r="AM54" i="21" s="1"/>
  <c r="AF55" i="21" a="1"/>
  <c r="AF55" i="21"/>
  <c r="AJ55" i="21" a="1"/>
  <c r="AJ55" i="21" s="1"/>
  <c r="AN55" i="21" a="1"/>
  <c r="AN55" i="21"/>
  <c r="AG56" i="21" a="1"/>
  <c r="AG56" i="21" s="1"/>
  <c r="AK56" i="21" a="1"/>
  <c r="AK56" i="21" s="1"/>
  <c r="AO56" i="21" a="1"/>
  <c r="AO56" i="21" s="1"/>
  <c r="AH57" i="21" a="1"/>
  <c r="AH57" i="21" s="1"/>
  <c r="AL57" i="21" a="1"/>
  <c r="AL57" i="21" s="1"/>
  <c r="AP57" i="21" a="1"/>
  <c r="AP57" i="21" s="1"/>
  <c r="AI58" i="21" a="1"/>
  <c r="AI58" i="21" s="1"/>
  <c r="AM58" i="21" a="1"/>
  <c r="AM58" i="21"/>
  <c r="AF59" i="21" a="1"/>
  <c r="AF59" i="21" s="1"/>
  <c r="AJ59" i="21" a="1"/>
  <c r="AJ59" i="21" s="1"/>
  <c r="AN59" i="21" a="1"/>
  <c r="AN59" i="21" s="1"/>
  <c r="AG60" i="21" a="1"/>
  <c r="AG60" i="21" s="1"/>
  <c r="AK60" i="21" a="1"/>
  <c r="AK60" i="21" s="1"/>
  <c r="AO60" i="21" a="1"/>
  <c r="AO60" i="21"/>
  <c r="AE22" i="21" a="1"/>
  <c r="AE22" i="21" s="1"/>
  <c r="AE26" i="21" a="1"/>
  <c r="AE26" i="21"/>
  <c r="AE30" i="21" a="1"/>
  <c r="AE30" i="21" s="1"/>
  <c r="AE34" i="21" a="1"/>
  <c r="AE34" i="21" s="1"/>
  <c r="AE38" i="21" a="1"/>
  <c r="AE38" i="21" s="1"/>
  <c r="AE42" i="21" a="1"/>
  <c r="AE42" i="21"/>
  <c r="AE46" i="21" a="1"/>
  <c r="AE46" i="21" s="1"/>
  <c r="AE50" i="21" a="1"/>
  <c r="AE50" i="21"/>
  <c r="AE54" i="21" a="1"/>
  <c r="AE54" i="21" s="1"/>
  <c r="AE58" i="21" a="1"/>
  <c r="AE58" i="21"/>
  <c r="S19" i="21" a="1"/>
  <c r="S19" i="21" s="1"/>
  <c r="V19" i="21" a="1"/>
  <c r="V19" i="21" s="1"/>
  <c r="Y19" i="21" a="1"/>
  <c r="Y19" i="21" s="1"/>
  <c r="AC19" i="21" a="1"/>
  <c r="AC19" i="21"/>
  <c r="V20" i="21" a="1"/>
  <c r="V20" i="21" s="1"/>
  <c r="Z20" i="21" a="1"/>
  <c r="Z20" i="21"/>
  <c r="S21" i="21" a="1"/>
  <c r="S21" i="21" s="1"/>
  <c r="W21" i="21" a="1"/>
  <c r="W21" i="21" s="1"/>
  <c r="AA21" i="21" a="1"/>
  <c r="AA21" i="21" s="1"/>
  <c r="T22" i="21" a="1"/>
  <c r="T22" i="21"/>
  <c r="X22" i="21" a="1"/>
  <c r="X22" i="21" s="1"/>
  <c r="AB22" i="21" a="1"/>
  <c r="AB22" i="21" s="1"/>
  <c r="Y23" i="21" a="1"/>
  <c r="Y23" i="21"/>
  <c r="AC23" i="21" a="1"/>
  <c r="AC23" i="21" s="1"/>
  <c r="V24" i="21" a="1"/>
  <c r="V24" i="21" s="1"/>
  <c r="Z24" i="21" a="1"/>
  <c r="Z24" i="21" s="1"/>
  <c r="S25" i="21" a="1"/>
  <c r="S25" i="21" s="1"/>
  <c r="W25" i="21" a="1"/>
  <c r="W25" i="21" s="1"/>
  <c r="AA25" i="21" a="1"/>
  <c r="AA25" i="21" s="1"/>
  <c r="T26" i="21" a="1"/>
  <c r="T26" i="21" s="1"/>
  <c r="X26" i="21" a="1"/>
  <c r="X26" i="21"/>
  <c r="AB26" i="21" a="1"/>
  <c r="AB26" i="21" s="1"/>
  <c r="Y27" i="21" a="1"/>
  <c r="Y27" i="21" s="1"/>
  <c r="AC27" i="21" a="1"/>
  <c r="AC27" i="21" s="1"/>
  <c r="V28" i="21" a="1"/>
  <c r="V28" i="21" s="1"/>
  <c r="Z28" i="21" a="1"/>
  <c r="Z28" i="21" s="1"/>
  <c r="S29" i="21" a="1"/>
  <c r="S29" i="21" s="1"/>
  <c r="W29" i="21" a="1"/>
  <c r="W29" i="21"/>
  <c r="AA29" i="21" a="1"/>
  <c r="AA29" i="21" s="1"/>
  <c r="T30" i="21" a="1"/>
  <c r="T30" i="21" s="1"/>
  <c r="X30" i="21" a="1"/>
  <c r="X30" i="21" s="1"/>
  <c r="AB30" i="21" a="1"/>
  <c r="AB30" i="21" s="1"/>
  <c r="Y31" i="21" a="1"/>
  <c r="Y31" i="21" s="1"/>
  <c r="AC31" i="21" a="1"/>
  <c r="AC31" i="21" s="1"/>
  <c r="V32" i="21" a="1"/>
  <c r="V32" i="21"/>
  <c r="Z32" i="21" a="1"/>
  <c r="Z32" i="21" s="1"/>
  <c r="S33" i="21" a="1"/>
  <c r="S33" i="21" s="1"/>
  <c r="W33" i="21" a="1"/>
  <c r="W33" i="21" s="1"/>
  <c r="AA33" i="21" a="1"/>
  <c r="AA33" i="21" s="1"/>
  <c r="T34" i="21" a="1"/>
  <c r="T34" i="21" s="1"/>
  <c r="X34" i="21" a="1"/>
  <c r="X34" i="21" s="1"/>
  <c r="AB34" i="21" a="1"/>
  <c r="AB34" i="21" s="1"/>
  <c r="Y35" i="21" a="1"/>
  <c r="Y35" i="21" s="1"/>
  <c r="AC35" i="21" a="1"/>
  <c r="AC35" i="21" s="1"/>
  <c r="V36" i="21" a="1"/>
  <c r="V36" i="21" s="1"/>
  <c r="Z36" i="21" a="1"/>
  <c r="Z36" i="21" s="1"/>
  <c r="S37" i="21" a="1"/>
  <c r="S37" i="21" s="1"/>
  <c r="W37" i="21" a="1"/>
  <c r="W37" i="21" s="1"/>
  <c r="AA37" i="21" a="1"/>
  <c r="AA37" i="21" s="1"/>
  <c r="T38" i="21" a="1"/>
  <c r="T38" i="21"/>
  <c r="X38" i="21" a="1"/>
  <c r="X38" i="21" s="1"/>
  <c r="AB38" i="21" a="1"/>
  <c r="AB38" i="21" s="1"/>
  <c r="Y39" i="21" a="1"/>
  <c r="Y39" i="21"/>
  <c r="AC39" i="21" a="1"/>
  <c r="AC39" i="21" s="1"/>
  <c r="V40" i="21" a="1"/>
  <c r="V40" i="21" s="1"/>
  <c r="Z40" i="21" a="1"/>
  <c r="Z40" i="21" s="1"/>
  <c r="S41" i="21" a="1"/>
  <c r="S41" i="21"/>
  <c r="W41" i="21" a="1"/>
  <c r="W41" i="21" s="1"/>
  <c r="AA41" i="21" a="1"/>
  <c r="AA41" i="21" s="1"/>
  <c r="T42" i="21" a="1"/>
  <c r="T42" i="21" s="1"/>
  <c r="X42" i="21" a="1"/>
  <c r="X42" i="21" s="1"/>
  <c r="AB42" i="21" a="1"/>
  <c r="AB42" i="21" s="1"/>
  <c r="Y43" i="21" a="1"/>
  <c r="Y43" i="21" s="1"/>
  <c r="AC43" i="21" a="1"/>
  <c r="AC43" i="21"/>
  <c r="V44" i="21" a="1"/>
  <c r="V44" i="21" s="1"/>
  <c r="Z44" i="21" a="1"/>
  <c r="Z44" i="21" s="1"/>
  <c r="S45" i="21" a="1"/>
  <c r="S45" i="21" s="1"/>
  <c r="W45" i="21" a="1"/>
  <c r="W45" i="21" s="1"/>
  <c r="AA45" i="21" a="1"/>
  <c r="AA45" i="21" s="1"/>
  <c r="T46" i="21" a="1"/>
  <c r="T46" i="21" s="1"/>
  <c r="X46" i="21" a="1"/>
  <c r="X46" i="21" s="1"/>
  <c r="AB46" i="21" a="1"/>
  <c r="AB46" i="21"/>
  <c r="Y47" i="21" a="1"/>
  <c r="Y47" i="21" s="1"/>
  <c r="AC47" i="21" a="1"/>
  <c r="AC47" i="21" s="1"/>
  <c r="V48" i="21" a="1"/>
  <c r="V48" i="21" s="1"/>
  <c r="Z48" i="21" a="1"/>
  <c r="Z48" i="21" s="1"/>
  <c r="S49" i="21" a="1"/>
  <c r="S49" i="21" s="1"/>
  <c r="W49" i="21" a="1"/>
  <c r="W49" i="21" s="1"/>
  <c r="AA49" i="21" a="1"/>
  <c r="AA49" i="21" s="1"/>
  <c r="T50" i="21" a="1"/>
  <c r="T50" i="21" s="1"/>
  <c r="X50" i="21" a="1"/>
  <c r="X50" i="21" s="1"/>
  <c r="AB50" i="21" a="1"/>
  <c r="AB50" i="21" s="1"/>
  <c r="Y51" i="21" a="1"/>
  <c r="Y51" i="21" s="1"/>
  <c r="AC51" i="21" a="1"/>
  <c r="AC51" i="21" s="1"/>
  <c r="V52" i="21" a="1"/>
  <c r="V52" i="21" s="1"/>
  <c r="Z52" i="21" a="1"/>
  <c r="Z52" i="21" s="1"/>
  <c r="S53" i="21" a="1"/>
  <c r="S53" i="21" s="1"/>
  <c r="W53" i="21" a="1"/>
  <c r="W53" i="21" s="1"/>
  <c r="AA53" i="21" a="1"/>
  <c r="AA53" i="21" s="1"/>
  <c r="T54" i="21" a="1"/>
  <c r="T54" i="21" s="1"/>
  <c r="X54" i="21" a="1"/>
  <c r="X54" i="21" s="1"/>
  <c r="AB54" i="21" a="1"/>
  <c r="AB54" i="21" s="1"/>
  <c r="Y55" i="21" a="1"/>
  <c r="Y55" i="21"/>
  <c r="AC55" i="21" a="1"/>
  <c r="AC55" i="21" s="1"/>
  <c r="Y53" i="21" a="1"/>
  <c r="Y53" i="21" s="1"/>
  <c r="V54" i="21" a="1"/>
  <c r="V54" i="21" s="1"/>
  <c r="S55" i="21" a="1"/>
  <c r="S55" i="21"/>
  <c r="AA55" i="21" a="1"/>
  <c r="AA55" i="21" s="1"/>
  <c r="V56" i="21" a="1"/>
  <c r="V56" i="21" s="1"/>
  <c r="AA56" i="21" a="1"/>
  <c r="AA56" i="21" s="1"/>
  <c r="T57" i="21" a="1"/>
  <c r="T57" i="21" s="1"/>
  <c r="X57" i="21" a="1"/>
  <c r="X57" i="21" s="1"/>
  <c r="AB57" i="21" a="1"/>
  <c r="AB57" i="21" s="1"/>
  <c r="Y58" i="21" a="1"/>
  <c r="Y58" i="21" s="1"/>
  <c r="AC58" i="21" a="1"/>
  <c r="AC58" i="21" s="1"/>
  <c r="V59" i="21" a="1"/>
  <c r="V59" i="21" s="1"/>
  <c r="Z59" i="21" a="1"/>
  <c r="Z59" i="21" s="1"/>
  <c r="S60" i="21" a="1"/>
  <c r="S60" i="21"/>
  <c r="W60" i="21" a="1"/>
  <c r="W60" i="21" s="1"/>
  <c r="AA60" i="21" a="1"/>
  <c r="AA60" i="21" s="1"/>
  <c r="R21" i="21" a="1"/>
  <c r="R21" i="21" s="1"/>
  <c r="R24" i="21" a="1"/>
  <c r="R24" i="21" s="1"/>
  <c r="R31" i="21" a="1"/>
  <c r="R31" i="21" s="1"/>
  <c r="R35" i="21" a="1"/>
  <c r="R35" i="21" s="1"/>
  <c r="R39" i="21" a="1"/>
  <c r="R39" i="21" s="1"/>
  <c r="R43" i="21" a="1"/>
  <c r="R43" i="21" s="1"/>
  <c r="R47" i="21" a="1"/>
  <c r="R47" i="21" s="1"/>
  <c r="R51" i="21" a="1"/>
  <c r="R51" i="21" s="1"/>
  <c r="R55" i="21" a="1"/>
  <c r="R55" i="21" s="1"/>
  <c r="R59" i="21" a="1"/>
  <c r="R59" i="21" s="1"/>
  <c r="G19" i="21" a="1"/>
  <c r="G19" i="21" s="1"/>
  <c r="J19" i="21" a="1"/>
  <c r="J19" i="21"/>
  <c r="N19" i="21" a="1"/>
  <c r="N19" i="21" s="1"/>
  <c r="G20" i="21" a="1"/>
  <c r="G20" i="21"/>
  <c r="K20" i="21" a="1"/>
  <c r="K20" i="21" s="1"/>
  <c r="O20" i="21" a="1"/>
  <c r="O20" i="21" s="1"/>
  <c r="H21" i="21" a="1"/>
  <c r="H21" i="21" s="1"/>
  <c r="L21" i="21" a="1"/>
  <c r="L21" i="21" s="1"/>
  <c r="H22" i="21" a="1"/>
  <c r="H22" i="21" s="1"/>
  <c r="K22" i="21" a="1"/>
  <c r="K22" i="21" s="1"/>
  <c r="O22" i="21" a="1"/>
  <c r="O22" i="21" s="1"/>
  <c r="H23" i="21" a="1"/>
  <c r="H23" i="21" s="1"/>
  <c r="L23" i="21" a="1"/>
  <c r="L23" i="21" s="1"/>
  <c r="P23" i="21" a="1"/>
  <c r="P23" i="21" s="1"/>
  <c r="I24" i="21" a="1"/>
  <c r="I24" i="21" s="1"/>
  <c r="M24" i="21" a="1"/>
  <c r="M24" i="21" s="1"/>
  <c r="P24" i="21" a="1"/>
  <c r="P24" i="21" s="1"/>
  <c r="H25" i="21" a="1"/>
  <c r="H25" i="21"/>
  <c r="L25" i="21" a="1"/>
  <c r="L25" i="21" s="1"/>
  <c r="P25" i="21" a="1"/>
  <c r="P25" i="21"/>
  <c r="I26" i="21" a="1"/>
  <c r="I26" i="21" s="1"/>
  <c r="M26" i="21" a="1"/>
  <c r="M26" i="21" s="1"/>
  <c r="F27" i="21" a="1"/>
  <c r="F27" i="21" s="1"/>
  <c r="J27" i="21" a="1"/>
  <c r="J27" i="21" s="1"/>
  <c r="F28" i="21" a="1"/>
  <c r="F28" i="21" s="1"/>
  <c r="I28" i="21" a="1"/>
  <c r="I28" i="21" s="1"/>
  <c r="M28" i="21" a="1"/>
  <c r="M28" i="21" s="1"/>
  <c r="F29" i="21" a="1"/>
  <c r="F29" i="21"/>
  <c r="J29" i="21" a="1"/>
  <c r="J29" i="21" s="1"/>
  <c r="N29" i="21" a="1"/>
  <c r="N29" i="21" s="1"/>
  <c r="G30" i="21" a="1"/>
  <c r="G30" i="21" s="1"/>
  <c r="J30" i="21" a="1"/>
  <c r="J30" i="21" s="1"/>
  <c r="M30" i="21" a="1"/>
  <c r="M30" i="21" s="1"/>
  <c r="I31" i="21" a="1"/>
  <c r="I31" i="21" s="1"/>
  <c r="M31" i="21" a="1"/>
  <c r="M31" i="21" s="1"/>
  <c r="F32" i="21" a="1"/>
  <c r="F32" i="21" s="1"/>
  <c r="J32" i="21" a="1"/>
  <c r="J32" i="21" s="1"/>
  <c r="N32" i="21" a="1"/>
  <c r="N32" i="21" s="1"/>
  <c r="G33" i="21" a="1"/>
  <c r="G33" i="21" s="1"/>
  <c r="J33" i="21" a="1"/>
  <c r="J33" i="21" s="1"/>
  <c r="M33" i="21" a="1"/>
  <c r="M33" i="21" s="1"/>
  <c r="P33" i="21" a="1"/>
  <c r="P33" i="21" s="1"/>
  <c r="I34" i="21" a="1"/>
  <c r="I34" i="21" s="1"/>
  <c r="M34" i="21" a="1"/>
  <c r="M34" i="21" s="1"/>
  <c r="F35" i="21" a="1"/>
  <c r="F35" i="21" s="1"/>
  <c r="J35" i="21" a="1"/>
  <c r="J35" i="21" s="1"/>
  <c r="N35" i="21" a="1"/>
  <c r="N35" i="21" s="1"/>
  <c r="G36" i="21" a="1"/>
  <c r="G36" i="21" s="1"/>
  <c r="N36" i="21" a="1"/>
  <c r="N36" i="21" s="1"/>
  <c r="F37" i="21" a="1"/>
  <c r="F37" i="21" s="1"/>
  <c r="I37" i="21" a="1"/>
  <c r="I37" i="21" s="1"/>
  <c r="M37" i="21" a="1"/>
  <c r="M37" i="21"/>
  <c r="F38" i="21" a="1"/>
  <c r="F38" i="21" s="1"/>
  <c r="J38" i="21" a="1"/>
  <c r="J38" i="21" s="1"/>
  <c r="N38" i="21" a="1"/>
  <c r="N38" i="21" s="1"/>
  <c r="G39" i="21" a="1"/>
  <c r="G39" i="21" s="1"/>
  <c r="J39" i="21" a="1"/>
  <c r="J39" i="21" s="1"/>
  <c r="F40" i="21" a="1"/>
  <c r="F40" i="21" s="1"/>
  <c r="I40" i="21" a="1"/>
  <c r="I40" i="21" s="1"/>
  <c r="M40" i="21" a="1"/>
  <c r="M40" i="21" s="1"/>
  <c r="F41" i="21" a="1"/>
  <c r="F41" i="21" s="1"/>
  <c r="J41" i="21" a="1"/>
  <c r="J41" i="21" s="1"/>
  <c r="N41" i="21" a="1"/>
  <c r="N41" i="21" s="1"/>
  <c r="G42" i="21" a="1"/>
  <c r="G42" i="21" s="1"/>
  <c r="J42" i="21" a="1"/>
  <c r="J42" i="21" s="1"/>
  <c r="M42" i="21" a="1"/>
  <c r="M42" i="21"/>
  <c r="I43" i="21" a="1"/>
  <c r="I43" i="21" s="1"/>
  <c r="M43" i="21" a="1"/>
  <c r="M43" i="21"/>
  <c r="F44" i="21" a="1"/>
  <c r="F44" i="21" s="1"/>
  <c r="J44" i="21" a="1"/>
  <c r="J44" i="21" s="1"/>
  <c r="N44" i="21" a="1"/>
  <c r="N44" i="21" s="1"/>
  <c r="G45" i="21" a="1"/>
  <c r="G45" i="21" s="1"/>
  <c r="J45" i="21" a="1"/>
  <c r="J45" i="21" s="1"/>
  <c r="M45" i="21" a="1"/>
  <c r="M45" i="21" s="1"/>
  <c r="P45" i="21" a="1"/>
  <c r="P45" i="21"/>
  <c r="I46" i="21" a="1"/>
  <c r="I46" i="21" s="1"/>
  <c r="M46" i="21" a="1"/>
  <c r="M46" i="21"/>
  <c r="F47" i="21" a="1"/>
  <c r="F47" i="21" s="1"/>
  <c r="J47" i="21" a="1"/>
  <c r="J47" i="21" s="1"/>
  <c r="N47" i="21" a="1"/>
  <c r="N47" i="21" s="1"/>
  <c r="G48" i="21" a="1"/>
  <c r="G48" i="21" s="1"/>
  <c r="J48" i="21" a="1"/>
  <c r="J48" i="21" s="1"/>
  <c r="N48" i="21" a="1"/>
  <c r="N48" i="21"/>
  <c r="F49" i="21" a="1"/>
  <c r="F49" i="21" s="1"/>
  <c r="J49" i="21" a="1"/>
  <c r="J49" i="21" s="1"/>
  <c r="N49" i="21" a="1"/>
  <c r="N49" i="21" s="1"/>
  <c r="F50" i="21" a="1"/>
  <c r="F50" i="21" s="1"/>
  <c r="I50" i="21" a="1"/>
  <c r="I50" i="21" s="1"/>
  <c r="L50" i="21" a="1"/>
  <c r="L50" i="21" s="1"/>
  <c r="H51" i="21" a="1"/>
  <c r="H51" i="21" s="1"/>
  <c r="K51" i="21" a="1"/>
  <c r="K51" i="21" s="1"/>
  <c r="N51" i="21" a="1"/>
  <c r="N51" i="21" s="1"/>
  <c r="F52" i="21" a="1"/>
  <c r="F52" i="21" s="1"/>
  <c r="M52" i="21" a="1"/>
  <c r="M52" i="21" s="1"/>
  <c r="P52" i="21" a="1"/>
  <c r="P52" i="21"/>
  <c r="H53" i="21" a="1"/>
  <c r="H53" i="21" s="1"/>
  <c r="K53" i="21" a="1"/>
  <c r="K53" i="21" s="1"/>
  <c r="O53" i="21" a="1"/>
  <c r="O53" i="21" s="1"/>
  <c r="H54" i="21" a="1"/>
  <c r="H54" i="21"/>
  <c r="L54" i="21" a="1"/>
  <c r="L54" i="21" s="1"/>
  <c r="P54" i="21" a="1"/>
  <c r="P54" i="21" s="1"/>
  <c r="I55" i="21" a="1"/>
  <c r="I55" i="21" s="1"/>
  <c r="M55" i="21" a="1"/>
  <c r="M55" i="21" s="1"/>
  <c r="F56" i="21" a="1"/>
  <c r="F56" i="21" s="1"/>
  <c r="J56" i="21" a="1"/>
  <c r="J56" i="21" s="1"/>
  <c r="N56" i="21" a="1"/>
  <c r="N56" i="21" s="1"/>
  <c r="G57" i="21" a="1"/>
  <c r="G57" i="21" s="1"/>
  <c r="K57" i="21" a="1"/>
  <c r="K57" i="21" s="1"/>
  <c r="O57" i="21" a="1"/>
  <c r="O57" i="21" s="1"/>
  <c r="H58" i="21" a="1"/>
  <c r="H58" i="21" s="1"/>
  <c r="L58" i="21" a="1"/>
  <c r="L58" i="21"/>
  <c r="P58" i="21" a="1"/>
  <c r="P58" i="21" s="1"/>
  <c r="I59" i="21" a="1"/>
  <c r="I59" i="21" s="1"/>
  <c r="M59" i="21" a="1"/>
  <c r="M59" i="21" s="1"/>
  <c r="F60" i="21" a="1"/>
  <c r="F60" i="21"/>
  <c r="J60" i="21" a="1"/>
  <c r="J60" i="21" s="1"/>
  <c r="N60" i="21" a="1"/>
  <c r="N60" i="21" s="1"/>
  <c r="E21" i="21" a="1"/>
  <c r="E21" i="21" s="1"/>
  <c r="E25" i="21" a="1"/>
  <c r="E25" i="21" s="1"/>
  <c r="E29" i="21" a="1"/>
  <c r="E29" i="21" s="1"/>
  <c r="E33" i="21" a="1"/>
  <c r="E33" i="21" s="1"/>
  <c r="E37" i="21" a="1"/>
  <c r="E37" i="21" s="1"/>
  <c r="E41" i="21" a="1"/>
  <c r="E41" i="21" s="1"/>
  <c r="E45" i="21" a="1"/>
  <c r="E45" i="21" s="1"/>
  <c r="E49" i="21" a="1"/>
  <c r="E49" i="21" s="1"/>
  <c r="E53" i="21" a="1"/>
  <c r="E53" i="21" s="1"/>
  <c r="E57" i="21" a="1"/>
  <c r="E57" i="21"/>
  <c r="E19" i="21" a="1"/>
  <c r="E19" i="21" s="1"/>
  <c r="Z53" i="21" a="1"/>
  <c r="Z53" i="21" s="1"/>
  <c r="W54" i="21" a="1"/>
  <c r="W54" i="21" s="1"/>
  <c r="T55" i="21" a="1"/>
  <c r="T55" i="21" s="1"/>
  <c r="AB55" i="21" a="1"/>
  <c r="AB55" i="21" s="1"/>
  <c r="X56" i="21" a="1"/>
  <c r="X56" i="21" s="1"/>
  <c r="AB56" i="21" a="1"/>
  <c r="AB56" i="21" s="1"/>
  <c r="Y57" i="21" a="1"/>
  <c r="Y57" i="21" s="1"/>
  <c r="AC57" i="21" a="1"/>
  <c r="AC57" i="21" s="1"/>
  <c r="V58" i="21" a="1"/>
  <c r="V58" i="21" s="1"/>
  <c r="Z58" i="21" a="1"/>
  <c r="Z58" i="21"/>
  <c r="S59" i="21" a="1"/>
  <c r="S59" i="21" s="1"/>
  <c r="W59" i="21" a="1"/>
  <c r="W59" i="21" s="1"/>
  <c r="AA59" i="21" a="1"/>
  <c r="AA59" i="21" s="1"/>
  <c r="T60" i="21" a="1"/>
  <c r="T60" i="21" s="1"/>
  <c r="X60" i="21" a="1"/>
  <c r="X60" i="21" s="1"/>
  <c r="AB60" i="21" a="1"/>
  <c r="AB60" i="21"/>
  <c r="R22" i="21" a="1"/>
  <c r="R22" i="21" s="1"/>
  <c r="R25" i="21" a="1"/>
  <c r="R25" i="21" s="1"/>
  <c r="R28" i="21" a="1"/>
  <c r="R28" i="21" s="1"/>
  <c r="R32" i="21" a="1"/>
  <c r="R32" i="21" s="1"/>
  <c r="R36" i="21" a="1"/>
  <c r="R36" i="21" s="1"/>
  <c r="R40" i="21" a="1"/>
  <c r="R40" i="21"/>
  <c r="R44" i="21" a="1"/>
  <c r="R44" i="21" s="1"/>
  <c r="R48" i="21" a="1"/>
  <c r="R48" i="21" s="1"/>
  <c r="R52" i="21" a="1"/>
  <c r="R52" i="21" s="1"/>
  <c r="R56" i="21" a="1"/>
  <c r="R56" i="21" s="1"/>
  <c r="R60" i="21" a="1"/>
  <c r="R60" i="21" s="1"/>
  <c r="H19" i="21" a="1"/>
  <c r="H19" i="21" s="1"/>
  <c r="K19" i="21" a="1"/>
  <c r="K19" i="21" s="1"/>
  <c r="O19" i="21" a="1"/>
  <c r="O19" i="21" s="1"/>
  <c r="H20" i="21" a="1"/>
  <c r="H20" i="21" s="1"/>
  <c r="L20" i="21" a="1"/>
  <c r="L20" i="21"/>
  <c r="P20" i="21" a="1"/>
  <c r="P20" i="21" s="1"/>
  <c r="I21" i="21" a="1"/>
  <c r="I21" i="21" s="1"/>
  <c r="M21" i="21" a="1"/>
  <c r="M21" i="21" s="1"/>
  <c r="P21" i="21" a="1"/>
  <c r="P21" i="21" s="1"/>
  <c r="L22" i="21" a="1"/>
  <c r="L22" i="21" s="1"/>
  <c r="P22" i="21" a="1"/>
  <c r="P22" i="21"/>
  <c r="I23" i="21" a="1"/>
  <c r="I23" i="21" s="1"/>
  <c r="M23" i="21" a="1"/>
  <c r="M23" i="21" s="1"/>
  <c r="F24" i="21" a="1"/>
  <c r="F24" i="21" s="1"/>
  <c r="J24" i="21" a="1"/>
  <c r="J24" i="21" s="1"/>
  <c r="N24" i="21" a="1"/>
  <c r="N24" i="21" s="1"/>
  <c r="F25" i="21" a="1"/>
  <c r="F25" i="21" s="1"/>
  <c r="I25" i="21" a="1"/>
  <c r="I25" i="21" s="1"/>
  <c r="M25" i="21" a="1"/>
  <c r="M25" i="21" s="1"/>
  <c r="F26" i="21" a="1"/>
  <c r="F26" i="21" s="1"/>
  <c r="J26" i="21" a="1"/>
  <c r="J26" i="21"/>
  <c r="N26" i="21" a="1"/>
  <c r="N26" i="21" s="1"/>
  <c r="G27" i="21" a="1"/>
  <c r="G27" i="21" s="1"/>
  <c r="K27" i="21" a="1"/>
  <c r="K27" i="21" s="1"/>
  <c r="N27" i="21" a="1"/>
  <c r="N27" i="21" s="1"/>
  <c r="J28" i="21" a="1"/>
  <c r="J28" i="21" s="1"/>
  <c r="N28" i="21" a="1"/>
  <c r="N28" i="21"/>
  <c r="G29" i="21" a="1"/>
  <c r="G29" i="21" s="1"/>
  <c r="K29" i="21" a="1"/>
  <c r="K29" i="21" s="1"/>
  <c r="O29" i="21" a="1"/>
  <c r="O29" i="21" s="1"/>
  <c r="H30" i="21" a="1"/>
  <c r="H30" i="21" s="1"/>
  <c r="K30" i="21" a="1"/>
  <c r="K30" i="21" s="1"/>
  <c r="N30" i="21" a="1"/>
  <c r="N30" i="21" s="1"/>
  <c r="F31" i="21" a="1"/>
  <c r="F31" i="21" s="1"/>
  <c r="J31" i="21" a="1"/>
  <c r="J31" i="21" s="1"/>
  <c r="N31" i="21" a="1"/>
  <c r="N31" i="21" s="1"/>
  <c r="G32" i="21" a="1"/>
  <c r="G32" i="21"/>
  <c r="K32" i="21" a="1"/>
  <c r="K32" i="21" s="1"/>
  <c r="O32" i="21" a="1"/>
  <c r="O32" i="21" s="1"/>
  <c r="K33" i="21" a="1"/>
  <c r="K33" i="21" s="1"/>
  <c r="N33" i="21" a="1"/>
  <c r="N33" i="21" s="1"/>
  <c r="F34" i="21" a="1"/>
  <c r="F34" i="21" s="1"/>
  <c r="J34" i="21" a="1"/>
  <c r="J34" i="21"/>
  <c r="N34" i="21" a="1"/>
  <c r="N34" i="21" s="1"/>
  <c r="G35" i="21" a="1"/>
  <c r="G35" i="21" s="1"/>
  <c r="K35" i="21" a="1"/>
  <c r="K35" i="21" s="1"/>
  <c r="O35" i="21" a="1"/>
  <c r="O35" i="21" s="1"/>
  <c r="H36" i="21" a="1"/>
  <c r="H36" i="21" s="1"/>
  <c r="K36" i="21" a="1"/>
  <c r="K36" i="21" s="1"/>
  <c r="G37" i="21" a="1"/>
  <c r="G37" i="21" s="1"/>
  <c r="J37" i="21" a="1"/>
  <c r="J37" i="21" s="1"/>
  <c r="N37" i="21" a="1"/>
  <c r="N37" i="21" s="1"/>
  <c r="G38" i="21" a="1"/>
  <c r="G38" i="21"/>
  <c r="K38" i="21" a="1"/>
  <c r="K38" i="21" s="1"/>
  <c r="O38" i="21" a="1"/>
  <c r="O38" i="21" s="1"/>
  <c r="H39" i="21" a="1"/>
  <c r="H39" i="21" s="1"/>
  <c r="K39" i="21" a="1"/>
  <c r="K39" i="21" s="1"/>
  <c r="N39" i="21" a="1"/>
  <c r="N39" i="21" s="1"/>
  <c r="J40" i="21" a="1"/>
  <c r="J40" i="21"/>
  <c r="N40" i="21" a="1"/>
  <c r="N40" i="21" s="1"/>
  <c r="G41" i="21" a="1"/>
  <c r="G41" i="21" s="1"/>
  <c r="K41" i="21" a="1"/>
  <c r="K41" i="21" s="1"/>
  <c r="O41" i="21" a="1"/>
  <c r="O41" i="21" s="1"/>
  <c r="H42" i="21" a="1"/>
  <c r="H42" i="21" s="1"/>
  <c r="K42" i="21" a="1"/>
  <c r="K42" i="21" s="1"/>
  <c r="N42" i="21" a="1"/>
  <c r="N42" i="21" s="1"/>
  <c r="F43" i="21" a="1"/>
  <c r="F43" i="21" s="1"/>
  <c r="J43" i="21" a="1"/>
  <c r="J43" i="21" s="1"/>
  <c r="N43" i="21" a="1"/>
  <c r="N43" i="21"/>
  <c r="G44" i="21" a="1"/>
  <c r="G44" i="21" s="1"/>
  <c r="K44" i="21" a="1"/>
  <c r="K44" i="21" s="1"/>
  <c r="O44" i="21" a="1"/>
  <c r="O44" i="21" s="1"/>
  <c r="K45" i="21" a="1"/>
  <c r="K45" i="21" s="1"/>
  <c r="N45" i="21" a="1"/>
  <c r="N45" i="21" s="1"/>
  <c r="F46" i="21" a="1"/>
  <c r="F46" i="21"/>
  <c r="J46" i="21" a="1"/>
  <c r="J46" i="21" s="1"/>
  <c r="N46" i="21" a="1"/>
  <c r="N46" i="21" s="1"/>
  <c r="G47" i="21" a="1"/>
  <c r="G47" i="21" s="1"/>
  <c r="K47" i="21" a="1"/>
  <c r="K47" i="21" s="1"/>
  <c r="O47" i="21" a="1"/>
  <c r="O47" i="21" s="1"/>
  <c r="H48" i="21" a="1"/>
  <c r="H48" i="21" s="1"/>
  <c r="K48" i="21" a="1"/>
  <c r="K48" i="21" s="1"/>
  <c r="G49" i="21" a="1"/>
  <c r="G49" i="21" s="1"/>
  <c r="K49" i="21" a="1"/>
  <c r="K49" i="21" s="1"/>
  <c r="G50" i="21" a="1"/>
  <c r="G50" i="21"/>
  <c r="J50" i="21" a="1"/>
  <c r="J50" i="21" s="1"/>
  <c r="M50" i="21" a="1"/>
  <c r="M50" i="21" s="1"/>
  <c r="P50" i="21" a="1"/>
  <c r="P50" i="21" s="1"/>
  <c r="L51" i="21" a="1"/>
  <c r="L51" i="21" s="1"/>
  <c r="O51" i="21" a="1"/>
  <c r="O51" i="21" s="1"/>
  <c r="G52" i="21" a="1"/>
  <c r="G52" i="21"/>
  <c r="J52" i="21" a="1"/>
  <c r="J52" i="21" s="1"/>
  <c r="F53" i="21" a="1"/>
  <c r="F53" i="21" s="1"/>
  <c r="I53" i="21" a="1"/>
  <c r="I53" i="21" s="1"/>
  <c r="L53" i="21" a="1"/>
  <c r="L53" i="21" s="1"/>
  <c r="P53" i="21" a="1"/>
  <c r="P53" i="21" s="1"/>
  <c r="I54" i="21" a="1"/>
  <c r="I54" i="21" s="1"/>
  <c r="M54" i="21" a="1"/>
  <c r="M54" i="21" s="1"/>
  <c r="F55" i="21" a="1"/>
  <c r="F55" i="21" s="1"/>
  <c r="J55" i="21" a="1"/>
  <c r="J55" i="21" s="1"/>
  <c r="N55" i="21" a="1"/>
  <c r="N55" i="21"/>
  <c r="G56" i="21" a="1"/>
  <c r="G56" i="21" s="1"/>
  <c r="K56" i="21" a="1"/>
  <c r="K56" i="21" s="1"/>
  <c r="O56" i="21" a="1"/>
  <c r="O56" i="21" s="1"/>
  <c r="H57" i="21" a="1"/>
  <c r="H57" i="21" s="1"/>
  <c r="L57" i="21" a="1"/>
  <c r="L57" i="21" s="1"/>
  <c r="P57" i="21" a="1"/>
  <c r="P57" i="21"/>
  <c r="I58" i="21" a="1"/>
  <c r="I58" i="21" s="1"/>
  <c r="M58" i="21" a="1"/>
  <c r="M58" i="21" s="1"/>
  <c r="F59" i="21" a="1"/>
  <c r="F59" i="21" s="1"/>
  <c r="J59" i="21" a="1"/>
  <c r="J59" i="21" s="1"/>
  <c r="N59" i="21" a="1"/>
  <c r="N59" i="21" s="1"/>
  <c r="G60" i="21" a="1"/>
  <c r="G60" i="21" s="1"/>
  <c r="K60" i="21" a="1"/>
  <c r="K60" i="21" s="1"/>
  <c r="O60" i="21" a="1"/>
  <c r="O60" i="21" s="1"/>
  <c r="E22" i="21" a="1"/>
  <c r="E22" i="21" s="1"/>
  <c r="E26" i="21" a="1"/>
  <c r="E26" i="21"/>
  <c r="E30" i="21" a="1"/>
  <c r="E30" i="21" s="1"/>
  <c r="E34" i="21" a="1"/>
  <c r="E34" i="21" s="1"/>
  <c r="E38" i="21" a="1"/>
  <c r="E38" i="21" s="1"/>
  <c r="E42" i="21" a="1"/>
  <c r="E42" i="21" s="1"/>
  <c r="E46" i="21" a="1"/>
  <c r="E46" i="21" s="1"/>
  <c r="E50" i="21" a="1"/>
  <c r="E50" i="21"/>
  <c r="E54" i="21" a="1"/>
  <c r="E54" i="21" s="1"/>
  <c r="E58" i="21" a="1"/>
  <c r="E58" i="21" s="1"/>
  <c r="AB52" i="21" a="1"/>
  <c r="AB52" i="21" s="1"/>
  <c r="AC53" i="21" a="1"/>
  <c r="AC53" i="21" s="1"/>
  <c r="Z54" i="21" a="1"/>
  <c r="Z54" i="21" s="1"/>
  <c r="W55" i="21" a="1"/>
  <c r="W55" i="21" s="1"/>
  <c r="T56" i="21" a="1"/>
  <c r="T56" i="21" s="1"/>
  <c r="Y56" i="21" a="1"/>
  <c r="Y56" i="21" s="1"/>
  <c r="AC56" i="21" a="1"/>
  <c r="AC56" i="21" s="1"/>
  <c r="V57" i="21" a="1"/>
  <c r="V57" i="21"/>
  <c r="Z57" i="21" a="1"/>
  <c r="Z57" i="21" s="1"/>
  <c r="S58" i="21" a="1"/>
  <c r="S58" i="21" s="1"/>
  <c r="W58" i="21" a="1"/>
  <c r="W58" i="21" s="1"/>
  <c r="AA58" i="21" a="1"/>
  <c r="AA58" i="21" s="1"/>
  <c r="T59" i="21" a="1"/>
  <c r="T59" i="21" s="1"/>
  <c r="X59" i="21" a="1"/>
  <c r="X59" i="21"/>
  <c r="AB59" i="21" a="1"/>
  <c r="AB59" i="21" s="1"/>
  <c r="Y60" i="21" a="1"/>
  <c r="Y60" i="21" s="1"/>
  <c r="AC60" i="21" a="1"/>
  <c r="AC60" i="21" s="1"/>
  <c r="R23" i="21" a="1"/>
  <c r="R23" i="21" s="1"/>
  <c r="R26" i="21" a="1"/>
  <c r="R26" i="21" s="1"/>
  <c r="R29" i="21" a="1"/>
  <c r="R29" i="21" s="1"/>
  <c r="R33" i="21" a="1"/>
  <c r="R33" i="21" s="1"/>
  <c r="R37" i="21" a="1"/>
  <c r="R37" i="21" s="1"/>
  <c r="R41" i="21" a="1"/>
  <c r="R41" i="21"/>
  <c r="R45" i="21" a="1"/>
  <c r="R45" i="21" s="1"/>
  <c r="R49" i="21" a="1"/>
  <c r="R49" i="21" s="1"/>
  <c r="R53" i="21" a="1"/>
  <c r="R53" i="21" s="1"/>
  <c r="R57" i="21" a="1"/>
  <c r="R57" i="21" s="1"/>
  <c r="R19" i="21" a="1"/>
  <c r="R19" i="21" s="1"/>
  <c r="I19" i="21" a="1"/>
  <c r="I19" i="21"/>
  <c r="L19" i="21" a="1"/>
  <c r="L19" i="21" s="1"/>
  <c r="P19" i="21" a="1"/>
  <c r="P19" i="21" s="1"/>
  <c r="I20" i="21" a="1"/>
  <c r="I20" i="21" s="1"/>
  <c r="M20" i="21" a="1"/>
  <c r="M20" i="21" s="1"/>
  <c r="F21" i="21" a="1"/>
  <c r="F21" i="21" s="1"/>
  <c r="J21" i="21" a="1"/>
  <c r="J21" i="21" s="1"/>
  <c r="N21" i="21" a="1"/>
  <c r="N21" i="21" s="1"/>
  <c r="F22" i="21" a="1"/>
  <c r="F22" i="21" s="1"/>
  <c r="I22" i="21" a="1"/>
  <c r="I22" i="21" s="1"/>
  <c r="M22" i="21" a="1"/>
  <c r="M22" i="21"/>
  <c r="F23" i="21" a="1"/>
  <c r="F23" i="21" s="1"/>
  <c r="J23" i="21" a="1"/>
  <c r="J23" i="21" s="1"/>
  <c r="N23" i="21" a="1"/>
  <c r="N23" i="21" s="1"/>
  <c r="G24" i="21" a="1"/>
  <c r="G24" i="21" s="1"/>
  <c r="K24" i="21" a="1"/>
  <c r="K24" i="21" s="1"/>
  <c r="G25" i="21" a="1"/>
  <c r="G25" i="21"/>
  <c r="J25" i="21" a="1"/>
  <c r="J25" i="21" s="1"/>
  <c r="N25" i="21" a="1"/>
  <c r="N25" i="21" s="1"/>
  <c r="G26" i="21" a="1"/>
  <c r="G26" i="21" s="1"/>
  <c r="K26" i="21" a="1"/>
  <c r="K26" i="21" s="1"/>
  <c r="O26" i="21" a="1"/>
  <c r="O26" i="21" s="1"/>
  <c r="H27" i="21" a="1"/>
  <c r="H27" i="21" s="1"/>
  <c r="L27" i="21" a="1"/>
  <c r="L27" i="21" s="1"/>
  <c r="O27" i="21" a="1"/>
  <c r="O27" i="21" s="1"/>
  <c r="G28" i="21" a="1"/>
  <c r="G28" i="21" s="1"/>
  <c r="K28" i="21" a="1"/>
  <c r="K28" i="21" s="1"/>
  <c r="O28" i="21" a="1"/>
  <c r="O28" i="21" s="1"/>
  <c r="H29" i="21" a="1"/>
  <c r="H29" i="21"/>
  <c r="L29" i="21" a="1"/>
  <c r="L29" i="21" s="1"/>
  <c r="P29" i="21" a="1"/>
  <c r="P29" i="21" s="1"/>
  <c r="L30" i="21" a="1"/>
  <c r="L30" i="21" s="1"/>
  <c r="O30" i="21" a="1"/>
  <c r="O30" i="21" s="1"/>
  <c r="G31" i="21" a="1"/>
  <c r="G31" i="21" s="1"/>
  <c r="K31" i="21" a="1"/>
  <c r="K31" i="21" s="1"/>
  <c r="O31" i="21" a="1"/>
  <c r="O31" i="21" s="1"/>
  <c r="H32" i="21" a="1"/>
  <c r="H32" i="21"/>
  <c r="L32" i="21" a="1"/>
  <c r="L32" i="21" s="1"/>
  <c r="P32" i="21" a="1"/>
  <c r="P32" i="21" s="1"/>
  <c r="H33" i="21" a="1"/>
  <c r="H33" i="21" s="1"/>
  <c r="O33" i="21" a="1"/>
  <c r="O33" i="21" s="1"/>
  <c r="G34" i="21" a="1"/>
  <c r="G34" i="21" s="1"/>
  <c r="K34" i="21" a="1"/>
  <c r="K34" i="21" s="1"/>
  <c r="O34" i="21" a="1"/>
  <c r="O34" i="21" s="1"/>
  <c r="H35" i="21" a="1"/>
  <c r="H35" i="21"/>
  <c r="L35" i="21" a="1"/>
  <c r="L35" i="21" s="1"/>
  <c r="P35" i="21" a="1"/>
  <c r="P35" i="21" s="1"/>
  <c r="I36" i="21" a="1"/>
  <c r="I36" i="21" s="1"/>
  <c r="L36" i="21" a="1"/>
  <c r="L36" i="21" s="1"/>
  <c r="O36" i="21" a="1"/>
  <c r="O36" i="21" s="1"/>
  <c r="K37" i="21" a="1"/>
  <c r="K37" i="21" s="1"/>
  <c r="O37" i="21" a="1"/>
  <c r="O37" i="21" s="1"/>
  <c r="H38" i="21" a="1"/>
  <c r="H38" i="21" s="1"/>
  <c r="L38" i="21" a="1"/>
  <c r="L38" i="21" s="1"/>
  <c r="P38" i="21" a="1"/>
  <c r="P38" i="21" s="1"/>
  <c r="I39" i="21" a="1"/>
  <c r="I39" i="21" s="1"/>
  <c r="L39" i="21" a="1"/>
  <c r="L39" i="21" s="1"/>
  <c r="O39" i="21" a="1"/>
  <c r="O39" i="21" s="1"/>
  <c r="G40" i="21" a="1"/>
  <c r="G40" i="21" s="1"/>
  <c r="K40" i="21" a="1"/>
  <c r="K40" i="21" s="1"/>
  <c r="O40" i="21" a="1"/>
  <c r="O40" i="21" s="1"/>
  <c r="H41" i="21" a="1"/>
  <c r="H41" i="21" s="1"/>
  <c r="L41" i="21" a="1"/>
  <c r="L41" i="21" s="1"/>
  <c r="P41" i="21" a="1"/>
  <c r="P41" i="21" s="1"/>
  <c r="L42" i="21" a="1"/>
  <c r="L42" i="21" s="1"/>
  <c r="O42" i="21" a="1"/>
  <c r="O42" i="21" s="1"/>
  <c r="G43" i="21" a="1"/>
  <c r="G43" i="21" s="1"/>
  <c r="K43" i="21" a="1"/>
  <c r="K43" i="21" s="1"/>
  <c r="O43" i="21" a="1"/>
  <c r="O43" i="21" s="1"/>
  <c r="H44" i="21" a="1"/>
  <c r="H44" i="21" s="1"/>
  <c r="L44" i="21" a="1"/>
  <c r="L44" i="21" s="1"/>
  <c r="P44" i="21" a="1"/>
  <c r="P44" i="21" s="1"/>
  <c r="H45" i="21" a="1"/>
  <c r="H45" i="21" s="1"/>
  <c r="O45" i="21" a="1"/>
  <c r="O45" i="21" s="1"/>
  <c r="G46" i="21" a="1"/>
  <c r="G46" i="21" s="1"/>
  <c r="K46" i="21" a="1"/>
  <c r="K46" i="21" s="1"/>
  <c r="O46" i="21" a="1"/>
  <c r="O46" i="21" s="1"/>
  <c r="H47" i="21" a="1"/>
  <c r="H47" i="21" s="1"/>
  <c r="L47" i="21" a="1"/>
  <c r="L47" i="21" s="1"/>
  <c r="P47" i="21" a="1"/>
  <c r="P47" i="21" s="1"/>
  <c r="I48" i="21" a="1"/>
  <c r="I48" i="21" s="1"/>
  <c r="L48" i="21" a="1"/>
  <c r="L48" i="21" s="1"/>
  <c r="O48" i="21" a="1"/>
  <c r="O48" i="21" s="1"/>
  <c r="H49" i="21" a="1"/>
  <c r="H49" i="21" s="1"/>
  <c r="L49" i="21" a="1"/>
  <c r="L49" i="21" s="1"/>
  <c r="O49" i="21" a="1"/>
  <c r="O49" i="21" s="1"/>
  <c r="K50" i="21" a="1"/>
  <c r="K50" i="21" s="1"/>
  <c r="N50" i="21" a="1"/>
  <c r="N50" i="21" s="1"/>
  <c r="F51" i="21" a="1"/>
  <c r="F51" i="21" s="1"/>
  <c r="I51" i="21" a="1"/>
  <c r="I51" i="21" s="1"/>
  <c r="P51" i="21" a="1"/>
  <c r="P51" i="21" s="1"/>
  <c r="H52" i="21" a="1"/>
  <c r="H52" i="21" s="1"/>
  <c r="K52" i="21" a="1"/>
  <c r="K52" i="21" s="1"/>
  <c r="N52" i="21" a="1"/>
  <c r="N52" i="21" s="1"/>
  <c r="J53" i="21" a="1"/>
  <c r="J53" i="21" s="1"/>
  <c r="M53" i="21" a="1"/>
  <c r="M53" i="21" s="1"/>
  <c r="F54" i="21" a="1"/>
  <c r="F54" i="21" s="1"/>
  <c r="J54" i="21" a="1"/>
  <c r="J54" i="21" s="1"/>
  <c r="N54" i="21" a="1"/>
  <c r="N54" i="21" s="1"/>
  <c r="G55" i="21" a="1"/>
  <c r="G55" i="21" s="1"/>
  <c r="K55" i="21" a="1"/>
  <c r="K55" i="21" s="1"/>
  <c r="O55" i="21" a="1"/>
  <c r="O55" i="21" s="1"/>
  <c r="H56" i="21" a="1"/>
  <c r="H56" i="21" s="1"/>
  <c r="L56" i="21" a="1"/>
  <c r="L56" i="21" s="1"/>
  <c r="P56" i="21" a="1"/>
  <c r="P56" i="21" s="1"/>
  <c r="I57" i="21" a="1"/>
  <c r="I57" i="21" s="1"/>
  <c r="M57" i="21" a="1"/>
  <c r="M57" i="21" s="1"/>
  <c r="F58" i="21" a="1"/>
  <c r="F58" i="21" s="1"/>
  <c r="J58" i="21" a="1"/>
  <c r="J58" i="21" s="1"/>
  <c r="N58" i="21" a="1"/>
  <c r="N58" i="21" s="1"/>
  <c r="G59" i="21" a="1"/>
  <c r="G59" i="21" s="1"/>
  <c r="K59" i="21" a="1"/>
  <c r="K59" i="21" s="1"/>
  <c r="O59" i="21" a="1"/>
  <c r="O59" i="21" s="1"/>
  <c r="H60" i="21" a="1"/>
  <c r="H60" i="21" s="1"/>
  <c r="L60" i="21" a="1"/>
  <c r="L60" i="21" s="1"/>
  <c r="P60" i="21" a="1"/>
  <c r="P60" i="21" s="1"/>
  <c r="E23" i="21" a="1"/>
  <c r="E23" i="21" s="1"/>
  <c r="E27" i="21" a="1"/>
  <c r="E27" i="21" s="1"/>
  <c r="E31" i="21" a="1"/>
  <c r="E31" i="21" s="1"/>
  <c r="E35" i="21" a="1"/>
  <c r="E35" i="21" s="1"/>
  <c r="E39" i="21" a="1"/>
  <c r="E39" i="21" s="1"/>
  <c r="E43" i="21" a="1"/>
  <c r="E43" i="21" s="1"/>
  <c r="E47" i="21" a="1"/>
  <c r="E47" i="21" s="1"/>
  <c r="E51" i="21" a="1"/>
  <c r="E51" i="21" s="1"/>
  <c r="E55" i="21" a="1"/>
  <c r="E55" i="21" s="1"/>
  <c r="E59" i="21" a="1"/>
  <c r="E59" i="21" s="1"/>
  <c r="S54" i="21" a="1"/>
  <c r="S54" i="21" s="1"/>
  <c r="AA54" i="21" a="1"/>
  <c r="AA54" i="21" s="1"/>
  <c r="X55" i="21" a="1"/>
  <c r="X55" i="21" s="1"/>
  <c r="Z56" i="21" a="1"/>
  <c r="Z56" i="21" s="1"/>
  <c r="S57" i="21" a="1"/>
  <c r="S57" i="21" s="1"/>
  <c r="W57" i="21" a="1"/>
  <c r="W57" i="21" s="1"/>
  <c r="AA57" i="21" a="1"/>
  <c r="AA57" i="21" s="1"/>
  <c r="T58" i="21" a="1"/>
  <c r="T58" i="21" s="1"/>
  <c r="X58" i="21" a="1"/>
  <c r="X58" i="21" s="1"/>
  <c r="AB58" i="21" a="1"/>
  <c r="AB58" i="21" s="1"/>
  <c r="Y59" i="21" a="1"/>
  <c r="Y59" i="21" s="1"/>
  <c r="AC59" i="21" a="1"/>
  <c r="AC59" i="21" s="1"/>
  <c r="V60" i="21" a="1"/>
  <c r="V60" i="21" s="1"/>
  <c r="Z60" i="21" a="1"/>
  <c r="Z60" i="21" s="1"/>
  <c r="R20" i="21" a="1"/>
  <c r="R20" i="21" s="1"/>
  <c r="R27" i="21" a="1"/>
  <c r="R27" i="21" s="1"/>
  <c r="R30" i="21" a="1"/>
  <c r="R30" i="21" s="1"/>
  <c r="R34" i="21" a="1"/>
  <c r="R34" i="21" s="1"/>
  <c r="R38" i="21" a="1"/>
  <c r="R38" i="21" s="1"/>
  <c r="R42" i="21" a="1"/>
  <c r="R42" i="21" s="1"/>
  <c r="R46" i="21" a="1"/>
  <c r="R46" i="21" s="1"/>
  <c r="R50" i="21" a="1"/>
  <c r="R50" i="21" s="1"/>
  <c r="R54" i="21" a="1"/>
  <c r="R54" i="21" s="1"/>
  <c r="R58" i="21" a="1"/>
  <c r="R58" i="21" s="1"/>
  <c r="F19" i="21" a="1"/>
  <c r="F19" i="21" s="1"/>
  <c r="M19" i="21" a="1"/>
  <c r="M19" i="21" s="1"/>
  <c r="F20" i="21" a="1"/>
  <c r="F20" i="21" s="1"/>
  <c r="J20" i="21" a="1"/>
  <c r="J20" i="21" s="1"/>
  <c r="N20" i="21" a="1"/>
  <c r="N20" i="21" s="1"/>
  <c r="G21" i="21" a="1"/>
  <c r="G21" i="21" s="1"/>
  <c r="K21" i="21" a="1"/>
  <c r="K21" i="21" s="1"/>
  <c r="O21" i="21" a="1"/>
  <c r="O21" i="21" s="1"/>
  <c r="G22" i="21" a="1"/>
  <c r="G22" i="21" s="1"/>
  <c r="J22" i="21" a="1"/>
  <c r="J22" i="21" s="1"/>
  <c r="N22" i="21" a="1"/>
  <c r="N22" i="21" s="1"/>
  <c r="G23" i="21" a="1"/>
  <c r="G23" i="21" s="1"/>
  <c r="K23" i="21" a="1"/>
  <c r="K23" i="21" s="1"/>
  <c r="O23" i="21" a="1"/>
  <c r="O23" i="21" s="1"/>
  <c r="H24" i="21" a="1"/>
  <c r="H24" i="21" s="1"/>
  <c r="L24" i="21" a="1"/>
  <c r="L24" i="21" s="1"/>
  <c r="O24" i="21" a="1"/>
  <c r="O24" i="21" s="1"/>
  <c r="K25" i="21" a="1"/>
  <c r="K25" i="21" s="1"/>
  <c r="O25" i="21" a="1"/>
  <c r="O25" i="21" s="1"/>
  <c r="H26" i="21" a="1"/>
  <c r="H26" i="21" s="1"/>
  <c r="L26" i="21" a="1"/>
  <c r="L26" i="21" s="1"/>
  <c r="P26" i="21" a="1"/>
  <c r="P26" i="21" s="1"/>
  <c r="I27" i="21" a="1"/>
  <c r="I27" i="21" s="1"/>
  <c r="M27" i="21" a="1"/>
  <c r="M27" i="21" s="1"/>
  <c r="P27" i="21" a="1"/>
  <c r="P27" i="21" s="1"/>
  <c r="H28" i="21" a="1"/>
  <c r="H28" i="21" s="1"/>
  <c r="L28" i="21" a="1"/>
  <c r="L28" i="21" s="1"/>
  <c r="P28" i="21" a="1"/>
  <c r="P28" i="21" s="1"/>
  <c r="I29" i="21" a="1"/>
  <c r="I29" i="21" s="1"/>
  <c r="M29" i="21" a="1"/>
  <c r="M29" i="21" s="1"/>
  <c r="F30" i="21" a="1"/>
  <c r="F30" i="21" s="1"/>
  <c r="I30" i="21" a="1"/>
  <c r="I30" i="21" s="1"/>
  <c r="P30" i="21" a="1"/>
  <c r="P30" i="21" s="1"/>
  <c r="H31" i="21" a="1"/>
  <c r="H31" i="21" s="1"/>
  <c r="L31" i="21" a="1"/>
  <c r="L31" i="21" s="1"/>
  <c r="P31" i="21" a="1"/>
  <c r="P31" i="21" s="1"/>
  <c r="I32" i="21" a="1"/>
  <c r="I32" i="21" s="1"/>
  <c r="M32" i="21" a="1"/>
  <c r="M32" i="21" s="1"/>
  <c r="F33" i="21" a="1"/>
  <c r="F33" i="21" s="1"/>
  <c r="I33" i="21" a="1"/>
  <c r="I33" i="21" s="1"/>
  <c r="L33" i="21" a="1"/>
  <c r="L33" i="21" s="1"/>
  <c r="H34" i="21" a="1"/>
  <c r="H34" i="21" s="1"/>
  <c r="L34" i="21" a="1"/>
  <c r="L34" i="21" s="1"/>
  <c r="P34" i="21" a="1"/>
  <c r="P34" i="21" s="1"/>
  <c r="I35" i="21" a="1"/>
  <c r="I35" i="21" s="1"/>
  <c r="M35" i="21" a="1"/>
  <c r="M35" i="21" s="1"/>
  <c r="F36" i="21" a="1"/>
  <c r="F36" i="21" s="1"/>
  <c r="J36" i="21" a="1"/>
  <c r="J36" i="21" s="1"/>
  <c r="M36" i="21" a="1"/>
  <c r="M36" i="21" s="1"/>
  <c r="P36" i="21" a="1"/>
  <c r="P36" i="21" s="1"/>
  <c r="H37" i="21" a="1"/>
  <c r="H37" i="21" s="1"/>
  <c r="L37" i="21" a="1"/>
  <c r="L37" i="21" s="1"/>
  <c r="P37" i="21" a="1"/>
  <c r="P37" i="21" s="1"/>
  <c r="I38" i="21" a="1"/>
  <c r="I38" i="21" s="1"/>
  <c r="M38" i="21" a="1"/>
  <c r="M38" i="21" s="1"/>
  <c r="F39" i="21" a="1"/>
  <c r="F39" i="21" s="1"/>
  <c r="M39" i="21" a="1"/>
  <c r="M39" i="21" s="1"/>
  <c r="P39" i="21" a="1"/>
  <c r="P39" i="21" s="1"/>
  <c r="H40" i="21" a="1"/>
  <c r="H40" i="21" s="1"/>
  <c r="L40" i="21" a="1"/>
  <c r="L40" i="21" s="1"/>
  <c r="P40" i="21" a="1"/>
  <c r="P40" i="21" s="1"/>
  <c r="I41" i="21" a="1"/>
  <c r="I41" i="21" s="1"/>
  <c r="M41" i="21" a="1"/>
  <c r="M41" i="21" s="1"/>
  <c r="F42" i="21" a="1"/>
  <c r="F42" i="21" s="1"/>
  <c r="I42" i="21" a="1"/>
  <c r="I42" i="21" s="1"/>
  <c r="P42" i="21" a="1"/>
  <c r="P42" i="21" s="1"/>
  <c r="H43" i="21" a="1"/>
  <c r="H43" i="21" s="1"/>
  <c r="L43" i="21" a="1"/>
  <c r="L43" i="21" s="1"/>
  <c r="P43" i="21" a="1"/>
  <c r="P43" i="21" s="1"/>
  <c r="I44" i="21" a="1"/>
  <c r="I44" i="21" s="1"/>
  <c r="M44" i="21" a="1"/>
  <c r="M44" i="21" s="1"/>
  <c r="F45" i="21" a="1"/>
  <c r="F45" i="21" s="1"/>
  <c r="I45" i="21" a="1"/>
  <c r="I45" i="21" s="1"/>
  <c r="L45" i="21" a="1"/>
  <c r="L45" i="21" s="1"/>
  <c r="H46" i="21" a="1"/>
  <c r="H46" i="21" s="1"/>
  <c r="L46" i="21" a="1"/>
  <c r="L46" i="21" s="1"/>
  <c r="P46" i="21" a="1"/>
  <c r="P46" i="21" s="1"/>
  <c r="I47" i="21" a="1"/>
  <c r="I47" i="21" s="1"/>
  <c r="M47" i="21" a="1"/>
  <c r="M47" i="21" s="1"/>
  <c r="F48" i="21" a="1"/>
  <c r="F48" i="21" s="1"/>
  <c r="M48" i="21" a="1"/>
  <c r="M48" i="21" s="1"/>
  <c r="P48" i="21" a="1"/>
  <c r="P48" i="21" s="1"/>
  <c r="I49" i="21" a="1"/>
  <c r="I49" i="21" s="1"/>
  <c r="M49" i="21" a="1"/>
  <c r="M49" i="21" s="1"/>
  <c r="P49" i="21" a="1"/>
  <c r="P49" i="21" s="1"/>
  <c r="H50" i="21" a="1"/>
  <c r="H50" i="21" s="1"/>
  <c r="O50" i="21" a="1"/>
  <c r="O50" i="21" s="1"/>
  <c r="G51" i="21" a="1"/>
  <c r="G51" i="21" s="1"/>
  <c r="J51" i="21" a="1"/>
  <c r="J51" i="21" s="1"/>
  <c r="M51" i="21" a="1"/>
  <c r="M51" i="21" s="1"/>
  <c r="I52" i="21" a="1"/>
  <c r="I52" i="21" s="1"/>
  <c r="L52" i="21" a="1"/>
  <c r="L52" i="21" s="1"/>
  <c r="O52" i="21" a="1"/>
  <c r="O52" i="21" s="1"/>
  <c r="G53" i="21" a="1"/>
  <c r="G53" i="21" s="1"/>
  <c r="N53" i="21" a="1"/>
  <c r="N53" i="21" s="1"/>
  <c r="G54" i="21" a="1"/>
  <c r="G54" i="21" s="1"/>
  <c r="K54" i="21" a="1"/>
  <c r="K54" i="21" s="1"/>
  <c r="O54" i="21" a="1"/>
  <c r="O54" i="21" s="1"/>
  <c r="H55" i="21" a="1"/>
  <c r="H55" i="21" s="1"/>
  <c r="L55" i="21" a="1"/>
  <c r="L55" i="21" s="1"/>
  <c r="P55" i="21" a="1"/>
  <c r="P55" i="21" s="1"/>
  <c r="I56" i="21" a="1"/>
  <c r="I56" i="21" s="1"/>
  <c r="M56" i="21" a="1"/>
  <c r="M56" i="21" s="1"/>
  <c r="F57" i="21" a="1"/>
  <c r="F57" i="21" s="1"/>
  <c r="J57" i="21" a="1"/>
  <c r="J57" i="21" s="1"/>
  <c r="N57" i="21" a="1"/>
  <c r="N57" i="21" s="1"/>
  <c r="G58" i="21" a="1"/>
  <c r="G58" i="21" s="1"/>
  <c r="K58" i="21" a="1"/>
  <c r="K58" i="21" s="1"/>
  <c r="O58" i="21" a="1"/>
  <c r="O58" i="21" s="1"/>
  <c r="H59" i="21" a="1"/>
  <c r="H59" i="21" s="1"/>
  <c r="L59" i="21" a="1"/>
  <c r="L59" i="21" s="1"/>
  <c r="P59" i="21" a="1"/>
  <c r="P59" i="21" s="1"/>
  <c r="I60" i="21" a="1"/>
  <c r="I60" i="21" s="1"/>
  <c r="M60" i="21" a="1"/>
  <c r="M60" i="21" s="1"/>
  <c r="E20" i="21" a="1"/>
  <c r="E20" i="21" s="1"/>
  <c r="E24" i="21" a="1"/>
  <c r="E24" i="21" s="1"/>
  <c r="E28" i="21" a="1"/>
  <c r="E28" i="21" s="1"/>
  <c r="E32" i="21" a="1"/>
  <c r="E32" i="21" s="1"/>
  <c r="E36" i="21" a="1"/>
  <c r="E36" i="21" s="1"/>
  <c r="E40" i="21" a="1"/>
  <c r="E40" i="21" s="1"/>
  <c r="E44" i="21" a="1"/>
  <c r="E44" i="21" s="1"/>
  <c r="E48" i="21" a="1"/>
  <c r="E48" i="21" s="1"/>
  <c r="E52" i="21" a="1"/>
  <c r="E52" i="21" s="1"/>
  <c r="E56" i="21" a="1"/>
  <c r="E56" i="21" s="1"/>
  <c r="E60" i="21" a="1"/>
  <c r="E60" i="21" s="1"/>
  <c r="M17" i="31" a="1"/>
  <c r="M17" i="31" s="1"/>
  <c r="I18" i="31" a="1"/>
  <c r="I18" i="31" s="1"/>
  <c r="F19" i="31" a="1"/>
  <c r="F19" i="31" s="1"/>
  <c r="N19" i="31" a="1"/>
  <c r="N19" i="31" s="1"/>
  <c r="K20" i="31" a="1"/>
  <c r="K20" i="31" s="1"/>
  <c r="G21" i="31" a="1"/>
  <c r="G21" i="31" s="1"/>
  <c r="O21" i="31" a="1"/>
  <c r="O21" i="31" s="1"/>
  <c r="K22" i="31" a="1"/>
  <c r="K22" i="31" s="1"/>
  <c r="H23" i="31" a="1"/>
  <c r="H23" i="31" s="1"/>
  <c r="P23" i="31" a="1"/>
  <c r="P23" i="31" s="1"/>
  <c r="M24" i="31" a="1"/>
  <c r="M24" i="31" s="1"/>
  <c r="J25" i="31" a="1"/>
  <c r="J25" i="31" s="1"/>
  <c r="G26" i="31" a="1"/>
  <c r="G26" i="31" s="1"/>
  <c r="O26" i="31" a="1"/>
  <c r="O26" i="31" s="1"/>
  <c r="L27" i="31" a="1"/>
  <c r="L27" i="31" s="1"/>
  <c r="I28" i="31" a="1"/>
  <c r="I28" i="31" s="1"/>
  <c r="F29" i="31" a="1"/>
  <c r="F29" i="31" s="1"/>
  <c r="N29" i="31" a="1"/>
  <c r="N29" i="31" s="1"/>
  <c r="K30" i="31" a="1"/>
  <c r="K30" i="31" s="1"/>
  <c r="H31" i="31" a="1"/>
  <c r="H31" i="31" s="1"/>
  <c r="P31" i="31" a="1"/>
  <c r="P31" i="31" s="1"/>
  <c r="M32" i="31" a="1"/>
  <c r="M32" i="31" s="1"/>
  <c r="J33" i="31" a="1"/>
  <c r="J33" i="31" s="1"/>
  <c r="G34" i="31" a="1"/>
  <c r="G34" i="31" s="1"/>
  <c r="O34" i="31" a="1"/>
  <c r="O34" i="31" s="1"/>
  <c r="L35" i="31" a="1"/>
  <c r="L35" i="31" s="1"/>
  <c r="I36" i="31" a="1"/>
  <c r="I36" i="31" s="1"/>
  <c r="F37" i="31" a="1"/>
  <c r="F37" i="31" s="1"/>
  <c r="N37" i="31" a="1"/>
  <c r="N37" i="31" s="1"/>
  <c r="K38" i="31" a="1"/>
  <c r="K38" i="31" s="1"/>
  <c r="H39" i="31" a="1"/>
  <c r="H39" i="31" s="1"/>
  <c r="P39" i="31" a="1"/>
  <c r="P39" i="31" s="1"/>
  <c r="M40" i="31" a="1"/>
  <c r="M40" i="31" s="1"/>
  <c r="J41" i="31" a="1"/>
  <c r="J41" i="31" s="1"/>
  <c r="G42" i="31" a="1"/>
  <c r="G42" i="31" s="1"/>
  <c r="O42" i="31" a="1"/>
  <c r="O42" i="31" s="1"/>
  <c r="L43" i="31" a="1"/>
  <c r="L43" i="31" s="1"/>
  <c r="I44" i="31" a="1"/>
  <c r="I44" i="31" s="1"/>
  <c r="F45" i="31" a="1"/>
  <c r="F45" i="31" s="1"/>
  <c r="N45" i="31" a="1"/>
  <c r="N45" i="31" s="1"/>
  <c r="K46" i="31" a="1"/>
  <c r="K46" i="31" s="1"/>
  <c r="H47" i="31" a="1"/>
  <c r="H47" i="31" s="1"/>
  <c r="P47" i="31" a="1"/>
  <c r="P47" i="31" s="1"/>
  <c r="M48" i="31" a="1"/>
  <c r="M48" i="31" s="1"/>
  <c r="J49" i="31" a="1"/>
  <c r="J49" i="31" s="1"/>
  <c r="G50" i="31" a="1"/>
  <c r="G50" i="31" s="1"/>
  <c r="O50" i="31" a="1"/>
  <c r="O50" i="31" s="1"/>
  <c r="L51" i="31" a="1"/>
  <c r="L51" i="31" s="1"/>
  <c r="I52" i="31" a="1"/>
  <c r="I52" i="31" s="1"/>
  <c r="E18" i="31" a="1"/>
  <c r="E18" i="31" s="1"/>
  <c r="E25" i="31" a="1"/>
  <c r="E25" i="31" s="1"/>
  <c r="E32" i="31" a="1"/>
  <c r="E32" i="31" s="1"/>
  <c r="E40" i="31" a="1"/>
  <c r="E40" i="31" s="1"/>
  <c r="E48" i="31" a="1"/>
  <c r="E48" i="31" s="1"/>
  <c r="I43" i="31" a="1"/>
  <c r="I43" i="31" s="1"/>
  <c r="K45" i="31" a="1"/>
  <c r="K45" i="31" s="1"/>
  <c r="O49" i="31" a="1"/>
  <c r="O49" i="31" s="1"/>
  <c r="E37" i="31" a="1"/>
  <c r="E37" i="31" s="1"/>
  <c r="F17" i="31" a="1"/>
  <c r="F17" i="31" s="1"/>
  <c r="J18" i="31" a="1"/>
  <c r="J18" i="31" s="1"/>
  <c r="G19" i="31" a="1"/>
  <c r="G19" i="31" s="1"/>
  <c r="O19" i="31" a="1"/>
  <c r="O19" i="31" s="1"/>
  <c r="L20" i="31" a="1"/>
  <c r="L20" i="31" s="1"/>
  <c r="H21" i="31" a="1"/>
  <c r="H21" i="31" s="1"/>
  <c r="P21" i="31" a="1"/>
  <c r="P21" i="31" s="1"/>
  <c r="L22" i="31" a="1"/>
  <c r="L22" i="31" s="1"/>
  <c r="I23" i="31" a="1"/>
  <c r="I23" i="31" s="1"/>
  <c r="F24" i="31" a="1"/>
  <c r="F24" i="31" s="1"/>
  <c r="N24" i="31" a="1"/>
  <c r="N24" i="31" s="1"/>
  <c r="K25" i="31" a="1"/>
  <c r="K25" i="31" s="1"/>
  <c r="H26" i="31" a="1"/>
  <c r="H26" i="31" s="1"/>
  <c r="P26" i="31" a="1"/>
  <c r="P26" i="31" s="1"/>
  <c r="M27" i="31" a="1"/>
  <c r="M27" i="31" s="1"/>
  <c r="J28" i="31" a="1"/>
  <c r="J28" i="31" s="1"/>
  <c r="G29" i="31" a="1"/>
  <c r="G29" i="31" s="1"/>
  <c r="O29" i="31" a="1"/>
  <c r="O29" i="31" s="1"/>
  <c r="L30" i="31" a="1"/>
  <c r="L30" i="31" s="1"/>
  <c r="I31" i="31" a="1"/>
  <c r="I31" i="31" s="1"/>
  <c r="F32" i="31" a="1"/>
  <c r="F32" i="31" s="1"/>
  <c r="N32" i="31" a="1"/>
  <c r="N32" i="31" s="1"/>
  <c r="K33" i="31" a="1"/>
  <c r="K33" i="31" s="1"/>
  <c r="H34" i="31" a="1"/>
  <c r="H34" i="31" s="1"/>
  <c r="P34" i="31" a="1"/>
  <c r="P34" i="31" s="1"/>
  <c r="M35" i="31" a="1"/>
  <c r="M35" i="31" s="1"/>
  <c r="J36" i="31" a="1"/>
  <c r="J36" i="31" s="1"/>
  <c r="G37" i="31" a="1"/>
  <c r="G37" i="31" s="1"/>
  <c r="O37" i="31" a="1"/>
  <c r="O37" i="31" s="1"/>
  <c r="L38" i="31" a="1"/>
  <c r="L38" i="31" s="1"/>
  <c r="I39" i="31" a="1"/>
  <c r="I39" i="31" s="1"/>
  <c r="F40" i="31" a="1"/>
  <c r="F40" i="31" s="1"/>
  <c r="N40" i="31" a="1"/>
  <c r="N40" i="31" s="1"/>
  <c r="K41" i="31" a="1"/>
  <c r="K41" i="31" s="1"/>
  <c r="H42" i="31" a="1"/>
  <c r="H42" i="31" s="1"/>
  <c r="P42" i="31" a="1"/>
  <c r="P42" i="31" s="1"/>
  <c r="M43" i="31" a="1"/>
  <c r="M43" i="31" s="1"/>
  <c r="J44" i="31" a="1"/>
  <c r="J44" i="31" s="1"/>
  <c r="G45" i="31" a="1"/>
  <c r="G45" i="31" s="1"/>
  <c r="O45" i="31" a="1"/>
  <c r="O45" i="31" s="1"/>
  <c r="L46" i="31" a="1"/>
  <c r="L46" i="31" s="1"/>
  <c r="I47" i="31" a="1"/>
  <c r="I47" i="31" s="1"/>
  <c r="F48" i="31" a="1"/>
  <c r="F48" i="31" s="1"/>
  <c r="N48" i="31" a="1"/>
  <c r="N48" i="31" s="1"/>
  <c r="K49" i="31" a="1"/>
  <c r="K49" i="31" s="1"/>
  <c r="H50" i="31" a="1"/>
  <c r="H50" i="31" s="1"/>
  <c r="P50" i="31" a="1"/>
  <c r="P50" i="31" s="1"/>
  <c r="M51" i="31" a="1"/>
  <c r="M51" i="31" s="1"/>
  <c r="J52" i="31" a="1"/>
  <c r="J52" i="31" s="1"/>
  <c r="E19" i="31" a="1"/>
  <c r="E19" i="31" s="1"/>
  <c r="E33" i="31" a="1"/>
  <c r="E33" i="31" s="1"/>
  <c r="E41" i="31" a="1"/>
  <c r="E41" i="31" s="1"/>
  <c r="E49" i="31" a="1"/>
  <c r="E49" i="31" s="1"/>
  <c r="F44" i="31" a="1"/>
  <c r="F44" i="31" s="1"/>
  <c r="M47" i="31" a="1"/>
  <c r="M47" i="31" s="1"/>
  <c r="F52" i="31" a="1"/>
  <c r="F52" i="31" s="1"/>
  <c r="G17" i="31" a="1"/>
  <c r="G17" i="31" s="1"/>
  <c r="N17" i="31" a="1"/>
  <c r="N17" i="31" s="1"/>
  <c r="K18" i="31" a="1"/>
  <c r="K18" i="31" s="1"/>
  <c r="H19" i="31" a="1"/>
  <c r="H19" i="31" s="1"/>
  <c r="P19" i="31" a="1"/>
  <c r="P19" i="31" s="1"/>
  <c r="I21" i="31" a="1"/>
  <c r="I21" i="31" s="1"/>
  <c r="F22" i="31" a="1"/>
  <c r="F22" i="31" s="1"/>
  <c r="M22" i="31" a="1"/>
  <c r="M22" i="31" s="1"/>
  <c r="J23" i="31" a="1"/>
  <c r="J23" i="31" s="1"/>
  <c r="G24" i="31" a="1"/>
  <c r="G24" i="31" s="1"/>
  <c r="O24" i="31" a="1"/>
  <c r="O24" i="31" s="1"/>
  <c r="L25" i="31" a="1"/>
  <c r="L25" i="31" s="1"/>
  <c r="I26" i="31" a="1"/>
  <c r="I26" i="31" s="1"/>
  <c r="F27" i="31" a="1"/>
  <c r="F27" i="31" s="1"/>
  <c r="N27" i="31" a="1"/>
  <c r="N27" i="31" s="1"/>
  <c r="K28" i="31" a="1"/>
  <c r="K28" i="31" s="1"/>
  <c r="H29" i="31" a="1"/>
  <c r="H29" i="31" s="1"/>
  <c r="P29" i="31" a="1"/>
  <c r="P29" i="31" s="1"/>
  <c r="M30" i="31" a="1"/>
  <c r="M30" i="31" s="1"/>
  <c r="J31" i="31" a="1"/>
  <c r="J31" i="31" s="1"/>
  <c r="G32" i="31" a="1"/>
  <c r="G32" i="31" s="1"/>
  <c r="O32" i="31" a="1"/>
  <c r="O32" i="31" s="1"/>
  <c r="L33" i="31" a="1"/>
  <c r="L33" i="31" s="1"/>
  <c r="I34" i="31" a="1"/>
  <c r="I34" i="31" s="1"/>
  <c r="F35" i="31" a="1"/>
  <c r="F35" i="31" s="1"/>
  <c r="N35" i="31" a="1"/>
  <c r="N35" i="31" s="1"/>
  <c r="K36" i="31" a="1"/>
  <c r="K36" i="31" s="1"/>
  <c r="H37" i="31" a="1"/>
  <c r="H37" i="31" s="1"/>
  <c r="P37" i="31" a="1"/>
  <c r="P37" i="31" s="1"/>
  <c r="M38" i="31" a="1"/>
  <c r="M38" i="31" s="1"/>
  <c r="J39" i="31" a="1"/>
  <c r="J39" i="31" s="1"/>
  <c r="G40" i="31" a="1"/>
  <c r="G40" i="31" s="1"/>
  <c r="O40" i="31" a="1"/>
  <c r="O40" i="31" s="1"/>
  <c r="L41" i="31" a="1"/>
  <c r="L41" i="31" s="1"/>
  <c r="I42" i="31" a="1"/>
  <c r="I42" i="31" s="1"/>
  <c r="F43" i="31" a="1"/>
  <c r="F43" i="31" s="1"/>
  <c r="N43" i="31" a="1"/>
  <c r="N43" i="31" s="1"/>
  <c r="K44" i="31" a="1"/>
  <c r="K44" i="31" s="1"/>
  <c r="H45" i="31" a="1"/>
  <c r="H45" i="31" s="1"/>
  <c r="P45" i="31" a="1"/>
  <c r="P45" i="31" s="1"/>
  <c r="M46" i="31" a="1"/>
  <c r="M46" i="31" s="1"/>
  <c r="J47" i="31" a="1"/>
  <c r="J47" i="31" s="1"/>
  <c r="G48" i="31" a="1"/>
  <c r="G48" i="31" s="1"/>
  <c r="O48" i="31" a="1"/>
  <c r="O48" i="31" s="1"/>
  <c r="L49" i="31" a="1"/>
  <c r="L49" i="31" s="1"/>
  <c r="I50" i="31" a="1"/>
  <c r="I50" i="31" s="1"/>
  <c r="F51" i="31" a="1"/>
  <c r="F51" i="31" s="1"/>
  <c r="N51" i="31" a="1"/>
  <c r="N51" i="31" s="1"/>
  <c r="K52" i="31" a="1"/>
  <c r="K52" i="31" s="1"/>
  <c r="E20" i="31" a="1"/>
  <c r="E20" i="31" s="1"/>
  <c r="E26" i="31" a="1"/>
  <c r="E26" i="31" s="1"/>
  <c r="E34" i="31" a="1"/>
  <c r="E34" i="31" s="1"/>
  <c r="E42" i="31" a="1"/>
  <c r="E42" i="31" s="1"/>
  <c r="E50" i="31" a="1"/>
  <c r="E50" i="31" s="1"/>
  <c r="H46" i="31" a="1"/>
  <c r="H46" i="31" s="1"/>
  <c r="L50" i="31" a="1"/>
  <c r="L50" i="31" s="1"/>
  <c r="E45" i="31" a="1"/>
  <c r="E45" i="31" s="1"/>
  <c r="H17" i="31" a="1"/>
  <c r="H17" i="31" s="1"/>
  <c r="O17" i="31" a="1"/>
  <c r="O17" i="31" s="1"/>
  <c r="L18" i="31" a="1"/>
  <c r="L18" i="31" s="1"/>
  <c r="I19" i="31" a="1"/>
  <c r="I19" i="31" s="1"/>
  <c r="F20" i="31" a="1"/>
  <c r="F20" i="31" s="1"/>
  <c r="M20" i="31" a="1"/>
  <c r="M20" i="31" s="1"/>
  <c r="J21" i="31" a="1"/>
  <c r="J21" i="31" s="1"/>
  <c r="N22" i="31" a="1"/>
  <c r="N22" i="31" s="1"/>
  <c r="K23" i="31" a="1"/>
  <c r="K23" i="31" s="1"/>
  <c r="H24" i="31" a="1"/>
  <c r="H24" i="31" s="1"/>
  <c r="P24" i="31" a="1"/>
  <c r="P24" i="31" s="1"/>
  <c r="M25" i="31" a="1"/>
  <c r="M25" i="31" s="1"/>
  <c r="J26" i="31" a="1"/>
  <c r="J26" i="31" s="1"/>
  <c r="G27" i="31" a="1"/>
  <c r="G27" i="31" s="1"/>
  <c r="O27" i="31" a="1"/>
  <c r="O27" i="31" s="1"/>
  <c r="L28" i="31" a="1"/>
  <c r="L28" i="31" s="1"/>
  <c r="I29" i="31" a="1"/>
  <c r="I29" i="31" s="1"/>
  <c r="F30" i="31" a="1"/>
  <c r="F30" i="31" s="1"/>
  <c r="N30" i="31" a="1"/>
  <c r="N30" i="31" s="1"/>
  <c r="K31" i="31" a="1"/>
  <c r="K31" i="31" s="1"/>
  <c r="H32" i="31" a="1"/>
  <c r="H32" i="31" s="1"/>
  <c r="P32" i="31" a="1"/>
  <c r="P32" i="31" s="1"/>
  <c r="M33" i="31" a="1"/>
  <c r="M33" i="31" s="1"/>
  <c r="J34" i="31" a="1"/>
  <c r="J34" i="31" s="1"/>
  <c r="G35" i="31" a="1"/>
  <c r="G35" i="31" s="1"/>
  <c r="O35" i="31" a="1"/>
  <c r="O35" i="31" s="1"/>
  <c r="L36" i="31" a="1"/>
  <c r="L36" i="31" s="1"/>
  <c r="I37" i="31" a="1"/>
  <c r="I37" i="31" s="1"/>
  <c r="F38" i="31" a="1"/>
  <c r="F38" i="31" s="1"/>
  <c r="N38" i="31" a="1"/>
  <c r="N38" i="31" s="1"/>
  <c r="K39" i="31" a="1"/>
  <c r="K39" i="31" s="1"/>
  <c r="H40" i="31" a="1"/>
  <c r="H40" i="31" s="1"/>
  <c r="P40" i="31" a="1"/>
  <c r="P40" i="31" s="1"/>
  <c r="M41" i="31" a="1"/>
  <c r="M41" i="31" s="1"/>
  <c r="J42" i="31" a="1"/>
  <c r="J42" i="31" s="1"/>
  <c r="G43" i="31" a="1"/>
  <c r="G43" i="31" s="1"/>
  <c r="O43" i="31" a="1"/>
  <c r="O43" i="31" s="1"/>
  <c r="L44" i="31" a="1"/>
  <c r="L44" i="31" s="1"/>
  <c r="I45" i="31" a="1"/>
  <c r="I45" i="31" s="1"/>
  <c r="F46" i="31" a="1"/>
  <c r="F46" i="31" s="1"/>
  <c r="N46" i="31" a="1"/>
  <c r="N46" i="31" s="1"/>
  <c r="K47" i="31" a="1"/>
  <c r="K47" i="31" s="1"/>
  <c r="H48" i="31" a="1"/>
  <c r="H48" i="31" s="1"/>
  <c r="P48" i="31" a="1"/>
  <c r="P48" i="31" s="1"/>
  <c r="M49" i="31" a="1"/>
  <c r="M49" i="31" s="1"/>
  <c r="J50" i="31" a="1"/>
  <c r="J50" i="31" s="1"/>
  <c r="G51" i="31" a="1"/>
  <c r="G51" i="31" s="1"/>
  <c r="O51" i="31" a="1"/>
  <c r="O51" i="31" s="1"/>
  <c r="L52" i="31" a="1"/>
  <c r="L52" i="31" s="1"/>
  <c r="E21" i="31" a="1"/>
  <c r="E21" i="31" s="1"/>
  <c r="E27" i="31" a="1"/>
  <c r="E27" i="31" s="1"/>
  <c r="E35" i="31" a="1"/>
  <c r="E35" i="31" s="1"/>
  <c r="E43" i="31" a="1"/>
  <c r="E43" i="31" s="1"/>
  <c r="E51" i="31" a="1"/>
  <c r="E51" i="31" s="1"/>
  <c r="E22" i="31" a="1"/>
  <c r="E22" i="31" s="1"/>
  <c r="I17" i="31" a="1"/>
  <c r="I17" i="31" s="1"/>
  <c r="P17" i="31" a="1"/>
  <c r="P17" i="31" s="1"/>
  <c r="M18" i="31" a="1"/>
  <c r="M18" i="31" s="1"/>
  <c r="J19" i="31" a="1"/>
  <c r="J19" i="31" s="1"/>
  <c r="G20" i="31" a="1"/>
  <c r="G20" i="31" s="1"/>
  <c r="N20" i="31" a="1"/>
  <c r="N20" i="31" s="1"/>
  <c r="K21" i="31" a="1"/>
  <c r="K21" i="31" s="1"/>
  <c r="G22" i="31" a="1"/>
  <c r="G22" i="31" s="1"/>
  <c r="O22" i="31" a="1"/>
  <c r="O22" i="31" s="1"/>
  <c r="L23" i="31" a="1"/>
  <c r="L23" i="31" s="1"/>
  <c r="I24" i="31" a="1"/>
  <c r="I24" i="31" s="1"/>
  <c r="F25" i="31" a="1"/>
  <c r="F25" i="31" s="1"/>
  <c r="N25" i="31" a="1"/>
  <c r="N25" i="31" s="1"/>
  <c r="K26" i="31" a="1"/>
  <c r="K26" i="31" s="1"/>
  <c r="H27" i="31" a="1"/>
  <c r="H27" i="31" s="1"/>
  <c r="P27" i="31" a="1"/>
  <c r="P27" i="31" s="1"/>
  <c r="M28" i="31" a="1"/>
  <c r="M28" i="31" s="1"/>
  <c r="J29" i="31" a="1"/>
  <c r="J29" i="31" s="1"/>
  <c r="G30" i="31" a="1"/>
  <c r="G30" i="31" s="1"/>
  <c r="O30" i="31" a="1"/>
  <c r="O30" i="31" s="1"/>
  <c r="L31" i="31" a="1"/>
  <c r="L31" i="31" s="1"/>
  <c r="I32" i="31" a="1"/>
  <c r="I32" i="31" s="1"/>
  <c r="F33" i="31" a="1"/>
  <c r="F33" i="31" s="1"/>
  <c r="N33" i="31" a="1"/>
  <c r="N33" i="31" s="1"/>
  <c r="K34" i="31" a="1"/>
  <c r="K34" i="31" s="1"/>
  <c r="H35" i="31" a="1"/>
  <c r="H35" i="31" s="1"/>
  <c r="P35" i="31" a="1"/>
  <c r="P35" i="31" s="1"/>
  <c r="M36" i="31" a="1"/>
  <c r="M36" i="31" s="1"/>
  <c r="J37" i="31" a="1"/>
  <c r="J37" i="31" s="1"/>
  <c r="G38" i="31" a="1"/>
  <c r="G38" i="31" s="1"/>
  <c r="O38" i="31" a="1"/>
  <c r="O38" i="31" s="1"/>
  <c r="L39" i="31" a="1"/>
  <c r="L39" i="31" s="1"/>
  <c r="I40" i="31" a="1"/>
  <c r="I40" i="31" s="1"/>
  <c r="F41" i="31" a="1"/>
  <c r="F41" i="31" s="1"/>
  <c r="N41" i="31" a="1"/>
  <c r="N41" i="31" s="1"/>
  <c r="K42" i="31" a="1"/>
  <c r="K42" i="31" s="1"/>
  <c r="H43" i="31" a="1"/>
  <c r="H43" i="31" s="1"/>
  <c r="P43" i="31" a="1"/>
  <c r="P43" i="31" s="1"/>
  <c r="M44" i="31" a="1"/>
  <c r="M44" i="31" s="1"/>
  <c r="J45" i="31" a="1"/>
  <c r="J45" i="31" s="1"/>
  <c r="G46" i="31" a="1"/>
  <c r="G46" i="31" s="1"/>
  <c r="O46" i="31" a="1"/>
  <c r="O46" i="31" s="1"/>
  <c r="L47" i="31" a="1"/>
  <c r="L47" i="31" s="1"/>
  <c r="I48" i="31" a="1"/>
  <c r="I48" i="31" s="1"/>
  <c r="F49" i="31" a="1"/>
  <c r="F49" i="31" s="1"/>
  <c r="N49" i="31" a="1"/>
  <c r="N49" i="31" s="1"/>
  <c r="K50" i="31" a="1"/>
  <c r="K50" i="31" s="1"/>
  <c r="H51" i="31" a="1"/>
  <c r="H51" i="31" s="1"/>
  <c r="P51" i="31" a="1"/>
  <c r="P51" i="31" s="1"/>
  <c r="M52" i="31" a="1"/>
  <c r="M52" i="31" s="1"/>
  <c r="E28" i="31" a="1"/>
  <c r="E28" i="31" s="1"/>
  <c r="E36" i="31" a="1"/>
  <c r="E36" i="31" s="1"/>
  <c r="E44" i="31" a="1"/>
  <c r="E44" i="31" s="1"/>
  <c r="E52" i="31" a="1"/>
  <c r="E52" i="31" s="1"/>
  <c r="O41" i="31" a="1"/>
  <c r="O41" i="31" s="1"/>
  <c r="L42" i="31" a="1"/>
  <c r="L42" i="31" s="1"/>
  <c r="N44" i="31" a="1"/>
  <c r="N44" i="31" s="1"/>
  <c r="J48" i="31" a="1"/>
  <c r="J48" i="31" s="1"/>
  <c r="N52" i="31" a="1"/>
  <c r="N52" i="31" s="1"/>
  <c r="J17" i="31" a="1"/>
  <c r="J17" i="31" s="1"/>
  <c r="F18" i="31" a="1"/>
  <c r="F18" i="31" s="1"/>
  <c r="N18" i="31" a="1"/>
  <c r="N18" i="31" s="1"/>
  <c r="K19" i="31" a="1"/>
  <c r="K19" i="31" s="1"/>
  <c r="H20" i="31" a="1"/>
  <c r="H20" i="31" s="1"/>
  <c r="O20" i="31" a="1"/>
  <c r="O20" i="31" s="1"/>
  <c r="L21" i="31" a="1"/>
  <c r="L21" i="31" s="1"/>
  <c r="H22" i="31" a="1"/>
  <c r="H22" i="31" s="1"/>
  <c r="P22" i="31" a="1"/>
  <c r="P22" i="31" s="1"/>
  <c r="M23" i="31" a="1"/>
  <c r="M23" i="31" s="1"/>
  <c r="J24" i="31" a="1"/>
  <c r="J24" i="31" s="1"/>
  <c r="G25" i="31" a="1"/>
  <c r="G25" i="31" s="1"/>
  <c r="O25" i="31" a="1"/>
  <c r="O25" i="31" s="1"/>
  <c r="L26" i="31" a="1"/>
  <c r="L26" i="31" s="1"/>
  <c r="I27" i="31" a="1"/>
  <c r="I27" i="31" s="1"/>
  <c r="F28" i="31" a="1"/>
  <c r="F28" i="31" s="1"/>
  <c r="N28" i="31" a="1"/>
  <c r="N28" i="31" s="1"/>
  <c r="K29" i="31" a="1"/>
  <c r="K29" i="31" s="1"/>
  <c r="H30" i="31" a="1"/>
  <c r="H30" i="31" s="1"/>
  <c r="P30" i="31" a="1"/>
  <c r="P30" i="31" s="1"/>
  <c r="M31" i="31" a="1"/>
  <c r="M31" i="31" s="1"/>
  <c r="J32" i="31" a="1"/>
  <c r="J32" i="31" s="1"/>
  <c r="G33" i="31" a="1"/>
  <c r="G33" i="31" s="1"/>
  <c r="O33" i="31" a="1"/>
  <c r="O33" i="31" s="1"/>
  <c r="L34" i="31" a="1"/>
  <c r="L34" i="31" s="1"/>
  <c r="I35" i="31" a="1"/>
  <c r="I35" i="31" s="1"/>
  <c r="F36" i="31" a="1"/>
  <c r="F36" i="31" s="1"/>
  <c r="N36" i="31" a="1"/>
  <c r="N36" i="31" s="1"/>
  <c r="K37" i="31" a="1"/>
  <c r="K37" i="31" s="1"/>
  <c r="H38" i="31" a="1"/>
  <c r="H38" i="31" s="1"/>
  <c r="P38" i="31" a="1"/>
  <c r="P38" i="31" s="1"/>
  <c r="M39" i="31" a="1"/>
  <c r="M39" i="31" s="1"/>
  <c r="J40" i="31" a="1"/>
  <c r="J40" i="31" s="1"/>
  <c r="G41" i="31" a="1"/>
  <c r="G41" i="31" s="1"/>
  <c r="K17" i="31" a="1"/>
  <c r="K17" i="31" s="1"/>
  <c r="G18" i="31" a="1"/>
  <c r="G18" i="31" s="1"/>
  <c r="O18" i="31" a="1"/>
  <c r="O18" i="31" s="1"/>
  <c r="L19" i="31" a="1"/>
  <c r="L19" i="31" s="1"/>
  <c r="I20" i="31" a="1"/>
  <c r="I20" i="31" s="1"/>
  <c r="P20" i="31" a="1"/>
  <c r="P20" i="31" s="1"/>
  <c r="M21" i="31" a="1"/>
  <c r="M21" i="31" s="1"/>
  <c r="I22" i="31" a="1"/>
  <c r="I22" i="31" s="1"/>
  <c r="F23" i="31" a="1"/>
  <c r="F23" i="31" s="1"/>
  <c r="N23" i="31" a="1"/>
  <c r="N23" i="31" s="1"/>
  <c r="K24" i="31" a="1"/>
  <c r="K24" i="31" s="1"/>
  <c r="H25" i="31" a="1"/>
  <c r="H25" i="31" s="1"/>
  <c r="P25" i="31" a="1"/>
  <c r="P25" i="31" s="1"/>
  <c r="M26" i="31" a="1"/>
  <c r="M26" i="31" s="1"/>
  <c r="J27" i="31" a="1"/>
  <c r="J27" i="31" s="1"/>
  <c r="G28" i="31" a="1"/>
  <c r="G28" i="31" s="1"/>
  <c r="O28" i="31" a="1"/>
  <c r="O28" i="31" s="1"/>
  <c r="L29" i="31" a="1"/>
  <c r="L29" i="31" s="1"/>
  <c r="I30" i="31" a="1"/>
  <c r="I30" i="31" s="1"/>
  <c r="F31" i="31" a="1"/>
  <c r="F31" i="31" s="1"/>
  <c r="N31" i="31" a="1"/>
  <c r="N31" i="31" s="1"/>
  <c r="K32" i="31" a="1"/>
  <c r="K32" i="31" s="1"/>
  <c r="H33" i="31" a="1"/>
  <c r="H33" i="31" s="1"/>
  <c r="P33" i="31" a="1"/>
  <c r="P33" i="31" s="1"/>
  <c r="M34" i="31" a="1"/>
  <c r="M34" i="31" s="1"/>
  <c r="J35" i="31" a="1"/>
  <c r="J35" i="31" s="1"/>
  <c r="G36" i="31" a="1"/>
  <c r="G36" i="31" s="1"/>
  <c r="O36" i="31" a="1"/>
  <c r="O36" i="31" s="1"/>
  <c r="L37" i="31" a="1"/>
  <c r="L37" i="31" s="1"/>
  <c r="I38" i="31" a="1"/>
  <c r="I38" i="31" s="1"/>
  <c r="F39" i="31" a="1"/>
  <c r="F39" i="31" s="1"/>
  <c r="N39" i="31" a="1"/>
  <c r="N39" i="31" s="1"/>
  <c r="K40" i="31" a="1"/>
  <c r="K40" i="31" s="1"/>
  <c r="H41" i="31" a="1"/>
  <c r="H41" i="31" s="1"/>
  <c r="P41" i="31" a="1"/>
  <c r="P41" i="31" s="1"/>
  <c r="M42" i="31" a="1"/>
  <c r="M42" i="31" s="1"/>
  <c r="J43" i="31" a="1"/>
  <c r="J43" i="31" s="1"/>
  <c r="G44" i="31" a="1"/>
  <c r="G44" i="31" s="1"/>
  <c r="O44" i="31" a="1"/>
  <c r="O44" i="31" s="1"/>
  <c r="L45" i="31" a="1"/>
  <c r="L45" i="31" s="1"/>
  <c r="I46" i="31" a="1"/>
  <c r="I46" i="31" s="1"/>
  <c r="F47" i="31" a="1"/>
  <c r="F47" i="31" s="1"/>
  <c r="N47" i="31" a="1"/>
  <c r="N47" i="31" s="1"/>
  <c r="K48" i="31" a="1"/>
  <c r="K48" i="31" s="1"/>
  <c r="H49" i="31" a="1"/>
  <c r="H49" i="31" s="1"/>
  <c r="P49" i="31" a="1"/>
  <c r="P49" i="31" s="1"/>
  <c r="M50" i="31" a="1"/>
  <c r="M50" i="31" s="1"/>
  <c r="J51" i="31" a="1"/>
  <c r="J51" i="31" s="1"/>
  <c r="G52" i="31" a="1"/>
  <c r="G52" i="31" s="1"/>
  <c r="O52" i="31" a="1"/>
  <c r="O52" i="31" s="1"/>
  <c r="E23" i="31" a="1"/>
  <c r="E23" i="31" s="1"/>
  <c r="E30" i="31" a="1"/>
  <c r="E30" i="31" s="1"/>
  <c r="E38" i="31" a="1"/>
  <c r="E38" i="31" s="1"/>
  <c r="E46" i="31" a="1"/>
  <c r="E46" i="31" s="1"/>
  <c r="G49" i="31" a="1"/>
  <c r="G49" i="31" s="1"/>
  <c r="E29" i="31" a="1"/>
  <c r="E29" i="31" s="1"/>
  <c r="L17" i="31" a="1"/>
  <c r="L17" i="31" s="1"/>
  <c r="H18" i="31" a="1"/>
  <c r="H18" i="31" s="1"/>
  <c r="P18" i="31" a="1"/>
  <c r="P18" i="31" s="1"/>
  <c r="M19" i="31" a="1"/>
  <c r="M19" i="31" s="1"/>
  <c r="J20" i="31" a="1"/>
  <c r="J20" i="31" s="1"/>
  <c r="F21" i="31" a="1"/>
  <c r="F21" i="31" s="1"/>
  <c r="N21" i="31" a="1"/>
  <c r="N21" i="31" s="1"/>
  <c r="J22" i="31" a="1"/>
  <c r="J22" i="31" s="1"/>
  <c r="G23" i="31" a="1"/>
  <c r="G23" i="31" s="1"/>
  <c r="O23" i="31" a="1"/>
  <c r="O23" i="31" s="1"/>
  <c r="L24" i="31" a="1"/>
  <c r="L24" i="31" s="1"/>
  <c r="I25" i="31" a="1"/>
  <c r="I25" i="31" s="1"/>
  <c r="F26" i="31" a="1"/>
  <c r="F26" i="31" s="1"/>
  <c r="N26" i="31" a="1"/>
  <c r="N26" i="31" s="1"/>
  <c r="K27" i="31" a="1"/>
  <c r="K27" i="31" s="1"/>
  <c r="H28" i="31" a="1"/>
  <c r="H28" i="31" s="1"/>
  <c r="P28" i="31" a="1"/>
  <c r="P28" i="31" s="1"/>
  <c r="M29" i="31" a="1"/>
  <c r="M29" i="31" s="1"/>
  <c r="J30" i="31" a="1"/>
  <c r="J30" i="31" s="1"/>
  <c r="G31" i="31" a="1"/>
  <c r="G31" i="31" s="1"/>
  <c r="O31" i="31" a="1"/>
  <c r="O31" i="31" s="1"/>
  <c r="L32" i="31" a="1"/>
  <c r="L32" i="31" s="1"/>
  <c r="I33" i="31" a="1"/>
  <c r="I33" i="31" s="1"/>
  <c r="F34" i="31" a="1"/>
  <c r="F34" i="31" s="1"/>
  <c r="N34" i="31" a="1"/>
  <c r="N34" i="31" s="1"/>
  <c r="K35" i="31" a="1"/>
  <c r="K35" i="31" s="1"/>
  <c r="H36" i="31" a="1"/>
  <c r="H36" i="31" s="1"/>
  <c r="P36" i="31" a="1"/>
  <c r="P36" i="31" s="1"/>
  <c r="M37" i="31" a="1"/>
  <c r="M37" i="31" s="1"/>
  <c r="J38" i="31" a="1"/>
  <c r="J38" i="31" s="1"/>
  <c r="G39" i="31" a="1"/>
  <c r="G39" i="31" s="1"/>
  <c r="O39" i="31" a="1"/>
  <c r="O39" i="31" s="1"/>
  <c r="L40" i="31" a="1"/>
  <c r="L40" i="31" s="1"/>
  <c r="I41" i="31" a="1"/>
  <c r="I41" i="31" s="1"/>
  <c r="F42" i="31" a="1"/>
  <c r="F42" i="31" s="1"/>
  <c r="N42" i="31" a="1"/>
  <c r="N42" i="31" s="1"/>
  <c r="K43" i="31" a="1"/>
  <c r="K43" i="31" s="1"/>
  <c r="H44" i="31" a="1"/>
  <c r="H44" i="31" s="1"/>
  <c r="P44" i="31" a="1"/>
  <c r="P44" i="31" s="1"/>
  <c r="M45" i="31" a="1"/>
  <c r="M45" i="31" s="1"/>
  <c r="J46" i="31" a="1"/>
  <c r="J46" i="31" s="1"/>
  <c r="G47" i="31" a="1"/>
  <c r="G47" i="31" s="1"/>
  <c r="O47" i="31" a="1"/>
  <c r="O47" i="31" s="1"/>
  <c r="L48" i="31" a="1"/>
  <c r="L48" i="31" s="1"/>
  <c r="I49" i="31" a="1"/>
  <c r="I49" i="31" s="1"/>
  <c r="F50" i="31" a="1"/>
  <c r="F50" i="31" s="1"/>
  <c r="N50" i="31" a="1"/>
  <c r="N50" i="31" s="1"/>
  <c r="K51" i="31" a="1"/>
  <c r="K51" i="31" s="1"/>
  <c r="H52" i="31" a="1"/>
  <c r="H52" i="31" s="1"/>
  <c r="P52" i="31" a="1"/>
  <c r="P52" i="31" s="1"/>
  <c r="E24" i="31" a="1"/>
  <c r="E24" i="31" s="1"/>
  <c r="E31" i="31" a="1"/>
  <c r="E31" i="31" s="1"/>
  <c r="E39" i="31" a="1"/>
  <c r="E39" i="31" s="1"/>
  <c r="E47" i="31" a="1"/>
  <c r="E47" i="31" s="1"/>
  <c r="P46" i="31" a="1"/>
  <c r="P46" i="31" s="1"/>
  <c r="I51" i="31" a="1"/>
  <c r="I51" i="31" s="1"/>
  <c r="E17" i="31" a="1"/>
  <c r="E17" i="31" s="1"/>
  <c r="K11" i="75"/>
  <c r="K12" i="75"/>
  <c r="J12" i="75"/>
  <c r="J11" i="75"/>
  <c r="E12" i="75"/>
  <c r="L12" i="75" s="1"/>
  <c r="E11" i="75"/>
  <c r="M12" i="75"/>
  <c r="L35" i="62"/>
  <c r="M35" i="62"/>
  <c r="K35" i="62"/>
  <c r="I35" i="62"/>
  <c r="H35" i="62"/>
  <c r="L28" i="62"/>
  <c r="M28" i="62"/>
  <c r="K28" i="62"/>
  <c r="I28" i="62"/>
  <c r="H28" i="62"/>
  <c r="L20" i="62"/>
  <c r="M20" i="62"/>
  <c r="N20" i="62" s="1"/>
  <c r="K20" i="62"/>
  <c r="I20" i="62"/>
  <c r="H20" i="62"/>
  <c r="K29" i="62"/>
  <c r="K30" i="62"/>
  <c r="K31" i="62"/>
  <c r="K32" i="62"/>
  <c r="K33" i="62"/>
  <c r="K34" i="62"/>
  <c r="K26" i="62"/>
  <c r="K25" i="62"/>
  <c r="K24" i="62"/>
  <c r="K23" i="62"/>
  <c r="K22" i="62"/>
  <c r="K21" i="62"/>
  <c r="B21" i="72"/>
  <c r="B15" i="72"/>
  <c r="B14" i="72"/>
  <c r="B1405" i="20" s="1"/>
  <c r="B11" i="72"/>
  <c r="B1015" i="20" s="1"/>
  <c r="B10" i="72"/>
  <c r="F29" i="62"/>
  <c r="G29" i="62"/>
  <c r="L29" i="62"/>
  <c r="M29" i="62"/>
  <c r="M33" i="62" s="1"/>
  <c r="N29" i="62"/>
  <c r="F30" i="62"/>
  <c r="G30" i="62"/>
  <c r="F31" i="62"/>
  <c r="G31" i="62"/>
  <c r="F32" i="62"/>
  <c r="G32" i="62"/>
  <c r="F33" i="62"/>
  <c r="G33" i="62"/>
  <c r="F34" i="62"/>
  <c r="G34" i="62"/>
  <c r="E30" i="62"/>
  <c r="E31" i="62"/>
  <c r="E32" i="62"/>
  <c r="E33" i="62"/>
  <c r="E34" i="62"/>
  <c r="E29" i="62"/>
  <c r="H14" i="66"/>
  <c r="G14" i="66"/>
  <c r="F7" i="64"/>
  <c r="G7" i="64"/>
  <c r="I7" i="64"/>
  <c r="J7" i="64"/>
  <c r="K7" i="64"/>
  <c r="L7" i="64"/>
  <c r="M7" i="64"/>
  <c r="N7" i="64"/>
  <c r="O7" i="64"/>
  <c r="P7" i="64"/>
  <c r="Q7" i="64"/>
  <c r="F8" i="64"/>
  <c r="G8" i="64"/>
  <c r="I8" i="64"/>
  <c r="J8" i="64"/>
  <c r="K8" i="64"/>
  <c r="L8" i="64"/>
  <c r="M8" i="64"/>
  <c r="N8" i="64"/>
  <c r="O8" i="64"/>
  <c r="P8" i="64"/>
  <c r="Q8" i="64"/>
  <c r="F9" i="64"/>
  <c r="G9" i="64"/>
  <c r="I9" i="64"/>
  <c r="J9" i="64"/>
  <c r="K9" i="64"/>
  <c r="L9" i="64"/>
  <c r="M9" i="64"/>
  <c r="N9" i="64"/>
  <c r="O9" i="64"/>
  <c r="P9" i="64"/>
  <c r="Q9" i="64"/>
  <c r="F10" i="64"/>
  <c r="G10" i="64"/>
  <c r="I10" i="64"/>
  <c r="J10" i="64"/>
  <c r="K10" i="64"/>
  <c r="L10" i="64"/>
  <c r="M10" i="64"/>
  <c r="N10" i="64"/>
  <c r="O10" i="64"/>
  <c r="P10" i="64"/>
  <c r="Q10" i="64"/>
  <c r="F11" i="64"/>
  <c r="G11" i="64"/>
  <c r="I11" i="64"/>
  <c r="J11" i="64"/>
  <c r="K11" i="64"/>
  <c r="L11" i="64"/>
  <c r="M11" i="64"/>
  <c r="N11" i="64"/>
  <c r="O11" i="64"/>
  <c r="P11" i="64"/>
  <c r="Q11" i="64"/>
  <c r="F12" i="64"/>
  <c r="G12" i="64"/>
  <c r="I12" i="64"/>
  <c r="J12" i="64"/>
  <c r="K12" i="64"/>
  <c r="L12" i="64"/>
  <c r="M12" i="64"/>
  <c r="N12" i="64"/>
  <c r="O12" i="64"/>
  <c r="P12" i="64"/>
  <c r="Q12" i="64"/>
  <c r="E8" i="64"/>
  <c r="E9" i="64"/>
  <c r="E10" i="64"/>
  <c r="E11" i="64"/>
  <c r="E12" i="64"/>
  <c r="E7" i="64"/>
  <c r="B1348" i="20"/>
  <c r="B1023" i="20"/>
  <c r="B1171" i="20"/>
  <c r="B1343" i="20"/>
  <c r="B1349" i="20"/>
  <c r="B1024" i="20"/>
  <c r="B1172" i="20"/>
  <c r="B1344" i="20"/>
  <c r="B1018" i="20"/>
  <c r="B1341" i="20"/>
  <c r="B1346" i="20"/>
  <c r="B1173" i="20"/>
  <c r="B1181" i="20"/>
  <c r="B1014" i="20"/>
  <c r="B1174" i="20"/>
  <c r="B1017" i="20"/>
  <c r="B1025" i="20"/>
  <c r="B1400" i="20"/>
  <c r="B1404" i="20"/>
  <c r="B1068" i="20"/>
  <c r="B1236" i="20"/>
  <c r="B1403" i="20"/>
  <c r="B1233" i="20"/>
  <c r="B917" i="20"/>
  <c r="B921" i="20"/>
  <c r="B1247" i="20"/>
  <c r="B1074" i="20"/>
  <c r="B41" i="20"/>
  <c r="B361" i="20"/>
  <c r="B369" i="20"/>
  <c r="B713" i="20"/>
  <c r="B873" i="20"/>
  <c r="B195" i="20"/>
  <c r="B363" i="20"/>
  <c r="B699" i="20"/>
  <c r="B707" i="20"/>
  <c r="B196" i="20"/>
  <c r="B204" i="20"/>
  <c r="B700" i="20"/>
  <c r="B868" i="20"/>
  <c r="B191" i="20"/>
  <c r="B199" i="20"/>
  <c r="B703" i="20"/>
  <c r="B711" i="20"/>
  <c r="B192" i="20"/>
  <c r="B536" i="20"/>
  <c r="B194" i="20"/>
  <c r="B366" i="20"/>
  <c r="B701" i="20"/>
  <c r="B46" i="20"/>
  <c r="B712" i="20"/>
  <c r="B48" i="20"/>
  <c r="B869" i="20"/>
  <c r="B50" i="20"/>
  <c r="B870" i="20"/>
  <c r="B53" i="20"/>
  <c r="B702" i="20"/>
  <c r="B360" i="20"/>
  <c r="B40" i="20"/>
  <c r="B190" i="20"/>
  <c r="B877" i="20"/>
  <c r="B257" i="20"/>
  <c r="B419" i="20"/>
  <c r="B923" i="20"/>
  <c r="B247" i="20"/>
  <c r="B759" i="20"/>
  <c r="B758" i="20"/>
  <c r="B85" i="20"/>
  <c r="B88" i="20"/>
  <c r="B426" i="20"/>
  <c r="B925" i="20"/>
  <c r="B926" i="20"/>
  <c r="B777" i="20"/>
  <c r="B947" i="20"/>
  <c r="B780" i="20"/>
  <c r="B948" i="20"/>
  <c r="B951" i="20"/>
  <c r="B432" i="20"/>
  <c r="B946" i="20"/>
  <c r="B608" i="20"/>
  <c r="B949" i="20"/>
  <c r="B950" i="20"/>
  <c r="B889" i="20"/>
  <c r="B891" i="20"/>
  <c r="B887" i="20"/>
  <c r="B886" i="20"/>
  <c r="B888" i="20"/>
  <c r="B890" i="20"/>
  <c r="B378" i="20"/>
  <c r="B864" i="20"/>
  <c r="B854" i="20"/>
  <c r="B861" i="20"/>
  <c r="N28" i="62"/>
  <c r="E305" i="79" s="1" a="1"/>
  <c r="E305" i="79" s="1"/>
  <c r="AI12" i="79" s="1"/>
  <c r="AJ12" i="79" s="1"/>
  <c r="L14" i="61"/>
  <c r="G280" i="79" s="1" a="1"/>
  <c r="G280" i="79"/>
  <c r="L12" i="79" s="1" a="1"/>
  <c r="L12" i="79" s="1"/>
  <c r="M14" i="61"/>
  <c r="L22" i="61"/>
  <c r="G287" i="79" s="1" a="1"/>
  <c r="G287" i="79"/>
  <c r="T12" i="79" a="1"/>
  <c r="T12" i="79" s="1"/>
  <c r="M22" i="61"/>
  <c r="H287" i="79" a="1"/>
  <c r="H287" i="79"/>
  <c r="U12" i="79" s="1" a="1"/>
  <c r="U12" i="79" s="1"/>
  <c r="L30" i="61"/>
  <c r="G294" i="79" s="1" a="1"/>
  <c r="G294" i="79" s="1"/>
  <c r="AB12" i="79" s="1" a="1"/>
  <c r="AB12" i="79" s="1"/>
  <c r="M30" i="61"/>
  <c r="H294" i="79" a="1"/>
  <c r="H294" i="79" s="1"/>
  <c r="AC12" i="79" s="1" a="1"/>
  <c r="AC12" i="79" s="1"/>
  <c r="K22" i="61"/>
  <c r="K30" i="61"/>
  <c r="K14" i="61"/>
  <c r="I30" i="61"/>
  <c r="H30" i="61"/>
  <c r="I22" i="61"/>
  <c r="E287" i="79" s="1" a="1"/>
  <c r="E287" i="79" s="1"/>
  <c r="R12" i="79" s="1" a="1"/>
  <c r="R12" i="79" s="1"/>
  <c r="H22" i="61"/>
  <c r="I14" i="61"/>
  <c r="H14" i="61"/>
  <c r="E294" i="79" a="1"/>
  <c r="E294" i="79" s="1"/>
  <c r="Z12" i="79" s="1" a="1"/>
  <c r="Z12" i="79" s="1"/>
  <c r="N22" i="61"/>
  <c r="I287" i="79" a="1"/>
  <c r="I287" i="79" s="1"/>
  <c r="V12" i="79" s="1" a="1"/>
  <c r="V12" i="79" s="1"/>
  <c r="J22" i="61"/>
  <c r="F287" i="79" s="1" a="1"/>
  <c r="F287" i="79" s="1"/>
  <c r="S12" i="79" s="1" a="1"/>
  <c r="S12" i="79" s="1"/>
  <c r="W12" i="79" s="1"/>
  <c r="X12" i="79" s="1"/>
  <c r="B10" i="68"/>
  <c r="B9" i="68"/>
  <c r="B8" i="68"/>
  <c r="B7" i="68"/>
  <c r="J218" i="68"/>
  <c r="J160" i="68"/>
  <c r="L160" i="68" s="1"/>
  <c r="K125" i="68"/>
  <c r="J89" i="68"/>
  <c r="S89" i="68" s="1"/>
  <c r="J79" i="68"/>
  <c r="K76" i="68"/>
  <c r="J71" i="68"/>
  <c r="K68" i="68"/>
  <c r="J63" i="68"/>
  <c r="K60" i="68"/>
  <c r="J55" i="68"/>
  <c r="K52" i="68"/>
  <c r="T52" i="68" s="1"/>
  <c r="J47" i="68"/>
  <c r="K44" i="68"/>
  <c r="J39" i="68"/>
  <c r="K36" i="68"/>
  <c r="J31" i="68"/>
  <c r="K28" i="68"/>
  <c r="O28" i="68" s="1"/>
  <c r="J23" i="68"/>
  <c r="K20" i="68"/>
  <c r="K34" i="68"/>
  <c r="K42" i="68"/>
  <c r="R42" i="68" s="1"/>
  <c r="J144" i="68"/>
  <c r="K85" i="68"/>
  <c r="K95" i="68"/>
  <c r="J97" i="68"/>
  <c r="K26" i="68"/>
  <c r="K50" i="68"/>
  <c r="K63" i="68"/>
  <c r="K65" i="68"/>
  <c r="K66" i="68"/>
  <c r="K74" i="68"/>
  <c r="J168" i="68"/>
  <c r="K109" i="68"/>
  <c r="R109" i="68" s="1"/>
  <c r="J608" i="68"/>
  <c r="P608" i="68" s="1"/>
  <c r="K605" i="68"/>
  <c r="J600" i="68"/>
  <c r="K597" i="68"/>
  <c r="K610" i="68"/>
  <c r="J605" i="68"/>
  <c r="K602" i="68"/>
  <c r="J597" i="68"/>
  <c r="J610" i="68"/>
  <c r="J602" i="68"/>
  <c r="J607" i="68"/>
  <c r="J599" i="68"/>
  <c r="K609" i="68"/>
  <c r="P609" i="68" s="1"/>
  <c r="J604" i="68"/>
  <c r="K601" i="68"/>
  <c r="J603" i="68"/>
  <c r="J601" i="68"/>
  <c r="J609" i="68"/>
  <c r="K606" i="68"/>
  <c r="K598" i="68"/>
  <c r="J512" i="68"/>
  <c r="J595" i="68"/>
  <c r="J606" i="68"/>
  <c r="J596" i="68"/>
  <c r="K509" i="68"/>
  <c r="P509" i="68" s="1"/>
  <c r="J504" i="68"/>
  <c r="K501" i="68"/>
  <c r="J598" i="68"/>
  <c r="K513" i="68"/>
  <c r="J509" i="68"/>
  <c r="J501" i="68"/>
  <c r="J513" i="68"/>
  <c r="R513" i="68" s="1"/>
  <c r="J506" i="68"/>
  <c r="J498" i="68"/>
  <c r="J511" i="68"/>
  <c r="J505" i="68"/>
  <c r="N505" i="68" s="1"/>
  <c r="J510" i="68"/>
  <c r="J507" i="68"/>
  <c r="K504" i="68"/>
  <c r="K508" i="68"/>
  <c r="Q508" i="68" s="1"/>
  <c r="J508" i="68"/>
  <c r="K505" i="68"/>
  <c r="J502" i="68"/>
  <c r="J499" i="68"/>
  <c r="K512" i="68"/>
  <c r="J503" i="68"/>
  <c r="K500" i="68"/>
  <c r="J416" i="68"/>
  <c r="K413" i="68"/>
  <c r="J408" i="68"/>
  <c r="J410" i="68"/>
  <c r="J402" i="68"/>
  <c r="J415" i="68"/>
  <c r="K412" i="68"/>
  <c r="J407" i="68"/>
  <c r="K404" i="68"/>
  <c r="K417" i="68"/>
  <c r="J412" i="68"/>
  <c r="K409" i="68"/>
  <c r="J404" i="68"/>
  <c r="Q404" i="68" s="1"/>
  <c r="K416" i="68"/>
  <c r="J411" i="68"/>
  <c r="K408" i="68"/>
  <c r="J403" i="68"/>
  <c r="J417" i="68"/>
  <c r="J406" i="68"/>
  <c r="J320" i="68"/>
  <c r="Q320" i="68" s="1"/>
  <c r="K317" i="68"/>
  <c r="J312" i="68"/>
  <c r="K309" i="68"/>
  <c r="J314" i="68"/>
  <c r="J306" i="68"/>
  <c r="J413" i="68"/>
  <c r="J409" i="68"/>
  <c r="J319" i="68"/>
  <c r="K316" i="68"/>
  <c r="J311" i="68"/>
  <c r="K308" i="68"/>
  <c r="K313" i="68"/>
  <c r="K312" i="68"/>
  <c r="J500" i="68"/>
  <c r="K405" i="68"/>
  <c r="J405" i="68"/>
  <c r="J321" i="68"/>
  <c r="J414" i="68"/>
  <c r="J316" i="68"/>
  <c r="J315" i="68"/>
  <c r="L315" i="68" s="1"/>
  <c r="J309" i="68"/>
  <c r="K225" i="68"/>
  <c r="J220" i="68"/>
  <c r="K217" i="68"/>
  <c r="J212" i="68"/>
  <c r="R212" i="68" s="1"/>
  <c r="K321" i="68"/>
  <c r="J225" i="68"/>
  <c r="J217" i="68"/>
  <c r="J307" i="68"/>
  <c r="M307" i="68" s="1"/>
  <c r="J222" i="68"/>
  <c r="J214" i="68"/>
  <c r="K224" i="68"/>
  <c r="J219" i="68"/>
  <c r="K216" i="68"/>
  <c r="J211" i="68"/>
  <c r="J318" i="68"/>
  <c r="M318" i="68" s="1"/>
  <c r="J224" i="68"/>
  <c r="K221" i="68"/>
  <c r="J216" i="68"/>
  <c r="K213" i="68"/>
  <c r="K320" i="68"/>
  <c r="J313" i="68"/>
  <c r="J221" i="68"/>
  <c r="O221" i="68"/>
  <c r="J213" i="68"/>
  <c r="J317" i="68"/>
  <c r="J310" i="68"/>
  <c r="J223" i="68"/>
  <c r="K220" i="68"/>
  <c r="J122" i="68"/>
  <c r="J114" i="68"/>
  <c r="J127" i="68"/>
  <c r="K124" i="68"/>
  <c r="J119" i="68"/>
  <c r="K116" i="68"/>
  <c r="K129" i="68"/>
  <c r="Q129" i="68" s="1"/>
  <c r="J124" i="68"/>
  <c r="K121" i="68"/>
  <c r="J116" i="68"/>
  <c r="T116" i="68"/>
  <c r="J210" i="68"/>
  <c r="J129" i="68"/>
  <c r="J121" i="68"/>
  <c r="T121" i="68"/>
  <c r="J126" i="68"/>
  <c r="J118" i="68"/>
  <c r="J308" i="68"/>
  <c r="K128" i="68"/>
  <c r="J123" i="68"/>
  <c r="K120" i="68"/>
  <c r="J115" i="68"/>
  <c r="J125" i="68"/>
  <c r="J117" i="68"/>
  <c r="K663" i="68"/>
  <c r="K659" i="68"/>
  <c r="K664" i="68"/>
  <c r="K562" i="68"/>
  <c r="K567" i="68"/>
  <c r="K660" i="68"/>
  <c r="K566" i="68"/>
  <c r="K563" i="68"/>
  <c r="K467" i="68"/>
  <c r="K466" i="68"/>
  <c r="K471" i="68"/>
  <c r="K375" i="68"/>
  <c r="K370" i="68"/>
  <c r="N370" i="68" s="1"/>
  <c r="K470" i="68"/>
  <c r="K371" i="68"/>
  <c r="K274" i="68"/>
  <c r="O274" i="68" s="1"/>
  <c r="K374" i="68"/>
  <c r="K279" i="68"/>
  <c r="K278" i="68"/>
  <c r="L278" i="68" s="1"/>
  <c r="K275" i="68"/>
  <c r="L275" i="68" s="1"/>
  <c r="K183" i="68"/>
  <c r="K182" i="68"/>
  <c r="K179" i="68"/>
  <c r="K178" i="68"/>
  <c r="L178" i="68" s="1"/>
  <c r="J20" i="68"/>
  <c r="K25" i="68"/>
  <c r="J28" i="68"/>
  <c r="K33" i="68"/>
  <c r="J36" i="68"/>
  <c r="K41" i="68"/>
  <c r="J44" i="68"/>
  <c r="K49" i="68"/>
  <c r="J52" i="68"/>
  <c r="K57" i="68"/>
  <c r="J60" i="68"/>
  <c r="Q63" i="68"/>
  <c r="J68" i="68"/>
  <c r="K73" i="68"/>
  <c r="J76" i="68"/>
  <c r="K81" i="68"/>
  <c r="J85" i="68"/>
  <c r="K86" i="68"/>
  <c r="K94" i="68"/>
  <c r="J96" i="68"/>
  <c r="J98" i="68"/>
  <c r="J136" i="68"/>
  <c r="K165" i="68"/>
  <c r="J215" i="68"/>
  <c r="J640" i="68"/>
  <c r="K637" i="68"/>
  <c r="J632" i="68"/>
  <c r="K642" i="68"/>
  <c r="J637" i="68"/>
  <c r="T637" i="68"/>
  <c r="K634" i="68"/>
  <c r="J642" i="68"/>
  <c r="J641" i="68"/>
  <c r="K638" i="68"/>
  <c r="J633" i="68"/>
  <c r="K630" i="68"/>
  <c r="J638" i="68"/>
  <c r="R638" i="68"/>
  <c r="K633" i="68"/>
  <c r="Q633" i="68"/>
  <c r="K629" i="68"/>
  <c r="J634" i="68"/>
  <c r="J629" i="68"/>
  <c r="P629" i="68"/>
  <c r="J635" i="68"/>
  <c r="J628" i="68"/>
  <c r="J631" i="68"/>
  <c r="J630" i="68"/>
  <c r="N630" i="68" s="1"/>
  <c r="J627" i="68"/>
  <c r="J636" i="68"/>
  <c r="K641" i="68"/>
  <c r="M641" i="68"/>
  <c r="J639" i="68"/>
  <c r="J544" i="68"/>
  <c r="O544" i="68" s="1"/>
  <c r="K541" i="68"/>
  <c r="J536" i="68"/>
  <c r="K533" i="68"/>
  <c r="J541" i="68"/>
  <c r="J533" i="68"/>
  <c r="T533" i="68" s="1"/>
  <c r="J543" i="68"/>
  <c r="K540" i="68"/>
  <c r="J535" i="68"/>
  <c r="K532" i="68"/>
  <c r="K545" i="68"/>
  <c r="J540" i="68"/>
  <c r="S540" i="68" s="1"/>
  <c r="K537" i="68"/>
  <c r="O537" i="68" s="1"/>
  <c r="J537" i="68"/>
  <c r="J534" i="68"/>
  <c r="K544" i="68"/>
  <c r="J538" i="68"/>
  <c r="J545" i="68"/>
  <c r="J530" i="68"/>
  <c r="J446" i="68"/>
  <c r="K448" i="68"/>
  <c r="J539" i="68"/>
  <c r="J445" i="68"/>
  <c r="N445" i="68" s="1"/>
  <c r="J532" i="68"/>
  <c r="J440" i="68"/>
  <c r="K437" i="68"/>
  <c r="K536" i="68"/>
  <c r="K449" i="68"/>
  <c r="J437" i="68"/>
  <c r="J449" i="68"/>
  <c r="S449" i="68" s="1"/>
  <c r="J442" i="68"/>
  <c r="J434" i="68"/>
  <c r="J531" i="68"/>
  <c r="J439" i="68"/>
  <c r="K436" i="68"/>
  <c r="J447" i="68"/>
  <c r="K441" i="68"/>
  <c r="J436" i="68"/>
  <c r="Q436" i="68" s="1"/>
  <c r="J448" i="68"/>
  <c r="K445" i="68"/>
  <c r="J443" i="68"/>
  <c r="K440" i="68"/>
  <c r="J435" i="68"/>
  <c r="J350" i="68"/>
  <c r="J342" i="68"/>
  <c r="J542" i="68"/>
  <c r="J352" i="68"/>
  <c r="K349" i="68"/>
  <c r="J344" i="68"/>
  <c r="K341" i="68"/>
  <c r="J349" i="68"/>
  <c r="J341" i="68"/>
  <c r="J346" i="68"/>
  <c r="J338" i="68"/>
  <c r="J351" i="68"/>
  <c r="K348" i="68"/>
  <c r="J343" i="68"/>
  <c r="K340" i="68"/>
  <c r="J441" i="68"/>
  <c r="J353" i="68"/>
  <c r="K345" i="68"/>
  <c r="K444" i="68"/>
  <c r="J339" i="68"/>
  <c r="J444" i="68"/>
  <c r="S444" i="68" s="1"/>
  <c r="K257" i="68"/>
  <c r="J252" i="68"/>
  <c r="K249" i="68"/>
  <c r="J244" i="68"/>
  <c r="J257" i="68"/>
  <c r="O257" i="68"/>
  <c r="J249" i="68"/>
  <c r="K353" i="68"/>
  <c r="J345" i="68"/>
  <c r="J254" i="68"/>
  <c r="J246" i="68"/>
  <c r="J348" i="68"/>
  <c r="L348" i="68" s="1"/>
  <c r="K256" i="68"/>
  <c r="J251" i="68"/>
  <c r="K248" i="68"/>
  <c r="T248" i="68" s="1"/>
  <c r="J243" i="68"/>
  <c r="K352" i="68"/>
  <c r="O352" i="68" s="1"/>
  <c r="K344" i="68"/>
  <c r="J340" i="68"/>
  <c r="T340" i="68" s="1"/>
  <c r="J256" i="68"/>
  <c r="R256" i="68" s="1"/>
  <c r="K253" i="68"/>
  <c r="J248" i="68"/>
  <c r="M248" i="68"/>
  <c r="K245" i="68"/>
  <c r="J253" i="68"/>
  <c r="Q253" i="68" s="1"/>
  <c r="J245" i="68"/>
  <c r="J255" i="68"/>
  <c r="K252" i="68"/>
  <c r="J247" i="68"/>
  <c r="K244" i="68"/>
  <c r="M244" i="68" s="1"/>
  <c r="J438" i="68"/>
  <c r="J347" i="68"/>
  <c r="J154" i="68"/>
  <c r="J146" i="68"/>
  <c r="J159" i="68"/>
  <c r="K156" i="68"/>
  <c r="Q156" i="68" s="1"/>
  <c r="J151" i="68"/>
  <c r="K148" i="68"/>
  <c r="J250" i="68"/>
  <c r="K161" i="68"/>
  <c r="J156" i="68"/>
  <c r="K153" i="68"/>
  <c r="J148" i="68"/>
  <c r="J161" i="68"/>
  <c r="J153" i="68"/>
  <c r="J158" i="68"/>
  <c r="J150" i="68"/>
  <c r="J242" i="68"/>
  <c r="K160" i="68"/>
  <c r="J155" i="68"/>
  <c r="K152" i="68"/>
  <c r="J147" i="68"/>
  <c r="J157" i="68"/>
  <c r="J149" i="68"/>
  <c r="R149" i="68" s="1"/>
  <c r="K599" i="68"/>
  <c r="K600" i="68"/>
  <c r="R600" i="68" s="1"/>
  <c r="K596" i="68"/>
  <c r="P596" i="68" s="1"/>
  <c r="K595" i="68"/>
  <c r="K498" i="68"/>
  <c r="K503" i="68"/>
  <c r="K502" i="68"/>
  <c r="K499" i="68"/>
  <c r="K407" i="68"/>
  <c r="K311" i="68"/>
  <c r="K406" i="68"/>
  <c r="M406" i="68" s="1"/>
  <c r="T406" i="68"/>
  <c r="K402" i="68"/>
  <c r="K307" i="68"/>
  <c r="K310" i="68"/>
  <c r="K403" i="68"/>
  <c r="K214" i="68"/>
  <c r="K211" i="68"/>
  <c r="O211" i="68" s="1"/>
  <c r="K306" i="68"/>
  <c r="O306" i="68" s="1"/>
  <c r="K210" i="68"/>
  <c r="K119" i="68"/>
  <c r="K118" i="68"/>
  <c r="M118" i="68" s="1"/>
  <c r="K115" i="68"/>
  <c r="K215" i="68"/>
  <c r="K114" i="68"/>
  <c r="P114" i="68" s="1"/>
  <c r="J18" i="68"/>
  <c r="T20" i="68"/>
  <c r="K23" i="68"/>
  <c r="J26" i="68"/>
  <c r="K31" i="68"/>
  <c r="T31" i="68" s="1"/>
  <c r="J34" i="68"/>
  <c r="M34" i="68" s="1"/>
  <c r="P34" i="68"/>
  <c r="K39" i="68"/>
  <c r="M39" i="68" s="1"/>
  <c r="J42" i="68"/>
  <c r="K47" i="68"/>
  <c r="M47" i="68" s="1"/>
  <c r="J50" i="68"/>
  <c r="Q50" i="68"/>
  <c r="K55" i="68"/>
  <c r="R55" i="68" s="1"/>
  <c r="J58" i="68"/>
  <c r="S63" i="68"/>
  <c r="J66" i="68"/>
  <c r="K71" i="68"/>
  <c r="J74" i="68"/>
  <c r="K79" i="68"/>
  <c r="T79" i="68"/>
  <c r="J82" i="68"/>
  <c r="J120" i="68"/>
  <c r="K149" i="68"/>
  <c r="J271" i="68"/>
  <c r="N633" i="68"/>
  <c r="T610" i="68"/>
  <c r="M609" i="68"/>
  <c r="Q605" i="68"/>
  <c r="O610" i="68"/>
  <c r="R544" i="68"/>
  <c r="Q536" i="68"/>
  <c r="T532" i="68"/>
  <c r="L544" i="68"/>
  <c r="P544" i="68"/>
  <c r="T512" i="68"/>
  <c r="O512" i="68"/>
  <c r="O417" i="68"/>
  <c r="N417" i="68"/>
  <c r="Q413" i="68"/>
  <c r="L417" i="68"/>
  <c r="P413" i="68"/>
  <c r="S417" i="68"/>
  <c r="O413" i="68"/>
  <c r="O405" i="68"/>
  <c r="S440" i="68"/>
  <c r="P417" i="68"/>
  <c r="T413" i="68"/>
  <c r="P409" i="68"/>
  <c r="T344" i="68"/>
  <c r="T402" i="68"/>
  <c r="R344" i="68"/>
  <c r="R320" i="68"/>
  <c r="N413" i="68"/>
  <c r="S402" i="68"/>
  <c r="M413" i="68"/>
  <c r="P344" i="68"/>
  <c r="M321" i="68"/>
  <c r="T316" i="68"/>
  <c r="L321" i="68"/>
  <c r="O320" i="68"/>
  <c r="Q417" i="68"/>
  <c r="L349" i="68"/>
  <c r="R252" i="68"/>
  <c r="M216" i="68"/>
  <c r="Q257" i="68"/>
  <c r="P252" i="68"/>
  <c r="L311" i="68"/>
  <c r="T245" i="68"/>
  <c r="M220" i="68"/>
  <c r="M153" i="68"/>
  <c r="P216" i="68"/>
  <c r="O85" i="68"/>
  <c r="R71" i="68"/>
  <c r="K639" i="68"/>
  <c r="M639" i="68" s="1"/>
  <c r="K635" i="68"/>
  <c r="O635" i="68" s="1"/>
  <c r="K640" i="68"/>
  <c r="K636" i="68"/>
  <c r="R636" i="68" s="1"/>
  <c r="K538" i="68"/>
  <c r="K542" i="68"/>
  <c r="K543" i="68"/>
  <c r="L543" i="68" s="1"/>
  <c r="K539" i="68"/>
  <c r="Q539" i="68" s="1"/>
  <c r="K447" i="68"/>
  <c r="L447" i="68" s="1"/>
  <c r="K442" i="68"/>
  <c r="K446" i="68"/>
  <c r="K347" i="68"/>
  <c r="K346" i="68"/>
  <c r="K351" i="68"/>
  <c r="O351" i="68" s="1"/>
  <c r="K254" i="68"/>
  <c r="K251" i="68"/>
  <c r="K443" i="68"/>
  <c r="K250" i="68"/>
  <c r="K350" i="68"/>
  <c r="K159" i="68"/>
  <c r="K255" i="68"/>
  <c r="K158" i="68"/>
  <c r="K155" i="68"/>
  <c r="K154" i="68"/>
  <c r="K18" i="68"/>
  <c r="J21" i="68"/>
  <c r="S26" i="68"/>
  <c r="J29" i="68"/>
  <c r="J37" i="68"/>
  <c r="J45" i="68"/>
  <c r="S50" i="68"/>
  <c r="J53" i="68"/>
  <c r="K58" i="68"/>
  <c r="J61" i="68"/>
  <c r="L63" i="68"/>
  <c r="J69" i="68"/>
  <c r="J77" i="68"/>
  <c r="O77" i="68" s="1"/>
  <c r="K82" i="68"/>
  <c r="K83" i="68"/>
  <c r="J88" i="68"/>
  <c r="K173" i="68"/>
  <c r="J688" i="68"/>
  <c r="K685" i="68"/>
  <c r="J680" i="68"/>
  <c r="K677" i="68"/>
  <c r="K690" i="68"/>
  <c r="J685" i="68"/>
  <c r="K682" i="68"/>
  <c r="J677" i="68"/>
  <c r="M677" i="68" s="1"/>
  <c r="J690" i="68"/>
  <c r="J682" i="68"/>
  <c r="J689" i="68"/>
  <c r="K686" i="68"/>
  <c r="J681" i="68"/>
  <c r="K678" i="68"/>
  <c r="J686" i="68"/>
  <c r="J678" i="68"/>
  <c r="J683" i="68"/>
  <c r="K681" i="68"/>
  <c r="J679" i="68"/>
  <c r="J675" i="68"/>
  <c r="K593" i="68"/>
  <c r="J593" i="68"/>
  <c r="J684" i="68"/>
  <c r="K689" i="68"/>
  <c r="J687" i="68"/>
  <c r="J592" i="68"/>
  <c r="K589" i="68"/>
  <c r="J584" i="68"/>
  <c r="K581" i="68"/>
  <c r="J589" i="68"/>
  <c r="J581" i="68"/>
  <c r="J586" i="68"/>
  <c r="J578" i="68"/>
  <c r="J585" i="68"/>
  <c r="J588" i="68"/>
  <c r="K585" i="68"/>
  <c r="J582" i="68"/>
  <c r="K592" i="68"/>
  <c r="J579" i="68"/>
  <c r="J676" i="68"/>
  <c r="J583" i="68"/>
  <c r="K580" i="68"/>
  <c r="J580" i="68"/>
  <c r="J590" i="68"/>
  <c r="J591" i="68"/>
  <c r="K584" i="68"/>
  <c r="J496" i="68"/>
  <c r="K493" i="68"/>
  <c r="J488" i="68"/>
  <c r="K485" i="68"/>
  <c r="J493" i="68"/>
  <c r="J490" i="68"/>
  <c r="J482" i="68"/>
  <c r="J497" i="68"/>
  <c r="J489" i="68"/>
  <c r="J491" i="68"/>
  <c r="J486" i="68"/>
  <c r="J495" i="68"/>
  <c r="K492" i="68"/>
  <c r="J487" i="68"/>
  <c r="J492" i="68"/>
  <c r="K488" i="68"/>
  <c r="K489" i="68"/>
  <c r="K588" i="68"/>
  <c r="K496" i="68"/>
  <c r="J587" i="68"/>
  <c r="K484" i="68"/>
  <c r="J483" i="68"/>
  <c r="K497" i="68"/>
  <c r="J394" i="68"/>
  <c r="J386" i="68"/>
  <c r="J399" i="68"/>
  <c r="K396" i="68"/>
  <c r="J391" i="68"/>
  <c r="K388" i="68"/>
  <c r="K401" i="68"/>
  <c r="J396" i="68"/>
  <c r="K393" i="68"/>
  <c r="J388" i="68"/>
  <c r="J494" i="68"/>
  <c r="K400" i="68"/>
  <c r="J395" i="68"/>
  <c r="K392" i="68"/>
  <c r="J387" i="68"/>
  <c r="J393" i="68"/>
  <c r="J400" i="68"/>
  <c r="K397" i="68"/>
  <c r="J304" i="68"/>
  <c r="K301" i="68"/>
  <c r="J296" i="68"/>
  <c r="K293" i="68"/>
  <c r="J397" i="68"/>
  <c r="J401" i="68"/>
  <c r="S401" i="68" s="1"/>
  <c r="J298" i="68"/>
  <c r="J290" i="68"/>
  <c r="J398" i="68"/>
  <c r="J303" i="68"/>
  <c r="K300" i="68"/>
  <c r="J295" i="68"/>
  <c r="K292" i="68"/>
  <c r="J305" i="68"/>
  <c r="J390" i="68"/>
  <c r="J485" i="68"/>
  <c r="K389" i="68"/>
  <c r="J300" i="68"/>
  <c r="J299" i="68"/>
  <c r="J392" i="68"/>
  <c r="T392" i="68" s="1"/>
  <c r="J301" i="68"/>
  <c r="J294" i="68"/>
  <c r="J302" i="68"/>
  <c r="J484" i="68"/>
  <c r="J389" i="68"/>
  <c r="O389" i="68" s="1"/>
  <c r="K305" i="68"/>
  <c r="K209" i="68"/>
  <c r="J204" i="68"/>
  <c r="K201" i="68"/>
  <c r="J196" i="68"/>
  <c r="J209" i="68"/>
  <c r="J201" i="68"/>
  <c r="J293" i="68"/>
  <c r="O293" i="68" s="1"/>
  <c r="J206" i="68"/>
  <c r="P206" i="68" s="1"/>
  <c r="J198" i="68"/>
  <c r="T198" i="68" s="1"/>
  <c r="K297" i="68"/>
  <c r="J291" i="68"/>
  <c r="T291" i="68" s="1"/>
  <c r="K208" i="68"/>
  <c r="J203" i="68"/>
  <c r="K200" i="68"/>
  <c r="J195" i="68"/>
  <c r="K304" i="68"/>
  <c r="J297" i="68"/>
  <c r="J208" i="68"/>
  <c r="K205" i="68"/>
  <c r="S205" i="68" s="1"/>
  <c r="J200" i="68"/>
  <c r="O200" i="68" s="1"/>
  <c r="K197" i="68"/>
  <c r="J205" i="68"/>
  <c r="J197" i="68"/>
  <c r="L197" i="68" s="1"/>
  <c r="K296" i="68"/>
  <c r="J106" i="68"/>
  <c r="J202" i="68"/>
  <c r="J111" i="68"/>
  <c r="M111" i="68" s="1"/>
  <c r="K108" i="68"/>
  <c r="J103" i="68"/>
  <c r="K100" i="68"/>
  <c r="J199" i="68"/>
  <c r="K196" i="68"/>
  <c r="K113" i="68"/>
  <c r="J108" i="68"/>
  <c r="K105" i="68"/>
  <c r="J100" i="68"/>
  <c r="J113" i="68"/>
  <c r="J105" i="68"/>
  <c r="J292" i="68"/>
  <c r="Q292" i="68" s="1"/>
  <c r="J207" i="68"/>
  <c r="K204" i="68"/>
  <c r="J110" i="68"/>
  <c r="J102" i="68"/>
  <c r="L102" i="68" s="1"/>
  <c r="K112" i="68"/>
  <c r="J107" i="68"/>
  <c r="P107" i="68" s="1"/>
  <c r="K104" i="68"/>
  <c r="J99" i="68"/>
  <c r="J194" i="68"/>
  <c r="J109" i="68"/>
  <c r="J101" i="68"/>
  <c r="O101" i="68" s="1"/>
  <c r="K655" i="68"/>
  <c r="O655" i="68" s="1"/>
  <c r="K651" i="68"/>
  <c r="K656" i="68"/>
  <c r="K652" i="68"/>
  <c r="K554" i="68"/>
  <c r="Q554" i="68" s="1"/>
  <c r="K559" i="68"/>
  <c r="K558" i="68"/>
  <c r="K555" i="68"/>
  <c r="K459" i="68"/>
  <c r="L459" i="68" s="1"/>
  <c r="K458" i="68"/>
  <c r="K463" i="68"/>
  <c r="K462" i="68"/>
  <c r="K363" i="68"/>
  <c r="Q363" i="68" s="1"/>
  <c r="K362" i="68"/>
  <c r="K367" i="68"/>
  <c r="K366" i="68"/>
  <c r="K267" i="68"/>
  <c r="K271" i="68"/>
  <c r="T271" i="68" s="1"/>
  <c r="K266" i="68"/>
  <c r="K270" i="68"/>
  <c r="K175" i="68"/>
  <c r="K174" i="68"/>
  <c r="K171" i="68"/>
  <c r="K170" i="68"/>
  <c r="K628" i="68"/>
  <c r="O628" i="68" s="1"/>
  <c r="K632" i="68"/>
  <c r="K631" i="68"/>
  <c r="Q631" i="68" s="1"/>
  <c r="K627" i="68"/>
  <c r="K530" i="68"/>
  <c r="L530" i="68" s="1"/>
  <c r="K534" i="68"/>
  <c r="K535" i="68"/>
  <c r="K434" i="68"/>
  <c r="K531" i="68"/>
  <c r="R531" i="68" s="1"/>
  <c r="K439" i="68"/>
  <c r="L439" i="68" s="1"/>
  <c r="K339" i="68"/>
  <c r="O339" i="68" s="1"/>
  <c r="K338" i="68"/>
  <c r="K343" i="68"/>
  <c r="N343" i="68" s="1"/>
  <c r="K438" i="68"/>
  <c r="K342" i="68"/>
  <c r="K246" i="68"/>
  <c r="K243" i="68"/>
  <c r="Q243" i="68" s="1"/>
  <c r="K242" i="68"/>
  <c r="M242" i="68" s="1"/>
  <c r="K435" i="68"/>
  <c r="K151" i="68"/>
  <c r="T151" i="68" s="1"/>
  <c r="K150" i="68"/>
  <c r="K147" i="68"/>
  <c r="K146" i="68"/>
  <c r="J624" i="68"/>
  <c r="K621" i="68"/>
  <c r="J616" i="68"/>
  <c r="K613" i="68"/>
  <c r="K626" i="68"/>
  <c r="J621" i="68"/>
  <c r="L621" i="68" s="1"/>
  <c r="K618" i="68"/>
  <c r="J613" i="68"/>
  <c r="J626" i="68"/>
  <c r="J618" i="68"/>
  <c r="L618" i="68" s="1"/>
  <c r="J623" i="68"/>
  <c r="J615" i="68"/>
  <c r="K625" i="68"/>
  <c r="J620" i="68"/>
  <c r="P620" i="68" s="1"/>
  <c r="K617" i="68"/>
  <c r="J612" i="68"/>
  <c r="J619" i="68"/>
  <c r="J611" i="68"/>
  <c r="S611" i="68" s="1"/>
  <c r="J625" i="68"/>
  <c r="K622" i="68"/>
  <c r="J622" i="68"/>
  <c r="P622" i="68" s="1"/>
  <c r="J614" i="68"/>
  <c r="N614" i="68" s="1"/>
  <c r="J617" i="68"/>
  <c r="J528" i="68"/>
  <c r="K525" i="68"/>
  <c r="O525" i="68" s="1"/>
  <c r="J520" i="68"/>
  <c r="N520" i="68" s="1"/>
  <c r="K517" i="68"/>
  <c r="J525" i="68"/>
  <c r="K614" i="68"/>
  <c r="J527" i="68"/>
  <c r="O527" i="68" s="1"/>
  <c r="K524" i="68"/>
  <c r="J519" i="68"/>
  <c r="J526" i="68"/>
  <c r="J515" i="68"/>
  <c r="O515" i="68" s="1"/>
  <c r="K529" i="68"/>
  <c r="K528" i="68"/>
  <c r="K521" i="68"/>
  <c r="J514" i="68"/>
  <c r="Q514" i="68" s="1"/>
  <c r="J529" i="68"/>
  <c r="J522" i="68"/>
  <c r="J521" i="68"/>
  <c r="K520" i="68"/>
  <c r="J518" i="68"/>
  <c r="J516" i="68"/>
  <c r="J524" i="68"/>
  <c r="J517" i="68"/>
  <c r="Q517" i="68" s="1"/>
  <c r="J523" i="68"/>
  <c r="J432" i="68"/>
  <c r="K429" i="68"/>
  <c r="L429" i="68" s="1"/>
  <c r="J424" i="68"/>
  <c r="M424" i="68" s="1"/>
  <c r="K421" i="68"/>
  <c r="J429" i="68"/>
  <c r="J421" i="68"/>
  <c r="K516" i="68"/>
  <c r="J426" i="68"/>
  <c r="J418" i="68"/>
  <c r="J431" i="68"/>
  <c r="K428" i="68"/>
  <c r="J423" i="68"/>
  <c r="K420" i="68"/>
  <c r="K433" i="68"/>
  <c r="J428" i="68"/>
  <c r="R428" i="68" s="1"/>
  <c r="K425" i="68"/>
  <c r="J420" i="68"/>
  <c r="K432" i="68"/>
  <c r="R432" i="68" s="1"/>
  <c r="J427" i="68"/>
  <c r="Q427" i="68" s="1"/>
  <c r="K424" i="68"/>
  <c r="J419" i="68"/>
  <c r="J334" i="68"/>
  <c r="J326" i="68"/>
  <c r="S326" i="68" s="1"/>
  <c r="J425" i="68"/>
  <c r="J336" i="68"/>
  <c r="K333" i="68"/>
  <c r="J328" i="68"/>
  <c r="R328" i="68" s="1"/>
  <c r="K325" i="68"/>
  <c r="Q325" i="68" s="1"/>
  <c r="J422" i="68"/>
  <c r="J333" i="68"/>
  <c r="J433" i="68"/>
  <c r="P433" i="68" s="1"/>
  <c r="J330" i="68"/>
  <c r="J322" i="68"/>
  <c r="J430" i="68"/>
  <c r="J335" i="68"/>
  <c r="P335" i="68" s="1"/>
  <c r="K332" i="68"/>
  <c r="J327" i="68"/>
  <c r="K324" i="68"/>
  <c r="Q324" i="68" s="1"/>
  <c r="K336" i="68"/>
  <c r="O336" i="68" s="1"/>
  <c r="J332" i="68"/>
  <c r="J337" i="68"/>
  <c r="J325" i="68"/>
  <c r="J331" i="68"/>
  <c r="K329" i="68"/>
  <c r="K241" i="68"/>
  <c r="J236" i="68"/>
  <c r="K233" i="68"/>
  <c r="J228" i="68"/>
  <c r="J324" i="68"/>
  <c r="J241" i="68"/>
  <c r="J233" i="68"/>
  <c r="S233" i="68" s="1"/>
  <c r="K337" i="68"/>
  <c r="J238" i="68"/>
  <c r="J230" i="68"/>
  <c r="J329" i="68"/>
  <c r="T329" i="68" s="1"/>
  <c r="K240" i="68"/>
  <c r="J235" i="68"/>
  <c r="K232" i="68"/>
  <c r="J227" i="68"/>
  <c r="P227" i="68" s="1"/>
  <c r="J323" i="68"/>
  <c r="J240" i="68"/>
  <c r="K237" i="68"/>
  <c r="T237" i="68" s="1"/>
  <c r="J232" i="68"/>
  <c r="S232" i="68" s="1"/>
  <c r="K229" i="68"/>
  <c r="J237" i="68"/>
  <c r="J229" i="68"/>
  <c r="J239" i="68"/>
  <c r="K236" i="68"/>
  <c r="J231" i="68"/>
  <c r="K228" i="68"/>
  <c r="J234" i="68"/>
  <c r="L234" i="68" s="1"/>
  <c r="J138" i="68"/>
  <c r="J130" i="68"/>
  <c r="J143" i="68"/>
  <c r="K140" i="68"/>
  <c r="J135" i="68"/>
  <c r="K132" i="68"/>
  <c r="K145" i="68"/>
  <c r="J140" i="68"/>
  <c r="O140" i="68" s="1"/>
  <c r="K137" i="68"/>
  <c r="J132" i="68"/>
  <c r="J226" i="68"/>
  <c r="J145" i="68"/>
  <c r="O145" i="68" s="1"/>
  <c r="J137" i="68"/>
  <c r="J142" i="68"/>
  <c r="J134" i="68"/>
  <c r="K328" i="68"/>
  <c r="K144" i="68"/>
  <c r="J139" i="68"/>
  <c r="K136" i="68"/>
  <c r="P136" i="68"/>
  <c r="J131" i="68"/>
  <c r="J141" i="68"/>
  <c r="J133" i="68"/>
  <c r="N20" i="68"/>
  <c r="K21" i="68"/>
  <c r="J24" i="68"/>
  <c r="R24" i="68" s="1"/>
  <c r="T26" i="68"/>
  <c r="K29" i="68"/>
  <c r="J32" i="68"/>
  <c r="K37" i="68"/>
  <c r="J40" i="68"/>
  <c r="K45" i="68"/>
  <c r="M45" i="68" s="1"/>
  <c r="J48" i="68"/>
  <c r="K53" i="68"/>
  <c r="M53" i="68" s="1"/>
  <c r="J56" i="68"/>
  <c r="K61" i="68"/>
  <c r="J64" i="68"/>
  <c r="K69" i="68"/>
  <c r="J72" i="68"/>
  <c r="T72" i="68" s="1"/>
  <c r="K77" i="68"/>
  <c r="J80" i="68"/>
  <c r="K93" i="68"/>
  <c r="J104" i="68"/>
  <c r="K133" i="68"/>
  <c r="P133" i="68" s="1"/>
  <c r="J656" i="68"/>
  <c r="Q656" i="68" s="1"/>
  <c r="K653" i="68"/>
  <c r="J648" i="68"/>
  <c r="K645" i="68"/>
  <c r="K658" i="68"/>
  <c r="J653" i="68"/>
  <c r="K650" i="68"/>
  <c r="J645" i="68"/>
  <c r="J658" i="68"/>
  <c r="J650" i="68"/>
  <c r="J657" i="68"/>
  <c r="K654" i="68"/>
  <c r="J649" i="68"/>
  <c r="K646" i="68"/>
  <c r="J654" i="68"/>
  <c r="J646" i="68"/>
  <c r="J652" i="68"/>
  <c r="O652" i="68" s="1"/>
  <c r="J644" i="68"/>
  <c r="K657" i="68"/>
  <c r="J655" i="68"/>
  <c r="J651" i="68"/>
  <c r="L651" i="68" s="1"/>
  <c r="K649" i="68"/>
  <c r="J647" i="68"/>
  <c r="J643" i="68"/>
  <c r="J560" i="68"/>
  <c r="R560" i="68" s="1"/>
  <c r="K557" i="68"/>
  <c r="J552" i="68"/>
  <c r="L552" i="68" s="1"/>
  <c r="J557" i="68"/>
  <c r="P557" i="68" s="1"/>
  <c r="J549" i="68"/>
  <c r="J561" i="68"/>
  <c r="J551" i="68"/>
  <c r="J547" i="68"/>
  <c r="J550" i="68"/>
  <c r="K548" i="68"/>
  <c r="K561" i="68"/>
  <c r="K560" i="68"/>
  <c r="J559" i="68"/>
  <c r="K556" i="68"/>
  <c r="J548" i="68"/>
  <c r="J558" i="68"/>
  <c r="K552" i="68"/>
  <c r="J554" i="68"/>
  <c r="K549" i="68"/>
  <c r="J556" i="68"/>
  <c r="L556" i="68" s="1"/>
  <c r="K553" i="68"/>
  <c r="J555" i="68"/>
  <c r="J546" i="68"/>
  <c r="J462" i="68"/>
  <c r="J454" i="68"/>
  <c r="J553" i="68"/>
  <c r="K464" i="68"/>
  <c r="J459" i="68"/>
  <c r="K456" i="68"/>
  <c r="N456" i="68" s="1"/>
  <c r="J451" i="68"/>
  <c r="J461" i="68"/>
  <c r="J453" i="68"/>
  <c r="J458" i="68"/>
  <c r="O458" i="68" s="1"/>
  <c r="J450" i="68"/>
  <c r="J455" i="68"/>
  <c r="K452" i="68"/>
  <c r="K465" i="68"/>
  <c r="J452" i="68"/>
  <c r="J465" i="68"/>
  <c r="R465" i="68" s="1"/>
  <c r="J456" i="68"/>
  <c r="K453" i="68"/>
  <c r="J367" i="68"/>
  <c r="J463" i="68"/>
  <c r="K460" i="68"/>
  <c r="K369" i="68"/>
  <c r="J464" i="68"/>
  <c r="K461" i="68"/>
  <c r="K368" i="68"/>
  <c r="S368" i="68" s="1"/>
  <c r="J460" i="68"/>
  <c r="R460" i="68" s="1"/>
  <c r="J368" i="68"/>
  <c r="J366" i="68"/>
  <c r="J358" i="68"/>
  <c r="K365" i="68"/>
  <c r="L365" i="68" s="1"/>
  <c r="J360" i="68"/>
  <c r="K357" i="68"/>
  <c r="J365" i="68"/>
  <c r="J357" i="68"/>
  <c r="K457" i="68"/>
  <c r="J362" i="68"/>
  <c r="J354" i="68"/>
  <c r="J457" i="68"/>
  <c r="L457" i="68" s="1"/>
  <c r="K364" i="68"/>
  <c r="J359" i="68"/>
  <c r="K356" i="68"/>
  <c r="K361" i="68"/>
  <c r="K272" i="68"/>
  <c r="J267" i="68"/>
  <c r="J355" i="68"/>
  <c r="J369" i="68"/>
  <c r="J364" i="68"/>
  <c r="M364" i="68" s="1"/>
  <c r="K360" i="68"/>
  <c r="J356" i="68"/>
  <c r="J270" i="68"/>
  <c r="K269" i="68"/>
  <c r="K265" i="68"/>
  <c r="J260" i="68"/>
  <c r="J269" i="68"/>
  <c r="J265" i="68"/>
  <c r="K273" i="68"/>
  <c r="K268" i="68"/>
  <c r="J262" i="68"/>
  <c r="L262" i="68" s="1"/>
  <c r="J363" i="68"/>
  <c r="J273" i="68"/>
  <c r="J268" i="68"/>
  <c r="K264" i="68"/>
  <c r="R264" i="68" s="1"/>
  <c r="J259" i="68"/>
  <c r="J272" i="68"/>
  <c r="J264" i="68"/>
  <c r="K261" i="68"/>
  <c r="J261" i="68"/>
  <c r="J263" i="68"/>
  <c r="K260" i="68"/>
  <c r="J170" i="68"/>
  <c r="J162" i="68"/>
  <c r="J175" i="68"/>
  <c r="M175" i="68" s="1"/>
  <c r="K172" i="68"/>
  <c r="J167" i="68"/>
  <c r="K164" i="68"/>
  <c r="K177" i="68"/>
  <c r="J172" i="68"/>
  <c r="K169" i="68"/>
  <c r="J164" i="68"/>
  <c r="J177" i="68"/>
  <c r="J169" i="68"/>
  <c r="J266" i="68"/>
  <c r="R266" i="68" s="1"/>
  <c r="J174" i="68"/>
  <c r="J166" i="68"/>
  <c r="J361" i="68"/>
  <c r="K176" i="68"/>
  <c r="J171" i="68"/>
  <c r="N171" i="68"/>
  <c r="K168" i="68"/>
  <c r="Q168" i="68" s="1"/>
  <c r="J163" i="68"/>
  <c r="J258" i="68"/>
  <c r="N258" i="68" s="1"/>
  <c r="J173" i="68"/>
  <c r="O173" i="68" s="1"/>
  <c r="J165" i="68"/>
  <c r="K687" i="68"/>
  <c r="K683" i="68"/>
  <c r="K688" i="68"/>
  <c r="K684" i="68"/>
  <c r="K586" i="68"/>
  <c r="K591" i="68"/>
  <c r="K590" i="68"/>
  <c r="K587" i="68"/>
  <c r="K490" i="68"/>
  <c r="K495" i="68"/>
  <c r="K494" i="68"/>
  <c r="K399" i="68"/>
  <c r="K491" i="68"/>
  <c r="M491" i="68" s="1"/>
  <c r="K394" i="68"/>
  <c r="K398" i="68"/>
  <c r="K303" i="68"/>
  <c r="K395" i="68"/>
  <c r="K298" i="68"/>
  <c r="K302" i="68"/>
  <c r="O302" i="68" s="1"/>
  <c r="K206" i="68"/>
  <c r="K203" i="68"/>
  <c r="K299" i="68"/>
  <c r="K202" i="68"/>
  <c r="K111" i="68"/>
  <c r="K207" i="68"/>
  <c r="K110" i="68"/>
  <c r="P110" i="68"/>
  <c r="K107" i="68"/>
  <c r="K106" i="68"/>
  <c r="K647" i="68"/>
  <c r="K643" i="68"/>
  <c r="K648" i="68"/>
  <c r="K644" i="68"/>
  <c r="K550" i="68"/>
  <c r="K546" i="68"/>
  <c r="K547" i="68"/>
  <c r="K551" i="68"/>
  <c r="K451" i="68"/>
  <c r="K450" i="68"/>
  <c r="N450" i="68" s="1"/>
  <c r="K455" i="68"/>
  <c r="K355" i="68"/>
  <c r="O355" i="68" s="1"/>
  <c r="K354" i="68"/>
  <c r="K359" i="68"/>
  <c r="K454" i="68"/>
  <c r="K358" i="68"/>
  <c r="L358" i="68" s="1"/>
  <c r="K262" i="68"/>
  <c r="K259" i="68"/>
  <c r="K258" i="68"/>
  <c r="K263" i="68"/>
  <c r="K167" i="68"/>
  <c r="K166" i="68"/>
  <c r="O166" i="68" s="1"/>
  <c r="K163" i="68"/>
  <c r="Q163" i="68"/>
  <c r="K162" i="68"/>
  <c r="K623" i="68"/>
  <c r="O623" i="68" s="1"/>
  <c r="K620" i="68"/>
  <c r="K624" i="68"/>
  <c r="P624" i="68" s="1"/>
  <c r="K619" i="68"/>
  <c r="K522" i="68"/>
  <c r="K527" i="68"/>
  <c r="K523" i="68"/>
  <c r="K526" i="68"/>
  <c r="K426" i="68"/>
  <c r="O426" i="68" s="1"/>
  <c r="K431" i="68"/>
  <c r="K331" i="68"/>
  <c r="K330" i="68"/>
  <c r="K430" i="68"/>
  <c r="L430" i="68" s="1"/>
  <c r="K335" i="68"/>
  <c r="K427" i="68"/>
  <c r="K334" i="68"/>
  <c r="K238" i="68"/>
  <c r="K235" i="68"/>
  <c r="K234" i="68"/>
  <c r="K143" i="68"/>
  <c r="K239" i="68"/>
  <c r="K142" i="68"/>
  <c r="K139" i="68"/>
  <c r="K138" i="68"/>
  <c r="T138" i="68" s="1"/>
  <c r="J19" i="68"/>
  <c r="L21" i="68"/>
  <c r="K24" i="68"/>
  <c r="J27" i="68"/>
  <c r="K32" i="68"/>
  <c r="J35" i="68"/>
  <c r="K40" i="68"/>
  <c r="J43" i="68"/>
  <c r="K48" i="68"/>
  <c r="J51" i="68"/>
  <c r="K56" i="68"/>
  <c r="J59" i="68"/>
  <c r="N63" i="68"/>
  <c r="K64" i="68"/>
  <c r="M66" i="68"/>
  <c r="J67" i="68"/>
  <c r="K72" i="68"/>
  <c r="J75" i="68"/>
  <c r="N79" i="68"/>
  <c r="K80" i="68"/>
  <c r="S80" i="68" s="1"/>
  <c r="K101" i="68"/>
  <c r="R101" i="68"/>
  <c r="J128" i="68"/>
  <c r="K157" i="68"/>
  <c r="M157" i="68" s="1"/>
  <c r="R168" i="68"/>
  <c r="K607" i="68"/>
  <c r="K604" i="68"/>
  <c r="K608" i="68"/>
  <c r="K603" i="68"/>
  <c r="T603" i="68" s="1"/>
  <c r="K506" i="68"/>
  <c r="K511" i="68"/>
  <c r="K510" i="68"/>
  <c r="K415" i="68"/>
  <c r="S415" i="68" s="1"/>
  <c r="K414" i="68"/>
  <c r="K319" i="68"/>
  <c r="K411" i="68"/>
  <c r="L411" i="68" s="1"/>
  <c r="K507" i="68"/>
  <c r="L507" i="68" s="1"/>
  <c r="K410" i="68"/>
  <c r="S410" i="68"/>
  <c r="K314" i="68"/>
  <c r="K222" i="68"/>
  <c r="S222" i="68" s="1"/>
  <c r="K219" i="68"/>
  <c r="S219" i="68" s="1"/>
  <c r="L219" i="68"/>
  <c r="K318" i="68"/>
  <c r="K218" i="68"/>
  <c r="N218" i="68" s="1"/>
  <c r="K127" i="68"/>
  <c r="L127" i="68" s="1"/>
  <c r="K315" i="68"/>
  <c r="K126" i="68"/>
  <c r="O126" i="68" s="1"/>
  <c r="K123" i="68"/>
  <c r="K223" i="68"/>
  <c r="K122" i="68"/>
  <c r="Q122" i="68"/>
  <c r="R63" i="68"/>
  <c r="K679" i="68"/>
  <c r="K675" i="68"/>
  <c r="K680" i="68"/>
  <c r="T680" i="68" s="1"/>
  <c r="K676" i="68"/>
  <c r="K578" i="68"/>
  <c r="Q578" i="68" s="1"/>
  <c r="K583" i="68"/>
  <c r="K582" i="68"/>
  <c r="K579" i="68"/>
  <c r="K487" i="68"/>
  <c r="K486" i="68"/>
  <c r="K482" i="68"/>
  <c r="N482" i="68" s="1"/>
  <c r="K483" i="68"/>
  <c r="K391" i="68"/>
  <c r="P391" i="68" s="1"/>
  <c r="K390" i="68"/>
  <c r="K295" i="68"/>
  <c r="Q295" i="68" s="1"/>
  <c r="K387" i="68"/>
  <c r="K291" i="68"/>
  <c r="K386" i="68"/>
  <c r="K198" i="68"/>
  <c r="K195" i="68"/>
  <c r="K194" i="68"/>
  <c r="K290" i="68"/>
  <c r="K103" i="68"/>
  <c r="K199" i="68"/>
  <c r="K294" i="68"/>
  <c r="K102" i="68"/>
  <c r="K99" i="68"/>
  <c r="K98" i="68"/>
  <c r="J672" i="68"/>
  <c r="K669" i="68"/>
  <c r="J664" i="68"/>
  <c r="P664" i="68" s="1"/>
  <c r="K661" i="68"/>
  <c r="K674" i="68"/>
  <c r="J669" i="68"/>
  <c r="K666" i="68"/>
  <c r="O666" i="68" s="1"/>
  <c r="J661" i="68"/>
  <c r="J674" i="68"/>
  <c r="J666" i="68"/>
  <c r="J673" i="68"/>
  <c r="M673" i="68" s="1"/>
  <c r="K670" i="68"/>
  <c r="J665" i="68"/>
  <c r="K662" i="68"/>
  <c r="J670" i="68"/>
  <c r="J662" i="68"/>
  <c r="K673" i="68"/>
  <c r="J671" i="68"/>
  <c r="J667" i="68"/>
  <c r="K665" i="68"/>
  <c r="J663" i="68"/>
  <c r="J659" i="68"/>
  <c r="J660" i="68"/>
  <c r="L660" i="68" s="1"/>
  <c r="J576" i="68"/>
  <c r="T576" i="68" s="1"/>
  <c r="K573" i="68"/>
  <c r="J568" i="68"/>
  <c r="K565" i="68"/>
  <c r="M565" i="68" s="1"/>
  <c r="J573" i="68"/>
  <c r="J565" i="68"/>
  <c r="J570" i="68"/>
  <c r="J562" i="68"/>
  <c r="J668" i="68"/>
  <c r="J577" i="68"/>
  <c r="J569" i="68"/>
  <c r="J572" i="68"/>
  <c r="P572" i="68" s="1"/>
  <c r="K569" i="68"/>
  <c r="J566" i="68"/>
  <c r="K576" i="68"/>
  <c r="J563" i="68"/>
  <c r="P563" i="68" s="1"/>
  <c r="J567" i="68"/>
  <c r="L567" i="68" s="1"/>
  <c r="K564" i="68"/>
  <c r="K577" i="68"/>
  <c r="J564" i="68"/>
  <c r="M564" i="68" s="1"/>
  <c r="J574" i="68"/>
  <c r="K568" i="68"/>
  <c r="J480" i="68"/>
  <c r="K572" i="68"/>
  <c r="J571" i="68"/>
  <c r="J575" i="68"/>
  <c r="J481" i="68"/>
  <c r="J473" i="68"/>
  <c r="J478" i="68"/>
  <c r="J470" i="68"/>
  <c r="J475" i="68"/>
  <c r="K472" i="68"/>
  <c r="L472" i="68" s="1"/>
  <c r="J467" i="68"/>
  <c r="P467" i="68" s="1"/>
  <c r="K481" i="68"/>
  <c r="K477" i="68"/>
  <c r="K480" i="68"/>
  <c r="O480" i="68" s="1"/>
  <c r="J477" i="68"/>
  <c r="L477" i="68" s="1"/>
  <c r="J469" i="68"/>
  <c r="J474" i="68"/>
  <c r="J466" i="68"/>
  <c r="J479" i="68"/>
  <c r="J471" i="68"/>
  <c r="K468" i="68"/>
  <c r="K476" i="68"/>
  <c r="M476" i="68" s="1"/>
  <c r="J468" i="68"/>
  <c r="J476" i="68"/>
  <c r="J472" i="68"/>
  <c r="K469" i="68"/>
  <c r="P469" i="68" s="1"/>
  <c r="J383" i="68"/>
  <c r="K380" i="68"/>
  <c r="J375" i="68"/>
  <c r="K372" i="68"/>
  <c r="K385" i="68"/>
  <c r="T385" i="68" s="1"/>
  <c r="J380" i="68"/>
  <c r="K377" i="68"/>
  <c r="J372" i="68"/>
  <c r="R372" i="68" s="1"/>
  <c r="K384" i="68"/>
  <c r="J379" i="68"/>
  <c r="K376" i="68"/>
  <c r="J371" i="68"/>
  <c r="O371" i="68" s="1"/>
  <c r="J382" i="68"/>
  <c r="P382" i="68" s="1"/>
  <c r="J384" i="68"/>
  <c r="J377" i="68"/>
  <c r="J288" i="68"/>
  <c r="K285" i="68"/>
  <c r="J370" i="68"/>
  <c r="J385" i="68"/>
  <c r="J378" i="68"/>
  <c r="K373" i="68"/>
  <c r="N373" i="68" s="1"/>
  <c r="J287" i="68"/>
  <c r="K284" i="68"/>
  <c r="J374" i="68"/>
  <c r="M374" i="68" s="1"/>
  <c r="K280" i="68"/>
  <c r="J275" i="68"/>
  <c r="J373" i="68"/>
  <c r="J376" i="68"/>
  <c r="N376" i="68" s="1"/>
  <c r="K381" i="68"/>
  <c r="Q381" i="68" s="1"/>
  <c r="J381" i="68"/>
  <c r="K289" i="68"/>
  <c r="K288" i="68"/>
  <c r="J286" i="68"/>
  <c r="R286" i="68" s="1"/>
  <c r="J285" i="68"/>
  <c r="J284" i="68"/>
  <c r="K281" i="68"/>
  <c r="O281" i="68" s="1"/>
  <c r="K193" i="68"/>
  <c r="J188" i="68"/>
  <c r="K185" i="68"/>
  <c r="K473" i="68"/>
  <c r="Q473" i="68" s="1"/>
  <c r="J283" i="68"/>
  <c r="J274" i="68"/>
  <c r="J193" i="68"/>
  <c r="J185" i="68"/>
  <c r="R185" i="68" s="1"/>
  <c r="J190" i="68"/>
  <c r="J289" i="68"/>
  <c r="J281" i="68"/>
  <c r="J280" i="68"/>
  <c r="N280" i="68" s="1"/>
  <c r="K277" i="68"/>
  <c r="K192" i="68"/>
  <c r="J279" i="68"/>
  <c r="J278" i="68"/>
  <c r="J277" i="68"/>
  <c r="J192" i="68"/>
  <c r="K276" i="68"/>
  <c r="J189" i="68"/>
  <c r="J276" i="68"/>
  <c r="K189" i="68"/>
  <c r="K188" i="68"/>
  <c r="J187" i="68"/>
  <c r="J178" i="68"/>
  <c r="J191" i="68"/>
  <c r="R191" i="68" s="1"/>
  <c r="J186" i="68"/>
  <c r="R186" i="68" s="1"/>
  <c r="K184" i="68"/>
  <c r="K180" i="68"/>
  <c r="J95" i="68"/>
  <c r="K92" i="68"/>
  <c r="J87" i="68"/>
  <c r="K84" i="68"/>
  <c r="N84" i="68" s="1"/>
  <c r="J282" i="68"/>
  <c r="J184" i="68"/>
  <c r="J180" i="68"/>
  <c r="K97" i="68"/>
  <c r="J92" i="68"/>
  <c r="K89" i="68"/>
  <c r="J84" i="68"/>
  <c r="J183" i="68"/>
  <c r="J94" i="68"/>
  <c r="P94" i="68" s="1"/>
  <c r="J182" i="68"/>
  <c r="T182" i="68" s="1"/>
  <c r="J179" i="68"/>
  <c r="K96" i="68"/>
  <c r="J91" i="68"/>
  <c r="K88" i="68"/>
  <c r="J83" i="68"/>
  <c r="J181" i="68"/>
  <c r="J93" i="68"/>
  <c r="K615" i="68"/>
  <c r="K612" i="68"/>
  <c r="M612" i="68" s="1"/>
  <c r="K616" i="68"/>
  <c r="K611" i="68"/>
  <c r="K514" i="68"/>
  <c r="K519" i="68"/>
  <c r="N519" i="68" s="1"/>
  <c r="K518" i="68"/>
  <c r="K515" i="68"/>
  <c r="K418" i="68"/>
  <c r="K423" i="68"/>
  <c r="K323" i="68"/>
  <c r="K422" i="68"/>
  <c r="S422" i="68" s="1"/>
  <c r="K419" i="68"/>
  <c r="K327" i="68"/>
  <c r="N327" i="68" s="1"/>
  <c r="K322" i="68"/>
  <c r="L322" i="68" s="1"/>
  <c r="K230" i="68"/>
  <c r="L230" i="68" s="1"/>
  <c r="K227" i="68"/>
  <c r="K326" i="68"/>
  <c r="K226" i="68"/>
  <c r="L226" i="68" s="1"/>
  <c r="K135" i="68"/>
  <c r="K134" i="68"/>
  <c r="P134" i="68"/>
  <c r="K231" i="68"/>
  <c r="K131" i="68"/>
  <c r="K130" i="68"/>
  <c r="K19" i="68"/>
  <c r="R19" i="68" s="1"/>
  <c r="J22" i="68"/>
  <c r="K27" i="68"/>
  <c r="J30" i="68"/>
  <c r="K35" i="68"/>
  <c r="J38" i="68"/>
  <c r="K43" i="68"/>
  <c r="J46" i="68"/>
  <c r="O47" i="68"/>
  <c r="N50" i="68"/>
  <c r="K51" i="68"/>
  <c r="J54" i="68"/>
  <c r="N58" i="68"/>
  <c r="K59" i="68"/>
  <c r="J62" i="68"/>
  <c r="O63" i="68"/>
  <c r="K67" i="68"/>
  <c r="J70" i="68"/>
  <c r="O71" i="68"/>
  <c r="K75" i="68"/>
  <c r="M77" i="68"/>
  <c r="J78" i="68"/>
  <c r="O79" i="68"/>
  <c r="K87" i="68"/>
  <c r="J90" i="68"/>
  <c r="T90" i="68" s="1"/>
  <c r="K117" i="68"/>
  <c r="L146" i="68"/>
  <c r="J152" i="68"/>
  <c r="K181" i="68"/>
  <c r="K247" i="68"/>
  <c r="K671" i="68"/>
  <c r="K667" i="68"/>
  <c r="O667" i="68" s="1"/>
  <c r="K672" i="68"/>
  <c r="K570" i="68"/>
  <c r="K575" i="68"/>
  <c r="K574" i="68"/>
  <c r="K668" i="68"/>
  <c r="K571" i="68"/>
  <c r="K478" i="68"/>
  <c r="K475" i="68"/>
  <c r="L475" i="68" s="1"/>
  <c r="K474" i="68"/>
  <c r="K479" i="68"/>
  <c r="K378" i="68"/>
  <c r="S378" i="68" s="1"/>
  <c r="K379" i="68"/>
  <c r="N379" i="68" s="1"/>
  <c r="K383" i="68"/>
  <c r="K382" i="68"/>
  <c r="K283" i="68"/>
  <c r="Q283" i="68" s="1"/>
  <c r="K282" i="68"/>
  <c r="O282" i="68" s="1"/>
  <c r="K286" i="68"/>
  <c r="K190" i="68"/>
  <c r="K287" i="68"/>
  <c r="K191" i="68"/>
  <c r="K186" i="68"/>
  <c r="K91" i="68"/>
  <c r="Q91" i="68"/>
  <c r="K187" i="68"/>
  <c r="R187" i="68" s="1"/>
  <c r="K90" i="68"/>
  <c r="K22" i="68"/>
  <c r="J25" i="68"/>
  <c r="O26" i="68"/>
  <c r="N29" i="68"/>
  <c r="K30" i="68"/>
  <c r="N30" i="68" s="1"/>
  <c r="J33" i="68"/>
  <c r="K38" i="68"/>
  <c r="L38" i="68" s="1"/>
  <c r="J41" i="68"/>
  <c r="K46" i="68"/>
  <c r="J49" i="68"/>
  <c r="O50" i="68"/>
  <c r="K54" i="68"/>
  <c r="P55" i="68"/>
  <c r="J57" i="68"/>
  <c r="K62" i="68"/>
  <c r="J65" i="68"/>
  <c r="O66" i="68"/>
  <c r="K70" i="68"/>
  <c r="O70" i="68" s="1"/>
  <c r="J73" i="68"/>
  <c r="P73" i="68" s="1"/>
  <c r="K78" i="68"/>
  <c r="P79" i="68"/>
  <c r="J81" i="68"/>
  <c r="N81" i="68" s="1"/>
  <c r="J86" i="68"/>
  <c r="J112" i="68"/>
  <c r="K141" i="68"/>
  <c r="J176" i="68"/>
  <c r="S176" i="68" s="1"/>
  <c r="K212" i="68"/>
  <c r="O212" i="68"/>
  <c r="S184" i="68"/>
  <c r="Q104" i="68"/>
  <c r="L71" i="68"/>
  <c r="L118" i="68"/>
  <c r="M444" i="68"/>
  <c r="M629" i="68"/>
  <c r="R436" i="68"/>
  <c r="P601" i="68"/>
  <c r="M602" i="68"/>
  <c r="P503" i="68"/>
  <c r="S498" i="68"/>
  <c r="S216" i="68"/>
  <c r="S610" i="68"/>
  <c r="O68" i="68"/>
  <c r="P257" i="68"/>
  <c r="S257" i="68"/>
  <c r="M633" i="68"/>
  <c r="S509" i="68"/>
  <c r="R605" i="68"/>
  <c r="R633" i="68"/>
  <c r="O253" i="68"/>
  <c r="R642" i="68"/>
  <c r="R257" i="68"/>
  <c r="M308" i="68"/>
  <c r="P633" i="68"/>
  <c r="L633" i="68"/>
  <c r="R34" i="68"/>
  <c r="T35" i="68"/>
  <c r="N257" i="68"/>
  <c r="P605" i="68"/>
  <c r="N34" i="68"/>
  <c r="M342" i="68"/>
  <c r="L257" i="68"/>
  <c r="N412" i="68"/>
  <c r="L509" i="68"/>
  <c r="N605" i="68"/>
  <c r="T633" i="68"/>
  <c r="S38" i="68"/>
  <c r="T34" i="68"/>
  <c r="R305" i="68"/>
  <c r="S34" i="68"/>
  <c r="T257" i="68"/>
  <c r="T221" i="68"/>
  <c r="Q412" i="68"/>
  <c r="O633" i="68"/>
  <c r="R88" i="68"/>
  <c r="O34" i="68"/>
  <c r="Q34" i="68"/>
  <c r="L34" i="68"/>
  <c r="M221" i="68"/>
  <c r="O599" i="68"/>
  <c r="S633" i="68"/>
  <c r="M257" i="68"/>
  <c r="S595" i="68"/>
  <c r="R595" i="68"/>
  <c r="M188" i="68"/>
  <c r="Q380" i="68"/>
  <c r="N533" i="68"/>
  <c r="S407" i="68"/>
  <c r="P174" i="68"/>
  <c r="Q512" i="68"/>
  <c r="S35" i="68"/>
  <c r="N39" i="68"/>
  <c r="T445" i="68"/>
  <c r="S48" i="68"/>
  <c r="R116" i="68"/>
  <c r="R311" i="68"/>
  <c r="N610" i="68"/>
  <c r="N512" i="68"/>
  <c r="R630" i="68"/>
  <c r="O609" i="68"/>
  <c r="M37" i="68"/>
  <c r="P37" i="68"/>
  <c r="L29" i="68"/>
  <c r="L245" i="68"/>
  <c r="Q249" i="68"/>
  <c r="Q311" i="68"/>
  <c r="Q609" i="68"/>
  <c r="O377" i="68"/>
  <c r="R35" i="68"/>
  <c r="T174" i="68"/>
  <c r="Q140" i="68"/>
  <c r="R232" i="68"/>
  <c r="R39" i="68"/>
  <c r="O116" i="68"/>
  <c r="T216" i="68"/>
  <c r="O311" i="68"/>
  <c r="T321" i="68"/>
  <c r="Q537" i="68"/>
  <c r="M512" i="68"/>
  <c r="R610" i="68"/>
  <c r="O445" i="68"/>
  <c r="O275" i="68"/>
  <c r="L75" i="68"/>
  <c r="L116" i="68"/>
  <c r="S406" i="68"/>
  <c r="P406" i="68"/>
  <c r="P512" i="68"/>
  <c r="S609" i="68"/>
  <c r="Q630" i="68"/>
  <c r="T80" i="68"/>
  <c r="N19" i="68"/>
  <c r="M116" i="68"/>
  <c r="O245" i="68"/>
  <c r="M311" i="68"/>
  <c r="R609" i="68"/>
  <c r="P610" i="68"/>
  <c r="N609" i="68"/>
  <c r="N638" i="68"/>
  <c r="N123" i="68"/>
  <c r="Q108" i="68"/>
  <c r="L39" i="68"/>
  <c r="S245" i="68"/>
  <c r="T311" i="68"/>
  <c r="T597" i="68"/>
  <c r="R18" i="68"/>
  <c r="O119" i="68"/>
  <c r="P312" i="68"/>
  <c r="Q312" i="68"/>
  <c r="O312" i="68"/>
  <c r="T312" i="68"/>
  <c r="R312" i="68"/>
  <c r="P416" i="68"/>
  <c r="R416" i="68"/>
  <c r="T416" i="68"/>
  <c r="O99" i="68"/>
  <c r="L399" i="68"/>
  <c r="L18" i="68"/>
  <c r="N114" i="68"/>
  <c r="T68" i="68"/>
  <c r="O120" i="68"/>
  <c r="M120" i="68"/>
  <c r="T120" i="68"/>
  <c r="R120" i="68"/>
  <c r="S221" i="68"/>
  <c r="L211" i="68"/>
  <c r="O225" i="68"/>
  <c r="S225" i="68"/>
  <c r="Q225" i="68"/>
  <c r="P225" i="68"/>
  <c r="L225" i="68"/>
  <c r="O316" i="68"/>
  <c r="Q308" i="68"/>
  <c r="R308" i="68"/>
  <c r="T308" i="68"/>
  <c r="M412" i="68"/>
  <c r="R412" i="68"/>
  <c r="T412" i="68"/>
  <c r="T503" i="68"/>
  <c r="O503" i="68"/>
  <c r="M503" i="68"/>
  <c r="M509" i="68"/>
  <c r="N509" i="68"/>
  <c r="R125" i="68"/>
  <c r="N224" i="68"/>
  <c r="S217" i="68"/>
  <c r="L217" i="68"/>
  <c r="P253" i="68"/>
  <c r="M353" i="68"/>
  <c r="N449" i="68"/>
  <c r="L449" i="68"/>
  <c r="T540" i="68"/>
  <c r="M540" i="68"/>
  <c r="P540" i="68"/>
  <c r="S533" i="68"/>
  <c r="P533" i="68"/>
  <c r="Q533" i="68"/>
  <c r="L121" i="68"/>
  <c r="O121" i="68"/>
  <c r="N121" i="68"/>
  <c r="O309" i="68"/>
  <c r="T404" i="68"/>
  <c r="N404" i="68"/>
  <c r="M404" i="68"/>
  <c r="O404" i="68"/>
  <c r="S404" i="68"/>
  <c r="Q31" i="68"/>
  <c r="T84" i="68"/>
  <c r="O30" i="68"/>
  <c r="O169" i="68"/>
  <c r="M114" i="68"/>
  <c r="L224" i="68"/>
  <c r="R404" i="68"/>
  <c r="S47" i="68"/>
  <c r="T47" i="68"/>
  <c r="Q215" i="68"/>
  <c r="M256" i="68"/>
  <c r="O348" i="68"/>
  <c r="Q441" i="68"/>
  <c r="S441" i="68"/>
  <c r="P441" i="68"/>
  <c r="R441" i="68"/>
  <c r="S349" i="68"/>
  <c r="Q349" i="68"/>
  <c r="M349" i="68"/>
  <c r="L436" i="68"/>
  <c r="N436" i="68"/>
  <c r="R536" i="68"/>
  <c r="O536" i="68"/>
  <c r="P536" i="68"/>
  <c r="S536" i="68"/>
  <c r="L536" i="68"/>
  <c r="N536" i="68"/>
  <c r="P317" i="68"/>
  <c r="S317" i="68"/>
  <c r="T317" i="68"/>
  <c r="N317" i="68"/>
  <c r="N306" i="68"/>
  <c r="T306" i="68"/>
  <c r="M18" i="68"/>
  <c r="O224" i="68"/>
  <c r="M499" i="68"/>
  <c r="P499" i="68"/>
  <c r="M151" i="68"/>
  <c r="R172" i="68"/>
  <c r="R66" i="68"/>
  <c r="T66" i="68"/>
  <c r="R310" i="68"/>
  <c r="S161" i="68"/>
  <c r="P161" i="68"/>
  <c r="Q161" i="68"/>
  <c r="N252" i="68"/>
  <c r="Q440" i="68"/>
  <c r="O437" i="68"/>
  <c r="T545" i="68"/>
  <c r="O545" i="68"/>
  <c r="N532" i="68"/>
  <c r="S532" i="68"/>
  <c r="P532" i="68"/>
  <c r="Q532" i="68"/>
  <c r="L532" i="68"/>
  <c r="T541" i="68"/>
  <c r="R307" i="68"/>
  <c r="Q307" i="68"/>
  <c r="L307" i="68"/>
  <c r="S373" i="68"/>
  <c r="L114" i="68"/>
  <c r="L148" i="68"/>
  <c r="L341" i="68"/>
  <c r="N140" i="68"/>
  <c r="O40" i="68"/>
  <c r="T29" i="68"/>
  <c r="R221" i="68"/>
  <c r="N307" i="68"/>
  <c r="T441" i="68"/>
  <c r="L540" i="68"/>
  <c r="P508" i="68"/>
  <c r="T18" i="68"/>
  <c r="L35" i="68"/>
  <c r="S214" i="68"/>
  <c r="T214" i="68"/>
  <c r="N214" i="68"/>
  <c r="R214" i="68"/>
  <c r="Q214" i="68"/>
  <c r="M214" i="68"/>
  <c r="Q224" i="68"/>
  <c r="N312" i="68"/>
  <c r="L416" i="68"/>
  <c r="Q540" i="68"/>
  <c r="Q79" i="68"/>
  <c r="S58" i="68"/>
  <c r="L58" i="68"/>
  <c r="R200" i="68"/>
  <c r="T158" i="68"/>
  <c r="T145" i="68"/>
  <c r="R37" i="68"/>
  <c r="M210" i="68"/>
  <c r="S156" i="68"/>
  <c r="L352" i="68"/>
  <c r="R52" i="68"/>
  <c r="T133" i="68"/>
  <c r="R533" i="68"/>
  <c r="O147" i="68"/>
  <c r="Q58" i="68"/>
  <c r="Q101" i="68"/>
  <c r="Q78" i="68"/>
  <c r="Q38" i="68"/>
  <c r="S142" i="68"/>
  <c r="Q313" i="68"/>
  <c r="Q406" i="68"/>
  <c r="L445" i="68"/>
  <c r="P642" i="68"/>
  <c r="L36" i="68"/>
  <c r="N101" i="68"/>
  <c r="S85" i="68"/>
  <c r="P60" i="68"/>
  <c r="O260" i="68"/>
  <c r="M124" i="68"/>
  <c r="Q124" i="68"/>
  <c r="R156" i="68"/>
  <c r="T213" i="68"/>
  <c r="R406" i="68"/>
  <c r="L602" i="68"/>
  <c r="L642" i="68"/>
  <c r="S92" i="68"/>
  <c r="L455" i="68"/>
  <c r="L241" i="68"/>
  <c r="P115" i="68"/>
  <c r="L115" i="68"/>
  <c r="R124" i="68"/>
  <c r="L156" i="68"/>
  <c r="S504" i="68"/>
  <c r="T602" i="68"/>
  <c r="T642" i="68"/>
  <c r="S93" i="68"/>
  <c r="R81" i="68"/>
  <c r="N82" i="68"/>
  <c r="S19" i="68"/>
  <c r="N286" i="68"/>
  <c r="S130" i="68"/>
  <c r="N235" i="68"/>
  <c r="P336" i="68"/>
  <c r="Q420" i="68"/>
  <c r="N106" i="68"/>
  <c r="S296" i="68"/>
  <c r="T124" i="68"/>
  <c r="T156" i="68"/>
  <c r="N313" i="68"/>
  <c r="P445" i="68"/>
  <c r="T500" i="68"/>
  <c r="Q642" i="68"/>
  <c r="T641" i="68"/>
  <c r="R641" i="68"/>
  <c r="T40" i="68"/>
  <c r="L122" i="68"/>
  <c r="L53" i="68"/>
  <c r="Q167" i="68"/>
  <c r="Q332" i="68"/>
  <c r="T207" i="68"/>
  <c r="N206" i="68"/>
  <c r="N85" i="68"/>
  <c r="S147" i="68"/>
  <c r="R213" i="68"/>
  <c r="S352" i="68"/>
  <c r="O448" i="68"/>
  <c r="P448" i="68"/>
  <c r="S601" i="68"/>
  <c r="M601" i="68"/>
  <c r="S641" i="68"/>
  <c r="S602" i="68"/>
  <c r="R160" i="68"/>
  <c r="P502" i="68"/>
  <c r="S600" i="68"/>
  <c r="R112" i="68"/>
  <c r="N53" i="68"/>
  <c r="T122" i="68"/>
  <c r="O182" i="68"/>
  <c r="S186" i="68"/>
  <c r="T169" i="68"/>
  <c r="S199" i="68"/>
  <c r="P217" i="68"/>
  <c r="N406" i="68"/>
  <c r="Q448" i="68"/>
  <c r="P602" i="68"/>
  <c r="P641" i="68"/>
  <c r="Q641" i="68"/>
  <c r="P118" i="68"/>
  <c r="P93" i="68"/>
  <c r="R59" i="68"/>
  <c r="S134" i="68"/>
  <c r="Q334" i="68"/>
  <c r="Q290" i="68"/>
  <c r="P82" i="68"/>
  <c r="S36" i="68"/>
  <c r="M217" i="68"/>
  <c r="P151" i="68"/>
  <c r="M65" i="68"/>
  <c r="M78" i="68"/>
  <c r="M54" i="68"/>
  <c r="L54" i="68"/>
  <c r="M189" i="68"/>
  <c r="R374" i="68"/>
  <c r="N288" i="68"/>
  <c r="O288" i="68"/>
  <c r="N372" i="68"/>
  <c r="N466" i="68"/>
  <c r="M563" i="68"/>
  <c r="R562" i="68"/>
  <c r="O562" i="68"/>
  <c r="S670" i="68"/>
  <c r="N411" i="68"/>
  <c r="O258" i="68"/>
  <c r="M266" i="68"/>
  <c r="O266" i="68"/>
  <c r="R262" i="68"/>
  <c r="S262" i="68"/>
  <c r="Q270" i="68"/>
  <c r="R270" i="68"/>
  <c r="S357" i="68"/>
  <c r="L460" i="68"/>
  <c r="P454" i="68"/>
  <c r="L550" i="68"/>
  <c r="O560" i="68"/>
  <c r="R658" i="68"/>
  <c r="L91" i="68"/>
  <c r="P231" i="68"/>
  <c r="R231" i="68"/>
  <c r="M231" i="68"/>
  <c r="T327" i="68"/>
  <c r="R327" i="68"/>
  <c r="M327" i="68"/>
  <c r="L327" i="68"/>
  <c r="L422" i="68"/>
  <c r="M422" i="68"/>
  <c r="Q422" i="68"/>
  <c r="O419" i="68"/>
  <c r="Q419" i="68"/>
  <c r="L419" i="68"/>
  <c r="P419" i="68"/>
  <c r="S419" i="68"/>
  <c r="O429" i="68"/>
  <c r="P429" i="68"/>
  <c r="S429" i="68"/>
  <c r="N429" i="68"/>
  <c r="S516" i="68"/>
  <c r="Q516" i="68"/>
  <c r="L516" i="68"/>
  <c r="R525" i="68"/>
  <c r="P525" i="68"/>
  <c r="T525" i="68"/>
  <c r="Q615" i="68"/>
  <c r="M615" i="68"/>
  <c r="T615" i="68"/>
  <c r="N615" i="68"/>
  <c r="P615" i="68"/>
  <c r="L615" i="68"/>
  <c r="L435" i="68"/>
  <c r="O435" i="68"/>
  <c r="S435" i="68"/>
  <c r="Q339" i="68"/>
  <c r="M339" i="68"/>
  <c r="P339" i="68"/>
  <c r="S631" i="68"/>
  <c r="T631" i="68"/>
  <c r="P631" i="68"/>
  <c r="N631" i="68"/>
  <c r="S209" i="68"/>
  <c r="Q390" i="68"/>
  <c r="P298" i="68"/>
  <c r="O298" i="68"/>
  <c r="O400" i="68"/>
  <c r="Q400" i="68"/>
  <c r="O497" i="68"/>
  <c r="M497" i="68"/>
  <c r="R589" i="68"/>
  <c r="M589" i="68"/>
  <c r="Q593" i="68"/>
  <c r="O593" i="68"/>
  <c r="M685" i="68"/>
  <c r="O685" i="68"/>
  <c r="T178" i="68"/>
  <c r="Q45" i="68"/>
  <c r="O38" i="68"/>
  <c r="P350" i="68"/>
  <c r="N350" i="68"/>
  <c r="R446" i="68"/>
  <c r="O446" i="68"/>
  <c r="T640" i="68"/>
  <c r="L640" i="68"/>
  <c r="P640" i="68"/>
  <c r="N640" i="68"/>
  <c r="O640" i="68"/>
  <c r="R157" i="68"/>
  <c r="S178" i="68"/>
  <c r="P208" i="68"/>
  <c r="R147" i="68"/>
  <c r="S168" i="68"/>
  <c r="P132" i="68"/>
  <c r="O175" i="68"/>
  <c r="O122" i="68"/>
  <c r="Q164" i="68"/>
  <c r="M83" i="68"/>
  <c r="L126" i="68"/>
  <c r="M147" i="68"/>
  <c r="P154" i="68"/>
  <c r="N168" i="68"/>
  <c r="S172" i="68"/>
  <c r="T164" i="68"/>
  <c r="T275" i="68"/>
  <c r="R237" i="68"/>
  <c r="S208" i="68"/>
  <c r="N223" i="68"/>
  <c r="L182" i="68"/>
  <c r="N377" i="68"/>
  <c r="T377" i="68"/>
  <c r="M377" i="68"/>
  <c r="L377" i="68"/>
  <c r="N570" i="68"/>
  <c r="T570" i="68"/>
  <c r="R570" i="68"/>
  <c r="O570" i="68"/>
  <c r="Q570" i="68"/>
  <c r="S570" i="68"/>
  <c r="M570" i="68"/>
  <c r="S604" i="68"/>
  <c r="P604" i="68"/>
  <c r="S264" i="68"/>
  <c r="T264" i="68"/>
  <c r="N356" i="68"/>
  <c r="O356" i="68"/>
  <c r="S356" i="68"/>
  <c r="M365" i="68"/>
  <c r="S456" i="68"/>
  <c r="T462" i="68"/>
  <c r="O462" i="68"/>
  <c r="Q462" i="68"/>
  <c r="L558" i="68"/>
  <c r="Q558" i="68"/>
  <c r="M558" i="68"/>
  <c r="R547" i="68"/>
  <c r="P547" i="68"/>
  <c r="N547" i="68"/>
  <c r="O547" i="68"/>
  <c r="T547" i="68"/>
  <c r="N646" i="68"/>
  <c r="O646" i="68"/>
  <c r="M646" i="68"/>
  <c r="S645" i="68"/>
  <c r="Q645" i="68"/>
  <c r="P645" i="68"/>
  <c r="T645" i="68"/>
  <c r="Q89" i="68"/>
  <c r="O323" i="68"/>
  <c r="M323" i="68"/>
  <c r="L423" i="68"/>
  <c r="S423" i="68"/>
  <c r="Q518" i="68"/>
  <c r="L518" i="68"/>
  <c r="O518" i="68"/>
  <c r="R625" i="68"/>
  <c r="P625" i="68"/>
  <c r="R616" i="68"/>
  <c r="O616" i="68"/>
  <c r="P242" i="68"/>
  <c r="O242" i="68"/>
  <c r="Q439" i="68"/>
  <c r="N439" i="68"/>
  <c r="M439" i="68"/>
  <c r="S632" i="68"/>
  <c r="T632" i="68"/>
  <c r="Q632" i="68"/>
  <c r="M271" i="68"/>
  <c r="N200" i="68"/>
  <c r="M200" i="68"/>
  <c r="R196" i="68"/>
  <c r="M196" i="68"/>
  <c r="P294" i="68"/>
  <c r="M294" i="68"/>
  <c r="T305" i="68"/>
  <c r="M305" i="68"/>
  <c r="S305" i="68"/>
  <c r="O401" i="68"/>
  <c r="Q401" i="68"/>
  <c r="P393" i="68"/>
  <c r="O393" i="68"/>
  <c r="S396" i="68"/>
  <c r="L396" i="68"/>
  <c r="O396" i="68"/>
  <c r="N396" i="68"/>
  <c r="L492" i="68"/>
  <c r="P492" i="68"/>
  <c r="R492" i="68"/>
  <c r="R482" i="68"/>
  <c r="L482" i="68"/>
  <c r="P482" i="68"/>
  <c r="P591" i="68"/>
  <c r="T591" i="68"/>
  <c r="Q582" i="68"/>
  <c r="L582" i="68"/>
  <c r="O681" i="68"/>
  <c r="M681" i="68"/>
  <c r="Q69" i="68"/>
  <c r="S442" i="68"/>
  <c r="R442" i="68"/>
  <c r="Q442" i="68"/>
  <c r="T635" i="68"/>
  <c r="L635" i="68"/>
  <c r="R635" i="68"/>
  <c r="M635" i="68"/>
  <c r="O94" i="68"/>
  <c r="S122" i="68"/>
  <c r="Q136" i="68"/>
  <c r="M172" i="68"/>
  <c r="P179" i="68"/>
  <c r="S112" i="68"/>
  <c r="P169" i="68"/>
  <c r="P184" i="68"/>
  <c r="L176" i="68"/>
  <c r="Q184" i="68"/>
  <c r="O130" i="68"/>
  <c r="N165" i="68"/>
  <c r="Q172" i="68"/>
  <c r="S266" i="68"/>
  <c r="R84" i="68"/>
  <c r="L89" i="68"/>
  <c r="O96" i="68"/>
  <c r="S164" i="68"/>
  <c r="R122" i="68"/>
  <c r="R130" i="68"/>
  <c r="L185" i="68"/>
  <c r="Q242" i="68"/>
  <c r="Q288" i="68"/>
  <c r="L266" i="68"/>
  <c r="O184" i="68"/>
  <c r="N184" i="68"/>
  <c r="T184" i="68"/>
  <c r="L184" i="68"/>
  <c r="S81" i="68"/>
  <c r="M81" i="68"/>
  <c r="R46" i="68"/>
  <c r="S192" i="68"/>
  <c r="P289" i="68"/>
  <c r="L289" i="68"/>
  <c r="Q289" i="68"/>
  <c r="Q188" i="68"/>
  <c r="T384" i="68"/>
  <c r="P380" i="68"/>
  <c r="T380" i="68"/>
  <c r="R380" i="68"/>
  <c r="O380" i="68"/>
  <c r="M380" i="68"/>
  <c r="S380" i="68"/>
  <c r="N380" i="68"/>
  <c r="L380" i="68"/>
  <c r="T476" i="68"/>
  <c r="O469" i="68"/>
  <c r="N469" i="68"/>
  <c r="L470" i="68"/>
  <c r="O566" i="68"/>
  <c r="R566" i="68"/>
  <c r="Q566" i="68"/>
  <c r="L565" i="68"/>
  <c r="T663" i="68"/>
  <c r="P663" i="68"/>
  <c r="Q663" i="68"/>
  <c r="P665" i="68"/>
  <c r="N318" i="68"/>
  <c r="L414" i="68"/>
  <c r="O414" i="68"/>
  <c r="P81" i="68"/>
  <c r="S40" i="68"/>
  <c r="O35" i="68"/>
  <c r="L272" i="68"/>
  <c r="L359" i="68"/>
  <c r="Q465" i="68"/>
  <c r="M461" i="68"/>
  <c r="Q461" i="68"/>
  <c r="N461" i="68"/>
  <c r="T548" i="68"/>
  <c r="P548" i="68"/>
  <c r="O548" i="68"/>
  <c r="S551" i="68"/>
  <c r="L551" i="68"/>
  <c r="O551" i="68"/>
  <c r="T647" i="68"/>
  <c r="P654" i="68"/>
  <c r="N654" i="68"/>
  <c r="L162" i="68"/>
  <c r="P80" i="68"/>
  <c r="O239" i="68"/>
  <c r="T227" i="68"/>
  <c r="N227" i="68"/>
  <c r="Q233" i="68"/>
  <c r="N331" i="68"/>
  <c r="L331" i="68"/>
  <c r="R331" i="68"/>
  <c r="S335" i="68"/>
  <c r="T335" i="68"/>
  <c r="R335" i="68"/>
  <c r="P328" i="68"/>
  <c r="O328" i="68"/>
  <c r="Q328" i="68"/>
  <c r="P427" i="68"/>
  <c r="S427" i="68"/>
  <c r="L427" i="68"/>
  <c r="L424" i="68"/>
  <c r="Q515" i="68"/>
  <c r="P515" i="68"/>
  <c r="T515" i="68"/>
  <c r="T520" i="68"/>
  <c r="Q520" i="68"/>
  <c r="S520" i="68"/>
  <c r="M520" i="68"/>
  <c r="M611" i="68"/>
  <c r="N611" i="68"/>
  <c r="L611" i="68"/>
  <c r="O618" i="68"/>
  <c r="R243" i="68"/>
  <c r="S243" i="68"/>
  <c r="N531" i="68"/>
  <c r="O531" i="68"/>
  <c r="T531" i="68"/>
  <c r="L531" i="68"/>
  <c r="L628" i="68"/>
  <c r="N628" i="68"/>
  <c r="P628" i="68"/>
  <c r="P102" i="68"/>
  <c r="P291" i="68"/>
  <c r="R291" i="68"/>
  <c r="S301" i="68"/>
  <c r="R301" i="68"/>
  <c r="T301" i="68"/>
  <c r="N397" i="68"/>
  <c r="T397" i="68"/>
  <c r="P397" i="68"/>
  <c r="R397" i="68"/>
  <c r="L387" i="68"/>
  <c r="Q387" i="68"/>
  <c r="Q483" i="68"/>
  <c r="P483" i="68"/>
  <c r="L490" i="68"/>
  <c r="M490" i="68"/>
  <c r="L590" i="68"/>
  <c r="T584" i="68"/>
  <c r="P584" i="68"/>
  <c r="R675" i="68"/>
  <c r="O675" i="68"/>
  <c r="P675" i="68"/>
  <c r="N675" i="68"/>
  <c r="O89" i="68"/>
  <c r="Q80" i="68"/>
  <c r="O37" i="68"/>
  <c r="O443" i="68"/>
  <c r="N443" i="68"/>
  <c r="O447" i="68"/>
  <c r="M447" i="68"/>
  <c r="S447" i="68"/>
  <c r="R447" i="68"/>
  <c r="Q639" i="68"/>
  <c r="N639" i="68"/>
  <c r="S639" i="68"/>
  <c r="P639" i="68"/>
  <c r="P53" i="68"/>
  <c r="N137" i="68"/>
  <c r="Q144" i="68"/>
  <c r="O92" i="68"/>
  <c r="Q134" i="68"/>
  <c r="M170" i="68"/>
  <c r="P200" i="68"/>
  <c r="T112" i="68"/>
  <c r="Q169" i="68"/>
  <c r="L131" i="68"/>
  <c r="N173" i="68"/>
  <c r="P188" i="68"/>
  <c r="O273" i="68"/>
  <c r="S113" i="68"/>
  <c r="L142" i="68"/>
  <c r="P170" i="68"/>
  <c r="R207" i="68"/>
  <c r="Q82" i="68"/>
  <c r="T89" i="68"/>
  <c r="L105" i="68"/>
  <c r="P165" i="68"/>
  <c r="R175" i="68"/>
  <c r="T140" i="68"/>
  <c r="Q157" i="68"/>
  <c r="P267" i="68"/>
  <c r="O198" i="68"/>
  <c r="N328" i="68"/>
  <c r="L237" i="68"/>
  <c r="S227" i="68"/>
  <c r="P270" i="68"/>
  <c r="P480" i="68"/>
  <c r="R90" i="68"/>
  <c r="L46" i="68"/>
  <c r="T277" i="68"/>
  <c r="L277" i="68"/>
  <c r="N382" i="68"/>
  <c r="Q468" i="68"/>
  <c r="M574" i="68"/>
  <c r="S574" i="68"/>
  <c r="T573" i="68"/>
  <c r="T219" i="68"/>
  <c r="T415" i="68"/>
  <c r="R415" i="68"/>
  <c r="M415" i="68"/>
  <c r="N415" i="68"/>
  <c r="R89" i="68"/>
  <c r="O75" i="68"/>
  <c r="S364" i="68"/>
  <c r="P364" i="68"/>
  <c r="O364" i="68"/>
  <c r="R364" i="68"/>
  <c r="O360" i="68"/>
  <c r="T360" i="68"/>
  <c r="P360" i="68"/>
  <c r="L360" i="68"/>
  <c r="T464" i="68"/>
  <c r="O464" i="68"/>
  <c r="Q464" i="68"/>
  <c r="O452" i="68"/>
  <c r="P452" i="68"/>
  <c r="N452" i="68"/>
  <c r="R451" i="68"/>
  <c r="S451" i="68"/>
  <c r="Q451" i="68"/>
  <c r="T451" i="68"/>
  <c r="P555" i="68"/>
  <c r="Q555" i="68"/>
  <c r="O555" i="68"/>
  <c r="N555" i="68"/>
  <c r="M555" i="68"/>
  <c r="R555" i="68"/>
  <c r="T555" i="68"/>
  <c r="O561" i="68"/>
  <c r="P561" i="68"/>
  <c r="M561" i="68"/>
  <c r="M653" i="68"/>
  <c r="L653" i="68"/>
  <c r="S653" i="68"/>
  <c r="Q653" i="68"/>
  <c r="R653" i="68"/>
  <c r="P653" i="68"/>
  <c r="O653" i="68"/>
  <c r="N653" i="68"/>
  <c r="T653" i="68"/>
  <c r="N94" i="68"/>
  <c r="P38" i="68"/>
  <c r="M143" i="68"/>
  <c r="L229" i="68"/>
  <c r="R241" i="68"/>
  <c r="T241" i="68"/>
  <c r="R325" i="68"/>
  <c r="N430" i="68"/>
  <c r="Q430" i="68"/>
  <c r="M431" i="68"/>
  <c r="N431" i="68"/>
  <c r="O431" i="68"/>
  <c r="T521" i="68"/>
  <c r="M521" i="68"/>
  <c r="P521" i="68"/>
  <c r="O526" i="68"/>
  <c r="M526" i="68"/>
  <c r="P526" i="68"/>
  <c r="N526" i="68"/>
  <c r="L526" i="68"/>
  <c r="P619" i="68"/>
  <c r="R619" i="68"/>
  <c r="M619" i="68"/>
  <c r="Q619" i="68"/>
  <c r="R626" i="68"/>
  <c r="P626" i="68"/>
  <c r="M626" i="68"/>
  <c r="O624" i="68"/>
  <c r="S624" i="68"/>
  <c r="L624" i="68"/>
  <c r="S434" i="68"/>
  <c r="O434" i="68"/>
  <c r="L434" i="68"/>
  <c r="P434" i="68"/>
  <c r="M434" i="68"/>
  <c r="S101" i="68"/>
  <c r="O204" i="68"/>
  <c r="P392" i="68"/>
  <c r="S392" i="68"/>
  <c r="O392" i="68"/>
  <c r="L392" i="68"/>
  <c r="O295" i="68"/>
  <c r="P295" i="68"/>
  <c r="R493" i="68"/>
  <c r="Q493" i="68"/>
  <c r="N493" i="68"/>
  <c r="M580" i="68"/>
  <c r="Q580" i="68"/>
  <c r="P580" i="68"/>
  <c r="T588" i="68"/>
  <c r="N588" i="68"/>
  <c r="L588" i="68"/>
  <c r="M588" i="68"/>
  <c r="O679" i="68"/>
  <c r="P689" i="68"/>
  <c r="M689" i="68"/>
  <c r="R689" i="68"/>
  <c r="Q680" i="68"/>
  <c r="R680" i="68"/>
  <c r="S680" i="68"/>
  <c r="O61" i="68"/>
  <c r="S251" i="68"/>
  <c r="S539" i="68"/>
  <c r="M539" i="68"/>
  <c r="S165" i="68"/>
  <c r="O110" i="68"/>
  <c r="R117" i="68"/>
  <c r="S276" i="68"/>
  <c r="Q142" i="68"/>
  <c r="L157" i="68"/>
  <c r="O164" i="68"/>
  <c r="M178" i="68"/>
  <c r="N186" i="68"/>
  <c r="O203" i="68"/>
  <c r="P92" i="68"/>
  <c r="O135" i="68"/>
  <c r="R142" i="68"/>
  <c r="S163" i="68"/>
  <c r="Q186" i="68"/>
  <c r="P103" i="68"/>
  <c r="T131" i="68"/>
  <c r="P167" i="68"/>
  <c r="N181" i="68"/>
  <c r="O93" i="68"/>
  <c r="M107" i="68"/>
  <c r="O157" i="68"/>
  <c r="R164" i="68"/>
  <c r="P178" i="68"/>
  <c r="Q90" i="68"/>
  <c r="T105" i="68"/>
  <c r="R167" i="68"/>
  <c r="O176" i="68"/>
  <c r="S298" i="68"/>
  <c r="T132" i="68"/>
  <c r="N142" i="68"/>
  <c r="N150" i="68"/>
  <c r="N158" i="68"/>
  <c r="P168" i="68"/>
  <c r="R178" i="68"/>
  <c r="S196" i="68"/>
  <c r="Q218" i="68"/>
  <c r="Q258" i="68"/>
  <c r="L231" i="68"/>
  <c r="N265" i="68"/>
  <c r="P230" i="68"/>
  <c r="T242" i="68"/>
  <c r="M226" i="68"/>
  <c r="M258" i="68"/>
  <c r="L192" i="68"/>
  <c r="S201" i="68"/>
  <c r="T281" i="68"/>
  <c r="P424" i="68"/>
  <c r="P186" i="68"/>
  <c r="O186" i="68"/>
  <c r="N474" i="68"/>
  <c r="R474" i="68"/>
  <c r="L474" i="68"/>
  <c r="T474" i="68"/>
  <c r="O474" i="68"/>
  <c r="P474" i="68"/>
  <c r="S474" i="68"/>
  <c r="M474" i="68"/>
  <c r="Q474" i="68"/>
  <c r="P218" i="68"/>
  <c r="N22" i="68"/>
  <c r="O87" i="68"/>
  <c r="Q278" i="68"/>
  <c r="N278" i="68"/>
  <c r="P278" i="68"/>
  <c r="R376" i="68"/>
  <c r="L376" i="68"/>
  <c r="P376" i="68"/>
  <c r="L378" i="68"/>
  <c r="R371" i="68"/>
  <c r="L371" i="68"/>
  <c r="S473" i="68"/>
  <c r="Q564" i="68"/>
  <c r="P564" i="68"/>
  <c r="S564" i="68"/>
  <c r="L572" i="68"/>
  <c r="T572" i="68"/>
  <c r="M572" i="68"/>
  <c r="M667" i="68"/>
  <c r="P673" i="68"/>
  <c r="S673" i="68"/>
  <c r="R664" i="68"/>
  <c r="T664" i="68"/>
  <c r="O664" i="68"/>
  <c r="O223" i="68"/>
  <c r="L510" i="68"/>
  <c r="R510" i="68"/>
  <c r="R170" i="68"/>
  <c r="S369" i="68"/>
  <c r="R369" i="68"/>
  <c r="M457" i="68"/>
  <c r="P559" i="68"/>
  <c r="M549" i="68"/>
  <c r="S549" i="68"/>
  <c r="N651" i="68"/>
  <c r="N649" i="68"/>
  <c r="O90" i="68"/>
  <c r="L130" i="68"/>
  <c r="Q130" i="68"/>
  <c r="M237" i="68"/>
  <c r="M235" i="68"/>
  <c r="P235" i="68"/>
  <c r="T235" i="68"/>
  <c r="L235" i="68"/>
  <c r="S235" i="68"/>
  <c r="L324" i="68"/>
  <c r="R324" i="68"/>
  <c r="O324" i="68"/>
  <c r="Q337" i="68"/>
  <c r="M337" i="68"/>
  <c r="T337" i="68"/>
  <c r="L337" i="68"/>
  <c r="T322" i="68"/>
  <c r="S322" i="68"/>
  <c r="O322" i="68"/>
  <c r="R322" i="68"/>
  <c r="R336" i="68"/>
  <c r="L336" i="68"/>
  <c r="N420" i="68"/>
  <c r="T420" i="68"/>
  <c r="L420" i="68"/>
  <c r="P420" i="68"/>
  <c r="M420" i="68"/>
  <c r="R420" i="68"/>
  <c r="S418" i="68"/>
  <c r="T418" i="68"/>
  <c r="L418" i="68"/>
  <c r="R418" i="68"/>
  <c r="P418" i="68"/>
  <c r="M418" i="68"/>
  <c r="Q418" i="68"/>
  <c r="O432" i="68"/>
  <c r="T432" i="68"/>
  <c r="N432" i="68"/>
  <c r="S432" i="68"/>
  <c r="P432" i="68"/>
  <c r="O522" i="68"/>
  <c r="P519" i="68"/>
  <c r="M519" i="68"/>
  <c r="O519" i="68"/>
  <c r="T519" i="68"/>
  <c r="S519" i="68"/>
  <c r="N528" i="68"/>
  <c r="L528" i="68"/>
  <c r="T528" i="68"/>
  <c r="Q528" i="68"/>
  <c r="M528" i="68"/>
  <c r="S528" i="68"/>
  <c r="L612" i="68"/>
  <c r="O612" i="68"/>
  <c r="P612" i="68"/>
  <c r="R612" i="68"/>
  <c r="Q612" i="68"/>
  <c r="P613" i="68"/>
  <c r="T613" i="68"/>
  <c r="Q613" i="68"/>
  <c r="M613" i="68"/>
  <c r="R613" i="68"/>
  <c r="O613" i="68"/>
  <c r="N613" i="68"/>
  <c r="P342" i="68"/>
  <c r="S342" i="68"/>
  <c r="N342" i="68"/>
  <c r="O342" i="68"/>
  <c r="L342" i="68"/>
  <c r="M535" i="68"/>
  <c r="L535" i="68"/>
  <c r="N535" i="68"/>
  <c r="R535" i="68"/>
  <c r="Q535" i="68"/>
  <c r="O535" i="68"/>
  <c r="R106" i="68"/>
  <c r="O297" i="68"/>
  <c r="P297" i="68"/>
  <c r="M297" i="68"/>
  <c r="L198" i="68"/>
  <c r="O299" i="68"/>
  <c r="T299" i="68"/>
  <c r="M299" i="68"/>
  <c r="R296" i="68"/>
  <c r="O296" i="68"/>
  <c r="M296" i="68"/>
  <c r="L296" i="68"/>
  <c r="T395" i="68"/>
  <c r="Q395" i="68"/>
  <c r="M395" i="68"/>
  <c r="M391" i="68"/>
  <c r="N391" i="68"/>
  <c r="S587" i="68"/>
  <c r="M587" i="68"/>
  <c r="T495" i="68"/>
  <c r="L495" i="68"/>
  <c r="N495" i="68"/>
  <c r="M585" i="68"/>
  <c r="Q585" i="68"/>
  <c r="L585" i="68"/>
  <c r="Q592" i="68"/>
  <c r="R592" i="68"/>
  <c r="N592" i="68"/>
  <c r="P592" i="68"/>
  <c r="S592" i="68"/>
  <c r="T682" i="68"/>
  <c r="L682" i="68"/>
  <c r="M682" i="68"/>
  <c r="Q100" i="68"/>
  <c r="P86" i="68"/>
  <c r="P35" i="68"/>
  <c r="O29" i="68"/>
  <c r="R254" i="68"/>
  <c r="T543" i="68"/>
  <c r="M543" i="68"/>
  <c r="R543" i="68"/>
  <c r="N543" i="68"/>
  <c r="Q543" i="68"/>
  <c r="O543" i="68"/>
  <c r="N89" i="68"/>
  <c r="Q96" i="68"/>
  <c r="M132" i="68"/>
  <c r="T196" i="68"/>
  <c r="Q86" i="68"/>
  <c r="T93" i="68"/>
  <c r="L101" i="68"/>
  <c r="M122" i="68"/>
  <c r="S136" i="68"/>
  <c r="T157" i="68"/>
  <c r="L165" i="68"/>
  <c r="O172" i="68"/>
  <c r="M93" i="68"/>
  <c r="O143" i="68"/>
  <c r="P164" i="68"/>
  <c r="S171" i="68"/>
  <c r="N178" i="68"/>
  <c r="S212" i="68"/>
  <c r="L260" i="68"/>
  <c r="M104" i="68"/>
  <c r="Q132" i="68"/>
  <c r="T139" i="68"/>
  <c r="L147" i="68"/>
  <c r="M168" i="68"/>
  <c r="T86" i="68"/>
  <c r="R108" i="68"/>
  <c r="P122" i="68"/>
  <c r="L158" i="68"/>
  <c r="O165" i="68"/>
  <c r="S84" i="68"/>
  <c r="N131" i="68"/>
  <c r="S140" i="68"/>
  <c r="O168" i="68"/>
  <c r="T108" i="68"/>
  <c r="S151" i="68"/>
  <c r="M169" i="68"/>
  <c r="Q226" i="68"/>
  <c r="S260" i="68"/>
  <c r="Q200" i="68"/>
  <c r="N209" i="68"/>
  <c r="N241" i="68"/>
  <c r="S277" i="68"/>
  <c r="N301" i="68"/>
  <c r="R339" i="68"/>
  <c r="T272" i="68"/>
  <c r="P292" i="68"/>
  <c r="R227" i="68"/>
  <c r="N234" i="68"/>
  <c r="Q377" i="68"/>
  <c r="L432" i="68"/>
  <c r="O471" i="68"/>
  <c r="T319" i="68"/>
  <c r="Q319" i="68"/>
  <c r="S73" i="68"/>
  <c r="S67" i="68"/>
  <c r="R38" i="68"/>
  <c r="N279" i="68"/>
  <c r="S193" i="68"/>
  <c r="S284" i="68"/>
  <c r="N284" i="68"/>
  <c r="O284" i="68"/>
  <c r="L284" i="68"/>
  <c r="Q284" i="68"/>
  <c r="M373" i="68"/>
  <c r="P385" i="68"/>
  <c r="N385" i="68"/>
  <c r="R375" i="68"/>
  <c r="T375" i="68"/>
  <c r="Q375" i="68"/>
  <c r="P375" i="68"/>
  <c r="O375" i="68"/>
  <c r="M375" i="68"/>
  <c r="L375" i="68"/>
  <c r="O481" i="68"/>
  <c r="S481" i="68"/>
  <c r="N481" i="68"/>
  <c r="T481" i="68"/>
  <c r="R481" i="68"/>
  <c r="L481" i="68"/>
  <c r="P481" i="68"/>
  <c r="L569" i="68"/>
  <c r="S569" i="68"/>
  <c r="O568" i="68"/>
  <c r="N568" i="68"/>
  <c r="T568" i="68"/>
  <c r="L568" i="68"/>
  <c r="Q568" i="68"/>
  <c r="P568" i="68"/>
  <c r="Q666" i="68"/>
  <c r="N666" i="68"/>
  <c r="L666" i="68"/>
  <c r="R511" i="68"/>
  <c r="T511" i="68"/>
  <c r="O361" i="68"/>
  <c r="N172" i="68"/>
  <c r="O268" i="68"/>
  <c r="L268" i="68"/>
  <c r="T268" i="68"/>
  <c r="S268" i="68"/>
  <c r="Q260" i="68"/>
  <c r="P260" i="68"/>
  <c r="M260" i="68"/>
  <c r="P355" i="68"/>
  <c r="N355" i="68"/>
  <c r="Q355" i="68"/>
  <c r="R355" i="68"/>
  <c r="N354" i="68"/>
  <c r="L354" i="68"/>
  <c r="S354" i="68"/>
  <c r="T354" i="68"/>
  <c r="R354" i="68"/>
  <c r="O354" i="68"/>
  <c r="P354" i="68"/>
  <c r="O358" i="68"/>
  <c r="P358" i="68"/>
  <c r="N358" i="68"/>
  <c r="M358" i="68"/>
  <c r="Q358" i="68"/>
  <c r="S358" i="68"/>
  <c r="P459" i="68"/>
  <c r="O459" i="68"/>
  <c r="S459" i="68"/>
  <c r="O556" i="68"/>
  <c r="M556" i="68"/>
  <c r="T556" i="68"/>
  <c r="R556" i="68"/>
  <c r="P556" i="68"/>
  <c r="Q556" i="68"/>
  <c r="S556" i="68"/>
  <c r="R557" i="68"/>
  <c r="N557" i="68"/>
  <c r="Q557" i="68"/>
  <c r="L557" i="68"/>
  <c r="O557" i="68"/>
  <c r="T557" i="68"/>
  <c r="S655" i="68"/>
  <c r="T655" i="68"/>
  <c r="P655" i="68"/>
  <c r="T130" i="68"/>
  <c r="O235" i="68"/>
  <c r="S77" i="68"/>
  <c r="P54" i="68"/>
  <c r="M228" i="68"/>
  <c r="O228" i="68"/>
  <c r="Q228" i="68"/>
  <c r="P332" i="68"/>
  <c r="L332" i="68"/>
  <c r="M332" i="68"/>
  <c r="R332" i="68"/>
  <c r="N330" i="68"/>
  <c r="R330" i="68"/>
  <c r="Q330" i="68"/>
  <c r="M330" i="68"/>
  <c r="O330" i="68"/>
  <c r="O425" i="68"/>
  <c r="S425" i="68"/>
  <c r="P425" i="68"/>
  <c r="T425" i="68"/>
  <c r="Q425" i="68"/>
  <c r="T426" i="68"/>
  <c r="O523" i="68"/>
  <c r="Q523" i="68"/>
  <c r="R523" i="68"/>
  <c r="L523" i="68"/>
  <c r="S523" i="68"/>
  <c r="N529" i="68"/>
  <c r="Q529" i="68"/>
  <c r="S529" i="68"/>
  <c r="O529" i="68"/>
  <c r="P529" i="68"/>
  <c r="O617" i="68"/>
  <c r="Q617" i="68"/>
  <c r="R617" i="68"/>
  <c r="M617" i="68"/>
  <c r="T617" i="68"/>
  <c r="R438" i="68"/>
  <c r="L438" i="68"/>
  <c r="M534" i="68"/>
  <c r="T534" i="68"/>
  <c r="O534" i="68"/>
  <c r="L534" i="68"/>
  <c r="R534" i="68"/>
  <c r="N534" i="68"/>
  <c r="S534" i="68"/>
  <c r="N194" i="68"/>
  <c r="Q207" i="68"/>
  <c r="N207" i="68"/>
  <c r="P207" i="68"/>
  <c r="O207" i="68"/>
  <c r="T206" i="68"/>
  <c r="Q206" i="68"/>
  <c r="S206" i="68"/>
  <c r="S300" i="68"/>
  <c r="R300" i="68"/>
  <c r="T300" i="68"/>
  <c r="M300" i="68"/>
  <c r="S303" i="68"/>
  <c r="L303" i="68"/>
  <c r="R303" i="68"/>
  <c r="P303" i="68"/>
  <c r="P486" i="68"/>
  <c r="N486" i="68"/>
  <c r="O486" i="68"/>
  <c r="Q486" i="68"/>
  <c r="S486" i="68"/>
  <c r="T486" i="68"/>
  <c r="L486" i="68"/>
  <c r="R488" i="68"/>
  <c r="M488" i="68"/>
  <c r="O488" i="68"/>
  <c r="Q488" i="68"/>
  <c r="P488" i="68"/>
  <c r="T583" i="68"/>
  <c r="L583" i="68"/>
  <c r="O583" i="68"/>
  <c r="Q583" i="68"/>
  <c r="M583" i="68"/>
  <c r="P583" i="68"/>
  <c r="S583" i="68"/>
  <c r="L578" i="68"/>
  <c r="T687" i="68"/>
  <c r="P687" i="68"/>
  <c r="L687" i="68"/>
  <c r="N687" i="68"/>
  <c r="M687" i="68"/>
  <c r="R687" i="68"/>
  <c r="Q687" i="68"/>
  <c r="S683" i="68"/>
  <c r="Q683" i="68"/>
  <c r="P683" i="68"/>
  <c r="L683" i="68"/>
  <c r="N683" i="68"/>
  <c r="N690" i="68"/>
  <c r="T690" i="68"/>
  <c r="L690" i="68"/>
  <c r="S690" i="68"/>
  <c r="O690" i="68"/>
  <c r="M690" i="68"/>
  <c r="P690" i="68"/>
  <c r="S688" i="68"/>
  <c r="R688" i="68"/>
  <c r="P688" i="68"/>
  <c r="Q688" i="68"/>
  <c r="N688" i="68"/>
  <c r="O78" i="68"/>
  <c r="P59" i="68"/>
  <c r="Q40" i="68"/>
  <c r="L351" i="68"/>
  <c r="M351" i="68"/>
  <c r="S351" i="68"/>
  <c r="T351" i="68"/>
  <c r="Q351" i="68"/>
  <c r="O542" i="68"/>
  <c r="L542" i="68"/>
  <c r="R542" i="68"/>
  <c r="T542" i="68"/>
  <c r="N542" i="68"/>
  <c r="M542" i="68"/>
  <c r="R133" i="68"/>
  <c r="M140" i="68"/>
  <c r="P147" i="68"/>
  <c r="O183" i="68"/>
  <c r="O303" i="68"/>
  <c r="Q94" i="68"/>
  <c r="T101" i="68"/>
  <c r="M130" i="68"/>
  <c r="P137" i="68"/>
  <c r="T165" i="68"/>
  <c r="L173" i="68"/>
  <c r="N188" i="68"/>
  <c r="M101" i="68"/>
  <c r="P108" i="68"/>
  <c r="N122" i="68"/>
  <c r="T136" i="68"/>
  <c r="L144" i="68"/>
  <c r="R158" i="68"/>
  <c r="P172" i="68"/>
  <c r="O188" i="68"/>
  <c r="Q272" i="68"/>
  <c r="M112" i="68"/>
  <c r="T147" i="68"/>
  <c r="R169" i="68"/>
  <c r="M176" i="68"/>
  <c r="T183" i="68"/>
  <c r="N335" i="68"/>
  <c r="Q87" i="68"/>
  <c r="T94" i="68"/>
  <c r="P130" i="68"/>
  <c r="N144" i="68"/>
  <c r="Q151" i="68"/>
  <c r="S188" i="68"/>
  <c r="N107" i="68"/>
  <c r="S132" i="68"/>
  <c r="M142" i="68"/>
  <c r="L169" i="68"/>
  <c r="Q178" i="68"/>
  <c r="L196" i="68"/>
  <c r="N110" i="68"/>
  <c r="S135" i="68"/>
  <c r="P144" i="68"/>
  <c r="O251" i="68"/>
  <c r="P237" i="68"/>
  <c r="R271" i="68"/>
  <c r="N233" i="68"/>
  <c r="S258" i="68"/>
  <c r="Q268" i="68"/>
  <c r="T194" i="68"/>
  <c r="M207" i="68"/>
  <c r="Q251" i="68"/>
  <c r="N260" i="68"/>
  <c r="R294" i="68"/>
  <c r="T229" i="68"/>
  <c r="T261" i="68"/>
  <c r="R422" i="68"/>
  <c r="P258" i="68"/>
  <c r="M301" i="68"/>
  <c r="P301" i="68"/>
  <c r="P682" i="68"/>
  <c r="P472" i="68"/>
  <c r="O472" i="68"/>
  <c r="Q472" i="68"/>
  <c r="Q659" i="68"/>
  <c r="M659" i="68"/>
  <c r="P212" i="68"/>
  <c r="N212" i="68"/>
  <c r="Q212" i="68"/>
  <c r="T81" i="68"/>
  <c r="R78" i="68"/>
  <c r="T38" i="68"/>
  <c r="N38" i="68"/>
  <c r="L92" i="68"/>
  <c r="Q92" i="68"/>
  <c r="N92" i="68"/>
  <c r="Q274" i="68"/>
  <c r="S274" i="68"/>
  <c r="L274" i="68"/>
  <c r="R274" i="68"/>
  <c r="M274" i="68"/>
  <c r="S285" i="68"/>
  <c r="R275" i="68"/>
  <c r="Q275" i="68"/>
  <c r="P275" i="68"/>
  <c r="S275" i="68"/>
  <c r="N275" i="68"/>
  <c r="M275" i="68"/>
  <c r="T370" i="68"/>
  <c r="L370" i="68"/>
  <c r="Q370" i="68"/>
  <c r="S370" i="68"/>
  <c r="R370" i="68"/>
  <c r="M370" i="68"/>
  <c r="O370" i="68"/>
  <c r="O379" i="68"/>
  <c r="T379" i="68"/>
  <c r="M471" i="68"/>
  <c r="R471" i="68"/>
  <c r="T471" i="68"/>
  <c r="T575" i="68"/>
  <c r="O577" i="68"/>
  <c r="P577" i="68"/>
  <c r="R577" i="68"/>
  <c r="Q577" i="68"/>
  <c r="T577" i="68"/>
  <c r="N577" i="68"/>
  <c r="S577" i="68"/>
  <c r="L577" i="68"/>
  <c r="M577" i="68"/>
  <c r="N674" i="68"/>
  <c r="P674" i="68"/>
  <c r="T674" i="68"/>
  <c r="L674" i="68"/>
  <c r="R674" i="68"/>
  <c r="S674" i="68"/>
  <c r="O674" i="68"/>
  <c r="Q674" i="68"/>
  <c r="M674" i="68"/>
  <c r="Q672" i="68"/>
  <c r="M672" i="68"/>
  <c r="T672" i="68"/>
  <c r="R672" i="68"/>
  <c r="P672" i="68"/>
  <c r="O672" i="68"/>
  <c r="L672" i="68"/>
  <c r="N672" i="68"/>
  <c r="S672" i="68"/>
  <c r="N59" i="68"/>
  <c r="T410" i="68"/>
  <c r="R410" i="68"/>
  <c r="M410" i="68"/>
  <c r="R506" i="68"/>
  <c r="T506" i="68"/>
  <c r="S506" i="68"/>
  <c r="P506" i="68"/>
  <c r="Q506" i="68"/>
  <c r="L506" i="68"/>
  <c r="M506" i="68"/>
  <c r="N187" i="68"/>
  <c r="Q263" i="68"/>
  <c r="M263" i="68"/>
  <c r="N263" i="68"/>
  <c r="R263" i="68"/>
  <c r="M273" i="68"/>
  <c r="L273" i="68"/>
  <c r="M267" i="68"/>
  <c r="R267" i="68"/>
  <c r="O267" i="68"/>
  <c r="S362" i="68"/>
  <c r="M362" i="68"/>
  <c r="N362" i="68"/>
  <c r="P362" i="68"/>
  <c r="T362" i="68"/>
  <c r="T366" i="68"/>
  <c r="S366" i="68"/>
  <c r="N366" i="68"/>
  <c r="Q366" i="68"/>
  <c r="T463" i="68"/>
  <c r="P463" i="68"/>
  <c r="M463" i="68"/>
  <c r="R455" i="68"/>
  <c r="S455" i="68"/>
  <c r="P455" i="68"/>
  <c r="M455" i="68"/>
  <c r="Q455" i="68"/>
  <c r="N552" i="68"/>
  <c r="M657" i="68"/>
  <c r="N657" i="68"/>
  <c r="L657" i="68"/>
  <c r="T657" i="68"/>
  <c r="Q657" i="68"/>
  <c r="T648" i="68"/>
  <c r="P648" i="68"/>
  <c r="Q648" i="68"/>
  <c r="M648" i="68"/>
  <c r="O648" i="68"/>
  <c r="L83" i="68"/>
  <c r="Q59" i="68"/>
  <c r="O48" i="68"/>
  <c r="P48" i="68"/>
  <c r="P234" i="68"/>
  <c r="T234" i="68"/>
  <c r="Q234" i="68"/>
  <c r="M232" i="68"/>
  <c r="T232" i="68"/>
  <c r="L329" i="68"/>
  <c r="O329" i="68"/>
  <c r="S329" i="68"/>
  <c r="N329" i="68"/>
  <c r="N433" i="68"/>
  <c r="R433" i="68"/>
  <c r="Q433" i="68"/>
  <c r="L433" i="68"/>
  <c r="R326" i="68"/>
  <c r="T326" i="68"/>
  <c r="N326" i="68"/>
  <c r="N428" i="68"/>
  <c r="O428" i="68"/>
  <c r="L428" i="68"/>
  <c r="Q428" i="68"/>
  <c r="S517" i="68"/>
  <c r="N517" i="68"/>
  <c r="M517" i="68"/>
  <c r="R517" i="68"/>
  <c r="L514" i="68"/>
  <c r="S514" i="68"/>
  <c r="P514" i="68"/>
  <c r="O514" i="68"/>
  <c r="R514" i="68"/>
  <c r="L527" i="68"/>
  <c r="S527" i="68"/>
  <c r="P527" i="68"/>
  <c r="M527" i="68"/>
  <c r="T527" i="68"/>
  <c r="M614" i="68"/>
  <c r="R614" i="68"/>
  <c r="L614" i="68"/>
  <c r="O614" i="68"/>
  <c r="N620" i="68"/>
  <c r="M620" i="68"/>
  <c r="Q620" i="68"/>
  <c r="T620" i="68"/>
  <c r="L620" i="68"/>
  <c r="P621" i="68"/>
  <c r="N621" i="68"/>
  <c r="M621" i="68"/>
  <c r="Q621" i="68"/>
  <c r="R621" i="68"/>
  <c r="T343" i="68"/>
  <c r="R343" i="68"/>
  <c r="S343" i="68"/>
  <c r="L343" i="68"/>
  <c r="O530" i="68"/>
  <c r="S530" i="68"/>
  <c r="M530" i="68"/>
  <c r="N530" i="68"/>
  <c r="T99" i="68"/>
  <c r="M292" i="68"/>
  <c r="N292" i="68"/>
  <c r="Q199" i="68"/>
  <c r="N199" i="68"/>
  <c r="O197" i="68"/>
  <c r="M195" i="68"/>
  <c r="S293" i="68"/>
  <c r="N293" i="68"/>
  <c r="Q293" i="68"/>
  <c r="M293" i="68"/>
  <c r="P389" i="68"/>
  <c r="L389" i="68"/>
  <c r="Q389" i="68"/>
  <c r="M389" i="68"/>
  <c r="N398" i="68"/>
  <c r="N304" i="68"/>
  <c r="T304" i="68"/>
  <c r="O304" i="68"/>
  <c r="P494" i="68"/>
  <c r="S494" i="68"/>
  <c r="M494" i="68"/>
  <c r="L494" i="68"/>
  <c r="Q494" i="68"/>
  <c r="Q399" i="68"/>
  <c r="N399" i="68"/>
  <c r="R399" i="68"/>
  <c r="O399" i="68"/>
  <c r="P399" i="68"/>
  <c r="M399" i="68"/>
  <c r="P491" i="68"/>
  <c r="T491" i="68"/>
  <c r="L491" i="68"/>
  <c r="S491" i="68"/>
  <c r="N491" i="68"/>
  <c r="N676" i="68"/>
  <c r="T676" i="68"/>
  <c r="L676" i="68"/>
  <c r="Q676" i="68"/>
  <c r="S676" i="68"/>
  <c r="O586" i="68"/>
  <c r="N586" i="68"/>
  <c r="T586" i="68"/>
  <c r="R586" i="68"/>
  <c r="L586" i="68"/>
  <c r="S678" i="68"/>
  <c r="O678" i="68"/>
  <c r="R678" i="68"/>
  <c r="S677" i="68"/>
  <c r="Q677" i="68"/>
  <c r="N677" i="68"/>
  <c r="T677" i="68"/>
  <c r="L677" i="68"/>
  <c r="O677" i="68"/>
  <c r="Q171" i="68"/>
  <c r="M84" i="68"/>
  <c r="Q64" i="68"/>
  <c r="O53" i="68"/>
  <c r="O21" i="68"/>
  <c r="Q21" i="68"/>
  <c r="N346" i="68"/>
  <c r="L346" i="68"/>
  <c r="S346" i="68"/>
  <c r="O346" i="68"/>
  <c r="Q346" i="68"/>
  <c r="M538" i="68"/>
  <c r="O538" i="68"/>
  <c r="Q538" i="68"/>
  <c r="S538" i="68"/>
  <c r="P538" i="68"/>
  <c r="L538" i="68"/>
  <c r="Q112" i="68"/>
  <c r="O134" i="68"/>
  <c r="S162" i="68"/>
  <c r="N169" i="68"/>
  <c r="M184" i="68"/>
  <c r="R202" i="68"/>
  <c r="M322" i="68"/>
  <c r="Q102" i="68"/>
  <c r="S152" i="68"/>
  <c r="S189" i="68"/>
  <c r="L212" i="68"/>
  <c r="M109" i="68"/>
  <c r="N130" i="68"/>
  <c r="Q137" i="68"/>
  <c r="T144" i="68"/>
  <c r="O159" i="68"/>
  <c r="M190" i="68"/>
  <c r="O219" i="68"/>
  <c r="R279" i="68"/>
  <c r="R113" i="68"/>
  <c r="L163" i="68"/>
  <c r="R184" i="68"/>
  <c r="O243" i="68"/>
  <c r="T102" i="68"/>
  <c r="L110" i="68"/>
  <c r="O117" i="68"/>
  <c r="S145" i="68"/>
  <c r="L174" i="68"/>
  <c r="P190" i="68"/>
  <c r="N274" i="68"/>
  <c r="S100" i="68"/>
  <c r="S108" i="68"/>
  <c r="R143" i="68"/>
  <c r="Q170" i="68"/>
  <c r="T204" i="68"/>
  <c r="R162" i="68"/>
  <c r="L172" i="68"/>
  <c r="P229" i="68"/>
  <c r="M254" i="68"/>
  <c r="M262" i="68"/>
  <c r="T284" i="68"/>
  <c r="S218" i="68"/>
  <c r="O269" i="68"/>
  <c r="N196" i="68"/>
  <c r="R208" i="68"/>
  <c r="Q235" i="68"/>
  <c r="P274" i="68"/>
  <c r="M194" i="68"/>
  <c r="R222" i="68"/>
  <c r="Q241" i="68"/>
  <c r="S190" i="68"/>
  <c r="L319" i="68"/>
  <c r="R351" i="68"/>
  <c r="S452" i="68"/>
  <c r="O582" i="68"/>
  <c r="S41" i="68"/>
  <c r="T475" i="68"/>
  <c r="M669" i="68"/>
  <c r="S669" i="68"/>
  <c r="Q669" i="68"/>
  <c r="N669" i="68"/>
  <c r="R669" i="68"/>
  <c r="O669" i="68"/>
  <c r="T669" i="68"/>
  <c r="L669" i="68"/>
  <c r="P669" i="68"/>
  <c r="T78" i="68"/>
  <c r="N78" i="68"/>
  <c r="L78" i="68"/>
  <c r="P276" i="68"/>
  <c r="N276" i="68"/>
  <c r="O276" i="68"/>
  <c r="Q276" i="68"/>
  <c r="M276" i="68"/>
  <c r="R283" i="68"/>
  <c r="P286" i="68"/>
  <c r="P383" i="68"/>
  <c r="O383" i="68"/>
  <c r="N479" i="68"/>
  <c r="T467" i="68"/>
  <c r="Q467" i="68"/>
  <c r="R571" i="68"/>
  <c r="S567" i="68"/>
  <c r="P567" i="68"/>
  <c r="M567" i="68"/>
  <c r="M668" i="68"/>
  <c r="N576" i="68"/>
  <c r="S576" i="68"/>
  <c r="O662" i="68"/>
  <c r="M661" i="68"/>
  <c r="L661" i="68"/>
  <c r="S315" i="68"/>
  <c r="Q507" i="68"/>
  <c r="P507" i="68"/>
  <c r="T507" i="68"/>
  <c r="O507" i="68"/>
  <c r="M507" i="68"/>
  <c r="R507" i="68"/>
  <c r="P84" i="68"/>
  <c r="Q54" i="68"/>
  <c r="Q173" i="68"/>
  <c r="M261" i="68"/>
  <c r="O261" i="68"/>
  <c r="M363" i="68"/>
  <c r="L363" i="68"/>
  <c r="S363" i="68"/>
  <c r="P363" i="68"/>
  <c r="O368" i="68"/>
  <c r="T368" i="68"/>
  <c r="N368" i="68"/>
  <c r="R368" i="68"/>
  <c r="M368" i="68"/>
  <c r="Q368" i="68"/>
  <c r="L368" i="68"/>
  <c r="M367" i="68"/>
  <c r="R367" i="68"/>
  <c r="O367" i="68"/>
  <c r="Q367" i="68"/>
  <c r="N367" i="68"/>
  <c r="T367" i="68"/>
  <c r="L367" i="68"/>
  <c r="M450" i="68"/>
  <c r="T450" i="68"/>
  <c r="T553" i="68"/>
  <c r="O554" i="68"/>
  <c r="S554" i="68"/>
  <c r="R554" i="68"/>
  <c r="P554" i="68"/>
  <c r="N554" i="68"/>
  <c r="Q644" i="68"/>
  <c r="M644" i="68"/>
  <c r="P644" i="68"/>
  <c r="L644" i="68"/>
  <c r="N644" i="68"/>
  <c r="R644" i="68"/>
  <c r="T644" i="68"/>
  <c r="L650" i="68"/>
  <c r="S650" i="68"/>
  <c r="T650" i="68"/>
  <c r="P650" i="68"/>
  <c r="N650" i="68"/>
  <c r="M186" i="68"/>
  <c r="O41" i="68"/>
  <c r="Q35" i="68"/>
  <c r="M134" i="68"/>
  <c r="N134" i="68"/>
  <c r="R230" i="68"/>
  <c r="T230" i="68"/>
  <c r="R236" i="68"/>
  <c r="M333" i="68"/>
  <c r="R333" i="68"/>
  <c r="Q333" i="68"/>
  <c r="T333" i="68"/>
  <c r="L333" i="68"/>
  <c r="N334" i="68"/>
  <c r="O334" i="68"/>
  <c r="M334" i="68"/>
  <c r="T334" i="68"/>
  <c r="P334" i="68"/>
  <c r="L334" i="68"/>
  <c r="Q421" i="68"/>
  <c r="O421" i="68"/>
  <c r="P421" i="68"/>
  <c r="R421" i="68"/>
  <c r="M421" i="68"/>
  <c r="N524" i="68"/>
  <c r="P524" i="68"/>
  <c r="O524" i="68"/>
  <c r="T524" i="68"/>
  <c r="L524" i="68"/>
  <c r="T622" i="68"/>
  <c r="N622" i="68"/>
  <c r="L622" i="68"/>
  <c r="S622" i="68"/>
  <c r="R622" i="68"/>
  <c r="M622" i="68"/>
  <c r="O622" i="68"/>
  <c r="P338" i="68"/>
  <c r="Q338" i="68"/>
  <c r="N627" i="68"/>
  <c r="Q627" i="68"/>
  <c r="O627" i="68"/>
  <c r="M627" i="68"/>
  <c r="T627" i="68"/>
  <c r="S627" i="68"/>
  <c r="L627" i="68"/>
  <c r="R627" i="68"/>
  <c r="P627" i="68"/>
  <c r="N205" i="68"/>
  <c r="Q201" i="68"/>
  <c r="T484" i="68"/>
  <c r="L484" i="68"/>
  <c r="N484" i="68"/>
  <c r="S484" i="68"/>
  <c r="P484" i="68"/>
  <c r="R484" i="68"/>
  <c r="O484" i="68"/>
  <c r="S485" i="68"/>
  <c r="R485" i="68"/>
  <c r="M485" i="68"/>
  <c r="N485" i="68"/>
  <c r="P485" i="68"/>
  <c r="L290" i="68"/>
  <c r="S290" i="68"/>
  <c r="T290" i="68"/>
  <c r="R290" i="68"/>
  <c r="N290" i="68"/>
  <c r="O290" i="68"/>
  <c r="P290" i="68"/>
  <c r="M388" i="68"/>
  <c r="S388" i="68"/>
  <c r="T388" i="68"/>
  <c r="N388" i="68"/>
  <c r="L388" i="68"/>
  <c r="Q388" i="68"/>
  <c r="P388" i="68"/>
  <c r="R388" i="68"/>
  <c r="P386" i="68"/>
  <c r="M386" i="68"/>
  <c r="Q386" i="68"/>
  <c r="T386" i="68"/>
  <c r="R386" i="68"/>
  <c r="L386" i="68"/>
  <c r="S386" i="68"/>
  <c r="N386" i="68"/>
  <c r="O386" i="68"/>
  <c r="R489" i="68"/>
  <c r="N489" i="68"/>
  <c r="M489" i="68"/>
  <c r="P489" i="68"/>
  <c r="O489" i="68"/>
  <c r="S489" i="68"/>
  <c r="L489" i="68"/>
  <c r="T489" i="68"/>
  <c r="Q489" i="68"/>
  <c r="Q496" i="68"/>
  <c r="M496" i="68"/>
  <c r="P496" i="68"/>
  <c r="O496" i="68"/>
  <c r="L496" i="68"/>
  <c r="T496" i="68"/>
  <c r="N496" i="68"/>
  <c r="L579" i="68"/>
  <c r="M579" i="68"/>
  <c r="O579" i="68"/>
  <c r="T579" i="68"/>
  <c r="R579" i="68"/>
  <c r="Q581" i="68"/>
  <c r="P581" i="68"/>
  <c r="N581" i="68"/>
  <c r="R581" i="68"/>
  <c r="M581" i="68"/>
  <c r="S581" i="68"/>
  <c r="O581" i="68"/>
  <c r="N684" i="68"/>
  <c r="T684" i="68"/>
  <c r="L684" i="68"/>
  <c r="S684" i="68"/>
  <c r="R684" i="68"/>
  <c r="M684" i="68"/>
  <c r="S686" i="68"/>
  <c r="O686" i="68"/>
  <c r="T686" i="68"/>
  <c r="P686" i="68"/>
  <c r="N686" i="68"/>
  <c r="M686" i="68"/>
  <c r="L686" i="68"/>
  <c r="N185" i="68"/>
  <c r="N132" i="68"/>
  <c r="Q77" i="68"/>
  <c r="S159" i="68"/>
  <c r="S347" i="68"/>
  <c r="O347" i="68"/>
  <c r="M347" i="68"/>
  <c r="R347" i="68"/>
  <c r="P636" i="68"/>
  <c r="O636" i="68"/>
  <c r="T636" i="68"/>
  <c r="M92" i="68"/>
  <c r="P99" i="68"/>
  <c r="S106" i="68"/>
  <c r="N113" i="68"/>
  <c r="O142" i="68"/>
  <c r="P163" i="68"/>
  <c r="S170" i="68"/>
  <c r="M185" i="68"/>
  <c r="S350" i="68"/>
  <c r="Q110" i="68"/>
  <c r="O132" i="68"/>
  <c r="R139" i="68"/>
  <c r="N167" i="68"/>
  <c r="Q174" i="68"/>
  <c r="S271" i="68"/>
  <c r="L96" i="68"/>
  <c r="O103" i="68"/>
  <c r="R110" i="68"/>
  <c r="S131" i="68"/>
  <c r="N138" i="68"/>
  <c r="Q145" i="68"/>
  <c r="O167" i="68"/>
  <c r="R174" i="68"/>
  <c r="P135" i="68"/>
  <c r="T163" i="68"/>
  <c r="O178" i="68"/>
  <c r="M201" i="68"/>
  <c r="N96" i="68"/>
  <c r="T110" i="68"/>
  <c r="R226" i="68"/>
  <c r="N296" i="68"/>
  <c r="M94" i="68"/>
  <c r="P101" i="68"/>
  <c r="S207" i="68"/>
  <c r="P112" i="68"/>
  <c r="T172" i="68"/>
  <c r="N269" i="68"/>
  <c r="O264" i="68"/>
  <c r="N273" i="68"/>
  <c r="S194" i="68"/>
  <c r="M204" i="68"/>
  <c r="M212" i="68"/>
  <c r="P219" i="68"/>
  <c r="M236" i="68"/>
  <c r="R261" i="68"/>
  <c r="S197" i="68"/>
  <c r="P246" i="68"/>
  <c r="L276" i="68"/>
  <c r="O362" i="68"/>
  <c r="N231" i="68"/>
  <c r="L267" i="68"/>
  <c r="T200" i="68"/>
  <c r="T222" i="68"/>
  <c r="T274" i="68"/>
  <c r="N271" i="68"/>
  <c r="O388" i="68"/>
  <c r="L452" i="68"/>
  <c r="P600" i="68"/>
  <c r="N502" i="68"/>
  <c r="O511" i="68"/>
  <c r="S511" i="68"/>
  <c r="R501" i="68"/>
  <c r="L501" i="68"/>
  <c r="Q606" i="68"/>
  <c r="N606" i="68"/>
  <c r="S606" i="68"/>
  <c r="R606" i="68"/>
  <c r="Q607" i="68"/>
  <c r="P607" i="68"/>
  <c r="T607" i="68"/>
  <c r="M607" i="68"/>
  <c r="N607" i="68"/>
  <c r="O600" i="68"/>
  <c r="N600" i="68"/>
  <c r="M600" i="68"/>
  <c r="Q600" i="68"/>
  <c r="T600" i="68"/>
  <c r="L600" i="68"/>
  <c r="M159" i="68"/>
  <c r="P18" i="68"/>
  <c r="Q147" i="68"/>
  <c r="L60" i="68"/>
  <c r="S223" i="68"/>
  <c r="P542" i="68"/>
  <c r="Q636" i="68"/>
  <c r="M636" i="68"/>
  <c r="N636" i="68"/>
  <c r="R629" i="68"/>
  <c r="L629" i="68"/>
  <c r="T629" i="68"/>
  <c r="Q629" i="68"/>
  <c r="O629" i="68"/>
  <c r="N629" i="68"/>
  <c r="L634" i="68"/>
  <c r="O634" i="68"/>
  <c r="T82" i="68"/>
  <c r="R58" i="68"/>
  <c r="S39" i="68"/>
  <c r="R74" i="68"/>
  <c r="R50" i="68"/>
  <c r="S79" i="68"/>
  <c r="S55" i="68"/>
  <c r="R26" i="68"/>
  <c r="R257" i="60" a="1"/>
  <c r="R257" i="60" s="1"/>
  <c r="R248" i="60" a="1"/>
  <c r="R248" i="60" s="1"/>
  <c r="R254" i="60" a="1"/>
  <c r="R254" i="60" s="1"/>
  <c r="R266" i="60" a="1"/>
  <c r="R266" i="60" s="1"/>
  <c r="R260" i="60" a="1"/>
  <c r="R260" i="60" s="1"/>
  <c r="Q242" i="60" a="1"/>
  <c r="Q242" i="60" s="1"/>
  <c r="Q254" i="60" a="1"/>
  <c r="Q254" i="60" s="1"/>
  <c r="Q266" i="60" a="1"/>
  <c r="Q266" i="60"/>
  <c r="Q260" i="60" a="1"/>
  <c r="Q260" i="60" s="1"/>
  <c r="Q236" i="60" a="1"/>
  <c r="Q236" i="60"/>
  <c r="Q248" i="60" a="1"/>
  <c r="Q248" i="60" s="1"/>
  <c r="Q238" i="60" a="1"/>
  <c r="Q238" i="60" s="1"/>
  <c r="Q262" i="60" a="1"/>
  <c r="Q262" i="60"/>
  <c r="Q232" i="60" a="1"/>
  <c r="Q232" i="60" s="1"/>
  <c r="Q256" i="60" a="1"/>
  <c r="Q256" i="60" s="1"/>
  <c r="S266" i="60" a="1"/>
  <c r="S266" i="60" s="1"/>
  <c r="S244" i="60" a="1"/>
  <c r="S244" i="60" s="1"/>
  <c r="S238" i="60" a="1"/>
  <c r="S238" i="60" s="1"/>
  <c r="S262" i="60" a="1"/>
  <c r="S262" i="60" s="1"/>
  <c r="S233" i="60" a="1"/>
  <c r="S233" i="60" s="1"/>
  <c r="S257" i="60" a="1"/>
  <c r="S257" i="60" s="1"/>
  <c r="S239" i="60" a="1"/>
  <c r="S239" i="60" s="1"/>
  <c r="S245" i="60" a="1"/>
  <c r="S245" i="60" s="1"/>
  <c r="R140" i="60" a="1"/>
  <c r="R140" i="60" s="1"/>
  <c r="R164" i="60" a="1"/>
  <c r="R164" i="60" s="1"/>
  <c r="T162" i="60" a="1"/>
  <c r="T162" i="60" s="1"/>
  <c r="Q164" i="60" a="1"/>
  <c r="Q164" i="60" s="1"/>
  <c r="Q200" i="60" a="1"/>
  <c r="Q200" i="60" s="1"/>
  <c r="S160" i="60" a="1"/>
  <c r="S160" i="60" s="1"/>
  <c r="S161" i="60" a="1"/>
  <c r="S161" i="60" s="1"/>
  <c r="R160" i="60" a="1"/>
  <c r="R160" i="60" s="1"/>
  <c r="Q196" i="60" a="1"/>
  <c r="Q196" i="60" s="1"/>
  <c r="R128" i="60" a="1"/>
  <c r="R128" i="60" s="1"/>
  <c r="T90" i="60" a="1"/>
  <c r="T90" i="60" s="1"/>
  <c r="T89" i="60" a="1"/>
  <c r="T89" i="60" s="1"/>
  <c r="Q92" i="60" a="1"/>
  <c r="Q92" i="60" s="1"/>
  <c r="Q128" i="60" a="1"/>
  <c r="Q128" i="60" s="1"/>
  <c r="S124" i="60" a="1"/>
  <c r="S124" i="60" s="1"/>
  <c r="R91" i="60" a="1"/>
  <c r="R91" i="60" s="1"/>
  <c r="S128" i="60" a="1"/>
  <c r="S128" i="60" s="1"/>
  <c r="S125" i="60" a="1"/>
  <c r="S125" i="60" s="1"/>
  <c r="Q88" i="60" a="1"/>
  <c r="Q88" i="60" s="1"/>
  <c r="Q124" i="60" a="1"/>
  <c r="Q124" i="60" s="1"/>
  <c r="Q20" i="60" a="1"/>
  <c r="Q20" i="60" s="1"/>
  <c r="Q56" i="60" a="1"/>
  <c r="Q56" i="60" s="1"/>
  <c r="S52" i="60" a="1"/>
  <c r="S52" i="60" s="1"/>
  <c r="R20" i="60" a="1"/>
  <c r="R20" i="60" s="1"/>
  <c r="R53" i="60" a="1"/>
  <c r="R53" i="60" s="1"/>
  <c r="R16" i="60" a="1"/>
  <c r="R16" i="60" s="1"/>
  <c r="S143" i="60" a="1"/>
  <c r="S143" i="60" s="1"/>
  <c r="R212" i="60" a="1"/>
  <c r="R212" i="60" s="1"/>
  <c r="R68" i="60" a="1"/>
  <c r="R68" i="60" s="1"/>
  <c r="S179" i="60" a="1"/>
  <c r="S179" i="60" s="1"/>
  <c r="R32" i="60" a="1"/>
  <c r="R32" i="60" s="1"/>
  <c r="S107" i="60" a="1"/>
  <c r="S107" i="60" s="1"/>
  <c r="S86" i="60" a="1"/>
  <c r="S86" i="60" s="1"/>
  <c r="S98" i="60" a="1"/>
  <c r="S98" i="60" s="1"/>
  <c r="R151" i="60" a="1"/>
  <c r="R151" i="60" s="1"/>
  <c r="S182" i="60" a="1"/>
  <c r="S182" i="60" s="1"/>
  <c r="S140" i="60" a="1"/>
  <c r="S140" i="60" s="1"/>
  <c r="T209" i="60" a="1"/>
  <c r="T209" i="60" s="1"/>
  <c r="T65" i="60" a="1"/>
  <c r="T65" i="60" s="1"/>
  <c r="T24" i="60" a="1"/>
  <c r="T24" i="60" s="1"/>
  <c r="T96" i="60" a="1"/>
  <c r="T96" i="60" s="1"/>
  <c r="T204" i="60" a="1"/>
  <c r="T204" i="60" s="1"/>
  <c r="S41" i="60" a="1"/>
  <c r="S41" i="60" s="1"/>
  <c r="S185" i="60" a="1"/>
  <c r="S185" i="60" s="1"/>
  <c r="S221" i="60" a="1"/>
  <c r="S221" i="60" s="1"/>
  <c r="R184" i="60" a="1"/>
  <c r="R184" i="60" s="1"/>
  <c r="R220" i="60" a="1"/>
  <c r="R220" i="60" s="1"/>
  <c r="S209" i="60" a="1"/>
  <c r="S209" i="60" s="1"/>
  <c r="S65" i="60" a="1"/>
  <c r="S65" i="60" s="1"/>
  <c r="S137" i="60" a="1"/>
  <c r="S137" i="60" s="1"/>
  <c r="T138" i="60" a="1"/>
  <c r="T138" i="60" s="1"/>
  <c r="T174" i="60" a="1"/>
  <c r="T174" i="60" s="1"/>
  <c r="R22" i="60" a="1"/>
  <c r="R22" i="60" s="1"/>
  <c r="R166" i="60" a="1"/>
  <c r="R166" i="60" s="1"/>
  <c r="T143" i="60" a="1"/>
  <c r="T143" i="60" s="1"/>
  <c r="T71" i="60" a="1"/>
  <c r="T71" i="60" s="1"/>
  <c r="T113" i="60" a="1"/>
  <c r="T113" i="60" s="1"/>
  <c r="R182" i="60" a="1"/>
  <c r="R182" i="60" s="1"/>
  <c r="R218" i="60" a="1"/>
  <c r="R218" i="60" s="1"/>
  <c r="R38" i="60" a="1"/>
  <c r="R38" i="60" s="1"/>
  <c r="R110" i="60" a="1"/>
  <c r="R110" i="60" s="1"/>
  <c r="R122" i="60" a="1"/>
  <c r="R122" i="60" s="1"/>
  <c r="R158" i="60" a="1"/>
  <c r="R158" i="60" s="1"/>
  <c r="R230" i="60" a="1"/>
  <c r="R230" i="60" s="1"/>
  <c r="S94" i="60" a="1"/>
  <c r="S94" i="60" s="1"/>
  <c r="S58" i="60" a="1"/>
  <c r="S58" i="60" s="1"/>
  <c r="S202" i="60" a="1"/>
  <c r="S202" i="60" s="1"/>
  <c r="S166" i="60" a="1"/>
  <c r="S166" i="60" s="1"/>
  <c r="T156" i="60" a="1"/>
  <c r="T156" i="60" s="1"/>
  <c r="T228" i="60" a="1"/>
  <c r="T228" i="60" s="1"/>
  <c r="T48" i="60" a="1"/>
  <c r="T48" i="60" s="1"/>
  <c r="T84" i="60" a="1"/>
  <c r="T84" i="60" s="1"/>
  <c r="S83" i="60" a="1"/>
  <c r="S83" i="60" s="1"/>
  <c r="S119" i="60" a="1"/>
  <c r="S119" i="60" s="1"/>
  <c r="S155" i="60" a="1"/>
  <c r="S155" i="60" s="1"/>
  <c r="S47" i="60" a="1"/>
  <c r="S47" i="60" s="1"/>
  <c r="R59" i="60" a="1"/>
  <c r="R59" i="60" s="1"/>
  <c r="S184" i="60" a="1"/>
  <c r="S184" i="60" s="1"/>
  <c r="S148" i="60" a="1"/>
  <c r="S148" i="60" s="1"/>
  <c r="S220" i="60" a="1"/>
  <c r="S220" i="60" s="1"/>
  <c r="R109" i="60" a="1"/>
  <c r="R109" i="60" s="1"/>
  <c r="R217" i="60" a="1"/>
  <c r="R217" i="60" s="1"/>
  <c r="S136" i="60" a="1"/>
  <c r="S136" i="60" s="1"/>
  <c r="S172" i="60" a="1"/>
  <c r="S172" i="60" s="1"/>
  <c r="S28" i="60" a="1"/>
  <c r="S28" i="60" s="1"/>
  <c r="T83" i="60" a="1"/>
  <c r="T83" i="60" s="1"/>
  <c r="T119" i="60" a="1"/>
  <c r="T119" i="60" s="1"/>
  <c r="T191" i="60" a="1"/>
  <c r="T191" i="60" s="1"/>
  <c r="T72" i="60" a="1"/>
  <c r="T72" i="60" s="1"/>
  <c r="T180" i="60" a="1"/>
  <c r="T180" i="60" s="1"/>
  <c r="T216" i="60" a="1"/>
  <c r="T216" i="60" s="1"/>
  <c r="T36" i="60" a="1"/>
  <c r="T36" i="60" s="1"/>
  <c r="R97" i="60" a="1"/>
  <c r="R97" i="60" s="1"/>
  <c r="R25" i="60" a="1"/>
  <c r="R25" i="60" s="1"/>
  <c r="R67" i="60" a="1"/>
  <c r="R67" i="60" s="1"/>
  <c r="R103" i="60" a="1"/>
  <c r="R103" i="60" s="1"/>
  <c r="R100" i="60" a="1"/>
  <c r="R100" i="60" s="1"/>
  <c r="R208" i="60" a="1"/>
  <c r="R208" i="60" s="1"/>
  <c r="S167" i="60" a="1"/>
  <c r="S167" i="60" s="1"/>
  <c r="S95" i="60" a="1"/>
  <c r="S95" i="60" s="1"/>
  <c r="S131" i="60" a="1"/>
  <c r="S131" i="60" s="1"/>
  <c r="S70" i="60" a="1"/>
  <c r="S70" i="60" s="1"/>
  <c r="S214" i="60" a="1"/>
  <c r="S214" i="60" s="1"/>
  <c r="S142" i="60" a="1"/>
  <c r="S142" i="60" s="1"/>
  <c r="R41" i="60" a="1"/>
  <c r="R41" i="60" s="1"/>
  <c r="R62" i="60" a="1"/>
  <c r="R62" i="60" s="1"/>
  <c r="R170" i="60" a="1"/>
  <c r="R170" i="60" s="1"/>
  <c r="R134" i="60" a="1"/>
  <c r="R134" i="60" s="1"/>
  <c r="R224" i="60" a="1"/>
  <c r="R224" i="60" s="1"/>
  <c r="R116" i="60" a="1"/>
  <c r="R116" i="60" s="1"/>
  <c r="R80" i="60" a="1"/>
  <c r="R80" i="60" s="1"/>
  <c r="R152" i="60" a="1"/>
  <c r="R152" i="60" s="1"/>
  <c r="T150" i="60" a="1"/>
  <c r="T150" i="60" s="1"/>
  <c r="T186" i="60" a="1"/>
  <c r="T186" i="60" s="1"/>
  <c r="T78" i="60" a="1"/>
  <c r="T78" i="60" s="1"/>
  <c r="T222" i="60" a="1"/>
  <c r="T222" i="60" s="1"/>
  <c r="T114" i="60" a="1"/>
  <c r="T114" i="60"/>
  <c r="R82" i="60" a="1"/>
  <c r="R82" i="60" s="1"/>
  <c r="R118" i="60" a="1"/>
  <c r="R118" i="60" s="1"/>
  <c r="S118" i="60" a="1"/>
  <c r="S118" i="60" s="1"/>
  <c r="S226" i="60" a="1"/>
  <c r="S226" i="60" s="1"/>
  <c r="S82" i="60" a="1"/>
  <c r="S82" i="60" s="1"/>
  <c r="S154" i="60" a="1"/>
  <c r="S154" i="60" s="1"/>
  <c r="R157" i="60" a="1"/>
  <c r="R157" i="60" s="1"/>
  <c r="R193" i="60" a="1"/>
  <c r="R193" i="60" s="1"/>
  <c r="T59" i="60" a="1"/>
  <c r="T59" i="60" s="1"/>
  <c r="T167" i="60" a="1"/>
  <c r="T167" i="60" s="1"/>
  <c r="T203" i="60" a="1"/>
  <c r="T203" i="60" s="1"/>
  <c r="R119" i="60" a="1"/>
  <c r="R119" i="60" s="1"/>
  <c r="R70" i="60" a="1"/>
  <c r="R70" i="60" s="1"/>
  <c r="R34" i="60" a="1"/>
  <c r="R34" i="60" s="1"/>
  <c r="Q122" i="60" a="1"/>
  <c r="Q122" i="60" s="1"/>
  <c r="Q86" i="60" a="1"/>
  <c r="Q86" i="60" s="1"/>
  <c r="Q230" i="60" a="1"/>
  <c r="Q230" i="60" s="1"/>
  <c r="Q50" i="60" a="1"/>
  <c r="Q50" i="60" s="1"/>
  <c r="Q194" i="60" a="1"/>
  <c r="Q194" i="60" s="1"/>
  <c r="Q158" i="60" a="1"/>
  <c r="Q158" i="60"/>
  <c r="Q98" i="60" a="1"/>
  <c r="Q98" i="60" s="1"/>
  <c r="Q134" i="60" a="1"/>
  <c r="Q134" i="60" s="1"/>
  <c r="Q62" i="60" a="1"/>
  <c r="Q62" i="60" s="1"/>
  <c r="Q206" i="60" a="1"/>
  <c r="Q206" i="60" s="1"/>
  <c r="Q26" i="60" a="1"/>
  <c r="Q26" i="60" s="1"/>
  <c r="Q170" i="60" a="1"/>
  <c r="Q170" i="60" s="1"/>
  <c r="Q106" i="60" a="1"/>
  <c r="Q106" i="60" s="1"/>
  <c r="Q214" i="60" a="1"/>
  <c r="Q214" i="60" s="1"/>
  <c r="Q142" i="60" a="1"/>
  <c r="Q142" i="60" s="1"/>
  <c r="Q152" i="60" a="1"/>
  <c r="Q152" i="60" s="1"/>
  <c r="Q116" i="60" a="1"/>
  <c r="Q116" i="60" s="1"/>
  <c r="Q44" i="60" a="1"/>
  <c r="Q44" i="60" s="1"/>
  <c r="Q80" i="60" a="1"/>
  <c r="Q80" i="60" s="1"/>
  <c r="Q224" i="60" a="1"/>
  <c r="Q224" i="60" s="1"/>
  <c r="Q188" i="60" a="1"/>
  <c r="Q188" i="60" s="1"/>
  <c r="Q46" i="60" a="1"/>
  <c r="Q46" i="60" s="1"/>
  <c r="Q82" i="60" a="1"/>
  <c r="Q82" i="60"/>
  <c r="Q22" i="60" a="1"/>
  <c r="Q22" i="60" s="1"/>
  <c r="Q166" i="60" a="1"/>
  <c r="Q166" i="60" s="1"/>
  <c r="Q202" i="60" a="1"/>
  <c r="Q202" i="60" s="1"/>
  <c r="Q94" i="60" a="1"/>
  <c r="Q94" i="60" s="1"/>
  <c r="Q58" i="60" a="1"/>
  <c r="Q58" i="60" s="1"/>
  <c r="Q136" i="60" a="1"/>
  <c r="Q136" i="60" s="1"/>
  <c r="Q172" i="60" a="1"/>
  <c r="Q172" i="60" s="1"/>
  <c r="Q208" i="60" a="1"/>
  <c r="Q208" i="60" s="1"/>
  <c r="Q28" i="60" a="1"/>
  <c r="Q28" i="60" s="1"/>
  <c r="Q40" i="60" a="1"/>
  <c r="Q40" i="60" s="1"/>
  <c r="Q184" i="60" a="1"/>
  <c r="Q184" i="60" s="1"/>
  <c r="Q220" i="60" a="1"/>
  <c r="Q220" i="60" s="1"/>
  <c r="Q38" i="60" a="1"/>
  <c r="Q38" i="60" s="1"/>
  <c r="Q182" i="60" a="1"/>
  <c r="Q182" i="60" s="1"/>
  <c r="Q218" i="60" a="1"/>
  <c r="Q218" i="60" s="1"/>
  <c r="Q146" i="60" a="1"/>
  <c r="Q146" i="60" s="1"/>
  <c r="Q110" i="60" a="1"/>
  <c r="Q110" i="60" s="1"/>
  <c r="Q74" i="60" a="1"/>
  <c r="Q74" i="60"/>
  <c r="Q68" i="60" a="1"/>
  <c r="Q68" i="60" s="1"/>
  <c r="Q212" i="60" a="1"/>
  <c r="Q212" i="60" s="1"/>
  <c r="Q32" i="60" a="1"/>
  <c r="Q32" i="60" s="1"/>
  <c r="Q176" i="60" a="1"/>
  <c r="Q176" i="60" s="1"/>
  <c r="Q104" i="60" a="1"/>
  <c r="Q104" i="60" s="1"/>
  <c r="Q140" i="60" a="1"/>
  <c r="Q140" i="60" s="1"/>
  <c r="H15" i="47"/>
  <c r="I15" i="47"/>
  <c r="J15" i="47"/>
  <c r="L15" i="47"/>
  <c r="H16" i="47"/>
  <c r="I16" i="47"/>
  <c r="J16" i="47"/>
  <c r="L16" i="47"/>
  <c r="H17" i="47"/>
  <c r="I17" i="47"/>
  <c r="J17" i="47"/>
  <c r="L17" i="47"/>
  <c r="H18" i="47"/>
  <c r="I18" i="47"/>
  <c r="J18" i="47"/>
  <c r="L18" i="47"/>
  <c r="H19" i="47"/>
  <c r="I19" i="47"/>
  <c r="J19" i="47"/>
  <c r="L19" i="47"/>
  <c r="H14" i="47"/>
  <c r="I14" i="47"/>
  <c r="J14" i="47"/>
  <c r="L14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F20" i="47"/>
  <c r="K115" i="47"/>
  <c r="O115" i="47"/>
  <c r="P115" i="47"/>
  <c r="Q115" i="47"/>
  <c r="R115" i="47"/>
  <c r="S115" i="47"/>
  <c r="T115" i="47"/>
  <c r="K116" i="47"/>
  <c r="O116" i="47"/>
  <c r="P116" i="47"/>
  <c r="Q116" i="47"/>
  <c r="R116" i="47"/>
  <c r="S116" i="47"/>
  <c r="T116" i="47"/>
  <c r="K117" i="47"/>
  <c r="L117" i="47"/>
  <c r="M117" i="47"/>
  <c r="N117" i="47"/>
  <c r="O117" i="47"/>
  <c r="P117" i="47"/>
  <c r="Q117" i="47"/>
  <c r="R117" i="47"/>
  <c r="S117" i="47"/>
  <c r="T117" i="47"/>
  <c r="K118" i="47"/>
  <c r="L118" i="47"/>
  <c r="M118" i="47"/>
  <c r="N118" i="47"/>
  <c r="O118" i="47"/>
  <c r="P118" i="47"/>
  <c r="Q118" i="47"/>
  <c r="R118" i="47"/>
  <c r="S118" i="47"/>
  <c r="T118" i="47"/>
  <c r="K119" i="47"/>
  <c r="L119" i="47"/>
  <c r="M119" i="47"/>
  <c r="N119" i="47"/>
  <c r="O119" i="47"/>
  <c r="P119" i="47"/>
  <c r="Q119" i="47"/>
  <c r="R119" i="47"/>
  <c r="S119" i="47"/>
  <c r="T119" i="47"/>
  <c r="K120" i="47"/>
  <c r="L120" i="47"/>
  <c r="M120" i="47"/>
  <c r="N120" i="47"/>
  <c r="O120" i="47"/>
  <c r="P120" i="47"/>
  <c r="Q120" i="47"/>
  <c r="R120" i="47"/>
  <c r="S120" i="47"/>
  <c r="T120" i="47"/>
  <c r="K121" i="47"/>
  <c r="L121" i="47"/>
  <c r="M121" i="47"/>
  <c r="N121" i="47"/>
  <c r="O121" i="47"/>
  <c r="P121" i="47"/>
  <c r="Q121" i="47"/>
  <c r="R121" i="47"/>
  <c r="S121" i="47"/>
  <c r="T121" i="47"/>
  <c r="K122" i="47"/>
  <c r="L122" i="47"/>
  <c r="M122" i="47"/>
  <c r="N122" i="47"/>
  <c r="O122" i="47"/>
  <c r="P122" i="47"/>
  <c r="Q122" i="47"/>
  <c r="R122" i="47"/>
  <c r="S122" i="47"/>
  <c r="T122" i="47"/>
  <c r="J122" i="47"/>
  <c r="J121" i="47"/>
  <c r="J120" i="47"/>
  <c r="J119" i="47"/>
  <c r="J118" i="47"/>
  <c r="J117" i="47"/>
  <c r="J116" i="47"/>
  <c r="J115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U23" i="58"/>
  <c r="T23" i="58"/>
  <c r="S23" i="58"/>
  <c r="N116" i="47" s="1"/>
  <c r="R23" i="58"/>
  <c r="M116" i="47" s="1"/>
  <c r="Q23" i="58"/>
  <c r="L116" i="47" s="1"/>
  <c r="P23" i="58"/>
  <c r="N115" i="47"/>
  <c r="O23" i="58"/>
  <c r="M115" i="47" s="1"/>
  <c r="N23" i="58"/>
  <c r="L115" i="47"/>
  <c r="J23" i="58"/>
  <c r="I23" i="58"/>
  <c r="H23" i="58"/>
  <c r="G23" i="58"/>
  <c r="F23" i="58"/>
  <c r="E23" i="58"/>
  <c r="D23" i="58"/>
  <c r="I115" i="47"/>
  <c r="C23" i="58"/>
  <c r="H116" i="47" s="1"/>
  <c r="B23" i="58"/>
  <c r="K113" i="47"/>
  <c r="L113" i="47"/>
  <c r="M113" i="47"/>
  <c r="N113" i="47"/>
  <c r="O113" i="47"/>
  <c r="P113" i="47"/>
  <c r="Q113" i="47"/>
  <c r="R113" i="47"/>
  <c r="S113" i="47"/>
  <c r="T113" i="47"/>
  <c r="K114" i="47"/>
  <c r="L114" i="47"/>
  <c r="M114" i="47"/>
  <c r="N114" i="47"/>
  <c r="O114" i="47"/>
  <c r="P114" i="47"/>
  <c r="Q114" i="47"/>
  <c r="R114" i="47"/>
  <c r="S114" i="47"/>
  <c r="T114" i="47"/>
  <c r="J114" i="47"/>
  <c r="J113" i="47"/>
  <c r="I114" i="47"/>
  <c r="H114" i="47"/>
  <c r="I113" i="47"/>
  <c r="H113" i="47"/>
  <c r="K111" i="47"/>
  <c r="L111" i="47"/>
  <c r="M111" i="47"/>
  <c r="N111" i="47"/>
  <c r="O111" i="47"/>
  <c r="P111" i="47"/>
  <c r="Q111" i="47"/>
  <c r="R111" i="47"/>
  <c r="S111" i="47"/>
  <c r="T111" i="47"/>
  <c r="K112" i="47"/>
  <c r="L112" i="47"/>
  <c r="M112" i="47"/>
  <c r="N112" i="47"/>
  <c r="O112" i="47"/>
  <c r="P112" i="47"/>
  <c r="Q112" i="47"/>
  <c r="R112" i="47"/>
  <c r="S112" i="47"/>
  <c r="T112" i="47"/>
  <c r="J112" i="47"/>
  <c r="J111" i="47"/>
  <c r="I112" i="47"/>
  <c r="H112" i="47"/>
  <c r="I111" i="47"/>
  <c r="H111" i="47"/>
  <c r="K109" i="47"/>
  <c r="L109" i="47"/>
  <c r="M109" i="47"/>
  <c r="N109" i="47"/>
  <c r="O109" i="47"/>
  <c r="P109" i="47"/>
  <c r="Q109" i="47"/>
  <c r="R109" i="47"/>
  <c r="S109" i="47"/>
  <c r="T109" i="47"/>
  <c r="K110" i="47"/>
  <c r="L110" i="47"/>
  <c r="M110" i="47"/>
  <c r="N110" i="47"/>
  <c r="O110" i="47"/>
  <c r="P110" i="47"/>
  <c r="Q110" i="47"/>
  <c r="R110" i="47"/>
  <c r="S110" i="47"/>
  <c r="T110" i="47"/>
  <c r="J110" i="47"/>
  <c r="J109" i="47"/>
  <c r="I110" i="47"/>
  <c r="H110" i="47"/>
  <c r="I109" i="47"/>
  <c r="H109" i="47"/>
  <c r="K107" i="47"/>
  <c r="O107" i="47"/>
  <c r="P107" i="47"/>
  <c r="Q107" i="47"/>
  <c r="R107" i="47"/>
  <c r="S107" i="47"/>
  <c r="T107" i="47"/>
  <c r="K108" i="47"/>
  <c r="O108" i="47"/>
  <c r="P108" i="47"/>
  <c r="Q108" i="47"/>
  <c r="R108" i="47"/>
  <c r="S108" i="47"/>
  <c r="T108" i="47"/>
  <c r="J108" i="47"/>
  <c r="J107" i="47"/>
  <c r="J41" i="58"/>
  <c r="I41" i="58"/>
  <c r="U41" i="58"/>
  <c r="T41" i="58"/>
  <c r="O41" i="58"/>
  <c r="L13" i="62" s="1"/>
  <c r="P41" i="58"/>
  <c r="Q41" i="58"/>
  <c r="L108" i="47" s="1"/>
  <c r="R41" i="58"/>
  <c r="M108" i="47" s="1"/>
  <c r="S41" i="58"/>
  <c r="N108" i="47" s="1"/>
  <c r="N41" i="58"/>
  <c r="K13" i="62" s="1"/>
  <c r="D41" i="58"/>
  <c r="I13" i="62" s="1"/>
  <c r="E41" i="58"/>
  <c r="F41" i="58"/>
  <c r="G41" i="58"/>
  <c r="H41" i="58"/>
  <c r="C41" i="58"/>
  <c r="N107" i="47"/>
  <c r="M13" i="62"/>
  <c r="M12" i="62" s="1"/>
  <c r="L107" i="47"/>
  <c r="I108" i="47"/>
  <c r="I107" i="47"/>
  <c r="I116" i="47"/>
  <c r="K75" i="47"/>
  <c r="L75" i="47"/>
  <c r="M75" i="47"/>
  <c r="N75" i="47"/>
  <c r="O75" i="47"/>
  <c r="P75" i="47"/>
  <c r="Q75" i="47"/>
  <c r="R75" i="47"/>
  <c r="S75" i="47"/>
  <c r="T75" i="47"/>
  <c r="K76" i="47"/>
  <c r="L76" i="47"/>
  <c r="M76" i="47"/>
  <c r="N76" i="47"/>
  <c r="O76" i="47"/>
  <c r="P76" i="47"/>
  <c r="Q76" i="47"/>
  <c r="R76" i="47"/>
  <c r="S76" i="47"/>
  <c r="T76" i="47"/>
  <c r="K77" i="47"/>
  <c r="L77" i="47"/>
  <c r="M77" i="47"/>
  <c r="N77" i="47"/>
  <c r="O77" i="47"/>
  <c r="P77" i="47"/>
  <c r="Q77" i="47"/>
  <c r="R77" i="47"/>
  <c r="S77" i="47"/>
  <c r="T77" i="47"/>
  <c r="K78" i="47"/>
  <c r="L78" i="47"/>
  <c r="M78" i="47"/>
  <c r="N78" i="47"/>
  <c r="O78" i="47"/>
  <c r="P78" i="47"/>
  <c r="Q78" i="47"/>
  <c r="R78" i="47"/>
  <c r="S78" i="47"/>
  <c r="T78" i="47"/>
  <c r="K79" i="47"/>
  <c r="L79" i="47"/>
  <c r="M79" i="47"/>
  <c r="N79" i="47"/>
  <c r="O79" i="47"/>
  <c r="P79" i="47"/>
  <c r="Q79" i="47"/>
  <c r="R79" i="47"/>
  <c r="S79" i="47"/>
  <c r="T79" i="47"/>
  <c r="K80" i="47"/>
  <c r="L80" i="47"/>
  <c r="M80" i="47"/>
  <c r="N80" i="47"/>
  <c r="O80" i="47"/>
  <c r="P80" i="47"/>
  <c r="Q80" i="47"/>
  <c r="R80" i="47"/>
  <c r="S80" i="47"/>
  <c r="T80" i="47"/>
  <c r="J80" i="47"/>
  <c r="J79" i="47"/>
  <c r="J78" i="47"/>
  <c r="J77" i="47"/>
  <c r="J76" i="47"/>
  <c r="J75" i="47"/>
  <c r="I80" i="47"/>
  <c r="H80" i="47"/>
  <c r="I77" i="47"/>
  <c r="H77" i="47"/>
  <c r="I76" i="47"/>
  <c r="I79" i="47"/>
  <c r="H79" i="47"/>
  <c r="H76" i="47"/>
  <c r="I75" i="47"/>
  <c r="I78" i="47"/>
  <c r="H78" i="47"/>
  <c r="H75" i="47"/>
  <c r="M9" i="62"/>
  <c r="M10" i="62"/>
  <c r="L8" i="47"/>
  <c r="L9" i="47"/>
  <c r="L10" i="47"/>
  <c r="L11" i="47"/>
  <c r="L12" i="47"/>
  <c r="L13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M63" i="47"/>
  <c r="N63" i="47"/>
  <c r="O63" i="47"/>
  <c r="P63" i="47"/>
  <c r="Q63" i="47"/>
  <c r="R63" i="47"/>
  <c r="S63" i="47"/>
  <c r="T63" i="47"/>
  <c r="L64" i="47"/>
  <c r="M64" i="47"/>
  <c r="N64" i="47"/>
  <c r="O64" i="47"/>
  <c r="P64" i="47"/>
  <c r="Q64" i="47"/>
  <c r="R64" i="47"/>
  <c r="S64" i="47"/>
  <c r="T64" i="47"/>
  <c r="L65" i="47"/>
  <c r="M65" i="47"/>
  <c r="N65" i="47"/>
  <c r="O65" i="47"/>
  <c r="P65" i="47"/>
  <c r="Q65" i="47"/>
  <c r="R65" i="47"/>
  <c r="S65" i="47"/>
  <c r="T65" i="47"/>
  <c r="L66" i="47"/>
  <c r="M66" i="47"/>
  <c r="N66" i="47"/>
  <c r="O66" i="47"/>
  <c r="P66" i="47"/>
  <c r="Q66" i="47"/>
  <c r="R66" i="47"/>
  <c r="S66" i="47"/>
  <c r="T66" i="47"/>
  <c r="L67" i="47"/>
  <c r="M67" i="47"/>
  <c r="N67" i="47"/>
  <c r="O67" i="47"/>
  <c r="P67" i="47"/>
  <c r="Q67" i="47"/>
  <c r="R67" i="47"/>
  <c r="S67" i="47"/>
  <c r="T67" i="47"/>
  <c r="L68" i="47"/>
  <c r="M68" i="47"/>
  <c r="N68" i="47"/>
  <c r="O68" i="47"/>
  <c r="P68" i="47"/>
  <c r="Q68" i="47"/>
  <c r="R68" i="47"/>
  <c r="S68" i="47"/>
  <c r="T68" i="47"/>
  <c r="L69" i="47"/>
  <c r="M69" i="47"/>
  <c r="N69" i="47"/>
  <c r="O69" i="47"/>
  <c r="P69" i="47"/>
  <c r="Q69" i="47"/>
  <c r="R69" i="47"/>
  <c r="S69" i="47"/>
  <c r="T69" i="47"/>
  <c r="L70" i="47"/>
  <c r="M70" i="47"/>
  <c r="N70" i="47"/>
  <c r="O70" i="47"/>
  <c r="P70" i="47"/>
  <c r="Q70" i="47"/>
  <c r="R70" i="47"/>
  <c r="S70" i="47"/>
  <c r="T70" i="47"/>
  <c r="L71" i="47"/>
  <c r="M71" i="47"/>
  <c r="N71" i="47"/>
  <c r="O71" i="47"/>
  <c r="P71" i="47"/>
  <c r="Q71" i="47"/>
  <c r="R71" i="47"/>
  <c r="S71" i="47"/>
  <c r="T71" i="47"/>
  <c r="L72" i="47"/>
  <c r="M72" i="47"/>
  <c r="N72" i="47"/>
  <c r="O72" i="47"/>
  <c r="P72" i="47"/>
  <c r="Q72" i="47"/>
  <c r="R72" i="47"/>
  <c r="S72" i="47"/>
  <c r="T72" i="47"/>
  <c r="L73" i="47"/>
  <c r="M73" i="47"/>
  <c r="N73" i="47"/>
  <c r="O73" i="47"/>
  <c r="P73" i="47"/>
  <c r="Q73" i="47"/>
  <c r="R73" i="47"/>
  <c r="S73" i="47"/>
  <c r="T73" i="47"/>
  <c r="L74" i="47"/>
  <c r="M74" i="47"/>
  <c r="N74" i="47"/>
  <c r="O74" i="47"/>
  <c r="P74" i="47"/>
  <c r="Q74" i="47"/>
  <c r="R74" i="47"/>
  <c r="S74" i="47"/>
  <c r="T74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M105" i="47"/>
  <c r="N105" i="47"/>
  <c r="O105" i="47"/>
  <c r="P105" i="47"/>
  <c r="Q105" i="47"/>
  <c r="R105" i="47"/>
  <c r="S105" i="47"/>
  <c r="T105" i="47"/>
  <c r="L106" i="47"/>
  <c r="M106" i="47"/>
  <c r="N106" i="47"/>
  <c r="O106" i="47"/>
  <c r="P106" i="47"/>
  <c r="Q106" i="47"/>
  <c r="R106" i="47"/>
  <c r="S106" i="47"/>
  <c r="T106" i="47"/>
  <c r="L123" i="47"/>
  <c r="L124" i="47"/>
  <c r="L125" i="47"/>
  <c r="L126" i="47"/>
  <c r="L127" i="47"/>
  <c r="L128" i="47"/>
  <c r="L129" i="47" a="1"/>
  <c r="L129" i="47"/>
  <c r="M129" i="47" a="1"/>
  <c r="M129" i="47" s="1"/>
  <c r="N129" i="47" a="1"/>
  <c r="N129" i="47"/>
  <c r="O129" i="47" a="1"/>
  <c r="O129" i="47" s="1"/>
  <c r="P129" i="47" a="1"/>
  <c r="P129" i="47"/>
  <c r="Q129" i="47" a="1"/>
  <c r="Q129" i="47" s="1"/>
  <c r="R129" i="47" a="1"/>
  <c r="R129" i="47"/>
  <c r="S129" i="47" a="1"/>
  <c r="S129" i="47" s="1"/>
  <c r="T129" i="47" a="1"/>
  <c r="T129" i="47"/>
  <c r="L130" i="47" a="1"/>
  <c r="L130" i="47" s="1"/>
  <c r="M130" i="47" a="1"/>
  <c r="M130" i="47"/>
  <c r="N130" i="47" a="1"/>
  <c r="N130" i="47" s="1"/>
  <c r="O130" i="47" a="1"/>
  <c r="O130" i="47"/>
  <c r="P130" i="47" a="1"/>
  <c r="P130" i="47" s="1"/>
  <c r="Q130" i="47" a="1"/>
  <c r="Q130" i="47"/>
  <c r="R130" i="47" a="1"/>
  <c r="R130" i="47" s="1"/>
  <c r="S130" i="47" a="1"/>
  <c r="S130" i="47"/>
  <c r="T130" i="47" a="1"/>
  <c r="T130" i="47" s="1"/>
  <c r="L131" i="47" a="1"/>
  <c r="L131" i="47"/>
  <c r="M131" i="47" a="1"/>
  <c r="M131" i="47" s="1"/>
  <c r="N131" i="47" a="1"/>
  <c r="N131" i="47"/>
  <c r="O131" i="47" a="1"/>
  <c r="O131" i="47" s="1"/>
  <c r="P131" i="47" a="1"/>
  <c r="P131" i="47"/>
  <c r="Q131" i="47" a="1"/>
  <c r="Q131" i="47" s="1"/>
  <c r="R131" i="47" a="1"/>
  <c r="R131" i="47"/>
  <c r="S131" i="47" a="1"/>
  <c r="S131" i="47" s="1"/>
  <c r="T131" i="47" a="1"/>
  <c r="T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M156" i="47"/>
  <c r="N156" i="47"/>
  <c r="O156" i="47"/>
  <c r="P156" i="47"/>
  <c r="Q156" i="47"/>
  <c r="R156" i="47"/>
  <c r="S156" i="47"/>
  <c r="T156" i="47"/>
  <c r="L157" i="47"/>
  <c r="M157" i="47"/>
  <c r="N157" i="47"/>
  <c r="O157" i="47"/>
  <c r="P157" i="47"/>
  <c r="Q157" i="47"/>
  <c r="R157" i="47"/>
  <c r="S157" i="47"/>
  <c r="T157" i="47"/>
  <c r="L158" i="47"/>
  <c r="L159" i="47"/>
  <c r="L160" i="47"/>
  <c r="L161" i="47"/>
  <c r="L162" i="47"/>
  <c r="L163" i="47"/>
  <c r="L164" i="47"/>
  <c r="M164" i="47"/>
  <c r="N164" i="47"/>
  <c r="O164" i="47"/>
  <c r="P164" i="47"/>
  <c r="Q164" i="47"/>
  <c r="R164" i="47"/>
  <c r="S164" i="47"/>
  <c r="T164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105" i="47"/>
  <c r="K106" i="47"/>
  <c r="K129" i="47" a="1"/>
  <c r="K129" i="47" s="1"/>
  <c r="K130" i="47" a="1"/>
  <c r="K130" i="47" s="1"/>
  <c r="K131" i="47" a="1"/>
  <c r="K131" i="47" s="1"/>
  <c r="K156" i="47"/>
  <c r="K157" i="47"/>
  <c r="K164" i="47"/>
  <c r="J74" i="47"/>
  <c r="J73" i="47"/>
  <c r="J72" i="47"/>
  <c r="I74" i="47"/>
  <c r="H74" i="47"/>
  <c r="I73" i="47"/>
  <c r="H73" i="47"/>
  <c r="I72" i="47"/>
  <c r="H72" i="47"/>
  <c r="J71" i="47"/>
  <c r="J70" i="47"/>
  <c r="J69" i="47"/>
  <c r="I71" i="47"/>
  <c r="I70" i="47"/>
  <c r="I69" i="47"/>
  <c r="H71" i="47"/>
  <c r="H70" i="47"/>
  <c r="H69" i="47"/>
  <c r="O37" i="56"/>
  <c r="O49" i="56" s="1"/>
  <c r="O36" i="56"/>
  <c r="O48" i="56" s="1"/>
  <c r="O35" i="56"/>
  <c r="O47" i="56" s="1"/>
  <c r="O34" i="56"/>
  <c r="O46" i="56"/>
  <c r="O33" i="56"/>
  <c r="O45" i="56" s="1"/>
  <c r="O32" i="56"/>
  <c r="O44" i="56"/>
  <c r="O31" i="56"/>
  <c r="O43" i="56" s="1"/>
  <c r="H106" i="47"/>
  <c r="I106" i="47"/>
  <c r="J106" i="47"/>
  <c r="G106" i="47"/>
  <c r="G105" i="47"/>
  <c r="H105" i="47"/>
  <c r="I105" i="47"/>
  <c r="J105" i="47"/>
  <c r="F105" i="47"/>
  <c r="B5" i="36"/>
  <c r="G164" i="47"/>
  <c r="H164" i="47"/>
  <c r="I164" i="47"/>
  <c r="J164" i="47"/>
  <c r="F164" i="47"/>
  <c r="H158" i="47"/>
  <c r="I158" i="47"/>
  <c r="J158" i="47"/>
  <c r="H159" i="47"/>
  <c r="I159" i="47"/>
  <c r="J159" i="47"/>
  <c r="H160" i="47"/>
  <c r="I160" i="47"/>
  <c r="J160" i="47"/>
  <c r="H161" i="47"/>
  <c r="I161" i="47"/>
  <c r="J161" i="47"/>
  <c r="H162" i="47"/>
  <c r="I162" i="47"/>
  <c r="J162" i="47"/>
  <c r="H163" i="47"/>
  <c r="I163" i="47"/>
  <c r="J163" i="47"/>
  <c r="H150" i="47"/>
  <c r="I150" i="47"/>
  <c r="J150" i="47"/>
  <c r="H151" i="47"/>
  <c r="I151" i="47"/>
  <c r="J151" i="47"/>
  <c r="H152" i="47"/>
  <c r="I152" i="47"/>
  <c r="J152" i="47"/>
  <c r="H153" i="47"/>
  <c r="I153" i="47"/>
  <c r="J153" i="47"/>
  <c r="H154" i="47"/>
  <c r="I154" i="47"/>
  <c r="J154" i="47"/>
  <c r="H155" i="47"/>
  <c r="I155" i="47"/>
  <c r="J155" i="47"/>
  <c r="H145" i="47"/>
  <c r="I145" i="47"/>
  <c r="J145" i="47"/>
  <c r="H146" i="47"/>
  <c r="I146" i="47"/>
  <c r="J146" i="47"/>
  <c r="H147" i="47"/>
  <c r="I147" i="47"/>
  <c r="J147" i="47"/>
  <c r="H148" i="47"/>
  <c r="I148" i="47"/>
  <c r="J148" i="47"/>
  <c r="H149" i="47"/>
  <c r="I149" i="47"/>
  <c r="J149" i="47"/>
  <c r="H144" i="47"/>
  <c r="I144" i="47"/>
  <c r="J144" i="47"/>
  <c r="G156" i="47"/>
  <c r="H156" i="47"/>
  <c r="I156" i="47"/>
  <c r="J156" i="47"/>
  <c r="F156" i="47"/>
  <c r="G157" i="47"/>
  <c r="H157" i="47"/>
  <c r="I157" i="47"/>
  <c r="J157" i="47"/>
  <c r="F157" i="47"/>
  <c r="J143" i="47"/>
  <c r="I143" i="47"/>
  <c r="H143" i="47"/>
  <c r="J142" i="47"/>
  <c r="I142" i="47"/>
  <c r="H142" i="47"/>
  <c r="J141" i="47"/>
  <c r="I141" i="47"/>
  <c r="H141" i="47"/>
  <c r="J140" i="47"/>
  <c r="I140" i="47"/>
  <c r="H140" i="47"/>
  <c r="J139" i="47"/>
  <c r="I139" i="47"/>
  <c r="H139" i="47"/>
  <c r="J138" i="47"/>
  <c r="I138" i="47"/>
  <c r="H138" i="47"/>
  <c r="J137" i="47"/>
  <c r="I137" i="47"/>
  <c r="H137" i="47"/>
  <c r="J136" i="47"/>
  <c r="I136" i="47"/>
  <c r="H136" i="47"/>
  <c r="J135" i="47"/>
  <c r="I135" i="47"/>
  <c r="H135" i="47"/>
  <c r="J134" i="47"/>
  <c r="I134" i="47"/>
  <c r="H134" i="47"/>
  <c r="J133" i="47"/>
  <c r="I133" i="47"/>
  <c r="H133" i="47"/>
  <c r="J132" i="47"/>
  <c r="I132" i="47"/>
  <c r="H132" i="47"/>
  <c r="J131" i="47" a="1"/>
  <c r="J131" i="47" s="1"/>
  <c r="I131" i="47" a="1"/>
  <c r="I131" i="47" s="1"/>
  <c r="H131" i="47" a="1"/>
  <c r="H131" i="47" s="1"/>
  <c r="J130" i="47" a="1"/>
  <c r="J130" i="47" s="1"/>
  <c r="I130" i="47" a="1"/>
  <c r="I130" i="47" s="1"/>
  <c r="H130" i="47" a="1"/>
  <c r="H130" i="47" s="1"/>
  <c r="J129" i="47" a="1"/>
  <c r="J129" i="47"/>
  <c r="I129" i="47" a="1"/>
  <c r="I129" i="47" s="1"/>
  <c r="H129" i="47" a="1"/>
  <c r="H129" i="47" s="1"/>
  <c r="J128" i="47"/>
  <c r="I128" i="47"/>
  <c r="H128" i="47"/>
  <c r="J127" i="47"/>
  <c r="I127" i="47"/>
  <c r="H127" i="47"/>
  <c r="J126" i="47"/>
  <c r="I126" i="47"/>
  <c r="H126" i="47"/>
  <c r="J125" i="47"/>
  <c r="I125" i="47"/>
  <c r="H125" i="47"/>
  <c r="J124" i="47"/>
  <c r="I124" i="47"/>
  <c r="H124" i="47"/>
  <c r="J123" i="47"/>
  <c r="I123" i="47"/>
  <c r="H123" i="47"/>
  <c r="J104" i="47"/>
  <c r="I104" i="47"/>
  <c r="H104" i="47"/>
  <c r="J103" i="47"/>
  <c r="I103" i="47"/>
  <c r="H103" i="47"/>
  <c r="J102" i="47"/>
  <c r="I102" i="47"/>
  <c r="H102" i="47"/>
  <c r="J101" i="47"/>
  <c r="I101" i="47"/>
  <c r="H101" i="47"/>
  <c r="J100" i="47"/>
  <c r="I100" i="47"/>
  <c r="H100" i="47"/>
  <c r="J99" i="47"/>
  <c r="I99" i="47"/>
  <c r="H99" i="47"/>
  <c r="J98" i="47"/>
  <c r="I98" i="47"/>
  <c r="H98" i="47"/>
  <c r="J97" i="47"/>
  <c r="I97" i="47"/>
  <c r="H97" i="47"/>
  <c r="J96" i="47"/>
  <c r="I96" i="47"/>
  <c r="H96" i="47"/>
  <c r="J95" i="47"/>
  <c r="I95" i="47"/>
  <c r="H95" i="47"/>
  <c r="J94" i="47"/>
  <c r="I94" i="47"/>
  <c r="H94" i="47"/>
  <c r="J93" i="47"/>
  <c r="I93" i="47"/>
  <c r="H93" i="47"/>
  <c r="J92" i="47"/>
  <c r="I92" i="47"/>
  <c r="H92" i="47"/>
  <c r="J91" i="47"/>
  <c r="I91" i="47"/>
  <c r="H91" i="47"/>
  <c r="J90" i="47"/>
  <c r="I90" i="47"/>
  <c r="H90" i="47"/>
  <c r="J89" i="47"/>
  <c r="I89" i="47"/>
  <c r="H89" i="47"/>
  <c r="J88" i="47"/>
  <c r="I88" i="47"/>
  <c r="H88" i="47"/>
  <c r="J87" i="47"/>
  <c r="I87" i="47"/>
  <c r="H87" i="47"/>
  <c r="J86" i="47"/>
  <c r="I86" i="47"/>
  <c r="H86" i="47"/>
  <c r="J85" i="47"/>
  <c r="I85" i="47"/>
  <c r="H85" i="47"/>
  <c r="J84" i="47"/>
  <c r="I84" i="47"/>
  <c r="H84" i="47"/>
  <c r="J83" i="47"/>
  <c r="I83" i="47"/>
  <c r="H83" i="47"/>
  <c r="J82" i="47"/>
  <c r="I82" i="47"/>
  <c r="H82" i="47"/>
  <c r="J81" i="47"/>
  <c r="I81" i="47"/>
  <c r="H81" i="47"/>
  <c r="J68" i="47"/>
  <c r="I68" i="47"/>
  <c r="H68" i="47"/>
  <c r="J67" i="47"/>
  <c r="I67" i="47"/>
  <c r="H67" i="47"/>
  <c r="J66" i="47"/>
  <c r="I66" i="47"/>
  <c r="H66" i="47"/>
  <c r="J65" i="47"/>
  <c r="I65" i="47"/>
  <c r="H65" i="47"/>
  <c r="J64" i="47"/>
  <c r="I64" i="47"/>
  <c r="H64" i="47"/>
  <c r="J63" i="47"/>
  <c r="I63" i="47"/>
  <c r="H63" i="47"/>
  <c r="J62" i="47"/>
  <c r="I62" i="47"/>
  <c r="H62" i="47"/>
  <c r="J61" i="47"/>
  <c r="I61" i="47"/>
  <c r="H61" i="47"/>
  <c r="J60" i="47"/>
  <c r="I60" i="47"/>
  <c r="H60" i="47"/>
  <c r="J59" i="47"/>
  <c r="I59" i="47"/>
  <c r="H59" i="47"/>
  <c r="J58" i="47"/>
  <c r="I58" i="47"/>
  <c r="H58" i="47"/>
  <c r="J57" i="47"/>
  <c r="I57" i="47"/>
  <c r="H57" i="47"/>
  <c r="J56" i="47"/>
  <c r="I56" i="47"/>
  <c r="H56" i="47"/>
  <c r="J55" i="47"/>
  <c r="I55" i="47"/>
  <c r="H55" i="47"/>
  <c r="J54" i="47"/>
  <c r="I54" i="47"/>
  <c r="H54" i="47"/>
  <c r="J53" i="47"/>
  <c r="I53" i="47"/>
  <c r="H53" i="47"/>
  <c r="J52" i="47"/>
  <c r="I52" i="47"/>
  <c r="H52" i="47"/>
  <c r="J51" i="47"/>
  <c r="I51" i="47"/>
  <c r="H51" i="47"/>
  <c r="J50" i="47"/>
  <c r="I50" i="47"/>
  <c r="H50" i="47"/>
  <c r="J49" i="47"/>
  <c r="I49" i="47"/>
  <c r="H49" i="47"/>
  <c r="J48" i="47"/>
  <c r="I48" i="47"/>
  <c r="H48" i="47"/>
  <c r="J47" i="47"/>
  <c r="I47" i="47"/>
  <c r="H47" i="47"/>
  <c r="J46" i="47"/>
  <c r="I46" i="47"/>
  <c r="H46" i="47"/>
  <c r="J45" i="47"/>
  <c r="I45" i="47"/>
  <c r="H45" i="47"/>
  <c r="J44" i="47"/>
  <c r="I44" i="47"/>
  <c r="H44" i="47"/>
  <c r="J43" i="47"/>
  <c r="I43" i="47"/>
  <c r="H43" i="47"/>
  <c r="J42" i="47"/>
  <c r="I42" i="47"/>
  <c r="H42" i="47"/>
  <c r="J41" i="47"/>
  <c r="I41" i="47"/>
  <c r="H41" i="47"/>
  <c r="J40" i="47"/>
  <c r="I40" i="47"/>
  <c r="H40" i="47"/>
  <c r="J39" i="47"/>
  <c r="I39" i="47"/>
  <c r="H39" i="47"/>
  <c r="J38" i="47"/>
  <c r="I38" i="47"/>
  <c r="H38" i="47"/>
  <c r="J37" i="47"/>
  <c r="I37" i="47"/>
  <c r="H37" i="47"/>
  <c r="J36" i="47"/>
  <c r="I36" i="47"/>
  <c r="H36" i="47"/>
  <c r="J35" i="47"/>
  <c r="I35" i="47"/>
  <c r="H35" i="47"/>
  <c r="J34" i="47"/>
  <c r="I34" i="47"/>
  <c r="H34" i="47"/>
  <c r="J33" i="47"/>
  <c r="I33" i="47"/>
  <c r="H33" i="47"/>
  <c r="J32" i="47"/>
  <c r="I32" i="47"/>
  <c r="H32" i="47"/>
  <c r="J31" i="47"/>
  <c r="I31" i="47"/>
  <c r="H31" i="47"/>
  <c r="J30" i="47"/>
  <c r="I30" i="47"/>
  <c r="H30" i="47"/>
  <c r="J29" i="47"/>
  <c r="I29" i="47"/>
  <c r="H29" i="47"/>
  <c r="J28" i="47"/>
  <c r="I28" i="47"/>
  <c r="H28" i="47"/>
  <c r="J27" i="47"/>
  <c r="I27" i="47"/>
  <c r="H27" i="47"/>
  <c r="J26" i="47"/>
  <c r="I26" i="47"/>
  <c r="H26" i="47"/>
  <c r="J25" i="47"/>
  <c r="I25" i="47"/>
  <c r="H25" i="47"/>
  <c r="J24" i="47"/>
  <c r="I24" i="47"/>
  <c r="H24" i="47"/>
  <c r="J23" i="47"/>
  <c r="I23" i="47"/>
  <c r="H23" i="47"/>
  <c r="J22" i="47"/>
  <c r="I22" i="47"/>
  <c r="H22" i="47"/>
  <c r="J21" i="47"/>
  <c r="I21" i="47"/>
  <c r="H21" i="47"/>
  <c r="J13" i="47"/>
  <c r="I13" i="47"/>
  <c r="H13" i="47"/>
  <c r="J12" i="47"/>
  <c r="I12" i="47"/>
  <c r="H12" i="47"/>
  <c r="J11" i="47"/>
  <c r="I11" i="47"/>
  <c r="H11" i="47"/>
  <c r="J10" i="47"/>
  <c r="I10" i="47"/>
  <c r="H10" i="47"/>
  <c r="J9" i="47"/>
  <c r="I9" i="47"/>
  <c r="H9" i="47"/>
  <c r="J8" i="47"/>
  <c r="I8" i="47"/>
  <c r="H8" i="47"/>
  <c r="G129" i="47" a="1"/>
  <c r="G129" i="47" s="1"/>
  <c r="G130" i="47" a="1"/>
  <c r="G130" i="47" s="1"/>
  <c r="G131" i="47" a="1"/>
  <c r="G131" i="47" s="1"/>
  <c r="F130" i="47" a="1"/>
  <c r="F130" i="47"/>
  <c r="F131" i="47" a="1"/>
  <c r="F131" i="47" s="1"/>
  <c r="F63" i="47"/>
  <c r="F64" i="47"/>
  <c r="F65" i="47"/>
  <c r="F66" i="47"/>
  <c r="F67" i="47"/>
  <c r="F68" i="47"/>
  <c r="F106" i="47"/>
  <c r="F129" i="47" a="1"/>
  <c r="F129" i="47" s="1"/>
  <c r="G68" i="47"/>
  <c r="G67" i="47"/>
  <c r="G66" i="47"/>
  <c r="G65" i="47"/>
  <c r="G64" i="47"/>
  <c r="G63" i="47"/>
  <c r="S9" i="45" a="1"/>
  <c r="S9" i="45" s="1"/>
  <c r="F150" i="47" s="1"/>
  <c r="T9" i="45" a="1"/>
  <c r="T9" i="45" s="1"/>
  <c r="G150" i="47" s="1"/>
  <c r="U9" i="45" a="1"/>
  <c r="U9" i="45" s="1"/>
  <c r="K150" i="47" s="1"/>
  <c r="V9" i="45" a="1"/>
  <c r="V9" i="45" s="1"/>
  <c r="M150" i="47" s="1"/>
  <c r="W9" i="45" a="1"/>
  <c r="W9" i="45"/>
  <c r="N150" i="47" s="1"/>
  <c r="X9" i="45" a="1"/>
  <c r="X9" i="45" s="1"/>
  <c r="O150" i="47" s="1"/>
  <c r="Y9" i="45" a="1"/>
  <c r="Y9" i="45" s="1"/>
  <c r="P150" i="47" s="1"/>
  <c r="Z9" i="45" a="1"/>
  <c r="Z9" i="45" s="1"/>
  <c r="Q150" i="47" s="1"/>
  <c r="AA9" i="45" a="1"/>
  <c r="AA9" i="45" s="1"/>
  <c r="R150" i="47" s="1"/>
  <c r="AB9" i="45" a="1"/>
  <c r="AB9" i="45" s="1"/>
  <c r="S150" i="47" s="1"/>
  <c r="AC9" i="45" a="1"/>
  <c r="AC9" i="45" s="1"/>
  <c r="T150" i="47" s="1"/>
  <c r="S10" i="45" a="1"/>
  <c r="S10" i="45" s="1"/>
  <c r="F151" i="47" s="1"/>
  <c r="T10" i="45" a="1"/>
  <c r="T10" i="45"/>
  <c r="G151" i="47" s="1"/>
  <c r="U10" i="45" a="1"/>
  <c r="U10" i="45" s="1"/>
  <c r="K151" i="47" s="1"/>
  <c r="V10" i="45" a="1"/>
  <c r="V10" i="45" s="1"/>
  <c r="M151" i="47" s="1"/>
  <c r="W10" i="45" a="1"/>
  <c r="W10" i="45" s="1"/>
  <c r="N151" i="47" s="1"/>
  <c r="X10" i="45" a="1"/>
  <c r="X10" i="45"/>
  <c r="O151" i="47" s="1"/>
  <c r="Y10" i="45" a="1"/>
  <c r="Y10" i="45" s="1"/>
  <c r="P151" i="47" s="1"/>
  <c r="Z10" i="45" a="1"/>
  <c r="Z10" i="45" s="1"/>
  <c r="Q151" i="47" s="1"/>
  <c r="AA10" i="45" a="1"/>
  <c r="AA10" i="45" s="1"/>
  <c r="R151" i="47" s="1"/>
  <c r="AB10" i="45" a="1"/>
  <c r="AB10" i="45"/>
  <c r="S151" i="47" s="1"/>
  <c r="AC10" i="45" a="1"/>
  <c r="AC10" i="45" s="1"/>
  <c r="T151" i="47" s="1"/>
  <c r="S11" i="45" a="1"/>
  <c r="S11" i="45" s="1"/>
  <c r="F152" i="47" s="1"/>
  <c r="T11" i="45" a="1"/>
  <c r="T11" i="45" s="1"/>
  <c r="G152" i="47" s="1"/>
  <c r="U11" i="45" a="1"/>
  <c r="U11" i="45" s="1"/>
  <c r="K152" i="47" s="1"/>
  <c r="V11" i="45" a="1"/>
  <c r="V11" i="45" s="1"/>
  <c r="M152" i="47" s="1"/>
  <c r="W11" i="45" a="1"/>
  <c r="W11" i="45"/>
  <c r="N152" i="47" s="1"/>
  <c r="X11" i="45" a="1"/>
  <c r="X11" i="45" s="1"/>
  <c r="O152" i="47" s="1"/>
  <c r="Y11" i="45" a="1"/>
  <c r="Y11" i="45"/>
  <c r="P152" i="47" s="1"/>
  <c r="Z11" i="45" a="1"/>
  <c r="Z11" i="45" s="1"/>
  <c r="Q152" i="47" s="1"/>
  <c r="AA11" i="45" a="1"/>
  <c r="AA11" i="45"/>
  <c r="R152" i="47" s="1"/>
  <c r="AB11" i="45" a="1"/>
  <c r="AB11" i="45" s="1"/>
  <c r="S152" i="47" s="1"/>
  <c r="AC11" i="45" a="1"/>
  <c r="AC11" i="45" s="1"/>
  <c r="T152" i="47" s="1"/>
  <c r="S12" i="45" a="1"/>
  <c r="S12" i="45" s="1"/>
  <c r="F153" i="47" s="1"/>
  <c r="T12" i="45" a="1"/>
  <c r="T12" i="45"/>
  <c r="G153" i="47" s="1"/>
  <c r="U12" i="45" a="1"/>
  <c r="U12" i="45" s="1"/>
  <c r="K153" i="47" s="1"/>
  <c r="V12" i="45" a="1"/>
  <c r="V12" i="45"/>
  <c r="M153" i="47" s="1"/>
  <c r="W12" i="45" a="1"/>
  <c r="W12" i="45" s="1"/>
  <c r="N153" i="47" s="1"/>
  <c r="X12" i="45" a="1"/>
  <c r="X12" i="45"/>
  <c r="O153" i="47" s="1"/>
  <c r="Y12" i="45" a="1"/>
  <c r="Y12" i="45" s="1"/>
  <c r="P153" i="47" s="1"/>
  <c r="Z12" i="45" a="1"/>
  <c r="Z12" i="45" s="1"/>
  <c r="Q153" i="47" s="1"/>
  <c r="AA12" i="45" a="1"/>
  <c r="AA12" i="45" s="1"/>
  <c r="R153" i="47" s="1"/>
  <c r="AB12" i="45" a="1"/>
  <c r="AB12" i="45"/>
  <c r="S153" i="47" s="1"/>
  <c r="AC12" i="45" a="1"/>
  <c r="AC12" i="45" s="1"/>
  <c r="T153" i="47" s="1"/>
  <c r="S13" i="45" a="1"/>
  <c r="S13" i="45"/>
  <c r="F154" i="47" s="1"/>
  <c r="T13" i="45" a="1"/>
  <c r="T13" i="45" s="1"/>
  <c r="G154" i="47" s="1"/>
  <c r="U13" i="45" a="1"/>
  <c r="U13" i="45"/>
  <c r="K154" i="47" s="1"/>
  <c r="V13" i="45" a="1"/>
  <c r="V13" i="45" s="1"/>
  <c r="M154" i="47" s="1"/>
  <c r="W13" i="45" a="1"/>
  <c r="W13" i="45" s="1"/>
  <c r="N154" i="47" s="1"/>
  <c r="X13" i="45" a="1"/>
  <c r="X13" i="45" s="1"/>
  <c r="O154" i="47" s="1"/>
  <c r="Y13" i="45" a="1"/>
  <c r="Y13" i="45"/>
  <c r="P154" i="47" s="1"/>
  <c r="Z13" i="45" a="1"/>
  <c r="Z13" i="45" s="1"/>
  <c r="Q154" i="47" s="1"/>
  <c r="AA13" i="45" a="1"/>
  <c r="AA13" i="45"/>
  <c r="R154" i="47" s="1"/>
  <c r="AB13" i="45" a="1"/>
  <c r="AB13" i="45" s="1"/>
  <c r="S154" i="47" s="1"/>
  <c r="AC13" i="45" a="1"/>
  <c r="AC13" i="45"/>
  <c r="T154" i="47" s="1"/>
  <c r="S14" i="45" a="1"/>
  <c r="S14" i="45" s="1"/>
  <c r="F155" i="47" s="1"/>
  <c r="T14" i="45" a="1"/>
  <c r="T14" i="45" s="1"/>
  <c r="G155" i="47" s="1"/>
  <c r="U14" i="45" a="1"/>
  <c r="U14" i="45" s="1"/>
  <c r="K155" i="47" s="1"/>
  <c r="V14" i="45" a="1"/>
  <c r="V14" i="45"/>
  <c r="M155" i="47" s="1"/>
  <c r="W14" i="45" a="1"/>
  <c r="W14" i="45" s="1"/>
  <c r="N155" i="47" s="1"/>
  <c r="X14" i="45" a="1"/>
  <c r="X14" i="45"/>
  <c r="O155" i="47" s="1"/>
  <c r="Y14" i="45" a="1"/>
  <c r="Y14" i="45" s="1"/>
  <c r="P155" i="47" s="1"/>
  <c r="Z14" i="45" a="1"/>
  <c r="Z14" i="45"/>
  <c r="Q155" i="47" s="1"/>
  <c r="AA14" i="45" a="1"/>
  <c r="AA14" i="45" s="1"/>
  <c r="R155" i="47" s="1"/>
  <c r="AB14" i="45" a="1"/>
  <c r="AB14" i="45" s="1"/>
  <c r="S155" i="47" s="1"/>
  <c r="AC14" i="45" a="1"/>
  <c r="AC14" i="45" s="1"/>
  <c r="T155" i="47" s="1"/>
  <c r="R10" i="45" a="1"/>
  <c r="R10" i="45"/>
  <c r="R11" i="45" a="1"/>
  <c r="R11" i="45"/>
  <c r="R12" i="45" a="1"/>
  <c r="R12" i="45"/>
  <c r="R13" i="45" a="1"/>
  <c r="R13" i="45"/>
  <c r="R14" i="45" a="1"/>
  <c r="R14" i="45"/>
  <c r="R9" i="45" a="1"/>
  <c r="R9" i="45" s="1"/>
  <c r="F9" i="45" a="1"/>
  <c r="F9" i="45"/>
  <c r="G9" i="45" a="1"/>
  <c r="G9" i="45" s="1"/>
  <c r="G8" i="66" s="1"/>
  <c r="H9" i="45" a="1"/>
  <c r="H9" i="45"/>
  <c r="I9" i="45" a="1"/>
  <c r="I9" i="45" s="1"/>
  <c r="J9" i="45" a="1"/>
  <c r="J9" i="45"/>
  <c r="K9" i="45" a="1"/>
  <c r="K9" i="45" s="1"/>
  <c r="L9" i="45" a="1"/>
  <c r="L9" i="45"/>
  <c r="M9" i="45" a="1"/>
  <c r="M9" i="45" s="1"/>
  <c r="N9" i="45" a="1"/>
  <c r="N9" i="45"/>
  <c r="O9" i="45" a="1"/>
  <c r="O9" i="45" s="1"/>
  <c r="P8" i="66" s="1"/>
  <c r="P9" i="45" a="1"/>
  <c r="P9" i="45"/>
  <c r="F10" i="45" a="1"/>
  <c r="F10" i="45" s="1"/>
  <c r="F145" i="47" s="1"/>
  <c r="G10" i="45" a="1"/>
  <c r="G10" i="45" s="1"/>
  <c r="G9" i="66" s="1"/>
  <c r="H10" i="45" a="1"/>
  <c r="H10" i="45" s="1"/>
  <c r="I10" i="45" a="1"/>
  <c r="I10" i="45" s="1"/>
  <c r="J10" i="45" a="1"/>
  <c r="J10" i="45" s="1"/>
  <c r="N145" i="47" s="1"/>
  <c r="K10" i="45" a="1"/>
  <c r="K10" i="45"/>
  <c r="L10" i="45" a="1"/>
  <c r="L10" i="45" s="1"/>
  <c r="P145" i="47" s="1"/>
  <c r="M10" i="45" a="1"/>
  <c r="M10" i="45"/>
  <c r="N10" i="45" a="1"/>
  <c r="N10" i="45" s="1"/>
  <c r="O10" i="45" a="1"/>
  <c r="O10" i="45" s="1"/>
  <c r="P10" i="45" a="1"/>
  <c r="P10" i="45" s="1"/>
  <c r="Q9" i="66" s="1"/>
  <c r="F11" i="45" a="1"/>
  <c r="F11" i="45" s="1"/>
  <c r="G11" i="45" a="1"/>
  <c r="G11" i="45" s="1"/>
  <c r="G10" i="66" s="1"/>
  <c r="H11" i="45" a="1"/>
  <c r="H11" i="45"/>
  <c r="I11" i="45" a="1"/>
  <c r="I11" i="45" s="1"/>
  <c r="J10" i="66" s="1"/>
  <c r="J11" i="45" a="1"/>
  <c r="J11" i="45"/>
  <c r="K11" i="45" a="1"/>
  <c r="K11" i="45" s="1"/>
  <c r="L10" i="66" s="1"/>
  <c r="L11" i="45" a="1"/>
  <c r="L11" i="45" s="1"/>
  <c r="M10" i="66" s="1"/>
  <c r="M11" i="45" a="1"/>
  <c r="M11" i="45" s="1"/>
  <c r="N11" i="45" a="1"/>
  <c r="N11" i="45" s="1"/>
  <c r="O11" i="45" a="1"/>
  <c r="O11" i="45" s="1"/>
  <c r="S146" i="47" s="1"/>
  <c r="P11" i="45" a="1"/>
  <c r="P11" i="45"/>
  <c r="F12" i="45" a="1"/>
  <c r="F12" i="45" s="1"/>
  <c r="F147" i="47" s="1"/>
  <c r="G12" i="45" a="1"/>
  <c r="G12" i="45"/>
  <c r="H12" i="45" a="1"/>
  <c r="H12" i="45" s="1"/>
  <c r="K147" i="47" s="1"/>
  <c r="I12" i="45" a="1"/>
  <c r="I12" i="45" s="1"/>
  <c r="J12" i="45" a="1"/>
  <c r="J12" i="45" s="1"/>
  <c r="K11" i="66" s="1"/>
  <c r="K12" i="45" a="1"/>
  <c r="K12" i="45" s="1"/>
  <c r="L12" i="45" a="1"/>
  <c r="L12" i="45" s="1"/>
  <c r="M11" i="66" s="1"/>
  <c r="M12" i="45" a="1"/>
  <c r="M12" i="45"/>
  <c r="Q147" i="47" s="1"/>
  <c r="N12" i="45" a="1"/>
  <c r="N12" i="45" s="1"/>
  <c r="O11" i="66" s="1"/>
  <c r="O12" i="45" a="1"/>
  <c r="O12" i="45"/>
  <c r="P12" i="45" a="1"/>
  <c r="P12" i="45" s="1"/>
  <c r="Q11" i="66" s="1"/>
  <c r="F13" i="45" a="1"/>
  <c r="F13" i="45" s="1"/>
  <c r="F12" i="66" s="1"/>
  <c r="G13" i="45" a="1"/>
  <c r="G13" i="45" s="1"/>
  <c r="H13" i="45" a="1"/>
  <c r="H13" i="45" s="1"/>
  <c r="I12" i="66" s="1"/>
  <c r="I13" i="45" a="1"/>
  <c r="I13" i="45" s="1"/>
  <c r="M148" i="47" s="1"/>
  <c r="J13" i="45" a="1"/>
  <c r="J13" i="45" s="1"/>
  <c r="N148" i="47" s="1"/>
  <c r="K13" i="45" a="1"/>
  <c r="K13" i="45" s="1"/>
  <c r="O148" i="47" s="1"/>
  <c r="L13" i="45" a="1"/>
  <c r="L13" i="45" s="1"/>
  <c r="M12" i="66" s="1"/>
  <c r="M13" i="45" a="1"/>
  <c r="M13" i="45" s="1"/>
  <c r="N12" i="66" s="1"/>
  <c r="N13" i="45" a="1"/>
  <c r="N13" i="45" s="1"/>
  <c r="O12" i="66" s="1"/>
  <c r="O13" i="45" a="1"/>
  <c r="O13" i="45" s="1"/>
  <c r="P12" i="66" s="1"/>
  <c r="P13" i="45" a="1"/>
  <c r="P13" i="45" s="1"/>
  <c r="F14" i="45" a="1"/>
  <c r="F14" i="45" s="1"/>
  <c r="F13" i="66" s="1"/>
  <c r="G14" i="45" a="1"/>
  <c r="G14" i="45" s="1"/>
  <c r="G13" i="66" s="1"/>
  <c r="H14" i="45" a="1"/>
  <c r="H14" i="45" s="1"/>
  <c r="I13" i="66" s="1"/>
  <c r="I14" i="45" a="1"/>
  <c r="I14" i="45" s="1"/>
  <c r="J14" i="45" a="1"/>
  <c r="J14" i="45" s="1"/>
  <c r="K13" i="66" s="1"/>
  <c r="K14" i="45" a="1"/>
  <c r="K14" i="45" s="1"/>
  <c r="O149" i="47" s="1"/>
  <c r="L14" i="45" a="1"/>
  <c r="L14" i="45" s="1"/>
  <c r="M14" i="45" a="1"/>
  <c r="M14" i="45" s="1"/>
  <c r="N13" i="66" s="1"/>
  <c r="N14" i="45" a="1"/>
  <c r="N14" i="45" s="1"/>
  <c r="R149" i="47" s="1"/>
  <c r="O14" i="45" a="1"/>
  <c r="O14" i="45" s="1"/>
  <c r="S149" i="47" s="1"/>
  <c r="P14" i="45" a="1"/>
  <c r="P14" i="45" s="1"/>
  <c r="T149" i="47" s="1"/>
  <c r="E10" i="45" a="1"/>
  <c r="E10" i="45" s="1"/>
  <c r="E9" i="66" s="1"/>
  <c r="E11" i="45" a="1"/>
  <c r="E11" i="45" s="1"/>
  <c r="E10" i="66" s="1"/>
  <c r="E12" i="45" a="1"/>
  <c r="E12" i="45" s="1"/>
  <c r="E11" i="66" s="1"/>
  <c r="E13" i="45" a="1"/>
  <c r="E13" i="45" s="1"/>
  <c r="E12" i="66" s="1"/>
  <c r="E14" i="45" a="1"/>
  <c r="E14" i="45" s="1"/>
  <c r="E13" i="66" s="1"/>
  <c r="E9" i="45" a="1"/>
  <c r="E9" i="45"/>
  <c r="E8" i="66" s="1"/>
  <c r="F9" i="44" a="1"/>
  <c r="F9" i="44" s="1"/>
  <c r="F7" i="65" s="1"/>
  <c r="G9" i="44" a="1"/>
  <c r="G9" i="44" s="1"/>
  <c r="G7" i="65" s="1"/>
  <c r="H9" i="44" a="1"/>
  <c r="H9" i="44" s="1"/>
  <c r="K123" i="47" s="1"/>
  <c r="I9" i="44" a="1"/>
  <c r="I9" i="44" s="1"/>
  <c r="M123" i="47" s="1"/>
  <c r="J9" i="44" a="1"/>
  <c r="J9" i="44" s="1"/>
  <c r="J7" i="65" s="1"/>
  <c r="K9" i="44" a="1"/>
  <c r="K9" i="44" s="1"/>
  <c r="K7" i="65" s="1"/>
  <c r="L9" i="44" a="1"/>
  <c r="L9" i="44" s="1"/>
  <c r="M9" i="44" a="1"/>
  <c r="M9" i="44" s="1"/>
  <c r="M7" i="65" s="1"/>
  <c r="N9" i="44" a="1"/>
  <c r="N9" i="44" s="1"/>
  <c r="R123" i="47" s="1"/>
  <c r="O9" i="44" a="1"/>
  <c r="O9" i="44" s="1"/>
  <c r="S123" i="47" s="1"/>
  <c r="P9" i="44" a="1"/>
  <c r="P9" i="44" s="1"/>
  <c r="P7" i="65" s="1"/>
  <c r="F10" i="44" a="1"/>
  <c r="F10" i="44" s="1"/>
  <c r="G10" i="44" a="1"/>
  <c r="G10" i="44" s="1"/>
  <c r="G124" i="47" s="1"/>
  <c r="H10" i="44" a="1"/>
  <c r="H10" i="44" s="1"/>
  <c r="I10" i="44" a="1"/>
  <c r="I10" i="44" s="1"/>
  <c r="I8" i="65" s="1"/>
  <c r="J10" i="44" a="1"/>
  <c r="J10" i="44" s="1"/>
  <c r="K10" i="44" a="1"/>
  <c r="K10" i="44" s="1"/>
  <c r="K8" i="65" s="1"/>
  <c r="L10" i="44" a="1"/>
  <c r="L10" i="44" s="1"/>
  <c r="L8" i="65" s="1"/>
  <c r="M10" i="44" a="1"/>
  <c r="M10" i="44" s="1"/>
  <c r="Q124" i="47" s="1"/>
  <c r="N10" i="44" a="1"/>
  <c r="N10" i="44" s="1"/>
  <c r="R124" i="47" s="1"/>
  <c r="O10" i="44" a="1"/>
  <c r="O10" i="44" s="1"/>
  <c r="O8" i="65" s="1"/>
  <c r="P10" i="44" a="1"/>
  <c r="P10" i="44" s="1"/>
  <c r="P8" i="65" s="1"/>
  <c r="F11" i="44" a="1"/>
  <c r="F11" i="44" s="1"/>
  <c r="G11" i="44" a="1"/>
  <c r="G11" i="44" s="1"/>
  <c r="G9" i="65" s="1"/>
  <c r="H11" i="44" a="1"/>
  <c r="H11" i="44" s="1"/>
  <c r="K125" i="47" s="1"/>
  <c r="I11" i="44" a="1"/>
  <c r="I11" i="44" s="1"/>
  <c r="M125" i="47" s="1"/>
  <c r="J11" i="44" a="1"/>
  <c r="J11" i="44" s="1"/>
  <c r="J9" i="65" s="1"/>
  <c r="K11" i="44" a="1"/>
  <c r="K11" i="44" s="1"/>
  <c r="O125" i="47" s="1"/>
  <c r="L11" i="44" a="1"/>
  <c r="L11" i="44" s="1"/>
  <c r="M11" i="44" a="1"/>
  <c r="M11" i="44" s="1"/>
  <c r="M9" i="65" s="1"/>
  <c r="N11" i="44" a="1"/>
  <c r="N11" i="44" s="1"/>
  <c r="R125" i="47" s="1"/>
  <c r="O11" i="44" a="1"/>
  <c r="O11" i="44" s="1"/>
  <c r="O9" i="65" s="1"/>
  <c r="P11" i="44" a="1"/>
  <c r="P11" i="44" s="1"/>
  <c r="F12" i="44" a="1"/>
  <c r="F12" i="44" s="1"/>
  <c r="F126" i="47" s="1"/>
  <c r="G12" i="44" a="1"/>
  <c r="G12" i="44" s="1"/>
  <c r="H12" i="44" a="1"/>
  <c r="H12" i="44" s="1"/>
  <c r="H10" i="65" s="1"/>
  <c r="I12" i="44" a="1"/>
  <c r="I12" i="44" s="1"/>
  <c r="I10" i="65" s="1"/>
  <c r="J12" i="44" a="1"/>
  <c r="J12" i="44" s="1"/>
  <c r="J10" i="65" s="1"/>
  <c r="K12" i="44" a="1"/>
  <c r="K12" i="44" s="1"/>
  <c r="O126" i="47" s="1"/>
  <c r="L12" i="44" a="1"/>
  <c r="L12" i="44" s="1"/>
  <c r="M12" i="44" a="1"/>
  <c r="M12" i="44" s="1"/>
  <c r="M10" i="65" s="1"/>
  <c r="N12" i="44" a="1"/>
  <c r="N12" i="44" s="1"/>
  <c r="R126" i="47" s="1"/>
  <c r="O12" i="44" a="1"/>
  <c r="O12" i="44" s="1"/>
  <c r="P12" i="44" a="1"/>
  <c r="P12" i="44" s="1"/>
  <c r="F13" i="44" a="1"/>
  <c r="F13" i="44" s="1"/>
  <c r="F127" i="47" s="1"/>
  <c r="G13" i="44" a="1"/>
  <c r="G13" i="44" s="1"/>
  <c r="G11" i="65" s="1"/>
  <c r="H13" i="44" a="1"/>
  <c r="H13" i="44" s="1"/>
  <c r="H11" i="65" s="1"/>
  <c r="I13" i="44" a="1"/>
  <c r="I13" i="44" s="1"/>
  <c r="I11" i="65" s="1"/>
  <c r="J13" i="44" a="1"/>
  <c r="J13" i="44" s="1"/>
  <c r="K13" i="44" a="1"/>
  <c r="K13" i="44" s="1"/>
  <c r="K11" i="65" s="1"/>
  <c r="L13" i="44" a="1"/>
  <c r="L13" i="44" s="1"/>
  <c r="L11" i="65" s="1"/>
  <c r="M13" i="44" a="1"/>
  <c r="M13" i="44" s="1"/>
  <c r="Q127" i="47" s="1"/>
  <c r="N13" i="44" a="1"/>
  <c r="N13" i="44" s="1"/>
  <c r="R127" i="47" s="1"/>
  <c r="O13" i="44" a="1"/>
  <c r="O13" i="44" s="1"/>
  <c r="S127" i="47" s="1"/>
  <c r="P13" i="44" a="1"/>
  <c r="P13" i="44" s="1"/>
  <c r="F14" i="44" a="1"/>
  <c r="F14" i="44" s="1"/>
  <c r="F12" i="65" s="1"/>
  <c r="G14" i="44" a="1"/>
  <c r="G14" i="44" s="1"/>
  <c r="G128" i="47" s="1"/>
  <c r="H14" i="44" a="1"/>
  <c r="H14" i="44" s="1"/>
  <c r="K128" i="47" s="1"/>
  <c r="I14" i="44" a="1"/>
  <c r="I14" i="44" s="1"/>
  <c r="I12" i="65" s="1"/>
  <c r="J14" i="44" a="1"/>
  <c r="J14" i="44" s="1"/>
  <c r="K14" i="44" a="1"/>
  <c r="K14" i="44" s="1"/>
  <c r="O128" i="47" s="1"/>
  <c r="L14" i="44" a="1"/>
  <c r="L14" i="44" s="1"/>
  <c r="L12" i="65" s="1"/>
  <c r="M14" i="44" a="1"/>
  <c r="M14" i="44" s="1"/>
  <c r="M12" i="65" s="1"/>
  <c r="N14" i="44" a="1"/>
  <c r="N14" i="44" s="1"/>
  <c r="O14" i="44" a="1"/>
  <c r="O14" i="44" s="1"/>
  <c r="O12" i="65" s="1"/>
  <c r="P14" i="44" a="1"/>
  <c r="P14" i="44" s="1"/>
  <c r="P12" i="65" s="1"/>
  <c r="E10" i="44" a="1"/>
  <c r="E10" i="44" s="1"/>
  <c r="E8" i="65" s="1"/>
  <c r="E11" i="44" a="1"/>
  <c r="E11" i="44" s="1"/>
  <c r="E9" i="65" s="1"/>
  <c r="E12" i="44" a="1"/>
  <c r="E12" i="44" s="1"/>
  <c r="E10" i="65" s="1"/>
  <c r="E13" i="44" a="1"/>
  <c r="E13" i="44" s="1"/>
  <c r="E11" i="65" s="1"/>
  <c r="E14" i="44" a="1"/>
  <c r="E14" i="44" s="1"/>
  <c r="E12" i="65" s="1"/>
  <c r="E9" i="44" a="1"/>
  <c r="E9" i="44"/>
  <c r="E7" i="65" s="1"/>
  <c r="F14" i="47"/>
  <c r="G14" i="47"/>
  <c r="K14" i="47"/>
  <c r="M14" i="47"/>
  <c r="N14" i="47"/>
  <c r="O14" i="47"/>
  <c r="P14" i="47"/>
  <c r="Q14" i="47"/>
  <c r="R14" i="47"/>
  <c r="S14" i="47"/>
  <c r="T14" i="47"/>
  <c r="F15" i="47"/>
  <c r="G15" i="47"/>
  <c r="K15" i="47"/>
  <c r="M15" i="47"/>
  <c r="N15" i="47"/>
  <c r="O15" i="47"/>
  <c r="P15" i="47"/>
  <c r="Q15" i="47"/>
  <c r="R15" i="47"/>
  <c r="S15" i="47"/>
  <c r="T15" i="47"/>
  <c r="F16" i="47"/>
  <c r="G16" i="47"/>
  <c r="K16" i="47"/>
  <c r="M16" i="47"/>
  <c r="N16" i="47"/>
  <c r="O16" i="47"/>
  <c r="P16" i="47"/>
  <c r="Q16" i="47"/>
  <c r="R16" i="47"/>
  <c r="S16" i="47"/>
  <c r="T16" i="47"/>
  <c r="F17" i="47"/>
  <c r="G17" i="47"/>
  <c r="K17" i="47"/>
  <c r="M17" i="47"/>
  <c r="N17" i="47"/>
  <c r="O17" i="47"/>
  <c r="P17" i="47"/>
  <c r="Q17" i="47"/>
  <c r="R17" i="47"/>
  <c r="S17" i="47"/>
  <c r="T17" i="47"/>
  <c r="F18" i="47"/>
  <c r="G18" i="47"/>
  <c r="K18" i="47"/>
  <c r="M18" i="47"/>
  <c r="N18" i="47"/>
  <c r="O18" i="47"/>
  <c r="P18" i="47"/>
  <c r="Q18" i="47"/>
  <c r="R18" i="47"/>
  <c r="S18" i="47"/>
  <c r="T18" i="47"/>
  <c r="F19" i="47"/>
  <c r="G19" i="47"/>
  <c r="K19" i="47"/>
  <c r="M19" i="47"/>
  <c r="N19" i="47"/>
  <c r="O19" i="47"/>
  <c r="P19" i="47"/>
  <c r="Q19" i="47"/>
  <c r="R19" i="47"/>
  <c r="S19" i="47"/>
  <c r="T19" i="47"/>
  <c r="F9" i="42" a="1"/>
  <c r="F9" i="42" s="1"/>
  <c r="G9" i="42" a="1"/>
  <c r="G9" i="42" s="1"/>
  <c r="H9" i="42" a="1"/>
  <c r="H9" i="42" s="1"/>
  <c r="I9" i="42" a="1"/>
  <c r="I9" i="42" s="1"/>
  <c r="J9" i="42" a="1"/>
  <c r="J9" i="42" s="1"/>
  <c r="K9" i="42" a="1"/>
  <c r="K9" i="42" s="1"/>
  <c r="L9" i="42" a="1"/>
  <c r="L9" i="42" s="1"/>
  <c r="M9" i="42" a="1"/>
  <c r="M9" i="42" s="1"/>
  <c r="N9" i="42" a="1"/>
  <c r="N9" i="42" s="1"/>
  <c r="O9" i="42" a="1"/>
  <c r="O9" i="42" s="1"/>
  <c r="P9" i="42" a="1"/>
  <c r="P9" i="42" s="1"/>
  <c r="F10" i="42" a="1"/>
  <c r="F10" i="42" s="1"/>
  <c r="G10" i="42" a="1"/>
  <c r="G10" i="42" s="1"/>
  <c r="H10" i="42" a="1"/>
  <c r="H10" i="42" s="1"/>
  <c r="I10" i="42" a="1"/>
  <c r="I10" i="42" s="1"/>
  <c r="J10" i="42" a="1"/>
  <c r="J10" i="42" s="1"/>
  <c r="K10" i="42" a="1"/>
  <c r="K10" i="42" s="1"/>
  <c r="L10" i="42" a="1"/>
  <c r="L10" i="42" s="1"/>
  <c r="M10" i="42" a="1"/>
  <c r="M10" i="42" s="1"/>
  <c r="N10" i="42" a="1"/>
  <c r="N10" i="42" s="1"/>
  <c r="O10" i="42" a="1"/>
  <c r="O10" i="42" s="1"/>
  <c r="P10" i="42" a="1"/>
  <c r="P10" i="42" s="1"/>
  <c r="F11" i="42" a="1"/>
  <c r="F11" i="42" s="1"/>
  <c r="G11" i="42" a="1"/>
  <c r="G11" i="42" s="1"/>
  <c r="H11" i="42" a="1"/>
  <c r="H11" i="42" s="1"/>
  <c r="I11" i="42" a="1"/>
  <c r="I11" i="42" s="1"/>
  <c r="J11" i="42" a="1"/>
  <c r="J11" i="42" s="1"/>
  <c r="K11" i="42" a="1"/>
  <c r="K11" i="42" s="1"/>
  <c r="L11" i="42" a="1"/>
  <c r="L11" i="42" s="1"/>
  <c r="M11" i="42" a="1"/>
  <c r="M11" i="42" s="1"/>
  <c r="N11" i="42" a="1"/>
  <c r="N11" i="42" s="1"/>
  <c r="O11" i="42" a="1"/>
  <c r="O11" i="42" s="1"/>
  <c r="P11" i="42" a="1"/>
  <c r="P11" i="42" s="1"/>
  <c r="F12" i="42" a="1"/>
  <c r="F12" i="42" s="1"/>
  <c r="G12" i="42" a="1"/>
  <c r="G12" i="42" s="1"/>
  <c r="H12" i="42" a="1"/>
  <c r="H12" i="42" s="1"/>
  <c r="I12" i="42" a="1"/>
  <c r="I12" i="42" s="1"/>
  <c r="J12" i="42" a="1"/>
  <c r="J12" i="42" s="1"/>
  <c r="K12" i="42" a="1"/>
  <c r="K12" i="42" s="1"/>
  <c r="L12" i="42" a="1"/>
  <c r="L12" i="42" s="1"/>
  <c r="M12" i="42" a="1"/>
  <c r="M12" i="42" s="1"/>
  <c r="N12" i="42" a="1"/>
  <c r="N12" i="42" s="1"/>
  <c r="O12" i="42" a="1"/>
  <c r="O12" i="42" s="1"/>
  <c r="P12" i="42" a="1"/>
  <c r="P12" i="42" s="1"/>
  <c r="F13" i="42" a="1"/>
  <c r="F13" i="42" s="1"/>
  <c r="G13" i="42" a="1"/>
  <c r="G13" i="42" s="1"/>
  <c r="H13" i="42" a="1"/>
  <c r="H13" i="42" s="1"/>
  <c r="I13" i="42" a="1"/>
  <c r="I13" i="42" s="1"/>
  <c r="J13" i="42" a="1"/>
  <c r="J13" i="42" s="1"/>
  <c r="K13" i="42" a="1"/>
  <c r="K13" i="42" s="1"/>
  <c r="L13" i="42" a="1"/>
  <c r="L13" i="42" s="1"/>
  <c r="M13" i="42" a="1"/>
  <c r="M13" i="42" s="1"/>
  <c r="N13" i="42" a="1"/>
  <c r="N13" i="42" s="1"/>
  <c r="O13" i="42" a="1"/>
  <c r="O13" i="42" s="1"/>
  <c r="P13" i="42" a="1"/>
  <c r="P13" i="42" s="1"/>
  <c r="F14" i="42" a="1"/>
  <c r="F14" i="42" s="1"/>
  <c r="G14" i="42" a="1"/>
  <c r="G14" i="42" s="1"/>
  <c r="H14" i="42" a="1"/>
  <c r="H14" i="42" s="1"/>
  <c r="I14" i="42" a="1"/>
  <c r="I14" i="42" s="1"/>
  <c r="J14" i="42" a="1"/>
  <c r="J14" i="42" s="1"/>
  <c r="K14" i="42" a="1"/>
  <c r="K14" i="42" s="1"/>
  <c r="L14" i="42" a="1"/>
  <c r="L14" i="42" s="1"/>
  <c r="M14" i="42" a="1"/>
  <c r="M14" i="42" s="1"/>
  <c r="N14" i="42" a="1"/>
  <c r="N14" i="42" s="1"/>
  <c r="O14" i="42" a="1"/>
  <c r="O14" i="42" s="1"/>
  <c r="P14" i="42" a="1"/>
  <c r="P14" i="42" s="1"/>
  <c r="E10" i="42" a="1"/>
  <c r="E10" i="42" s="1"/>
  <c r="E11" i="42" a="1"/>
  <c r="E11" i="42" s="1"/>
  <c r="E12" i="42" a="1"/>
  <c r="E12" i="42" s="1"/>
  <c r="E13" i="42" a="1"/>
  <c r="E13" i="42" s="1"/>
  <c r="E14" i="42" a="1"/>
  <c r="E14" i="42" s="1"/>
  <c r="E9" i="42" a="1"/>
  <c r="E9" i="42" s="1"/>
  <c r="P158" i="47"/>
  <c r="Q158" i="47"/>
  <c r="R158" i="47"/>
  <c r="S158" i="47"/>
  <c r="T158" i="47"/>
  <c r="P159" i="47"/>
  <c r="Q159" i="47"/>
  <c r="R159" i="47"/>
  <c r="S159" i="47"/>
  <c r="T159" i="47"/>
  <c r="P160" i="47"/>
  <c r="Q160" i="47"/>
  <c r="R160" i="47"/>
  <c r="S160" i="47"/>
  <c r="T160" i="47"/>
  <c r="P161" i="47"/>
  <c r="Q161" i="47"/>
  <c r="R161" i="47"/>
  <c r="S161" i="47"/>
  <c r="T161" i="47"/>
  <c r="P162" i="47"/>
  <c r="Q162" i="47"/>
  <c r="R162" i="47"/>
  <c r="S162" i="47"/>
  <c r="T162" i="47"/>
  <c r="P163" i="47"/>
  <c r="Q163" i="47"/>
  <c r="R163" i="47"/>
  <c r="S163" i="47"/>
  <c r="T163" i="47"/>
  <c r="C10" i="40"/>
  <c r="C11" i="40"/>
  <c r="C12" i="40"/>
  <c r="C13" i="40"/>
  <c r="I23" i="43" s="1" a="1"/>
  <c r="I23" i="43" s="1"/>
  <c r="C14" i="40"/>
  <c r="C15" i="40"/>
  <c r="C16" i="40"/>
  <c r="C17" i="40"/>
  <c r="C18" i="40"/>
  <c r="C19" i="40"/>
  <c r="C20" i="40"/>
  <c r="C21" i="40"/>
  <c r="N30" i="43" s="1" a="1"/>
  <c r="N30" i="43" s="1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O33" i="43" s="1" a="1"/>
  <c r="O33" i="43" s="1"/>
  <c r="C82" i="40"/>
  <c r="C83" i="40"/>
  <c r="C9" i="40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" i="39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45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368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9" i="13"/>
  <c r="D10" i="38"/>
  <c r="D11" i="38"/>
  <c r="D12" i="38"/>
  <c r="N16" i="42" s="1" a="1"/>
  <c r="N16" i="42" s="1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" i="38"/>
  <c r="D10" i="37"/>
  <c r="F56" i="41" s="1" a="1"/>
  <c r="F56" i="41" s="1"/>
  <c r="D11" i="37"/>
  <c r="D12" i="37"/>
  <c r="D13" i="37"/>
  <c r="D14" i="37"/>
  <c r="D15" i="37"/>
  <c r="D16" i="37"/>
  <c r="D17" i="37"/>
  <c r="D18" i="37"/>
  <c r="D19" i="37"/>
  <c r="D20" i="37"/>
  <c r="D21" i="37"/>
  <c r="D22" i="37"/>
  <c r="K17" i="41" s="1" a="1"/>
  <c r="K17" i="41" s="1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" i="37"/>
  <c r="F49" i="41" a="1"/>
  <c r="F49" i="41" s="1"/>
  <c r="P28" i="41" a="1"/>
  <c r="P28" i="41" s="1"/>
  <c r="O43" i="41" a="1"/>
  <c r="O43" i="41" s="1"/>
  <c r="O50" i="41" a="1"/>
  <c r="O50" i="41" s="1"/>
  <c r="M56" i="41" a="1"/>
  <c r="M56" i="41" s="1"/>
  <c r="M19" i="41" a="1"/>
  <c r="M19" i="41" s="1"/>
  <c r="O35" i="41" a="1"/>
  <c r="O35" i="41" s="1"/>
  <c r="M47" i="41" a="1"/>
  <c r="M47" i="41" s="1"/>
  <c r="N54" i="41" a="1"/>
  <c r="N54" i="41" s="1"/>
  <c r="E34" i="41" a="1"/>
  <c r="E34" i="41" s="1"/>
  <c r="M38" i="41" a="1"/>
  <c r="M38" i="41" s="1"/>
  <c r="J55" i="41" a="1"/>
  <c r="J55" i="41" s="1"/>
  <c r="H25" i="41" a="1"/>
  <c r="H25" i="41" s="1"/>
  <c r="J49" i="41" a="1"/>
  <c r="J49" i="41" s="1"/>
  <c r="E52" i="41" a="1"/>
  <c r="E52" i="41" s="1"/>
  <c r="I42" i="41" a="1"/>
  <c r="I42" i="41" s="1"/>
  <c r="O46" i="41" a="1"/>
  <c r="O46" i="41" s="1"/>
  <c r="J57" i="41" a="1"/>
  <c r="J57" i="41" s="1"/>
  <c r="E22" i="41" a="1"/>
  <c r="E22" i="41" s="1"/>
  <c r="F26" i="41" a="1"/>
  <c r="F26" i="41" s="1"/>
  <c r="J29" i="41" a="1"/>
  <c r="J29" i="41" s="1"/>
  <c r="J42" i="41" a="1"/>
  <c r="J42" i="41" s="1"/>
  <c r="F47" i="41" a="1"/>
  <c r="F47" i="41" s="1"/>
  <c r="L54" i="41" a="1"/>
  <c r="L54" i="41" s="1"/>
  <c r="I56" i="41" a="1"/>
  <c r="I56" i="41" s="1"/>
  <c r="E49" i="41" a="1"/>
  <c r="E49" i="41" s="1"/>
  <c r="E58" i="41" a="1"/>
  <c r="E58" i="41" s="1"/>
  <c r="K126" i="47"/>
  <c r="K161" i="47"/>
  <c r="O160" i="47"/>
  <c r="I11" i="66"/>
  <c r="S147" i="47"/>
  <c r="P11" i="66"/>
  <c r="K163" i="47"/>
  <c r="K159" i="47"/>
  <c r="G163" i="47"/>
  <c r="N162" i="47"/>
  <c r="G161" i="47"/>
  <c r="G159" i="47"/>
  <c r="O158" i="47"/>
  <c r="P128" i="47"/>
  <c r="N10" i="65"/>
  <c r="K9" i="65"/>
  <c r="S124" i="47"/>
  <c r="G8" i="65"/>
  <c r="N123" i="47"/>
  <c r="L13" i="66"/>
  <c r="R148" i="47"/>
  <c r="F148" i="47"/>
  <c r="M147" i="47"/>
  <c r="J11" i="66"/>
  <c r="P146" i="47"/>
  <c r="S145" i="47"/>
  <c r="P9" i="66"/>
  <c r="G145" i="47"/>
  <c r="N144" i="47"/>
  <c r="K8" i="66"/>
  <c r="F163" i="47"/>
  <c r="F159" i="47"/>
  <c r="O11" i="65"/>
  <c r="K127" i="47"/>
  <c r="T144" i="47"/>
  <c r="Q8" i="66"/>
  <c r="N149" i="47"/>
  <c r="F9" i="66"/>
  <c r="L20" i="44" a="1"/>
  <c r="L20" i="44" s="1"/>
  <c r="K144" i="47"/>
  <c r="I8" i="66"/>
  <c r="G162" i="47"/>
  <c r="O161" i="47"/>
  <c r="M160" i="47"/>
  <c r="M128" i="47"/>
  <c r="M11" i="65"/>
  <c r="G127" i="47"/>
  <c r="K10" i="65"/>
  <c r="S125" i="47"/>
  <c r="I9" i="65"/>
  <c r="P124" i="47"/>
  <c r="O7" i="65"/>
  <c r="G123" i="47"/>
  <c r="Q13" i="66"/>
  <c r="K149" i="47"/>
  <c r="L12" i="66"/>
  <c r="R147" i="47"/>
  <c r="F11" i="66"/>
  <c r="M146" i="47"/>
  <c r="M9" i="66"/>
  <c r="S144" i="47"/>
  <c r="G144" i="47"/>
  <c r="T147" i="47"/>
  <c r="M144" i="47"/>
  <c r="J8" i="66"/>
  <c r="M8" i="65"/>
  <c r="T123" i="47"/>
  <c r="H7" i="65"/>
  <c r="Q145" i="47"/>
  <c r="N9" i="66"/>
  <c r="O163" i="47"/>
  <c r="F162" i="47"/>
  <c r="N161" i="47"/>
  <c r="K160" i="47"/>
  <c r="O159" i="47"/>
  <c r="K158" i="47"/>
  <c r="T128" i="47"/>
  <c r="H12" i="65"/>
  <c r="P127" i="47"/>
  <c r="F11" i="65"/>
  <c r="N126" i="47"/>
  <c r="H9" i="65"/>
  <c r="O124" i="47"/>
  <c r="N7" i="65"/>
  <c r="F123" i="47"/>
  <c r="P13" i="66"/>
  <c r="G149" i="47"/>
  <c r="K12" i="66"/>
  <c r="N11" i="66"/>
  <c r="T146" i="47"/>
  <c r="Q10" i="66"/>
  <c r="K146" i="47"/>
  <c r="I10" i="66"/>
  <c r="O145" i="47"/>
  <c r="L9" i="66"/>
  <c r="R144" i="47"/>
  <c r="O8" i="66"/>
  <c r="F144" i="47"/>
  <c r="F8" i="66"/>
  <c r="M162" i="47"/>
  <c r="N158" i="47"/>
  <c r="Q148" i="47"/>
  <c r="N160" i="47"/>
  <c r="G147" i="47"/>
  <c r="G11" i="66"/>
  <c r="N163" i="47"/>
  <c r="N159" i="47"/>
  <c r="S128" i="47"/>
  <c r="G12" i="65"/>
  <c r="O127" i="47"/>
  <c r="M126" i="47"/>
  <c r="N9" i="65"/>
  <c r="G125" i="47"/>
  <c r="Q123" i="47"/>
  <c r="O13" i="66"/>
  <c r="F149" i="47"/>
  <c r="J12" i="66"/>
  <c r="P147" i="47"/>
  <c r="P10" i="66"/>
  <c r="G146" i="47"/>
  <c r="K9" i="66"/>
  <c r="Q144" i="47"/>
  <c r="N8" i="66"/>
  <c r="K12" i="65"/>
  <c r="Q126" i="47"/>
  <c r="F10" i="65"/>
  <c r="N125" i="47"/>
  <c r="N8" i="65"/>
  <c r="I7" i="65"/>
  <c r="O146" i="47"/>
  <c r="K162" i="47"/>
  <c r="N11" i="65"/>
  <c r="P148" i="47"/>
  <c r="M161" i="47"/>
  <c r="G160" i="47"/>
  <c r="G158" i="47"/>
  <c r="L18" i="43" a="1"/>
  <c r="L18" i="43" s="1"/>
  <c r="P21" i="43" a="1"/>
  <c r="P21" i="43" s="1"/>
  <c r="F28" i="43" a="1"/>
  <c r="F28" i="43" s="1"/>
  <c r="I29" i="43" a="1"/>
  <c r="I29" i="43" s="1"/>
  <c r="L34" i="43" a="1"/>
  <c r="L34" i="43" s="1"/>
  <c r="P35" i="43" a="1"/>
  <c r="P35" i="43" s="1"/>
  <c r="O41" i="43" a="1"/>
  <c r="O41" i="43" s="1"/>
  <c r="N44" i="43" a="1"/>
  <c r="N44" i="43" s="1"/>
  <c r="M51" i="43" a="1"/>
  <c r="M51" i="43" s="1"/>
  <c r="E25" i="43" a="1"/>
  <c r="E25" i="43" s="1"/>
  <c r="M18" i="43" a="1"/>
  <c r="M18" i="43" s="1"/>
  <c r="F20" i="43" a="1"/>
  <c r="F20" i="43" s="1"/>
  <c r="F26" i="43" a="1"/>
  <c r="F26" i="43" s="1"/>
  <c r="J29" i="43" a="1"/>
  <c r="J29" i="43" s="1"/>
  <c r="J35" i="43" a="1"/>
  <c r="J35" i="43" s="1"/>
  <c r="N36" i="43" a="1"/>
  <c r="N36" i="43" s="1"/>
  <c r="F38" i="43" a="1"/>
  <c r="F38" i="43" s="1"/>
  <c r="P41" i="43" a="1"/>
  <c r="P41" i="43" s="1"/>
  <c r="J43" i="43" a="1"/>
  <c r="J43" i="43" s="1"/>
  <c r="L45" i="43" a="1"/>
  <c r="L45" i="43" s="1"/>
  <c r="O46" i="43" a="1"/>
  <c r="O46" i="43" s="1"/>
  <c r="P47" i="43" a="1"/>
  <c r="P47" i="43" s="1"/>
  <c r="N48" i="43" a="1"/>
  <c r="N48" i="43" s="1"/>
  <c r="O50" i="43" a="1"/>
  <c r="O50" i="43" s="1"/>
  <c r="E20" i="43" a="1"/>
  <c r="E20" i="43" s="1"/>
  <c r="E26" i="43" a="1"/>
  <c r="E26" i="43" s="1"/>
  <c r="E46" i="43" a="1"/>
  <c r="E46" i="43" s="1"/>
  <c r="F17" i="43" a="1"/>
  <c r="F17" i="43" s="1"/>
  <c r="P18" i="43" a="1"/>
  <c r="P18" i="43" s="1"/>
  <c r="M19" i="43" a="1"/>
  <c r="M19" i="43" s="1"/>
  <c r="L21" i="43" a="1"/>
  <c r="L21" i="43" s="1"/>
  <c r="P22" i="43" a="1"/>
  <c r="P22" i="43" s="1"/>
  <c r="I24" i="43" a="1"/>
  <c r="I24" i="43" s="1"/>
  <c r="F25" i="43" a="1"/>
  <c r="F25" i="43" s="1"/>
  <c r="M25" i="43" a="1"/>
  <c r="M25" i="43" s="1"/>
  <c r="M27" i="43" a="1"/>
  <c r="M27" i="43" s="1"/>
  <c r="P28" i="43" a="1"/>
  <c r="P28" i="43" s="1"/>
  <c r="F31" i="43" a="1"/>
  <c r="F31" i="43" s="1"/>
  <c r="P32" i="43" a="1"/>
  <c r="P32" i="43" s="1"/>
  <c r="P34" i="43" a="1"/>
  <c r="P34" i="43" s="1"/>
  <c r="I36" i="43" a="1"/>
  <c r="I36" i="43" s="1"/>
  <c r="L37" i="43" a="1"/>
  <c r="L37" i="43" s="1"/>
  <c r="I38" i="43" a="1"/>
  <c r="I38" i="43" s="1"/>
  <c r="L39" i="43" a="1"/>
  <c r="L39" i="43" s="1"/>
  <c r="O40" i="43" a="1"/>
  <c r="O40" i="43" s="1"/>
  <c r="K41" i="43" a="1"/>
  <c r="K41" i="43" s="1"/>
  <c r="P42" i="43" a="1"/>
  <c r="P42" i="43" s="1"/>
  <c r="M43" i="43" a="1"/>
  <c r="M43" i="43" s="1"/>
  <c r="G45" i="43" a="1"/>
  <c r="G45" i="43" s="1"/>
  <c r="O45" i="43" a="1"/>
  <c r="O45" i="43" s="1"/>
  <c r="K48" i="43" a="1"/>
  <c r="K48" i="43" s="1"/>
  <c r="P48" i="43" a="1"/>
  <c r="P48" i="43" s="1"/>
  <c r="N49" i="43" a="1"/>
  <c r="N49" i="43" s="1"/>
  <c r="J51" i="43" a="1"/>
  <c r="J51" i="43" s="1"/>
  <c r="E22" i="43" a="1"/>
  <c r="E22" i="43" s="1"/>
  <c r="E49" i="43" a="1"/>
  <c r="E49" i="43" s="1"/>
  <c r="L22" i="43" a="1"/>
  <c r="L22" i="43" s="1"/>
  <c r="K37" i="43" a="1"/>
  <c r="K37" i="43" s="1"/>
  <c r="M41" i="43" a="1"/>
  <c r="M41" i="43" s="1"/>
  <c r="O16" i="43" a="1"/>
  <c r="O16" i="43" s="1"/>
  <c r="O17" i="43" a="1"/>
  <c r="O17" i="43" s="1"/>
  <c r="P19" i="43" a="1"/>
  <c r="P19" i="43" s="1"/>
  <c r="G22" i="43" a="1"/>
  <c r="G22" i="43" s="1"/>
  <c r="G23" i="43" a="1"/>
  <c r="G23" i="43" s="1"/>
  <c r="H24" i="43" a="1"/>
  <c r="H24" i="43" s="1"/>
  <c r="I25" i="43" a="1"/>
  <c r="I25" i="43" s="1"/>
  <c r="J26" i="43" a="1"/>
  <c r="J26" i="43" s="1"/>
  <c r="K28" i="43" a="1"/>
  <c r="K28" i="43" s="1"/>
  <c r="L29" i="43" a="1"/>
  <c r="L29" i="43" s="1"/>
  <c r="M31" i="43" a="1"/>
  <c r="M31" i="43" s="1"/>
  <c r="N32" i="43" a="1"/>
  <c r="N32" i="43" s="1"/>
  <c r="O34" i="43" a="1"/>
  <c r="O34" i="43" s="1"/>
  <c r="O35" i="43" a="1"/>
  <c r="O35" i="43" s="1"/>
  <c r="G38" i="43" a="1"/>
  <c r="G38" i="43" s="1"/>
  <c r="F39" i="43" a="1"/>
  <c r="F39" i="43" s="1"/>
  <c r="G40" i="43" a="1"/>
  <c r="G40" i="43" s="1"/>
  <c r="G41" i="43" a="1"/>
  <c r="G41" i="43" s="1"/>
  <c r="I42" i="43" a="1"/>
  <c r="I42" i="43" s="1"/>
  <c r="K43" i="43" a="1"/>
  <c r="K43" i="43" s="1"/>
  <c r="L44" i="43" a="1"/>
  <c r="L44" i="43" s="1"/>
  <c r="N45" i="43" a="1"/>
  <c r="N45" i="43"/>
  <c r="N46" i="43" a="1"/>
  <c r="N46" i="43" s="1"/>
  <c r="J47" i="43" a="1"/>
  <c r="J47" i="43" s="1"/>
  <c r="I49" i="43" a="1"/>
  <c r="I49" i="43" s="1"/>
  <c r="I51" i="43" a="1"/>
  <c r="I51" i="43" s="1"/>
  <c r="E17" i="43" a="1"/>
  <c r="E17" i="43" s="1"/>
  <c r="E28" i="43" a="1"/>
  <c r="E28" i="43" s="1"/>
  <c r="E37" i="43" a="1"/>
  <c r="E37" i="43" s="1"/>
  <c r="E50" i="43" a="1"/>
  <c r="E50" i="43" s="1"/>
  <c r="P16" i="43" a="1"/>
  <c r="P16" i="43" s="1"/>
  <c r="P17" i="43" a="1"/>
  <c r="P17" i="43" s="1"/>
  <c r="F19" i="43" a="1"/>
  <c r="F19" i="43" s="1"/>
  <c r="G20" i="43" a="1"/>
  <c r="G20" i="43" s="1"/>
  <c r="G21" i="43" a="1"/>
  <c r="G21" i="43" s="1"/>
  <c r="H22" i="43" a="1"/>
  <c r="H22" i="43" s="1"/>
  <c r="H23" i="43" a="1"/>
  <c r="H23" i="43" s="1"/>
  <c r="J24" i="43" a="1"/>
  <c r="J24" i="43"/>
  <c r="K25" i="43" a="1"/>
  <c r="K25" i="43" s="1"/>
  <c r="K26" i="43" a="1"/>
  <c r="K26" i="43" s="1"/>
  <c r="L27" i="43" a="1"/>
  <c r="L27" i="43" s="1"/>
  <c r="L28" i="43" a="1"/>
  <c r="L28" i="43" s="1"/>
  <c r="N29" i="43" a="1"/>
  <c r="N29" i="43" s="1"/>
  <c r="O30" i="43" a="1"/>
  <c r="O30" i="43" s="1"/>
  <c r="N31" i="43" a="1"/>
  <c r="N31" i="43" s="1"/>
  <c r="O32" i="43" a="1"/>
  <c r="O32" i="43" s="1"/>
  <c r="P33" i="43" a="1"/>
  <c r="P33" i="43" s="1"/>
  <c r="F35" i="43" a="1"/>
  <c r="F35" i="43" s="1"/>
  <c r="G36" i="43" a="1"/>
  <c r="G36" i="43" s="1"/>
  <c r="G37" i="43" a="1"/>
  <c r="G37" i="43" s="1"/>
  <c r="H38" i="43" a="1"/>
  <c r="H38" i="43" s="1"/>
  <c r="G39" i="43" a="1"/>
  <c r="G39" i="43" s="1"/>
  <c r="I40" i="43" a="1"/>
  <c r="I40" i="43" s="1"/>
  <c r="J42" i="43" a="1"/>
  <c r="J42" i="43"/>
  <c r="L43" i="43" a="1"/>
  <c r="L43" i="43" s="1"/>
  <c r="M44" i="43" a="1"/>
  <c r="M44" i="43" s="1"/>
  <c r="P45" i="43" a="1"/>
  <c r="P45" i="43" s="1"/>
  <c r="F48" i="43" a="1"/>
  <c r="F48" i="43" s="1"/>
  <c r="M48" i="43" a="1"/>
  <c r="M48" i="43" s="1"/>
  <c r="J49" i="43" a="1"/>
  <c r="J49" i="43" s="1"/>
  <c r="M50" i="43" a="1"/>
  <c r="M50" i="43" s="1"/>
  <c r="E18" i="43" a="1"/>
  <c r="E18" i="43" s="1"/>
  <c r="E29" i="43" a="1"/>
  <c r="E29" i="43" s="1"/>
  <c r="E40" i="43" a="1"/>
  <c r="E40" i="43" s="1"/>
  <c r="E51" i="43" a="1"/>
  <c r="E51" i="43" s="1"/>
  <c r="H16" i="43" a="1"/>
  <c r="H16" i="43" s="1"/>
  <c r="K19" i="43" a="1"/>
  <c r="K19" i="43" s="1"/>
  <c r="K21" i="43" a="1"/>
  <c r="K21" i="43" s="1"/>
  <c r="P27" i="43" a="1"/>
  <c r="P27" i="43" s="1"/>
  <c r="H32" i="43" a="1"/>
  <c r="H32" i="43"/>
  <c r="K36" i="43" a="1"/>
  <c r="K36" i="43" s="1"/>
  <c r="M40" i="43" a="1"/>
  <c r="M40" i="43" s="1"/>
  <c r="H45" i="43" a="1"/>
  <c r="H45" i="43" s="1"/>
  <c r="P50" i="43" a="1"/>
  <c r="P50" i="43" s="1"/>
  <c r="E43" i="43" a="1"/>
  <c r="E43" i="43" s="1"/>
  <c r="G19" i="43" a="1"/>
  <c r="G19" i="43" s="1"/>
  <c r="H20" i="43" a="1"/>
  <c r="H20" i="43" s="1"/>
  <c r="H21" i="43" a="1"/>
  <c r="H21" i="43" s="1"/>
  <c r="J22" i="43" a="1"/>
  <c r="J22" i="43" s="1"/>
  <c r="K23" i="43" a="1"/>
  <c r="K23" i="43" s="1"/>
  <c r="K24" i="43" a="1"/>
  <c r="K24" i="43" s="1"/>
  <c r="L25" i="43" a="1"/>
  <c r="L25" i="43" s="1"/>
  <c r="L26" i="43" a="1"/>
  <c r="L26" i="43" s="1"/>
  <c r="N27" i="43" a="1"/>
  <c r="N27" i="43" s="1"/>
  <c r="N28" i="43" a="1"/>
  <c r="N28" i="43" s="1"/>
  <c r="P30" i="43" a="1"/>
  <c r="P30" i="43"/>
  <c r="O31" i="43" a="1"/>
  <c r="O31" i="43" s="1"/>
  <c r="F33" i="43" a="1"/>
  <c r="F33" i="43" s="1"/>
  <c r="G35" i="43" a="1"/>
  <c r="G35" i="43" s="1"/>
  <c r="H36" i="43" a="1"/>
  <c r="H36" i="43" s="1"/>
  <c r="H37" i="43" a="1"/>
  <c r="H37" i="43" s="1"/>
  <c r="J38" i="43" a="1"/>
  <c r="J38" i="43" s="1"/>
  <c r="J39" i="43" a="1"/>
  <c r="J39" i="43" s="1"/>
  <c r="J41" i="43" a="1"/>
  <c r="J41" i="43" s="1"/>
  <c r="K42" i="43" a="1"/>
  <c r="K42" i="43" s="1"/>
  <c r="N43" i="43" a="1"/>
  <c r="N43" i="43" s="1"/>
  <c r="P44" i="43" a="1"/>
  <c r="P44" i="43" s="1"/>
  <c r="F46" i="43" a="1"/>
  <c r="F46" i="43" s="1"/>
  <c r="P46" i="43" a="1"/>
  <c r="P46" i="43" s="1"/>
  <c r="K47" i="43" a="1"/>
  <c r="K47" i="43" s="1"/>
  <c r="G48" i="43" a="1"/>
  <c r="G48" i="43" s="1"/>
  <c r="G50" i="43" a="1"/>
  <c r="G50" i="43"/>
  <c r="N50" i="43" a="1"/>
  <c r="N50" i="43" s="1"/>
  <c r="K51" i="43" a="1"/>
  <c r="K51" i="43" s="1"/>
  <c r="E30" i="43" a="1"/>
  <c r="E30" i="43" s="1"/>
  <c r="E16" i="43" a="1"/>
  <c r="E16" i="43" s="1"/>
  <c r="K49" i="43" a="1"/>
  <c r="K49" i="43" s="1"/>
  <c r="H50" i="43" a="1"/>
  <c r="H50" i="43" s="1"/>
  <c r="E21" i="43" a="1"/>
  <c r="E21" i="43" s="1"/>
  <c r="E31" i="43" a="1"/>
  <c r="E31" i="43" s="1"/>
  <c r="E42" i="43" a="1"/>
  <c r="E42" i="43" s="1"/>
  <c r="G16" i="43" a="1"/>
  <c r="G16" i="43" s="1"/>
  <c r="G17" i="43" a="1"/>
  <c r="G17" i="43" s="1"/>
  <c r="H18" i="43" a="1"/>
  <c r="H18" i="43" s="1"/>
  <c r="H19" i="43" a="1"/>
  <c r="H19" i="43" s="1"/>
  <c r="J20" i="43" a="1"/>
  <c r="J20" i="43" s="1"/>
  <c r="K22" i="43" a="1"/>
  <c r="K22" i="43" s="1"/>
  <c r="L23" i="43" a="1"/>
  <c r="L23" i="43"/>
  <c r="L24" i="43" a="1"/>
  <c r="L24" i="43" s="1"/>
  <c r="N25" i="43" a="1"/>
  <c r="N25" i="43" s="1"/>
  <c r="O26" i="43" a="1"/>
  <c r="O26" i="43" s="1"/>
  <c r="O27" i="43" a="1"/>
  <c r="O27" i="43" s="1"/>
  <c r="O28" i="43" a="1"/>
  <c r="O28" i="43" s="1"/>
  <c r="O29" i="43" a="1"/>
  <c r="O29" i="43" s="1"/>
  <c r="G31" i="43" a="1"/>
  <c r="G31" i="43" s="1"/>
  <c r="G32" i="43" a="1"/>
  <c r="G32" i="43" s="1"/>
  <c r="G33" i="43" a="1"/>
  <c r="G33" i="43" s="1"/>
  <c r="H34" i="43" a="1"/>
  <c r="H34" i="43" s="1"/>
  <c r="H35" i="43" a="1"/>
  <c r="H35" i="43" s="1"/>
  <c r="J36" i="43" a="1"/>
  <c r="J36" i="43" s="1"/>
  <c r="K39" i="43" a="1"/>
  <c r="K39" i="43" s="1"/>
  <c r="J40" i="43" a="1"/>
  <c r="J40" i="43" s="1"/>
  <c r="L41" i="43" a="1"/>
  <c r="L41" i="43" s="1"/>
  <c r="N42" i="43" a="1"/>
  <c r="N42" i="43"/>
  <c r="O43" i="43" a="1"/>
  <c r="O43" i="43" s="1"/>
  <c r="F45" i="43" a="1"/>
  <c r="F45" i="43" s="1"/>
  <c r="G46" i="43" a="1"/>
  <c r="G46" i="43" s="1"/>
  <c r="F47" i="43" a="1"/>
  <c r="F47" i="43" s="1"/>
  <c r="H48" i="43" a="1"/>
  <c r="H48" i="43" s="1"/>
  <c r="O48" i="43" a="1"/>
  <c r="O48" i="43" s="1"/>
  <c r="J16" i="43" a="1"/>
  <c r="J16" i="43" s="1"/>
  <c r="K17" i="43" a="1"/>
  <c r="K17" i="43" s="1"/>
  <c r="K18" i="43" a="1"/>
  <c r="K18" i="43" s="1"/>
  <c r="L19" i="43" a="1"/>
  <c r="L19" i="43" s="1"/>
  <c r="L20" i="43" a="1"/>
  <c r="L20" i="43" s="1"/>
  <c r="M21" i="43" a="1"/>
  <c r="M21" i="43" s="1"/>
  <c r="O22" i="43" a="1"/>
  <c r="O22" i="43" s="1"/>
  <c r="O23" i="43" a="1"/>
  <c r="O23" i="43" s="1"/>
  <c r="P24" i="43" a="1"/>
  <c r="P24" i="43" s="1"/>
  <c r="O25" i="43" a="1"/>
  <c r="O25" i="43"/>
  <c r="F27" i="43" a="1"/>
  <c r="F27" i="43" s="1"/>
  <c r="H28" i="43" a="1"/>
  <c r="H28" i="43" s="1"/>
  <c r="G29" i="43" a="1"/>
  <c r="G29" i="43" s="1"/>
  <c r="H30" i="43" a="1"/>
  <c r="H30" i="43" s="1"/>
  <c r="J32" i="43" a="1"/>
  <c r="J32" i="43" s="1"/>
  <c r="K33" i="43" a="1"/>
  <c r="K33" i="43" s="1"/>
  <c r="K34" i="43" a="1"/>
  <c r="K34" i="43" s="1"/>
  <c r="L35" i="43" a="1"/>
  <c r="L35" i="43" s="1"/>
  <c r="L36" i="43" a="1"/>
  <c r="L36" i="43" s="1"/>
  <c r="M37" i="43" a="1"/>
  <c r="M37" i="43" s="1"/>
  <c r="N38" i="43" a="1"/>
  <c r="N38" i="43" s="1"/>
  <c r="N39" i="43" a="1"/>
  <c r="N39" i="43" s="1"/>
  <c r="N40" i="43" a="1"/>
  <c r="N40" i="43" s="1"/>
  <c r="N41" i="43" a="1"/>
  <c r="N41" i="43" s="1"/>
  <c r="F43" i="43" a="1"/>
  <c r="F43" i="43" s="1"/>
  <c r="H44" i="43" a="1"/>
  <c r="H44" i="43"/>
  <c r="I45" i="43" a="1"/>
  <c r="I45" i="43" s="1"/>
  <c r="K46" i="43" a="1"/>
  <c r="K46" i="43" s="1"/>
  <c r="G47" i="43" a="1"/>
  <c r="G47" i="43" s="1"/>
  <c r="N47" i="43" a="1"/>
  <c r="N47" i="43" s="1"/>
  <c r="J48" i="43" a="1"/>
  <c r="J48" i="43" s="1"/>
  <c r="F49" i="43" a="1"/>
  <c r="F49" i="43" s="1"/>
  <c r="I50" i="43" a="1"/>
  <c r="I50" i="43" s="1"/>
  <c r="F51" i="43" a="1"/>
  <c r="F51" i="43" s="1"/>
  <c r="N51" i="43" a="1"/>
  <c r="N51" i="43" s="1"/>
  <c r="E24" i="43" a="1"/>
  <c r="E24" i="43" s="1"/>
  <c r="E34" i="43" a="1"/>
  <c r="E34" i="43" s="1"/>
  <c r="E44" i="43" a="1"/>
  <c r="E44" i="43" s="1"/>
  <c r="P20" i="43" a="1"/>
  <c r="P20" i="43" s="1"/>
  <c r="G24" i="43" a="1"/>
  <c r="G24" i="43" s="1"/>
  <c r="H26" i="43" a="1"/>
  <c r="H26" i="43" s="1"/>
  <c r="J28" i="43" a="1"/>
  <c r="J28" i="43"/>
  <c r="L31" i="43" a="1"/>
  <c r="L31" i="43" s="1"/>
  <c r="N33" i="43" a="1"/>
  <c r="N33" i="43" s="1"/>
  <c r="N35" i="43" a="1"/>
  <c r="N35" i="43" s="1"/>
  <c r="O37" i="43" a="1"/>
  <c r="O37" i="43" s="1"/>
  <c r="F40" i="43" a="1"/>
  <c r="F40" i="43" s="1"/>
  <c r="G42" i="43" a="1"/>
  <c r="G42" i="43" s="1"/>
  <c r="K44" i="43" a="1"/>
  <c r="K44" i="43" s="1"/>
  <c r="I47" i="43" a="1"/>
  <c r="I47" i="43" s="1"/>
  <c r="L48" i="43" a="1"/>
  <c r="L48" i="43" s="1"/>
  <c r="O49" i="43" a="1"/>
  <c r="O49" i="43" s="1"/>
  <c r="P51" i="43" a="1"/>
  <c r="P51" i="43" s="1"/>
  <c r="N23" i="43" a="1"/>
  <c r="N23" i="43" s="1"/>
  <c r="G30" i="43" a="1"/>
  <c r="G30" i="43" s="1"/>
  <c r="J34" i="43" a="1"/>
  <c r="J34" i="43" s="1"/>
  <c r="K38" i="43" a="1"/>
  <c r="K38" i="43" s="1"/>
  <c r="O42" i="43" a="1"/>
  <c r="O42" i="43"/>
  <c r="M47" i="43" a="1"/>
  <c r="M47" i="43" s="1"/>
  <c r="E23" i="43" a="1"/>
  <c r="E23" i="43" s="1"/>
  <c r="K16" i="43" a="1"/>
  <c r="K16" i="43" s="1"/>
  <c r="L17" i="43" a="1"/>
  <c r="L17" i="43" s="1"/>
  <c r="N19" i="43" a="1"/>
  <c r="N19" i="43" s="1"/>
  <c r="O20" i="43" a="1"/>
  <c r="O20" i="43" s="1"/>
  <c r="N21" i="43" a="1"/>
  <c r="N21" i="43" s="1"/>
  <c r="P23" i="43" a="1"/>
  <c r="P23" i="43" s="1"/>
  <c r="G25" i="43" a="1"/>
  <c r="G25" i="43" s="1"/>
  <c r="G26" i="43" a="1"/>
  <c r="G26" i="43" s="1"/>
  <c r="G27" i="43" a="1"/>
  <c r="G27" i="43" s="1"/>
  <c r="I28" i="43" a="1"/>
  <c r="I28" i="43" s="1"/>
  <c r="H29" i="43" a="1"/>
  <c r="H29" i="43" s="1"/>
  <c r="J30" i="43" a="1"/>
  <c r="J30" i="43" s="1"/>
  <c r="K31" i="43" a="1"/>
  <c r="K31" i="43" s="1"/>
  <c r="K32" i="43" a="1"/>
  <c r="K32" i="43"/>
  <c r="L33" i="43" a="1"/>
  <c r="L33" i="43" s="1"/>
  <c r="M35" i="43" a="1"/>
  <c r="M35" i="43" s="1"/>
  <c r="O36" i="43" a="1"/>
  <c r="O36" i="43" s="1"/>
  <c r="N37" i="43" a="1"/>
  <c r="N37" i="43" s="1"/>
  <c r="O38" i="43" a="1"/>
  <c r="O38" i="43" s="1"/>
  <c r="O39" i="43" a="1"/>
  <c r="O39" i="43" s="1"/>
  <c r="P40" i="43" a="1"/>
  <c r="P40" i="43" s="1"/>
  <c r="F42" i="43" a="1"/>
  <c r="F42" i="43" s="1"/>
  <c r="G43" i="43" a="1"/>
  <c r="G43" i="43" s="1"/>
  <c r="I44" i="43" a="1"/>
  <c r="I44" i="43" s="1"/>
  <c r="J45" i="43" a="1"/>
  <c r="J45" i="43" s="1"/>
  <c r="M46" i="43" a="1"/>
  <c r="M46" i="43" s="1"/>
  <c r="K50" i="43" a="1"/>
  <c r="K50" i="43" s="1"/>
  <c r="G51" i="43" a="1"/>
  <c r="G51" i="43" s="1"/>
  <c r="O51" i="43" a="1"/>
  <c r="O51" i="43" s="1"/>
  <c r="E36" i="43" a="1"/>
  <c r="E36" i="43"/>
  <c r="E47" i="43" a="1"/>
  <c r="E47" i="43" s="1"/>
  <c r="L16" i="43" a="1"/>
  <c r="L16" i="43" s="1"/>
  <c r="N17" i="43" a="1"/>
  <c r="N17" i="43" s="1"/>
  <c r="N18" i="43" a="1"/>
  <c r="N18" i="43" s="1"/>
  <c r="O19" i="43" a="1"/>
  <c r="O19" i="43" s="1"/>
  <c r="O21" i="43" a="1"/>
  <c r="O21" i="43" s="1"/>
  <c r="F23" i="43" a="1"/>
  <c r="F23" i="43" s="1"/>
  <c r="H25" i="43" a="1"/>
  <c r="H25" i="43" s="1"/>
  <c r="H27" i="43" a="1"/>
  <c r="H27" i="43" s="1"/>
  <c r="K29" i="43" a="1"/>
  <c r="K29" i="43" s="1"/>
  <c r="K30" i="43" a="1"/>
  <c r="K30" i="43" s="1"/>
  <c r="L32" i="43" a="1"/>
  <c r="L32" i="43" s="1"/>
  <c r="N34" i="43" a="1"/>
  <c r="N34" i="43" s="1"/>
  <c r="P36" i="43" a="1"/>
  <c r="P36" i="43" s="1"/>
  <c r="P38" i="43" a="1"/>
  <c r="P38" i="43" s="1"/>
  <c r="F41" i="43" a="1"/>
  <c r="F41" i="43"/>
  <c r="H43" i="43" a="1"/>
  <c r="H43" i="43" s="1"/>
  <c r="M45" i="43" a="1"/>
  <c r="M45" i="43" s="1"/>
  <c r="O47" i="43" a="1"/>
  <c r="O47" i="43" s="1"/>
  <c r="H49" i="43" a="1"/>
  <c r="H49" i="43" s="1"/>
  <c r="E48" i="43" a="1"/>
  <c r="E48" i="43" s="1"/>
  <c r="H17" i="43" a="1"/>
  <c r="H17" i="43" s="1"/>
  <c r="J18" i="43" a="1"/>
  <c r="J18" i="43" s="1"/>
  <c r="K20" i="43" a="1"/>
  <c r="K20" i="43" s="1"/>
  <c r="O24" i="43" a="1"/>
  <c r="O24" i="43" s="1"/>
  <c r="H31" i="43" a="1"/>
  <c r="H31" i="43" s="1"/>
  <c r="K35" i="43" a="1"/>
  <c r="K35" i="43" s="1"/>
  <c r="M39" i="43" a="1"/>
  <c r="M39" i="43" s="1"/>
  <c r="P43" i="43" a="1"/>
  <c r="P43" i="43" s="1"/>
  <c r="M49" i="43" a="1"/>
  <c r="M49" i="43" s="1"/>
  <c r="E33" i="43" a="1"/>
  <c r="E33" i="43" s="1"/>
  <c r="M163" i="47"/>
  <c r="F160" i="47"/>
  <c r="M159" i="47"/>
  <c r="F158" i="47"/>
  <c r="R128" i="47"/>
  <c r="N12" i="65"/>
  <c r="F128" i="47"/>
  <c r="N127" i="47"/>
  <c r="J11" i="65"/>
  <c r="Q125" i="47"/>
  <c r="F125" i="47"/>
  <c r="F9" i="65"/>
  <c r="M124" i="47"/>
  <c r="P123" i="47"/>
  <c r="L7" i="65"/>
  <c r="Q149" i="47"/>
  <c r="T148" i="47"/>
  <c r="Q12" i="66"/>
  <c r="K148" i="47"/>
  <c r="O147" i="47"/>
  <c r="L11" i="66"/>
  <c r="R146" i="47"/>
  <c r="O10" i="66"/>
  <c r="F146" i="47"/>
  <c r="F10" i="66"/>
  <c r="M145" i="47"/>
  <c r="J9" i="66"/>
  <c r="P144" i="47"/>
  <c r="M8" i="66"/>
  <c r="F161" i="47"/>
  <c r="R145" i="47"/>
  <c r="O9" i="66"/>
  <c r="M158" i="47"/>
  <c r="T125" i="47"/>
  <c r="P9" i="65"/>
  <c r="N146" i="47"/>
  <c r="K10" i="66"/>
  <c r="O162" i="47"/>
  <c r="Q128" i="47"/>
  <c r="T127" i="47"/>
  <c r="P11" i="65"/>
  <c r="M127" i="47"/>
  <c r="P125" i="47"/>
  <c r="L9" i="65"/>
  <c r="T124" i="47"/>
  <c r="K124" i="47"/>
  <c r="H8" i="65"/>
  <c r="O123" i="47"/>
  <c r="P149" i="47"/>
  <c r="M13" i="66"/>
  <c r="S148" i="47"/>
  <c r="G148" i="47"/>
  <c r="G12" i="66"/>
  <c r="N147" i="47"/>
  <c r="Q146" i="47"/>
  <c r="N10" i="66"/>
  <c r="T145" i="47"/>
  <c r="K145" i="47"/>
  <c r="I9" i="66"/>
  <c r="O144" i="47"/>
  <c r="L8" i="66"/>
  <c r="J51" i="42" a="1"/>
  <c r="J51" i="42" s="1"/>
  <c r="H42" i="42" a="1"/>
  <c r="H42" i="42" s="1"/>
  <c r="O33" i="42" a="1"/>
  <c r="O33" i="42" s="1"/>
  <c r="I28" i="42" a="1"/>
  <c r="I28" i="42" s="1"/>
  <c r="X16" i="45" a="1"/>
  <c r="X16" i="45" s="1"/>
  <c r="U17" i="45" a="1"/>
  <c r="U17" i="45" s="1"/>
  <c r="AC17" i="45" a="1"/>
  <c r="AC17" i="45" s="1"/>
  <c r="Y18" i="45" a="1"/>
  <c r="Y18" i="45" s="1"/>
  <c r="U19" i="45" a="1"/>
  <c r="U19" i="45" s="1"/>
  <c r="AB19" i="45" a="1"/>
  <c r="AB19" i="45" s="1"/>
  <c r="Y20" i="45" a="1"/>
  <c r="Y20" i="45" s="1"/>
  <c r="V21" i="45" a="1"/>
  <c r="V21" i="45" s="1"/>
  <c r="AB21" i="45" a="1"/>
  <c r="AB21" i="45"/>
  <c r="Y22" i="45" a="1"/>
  <c r="Y22" i="45" s="1"/>
  <c r="AC23" i="45" a="1"/>
  <c r="AC23" i="45" s="1"/>
  <c r="Y24" i="45" a="1"/>
  <c r="Y24" i="45" s="1"/>
  <c r="U25" i="45" a="1"/>
  <c r="U25" i="45" s="1"/>
  <c r="AC25" i="45" a="1"/>
  <c r="AC25" i="45" s="1"/>
  <c r="Y26" i="45" a="1"/>
  <c r="Y26" i="45" s="1"/>
  <c r="AB27" i="45" a="1"/>
  <c r="AB27" i="45" s="1"/>
  <c r="Y28" i="45" a="1"/>
  <c r="Y28" i="45" s="1"/>
  <c r="U29" i="45" a="1"/>
  <c r="U29" i="45" s="1"/>
  <c r="AC29" i="45" a="1"/>
  <c r="AC29" i="45" s="1"/>
  <c r="U31" i="45" a="1"/>
  <c r="U31" i="45" s="1"/>
  <c r="AC31" i="45" a="1"/>
  <c r="AC31" i="45" s="1"/>
  <c r="Y32" i="45" a="1"/>
  <c r="Y32" i="45" s="1"/>
  <c r="U33" i="45" a="1"/>
  <c r="U33" i="45" s="1"/>
  <c r="AB33" i="45" a="1"/>
  <c r="AB33" i="45" s="1"/>
  <c r="T35" i="45" a="1"/>
  <c r="T35" i="45"/>
  <c r="AB35" i="45" a="1"/>
  <c r="AB35" i="45" s="1"/>
  <c r="W36" i="45" a="1"/>
  <c r="W36" i="45" s="1"/>
  <c r="T37" i="45" a="1"/>
  <c r="T37" i="45" s="1"/>
  <c r="AA37" i="45" a="1"/>
  <c r="AA37" i="45" s="1"/>
  <c r="W38" i="45" a="1"/>
  <c r="W38" i="45" s="1"/>
  <c r="S39" i="45" a="1"/>
  <c r="S39" i="45" s="1"/>
  <c r="Z39" i="45" a="1"/>
  <c r="Z39" i="45" s="1"/>
  <c r="AC40" i="45" a="1"/>
  <c r="AC40" i="45" s="1"/>
  <c r="Z41" i="45" a="1"/>
  <c r="Z41" i="45" s="1"/>
  <c r="U42" i="45" a="1"/>
  <c r="U42" i="45" s="1"/>
  <c r="AC42" i="45" a="1"/>
  <c r="AC42" i="45" s="1"/>
  <c r="Y43" i="45" a="1"/>
  <c r="Y43" i="45" s="1"/>
  <c r="U44" i="45" a="1"/>
  <c r="U44" i="45" s="1"/>
  <c r="AB44" i="45" a="1"/>
  <c r="AB44" i="45" s="1"/>
  <c r="X45" i="45" a="1"/>
  <c r="X45" i="45" s="1"/>
  <c r="AA46" i="45" a="1"/>
  <c r="AA46" i="45"/>
  <c r="V47" i="45" a="1"/>
  <c r="V47" i="45" s="1"/>
  <c r="AA47" i="45" a="1"/>
  <c r="AA47" i="45" s="1"/>
  <c r="AB48" i="45" a="1"/>
  <c r="AB48" i="45" s="1"/>
  <c r="Y49" i="45" a="1"/>
  <c r="Y49" i="45" s="1"/>
  <c r="V50" i="45" a="1"/>
  <c r="V50" i="45" s="1"/>
  <c r="S51" i="45" a="1"/>
  <c r="S51" i="45" s="1"/>
  <c r="AA51" i="45" a="1"/>
  <c r="AA51" i="45" s="1"/>
  <c r="R22" i="45" a="1"/>
  <c r="R22" i="45" s="1"/>
  <c r="R30" i="45" a="1"/>
  <c r="R30" i="45" s="1"/>
  <c r="R38" i="45" a="1"/>
  <c r="R38" i="45" s="1"/>
  <c r="R46" i="45" a="1"/>
  <c r="R46" i="45" s="1"/>
  <c r="I17" i="45" a="1"/>
  <c r="I17" i="45" s="1"/>
  <c r="J18" i="45" a="1"/>
  <c r="J18" i="45" s="1"/>
  <c r="O18" i="45" a="1"/>
  <c r="O18" i="45" s="1"/>
  <c r="K19" i="45" a="1"/>
  <c r="K19" i="45" s="1"/>
  <c r="F20" i="45" a="1"/>
  <c r="F20" i="45"/>
  <c r="L20" i="45" a="1"/>
  <c r="L20" i="45" s="1"/>
  <c r="H21" i="45" a="1"/>
  <c r="H21" i="45" s="1"/>
  <c r="I22" i="45" a="1"/>
  <c r="I22" i="45" s="1"/>
  <c r="O22" i="45" a="1"/>
  <c r="O22" i="45" s="1"/>
  <c r="F24" i="45" a="1"/>
  <c r="F24" i="45" s="1"/>
  <c r="L24" i="45" a="1"/>
  <c r="L24" i="45" s="1"/>
  <c r="G25" i="45" a="1"/>
  <c r="G25" i="45" s="1"/>
  <c r="M25" i="45" a="1"/>
  <c r="M25" i="45" s="1"/>
  <c r="I26" i="45" a="1"/>
  <c r="I26" i="45" s="1"/>
  <c r="O26" i="45" a="1"/>
  <c r="O26" i="45" s="1"/>
  <c r="K28" i="45" a="1"/>
  <c r="K28" i="45" s="1"/>
  <c r="G29" i="45" a="1"/>
  <c r="G29" i="45" s="1"/>
  <c r="M29" i="45" a="1"/>
  <c r="M29" i="45" s="1"/>
  <c r="I30" i="45" a="1"/>
  <c r="I30" i="45" s="1"/>
  <c r="O30" i="45" a="1"/>
  <c r="O30" i="45" s="1"/>
  <c r="I31" i="45" a="1"/>
  <c r="I31" i="45"/>
  <c r="G33" i="45" a="1"/>
  <c r="G33" i="45" s="1"/>
  <c r="M33" i="45" a="1"/>
  <c r="M33" i="45" s="1"/>
  <c r="O34" i="45" a="1"/>
  <c r="O34" i="45" s="1"/>
  <c r="J35" i="45" a="1"/>
  <c r="J35" i="45" s="1"/>
  <c r="P35" i="45" a="1"/>
  <c r="P35" i="45" s="1"/>
  <c r="K36" i="45" a="1"/>
  <c r="K36" i="45" s="1"/>
  <c r="F37" i="45" a="1"/>
  <c r="F37" i="45" s="1"/>
  <c r="M37" i="45" a="1"/>
  <c r="M37" i="45" s="1"/>
  <c r="H38" i="45" a="1"/>
  <c r="H38" i="45" s="1"/>
  <c r="I39" i="45" a="1"/>
  <c r="I39" i="45" s="1"/>
  <c r="K40" i="45" a="1"/>
  <c r="K40" i="45" s="1"/>
  <c r="F41" i="45" a="1"/>
  <c r="F41" i="45" s="1"/>
  <c r="M41" i="45" a="1"/>
  <c r="M41" i="45" s="1"/>
  <c r="G42" i="45" a="1"/>
  <c r="G42" i="45" s="1"/>
  <c r="N42" i="45" a="1"/>
  <c r="N42" i="45" s="1"/>
  <c r="I43" i="45" a="1"/>
  <c r="I43" i="45"/>
  <c r="O43" i="45" a="1"/>
  <c r="O43" i="45" s="1"/>
  <c r="K44" i="45" a="1"/>
  <c r="K44" i="45" s="1"/>
  <c r="L45" i="45" a="1"/>
  <c r="L45" i="45" s="1"/>
  <c r="M46" i="45" a="1"/>
  <c r="M46" i="45" s="1"/>
  <c r="K47" i="45" a="1"/>
  <c r="K47" i="45" s="1"/>
  <c r="I48" i="45" a="1"/>
  <c r="I48" i="45" s="1"/>
  <c r="N48" i="45" a="1"/>
  <c r="N48" i="45" s="1"/>
  <c r="I49" i="45" a="1"/>
  <c r="I49" i="45" s="1"/>
  <c r="P49" i="45" a="1"/>
  <c r="P49" i="45" s="1"/>
  <c r="K50" i="45" a="1"/>
  <c r="K50" i="45" s="1"/>
  <c r="M51" i="45" a="1"/>
  <c r="M51" i="45" s="1"/>
  <c r="E20" i="45" a="1"/>
  <c r="E20" i="45" s="1"/>
  <c r="E26" i="45" a="1"/>
  <c r="E26" i="45" s="1"/>
  <c r="E33" i="45" a="1"/>
  <c r="E33" i="45" s="1"/>
  <c r="E41" i="45" a="1"/>
  <c r="E41" i="45" s="1"/>
  <c r="E49" i="45" a="1"/>
  <c r="E49" i="45"/>
  <c r="Y16" i="45" a="1"/>
  <c r="Y16" i="45" s="1"/>
  <c r="V17" i="45" a="1"/>
  <c r="V17" i="45" s="1"/>
  <c r="S18" i="45" a="1"/>
  <c r="S18" i="45" s="1"/>
  <c r="Z18" i="45" a="1"/>
  <c r="Z18" i="45" s="1"/>
  <c r="AC19" i="45" a="1"/>
  <c r="AC19" i="45" s="1"/>
  <c r="Z20" i="45" a="1"/>
  <c r="Z20" i="45" s="1"/>
  <c r="W21" i="45" a="1"/>
  <c r="W21" i="45" s="1"/>
  <c r="AC21" i="45" a="1"/>
  <c r="AC21" i="45" s="1"/>
  <c r="Z22" i="45" a="1"/>
  <c r="Z22" i="45" s="1"/>
  <c r="V23" i="45" a="1"/>
  <c r="V23" i="45" s="1"/>
  <c r="S24" i="45" a="1"/>
  <c r="S24" i="45" s="1"/>
  <c r="Z24" i="45" a="1"/>
  <c r="Z24" i="45" s="1"/>
  <c r="V25" i="45" a="1"/>
  <c r="V25" i="45" s="1"/>
  <c r="S26" i="45" a="1"/>
  <c r="S26" i="45" s="1"/>
  <c r="Z26" i="45" a="1"/>
  <c r="Z26" i="45" s="1"/>
  <c r="V27" i="45" a="1"/>
  <c r="V27" i="45"/>
  <c r="AC27" i="45" a="1"/>
  <c r="AC27" i="45" s="1"/>
  <c r="Z28" i="45" a="1"/>
  <c r="Z28" i="45" s="1"/>
  <c r="V29" i="45" a="1"/>
  <c r="V29" i="45" s="1"/>
  <c r="S30" i="45" a="1"/>
  <c r="S30" i="45" s="1"/>
  <c r="Y30" i="45" a="1"/>
  <c r="Y30" i="45" s="1"/>
  <c r="V31" i="45" a="1"/>
  <c r="V31" i="45" s="1"/>
  <c r="Z32" i="45" a="1"/>
  <c r="Z32" i="45" s="1"/>
  <c r="V33" i="45" a="1"/>
  <c r="V33" i="45" s="1"/>
  <c r="AC33" i="45" a="1"/>
  <c r="AC33" i="45" s="1"/>
  <c r="Y34" i="45" a="1"/>
  <c r="Y34" i="45" s="1"/>
  <c r="U35" i="45" a="1"/>
  <c r="U35" i="45" s="1"/>
  <c r="AC35" i="45" a="1"/>
  <c r="AC35" i="45" s="1"/>
  <c r="X36" i="45" a="1"/>
  <c r="X36" i="45" s="1"/>
  <c r="U37" i="45" a="1"/>
  <c r="U37" i="45" s="1"/>
  <c r="X38" i="45" a="1"/>
  <c r="X38" i="45" s="1"/>
  <c r="T39" i="45" a="1"/>
  <c r="T39" i="45"/>
  <c r="AA39" i="45" a="1"/>
  <c r="AA39" i="45" s="1"/>
  <c r="W40" i="45" a="1"/>
  <c r="W40" i="45" s="1"/>
  <c r="S41" i="45" a="1"/>
  <c r="S41" i="45" s="1"/>
  <c r="AA41" i="45" a="1"/>
  <c r="AA41" i="45" s="1"/>
  <c r="V42" i="45" a="1"/>
  <c r="V42" i="45" s="1"/>
  <c r="S43" i="45" a="1"/>
  <c r="S43" i="45" s="1"/>
  <c r="V44" i="45" a="1"/>
  <c r="V44" i="45" s="1"/>
  <c r="AC44" i="45" a="1"/>
  <c r="AC44" i="45" s="1"/>
  <c r="Y45" i="45" a="1"/>
  <c r="Y45" i="45" s="1"/>
  <c r="U46" i="45" a="1"/>
  <c r="U46" i="45" s="1"/>
  <c r="AB46" i="45" a="1"/>
  <c r="AB46" i="45" s="1"/>
  <c r="AB47" i="45" a="1"/>
  <c r="AB47" i="45" s="1"/>
  <c r="V48" i="45" a="1"/>
  <c r="V48" i="45" s="1"/>
  <c r="AC48" i="45" a="1"/>
  <c r="AC48" i="45" s="1"/>
  <c r="Z49" i="45" a="1"/>
  <c r="Z49" i="45" s="1"/>
  <c r="W50" i="45" a="1"/>
  <c r="W50" i="45"/>
  <c r="T51" i="45" a="1"/>
  <c r="T51" i="45" s="1"/>
  <c r="AB51" i="45" a="1"/>
  <c r="AB51" i="45" s="1"/>
  <c r="R23" i="45" a="1"/>
  <c r="R23" i="45" s="1"/>
  <c r="R31" i="45" a="1"/>
  <c r="R31" i="45" s="1"/>
  <c r="R39" i="45" a="1"/>
  <c r="R39" i="45" s="1"/>
  <c r="R47" i="45" a="1"/>
  <c r="R47" i="45" s="1"/>
  <c r="H16" i="45" a="1"/>
  <c r="H16" i="45" s="1"/>
  <c r="N16" i="45" a="1"/>
  <c r="N16" i="45" s="1"/>
  <c r="J17" i="45" a="1"/>
  <c r="J17" i="45" s="1"/>
  <c r="O17" i="45" a="1"/>
  <c r="O17" i="45" s="1"/>
  <c r="P18" i="45" a="1"/>
  <c r="P18" i="45" s="1"/>
  <c r="G20" i="45" a="1"/>
  <c r="G20" i="45" s="1"/>
  <c r="M20" i="45" a="1"/>
  <c r="M20" i="45" s="1"/>
  <c r="I21" i="45" a="1"/>
  <c r="I21" i="45" s="1"/>
  <c r="N21" i="45" a="1"/>
  <c r="N21" i="45" s="1"/>
  <c r="J22" i="45" a="1"/>
  <c r="J22" i="45"/>
  <c r="P22" i="45" a="1"/>
  <c r="P22" i="45" s="1"/>
  <c r="K23" i="45" a="1"/>
  <c r="K23" i="45" s="1"/>
  <c r="G24" i="45" a="1"/>
  <c r="G24" i="45" s="1"/>
  <c r="H25" i="45" a="1"/>
  <c r="H25" i="45" s="1"/>
  <c r="N25" i="45" a="1"/>
  <c r="N25" i="45" s="1"/>
  <c r="P26" i="45" a="1"/>
  <c r="P26" i="45" s="1"/>
  <c r="K27" i="45" a="1"/>
  <c r="K27" i="45" s="1"/>
  <c r="F28" i="45" a="1"/>
  <c r="F28" i="45" s="1"/>
  <c r="L28" i="45" a="1"/>
  <c r="L28" i="45" s="1"/>
  <c r="H29" i="45" a="1"/>
  <c r="H29" i="45" s="1"/>
  <c r="N29" i="45" a="1"/>
  <c r="N29" i="45" s="1"/>
  <c r="J31" i="45" a="1"/>
  <c r="J31" i="45" s="1"/>
  <c r="F32" i="45" a="1"/>
  <c r="F32" i="45" s="1"/>
  <c r="L32" i="45" a="1"/>
  <c r="L32" i="45" s="1"/>
  <c r="H33" i="45" a="1"/>
  <c r="H33" i="45" s="1"/>
  <c r="N33" i="45" a="1"/>
  <c r="N33" i="45"/>
  <c r="H34" i="45" a="1"/>
  <c r="H34" i="45" s="1"/>
  <c r="F36" i="45" a="1"/>
  <c r="F36" i="45" s="1"/>
  <c r="L36" i="45" a="1"/>
  <c r="L36" i="45" s="1"/>
  <c r="N37" i="45" a="1"/>
  <c r="N37" i="45" s="1"/>
  <c r="I38" i="45" a="1"/>
  <c r="I38" i="45" s="1"/>
  <c r="O38" i="45" a="1"/>
  <c r="O38" i="45" s="1"/>
  <c r="J39" i="45" a="1"/>
  <c r="J39" i="45" s="1"/>
  <c r="P39" i="45" a="1"/>
  <c r="P39" i="45" s="1"/>
  <c r="L40" i="45" a="1"/>
  <c r="L40" i="45" s="1"/>
  <c r="G41" i="45" a="1"/>
  <c r="G41" i="45" s="1"/>
  <c r="H42" i="45" a="1"/>
  <c r="H42" i="45" s="1"/>
  <c r="J43" i="45" a="1"/>
  <c r="J43" i="45" s="1"/>
  <c r="P43" i="45" a="1"/>
  <c r="P43" i="45" s="1"/>
  <c r="L44" i="45" a="1"/>
  <c r="L44" i="45" s="1"/>
  <c r="F45" i="45" a="1"/>
  <c r="F45" i="45" s="1"/>
  <c r="M45" i="45" a="1"/>
  <c r="M45" i="45"/>
  <c r="G46" i="45" a="1"/>
  <c r="G46" i="45" s="1"/>
  <c r="G47" i="45" a="1"/>
  <c r="G47" i="45" s="1"/>
  <c r="P47" i="45" a="1"/>
  <c r="P47" i="45" s="1"/>
  <c r="O48" i="45" a="1"/>
  <c r="O48" i="45" s="1"/>
  <c r="J49" i="45" a="1"/>
  <c r="J49" i="45" s="1"/>
  <c r="L50" i="45" a="1"/>
  <c r="L50" i="45" s="1"/>
  <c r="G51" i="45" a="1"/>
  <c r="G51" i="45" s="1"/>
  <c r="N51" i="45" a="1"/>
  <c r="N51" i="45" s="1"/>
  <c r="E27" i="45" a="1"/>
  <c r="E27" i="45" s="1"/>
  <c r="E34" i="45" a="1"/>
  <c r="E34" i="45" s="1"/>
  <c r="E42" i="45" a="1"/>
  <c r="E42" i="45" s="1"/>
  <c r="E50" i="45" a="1"/>
  <c r="E50" i="45" s="1"/>
  <c r="S16" i="45" a="1"/>
  <c r="S16" i="45" s="1"/>
  <c r="Z16" i="45" a="1"/>
  <c r="Z16" i="45" s="1"/>
  <c r="W17" i="45" a="1"/>
  <c r="W17" i="45" s="1"/>
  <c r="T18" i="45" a="1"/>
  <c r="T18" i="45"/>
  <c r="AA18" i="45" a="1"/>
  <c r="AA18" i="45" s="1"/>
  <c r="V19" i="45" a="1"/>
  <c r="V19" i="45" s="1"/>
  <c r="S20" i="45" a="1"/>
  <c r="S20" i="45" s="1"/>
  <c r="AA20" i="45" a="1"/>
  <c r="AA20" i="45" s="1"/>
  <c r="S22" i="45" a="1"/>
  <c r="S22" i="45" s="1"/>
  <c r="AA22" i="45" a="1"/>
  <c r="AA22" i="45" s="1"/>
  <c r="W23" i="45" a="1"/>
  <c r="W23" i="45" s="1"/>
  <c r="T24" i="45" a="1"/>
  <c r="T24" i="45" s="1"/>
  <c r="W25" i="45" a="1"/>
  <c r="W25" i="45" s="1"/>
  <c r="T26" i="45" a="1"/>
  <c r="T26" i="45" s="1"/>
  <c r="AA26" i="45" a="1"/>
  <c r="AA26" i="45" s="1"/>
  <c r="W27" i="45" a="1"/>
  <c r="W27" i="45" s="1"/>
  <c r="S28" i="45" a="1"/>
  <c r="S28" i="45" s="1"/>
  <c r="AA28" i="45" a="1"/>
  <c r="AA28" i="45" s="1"/>
  <c r="W29" i="45" a="1"/>
  <c r="W29" i="45" s="1"/>
  <c r="T30" i="45" a="1"/>
  <c r="T30" i="45"/>
  <c r="Z30" i="45" a="1"/>
  <c r="Z30" i="45" s="1"/>
  <c r="W31" i="45" a="1"/>
  <c r="W31" i="45" s="1"/>
  <c r="S32" i="45" a="1"/>
  <c r="S32" i="45" s="1"/>
  <c r="AA32" i="45" a="1"/>
  <c r="AA32" i="45" s="1"/>
  <c r="W33" i="45" a="1"/>
  <c r="W33" i="45" s="1"/>
  <c r="S34" i="45" a="1"/>
  <c r="S34" i="45" s="1"/>
  <c r="Z34" i="45" a="1"/>
  <c r="Z34" i="45" s="1"/>
  <c r="V35" i="45" a="1"/>
  <c r="V35" i="45" s="1"/>
  <c r="Y36" i="45" a="1"/>
  <c r="Y36" i="45" s="1"/>
  <c r="V37" i="45" a="1"/>
  <c r="V37" i="45" s="1"/>
  <c r="AB37" i="45" a="1"/>
  <c r="AB37" i="45" s="1"/>
  <c r="Y38" i="45" a="1"/>
  <c r="Y38" i="45" s="1"/>
  <c r="U39" i="45" a="1"/>
  <c r="U39" i="45" s="1"/>
  <c r="AB39" i="45" a="1"/>
  <c r="AB39" i="45" s="1"/>
  <c r="X40" i="45" a="1"/>
  <c r="X40" i="45" s="1"/>
  <c r="T41" i="45" a="1"/>
  <c r="T41" i="45"/>
  <c r="W42" i="45" a="1"/>
  <c r="W42" i="45" s="1"/>
  <c r="T43" i="45" a="1"/>
  <c r="T43" i="45" s="1"/>
  <c r="Z43" i="45" a="1"/>
  <c r="Z43" i="45" s="1"/>
  <c r="W44" i="45" a="1"/>
  <c r="W44" i="45" s="1"/>
  <c r="S45" i="45" a="1"/>
  <c r="S45" i="45" s="1"/>
  <c r="Z45" i="45" a="1"/>
  <c r="Z45" i="45" s="1"/>
  <c r="V46" i="45" a="1"/>
  <c r="V46" i="45" s="1"/>
  <c r="AC46" i="45" a="1"/>
  <c r="AC46" i="45" s="1"/>
  <c r="W47" i="45" a="1"/>
  <c r="W47" i="45" s="1"/>
  <c r="W48" i="45" a="1"/>
  <c r="W48" i="45" s="1"/>
  <c r="S49" i="45" a="1"/>
  <c r="S49" i="45" s="1"/>
  <c r="AA49" i="45" a="1"/>
  <c r="AA49" i="45" s="1"/>
  <c r="X50" i="45" a="1"/>
  <c r="X50" i="45" s="1"/>
  <c r="U51" i="45" a="1"/>
  <c r="U51" i="45" s="1"/>
  <c r="AC51" i="45" a="1"/>
  <c r="AC51" i="45" s="1"/>
  <c r="R24" i="45" a="1"/>
  <c r="R24" i="45"/>
  <c r="R32" i="45" a="1"/>
  <c r="R32" i="45" s="1"/>
  <c r="R40" i="45" a="1"/>
  <c r="R40" i="45" s="1"/>
  <c r="R48" i="45" a="1"/>
  <c r="R48" i="45" s="1"/>
  <c r="I16" i="45" a="1"/>
  <c r="I16" i="45" s="1"/>
  <c r="O16" i="45" a="1"/>
  <c r="O16" i="45" s="1"/>
  <c r="P17" i="45" a="1"/>
  <c r="P17" i="45" s="1"/>
  <c r="K18" i="45" a="1"/>
  <c r="K18" i="45" s="1"/>
  <c r="F19" i="45" a="1"/>
  <c r="F19" i="45" s="1"/>
  <c r="L19" i="45" a="1"/>
  <c r="L19" i="45" s="1"/>
  <c r="H20" i="45" a="1"/>
  <c r="H20" i="45" s="1"/>
  <c r="N20" i="45" a="1"/>
  <c r="N20" i="45" s="1"/>
  <c r="O21" i="45" a="1"/>
  <c r="O21" i="45" s="1"/>
  <c r="F23" i="45" a="1"/>
  <c r="F23" i="45" s="1"/>
  <c r="L23" i="45" a="1"/>
  <c r="L23" i="45" s="1"/>
  <c r="H24" i="45" a="1"/>
  <c r="H24" i="45" s="1"/>
  <c r="M24" i="45" a="1"/>
  <c r="M24" i="45"/>
  <c r="I25" i="45" a="1"/>
  <c r="I25" i="45" s="1"/>
  <c r="O25" i="45" a="1"/>
  <c r="O25" i="45" s="1"/>
  <c r="J26" i="45" a="1"/>
  <c r="J26" i="45" s="1"/>
  <c r="F27" i="45" a="1"/>
  <c r="F27" i="45" s="1"/>
  <c r="G28" i="45" a="1"/>
  <c r="G28" i="45" s="1"/>
  <c r="M28" i="45" a="1"/>
  <c r="M28" i="45" s="1"/>
  <c r="O29" i="45" a="1"/>
  <c r="O29" i="45" s="1"/>
  <c r="J30" i="45" a="1"/>
  <c r="J30" i="45" s="1"/>
  <c r="P30" i="45" a="1"/>
  <c r="P30" i="45" s="1"/>
  <c r="K31" i="45" a="1"/>
  <c r="K31" i="45" s="1"/>
  <c r="G32" i="45" a="1"/>
  <c r="G32" i="45" s="1"/>
  <c r="M32" i="45" a="1"/>
  <c r="M32" i="45" s="1"/>
  <c r="I34" i="45" a="1"/>
  <c r="I34" i="45" s="1"/>
  <c r="P34" i="45" a="1"/>
  <c r="P34" i="45" s="1"/>
  <c r="K35" i="45" a="1"/>
  <c r="K35" i="45" s="1"/>
  <c r="G36" i="45" a="1"/>
  <c r="G36" i="45"/>
  <c r="M36" i="45" a="1"/>
  <c r="M36" i="45" s="1"/>
  <c r="G37" i="45" a="1"/>
  <c r="G37" i="45" s="1"/>
  <c r="P38" i="45" a="1"/>
  <c r="P38" i="45" s="1"/>
  <c r="K39" i="45" a="1"/>
  <c r="K39" i="45" s="1"/>
  <c r="M40" i="45" a="1"/>
  <c r="M40" i="45" s="1"/>
  <c r="H41" i="45" a="1"/>
  <c r="H41" i="45" s="1"/>
  <c r="N41" i="45" a="1"/>
  <c r="N41" i="45" s="1"/>
  <c r="I42" i="45" a="1"/>
  <c r="I42" i="45" s="1"/>
  <c r="O42" i="45" a="1"/>
  <c r="O42" i="45" s="1"/>
  <c r="K43" i="45" a="1"/>
  <c r="K43" i="45" s="1"/>
  <c r="F44" i="45" a="1"/>
  <c r="F44" i="45" s="1"/>
  <c r="G45" i="45" a="1"/>
  <c r="G45" i="45" s="1"/>
  <c r="H46" i="45" a="1"/>
  <c r="H46" i="45" s="1"/>
  <c r="N46" i="45" a="1"/>
  <c r="N46" i="45" s="1"/>
  <c r="L47" i="45" a="1"/>
  <c r="L47" i="45" s="1"/>
  <c r="J48" i="45" a="1"/>
  <c r="J48" i="45" s="1"/>
  <c r="K49" i="45" a="1"/>
  <c r="K49" i="45" s="1"/>
  <c r="F50" i="45" a="1"/>
  <c r="F50" i="45" s="1"/>
  <c r="M50" i="45" a="1"/>
  <c r="M50" i="45" s="1"/>
  <c r="H51" i="45" a="1"/>
  <c r="H51" i="45" s="1"/>
  <c r="E21" i="45" a="1"/>
  <c r="E21" i="45" s="1"/>
  <c r="E28" i="45" a="1"/>
  <c r="E28" i="45" s="1"/>
  <c r="E35" i="45" a="1"/>
  <c r="E35" i="45" s="1"/>
  <c r="E43" i="45" a="1"/>
  <c r="E43" i="45" s="1"/>
  <c r="E51" i="45" a="1"/>
  <c r="E51" i="45" s="1"/>
  <c r="T16" i="45" a="1"/>
  <c r="T16" i="45" s="1"/>
  <c r="AA16" i="45" a="1"/>
  <c r="AA16" i="45" s="1"/>
  <c r="X17" i="45" a="1"/>
  <c r="X17" i="45" s="1"/>
  <c r="U18" i="45" a="1"/>
  <c r="U18" i="45" s="1"/>
  <c r="AB18" i="45" a="1"/>
  <c r="AB18" i="45" s="1"/>
  <c r="W19" i="45" a="1"/>
  <c r="W19" i="45" s="1"/>
  <c r="T20" i="45" a="1"/>
  <c r="T20" i="45"/>
  <c r="AB20" i="45" a="1"/>
  <c r="AB20" i="45" s="1"/>
  <c r="X21" i="45" a="1"/>
  <c r="X21" i="45" s="1"/>
  <c r="T22" i="45" a="1"/>
  <c r="T22" i="45" s="1"/>
  <c r="AB22" i="45" a="1"/>
  <c r="AB22" i="45" s="1"/>
  <c r="X23" i="45" a="1"/>
  <c r="X23" i="45" s="1"/>
  <c r="U24" i="45" a="1"/>
  <c r="U24" i="45" s="1"/>
  <c r="AA24" i="45" a="1"/>
  <c r="AA24" i="45" s="1"/>
  <c r="X25" i="45" a="1"/>
  <c r="X25" i="45" s="1"/>
  <c r="AB26" i="45" a="1"/>
  <c r="AB26" i="45" s="1"/>
  <c r="X27" i="45" a="1"/>
  <c r="X27" i="45" s="1"/>
  <c r="T28" i="45" a="1"/>
  <c r="T28" i="45" s="1"/>
  <c r="AB28" i="45" a="1"/>
  <c r="AB28" i="45" s="1"/>
  <c r="X29" i="45" a="1"/>
  <c r="X29" i="45" s="1"/>
  <c r="AA30" i="45" a="1"/>
  <c r="AA30" i="45" s="1"/>
  <c r="X31" i="45" a="1"/>
  <c r="X31" i="45" s="1"/>
  <c r="T32" i="45" a="1"/>
  <c r="T32" i="45" s="1"/>
  <c r="AB32" i="45" a="1"/>
  <c r="AB32" i="45" s="1"/>
  <c r="T34" i="45" a="1"/>
  <c r="T34" i="45" s="1"/>
  <c r="AA34" i="45" a="1"/>
  <c r="AA34" i="45" s="1"/>
  <c r="W35" i="45" a="1"/>
  <c r="W35" i="45" s="1"/>
  <c r="S36" i="45" a="1"/>
  <c r="S36" i="45" s="1"/>
  <c r="Z36" i="45" a="1"/>
  <c r="Z36" i="45" s="1"/>
  <c r="W37" i="45" a="1"/>
  <c r="W37" i="45" s="1"/>
  <c r="AC37" i="45" a="1"/>
  <c r="AC37" i="45" s="1"/>
  <c r="Z38" i="45" a="1"/>
  <c r="Z38" i="45" s="1"/>
  <c r="AC39" i="45" a="1"/>
  <c r="AC39" i="45" s="1"/>
  <c r="Y40" i="45" a="1"/>
  <c r="Y40" i="45" s="1"/>
  <c r="U41" i="45" a="1"/>
  <c r="U41" i="45" s="1"/>
  <c r="AB41" i="45" a="1"/>
  <c r="AB41" i="45" s="1"/>
  <c r="X42" i="45" a="1"/>
  <c r="X42" i="45" s="1"/>
  <c r="U43" i="45" a="1"/>
  <c r="U43" i="45" s="1"/>
  <c r="AA43" i="45" a="1"/>
  <c r="AA43" i="45"/>
  <c r="X44" i="45" a="1"/>
  <c r="X44" i="45" s="1"/>
  <c r="AA45" i="45" a="1"/>
  <c r="AA45" i="45" s="1"/>
  <c r="W46" i="45" a="1"/>
  <c r="W46" i="45" s="1"/>
  <c r="X47" i="45" a="1"/>
  <c r="X47" i="45" s="1"/>
  <c r="AC47" i="45" a="1"/>
  <c r="AC47" i="45" s="1"/>
  <c r="T49" i="45" a="1"/>
  <c r="T49" i="45" s="1"/>
  <c r="AB49" i="45" a="1"/>
  <c r="AB49" i="45" s="1"/>
  <c r="Y50" i="45" a="1"/>
  <c r="Y50" i="45" s="1"/>
  <c r="V51" i="45" a="1"/>
  <c r="V51" i="45" s="1"/>
  <c r="R17" i="45" a="1"/>
  <c r="R17" i="45" s="1"/>
  <c r="R25" i="45" a="1"/>
  <c r="R25" i="45" s="1"/>
  <c r="R33" i="45" a="1"/>
  <c r="R33" i="45" s="1"/>
  <c r="R41" i="45" a="1"/>
  <c r="R41" i="45" s="1"/>
  <c r="R49" i="45" a="1"/>
  <c r="R49" i="45" s="1"/>
  <c r="P16" i="45" a="1"/>
  <c r="P16" i="45" s="1"/>
  <c r="K17" i="45" a="1"/>
  <c r="K17" i="45" s="1"/>
  <c r="L18" i="45" a="1"/>
  <c r="L18" i="45" s="1"/>
  <c r="G19" i="45" a="1"/>
  <c r="G19" i="45" s="1"/>
  <c r="I20" i="45" a="1"/>
  <c r="I20" i="45" s="1"/>
  <c r="O20" i="45" a="1"/>
  <c r="O20" i="45" s="1"/>
  <c r="J21" i="45" a="1"/>
  <c r="J21" i="45" s="1"/>
  <c r="P21" i="45" a="1"/>
  <c r="P21" i="45" s="1"/>
  <c r="K22" i="45" a="1"/>
  <c r="K22" i="45" s="1"/>
  <c r="G23" i="45" a="1"/>
  <c r="G23" i="45"/>
  <c r="M23" i="45" a="1"/>
  <c r="M23" i="45" s="1"/>
  <c r="N24" i="45" a="1"/>
  <c r="N24" i="45" s="1"/>
  <c r="P25" i="45" a="1"/>
  <c r="P25" i="45" s="1"/>
  <c r="K26" i="45" a="1"/>
  <c r="K26" i="45" s="1"/>
  <c r="G27" i="45" a="1"/>
  <c r="G27" i="45" s="1"/>
  <c r="L27" i="45" a="1"/>
  <c r="L27" i="45" s="1"/>
  <c r="H28" i="45" a="1"/>
  <c r="H28" i="45" s="1"/>
  <c r="N28" i="45" a="1"/>
  <c r="N28" i="45" s="1"/>
  <c r="I29" i="45" a="1"/>
  <c r="I29" i="45" s="1"/>
  <c r="P29" i="45" a="1"/>
  <c r="P29" i="45" s="1"/>
  <c r="F31" i="45" a="1"/>
  <c r="F31" i="45" s="1"/>
  <c r="L31" i="45" a="1"/>
  <c r="L31" i="45" s="1"/>
  <c r="N32" i="45" a="1"/>
  <c r="N32" i="45" s="1"/>
  <c r="I33" i="45" a="1"/>
  <c r="I33" i="45" s="1"/>
  <c r="O33" i="45" a="1"/>
  <c r="O33" i="45" s="1"/>
  <c r="J34" i="45" a="1"/>
  <c r="J34" i="45"/>
  <c r="F35" i="45" a="1"/>
  <c r="F35" i="45" s="1"/>
  <c r="L35" i="45" a="1"/>
  <c r="L35" i="45" s="1"/>
  <c r="H37" i="45" a="1"/>
  <c r="H37" i="45" s="1"/>
  <c r="O37" i="45" a="1"/>
  <c r="O37" i="45" s="1"/>
  <c r="J38" i="45" a="1"/>
  <c r="J38" i="45" s="1"/>
  <c r="F39" i="45" a="1"/>
  <c r="F39" i="45" s="1"/>
  <c r="L39" i="45" a="1"/>
  <c r="L39" i="45" s="1"/>
  <c r="F40" i="45" a="1"/>
  <c r="F40" i="45" s="1"/>
  <c r="O41" i="45" a="1"/>
  <c r="O41" i="45" s="1"/>
  <c r="J42" i="45" a="1"/>
  <c r="J42" i="45" s="1"/>
  <c r="L43" i="45" a="1"/>
  <c r="L43" i="45" s="1"/>
  <c r="G44" i="45" a="1"/>
  <c r="G44" i="45" s="1"/>
  <c r="M44" i="45" a="1"/>
  <c r="M44" i="45" s="1"/>
  <c r="H45" i="45" a="1"/>
  <c r="H45" i="45" s="1"/>
  <c r="N45" i="45" a="1"/>
  <c r="N45" i="45" s="1"/>
  <c r="I46" i="45" a="1"/>
  <c r="I46" i="45"/>
  <c r="H47" i="45" a="1"/>
  <c r="H47" i="45" s="1"/>
  <c r="F48" i="45" a="1"/>
  <c r="F48" i="45" s="1"/>
  <c r="K48" i="45" a="1"/>
  <c r="K48" i="45" s="1"/>
  <c r="P48" i="45" a="1"/>
  <c r="P48" i="45" s="1"/>
  <c r="L49" i="45" a="1"/>
  <c r="L49" i="45" s="1"/>
  <c r="G50" i="45" a="1"/>
  <c r="G50" i="45" s="1"/>
  <c r="I51" i="45" a="1"/>
  <c r="I51" i="45" s="1"/>
  <c r="O51" i="45" a="1"/>
  <c r="O51" i="45" s="1"/>
  <c r="E22" i="45" a="1"/>
  <c r="E22" i="45" s="1"/>
  <c r="E36" i="45" a="1"/>
  <c r="E36" i="45" s="1"/>
  <c r="E44" i="45" a="1"/>
  <c r="E44" i="45" s="1"/>
  <c r="E16" i="45" a="1"/>
  <c r="E16" i="45" s="1"/>
  <c r="U16" i="45" a="1"/>
  <c r="U16" i="45" s="1"/>
  <c r="AB16" i="45" a="1"/>
  <c r="AB16" i="45" s="1"/>
  <c r="Y17" i="45" a="1"/>
  <c r="Y17" i="45" s="1"/>
  <c r="V18" i="45" a="1"/>
  <c r="V18" i="45"/>
  <c r="X19" i="45" a="1"/>
  <c r="X19" i="45" s="1"/>
  <c r="U20" i="45" a="1"/>
  <c r="U20" i="45" s="1"/>
  <c r="AC20" i="45" a="1"/>
  <c r="AC20" i="45" s="1"/>
  <c r="Y21" i="45" a="1"/>
  <c r="Y21" i="45" s="1"/>
  <c r="U22" i="45" a="1"/>
  <c r="U22" i="45" s="1"/>
  <c r="AC22" i="45" a="1"/>
  <c r="AC22" i="45" s="1"/>
  <c r="Y23" i="45" a="1"/>
  <c r="Y23" i="45" s="1"/>
  <c r="V24" i="45" a="1"/>
  <c r="V24" i="45" s="1"/>
  <c r="AB24" i="45" a="1"/>
  <c r="AB24" i="45" s="1"/>
  <c r="Y25" i="45" a="1"/>
  <c r="Y25" i="45" s="1"/>
  <c r="U26" i="45" a="1"/>
  <c r="U26" i="45" s="1"/>
  <c r="AC26" i="45" a="1"/>
  <c r="AC26" i="45" s="1"/>
  <c r="Y27" i="45" a="1"/>
  <c r="Y27" i="45" s="1"/>
  <c r="U28" i="45" a="1"/>
  <c r="U28" i="45" s="1"/>
  <c r="AC28" i="45" a="1"/>
  <c r="AC28" i="45" s="1"/>
  <c r="Y29" i="45" a="1"/>
  <c r="Y29" i="45"/>
  <c r="U30" i="45" a="1"/>
  <c r="U30" i="45" s="1"/>
  <c r="AB30" i="45" a="1"/>
  <c r="AB30" i="45" s="1"/>
  <c r="Y31" i="45" a="1"/>
  <c r="Y31" i="45" s="1"/>
  <c r="U32" i="45" a="1"/>
  <c r="U32" i="45" s="1"/>
  <c r="AC32" i="45" a="1"/>
  <c r="AC32" i="45" s="1"/>
  <c r="X33" i="45" a="1"/>
  <c r="X33" i="45" s="1"/>
  <c r="U34" i="45" a="1"/>
  <c r="U34" i="45" s="1"/>
  <c r="AB34" i="45" a="1"/>
  <c r="AB34" i="45" s="1"/>
  <c r="X35" i="45" a="1"/>
  <c r="X35" i="45" s="1"/>
  <c r="T36" i="45" a="1"/>
  <c r="T36" i="45" s="1"/>
  <c r="AA36" i="45" a="1"/>
  <c r="AA36" i="45" s="1"/>
  <c r="S38" i="45" a="1"/>
  <c r="S38" i="45" s="1"/>
  <c r="AA38" i="45" a="1"/>
  <c r="AA38" i="45" s="1"/>
  <c r="V39" i="45" a="1"/>
  <c r="V39" i="45" s="1"/>
  <c r="S40" i="45" a="1"/>
  <c r="S40" i="45" s="1"/>
  <c r="Z40" i="45" a="1"/>
  <c r="Z40" i="45"/>
  <c r="V41" i="45" a="1"/>
  <c r="V41" i="45" s="1"/>
  <c r="AC41" i="45" a="1"/>
  <c r="AC41" i="45" s="1"/>
  <c r="Y42" i="45" a="1"/>
  <c r="Y42" i="45" s="1"/>
  <c r="AB43" i="45" a="1"/>
  <c r="AB43" i="45" s="1"/>
  <c r="Y44" i="45" a="1"/>
  <c r="Y44" i="45" s="1"/>
  <c r="T45" i="45" a="1"/>
  <c r="T45" i="45" s="1"/>
  <c r="AB45" i="45" a="1"/>
  <c r="AB45" i="45" s="1"/>
  <c r="X46" i="45" a="1"/>
  <c r="X46" i="45" s="1"/>
  <c r="S47" i="45" a="1"/>
  <c r="S47" i="45" s="1"/>
  <c r="S48" i="45" a="1"/>
  <c r="S48" i="45" s="1"/>
  <c r="X48" i="45" a="1"/>
  <c r="X48" i="45" s="1"/>
  <c r="U49" i="45" a="1"/>
  <c r="U49" i="45" s="1"/>
  <c r="AC49" i="45" a="1"/>
  <c r="AC49" i="45" s="1"/>
  <c r="Z50" i="45" a="1"/>
  <c r="Z50" i="45" s="1"/>
  <c r="W51" i="45" a="1"/>
  <c r="W51" i="45" s="1"/>
  <c r="R18" i="45" a="1"/>
  <c r="R18" i="45"/>
  <c r="R26" i="45" a="1"/>
  <c r="R26" i="45" s="1"/>
  <c r="R34" i="45" a="1"/>
  <c r="R34" i="45" s="1"/>
  <c r="R42" i="45" a="1"/>
  <c r="R42" i="45" s="1"/>
  <c r="R50" i="45" a="1"/>
  <c r="R50" i="45" s="1"/>
  <c r="J16" i="45" a="1"/>
  <c r="J16" i="45" s="1"/>
  <c r="L17" i="45" a="1"/>
  <c r="L17" i="45" s="1"/>
  <c r="F18" i="45" a="1"/>
  <c r="F18" i="45" s="1"/>
  <c r="M18" i="45" a="1"/>
  <c r="M18" i="45" s="1"/>
  <c r="H19" i="45" a="1"/>
  <c r="H19" i="45" s="1"/>
  <c r="M19" i="45" a="1"/>
  <c r="M19" i="45" s="1"/>
  <c r="K21" i="45" a="1"/>
  <c r="K21" i="45" s="1"/>
  <c r="F22" i="45" a="1"/>
  <c r="F22" i="45" s="1"/>
  <c r="H23" i="45" a="1"/>
  <c r="H23" i="45" s="1"/>
  <c r="N23" i="45" a="1"/>
  <c r="N23" i="45" s="1"/>
  <c r="I24" i="45" a="1"/>
  <c r="I24" i="45" s="1"/>
  <c r="O24" i="45" a="1"/>
  <c r="O24" i="45"/>
  <c r="J25" i="45" a="1"/>
  <c r="J25" i="45" s="1"/>
  <c r="F26" i="45" a="1"/>
  <c r="F26" i="45" s="1"/>
  <c r="L26" i="45" a="1"/>
  <c r="L26" i="45" s="1"/>
  <c r="M27" i="45" a="1"/>
  <c r="M27" i="45" s="1"/>
  <c r="O28" i="45" a="1"/>
  <c r="O28" i="45" s="1"/>
  <c r="J29" i="45" a="1"/>
  <c r="J29" i="45" s="1"/>
  <c r="F30" i="45" a="1"/>
  <c r="F30" i="45" s="1"/>
  <c r="K30" i="45" a="1"/>
  <c r="K30" i="45" s="1"/>
  <c r="G31" i="45" a="1"/>
  <c r="G31" i="45" s="1"/>
  <c r="M31" i="45" a="1"/>
  <c r="M31" i="45" s="1"/>
  <c r="H32" i="45" a="1"/>
  <c r="H32" i="45" s="1"/>
  <c r="O32" i="45" a="1"/>
  <c r="O32" i="45" s="1"/>
  <c r="P33" i="45" a="1"/>
  <c r="P33" i="45" s="1"/>
  <c r="K34" i="45" a="1"/>
  <c r="K34" i="45" s="1"/>
  <c r="M35" i="45" a="1"/>
  <c r="M35" i="45" s="1"/>
  <c r="H36" i="45" a="1"/>
  <c r="H36" i="45"/>
  <c r="N36" i="45" a="1"/>
  <c r="N36" i="45" s="1"/>
  <c r="I37" i="45" a="1"/>
  <c r="I37" i="45" s="1"/>
  <c r="P37" i="45" a="1"/>
  <c r="P37" i="45" s="1"/>
  <c r="K38" i="45" a="1"/>
  <c r="K38" i="45" s="1"/>
  <c r="G40" i="45" a="1"/>
  <c r="G40" i="45" s="1"/>
  <c r="N40" i="45" a="1"/>
  <c r="N40" i="45" s="1"/>
  <c r="I41" i="45" a="1"/>
  <c r="I41" i="45" s="1"/>
  <c r="P41" i="45" a="1"/>
  <c r="P41" i="45" s="1"/>
  <c r="K42" i="45" a="1"/>
  <c r="K42" i="45" s="1"/>
  <c r="P42" i="45" a="1"/>
  <c r="P42" i="45" s="1"/>
  <c r="N44" i="45" a="1"/>
  <c r="N44" i="45" s="1"/>
  <c r="I45" i="45" a="1"/>
  <c r="I45" i="45" s="1"/>
  <c r="J46" i="45" a="1"/>
  <c r="J46" i="45" s="1"/>
  <c r="O46" i="45" a="1"/>
  <c r="O46" i="45" s="1"/>
  <c r="M47" i="45" a="1"/>
  <c r="M47" i="45" s="1"/>
  <c r="G48" i="45" a="1"/>
  <c r="G48" i="45"/>
  <c r="F49" i="45" a="1"/>
  <c r="F49" i="45" s="1"/>
  <c r="H50" i="45" a="1"/>
  <c r="H50" i="45" s="1"/>
  <c r="N50" i="45" a="1"/>
  <c r="N50" i="45" s="1"/>
  <c r="J51" i="45" a="1"/>
  <c r="J51" i="45" s="1"/>
  <c r="P51" i="45" a="1"/>
  <c r="P51" i="45" s="1"/>
  <c r="E23" i="45" a="1"/>
  <c r="E23" i="45" s="1"/>
  <c r="E29" i="45" a="1"/>
  <c r="E29" i="45" s="1"/>
  <c r="E37" i="45" a="1"/>
  <c r="E37" i="45" s="1"/>
  <c r="E45" i="45" a="1"/>
  <c r="E45" i="45" s="1"/>
  <c r="V16" i="45" a="1"/>
  <c r="V16" i="45" s="1"/>
  <c r="AC16" i="45" a="1"/>
  <c r="AC16" i="45" s="1"/>
  <c r="Z17" i="45" a="1"/>
  <c r="Z17" i="45" s="1"/>
  <c r="W18" i="45" a="1"/>
  <c r="W18" i="45" s="1"/>
  <c r="AC18" i="45" a="1"/>
  <c r="AC18" i="45" s="1"/>
  <c r="Y19" i="45" a="1"/>
  <c r="Y19" i="45" s="1"/>
  <c r="V20" i="45" a="1"/>
  <c r="V20" i="45"/>
  <c r="S21" i="45" a="1"/>
  <c r="S21" i="45" s="1"/>
  <c r="Z21" i="45" a="1"/>
  <c r="Z21" i="45" s="1"/>
  <c r="V22" i="45" a="1"/>
  <c r="V22" i="45" s="1"/>
  <c r="S23" i="45" a="1"/>
  <c r="S23" i="45" s="1"/>
  <c r="Z23" i="45" a="1"/>
  <c r="Z23" i="45" s="1"/>
  <c r="AC24" i="45" a="1"/>
  <c r="AC24" i="45" s="1"/>
  <c r="Z25" i="45" a="1"/>
  <c r="Z25" i="45" s="1"/>
  <c r="V26" i="45" a="1"/>
  <c r="V26" i="45" s="1"/>
  <c r="S27" i="45" a="1"/>
  <c r="S27" i="45" s="1"/>
  <c r="V28" i="45" a="1"/>
  <c r="V28" i="45" s="1"/>
  <c r="S29" i="45" a="1"/>
  <c r="S29" i="45" s="1"/>
  <c r="Z29" i="45" a="1"/>
  <c r="Z29" i="45" s="1"/>
  <c r="V30" i="45" a="1"/>
  <c r="V30" i="45" s="1"/>
  <c r="AC30" i="45" a="1"/>
  <c r="AC30" i="45" s="1"/>
  <c r="Z31" i="45" a="1"/>
  <c r="Z31" i="45" s="1"/>
  <c r="V32" i="45" a="1"/>
  <c r="V32" i="45"/>
  <c r="S33" i="45" a="1"/>
  <c r="S33" i="45" s="1"/>
  <c r="Y33" i="45" a="1"/>
  <c r="Y33" i="45" s="1"/>
  <c r="V34" i="45" a="1"/>
  <c r="V34" i="45" s="1"/>
  <c r="Y35" i="45" a="1"/>
  <c r="Y35" i="45" s="1"/>
  <c r="U36" i="45" a="1"/>
  <c r="U36" i="45" s="1"/>
  <c r="AB36" i="45" a="1"/>
  <c r="AB36" i="45" s="1"/>
  <c r="X37" i="45" a="1"/>
  <c r="X37" i="45" s="1"/>
  <c r="T38" i="45" a="1"/>
  <c r="T38" i="45" s="1"/>
  <c r="AB38" i="45" a="1"/>
  <c r="AB38" i="45" s="1"/>
  <c r="W39" i="45" a="1"/>
  <c r="W39" i="45" s="1"/>
  <c r="T40" i="45" a="1"/>
  <c r="T40" i="45" s="1"/>
  <c r="W41" i="45" a="1"/>
  <c r="W41" i="45" s="1"/>
  <c r="S42" i="45" a="1"/>
  <c r="S42" i="45" s="1"/>
  <c r="Z42" i="45" a="1"/>
  <c r="Z42" i="45" s="1"/>
  <c r="V43" i="45" a="1"/>
  <c r="V43" i="45" s="1"/>
  <c r="AC43" i="45" a="1"/>
  <c r="AC43" i="45"/>
  <c r="Z44" i="45" a="1"/>
  <c r="Z44" i="45" s="1"/>
  <c r="U45" i="45" a="1"/>
  <c r="U45" i="45" s="1"/>
  <c r="AC45" i="45" a="1"/>
  <c r="AC45" i="45" s="1"/>
  <c r="T47" i="45" a="1"/>
  <c r="T47" i="45" s="1"/>
  <c r="Y47" i="45" a="1"/>
  <c r="Y47" i="45" s="1"/>
  <c r="Y48" i="45" a="1"/>
  <c r="Y48" i="45" s="1"/>
  <c r="V49" i="45" a="1"/>
  <c r="V49" i="45" s="1"/>
  <c r="S50" i="45" a="1"/>
  <c r="S50" i="45" s="1"/>
  <c r="AA50" i="45" a="1"/>
  <c r="AA50" i="45" s="1"/>
  <c r="X51" i="45" a="1"/>
  <c r="X51" i="45" s="1"/>
  <c r="R19" i="45" a="1"/>
  <c r="R19" i="45" s="1"/>
  <c r="R27" i="45" a="1"/>
  <c r="R27" i="45" s="1"/>
  <c r="R35" i="45" a="1"/>
  <c r="R35" i="45" s="1"/>
  <c r="R43" i="45" a="1"/>
  <c r="R43" i="45" s="1"/>
  <c r="R51" i="45" a="1"/>
  <c r="R51" i="45" s="1"/>
  <c r="K16" i="45" a="1"/>
  <c r="K16" i="45"/>
  <c r="F17" i="45" a="1"/>
  <c r="F17" i="45" s="1"/>
  <c r="G18" i="45" a="1"/>
  <c r="G18" i="45" s="1"/>
  <c r="N19" i="45" a="1"/>
  <c r="N19" i="45" s="1"/>
  <c r="J20" i="45" a="1"/>
  <c r="J20" i="45" s="1"/>
  <c r="P20" i="45" a="1"/>
  <c r="P20" i="45" s="1"/>
  <c r="L21" i="45" a="1"/>
  <c r="L21" i="45" s="1"/>
  <c r="G22" i="45" a="1"/>
  <c r="G22" i="45" s="1"/>
  <c r="L22" i="45" a="1"/>
  <c r="L22" i="45" s="1"/>
  <c r="J24" i="45" a="1"/>
  <c r="J24" i="45" s="1"/>
  <c r="P24" i="45" a="1"/>
  <c r="P24" i="45" s="1"/>
  <c r="G26" i="45" a="1"/>
  <c r="G26" i="45" s="1"/>
  <c r="M26" i="45" a="1"/>
  <c r="M26" i="45" s="1"/>
  <c r="H27" i="45" a="1"/>
  <c r="H27" i="45" s="1"/>
  <c r="N27" i="45" a="1"/>
  <c r="N27" i="45" s="1"/>
  <c r="I28" i="45" a="1"/>
  <c r="I28" i="45" s="1"/>
  <c r="P28" i="45" a="1"/>
  <c r="P28" i="45"/>
  <c r="K29" i="45" a="1"/>
  <c r="K29" i="45" s="1"/>
  <c r="L30" i="45" a="1"/>
  <c r="L30" i="45" s="1"/>
  <c r="N31" i="45" a="1"/>
  <c r="N31" i="45" s="1"/>
  <c r="I32" i="45" a="1"/>
  <c r="I32" i="45" s="1"/>
  <c r="P32" i="45" a="1"/>
  <c r="P32" i="45" s="1"/>
  <c r="J33" i="45" a="1"/>
  <c r="J33" i="45" s="1"/>
  <c r="F34" i="45" a="1"/>
  <c r="F34" i="45" s="1"/>
  <c r="L34" i="45" a="1"/>
  <c r="L34" i="45" s="1"/>
  <c r="G35" i="45" a="1"/>
  <c r="G35" i="45" s="1"/>
  <c r="N35" i="45" a="1"/>
  <c r="N35" i="45" s="1"/>
  <c r="O36" i="45" a="1"/>
  <c r="O36" i="45" s="1"/>
  <c r="J37" i="45" a="1"/>
  <c r="J37" i="45" s="1"/>
  <c r="L38" i="45" a="1"/>
  <c r="L38" i="45" s="1"/>
  <c r="G39" i="45" a="1"/>
  <c r="G39" i="45" s="1"/>
  <c r="M39" i="45" a="1"/>
  <c r="M39" i="45" s="1"/>
  <c r="H40" i="45" a="1"/>
  <c r="H40" i="45"/>
  <c r="O40" i="45" a="1"/>
  <c r="O40" i="45" s="1"/>
  <c r="J41" i="45" a="1"/>
  <c r="J41" i="45" s="1"/>
  <c r="F43" i="45" a="1"/>
  <c r="F43" i="45" s="1"/>
  <c r="M43" i="45" a="1"/>
  <c r="M43" i="45" s="1"/>
  <c r="H44" i="45" a="1"/>
  <c r="H44" i="45" s="1"/>
  <c r="O44" i="45" a="1"/>
  <c r="O44" i="45" s="1"/>
  <c r="J45" i="45" a="1"/>
  <c r="J45" i="45" s="1"/>
  <c r="O45" i="45" a="1"/>
  <c r="O45" i="45" s="1"/>
  <c r="K46" i="45" a="1"/>
  <c r="K46" i="45" s="1"/>
  <c r="I47" i="45" a="1"/>
  <c r="I47" i="45" s="1"/>
  <c r="N47" i="45" a="1"/>
  <c r="N47" i="45" s="1"/>
  <c r="L48" i="45" a="1"/>
  <c r="L48" i="45" s="1"/>
  <c r="G49" i="45" a="1"/>
  <c r="G49" i="45" s="1"/>
  <c r="M49" i="45" a="1"/>
  <c r="M49" i="45" s="1"/>
  <c r="I50" i="45" a="1"/>
  <c r="I50" i="45" s="1"/>
  <c r="O50" i="45" a="1"/>
  <c r="O50" i="45"/>
  <c r="E17" i="45" a="1"/>
  <c r="E17" i="45" s="1"/>
  <c r="E24" i="45" a="1"/>
  <c r="E24" i="45" s="1"/>
  <c r="E30" i="45" a="1"/>
  <c r="E30" i="45" s="1"/>
  <c r="E38" i="45" a="1"/>
  <c r="E38" i="45" s="1"/>
  <c r="E46" i="45" a="1"/>
  <c r="E46" i="45" s="1"/>
  <c r="S17" i="45" a="1"/>
  <c r="S17" i="45" s="1"/>
  <c r="AA17" i="45" a="1"/>
  <c r="AA17" i="45" s="1"/>
  <c r="X18" i="45" a="1"/>
  <c r="X18" i="45" s="1"/>
  <c r="S19" i="45" a="1"/>
  <c r="S19" i="45" s="1"/>
  <c r="Z19" i="45" a="1"/>
  <c r="Z19" i="45" s="1"/>
  <c r="W20" i="45" a="1"/>
  <c r="W20" i="45" s="1"/>
  <c r="T21" i="45" a="1"/>
  <c r="T21" i="45" s="1"/>
  <c r="AA21" i="45" a="1"/>
  <c r="AA21" i="45" s="1"/>
  <c r="W22" i="45" a="1"/>
  <c r="W22" i="45" s="1"/>
  <c r="T23" i="45" a="1"/>
  <c r="T23" i="45" s="1"/>
  <c r="AA23" i="45" a="1"/>
  <c r="AA23" i="45"/>
  <c r="W24" i="45" a="1"/>
  <c r="W24" i="45" s="1"/>
  <c r="S25" i="45" a="1"/>
  <c r="S25" i="45" s="1"/>
  <c r="AA25" i="45" a="1"/>
  <c r="AA25" i="45" s="1"/>
  <c r="W26" i="45" a="1"/>
  <c r="W26" i="45" s="1"/>
  <c r="T27" i="45" a="1"/>
  <c r="T27" i="45" s="1"/>
  <c r="Z27" i="45" a="1"/>
  <c r="Z27" i="45" s="1"/>
  <c r="W28" i="45" a="1"/>
  <c r="W28" i="45" s="1"/>
  <c r="AA29" i="45" a="1"/>
  <c r="AA29" i="45" s="1"/>
  <c r="W30" i="45" a="1"/>
  <c r="W30" i="45" s="1"/>
  <c r="S31" i="45" a="1"/>
  <c r="S31" i="45" s="1"/>
  <c r="AA31" i="45" a="1"/>
  <c r="AA31" i="45" s="1"/>
  <c r="W32" i="45" a="1"/>
  <c r="W32" i="45" s="1"/>
  <c r="Z33" i="45" a="1"/>
  <c r="Z33" i="45" s="1"/>
  <c r="W34" i="45" a="1"/>
  <c r="W34" i="45" s="1"/>
  <c r="AC34" i="45" a="1"/>
  <c r="AC34" i="45" s="1"/>
  <c r="Z35" i="45" a="1"/>
  <c r="Z35" i="45"/>
  <c r="V36" i="45" a="1"/>
  <c r="V36" i="45" s="1"/>
  <c r="AC36" i="45" a="1"/>
  <c r="AC36" i="45" s="1"/>
  <c r="Y37" i="45" a="1"/>
  <c r="Y37" i="45" s="1"/>
  <c r="U38" i="45" a="1"/>
  <c r="U38" i="45" s="1"/>
  <c r="X39" i="45" a="1"/>
  <c r="X39" i="45" s="1"/>
  <c r="U40" i="45" a="1"/>
  <c r="U40" i="45" s="1"/>
  <c r="AA40" i="45" a="1"/>
  <c r="AA40" i="45" s="1"/>
  <c r="X41" i="45" a="1"/>
  <c r="X41" i="45" s="1"/>
  <c r="T42" i="45" a="1"/>
  <c r="T42" i="45" s="1"/>
  <c r="AA42" i="45" a="1"/>
  <c r="AA42" i="45" s="1"/>
  <c r="W43" i="45" a="1"/>
  <c r="W43" i="45" s="1"/>
  <c r="S44" i="45" a="1"/>
  <c r="S44" i="45" s="1"/>
  <c r="V45" i="45" a="1"/>
  <c r="V45" i="45" s="1"/>
  <c r="S46" i="45" a="1"/>
  <c r="S46" i="45" s="1"/>
  <c r="Y46" i="45" a="1"/>
  <c r="Y46" i="45" s="1"/>
  <c r="Z47" i="45" a="1"/>
  <c r="Z47" i="45"/>
  <c r="T48" i="45" a="1"/>
  <c r="T48" i="45" s="1"/>
  <c r="Z48" i="45" a="1"/>
  <c r="Z48" i="45" s="1"/>
  <c r="W49" i="45" a="1"/>
  <c r="W49" i="45" s="1"/>
  <c r="T50" i="45" a="1"/>
  <c r="T50" i="45" s="1"/>
  <c r="AB50" i="45" a="1"/>
  <c r="AB50" i="45" s="1"/>
  <c r="Y51" i="45" a="1"/>
  <c r="Y51" i="45" s="1"/>
  <c r="R20" i="45" a="1"/>
  <c r="R20" i="45" s="1"/>
  <c r="W16" i="45" a="1"/>
  <c r="W16" i="45" s="1"/>
  <c r="T17" i="45" a="1"/>
  <c r="T17" i="45" s="1"/>
  <c r="AB17" i="45" a="1"/>
  <c r="AB17" i="45" s="1"/>
  <c r="T19" i="45" a="1"/>
  <c r="T19" i="45" s="1"/>
  <c r="AA19" i="45" a="1"/>
  <c r="AA19" i="45" s="1"/>
  <c r="X20" i="45" a="1"/>
  <c r="X20" i="45" s="1"/>
  <c r="U21" i="45" a="1"/>
  <c r="U21" i="45" s="1"/>
  <c r="X22" i="45" a="1"/>
  <c r="X22" i="45" s="1"/>
  <c r="U23" i="45" a="1"/>
  <c r="U23" i="45"/>
  <c r="AB23" i="45" a="1"/>
  <c r="AB23" i="45" s="1"/>
  <c r="X24" i="45" a="1"/>
  <c r="X24" i="45" s="1"/>
  <c r="T25" i="45" a="1"/>
  <c r="T25" i="45" s="1"/>
  <c r="AB25" i="45" a="1"/>
  <c r="AB25" i="45" s="1"/>
  <c r="X26" i="45" a="1"/>
  <c r="X26" i="45" s="1"/>
  <c r="U27" i="45" a="1"/>
  <c r="U27" i="45" s="1"/>
  <c r="AA27" i="45" a="1"/>
  <c r="AA27" i="45" s="1"/>
  <c r="X28" i="45" a="1"/>
  <c r="X28" i="45" s="1"/>
  <c r="T29" i="45" a="1"/>
  <c r="T29" i="45" s="1"/>
  <c r="AB29" i="45" a="1"/>
  <c r="AB29" i="45" s="1"/>
  <c r="X30" i="45" a="1"/>
  <c r="X30" i="45" s="1"/>
  <c r="T31" i="45" a="1"/>
  <c r="T31" i="45" s="1"/>
  <c r="AB31" i="45" a="1"/>
  <c r="AB31" i="45" s="1"/>
  <c r="X32" i="45" a="1"/>
  <c r="X32" i="45" s="1"/>
  <c r="T33" i="45" a="1"/>
  <c r="T33" i="45" s="1"/>
  <c r="AA33" i="45" a="1"/>
  <c r="AA33" i="45"/>
  <c r="X34" i="45" a="1"/>
  <c r="X34" i="45" s="1"/>
  <c r="S35" i="45" a="1"/>
  <c r="S35" i="45" s="1"/>
  <c r="AA35" i="45" a="1"/>
  <c r="AA35" i="45" s="1"/>
  <c r="S37" i="45" a="1"/>
  <c r="S37" i="45" s="1"/>
  <c r="Z37" i="45" a="1"/>
  <c r="Z37" i="45" s="1"/>
  <c r="V38" i="45" a="1"/>
  <c r="V38" i="45" s="1"/>
  <c r="AC38" i="45" a="1"/>
  <c r="AC38" i="45" s="1"/>
  <c r="Y39" i="45" a="1"/>
  <c r="Y39" i="45" s="1"/>
  <c r="V40" i="45" a="1"/>
  <c r="V40" i="45" s="1"/>
  <c r="AB40" i="45" a="1"/>
  <c r="AB40" i="45" s="1"/>
  <c r="Y41" i="45" a="1"/>
  <c r="Y41" i="45" s="1"/>
  <c r="AB42" i="45" a="1"/>
  <c r="AB42" i="45" s="1"/>
  <c r="X43" i="45" a="1"/>
  <c r="X43" i="45" s="1"/>
  <c r="T44" i="45" a="1"/>
  <c r="T44" i="45" s="1"/>
  <c r="AA44" i="45" a="1"/>
  <c r="AA44" i="45" s="1"/>
  <c r="W45" i="45" a="1"/>
  <c r="W45" i="45"/>
  <c r="T46" i="45" a="1"/>
  <c r="T46" i="45" s="1"/>
  <c r="Z46" i="45" a="1"/>
  <c r="Z46" i="45" s="1"/>
  <c r="U47" i="45" a="1"/>
  <c r="U47" i="45" s="1"/>
  <c r="U48" i="45" a="1"/>
  <c r="U48" i="45" s="1"/>
  <c r="AA48" i="45" a="1"/>
  <c r="AA48" i="45" s="1"/>
  <c r="X49" i="45" a="1"/>
  <c r="X49" i="45" s="1"/>
  <c r="U50" i="45" a="1"/>
  <c r="U50" i="45" s="1"/>
  <c r="AC50" i="45" a="1"/>
  <c r="AC50" i="45" s="1"/>
  <c r="Z51" i="45" a="1"/>
  <c r="Z51" i="45" s="1"/>
  <c r="R21" i="45" a="1"/>
  <c r="R21" i="45" s="1"/>
  <c r="R29" i="45" a="1"/>
  <c r="R29" i="45" s="1"/>
  <c r="R37" i="45" a="1"/>
  <c r="R37" i="45" s="1"/>
  <c r="R45" i="45" a="1"/>
  <c r="R45" i="45" s="1"/>
  <c r="G16" i="45" a="1"/>
  <c r="G16" i="45" s="1"/>
  <c r="M16" i="45" a="1"/>
  <c r="M16" i="45" s="1"/>
  <c r="H17" i="45" a="1"/>
  <c r="H17" i="45"/>
  <c r="N17" i="45" a="1"/>
  <c r="N17" i="45" s="1"/>
  <c r="I18" i="45" a="1"/>
  <c r="I18" i="45" s="1"/>
  <c r="J19" i="45" a="1"/>
  <c r="J19" i="45" s="1"/>
  <c r="P19" i="45" a="1"/>
  <c r="P19" i="45" s="1"/>
  <c r="G21" i="45" a="1"/>
  <c r="G21" i="45" s="1"/>
  <c r="M21" i="45" a="1"/>
  <c r="M21" i="45" s="1"/>
  <c r="H22" i="45" a="1"/>
  <c r="H22" i="45" s="1"/>
  <c r="N22" i="45" a="1"/>
  <c r="N22" i="45" s="1"/>
  <c r="J23" i="45" a="1"/>
  <c r="J23" i="45" s="1"/>
  <c r="P23" i="45" a="1"/>
  <c r="P23" i="45" s="1"/>
  <c r="L25" i="45" a="1"/>
  <c r="L25" i="45" s="1"/>
  <c r="H26" i="45" a="1"/>
  <c r="H26" i="45" s="1"/>
  <c r="N26" i="45" a="1"/>
  <c r="N26" i="45" s="1"/>
  <c r="J27" i="45" a="1"/>
  <c r="J27" i="45" s="1"/>
  <c r="P27" i="45" a="1"/>
  <c r="P27" i="45" s="1"/>
  <c r="J28" i="45" a="1"/>
  <c r="J28" i="45"/>
  <c r="H30" i="45" a="1"/>
  <c r="H30" i="45" s="1"/>
  <c r="N30" i="45" a="1"/>
  <c r="N30" i="45" s="1"/>
  <c r="P31" i="45" a="1"/>
  <c r="P31" i="45" s="1"/>
  <c r="K32" i="45" a="1"/>
  <c r="K32" i="45" s="1"/>
  <c r="F33" i="45" a="1"/>
  <c r="F33" i="45" s="1"/>
  <c r="L33" i="45" a="1"/>
  <c r="L33" i="45" s="1"/>
  <c r="G34" i="45" a="1"/>
  <c r="G34" i="45" s="1"/>
  <c r="N34" i="45" a="1"/>
  <c r="N34" i="45" s="1"/>
  <c r="I35" i="45" a="1"/>
  <c r="I35" i="45" s="1"/>
  <c r="J36" i="45" a="1"/>
  <c r="J36" i="45" s="1"/>
  <c r="L37" i="45" a="1"/>
  <c r="L37" i="45" s="1"/>
  <c r="G38" i="45" a="1"/>
  <c r="G38" i="45" s="1"/>
  <c r="N38" i="45" a="1"/>
  <c r="N38" i="45" s="1"/>
  <c r="H39" i="45" a="1"/>
  <c r="H39" i="45" s="1"/>
  <c r="O39" i="45" a="1"/>
  <c r="O39" i="45" s="1"/>
  <c r="J40" i="45" a="1"/>
  <c r="J40" i="45"/>
  <c r="P40" i="45" a="1"/>
  <c r="P40" i="45" s="1"/>
  <c r="L41" i="45" a="1"/>
  <c r="L41" i="45" s="1"/>
  <c r="M42" i="45" a="1"/>
  <c r="M42" i="45" s="1"/>
  <c r="H43" i="45" a="1"/>
  <c r="H43" i="45" s="1"/>
  <c r="J44" i="45" a="1"/>
  <c r="J44" i="45" s="1"/>
  <c r="P44" i="45" a="1"/>
  <c r="P44" i="45" s="1"/>
  <c r="K45" i="45" a="1"/>
  <c r="K45" i="45" s="1"/>
  <c r="F46" i="45" a="1"/>
  <c r="F46" i="45" s="1"/>
  <c r="L46" i="45" a="1"/>
  <c r="L46" i="45" s="1"/>
  <c r="F47" i="45" a="1"/>
  <c r="F47" i="45" s="1"/>
  <c r="O47" i="45" a="1"/>
  <c r="O47" i="45" s="1"/>
  <c r="O49" i="45" a="1"/>
  <c r="O49" i="45" s="1"/>
  <c r="J50" i="45" a="1"/>
  <c r="J50" i="45" s="1"/>
  <c r="F51" i="45" a="1"/>
  <c r="F51" i="45" s="1"/>
  <c r="L51" i="45" a="1"/>
  <c r="L51" i="45" s="1"/>
  <c r="E19" i="45" a="1"/>
  <c r="E19" i="45"/>
  <c r="E25" i="45" a="1"/>
  <c r="E25" i="45" s="1"/>
  <c r="E32" i="45" a="1"/>
  <c r="E32" i="45" s="1"/>
  <c r="E40" i="45" a="1"/>
  <c r="E40" i="45" s="1"/>
  <c r="E48" i="45" a="1"/>
  <c r="E48" i="45" s="1"/>
  <c r="R28" i="45" a="1"/>
  <c r="R28" i="45" s="1"/>
  <c r="L16" i="45" a="1"/>
  <c r="L16" i="45" s="1"/>
  <c r="F21" i="45" a="1"/>
  <c r="F21" i="45" s="1"/>
  <c r="K25" i="45" a="1"/>
  <c r="K25" i="45" s="1"/>
  <c r="G30" i="45" a="1"/>
  <c r="G30" i="45" s="1"/>
  <c r="M34" i="45" a="1"/>
  <c r="M34" i="45" s="1"/>
  <c r="N43" i="45" a="1"/>
  <c r="N43" i="45" s="1"/>
  <c r="E18" i="45" a="1"/>
  <c r="E18" i="45" s="1"/>
  <c r="R36" i="45" a="1"/>
  <c r="R36" i="45" s="1"/>
  <c r="G17" i="45" a="1"/>
  <c r="G17" i="45" s="1"/>
  <c r="M30" i="45" a="1"/>
  <c r="M30" i="45" s="1"/>
  <c r="H35" i="45" a="1"/>
  <c r="H35" i="45"/>
  <c r="N39" i="45" a="1"/>
  <c r="N39" i="45" s="1"/>
  <c r="I44" i="45" a="1"/>
  <c r="I44" i="45" s="1"/>
  <c r="H48" i="45" a="1"/>
  <c r="H48" i="45" s="1"/>
  <c r="R44" i="45" a="1"/>
  <c r="R44" i="45" s="1"/>
  <c r="M17" i="45" a="1"/>
  <c r="M17" i="45" s="1"/>
  <c r="H31" i="45" a="1"/>
  <c r="H31" i="45" s="1"/>
  <c r="O35" i="45" a="1"/>
  <c r="O35" i="45" s="1"/>
  <c r="I40" i="45" a="1"/>
  <c r="I40" i="45" s="1"/>
  <c r="M48" i="45" a="1"/>
  <c r="M48" i="45" s="1"/>
  <c r="E31" i="45" a="1"/>
  <c r="E31" i="45" s="1"/>
  <c r="R16" i="45" a="1"/>
  <c r="R16" i="45" s="1"/>
  <c r="H18" i="45" a="1"/>
  <c r="H18" i="45" s="1"/>
  <c r="M22" i="45" a="1"/>
  <c r="M22" i="45" s="1"/>
  <c r="I27" i="45" a="1"/>
  <c r="I27" i="45" s="1"/>
  <c r="O31" i="45" a="1"/>
  <c r="O31" i="45" s="1"/>
  <c r="I36" i="45" a="1"/>
  <c r="I36" i="45"/>
  <c r="H49" i="45" a="1"/>
  <c r="H49" i="45" s="1"/>
  <c r="E39" i="45" a="1"/>
  <c r="E39" i="45" s="1"/>
  <c r="N18" i="45" a="1"/>
  <c r="N18" i="45" s="1"/>
  <c r="I23" i="45" a="1"/>
  <c r="I23" i="45" s="1"/>
  <c r="O27" i="45" a="1"/>
  <c r="O27" i="45" s="1"/>
  <c r="J32" i="45" a="1"/>
  <c r="J32" i="45" s="1"/>
  <c r="P36" i="45" a="1"/>
  <c r="P36" i="45" s="1"/>
  <c r="K41" i="45" a="1"/>
  <c r="K41" i="45"/>
  <c r="P45" i="45" a="1"/>
  <c r="P45" i="45" s="1"/>
  <c r="N49" i="45" a="1"/>
  <c r="N49" i="45" s="1"/>
  <c r="E47" i="45" a="1"/>
  <c r="E47" i="45" s="1"/>
  <c r="I19" i="45" a="1"/>
  <c r="I19" i="45" s="1"/>
  <c r="O23" i="45" a="1"/>
  <c r="O23" i="45" s="1"/>
  <c r="K37" i="45" a="1"/>
  <c r="K37" i="45" s="1"/>
  <c r="F42" i="45" a="1"/>
  <c r="F42" i="45" s="1"/>
  <c r="O19" i="45" a="1"/>
  <c r="O19" i="45"/>
  <c r="K24" i="45" a="1"/>
  <c r="K24" i="45" s="1"/>
  <c r="F29" i="45" a="1"/>
  <c r="F29" i="45" s="1"/>
  <c r="K33" i="45" a="1"/>
  <c r="K33" i="45" s="1"/>
  <c r="F38" i="45" a="1"/>
  <c r="F38" i="45" s="1"/>
  <c r="L42" i="45" a="1"/>
  <c r="L42" i="45" s="1"/>
  <c r="P46" i="45" a="1"/>
  <c r="P46" i="45" s="1"/>
  <c r="P50" i="45" a="1"/>
  <c r="P50" i="45" s="1"/>
  <c r="M38" i="45" a="1"/>
  <c r="M38" i="45"/>
  <c r="G43" i="45" a="1"/>
  <c r="G43" i="45" s="1"/>
  <c r="J47" i="45" a="1"/>
  <c r="J47" i="45" s="1"/>
  <c r="F16" i="45" a="1"/>
  <c r="F16" i="45" s="1"/>
  <c r="K51" i="45" a="1"/>
  <c r="K51" i="45" s="1"/>
  <c r="K20" i="45" a="1"/>
  <c r="K20" i="45" s="1"/>
  <c r="F25" i="45" a="1"/>
  <c r="F25" i="45" s="1"/>
  <c r="E45" i="42" a="1"/>
  <c r="E45" i="42" s="1"/>
  <c r="E33" i="42" a="1"/>
  <c r="E33" i="42"/>
  <c r="E24" i="42" a="1"/>
  <c r="E24" i="42" s="1"/>
  <c r="K51" i="42" a="1"/>
  <c r="K51" i="42" s="1"/>
  <c r="J50" i="42" a="1"/>
  <c r="J50" i="42" s="1"/>
  <c r="H49" i="42" a="1"/>
  <c r="H49" i="42" s="1"/>
  <c r="F48" i="42" a="1"/>
  <c r="F48" i="42" s="1"/>
  <c r="P46" i="42" a="1"/>
  <c r="P46" i="42" s="1"/>
  <c r="P45" i="42" a="1"/>
  <c r="P45" i="42" s="1"/>
  <c r="F45" i="42" a="1"/>
  <c r="F45" i="42"/>
  <c r="H43" i="42" a="1"/>
  <c r="H43" i="42" s="1"/>
  <c r="J42" i="42" a="1"/>
  <c r="J42" i="42" s="1"/>
  <c r="J41" i="42" a="1"/>
  <c r="J41" i="42" s="1"/>
  <c r="L40" i="42" a="1"/>
  <c r="L40" i="42" s="1"/>
  <c r="M39" i="42" a="1"/>
  <c r="M39" i="42" s="1"/>
  <c r="M38" i="42" a="1"/>
  <c r="M38" i="42" s="1"/>
  <c r="O37" i="42" a="1"/>
  <c r="O37" i="42" s="1"/>
  <c r="G35" i="42" a="1"/>
  <c r="G35" i="42"/>
  <c r="P33" i="42" a="1"/>
  <c r="P33" i="42" s="1"/>
  <c r="L32" i="42" a="1"/>
  <c r="L32" i="42" s="1"/>
  <c r="G31" i="42" a="1"/>
  <c r="G31" i="42" s="1"/>
  <c r="N29" i="42" a="1"/>
  <c r="N29" i="42" s="1"/>
  <c r="K25" i="42" a="1"/>
  <c r="K25" i="42" s="1"/>
  <c r="G24" i="42" a="1"/>
  <c r="G24" i="42" s="1"/>
  <c r="N22" i="42" a="1"/>
  <c r="N22" i="42" s="1"/>
  <c r="J21" i="42" a="1"/>
  <c r="J21" i="42"/>
  <c r="F20" i="42" a="1"/>
  <c r="F20" i="42" s="1"/>
  <c r="N18" i="42" a="1"/>
  <c r="N18" i="42" s="1"/>
  <c r="I17" i="42" a="1"/>
  <c r="I17" i="42" s="1"/>
  <c r="F16" i="42" a="1"/>
  <c r="F16" i="42" s="1"/>
  <c r="E25" i="44" a="1"/>
  <c r="E25" i="44" s="1"/>
  <c r="I46" i="44" a="1"/>
  <c r="I46" i="44" s="1"/>
  <c r="I40" i="44" a="1"/>
  <c r="I40" i="44" s="1"/>
  <c r="I32" i="44" a="1"/>
  <c r="I32" i="44"/>
  <c r="L21" i="44" a="1"/>
  <c r="L21" i="44" s="1"/>
  <c r="E44" i="42" a="1"/>
  <c r="E44" i="42" s="1"/>
  <c r="O45" i="42" a="1"/>
  <c r="O45" i="42" s="1"/>
  <c r="O36" i="42" a="1"/>
  <c r="O36" i="42" s="1"/>
  <c r="I21" i="42" a="1"/>
  <c r="I21" i="42" s="1"/>
  <c r="E42" i="42" a="1"/>
  <c r="E42" i="42" s="1"/>
  <c r="E31" i="42" a="1"/>
  <c r="E31" i="42" s="1"/>
  <c r="I51" i="42" a="1"/>
  <c r="I51" i="42"/>
  <c r="F50" i="42" a="1"/>
  <c r="F50" i="42" s="1"/>
  <c r="P48" i="42" a="1"/>
  <c r="P48" i="42" s="1"/>
  <c r="N47" i="42" a="1"/>
  <c r="N47" i="42" s="1"/>
  <c r="M46" i="42" a="1"/>
  <c r="M46" i="42" s="1"/>
  <c r="N44" i="42" a="1"/>
  <c r="N44" i="42" s="1"/>
  <c r="P43" i="42" a="1"/>
  <c r="P43" i="42" s="1"/>
  <c r="F43" i="42" a="1"/>
  <c r="F43" i="42" s="1"/>
  <c r="H40" i="42" a="1"/>
  <c r="H40" i="42"/>
  <c r="J39" i="42" a="1"/>
  <c r="J39" i="42" s="1"/>
  <c r="K38" i="42" a="1"/>
  <c r="K38" i="42" s="1"/>
  <c r="L37" i="42" a="1"/>
  <c r="L37" i="42" s="1"/>
  <c r="N36" i="42" a="1"/>
  <c r="N36" i="42" s="1"/>
  <c r="M35" i="42" a="1"/>
  <c r="M35" i="42" s="1"/>
  <c r="N34" i="42" a="1"/>
  <c r="N34" i="42" s="1"/>
  <c r="F32" i="42" a="1"/>
  <c r="F32" i="42" s="1"/>
  <c r="M30" i="42" a="1"/>
  <c r="M30" i="42"/>
  <c r="H29" i="42" a="1"/>
  <c r="H29" i="42" s="1"/>
  <c r="O27" i="42" a="1"/>
  <c r="O27" i="42" s="1"/>
  <c r="K26" i="42" a="1"/>
  <c r="K26" i="42" s="1"/>
  <c r="F25" i="42" a="1"/>
  <c r="F25" i="42" s="1"/>
  <c r="M23" i="42" a="1"/>
  <c r="M23" i="42" s="1"/>
  <c r="J22" i="42" a="1"/>
  <c r="J22" i="42" s="1"/>
  <c r="M19" i="42" a="1"/>
  <c r="M19" i="42" s="1"/>
  <c r="F17" i="42" a="1"/>
  <c r="F17" i="42"/>
  <c r="P50" i="44" a="1"/>
  <c r="P50" i="44" s="1"/>
  <c r="N44" i="44" a="1"/>
  <c r="N44" i="44" s="1"/>
  <c r="M38" i="44" a="1"/>
  <c r="M38" i="44" s="1"/>
  <c r="N29" i="44" a="1"/>
  <c r="N29" i="44" s="1"/>
  <c r="O47" i="42" a="1"/>
  <c r="O47" i="42" s="1"/>
  <c r="L39" i="42" a="1"/>
  <c r="L39" i="42" s="1"/>
  <c r="M29" i="42" a="1"/>
  <c r="M29" i="42" s="1"/>
  <c r="I16" i="44" a="1"/>
  <c r="I16" i="44"/>
  <c r="F17" i="44" a="1"/>
  <c r="F17" i="44" s="1"/>
  <c r="I18" i="44" a="1"/>
  <c r="I18" i="44" s="1"/>
  <c r="F19" i="44" a="1"/>
  <c r="F19" i="44" s="1"/>
  <c r="N19" i="44" a="1"/>
  <c r="N19" i="44" s="1"/>
  <c r="K20" i="44" a="1"/>
  <c r="K20" i="44" s="1"/>
  <c r="K16" i="44" a="1"/>
  <c r="K16" i="44" s="1"/>
  <c r="H17" i="44" a="1"/>
  <c r="H17" i="44" s="1"/>
  <c r="O17" i="44" a="1"/>
  <c r="O17" i="44"/>
  <c r="K18" i="44" a="1"/>
  <c r="K18" i="44" s="1"/>
  <c r="H19" i="44" a="1"/>
  <c r="H19" i="44" s="1"/>
  <c r="P19" i="44" a="1"/>
  <c r="P19" i="44" s="1"/>
  <c r="H21" i="44" a="1"/>
  <c r="H21" i="44" s="1"/>
  <c r="P21" i="44" a="1"/>
  <c r="P21" i="44" s="1"/>
  <c r="M22" i="44" a="1"/>
  <c r="M22" i="44" s="1"/>
  <c r="J23" i="44" a="1"/>
  <c r="J23" i="44" s="1"/>
  <c r="P23" i="44" a="1"/>
  <c r="P23" i="44"/>
  <c r="M24" i="44" a="1"/>
  <c r="M24" i="44" s="1"/>
  <c r="J25" i="44" a="1"/>
  <c r="J25" i="44" s="1"/>
  <c r="G26" i="44" a="1"/>
  <c r="G26" i="44" s="1"/>
  <c r="N26" i="44" a="1"/>
  <c r="N26" i="44" s="1"/>
  <c r="J27" i="44" a="1"/>
  <c r="J27" i="44" s="1"/>
  <c r="G28" i="44" a="1"/>
  <c r="G28" i="44" s="1"/>
  <c r="O28" i="44" a="1"/>
  <c r="O28" i="44" s="1"/>
  <c r="K29" i="44" a="1"/>
  <c r="K29" i="44"/>
  <c r="G30" i="44" a="1"/>
  <c r="G30" i="44" s="1"/>
  <c r="K31" i="44" a="1"/>
  <c r="K31" i="44" s="1"/>
  <c r="H32" i="44" a="1"/>
  <c r="H32" i="44" s="1"/>
  <c r="O32" i="44" a="1"/>
  <c r="O32" i="44" s="1"/>
  <c r="K33" i="44" a="1"/>
  <c r="K33" i="44" s="1"/>
  <c r="F16" i="44" a="1"/>
  <c r="F16" i="44" s="1"/>
  <c r="M16" i="44" a="1"/>
  <c r="M16" i="44" s="1"/>
  <c r="J17" i="44" a="1"/>
  <c r="J17" i="44"/>
  <c r="F18" i="44" a="1"/>
  <c r="F18" i="44" s="1"/>
  <c r="M18" i="44" a="1"/>
  <c r="M18" i="44" s="1"/>
  <c r="J19" i="44" a="1"/>
  <c r="J19" i="44" s="1"/>
  <c r="G20" i="44" a="1"/>
  <c r="G20" i="44" s="1"/>
  <c r="N20" i="44" a="1"/>
  <c r="N20" i="44" s="1"/>
  <c r="J21" i="44" a="1"/>
  <c r="J21" i="44" s="1"/>
  <c r="G22" i="44" a="1"/>
  <c r="G22" i="44" s="1"/>
  <c r="O22" i="44" a="1"/>
  <c r="O22" i="44"/>
  <c r="G24" i="44" a="1"/>
  <c r="G24" i="44" s="1"/>
  <c r="O24" i="44" a="1"/>
  <c r="O24" i="44" s="1"/>
  <c r="L25" i="44" a="1"/>
  <c r="L25" i="44" s="1"/>
  <c r="I26" i="44" a="1"/>
  <c r="I26" i="44" s="1"/>
  <c r="P16" i="44" a="1"/>
  <c r="P16" i="44" s="1"/>
  <c r="M17" i="44" a="1"/>
  <c r="M17" i="44" s="1"/>
  <c r="H18" i="44" a="1"/>
  <c r="H18" i="44" s="1"/>
  <c r="P18" i="44" a="1"/>
  <c r="P18" i="44"/>
  <c r="M19" i="44" a="1"/>
  <c r="M19" i="44" s="1"/>
  <c r="J20" i="44" a="1"/>
  <c r="J20" i="44" s="1"/>
  <c r="M21" i="44" a="1"/>
  <c r="M21" i="44" s="1"/>
  <c r="J22" i="44" a="1"/>
  <c r="J22" i="44" s="1"/>
  <c r="G23" i="44" a="1"/>
  <c r="G23" i="44" s="1"/>
  <c r="N23" i="44" a="1"/>
  <c r="N23" i="44" s="1"/>
  <c r="J24" i="44" a="1"/>
  <c r="J24" i="44" s="1"/>
  <c r="G25" i="44" a="1"/>
  <c r="G25" i="44"/>
  <c r="O25" i="44" a="1"/>
  <c r="O25" i="44" s="1"/>
  <c r="K26" i="44" a="1"/>
  <c r="K26" i="44" s="1"/>
  <c r="G27" i="44" a="1"/>
  <c r="G27" i="44" s="1"/>
  <c r="O27" i="44" a="1"/>
  <c r="O27" i="44" s="1"/>
  <c r="L28" i="44" a="1"/>
  <c r="L28" i="44" s="1"/>
  <c r="I29" i="44" a="1"/>
  <c r="I29" i="44" s="1"/>
  <c r="P29" i="44" a="1"/>
  <c r="P29" i="44" s="1"/>
  <c r="L30" i="44" a="1"/>
  <c r="L30" i="44"/>
  <c r="H31" i="44" a="1"/>
  <c r="H31" i="44" s="1"/>
  <c r="P31" i="44" a="1"/>
  <c r="P31" i="44" s="1"/>
  <c r="L32" i="44" a="1"/>
  <c r="L32" i="44" s="1"/>
  <c r="H33" i="44" a="1"/>
  <c r="H33" i="44" s="1"/>
  <c r="O33" i="44" a="1"/>
  <c r="O33" i="44" s="1"/>
  <c r="L34" i="44" a="1"/>
  <c r="L34" i="44" s="1"/>
  <c r="H35" i="44" a="1"/>
  <c r="H35" i="44" s="1"/>
  <c r="L36" i="44" a="1"/>
  <c r="L36" i="44"/>
  <c r="H37" i="44" a="1"/>
  <c r="H37" i="44" s="1"/>
  <c r="P37" i="44" a="1"/>
  <c r="P37" i="44" s="1"/>
  <c r="L38" i="44" a="1"/>
  <c r="L38" i="44" s="1"/>
  <c r="L16" i="44" a="1"/>
  <c r="L16" i="44" s="1"/>
  <c r="P17" i="44" a="1"/>
  <c r="P17" i="44" s="1"/>
  <c r="I19" i="44" a="1"/>
  <c r="I19" i="44" s="1"/>
  <c r="M20" i="44" a="1"/>
  <c r="M20" i="44" s="1"/>
  <c r="N21" i="44" a="1"/>
  <c r="N21" i="44"/>
  <c r="P22" i="44" a="1"/>
  <c r="P22" i="44" s="1"/>
  <c r="F25" i="44" a="1"/>
  <c r="F25" i="44" s="1"/>
  <c r="H26" i="44" a="1"/>
  <c r="H26" i="44" s="1"/>
  <c r="F27" i="44" a="1"/>
  <c r="F27" i="44" s="1"/>
  <c r="F28" i="44" a="1"/>
  <c r="F28" i="44" s="1"/>
  <c r="F29" i="44" a="1"/>
  <c r="F29" i="44" s="1"/>
  <c r="O29" i="44" a="1"/>
  <c r="O29" i="44" s="1"/>
  <c r="N30" i="44" a="1"/>
  <c r="N30" i="44"/>
  <c r="M31" i="44" a="1"/>
  <c r="M31" i="44" s="1"/>
  <c r="K32" i="44" a="1"/>
  <c r="K32" i="44" s="1"/>
  <c r="J33" i="44" a="1"/>
  <c r="J33" i="44" s="1"/>
  <c r="H34" i="44" a="1"/>
  <c r="H34" i="44" s="1"/>
  <c r="F35" i="44" a="1"/>
  <c r="F35" i="44" s="1"/>
  <c r="N35" i="44" a="1"/>
  <c r="N35" i="44" s="1"/>
  <c r="K36" i="44" a="1"/>
  <c r="K36" i="44" s="1"/>
  <c r="I37" i="44" a="1"/>
  <c r="I37" i="44"/>
  <c r="K39" i="44" a="1"/>
  <c r="K39" i="44" s="1"/>
  <c r="G40" i="44" a="1"/>
  <c r="G40" i="44" s="1"/>
  <c r="M40" i="44" a="1"/>
  <c r="M40" i="44" s="1"/>
  <c r="H41" i="44" a="1"/>
  <c r="H41" i="44" s="1"/>
  <c r="N41" i="44" a="1"/>
  <c r="N41" i="44" s="1"/>
  <c r="I42" i="44" a="1"/>
  <c r="I42" i="44" s="1"/>
  <c r="O42" i="44" a="1"/>
  <c r="O42" i="44" s="1"/>
  <c r="K43" i="44" a="1"/>
  <c r="K43" i="44"/>
  <c r="F44" i="44" a="1"/>
  <c r="F44" i="44" s="1"/>
  <c r="M44" i="44" a="1"/>
  <c r="M44" i="44" s="1"/>
  <c r="H45" i="44" a="1"/>
  <c r="H45" i="44" s="1"/>
  <c r="N45" i="44" a="1"/>
  <c r="N45" i="44" s="1"/>
  <c r="J46" i="44" a="1"/>
  <c r="J46" i="44" s="1"/>
  <c r="P46" i="44" a="1"/>
  <c r="P46" i="44" s="1"/>
  <c r="K47" i="44" a="1"/>
  <c r="K47" i="44" s="1"/>
  <c r="G48" i="44" a="1"/>
  <c r="G48" i="44"/>
  <c r="M48" i="44" a="1"/>
  <c r="M48" i="44" s="1"/>
  <c r="O49" i="44" a="1"/>
  <c r="O49" i="44" s="1"/>
  <c r="J50" i="44" a="1"/>
  <c r="J50" i="44" s="1"/>
  <c r="F51" i="44" a="1"/>
  <c r="F51" i="44" s="1"/>
  <c r="L51" i="44" a="1"/>
  <c r="L51" i="44" s="1"/>
  <c r="E19" i="44" a="1"/>
  <c r="E19" i="44" s="1"/>
  <c r="E27" i="44" a="1"/>
  <c r="E27" i="44" s="1"/>
  <c r="E35" i="44" a="1"/>
  <c r="E35" i="44"/>
  <c r="E43" i="44" a="1"/>
  <c r="E43" i="44" s="1"/>
  <c r="E51" i="44" a="1"/>
  <c r="E51" i="44" s="1"/>
  <c r="N16" i="44" a="1"/>
  <c r="N16" i="44" s="1"/>
  <c r="K19" i="44" a="1"/>
  <c r="K19" i="44" s="1"/>
  <c r="O20" i="44" a="1"/>
  <c r="O20" i="44" s="1"/>
  <c r="O21" i="44" a="1"/>
  <c r="O21" i="44" s="1"/>
  <c r="F23" i="44" a="1"/>
  <c r="F23" i="44" s="1"/>
  <c r="F24" i="44" a="1"/>
  <c r="F24" i="44"/>
  <c r="H25" i="44" a="1"/>
  <c r="H25" i="44" s="1"/>
  <c r="J26" i="44" a="1"/>
  <c r="J26" i="44" s="1"/>
  <c r="H27" i="44" a="1"/>
  <c r="H27" i="44" s="1"/>
  <c r="H28" i="44" a="1"/>
  <c r="H28" i="44" s="1"/>
  <c r="G29" i="44" a="1"/>
  <c r="G29" i="44" s="1"/>
  <c r="F30" i="44" a="1"/>
  <c r="F30" i="44" s="1"/>
  <c r="O30" i="44" a="1"/>
  <c r="O30" i="44" s="1"/>
  <c r="N31" i="44" a="1"/>
  <c r="N31" i="44"/>
  <c r="M32" i="44" a="1"/>
  <c r="M32" i="44" s="1"/>
  <c r="L33" i="44" a="1"/>
  <c r="L33" i="44" s="1"/>
  <c r="I34" i="44" a="1"/>
  <c r="I34" i="44" s="1"/>
  <c r="G35" i="44" a="1"/>
  <c r="G35" i="44" s="1"/>
  <c r="O35" i="44" a="1"/>
  <c r="O35" i="44" s="1"/>
  <c r="J37" i="44" a="1"/>
  <c r="J37" i="44" s="1"/>
  <c r="G38" i="44" a="1"/>
  <c r="G38" i="44" s="1"/>
  <c r="O38" i="44" a="1"/>
  <c r="O38" i="44"/>
  <c r="H40" i="44" a="1"/>
  <c r="H40" i="44" s="1"/>
  <c r="N40" i="44" a="1"/>
  <c r="N40" i="44" s="1"/>
  <c r="I41" i="44" a="1"/>
  <c r="I41" i="44" s="1"/>
  <c r="J42" i="44" a="1"/>
  <c r="J42" i="44" s="1"/>
  <c r="P42" i="44" a="1"/>
  <c r="P42" i="44" s="1"/>
  <c r="G44" i="44" a="1"/>
  <c r="G44" i="44" s="1"/>
  <c r="I45" i="44" a="1"/>
  <c r="I45" i="44" s="1"/>
  <c r="O45" i="44" a="1"/>
  <c r="O45" i="44"/>
  <c r="F47" i="44" a="1"/>
  <c r="F47" i="44" s="1"/>
  <c r="L47" i="44" a="1"/>
  <c r="L47" i="44" s="1"/>
  <c r="N48" i="44" a="1"/>
  <c r="N48" i="44" s="1"/>
  <c r="I49" i="44" a="1"/>
  <c r="I49" i="44" s="1"/>
  <c r="P49" i="44" a="1"/>
  <c r="P49" i="44" s="1"/>
  <c r="K50" i="44" a="1"/>
  <c r="K50" i="44" s="1"/>
  <c r="M51" i="44" a="1"/>
  <c r="M51" i="44" s="1"/>
  <c r="E20" i="44" a="1"/>
  <c r="E20" i="44"/>
  <c r="E28" i="44" a="1"/>
  <c r="E28" i="44" s="1"/>
  <c r="E36" i="44" a="1"/>
  <c r="E36" i="44" s="1"/>
  <c r="E44" i="44" a="1"/>
  <c r="E44" i="44" s="1"/>
  <c r="E16" i="44" a="1"/>
  <c r="E16" i="44" s="1"/>
  <c r="G17" i="44" a="1"/>
  <c r="G17" i="44" s="1"/>
  <c r="J18" i="44" a="1"/>
  <c r="J18" i="44" s="1"/>
  <c r="O19" i="44" a="1"/>
  <c r="O19" i="44" s="1"/>
  <c r="F21" i="44" a="1"/>
  <c r="F21" i="44"/>
  <c r="H22" i="44" a="1"/>
  <c r="H22" i="44" s="1"/>
  <c r="I23" i="44" a="1"/>
  <c r="I23" i="44" s="1"/>
  <c r="I24" i="44" a="1"/>
  <c r="I24" i="44" s="1"/>
  <c r="K25" i="44" a="1"/>
  <c r="K25" i="44" s="1"/>
  <c r="L26" i="44" a="1"/>
  <c r="L26" i="44" s="1"/>
  <c r="K27" i="44" a="1"/>
  <c r="K27" i="44" s="1"/>
  <c r="J28" i="44" a="1"/>
  <c r="J28" i="44" s="1"/>
  <c r="H30" i="44" a="1"/>
  <c r="H30" i="44"/>
  <c r="F31" i="44" a="1"/>
  <c r="F31" i="44" s="1"/>
  <c r="F32" i="44" a="1"/>
  <c r="F32" i="44" s="1"/>
  <c r="P32" i="44" a="1"/>
  <c r="P32" i="44" s="1"/>
  <c r="K34" i="44" a="1"/>
  <c r="K34" i="44" s="1"/>
  <c r="I35" i="44" a="1"/>
  <c r="I35" i="44" s="1"/>
  <c r="F36" i="44" a="1"/>
  <c r="F36" i="44" s="1"/>
  <c r="N36" i="44" a="1"/>
  <c r="N36" i="44" s="1"/>
  <c r="L37" i="44" a="1"/>
  <c r="L37" i="44"/>
  <c r="I38" i="44" a="1"/>
  <c r="I38" i="44" s="1"/>
  <c r="F39" i="44" a="1"/>
  <c r="F39" i="44" s="1"/>
  <c r="M39" i="44" a="1"/>
  <c r="M39" i="44" s="1"/>
  <c r="P40" i="44" a="1"/>
  <c r="P40" i="44" s="1"/>
  <c r="J41" i="44" a="1"/>
  <c r="J41" i="44" s="1"/>
  <c r="P41" i="44" a="1"/>
  <c r="P41" i="44" s="1"/>
  <c r="G43" i="44" a="1"/>
  <c r="G43" i="44" s="1"/>
  <c r="M43" i="44" a="1"/>
  <c r="M43" i="44"/>
  <c r="O44" i="44" a="1"/>
  <c r="O44" i="44" s="1"/>
  <c r="F46" i="44" a="1"/>
  <c r="F46" i="44" s="1"/>
  <c r="L46" i="44" a="1"/>
  <c r="L46" i="44" s="1"/>
  <c r="G47" i="44" a="1"/>
  <c r="G47" i="44" s="1"/>
  <c r="N47" i="44" a="1"/>
  <c r="N47" i="44" s="1"/>
  <c r="I48" i="44" a="1"/>
  <c r="I48" i="44" s="1"/>
  <c r="K49" i="44" a="1"/>
  <c r="K49" i="44" s="1"/>
  <c r="F50" i="44" a="1"/>
  <c r="F50" i="44"/>
  <c r="M50" i="44" a="1"/>
  <c r="M50" i="44" s="1"/>
  <c r="H51" i="44" a="1"/>
  <c r="H51" i="44" s="1"/>
  <c r="E22" i="44" a="1"/>
  <c r="E22" i="44" s="1"/>
  <c r="E30" i="44" a="1"/>
  <c r="E30" i="44" s="1"/>
  <c r="E38" i="44" a="1"/>
  <c r="E38" i="44" s="1"/>
  <c r="E46" i="44" a="1"/>
  <c r="E46" i="44" s="1"/>
  <c r="I17" i="44" a="1"/>
  <c r="I17" i="44" s="1"/>
  <c r="L18" i="44" a="1"/>
  <c r="L18" i="44"/>
  <c r="F20" i="44" a="1"/>
  <c r="F20" i="44" s="1"/>
  <c r="G21" i="44" a="1"/>
  <c r="G21" i="44" s="1"/>
  <c r="I22" i="44" a="1"/>
  <c r="I22" i="44" s="1"/>
  <c r="K23" i="44" a="1"/>
  <c r="K23" i="44" s="1"/>
  <c r="K24" i="44" a="1"/>
  <c r="K24" i="44" s="1"/>
  <c r="M25" i="44" a="1"/>
  <c r="M25" i="44" s="1"/>
  <c r="M26" i="44" a="1"/>
  <c r="M26" i="44" s="1"/>
  <c r="L27" i="44" a="1"/>
  <c r="L27" i="44"/>
  <c r="K28" i="44" a="1"/>
  <c r="K28" i="44" s="1"/>
  <c r="J29" i="44" a="1"/>
  <c r="J29" i="44" s="1"/>
  <c r="I30" i="44" a="1"/>
  <c r="I30" i="44" s="1"/>
  <c r="G31" i="44" a="1"/>
  <c r="G31" i="44" s="1"/>
  <c r="G32" i="44" a="1"/>
  <c r="G32" i="44" s="1"/>
  <c r="N33" i="44" a="1"/>
  <c r="N33" i="44" s="1"/>
  <c r="M34" i="44" a="1"/>
  <c r="M34" i="44" s="1"/>
  <c r="J35" i="44" a="1"/>
  <c r="J35" i="44"/>
  <c r="G36" i="44" a="1"/>
  <c r="G36" i="44" s="1"/>
  <c r="O36" i="44" a="1"/>
  <c r="O36" i="44" s="1"/>
  <c r="M37" i="44" a="1"/>
  <c r="M37" i="44" s="1"/>
  <c r="J38" i="44" a="1"/>
  <c r="J38" i="44" s="1"/>
  <c r="G39" i="44" a="1"/>
  <c r="G39" i="44" s="1"/>
  <c r="N39" i="44" a="1"/>
  <c r="N39" i="44" s="1"/>
  <c r="J40" i="44" a="1"/>
  <c r="J40" i="44" s="1"/>
  <c r="F42" i="44" a="1"/>
  <c r="F42" i="44"/>
  <c r="L42" i="44" a="1"/>
  <c r="L42" i="44" s="1"/>
  <c r="H43" i="44" a="1"/>
  <c r="H43" i="44" s="1"/>
  <c r="N43" i="44" a="1"/>
  <c r="N43" i="44" s="1"/>
  <c r="I44" i="44" a="1"/>
  <c r="I44" i="44" s="1"/>
  <c r="P44" i="44" a="1"/>
  <c r="P44" i="44" s="1"/>
  <c r="K45" i="44" a="1"/>
  <c r="K45" i="44" s="1"/>
  <c r="G46" i="44" a="1"/>
  <c r="G46" i="44" s="1"/>
  <c r="M46" i="44" a="1"/>
  <c r="M46" i="44"/>
  <c r="H47" i="44" a="1"/>
  <c r="H47" i="44" s="1"/>
  <c r="J48" i="44" a="1"/>
  <c r="J48" i="44" s="1"/>
  <c r="P48" i="44" a="1"/>
  <c r="P48" i="44" s="1"/>
  <c r="L49" i="44" a="1"/>
  <c r="L49" i="44" s="1"/>
  <c r="G50" i="44" a="1"/>
  <c r="G50" i="44" s="1"/>
  <c r="I51" i="44" a="1"/>
  <c r="I51" i="44" s="1"/>
  <c r="O51" i="44" a="1"/>
  <c r="O51" i="44" s="1"/>
  <c r="E23" i="44" a="1"/>
  <c r="E23" i="44"/>
  <c r="E31" i="44" a="1"/>
  <c r="E31" i="44" s="1"/>
  <c r="E39" i="44" a="1"/>
  <c r="E39" i="44" s="1"/>
  <c r="E47" i="44" a="1"/>
  <c r="E47" i="44" s="1"/>
  <c r="G16" i="44" a="1"/>
  <c r="G16" i="44" s="1"/>
  <c r="K17" i="44" a="1"/>
  <c r="K17" i="44" s="1"/>
  <c r="N18" i="44" a="1"/>
  <c r="N18" i="44" s="1"/>
  <c r="H20" i="44" a="1"/>
  <c r="H20" i="44" s="1"/>
  <c r="I21" i="44" a="1"/>
  <c r="I21" i="44"/>
  <c r="K22" i="44" a="1"/>
  <c r="K22" i="44" s="1"/>
  <c r="L23" i="44" a="1"/>
  <c r="L23" i="44" s="1"/>
  <c r="L24" i="44" a="1"/>
  <c r="L24" i="44" s="1"/>
  <c r="N25" i="44" a="1"/>
  <c r="N25" i="44" s="1"/>
  <c r="M27" i="44" a="1"/>
  <c r="M27" i="44" s="1"/>
  <c r="M28" i="44" a="1"/>
  <c r="M28" i="44" s="1"/>
  <c r="L29" i="44" a="1"/>
  <c r="L29" i="44" s="1"/>
  <c r="J30" i="44" a="1"/>
  <c r="J30" i="44"/>
  <c r="I31" i="44" a="1"/>
  <c r="I31" i="44" s="1"/>
  <c r="F33" i="44" a="1"/>
  <c r="F33" i="44" s="1"/>
  <c r="P33" i="44" a="1"/>
  <c r="P33" i="44" s="1"/>
  <c r="N34" i="44" a="1"/>
  <c r="N34" i="44" s="1"/>
  <c r="K35" i="44" a="1"/>
  <c r="K35" i="44" s="1"/>
  <c r="H36" i="44" a="1"/>
  <c r="H36" i="44" s="1"/>
  <c r="P36" i="44" a="1"/>
  <c r="P36" i="44" s="1"/>
  <c r="N37" i="44" a="1"/>
  <c r="N37" i="44"/>
  <c r="K38" i="44" a="1"/>
  <c r="K38" i="44" s="1"/>
  <c r="H39" i="44" a="1"/>
  <c r="H39" i="44" s="1"/>
  <c r="O39" i="44" a="1"/>
  <c r="O39" i="44" s="1"/>
  <c r="K40" i="44" a="1"/>
  <c r="K40" i="44" s="1"/>
  <c r="F41" i="44" a="1"/>
  <c r="F41" i="44" s="1"/>
  <c r="K41" i="44" a="1"/>
  <c r="K41" i="44" s="1"/>
  <c r="M42" i="44" a="1"/>
  <c r="M42" i="44" s="1"/>
  <c r="O43" i="44" a="1"/>
  <c r="O43" i="44"/>
  <c r="J44" i="44" a="1"/>
  <c r="J44" i="44" s="1"/>
  <c r="L45" i="44" a="1"/>
  <c r="L45" i="44" s="1"/>
  <c r="N46" i="44" a="1"/>
  <c r="N46" i="44" s="1"/>
  <c r="I47" i="44" a="1"/>
  <c r="I47" i="44" s="1"/>
  <c r="O47" i="44" a="1"/>
  <c r="O47" i="44" s="1"/>
  <c r="K48" i="44" a="1"/>
  <c r="K48" i="44" s="1"/>
  <c r="F49" i="44" a="1"/>
  <c r="F49" i="44" s="1"/>
  <c r="H50" i="44" a="1"/>
  <c r="H50" i="44"/>
  <c r="N50" i="44" a="1"/>
  <c r="N50" i="44" s="1"/>
  <c r="J51" i="44" a="1"/>
  <c r="J51" i="44" s="1"/>
  <c r="P51" i="44" a="1"/>
  <c r="P51" i="44" s="1"/>
  <c r="E24" i="44" a="1"/>
  <c r="E24" i="44" s="1"/>
  <c r="E32" i="44" a="1"/>
  <c r="E32" i="44" s="1"/>
  <c r="E40" i="44" a="1"/>
  <c r="E40" i="44" s="1"/>
  <c r="E48" i="44" a="1"/>
  <c r="E48" i="44" s="1"/>
  <c r="N17" i="44" a="1"/>
  <c r="N17" i="44"/>
  <c r="K21" i="44" a="1"/>
  <c r="K21" i="44" s="1"/>
  <c r="H24" i="44" a="1"/>
  <c r="H24" i="44" s="1"/>
  <c r="P26" i="44" a="1"/>
  <c r="P26" i="44" s="1"/>
  <c r="M29" i="44" a="1"/>
  <c r="M29" i="44" s="1"/>
  <c r="O31" i="44" a="1"/>
  <c r="O31" i="44" s="1"/>
  <c r="G34" i="44" a="1"/>
  <c r="G34" i="44" s="1"/>
  <c r="I36" i="44" a="1"/>
  <c r="I36" i="44" s="1"/>
  <c r="H38" i="44" a="1"/>
  <c r="H38" i="44"/>
  <c r="F40" i="44" a="1"/>
  <c r="F40" i="44" s="1"/>
  <c r="L41" i="44" a="1"/>
  <c r="L41" i="44" s="1"/>
  <c r="F43" i="44" a="1"/>
  <c r="F43" i="44" s="1"/>
  <c r="L44" i="44" a="1"/>
  <c r="L44" i="44" s="1"/>
  <c r="H46" i="44" a="1"/>
  <c r="H46" i="44" s="1"/>
  <c r="M47" i="44" a="1"/>
  <c r="M47" i="44" s="1"/>
  <c r="H49" i="44" a="1"/>
  <c r="H49" i="44" s="1"/>
  <c r="O50" i="44" a="1"/>
  <c r="O50" i="44"/>
  <c r="E21" i="44" a="1"/>
  <c r="E21" i="44" s="1"/>
  <c r="E42" i="44" a="1"/>
  <c r="E42" i="44" s="1"/>
  <c r="O18" i="44" a="1"/>
  <c r="O18" i="44" s="1"/>
  <c r="F22" i="44" a="1"/>
  <c r="F22" i="44" s="1"/>
  <c r="P24" i="44" a="1"/>
  <c r="P24" i="44" s="1"/>
  <c r="N27" i="44" a="1"/>
  <c r="N27" i="44" s="1"/>
  <c r="J32" i="44" a="1"/>
  <c r="J32" i="44" s="1"/>
  <c r="O34" i="44" a="1"/>
  <c r="O34" i="44"/>
  <c r="M36" i="44" a="1"/>
  <c r="M36" i="44" s="1"/>
  <c r="N38" i="44" a="1"/>
  <c r="N38" i="44" s="1"/>
  <c r="L40" i="44" a="1"/>
  <c r="L40" i="44" s="1"/>
  <c r="O41" i="44" a="1"/>
  <c r="O41" i="44" s="1"/>
  <c r="J43" i="44" a="1"/>
  <c r="J43" i="44" s="1"/>
  <c r="F45" i="44" a="1"/>
  <c r="F45" i="44" s="1"/>
  <c r="K46" i="44" a="1"/>
  <c r="K46" i="44" s="1"/>
  <c r="F48" i="44" a="1"/>
  <c r="F48" i="44"/>
  <c r="M49" i="44" a="1"/>
  <c r="M49" i="44" s="1"/>
  <c r="G51" i="44" a="1"/>
  <c r="G51" i="44" s="1"/>
  <c r="E26" i="44" a="1"/>
  <c r="E26" i="44" s="1"/>
  <c r="E49" i="44" a="1"/>
  <c r="E49" i="44" s="1"/>
  <c r="G19" i="44" a="1"/>
  <c r="G19" i="44" s="1"/>
  <c r="L22" i="44" a="1"/>
  <c r="L22" i="44" s="1"/>
  <c r="I25" i="44" a="1"/>
  <c r="I25" i="44" s="1"/>
  <c r="P27" i="44" a="1"/>
  <c r="P27" i="44"/>
  <c r="K30" i="44" a="1"/>
  <c r="K30" i="44" s="1"/>
  <c r="N32" i="44" a="1"/>
  <c r="N32" i="44" s="1"/>
  <c r="P34" i="44" a="1"/>
  <c r="P34" i="44" s="1"/>
  <c r="F37" i="44" a="1"/>
  <c r="F37" i="44" s="1"/>
  <c r="P38" i="44" a="1"/>
  <c r="P38" i="44" s="1"/>
  <c r="G42" i="44" a="1"/>
  <c r="G42" i="44" s="1"/>
  <c r="L43" i="44" a="1"/>
  <c r="L43" i="44" s="1"/>
  <c r="G45" i="44" a="1"/>
  <c r="G45" i="44"/>
  <c r="O46" i="44" a="1"/>
  <c r="O46" i="44" s="1"/>
  <c r="H48" i="44" a="1"/>
  <c r="H48" i="44" s="1"/>
  <c r="N49" i="44" a="1"/>
  <c r="N49" i="44" s="1"/>
  <c r="E29" i="44" a="1"/>
  <c r="E29" i="44" s="1"/>
  <c r="E50" i="44" a="1"/>
  <c r="E50" i="44" s="1"/>
  <c r="H16" i="44" a="1"/>
  <c r="H16" i="44" s="1"/>
  <c r="L19" i="44" a="1"/>
  <c r="L19" i="44" s="1"/>
  <c r="N22" i="44" a="1"/>
  <c r="N22" i="44"/>
  <c r="P25" i="44" a="1"/>
  <c r="P25" i="44" s="1"/>
  <c r="I28" i="44" a="1"/>
  <c r="I28" i="44" s="1"/>
  <c r="M30" i="44" a="1"/>
  <c r="M30" i="44" s="1"/>
  <c r="G33" i="44" a="1"/>
  <c r="G33" i="44" s="1"/>
  <c r="G37" i="44" a="1"/>
  <c r="G37" i="44" s="1"/>
  <c r="I39" i="44" a="1"/>
  <c r="I39" i="44" s="1"/>
  <c r="O40" i="44" a="1"/>
  <c r="O40" i="44" s="1"/>
  <c r="H42" i="44" a="1"/>
  <c r="H42" i="44"/>
  <c r="P43" i="44" a="1"/>
  <c r="P43" i="44" s="1"/>
  <c r="J45" i="44" a="1"/>
  <c r="J45" i="44" s="1"/>
  <c r="K51" i="44" a="1"/>
  <c r="K51" i="44" s="1"/>
  <c r="E33" i="44" a="1"/>
  <c r="E33" i="44" s="1"/>
  <c r="J16" i="44" a="1"/>
  <c r="J16" i="44" s="1"/>
  <c r="I20" i="44" a="1"/>
  <c r="I20" i="44" s="1"/>
  <c r="H23" i="44" a="1"/>
  <c r="H23" i="44" s="1"/>
  <c r="F26" i="44" a="1"/>
  <c r="F26" i="44"/>
  <c r="N28" i="44" a="1"/>
  <c r="N28" i="44" s="1"/>
  <c r="P30" i="44" a="1"/>
  <c r="P30" i="44" s="1"/>
  <c r="I33" i="44" a="1"/>
  <c r="I33" i="44" s="1"/>
  <c r="L35" i="44" a="1"/>
  <c r="L35" i="44" s="1"/>
  <c r="K37" i="44" a="1"/>
  <c r="K37" i="44" s="1"/>
  <c r="J39" i="44" a="1"/>
  <c r="J39" i="44" s="1"/>
  <c r="K42" i="44" a="1"/>
  <c r="K42" i="44" s="1"/>
  <c r="M45" i="44" a="1"/>
  <c r="M45" i="44"/>
  <c r="L48" i="44" a="1"/>
  <c r="L48" i="44" s="1"/>
  <c r="I50" i="44" a="1"/>
  <c r="I50" i="44" s="1"/>
  <c r="N51" i="44" a="1"/>
  <c r="N51" i="44" s="1"/>
  <c r="E34" i="44" a="1"/>
  <c r="E34" i="44" s="1"/>
  <c r="L17" i="44" a="1"/>
  <c r="L17" i="44" s="1"/>
  <c r="P20" i="44" a="1"/>
  <c r="P20" i="44" s="1"/>
  <c r="O23" i="44" a="1"/>
  <c r="O23" i="44" s="1"/>
  <c r="O26" i="44" a="1"/>
  <c r="O26" i="44"/>
  <c r="H29" i="44" a="1"/>
  <c r="H29" i="44" s="1"/>
  <c r="L31" i="44" a="1"/>
  <c r="L31" i="44" s="1"/>
  <c r="F34" i="44" a="1"/>
  <c r="F34" i="44" s="1"/>
  <c r="P35" i="44" a="1"/>
  <c r="P35" i="44" s="1"/>
  <c r="F38" i="44" a="1"/>
  <c r="F38" i="44" s="1"/>
  <c r="P39" i="44" a="1"/>
  <c r="P39" i="44" s="1"/>
  <c r="K44" i="44" a="1"/>
  <c r="K44" i="44" s="1"/>
  <c r="P45" i="44" a="1"/>
  <c r="P45" i="44"/>
  <c r="G49" i="44" a="1"/>
  <c r="G49" i="44" s="1"/>
  <c r="L50" i="44" a="1"/>
  <c r="L50" i="44" s="1"/>
  <c r="E18" i="44" a="1"/>
  <c r="E18" i="44" s="1"/>
  <c r="E41" i="44" a="1"/>
  <c r="E41" i="44" s="1"/>
  <c r="E40" i="42" a="1"/>
  <c r="E40" i="42" s="1"/>
  <c r="E30" i="42" a="1"/>
  <c r="E30" i="42" s="1"/>
  <c r="E19" i="42" a="1"/>
  <c r="E19" i="42" s="1"/>
  <c r="G51" i="42" a="1"/>
  <c r="G51" i="42"/>
  <c r="P49" i="42" a="1"/>
  <c r="P49" i="42" s="1"/>
  <c r="N48" i="42" a="1"/>
  <c r="N48" i="42" s="1"/>
  <c r="M47" i="42" a="1"/>
  <c r="M47" i="42" s="1"/>
  <c r="K46" i="42" a="1"/>
  <c r="K46" i="42" s="1"/>
  <c r="M45" i="42" a="1"/>
  <c r="M45" i="42" s="1"/>
  <c r="O43" i="42" a="1"/>
  <c r="O43" i="42" s="1"/>
  <c r="P42" i="42" a="1"/>
  <c r="P42" i="42" s="1"/>
  <c r="P41" i="42" a="1"/>
  <c r="P41" i="42" s="1"/>
  <c r="G41" i="42" a="1"/>
  <c r="G41" i="42" s="1"/>
  <c r="H39" i="42" a="1"/>
  <c r="H39" i="42" s="1"/>
  <c r="J38" i="42" a="1"/>
  <c r="J38" i="42" s="1"/>
  <c r="J37" i="42" a="1"/>
  <c r="J37" i="42" s="1"/>
  <c r="L36" i="42" a="1"/>
  <c r="L36" i="42" s="1"/>
  <c r="L34" i="42" a="1"/>
  <c r="L34" i="42" s="1"/>
  <c r="I33" i="42" a="1"/>
  <c r="I33" i="42" s="1"/>
  <c r="P31" i="42" a="1"/>
  <c r="P31" i="42" s="1"/>
  <c r="K30" i="42" a="1"/>
  <c r="K30" i="42" s="1"/>
  <c r="M27" i="42" a="1"/>
  <c r="M27" i="42" s="1"/>
  <c r="H26" i="42" a="1"/>
  <c r="H26" i="42" s="1"/>
  <c r="O24" i="42" a="1"/>
  <c r="O24" i="42" s="1"/>
  <c r="K23" i="42" a="1"/>
  <c r="K23" i="42" s="1"/>
  <c r="H22" i="42" a="1"/>
  <c r="H22" i="42" s="1"/>
  <c r="O20" i="42" a="1"/>
  <c r="O20" i="42" s="1"/>
  <c r="L19" i="42" a="1"/>
  <c r="L19" i="42" s="1"/>
  <c r="H18" i="42" a="1"/>
  <c r="H18" i="42" s="1"/>
  <c r="O16" i="42" a="1"/>
  <c r="O16" i="42" s="1"/>
  <c r="H44" i="44" a="1"/>
  <c r="H44" i="44" s="1"/>
  <c r="O37" i="44" a="1"/>
  <c r="O37" i="44" s="1"/>
  <c r="P28" i="44" a="1"/>
  <c r="P28" i="44" s="1"/>
  <c r="O16" i="44" a="1"/>
  <c r="O16" i="44" s="1"/>
  <c r="H50" i="42" a="1"/>
  <c r="H50" i="42" s="1"/>
  <c r="I41" i="42" a="1"/>
  <c r="I41" i="42" s="1"/>
  <c r="J32" i="42" a="1"/>
  <c r="J32" i="42" s="1"/>
  <c r="F24" i="42" a="1"/>
  <c r="F24" i="42" s="1"/>
  <c r="L39" i="44" a="1"/>
  <c r="L39" i="44" s="1"/>
  <c r="J31" i="44" a="1"/>
  <c r="J31" i="44" s="1"/>
  <c r="E16" i="42" a="1"/>
  <c r="E16" i="42" s="1"/>
  <c r="E38" i="42" a="1"/>
  <c r="E38" i="42" s="1"/>
  <c r="E18" i="42" a="1"/>
  <c r="E18" i="42" s="1"/>
  <c r="P50" i="42" a="1"/>
  <c r="P50" i="42" s="1"/>
  <c r="O49" i="42" a="1"/>
  <c r="O49" i="42" s="1"/>
  <c r="L48" i="42" a="1"/>
  <c r="L48" i="42" s="1"/>
  <c r="K47" i="42" a="1"/>
  <c r="K47" i="42" s="1"/>
  <c r="L45" i="42" a="1"/>
  <c r="L45" i="42" s="1"/>
  <c r="M44" i="42" a="1"/>
  <c r="M44" i="42" s="1"/>
  <c r="M43" i="42" a="1"/>
  <c r="M43" i="42" s="1"/>
  <c r="O42" i="42" a="1"/>
  <c r="O42" i="42" s="1"/>
  <c r="O41" i="42" a="1"/>
  <c r="O41" i="42" s="1"/>
  <c r="G40" i="42" a="1"/>
  <c r="G40" i="42" s="1"/>
  <c r="G39" i="42" a="1"/>
  <c r="G39" i="42" s="1"/>
  <c r="I38" i="42" a="1"/>
  <c r="I38" i="42" s="1"/>
  <c r="I37" i="42" a="1"/>
  <c r="I37" i="42" s="1"/>
  <c r="J36" i="42" a="1"/>
  <c r="J36" i="42" s="1"/>
  <c r="L35" i="42" a="1"/>
  <c r="L35" i="42" s="1"/>
  <c r="K34" i="42" a="1"/>
  <c r="K34" i="42" s="1"/>
  <c r="H33" i="42" a="1"/>
  <c r="H33" i="42" s="1"/>
  <c r="N31" i="42" a="1"/>
  <c r="N31" i="42" s="1"/>
  <c r="J30" i="42" a="1"/>
  <c r="J30" i="42" s="1"/>
  <c r="F29" i="42" a="1"/>
  <c r="F29" i="42" s="1"/>
  <c r="N24" i="42" a="1"/>
  <c r="N24" i="42" s="1"/>
  <c r="J23" i="42" a="1"/>
  <c r="J23" i="42" s="1"/>
  <c r="F22" i="42" a="1"/>
  <c r="F22" i="42" s="1"/>
  <c r="N20" i="42" a="1"/>
  <c r="N20" i="42" s="1"/>
  <c r="K19" i="42" a="1"/>
  <c r="K19" i="42" s="1"/>
  <c r="G18" i="42" a="1"/>
  <c r="G18" i="42" s="1"/>
  <c r="J49" i="44" a="1"/>
  <c r="J49" i="44" s="1"/>
  <c r="I43" i="44" a="1"/>
  <c r="I43" i="44" s="1"/>
  <c r="J36" i="44" a="1"/>
  <c r="J36" i="44" s="1"/>
  <c r="I27" i="44" a="1"/>
  <c r="I27" i="44" s="1"/>
  <c r="L29" i="45" a="1"/>
  <c r="L29" i="45" s="1"/>
  <c r="E22" i="42" a="1"/>
  <c r="E22" i="42" s="1"/>
  <c r="G44" i="42" a="1"/>
  <c r="G44" i="42" s="1"/>
  <c r="F35" i="42" a="1"/>
  <c r="F35" i="42" s="1"/>
  <c r="M18" i="42" a="1"/>
  <c r="M18" i="42" s="1"/>
  <c r="E17" i="44" a="1"/>
  <c r="E17" i="44" s="1"/>
  <c r="H16" i="42" a="1"/>
  <c r="H16" i="42" s="1"/>
  <c r="J17" i="42" a="1"/>
  <c r="J17" i="42" s="1"/>
  <c r="F18" i="42" a="1"/>
  <c r="F18" i="42" s="1"/>
  <c r="L18" i="42" a="1"/>
  <c r="L18" i="42" s="1"/>
  <c r="H19" i="42" a="1"/>
  <c r="H19" i="42" s="1"/>
  <c r="F21" i="42" a="1"/>
  <c r="F21" i="42" s="1"/>
  <c r="K21" i="42" a="1"/>
  <c r="K21" i="42" s="1"/>
  <c r="G22" i="42" a="1"/>
  <c r="G22" i="42" s="1"/>
  <c r="P23" i="42" a="1"/>
  <c r="P23" i="42" s="1"/>
  <c r="K24" i="42" a="1"/>
  <c r="K24" i="42" s="1"/>
  <c r="G25" i="42" a="1"/>
  <c r="G25" i="42" s="1"/>
  <c r="M25" i="42" a="1"/>
  <c r="M25" i="42" s="1"/>
  <c r="I26" i="42" a="1"/>
  <c r="I26" i="42" s="1"/>
  <c r="P26" i="42" a="1"/>
  <c r="P26" i="42" s="1"/>
  <c r="L27" i="42" a="1"/>
  <c r="L27" i="42" s="1"/>
  <c r="H28" i="42" a="1"/>
  <c r="H28" i="42" s="1"/>
  <c r="N28" i="42" a="1"/>
  <c r="N28" i="42" s="1"/>
  <c r="J29" i="42" a="1"/>
  <c r="J29" i="42" s="1"/>
  <c r="L30" i="42" a="1"/>
  <c r="L30" i="42" s="1"/>
  <c r="O31" i="42" a="1"/>
  <c r="O31" i="42" s="1"/>
  <c r="K32" i="42" a="1"/>
  <c r="K32" i="42" s="1"/>
  <c r="F33" i="42" a="1"/>
  <c r="F33" i="42" s="1"/>
  <c r="M33" i="42" a="1"/>
  <c r="M33" i="42" s="1"/>
  <c r="P16" i="42" a="1"/>
  <c r="P16" i="42" s="1"/>
  <c r="K17" i="42" a="1"/>
  <c r="K17" i="42" s="1"/>
  <c r="I18" i="42" a="1"/>
  <c r="I18" i="42" s="1"/>
  <c r="H20" i="42" a="1"/>
  <c r="H20" i="42" s="1"/>
  <c r="P20" i="42" a="1"/>
  <c r="P20" i="42" s="1"/>
  <c r="L21" i="42" a="1"/>
  <c r="L21" i="42" s="1"/>
  <c r="I22" i="42" a="1"/>
  <c r="I22" i="42" s="1"/>
  <c r="L23" i="42" a="1"/>
  <c r="L23" i="42" s="1"/>
  <c r="H24" i="42" a="1"/>
  <c r="H24" i="42" s="1"/>
  <c r="P24" i="42" a="1"/>
  <c r="P24" i="42" s="1"/>
  <c r="J26" i="42" a="1"/>
  <c r="J26" i="42" s="1"/>
  <c r="N27" i="42" a="1"/>
  <c r="N27" i="42" s="1"/>
  <c r="K28" i="42" a="1"/>
  <c r="K28" i="42" s="1"/>
  <c r="G29" i="42" a="1"/>
  <c r="G29" i="42" s="1"/>
  <c r="O29" i="42" a="1"/>
  <c r="O29" i="42" s="1"/>
  <c r="I31" i="42" a="1"/>
  <c r="I31" i="42" s="1"/>
  <c r="J33" i="42" a="1"/>
  <c r="J33" i="42" s="1"/>
  <c r="G34" i="42" a="1"/>
  <c r="G34" i="42" s="1"/>
  <c r="M34" i="42" a="1"/>
  <c r="M34" i="42" s="1"/>
  <c r="H35" i="42" a="1"/>
  <c r="H35" i="42" s="1"/>
  <c r="N35" i="42" a="1"/>
  <c r="N35" i="42" s="1"/>
  <c r="I36" i="42" a="1"/>
  <c r="I36" i="42" s="1"/>
  <c r="P36" i="42" a="1"/>
  <c r="P36" i="42" s="1"/>
  <c r="K37" i="42" a="1"/>
  <c r="K37" i="42" s="1"/>
  <c r="L38" i="42" a="1"/>
  <c r="L38" i="42" s="1"/>
  <c r="I40" i="42" a="1"/>
  <c r="I40" i="42" s="1"/>
  <c r="P40" i="42" a="1"/>
  <c r="P40" i="42" s="1"/>
  <c r="F42" i="42" a="1"/>
  <c r="F42" i="42" s="1"/>
  <c r="M42" i="42" a="1"/>
  <c r="M42" i="42" s="1"/>
  <c r="G43" i="42" a="1"/>
  <c r="G43" i="42" s="1"/>
  <c r="N43" i="42" a="1"/>
  <c r="N43" i="42" s="1"/>
  <c r="I44" i="42" a="1"/>
  <c r="I44" i="42" s="1"/>
  <c r="O44" i="42" a="1"/>
  <c r="O44" i="42" s="1"/>
  <c r="K45" i="42" a="1"/>
  <c r="K45" i="42" s="1"/>
  <c r="L46" i="42" a="1"/>
  <c r="L46" i="42" s="1"/>
  <c r="H47" i="42" a="1"/>
  <c r="H47" i="42" s="1"/>
  <c r="P47" i="42" a="1"/>
  <c r="P47" i="42" s="1"/>
  <c r="M48" i="42" a="1"/>
  <c r="M48" i="42" s="1"/>
  <c r="J49" i="42" a="1"/>
  <c r="J49" i="42" s="1"/>
  <c r="G50" i="42" a="1"/>
  <c r="G50" i="42" s="1"/>
  <c r="O50" i="42" a="1"/>
  <c r="O50" i="42" s="1"/>
  <c r="L51" i="42" a="1"/>
  <c r="L51" i="42" s="1"/>
  <c r="E20" i="42" a="1"/>
  <c r="E20" i="42" s="1"/>
  <c r="E26" i="42" a="1"/>
  <c r="E26" i="42" s="1"/>
  <c r="E39" i="42" a="1"/>
  <c r="E39" i="42" s="1"/>
  <c r="E47" i="42" a="1"/>
  <c r="E47" i="42" s="1"/>
  <c r="J16" i="42" a="1"/>
  <c r="J16" i="42" s="1"/>
  <c r="M17" i="42" a="1"/>
  <c r="M17" i="42" s="1"/>
  <c r="J18" i="42" a="1"/>
  <c r="J18" i="42" s="1"/>
  <c r="F19" i="42" a="1"/>
  <c r="F19" i="42" s="1"/>
  <c r="N19" i="42" a="1"/>
  <c r="N19" i="42" s="1"/>
  <c r="J20" i="42" a="1"/>
  <c r="J20" i="42" s="1"/>
  <c r="G21" i="42" a="1"/>
  <c r="G21" i="42" s="1"/>
  <c r="N21" i="42" a="1"/>
  <c r="N21" i="42" s="1"/>
  <c r="K22" i="42" a="1"/>
  <c r="K22" i="42" s="1"/>
  <c r="F23" i="42" a="1"/>
  <c r="F23" i="42" s="1"/>
  <c r="N23" i="42" a="1"/>
  <c r="N23" i="42" s="1"/>
  <c r="J24" i="42" a="1"/>
  <c r="J24" i="42" s="1"/>
  <c r="H25" i="42" a="1"/>
  <c r="H25" i="42" s="1"/>
  <c r="O25" i="42" a="1"/>
  <c r="O25" i="42" s="1"/>
  <c r="L26" i="42" a="1"/>
  <c r="L26" i="42" s="1"/>
  <c r="H27" i="42" a="1"/>
  <c r="H27" i="42" s="1"/>
  <c r="P27" i="42" a="1"/>
  <c r="P27" i="42" s="1"/>
  <c r="L28" i="42" a="1"/>
  <c r="L28" i="42" s="1"/>
  <c r="I29" i="42" a="1"/>
  <c r="I29" i="42" s="1"/>
  <c r="F30" i="42" a="1"/>
  <c r="F30" i="42" s="1"/>
  <c r="N30" i="42" a="1"/>
  <c r="N30" i="42" s="1"/>
  <c r="G32" i="42" a="1"/>
  <c r="G32" i="42" s="1"/>
  <c r="O32" i="42" a="1"/>
  <c r="O32" i="42" s="1"/>
  <c r="K33" i="42" a="1"/>
  <c r="K33" i="42" s="1"/>
  <c r="H34" i="42" a="1"/>
  <c r="H34" i="42" s="1"/>
  <c r="J35" i="42" a="1"/>
  <c r="J35" i="42" s="1"/>
  <c r="P35" i="42" a="1"/>
  <c r="P35" i="42" s="1"/>
  <c r="K36" i="42" a="1"/>
  <c r="K36" i="42" s="1"/>
  <c r="M37" i="42" a="1"/>
  <c r="M37" i="42" s="1"/>
  <c r="H38" i="42" a="1"/>
  <c r="H38" i="42" s="1"/>
  <c r="N38" i="42" a="1"/>
  <c r="N38" i="42" s="1"/>
  <c r="I39" i="42" a="1"/>
  <c r="I39" i="42" s="1"/>
  <c r="P39" i="42" a="1"/>
  <c r="P39" i="42" s="1"/>
  <c r="K40" i="42" a="1"/>
  <c r="K40" i="42" s="1"/>
  <c r="F41" i="42" a="1"/>
  <c r="F41" i="42" s="1"/>
  <c r="L41" i="42" a="1"/>
  <c r="L41" i="42" s="1"/>
  <c r="G42" i="42" a="1"/>
  <c r="G42" i="42" s="1"/>
  <c r="N42" i="42" a="1"/>
  <c r="N42" i="42" s="1"/>
  <c r="I43" i="42" a="1"/>
  <c r="I43" i="42" s="1"/>
  <c r="J44" i="42" a="1"/>
  <c r="J44" i="42" s="1"/>
  <c r="G46" i="42" a="1"/>
  <c r="G46" i="42" s="1"/>
  <c r="N46" i="42" a="1"/>
  <c r="N46" i="42" s="1"/>
  <c r="J47" i="42" a="1"/>
  <c r="J47" i="42" s="1"/>
  <c r="G48" i="42" a="1"/>
  <c r="G48" i="42" s="1"/>
  <c r="O48" i="42" a="1"/>
  <c r="O48" i="42" s="1"/>
  <c r="L49" i="42" a="1"/>
  <c r="L49" i="42" s="1"/>
  <c r="I50" i="42" a="1"/>
  <c r="I50" i="42" s="1"/>
  <c r="F51" i="42" a="1"/>
  <c r="F51" i="42" s="1"/>
  <c r="N51" i="42" a="1"/>
  <c r="N51" i="42" s="1"/>
  <c r="E21" i="42" a="1"/>
  <c r="E21" i="42" s="1"/>
  <c r="E28" i="42" a="1"/>
  <c r="E28" i="42" s="1"/>
  <c r="E34" i="42" a="1"/>
  <c r="E34" i="42" s="1"/>
  <c r="E41" i="42" a="1"/>
  <c r="E41" i="42" s="1"/>
  <c r="E49" i="42" a="1"/>
  <c r="E49" i="42" s="1"/>
  <c r="K16" i="42" a="1"/>
  <c r="K16" i="42" s="1"/>
  <c r="G17" i="42" a="1"/>
  <c r="G17" i="42" s="1"/>
  <c r="N17" i="42" a="1"/>
  <c r="N17" i="42" s="1"/>
  <c r="K18" i="42" a="1"/>
  <c r="K18" i="42" s="1"/>
  <c r="G19" i="42" a="1"/>
  <c r="G19" i="42" s="1"/>
  <c r="O19" i="42" a="1"/>
  <c r="O19" i="42" s="1"/>
  <c r="K20" i="42" a="1"/>
  <c r="K20" i="42" s="1"/>
  <c r="H21" i="42" a="1"/>
  <c r="H21" i="42" s="1"/>
  <c r="G23" i="42" a="1"/>
  <c r="G23" i="42" s="1"/>
  <c r="O23" i="42" a="1"/>
  <c r="O23" i="42" s="1"/>
  <c r="L24" i="42" a="1"/>
  <c r="L24" i="42" s="1"/>
  <c r="I25" i="42" a="1"/>
  <c r="I25" i="42" s="1"/>
  <c r="P25" i="42" a="1"/>
  <c r="P25" i="42" s="1"/>
  <c r="M26" i="42" a="1"/>
  <c r="M26" i="42" s="1"/>
  <c r="I27" i="42" a="1"/>
  <c r="I27" i="42" s="1"/>
  <c r="F28" i="42" a="1"/>
  <c r="F28" i="42" s="1"/>
  <c r="M28" i="42" a="1"/>
  <c r="M28" i="42" s="1"/>
  <c r="K29" i="42" a="1"/>
  <c r="K29" i="42" s="1"/>
  <c r="G30" i="42" a="1"/>
  <c r="G30" i="42" s="1"/>
  <c r="O30" i="42" a="1"/>
  <c r="O30" i="42" s="1"/>
  <c r="K31" i="42" a="1"/>
  <c r="K31" i="42" s="1"/>
  <c r="H32" i="42" a="1"/>
  <c r="H32" i="42" s="1"/>
  <c r="L33" i="42" a="1"/>
  <c r="L33" i="42" s="1"/>
  <c r="I34" i="42" a="1"/>
  <c r="I34" i="42" s="1"/>
  <c r="O34" i="42" a="1"/>
  <c r="O34" i="42" s="1"/>
  <c r="L16" i="42" a="1"/>
  <c r="L16" i="42" s="1"/>
  <c r="H17" i="42" a="1"/>
  <c r="H17" i="42" s="1"/>
  <c r="O17" i="42" a="1"/>
  <c r="O17" i="42" s="1"/>
  <c r="I19" i="42" a="1"/>
  <c r="I19" i="42" s="1"/>
  <c r="P19" i="42" a="1"/>
  <c r="P19" i="42" s="1"/>
  <c r="L20" i="42" a="1"/>
  <c r="L20" i="42" s="1"/>
  <c r="O21" i="42" a="1"/>
  <c r="O21" i="42" s="1"/>
  <c r="L22" i="42" a="1"/>
  <c r="L22" i="42" s="1"/>
  <c r="H23" i="42" a="1"/>
  <c r="H23" i="42" s="1"/>
  <c r="M24" i="42" a="1"/>
  <c r="M24" i="42" s="1"/>
  <c r="J25" i="42" a="1"/>
  <c r="J25" i="42" s="1"/>
  <c r="F26" i="42" a="1"/>
  <c r="F26" i="42" s="1"/>
  <c r="N26" i="42" a="1"/>
  <c r="N26" i="42" s="1"/>
  <c r="J27" i="42" a="1"/>
  <c r="J27" i="42" s="1"/>
  <c r="G28" i="42" a="1"/>
  <c r="G28" i="42" s="1"/>
  <c r="O28" i="42" a="1"/>
  <c r="O28" i="42" s="1"/>
  <c r="L29" i="42" a="1"/>
  <c r="L29" i="42" s="1"/>
  <c r="H30" i="42" a="1"/>
  <c r="H30" i="42" s="1"/>
  <c r="P30" i="42" a="1"/>
  <c r="P30" i="42" s="1"/>
  <c r="L31" i="42" a="1"/>
  <c r="L31" i="42" s="1"/>
  <c r="I32" i="42" a="1"/>
  <c r="I32" i="42" s="1"/>
  <c r="P32" i="42" a="1"/>
  <c r="P32" i="42" s="1"/>
  <c r="N33" i="42" a="1"/>
  <c r="N33" i="42" s="1"/>
  <c r="P34" i="42" a="1"/>
  <c r="P34" i="42" s="1"/>
  <c r="K35" i="42" a="1"/>
  <c r="K35" i="42" s="1"/>
  <c r="F36" i="42" a="1"/>
  <c r="F36" i="42" s="1"/>
  <c r="M36" i="42" a="1"/>
  <c r="M36" i="42" s="1"/>
  <c r="H37" i="42" a="1"/>
  <c r="H37" i="42" s="1"/>
  <c r="N37" i="42" a="1"/>
  <c r="N37" i="42" s="1"/>
  <c r="K39" i="42" a="1"/>
  <c r="K39" i="42" s="1"/>
  <c r="F40" i="42" a="1"/>
  <c r="F40" i="42" s="1"/>
  <c r="H41" i="42" a="1"/>
  <c r="H41" i="42" s="1"/>
  <c r="N41" i="42" a="1"/>
  <c r="N41" i="42" s="1"/>
  <c r="I42" i="42" a="1"/>
  <c r="I42" i="42" s="1"/>
  <c r="K43" i="42" a="1"/>
  <c r="K43" i="42" s="1"/>
  <c r="F44" i="42" a="1"/>
  <c r="F44" i="42" s="1"/>
  <c r="L44" i="42" a="1"/>
  <c r="L44" i="42" s="1"/>
  <c r="G45" i="42" a="1"/>
  <c r="G45" i="42" s="1"/>
  <c r="N45" i="42" a="1"/>
  <c r="N45" i="42" s="1"/>
  <c r="I46" i="42" a="1"/>
  <c r="I46" i="42" s="1"/>
  <c r="O46" i="42" a="1"/>
  <c r="O46" i="42" s="1"/>
  <c r="L47" i="42" a="1"/>
  <c r="L47" i="42" s="1"/>
  <c r="I48" i="42" a="1"/>
  <c r="I48" i="42" s="1"/>
  <c r="F49" i="42" a="1"/>
  <c r="F49" i="42" s="1"/>
  <c r="N49" i="42" a="1"/>
  <c r="N49" i="42" s="1"/>
  <c r="K50" i="42" a="1"/>
  <c r="K50" i="42" s="1"/>
  <c r="H51" i="42" a="1"/>
  <c r="H51" i="42" s="1"/>
  <c r="P51" i="42" a="1"/>
  <c r="P51" i="42" s="1"/>
  <c r="E23" i="42" a="1"/>
  <c r="E23" i="42" s="1"/>
  <c r="E29" i="42" a="1"/>
  <c r="E29" i="42" s="1"/>
  <c r="E36" i="42" a="1"/>
  <c r="E36" i="42" s="1"/>
  <c r="E43" i="42" a="1"/>
  <c r="E43" i="42" s="1"/>
  <c r="E51" i="42" a="1"/>
  <c r="E51" i="42" s="1"/>
  <c r="E50" i="42" a="1"/>
  <c r="E50" i="42" s="1"/>
  <c r="E37" i="42" a="1"/>
  <c r="E37" i="42" s="1"/>
  <c r="E27" i="42" a="1"/>
  <c r="E27" i="42" s="1"/>
  <c r="E17" i="42" a="1"/>
  <c r="E17" i="42" s="1"/>
  <c r="N50" i="42" a="1"/>
  <c r="N50" i="42" s="1"/>
  <c r="M49" i="42" a="1"/>
  <c r="M49" i="42" s="1"/>
  <c r="K48" i="42" a="1"/>
  <c r="K48" i="42" s="1"/>
  <c r="I47" i="42" a="1"/>
  <c r="I47" i="42" s="1"/>
  <c r="J46" i="42" a="1"/>
  <c r="J46" i="42" s="1"/>
  <c r="J45" i="42" a="1"/>
  <c r="J45" i="42" s="1"/>
  <c r="K44" i="42" a="1"/>
  <c r="K44" i="42" s="1"/>
  <c r="L43" i="42" a="1"/>
  <c r="L43" i="42" s="1"/>
  <c r="O40" i="42" a="1"/>
  <c r="O40" i="42" s="1"/>
  <c r="F39" i="42" a="1"/>
  <c r="F39" i="42" s="1"/>
  <c r="G38" i="42" a="1"/>
  <c r="G38" i="42" s="1"/>
  <c r="J34" i="42" a="1"/>
  <c r="J34" i="42" s="1"/>
  <c r="G33" i="42" a="1"/>
  <c r="G33" i="42" s="1"/>
  <c r="M31" i="42" a="1"/>
  <c r="M31" i="42" s="1"/>
  <c r="I30" i="42" a="1"/>
  <c r="I30" i="42" s="1"/>
  <c r="P28" i="42" a="1"/>
  <c r="P28" i="42" s="1"/>
  <c r="K27" i="42" a="1"/>
  <c r="K27" i="42" s="1"/>
  <c r="G26" i="42" a="1"/>
  <c r="G26" i="42" s="1"/>
  <c r="I23" i="42" a="1"/>
  <c r="I23" i="42" s="1"/>
  <c r="P21" i="42" a="1"/>
  <c r="P21" i="42" s="1"/>
  <c r="M20" i="42" a="1"/>
  <c r="M20" i="42" s="1"/>
  <c r="J19" i="42" a="1"/>
  <c r="J19" i="42" s="1"/>
  <c r="P17" i="42" a="1"/>
  <c r="P17" i="42" s="1"/>
  <c r="M16" i="42" a="1"/>
  <c r="M16" i="42" s="1"/>
  <c r="O48" i="44" a="1"/>
  <c r="O48" i="44" s="1"/>
  <c r="N42" i="44" a="1"/>
  <c r="N42" i="44" s="1"/>
  <c r="M35" i="44" a="1"/>
  <c r="M35" i="44" s="1"/>
  <c r="E32" i="42" a="1"/>
  <c r="E32" i="42" s="1"/>
  <c r="P44" i="42" a="1"/>
  <c r="P44" i="42" s="1"/>
  <c r="O35" i="42" a="1"/>
  <c r="O35" i="42" s="1"/>
  <c r="O26" i="42" a="1"/>
  <c r="O26" i="42" s="1"/>
  <c r="E48" i="42" a="1"/>
  <c r="E48" i="42" s="1"/>
  <c r="E25" i="42" a="1"/>
  <c r="E25" i="42" s="1"/>
  <c r="O51" i="42" a="1"/>
  <c r="O51" i="42" s="1"/>
  <c r="M50" i="42" a="1"/>
  <c r="M50" i="42" s="1"/>
  <c r="K49" i="42" a="1"/>
  <c r="K49" i="42" s="1"/>
  <c r="J48" i="42" a="1"/>
  <c r="J48" i="42" s="1"/>
  <c r="G47" i="42" a="1"/>
  <c r="G47" i="42" s="1"/>
  <c r="H46" i="42" a="1"/>
  <c r="H46" i="42" s="1"/>
  <c r="I45" i="42" a="1"/>
  <c r="I45" i="42" s="1"/>
  <c r="L42" i="42" a="1"/>
  <c r="L42" i="42" s="1"/>
  <c r="M41" i="42" a="1"/>
  <c r="M41" i="42" s="1"/>
  <c r="N40" i="42" a="1"/>
  <c r="N40" i="42" s="1"/>
  <c r="O39" i="42" a="1"/>
  <c r="O39" i="42" s="1"/>
  <c r="P38" i="42" a="1"/>
  <c r="P38" i="42" s="1"/>
  <c r="F38" i="42" a="1"/>
  <c r="F38" i="42" s="1"/>
  <c r="G37" i="42" a="1"/>
  <c r="G37" i="42" s="1"/>
  <c r="H36" i="42" a="1"/>
  <c r="H36" i="42" s="1"/>
  <c r="I35" i="42" a="1"/>
  <c r="I35" i="42" s="1"/>
  <c r="N32" i="42" a="1"/>
  <c r="N32" i="42" s="1"/>
  <c r="J31" i="42" a="1"/>
  <c r="J31" i="42" s="1"/>
  <c r="P29" i="42" a="1"/>
  <c r="P29" i="42" s="1"/>
  <c r="G27" i="42" a="1"/>
  <c r="G27" i="42" s="1"/>
  <c r="N25" i="42" a="1"/>
  <c r="N25" i="42" s="1"/>
  <c r="I24" i="42" a="1"/>
  <c r="I24" i="42" s="1"/>
  <c r="P22" i="42" a="1"/>
  <c r="P22" i="42" s="1"/>
  <c r="M21" i="42" a="1"/>
  <c r="M21" i="42" s="1"/>
  <c r="I20" i="42" a="1"/>
  <c r="I20" i="42" s="1"/>
  <c r="P18" i="42" a="1"/>
  <c r="P18" i="42" s="1"/>
  <c r="L17" i="42" a="1"/>
  <c r="L17" i="42" s="1"/>
  <c r="I16" i="42" a="1"/>
  <c r="I16" i="42" s="1"/>
  <c r="E45" i="44" a="1"/>
  <c r="E45" i="44" s="1"/>
  <c r="P47" i="44" a="1"/>
  <c r="P47" i="44" s="1"/>
  <c r="M41" i="44" a="1"/>
  <c r="M41" i="44" s="1"/>
  <c r="J34" i="44" a="1"/>
  <c r="J34" i="44" s="1"/>
  <c r="N24" i="44" a="1"/>
  <c r="N24" i="44" s="1"/>
  <c r="G49" i="42" a="1"/>
  <c r="G49" i="42" s="1"/>
  <c r="J40" i="42" a="1"/>
  <c r="J40" i="42" s="1"/>
  <c r="F31" i="42" a="1"/>
  <c r="F31" i="42" s="1"/>
  <c r="E46" i="42" a="1"/>
  <c r="E46" i="42" s="1"/>
  <c r="E35" i="42" a="1"/>
  <c r="E35" i="42" s="1"/>
  <c r="M51" i="42" a="1"/>
  <c r="M51" i="42" s="1"/>
  <c r="L50" i="42" a="1"/>
  <c r="L50" i="42" s="1"/>
  <c r="I49" i="42" a="1"/>
  <c r="I49" i="42" s="1"/>
  <c r="H48" i="42" a="1"/>
  <c r="H48" i="42" s="1"/>
  <c r="F47" i="42" a="1"/>
  <c r="F47" i="42" s="1"/>
  <c r="F46" i="42" a="1"/>
  <c r="F46" i="42" s="1"/>
  <c r="H45" i="42" a="1"/>
  <c r="H45" i="42" s="1"/>
  <c r="H44" i="42" a="1"/>
  <c r="H44" i="42" s="1"/>
  <c r="J43" i="42" a="1"/>
  <c r="J43" i="42" s="1"/>
  <c r="K42" i="42" a="1"/>
  <c r="K42" i="42" s="1"/>
  <c r="K41" i="42" a="1"/>
  <c r="K41" i="42" s="1"/>
  <c r="M40" i="42" a="1"/>
  <c r="M40" i="42" s="1"/>
  <c r="N39" i="42" a="1"/>
  <c r="N39" i="42" s="1"/>
  <c r="O38" i="42" a="1"/>
  <c r="O38" i="42" s="1"/>
  <c r="P37" i="42" a="1"/>
  <c r="P37" i="42" s="1"/>
  <c r="F37" i="42" a="1"/>
  <c r="F37" i="42" s="1"/>
  <c r="G36" i="42" a="1"/>
  <c r="G36" i="42" s="1"/>
  <c r="F34" i="42" a="1"/>
  <c r="F34" i="42" s="1"/>
  <c r="M32" i="42" a="1"/>
  <c r="M32" i="42" s="1"/>
  <c r="H31" i="42" a="1"/>
  <c r="H31" i="42" s="1"/>
  <c r="J28" i="42" a="1"/>
  <c r="J28" i="42" s="1"/>
  <c r="F27" i="42" a="1"/>
  <c r="F27" i="42" s="1"/>
  <c r="L25" i="42" a="1"/>
  <c r="L25" i="42" s="1"/>
  <c r="O22" i="42" a="1"/>
  <c r="O22" i="42" s="1"/>
  <c r="G20" i="42" a="1"/>
  <c r="G20" i="42" s="1"/>
  <c r="O18" i="42" a="1"/>
  <c r="O18" i="42" s="1"/>
  <c r="G16" i="42" a="1"/>
  <c r="G16" i="42" s="1"/>
  <c r="E37" i="44" a="1"/>
  <c r="E37" i="44" s="1"/>
  <c r="J47" i="44" a="1"/>
  <c r="J47" i="44" s="1"/>
  <c r="G41" i="44" a="1"/>
  <c r="G41" i="44" s="1"/>
  <c r="M33" i="44" a="1"/>
  <c r="M33" i="44" s="1"/>
  <c r="M23" i="44" a="1"/>
  <c r="M23" i="44" s="1"/>
  <c r="F10" i="36" a="1"/>
  <c r="F10" i="36" s="1"/>
  <c r="S10" i="36" s="1"/>
  <c r="F57" i="47" s="1"/>
  <c r="G10" i="36" a="1"/>
  <c r="G10" i="36" s="1"/>
  <c r="T10" i="36" s="1"/>
  <c r="G57" i="47" s="1"/>
  <c r="H10" i="36" a="1"/>
  <c r="H10" i="36" s="1"/>
  <c r="U10" i="36"/>
  <c r="K57" i="47" s="1"/>
  <c r="I10" i="36" a="1"/>
  <c r="I10" i="36" s="1"/>
  <c r="V10" i="36" s="1"/>
  <c r="M57" i="47" s="1"/>
  <c r="J10" i="36" a="1"/>
  <c r="J10" i="36" s="1"/>
  <c r="W10" i="36" s="1"/>
  <c r="N57" i="47" s="1"/>
  <c r="K10" i="36" a="1"/>
  <c r="K10" i="36" s="1"/>
  <c r="X10" i="36" s="1"/>
  <c r="O57" i="47" s="1"/>
  <c r="L10" i="36" a="1"/>
  <c r="L10" i="36" s="1"/>
  <c r="Y10" i="36"/>
  <c r="P57" i="47" s="1"/>
  <c r="M10" i="36" a="1"/>
  <c r="M10" i="36" s="1"/>
  <c r="Z10" i="36" s="1"/>
  <c r="Q57" i="47" s="1"/>
  <c r="N10" i="36" a="1"/>
  <c r="N10" i="36" s="1"/>
  <c r="AA10" i="36" s="1"/>
  <c r="R57" i="47" s="1"/>
  <c r="O10" i="36" a="1"/>
  <c r="O10" i="36" s="1"/>
  <c r="AB10" i="36" s="1"/>
  <c r="S57" i="47" s="1"/>
  <c r="P10" i="36" a="1"/>
  <c r="P10" i="36" s="1"/>
  <c r="AC10" i="36" s="1"/>
  <c r="F11" i="36" a="1"/>
  <c r="F11" i="36" s="1"/>
  <c r="S11" i="36" s="1"/>
  <c r="F58" i="47" s="1"/>
  <c r="G11" i="36" a="1"/>
  <c r="G11" i="36" s="1"/>
  <c r="T11" i="36" s="1"/>
  <c r="G58" i="47" s="1"/>
  <c r="H11" i="36" a="1"/>
  <c r="H11" i="36" s="1"/>
  <c r="U11" i="36" s="1"/>
  <c r="K58" i="47" s="1"/>
  <c r="I11" i="36" a="1"/>
  <c r="I11" i="36" s="1"/>
  <c r="V11" i="36" s="1"/>
  <c r="M58" i="47" s="1"/>
  <c r="J11" i="36" a="1"/>
  <c r="J11" i="36" s="1"/>
  <c r="W11" i="36" s="1"/>
  <c r="N58" i="47" s="1"/>
  <c r="K11" i="36" a="1"/>
  <c r="K11" i="36" s="1"/>
  <c r="X11" i="36" s="1"/>
  <c r="O58" i="47" s="1"/>
  <c r="L11" i="36" a="1"/>
  <c r="L11" i="36" s="1"/>
  <c r="Y11" i="36" s="1"/>
  <c r="P58" i="47" s="1"/>
  <c r="M11" i="36" a="1"/>
  <c r="M11" i="36" s="1"/>
  <c r="Z11" i="36" s="1"/>
  <c r="Q58" i="47" s="1"/>
  <c r="N11" i="36" a="1"/>
  <c r="N11" i="36" s="1"/>
  <c r="AA11" i="36" s="1"/>
  <c r="R58" i="47" s="1"/>
  <c r="O11" i="36" a="1"/>
  <c r="O11" i="36" s="1"/>
  <c r="AB11" i="36" s="1"/>
  <c r="S58" i="47" s="1"/>
  <c r="P11" i="36" a="1"/>
  <c r="P11" i="36" s="1"/>
  <c r="AC11" i="36" s="1"/>
  <c r="T58" i="47" s="1"/>
  <c r="F12" i="36" a="1"/>
  <c r="F12" i="36" s="1"/>
  <c r="S12" i="36" s="1"/>
  <c r="F59" i="47" s="1"/>
  <c r="G12" i="36" a="1"/>
  <c r="G12" i="36" s="1"/>
  <c r="T12" i="36" s="1"/>
  <c r="G59" i="47" s="1"/>
  <c r="H12" i="36" a="1"/>
  <c r="H12" i="36" s="1"/>
  <c r="U12" i="36" s="1"/>
  <c r="K59" i="47" s="1"/>
  <c r="I12" i="36" a="1"/>
  <c r="I12" i="36" s="1"/>
  <c r="V12" i="36" s="1"/>
  <c r="M59" i="47" s="1"/>
  <c r="J12" i="36" a="1"/>
  <c r="J12" i="36" s="1"/>
  <c r="W12" i="36" s="1"/>
  <c r="N59" i="47" s="1"/>
  <c r="K12" i="36" a="1"/>
  <c r="K12" i="36" s="1"/>
  <c r="X12" i="36" s="1"/>
  <c r="O59" i="47" s="1"/>
  <c r="L12" i="36" a="1"/>
  <c r="L12" i="36" s="1"/>
  <c r="Y12" i="36" s="1"/>
  <c r="P59" i="47" s="1"/>
  <c r="M12" i="36" a="1"/>
  <c r="M12" i="36" s="1"/>
  <c r="Z12" i="36" s="1"/>
  <c r="Q59" i="47" s="1"/>
  <c r="N12" i="36" a="1"/>
  <c r="N12" i="36" s="1"/>
  <c r="AA12" i="36" s="1"/>
  <c r="R59" i="47" s="1"/>
  <c r="O12" i="36" a="1"/>
  <c r="O12" i="36" s="1"/>
  <c r="AB12" i="36" s="1"/>
  <c r="S59" i="47" s="1"/>
  <c r="P12" i="36" a="1"/>
  <c r="P12" i="36" s="1"/>
  <c r="AC12" i="36" s="1"/>
  <c r="T59" i="47" s="1"/>
  <c r="F13" i="36" a="1"/>
  <c r="F13" i="36" s="1"/>
  <c r="S13" i="36" s="1"/>
  <c r="F60" i="47" s="1"/>
  <c r="G13" i="36" a="1"/>
  <c r="G13" i="36" s="1"/>
  <c r="T13" i="36" s="1"/>
  <c r="G60" i="47" s="1"/>
  <c r="H13" i="36" a="1"/>
  <c r="H13" i="36" s="1"/>
  <c r="U13" i="36" s="1"/>
  <c r="K60" i="47" s="1"/>
  <c r="I13" i="36" a="1"/>
  <c r="I13" i="36" s="1"/>
  <c r="V13" i="36" s="1"/>
  <c r="M60" i="47" s="1"/>
  <c r="J13" i="36" a="1"/>
  <c r="J13" i="36" s="1"/>
  <c r="W13" i="36" s="1"/>
  <c r="N60" i="47" s="1"/>
  <c r="K13" i="36" a="1"/>
  <c r="K13" i="36" s="1"/>
  <c r="X13" i="36" s="1"/>
  <c r="O60" i="47" s="1"/>
  <c r="L13" i="36" a="1"/>
  <c r="L13" i="36" s="1"/>
  <c r="Y13" i="36" s="1"/>
  <c r="P60" i="47" s="1"/>
  <c r="M13" i="36" a="1"/>
  <c r="M13" i="36" s="1"/>
  <c r="Z13" i="36" s="1"/>
  <c r="Q60" i="47" s="1"/>
  <c r="N13" i="36" a="1"/>
  <c r="N13" i="36" s="1"/>
  <c r="AA13" i="36" s="1"/>
  <c r="R60" i="47" s="1"/>
  <c r="O13" i="36" a="1"/>
  <c r="O13" i="36" s="1"/>
  <c r="AB13" i="36" s="1"/>
  <c r="S60" i="47" s="1"/>
  <c r="P13" i="36" a="1"/>
  <c r="P13" i="36" s="1"/>
  <c r="AC13" i="36" s="1"/>
  <c r="T60" i="47" s="1"/>
  <c r="F14" i="36" a="1"/>
  <c r="F14" i="36" s="1"/>
  <c r="S14" i="36" s="1"/>
  <c r="F61" i="47" s="1"/>
  <c r="G14" i="36" a="1"/>
  <c r="G14" i="36" s="1"/>
  <c r="T14" i="36" s="1"/>
  <c r="G61" i="47" s="1"/>
  <c r="H14" i="36" a="1"/>
  <c r="H14" i="36" s="1"/>
  <c r="U14" i="36" s="1"/>
  <c r="K61" i="47" s="1"/>
  <c r="I14" i="36" a="1"/>
  <c r="I14" i="36" s="1"/>
  <c r="V14" i="36" s="1"/>
  <c r="M61" i="47" s="1"/>
  <c r="J14" i="36" a="1"/>
  <c r="J14" i="36" s="1"/>
  <c r="W14" i="36" s="1"/>
  <c r="N61" i="47" s="1"/>
  <c r="K14" i="36" a="1"/>
  <c r="K14" i="36" s="1"/>
  <c r="X14" i="36" s="1"/>
  <c r="O61" i="47" s="1"/>
  <c r="L14" i="36" a="1"/>
  <c r="L14" i="36" s="1"/>
  <c r="Y14" i="36" s="1"/>
  <c r="P61" i="47" s="1"/>
  <c r="M14" i="36" a="1"/>
  <c r="M14" i="36" s="1"/>
  <c r="Z14" i="36" s="1"/>
  <c r="Q61" i="47" s="1"/>
  <c r="N14" i="36" a="1"/>
  <c r="N14" i="36" s="1"/>
  <c r="AA14" i="36" s="1"/>
  <c r="R61" i="47" s="1"/>
  <c r="O14" i="36" a="1"/>
  <c r="O14" i="36" s="1"/>
  <c r="AB14" i="36" s="1"/>
  <c r="S61" i="47" s="1"/>
  <c r="P14" i="36" a="1"/>
  <c r="P14" i="36" s="1"/>
  <c r="AC14" i="36" s="1"/>
  <c r="T61" i="47" s="1"/>
  <c r="F15" i="36" a="1"/>
  <c r="F15" i="36" s="1"/>
  <c r="S15" i="36" s="1"/>
  <c r="F62" i="47" s="1"/>
  <c r="G15" i="36" a="1"/>
  <c r="G15" i="36" s="1"/>
  <c r="T15" i="36" s="1"/>
  <c r="G62" i="47" s="1"/>
  <c r="H15" i="36" a="1"/>
  <c r="H15" i="36" s="1"/>
  <c r="U15" i="36" s="1"/>
  <c r="K62" i="47" s="1"/>
  <c r="I15" i="36" a="1"/>
  <c r="I15" i="36" s="1"/>
  <c r="V15" i="36" s="1"/>
  <c r="M62" i="47" s="1"/>
  <c r="J15" i="36" a="1"/>
  <c r="J15" i="36" s="1"/>
  <c r="W15" i="36" s="1"/>
  <c r="N62" i="47" s="1"/>
  <c r="K15" i="36" a="1"/>
  <c r="K15" i="36" s="1"/>
  <c r="X15" i="36" s="1"/>
  <c r="O62" i="47" s="1"/>
  <c r="L15" i="36" a="1"/>
  <c r="L15" i="36" s="1"/>
  <c r="Y15" i="36" s="1"/>
  <c r="P62" i="47" s="1"/>
  <c r="M15" i="36" a="1"/>
  <c r="M15" i="36" s="1"/>
  <c r="Z15" i="36" s="1"/>
  <c r="Q62" i="47" s="1"/>
  <c r="N15" i="36" a="1"/>
  <c r="N15" i="36" s="1"/>
  <c r="AA15" i="36" s="1"/>
  <c r="R62" i="47" s="1"/>
  <c r="O15" i="36" a="1"/>
  <c r="O15" i="36" s="1"/>
  <c r="AB15" i="36" s="1"/>
  <c r="S62" i="47" s="1"/>
  <c r="P15" i="36" a="1"/>
  <c r="P15" i="36" s="1"/>
  <c r="AC15" i="36" s="1"/>
  <c r="T62" i="47" s="1"/>
  <c r="E11" i="36" a="1"/>
  <c r="E11" i="36" s="1"/>
  <c r="R11" i="36" s="1"/>
  <c r="E12" i="36" a="1"/>
  <c r="E12" i="36" s="1"/>
  <c r="R12" i="36" s="1"/>
  <c r="E13" i="36" a="1"/>
  <c r="E13" i="36" s="1"/>
  <c r="R13" i="36" s="1"/>
  <c r="E14" i="36" a="1"/>
  <c r="E14" i="36"/>
  <c r="R14" i="36" s="1"/>
  <c r="E15" i="36" a="1"/>
  <c r="E15" i="36" s="1"/>
  <c r="R15" i="36" s="1"/>
  <c r="E10" i="36" a="1"/>
  <c r="E10" i="36" s="1"/>
  <c r="R10" i="36" s="1"/>
  <c r="F10" i="35" a="1"/>
  <c r="F10" i="35" s="1"/>
  <c r="G10" i="35" a="1"/>
  <c r="G10" i="35" s="1"/>
  <c r="H10" i="35" a="1"/>
  <c r="H10" i="35" s="1"/>
  <c r="I10" i="35" a="1"/>
  <c r="I10" i="35" s="1"/>
  <c r="J10" i="35" a="1"/>
  <c r="J10" i="35" s="1"/>
  <c r="K10" i="35" a="1"/>
  <c r="K10" i="35" s="1"/>
  <c r="L10" i="35" a="1"/>
  <c r="L10" i="35" s="1"/>
  <c r="M10" i="35" a="1"/>
  <c r="M10" i="35" s="1"/>
  <c r="N10" i="35" a="1"/>
  <c r="N10" i="35" s="1"/>
  <c r="O10" i="35" a="1"/>
  <c r="O10" i="35" s="1"/>
  <c r="P10" i="35" a="1"/>
  <c r="P10" i="35" s="1"/>
  <c r="F11" i="35" a="1"/>
  <c r="F11" i="35" s="1"/>
  <c r="G11" i="35" a="1"/>
  <c r="G11" i="35" s="1"/>
  <c r="H11" i="35" a="1"/>
  <c r="H11" i="35" s="1"/>
  <c r="I11" i="35" a="1"/>
  <c r="I11" i="35" s="1"/>
  <c r="J11" i="35" a="1"/>
  <c r="J11" i="35" s="1"/>
  <c r="K11" i="35" a="1"/>
  <c r="K11" i="35" s="1"/>
  <c r="L11" i="35" a="1"/>
  <c r="L11" i="35" s="1"/>
  <c r="M11" i="35" a="1"/>
  <c r="M11" i="35" s="1"/>
  <c r="N11" i="35" a="1"/>
  <c r="N11" i="35" s="1"/>
  <c r="O11" i="35" a="1"/>
  <c r="O11" i="35" s="1"/>
  <c r="P11" i="35" a="1"/>
  <c r="P11" i="35" s="1"/>
  <c r="F12" i="35" a="1"/>
  <c r="F12" i="35" s="1"/>
  <c r="G12" i="35" a="1"/>
  <c r="G12" i="35" s="1"/>
  <c r="H12" i="35" a="1"/>
  <c r="H12" i="35" s="1"/>
  <c r="I12" i="35" a="1"/>
  <c r="I12" i="35" s="1"/>
  <c r="J12" i="35" a="1"/>
  <c r="J12" i="35" s="1"/>
  <c r="K12" i="35" a="1"/>
  <c r="K12" i="35" s="1"/>
  <c r="L12" i="35" a="1"/>
  <c r="L12" i="35" s="1"/>
  <c r="M12" i="35" a="1"/>
  <c r="M12" i="35" s="1"/>
  <c r="N12" i="35" a="1"/>
  <c r="N12" i="35" s="1"/>
  <c r="O12" i="35" a="1"/>
  <c r="O12" i="35" s="1"/>
  <c r="P12" i="35" a="1"/>
  <c r="P12" i="35" s="1"/>
  <c r="F13" i="35" a="1"/>
  <c r="F13" i="35" s="1"/>
  <c r="G13" i="35" a="1"/>
  <c r="G13" i="35" s="1"/>
  <c r="H13" i="35" a="1"/>
  <c r="H13" i="35" s="1"/>
  <c r="I13" i="35" a="1"/>
  <c r="I13" i="35" s="1"/>
  <c r="J13" i="35" a="1"/>
  <c r="J13" i="35" s="1"/>
  <c r="K13" i="35" a="1"/>
  <c r="K13" i="35" s="1"/>
  <c r="L13" i="35" a="1"/>
  <c r="L13" i="35" s="1"/>
  <c r="M13" i="35" a="1"/>
  <c r="M13" i="35" s="1"/>
  <c r="N13" i="35" a="1"/>
  <c r="N13" i="35" s="1"/>
  <c r="O13" i="35" a="1"/>
  <c r="O13" i="35" s="1"/>
  <c r="P13" i="35" a="1"/>
  <c r="P13" i="35" s="1"/>
  <c r="F14" i="35" a="1"/>
  <c r="F14" i="35" s="1"/>
  <c r="G14" i="35" a="1"/>
  <c r="G14" i="35" s="1"/>
  <c r="H14" i="35" a="1"/>
  <c r="H14" i="35" s="1"/>
  <c r="I14" i="35" a="1"/>
  <c r="I14" i="35" s="1"/>
  <c r="J14" i="35" a="1"/>
  <c r="J14" i="35" s="1"/>
  <c r="K14" i="35" a="1"/>
  <c r="K14" i="35" s="1"/>
  <c r="L14" i="35" a="1"/>
  <c r="L14" i="35" s="1"/>
  <c r="M14" i="35" a="1"/>
  <c r="M14" i="35" s="1"/>
  <c r="N14" i="35" a="1"/>
  <c r="N14" i="35" s="1"/>
  <c r="O14" i="35" a="1"/>
  <c r="O14" i="35" s="1"/>
  <c r="P14" i="35" a="1"/>
  <c r="P14" i="35" s="1"/>
  <c r="F15" i="35" a="1"/>
  <c r="F15" i="35" s="1"/>
  <c r="G15" i="35" a="1"/>
  <c r="G15" i="35" s="1"/>
  <c r="H15" i="35" a="1"/>
  <c r="H15" i="35" s="1"/>
  <c r="I15" i="35" a="1"/>
  <c r="I15" i="35" s="1"/>
  <c r="J15" i="35" a="1"/>
  <c r="J15" i="35" s="1"/>
  <c r="K15" i="35" a="1"/>
  <c r="K15" i="35" s="1"/>
  <c r="L15" i="35" a="1"/>
  <c r="L15" i="35" s="1"/>
  <c r="M15" i="35" a="1"/>
  <c r="M15" i="35" s="1"/>
  <c r="N15" i="35" a="1"/>
  <c r="N15" i="35" s="1"/>
  <c r="O15" i="35" a="1"/>
  <c r="O15" i="35" s="1"/>
  <c r="P15" i="35" a="1"/>
  <c r="P15" i="35" s="1"/>
  <c r="E11" i="35" a="1"/>
  <c r="E11" i="35" s="1"/>
  <c r="E12" i="35" a="1"/>
  <c r="E12" i="35" s="1"/>
  <c r="E13" i="35" a="1"/>
  <c r="E13" i="35" s="1"/>
  <c r="E14" i="35" a="1"/>
  <c r="E14" i="35" s="1"/>
  <c r="E15" i="35" a="1"/>
  <c r="E15" i="35" s="1"/>
  <c r="E10" i="35" a="1"/>
  <c r="E10" i="35" s="1"/>
  <c r="P15" i="34" a="1"/>
  <c r="P15" i="34" s="1"/>
  <c r="O15" i="34" a="1"/>
  <c r="O15" i="34" s="1"/>
  <c r="N15" i="34" a="1"/>
  <c r="N15" i="34" s="1"/>
  <c r="M15" i="34" a="1"/>
  <c r="M15" i="34" s="1"/>
  <c r="L15" i="34" a="1"/>
  <c r="L15" i="34" s="1"/>
  <c r="K15" i="34" a="1"/>
  <c r="K15" i="34" s="1"/>
  <c r="J15" i="34" a="1"/>
  <c r="J15" i="34" s="1"/>
  <c r="I15" i="34" a="1"/>
  <c r="I15" i="34" s="1"/>
  <c r="H15" i="34" a="1"/>
  <c r="H15" i="34" s="1"/>
  <c r="G15" i="34" a="1"/>
  <c r="G15" i="34" s="1"/>
  <c r="F15" i="34" a="1"/>
  <c r="F15" i="34" s="1"/>
  <c r="P14" i="34" a="1"/>
  <c r="P14" i="34" s="1"/>
  <c r="O14" i="34" a="1"/>
  <c r="O14" i="34" s="1"/>
  <c r="N14" i="34" a="1"/>
  <c r="N14" i="34" s="1"/>
  <c r="M14" i="34" a="1"/>
  <c r="M14" i="34" s="1"/>
  <c r="L14" i="34" a="1"/>
  <c r="L14" i="34" s="1"/>
  <c r="K14" i="34" a="1"/>
  <c r="K14" i="34" s="1"/>
  <c r="J14" i="34" a="1"/>
  <c r="J14" i="34" s="1"/>
  <c r="I14" i="34" a="1"/>
  <c r="I14" i="34" s="1"/>
  <c r="H14" i="34" a="1"/>
  <c r="H14" i="34" s="1"/>
  <c r="G14" i="34" a="1"/>
  <c r="G14" i="34" s="1"/>
  <c r="F14" i="34" a="1"/>
  <c r="F14" i="34" s="1"/>
  <c r="P13" i="34" a="1"/>
  <c r="P13" i="34" s="1"/>
  <c r="O13" i="34" a="1"/>
  <c r="O13" i="34" s="1"/>
  <c r="N13" i="34" a="1"/>
  <c r="N13" i="34" s="1"/>
  <c r="M13" i="34" a="1"/>
  <c r="M13" i="34" s="1"/>
  <c r="L13" i="34" a="1"/>
  <c r="L13" i="34" s="1"/>
  <c r="K13" i="34" a="1"/>
  <c r="K13" i="34" s="1"/>
  <c r="J13" i="34" a="1"/>
  <c r="J13" i="34" s="1"/>
  <c r="I13" i="34" a="1"/>
  <c r="I13" i="34" s="1"/>
  <c r="H13" i="34" a="1"/>
  <c r="H13" i="34" s="1"/>
  <c r="G13" i="34" a="1"/>
  <c r="G13" i="34" s="1"/>
  <c r="F13" i="34" a="1"/>
  <c r="F13" i="34" s="1"/>
  <c r="P12" i="34" a="1"/>
  <c r="P12" i="34" s="1"/>
  <c r="O12" i="34" a="1"/>
  <c r="O12" i="34" s="1"/>
  <c r="N12" i="34" a="1"/>
  <c r="N12" i="34" s="1"/>
  <c r="M12" i="34" a="1"/>
  <c r="M12" i="34" s="1"/>
  <c r="L12" i="34" a="1"/>
  <c r="L12" i="34" s="1"/>
  <c r="K12" i="34" a="1"/>
  <c r="K12" i="34" s="1"/>
  <c r="J12" i="34" a="1"/>
  <c r="J12" i="34" s="1"/>
  <c r="I12" i="34" a="1"/>
  <c r="I12" i="34" s="1"/>
  <c r="H12" i="34" a="1"/>
  <c r="H12" i="34" s="1"/>
  <c r="G12" i="34" a="1"/>
  <c r="G12" i="34" s="1"/>
  <c r="F12" i="34" a="1"/>
  <c r="F12" i="34" s="1"/>
  <c r="P11" i="34" a="1"/>
  <c r="P11" i="34" s="1"/>
  <c r="O11" i="34" a="1"/>
  <c r="O11" i="34" s="1"/>
  <c r="N11" i="34" a="1"/>
  <c r="N11" i="34" s="1"/>
  <c r="M11" i="34" a="1"/>
  <c r="M11" i="34" s="1"/>
  <c r="L11" i="34" a="1"/>
  <c r="L11" i="34" s="1"/>
  <c r="K11" i="34" a="1"/>
  <c r="K11" i="34" s="1"/>
  <c r="J11" i="34" a="1"/>
  <c r="J11" i="34" s="1"/>
  <c r="I11" i="34" a="1"/>
  <c r="I11" i="34" s="1"/>
  <c r="H11" i="34" a="1"/>
  <c r="H11" i="34" s="1"/>
  <c r="G11" i="34" a="1"/>
  <c r="G11" i="34" s="1"/>
  <c r="F11" i="34" a="1"/>
  <c r="F11" i="34" s="1"/>
  <c r="P10" i="34" a="1"/>
  <c r="P10" i="34" s="1"/>
  <c r="O10" i="34" a="1"/>
  <c r="O10" i="34" s="1"/>
  <c r="N10" i="34" a="1"/>
  <c r="N10" i="34" s="1"/>
  <c r="M10" i="34" a="1"/>
  <c r="M10" i="34" s="1"/>
  <c r="L10" i="34" a="1"/>
  <c r="L10" i="34" s="1"/>
  <c r="K10" i="34" a="1"/>
  <c r="K10" i="34" s="1"/>
  <c r="J10" i="34" a="1"/>
  <c r="J10" i="34" s="1"/>
  <c r="I10" i="34" a="1"/>
  <c r="I10" i="34" s="1"/>
  <c r="H10" i="34" a="1"/>
  <c r="H10" i="34" s="1"/>
  <c r="G10" i="34" a="1"/>
  <c r="G10" i="34" s="1"/>
  <c r="F10" i="34" a="1"/>
  <c r="F10" i="34" s="1"/>
  <c r="E11" i="34" a="1"/>
  <c r="E11" i="34" s="1"/>
  <c r="R11" i="34" s="1"/>
  <c r="E12" i="34" a="1"/>
  <c r="E12" i="34"/>
  <c r="E13" i="34" a="1"/>
  <c r="E13" i="34"/>
  <c r="E14" i="34" a="1"/>
  <c r="E14" i="34"/>
  <c r="E15" i="34" a="1"/>
  <c r="E15" i="34"/>
  <c r="E10" i="34" a="1"/>
  <c r="E10" i="34"/>
  <c r="T57" i="47"/>
  <c r="B5" i="35"/>
  <c r="B5" i="34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9" i="33"/>
  <c r="E18" i="64"/>
  <c r="E17" i="64"/>
  <c r="E16" i="64"/>
  <c r="E15" i="64"/>
  <c r="E14" i="64"/>
  <c r="E13" i="64"/>
  <c r="P15" i="30" a="1"/>
  <c r="P15" i="30" s="1"/>
  <c r="T137" i="47" s="1"/>
  <c r="O15" i="30" a="1"/>
  <c r="O15" i="30" s="1"/>
  <c r="S137" i="47" s="1"/>
  <c r="N15" i="30" a="1"/>
  <c r="N15" i="30" s="1"/>
  <c r="R137" i="47" s="1"/>
  <c r="M15" i="30" a="1"/>
  <c r="M15" i="30" s="1"/>
  <c r="Q137" i="47" s="1"/>
  <c r="L15" i="30" a="1"/>
  <c r="L15" i="30" s="1"/>
  <c r="P137" i="47" s="1"/>
  <c r="K15" i="30" a="1"/>
  <c r="K15" i="30" s="1"/>
  <c r="O137" i="47" s="1"/>
  <c r="J15" i="30" a="1"/>
  <c r="J15" i="30" s="1"/>
  <c r="N137" i="47" s="1"/>
  <c r="I15" i="30" a="1"/>
  <c r="I15" i="30" s="1"/>
  <c r="M137" i="47" s="1"/>
  <c r="H15" i="30" a="1"/>
  <c r="H15" i="30" s="1"/>
  <c r="K137" i="47" s="1"/>
  <c r="G15" i="30" a="1"/>
  <c r="G15" i="30" s="1"/>
  <c r="G137" i="47" s="1"/>
  <c r="F15" i="30" a="1"/>
  <c r="F15" i="30" s="1"/>
  <c r="F137" i="47" s="1"/>
  <c r="E15" i="30" a="1"/>
  <c r="E15" i="30" s="1"/>
  <c r="P14" i="30" a="1"/>
  <c r="P14" i="30" s="1"/>
  <c r="T136" i="47" s="1"/>
  <c r="O14" i="30" a="1"/>
  <c r="O14" i="30" s="1"/>
  <c r="S136" i="47" s="1"/>
  <c r="N14" i="30" a="1"/>
  <c r="N14" i="30" s="1"/>
  <c r="R136" i="47" s="1"/>
  <c r="M14" i="30" a="1"/>
  <c r="M14" i="30"/>
  <c r="Q136" i="47" s="1"/>
  <c r="L14" i="30" a="1"/>
  <c r="L14" i="30" s="1"/>
  <c r="P136" i="47" s="1"/>
  <c r="K14" i="30" a="1"/>
  <c r="K14" i="30" s="1"/>
  <c r="O136" i="47" s="1"/>
  <c r="J14" i="30" a="1"/>
  <c r="J14" i="30" s="1"/>
  <c r="N136" i="47" s="1"/>
  <c r="I14" i="30" a="1"/>
  <c r="I14" i="30" s="1"/>
  <c r="M136" i="47" s="1"/>
  <c r="H14" i="30" a="1"/>
  <c r="H14" i="30" s="1"/>
  <c r="K136" i="47" s="1"/>
  <c r="G14" i="30" a="1"/>
  <c r="G14" i="30" s="1"/>
  <c r="G136" i="47" s="1"/>
  <c r="F14" i="30" a="1"/>
  <c r="F14" i="30" s="1"/>
  <c r="F136" i="47" s="1"/>
  <c r="E14" i="30" a="1"/>
  <c r="E14" i="30"/>
  <c r="P13" i="30" a="1"/>
  <c r="P13" i="30"/>
  <c r="T135" i="47" s="1"/>
  <c r="O13" i="30" a="1"/>
  <c r="O13" i="30"/>
  <c r="S135" i="47" s="1"/>
  <c r="N13" i="30" a="1"/>
  <c r="N13" i="30"/>
  <c r="R135" i="47" s="1"/>
  <c r="M13" i="30" a="1"/>
  <c r="M13" i="30" s="1"/>
  <c r="Q135" i="47" s="1"/>
  <c r="L13" i="30" a="1"/>
  <c r="L13" i="30" s="1"/>
  <c r="P135" i="47" s="1"/>
  <c r="K13" i="30" a="1"/>
  <c r="K13" i="30" s="1"/>
  <c r="O135" i="47" s="1"/>
  <c r="J13" i="30" a="1"/>
  <c r="J13" i="30" s="1"/>
  <c r="N135" i="47" s="1"/>
  <c r="I13" i="30" a="1"/>
  <c r="I13" i="30" s="1"/>
  <c r="M135" i="47"/>
  <c r="H13" i="30" a="1"/>
  <c r="H13" i="30"/>
  <c r="K135" i="47" s="1"/>
  <c r="G13" i="30" a="1"/>
  <c r="G13" i="30"/>
  <c r="G135" i="47" s="1"/>
  <c r="F13" i="30" a="1"/>
  <c r="F13" i="30"/>
  <c r="F135" i="47" s="1"/>
  <c r="E13" i="30" a="1"/>
  <c r="E13" i="30" s="1"/>
  <c r="P12" i="30" a="1"/>
  <c r="P12" i="30" s="1"/>
  <c r="T134" i="47" s="1"/>
  <c r="O12" i="30" a="1"/>
  <c r="O12" i="30" s="1"/>
  <c r="S134" i="47" s="1"/>
  <c r="N12" i="30" a="1"/>
  <c r="N12" i="30"/>
  <c r="R134" i="47" s="1"/>
  <c r="M12" i="30" a="1"/>
  <c r="M12" i="30" s="1"/>
  <c r="Q134" i="47" s="1"/>
  <c r="L12" i="30" a="1"/>
  <c r="L12" i="30" s="1"/>
  <c r="P134" i="47" s="1"/>
  <c r="K12" i="30" a="1"/>
  <c r="K12" i="30" s="1"/>
  <c r="O134" i="47" s="1"/>
  <c r="J12" i="30" a="1"/>
  <c r="J12" i="30"/>
  <c r="N134" i="47" s="1"/>
  <c r="I12" i="30" a="1"/>
  <c r="I12" i="30" s="1"/>
  <c r="M134" i="47" s="1"/>
  <c r="H12" i="30" a="1"/>
  <c r="H12" i="30" s="1"/>
  <c r="K134" i="47" s="1"/>
  <c r="G12" i="30" a="1"/>
  <c r="G12" i="30" s="1"/>
  <c r="G134" i="47" s="1"/>
  <c r="F12" i="30" a="1"/>
  <c r="F12" i="30"/>
  <c r="F134" i="47" s="1"/>
  <c r="E12" i="30" a="1"/>
  <c r="E12" i="30" s="1"/>
  <c r="P11" i="30" a="1"/>
  <c r="P11" i="30" s="1"/>
  <c r="T133" i="47" s="1"/>
  <c r="O11" i="30" a="1"/>
  <c r="O11" i="30"/>
  <c r="S133" i="47" s="1"/>
  <c r="N11" i="30" a="1"/>
  <c r="N11" i="30" s="1"/>
  <c r="R133" i="47" s="1"/>
  <c r="M11" i="30" a="1"/>
  <c r="M11" i="30" s="1"/>
  <c r="Q133" i="47" s="1"/>
  <c r="L11" i="30" a="1"/>
  <c r="L11" i="30" s="1"/>
  <c r="P133" i="47" s="1"/>
  <c r="K11" i="30" a="1"/>
  <c r="K11" i="30"/>
  <c r="O133" i="47" s="1"/>
  <c r="J11" i="30" a="1"/>
  <c r="J11" i="30" s="1"/>
  <c r="N133" i="47" s="1"/>
  <c r="I11" i="30" a="1"/>
  <c r="I11" i="30" s="1"/>
  <c r="M133" i="47" s="1"/>
  <c r="H11" i="30" a="1"/>
  <c r="H11" i="30" s="1"/>
  <c r="K133" i="47" s="1"/>
  <c r="G11" i="30" a="1"/>
  <c r="G11" i="30"/>
  <c r="G133" i="47" s="1"/>
  <c r="F11" i="30" a="1"/>
  <c r="F11" i="30" s="1"/>
  <c r="F133" i="47" s="1"/>
  <c r="E11" i="30" a="1"/>
  <c r="E11" i="30" s="1"/>
  <c r="P10" i="30" a="1"/>
  <c r="P10" i="30" s="1"/>
  <c r="T132" i="47" s="1"/>
  <c r="O10" i="30" a="1"/>
  <c r="O10" i="30" s="1"/>
  <c r="S132" i="47" s="1"/>
  <c r="N10" i="30" a="1"/>
  <c r="N10" i="30"/>
  <c r="R132" i="47" s="1"/>
  <c r="M10" i="30" a="1"/>
  <c r="M10" i="30" s="1"/>
  <c r="Q132" i="47" s="1"/>
  <c r="L10" i="30" a="1"/>
  <c r="L10" i="30" s="1"/>
  <c r="P132" i="47" s="1"/>
  <c r="K10" i="30" a="1"/>
  <c r="K10" i="30" s="1"/>
  <c r="O132" i="47" s="1"/>
  <c r="J10" i="30" a="1"/>
  <c r="J10" i="30"/>
  <c r="N132" i="47" s="1"/>
  <c r="I10" i="30" a="1"/>
  <c r="I10" i="30" s="1"/>
  <c r="M132" i="47" s="1"/>
  <c r="H10" i="30" a="1"/>
  <c r="H10" i="30" s="1"/>
  <c r="K132" i="47" s="1"/>
  <c r="G10" i="30" a="1"/>
  <c r="G10" i="30" s="1"/>
  <c r="G132" i="47" s="1"/>
  <c r="F10" i="30" a="1"/>
  <c r="F10" i="30"/>
  <c r="F132" i="47" s="1"/>
  <c r="E10" i="30" a="1"/>
  <c r="E10" i="30" s="1"/>
  <c r="E15" i="62"/>
  <c r="P100" i="47"/>
  <c r="Q100" i="47"/>
  <c r="R100" i="47"/>
  <c r="S100" i="47"/>
  <c r="T100" i="47"/>
  <c r="E16" i="62"/>
  <c r="P101" i="47"/>
  <c r="Q101" i="47"/>
  <c r="R101" i="47"/>
  <c r="S101" i="47"/>
  <c r="T101" i="47"/>
  <c r="E17" i="62"/>
  <c r="P102" i="47"/>
  <c r="Q102" i="47"/>
  <c r="R102" i="47"/>
  <c r="S102" i="47"/>
  <c r="T102" i="47"/>
  <c r="E18" i="62"/>
  <c r="P103" i="47"/>
  <c r="Q103" i="47"/>
  <c r="R103" i="47"/>
  <c r="S103" i="47"/>
  <c r="T103" i="47"/>
  <c r="E19" i="62"/>
  <c r="P104" i="47"/>
  <c r="Q104" i="47"/>
  <c r="R104" i="47"/>
  <c r="S104" i="47"/>
  <c r="T104" i="47"/>
  <c r="P99" i="47"/>
  <c r="Q99" i="47"/>
  <c r="R99" i="47"/>
  <c r="S99" i="47"/>
  <c r="T99" i="47"/>
  <c r="E14" i="62"/>
  <c r="P93" i="47"/>
  <c r="Q93" i="47"/>
  <c r="R93" i="47"/>
  <c r="S93" i="47"/>
  <c r="T93" i="47"/>
  <c r="P94" i="47"/>
  <c r="Q94" i="47"/>
  <c r="R94" i="47"/>
  <c r="S94" i="47"/>
  <c r="T94" i="47"/>
  <c r="P95" i="47"/>
  <c r="Q95" i="47"/>
  <c r="R95" i="47"/>
  <c r="S95" i="47"/>
  <c r="T95" i="47"/>
  <c r="P96" i="47"/>
  <c r="Q96" i="47"/>
  <c r="R96" i="47"/>
  <c r="S96" i="47"/>
  <c r="T96" i="47"/>
  <c r="P97" i="47"/>
  <c r="Q97" i="47"/>
  <c r="R97" i="47"/>
  <c r="S97" i="47"/>
  <c r="T97" i="47"/>
  <c r="P98" i="47"/>
  <c r="Q98" i="47"/>
  <c r="R98" i="47"/>
  <c r="S98" i="47"/>
  <c r="T98" i="47"/>
  <c r="S10" i="19" a="1"/>
  <c r="S10" i="19" s="1"/>
  <c r="F87" i="47" s="1"/>
  <c r="T10" i="19" a="1"/>
  <c r="T10" i="19"/>
  <c r="G87" i="47" s="1"/>
  <c r="U10" i="19" a="1"/>
  <c r="U10" i="19" s="1"/>
  <c r="K87" i="47" s="1"/>
  <c r="V10" i="19" a="1"/>
  <c r="V10" i="19" s="1"/>
  <c r="M87" i="47" s="1"/>
  <c r="W10" i="19" a="1"/>
  <c r="W10" i="19" s="1"/>
  <c r="N87" i="47" s="1"/>
  <c r="X10" i="19" a="1"/>
  <c r="X10" i="19"/>
  <c r="O87" i="47" s="1"/>
  <c r="Y10" i="19" a="1"/>
  <c r="Y10" i="19" s="1"/>
  <c r="P87" i="47" s="1"/>
  <c r="Z10" i="19" a="1"/>
  <c r="Z10" i="19" s="1"/>
  <c r="Q87" i="47" s="1"/>
  <c r="AA10" i="19" a="1"/>
  <c r="AA10" i="19" s="1"/>
  <c r="R87" i="47" s="1"/>
  <c r="AB10" i="19" a="1"/>
  <c r="AB10" i="19"/>
  <c r="S87" i="47" s="1"/>
  <c r="AC10" i="19" a="1"/>
  <c r="AC10" i="19" s="1"/>
  <c r="T87" i="47" s="1"/>
  <c r="S11" i="19" a="1"/>
  <c r="S11" i="19" s="1"/>
  <c r="F88" i="47" s="1"/>
  <c r="T11" i="19" a="1"/>
  <c r="T11" i="19" s="1"/>
  <c r="G88" i="47" s="1"/>
  <c r="U11" i="19" a="1"/>
  <c r="U11" i="19"/>
  <c r="K88" i="47" s="1"/>
  <c r="V11" i="19" a="1"/>
  <c r="V11" i="19" s="1"/>
  <c r="M88" i="47" s="1"/>
  <c r="W11" i="19" a="1"/>
  <c r="W11" i="19" s="1"/>
  <c r="N88" i="47" s="1"/>
  <c r="X11" i="19" a="1"/>
  <c r="X11" i="19" s="1"/>
  <c r="O88" i="47" s="1"/>
  <c r="Y11" i="19" a="1"/>
  <c r="Y11" i="19"/>
  <c r="P88" i="47" s="1"/>
  <c r="Z11" i="19" a="1"/>
  <c r="Z11" i="19" s="1"/>
  <c r="Q88" i="47" s="1"/>
  <c r="AA11" i="19" a="1"/>
  <c r="AA11" i="19" s="1"/>
  <c r="R88" i="47" s="1"/>
  <c r="AB11" i="19" a="1"/>
  <c r="AB11" i="19" s="1"/>
  <c r="S88" i="47" s="1"/>
  <c r="AC11" i="19" a="1"/>
  <c r="AC11" i="19"/>
  <c r="T88" i="47" s="1"/>
  <c r="S12" i="19" a="1"/>
  <c r="S12" i="19" s="1"/>
  <c r="F89" i="47" s="1"/>
  <c r="T12" i="19" a="1"/>
  <c r="T12" i="19" s="1"/>
  <c r="G89" i="47" s="1"/>
  <c r="U12" i="19" a="1"/>
  <c r="U12" i="19" s="1"/>
  <c r="K89" i="47" s="1"/>
  <c r="V12" i="19" a="1"/>
  <c r="V12" i="19"/>
  <c r="M89" i="47" s="1"/>
  <c r="W12" i="19" a="1"/>
  <c r="W12" i="19" s="1"/>
  <c r="N89" i="47" s="1"/>
  <c r="X12" i="19" a="1"/>
  <c r="X12" i="19" s="1"/>
  <c r="O89" i="47" s="1"/>
  <c r="Y12" i="19" a="1"/>
  <c r="Y12" i="19" s="1"/>
  <c r="P89" i="47" s="1"/>
  <c r="Z12" i="19" a="1"/>
  <c r="Z12" i="19"/>
  <c r="Q89" i="47" s="1"/>
  <c r="AA12" i="19" a="1"/>
  <c r="AA12" i="19" s="1"/>
  <c r="R89" i="47" s="1"/>
  <c r="AB12" i="19" a="1"/>
  <c r="AB12" i="19" s="1"/>
  <c r="S89" i="47" s="1"/>
  <c r="AC12" i="19" a="1"/>
  <c r="AC12" i="19" s="1"/>
  <c r="T89" i="47" s="1"/>
  <c r="S13" i="19" a="1"/>
  <c r="S13" i="19"/>
  <c r="F90" i="47" s="1"/>
  <c r="T13" i="19" a="1"/>
  <c r="T13" i="19" s="1"/>
  <c r="G90" i="47" s="1"/>
  <c r="U13" i="19" a="1"/>
  <c r="U13" i="19" s="1"/>
  <c r="K90" i="47" s="1"/>
  <c r="V13" i="19" a="1"/>
  <c r="V13" i="19" s="1"/>
  <c r="M90" i="47" s="1"/>
  <c r="W13" i="19" a="1"/>
  <c r="W13" i="19"/>
  <c r="N90" i="47" s="1"/>
  <c r="X13" i="19" a="1"/>
  <c r="X13" i="19" s="1"/>
  <c r="O90" i="47" s="1"/>
  <c r="Y13" i="19" a="1"/>
  <c r="Y13" i="19" s="1"/>
  <c r="P90" i="47" s="1"/>
  <c r="Z13" i="19" a="1"/>
  <c r="Z13" i="19" s="1"/>
  <c r="Q90" i="47" s="1"/>
  <c r="AA13" i="19" a="1"/>
  <c r="AA13" i="19"/>
  <c r="R90" i="47" s="1"/>
  <c r="AB13" i="19" a="1"/>
  <c r="AB13" i="19" s="1"/>
  <c r="S90" i="47" s="1"/>
  <c r="AC13" i="19" a="1"/>
  <c r="AC13" i="19" s="1"/>
  <c r="T90" i="47" s="1"/>
  <c r="S14" i="19" a="1"/>
  <c r="S14" i="19" s="1"/>
  <c r="F91" i="47" s="1"/>
  <c r="T14" i="19" a="1"/>
  <c r="T14" i="19"/>
  <c r="G91" i="47" s="1"/>
  <c r="U14" i="19" a="1"/>
  <c r="U14" i="19" s="1"/>
  <c r="K91" i="47" s="1"/>
  <c r="V14" i="19" a="1"/>
  <c r="V14" i="19" s="1"/>
  <c r="M91" i="47" s="1"/>
  <c r="W14" i="19" a="1"/>
  <c r="W14" i="19" s="1"/>
  <c r="N91" i="47" s="1"/>
  <c r="X14" i="19" a="1"/>
  <c r="X14" i="19"/>
  <c r="O91" i="47" s="1"/>
  <c r="Y14" i="19" a="1"/>
  <c r="Y14" i="19" s="1"/>
  <c r="P91" i="47" s="1"/>
  <c r="Z14" i="19" a="1"/>
  <c r="Z14" i="19" s="1"/>
  <c r="Q91" i="47" s="1"/>
  <c r="AA14" i="19" a="1"/>
  <c r="AA14" i="19" s="1"/>
  <c r="R91" i="47" s="1"/>
  <c r="AB14" i="19" a="1"/>
  <c r="AB14" i="19"/>
  <c r="S91" i="47" s="1"/>
  <c r="AC14" i="19" a="1"/>
  <c r="AC14" i="19" s="1"/>
  <c r="T91" i="47" s="1"/>
  <c r="S15" i="19" a="1"/>
  <c r="S15" i="19" s="1"/>
  <c r="F92" i="47" s="1"/>
  <c r="T15" i="19" a="1"/>
  <c r="T15" i="19" s="1"/>
  <c r="G92" i="47" s="1"/>
  <c r="U15" i="19" a="1"/>
  <c r="U15" i="19"/>
  <c r="K92" i="47" s="1"/>
  <c r="V15" i="19" a="1"/>
  <c r="V15" i="19" s="1"/>
  <c r="M92" i="47" s="1"/>
  <c r="W15" i="19" a="1"/>
  <c r="W15" i="19" s="1"/>
  <c r="N92" i="47" s="1"/>
  <c r="X15" i="19" a="1"/>
  <c r="X15" i="19" s="1"/>
  <c r="O92" i="47" s="1"/>
  <c r="Y15" i="19" a="1"/>
  <c r="Y15" i="19"/>
  <c r="P92" i="47" s="1"/>
  <c r="Z15" i="19" a="1"/>
  <c r="Z15" i="19" s="1"/>
  <c r="Q92" i="47" s="1"/>
  <c r="AA15" i="19" a="1"/>
  <c r="AA15" i="19" s="1"/>
  <c r="R92" i="47" s="1"/>
  <c r="AB15" i="19" a="1"/>
  <c r="AB15" i="19" s="1"/>
  <c r="S92" i="47" s="1"/>
  <c r="AC15" i="19" a="1"/>
  <c r="AC15" i="19"/>
  <c r="T92" i="47" s="1"/>
  <c r="R15" i="19" a="1"/>
  <c r="R15" i="19" s="1"/>
  <c r="R14" i="19" a="1"/>
  <c r="R14" i="19" s="1"/>
  <c r="R13" i="19" a="1"/>
  <c r="R13" i="19" s="1"/>
  <c r="R12" i="19" a="1"/>
  <c r="R12" i="19" s="1"/>
  <c r="R11" i="19" a="1"/>
  <c r="R11" i="19" s="1"/>
  <c r="R10" i="19" a="1"/>
  <c r="R10" i="19" s="1"/>
  <c r="P15" i="19" a="1"/>
  <c r="P15" i="19" s="1"/>
  <c r="T86" i="47" s="1"/>
  <c r="O15" i="19" a="1"/>
  <c r="O15" i="19" s="1"/>
  <c r="S86" i="47" s="1"/>
  <c r="N15" i="19" a="1"/>
  <c r="N15" i="19" s="1"/>
  <c r="R86" i="47" s="1"/>
  <c r="M15" i="19" a="1"/>
  <c r="M15" i="19"/>
  <c r="Q86" i="47" s="1"/>
  <c r="L15" i="19" a="1"/>
  <c r="L15" i="19" s="1"/>
  <c r="P86" i="47" s="1"/>
  <c r="K15" i="19" a="1"/>
  <c r="K15" i="19" s="1"/>
  <c r="O86" i="47" s="1"/>
  <c r="J15" i="19" a="1"/>
  <c r="J15" i="19" s="1"/>
  <c r="N86" i="47" s="1"/>
  <c r="I15" i="19" a="1"/>
  <c r="I15" i="19"/>
  <c r="M86" i="47" s="1"/>
  <c r="H15" i="19" a="1"/>
  <c r="H15" i="19" s="1"/>
  <c r="K86" i="47" s="1"/>
  <c r="G15" i="19" a="1"/>
  <c r="G15" i="19" s="1"/>
  <c r="G86" i="47" s="1"/>
  <c r="F15" i="19" a="1"/>
  <c r="F15" i="19" s="1"/>
  <c r="F86" i="47" s="1"/>
  <c r="P14" i="19" a="1"/>
  <c r="P14" i="19"/>
  <c r="T85" i="47" s="1"/>
  <c r="O14" i="19" a="1"/>
  <c r="O14" i="19" s="1"/>
  <c r="S85" i="47" s="1"/>
  <c r="N14" i="19" a="1"/>
  <c r="N14" i="19" s="1"/>
  <c r="R85" i="47" s="1"/>
  <c r="M14" i="19" a="1"/>
  <c r="M14" i="19" s="1"/>
  <c r="Q85" i="47" s="1"/>
  <c r="L14" i="19" a="1"/>
  <c r="L14" i="19"/>
  <c r="P85" i="47" s="1"/>
  <c r="K14" i="19" a="1"/>
  <c r="K14" i="19" s="1"/>
  <c r="O85" i="47" s="1"/>
  <c r="J14" i="19" a="1"/>
  <c r="J14" i="19" s="1"/>
  <c r="N85" i="47" s="1"/>
  <c r="I14" i="19" a="1"/>
  <c r="I14" i="19" s="1"/>
  <c r="M85" i="47" s="1"/>
  <c r="H14" i="19" a="1"/>
  <c r="H14" i="19"/>
  <c r="K85" i="47" s="1"/>
  <c r="G14" i="19" a="1"/>
  <c r="G14" i="19" s="1"/>
  <c r="G85" i="47" s="1"/>
  <c r="F14" i="19" a="1"/>
  <c r="F14" i="19" s="1"/>
  <c r="F85" i="47" s="1"/>
  <c r="P13" i="19" a="1"/>
  <c r="P13" i="19" s="1"/>
  <c r="T84" i="47" s="1"/>
  <c r="O13" i="19" a="1"/>
  <c r="O13" i="19"/>
  <c r="S84" i="47" s="1"/>
  <c r="N13" i="19" a="1"/>
  <c r="N13" i="19" s="1"/>
  <c r="R84" i="47" s="1"/>
  <c r="M13" i="19" a="1"/>
  <c r="M13" i="19" s="1"/>
  <c r="Q84" i="47" s="1"/>
  <c r="L13" i="19" a="1"/>
  <c r="L13" i="19" s="1"/>
  <c r="P84" i="47" s="1"/>
  <c r="K13" i="19" a="1"/>
  <c r="K13" i="19"/>
  <c r="O84" i="47" s="1"/>
  <c r="J13" i="19" a="1"/>
  <c r="J13" i="19" s="1"/>
  <c r="N84" i="47" s="1"/>
  <c r="I13" i="19" a="1"/>
  <c r="I13" i="19" s="1"/>
  <c r="M84" i="47" s="1"/>
  <c r="H13" i="19" a="1"/>
  <c r="H13" i="19" s="1"/>
  <c r="K84" i="47" s="1"/>
  <c r="G13" i="19" a="1"/>
  <c r="G13" i="19"/>
  <c r="G84" i="47" s="1"/>
  <c r="F13" i="19" a="1"/>
  <c r="F13" i="19" s="1"/>
  <c r="F84" i="47" s="1"/>
  <c r="P12" i="19" a="1"/>
  <c r="P12" i="19" s="1"/>
  <c r="T83" i="47" s="1"/>
  <c r="O12" i="19" a="1"/>
  <c r="O12" i="19" s="1"/>
  <c r="S83" i="47" s="1"/>
  <c r="N12" i="19" a="1"/>
  <c r="N12" i="19"/>
  <c r="R83" i="47" s="1"/>
  <c r="M12" i="19" a="1"/>
  <c r="M12" i="19" s="1"/>
  <c r="Q83" i="47" s="1"/>
  <c r="L12" i="19" a="1"/>
  <c r="L12" i="19" s="1"/>
  <c r="P83" i="47" s="1"/>
  <c r="K12" i="19" a="1"/>
  <c r="K12" i="19" s="1"/>
  <c r="O83" i="47" s="1"/>
  <c r="J12" i="19" a="1"/>
  <c r="J12" i="19"/>
  <c r="N83" i="47" s="1"/>
  <c r="I12" i="19" a="1"/>
  <c r="I12" i="19" s="1"/>
  <c r="M83" i="47" s="1"/>
  <c r="H12" i="19" a="1"/>
  <c r="H12" i="19" s="1"/>
  <c r="K83" i="47" s="1"/>
  <c r="G12" i="19" a="1"/>
  <c r="G12" i="19" s="1"/>
  <c r="G83" i="47" s="1"/>
  <c r="F12" i="19" a="1"/>
  <c r="F12" i="19"/>
  <c r="F83" i="47" s="1"/>
  <c r="P11" i="19" a="1"/>
  <c r="P11" i="19" s="1"/>
  <c r="T82" i="47" s="1"/>
  <c r="O11" i="19" a="1"/>
  <c r="O11" i="19" s="1"/>
  <c r="S82" i="47" s="1"/>
  <c r="N11" i="19" a="1"/>
  <c r="N11" i="19" s="1"/>
  <c r="R82" i="47" s="1"/>
  <c r="M11" i="19" a="1"/>
  <c r="M11" i="19"/>
  <c r="Q82" i="47" s="1"/>
  <c r="L11" i="19" a="1"/>
  <c r="L11" i="19" s="1"/>
  <c r="P82" i="47" s="1"/>
  <c r="K11" i="19" a="1"/>
  <c r="K11" i="19" s="1"/>
  <c r="O82" i="47" s="1"/>
  <c r="J11" i="19" a="1"/>
  <c r="J11" i="19" s="1"/>
  <c r="N82" i="47" s="1"/>
  <c r="I11" i="19" a="1"/>
  <c r="I11" i="19"/>
  <c r="M82" i="47" s="1"/>
  <c r="H11" i="19" a="1"/>
  <c r="H11" i="19" s="1"/>
  <c r="K82" i="47" s="1"/>
  <c r="G11" i="19" a="1"/>
  <c r="G11" i="19" s="1"/>
  <c r="G82" i="47" s="1"/>
  <c r="F11" i="19" a="1"/>
  <c r="F11" i="19" s="1"/>
  <c r="F82" i="47" s="1"/>
  <c r="P10" i="19" a="1"/>
  <c r="P10" i="19"/>
  <c r="T81" i="47" s="1"/>
  <c r="O10" i="19" a="1"/>
  <c r="O10" i="19" s="1"/>
  <c r="S81" i="47" s="1"/>
  <c r="N10" i="19" a="1"/>
  <c r="N10" i="19" s="1"/>
  <c r="R81" i="47" s="1"/>
  <c r="M10" i="19" a="1"/>
  <c r="M10" i="19" s="1"/>
  <c r="Q81" i="47" s="1"/>
  <c r="L10" i="19" a="1"/>
  <c r="L10" i="19"/>
  <c r="P81" i="47" s="1"/>
  <c r="K10" i="19" a="1"/>
  <c r="K10" i="19" s="1"/>
  <c r="O81" i="47" s="1"/>
  <c r="J10" i="19" a="1"/>
  <c r="J10" i="19" s="1"/>
  <c r="N81" i="47" s="1"/>
  <c r="I10" i="19" a="1"/>
  <c r="I10" i="19" s="1"/>
  <c r="M81" i="47" s="1"/>
  <c r="H10" i="19" a="1"/>
  <c r="H10" i="19"/>
  <c r="K81" i="47" s="1"/>
  <c r="G10" i="19" a="1"/>
  <c r="G10" i="19" s="1"/>
  <c r="G81" i="47" s="1"/>
  <c r="F10" i="19" a="1"/>
  <c r="F10" i="19" s="1"/>
  <c r="F81" i="47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0" i="19" a="1"/>
  <c r="E10" i="19" s="1"/>
  <c r="B5" i="23"/>
  <c r="S12" i="23" s="1"/>
  <c r="F25" i="61" s="1"/>
  <c r="B5" i="22"/>
  <c r="V16" i="23"/>
  <c r="L29" i="61" s="1"/>
  <c r="T12" i="23"/>
  <c r="G25" i="61" s="1"/>
  <c r="T15" i="23"/>
  <c r="G28" i="61" s="1"/>
  <c r="AC16" i="23"/>
  <c r="AA12" i="23"/>
  <c r="Z16" i="23"/>
  <c r="S11" i="23"/>
  <c r="F24" i="61" s="1"/>
  <c r="V10" i="35"/>
  <c r="M51" i="47" s="1"/>
  <c r="U11" i="22"/>
  <c r="Y11" i="22"/>
  <c r="AC11" i="22"/>
  <c r="U12" i="22"/>
  <c r="AC12" i="22"/>
  <c r="Y15" i="22"/>
  <c r="AC15" i="22"/>
  <c r="R13" i="22"/>
  <c r="E18" i="61"/>
  <c r="AA15" i="22"/>
  <c r="X14" i="22"/>
  <c r="N19" i="61" s="1"/>
  <c r="I291" i="79" s="1" a="1"/>
  <c r="I291" i="79" s="1"/>
  <c r="V17" i="79" s="1" a="1"/>
  <c r="V17" i="79" s="1"/>
  <c r="AB12" i="22"/>
  <c r="R12" i="22"/>
  <c r="E17" i="61" s="1"/>
  <c r="Z15" i="22"/>
  <c r="T14" i="22"/>
  <c r="G19" i="61" s="1"/>
  <c r="X12" i="22"/>
  <c r="N17" i="61" s="1"/>
  <c r="I289" i="79" s="1" a="1"/>
  <c r="I289" i="79" s="1"/>
  <c r="V14" i="79" s="1" a="1"/>
  <c r="V14" i="79" s="1"/>
  <c r="V16" i="22"/>
  <c r="L21" i="61" s="1"/>
  <c r="S14" i="22"/>
  <c r="F19" i="61" s="1"/>
  <c r="AA12" i="22"/>
  <c r="T11" i="22"/>
  <c r="G16" i="61" s="1"/>
  <c r="U16" i="22"/>
  <c r="AC14" i="22"/>
  <c r="V13" i="22"/>
  <c r="L18" i="61" s="1"/>
  <c r="G290" i="79" s="1" a="1"/>
  <c r="G290" i="79" s="1"/>
  <c r="T15" i="79" s="1" a="1"/>
  <c r="T15" i="79" s="1"/>
  <c r="Z11" i="22"/>
  <c r="AB16" i="22"/>
  <c r="W15" i="22"/>
  <c r="M20" i="61" s="1"/>
  <c r="H292" i="79" s="1" a="1"/>
  <c r="H292" i="79" s="1"/>
  <c r="U16" i="79" s="1" a="1"/>
  <c r="U16" i="79" s="1"/>
  <c r="U14" i="22"/>
  <c r="Y12" i="22"/>
  <c r="AA16" i="22"/>
  <c r="S15" i="22"/>
  <c r="F20" i="61" s="1"/>
  <c r="AA13" i="22"/>
  <c r="T12" i="22"/>
  <c r="G17" i="61"/>
  <c r="R15" i="22"/>
  <c r="E20" i="61"/>
  <c r="V15" i="22"/>
  <c r="Z13" i="22"/>
  <c r="W12" i="22"/>
  <c r="M17" i="61"/>
  <c r="H289" i="79" s="1" a="1"/>
  <c r="H289" i="79" s="1"/>
  <c r="U14" i="79" s="1" a="1"/>
  <c r="U14" i="79" s="1"/>
  <c r="R14" i="22"/>
  <c r="E19" i="61"/>
  <c r="AB15" i="22"/>
  <c r="Y14" i="22"/>
  <c r="Z12" i="22"/>
  <c r="S11" i="22"/>
  <c r="F16" i="61" s="1"/>
  <c r="X16" i="22"/>
  <c r="N21" i="61" s="1"/>
  <c r="I293" i="79" s="1" a="1"/>
  <c r="I293" i="79" s="1"/>
  <c r="V18" i="79" s="1" a="1"/>
  <c r="V18" i="79" s="1"/>
  <c r="T15" i="22"/>
  <c r="G20" i="61" s="1"/>
  <c r="AB13" i="22"/>
  <c r="V11" i="22"/>
  <c r="L16" i="61" s="1"/>
  <c r="G288" i="79" s="1" a="1"/>
  <c r="G288" i="79" s="1"/>
  <c r="T13" i="79" s="1" a="1"/>
  <c r="T13" i="79" s="1"/>
  <c r="W16" i="22"/>
  <c r="M21" i="61" s="1"/>
  <c r="H293" i="79" s="1" a="1"/>
  <c r="H293" i="79" s="1"/>
  <c r="U18" i="79" s="1" a="1"/>
  <c r="U18" i="79" s="1"/>
  <c r="AA14" i="22"/>
  <c r="X13" i="22"/>
  <c r="N18" i="61" s="1"/>
  <c r="I290" i="79" s="1" a="1"/>
  <c r="I290" i="79" s="1"/>
  <c r="V15" i="79" s="1" a="1"/>
  <c r="V15" i="79" s="1"/>
  <c r="AB11" i="22"/>
  <c r="R11" i="22"/>
  <c r="E16" i="61"/>
  <c r="Z14" i="22"/>
  <c r="W13" i="22"/>
  <c r="M18" i="61" s="1"/>
  <c r="H290" i="79" s="1" a="1"/>
  <c r="H290" i="79" s="1"/>
  <c r="U15" i="79" s="1" a="1"/>
  <c r="U15" i="79" s="1"/>
  <c r="AA11" i="22"/>
  <c r="AC16" i="22"/>
  <c r="X15" i="22"/>
  <c r="N20" i="61" s="1"/>
  <c r="I292" i="79" s="1" a="1"/>
  <c r="I292" i="79" s="1"/>
  <c r="V16" i="79" s="1" a="1"/>
  <c r="V16" i="79" s="1"/>
  <c r="AC13" i="22"/>
  <c r="V12" i="22"/>
  <c r="L17" i="61"/>
  <c r="G289" i="79" s="1" a="1"/>
  <c r="G289" i="79" s="1"/>
  <c r="T14" i="79" s="1" a="1"/>
  <c r="T14" i="79" s="1"/>
  <c r="T16" i="22"/>
  <c r="G21" i="61"/>
  <c r="AB14" i="22"/>
  <c r="U13" i="22"/>
  <c r="R16" i="22"/>
  <c r="E21" i="61"/>
  <c r="S16" i="22"/>
  <c r="F21" i="61"/>
  <c r="W14" i="22"/>
  <c r="M19" i="61"/>
  <c r="H291" i="79" s="1" a="1"/>
  <c r="H291" i="79" s="1"/>
  <c r="U17" i="79" s="1" a="1"/>
  <c r="U17" i="79" s="1"/>
  <c r="T13" i="22"/>
  <c r="G18" i="61"/>
  <c r="X11" i="22"/>
  <c r="N16" i="61"/>
  <c r="I288" i="79" s="1" a="1"/>
  <c r="I288" i="79" s="1"/>
  <c r="V13" i="79" s="1" a="1"/>
  <c r="V13" i="79" s="1"/>
  <c r="Z16" i="22"/>
  <c r="V14" i="22"/>
  <c r="L19" i="61" s="1"/>
  <c r="G291" i="79" s="1" a="1"/>
  <c r="G291" i="79" s="1"/>
  <c r="T17" i="79" s="1" a="1"/>
  <c r="T17" i="79" s="1"/>
  <c r="S13" i="22"/>
  <c r="F18" i="61" s="1"/>
  <c r="W11" i="22"/>
  <c r="M16" i="61" s="1"/>
  <c r="H288" i="79" s="1" a="1"/>
  <c r="H288" i="79" s="1"/>
  <c r="U13" i="79" s="1" a="1"/>
  <c r="U13" i="79" s="1"/>
  <c r="Y16" i="22"/>
  <c r="U15" i="22"/>
  <c r="Y13" i="22"/>
  <c r="S12" i="22"/>
  <c r="F17" i="61" s="1"/>
  <c r="U13" i="35"/>
  <c r="K54" i="47" s="1"/>
  <c r="F26" i="36" a="1"/>
  <c r="F26" i="36" s="1"/>
  <c r="S26" i="36" s="1"/>
  <c r="R12" i="35"/>
  <c r="Z14" i="35"/>
  <c r="Q55" i="47"/>
  <c r="S10" i="34"/>
  <c r="F45" i="47"/>
  <c r="AA10" i="34"/>
  <c r="R45" i="47"/>
  <c r="X11" i="34"/>
  <c r="O46" i="47"/>
  <c r="U12" i="34"/>
  <c r="K47" i="47"/>
  <c r="R14" i="34"/>
  <c r="W10" i="34"/>
  <c r="N45" i="47" s="1"/>
  <c r="T11" i="34"/>
  <c r="G46" i="47" s="1"/>
  <c r="AB11" i="34"/>
  <c r="S46" i="47" s="1"/>
  <c r="Y12" i="34"/>
  <c r="P47" i="47" s="1"/>
  <c r="V13" i="34"/>
  <c r="M48" i="47" s="1"/>
  <c r="S14" i="34"/>
  <c r="F49" i="47" s="1"/>
  <c r="AA14" i="34"/>
  <c r="R49" i="47" s="1"/>
  <c r="X15" i="34"/>
  <c r="O50" i="47" s="1"/>
  <c r="N138" i="47"/>
  <c r="K13" i="64"/>
  <c r="F139" i="47"/>
  <c r="F14" i="64"/>
  <c r="R139" i="47"/>
  <c r="O14" i="64"/>
  <c r="N140" i="47"/>
  <c r="K15" i="64"/>
  <c r="F141" i="47"/>
  <c r="F16" i="64"/>
  <c r="R141" i="47"/>
  <c r="O16" i="64"/>
  <c r="N142" i="47"/>
  <c r="K17" i="64"/>
  <c r="F143" i="47"/>
  <c r="F18" i="64"/>
  <c r="R143" i="47"/>
  <c r="O18" i="64"/>
  <c r="O138" i="47"/>
  <c r="L13" i="64"/>
  <c r="G139" i="47"/>
  <c r="G14" i="64"/>
  <c r="S139" i="47"/>
  <c r="P14" i="64"/>
  <c r="O140" i="47"/>
  <c r="L15" i="64"/>
  <c r="G141" i="47"/>
  <c r="G16" i="64"/>
  <c r="S141" i="47"/>
  <c r="P16" i="64"/>
  <c r="O142" i="47"/>
  <c r="L17" i="64"/>
  <c r="G143" i="47"/>
  <c r="G18" i="64"/>
  <c r="S143" i="47"/>
  <c r="P18" i="64"/>
  <c r="P138" i="47"/>
  <c r="M13" i="64"/>
  <c r="K139" i="47"/>
  <c r="I14" i="64"/>
  <c r="T139" i="47"/>
  <c r="Q14" i="64"/>
  <c r="P140" i="47"/>
  <c r="M15" i="64"/>
  <c r="K141" i="47"/>
  <c r="I16" i="64"/>
  <c r="T141" i="47"/>
  <c r="Q16" i="64"/>
  <c r="P142" i="47"/>
  <c r="M17" i="64"/>
  <c r="K143" i="47"/>
  <c r="I18" i="64"/>
  <c r="T143" i="47"/>
  <c r="Q18" i="64"/>
  <c r="Q138" i="47"/>
  <c r="N13" i="64"/>
  <c r="M139" i="47"/>
  <c r="J14" i="64"/>
  <c r="Q140" i="47"/>
  <c r="N15" i="64"/>
  <c r="M141" i="47"/>
  <c r="J16" i="64"/>
  <c r="Q142" i="47"/>
  <c r="N17" i="64"/>
  <c r="M143" i="47"/>
  <c r="J18" i="64"/>
  <c r="F138" i="47"/>
  <c r="F13" i="64"/>
  <c r="R138" i="47"/>
  <c r="O13" i="64"/>
  <c r="N139" i="47"/>
  <c r="K14" i="64"/>
  <c r="F140" i="47"/>
  <c r="F15" i="64"/>
  <c r="R140" i="47"/>
  <c r="O15" i="64"/>
  <c r="N141" i="47"/>
  <c r="K16" i="64"/>
  <c r="F142" i="47"/>
  <c r="F17" i="64"/>
  <c r="R142" i="47"/>
  <c r="O17" i="64"/>
  <c r="N143" i="47"/>
  <c r="K18" i="64"/>
  <c r="G138" i="47"/>
  <c r="G13" i="64"/>
  <c r="S138" i="47"/>
  <c r="P13" i="64"/>
  <c r="O139" i="47"/>
  <c r="L14" i="64"/>
  <c r="G140" i="47"/>
  <c r="G15" i="64"/>
  <c r="S140" i="47"/>
  <c r="P15" i="64"/>
  <c r="O141" i="47"/>
  <c r="L16" i="64"/>
  <c r="G142" i="47"/>
  <c r="G17" i="64"/>
  <c r="S142" i="47"/>
  <c r="P17" i="64"/>
  <c r="O143" i="47"/>
  <c r="L18" i="64"/>
  <c r="K138" i="47"/>
  <c r="I13" i="64"/>
  <c r="T138" i="47"/>
  <c r="Q13" i="64"/>
  <c r="P139" i="47"/>
  <c r="M14" i="64"/>
  <c r="K140" i="47"/>
  <c r="I15" i="64"/>
  <c r="T140" i="47"/>
  <c r="Q15" i="64"/>
  <c r="P141" i="47"/>
  <c r="M16" i="64"/>
  <c r="K142" i="47"/>
  <c r="I17" i="64"/>
  <c r="T142" i="47"/>
  <c r="Q17" i="64"/>
  <c r="P143" i="47"/>
  <c r="M18" i="64"/>
  <c r="M138" i="47"/>
  <c r="J13" i="64"/>
  <c r="Q139" i="47"/>
  <c r="N14" i="64"/>
  <c r="M140" i="47"/>
  <c r="J15" i="64"/>
  <c r="Q141" i="47"/>
  <c r="N16" i="64"/>
  <c r="M142" i="47"/>
  <c r="J17" i="64"/>
  <c r="Q143" i="47"/>
  <c r="N18" i="64"/>
  <c r="O98" i="47"/>
  <c r="F97" i="47"/>
  <c r="M96" i="47"/>
  <c r="G94" i="47"/>
  <c r="N93" i="47"/>
  <c r="F99" i="47"/>
  <c r="F14" i="62"/>
  <c r="M104" i="47"/>
  <c r="M102" i="47"/>
  <c r="M100" i="47"/>
  <c r="K95" i="47"/>
  <c r="N98" i="47"/>
  <c r="K96" i="47"/>
  <c r="O95" i="47"/>
  <c r="F94" i="47"/>
  <c r="M93" i="47"/>
  <c r="N97" i="47"/>
  <c r="M98" i="47"/>
  <c r="G96" i="47"/>
  <c r="N95" i="47"/>
  <c r="K93" i="47"/>
  <c r="G104" i="47"/>
  <c r="G19" i="62"/>
  <c r="O103" i="47"/>
  <c r="G102" i="47"/>
  <c r="G17" i="62"/>
  <c r="O101" i="47"/>
  <c r="G100" i="47"/>
  <c r="G15" i="62"/>
  <c r="K98" i="47"/>
  <c r="O97" i="47"/>
  <c r="F96" i="47"/>
  <c r="M95" i="47"/>
  <c r="G93" i="47"/>
  <c r="O99" i="47"/>
  <c r="N14" i="62"/>
  <c r="N16" i="62" s="1"/>
  <c r="F104" i="47"/>
  <c r="F19" i="62"/>
  <c r="N103" i="47"/>
  <c r="F102" i="47"/>
  <c r="F17" i="62"/>
  <c r="N101" i="47"/>
  <c r="F100" i="47"/>
  <c r="F15" i="62"/>
  <c r="O94" i="47"/>
  <c r="F93" i="47"/>
  <c r="N99" i="47"/>
  <c r="M14" i="62"/>
  <c r="M15" i="62" s="1"/>
  <c r="M103" i="47"/>
  <c r="M101" i="47"/>
  <c r="G95" i="47"/>
  <c r="N94" i="47"/>
  <c r="M99" i="47"/>
  <c r="L14" i="62"/>
  <c r="L19" i="62" s="1"/>
  <c r="M97" i="47"/>
  <c r="K97" i="47"/>
  <c r="O96" i="47"/>
  <c r="F95" i="47"/>
  <c r="M94" i="47"/>
  <c r="O104" i="47"/>
  <c r="G103" i="47"/>
  <c r="G18" i="62"/>
  <c r="O102" i="47"/>
  <c r="G101" i="47"/>
  <c r="G16" i="62"/>
  <c r="O100" i="47"/>
  <c r="G98" i="47"/>
  <c r="F98" i="47"/>
  <c r="G97" i="47"/>
  <c r="N96" i="47"/>
  <c r="K94" i="47"/>
  <c r="O93" i="47"/>
  <c r="G99" i="47"/>
  <c r="G14" i="62"/>
  <c r="N104" i="47"/>
  <c r="F103" i="47"/>
  <c r="F18" i="62"/>
  <c r="N102" i="47"/>
  <c r="F101" i="47"/>
  <c r="F16" i="62"/>
  <c r="N100" i="47"/>
  <c r="E48" i="34" a="1"/>
  <c r="E48" i="34" s="1"/>
  <c r="R48" i="34" s="1"/>
  <c r="E32" i="34" a="1"/>
  <c r="E32" i="34" s="1"/>
  <c r="R32" i="34" s="1"/>
  <c r="E19" i="34" a="1"/>
  <c r="E19" i="34" s="1"/>
  <c r="R19" i="34" s="1"/>
  <c r="G52" i="34" a="1"/>
  <c r="G52" i="34" s="1"/>
  <c r="T52" i="34" s="1"/>
  <c r="G51" i="34" a="1"/>
  <c r="G51" i="34" s="1"/>
  <c r="T51" i="34" s="1"/>
  <c r="O49" i="34" a="1"/>
  <c r="O49" i="34" s="1"/>
  <c r="AB49" i="34" s="1"/>
  <c r="M48" i="34" a="1"/>
  <c r="M48" i="34"/>
  <c r="J46" i="34" a="1"/>
  <c r="J46" i="34"/>
  <c r="W46" i="34" s="1"/>
  <c r="O43" i="34" a="1"/>
  <c r="O43" i="34" s="1"/>
  <c r="AB43" i="34" s="1"/>
  <c r="P40" i="34" a="1"/>
  <c r="P40" i="34" s="1"/>
  <c r="AC40" i="34" s="1"/>
  <c r="F38" i="34" a="1"/>
  <c r="F38" i="34"/>
  <c r="S38" i="34" s="1"/>
  <c r="H34" i="34" a="1"/>
  <c r="H34" i="34" s="1"/>
  <c r="U34" i="34" s="1"/>
  <c r="G30" i="34" a="1"/>
  <c r="G30" i="34" s="1"/>
  <c r="T30" i="34" s="1"/>
  <c r="F26" i="34" a="1"/>
  <c r="F26" i="34" s="1"/>
  <c r="S26" i="34" s="1"/>
  <c r="L48" i="35" a="1"/>
  <c r="L48" i="35"/>
  <c r="Y48" i="35" s="1"/>
  <c r="P36" i="35" a="1"/>
  <c r="P36" i="35" s="1"/>
  <c r="AC36" i="35" s="1"/>
  <c r="O25" i="35" a="1"/>
  <c r="O25" i="35" s="1"/>
  <c r="AB25" i="35" s="1"/>
  <c r="G40" i="36" a="1"/>
  <c r="G40" i="36" s="1"/>
  <c r="T40" i="36" s="1"/>
  <c r="I18" i="36" a="1"/>
  <c r="I18" i="36" s="1"/>
  <c r="V18" i="36" s="1"/>
  <c r="R13" i="34"/>
  <c r="X10" i="34"/>
  <c r="O45" i="47"/>
  <c r="U11" i="34"/>
  <c r="K46" i="47"/>
  <c r="AC11" i="34"/>
  <c r="T46" i="47"/>
  <c r="Z12" i="34"/>
  <c r="Q47" i="47"/>
  <c r="W13" i="34"/>
  <c r="N48" i="47"/>
  <c r="T14" i="34"/>
  <c r="G49" i="47"/>
  <c r="AB14" i="34"/>
  <c r="S49" i="47"/>
  <c r="Y15" i="34"/>
  <c r="P50" i="47"/>
  <c r="E47" i="34" a="1"/>
  <c r="E47" i="34"/>
  <c r="E31" i="34" a="1"/>
  <c r="E31" i="34"/>
  <c r="R31" i="34" s="1"/>
  <c r="E18" i="34" a="1"/>
  <c r="E18" i="34" s="1"/>
  <c r="R18" i="34" s="1"/>
  <c r="F52" i="34" a="1"/>
  <c r="F52" i="34" s="1"/>
  <c r="M49" i="34" a="1"/>
  <c r="M49" i="34" s="1"/>
  <c r="H48" i="34" a="1"/>
  <c r="H48" i="34" s="1"/>
  <c r="O45" i="34" a="1"/>
  <c r="O45" i="34" s="1"/>
  <c r="AB45" i="34" s="1"/>
  <c r="H40" i="34" a="1"/>
  <c r="H40" i="34" s="1"/>
  <c r="U40" i="34" s="1"/>
  <c r="H37" i="34" a="1"/>
  <c r="H37" i="34"/>
  <c r="U37" i="34" s="1"/>
  <c r="J33" i="34" a="1"/>
  <c r="J33" i="34" s="1"/>
  <c r="W33" i="34" s="1"/>
  <c r="H29" i="34" a="1"/>
  <c r="H29" i="34" s="1"/>
  <c r="U29" i="34" s="1"/>
  <c r="G25" i="34" a="1"/>
  <c r="G25" i="34" s="1"/>
  <c r="T25" i="34" s="1"/>
  <c r="I21" i="34" a="1"/>
  <c r="I21" i="34"/>
  <c r="V21" i="34" s="1"/>
  <c r="J17" i="34" a="1"/>
  <c r="J17" i="34" s="1"/>
  <c r="W17" i="34" s="1"/>
  <c r="G47" i="35" a="1"/>
  <c r="G47" i="35" s="1"/>
  <c r="K35" i="35" a="1"/>
  <c r="K35" i="35" s="1"/>
  <c r="L24" i="35" a="1"/>
  <c r="L24" i="35" s="1"/>
  <c r="F49" i="36" a="1"/>
  <c r="F49" i="36" s="1"/>
  <c r="N38" i="36" a="1"/>
  <c r="N38" i="36" s="1"/>
  <c r="AA38" i="36" s="1"/>
  <c r="I27" i="36" a="1"/>
  <c r="I27" i="36" s="1"/>
  <c r="V27" i="36" s="1"/>
  <c r="F17" i="36" a="1"/>
  <c r="F17" i="36"/>
  <c r="S17" i="36" s="1"/>
  <c r="R12" i="34"/>
  <c r="Y10" i="34"/>
  <c r="P45" i="47" s="1"/>
  <c r="V11" i="34"/>
  <c r="M46" i="47" s="1"/>
  <c r="S12" i="34"/>
  <c r="F47" i="47" s="1"/>
  <c r="E43" i="34" a="1"/>
  <c r="E43" i="34" s="1"/>
  <c r="R43" i="34" s="1"/>
  <c r="E28" i="34" a="1"/>
  <c r="E28" i="34" s="1"/>
  <c r="R28" i="34" s="1"/>
  <c r="N52" i="34" a="1"/>
  <c r="N52" i="34"/>
  <c r="AA52" i="34" s="1"/>
  <c r="O50" i="34" a="1"/>
  <c r="O50" i="34" s="1"/>
  <c r="AB50" i="34" s="1"/>
  <c r="G43" i="34" a="1"/>
  <c r="G43" i="34" s="1"/>
  <c r="T43" i="34" s="1"/>
  <c r="G40" i="34" a="1"/>
  <c r="G40" i="34" s="1"/>
  <c r="T40" i="34" s="1"/>
  <c r="G37" i="34" a="1"/>
  <c r="G37" i="34" s="1"/>
  <c r="T37" i="34" s="1"/>
  <c r="I33" i="34" a="1"/>
  <c r="I33" i="34" s="1"/>
  <c r="V33" i="34" s="1"/>
  <c r="G29" i="34" a="1"/>
  <c r="G29" i="34"/>
  <c r="T29" i="34" s="1"/>
  <c r="F25" i="34" a="1"/>
  <c r="F25" i="34" s="1"/>
  <c r="S25" i="34" s="1"/>
  <c r="F21" i="34" a="1"/>
  <c r="F21" i="34" s="1"/>
  <c r="S21" i="34" s="1"/>
  <c r="H17" i="34" a="1"/>
  <c r="H17" i="34" s="1"/>
  <c r="U17" i="34" s="1"/>
  <c r="M45" i="35" a="1"/>
  <c r="M45" i="35"/>
  <c r="F34" i="35" a="1"/>
  <c r="F34" i="35"/>
  <c r="H23" i="35" a="1"/>
  <c r="H23" i="35"/>
  <c r="O47" i="36" a="1"/>
  <c r="O47" i="36"/>
  <c r="AB47" i="36" s="1"/>
  <c r="I37" i="36" a="1"/>
  <c r="I37" i="36" s="1"/>
  <c r="V37" i="36" s="1"/>
  <c r="I17" i="36" a="1"/>
  <c r="I17" i="36" s="1"/>
  <c r="V17" i="36" s="1"/>
  <c r="L18" i="36" a="1"/>
  <c r="L18" i="36" s="1"/>
  <c r="Y18" i="36" s="1"/>
  <c r="I19" i="36" a="1"/>
  <c r="I19" i="36"/>
  <c r="V19" i="36" s="1"/>
  <c r="L20" i="36" a="1"/>
  <c r="L20" i="36" s="1"/>
  <c r="Y20" i="36" s="1"/>
  <c r="H21" i="36" a="1"/>
  <c r="H21" i="36" s="1"/>
  <c r="U21" i="36" s="1"/>
  <c r="O21" i="36" a="1"/>
  <c r="O21" i="36" s="1"/>
  <c r="AB21" i="36" s="1"/>
  <c r="K22" i="36" a="1"/>
  <c r="K22" i="36"/>
  <c r="X22" i="36" s="1"/>
  <c r="G23" i="36" a="1"/>
  <c r="G23" i="36" s="1"/>
  <c r="T23" i="36" s="1"/>
  <c r="J24" i="36" a="1"/>
  <c r="J24" i="36" s="1"/>
  <c r="W24" i="36" s="1"/>
  <c r="G25" i="36" a="1"/>
  <c r="G25" i="36" s="1"/>
  <c r="T25" i="36" s="1"/>
  <c r="J26" i="36" a="1"/>
  <c r="J26" i="36" s="1"/>
  <c r="W26" i="36" s="1"/>
  <c r="F27" i="36" a="1"/>
  <c r="F27" i="36" s="1"/>
  <c r="S27" i="36" s="1"/>
  <c r="M27" i="36" a="1"/>
  <c r="M27" i="36" s="1"/>
  <c r="Z27" i="36" s="1"/>
  <c r="I28" i="36" a="1"/>
  <c r="I28" i="36"/>
  <c r="V28" i="36" s="1"/>
  <c r="P28" i="36" a="1"/>
  <c r="P28" i="36" s="1"/>
  <c r="AC28" i="36" s="1"/>
  <c r="M29" i="36" a="1"/>
  <c r="M29" i="36" s="1"/>
  <c r="Z29" i="36" s="1"/>
  <c r="J30" i="36" a="1"/>
  <c r="J30" i="36" s="1"/>
  <c r="W30" i="36" s="1"/>
  <c r="G31" i="36" a="1"/>
  <c r="G31" i="36"/>
  <c r="O31" i="36" a="1"/>
  <c r="O31" i="36"/>
  <c r="AB31" i="36" s="1"/>
  <c r="L32" i="36" a="1"/>
  <c r="L32" i="36" s="1"/>
  <c r="Y32" i="36" s="1"/>
  <c r="I33" i="36" a="1"/>
  <c r="I33" i="36" s="1"/>
  <c r="V33" i="36" s="1"/>
  <c r="F34" i="36" a="1"/>
  <c r="F34" i="36" s="1"/>
  <c r="S34" i="36" s="1"/>
  <c r="N34" i="36" a="1"/>
  <c r="N34" i="36"/>
  <c r="K35" i="36" a="1"/>
  <c r="K35" i="36"/>
  <c r="X35" i="36" s="1"/>
  <c r="H36" i="36" a="1"/>
  <c r="H36" i="36" s="1"/>
  <c r="U36" i="36" s="1"/>
  <c r="P36" i="36" a="1"/>
  <c r="P36" i="36" s="1"/>
  <c r="M37" i="36" a="1"/>
  <c r="M37" i="36" s="1"/>
  <c r="J38" i="36" a="1"/>
  <c r="J38" i="36" s="1"/>
  <c r="W38" i="36" s="1"/>
  <c r="G39" i="36" a="1"/>
  <c r="G39" i="36" s="1"/>
  <c r="T39" i="36" s="1"/>
  <c r="J40" i="36" a="1"/>
  <c r="J40" i="36" s="1"/>
  <c r="W40" i="36" s="1"/>
  <c r="G41" i="36" a="1"/>
  <c r="G41" i="36" s="1"/>
  <c r="T41" i="36" s="1"/>
  <c r="J42" i="36" a="1"/>
  <c r="J42" i="36" s="1"/>
  <c r="W42" i="36" s="1"/>
  <c r="F43" i="36" a="1"/>
  <c r="F43" i="36" s="1"/>
  <c r="S43" i="36" s="1"/>
  <c r="M43" i="36" a="1"/>
  <c r="M43" i="36"/>
  <c r="I44" i="36" a="1"/>
  <c r="I44" i="36"/>
  <c r="P44" i="36" a="1"/>
  <c r="P44" i="36"/>
  <c r="AC44" i="36" s="1"/>
  <c r="H46" i="36" a="1"/>
  <c r="H46" i="36" s="1"/>
  <c r="U46" i="36" s="1"/>
  <c r="P46" i="36" a="1"/>
  <c r="P46" i="36" s="1"/>
  <c r="AC46" i="36" s="1"/>
  <c r="G48" i="36" a="1"/>
  <c r="G48" i="36" s="1"/>
  <c r="T48" i="36" s="1"/>
  <c r="I49" i="36" a="1"/>
  <c r="I49" i="36" s="1"/>
  <c r="V49" i="36" s="1"/>
  <c r="O49" i="36" a="1"/>
  <c r="O49" i="36" s="1"/>
  <c r="AB49" i="36" s="1"/>
  <c r="K50" i="36" a="1"/>
  <c r="K50" i="36" s="1"/>
  <c r="F51" i="36" a="1"/>
  <c r="F51" i="36" s="1"/>
  <c r="H52" i="36" a="1"/>
  <c r="H52" i="36" s="1"/>
  <c r="U52" i="36" s="1"/>
  <c r="P52" i="36" a="1"/>
  <c r="P52" i="36" s="1"/>
  <c r="AC52" i="36" s="1"/>
  <c r="E24" i="36" a="1"/>
  <c r="E24" i="36"/>
  <c r="R24" i="36" s="1"/>
  <c r="E30" i="36" a="1"/>
  <c r="E30" i="36" s="1"/>
  <c r="R30" i="36" s="1"/>
  <c r="E44" i="36" a="1"/>
  <c r="E44" i="36" s="1"/>
  <c r="R44" i="36" s="1"/>
  <c r="E52" i="36" a="1"/>
  <c r="E52" i="36" s="1"/>
  <c r="R52" i="36" s="1"/>
  <c r="K17" i="35" a="1"/>
  <c r="K17" i="35"/>
  <c r="H18" i="35" a="1"/>
  <c r="H18" i="35"/>
  <c r="P18" i="35" a="1"/>
  <c r="P18" i="35"/>
  <c r="M19" i="35" a="1"/>
  <c r="M19" i="35"/>
  <c r="Z19" i="35" s="1"/>
  <c r="P20" i="35" a="1"/>
  <c r="P20" i="35" s="1"/>
  <c r="AC20" i="35" s="1"/>
  <c r="M21" i="35" a="1"/>
  <c r="M21" i="35" s="1"/>
  <c r="Z21" i="35" s="1"/>
  <c r="J22" i="35" a="1"/>
  <c r="J22" i="35" s="1"/>
  <c r="W22" i="35" s="1"/>
  <c r="F23" i="35" a="1"/>
  <c r="F23" i="35" s="1"/>
  <c r="S23" i="35" s="1"/>
  <c r="M23" i="35" a="1"/>
  <c r="M23" i="35" s="1"/>
  <c r="Z23" i="35" s="1"/>
  <c r="I24" i="35" a="1"/>
  <c r="I24" i="35" s="1"/>
  <c r="V24" i="35" s="1"/>
  <c r="P24" i="35" a="1"/>
  <c r="P24" i="35" s="1"/>
  <c r="AC24" i="35" s="1"/>
  <c r="H26" i="35" a="1"/>
  <c r="H26" i="35"/>
  <c r="U26" i="35" s="1"/>
  <c r="P26" i="35" a="1"/>
  <c r="P26" i="35" s="1"/>
  <c r="AC26" i="35" s="1"/>
  <c r="H28" i="35" a="1"/>
  <c r="H28" i="35" s="1"/>
  <c r="U28" i="35" s="1"/>
  <c r="O28" i="35" a="1"/>
  <c r="O28" i="35" s="1"/>
  <c r="AB28" i="35" s="1"/>
  <c r="K29" i="35" a="1"/>
  <c r="K29" i="35" s="1"/>
  <c r="X29" i="35" s="1"/>
  <c r="G30" i="35" a="1"/>
  <c r="G30" i="35" s="1"/>
  <c r="T30" i="35" s="1"/>
  <c r="O30" i="35" a="1"/>
  <c r="O30" i="35" s="1"/>
  <c r="AB30" i="35" s="1"/>
  <c r="L31" i="35" a="1"/>
  <c r="L31" i="35" s="1"/>
  <c r="Y31" i="35" s="1"/>
  <c r="I32" i="35" a="1"/>
  <c r="I32" i="35"/>
  <c r="F33" i="35" a="1"/>
  <c r="F33" i="35"/>
  <c r="N33" i="35" a="1"/>
  <c r="N33" i="35"/>
  <c r="K34" i="35" a="1"/>
  <c r="K34" i="35"/>
  <c r="H35" i="35" a="1"/>
  <c r="H35" i="35"/>
  <c r="U35" i="35" s="1"/>
  <c r="P35" i="35" a="1"/>
  <c r="P35" i="35" s="1"/>
  <c r="AC35" i="35" s="1"/>
  <c r="M36" i="35" a="1"/>
  <c r="M36" i="35" s="1"/>
  <c r="Z36" i="35" s="1"/>
  <c r="J37" i="35" a="1"/>
  <c r="J37" i="35" s="1"/>
  <c r="W37" i="35" s="1"/>
  <c r="G38" i="35" a="1"/>
  <c r="G38" i="35" s="1"/>
  <c r="O38" i="35" a="1"/>
  <c r="O38" i="35" s="1"/>
  <c r="L39" i="35" a="1"/>
  <c r="L39" i="35" s="1"/>
  <c r="I40" i="35" a="1"/>
  <c r="I40" i="35" s="1"/>
  <c r="V40" i="35" s="1"/>
  <c r="F41" i="35" a="1"/>
  <c r="F41" i="35" s="1"/>
  <c r="S41" i="35" s="1"/>
  <c r="N41" i="35" a="1"/>
  <c r="N41" i="35"/>
  <c r="K42" i="35" a="1"/>
  <c r="K42" i="35"/>
  <c r="H43" i="35" a="1"/>
  <c r="H43" i="35"/>
  <c r="U43" i="35" s="1"/>
  <c r="P43" i="35" a="1"/>
  <c r="P43" i="35" s="1"/>
  <c r="AC43" i="35" s="1"/>
  <c r="M44" i="35" a="1"/>
  <c r="M44" i="35" s="1"/>
  <c r="Z44" i="35" s="1"/>
  <c r="J45" i="35" a="1"/>
  <c r="J45" i="35" s="1"/>
  <c r="W45" i="35" s="1"/>
  <c r="G46" i="35" a="1"/>
  <c r="G46" i="35" s="1"/>
  <c r="T46" i="35" s="1"/>
  <c r="O46" i="35" a="1"/>
  <c r="O46" i="35" s="1"/>
  <c r="AB46" i="35" s="1"/>
  <c r="L47" i="35" a="1"/>
  <c r="L47" i="35" s="1"/>
  <c r="Y47" i="35" s="1"/>
  <c r="I48" i="35" a="1"/>
  <c r="I48" i="35" s="1"/>
  <c r="V48" i="35" s="1"/>
  <c r="F49" i="35" a="1"/>
  <c r="F49" i="35" s="1"/>
  <c r="S49" i="35" s="1"/>
  <c r="N49" i="35" a="1"/>
  <c r="N49" i="35" s="1"/>
  <c r="AA49" i="35" s="1"/>
  <c r="K50" i="35" a="1"/>
  <c r="K50" i="35" s="1"/>
  <c r="H51" i="35" a="1"/>
  <c r="H51" i="35" s="1"/>
  <c r="P51" i="35" a="1"/>
  <c r="P51" i="35" s="1"/>
  <c r="M52" i="35" a="1"/>
  <c r="M52" i="35" s="1"/>
  <c r="Z52" i="35" s="1"/>
  <c r="E28" i="35" a="1"/>
  <c r="E28" i="35" s="1"/>
  <c r="R28" i="35" s="1"/>
  <c r="E35" i="35" a="1"/>
  <c r="E35" i="35" s="1"/>
  <c r="R35" i="35" s="1"/>
  <c r="E43" i="35" a="1"/>
  <c r="E43" i="35" s="1"/>
  <c r="R43" i="35" s="1"/>
  <c r="E51" i="35" a="1"/>
  <c r="E51" i="35" s="1"/>
  <c r="R51" i="35" s="1"/>
  <c r="G18" i="34" a="1"/>
  <c r="G18" i="34" s="1"/>
  <c r="T18" i="34" s="1"/>
  <c r="N18" i="34" a="1"/>
  <c r="N18" i="34" s="1"/>
  <c r="AA18" i="34" s="1"/>
  <c r="I19" i="34" a="1"/>
  <c r="I19" i="34"/>
  <c r="V19" i="34" s="1"/>
  <c r="P19" i="34" a="1"/>
  <c r="P19" i="34" s="1"/>
  <c r="AC19" i="34" s="1"/>
  <c r="L20" i="34" a="1"/>
  <c r="L20" i="34" s="1"/>
  <c r="Y20" i="34" s="1"/>
  <c r="G21" i="34" a="1"/>
  <c r="G21" i="34" s="1"/>
  <c r="T21" i="34" s="1"/>
  <c r="O21" i="34" a="1"/>
  <c r="O21" i="34"/>
  <c r="AB21" i="34" s="1"/>
  <c r="I22" i="34" a="1"/>
  <c r="I22" i="34" s="1"/>
  <c r="V22" i="34" s="1"/>
  <c r="F23" i="34" a="1"/>
  <c r="F23" i="34" s="1"/>
  <c r="S23" i="34" s="1"/>
  <c r="L23" i="34" a="1"/>
  <c r="L23" i="34" s="1"/>
  <c r="Y23" i="34" s="1"/>
  <c r="H24" i="34" a="1"/>
  <c r="H24" i="34"/>
  <c r="U24" i="34" s="1"/>
  <c r="O24" i="34" a="1"/>
  <c r="O24" i="34" s="1"/>
  <c r="AB24" i="34" s="1"/>
  <c r="J25" i="34" a="1"/>
  <c r="J25" i="34" s="1"/>
  <c r="W25" i="34" s="1"/>
  <c r="G26" i="34" a="1"/>
  <c r="G26" i="34" s="1"/>
  <c r="T26" i="34" s="1"/>
  <c r="I27" i="34" a="1"/>
  <c r="I27" i="34"/>
  <c r="V27" i="34" s="1"/>
  <c r="P27" i="34" a="1"/>
  <c r="P27" i="34" s="1"/>
  <c r="AC27" i="34" s="1"/>
  <c r="L28" i="34" a="1"/>
  <c r="L28" i="34" s="1"/>
  <c r="Y28" i="34" s="1"/>
  <c r="I29" i="34" a="1"/>
  <c r="I29" i="34" s="1"/>
  <c r="V29" i="34" s="1"/>
  <c r="O29" i="34" a="1"/>
  <c r="O29" i="34"/>
  <c r="AB29" i="34" s="1"/>
  <c r="L30" i="34" a="1"/>
  <c r="L30" i="34" s="1"/>
  <c r="Y30" i="34" s="1"/>
  <c r="G31" i="34" a="1"/>
  <c r="G31" i="34" s="1"/>
  <c r="T31" i="34" s="1"/>
  <c r="O31" i="34" a="1"/>
  <c r="O31" i="34" s="1"/>
  <c r="AB31" i="34" s="1"/>
  <c r="G33" i="34" a="1"/>
  <c r="G33" i="34"/>
  <c r="T33" i="34" s="1"/>
  <c r="N33" i="34" a="1"/>
  <c r="N33" i="34" s="1"/>
  <c r="AA33" i="34" s="1"/>
  <c r="J34" i="34" a="1"/>
  <c r="J34" i="34" s="1"/>
  <c r="W34" i="34" s="1"/>
  <c r="G35" i="34" a="1"/>
  <c r="G35" i="34" s="1"/>
  <c r="T35" i="34" s="1"/>
  <c r="M35" i="34" a="1"/>
  <c r="M35" i="34"/>
  <c r="Z35" i="34" s="1"/>
  <c r="J36" i="34" a="1"/>
  <c r="J36" i="34" s="1"/>
  <c r="W36" i="34" s="1"/>
  <c r="P36" i="34" a="1"/>
  <c r="P36" i="34" s="1"/>
  <c r="AC36" i="34" s="1"/>
  <c r="M37" i="34" a="1"/>
  <c r="M37" i="34" s="1"/>
  <c r="Z37" i="34" s="1"/>
  <c r="J17" i="36" a="1"/>
  <c r="J17" i="36"/>
  <c r="W17" i="36" s="1"/>
  <c r="F18" i="36" a="1"/>
  <c r="F18" i="36" s="1"/>
  <c r="S18" i="36" s="1"/>
  <c r="M18" i="36" a="1"/>
  <c r="M18" i="36" s="1"/>
  <c r="Z18" i="36" s="1"/>
  <c r="J19" i="36" a="1"/>
  <c r="J19" i="36" s="1"/>
  <c r="W19" i="36" s="1"/>
  <c r="P19" i="36" a="1"/>
  <c r="P19" i="36"/>
  <c r="AC19" i="36" s="1"/>
  <c r="M20" i="36" a="1"/>
  <c r="M20" i="36" s="1"/>
  <c r="Z20" i="36" s="1"/>
  <c r="I21" i="36" a="1"/>
  <c r="I21" i="36" s="1"/>
  <c r="V21" i="36" s="1"/>
  <c r="P21" i="36" a="1"/>
  <c r="P21" i="36" s="1"/>
  <c r="AC21" i="36" s="1"/>
  <c r="L22" i="36" a="1"/>
  <c r="L22" i="36"/>
  <c r="Y22" i="36" s="1"/>
  <c r="H23" i="36" a="1"/>
  <c r="H23" i="36" s="1"/>
  <c r="U23" i="36" s="1"/>
  <c r="O23" i="36" a="1"/>
  <c r="O23" i="36" s="1"/>
  <c r="AB23" i="36" s="1"/>
  <c r="K24" i="36" a="1"/>
  <c r="K24" i="36" s="1"/>
  <c r="X24" i="36" s="1"/>
  <c r="H25" i="36" a="1"/>
  <c r="H25" i="36"/>
  <c r="U25" i="36" s="1"/>
  <c r="N25" i="36" a="1"/>
  <c r="N25" i="36" s="1"/>
  <c r="AA25" i="36" s="1"/>
  <c r="K26" i="36" a="1"/>
  <c r="K26" i="36" s="1"/>
  <c r="X26" i="36" s="1"/>
  <c r="G27" i="36" a="1"/>
  <c r="G27" i="36" s="1"/>
  <c r="T27" i="36" s="1"/>
  <c r="N27" i="36" a="1"/>
  <c r="N27" i="36"/>
  <c r="AA27" i="36" s="1"/>
  <c r="J28" i="36" a="1"/>
  <c r="J28" i="36" s="1"/>
  <c r="W28" i="36" s="1"/>
  <c r="F29" i="36" a="1"/>
  <c r="F29" i="36" s="1"/>
  <c r="N29" i="36" a="1"/>
  <c r="N29" i="36" s="1"/>
  <c r="AA29" i="36" s="1"/>
  <c r="K30" i="36" a="1"/>
  <c r="K30" i="36" s="1"/>
  <c r="X30" i="36" s="1"/>
  <c r="H31" i="36" a="1"/>
  <c r="H31" i="36"/>
  <c r="U31" i="36" s="1"/>
  <c r="P31" i="36" a="1"/>
  <c r="P31" i="36" s="1"/>
  <c r="AC31" i="36" s="1"/>
  <c r="M32" i="36" a="1"/>
  <c r="M32" i="36" s="1"/>
  <c r="Z32" i="36" s="1"/>
  <c r="J33" i="36" a="1"/>
  <c r="J33" i="36" s="1"/>
  <c r="W33" i="36" s="1"/>
  <c r="G34" i="36" a="1"/>
  <c r="G34" i="36"/>
  <c r="T34" i="36" s="1"/>
  <c r="O34" i="36" a="1"/>
  <c r="O34" i="36" s="1"/>
  <c r="AB34" i="36" s="1"/>
  <c r="L35" i="36" a="1"/>
  <c r="L35" i="36" s="1"/>
  <c r="Y35" i="36" s="1"/>
  <c r="I36" i="36" a="1"/>
  <c r="I36" i="36" s="1"/>
  <c r="V36" i="36" s="1"/>
  <c r="F37" i="36" a="1"/>
  <c r="F37" i="36" s="1"/>
  <c r="S37" i="36" s="1"/>
  <c r="N37" i="36" a="1"/>
  <c r="N37" i="36" s="1"/>
  <c r="AA37" i="36" s="1"/>
  <c r="K38" i="36" a="1"/>
  <c r="K38" i="36" s="1"/>
  <c r="X38" i="36" s="1"/>
  <c r="H39" i="36" a="1"/>
  <c r="H39" i="36" s="1"/>
  <c r="U39" i="36" s="1"/>
  <c r="O39" i="36" a="1"/>
  <c r="O39" i="36" s="1"/>
  <c r="AB39" i="36" s="1"/>
  <c r="K40" i="36" a="1"/>
  <c r="K40" i="36" s="1"/>
  <c r="H41" i="36" a="1"/>
  <c r="H41" i="36" s="1"/>
  <c r="N41" i="36" a="1"/>
  <c r="N41" i="36" s="1"/>
  <c r="K42" i="36" a="1"/>
  <c r="K42" i="36" s="1"/>
  <c r="X42" i="36" s="1"/>
  <c r="G43" i="36" a="1"/>
  <c r="G43" i="36" s="1"/>
  <c r="T43" i="36" s="1"/>
  <c r="N43" i="36" a="1"/>
  <c r="N43" i="36" s="1"/>
  <c r="AA43" i="36" s="1"/>
  <c r="J44" i="36" a="1"/>
  <c r="J44" i="36" s="1"/>
  <c r="W44" i="36" s="1"/>
  <c r="F45" i="36" a="1"/>
  <c r="F45" i="36"/>
  <c r="M45" i="36" a="1"/>
  <c r="M45" i="36"/>
  <c r="I46" i="36" a="1"/>
  <c r="I46" i="36"/>
  <c r="F47" i="36" a="1"/>
  <c r="F47" i="36"/>
  <c r="L47" i="36" a="1"/>
  <c r="L47" i="36"/>
  <c r="Y47" i="36" s="1"/>
  <c r="H48" i="36" a="1"/>
  <c r="H48" i="36" s="1"/>
  <c r="U48" i="36" s="1"/>
  <c r="N48" i="36" a="1"/>
  <c r="N48" i="36" s="1"/>
  <c r="AA48" i="36" s="1"/>
  <c r="J49" i="36" a="1"/>
  <c r="J49" i="36" s="1"/>
  <c r="W49" i="36" s="1"/>
  <c r="P49" i="36" a="1"/>
  <c r="P49" i="36" s="1"/>
  <c r="AC49" i="36" s="1"/>
  <c r="G51" i="36" a="1"/>
  <c r="G51" i="36"/>
  <c r="M51" i="36" a="1"/>
  <c r="M51" i="36"/>
  <c r="I52" i="36" a="1"/>
  <c r="I52" i="36"/>
  <c r="V52" i="36" s="1"/>
  <c r="E18" i="36" a="1"/>
  <c r="E18" i="36" s="1"/>
  <c r="R18" i="36" s="1"/>
  <c r="E31" i="36" a="1"/>
  <c r="E31" i="36" s="1"/>
  <c r="R31" i="36" s="1"/>
  <c r="E37" i="36" a="1"/>
  <c r="E37" i="36" s="1"/>
  <c r="R37" i="36" s="1"/>
  <c r="E45" i="36" a="1"/>
  <c r="E45" i="36" s="1"/>
  <c r="R45" i="36" s="1"/>
  <c r="E17" i="36" a="1"/>
  <c r="E17" i="36" s="1"/>
  <c r="R17" i="36" s="1"/>
  <c r="L17" i="35" a="1"/>
  <c r="L17" i="35"/>
  <c r="I18" i="35" a="1"/>
  <c r="I18" i="35"/>
  <c r="V18" i="35" s="1"/>
  <c r="F19" i="35" a="1"/>
  <c r="F19" i="35" s="1"/>
  <c r="S19" i="35" s="1"/>
  <c r="N19" i="35" a="1"/>
  <c r="N19" i="35" s="1"/>
  <c r="AA19" i="35" s="1"/>
  <c r="I20" i="35" a="1"/>
  <c r="I20" i="35" s="1"/>
  <c r="V20" i="35" s="1"/>
  <c r="F21" i="35" a="1"/>
  <c r="F21" i="35"/>
  <c r="N21" i="35" a="1"/>
  <c r="N21" i="35"/>
  <c r="AA21" i="35" s="1"/>
  <c r="K22" i="35" a="1"/>
  <c r="K22" i="35" s="1"/>
  <c r="X22" i="35" s="1"/>
  <c r="G23" i="35" a="1"/>
  <c r="G23" i="35" s="1"/>
  <c r="N23" i="35" a="1"/>
  <c r="N23" i="35" s="1"/>
  <c r="J24" i="35" a="1"/>
  <c r="J24" i="35" s="1"/>
  <c r="F25" i="35" a="1"/>
  <c r="F25" i="35" s="1"/>
  <c r="S25" i="35" s="1"/>
  <c r="M25" i="35" a="1"/>
  <c r="M25" i="35" s="1"/>
  <c r="Z25" i="35" s="1"/>
  <c r="I26" i="35" a="1"/>
  <c r="I26" i="35" s="1"/>
  <c r="V26" i="35" s="1"/>
  <c r="F27" i="35" a="1"/>
  <c r="F27" i="35" s="1"/>
  <c r="S27" i="35" s="1"/>
  <c r="L27" i="35" a="1"/>
  <c r="L27" i="35"/>
  <c r="Y27" i="35" s="1"/>
  <c r="I28" i="35" a="1"/>
  <c r="I28" i="35" s="1"/>
  <c r="V28" i="35" s="1"/>
  <c r="P28" i="35" a="1"/>
  <c r="P28" i="35" s="1"/>
  <c r="AC28" i="35" s="1"/>
  <c r="L29" i="35" a="1"/>
  <c r="L29" i="35" s="1"/>
  <c r="Y29" i="35" s="1"/>
  <c r="H30" i="35" a="1"/>
  <c r="H30" i="35" s="1"/>
  <c r="U30" i="35" s="1"/>
  <c r="P30" i="35" a="1"/>
  <c r="P30" i="35"/>
  <c r="M31" i="35" a="1"/>
  <c r="M31" i="35"/>
  <c r="J32" i="35" a="1"/>
  <c r="J32" i="35"/>
  <c r="G33" i="35" a="1"/>
  <c r="G33" i="35"/>
  <c r="O33" i="35" a="1"/>
  <c r="O33" i="35"/>
  <c r="L34" i="35" a="1"/>
  <c r="L34" i="35"/>
  <c r="I35" i="35" a="1"/>
  <c r="I35" i="35"/>
  <c r="V35" i="35" s="1"/>
  <c r="F36" i="35" a="1"/>
  <c r="F36" i="35" s="1"/>
  <c r="S36" i="35" s="1"/>
  <c r="N36" i="35" a="1"/>
  <c r="N36" i="35" s="1"/>
  <c r="K37" i="35" a="1"/>
  <c r="K37" i="35" s="1"/>
  <c r="H38" i="35" a="1"/>
  <c r="H38" i="35" s="1"/>
  <c r="U38" i="35" s="1"/>
  <c r="P38" i="35" a="1"/>
  <c r="P38" i="35" s="1"/>
  <c r="AC38" i="35" s="1"/>
  <c r="M39" i="35" a="1"/>
  <c r="M39" i="35" s="1"/>
  <c r="Z39" i="35" s="1"/>
  <c r="J40" i="35" a="1"/>
  <c r="J40" i="35" s="1"/>
  <c r="W40" i="35" s="1"/>
  <c r="G41" i="35" a="1"/>
  <c r="G41" i="35" s="1"/>
  <c r="T41" i="35" s="1"/>
  <c r="O41" i="35" a="1"/>
  <c r="O41" i="35" s="1"/>
  <c r="AB41" i="35" s="1"/>
  <c r="L42" i="35" a="1"/>
  <c r="L42" i="35"/>
  <c r="I43" i="35" a="1"/>
  <c r="I43" i="35"/>
  <c r="F44" i="35" a="1"/>
  <c r="F44" i="35"/>
  <c r="N44" i="35" a="1"/>
  <c r="N44" i="35"/>
  <c r="AA44" i="35" s="1"/>
  <c r="K45" i="35" a="1"/>
  <c r="K45" i="35" s="1"/>
  <c r="X45" i="35" s="1"/>
  <c r="H46" i="35" a="1"/>
  <c r="H46" i="35" s="1"/>
  <c r="U46" i="35" s="1"/>
  <c r="P46" i="35" a="1"/>
  <c r="P46" i="35" s="1"/>
  <c r="AC46" i="35" s="1"/>
  <c r="M47" i="35" a="1"/>
  <c r="M47" i="35" s="1"/>
  <c r="Z47" i="35" s="1"/>
  <c r="J48" i="35" a="1"/>
  <c r="J48" i="35"/>
  <c r="G49" i="35" a="1"/>
  <c r="G49" i="35"/>
  <c r="O49" i="35" a="1"/>
  <c r="O49" i="35"/>
  <c r="AB49" i="35" s="1"/>
  <c r="L50" i="35" a="1"/>
  <c r="L50" i="35" s="1"/>
  <c r="Y50" i="35" s="1"/>
  <c r="I51" i="35" a="1"/>
  <c r="I51" i="35" s="1"/>
  <c r="F52" i="35" a="1"/>
  <c r="F52" i="35" s="1"/>
  <c r="N52" i="35" a="1"/>
  <c r="N52" i="35" s="1"/>
  <c r="E22" i="35" a="1"/>
  <c r="E22" i="35" s="1"/>
  <c r="R22" i="35" s="1"/>
  <c r="E29" i="35" a="1"/>
  <c r="E29" i="35" s="1"/>
  <c r="R29" i="35" s="1"/>
  <c r="E36" i="35" a="1"/>
  <c r="E36" i="35" s="1"/>
  <c r="R36" i="35" s="1"/>
  <c r="E44" i="35" a="1"/>
  <c r="E44" i="35" s="1"/>
  <c r="R44" i="35" s="1"/>
  <c r="E52" i="35" a="1"/>
  <c r="E52" i="35"/>
  <c r="R52" i="35" s="1"/>
  <c r="F17" i="34" a="1"/>
  <c r="F17" i="34" s="1"/>
  <c r="S17" i="34" s="1"/>
  <c r="L17" i="34" a="1"/>
  <c r="L17" i="34" s="1"/>
  <c r="Y17" i="34" s="1"/>
  <c r="H18" i="34" a="1"/>
  <c r="H18" i="34" s="1"/>
  <c r="U18" i="34" s="1"/>
  <c r="O18" i="34" a="1"/>
  <c r="O18" i="34"/>
  <c r="AB18" i="34" s="1"/>
  <c r="F20" i="34" a="1"/>
  <c r="F20" i="34" s="1"/>
  <c r="S20" i="34" s="1"/>
  <c r="H21" i="34" a="1"/>
  <c r="H21" i="34" s="1"/>
  <c r="U21" i="34" s="1"/>
  <c r="J22" i="34" a="1"/>
  <c r="J22" i="34" s="1"/>
  <c r="W22" i="34" s="1"/>
  <c r="G23" i="34" a="1"/>
  <c r="G23" i="34"/>
  <c r="T23" i="34" s="1"/>
  <c r="M23" i="34" a="1"/>
  <c r="M23" i="34" s="1"/>
  <c r="Z23" i="34" s="1"/>
  <c r="I24" i="34" a="1"/>
  <c r="I24" i="34" s="1"/>
  <c r="V24" i="34" s="1"/>
  <c r="P24" i="34" a="1"/>
  <c r="P24" i="34" s="1"/>
  <c r="AC24" i="34" s="1"/>
  <c r="K25" i="34" a="1"/>
  <c r="K25" i="34"/>
  <c r="X25" i="34" s="1"/>
  <c r="H26" i="34" a="1"/>
  <c r="H26" i="34" s="1"/>
  <c r="U26" i="34" s="1"/>
  <c r="M26" i="34" a="1"/>
  <c r="M26" i="34" s="1"/>
  <c r="Z26" i="34" s="1"/>
  <c r="J27" i="34" a="1"/>
  <c r="J27" i="34" s="1"/>
  <c r="W27" i="34" s="1"/>
  <c r="F28" i="34" a="1"/>
  <c r="F28" i="34"/>
  <c r="S28" i="34" s="1"/>
  <c r="M28" i="34" a="1"/>
  <c r="M28" i="34" s="1"/>
  <c r="Z28" i="34" s="1"/>
  <c r="P29" i="34" a="1"/>
  <c r="P29" i="34" s="1"/>
  <c r="AC29" i="34" s="1"/>
  <c r="M30" i="34" a="1"/>
  <c r="M30" i="34" s="1"/>
  <c r="Z30" i="34" s="1"/>
  <c r="H31" i="34" a="1"/>
  <c r="H31" i="34"/>
  <c r="U31" i="34" s="1"/>
  <c r="P31" i="34" a="1"/>
  <c r="P31" i="34" s="1"/>
  <c r="AC31" i="34" s="1"/>
  <c r="K32" i="34" a="1"/>
  <c r="K32" i="34" s="1"/>
  <c r="X32" i="34" s="1"/>
  <c r="H33" i="34" a="1"/>
  <c r="H33" i="34" s="1"/>
  <c r="U33" i="34" s="1"/>
  <c r="O33" i="34" a="1"/>
  <c r="O33" i="34"/>
  <c r="AB33" i="34" s="1"/>
  <c r="K34" i="34" a="1"/>
  <c r="K34" i="34" s="1"/>
  <c r="X34" i="34" s="1"/>
  <c r="N35" i="34" a="1"/>
  <c r="N35" i="34" s="1"/>
  <c r="AA35" i="34" s="1"/>
  <c r="K36" i="34" a="1"/>
  <c r="K36" i="34" s="1"/>
  <c r="X36" i="34" s="1"/>
  <c r="F37" i="34" a="1"/>
  <c r="F37" i="34"/>
  <c r="S37" i="34" s="1"/>
  <c r="N37" i="34" a="1"/>
  <c r="N37" i="34" s="1"/>
  <c r="AA37" i="34" s="1"/>
  <c r="I38" i="34" a="1"/>
  <c r="I38" i="34" s="1"/>
  <c r="V38" i="34" s="1"/>
  <c r="F39" i="34" a="1"/>
  <c r="F39" i="34" s="1"/>
  <c r="S39" i="34" s="1"/>
  <c r="M39" i="34" a="1"/>
  <c r="M39" i="34"/>
  <c r="Z39" i="34" s="1"/>
  <c r="I40" i="34" a="1"/>
  <c r="I40" i="34" s="1"/>
  <c r="V40" i="34" s="1"/>
  <c r="L41" i="34" a="1"/>
  <c r="L41" i="34" s="1"/>
  <c r="Y41" i="34" s="1"/>
  <c r="I42" i="34" a="1"/>
  <c r="I42" i="34" s="1"/>
  <c r="V42" i="34" s="1"/>
  <c r="O42" i="34" a="1"/>
  <c r="O42" i="34"/>
  <c r="AB42" i="34" s="1"/>
  <c r="K43" i="34" a="1"/>
  <c r="K43" i="34" s="1"/>
  <c r="X43" i="34" s="1"/>
  <c r="G44" i="34" a="1"/>
  <c r="G44" i="34" s="1"/>
  <c r="T44" i="34" s="1"/>
  <c r="M44" i="34" a="1"/>
  <c r="M44" i="34" s="1"/>
  <c r="Z44" i="34" s="1"/>
  <c r="N45" i="34" a="1"/>
  <c r="N45" i="34" s="1"/>
  <c r="AA45" i="34" s="1"/>
  <c r="K17" i="36" a="1"/>
  <c r="K17" i="36"/>
  <c r="X17" i="36" s="1"/>
  <c r="G18" i="36" a="1"/>
  <c r="G18" i="36" s="1"/>
  <c r="T18" i="36" s="1"/>
  <c r="N18" i="36" a="1"/>
  <c r="N18" i="36" s="1"/>
  <c r="AA18" i="36" s="1"/>
  <c r="F20" i="36" a="1"/>
  <c r="F20" i="36" s="1"/>
  <c r="S20" i="36" s="1"/>
  <c r="N20" i="36" a="1"/>
  <c r="N20" i="36"/>
  <c r="AA20" i="36" s="1"/>
  <c r="F22" i="36" a="1"/>
  <c r="F22" i="36" s="1"/>
  <c r="S22" i="36" s="1"/>
  <c r="M22" i="36" a="1"/>
  <c r="M22" i="36" s="1"/>
  <c r="Z22" i="36" s="1"/>
  <c r="I23" i="36" a="1"/>
  <c r="I23" i="36"/>
  <c r="V23" i="36" s="1"/>
  <c r="P23" i="36" a="1"/>
  <c r="P23" i="36" s="1"/>
  <c r="AC23" i="36" s="1"/>
  <c r="L24" i="36" a="1"/>
  <c r="L24" i="36" s="1"/>
  <c r="Y24" i="36" s="1"/>
  <c r="O25" i="36" a="1"/>
  <c r="O25" i="36" s="1"/>
  <c r="AB25" i="36" s="1"/>
  <c r="L26" i="36" a="1"/>
  <c r="L26" i="36"/>
  <c r="Y26" i="36" s="1"/>
  <c r="O27" i="36" a="1"/>
  <c r="O27" i="36" s="1"/>
  <c r="AB27" i="36" s="1"/>
  <c r="K28" i="36" a="1"/>
  <c r="K28" i="36" s="1"/>
  <c r="X28" i="36" s="1"/>
  <c r="G29" i="36" a="1"/>
  <c r="G29" i="36" s="1"/>
  <c r="T29" i="36" s="1"/>
  <c r="O29" i="36" a="1"/>
  <c r="O29" i="36"/>
  <c r="L30" i="36" a="1"/>
  <c r="L30" i="36"/>
  <c r="Y30" i="36" s="1"/>
  <c r="I31" i="36" a="1"/>
  <c r="I31" i="36" s="1"/>
  <c r="V31" i="36" s="1"/>
  <c r="F32" i="36" a="1"/>
  <c r="F32" i="36" s="1"/>
  <c r="S32" i="36" s="1"/>
  <c r="N32" i="36" a="1"/>
  <c r="N32" i="36" s="1"/>
  <c r="AA32" i="36" s="1"/>
  <c r="K33" i="36" a="1"/>
  <c r="K33" i="36"/>
  <c r="X33" i="36" s="1"/>
  <c r="H34" i="36" a="1"/>
  <c r="H34" i="36" s="1"/>
  <c r="U34" i="36" s="1"/>
  <c r="P34" i="36" a="1"/>
  <c r="P34" i="36" s="1"/>
  <c r="M35" i="36" a="1"/>
  <c r="M35" i="36" s="1"/>
  <c r="J36" i="36" a="1"/>
  <c r="J36" i="36" s="1"/>
  <c r="W36" i="36" s="1"/>
  <c r="G37" i="36" a="1"/>
  <c r="G37" i="36" s="1"/>
  <c r="T37" i="36" s="1"/>
  <c r="O37" i="36" a="1"/>
  <c r="O37" i="36" s="1"/>
  <c r="AB37" i="36" s="1"/>
  <c r="L38" i="36" a="1"/>
  <c r="L38" i="36" s="1"/>
  <c r="Y38" i="36" s="1"/>
  <c r="I39" i="36" a="1"/>
  <c r="I39" i="36" s="1"/>
  <c r="V39" i="36" s="1"/>
  <c r="P39" i="36" a="1"/>
  <c r="P39" i="36" s="1"/>
  <c r="AC39" i="36" s="1"/>
  <c r="L40" i="36" a="1"/>
  <c r="L40" i="36" s="1"/>
  <c r="Y40" i="36" s="1"/>
  <c r="O41" i="36" a="1"/>
  <c r="O41" i="36" s="1"/>
  <c r="AB41" i="36" s="1"/>
  <c r="L42" i="36" a="1"/>
  <c r="L42" i="36" s="1"/>
  <c r="O43" i="36" a="1"/>
  <c r="O43" i="36" s="1"/>
  <c r="K44" i="36" a="1"/>
  <c r="K44" i="36" s="1"/>
  <c r="G45" i="36" a="1"/>
  <c r="G45" i="36" s="1"/>
  <c r="T45" i="36" s="1"/>
  <c r="N45" i="36" a="1"/>
  <c r="N45" i="36" s="1"/>
  <c r="AA45" i="36" s="1"/>
  <c r="J46" i="36" a="1"/>
  <c r="J46" i="36" s="1"/>
  <c r="W46" i="36" s="1"/>
  <c r="M47" i="36" a="1"/>
  <c r="M47" i="36" s="1"/>
  <c r="Z47" i="36" s="1"/>
  <c r="I48" i="36" a="1"/>
  <c r="I48" i="36"/>
  <c r="V48" i="36" s="1"/>
  <c r="O48" i="36" a="1"/>
  <c r="O48" i="36" s="1"/>
  <c r="AB48" i="36" s="1"/>
  <c r="F50" i="36" a="1"/>
  <c r="F50" i="36" s="1"/>
  <c r="S50" i="36" s="1"/>
  <c r="L50" i="36" a="1"/>
  <c r="L50" i="36" s="1"/>
  <c r="Y50" i="36" s="1"/>
  <c r="H51" i="36" a="1"/>
  <c r="H51" i="36" s="1"/>
  <c r="U51" i="36" s="1"/>
  <c r="N51" i="36" a="1"/>
  <c r="N51" i="36"/>
  <c r="J52" i="36" a="1"/>
  <c r="J52" i="36"/>
  <c r="W52" i="36" s="1"/>
  <c r="E19" i="36" a="1"/>
  <c r="E19" i="36" s="1"/>
  <c r="R19" i="36" s="1"/>
  <c r="E25" i="36" a="1"/>
  <c r="E25" i="36" s="1"/>
  <c r="R25" i="36" s="1"/>
  <c r="E32" i="36" a="1"/>
  <c r="E32" i="36" s="1"/>
  <c r="R32" i="36" s="1"/>
  <c r="E38" i="36" a="1"/>
  <c r="E38" i="36"/>
  <c r="E46" i="36" a="1"/>
  <c r="E46" i="36"/>
  <c r="R46" i="36" s="1"/>
  <c r="F17" i="35" a="1"/>
  <c r="F17" i="35" s="1"/>
  <c r="S17" i="35" s="1"/>
  <c r="M17" i="35" a="1"/>
  <c r="M17" i="35" s="1"/>
  <c r="J18" i="35" a="1"/>
  <c r="J18" i="35" s="1"/>
  <c r="G19" i="35" a="1"/>
  <c r="G19" i="35" s="1"/>
  <c r="T19" i="35" s="1"/>
  <c r="O19" i="35" a="1"/>
  <c r="O19" i="35" s="1"/>
  <c r="AB19" i="35" s="1"/>
  <c r="J20" i="35" a="1"/>
  <c r="J20" i="35" s="1"/>
  <c r="W20" i="35" s="1"/>
  <c r="G21" i="35" a="1"/>
  <c r="G21" i="35" s="1"/>
  <c r="T21" i="35" s="1"/>
  <c r="O21" i="35" a="1"/>
  <c r="O21" i="35" s="1"/>
  <c r="AB21" i="35" s="1"/>
  <c r="L22" i="35" a="1"/>
  <c r="L22" i="35" s="1"/>
  <c r="Y22" i="35" s="1"/>
  <c r="O23" i="35" a="1"/>
  <c r="O23" i="35" s="1"/>
  <c r="AB23" i="35" s="1"/>
  <c r="K24" i="35" a="1"/>
  <c r="K24" i="35" s="1"/>
  <c r="X24" i="35" s="1"/>
  <c r="G25" i="35" a="1"/>
  <c r="G25" i="35" s="1"/>
  <c r="T25" i="35" s="1"/>
  <c r="N25" i="35" a="1"/>
  <c r="N25" i="35" s="1"/>
  <c r="AA25" i="35" s="1"/>
  <c r="J26" i="35" a="1"/>
  <c r="J26" i="35" s="1"/>
  <c r="M27" i="35" a="1"/>
  <c r="M27" i="35" s="1"/>
  <c r="J28" i="35" a="1"/>
  <c r="J28" i="35" s="1"/>
  <c r="M29" i="35" a="1"/>
  <c r="M29" i="35" s="1"/>
  <c r="Z29" i="35" s="1"/>
  <c r="I30" i="35" a="1"/>
  <c r="I30" i="35" s="1"/>
  <c r="V30" i="35" s="1"/>
  <c r="F31" i="35" a="1"/>
  <c r="F31" i="35" s="1"/>
  <c r="S31" i="35" s="1"/>
  <c r="N31" i="35" a="1"/>
  <c r="N31" i="35" s="1"/>
  <c r="AA31" i="35" s="1"/>
  <c r="K32" i="35" a="1"/>
  <c r="K32" i="35" s="1"/>
  <c r="X32" i="35" s="1"/>
  <c r="H33" i="35" a="1"/>
  <c r="H33" i="35" s="1"/>
  <c r="P33" i="35" a="1"/>
  <c r="P33" i="35" s="1"/>
  <c r="M34" i="35" a="1"/>
  <c r="M34" i="35" s="1"/>
  <c r="Z34" i="35" s="1"/>
  <c r="J35" i="35" a="1"/>
  <c r="J35" i="35" s="1"/>
  <c r="W35" i="35" s="1"/>
  <c r="G36" i="35" a="1"/>
  <c r="G36" i="35"/>
  <c r="O36" i="35" a="1"/>
  <c r="O36" i="35"/>
  <c r="L37" i="35" a="1"/>
  <c r="L37" i="35"/>
  <c r="I38" i="35" a="1"/>
  <c r="I38" i="35"/>
  <c r="F39" i="35" a="1"/>
  <c r="F39" i="35"/>
  <c r="N39" i="35" a="1"/>
  <c r="N39" i="35"/>
  <c r="K40" i="35" a="1"/>
  <c r="K40" i="35"/>
  <c r="X40" i="35" s="1"/>
  <c r="H41" i="35" a="1"/>
  <c r="H41" i="35" s="1"/>
  <c r="U41" i="35" s="1"/>
  <c r="P41" i="35" a="1"/>
  <c r="P41" i="35" s="1"/>
  <c r="M42" i="35" a="1"/>
  <c r="M42" i="35" s="1"/>
  <c r="J43" i="35" a="1"/>
  <c r="J43" i="35" s="1"/>
  <c r="W43" i="35" s="1"/>
  <c r="G44" i="35" a="1"/>
  <c r="G44" i="35" s="1"/>
  <c r="T44" i="35" s="1"/>
  <c r="O44" i="35" a="1"/>
  <c r="O44" i="35"/>
  <c r="L45" i="35" a="1"/>
  <c r="L45" i="35"/>
  <c r="I46" i="35" a="1"/>
  <c r="I46" i="35"/>
  <c r="F47" i="35" a="1"/>
  <c r="F47" i="35"/>
  <c r="S47" i="35" s="1"/>
  <c r="N47" i="35" a="1"/>
  <c r="N47" i="35" s="1"/>
  <c r="AA47" i="35" s="1"/>
  <c r="K48" i="35" a="1"/>
  <c r="K48" i="35" s="1"/>
  <c r="X48" i="35" s="1"/>
  <c r="H49" i="35" a="1"/>
  <c r="H49" i="35" s="1"/>
  <c r="U49" i="35" s="1"/>
  <c r="P49" i="35" a="1"/>
  <c r="P49" i="35" s="1"/>
  <c r="AC49" i="35" s="1"/>
  <c r="M50" i="35" a="1"/>
  <c r="M50" i="35" s="1"/>
  <c r="Z50" i="35" s="1"/>
  <c r="J51" i="35" a="1"/>
  <c r="J51" i="35" s="1"/>
  <c r="W51" i="35" s="1"/>
  <c r="G52" i="35" a="1"/>
  <c r="G52" i="35" s="1"/>
  <c r="T52" i="35" s="1"/>
  <c r="O52" i="35" a="1"/>
  <c r="O52" i="35" s="1"/>
  <c r="AB52" i="35" s="1"/>
  <c r="E23" i="35" a="1"/>
  <c r="E23" i="35" s="1"/>
  <c r="R23" i="35" s="1"/>
  <c r="E37" i="35" a="1"/>
  <c r="E37" i="35" s="1"/>
  <c r="R37" i="35" s="1"/>
  <c r="E45" i="35" a="1"/>
  <c r="E45" i="35" s="1"/>
  <c r="R45" i="35" s="1"/>
  <c r="E17" i="35" a="1"/>
  <c r="E17" i="35" s="1"/>
  <c r="R17" i="35" s="1"/>
  <c r="G17" i="36" a="1"/>
  <c r="G17" i="36" s="1"/>
  <c r="T17" i="36" s="1"/>
  <c r="N17" i="36" a="1"/>
  <c r="N17" i="36" s="1"/>
  <c r="AA17" i="36" s="1"/>
  <c r="J18" i="36" a="1"/>
  <c r="J18" i="36"/>
  <c r="W18" i="36" s="1"/>
  <c r="F19" i="36" a="1"/>
  <c r="F19" i="36" s="1"/>
  <c r="S19" i="36" s="1"/>
  <c r="M19" i="36" a="1"/>
  <c r="M19" i="36" s="1"/>
  <c r="Z19" i="36" s="1"/>
  <c r="I20" i="36" a="1"/>
  <c r="I20" i="36" s="1"/>
  <c r="V20" i="36" s="1"/>
  <c r="P20" i="36" a="1"/>
  <c r="P20" i="36"/>
  <c r="AC20" i="36" s="1"/>
  <c r="L21" i="36" a="1"/>
  <c r="L21" i="36" s="1"/>
  <c r="Y21" i="36" s="1"/>
  <c r="I22" i="36" a="1"/>
  <c r="I22" i="36" s="1"/>
  <c r="V22" i="36" s="1"/>
  <c r="O22" i="36" a="1"/>
  <c r="O22" i="36" s="1"/>
  <c r="AB22" i="36" s="1"/>
  <c r="L23" i="36" a="1"/>
  <c r="L23" i="36"/>
  <c r="Y23" i="36" s="1"/>
  <c r="H24" i="36" a="1"/>
  <c r="H24" i="36" s="1"/>
  <c r="U24" i="36" s="1"/>
  <c r="O24" i="36" a="1"/>
  <c r="O24" i="36" s="1"/>
  <c r="AB24" i="36" s="1"/>
  <c r="K25" i="36" a="1"/>
  <c r="K25" i="36" s="1"/>
  <c r="X25" i="36" s="1"/>
  <c r="G26" i="36" a="1"/>
  <c r="G26" i="36"/>
  <c r="T26" i="36" s="1"/>
  <c r="N26" i="36" a="1"/>
  <c r="N26" i="36" s="1"/>
  <c r="AA26" i="36" s="1"/>
  <c r="J27" i="36" a="1"/>
  <c r="J27" i="36" s="1"/>
  <c r="W27" i="36" s="1"/>
  <c r="G28" i="36" a="1"/>
  <c r="G28" i="36" s="1"/>
  <c r="T28" i="36" s="1"/>
  <c r="M28" i="36" a="1"/>
  <c r="M28" i="36"/>
  <c r="Z28" i="36" s="1"/>
  <c r="J29" i="36" a="1"/>
  <c r="J29" i="36" s="1"/>
  <c r="W29" i="36" s="1"/>
  <c r="G30" i="36" a="1"/>
  <c r="G30" i="36" s="1"/>
  <c r="T30" i="36" s="1"/>
  <c r="O30" i="36" a="1"/>
  <c r="O30" i="36" s="1"/>
  <c r="AB30" i="36" s="1"/>
  <c r="L31" i="36" a="1"/>
  <c r="L31" i="36"/>
  <c r="Y31" i="36" s="1"/>
  <c r="I32" i="36" a="1"/>
  <c r="I32" i="36" s="1"/>
  <c r="V32" i="36" s="1"/>
  <c r="F33" i="36" a="1"/>
  <c r="F33" i="36" s="1"/>
  <c r="S33" i="36" s="1"/>
  <c r="N33" i="36" a="1"/>
  <c r="N33" i="36" s="1"/>
  <c r="AA33" i="36" s="1"/>
  <c r="K34" i="36" a="1"/>
  <c r="K34" i="36"/>
  <c r="X34" i="36" s="1"/>
  <c r="H35" i="36" a="1"/>
  <c r="H35" i="36" s="1"/>
  <c r="U35" i="36" s="1"/>
  <c r="P35" i="36" a="1"/>
  <c r="P35" i="36" s="1"/>
  <c r="M36" i="36" a="1"/>
  <c r="M36" i="36" s="1"/>
  <c r="J37" i="36" a="1"/>
  <c r="J37" i="36" s="1"/>
  <c r="G38" i="36" a="1"/>
  <c r="G38" i="36" s="1"/>
  <c r="T38" i="36" s="1"/>
  <c r="O38" i="36" a="1"/>
  <c r="O38" i="36" s="1"/>
  <c r="AB38" i="36" s="1"/>
  <c r="L39" i="36" a="1"/>
  <c r="L39" i="36"/>
  <c r="H40" i="36" a="1"/>
  <c r="H40" i="36"/>
  <c r="O40" i="36" a="1"/>
  <c r="O40" i="36"/>
  <c r="AB40" i="36" s="1"/>
  <c r="K41" i="36" a="1"/>
  <c r="K41" i="36" s="1"/>
  <c r="X41" i="36" s="1"/>
  <c r="G42" i="36" a="1"/>
  <c r="G42" i="36" s="1"/>
  <c r="T42" i="36" s="1"/>
  <c r="N42" i="36" a="1"/>
  <c r="N42" i="36"/>
  <c r="AA42" i="36" s="1"/>
  <c r="J43" i="36" a="1"/>
  <c r="J43" i="36" s="1"/>
  <c r="W43" i="36" s="1"/>
  <c r="G44" i="36" a="1"/>
  <c r="G44" i="36" s="1"/>
  <c r="T44" i="36" s="1"/>
  <c r="M44" i="36" a="1"/>
  <c r="M44" i="36" s="1"/>
  <c r="Z44" i="36" s="1"/>
  <c r="J45" i="36" a="1"/>
  <c r="J45" i="36" s="1"/>
  <c r="W45" i="36" s="1"/>
  <c r="F46" i="36" a="1"/>
  <c r="F46" i="36" s="1"/>
  <c r="S46" i="36" s="1"/>
  <c r="M46" i="36" a="1"/>
  <c r="M46" i="36" s="1"/>
  <c r="Z46" i="36" s="1"/>
  <c r="I47" i="36" a="1"/>
  <c r="I47" i="36" s="1"/>
  <c r="V47" i="36" s="1"/>
  <c r="P47" i="36" a="1"/>
  <c r="P47" i="36" s="1"/>
  <c r="AC47" i="36" s="1"/>
  <c r="K48" i="36" a="1"/>
  <c r="K48" i="36" s="1"/>
  <c r="X48" i="36" s="1"/>
  <c r="M49" i="36" a="1"/>
  <c r="M49" i="36" s="1"/>
  <c r="Z49" i="36" s="1"/>
  <c r="H50" i="36" a="1"/>
  <c r="H50" i="36" s="1"/>
  <c r="U50" i="36" s="1"/>
  <c r="O50" i="36" a="1"/>
  <c r="O50" i="36" s="1"/>
  <c r="AB50" i="36" s="1"/>
  <c r="J51" i="36" a="1"/>
  <c r="J51" i="36"/>
  <c r="W51" i="36" s="1"/>
  <c r="M52" i="36" a="1"/>
  <c r="M52" i="36" s="1"/>
  <c r="Z52" i="36" s="1"/>
  <c r="E21" i="36" a="1"/>
  <c r="E21" i="36" s="1"/>
  <c r="R21" i="36" s="1"/>
  <c r="E28" i="36" a="1"/>
  <c r="E28" i="36"/>
  <c r="R28" i="36" s="1"/>
  <c r="E34" i="36" a="1"/>
  <c r="E34" i="36" s="1"/>
  <c r="R34" i="36" s="1"/>
  <c r="E41" i="36" a="1"/>
  <c r="E41" i="36" s="1"/>
  <c r="R41" i="36" s="1"/>
  <c r="E49" i="36" a="1"/>
  <c r="E49" i="36" s="1"/>
  <c r="R49" i="36" s="1"/>
  <c r="I17" i="35" a="1"/>
  <c r="I17" i="35" s="1"/>
  <c r="V17" i="35" s="1"/>
  <c r="P17" i="35" a="1"/>
  <c r="P17" i="35" s="1"/>
  <c r="AC17" i="35" s="1"/>
  <c r="M18" i="35" a="1"/>
  <c r="M18" i="35" s="1"/>
  <c r="Z18" i="35" s="1"/>
  <c r="J19" i="35" a="1"/>
  <c r="J19" i="35" s="1"/>
  <c r="W19" i="35" s="1"/>
  <c r="F20" i="35" a="1"/>
  <c r="F20" i="35" s="1"/>
  <c r="S20" i="35" s="1"/>
  <c r="M20" i="35" a="1"/>
  <c r="M20" i="35" s="1"/>
  <c r="Z20" i="35" s="1"/>
  <c r="J21" i="35" a="1"/>
  <c r="J21" i="35" s="1"/>
  <c r="W21" i="35" s="1"/>
  <c r="G22" i="35" a="1"/>
  <c r="G22" i="35" s="1"/>
  <c r="T22" i="35" s="1"/>
  <c r="J23" i="35" a="1"/>
  <c r="J23" i="35" s="1"/>
  <c r="W23" i="35" s="1"/>
  <c r="G24" i="35" a="1"/>
  <c r="G24" i="35"/>
  <c r="M24" i="35" a="1"/>
  <c r="M24" i="35"/>
  <c r="J25" i="35" a="1"/>
  <c r="J25" i="35"/>
  <c r="F26" i="35" a="1"/>
  <c r="F26" i="35"/>
  <c r="S26" i="35" s="1"/>
  <c r="M26" i="35" a="1"/>
  <c r="M26" i="35" s="1"/>
  <c r="Z26" i="35" s="1"/>
  <c r="I27" i="35" a="1"/>
  <c r="I27" i="35" s="1"/>
  <c r="P27" i="35" a="1"/>
  <c r="P27" i="35" s="1"/>
  <c r="L28" i="35" a="1"/>
  <c r="L28" i="35" s="1"/>
  <c r="Y28" i="35" s="1"/>
  <c r="H29" i="35" a="1"/>
  <c r="H29" i="35" s="1"/>
  <c r="U29" i="35" s="1"/>
  <c r="P29" i="35" a="1"/>
  <c r="P29" i="35"/>
  <c r="L30" i="35" a="1"/>
  <c r="L30" i="35"/>
  <c r="I31" i="35" a="1"/>
  <c r="I31" i="35"/>
  <c r="V31" i="35" s="1"/>
  <c r="F32" i="35" a="1"/>
  <c r="F32" i="35" s="1"/>
  <c r="S32" i="35" s="1"/>
  <c r="N32" i="35" a="1"/>
  <c r="N32" i="35" s="1"/>
  <c r="K33" i="35" a="1"/>
  <c r="K33" i="35" s="1"/>
  <c r="H34" i="35" a="1"/>
  <c r="H34" i="35" s="1"/>
  <c r="U34" i="35" s="1"/>
  <c r="P34" i="35" a="1"/>
  <c r="P34" i="35" s="1"/>
  <c r="AC34" i="35" s="1"/>
  <c r="M35" i="35" a="1"/>
  <c r="M35" i="35"/>
  <c r="J36" i="35" a="1"/>
  <c r="J36" i="35"/>
  <c r="G37" i="35" a="1"/>
  <c r="G37" i="35"/>
  <c r="O37" i="35" a="1"/>
  <c r="O37" i="35"/>
  <c r="L38" i="35" a="1"/>
  <c r="L38" i="35"/>
  <c r="I39" i="35" a="1"/>
  <c r="I39" i="35"/>
  <c r="F40" i="35" a="1"/>
  <c r="F40" i="35"/>
  <c r="S40" i="35" s="1"/>
  <c r="N40" i="35" a="1"/>
  <c r="N40" i="35" s="1"/>
  <c r="AA40" i="35" s="1"/>
  <c r="K41" i="35" a="1"/>
  <c r="K41" i="35" s="1"/>
  <c r="H42" i="35" a="1"/>
  <c r="H42" i="35" s="1"/>
  <c r="P42" i="35" a="1"/>
  <c r="P42" i="35" s="1"/>
  <c r="AC42" i="35" s="1"/>
  <c r="M43" i="35" a="1"/>
  <c r="M43" i="35" s="1"/>
  <c r="Z43" i="35" s="1"/>
  <c r="J44" i="35" a="1"/>
  <c r="J44" i="35" s="1"/>
  <c r="W44" i="35" s="1"/>
  <c r="G45" i="35" a="1"/>
  <c r="G45" i="35" s="1"/>
  <c r="T45" i="35" s="1"/>
  <c r="O45" i="35" a="1"/>
  <c r="O45" i="35" s="1"/>
  <c r="AB45" i="35" s="1"/>
  <c r="L46" i="35" a="1"/>
  <c r="L46" i="35" s="1"/>
  <c r="Y46" i="35" s="1"/>
  <c r="I47" i="35" a="1"/>
  <c r="I47" i="35" s="1"/>
  <c r="V47" i="35" s="1"/>
  <c r="F48" i="35" a="1"/>
  <c r="F48" i="35" s="1"/>
  <c r="S48" i="35" s="1"/>
  <c r="N48" i="35" a="1"/>
  <c r="N48" i="35" s="1"/>
  <c r="AA48" i="35" s="1"/>
  <c r="K49" i="35" a="1"/>
  <c r="K49" i="35"/>
  <c r="X49" i="35" s="1"/>
  <c r="H50" i="35" a="1"/>
  <c r="H50" i="35" s="1"/>
  <c r="U50" i="35" s="1"/>
  <c r="P50" i="35" a="1"/>
  <c r="P50" i="35" s="1"/>
  <c r="AC50" i="35" s="1"/>
  <c r="M51" i="35" a="1"/>
  <c r="M51" i="35" s="1"/>
  <c r="Z51" i="35" s="1"/>
  <c r="J52" i="35" a="1"/>
  <c r="J52" i="35" s="1"/>
  <c r="W52" i="35" s="1"/>
  <c r="E19" i="35" a="1"/>
  <c r="E19" i="35"/>
  <c r="E32" i="35" a="1"/>
  <c r="E32" i="35"/>
  <c r="E40" i="35" a="1"/>
  <c r="E40" i="35"/>
  <c r="R40" i="35" s="1"/>
  <c r="E48" i="35" a="1"/>
  <c r="E48" i="35" s="1"/>
  <c r="R48" i="35" s="1"/>
  <c r="I17" i="34" a="1"/>
  <c r="I17" i="34" s="1"/>
  <c r="V17" i="34" s="1"/>
  <c r="K18" i="34" a="1"/>
  <c r="K18" i="34" s="1"/>
  <c r="X18" i="34" s="1"/>
  <c r="G19" i="34" a="1"/>
  <c r="G19" i="34"/>
  <c r="T19" i="34" s="1"/>
  <c r="M19" i="34" a="1"/>
  <c r="M19" i="34" s="1"/>
  <c r="Z19" i="34" s="1"/>
  <c r="J20" i="34" a="1"/>
  <c r="J20" i="34" s="1"/>
  <c r="W20" i="34" s="1"/>
  <c r="O20" i="34" a="1"/>
  <c r="O20" i="34" s="1"/>
  <c r="AB20" i="34" s="1"/>
  <c r="L21" i="34" a="1"/>
  <c r="L21" i="34"/>
  <c r="Y21" i="34" s="1"/>
  <c r="G22" i="34" a="1"/>
  <c r="G22" i="34" s="1"/>
  <c r="T22" i="34" s="1"/>
  <c r="N22" i="34" a="1"/>
  <c r="N22" i="34" s="1"/>
  <c r="AA22" i="34" s="1"/>
  <c r="J23" i="34" a="1"/>
  <c r="J23" i="34" s="1"/>
  <c r="W23" i="34" s="1"/>
  <c r="P23" i="34" a="1"/>
  <c r="P23" i="34"/>
  <c r="AC23" i="34" s="1"/>
  <c r="M24" i="34" a="1"/>
  <c r="M24" i="34" s="1"/>
  <c r="Z24" i="34" s="1"/>
  <c r="O25" i="34" a="1"/>
  <c r="O25" i="34" s="1"/>
  <c r="AB25" i="34" s="1"/>
  <c r="F27" i="34" a="1"/>
  <c r="F27" i="34" s="1"/>
  <c r="S27" i="34" s="1"/>
  <c r="N27" i="34" a="1"/>
  <c r="N27" i="34"/>
  <c r="AA27" i="34" s="1"/>
  <c r="I28" i="34" a="1"/>
  <c r="I28" i="34" s="1"/>
  <c r="V28" i="34" s="1"/>
  <c r="F29" i="34" a="1"/>
  <c r="F29" i="34" s="1"/>
  <c r="S29" i="34" s="1"/>
  <c r="L29" i="34" a="1"/>
  <c r="L29" i="34" s="1"/>
  <c r="Y29" i="34" s="1"/>
  <c r="I30" i="34" a="1"/>
  <c r="I30" i="34"/>
  <c r="V30" i="34" s="1"/>
  <c r="P30" i="34" a="1"/>
  <c r="P30" i="34" s="1"/>
  <c r="AC30" i="34" s="1"/>
  <c r="L31" i="34" a="1"/>
  <c r="L31" i="34" s="1"/>
  <c r="Y31" i="34" s="1"/>
  <c r="O32" i="34" a="1"/>
  <c r="O32" i="34" s="1"/>
  <c r="AB32" i="34" s="1"/>
  <c r="L33" i="34" a="1"/>
  <c r="L33" i="34"/>
  <c r="Y33" i="34" s="1"/>
  <c r="G34" i="34" a="1"/>
  <c r="G34" i="34" s="1"/>
  <c r="T34" i="34" s="1"/>
  <c r="O34" i="34" a="1"/>
  <c r="O34" i="34" s="1"/>
  <c r="AB34" i="34" s="1"/>
  <c r="J35" i="34" a="1"/>
  <c r="J35" i="34" s="1"/>
  <c r="W35" i="34" s="1"/>
  <c r="K18" i="36" a="1"/>
  <c r="K18" i="36"/>
  <c r="X18" i="36" s="1"/>
  <c r="O19" i="36" a="1"/>
  <c r="O19" i="36" s="1"/>
  <c r="AB19" i="36" s="1"/>
  <c r="G21" i="36" a="1"/>
  <c r="G21" i="36" s="1"/>
  <c r="T21" i="36" s="1"/>
  <c r="J22" i="36" a="1"/>
  <c r="J22" i="36" s="1"/>
  <c r="W22" i="36" s="1"/>
  <c r="N23" i="36" a="1"/>
  <c r="N23" i="36"/>
  <c r="AA23" i="36" s="1"/>
  <c r="F25" i="36" a="1"/>
  <c r="F25" i="36" s="1"/>
  <c r="S25" i="36" s="1"/>
  <c r="I26" i="36" a="1"/>
  <c r="I26" i="36" s="1"/>
  <c r="V26" i="36" s="1"/>
  <c r="L27" i="36" a="1"/>
  <c r="L27" i="36" s="1"/>
  <c r="Y27" i="36" s="1"/>
  <c r="O28" i="36" a="1"/>
  <c r="O28" i="36"/>
  <c r="AB28" i="36" s="1"/>
  <c r="I30" i="36" a="1"/>
  <c r="I30" i="36" s="1"/>
  <c r="V30" i="36" s="1"/>
  <c r="N31" i="36" a="1"/>
  <c r="N31" i="36" s="1"/>
  <c r="AA31" i="36" s="1"/>
  <c r="H33" i="36" a="1"/>
  <c r="H33" i="36" s="1"/>
  <c r="U33" i="36" s="1"/>
  <c r="M34" i="36" a="1"/>
  <c r="M34" i="36"/>
  <c r="G36" i="36" a="1"/>
  <c r="G36" i="36"/>
  <c r="L37" i="36" a="1"/>
  <c r="L37" i="36"/>
  <c r="F39" i="36" a="1"/>
  <c r="F39" i="36"/>
  <c r="I40" i="36" a="1"/>
  <c r="I40" i="36"/>
  <c r="V40" i="36" s="1"/>
  <c r="M41" i="36" a="1"/>
  <c r="M41" i="36" s="1"/>
  <c r="Z41" i="36" s="1"/>
  <c r="P42" i="36" a="1"/>
  <c r="P42" i="36" s="1"/>
  <c r="H44" i="36" a="1"/>
  <c r="H44" i="36" s="1"/>
  <c r="L45" i="36" a="1"/>
  <c r="L45" i="36" s="1"/>
  <c r="Y45" i="36" s="1"/>
  <c r="O46" i="36" a="1"/>
  <c r="O46" i="36" s="1"/>
  <c r="AB46" i="36" s="1"/>
  <c r="F48" i="36" a="1"/>
  <c r="F48" i="36" s="1"/>
  <c r="S48" i="36" s="1"/>
  <c r="H49" i="36" a="1"/>
  <c r="H49" i="36" s="1"/>
  <c r="U49" i="36" s="1"/>
  <c r="J50" i="36" a="1"/>
  <c r="J50" i="36" s="1"/>
  <c r="W50" i="36" s="1"/>
  <c r="L51" i="36" a="1"/>
  <c r="L51" i="36" s="1"/>
  <c r="Y51" i="36" s="1"/>
  <c r="O52" i="36" a="1"/>
  <c r="O52" i="36"/>
  <c r="E29" i="36" a="1"/>
  <c r="E29" i="36"/>
  <c r="R29" i="36" s="1"/>
  <c r="E43" i="36" a="1"/>
  <c r="E43" i="36" s="1"/>
  <c r="R43" i="36" s="1"/>
  <c r="F18" i="35" a="1"/>
  <c r="F18" i="35" s="1"/>
  <c r="S18" i="35" s="1"/>
  <c r="K19" i="35" a="1"/>
  <c r="K19" i="35"/>
  <c r="N20" i="35" a="1"/>
  <c r="N20" i="35"/>
  <c r="H22" i="35" a="1"/>
  <c r="H22" i="35"/>
  <c r="U22" i="35" s="1"/>
  <c r="K23" i="35" a="1"/>
  <c r="K23" i="35" s="1"/>
  <c r="X23" i="35" s="1"/>
  <c r="N24" i="35" a="1"/>
  <c r="N24" i="35" s="1"/>
  <c r="J27" i="35" a="1"/>
  <c r="J27" i="35" s="1"/>
  <c r="M28" i="35" a="1"/>
  <c r="M28" i="35" s="1"/>
  <c r="Z28" i="35" s="1"/>
  <c r="J31" i="35" a="1"/>
  <c r="J31" i="35" s="1"/>
  <c r="W31" i="35" s="1"/>
  <c r="O32" i="35" a="1"/>
  <c r="O32" i="35"/>
  <c r="I34" i="35" a="1"/>
  <c r="I34" i="35"/>
  <c r="N35" i="35" a="1"/>
  <c r="N35" i="35"/>
  <c r="AA35" i="35" s="1"/>
  <c r="H37" i="35" a="1"/>
  <c r="H37" i="35" s="1"/>
  <c r="U37" i="35" s="1"/>
  <c r="M38" i="35" a="1"/>
  <c r="M38" i="35" s="1"/>
  <c r="Z38" i="35" s="1"/>
  <c r="G40" i="35" a="1"/>
  <c r="G40" i="35" s="1"/>
  <c r="T40" i="35" s="1"/>
  <c r="L41" i="35" a="1"/>
  <c r="L41" i="35" s="1"/>
  <c r="Y41" i="35" s="1"/>
  <c r="F43" i="35" a="1"/>
  <c r="F43" i="35" s="1"/>
  <c r="S43" i="35" s="1"/>
  <c r="K44" i="35" a="1"/>
  <c r="K44" i="35"/>
  <c r="P45" i="35" a="1"/>
  <c r="P45" i="35"/>
  <c r="J47" i="35" a="1"/>
  <c r="J47" i="35"/>
  <c r="W47" i="35" s="1"/>
  <c r="O48" i="35" a="1"/>
  <c r="O48" i="35" s="1"/>
  <c r="AB48" i="35" s="1"/>
  <c r="I50" i="35" a="1"/>
  <c r="I50" i="35" s="1"/>
  <c r="N51" i="35" a="1"/>
  <c r="N51" i="35" s="1"/>
  <c r="E20" i="35" a="1"/>
  <c r="E20" i="35" s="1"/>
  <c r="R20" i="35" s="1"/>
  <c r="E33" i="35" a="1"/>
  <c r="E33" i="35" s="1"/>
  <c r="R33" i="35" s="1"/>
  <c r="E49" i="35" a="1"/>
  <c r="E49" i="35"/>
  <c r="M17" i="34" a="1"/>
  <c r="M17" i="34"/>
  <c r="Z17" i="34" s="1"/>
  <c r="L18" i="34" a="1"/>
  <c r="L18" i="34" s="1"/>
  <c r="Y18" i="34" s="1"/>
  <c r="K19" i="34" a="1"/>
  <c r="K19" i="34" s="1"/>
  <c r="X19" i="34" s="1"/>
  <c r="K20" i="34" a="1"/>
  <c r="K20" i="34" s="1"/>
  <c r="X20" i="34" s="1"/>
  <c r="K21" i="34" a="1"/>
  <c r="K21" i="34"/>
  <c r="X21" i="34" s="1"/>
  <c r="K22" i="34" a="1"/>
  <c r="K22" i="34" s="1"/>
  <c r="X22" i="34" s="1"/>
  <c r="K23" i="34" a="1"/>
  <c r="K23" i="34" s="1"/>
  <c r="X23" i="34" s="1"/>
  <c r="K24" i="34" a="1"/>
  <c r="K24" i="34" s="1"/>
  <c r="X24" i="34" s="1"/>
  <c r="I25" i="34" a="1"/>
  <c r="I25" i="34"/>
  <c r="V25" i="34" s="1"/>
  <c r="J26" i="34" a="1"/>
  <c r="J26" i="34" s="1"/>
  <c r="W26" i="34" s="1"/>
  <c r="K27" i="34" a="1"/>
  <c r="K27" i="34" s="1"/>
  <c r="X27" i="34" s="1"/>
  <c r="J28" i="34" a="1"/>
  <c r="J28" i="34" s="1"/>
  <c r="W28" i="34" s="1"/>
  <c r="K29" i="34" a="1"/>
  <c r="K29" i="34"/>
  <c r="X29" i="34" s="1"/>
  <c r="K30" i="34" a="1"/>
  <c r="K30" i="34" s="1"/>
  <c r="X30" i="34" s="1"/>
  <c r="K31" i="34" a="1"/>
  <c r="K31" i="34" s="1"/>
  <c r="X31" i="34" s="1"/>
  <c r="L32" i="34" a="1"/>
  <c r="L32" i="34" s="1"/>
  <c r="Y32" i="34" s="1"/>
  <c r="M33" i="34" a="1"/>
  <c r="M33" i="34"/>
  <c r="Z33" i="34" s="1"/>
  <c r="M34" i="34" a="1"/>
  <c r="M34" i="34" s="1"/>
  <c r="Z34" i="34" s="1"/>
  <c r="L35" i="34" a="1"/>
  <c r="L35" i="34" s="1"/>
  <c r="Y35" i="34" s="1"/>
  <c r="J37" i="34" a="1"/>
  <c r="J37" i="34" s="1"/>
  <c r="W37" i="34" s="1"/>
  <c r="H38" i="34" a="1"/>
  <c r="H38" i="34"/>
  <c r="U38" i="34" s="1"/>
  <c r="P38" i="34" a="1"/>
  <c r="P38" i="34" s="1"/>
  <c r="AC38" i="34" s="1"/>
  <c r="K40" i="34" a="1"/>
  <c r="K40" i="34" s="1"/>
  <c r="X40" i="34" s="1"/>
  <c r="P41" i="34" a="1"/>
  <c r="P41" i="34" s="1"/>
  <c r="AC41" i="34" s="1"/>
  <c r="I43" i="34" a="1"/>
  <c r="I43" i="34"/>
  <c r="V43" i="34" s="1"/>
  <c r="N44" i="34" a="1"/>
  <c r="N44" i="34" s="1"/>
  <c r="AA44" i="34" s="1"/>
  <c r="J45" i="34" a="1"/>
  <c r="J45" i="34" s="1"/>
  <c r="W45" i="34" s="1"/>
  <c r="F46" i="34" a="1"/>
  <c r="F46" i="34" s="1"/>
  <c r="S46" i="34" s="1"/>
  <c r="M46" i="34" a="1"/>
  <c r="M46" i="34" s="1"/>
  <c r="Z46" i="34" s="1"/>
  <c r="I47" i="34" a="1"/>
  <c r="I47" i="34" s="1"/>
  <c r="O47" i="34" a="1"/>
  <c r="O47" i="34" s="1"/>
  <c r="AB47" i="34" s="1"/>
  <c r="O48" i="34" a="1"/>
  <c r="O48" i="34" s="1"/>
  <c r="AB48" i="34" s="1"/>
  <c r="I49" i="34" a="1"/>
  <c r="I49" i="34"/>
  <c r="I50" i="34" a="1"/>
  <c r="I50" i="34"/>
  <c r="V50" i="34" s="1"/>
  <c r="N50" i="34" a="1"/>
  <c r="N50" i="34" s="1"/>
  <c r="AA50" i="34" s="1"/>
  <c r="L17" i="36" a="1"/>
  <c r="L17" i="36" s="1"/>
  <c r="Y17" i="36" s="1"/>
  <c r="O18" i="36" a="1"/>
  <c r="O18" i="36" s="1"/>
  <c r="AB18" i="36" s="1"/>
  <c r="G20" i="36" a="1"/>
  <c r="G20" i="36" s="1"/>
  <c r="T20" i="36" s="1"/>
  <c r="J21" i="36" a="1"/>
  <c r="J21" i="36" s="1"/>
  <c r="W21" i="36" s="1"/>
  <c r="N22" i="36" a="1"/>
  <c r="N22" i="36" s="1"/>
  <c r="AA22" i="36" s="1"/>
  <c r="F24" i="36" a="1"/>
  <c r="F24" i="36" s="1"/>
  <c r="S24" i="36" s="1"/>
  <c r="I25" i="36" a="1"/>
  <c r="I25" i="36" s="1"/>
  <c r="V25" i="36" s="1"/>
  <c r="M26" i="36" a="1"/>
  <c r="M26" i="36"/>
  <c r="Z26" i="36" s="1"/>
  <c r="P27" i="36" a="1"/>
  <c r="P27" i="36"/>
  <c r="AC27" i="36" s="1"/>
  <c r="H29" i="36" a="1"/>
  <c r="H29" i="36" s="1"/>
  <c r="U29" i="36" s="1"/>
  <c r="M30" i="36" a="1"/>
  <c r="M30" i="36" s="1"/>
  <c r="Z30" i="36" s="1"/>
  <c r="G32" i="36" a="1"/>
  <c r="G32" i="36" s="1"/>
  <c r="T32" i="36" s="1"/>
  <c r="L33" i="36" a="1"/>
  <c r="L33" i="36" s="1"/>
  <c r="F35" i="36" a="1"/>
  <c r="F35" i="36" s="1"/>
  <c r="S35" i="36" s="1"/>
  <c r="K36" i="36" a="1"/>
  <c r="K36" i="36"/>
  <c r="X36" i="36" s="1"/>
  <c r="P37" i="36" a="1"/>
  <c r="P37" i="36"/>
  <c r="AC37" i="36" s="1"/>
  <c r="J39" i="36" a="1"/>
  <c r="J39" i="36" s="1"/>
  <c r="W39" i="36" s="1"/>
  <c r="M40" i="36" a="1"/>
  <c r="M40" i="36" s="1"/>
  <c r="Z40" i="36" s="1"/>
  <c r="P41" i="36" a="1"/>
  <c r="P41" i="36" s="1"/>
  <c r="H43" i="36" a="1"/>
  <c r="H43" i="36" s="1"/>
  <c r="U43" i="36" s="1"/>
  <c r="L44" i="36" a="1"/>
  <c r="L44" i="36"/>
  <c r="O45" i="36" a="1"/>
  <c r="O45" i="36" s="1"/>
  <c r="AB45" i="36" s="1"/>
  <c r="G47" i="36" a="1"/>
  <c r="G47" i="36" s="1"/>
  <c r="T47" i="36" s="1"/>
  <c r="K49" i="36" a="1"/>
  <c r="K49" i="36" s="1"/>
  <c r="X49" i="36" s="1"/>
  <c r="M50" i="36" a="1"/>
  <c r="M50" i="36" s="1"/>
  <c r="Z50" i="36" s="1"/>
  <c r="O51" i="36" a="1"/>
  <c r="O51" i="36" s="1"/>
  <c r="AB51" i="36" s="1"/>
  <c r="E20" i="36" a="1"/>
  <c r="E20" i="36"/>
  <c r="R20" i="36" s="1"/>
  <c r="E47" i="36" a="1"/>
  <c r="E47" i="36"/>
  <c r="G18" i="35" a="1"/>
  <c r="G18" i="35" s="1"/>
  <c r="T18" i="35" s="1"/>
  <c r="L19" i="35" a="1"/>
  <c r="L19" i="35" s="1"/>
  <c r="O20" i="35" a="1"/>
  <c r="O20" i="35" s="1"/>
  <c r="AB20" i="35" s="1"/>
  <c r="I22" i="35" a="1"/>
  <c r="I22" i="35"/>
  <c r="V22" i="35" s="1"/>
  <c r="L23" i="35" a="1"/>
  <c r="L23" i="35"/>
  <c r="O24" i="35" a="1"/>
  <c r="O24" i="35" s="1"/>
  <c r="AB24" i="35" s="1"/>
  <c r="G26" i="35" a="1"/>
  <c r="G26" i="35" s="1"/>
  <c r="T26" i="35" s="1"/>
  <c r="K27" i="35" a="1"/>
  <c r="K27" i="35" s="1"/>
  <c r="X27" i="35" s="1"/>
  <c r="N28" i="35" a="1"/>
  <c r="N28" i="35" s="1"/>
  <c r="F30" i="35" a="1"/>
  <c r="F30" i="35" s="1"/>
  <c r="S30" i="35" s="1"/>
  <c r="K31" i="35" a="1"/>
  <c r="K31" i="35" s="1"/>
  <c r="X31" i="35" s="1"/>
  <c r="P32" i="35" a="1"/>
  <c r="P32" i="35" s="1"/>
  <c r="AC32" i="35" s="1"/>
  <c r="J34" i="35" a="1"/>
  <c r="J34" i="35" s="1"/>
  <c r="W34" i="35" s="1"/>
  <c r="O35" i="35" a="1"/>
  <c r="O35" i="35" s="1"/>
  <c r="AB35" i="35" s="1"/>
  <c r="I37" i="35" a="1"/>
  <c r="I37" i="35"/>
  <c r="N38" i="35" a="1"/>
  <c r="N38" i="35" s="1"/>
  <c r="AA38" i="35" s="1"/>
  <c r="H40" i="35" a="1"/>
  <c r="H40" i="35" s="1"/>
  <c r="M41" i="35" a="1"/>
  <c r="M41" i="35" s="1"/>
  <c r="Z41" i="35" s="1"/>
  <c r="G43" i="35" a="1"/>
  <c r="G43" i="35"/>
  <c r="T43" i="35" s="1"/>
  <c r="L44" i="35" a="1"/>
  <c r="L44" i="35" s="1"/>
  <c r="Y44" i="35" s="1"/>
  <c r="F46" i="35" a="1"/>
  <c r="F46" i="35" s="1"/>
  <c r="S46" i="35" s="1"/>
  <c r="K47" i="35" a="1"/>
  <c r="K47" i="35" s="1"/>
  <c r="P48" i="35" a="1"/>
  <c r="P48" i="35" s="1"/>
  <c r="AC48" i="35" s="1"/>
  <c r="J50" i="35" a="1"/>
  <c r="J50" i="35" s="1"/>
  <c r="W50" i="35" s="1"/>
  <c r="O51" i="35" a="1"/>
  <c r="O51" i="35" s="1"/>
  <c r="E21" i="35" a="1"/>
  <c r="E21" i="35" s="1"/>
  <c r="R21" i="35" s="1"/>
  <c r="E34" i="35" a="1"/>
  <c r="E34" i="35" s="1"/>
  <c r="R34" i="35" s="1"/>
  <c r="E50" i="35" a="1"/>
  <c r="E50" i="35" s="1"/>
  <c r="R50" i="35" s="1"/>
  <c r="N17" i="34" a="1"/>
  <c r="N17" i="34" s="1"/>
  <c r="AA17" i="34" s="1"/>
  <c r="M18" i="34" a="1"/>
  <c r="M18" i="34" s="1"/>
  <c r="Z18" i="34" s="1"/>
  <c r="L19" i="34" a="1"/>
  <c r="L19" i="34" s="1"/>
  <c r="Y19" i="34" s="1"/>
  <c r="M20" i="34" a="1"/>
  <c r="M20" i="34"/>
  <c r="Z20" i="34" s="1"/>
  <c r="M21" i="34" a="1"/>
  <c r="M21" i="34"/>
  <c r="Z21" i="34" s="1"/>
  <c r="L22" i="34" a="1"/>
  <c r="L22" i="34" s="1"/>
  <c r="Y22" i="34" s="1"/>
  <c r="L24" i="34" a="1"/>
  <c r="L24" i="34" s="1"/>
  <c r="Y24" i="34" s="1"/>
  <c r="L25" i="34" a="1"/>
  <c r="L25" i="34" s="1"/>
  <c r="Y25" i="34" s="1"/>
  <c r="K26" i="34" a="1"/>
  <c r="K26" i="34" s="1"/>
  <c r="X26" i="34" s="1"/>
  <c r="L27" i="34" a="1"/>
  <c r="L27" i="34" s="1"/>
  <c r="Y27" i="34" s="1"/>
  <c r="K28" i="34" a="1"/>
  <c r="K28" i="34" s="1"/>
  <c r="X28" i="34" s="1"/>
  <c r="N30" i="34" a="1"/>
  <c r="N30" i="34"/>
  <c r="AA30" i="34" s="1"/>
  <c r="M31" i="34" a="1"/>
  <c r="M31" i="34"/>
  <c r="Z31" i="34" s="1"/>
  <c r="M32" i="34" a="1"/>
  <c r="M32" i="34" s="1"/>
  <c r="Z32" i="34" s="1"/>
  <c r="N34" i="34" a="1"/>
  <c r="N34" i="34" s="1"/>
  <c r="AA34" i="34" s="1"/>
  <c r="O35" i="34" a="1"/>
  <c r="O35" i="34" s="1"/>
  <c r="AB35" i="34" s="1"/>
  <c r="M36" i="34" a="1"/>
  <c r="M36" i="34" s="1"/>
  <c r="Z36" i="34" s="1"/>
  <c r="K37" i="34" a="1"/>
  <c r="K37" i="34" s="1"/>
  <c r="X37" i="34" s="1"/>
  <c r="G39" i="34" a="1"/>
  <c r="G39" i="34" s="1"/>
  <c r="T39" i="34" s="1"/>
  <c r="N39" i="34" a="1"/>
  <c r="N39" i="34"/>
  <c r="AA39" i="34" s="1"/>
  <c r="L40" i="34" a="1"/>
  <c r="L40" i="34"/>
  <c r="Y40" i="34" s="1"/>
  <c r="H41" i="34" a="1"/>
  <c r="H41" i="34" s="1"/>
  <c r="U41" i="34" s="1"/>
  <c r="F42" i="34" a="1"/>
  <c r="F42" i="34" s="1"/>
  <c r="S42" i="34" s="1"/>
  <c r="M42" i="34" a="1"/>
  <c r="M42" i="34" s="1"/>
  <c r="Z42" i="34" s="1"/>
  <c r="J43" i="34" a="1"/>
  <c r="J43" i="34" s="1"/>
  <c r="W43" i="34" s="1"/>
  <c r="H44" i="34" a="1"/>
  <c r="H44" i="34" s="1"/>
  <c r="U44" i="34" s="1"/>
  <c r="O44" i="34" a="1"/>
  <c r="O44" i="34" s="1"/>
  <c r="AB44" i="34" s="1"/>
  <c r="K45" i="34" a="1"/>
  <c r="K45" i="34"/>
  <c r="X45" i="34" s="1"/>
  <c r="N46" i="34" a="1"/>
  <c r="N46" i="34"/>
  <c r="P47" i="34" a="1"/>
  <c r="P47" i="34" s="1"/>
  <c r="AC47" i="34" s="1"/>
  <c r="J48" i="34" a="1"/>
  <c r="J48" i="34" s="1"/>
  <c r="W48" i="34" s="1"/>
  <c r="M17" i="36" a="1"/>
  <c r="M17" i="36" s="1"/>
  <c r="Z17" i="36" s="1"/>
  <c r="P18" i="36" a="1"/>
  <c r="P18" i="36" s="1"/>
  <c r="AC18" i="36" s="1"/>
  <c r="H20" i="36" a="1"/>
  <c r="H20" i="36" s="1"/>
  <c r="U20" i="36" s="1"/>
  <c r="K21" i="36" a="1"/>
  <c r="K21" i="36"/>
  <c r="X21" i="36" s="1"/>
  <c r="G24" i="36" a="1"/>
  <c r="G24" i="36"/>
  <c r="T24" i="36" s="1"/>
  <c r="J25" i="36" a="1"/>
  <c r="J25" i="36" s="1"/>
  <c r="W25" i="36" s="1"/>
  <c r="F28" i="36" a="1"/>
  <c r="F28" i="36" s="1"/>
  <c r="S28" i="36" s="1"/>
  <c r="I29" i="36" a="1"/>
  <c r="I29" i="36" s="1"/>
  <c r="V29" i="36" s="1"/>
  <c r="N30" i="36" a="1"/>
  <c r="N30" i="36" s="1"/>
  <c r="AA30" i="36" s="1"/>
  <c r="H32" i="36" a="1"/>
  <c r="H32" i="36" s="1"/>
  <c r="U32" i="36" s="1"/>
  <c r="M33" i="36" a="1"/>
  <c r="M33" i="36" s="1"/>
  <c r="Z33" i="36" s="1"/>
  <c r="G35" i="36" a="1"/>
  <c r="G35" i="36" s="1"/>
  <c r="T35" i="36" s="1"/>
  <c r="L36" i="36" a="1"/>
  <c r="L36" i="36" s="1"/>
  <c r="Y36" i="36" s="1"/>
  <c r="F38" i="36" a="1"/>
  <c r="F38" i="36" s="1"/>
  <c r="S38" i="36" s="1"/>
  <c r="K39" i="36" a="1"/>
  <c r="K39" i="36"/>
  <c r="N40" i="36" a="1"/>
  <c r="N40" i="36" s="1"/>
  <c r="AA40" i="36" s="1"/>
  <c r="F42" i="36" a="1"/>
  <c r="F42" i="36" s="1"/>
  <c r="S42" i="36" s="1"/>
  <c r="I43" i="36" a="1"/>
  <c r="I43" i="36" s="1"/>
  <c r="V43" i="36" s="1"/>
  <c r="P45" i="36" a="1"/>
  <c r="P45" i="36" s="1"/>
  <c r="H47" i="36" a="1"/>
  <c r="H47" i="36" s="1"/>
  <c r="U47" i="36" s="1"/>
  <c r="J48" i="36" a="1"/>
  <c r="J48" i="36"/>
  <c r="W48" i="36" s="1"/>
  <c r="L49" i="36" a="1"/>
  <c r="L49" i="36"/>
  <c r="N50" i="36" a="1"/>
  <c r="N50" i="36" s="1"/>
  <c r="AA50" i="36" s="1"/>
  <c r="P51" i="36" a="1"/>
  <c r="P51" i="36" s="1"/>
  <c r="AC51" i="36" s="1"/>
  <c r="E33" i="36" a="1"/>
  <c r="E33" i="36" s="1"/>
  <c r="R33" i="36" s="1"/>
  <c r="E48" i="36" a="1"/>
  <c r="E48" i="36" s="1"/>
  <c r="R48" i="36" s="1"/>
  <c r="G17" i="35" a="1"/>
  <c r="G17" i="35"/>
  <c r="K18" i="35" a="1"/>
  <c r="K18" i="35" s="1"/>
  <c r="X18" i="35" s="1"/>
  <c r="H21" i="35" a="1"/>
  <c r="H21" i="35" s="1"/>
  <c r="U21" i="35" s="1"/>
  <c r="M22" i="35" a="1"/>
  <c r="M22" i="35"/>
  <c r="P23" i="35" a="1"/>
  <c r="P23" i="35" s="1"/>
  <c r="AC23" i="35" s="1"/>
  <c r="H25" i="35" a="1"/>
  <c r="H25" i="35" s="1"/>
  <c r="K26" i="35" a="1"/>
  <c r="K26" i="35" s="1"/>
  <c r="X26" i="35" s="1"/>
  <c r="N27" i="35" a="1"/>
  <c r="N27" i="35" s="1"/>
  <c r="AA27" i="35" s="1"/>
  <c r="F29" i="35" a="1"/>
  <c r="F29" i="35" s="1"/>
  <c r="J30" i="35" a="1"/>
  <c r="J30" i="35" s="1"/>
  <c r="W30" i="35" s="1"/>
  <c r="O31" i="35" a="1"/>
  <c r="O31" i="35"/>
  <c r="AB31" i="35" s="1"/>
  <c r="I33" i="35" a="1"/>
  <c r="I33" i="35"/>
  <c r="N34" i="35" a="1"/>
  <c r="N34" i="35" s="1"/>
  <c r="AA34" i="35" s="1"/>
  <c r="H36" i="35" a="1"/>
  <c r="H36" i="35" s="1"/>
  <c r="M37" i="35" a="1"/>
  <c r="M37" i="35" s="1"/>
  <c r="Z37" i="35" s="1"/>
  <c r="G39" i="35" a="1"/>
  <c r="G39" i="35"/>
  <c r="T39" i="35" s="1"/>
  <c r="L40" i="35" a="1"/>
  <c r="L40" i="35" s="1"/>
  <c r="Y40" i="35" s="1"/>
  <c r="F42" i="35" a="1"/>
  <c r="F42" i="35"/>
  <c r="K43" i="35" a="1"/>
  <c r="K43" i="35" s="1"/>
  <c r="X43" i="35" s="1"/>
  <c r="P44" i="35" a="1"/>
  <c r="P44" i="35" s="1"/>
  <c r="AC44" i="35" s="1"/>
  <c r="J46" i="35" a="1"/>
  <c r="J46" i="35"/>
  <c r="W46" i="35" s="1"/>
  <c r="O47" i="35" a="1"/>
  <c r="O47" i="35" s="1"/>
  <c r="AB47" i="35" s="1"/>
  <c r="I49" i="35" a="1"/>
  <c r="I49" i="35"/>
  <c r="V49" i="35" s="1"/>
  <c r="N50" i="35" a="1"/>
  <c r="N50" i="35"/>
  <c r="AA50" i="35" s="1"/>
  <c r="H52" i="35" a="1"/>
  <c r="H52" i="35" s="1"/>
  <c r="U52" i="35" s="1"/>
  <c r="E24" i="35" a="1"/>
  <c r="E24" i="35"/>
  <c r="R24" i="35" s="1"/>
  <c r="E38" i="35" a="1"/>
  <c r="E38" i="35"/>
  <c r="R38" i="35" s="1"/>
  <c r="O17" i="34" a="1"/>
  <c r="O17" i="34" s="1"/>
  <c r="AB17" i="34" s="1"/>
  <c r="P18" i="34" a="1"/>
  <c r="P18" i="34" s="1"/>
  <c r="AC18" i="34" s="1"/>
  <c r="N19" i="34" a="1"/>
  <c r="N19" i="34" s="1"/>
  <c r="AA19" i="34" s="1"/>
  <c r="N20" i="34" a="1"/>
  <c r="N20" i="34" s="1"/>
  <c r="AA20" i="34" s="1"/>
  <c r="N21" i="34" a="1"/>
  <c r="N21" i="34" s="1"/>
  <c r="AA21" i="34" s="1"/>
  <c r="M22" i="34" a="1"/>
  <c r="M22" i="34" s="1"/>
  <c r="Z22" i="34" s="1"/>
  <c r="N24" i="34" a="1"/>
  <c r="N24" i="34"/>
  <c r="AA24" i="34" s="1"/>
  <c r="M25" i="34" a="1"/>
  <c r="M25" i="34"/>
  <c r="Z25" i="34" s="1"/>
  <c r="L26" i="34" a="1"/>
  <c r="L26" i="34" s="1"/>
  <c r="Y26" i="34" s="1"/>
  <c r="M27" i="34" a="1"/>
  <c r="M27" i="34" s="1"/>
  <c r="Z27" i="34" s="1"/>
  <c r="N28" i="34" a="1"/>
  <c r="N28" i="34" s="1"/>
  <c r="AA28" i="34" s="1"/>
  <c r="M29" i="34" a="1"/>
  <c r="M29" i="34" s="1"/>
  <c r="Z29" i="34" s="1"/>
  <c r="N31" i="34" a="1"/>
  <c r="N31" i="34" s="1"/>
  <c r="AA31" i="34" s="1"/>
  <c r="N32" i="34" a="1"/>
  <c r="N32" i="34" s="1"/>
  <c r="AA32" i="34" s="1"/>
  <c r="P34" i="34" a="1"/>
  <c r="P34" i="34"/>
  <c r="AC34" i="34" s="1"/>
  <c r="P35" i="34" a="1"/>
  <c r="P35" i="34"/>
  <c r="AC35" i="34" s="1"/>
  <c r="N36" i="34" a="1"/>
  <c r="N36" i="34" s="1"/>
  <c r="AA36" i="34" s="1"/>
  <c r="L37" i="34" a="1"/>
  <c r="L37" i="34" s="1"/>
  <c r="Y37" i="34" s="1"/>
  <c r="J38" i="34" a="1"/>
  <c r="J38" i="34" s="1"/>
  <c r="W38" i="34" s="1"/>
  <c r="H39" i="34" a="1"/>
  <c r="H39" i="34" s="1"/>
  <c r="U39" i="34" s="1"/>
  <c r="O39" i="34" a="1"/>
  <c r="O39" i="34" s="1"/>
  <c r="AB39" i="34" s="1"/>
  <c r="M40" i="34" a="1"/>
  <c r="M40" i="34" s="1"/>
  <c r="Z40" i="34" s="1"/>
  <c r="I41" i="34" a="1"/>
  <c r="I41" i="34"/>
  <c r="V41" i="34" s="1"/>
  <c r="G42" i="34" a="1"/>
  <c r="G42" i="34"/>
  <c r="T42" i="34" s="1"/>
  <c r="N42" i="34" a="1"/>
  <c r="N42" i="34" s="1"/>
  <c r="AA42" i="34" s="1"/>
  <c r="L43" i="34" a="1"/>
  <c r="L43" i="34" s="1"/>
  <c r="Y43" i="34" s="1"/>
  <c r="G46" i="34" a="1"/>
  <c r="G46" i="34" s="1"/>
  <c r="T46" i="34" s="1"/>
  <c r="O46" i="34" a="1"/>
  <c r="O46" i="34" s="1"/>
  <c r="AB46" i="34" s="1"/>
  <c r="J47" i="34" a="1"/>
  <c r="J47" i="34" s="1"/>
  <c r="W47" i="34" s="1"/>
  <c r="K48" i="34" a="1"/>
  <c r="K48" i="34" s="1"/>
  <c r="X48" i="34" s="1"/>
  <c r="P48" i="34" a="1"/>
  <c r="P48" i="34"/>
  <c r="P49" i="34" a="1"/>
  <c r="P49" i="34" s="1"/>
  <c r="AC49" i="34" s="1"/>
  <c r="J50" i="34" a="1"/>
  <c r="J50" i="34" s="1"/>
  <c r="W50" i="34" s="1"/>
  <c r="J51" i="34" a="1"/>
  <c r="J51" i="34" s="1"/>
  <c r="W51" i="34" s="1"/>
  <c r="O51" i="34" a="1"/>
  <c r="O51" i="34" s="1"/>
  <c r="AB51" i="34" s="1"/>
  <c r="O52" i="34" a="1"/>
  <c r="O52" i="34" s="1"/>
  <c r="AB52" i="34" s="1"/>
  <c r="E22" i="34" a="1"/>
  <c r="E22" i="34"/>
  <c r="R22" i="34" s="1"/>
  <c r="E29" i="34" a="1"/>
  <c r="E29" i="34"/>
  <c r="R29" i="34" s="1"/>
  <c r="E36" i="34" a="1"/>
  <c r="E36" i="34" s="1"/>
  <c r="R36" i="34" s="1"/>
  <c r="E44" i="34" a="1"/>
  <c r="E44" i="34" s="1"/>
  <c r="R44" i="34" s="1"/>
  <c r="E52" i="34" a="1"/>
  <c r="E52" i="34" s="1"/>
  <c r="O17" i="36" a="1"/>
  <c r="O17" i="36" s="1"/>
  <c r="AB17" i="36" s="1"/>
  <c r="G19" i="36" a="1"/>
  <c r="G19" i="36"/>
  <c r="T19" i="36" s="1"/>
  <c r="J20" i="36" a="1"/>
  <c r="J20" i="36"/>
  <c r="W20" i="36" s="1"/>
  <c r="M21" i="36" a="1"/>
  <c r="M21" i="36" s="1"/>
  <c r="Z21" i="36" s="1"/>
  <c r="P22" i="36" a="1"/>
  <c r="P22" i="36" s="1"/>
  <c r="AC22" i="36" s="1"/>
  <c r="L25" i="36" a="1"/>
  <c r="L25" i="36" s="1"/>
  <c r="Y25" i="36" s="1"/>
  <c r="O26" i="36" a="1"/>
  <c r="O26" i="36" s="1"/>
  <c r="AB26" i="36" s="1"/>
  <c r="K29" i="36" a="1"/>
  <c r="K29" i="36" s="1"/>
  <c r="X29" i="36" s="1"/>
  <c r="P30" i="36" a="1"/>
  <c r="P30" i="36" s="1"/>
  <c r="AC30" i="36" s="1"/>
  <c r="J32" i="36" a="1"/>
  <c r="J32" i="36"/>
  <c r="W32" i="36" s="1"/>
  <c r="O33" i="36" a="1"/>
  <c r="O33" i="36"/>
  <c r="AB33" i="36" s="1"/>
  <c r="I35" i="36" a="1"/>
  <c r="I35" i="36" s="1"/>
  <c r="V35" i="36" s="1"/>
  <c r="N36" i="36" a="1"/>
  <c r="N36" i="36" s="1"/>
  <c r="AA36" i="36" s="1"/>
  <c r="H38" i="36" a="1"/>
  <c r="H38" i="36" s="1"/>
  <c r="M39" i="36" a="1"/>
  <c r="M39" i="36" s="1"/>
  <c r="Z39" i="36" s="1"/>
  <c r="P40" i="36" a="1"/>
  <c r="P40" i="36"/>
  <c r="H42" i="36" a="1"/>
  <c r="H42" i="36" s="1"/>
  <c r="U42" i="36" s="1"/>
  <c r="K43" i="36" a="1"/>
  <c r="K43" i="36" s="1"/>
  <c r="X43" i="36" s="1"/>
  <c r="N44" i="36" a="1"/>
  <c r="N44" i="36" s="1"/>
  <c r="AA44" i="36" s="1"/>
  <c r="J47" i="36" a="1"/>
  <c r="J47" i="36" s="1"/>
  <c r="W47" i="36" s="1"/>
  <c r="L48" i="36" a="1"/>
  <c r="L48" i="36" s="1"/>
  <c r="Y48" i="36" s="1"/>
  <c r="N49" i="36" a="1"/>
  <c r="N49" i="36"/>
  <c r="F52" i="36" a="1"/>
  <c r="F52" i="36" s="1"/>
  <c r="S52" i="36" s="1"/>
  <c r="E22" i="36" a="1"/>
  <c r="E22" i="36" s="1"/>
  <c r="R22" i="36" s="1"/>
  <c r="E35" i="36" a="1"/>
  <c r="E35" i="36" s="1"/>
  <c r="E50" i="36" a="1"/>
  <c r="E50" i="36" s="1"/>
  <c r="R50" i="36" s="1"/>
  <c r="H17" i="35" a="1"/>
  <c r="H17" i="35"/>
  <c r="U17" i="35" s="1"/>
  <c r="L18" i="35" a="1"/>
  <c r="L18" i="35"/>
  <c r="Y18" i="35" s="1"/>
  <c r="P19" i="35" a="1"/>
  <c r="P19" i="35" s="1"/>
  <c r="AC19" i="35" s="1"/>
  <c r="I21" i="35" a="1"/>
  <c r="I21" i="35"/>
  <c r="V21" i="35" s="1"/>
  <c r="N22" i="35" a="1"/>
  <c r="N22" i="35"/>
  <c r="AA22" i="35" s="1"/>
  <c r="F24" i="35" a="1"/>
  <c r="F24" i="35" s="1"/>
  <c r="S24" i="35" s="1"/>
  <c r="I25" i="35" a="1"/>
  <c r="I25" i="35"/>
  <c r="V25" i="35" s="1"/>
  <c r="L26" i="35" a="1"/>
  <c r="L26" i="35"/>
  <c r="Y26" i="35" s="1"/>
  <c r="O27" i="35" a="1"/>
  <c r="O27" i="35" s="1"/>
  <c r="AB27" i="35" s="1"/>
  <c r="G29" i="35" a="1"/>
  <c r="G29" i="35" s="1"/>
  <c r="T29" i="35" s="1"/>
  <c r="K30" i="35" a="1"/>
  <c r="K30" i="35" s="1"/>
  <c r="P31" i="35" a="1"/>
  <c r="P31" i="35" s="1"/>
  <c r="AC31" i="35" s="1"/>
  <c r="J33" i="35" a="1"/>
  <c r="J33" i="35"/>
  <c r="W33" i="35" s="1"/>
  <c r="O34" i="35" a="1"/>
  <c r="O34" i="35" s="1"/>
  <c r="AB34" i="35" s="1"/>
  <c r="I36" i="35" a="1"/>
  <c r="I36" i="35"/>
  <c r="V36" i="35" s="1"/>
  <c r="N37" i="35" a="1"/>
  <c r="N37" i="35"/>
  <c r="H39" i="35" a="1"/>
  <c r="H39" i="35" s="1"/>
  <c r="U39" i="35" s="1"/>
  <c r="M40" i="35" a="1"/>
  <c r="M40" i="35" s="1"/>
  <c r="Z40" i="35" s="1"/>
  <c r="G42" i="35" a="1"/>
  <c r="G42" i="35" s="1"/>
  <c r="L43" i="35" a="1"/>
  <c r="L43" i="35" s="1"/>
  <c r="Y43" i="35" s="1"/>
  <c r="F45" i="35" a="1"/>
  <c r="F45" i="35"/>
  <c r="S45" i="35" s="1"/>
  <c r="K46" i="35" a="1"/>
  <c r="K46" i="35" s="1"/>
  <c r="X46" i="35" s="1"/>
  <c r="P47" i="35" a="1"/>
  <c r="P47" i="35"/>
  <c r="AC47" i="35" s="1"/>
  <c r="J49" i="35" a="1"/>
  <c r="J49" i="35"/>
  <c r="W49" i="35" s="1"/>
  <c r="O50" i="35" a="1"/>
  <c r="O50" i="35" s="1"/>
  <c r="AB50" i="35" s="1"/>
  <c r="I52" i="35" a="1"/>
  <c r="I52" i="35" s="1"/>
  <c r="V52" i="35" s="1"/>
  <c r="E25" i="35" a="1"/>
  <c r="E25" i="35" s="1"/>
  <c r="E39" i="35" a="1"/>
  <c r="E39" i="35" s="1"/>
  <c r="R39" i="35" s="1"/>
  <c r="G17" i="34" a="1"/>
  <c r="G17" i="34" s="1"/>
  <c r="T17" i="34" s="1"/>
  <c r="P17" i="34" a="1"/>
  <c r="P17" i="34" s="1"/>
  <c r="AC17" i="34" s="1"/>
  <c r="O19" i="34" a="1"/>
  <c r="O19" i="34" s="1"/>
  <c r="AB19" i="34" s="1"/>
  <c r="P21" i="34" a="1"/>
  <c r="P21" i="34" s="1"/>
  <c r="AC21" i="34" s="1"/>
  <c r="O22" i="34" a="1"/>
  <c r="O22" i="34" s="1"/>
  <c r="AB22" i="34" s="1"/>
  <c r="N23" i="34" a="1"/>
  <c r="N23" i="34"/>
  <c r="AA23" i="34" s="1"/>
  <c r="N25" i="34" a="1"/>
  <c r="N25" i="34"/>
  <c r="AA25" i="34" s="1"/>
  <c r="N26" i="34" a="1"/>
  <c r="N26" i="34" s="1"/>
  <c r="AA26" i="34" s="1"/>
  <c r="O27" i="34" a="1"/>
  <c r="O27" i="34" s="1"/>
  <c r="AB27" i="34" s="1"/>
  <c r="O28" i="34" a="1"/>
  <c r="O28" i="34" s="1"/>
  <c r="AB28" i="34" s="1"/>
  <c r="N29" i="34" a="1"/>
  <c r="N29" i="34" s="1"/>
  <c r="AA29" i="34" s="1"/>
  <c r="O30" i="34" a="1"/>
  <c r="O30" i="34" s="1"/>
  <c r="AB30" i="34" s="1"/>
  <c r="F32" i="34" a="1"/>
  <c r="F32" i="34" s="1"/>
  <c r="S32" i="34" s="1"/>
  <c r="P32" i="34" a="1"/>
  <c r="P32" i="34"/>
  <c r="AC32" i="34" s="1"/>
  <c r="P33" i="34" a="1"/>
  <c r="P33" i="34"/>
  <c r="AC33" i="34" s="1"/>
  <c r="F35" i="34" a="1"/>
  <c r="F35" i="34" s="1"/>
  <c r="S35" i="34" s="1"/>
  <c r="F36" i="34" a="1"/>
  <c r="F36" i="34" s="1"/>
  <c r="S36" i="34" s="1"/>
  <c r="O37" i="34" a="1"/>
  <c r="O37" i="34" s="1"/>
  <c r="AB37" i="34" s="1"/>
  <c r="K38" i="34" a="1"/>
  <c r="K38" i="34" s="1"/>
  <c r="X38" i="34" s="1"/>
  <c r="I39" i="34" a="1"/>
  <c r="I39" i="34" s="1"/>
  <c r="V39" i="34" s="1"/>
  <c r="P39" i="34" a="1"/>
  <c r="P39" i="34" s="1"/>
  <c r="AC39" i="34" s="1"/>
  <c r="N40" i="34" a="1"/>
  <c r="N40" i="34" s="1"/>
  <c r="AA40" i="34" s="1"/>
  <c r="J41" i="34" a="1"/>
  <c r="J41" i="34"/>
  <c r="W41" i="34" s="1"/>
  <c r="H42" i="34" a="1"/>
  <c r="H42" i="34" s="1"/>
  <c r="U42" i="34" s="1"/>
  <c r="P42" i="34" a="1"/>
  <c r="P42" i="34" s="1"/>
  <c r="AC42" i="34" s="1"/>
  <c r="M43" i="34" a="1"/>
  <c r="M43" i="34" s="1"/>
  <c r="I44" i="34" a="1"/>
  <c r="I44" i="34" s="1"/>
  <c r="V44" i="34" s="1"/>
  <c r="P44" i="34" a="1"/>
  <c r="P44" i="34" s="1"/>
  <c r="AC44" i="34" s="1"/>
  <c r="L45" i="34" a="1"/>
  <c r="L45" i="34" s="1"/>
  <c r="Y45" i="34" s="1"/>
  <c r="H46" i="34" a="1"/>
  <c r="H46" i="34" s="1"/>
  <c r="U46" i="34" s="1"/>
  <c r="P46" i="34" a="1"/>
  <c r="P46" i="34" s="1"/>
  <c r="AC46" i="34" s="1"/>
  <c r="K47" i="34" a="1"/>
  <c r="K47" i="34" s="1"/>
  <c r="X47" i="34" s="1"/>
  <c r="F48" i="34" a="1"/>
  <c r="F48" i="34" s="1"/>
  <c r="S48" i="34" s="1"/>
  <c r="F49" i="34" a="1"/>
  <c r="F49" i="34" s="1"/>
  <c r="S49" i="34" s="1"/>
  <c r="K49" i="34" a="1"/>
  <c r="K49" i="34" s="1"/>
  <c r="X49" i="34" s="1"/>
  <c r="K50" i="34" a="1"/>
  <c r="K50" i="34" s="1"/>
  <c r="X50" i="34" s="1"/>
  <c r="P50" i="34" a="1"/>
  <c r="P50" i="34"/>
  <c r="AC50" i="34" s="1"/>
  <c r="P51" i="34" a="1"/>
  <c r="P51" i="34" s="1"/>
  <c r="AC51" i="34" s="1"/>
  <c r="J52" i="34" a="1"/>
  <c r="J52" i="34" s="1"/>
  <c r="W52" i="34" s="1"/>
  <c r="E23" i="34" a="1"/>
  <c r="E23" i="34" s="1"/>
  <c r="R23" i="34" s="1"/>
  <c r="E37" i="34" a="1"/>
  <c r="E37" i="34" s="1"/>
  <c r="R37" i="34" s="1"/>
  <c r="E45" i="34" a="1"/>
  <c r="E45" i="34" s="1"/>
  <c r="R45" i="34" s="1"/>
  <c r="E17" i="34" a="1"/>
  <c r="E17" i="34" s="1"/>
  <c r="R17" i="34" s="1"/>
  <c r="P17" i="36" a="1"/>
  <c r="P17" i="36"/>
  <c r="AC17" i="36" s="1"/>
  <c r="H19" i="36" a="1"/>
  <c r="H19" i="36" s="1"/>
  <c r="U19" i="36" s="1"/>
  <c r="K20" i="36" a="1"/>
  <c r="K20" i="36" s="1"/>
  <c r="X20" i="36" s="1"/>
  <c r="N21" i="36" a="1"/>
  <c r="N21" i="36" s="1"/>
  <c r="AA21" i="36" s="1"/>
  <c r="F23" i="36" a="1"/>
  <c r="F23" i="36" s="1"/>
  <c r="S23" i="36" s="1"/>
  <c r="I24" i="36" a="1"/>
  <c r="I24" i="36" s="1"/>
  <c r="V24" i="36" s="1"/>
  <c r="M25" i="36" a="1"/>
  <c r="M25" i="36" s="1"/>
  <c r="Z25" i="36" s="1"/>
  <c r="P26" i="36" a="1"/>
  <c r="P26" i="36" s="1"/>
  <c r="AC26" i="36" s="1"/>
  <c r="H28" i="36" a="1"/>
  <c r="H28" i="36" s="1"/>
  <c r="U28" i="36" s="1"/>
  <c r="L29" i="36" a="1"/>
  <c r="L29" i="36"/>
  <c r="Y29" i="36" s="1"/>
  <c r="F31" i="36" a="1"/>
  <c r="F31" i="36" s="1"/>
  <c r="S31" i="36" s="1"/>
  <c r="K32" i="36" a="1"/>
  <c r="K32" i="36" s="1"/>
  <c r="X32" i="36" s="1"/>
  <c r="P33" i="36" a="1"/>
  <c r="P33" i="36" s="1"/>
  <c r="AC33" i="36" s="1"/>
  <c r="J35" i="36" a="1"/>
  <c r="J35" i="36" s="1"/>
  <c r="O36" i="36" a="1"/>
  <c r="O36" i="36" s="1"/>
  <c r="AB36" i="36" s="1"/>
  <c r="I38" i="36" a="1"/>
  <c r="I38" i="36" s="1"/>
  <c r="V38" i="36" s="1"/>
  <c r="N39" i="36" a="1"/>
  <c r="N39" i="36" s="1"/>
  <c r="AA39" i="36" s="1"/>
  <c r="F41" i="36" a="1"/>
  <c r="F41" i="36" s="1"/>
  <c r="S41" i="36" s="1"/>
  <c r="I42" i="36" a="1"/>
  <c r="I42" i="36" s="1"/>
  <c r="V42" i="36" s="1"/>
  <c r="L43" i="36" a="1"/>
  <c r="L43" i="36" s="1"/>
  <c r="O44" i="36" a="1"/>
  <c r="O44" i="36" s="1"/>
  <c r="AB44" i="36" s="1"/>
  <c r="G46" i="36" a="1"/>
  <c r="G46" i="36"/>
  <c r="T46" i="36" s="1"/>
  <c r="K47" i="36" a="1"/>
  <c r="K47" i="36" s="1"/>
  <c r="M48" i="36" a="1"/>
  <c r="M48" i="36" s="1"/>
  <c r="Z48" i="36" s="1"/>
  <c r="P50" i="36" a="1"/>
  <c r="P50" i="36" s="1"/>
  <c r="AC50" i="36" s="1"/>
  <c r="G52" i="36" a="1"/>
  <c r="G52" i="36" s="1"/>
  <c r="T52" i="36" s="1"/>
  <c r="E23" i="36" a="1"/>
  <c r="E23" i="36" s="1"/>
  <c r="R23" i="36" s="1"/>
  <c r="E36" i="36" a="1"/>
  <c r="E36" i="36" s="1"/>
  <c r="R36" i="36" s="1"/>
  <c r="E51" i="36" a="1"/>
  <c r="E51" i="36"/>
  <c r="N18" i="35" a="1"/>
  <c r="N18" i="35" s="1"/>
  <c r="AA18" i="35" s="1"/>
  <c r="G20" i="35" a="1"/>
  <c r="G20" i="35" s="1"/>
  <c r="T20" i="35" s="1"/>
  <c r="K21" i="35" a="1"/>
  <c r="K21" i="35" s="1"/>
  <c r="X21" i="35" s="1"/>
  <c r="O22" i="35" a="1"/>
  <c r="O22" i="35" s="1"/>
  <c r="AB22" i="35" s="1"/>
  <c r="K25" i="35" a="1"/>
  <c r="K25" i="35" s="1"/>
  <c r="X25" i="35" s="1"/>
  <c r="N26" i="35" a="1"/>
  <c r="N26" i="35" s="1"/>
  <c r="F28" i="35" a="1"/>
  <c r="F28" i="35" s="1"/>
  <c r="S28" i="35" s="1"/>
  <c r="I29" i="35" a="1"/>
  <c r="I29" i="35"/>
  <c r="V29" i="35" s="1"/>
  <c r="M30" i="35" a="1"/>
  <c r="M30" i="35" s="1"/>
  <c r="Z30" i="35" s="1"/>
  <c r="G32" i="35" a="1"/>
  <c r="G32" i="35" s="1"/>
  <c r="T32" i="35" s="1"/>
  <c r="L33" i="35" a="1"/>
  <c r="L33" i="35" s="1"/>
  <c r="Y33" i="35"/>
  <c r="F35" i="35" a="1"/>
  <c r="F35" i="35" s="1"/>
  <c r="S35" i="35" s="1"/>
  <c r="K36" i="35" a="1"/>
  <c r="K36" i="35" s="1"/>
  <c r="X36" i="35" s="1"/>
  <c r="P37" i="35" a="1"/>
  <c r="P37" i="35" s="1"/>
  <c r="J39" i="35" a="1"/>
  <c r="J39" i="35" s="1"/>
  <c r="W39" i="35" s="1"/>
  <c r="O40" i="35" a="1"/>
  <c r="O40" i="35"/>
  <c r="I42" i="35" a="1"/>
  <c r="I42" i="35" s="1"/>
  <c r="V42" i="35" s="1"/>
  <c r="N43" i="35" a="1"/>
  <c r="N43" i="35" s="1"/>
  <c r="H45" i="35" a="1"/>
  <c r="H45" i="35" s="1"/>
  <c r="U45" i="35" s="1"/>
  <c r="M46" i="35" a="1"/>
  <c r="M46" i="35" s="1"/>
  <c r="Z46" i="35" s="1"/>
  <c r="G48" i="35" a="1"/>
  <c r="G48" i="35" s="1"/>
  <c r="T48" i="35" s="1"/>
  <c r="L49" i="35" a="1"/>
  <c r="L49" i="35" s="1"/>
  <c r="Y49" i="35" s="1"/>
  <c r="F51" i="35" a="1"/>
  <c r="F51" i="35" s="1"/>
  <c r="S51" i="35" s="1"/>
  <c r="K52" i="35" a="1"/>
  <c r="K52" i="35" s="1"/>
  <c r="X52" i="35" s="1"/>
  <c r="E26" i="35" a="1"/>
  <c r="E26" i="35"/>
  <c r="E41" i="35" a="1"/>
  <c r="E41" i="35" s="1"/>
  <c r="R41" i="35" s="1"/>
  <c r="F18" i="34" a="1"/>
  <c r="F18" i="34" s="1"/>
  <c r="S18" i="34" s="1"/>
  <c r="F19" i="34" a="1"/>
  <c r="F19" i="34" s="1"/>
  <c r="S19" i="34"/>
  <c r="G20" i="34" a="1"/>
  <c r="G20" i="34" s="1"/>
  <c r="T20" i="34" s="1"/>
  <c r="P20" i="34" a="1"/>
  <c r="P20" i="34" s="1"/>
  <c r="AC20" i="34" s="1"/>
  <c r="F22" i="34" a="1"/>
  <c r="F22" i="34"/>
  <c r="S22" i="34" s="1"/>
  <c r="P22" i="34" a="1"/>
  <c r="P22" i="34"/>
  <c r="AC22" i="34" s="1"/>
  <c r="O23" i="34" a="1"/>
  <c r="O23" i="34" s="1"/>
  <c r="AB23" i="34" s="1"/>
  <c r="P25" i="34" a="1"/>
  <c r="P25" i="34" s="1"/>
  <c r="AC25" i="34" s="1"/>
  <c r="O26" i="34" a="1"/>
  <c r="O26" i="34" s="1"/>
  <c r="AB26" i="34" s="1"/>
  <c r="P28" i="34" a="1"/>
  <c r="P28" i="34" s="1"/>
  <c r="AC28" i="34" s="1"/>
  <c r="F30" i="34" a="1"/>
  <c r="F30" i="34" s="1"/>
  <c r="S30" i="34" s="1"/>
  <c r="G32" i="34" a="1"/>
  <c r="G32" i="34" s="1"/>
  <c r="T32" i="34" s="1"/>
  <c r="F33" i="34" a="1"/>
  <c r="F33" i="34" s="1"/>
  <c r="S33" i="34" s="1"/>
  <c r="F34" i="34" a="1"/>
  <c r="F34" i="34"/>
  <c r="S34" i="34" s="1"/>
  <c r="H35" i="34" a="1"/>
  <c r="H35" i="34" s="1"/>
  <c r="U35" i="34" s="1"/>
  <c r="G36" i="34" a="1"/>
  <c r="G36" i="34" s="1"/>
  <c r="T36" i="34" s="1"/>
  <c r="O36" i="34" a="1"/>
  <c r="O36" i="34" s="1"/>
  <c r="AB36" i="34" s="1"/>
  <c r="P37" i="34" a="1"/>
  <c r="P37" i="34" s="1"/>
  <c r="AC37" i="34"/>
  <c r="L38" i="34" a="1"/>
  <c r="L38" i="34" s="1"/>
  <c r="Y38" i="34" s="1"/>
  <c r="J39" i="34" a="1"/>
  <c r="J39" i="34" s="1"/>
  <c r="W39" i="34" s="1"/>
  <c r="F40" i="34" a="1"/>
  <c r="F40" i="34"/>
  <c r="S40" i="34" s="1"/>
  <c r="O40" i="34" a="1"/>
  <c r="O40" i="34" s="1"/>
  <c r="AB40" i="34" s="1"/>
  <c r="K41" i="34" a="1"/>
  <c r="K41" i="34" s="1"/>
  <c r="X41" i="34" s="1"/>
  <c r="J42" i="34" a="1"/>
  <c r="J42" i="34" s="1"/>
  <c r="W42" i="34" s="1"/>
  <c r="F43" i="34" a="1"/>
  <c r="F43" i="34" s="1"/>
  <c r="S43" i="34" s="1"/>
  <c r="N43" i="34" a="1"/>
  <c r="N43" i="34" s="1"/>
  <c r="AA43" i="34" s="1"/>
  <c r="J44" i="34" a="1"/>
  <c r="J44" i="34" s="1"/>
  <c r="W44" i="34" s="1"/>
  <c r="F45" i="34" a="1"/>
  <c r="F45" i="34" s="1"/>
  <c r="S45" i="34" s="1"/>
  <c r="M45" i="34" a="1"/>
  <c r="M45" i="34" s="1"/>
  <c r="Z45" i="34" s="1"/>
  <c r="I46" i="34" a="1"/>
  <c r="I46" i="34"/>
  <c r="V46" i="34" s="1"/>
  <c r="F47" i="34" a="1"/>
  <c r="F47" i="34" s="1"/>
  <c r="S47" i="34" s="1"/>
  <c r="L47" i="34" a="1"/>
  <c r="L47" i="34"/>
  <c r="G48" i="34" a="1"/>
  <c r="G48" i="34" s="1"/>
  <c r="T48" i="34" s="1"/>
  <c r="L48" i="34" a="1"/>
  <c r="L48" i="34" s="1"/>
  <c r="Y48" i="34" s="1"/>
  <c r="L49" i="34" a="1"/>
  <c r="L49" i="34"/>
  <c r="Y49" i="34" s="1"/>
  <c r="F50" i="34" a="1"/>
  <c r="F50" i="34" s="1"/>
  <c r="S50" i="34" s="1"/>
  <c r="F51" i="34" a="1"/>
  <c r="F51" i="34" s="1"/>
  <c r="S51" i="34" s="1"/>
  <c r="K51" i="34" a="1"/>
  <c r="K51" i="34" s="1"/>
  <c r="X51" i="34" s="1"/>
  <c r="K52" i="34" a="1"/>
  <c r="K52" i="34"/>
  <c r="P52" i="34" a="1"/>
  <c r="P52" i="34" s="1"/>
  <c r="AC52" i="34" s="1"/>
  <c r="E24" i="34" a="1"/>
  <c r="E24" i="34"/>
  <c r="R24" i="34"/>
  <c r="E30" i="34" a="1"/>
  <c r="E30" i="34" s="1"/>
  <c r="R30" i="34" s="1"/>
  <c r="E38" i="34" a="1"/>
  <c r="E38" i="34" s="1"/>
  <c r="R38" i="34" s="1"/>
  <c r="E46" i="34" a="1"/>
  <c r="E46" i="34"/>
  <c r="R46" i="34" s="1"/>
  <c r="H18" i="36" a="1"/>
  <c r="H18" i="36" s="1"/>
  <c r="U18" i="36" s="1"/>
  <c r="K19" i="36" a="1"/>
  <c r="K19" i="36" s="1"/>
  <c r="X19" i="36" s="1"/>
  <c r="O20" i="36" a="1"/>
  <c r="O20" i="36" s="1"/>
  <c r="AB20" i="36" s="1"/>
  <c r="G22" i="36" a="1"/>
  <c r="G22" i="36" s="1"/>
  <c r="T22" i="36" s="1"/>
  <c r="J23" i="36" a="1"/>
  <c r="J23" i="36"/>
  <c r="W23" i="36" s="1"/>
  <c r="M24" i="36" a="1"/>
  <c r="M24" i="36" s="1"/>
  <c r="Z24" i="36" s="1"/>
  <c r="P25" i="36" a="1"/>
  <c r="P25" i="36" s="1"/>
  <c r="AC25" i="36" s="1"/>
  <c r="H27" i="36" a="1"/>
  <c r="H27" i="36" s="1"/>
  <c r="U27" i="36" s="1"/>
  <c r="L28" i="36" a="1"/>
  <c r="L28" i="36"/>
  <c r="Y28" i="36"/>
  <c r="P29" i="36" a="1"/>
  <c r="P29" i="36" s="1"/>
  <c r="AC29" i="36" s="1"/>
  <c r="J31" i="36" a="1"/>
  <c r="J31" i="36" s="1"/>
  <c r="W31" i="36" s="1"/>
  <c r="O32" i="36" a="1"/>
  <c r="O32" i="36"/>
  <c r="AB32" i="36" s="1"/>
  <c r="I34" i="36" a="1"/>
  <c r="I34" i="36"/>
  <c r="V34" i="36"/>
  <c r="N35" i="36" a="1"/>
  <c r="N35" i="36" s="1"/>
  <c r="AA35" i="36" s="1"/>
  <c r="H37" i="36" a="1"/>
  <c r="H37" i="36" s="1"/>
  <c r="U37" i="36" s="1"/>
  <c r="M38" i="36" a="1"/>
  <c r="M38" i="36"/>
  <c r="F40" i="36" a="1"/>
  <c r="F40" i="36" s="1"/>
  <c r="S40" i="36" s="1"/>
  <c r="I41" i="36" a="1"/>
  <c r="I41" i="36" s="1"/>
  <c r="V41" i="36" s="1"/>
  <c r="M42" i="36" a="1"/>
  <c r="M42" i="36"/>
  <c r="Z42" i="36" s="1"/>
  <c r="P43" i="36" a="1"/>
  <c r="P43" i="36" s="1"/>
  <c r="H45" i="36" a="1"/>
  <c r="H45" i="36" s="1"/>
  <c r="U45" i="36" s="1"/>
  <c r="K46" i="36" a="1"/>
  <c r="K46" i="36"/>
  <c r="X46" i="36" s="1"/>
  <c r="N47" i="36" a="1"/>
  <c r="N47" i="36"/>
  <c r="AA47" i="36"/>
  <c r="P48" i="36" a="1"/>
  <c r="P48" i="36" s="1"/>
  <c r="AC48" i="36" s="1"/>
  <c r="G50" i="36" a="1"/>
  <c r="G50" i="36" s="1"/>
  <c r="T50" i="36" s="1"/>
  <c r="K52" i="36" a="1"/>
  <c r="K52" i="36"/>
  <c r="E26" i="36" a="1"/>
  <c r="E26" i="36" s="1"/>
  <c r="R26" i="36" s="1"/>
  <c r="E39" i="36" a="1"/>
  <c r="E39" i="36" s="1"/>
  <c r="R39" i="36" s="1"/>
  <c r="J17" i="35" a="1"/>
  <c r="J17" i="35"/>
  <c r="W17" i="35"/>
  <c r="O18" i="35" a="1"/>
  <c r="O18" i="35" s="1"/>
  <c r="AB18" i="35" s="1"/>
  <c r="H20" i="35" a="1"/>
  <c r="H20" i="35" s="1"/>
  <c r="U20" i="35" s="1"/>
  <c r="L21" i="35" a="1"/>
  <c r="L21" i="35"/>
  <c r="Y21" i="35" s="1"/>
  <c r="P22" i="35" a="1"/>
  <c r="P22" i="35" s="1"/>
  <c r="H24" i="35" a="1"/>
  <c r="H24" i="35" s="1"/>
  <c r="U24" i="35" s="1"/>
  <c r="L25" i="35" a="1"/>
  <c r="L25" i="35" s="1"/>
  <c r="Y25" i="35" s="1"/>
  <c r="O26" i="35" a="1"/>
  <c r="O26" i="35"/>
  <c r="AB26" i="35"/>
  <c r="G28" i="35" a="1"/>
  <c r="G28" i="35" s="1"/>
  <c r="T28" i="35" s="1"/>
  <c r="J29" i="35" a="1"/>
  <c r="J29" i="35" s="1"/>
  <c r="W29" i="35" s="1"/>
  <c r="N30" i="35" a="1"/>
  <c r="N30" i="35"/>
  <c r="H32" i="35" a="1"/>
  <c r="H32" i="35" s="1"/>
  <c r="U32" i="35" s="1"/>
  <c r="M33" i="35" a="1"/>
  <c r="M33" i="35" s="1"/>
  <c r="Z33" i="35" s="1"/>
  <c r="G35" i="35" a="1"/>
  <c r="G35" i="35"/>
  <c r="T35" i="35" s="1"/>
  <c r="L36" i="35" a="1"/>
  <c r="L36" i="35" s="1"/>
  <c r="Y36" i="35" s="1"/>
  <c r="F38" i="35" a="1"/>
  <c r="F38" i="35" s="1"/>
  <c r="S38" i="35" s="1"/>
  <c r="K39" i="35" a="1"/>
  <c r="K39" i="35" s="1"/>
  <c r="X39" i="35" s="1"/>
  <c r="P40" i="35" a="1"/>
  <c r="P40" i="35"/>
  <c r="AC40" i="35" s="1"/>
  <c r="J42" i="35" a="1"/>
  <c r="J42" i="35" s="1"/>
  <c r="W42" i="35" s="1"/>
  <c r="O43" i="35" a="1"/>
  <c r="O43" i="35"/>
  <c r="AB43" i="35" s="1"/>
  <c r="I45" i="35" a="1"/>
  <c r="I45" i="35" s="1"/>
  <c r="V45" i="35" s="1"/>
  <c r="N46" i="35" a="1"/>
  <c r="N46" i="35" s="1"/>
  <c r="AA46" i="35" s="1"/>
  <c r="H48" i="35" a="1"/>
  <c r="H48" i="35" s="1"/>
  <c r="U48" i="35" s="1"/>
  <c r="M49" i="35" a="1"/>
  <c r="M49" i="35"/>
  <c r="G51" i="35" a="1"/>
  <c r="G51" i="35" s="1"/>
  <c r="T51" i="35" s="1"/>
  <c r="L52" i="35" a="1"/>
  <c r="L52" i="35" s="1"/>
  <c r="Y52" i="35" s="1"/>
  <c r="E27" i="35" a="1"/>
  <c r="E27" i="35" s="1"/>
  <c r="R27" i="35" s="1"/>
  <c r="E42" i="35" a="1"/>
  <c r="E42" i="35" s="1"/>
  <c r="R42" i="35" s="1"/>
  <c r="H17" i="36" a="1"/>
  <c r="H17" i="36"/>
  <c r="U17" i="36" s="1"/>
  <c r="N19" i="36" a="1"/>
  <c r="N19" i="36" s="1"/>
  <c r="AA19" i="36" s="1"/>
  <c r="F21" i="36" a="1"/>
  <c r="F21" i="36" s="1"/>
  <c r="S21" i="36" s="1"/>
  <c r="M23" i="36" a="1"/>
  <c r="M23" i="36" s="1"/>
  <c r="Z23" i="36" s="1"/>
  <c r="P24" i="36" a="1"/>
  <c r="P24" i="36" s="1"/>
  <c r="AC24" i="36" s="1"/>
  <c r="H26" i="36" a="1"/>
  <c r="H26" i="36"/>
  <c r="U26" i="36" s="1"/>
  <c r="K27" i="36" a="1"/>
  <c r="K27" i="36" s="1"/>
  <c r="X27" i="36" s="1"/>
  <c r="N28" i="36" a="1"/>
  <c r="N28" i="36" s="1"/>
  <c r="AA28" i="36" s="1"/>
  <c r="H30" i="36" a="1"/>
  <c r="H30" i="36" s="1"/>
  <c r="U30" i="36" s="1"/>
  <c r="M31" i="36" a="1"/>
  <c r="M31" i="36"/>
  <c r="Z31" i="36"/>
  <c r="G33" i="36" a="1"/>
  <c r="G33" i="36" s="1"/>
  <c r="T33" i="36" s="1"/>
  <c r="L34" i="36" a="1"/>
  <c r="L34" i="36" s="1"/>
  <c r="Y34" i="36" s="1"/>
  <c r="F36" i="36" a="1"/>
  <c r="F36" i="36"/>
  <c r="S36" i="36" s="1"/>
  <c r="K37" i="36" a="1"/>
  <c r="K37" i="36" s="1"/>
  <c r="P38" i="36" a="1"/>
  <c r="P38" i="36" s="1"/>
  <c r="AC38" i="36" s="1"/>
  <c r="L41" i="36" a="1"/>
  <c r="L41" i="36" s="1"/>
  <c r="Y41" i="36" s="1"/>
  <c r="O42" i="36" a="1"/>
  <c r="O42" i="36"/>
  <c r="K45" i="36" a="1"/>
  <c r="K45" i="36" s="1"/>
  <c r="X45" i="36" s="1"/>
  <c r="N46" i="36" a="1"/>
  <c r="N46" i="36" s="1"/>
  <c r="AA46" i="36" s="1"/>
  <c r="G49" i="36" a="1"/>
  <c r="G49" i="36"/>
  <c r="I50" i="36" a="1"/>
  <c r="I50" i="36" s="1"/>
  <c r="V50" i="36" s="1"/>
  <c r="K51" i="36" a="1"/>
  <c r="K51" i="36"/>
  <c r="X51" i="36" s="1"/>
  <c r="N52" i="36" a="1"/>
  <c r="N52" i="36" s="1"/>
  <c r="AA52" i="36" s="1"/>
  <c r="E42" i="36" a="1"/>
  <c r="E42" i="36" s="1"/>
  <c r="R42" i="36" s="1"/>
  <c r="O17" i="35" a="1"/>
  <c r="O17" i="35"/>
  <c r="AB17" i="35" s="1"/>
  <c r="I19" i="35" a="1"/>
  <c r="I19" i="35" s="1"/>
  <c r="L20" i="35" a="1"/>
  <c r="L20" i="35" s="1"/>
  <c r="Y20" i="35" s="1"/>
  <c r="F22" i="35" a="1"/>
  <c r="F22" i="35"/>
  <c r="S22" i="35" s="1"/>
  <c r="I23" i="35" a="1"/>
  <c r="I23" i="35" s="1"/>
  <c r="V23" i="35" s="1"/>
  <c r="P25" i="35" a="1"/>
  <c r="P25" i="35" s="1"/>
  <c r="AC25" i="35" s="1"/>
  <c r="H27" i="35" a="1"/>
  <c r="H27" i="35"/>
  <c r="U27" i="35" s="1"/>
  <c r="O29" i="35" a="1"/>
  <c r="O29" i="35" s="1"/>
  <c r="H31" i="35" a="1"/>
  <c r="H31" i="35" s="1"/>
  <c r="U31" i="35" s="1"/>
  <c r="M32" i="35" a="1"/>
  <c r="M32" i="35" s="1"/>
  <c r="Z32" i="35" s="1"/>
  <c r="G34" i="35" a="1"/>
  <c r="G34" i="35" s="1"/>
  <c r="T34" i="35" s="1"/>
  <c r="L35" i="35" a="1"/>
  <c r="L35" i="35" s="1"/>
  <c r="Y35" i="35" s="1"/>
  <c r="F37" i="35" a="1"/>
  <c r="F37" i="35" s="1"/>
  <c r="S37" i="35" s="1"/>
  <c r="K38" i="35" a="1"/>
  <c r="K38" i="35" s="1"/>
  <c r="X38" i="35" s="1"/>
  <c r="P39" i="35" a="1"/>
  <c r="P39" i="35" s="1"/>
  <c r="AC39" i="35" s="1"/>
  <c r="J41" i="35" a="1"/>
  <c r="J41" i="35"/>
  <c r="W41" i="35"/>
  <c r="O42" i="35" a="1"/>
  <c r="O42" i="35" s="1"/>
  <c r="AB42" i="35" s="1"/>
  <c r="I44" i="35" a="1"/>
  <c r="I44" i="35" s="1"/>
  <c r="V44" i="35" s="1"/>
  <c r="N45" i="35" a="1"/>
  <c r="N45" i="35"/>
  <c r="AA45" i="35" s="1"/>
  <c r="H47" i="35" a="1"/>
  <c r="H47" i="35" s="1"/>
  <c r="U47" i="35" s="1"/>
  <c r="M48" i="35" a="1"/>
  <c r="M48" i="35"/>
  <c r="Z48" i="35" s="1"/>
  <c r="G50" i="35" a="1"/>
  <c r="G50" i="35" s="1"/>
  <c r="T50" i="35" s="1"/>
  <c r="L51" i="35" a="1"/>
  <c r="L51" i="35" s="1"/>
  <c r="Y51" i="35" s="1"/>
  <c r="E18" i="35" a="1"/>
  <c r="E18" i="35" s="1"/>
  <c r="R18" i="35" s="1"/>
  <c r="E31" i="35" a="1"/>
  <c r="E31" i="35"/>
  <c r="E47" i="35" a="1"/>
  <c r="E47" i="35" s="1"/>
  <c r="R47" i="35" s="1"/>
  <c r="K17" i="34" a="1"/>
  <c r="K17" i="34" s="1"/>
  <c r="X17" i="34" s="1"/>
  <c r="J18" i="34" a="1"/>
  <c r="J18" i="34"/>
  <c r="W18" i="34" s="1"/>
  <c r="J19" i="34" a="1"/>
  <c r="J19" i="34" s="1"/>
  <c r="W19" i="34" s="1"/>
  <c r="J21" i="34" a="1"/>
  <c r="J21" i="34" s="1"/>
  <c r="W21" i="34" s="1"/>
  <c r="J24" i="34" a="1"/>
  <c r="J24" i="34" s="1"/>
  <c r="W24" i="34" s="1"/>
  <c r="H25" i="34" a="1"/>
  <c r="H25" i="34"/>
  <c r="U25" i="34"/>
  <c r="I26" i="34" a="1"/>
  <c r="I26" i="34" s="1"/>
  <c r="V26" i="34" s="1"/>
  <c r="H27" i="34" a="1"/>
  <c r="H27" i="34" s="1"/>
  <c r="U27" i="34" s="1"/>
  <c r="H28" i="34" a="1"/>
  <c r="H28" i="34"/>
  <c r="U28" i="34" s="1"/>
  <c r="J29" i="34" a="1"/>
  <c r="J29" i="34" s="1"/>
  <c r="W29" i="34" s="1"/>
  <c r="J30" i="34" a="1"/>
  <c r="J30" i="34" s="1"/>
  <c r="W30" i="34" s="1"/>
  <c r="J31" i="34" a="1"/>
  <c r="J31" i="34" s="1"/>
  <c r="W31" i="34" s="1"/>
  <c r="J32" i="34" a="1"/>
  <c r="J32" i="34"/>
  <c r="W32" i="34" s="1"/>
  <c r="K33" i="34" a="1"/>
  <c r="K33" i="34" s="1"/>
  <c r="X33" i="34" s="1"/>
  <c r="L34" i="34" a="1"/>
  <c r="L34" i="34" s="1"/>
  <c r="Y34" i="34" s="1"/>
  <c r="K35" i="34" a="1"/>
  <c r="K35" i="34" s="1"/>
  <c r="X35" i="34" s="1"/>
  <c r="L36" i="34" a="1"/>
  <c r="L36" i="34" s="1"/>
  <c r="Y36" i="34" s="1"/>
  <c r="I37" i="34" a="1"/>
  <c r="I37" i="34"/>
  <c r="V37" i="34" s="1"/>
  <c r="G38" i="34" a="1"/>
  <c r="G38" i="34" s="1"/>
  <c r="T38" i="34" s="1"/>
  <c r="O38" i="34" a="1"/>
  <c r="O38" i="34" s="1"/>
  <c r="AB38" i="34" s="1"/>
  <c r="L39" i="34" a="1"/>
  <c r="L39" i="34" s="1"/>
  <c r="Y39" i="34" s="1"/>
  <c r="J40" i="34" a="1"/>
  <c r="J40" i="34"/>
  <c r="W40" i="34"/>
  <c r="G41" i="34" a="1"/>
  <c r="G41" i="34" s="1"/>
  <c r="T41" i="34" s="1"/>
  <c r="O41" i="34" a="1"/>
  <c r="O41" i="34" s="1"/>
  <c r="AB41" i="34" s="1"/>
  <c r="L42" i="34" a="1"/>
  <c r="L42" i="34"/>
  <c r="Y42" i="34" s="1"/>
  <c r="H43" i="34" a="1"/>
  <c r="H43" i="34" s="1"/>
  <c r="U43" i="34" s="1"/>
  <c r="F44" i="34" a="1"/>
  <c r="F44" i="34" s="1"/>
  <c r="S44" i="34" s="1"/>
  <c r="L44" i="34" a="1"/>
  <c r="L44" i="34" s="1"/>
  <c r="Y44" i="34" s="1"/>
  <c r="I45" i="34" a="1"/>
  <c r="I45" i="34"/>
  <c r="V45" i="34"/>
  <c r="P45" i="34" a="1"/>
  <c r="P45" i="34" s="1"/>
  <c r="AC45" i="34" s="1"/>
  <c r="L46" i="34" a="1"/>
  <c r="L46" i="34" s="1"/>
  <c r="Y46" i="34" s="1"/>
  <c r="H47" i="34" a="1"/>
  <c r="H47" i="34"/>
  <c r="U47" i="34" s="1"/>
  <c r="I48" i="34" a="1"/>
  <c r="I48" i="34" s="1"/>
  <c r="V48" i="34" s="1"/>
  <c r="N48" i="34" a="1"/>
  <c r="N48" i="34"/>
  <c r="N49" i="34" a="1"/>
  <c r="N49" i="34" s="1"/>
  <c r="AA49" i="34" s="1"/>
  <c r="H50" i="34" a="1"/>
  <c r="H50" i="34" s="1"/>
  <c r="U50" i="34" s="1"/>
  <c r="H51" i="34" a="1"/>
  <c r="H51" i="34"/>
  <c r="U51" i="34" s="1"/>
  <c r="M51" i="34" a="1"/>
  <c r="M51" i="34"/>
  <c r="Z51" i="34" s="1"/>
  <c r="M52" i="34" a="1"/>
  <c r="M52" i="34" s="1"/>
  <c r="Z52" i="34" s="1"/>
  <c r="E20" i="34" a="1"/>
  <c r="E20" i="34" s="1"/>
  <c r="R20" i="34" s="1"/>
  <c r="E26" i="34" a="1"/>
  <c r="E26" i="34"/>
  <c r="R26" i="34" s="1"/>
  <c r="E33" i="34" a="1"/>
  <c r="E33" i="34" s="1"/>
  <c r="R33" i="34" s="1"/>
  <c r="E41" i="34" a="1"/>
  <c r="E41" i="34" s="1"/>
  <c r="R41" i="34" s="1"/>
  <c r="E49" i="34" a="1"/>
  <c r="E49" i="34" s="1"/>
  <c r="R49" i="34" s="1"/>
  <c r="Z10" i="34"/>
  <c r="Q45" i="47" s="1"/>
  <c r="W11" i="34"/>
  <c r="N46" i="47"/>
  <c r="T12" i="34"/>
  <c r="G47" i="47" s="1"/>
  <c r="AB12" i="34"/>
  <c r="S47" i="47"/>
  <c r="Y13" i="34"/>
  <c r="P48" i="47" s="1"/>
  <c r="V14" i="34"/>
  <c r="M49" i="47" s="1"/>
  <c r="S15" i="34"/>
  <c r="F50" i="47" s="1"/>
  <c r="AA15" i="34"/>
  <c r="R50" i="47"/>
  <c r="E42" i="34" a="1"/>
  <c r="E42" i="34" s="1"/>
  <c r="R42" i="34" s="1"/>
  <c r="E27" i="34" a="1"/>
  <c r="E27" i="34" s="1"/>
  <c r="R27" i="34" s="1"/>
  <c r="N51" i="34" a="1"/>
  <c r="N51" i="34" s="1"/>
  <c r="AA51" i="34" s="1"/>
  <c r="M50" i="34" a="1"/>
  <c r="M50" i="34"/>
  <c r="Z50" i="34"/>
  <c r="J49" i="34" a="1"/>
  <c r="J49" i="34" s="1"/>
  <c r="W49" i="34" s="1"/>
  <c r="N47" i="34" a="1"/>
  <c r="N47" i="34" s="1"/>
  <c r="AA47" i="34" s="1"/>
  <c r="H45" i="34" a="1"/>
  <c r="H45" i="34"/>
  <c r="U45" i="34"/>
  <c r="K42" i="34" a="1"/>
  <c r="K42" i="34" s="1"/>
  <c r="X42" i="34" s="1"/>
  <c r="I36" i="34" a="1"/>
  <c r="I36" i="34" s="1"/>
  <c r="V36" i="34" s="1"/>
  <c r="I32" i="34" a="1"/>
  <c r="I32" i="34"/>
  <c r="V32" i="34" s="1"/>
  <c r="G28" i="34" a="1"/>
  <c r="G28" i="34"/>
  <c r="T28" i="34"/>
  <c r="G24" i="34" a="1"/>
  <c r="G24" i="34" s="1"/>
  <c r="T24" i="34" s="1"/>
  <c r="I20" i="34" a="1"/>
  <c r="I20" i="34" s="1"/>
  <c r="V20" i="34" s="1"/>
  <c r="E46" i="35" a="1"/>
  <c r="E46" i="35"/>
  <c r="R46" i="35" s="1"/>
  <c r="H44" i="35" a="1"/>
  <c r="H44" i="35" s="1"/>
  <c r="U44" i="35" s="1"/>
  <c r="L32" i="35" a="1"/>
  <c r="L32" i="35" s="1"/>
  <c r="Y32" i="35" s="1"/>
  <c r="P21" i="35" a="1"/>
  <c r="P21" i="35" s="1"/>
  <c r="AC21" i="35" s="1"/>
  <c r="L46" i="36" a="1"/>
  <c r="L46" i="36" s="1"/>
  <c r="Y46" i="36" s="1"/>
  <c r="O35" i="36" a="1"/>
  <c r="O35" i="36" s="1"/>
  <c r="AB35" i="36" s="1"/>
  <c r="N24" i="36" a="1"/>
  <c r="N24" i="36" s="1"/>
  <c r="AA24" i="36" s="1"/>
  <c r="AC12" i="34"/>
  <c r="T47" i="47" s="1"/>
  <c r="Z13" i="34"/>
  <c r="Q48" i="47" s="1"/>
  <c r="W14" i="34"/>
  <c r="N49" i="47"/>
  <c r="T15" i="34"/>
  <c r="G50" i="47" s="1"/>
  <c r="AB15" i="34"/>
  <c r="S50" i="47" s="1"/>
  <c r="E40" i="34" a="1"/>
  <c r="E40" i="34" s="1"/>
  <c r="R40" i="34" s="1"/>
  <c r="L52" i="34" a="1"/>
  <c r="L52" i="34" s="1"/>
  <c r="Y52" i="34" s="1"/>
  <c r="L50" i="34" a="1"/>
  <c r="L50" i="34" s="1"/>
  <c r="Y50" i="34" s="1"/>
  <c r="H49" i="34" a="1"/>
  <c r="H49" i="34" s="1"/>
  <c r="U49" i="34" s="1"/>
  <c r="M47" i="34" a="1"/>
  <c r="M47" i="34" s="1"/>
  <c r="Z47" i="34" s="1"/>
  <c r="G45" i="34" a="1"/>
  <c r="G45" i="34"/>
  <c r="T45" i="34" s="1"/>
  <c r="K39" i="34" a="1"/>
  <c r="K39" i="34"/>
  <c r="X39" i="34" s="1"/>
  <c r="H36" i="34" a="1"/>
  <c r="H36" i="34" s="1"/>
  <c r="U36" i="34" s="1"/>
  <c r="H32" i="34" a="1"/>
  <c r="H32" i="34" s="1"/>
  <c r="U32" i="34" s="1"/>
  <c r="F24" i="34" a="1"/>
  <c r="F24" i="34" s="1"/>
  <c r="S24" i="34" s="1"/>
  <c r="H20" i="34" a="1"/>
  <c r="H20" i="34" s="1"/>
  <c r="U20" i="34" s="1"/>
  <c r="E30" i="35" a="1"/>
  <c r="E30" i="35" s="1"/>
  <c r="R30" i="35" s="1"/>
  <c r="N42" i="35" a="1"/>
  <c r="N42" i="35" s="1"/>
  <c r="AA42" i="35" s="1"/>
  <c r="G31" i="35" a="1"/>
  <c r="G31" i="35"/>
  <c r="T31" i="35" s="1"/>
  <c r="K20" i="35" a="1"/>
  <c r="K20" i="35" s="1"/>
  <c r="X20" i="35" s="1"/>
  <c r="E40" i="36" a="1"/>
  <c r="E40" i="36" s="1"/>
  <c r="R40" i="36" s="1"/>
  <c r="I45" i="36" a="1"/>
  <c r="I45" i="36" s="1"/>
  <c r="V45" i="36" s="1"/>
  <c r="J34" i="36" a="1"/>
  <c r="J34" i="36" s="1"/>
  <c r="W34" i="36" s="1"/>
  <c r="K23" i="36" a="1"/>
  <c r="K23" i="36" s="1"/>
  <c r="X23" i="36" s="1"/>
  <c r="E39" i="34" a="1"/>
  <c r="E39" i="34" s="1"/>
  <c r="R39" i="34" s="1"/>
  <c r="E25" i="34" a="1"/>
  <c r="E25" i="34"/>
  <c r="R25" i="34" s="1"/>
  <c r="L51" i="34" a="1"/>
  <c r="L51" i="34"/>
  <c r="Y51" i="34" s="1"/>
  <c r="G49" i="34" a="1"/>
  <c r="G49" i="34" s="1"/>
  <c r="T49" i="34" s="1"/>
  <c r="K44" i="34" a="1"/>
  <c r="K44" i="34"/>
  <c r="X44" i="34" s="1"/>
  <c r="N41" i="34" a="1"/>
  <c r="N41" i="34" s="1"/>
  <c r="AA41" i="34" s="1"/>
  <c r="N38" i="34" a="1"/>
  <c r="N38" i="34" s="1"/>
  <c r="AA38" i="34" s="1"/>
  <c r="I31" i="34" a="1"/>
  <c r="I31" i="34"/>
  <c r="V31" i="34" s="1"/>
  <c r="G27" i="34" a="1"/>
  <c r="G27" i="34"/>
  <c r="T27" i="34" s="1"/>
  <c r="I23" i="34" a="1"/>
  <c r="I23" i="34" s="1"/>
  <c r="V23" i="34" s="1"/>
  <c r="H19" i="34" a="1"/>
  <c r="H19" i="34" s="1"/>
  <c r="U19" i="34" s="1"/>
  <c r="Y13" i="35"/>
  <c r="P54" i="47" s="1"/>
  <c r="P52" i="35" a="1"/>
  <c r="P52" i="35" s="1"/>
  <c r="AC52" i="35" s="1"/>
  <c r="I41" i="35" a="1"/>
  <c r="I41" i="35" s="1"/>
  <c r="V41" i="35" s="1"/>
  <c r="N29" i="35" a="1"/>
  <c r="N29" i="35" s="1"/>
  <c r="AA29" i="35" s="1"/>
  <c r="H19" i="35" a="1"/>
  <c r="H19" i="35" s="1"/>
  <c r="U19" i="35" s="1"/>
  <c r="E27" i="36" a="1"/>
  <c r="E27" i="36" s="1"/>
  <c r="R27" i="36" s="1"/>
  <c r="F44" i="36" a="1"/>
  <c r="F44" i="36" s="1"/>
  <c r="S44" i="36" s="1"/>
  <c r="P32" i="36" a="1"/>
  <c r="P32" i="36"/>
  <c r="AC32" i="36" s="1"/>
  <c r="H22" i="36" a="1"/>
  <c r="H22" i="36" s="1"/>
  <c r="U22" i="36" s="1"/>
  <c r="E51" i="34" a="1"/>
  <c r="E51" i="34" s="1"/>
  <c r="R51" i="34" s="1"/>
  <c r="E35" i="34" a="1"/>
  <c r="E35" i="34" s="1"/>
  <c r="R35" i="34" s="1"/>
  <c r="I52" i="34" a="1"/>
  <c r="I52" i="34" s="1"/>
  <c r="V52" i="34" s="1"/>
  <c r="I51" i="34" a="1"/>
  <c r="I51" i="34" s="1"/>
  <c r="V51" i="34" s="1"/>
  <c r="G47" i="34" a="1"/>
  <c r="G47" i="34" s="1"/>
  <c r="T47" i="34" s="1"/>
  <c r="M41" i="34" a="1"/>
  <c r="M41" i="34" s="1"/>
  <c r="Z41" i="34" s="1"/>
  <c r="M38" i="34" a="1"/>
  <c r="M38" i="34" s="1"/>
  <c r="Z38" i="34" s="1"/>
  <c r="I35" i="34" a="1"/>
  <c r="I35" i="34" s="1"/>
  <c r="V35" i="34" s="1"/>
  <c r="F31" i="34" a="1"/>
  <c r="F31" i="34"/>
  <c r="S31" i="34" s="1"/>
  <c r="P26" i="34" a="1"/>
  <c r="P26" i="34"/>
  <c r="AC26" i="34" s="1"/>
  <c r="H23" i="34" a="1"/>
  <c r="H23" i="34" s="1"/>
  <c r="U23" i="34" s="1"/>
  <c r="K51" i="35" a="1"/>
  <c r="K51" i="35" s="1"/>
  <c r="X51" i="35" s="1"/>
  <c r="O39" i="35" a="1"/>
  <c r="O39" i="35" s="1"/>
  <c r="AB39" i="35" s="1"/>
  <c r="K28" i="35" a="1"/>
  <c r="K28" i="35" s="1"/>
  <c r="X28" i="35" s="1"/>
  <c r="N17" i="35" a="1"/>
  <c r="N17" i="35" s="1"/>
  <c r="AA17" i="35" s="1"/>
  <c r="L52" i="36" a="1"/>
  <c r="L52" i="36" s="1"/>
  <c r="Y52" i="36" s="1"/>
  <c r="K31" i="36" a="1"/>
  <c r="K31" i="36"/>
  <c r="X31" i="36" s="1"/>
  <c r="E50" i="34" a="1"/>
  <c r="E50" i="34"/>
  <c r="R50" i="34" s="1"/>
  <c r="E34" i="34" a="1"/>
  <c r="E34" i="34" s="1"/>
  <c r="R34" i="34" s="1"/>
  <c r="E21" i="34" a="1"/>
  <c r="E21" i="34" s="1"/>
  <c r="R21" i="34" s="1"/>
  <c r="H52" i="34" a="1"/>
  <c r="H52" i="34" s="1"/>
  <c r="U52" i="34" s="1"/>
  <c r="G50" i="34" a="1"/>
  <c r="G50" i="34" s="1"/>
  <c r="T50" i="34" s="1"/>
  <c r="K46" i="34" a="1"/>
  <c r="K46" i="34" s="1"/>
  <c r="X46" i="34" s="1"/>
  <c r="P43" i="34" a="1"/>
  <c r="P43" i="34" s="1"/>
  <c r="AC43" i="34" s="1"/>
  <c r="F41" i="34" a="1"/>
  <c r="F41" i="34"/>
  <c r="S41" i="34" s="1"/>
  <c r="I34" i="34" a="1"/>
  <c r="I34" i="34"/>
  <c r="V34" i="34" s="1"/>
  <c r="H30" i="34" a="1"/>
  <c r="H30" i="34" s="1"/>
  <c r="U30" i="34" s="1"/>
  <c r="H22" i="34" a="1"/>
  <c r="H22" i="34" s="1"/>
  <c r="U22" i="34" s="1"/>
  <c r="I18" i="34" a="1"/>
  <c r="I18" i="34" s="1"/>
  <c r="V18" i="34" s="1"/>
  <c r="AB10" i="35"/>
  <c r="S51" i="47" s="1"/>
  <c r="F50" i="35" a="1"/>
  <c r="F50" i="35" s="1"/>
  <c r="S50" i="35" s="1"/>
  <c r="J38" i="35" a="1"/>
  <c r="J38" i="35"/>
  <c r="W38" i="35" s="1"/>
  <c r="G27" i="35" a="1"/>
  <c r="G27" i="35" s="1"/>
  <c r="T27" i="35" s="1"/>
  <c r="I51" i="36" a="1"/>
  <c r="I51" i="36" s="1"/>
  <c r="V51" i="36" s="1"/>
  <c r="J41" i="36" a="1"/>
  <c r="J41" i="36"/>
  <c r="W41" i="36" s="1"/>
  <c r="F30" i="36" a="1"/>
  <c r="F30" i="36"/>
  <c r="S30" i="36" s="1"/>
  <c r="L19" i="36" a="1"/>
  <c r="L19" i="36" s="1"/>
  <c r="Y19" i="36" s="1"/>
  <c r="AA12" i="34"/>
  <c r="R47" i="47" s="1"/>
  <c r="X13" i="34"/>
  <c r="O48" i="47" s="1"/>
  <c r="U14" i="34"/>
  <c r="K49" i="47" s="1"/>
  <c r="AC14" i="34"/>
  <c r="T49" i="47"/>
  <c r="Z15" i="34"/>
  <c r="Q50" i="47" s="1"/>
  <c r="AC12" i="35"/>
  <c r="T53" i="47" s="1"/>
  <c r="T10" i="34"/>
  <c r="G45" i="47" s="1"/>
  <c r="AB10" i="34"/>
  <c r="S45" i="47"/>
  <c r="Y11" i="34"/>
  <c r="P46" i="47" s="1"/>
  <c r="V12" i="34"/>
  <c r="M47" i="47" s="1"/>
  <c r="S13" i="34"/>
  <c r="F48" i="47" s="1"/>
  <c r="AA13" i="34"/>
  <c r="R48" i="47"/>
  <c r="X14" i="34"/>
  <c r="O49" i="47" s="1"/>
  <c r="U15" i="34"/>
  <c r="K50" i="47" s="1"/>
  <c r="AC15" i="34"/>
  <c r="T50" i="47" s="1"/>
  <c r="U15" i="35"/>
  <c r="K56" i="47"/>
  <c r="W11" i="35"/>
  <c r="N52" i="47" s="1"/>
  <c r="R10" i="34"/>
  <c r="U10" i="34"/>
  <c r="K45" i="47"/>
  <c r="AC10" i="34"/>
  <c r="T45" i="47" s="1"/>
  <c r="Z11" i="34"/>
  <c r="Q46" i="47" s="1"/>
  <c r="W12" i="34"/>
  <c r="N47" i="47" s="1"/>
  <c r="T13" i="34"/>
  <c r="G48" i="47"/>
  <c r="AB13" i="34"/>
  <c r="S48" i="47" s="1"/>
  <c r="Y14" i="34"/>
  <c r="P49" i="47" s="1"/>
  <c r="V15" i="34"/>
  <c r="M50" i="47" s="1"/>
  <c r="T10" i="35"/>
  <c r="G51" i="47"/>
  <c r="R15" i="34"/>
  <c r="V10" i="34"/>
  <c r="M45" i="47" s="1"/>
  <c r="S11" i="34"/>
  <c r="F46" i="47" s="1"/>
  <c r="AA11" i="34"/>
  <c r="R46" i="47"/>
  <c r="X12" i="34"/>
  <c r="O47" i="47" s="1"/>
  <c r="U13" i="34"/>
  <c r="K48" i="47" s="1"/>
  <c r="AC13" i="34"/>
  <c r="T48" i="47" s="1"/>
  <c r="Z14" i="34"/>
  <c r="Q49" i="47"/>
  <c r="W15" i="34"/>
  <c r="N50" i="47" s="1"/>
  <c r="AB11" i="35"/>
  <c r="S52" i="47" s="1"/>
  <c r="V11" i="35"/>
  <c r="M52" i="47" s="1"/>
  <c r="X12" i="35"/>
  <c r="O53" i="47"/>
  <c r="R14" i="35"/>
  <c r="S13" i="35"/>
  <c r="F54" i="47" s="1"/>
  <c r="AC11" i="35"/>
  <c r="T52" i="47"/>
  <c r="U10" i="35"/>
  <c r="K51" i="47" s="1"/>
  <c r="X13" i="35"/>
  <c r="O54" i="47" s="1"/>
  <c r="V12" i="35"/>
  <c r="M53" i="47" s="1"/>
  <c r="T11" i="35"/>
  <c r="G52" i="47"/>
  <c r="T15" i="35"/>
  <c r="G56" i="47" s="1"/>
  <c r="Y14" i="35"/>
  <c r="P55" i="47" s="1"/>
  <c r="AA15" i="35"/>
  <c r="R56" i="47" s="1"/>
  <c r="V46" i="36"/>
  <c r="Z49" i="34"/>
  <c r="S11" i="35"/>
  <c r="F52" i="47" s="1"/>
  <c r="AC13" i="35"/>
  <c r="T54" i="47"/>
  <c r="V47" i="34"/>
  <c r="Y47" i="34"/>
  <c r="S52" i="34"/>
  <c r="X52" i="34"/>
  <c r="AA46" i="34"/>
  <c r="R47" i="34"/>
  <c r="U48" i="34"/>
  <c r="AC48" i="34"/>
  <c r="T14" i="35"/>
  <c r="G55" i="47"/>
  <c r="AB15" i="35"/>
  <c r="S56" i="47" s="1"/>
  <c r="X11" i="35"/>
  <c r="O52" i="47" s="1"/>
  <c r="Y12" i="35"/>
  <c r="P53" i="47" s="1"/>
  <c r="T13" i="35"/>
  <c r="G54" i="47"/>
  <c r="U14" i="35"/>
  <c r="K55" i="47" s="1"/>
  <c r="AC14" i="35"/>
  <c r="T55" i="47" s="1"/>
  <c r="AC15" i="35"/>
  <c r="T56" i="47" s="1"/>
  <c r="X17" i="35"/>
  <c r="Z43" i="34"/>
  <c r="AA36" i="35"/>
  <c r="AC41" i="35"/>
  <c r="U51" i="35"/>
  <c r="W48" i="35"/>
  <c r="S52" i="35"/>
  <c r="S34" i="35"/>
  <c r="AC51" i="35"/>
  <c r="T38" i="35"/>
  <c r="AC37" i="35"/>
  <c r="Z17" i="35"/>
  <c r="X15" i="35"/>
  <c r="O56" i="47"/>
  <c r="Y10" i="35"/>
  <c r="P51" i="47" s="1"/>
  <c r="T24" i="35"/>
  <c r="V15" i="35"/>
  <c r="M56" i="47" s="1"/>
  <c r="R13" i="35"/>
  <c r="AB12" i="35"/>
  <c r="S53" i="47"/>
  <c r="Z11" i="35"/>
  <c r="Q52" i="47" s="1"/>
  <c r="X19" i="35"/>
  <c r="T17" i="35"/>
  <c r="R15" i="35"/>
  <c r="AB14" i="35"/>
  <c r="S55" i="47"/>
  <c r="Z13" i="35"/>
  <c r="Q54" i="47" s="1"/>
  <c r="U11" i="35"/>
  <c r="K52" i="47" s="1"/>
  <c r="R10" i="35"/>
  <c r="V13" i="35"/>
  <c r="M54" i="47"/>
  <c r="X10" i="35"/>
  <c r="O51" i="47" s="1"/>
  <c r="Z10" i="35"/>
  <c r="Q51" i="47" s="1"/>
  <c r="Z12" i="35"/>
  <c r="Q53" i="47" s="1"/>
  <c r="V14" i="35"/>
  <c r="M55" i="47"/>
  <c r="X14" i="35"/>
  <c r="O55" i="47" s="1"/>
  <c r="Z15" i="35"/>
  <c r="Q56" i="47" s="1"/>
  <c r="Y17" i="35"/>
  <c r="V19" i="35"/>
  <c r="R19" i="35"/>
  <c r="AA48" i="34"/>
  <c r="R11" i="35"/>
  <c r="T12" i="35"/>
  <c r="G53" i="47" s="1"/>
  <c r="AB13" i="35"/>
  <c r="S54" i="47" s="1"/>
  <c r="Z22" i="35"/>
  <c r="R25" i="35"/>
  <c r="W27" i="35"/>
  <c r="S29" i="35"/>
  <c r="AA32" i="35"/>
  <c r="V33" i="35"/>
  <c r="AC33" i="35"/>
  <c r="X34" i="35"/>
  <c r="T37" i="35"/>
  <c r="AA37" i="35"/>
  <c r="V39" i="35"/>
  <c r="Z45" i="35"/>
  <c r="AA14" i="35"/>
  <c r="R55" i="47" s="1"/>
  <c r="S21" i="35"/>
  <c r="Y24" i="35"/>
  <c r="V32" i="35"/>
  <c r="AB32" i="35"/>
  <c r="X35" i="35"/>
  <c r="AB37" i="35"/>
  <c r="V38" i="35"/>
  <c r="AA41" i="35"/>
  <c r="S44" i="35"/>
  <c r="W10" i="35"/>
  <c r="N51" i="47" s="1"/>
  <c r="AC10" i="35"/>
  <c r="T51" i="47" s="1"/>
  <c r="S12" i="35"/>
  <c r="F53" i="47" s="1"/>
  <c r="Y23" i="35"/>
  <c r="Z24" i="35"/>
  <c r="W26" i="35"/>
  <c r="AA30" i="35"/>
  <c r="X33" i="35"/>
  <c r="Y34" i="35"/>
  <c r="T36" i="35"/>
  <c r="V37" i="35"/>
  <c r="V46" i="35"/>
  <c r="V50" i="35"/>
  <c r="AA51" i="35"/>
  <c r="Y11" i="35"/>
  <c r="P52" i="47" s="1"/>
  <c r="AA13" i="35"/>
  <c r="R54" i="47" s="1"/>
  <c r="W15" i="35"/>
  <c r="N56" i="47"/>
  <c r="Y19" i="35"/>
  <c r="AA24" i="35"/>
  <c r="U25" i="35"/>
  <c r="Z27" i="35"/>
  <c r="AB29" i="35"/>
  <c r="W32" i="35"/>
  <c r="Z35" i="35"/>
  <c r="U36" i="35"/>
  <c r="S39" i="35"/>
  <c r="U40" i="35"/>
  <c r="Z49" i="35"/>
  <c r="AA12" i="35"/>
  <c r="R53" i="47" s="1"/>
  <c r="W14" i="35"/>
  <c r="N55" i="47"/>
  <c r="AA23" i="35"/>
  <c r="AA28" i="35"/>
  <c r="AC30" i="35"/>
  <c r="R32" i="35"/>
  <c r="S33" i="35"/>
  <c r="AB36" i="35"/>
  <c r="Y38" i="35"/>
  <c r="AB40" i="35"/>
  <c r="X42" i="35"/>
  <c r="AB44" i="35"/>
  <c r="AC45" i="35"/>
  <c r="R52" i="34"/>
  <c r="S10" i="35"/>
  <c r="F51" i="47"/>
  <c r="U12" i="35"/>
  <c r="K53" i="47" s="1"/>
  <c r="Y15" i="35"/>
  <c r="P56" i="47" s="1"/>
  <c r="U18" i="35"/>
  <c r="AC18" i="35"/>
  <c r="AC22" i="35"/>
  <c r="T23" i="35"/>
  <c r="W25" i="35"/>
  <c r="R26" i="35"/>
  <c r="AC29" i="35"/>
  <c r="R31" i="35"/>
  <c r="T33" i="35"/>
  <c r="W36" i="35"/>
  <c r="X37" i="35"/>
  <c r="AA39" i="35"/>
  <c r="X41" i="35"/>
  <c r="Y42" i="35"/>
  <c r="AA43" i="35"/>
  <c r="R49" i="35"/>
  <c r="X50" i="35"/>
  <c r="V49" i="34"/>
  <c r="AA11" i="35"/>
  <c r="R52" i="47" s="1"/>
  <c r="W13" i="35"/>
  <c r="N54" i="47"/>
  <c r="S15" i="35"/>
  <c r="F56" i="47" s="1"/>
  <c r="U23" i="35"/>
  <c r="AA26" i="35"/>
  <c r="X30" i="35"/>
  <c r="AA33" i="35"/>
  <c r="V34" i="35"/>
  <c r="S42" i="35"/>
  <c r="Z42" i="35"/>
  <c r="V43" i="35"/>
  <c r="X44" i="35"/>
  <c r="T47" i="35"/>
  <c r="Z48" i="34"/>
  <c r="AA10" i="35"/>
  <c r="R51" i="47"/>
  <c r="W12" i="35"/>
  <c r="N53" i="47" s="1"/>
  <c r="S14" i="35"/>
  <c r="F55" i="47" s="1"/>
  <c r="W18" i="35"/>
  <c r="AA20" i="35"/>
  <c r="W24" i="35"/>
  <c r="V27" i="35"/>
  <c r="AC27" i="35"/>
  <c r="W28" i="35"/>
  <c r="Y30" i="35"/>
  <c r="Z31" i="35"/>
  <c r="U33" i="35"/>
  <c r="AB33" i="35"/>
  <c r="AB38" i="35"/>
  <c r="T42" i="35"/>
  <c r="X47" i="35"/>
  <c r="Y45" i="35"/>
  <c r="T49" i="35"/>
  <c r="V51" i="35"/>
  <c r="AA52" i="35"/>
  <c r="Y39" i="35"/>
  <c r="U42" i="35"/>
  <c r="Y37" i="35"/>
  <c r="AB51" i="35"/>
  <c r="AC34" i="36"/>
  <c r="X40" i="36"/>
  <c r="AB43" i="36"/>
  <c r="V44" i="36"/>
  <c r="AA51" i="36"/>
  <c r="Y33" i="36"/>
  <c r="Z36" i="36"/>
  <c r="Z37" i="36"/>
  <c r="X39" i="36"/>
  <c r="AA41" i="36"/>
  <c r="Z45" i="36"/>
  <c r="X52" i="36"/>
  <c r="AB42" i="36"/>
  <c r="X44" i="36"/>
  <c r="X47" i="36"/>
  <c r="S49" i="36"/>
  <c r="T51" i="36"/>
  <c r="Z34" i="36"/>
  <c r="S39" i="36"/>
  <c r="T49" i="36"/>
  <c r="AA34" i="36"/>
  <c r="R35" i="36"/>
  <c r="R38" i="36"/>
  <c r="S51" i="36"/>
  <c r="AA49" i="36"/>
  <c r="Z38" i="36"/>
  <c r="X37" i="36"/>
  <c r="Z35" i="36"/>
  <c r="Z43" i="36"/>
  <c r="S45" i="36"/>
  <c r="R47" i="36"/>
  <c r="X50" i="36"/>
  <c r="R51" i="36"/>
  <c r="AB52" i="36"/>
  <c r="S29" i="36"/>
  <c r="AB29" i="36"/>
  <c r="T31" i="36"/>
  <c r="T36" i="36"/>
  <c r="S47" i="36"/>
  <c r="Z51" i="36"/>
  <c r="U38" i="36"/>
  <c r="AC43" i="36"/>
  <c r="Y39" i="36"/>
  <c r="U41" i="36"/>
  <c r="W37" i="36"/>
  <c r="AC42" i="36"/>
  <c r="Y44" i="36"/>
  <c r="Y49" i="36"/>
  <c r="AC36" i="36"/>
  <c r="U40" i="36"/>
  <c r="AC41" i="36"/>
  <c r="Y43" i="36"/>
  <c r="AC35" i="36"/>
  <c r="Y37" i="36"/>
  <c r="W35" i="36"/>
  <c r="AC40" i="36"/>
  <c r="Y42" i="36"/>
  <c r="U44" i="36"/>
  <c r="AC45" i="36"/>
  <c r="B5" i="17"/>
  <c r="U11" i="17" s="1"/>
  <c r="AW273" i="27"/>
  <c r="AV273" i="27" s="1"/>
  <c r="AU273" i="27" s="1"/>
  <c r="AT273" i="27" s="1"/>
  <c r="AS273" i="27" s="1"/>
  <c r="AR273" i="27" s="1"/>
  <c r="AQ273" i="27" s="1"/>
  <c r="AP273" i="27" s="1"/>
  <c r="AO273" i="27" s="1"/>
  <c r="AN273" i="27" s="1"/>
  <c r="AM273" i="27" s="1"/>
  <c r="AL273" i="27" s="1"/>
  <c r="AK273" i="27" s="1"/>
  <c r="AJ273" i="27" s="1"/>
  <c r="AI273" i="27" s="1"/>
  <c r="AH273" i="27" s="1"/>
  <c r="AG273" i="27" s="1"/>
  <c r="AF273" i="27" s="1"/>
  <c r="AE273" i="27" s="1"/>
  <c r="AD273" i="27" s="1"/>
  <c r="AC273" i="27" s="1"/>
  <c r="AB273" i="27" s="1"/>
  <c r="AA273" i="27" s="1"/>
  <c r="Z273" i="27" s="1"/>
  <c r="Y273" i="27" s="1"/>
  <c r="X273" i="27" s="1"/>
  <c r="W273" i="27" s="1"/>
  <c r="V273" i="27" s="1"/>
  <c r="U273" i="27" s="1"/>
  <c r="T273" i="27" s="1"/>
  <c r="S273" i="27" s="1"/>
  <c r="R273" i="27" s="1"/>
  <c r="Q273" i="27" s="1"/>
  <c r="P273" i="27" s="1"/>
  <c r="O273" i="27" s="1"/>
  <c r="N273" i="27" s="1"/>
  <c r="M273" i="27" s="1"/>
  <c r="L273" i="27" s="1"/>
  <c r="K273" i="27" s="1"/>
  <c r="J273" i="27" s="1"/>
  <c r="I273" i="27" s="1"/>
  <c r="H273" i="27" s="1"/>
  <c r="G273" i="27" s="1"/>
  <c r="F273" i="27" s="1"/>
  <c r="E273" i="27" s="1"/>
  <c r="AY273" i="27"/>
  <c r="AZ273" i="27" s="1"/>
  <c r="BA273" i="27" s="1"/>
  <c r="BB273" i="27" s="1"/>
  <c r="BC273" i="27" s="1"/>
  <c r="BD273" i="27" s="1"/>
  <c r="BE273" i="27" s="1"/>
  <c r="BF273" i="27" s="1"/>
  <c r="BG273" i="27" s="1"/>
  <c r="BH273" i="27" s="1"/>
  <c r="BI273" i="27" s="1"/>
  <c r="B6" i="4" s="1"/>
  <c r="U16" i="17"/>
  <c r="W11" i="17"/>
  <c r="M8" i="61" s="1"/>
  <c r="H281" i="79" s="1" a="1"/>
  <c r="H281" i="79" s="1"/>
  <c r="M13" i="79" s="1" a="1"/>
  <c r="M13" i="79" s="1"/>
  <c r="S12" i="17"/>
  <c r="F9" i="61" s="1"/>
  <c r="W14" i="17"/>
  <c r="M11" i="61" s="1"/>
  <c r="H284" i="79" s="1" a="1"/>
  <c r="H284" i="79" s="1"/>
  <c r="M17" i="79" s="1" a="1"/>
  <c r="M17" i="79" s="1"/>
  <c r="AA14" i="17"/>
  <c r="X16" i="17"/>
  <c r="N13" i="61" s="1"/>
  <c r="I286" i="79" s="1" a="1"/>
  <c r="I286" i="79" s="1"/>
  <c r="N18" i="79" s="1" a="1"/>
  <c r="N18" i="79" s="1"/>
  <c r="U12" i="17"/>
  <c r="T13" i="17"/>
  <c r="G10" i="61" s="1"/>
  <c r="R15" i="17"/>
  <c r="E12" i="61" s="1"/>
  <c r="X14" i="17"/>
  <c r="N11" i="61" s="1"/>
  <c r="I284" i="79" s="1" a="1"/>
  <c r="I284" i="79" s="1"/>
  <c r="N17" i="79" s="1" a="1"/>
  <c r="N17" i="79" s="1"/>
  <c r="T16" i="17"/>
  <c r="G13" i="61" s="1"/>
  <c r="Z14" i="17"/>
  <c r="R12" i="17"/>
  <c r="E9" i="61" s="1"/>
  <c r="X12" i="17"/>
  <c r="N9" i="61" s="1"/>
  <c r="I282" i="79" s="1" a="1"/>
  <c r="I282" i="79" s="1"/>
  <c r="N14" i="79" s="1" a="1"/>
  <c r="N14" i="79" s="1"/>
  <c r="T14" i="17"/>
  <c r="G11" i="61" s="1"/>
  <c r="AA12" i="17"/>
  <c r="AA15" i="17"/>
  <c r="Y11" i="17"/>
  <c r="V15" i="17"/>
  <c r="AA13" i="17"/>
  <c r="Z13" i="17"/>
  <c r="W15" i="17"/>
  <c r="M12" i="61" s="1"/>
  <c r="H285" i="79" s="1" a="1"/>
  <c r="H285" i="79" s="1"/>
  <c r="M16" i="79" s="1" a="1"/>
  <c r="M16" i="79" s="1"/>
  <c r="V11" i="17"/>
  <c r="L8" i="61" s="1"/>
  <c r="G281" i="79" s="1" a="1"/>
  <c r="G281" i="79" s="1"/>
  <c r="L13" i="79" s="1" a="1"/>
  <c r="L13" i="79" s="1"/>
  <c r="X13" i="17"/>
  <c r="N10" i="61" s="1"/>
  <c r="I283" i="79" s="1" a="1"/>
  <c r="I283" i="79" s="1"/>
  <c r="N15" i="79" s="1" a="1"/>
  <c r="N15" i="79" s="1"/>
  <c r="V16" i="17"/>
  <c r="L13" i="61" s="1"/>
  <c r="V13" i="17"/>
  <c r="L10" i="61" s="1"/>
  <c r="G283" i="79" s="1" a="1"/>
  <c r="G283" i="79" s="1"/>
  <c r="L15" i="79" s="1" a="1"/>
  <c r="L15" i="79" s="1"/>
  <c r="S11" i="17"/>
  <c r="F8" i="61" s="1"/>
  <c r="M16" i="62"/>
  <c r="L17" i="62"/>
  <c r="L16" i="62"/>
  <c r="F8" i="24" a="1"/>
  <c r="F8" i="24"/>
  <c r="G8" i="24" a="1"/>
  <c r="G8" i="24" s="1"/>
  <c r="H8" i="24" a="1"/>
  <c r="H8" i="24" s="1"/>
  <c r="K8" i="47" s="1"/>
  <c r="I8" i="24" a="1"/>
  <c r="I8" i="24" s="1"/>
  <c r="J8" i="24" a="1"/>
  <c r="J8" i="24" s="1"/>
  <c r="K8" i="24" a="1"/>
  <c r="K8" i="24" s="1"/>
  <c r="L8" i="24" a="1"/>
  <c r="L8" i="24"/>
  <c r="M8" i="24" a="1"/>
  <c r="M8" i="24" s="1"/>
  <c r="N8" i="24" a="1"/>
  <c r="N8" i="24" s="1"/>
  <c r="O8" i="24" a="1"/>
  <c r="O8" i="24" s="1"/>
  <c r="P8" i="24" a="1"/>
  <c r="P8" i="24"/>
  <c r="F9" i="24" a="1"/>
  <c r="F9" i="24" s="1"/>
  <c r="G9" i="24" a="1"/>
  <c r="G9" i="24" s="1"/>
  <c r="H9" i="24" a="1"/>
  <c r="H9" i="24" s="1"/>
  <c r="K9" i="47" s="1"/>
  <c r="I9" i="24" a="1"/>
  <c r="I9" i="24" s="1"/>
  <c r="J9" i="24" a="1"/>
  <c r="J9" i="24" s="1"/>
  <c r="K9" i="24" a="1"/>
  <c r="K9" i="24" s="1"/>
  <c r="L9" i="24" a="1"/>
  <c r="L9" i="24"/>
  <c r="M9" i="24" a="1"/>
  <c r="M9" i="24" s="1"/>
  <c r="N9" i="24" a="1"/>
  <c r="N9" i="24" s="1"/>
  <c r="O9" i="24" a="1"/>
  <c r="O9" i="24" s="1"/>
  <c r="P9" i="24" a="1"/>
  <c r="P9" i="24"/>
  <c r="F10" i="24" a="1"/>
  <c r="F10" i="24" s="1"/>
  <c r="G10" i="24" a="1"/>
  <c r="G10" i="24" s="1"/>
  <c r="H10" i="24" a="1"/>
  <c r="H10" i="24" s="1"/>
  <c r="K10" i="47" s="1"/>
  <c r="I10" i="24" a="1"/>
  <c r="I10" i="24"/>
  <c r="J10" i="24" a="1"/>
  <c r="J10" i="24" s="1"/>
  <c r="K10" i="24" a="1"/>
  <c r="K10" i="24" s="1"/>
  <c r="L10" i="24" a="1"/>
  <c r="L10" i="24" s="1"/>
  <c r="M10" i="24" a="1"/>
  <c r="M10" i="24"/>
  <c r="N10" i="24" a="1"/>
  <c r="N10" i="24" s="1"/>
  <c r="O10" i="24" a="1"/>
  <c r="O10" i="24" s="1"/>
  <c r="P10" i="24" a="1"/>
  <c r="P10" i="24" s="1"/>
  <c r="F11" i="24" a="1"/>
  <c r="F11" i="24"/>
  <c r="G11" i="24" a="1"/>
  <c r="G11" i="24" s="1"/>
  <c r="H11" i="24" a="1"/>
  <c r="H11" i="24" s="1"/>
  <c r="K11" i="47" s="1"/>
  <c r="I11" i="24" a="1"/>
  <c r="I11" i="24" s="1"/>
  <c r="J11" i="24" a="1"/>
  <c r="J11" i="24" s="1"/>
  <c r="K11" i="24" a="1"/>
  <c r="K11" i="24"/>
  <c r="L11" i="24" a="1"/>
  <c r="L11" i="24" s="1"/>
  <c r="M11" i="24" a="1"/>
  <c r="M11" i="24" s="1"/>
  <c r="N11" i="24" a="1"/>
  <c r="N11" i="24" s="1"/>
  <c r="O11" i="24" a="1"/>
  <c r="O11" i="24"/>
  <c r="P11" i="24" a="1"/>
  <c r="P11" i="24" s="1"/>
  <c r="F12" i="24" a="1"/>
  <c r="F12" i="24" s="1"/>
  <c r="G12" i="24" a="1"/>
  <c r="G12" i="24" s="1"/>
  <c r="H12" i="24" a="1"/>
  <c r="H12" i="24"/>
  <c r="K12" i="47" s="1"/>
  <c r="I12" i="24" a="1"/>
  <c r="I12" i="24" s="1"/>
  <c r="J12" i="24" a="1"/>
  <c r="J12" i="24"/>
  <c r="K12" i="24" a="1"/>
  <c r="K12" i="24" s="1"/>
  <c r="L12" i="24" a="1"/>
  <c r="L12" i="24" s="1"/>
  <c r="M12" i="24" a="1"/>
  <c r="M12" i="24" s="1"/>
  <c r="N12" i="24" a="1"/>
  <c r="N12" i="24"/>
  <c r="O12" i="24" a="1"/>
  <c r="O12" i="24" s="1"/>
  <c r="P12" i="24" a="1"/>
  <c r="P12" i="24" s="1"/>
  <c r="F13" i="24" a="1"/>
  <c r="F13" i="24" s="1"/>
  <c r="G13" i="24" a="1"/>
  <c r="G13" i="24"/>
  <c r="H13" i="24" a="1"/>
  <c r="H13" i="24" s="1"/>
  <c r="K13" i="47" s="1"/>
  <c r="I13" i="24" a="1"/>
  <c r="I13" i="24" s="1"/>
  <c r="M13" i="47" s="1"/>
  <c r="J13" i="24" a="1"/>
  <c r="J13" i="24"/>
  <c r="K13" i="24" a="1"/>
  <c r="K13" i="24" s="1"/>
  <c r="L13" i="24" a="1"/>
  <c r="L13" i="24" s="1"/>
  <c r="M13" i="24" a="1"/>
  <c r="M13" i="24" s="1"/>
  <c r="N13" i="24" a="1"/>
  <c r="N13" i="24"/>
  <c r="O13" i="24" a="1"/>
  <c r="O13" i="24" s="1"/>
  <c r="P13" i="24" a="1"/>
  <c r="P13" i="24" s="1"/>
  <c r="E9" i="24" a="1"/>
  <c r="E9" i="24" s="1"/>
  <c r="E9" i="67" s="1"/>
  <c r="E10" i="24" a="1"/>
  <c r="E10" i="24" s="1"/>
  <c r="E10" i="67" s="1"/>
  <c r="E11" i="24" a="1"/>
  <c r="E11" i="24" s="1"/>
  <c r="E11" i="67" s="1"/>
  <c r="E12" i="24" a="1"/>
  <c r="E12" i="24" s="1"/>
  <c r="E12" i="67" s="1"/>
  <c r="E13" i="24" a="1"/>
  <c r="E13" i="24" s="1"/>
  <c r="E13" i="67" s="1"/>
  <c r="E8" i="24" a="1"/>
  <c r="E8" i="24" s="1"/>
  <c r="E8" i="67" s="1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" i="16"/>
  <c r="D10" i="15"/>
  <c r="I20" i="22" s="1" a="1"/>
  <c r="I20" i="22" s="1"/>
  <c r="V20" i="22" s="1"/>
  <c r="D11" i="15"/>
  <c r="D12" i="15"/>
  <c r="F42" i="22" s="1" a="1"/>
  <c r="F42" i="22" s="1"/>
  <c r="S42" i="22" s="1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9" i="15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9" i="14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9" i="8"/>
  <c r="S10" i="23"/>
  <c r="F23" i="61"/>
  <c r="T10" i="23"/>
  <c r="G23" i="61" s="1"/>
  <c r="U10" i="23"/>
  <c r="K39" i="47" s="1"/>
  <c r="V10" i="23"/>
  <c r="L23" i="61" s="1"/>
  <c r="W10" i="23"/>
  <c r="M23" i="61"/>
  <c r="X10" i="23"/>
  <c r="N23" i="61" s="1"/>
  <c r="Y10" i="23"/>
  <c r="P39" i="47" s="1"/>
  <c r="Z10" i="23"/>
  <c r="Q39" i="47" s="1"/>
  <c r="AA10" i="23"/>
  <c r="R39" i="47"/>
  <c r="AB10" i="23"/>
  <c r="S39" i="47" s="1"/>
  <c r="AC10" i="23"/>
  <c r="T39" i="47" s="1"/>
  <c r="R41" i="47"/>
  <c r="R10" i="23"/>
  <c r="E23" i="61" s="1"/>
  <c r="T38" i="47"/>
  <c r="S38" i="47"/>
  <c r="R38" i="47"/>
  <c r="Q38" i="47"/>
  <c r="P38" i="47"/>
  <c r="M38" i="47"/>
  <c r="K38" i="47"/>
  <c r="T37" i="47"/>
  <c r="S37" i="47"/>
  <c r="R37" i="47"/>
  <c r="Q37" i="47"/>
  <c r="P37" i="47"/>
  <c r="K37" i="47"/>
  <c r="T36" i="47"/>
  <c r="S36" i="47"/>
  <c r="R36" i="47"/>
  <c r="Q36" i="47"/>
  <c r="P36" i="47"/>
  <c r="K36" i="47"/>
  <c r="T35" i="47"/>
  <c r="S35" i="47"/>
  <c r="R35" i="47"/>
  <c r="Q35" i="47"/>
  <c r="P35" i="47"/>
  <c r="K35" i="47"/>
  <c r="T34" i="47"/>
  <c r="S34" i="47"/>
  <c r="R34" i="47"/>
  <c r="Q34" i="47"/>
  <c r="P34" i="47"/>
  <c r="K34" i="47"/>
  <c r="AC10" i="22"/>
  <c r="T33" i="47" s="1"/>
  <c r="AB10" i="22"/>
  <c r="S33" i="47" s="1"/>
  <c r="AA10" i="22"/>
  <c r="R33" i="47" s="1"/>
  <c r="Z10" i="22"/>
  <c r="Q33" i="47"/>
  <c r="Y10" i="22"/>
  <c r="P33" i="47" s="1"/>
  <c r="X10" i="22"/>
  <c r="N15" i="61" s="1"/>
  <c r="W10" i="22"/>
  <c r="M15" i="61" s="1"/>
  <c r="V10" i="22"/>
  <c r="L15" i="61"/>
  <c r="U10" i="22"/>
  <c r="K33" i="47" s="1"/>
  <c r="T10" i="22"/>
  <c r="G15" i="61" s="1"/>
  <c r="S10" i="22"/>
  <c r="F15" i="61" s="1"/>
  <c r="R10" i="22"/>
  <c r="E15" i="61"/>
  <c r="N21" i="22" a="1"/>
  <c r="N21" i="22" s="1"/>
  <c r="AA21" i="22" s="1"/>
  <c r="L27" i="22" a="1"/>
  <c r="L27" i="22" s="1"/>
  <c r="Y27" i="22" s="1"/>
  <c r="F33" i="22" a="1"/>
  <c r="F33" i="22" s="1"/>
  <c r="S33" i="22" s="1"/>
  <c r="K34" i="22" a="1"/>
  <c r="K34" i="22" s="1"/>
  <c r="X34" i="22" s="1"/>
  <c r="P35" i="22" a="1"/>
  <c r="P35" i="22" s="1"/>
  <c r="AC35" i="22" s="1"/>
  <c r="J37" i="22" a="1"/>
  <c r="J37" i="22" s="1"/>
  <c r="W37" i="22" s="1"/>
  <c r="O38" i="22" a="1"/>
  <c r="O38" i="22" s="1"/>
  <c r="AB38" i="22" s="1"/>
  <c r="I40" i="22" a="1"/>
  <c r="I40" i="22" s="1"/>
  <c r="V40" i="22" s="1"/>
  <c r="M41" i="22" a="1"/>
  <c r="M41" i="22" s="1"/>
  <c r="Z41" i="22" s="1"/>
  <c r="G43" i="22" a="1"/>
  <c r="G43" i="22" s="1"/>
  <c r="T43" i="22" s="1"/>
  <c r="K44" i="22" a="1"/>
  <c r="K44" i="22" s="1"/>
  <c r="X44" i="22" s="1"/>
  <c r="N45" i="22" a="1"/>
  <c r="N45" i="22" s="1"/>
  <c r="AA45" i="22" s="1"/>
  <c r="F47" i="22" a="1"/>
  <c r="F47" i="22" s="1"/>
  <c r="S47" i="22" s="1"/>
  <c r="J48" i="22" a="1"/>
  <c r="J48" i="22" s="1"/>
  <c r="W48" i="22" s="1"/>
  <c r="O49" i="22" a="1"/>
  <c r="O49" i="22" s="1"/>
  <c r="AB49" i="22" s="1"/>
  <c r="G50" i="22" a="1"/>
  <c r="G50" i="22" s="1"/>
  <c r="T50" i="22" s="1"/>
  <c r="J51" i="22" a="1"/>
  <c r="J51" i="22" s="1"/>
  <c r="W51" i="22" s="1"/>
  <c r="O52" i="22" a="1"/>
  <c r="O52" i="22" s="1"/>
  <c r="AB52" i="22" s="1"/>
  <c r="H53" i="22" a="1"/>
  <c r="H53" i="22" s="1"/>
  <c r="U53" i="22" s="1"/>
  <c r="I54" i="22" a="1"/>
  <c r="I54" i="22" s="1"/>
  <c r="V54" i="22" s="1"/>
  <c r="M54" i="22" a="1"/>
  <c r="M54" i="22" s="1"/>
  <c r="Z54" i="22" s="1"/>
  <c r="N55" i="22" a="1"/>
  <c r="N55" i="22" s="1"/>
  <c r="AA55" i="22" s="1"/>
  <c r="G56" i="22" a="1"/>
  <c r="G56" i="22" s="1"/>
  <c r="T56" i="22" s="1"/>
  <c r="H57" i="22" a="1"/>
  <c r="H57" i="22" s="1"/>
  <c r="U57" i="22" s="1"/>
  <c r="L57" i="22" a="1"/>
  <c r="L57" i="22" s="1"/>
  <c r="Y57" i="22" s="1"/>
  <c r="M58" i="22" a="1"/>
  <c r="M58" i="22" s="1"/>
  <c r="Z58" i="22" s="1"/>
  <c r="F59" i="22" a="1"/>
  <c r="F59" i="22" s="1"/>
  <c r="S59" i="22" s="1"/>
  <c r="J59" i="22" a="1"/>
  <c r="J59" i="22" s="1"/>
  <c r="W59" i="22" s="1"/>
  <c r="E20" i="22" a="1"/>
  <c r="E20" i="22" s="1"/>
  <c r="R20" i="22" s="1"/>
  <c r="E23" i="22" a="1"/>
  <c r="E23" i="22" s="1"/>
  <c r="R23" i="22" s="1"/>
  <c r="E30" i="22" a="1"/>
  <c r="E30" i="22" s="1"/>
  <c r="R30" i="22" s="1"/>
  <c r="E36" i="22" a="1"/>
  <c r="E36" i="22" s="1"/>
  <c r="R36" i="22" s="1"/>
  <c r="E39" i="22" a="1"/>
  <c r="E39" i="22" s="1"/>
  <c r="R39" i="22" s="1"/>
  <c r="E43" i="22" a="1"/>
  <c r="E43" i="22" s="1"/>
  <c r="R43" i="22" s="1"/>
  <c r="E54" i="22" a="1"/>
  <c r="E54" i="22" s="1"/>
  <c r="R54" i="22" s="1"/>
  <c r="E58" i="22" a="1"/>
  <c r="E58" i="22" s="1"/>
  <c r="R58" i="22" s="1"/>
  <c r="H18" i="22" a="1"/>
  <c r="H18" i="22" s="1"/>
  <c r="L18" i="22" a="1"/>
  <c r="L18" i="22" s="1"/>
  <c r="P18" i="22" a="1"/>
  <c r="P18" i="22"/>
  <c r="I19" i="22" a="1"/>
  <c r="I19" i="22" s="1"/>
  <c r="V19" i="22" s="1"/>
  <c r="M19" i="22" a="1"/>
  <c r="M19" i="22" s="1"/>
  <c r="Z19" i="22" s="1"/>
  <c r="F20" i="22" a="1"/>
  <c r="F20" i="22"/>
  <c r="S20" i="22" s="1"/>
  <c r="N20" i="22" a="1"/>
  <c r="N20" i="22" s="1"/>
  <c r="AA20" i="22" s="1"/>
  <c r="G21" i="22" a="1"/>
  <c r="G21" i="22" s="1"/>
  <c r="T21" i="22" s="1"/>
  <c r="K21" i="22" a="1"/>
  <c r="K21" i="22"/>
  <c r="X21" i="22" s="1"/>
  <c r="H22" i="22" a="1"/>
  <c r="H22" i="22" s="1"/>
  <c r="U22" i="22" s="1"/>
  <c r="L22" i="22" a="1"/>
  <c r="L22" i="22" s="1"/>
  <c r="Y22" i="22" s="1"/>
  <c r="P22" i="22" a="1"/>
  <c r="P22" i="22"/>
  <c r="AC22" i="22" s="1"/>
  <c r="M23" i="22" a="1"/>
  <c r="M23" i="22" s="1"/>
  <c r="Z23" i="22" s="1"/>
  <c r="F24" i="22" a="1"/>
  <c r="F24" i="22" s="1"/>
  <c r="S24" i="22" s="1"/>
  <c r="J24" i="22" a="1"/>
  <c r="J24" i="22"/>
  <c r="W24" i="22" s="1"/>
  <c r="G25" i="22" a="1"/>
  <c r="G25" i="22" s="1"/>
  <c r="T25" i="22" s="1"/>
  <c r="K25" i="22" a="1"/>
  <c r="K25" i="22" s="1"/>
  <c r="X25" i="22" s="1"/>
  <c r="O25" i="22" a="1"/>
  <c r="O25" i="22"/>
  <c r="AB25" i="22" s="1"/>
  <c r="L26" i="22" a="1"/>
  <c r="L26" i="22" s="1"/>
  <c r="Y26" i="22" s="1"/>
  <c r="P26" i="22" a="1"/>
  <c r="P26" i="22" s="1"/>
  <c r="AC26" i="22" s="1"/>
  <c r="I27" i="22" a="1"/>
  <c r="I27" i="22" s="1"/>
  <c r="V27" i="22" s="1"/>
  <c r="F28" i="22" a="1"/>
  <c r="F28" i="22" s="1"/>
  <c r="S28" i="22" s="1"/>
  <c r="J28" i="22" a="1"/>
  <c r="J28" i="22" s="1"/>
  <c r="W28" i="22" s="1"/>
  <c r="N28" i="22" a="1"/>
  <c r="N28" i="22" s="1"/>
  <c r="AA28" i="22" s="1"/>
  <c r="K29" i="22" a="1"/>
  <c r="K29" i="22" s="1"/>
  <c r="X29" i="22" s="1"/>
  <c r="O29" i="22" a="1"/>
  <c r="O29" i="22" s="1"/>
  <c r="AB29" i="22" s="1"/>
  <c r="H30" i="22" a="1"/>
  <c r="H30" i="22" s="1"/>
  <c r="U30" i="22" s="1"/>
  <c r="P30" i="22" a="1"/>
  <c r="P30" i="22" s="1"/>
  <c r="AC30" i="22" s="1"/>
  <c r="I31" i="22" a="1"/>
  <c r="I31" i="22" s="1"/>
  <c r="V31" i="22" s="1"/>
  <c r="M31" i="22" a="1"/>
  <c r="M31" i="22" s="1"/>
  <c r="Z31" i="22" s="1"/>
  <c r="J32" i="22" a="1"/>
  <c r="J32" i="22" s="1"/>
  <c r="W32" i="22" s="1"/>
  <c r="N32" i="22" a="1"/>
  <c r="N32" i="22" s="1"/>
  <c r="AA32" i="22" s="1"/>
  <c r="G33" i="22" a="1"/>
  <c r="G33" i="22" s="1"/>
  <c r="T33" i="22" s="1"/>
  <c r="O33" i="22" a="1"/>
  <c r="O33" i="22" s="1"/>
  <c r="AB33" i="22" s="1"/>
  <c r="H34" i="22" a="1"/>
  <c r="H34" i="22" s="1"/>
  <c r="U34" i="22" s="1"/>
  <c r="L34" i="22" a="1"/>
  <c r="L34" i="22" s="1"/>
  <c r="Y34" i="22" s="1"/>
  <c r="I35" i="22" a="1"/>
  <c r="I35" i="22" s="1"/>
  <c r="V35" i="22" s="1"/>
  <c r="M35" i="22" a="1"/>
  <c r="M35" i="22" s="1"/>
  <c r="Z35" i="22" s="1"/>
  <c r="F36" i="22" a="1"/>
  <c r="F36" i="22" s="1"/>
  <c r="S36" i="22" s="1"/>
  <c r="N36" i="22" a="1"/>
  <c r="N36" i="22" s="1"/>
  <c r="AA36" i="22" s="1"/>
  <c r="G37" i="22" a="1"/>
  <c r="G37" i="22" s="1"/>
  <c r="T37" i="22" s="1"/>
  <c r="K37" i="22" a="1"/>
  <c r="K37" i="22" s="1"/>
  <c r="X37" i="22" s="1"/>
  <c r="H38" i="22" a="1"/>
  <c r="H38" i="22" s="1"/>
  <c r="U38" i="22" s="1"/>
  <c r="L38" i="22" a="1"/>
  <c r="L38" i="22" s="1"/>
  <c r="Y38" i="22" s="1"/>
  <c r="P38" i="22" a="1"/>
  <c r="P38" i="22" s="1"/>
  <c r="AC38" i="22" s="1"/>
  <c r="M39" i="22" a="1"/>
  <c r="M39" i="22" s="1"/>
  <c r="Z39" i="22" s="1"/>
  <c r="F40" i="22" a="1"/>
  <c r="F40" i="22" s="1"/>
  <c r="S40" i="22" s="1"/>
  <c r="J40" i="22" a="1"/>
  <c r="J40" i="22" s="1"/>
  <c r="W40" i="22" s="1"/>
  <c r="F41" i="22" a="1"/>
  <c r="F41" i="22" s="1"/>
  <c r="S41" i="22" s="1"/>
  <c r="J41" i="22" a="1"/>
  <c r="J41" i="22" s="1"/>
  <c r="W41" i="22" s="1"/>
  <c r="N41" i="22" a="1"/>
  <c r="N41" i="22" s="1"/>
  <c r="AA41" i="22" s="1"/>
  <c r="J42" i="22" a="1"/>
  <c r="J42" i="22" s="1"/>
  <c r="W42" i="22" s="1"/>
  <c r="M42" i="22" a="1"/>
  <c r="M42" i="22" s="1"/>
  <c r="Z42" i="22" s="1"/>
  <c r="P42" i="22" a="1"/>
  <c r="P42" i="22" s="1"/>
  <c r="AC42" i="22" s="1"/>
  <c r="L43" i="22" a="1"/>
  <c r="L43" i="22" s="1"/>
  <c r="Y43" i="22" s="1"/>
  <c r="P43" i="22" a="1"/>
  <c r="P43" i="22" s="1"/>
  <c r="AC43" i="22" s="1"/>
  <c r="H44" i="22" a="1"/>
  <c r="H44" i="22" s="1"/>
  <c r="U44" i="22" s="1"/>
  <c r="H45" i="22" a="1"/>
  <c r="H45" i="22" s="1"/>
  <c r="U45" i="22" s="1"/>
  <c r="O45" i="22" a="1"/>
  <c r="O45" i="22" s="1"/>
  <c r="AB45" i="22" s="1"/>
  <c r="G46" i="22" a="1"/>
  <c r="G46" i="22" s="1"/>
  <c r="T46" i="22" s="1"/>
  <c r="O46" i="22" a="1"/>
  <c r="O46" i="22" s="1"/>
  <c r="AB46" i="22" s="1"/>
  <c r="G47" i="22" a="1"/>
  <c r="G47" i="22" s="1"/>
  <c r="T47" i="22" s="1"/>
  <c r="N47" i="22" a="1"/>
  <c r="N47" i="22" s="1"/>
  <c r="AA47" i="22" s="1"/>
  <c r="N48" i="22" a="1"/>
  <c r="N48" i="22" s="1"/>
  <c r="AA48" i="22" s="1"/>
  <c r="F49" i="22" a="1"/>
  <c r="F49" i="22" s="1"/>
  <c r="S49" i="22" s="1"/>
  <c r="I49" i="22" a="1"/>
  <c r="I49" i="22" s="1"/>
  <c r="V49" i="22" s="1"/>
  <c r="H50" i="22" a="1"/>
  <c r="H50" i="22" s="1"/>
  <c r="U50" i="22" s="1"/>
  <c r="K50" i="22" a="1"/>
  <c r="K50" i="22" s="1"/>
  <c r="X50" i="22" s="1"/>
  <c r="N50" i="22" a="1"/>
  <c r="N50" i="22" s="1"/>
  <c r="AA50" i="22" s="1"/>
  <c r="K51" i="22" a="1"/>
  <c r="K51" i="22" s="1"/>
  <c r="X51" i="22" s="1"/>
  <c r="O51" i="22" a="1"/>
  <c r="O51" i="22" s="1"/>
  <c r="AB51" i="22" s="1"/>
  <c r="H52" i="22" a="1"/>
  <c r="H52" i="22" s="1"/>
  <c r="U52" i="22" s="1"/>
  <c r="P52" i="22" a="1"/>
  <c r="P52" i="22" s="1"/>
  <c r="AC52" i="22" s="1"/>
  <c r="I53" i="22" a="1"/>
  <c r="I53" i="22" s="1"/>
  <c r="V53" i="22" s="1"/>
  <c r="M53" i="22" a="1"/>
  <c r="M53" i="22" s="1"/>
  <c r="Z53" i="22" s="1"/>
  <c r="J54" i="22" a="1"/>
  <c r="J54" i="22" s="1"/>
  <c r="W54" i="22" s="1"/>
  <c r="N54" i="22" a="1"/>
  <c r="N54" i="22" s="1"/>
  <c r="AA54" i="22" s="1"/>
  <c r="G55" i="22" a="1"/>
  <c r="G55" i="22" s="1"/>
  <c r="T55" i="22" s="1"/>
  <c r="O55" i="22" a="1"/>
  <c r="O55" i="22" s="1"/>
  <c r="AB55" i="22" s="1"/>
  <c r="H56" i="22" a="1"/>
  <c r="H56" i="22" s="1"/>
  <c r="U56" i="22" s="1"/>
  <c r="L56" i="22" a="1"/>
  <c r="L56" i="22" s="1"/>
  <c r="Y56" i="22" s="1"/>
  <c r="I57" i="22" a="1"/>
  <c r="I57" i="22" s="1"/>
  <c r="V57" i="22" s="1"/>
  <c r="M57" i="22" a="1"/>
  <c r="M57" i="22" s="1"/>
  <c r="Z57" i="22" s="1"/>
  <c r="F58" i="22" a="1"/>
  <c r="F58" i="22" s="1"/>
  <c r="S58" i="22" s="1"/>
  <c r="N58" i="22" a="1"/>
  <c r="N58" i="22" s="1"/>
  <c r="AA58" i="22" s="1"/>
  <c r="G59" i="22" a="1"/>
  <c r="G59" i="22" s="1"/>
  <c r="T59" i="22" s="1"/>
  <c r="K59" i="22" a="1"/>
  <c r="K59" i="22" s="1"/>
  <c r="X59" i="22" s="1"/>
  <c r="E21" i="22" a="1"/>
  <c r="E21" i="22" s="1"/>
  <c r="R21" i="22" s="1"/>
  <c r="E24" i="22" a="1"/>
  <c r="E24" i="22" s="1"/>
  <c r="R24" i="22" s="1"/>
  <c r="E27" i="22" a="1"/>
  <c r="E27" i="22" s="1"/>
  <c r="R27" i="22" s="1"/>
  <c r="E37" i="22" a="1"/>
  <c r="E37" i="22" s="1"/>
  <c r="R37" i="22" s="1"/>
  <c r="E40" i="22" a="1"/>
  <c r="E40" i="22" s="1"/>
  <c r="R40" i="22" s="1"/>
  <c r="E44" i="22" a="1"/>
  <c r="E44" i="22" s="1"/>
  <c r="R44" i="22" s="1"/>
  <c r="E51" i="22" a="1"/>
  <c r="E51" i="22" s="1"/>
  <c r="R51" i="22" s="1"/>
  <c r="E55" i="22" a="1"/>
  <c r="E55" i="22" s="1"/>
  <c r="R55" i="22" s="1"/>
  <c r="E59" i="22" a="1"/>
  <c r="E59" i="22" s="1"/>
  <c r="R59" i="22" s="1"/>
  <c r="M18" i="22" a="1"/>
  <c r="M18" i="22" s="1"/>
  <c r="J19" i="22" a="1"/>
  <c r="J19" i="22" s="1"/>
  <c r="W19" i="22" s="1"/>
  <c r="N19" i="22" a="1"/>
  <c r="N19" i="22" s="1"/>
  <c r="AA19" i="22" s="1"/>
  <c r="G20" i="22" a="1"/>
  <c r="G20" i="22"/>
  <c r="T20" i="22" s="1"/>
  <c r="O20" i="22" a="1"/>
  <c r="O20" i="22" s="1"/>
  <c r="AB20" i="22" s="1"/>
  <c r="H21" i="22" a="1"/>
  <c r="H21" i="22" s="1"/>
  <c r="U21" i="22" s="1"/>
  <c r="L21" i="22" a="1"/>
  <c r="L21" i="22"/>
  <c r="Y21" i="22" s="1"/>
  <c r="I22" i="22" a="1"/>
  <c r="I22" i="22" s="1"/>
  <c r="V22" i="22" s="1"/>
  <c r="M22" i="22" a="1"/>
  <c r="M22" i="22" s="1"/>
  <c r="Z22" i="22" s="1"/>
  <c r="F23" i="22" a="1"/>
  <c r="F23" i="22"/>
  <c r="S23" i="22" s="1"/>
  <c r="N23" i="22" a="1"/>
  <c r="N23" i="22" s="1"/>
  <c r="AA23" i="22" s="1"/>
  <c r="G24" i="22" a="1"/>
  <c r="G24" i="22" s="1"/>
  <c r="T24" i="22" s="1"/>
  <c r="K24" i="22" a="1"/>
  <c r="K24" i="22"/>
  <c r="X24" i="22" s="1"/>
  <c r="H25" i="22" a="1"/>
  <c r="H25" i="22" s="1"/>
  <c r="U25" i="22" s="1"/>
  <c r="L25" i="22" a="1"/>
  <c r="L25" i="22" s="1"/>
  <c r="Y25" i="22" s="1"/>
  <c r="P25" i="22" a="1"/>
  <c r="P25" i="22"/>
  <c r="AC25" i="22" s="1"/>
  <c r="M26" i="22" a="1"/>
  <c r="M26" i="22" s="1"/>
  <c r="Z26" i="22" s="1"/>
  <c r="F27" i="22" a="1"/>
  <c r="F27" i="22" s="1"/>
  <c r="S27" i="22" s="1"/>
  <c r="J27" i="22" a="1"/>
  <c r="J27" i="22"/>
  <c r="W27" i="22" s="1"/>
  <c r="G28" i="22" a="1"/>
  <c r="G28" i="22" s="1"/>
  <c r="T28" i="22" s="1"/>
  <c r="K28" i="22" a="1"/>
  <c r="K28" i="22" s="1"/>
  <c r="X28" i="22" s="1"/>
  <c r="O28" i="22" a="1"/>
  <c r="O28" i="22"/>
  <c r="AB28" i="22" s="1"/>
  <c r="L29" i="22" a="1"/>
  <c r="L29" i="22" s="1"/>
  <c r="Y29" i="22" s="1"/>
  <c r="P29" i="22" a="1"/>
  <c r="P29" i="22" s="1"/>
  <c r="AC29" i="22" s="1"/>
  <c r="I30" i="22" a="1"/>
  <c r="I30" i="22"/>
  <c r="V30" i="22" s="1"/>
  <c r="F31" i="22" a="1"/>
  <c r="F31" i="22" s="1"/>
  <c r="S31" i="22" s="1"/>
  <c r="J31" i="22" a="1"/>
  <c r="J31" i="22" s="1"/>
  <c r="W31" i="22" s="1"/>
  <c r="N31" i="22" a="1"/>
  <c r="N31" i="22"/>
  <c r="AA31" i="22"/>
  <c r="K32" i="22" a="1"/>
  <c r="K32" i="22" s="1"/>
  <c r="X32" i="22" s="1"/>
  <c r="O32" i="22" a="1"/>
  <c r="O32" i="22"/>
  <c r="AB32" i="22" s="1"/>
  <c r="H33" i="22" a="1"/>
  <c r="H33" i="22" s="1"/>
  <c r="U33" i="22" s="1"/>
  <c r="P33" i="22" a="1"/>
  <c r="P33" i="22" s="1"/>
  <c r="AC33" i="22" s="1"/>
  <c r="I34" i="22" a="1"/>
  <c r="I34" i="22" s="1"/>
  <c r="V34" i="22" s="1"/>
  <c r="M34" i="22" a="1"/>
  <c r="M34" i="22" s="1"/>
  <c r="Z34" i="22" s="1"/>
  <c r="J35" i="22" a="1"/>
  <c r="J35" i="22" s="1"/>
  <c r="W35" i="22" s="1"/>
  <c r="N35" i="22" a="1"/>
  <c r="N35" i="22" s="1"/>
  <c r="AA35" i="22" s="1"/>
  <c r="G36" i="22" a="1"/>
  <c r="G36" i="22"/>
  <c r="T36" i="22" s="1"/>
  <c r="O36" i="22" a="1"/>
  <c r="O36" i="22" s="1"/>
  <c r="AB36" i="22" s="1"/>
  <c r="H37" i="22" a="1"/>
  <c r="H37" i="22" s="1"/>
  <c r="U37" i="22" s="1"/>
  <c r="L37" i="22" a="1"/>
  <c r="L37" i="22"/>
  <c r="Y37" i="22"/>
  <c r="P37" i="22" a="1"/>
  <c r="P37" i="22" s="1"/>
  <c r="AC37" i="22" s="1"/>
  <c r="I38" i="22" a="1"/>
  <c r="I38" i="22" s="1"/>
  <c r="V38" i="22" s="1"/>
  <c r="M38" i="22" a="1"/>
  <c r="M38" i="22" s="1"/>
  <c r="Z38" i="22" s="1"/>
  <c r="F39" i="22" a="1"/>
  <c r="F39" i="22"/>
  <c r="S39" i="22" s="1"/>
  <c r="J39" i="22" a="1"/>
  <c r="J39" i="22" s="1"/>
  <c r="W39" i="22" s="1"/>
  <c r="N39" i="22" a="1"/>
  <c r="N39" i="22" s="1"/>
  <c r="AA39" i="22" s="1"/>
  <c r="G40" i="22" a="1"/>
  <c r="G40" i="22" s="1"/>
  <c r="T40" i="22" s="1"/>
  <c r="N40" i="22" a="1"/>
  <c r="N40" i="22"/>
  <c r="AA40" i="22"/>
  <c r="G41" i="22" a="1"/>
  <c r="G41" i="22" s="1"/>
  <c r="T41" i="22" s="1"/>
  <c r="K41" i="22" a="1"/>
  <c r="K41" i="22" s="1"/>
  <c r="X41" i="22" s="1"/>
  <c r="O41" i="22" a="1"/>
  <c r="O41" i="22" s="1"/>
  <c r="AB41" i="22" s="1"/>
  <c r="H42" i="22" a="1"/>
  <c r="H42" i="22"/>
  <c r="U42" i="22" s="1"/>
  <c r="K42" i="22" a="1"/>
  <c r="K42" i="22" s="1"/>
  <c r="X42" i="22" s="1"/>
  <c r="F43" i="22" a="1"/>
  <c r="F43" i="22" s="1"/>
  <c r="S43" i="22" s="1"/>
  <c r="I43" i="22" a="1"/>
  <c r="I43" i="22" s="1"/>
  <c r="V43" i="22" s="1"/>
  <c r="M43" i="22" a="1"/>
  <c r="M43" i="22"/>
  <c r="Z43" i="22"/>
  <c r="F44" i="22" a="1"/>
  <c r="F44" i="22" s="1"/>
  <c r="S44" i="22" s="1"/>
  <c r="I44" i="22" a="1"/>
  <c r="I44" i="22" s="1"/>
  <c r="V44" i="22" s="1"/>
  <c r="L44" i="22" a="1"/>
  <c r="L44" i="22" s="1"/>
  <c r="Y44" i="22" s="1"/>
  <c r="P44" i="22" a="1"/>
  <c r="P44" i="22"/>
  <c r="AC44" i="22" s="1"/>
  <c r="I45" i="22" a="1"/>
  <c r="I45" i="22" s="1"/>
  <c r="V45" i="22" s="1"/>
  <c r="L45" i="22" a="1"/>
  <c r="L45" i="22" s="1"/>
  <c r="Y45" i="22" s="1"/>
  <c r="P45" i="22" a="1"/>
  <c r="P45" i="22" s="1"/>
  <c r="AC45" i="22" s="1"/>
  <c r="H46" i="22" a="1"/>
  <c r="H46" i="22"/>
  <c r="U46" i="22"/>
  <c r="L46" i="22" a="1"/>
  <c r="L46" i="22" s="1"/>
  <c r="Y46" i="22" s="1"/>
  <c r="P46" i="22" a="1"/>
  <c r="P46" i="22" s="1"/>
  <c r="AC46" i="22" s="1"/>
  <c r="H47" i="22" a="1"/>
  <c r="H47" i="22" s="1"/>
  <c r="U47" i="22" s="1"/>
  <c r="K47" i="22" a="1"/>
  <c r="K47" i="22"/>
  <c r="X47" i="22" s="1"/>
  <c r="O47" i="22" a="1"/>
  <c r="O47" i="22" s="1"/>
  <c r="AB47" i="22" s="1"/>
  <c r="H48" i="22" a="1"/>
  <c r="H48" i="22" s="1"/>
  <c r="U48" i="22" s="1"/>
  <c r="K48" i="22" a="1"/>
  <c r="K48" i="22" s="1"/>
  <c r="X48" i="22" s="1"/>
  <c r="O48" i="22" a="1"/>
  <c r="O48" i="22"/>
  <c r="AB48" i="22"/>
  <c r="G49" i="22" a="1"/>
  <c r="G49" i="22" s="1"/>
  <c r="T49" i="22" s="1"/>
  <c r="J49" i="22" a="1"/>
  <c r="J49" i="22" s="1"/>
  <c r="W49" i="22" s="1"/>
  <c r="M49" i="22" a="1"/>
  <c r="M49" i="22" s="1"/>
  <c r="Z49" i="22" s="1"/>
  <c r="I50" i="22" a="1"/>
  <c r="I50" i="22" s="1"/>
  <c r="V50" i="22" s="1"/>
  <c r="L50" i="22" a="1"/>
  <c r="L50" i="22"/>
  <c r="Y50" i="22" s="1"/>
  <c r="O50" i="22" a="1"/>
  <c r="O50" i="22" s="1"/>
  <c r="AB50" i="22" s="1"/>
  <c r="H51" i="22" a="1"/>
  <c r="H51" i="22" s="1"/>
  <c r="U51" i="22" s="1"/>
  <c r="L51" i="22" a="1"/>
  <c r="L51" i="22" s="1"/>
  <c r="Y51" i="22" s="1"/>
  <c r="P51" i="22" a="1"/>
  <c r="P51" i="22"/>
  <c r="AC51" i="22" s="1"/>
  <c r="I52" i="22" a="1"/>
  <c r="I52" i="22" s="1"/>
  <c r="V52" i="22" s="1"/>
  <c r="M52" i="22" a="1"/>
  <c r="M52" i="22" s="1"/>
  <c r="Z52" i="22" s="1"/>
  <c r="F53" i="22" a="1"/>
  <c r="F53" i="22" s="1"/>
  <c r="S53" i="22" s="1"/>
  <c r="J53" i="22" a="1"/>
  <c r="J53" i="22" s="1"/>
  <c r="W53" i="22" s="1"/>
  <c r="N53" i="22" a="1"/>
  <c r="N53" i="22" s="1"/>
  <c r="AA53" i="22" s="1"/>
  <c r="G54" i="22" a="1"/>
  <c r="G54" i="22" s="1"/>
  <c r="T54" i="22" s="1"/>
  <c r="K54" i="22" a="1"/>
  <c r="K54" i="22" s="1"/>
  <c r="X54" i="22" s="1"/>
  <c r="O54" i="22" a="1"/>
  <c r="O54" i="22" s="1"/>
  <c r="AB54" i="22" s="1"/>
  <c r="H55" i="22" a="1"/>
  <c r="H55" i="22" s="1"/>
  <c r="U55" i="22" s="1"/>
  <c r="L55" i="22" a="1"/>
  <c r="L55" i="22" s="1"/>
  <c r="Y55" i="22" s="1"/>
  <c r="P55" i="22" a="1"/>
  <c r="P55" i="22" s="1"/>
  <c r="AC55" i="22" s="1"/>
  <c r="I56" i="22" a="1"/>
  <c r="I56" i="22"/>
  <c r="V56" i="22" s="1"/>
  <c r="M56" i="22" a="1"/>
  <c r="M56" i="22" s="1"/>
  <c r="Z56" i="22" s="1"/>
  <c r="F57" i="22" a="1"/>
  <c r="F57" i="22" s="1"/>
  <c r="S57" i="22" s="1"/>
  <c r="J57" i="22" a="1"/>
  <c r="J57" i="22" s="1"/>
  <c r="W57" i="22" s="1"/>
  <c r="N57" i="22" a="1"/>
  <c r="N57" i="22"/>
  <c r="AA57" i="22" s="1"/>
  <c r="G58" i="22" a="1"/>
  <c r="G58" i="22" s="1"/>
  <c r="T58" i="22" s="1"/>
  <c r="K58" i="22" a="1"/>
  <c r="K58" i="22" s="1"/>
  <c r="X58" i="22" s="1"/>
  <c r="O58" i="22" a="1"/>
  <c r="O58" i="22" s="1"/>
  <c r="AB58" i="22" s="1"/>
  <c r="H59" i="22" a="1"/>
  <c r="H59" i="22" s="1"/>
  <c r="U59" i="22" s="1"/>
  <c r="L59" i="22" a="1"/>
  <c r="L59" i="22" s="1"/>
  <c r="Y59" i="22" s="1"/>
  <c r="P59" i="22" a="1"/>
  <c r="P59" i="22" s="1"/>
  <c r="AC59" i="22" s="1"/>
  <c r="E22" i="22" a="1"/>
  <c r="E22" i="22" s="1"/>
  <c r="R22" i="22" s="1"/>
  <c r="E25" i="22" a="1"/>
  <c r="E25" i="22" s="1"/>
  <c r="R25" i="22" s="1"/>
  <c r="E28" i="22" a="1"/>
  <c r="E28" i="22" s="1"/>
  <c r="R28" i="22" s="1"/>
  <c r="E31" i="22" a="1"/>
  <c r="E31" i="22" s="1"/>
  <c r="R31" i="22" s="1"/>
  <c r="E38" i="22" a="1"/>
  <c r="E38" i="22" s="1"/>
  <c r="R38" i="22" s="1"/>
  <c r="E41" i="22" a="1"/>
  <c r="E41" i="22"/>
  <c r="R41" i="22" s="1"/>
  <c r="E45" i="22" a="1"/>
  <c r="E45" i="22" s="1"/>
  <c r="R45" i="22" s="1"/>
  <c r="E48" i="22" a="1"/>
  <c r="E48" i="22" s="1"/>
  <c r="R48" i="22" s="1"/>
  <c r="E52" i="22" a="1"/>
  <c r="E52" i="22" s="1"/>
  <c r="R52" i="22" s="1"/>
  <c r="E56" i="22" a="1"/>
  <c r="E56" i="22"/>
  <c r="R56" i="22" s="1"/>
  <c r="E18" i="22" a="1"/>
  <c r="E18" i="22" s="1"/>
  <c r="F18" i="22" a="1"/>
  <c r="F18" i="22"/>
  <c r="J18" i="22" a="1"/>
  <c r="J18" i="22" s="1"/>
  <c r="N18" i="22" a="1"/>
  <c r="N18" i="22" s="1"/>
  <c r="G19" i="22" a="1"/>
  <c r="G19" i="22" s="1"/>
  <c r="T19" i="22" s="1"/>
  <c r="K19" i="22" a="1"/>
  <c r="K19" i="22" s="1"/>
  <c r="X19" i="22" s="1"/>
  <c r="O19" i="22" a="1"/>
  <c r="O19" i="22" s="1"/>
  <c r="AB19" i="22" s="1"/>
  <c r="H20" i="22" a="1"/>
  <c r="H20" i="22" s="1"/>
  <c r="U20" i="22" s="1"/>
  <c r="L20" i="22" a="1"/>
  <c r="L20" i="22" s="1"/>
  <c r="Y20" i="22" s="1"/>
  <c r="P20" i="22" a="1"/>
  <c r="P20" i="22" s="1"/>
  <c r="AC20" i="22" s="1"/>
  <c r="I21" i="22" a="1"/>
  <c r="I21" i="22" s="1"/>
  <c r="V21" i="22" s="1"/>
  <c r="M21" i="22" a="1"/>
  <c r="M21" i="22"/>
  <c r="Z21" i="22" s="1"/>
  <c r="F22" i="22" a="1"/>
  <c r="F22" i="22" s="1"/>
  <c r="S22" i="22" s="1"/>
  <c r="J22" i="22" a="1"/>
  <c r="J22" i="22" s="1"/>
  <c r="W22" i="22" s="1"/>
  <c r="N22" i="22" a="1"/>
  <c r="N22" i="22" s="1"/>
  <c r="AA22" i="22" s="1"/>
  <c r="G23" i="22" a="1"/>
  <c r="G23" i="22"/>
  <c r="T23" i="22" s="1"/>
  <c r="K23" i="22" a="1"/>
  <c r="K23" i="22" s="1"/>
  <c r="X23" i="22" s="1"/>
  <c r="O23" i="22" a="1"/>
  <c r="O23" i="22" s="1"/>
  <c r="AB23" i="22" s="1"/>
  <c r="H24" i="22" a="1"/>
  <c r="H24" i="22" s="1"/>
  <c r="U24" i="22" s="1"/>
  <c r="L24" i="22" a="1"/>
  <c r="L24" i="22"/>
  <c r="Y24" i="22" s="1"/>
  <c r="P24" i="22" a="1"/>
  <c r="P24" i="22" s="1"/>
  <c r="AC24" i="22" s="1"/>
  <c r="I25" i="22" a="1"/>
  <c r="I25" i="22" s="1"/>
  <c r="V25" i="22" s="1"/>
  <c r="M25" i="22" a="1"/>
  <c r="M25" i="22" s="1"/>
  <c r="Z25" i="22" s="1"/>
  <c r="F26" i="22" a="1"/>
  <c r="F26" i="22" s="1"/>
  <c r="S26" i="22" s="1"/>
  <c r="J26" i="22" a="1"/>
  <c r="J26" i="22" s="1"/>
  <c r="W26" i="22" s="1"/>
  <c r="N26" i="22" a="1"/>
  <c r="N26" i="22" s="1"/>
  <c r="AA26" i="22" s="1"/>
  <c r="G27" i="22" a="1"/>
  <c r="G27" i="22" s="1"/>
  <c r="T27" i="22" s="1"/>
  <c r="K27" i="22" a="1"/>
  <c r="K27" i="22"/>
  <c r="X27" i="22" s="1"/>
  <c r="O27" i="22" a="1"/>
  <c r="O27" i="22" s="1"/>
  <c r="AB27" i="22" s="1"/>
  <c r="H28" i="22" a="1"/>
  <c r="H28" i="22" s="1"/>
  <c r="U28" i="22" s="1"/>
  <c r="L28" i="22" a="1"/>
  <c r="L28" i="22" s="1"/>
  <c r="Y28" i="22" s="1"/>
  <c r="P28" i="22" a="1"/>
  <c r="P28" i="22"/>
  <c r="AC28" i="22" s="1"/>
  <c r="I29" i="22" a="1"/>
  <c r="I29" i="22" s="1"/>
  <c r="V29" i="22" s="1"/>
  <c r="M29" i="22" a="1"/>
  <c r="M29" i="22" s="1"/>
  <c r="Z29" i="22" s="1"/>
  <c r="F30" i="22" a="1"/>
  <c r="F30" i="22" s="1"/>
  <c r="S30" i="22" s="1"/>
  <c r="J30" i="22" a="1"/>
  <c r="J30" i="22"/>
  <c r="W30" i="22" s="1"/>
  <c r="N30" i="22" a="1"/>
  <c r="N30" i="22" s="1"/>
  <c r="AA30" i="22" s="1"/>
  <c r="G31" i="22" a="1"/>
  <c r="G31" i="22" s="1"/>
  <c r="T31" i="22" s="1"/>
  <c r="K31" i="22" a="1"/>
  <c r="K31" i="22" s="1"/>
  <c r="X31" i="22" s="1"/>
  <c r="O31" i="22" a="1"/>
  <c r="O31" i="22" s="1"/>
  <c r="AB31" i="22" s="1"/>
  <c r="H32" i="22" a="1"/>
  <c r="H32" i="22" s="1"/>
  <c r="U32" i="22" s="1"/>
  <c r="L32" i="22" a="1"/>
  <c r="L32" i="22" s="1"/>
  <c r="Y32" i="22" s="1"/>
  <c r="P32" i="22" a="1"/>
  <c r="P32" i="22" s="1"/>
  <c r="AC32" i="22" s="1"/>
  <c r="I33" i="22" a="1"/>
  <c r="I33" i="22"/>
  <c r="V33" i="22" s="1"/>
  <c r="M33" i="22" a="1"/>
  <c r="M33" i="22" s="1"/>
  <c r="Z33" i="22" s="1"/>
  <c r="F34" i="22" a="1"/>
  <c r="F34" i="22" s="1"/>
  <c r="S34" i="22" s="1"/>
  <c r="J34" i="22" a="1"/>
  <c r="J34" i="22" s="1"/>
  <c r="W34" i="22" s="1"/>
  <c r="N34" i="22" a="1"/>
  <c r="N34" i="22"/>
  <c r="AA34" i="22" s="1"/>
  <c r="G35" i="22" a="1"/>
  <c r="G35" i="22" s="1"/>
  <c r="T35" i="22" s="1"/>
  <c r="K35" i="22" a="1"/>
  <c r="K35" i="22" s="1"/>
  <c r="X35" i="22" s="1"/>
  <c r="O35" i="22" a="1"/>
  <c r="O35" i="22" s="1"/>
  <c r="AB35" i="22" s="1"/>
  <c r="H36" i="22" a="1"/>
  <c r="H36" i="22"/>
  <c r="U36" i="22" s="1"/>
  <c r="L36" i="22" a="1"/>
  <c r="L36" i="22" s="1"/>
  <c r="Y36" i="22" s="1"/>
  <c r="P36" i="22" a="1"/>
  <c r="P36" i="22" s="1"/>
  <c r="AC36" i="22" s="1"/>
  <c r="I37" i="22" a="1"/>
  <c r="I37" i="22" s="1"/>
  <c r="V37" i="22" s="1"/>
  <c r="M37" i="22" a="1"/>
  <c r="M37" i="22" s="1"/>
  <c r="Z37" i="22" s="1"/>
  <c r="F38" i="22" a="1"/>
  <c r="F38" i="22" s="1"/>
  <c r="S38" i="22" s="1"/>
  <c r="J38" i="22" a="1"/>
  <c r="J38" i="22" s="1"/>
  <c r="W38" i="22" s="1"/>
  <c r="N38" i="22" a="1"/>
  <c r="N38" i="22" s="1"/>
  <c r="AA38" i="22" s="1"/>
  <c r="G39" i="22" a="1"/>
  <c r="G39" i="22"/>
  <c r="T39" i="22" s="1"/>
  <c r="K39" i="22" a="1"/>
  <c r="K39" i="22" s="1"/>
  <c r="X39" i="22" s="1"/>
  <c r="O39" i="22" a="1"/>
  <c r="O39" i="22" s="1"/>
  <c r="AB39" i="22" s="1"/>
  <c r="H40" i="22" a="1"/>
  <c r="H40" i="22" s="1"/>
  <c r="U40" i="22" s="1"/>
  <c r="K40" i="22" a="1"/>
  <c r="K40" i="22"/>
  <c r="X40" i="22" s="1"/>
  <c r="O40" i="22" a="1"/>
  <c r="O40" i="22" s="1"/>
  <c r="AB40" i="22" s="1"/>
  <c r="H41" i="22" a="1"/>
  <c r="H41" i="22" s="1"/>
  <c r="U41" i="22" s="1"/>
  <c r="L41" i="22" a="1"/>
  <c r="L41" i="22" s="1"/>
  <c r="Y41" i="22" s="1"/>
  <c r="P41" i="22" a="1"/>
  <c r="P41" i="22"/>
  <c r="AC41" i="22" s="1"/>
  <c r="L42" i="22" a="1"/>
  <c r="L42" i="22" s="1"/>
  <c r="Y42" i="22" s="1"/>
  <c r="N42" i="22" a="1"/>
  <c r="N42" i="22" s="1"/>
  <c r="AA42" i="22" s="1"/>
  <c r="J43" i="22" a="1"/>
  <c r="J43" i="22" s="1"/>
  <c r="W43" i="22" s="1"/>
  <c r="N43" i="22" a="1"/>
  <c r="N43" i="22" s="1"/>
  <c r="AA43" i="22" s="1"/>
  <c r="J44" i="22" a="1"/>
  <c r="J44" i="22" s="1"/>
  <c r="W44" i="22" s="1"/>
  <c r="M44" i="22" a="1"/>
  <c r="M44" i="22" s="1"/>
  <c r="Z44" i="22" s="1"/>
  <c r="F45" i="22" a="1"/>
  <c r="F45" i="22" s="1"/>
  <c r="S45" i="22" s="1"/>
  <c r="J45" i="22" a="1"/>
  <c r="J45" i="22"/>
  <c r="W45" i="22" s="1"/>
  <c r="M45" i="22" a="1"/>
  <c r="M45" i="22" s="1"/>
  <c r="Z45" i="22" s="1"/>
  <c r="I46" i="22" a="1"/>
  <c r="I46" i="22" s="1"/>
  <c r="V46" i="22" s="1"/>
  <c r="M46" i="22" a="1"/>
  <c r="M46" i="22" s="1"/>
  <c r="Z46" i="22" s="1"/>
  <c r="I47" i="22" a="1"/>
  <c r="I47" i="22"/>
  <c r="V47" i="22" s="1"/>
  <c r="L47" i="22" a="1"/>
  <c r="L47" i="22" s="1"/>
  <c r="Y47" i="22" s="1"/>
  <c r="P47" i="22" a="1"/>
  <c r="P47" i="22" s="1"/>
  <c r="AC47" i="22" s="1"/>
  <c r="I48" i="22" a="1"/>
  <c r="I48" i="22" s="1"/>
  <c r="V48" i="22" s="1"/>
  <c r="L48" i="22" a="1"/>
  <c r="L48" i="22"/>
  <c r="Y48" i="22" s="1"/>
  <c r="H49" i="22" a="1"/>
  <c r="H49" i="22" s="1"/>
  <c r="U49" i="22" s="1"/>
  <c r="K49" i="22" a="1"/>
  <c r="K49" i="22" s="1"/>
  <c r="X49" i="22" s="1"/>
  <c r="N49" i="22" a="1"/>
  <c r="N49" i="22" s="1"/>
  <c r="AA49" i="22" s="1"/>
  <c r="F50" i="22" a="1"/>
  <c r="F50" i="22" s="1"/>
  <c r="S50" i="22" s="1"/>
  <c r="M50" i="22" a="1"/>
  <c r="M50" i="22" s="1"/>
  <c r="Z50" i="22" s="1"/>
  <c r="P50" i="22" a="1"/>
  <c r="P50" i="22" s="1"/>
  <c r="AC50" i="22" s="1"/>
  <c r="I51" i="22" a="1"/>
  <c r="I51" i="22" s="1"/>
  <c r="V51" i="22" s="1"/>
  <c r="M51" i="22" a="1"/>
  <c r="M51" i="22"/>
  <c r="Z51" i="22" s="1"/>
  <c r="F52" i="22" a="1"/>
  <c r="F52" i="22" s="1"/>
  <c r="S52" i="22" s="1"/>
  <c r="J52" i="22" a="1"/>
  <c r="J52" i="22" s="1"/>
  <c r="W52" i="22" s="1"/>
  <c r="N52" i="22" a="1"/>
  <c r="N52" i="22" s="1"/>
  <c r="AA52" i="22" s="1"/>
  <c r="G53" i="22" a="1"/>
  <c r="G53" i="22"/>
  <c r="T53" i="22" s="1"/>
  <c r="K53" i="22" a="1"/>
  <c r="K53" i="22" s="1"/>
  <c r="X53" i="22" s="1"/>
  <c r="O53" i="22" a="1"/>
  <c r="O53" i="22" s="1"/>
  <c r="AB53" i="22" s="1"/>
  <c r="H54" i="22" a="1"/>
  <c r="H54" i="22" s="1"/>
  <c r="U54" i="22" s="1"/>
  <c r="L54" i="22" a="1"/>
  <c r="L54" i="22"/>
  <c r="Y54" i="22" s="1"/>
  <c r="P54" i="22" a="1"/>
  <c r="P54" i="22" s="1"/>
  <c r="AC54" i="22" s="1"/>
  <c r="I55" i="22" a="1"/>
  <c r="I55" i="22" s="1"/>
  <c r="V55" i="22" s="1"/>
  <c r="M55" i="22" a="1"/>
  <c r="M55" i="22" s="1"/>
  <c r="Z55" i="22" s="1"/>
  <c r="F56" i="22" a="1"/>
  <c r="F56" i="22" s="1"/>
  <c r="S56" i="22" s="1"/>
  <c r="J56" i="22" a="1"/>
  <c r="J56" i="22" s="1"/>
  <c r="W56" i="22" s="1"/>
  <c r="N56" i="22" a="1"/>
  <c r="N56" i="22" s="1"/>
  <c r="AA56" i="22" s="1"/>
  <c r="G57" i="22" a="1"/>
  <c r="G57" i="22" s="1"/>
  <c r="T57" i="22" s="1"/>
  <c r="K57" i="22" a="1"/>
  <c r="K57" i="22"/>
  <c r="X57" i="22" s="1"/>
  <c r="O57" i="22" a="1"/>
  <c r="O57" i="22" s="1"/>
  <c r="AB57" i="22" s="1"/>
  <c r="H58" i="22" a="1"/>
  <c r="H58" i="22" s="1"/>
  <c r="U58" i="22" s="1"/>
  <c r="L58" i="22" a="1"/>
  <c r="L58" i="22" s="1"/>
  <c r="Y58" i="22" s="1"/>
  <c r="P58" i="22" a="1"/>
  <c r="P58" i="22"/>
  <c r="AC58" i="22" s="1"/>
  <c r="I59" i="22" a="1"/>
  <c r="I59" i="22" s="1"/>
  <c r="V59" i="22" s="1"/>
  <c r="M59" i="22" a="1"/>
  <c r="M59" i="22" s="1"/>
  <c r="Z59" i="22" s="1"/>
  <c r="E19" i="22" a="1"/>
  <c r="E19" i="22" s="1"/>
  <c r="R19" i="22" s="1"/>
  <c r="E26" i="22" a="1"/>
  <c r="E26" i="22"/>
  <c r="R26" i="22" s="1"/>
  <c r="E29" i="22" a="1"/>
  <c r="E29" i="22" s="1"/>
  <c r="R29" i="22" s="1"/>
  <c r="E32" i="22" a="1"/>
  <c r="E32" i="22" s="1"/>
  <c r="R32" i="22" s="1"/>
  <c r="E35" i="22" a="1"/>
  <c r="E35" i="22" s="1"/>
  <c r="R35" i="22" s="1"/>
  <c r="E42" i="22" a="1"/>
  <c r="E42" i="22" s="1"/>
  <c r="R42" i="22" s="1"/>
  <c r="E46" i="22" a="1"/>
  <c r="E46" i="22" s="1"/>
  <c r="R46" i="22" s="1"/>
  <c r="E49" i="22" a="1"/>
  <c r="E49" i="22" s="1"/>
  <c r="R49" i="22" s="1"/>
  <c r="E53" i="22" a="1"/>
  <c r="E53" i="22" s="1"/>
  <c r="R53" i="22" s="1"/>
  <c r="E57" i="22" a="1"/>
  <c r="E57" i="22"/>
  <c r="R57" i="22" s="1"/>
  <c r="G18" i="17" a="1"/>
  <c r="G18" i="17" s="1"/>
  <c r="K18" i="17" a="1"/>
  <c r="K18" i="17" s="1"/>
  <c r="O18" i="17" a="1"/>
  <c r="O18" i="17" s="1"/>
  <c r="G19" i="17" a="1"/>
  <c r="G19" i="17" s="1"/>
  <c r="K19" i="17" a="1"/>
  <c r="K19" i="17" s="1"/>
  <c r="N19" i="17" a="1"/>
  <c r="N19" i="17"/>
  <c r="G20" i="17" a="1"/>
  <c r="G20" i="17" s="1"/>
  <c r="K20" i="17" a="1"/>
  <c r="K20" i="17" s="1"/>
  <c r="G21" i="17" a="1"/>
  <c r="G21" i="17" s="1"/>
  <c r="K21" i="17" a="1"/>
  <c r="K21" i="17"/>
  <c r="O21" i="17" a="1"/>
  <c r="O21" i="17" s="1"/>
  <c r="H22" i="17" a="1"/>
  <c r="H22" i="17" s="1"/>
  <c r="K22" i="17" a="1"/>
  <c r="K22" i="17" s="1"/>
  <c r="N22" i="17" a="1"/>
  <c r="N22" i="17"/>
  <c r="G23" i="17" a="1"/>
  <c r="G23" i="17" s="1"/>
  <c r="J23" i="17" a="1"/>
  <c r="J23" i="17" s="1"/>
  <c r="F24" i="17" a="1"/>
  <c r="F24" i="17" s="1"/>
  <c r="J24" i="17" a="1"/>
  <c r="J24" i="17" s="1"/>
  <c r="N24" i="17" a="1"/>
  <c r="N24" i="17" s="1"/>
  <c r="G25" i="17" a="1"/>
  <c r="G25" i="17" s="1"/>
  <c r="K25" i="17" a="1"/>
  <c r="K25" i="17" s="1"/>
  <c r="N25" i="17" a="1"/>
  <c r="N25" i="17"/>
  <c r="G26" i="17" a="1"/>
  <c r="G26" i="17" s="1"/>
  <c r="J26" i="17" a="1"/>
  <c r="J26" i="17" s="1"/>
  <c r="M26" i="17" a="1"/>
  <c r="M26" i="17" s="1"/>
  <c r="F27" i="17" a="1"/>
  <c r="F27" i="17"/>
  <c r="J27" i="17" a="1"/>
  <c r="J27" i="17" s="1"/>
  <c r="N27" i="17" a="1"/>
  <c r="N27" i="17" s="1"/>
  <c r="G28" i="17" a="1"/>
  <c r="G28" i="17" s="1"/>
  <c r="N28" i="17" a="1"/>
  <c r="N28" i="17"/>
  <c r="G29" i="17" a="1"/>
  <c r="G29" i="17" s="1"/>
  <c r="J29" i="17" a="1"/>
  <c r="J29" i="17" s="1"/>
  <c r="M29" i="17" a="1"/>
  <c r="M29" i="17" s="1"/>
  <c r="F30" i="17" a="1"/>
  <c r="F30" i="17" s="1"/>
  <c r="J30" i="17" a="1"/>
  <c r="J30" i="17" s="1"/>
  <c r="N30" i="17" a="1"/>
  <c r="N30" i="17" s="1"/>
  <c r="G31" i="17" a="1"/>
  <c r="G31" i="17" s="1"/>
  <c r="J31" i="17" a="1"/>
  <c r="J31" i="17"/>
  <c r="F32" i="17" a="1"/>
  <c r="F32" i="17" s="1"/>
  <c r="I32" i="17" a="1"/>
  <c r="I32" i="17" s="1"/>
  <c r="L32" i="17" a="1"/>
  <c r="L32" i="17" s="1"/>
  <c r="P32" i="17" a="1"/>
  <c r="P32" i="17"/>
  <c r="I33" i="17" a="1"/>
  <c r="I33" i="17" s="1"/>
  <c r="M33" i="17" a="1"/>
  <c r="M33" i="17" s="1"/>
  <c r="F34" i="17" a="1"/>
  <c r="F34" i="17" s="1"/>
  <c r="I34" i="17" a="1"/>
  <c r="I34" i="17"/>
  <c r="P34" i="17" a="1"/>
  <c r="P34" i="17" s="1"/>
  <c r="H35" i="17" a="1"/>
  <c r="H35" i="17" s="1"/>
  <c r="K35" i="17" a="1"/>
  <c r="K35" i="17" s="1"/>
  <c r="O35" i="17" a="1"/>
  <c r="O35" i="17" s="1"/>
  <c r="H36" i="17" a="1"/>
  <c r="H36" i="17" s="1"/>
  <c r="L36" i="17" a="1"/>
  <c r="L36" i="17" s="1"/>
  <c r="F18" i="17" a="1"/>
  <c r="F18" i="17" s="1"/>
  <c r="L18" i="17" a="1"/>
  <c r="L18" i="17"/>
  <c r="J19" i="17" a="1"/>
  <c r="J19" i="17" s="1"/>
  <c r="O19" i="17" a="1"/>
  <c r="O19" i="17" s="1"/>
  <c r="I20" i="17" a="1"/>
  <c r="I20" i="17" s="1"/>
  <c r="N20" i="17" a="1"/>
  <c r="N20" i="17"/>
  <c r="H21" i="17" a="1"/>
  <c r="H21" i="17" s="1"/>
  <c r="M21" i="17" a="1"/>
  <c r="M21" i="17" s="1"/>
  <c r="G22" i="17" a="1"/>
  <c r="G22" i="17" s="1"/>
  <c r="L22" i="17" a="1"/>
  <c r="L22" i="17"/>
  <c r="P22" i="17" a="1"/>
  <c r="P22" i="17" s="1"/>
  <c r="N23" i="17" a="1"/>
  <c r="N23" i="17" s="1"/>
  <c r="H24" i="17" a="1"/>
  <c r="H24" i="17" s="1"/>
  <c r="M24" i="17" a="1"/>
  <c r="M24" i="17" s="1"/>
  <c r="H25" i="17" a="1"/>
  <c r="H25" i="17" s="1"/>
  <c r="L25" i="17" a="1"/>
  <c r="L25" i="17" s="1"/>
  <c r="F26" i="17" a="1"/>
  <c r="F26" i="17" s="1"/>
  <c r="K26" i="17" a="1"/>
  <c r="K26" i="17"/>
  <c r="O26" i="17" a="1"/>
  <c r="O26" i="17" s="1"/>
  <c r="I27" i="17" a="1"/>
  <c r="I27" i="17" s="1"/>
  <c r="O27" i="17" a="1"/>
  <c r="O27" i="17" s="1"/>
  <c r="I28" i="17" a="1"/>
  <c r="I28" i="17"/>
  <c r="M28" i="17" a="1"/>
  <c r="M28" i="17" s="1"/>
  <c r="P29" i="17" a="1"/>
  <c r="P29" i="17" s="1"/>
  <c r="K30" i="17" a="1"/>
  <c r="K30" i="17" s="1"/>
  <c r="P30" i="17" a="1"/>
  <c r="P30" i="17"/>
  <c r="N31" i="17" a="1"/>
  <c r="N31" i="17" s="1"/>
  <c r="G32" i="17" a="1"/>
  <c r="G32" i="17" s="1"/>
  <c r="K32" i="17" a="1"/>
  <c r="K32" i="17" s="1"/>
  <c r="F33" i="17" a="1"/>
  <c r="F33" i="17" s="1"/>
  <c r="K33" i="17" a="1"/>
  <c r="K33" i="17" s="1"/>
  <c r="P33" i="17" a="1"/>
  <c r="P33" i="17" s="1"/>
  <c r="J34" i="17" a="1"/>
  <c r="J34" i="17" s="1"/>
  <c r="N34" i="17" a="1"/>
  <c r="N34" i="17"/>
  <c r="G35" i="17" a="1"/>
  <c r="G35" i="17" s="1"/>
  <c r="L35" i="17" a="1"/>
  <c r="L35" i="17" s="1"/>
  <c r="F36" i="17" a="1"/>
  <c r="F36" i="17" s="1"/>
  <c r="K36" i="17" a="1"/>
  <c r="K36" i="17"/>
  <c r="P36" i="17" a="1"/>
  <c r="P36" i="17" s="1"/>
  <c r="H37" i="17" a="1"/>
  <c r="H37" i="17" s="1"/>
  <c r="O37" i="17" a="1"/>
  <c r="O37" i="17" s="1"/>
  <c r="G38" i="17" a="1"/>
  <c r="G38" i="17" s="1"/>
  <c r="J38" i="17" a="1"/>
  <c r="J38" i="17" s="1"/>
  <c r="N38" i="17" a="1"/>
  <c r="N38" i="17" s="1"/>
  <c r="G39" i="17" a="1"/>
  <c r="G39" i="17" s="1"/>
  <c r="K39" i="17" a="1"/>
  <c r="K39" i="17" s="1"/>
  <c r="O39" i="17" a="1"/>
  <c r="O39" i="17" s="1"/>
  <c r="G40" i="17" a="1"/>
  <c r="G40" i="17" s="1"/>
  <c r="N40" i="17" a="1"/>
  <c r="N40" i="17" s="1"/>
  <c r="F41" i="17" a="1"/>
  <c r="F41" i="17"/>
  <c r="I41" i="17" a="1"/>
  <c r="I41" i="17" s="1"/>
  <c r="M41" i="17" a="1"/>
  <c r="M41" i="17" s="1"/>
  <c r="F42" i="17" a="1"/>
  <c r="F42" i="17" s="1"/>
  <c r="J42" i="17" a="1"/>
  <c r="J42" i="17"/>
  <c r="N42" i="17" a="1"/>
  <c r="N42" i="17" s="1"/>
  <c r="F43" i="17" a="1"/>
  <c r="F43" i="17" s="1"/>
  <c r="M43" i="17" a="1"/>
  <c r="M43" i="17" s="1"/>
  <c r="P43" i="17" a="1"/>
  <c r="P43" i="17" s="1"/>
  <c r="H44" i="17" a="1"/>
  <c r="H44" i="17" s="1"/>
  <c r="L44" i="17" a="1"/>
  <c r="L44" i="17" s="1"/>
  <c r="P44" i="17" a="1"/>
  <c r="P44" i="17" s="1"/>
  <c r="I45" i="17" a="1"/>
  <c r="I45" i="17" s="1"/>
  <c r="M45" i="17" a="1"/>
  <c r="M45" i="17" s="1"/>
  <c r="P45" i="17" a="1"/>
  <c r="P45" i="17" s="1"/>
  <c r="L46" i="17" a="1"/>
  <c r="L46" i="17" s="1"/>
  <c r="O46" i="17" a="1"/>
  <c r="O46" i="17"/>
  <c r="G47" i="17" a="1"/>
  <c r="G47" i="17" s="1"/>
  <c r="K47" i="17" a="1"/>
  <c r="K47" i="17" s="1"/>
  <c r="O47" i="17" a="1"/>
  <c r="O47" i="17" s="1"/>
  <c r="H48" i="17" a="1"/>
  <c r="H48" i="17"/>
  <c r="L48" i="17" a="1"/>
  <c r="L48" i="17" s="1"/>
  <c r="O48" i="17" a="1"/>
  <c r="O48" i="17" s="1"/>
  <c r="G49" i="17" a="1"/>
  <c r="G49" i="17" s="1"/>
  <c r="J49" i="17" a="1"/>
  <c r="J49" i="17" s="1"/>
  <c r="L49" i="17" a="1"/>
  <c r="L49" i="17" s="1"/>
  <c r="O49" i="17" a="1"/>
  <c r="O49" i="17" s="1"/>
  <c r="K50" i="17" a="1"/>
  <c r="K50" i="17" s="1"/>
  <c r="N50" i="17" a="1"/>
  <c r="N50" i="17" s="1"/>
  <c r="F51" i="17" a="1"/>
  <c r="F51" i="17" s="1"/>
  <c r="I51" i="17" a="1"/>
  <c r="I51" i="17" s="1"/>
  <c r="P51" i="17" a="1"/>
  <c r="P51" i="17" s="1"/>
  <c r="H52" i="17" a="1"/>
  <c r="H52" i="17"/>
  <c r="K52" i="17" a="1"/>
  <c r="K52" i="17" s="1"/>
  <c r="N52" i="17" a="1"/>
  <c r="N52" i="17" s="1"/>
  <c r="J53" i="17" a="1"/>
  <c r="J53" i="17" s="1"/>
  <c r="N53" i="17" a="1"/>
  <c r="N53" i="17"/>
  <c r="G54" i="17" a="1"/>
  <c r="G54" i="17" s="1"/>
  <c r="T54" i="17" s="1"/>
  <c r="K54" i="17" a="1"/>
  <c r="K54" i="17"/>
  <c r="X54" i="17" s="1"/>
  <c r="O54" i="17" a="1"/>
  <c r="O54" i="17" s="1"/>
  <c r="AB54" i="17" s="1"/>
  <c r="H55" i="17" a="1"/>
  <c r="H55" i="17"/>
  <c r="U55" i="17"/>
  <c r="L55" i="17" a="1"/>
  <c r="L55" i="17" s="1"/>
  <c r="Y55" i="17"/>
  <c r="P55" i="17" a="1"/>
  <c r="P55" i="17"/>
  <c r="AC55" i="17" s="1"/>
  <c r="I56" i="17" a="1"/>
  <c r="I56" i="17"/>
  <c r="V56" i="17" s="1"/>
  <c r="M56" i="17" a="1"/>
  <c r="M56" i="17" s="1"/>
  <c r="Z56" i="17" s="1"/>
  <c r="F57" i="17" a="1"/>
  <c r="F57" i="17" s="1"/>
  <c r="S57" i="17"/>
  <c r="J57" i="17" a="1"/>
  <c r="J57" i="17" s="1"/>
  <c r="W57" i="17" s="1"/>
  <c r="N57" i="17" a="1"/>
  <c r="N57" i="17"/>
  <c r="AA57" i="17" s="1"/>
  <c r="G58" i="17" a="1"/>
  <c r="G58" i="17" s="1"/>
  <c r="T58" i="17" s="1"/>
  <c r="K58" i="17" a="1"/>
  <c r="K58" i="17" s="1"/>
  <c r="X58" i="17"/>
  <c r="O58" i="17" a="1"/>
  <c r="O58" i="17"/>
  <c r="AB58" i="17" s="1"/>
  <c r="H59" i="17" a="1"/>
  <c r="H59" i="17" s="1"/>
  <c r="U59" i="17" s="1"/>
  <c r="L59" i="17" a="1"/>
  <c r="L59" i="17"/>
  <c r="Y59" i="17"/>
  <c r="P59" i="17" a="1"/>
  <c r="P59" i="17" s="1"/>
  <c r="AC59" i="17" s="1"/>
  <c r="E22" i="17" a="1"/>
  <c r="E22" i="17"/>
  <c r="E25" i="17" a="1"/>
  <c r="E25" i="17" s="1"/>
  <c r="E28" i="17" a="1"/>
  <c r="E28" i="17"/>
  <c r="E31" i="17" a="1"/>
  <c r="E31" i="17" s="1"/>
  <c r="E38" i="17" a="1"/>
  <c r="E38" i="17"/>
  <c r="E41" i="17" a="1"/>
  <c r="E41" i="17" s="1"/>
  <c r="E44" i="17" a="1"/>
  <c r="E44" i="17"/>
  <c r="E48" i="17" a="1"/>
  <c r="E48" i="17" s="1"/>
  <c r="E52" i="17" a="1"/>
  <c r="E52" i="17"/>
  <c r="E56" i="17" a="1"/>
  <c r="E56" i="17" s="1"/>
  <c r="R56" i="17" s="1"/>
  <c r="E18" i="17" a="1"/>
  <c r="E18" i="17" s="1"/>
  <c r="F18" i="23" a="1"/>
  <c r="F18" i="23"/>
  <c r="S18" i="23" s="1"/>
  <c r="M18" i="23" a="1"/>
  <c r="M18" i="23"/>
  <c r="Z18" i="23"/>
  <c r="F19" i="23" a="1"/>
  <c r="F19" i="23" s="1"/>
  <c r="S19" i="23" s="1"/>
  <c r="J19" i="23" a="1"/>
  <c r="J19" i="23"/>
  <c r="W19" i="23" s="1"/>
  <c r="N19" i="23" a="1"/>
  <c r="N19" i="23" s="1"/>
  <c r="AA19" i="23" s="1"/>
  <c r="G20" i="23" a="1"/>
  <c r="G20" i="23"/>
  <c r="T20" i="23"/>
  <c r="J20" i="23" a="1"/>
  <c r="J20" i="23" s="1"/>
  <c r="W20" i="23"/>
  <c r="N20" i="23" a="1"/>
  <c r="N20" i="23"/>
  <c r="AA20" i="23" s="1"/>
  <c r="F21" i="23" a="1"/>
  <c r="F21" i="23"/>
  <c r="S21" i="23" s="1"/>
  <c r="J21" i="23" a="1"/>
  <c r="J21" i="23"/>
  <c r="W21" i="23" s="1"/>
  <c r="N21" i="23" a="1"/>
  <c r="N21" i="23" s="1"/>
  <c r="AA21" i="23"/>
  <c r="G22" i="23" a="1"/>
  <c r="G22" i="23" s="1"/>
  <c r="T22" i="23" s="1"/>
  <c r="K22" i="23" a="1"/>
  <c r="K22" i="23"/>
  <c r="X22" i="23" s="1"/>
  <c r="O22" i="23" a="1"/>
  <c r="O22" i="23" s="1"/>
  <c r="AB22" i="23" s="1"/>
  <c r="G23" i="23" a="1"/>
  <c r="G23" i="23" s="1"/>
  <c r="T23" i="23"/>
  <c r="K23" i="23" a="1"/>
  <c r="K23" i="23"/>
  <c r="X23" i="23" s="1"/>
  <c r="G24" i="23" a="1"/>
  <c r="G24" i="23"/>
  <c r="T24" i="23" s="1"/>
  <c r="J24" i="23" a="1"/>
  <c r="J24" i="23"/>
  <c r="W24" i="23"/>
  <c r="N24" i="23" a="1"/>
  <c r="N24" i="23" s="1"/>
  <c r="AA24" i="23" s="1"/>
  <c r="G25" i="23" a="1"/>
  <c r="G25" i="23"/>
  <c r="T25" i="23" s="1"/>
  <c r="K25" i="23" a="1"/>
  <c r="K25" i="23" s="1"/>
  <c r="X25" i="23" s="1"/>
  <c r="O25" i="23" a="1"/>
  <c r="O25" i="23"/>
  <c r="AB25" i="23"/>
  <c r="G26" i="23" a="1"/>
  <c r="G26" i="23" s="1"/>
  <c r="T26" i="23"/>
  <c r="K26" i="23" a="1"/>
  <c r="K26" i="23"/>
  <c r="X26" i="23" s="1"/>
  <c r="N26" i="23" a="1"/>
  <c r="N26" i="23" s="1"/>
  <c r="AA26" i="23" s="1"/>
  <c r="G27" i="23" a="1"/>
  <c r="G27" i="23"/>
  <c r="T27" i="23" s="1"/>
  <c r="K27" i="23" a="1"/>
  <c r="K27" i="23" s="1"/>
  <c r="X27" i="23" s="1"/>
  <c r="O27" i="23" a="1"/>
  <c r="O27" i="23"/>
  <c r="AB27" i="23" s="1"/>
  <c r="H28" i="23" a="1"/>
  <c r="H28" i="23" s="1"/>
  <c r="U28" i="23" s="1"/>
  <c r="L28" i="23" a="1"/>
  <c r="L28" i="23" s="1"/>
  <c r="Y28" i="23" s="1"/>
  <c r="H29" i="23" a="1"/>
  <c r="H29" i="23" s="1"/>
  <c r="U29" i="23" s="1"/>
  <c r="L29" i="23" a="1"/>
  <c r="L29" i="23"/>
  <c r="Y29" i="23" s="1"/>
  <c r="O29" i="23" a="1"/>
  <c r="O29" i="23" s="1"/>
  <c r="AB29" i="23" s="1"/>
  <c r="H30" i="23" a="1"/>
  <c r="H30" i="23"/>
  <c r="U30" i="23" s="1"/>
  <c r="L30" i="23" a="1"/>
  <c r="L30" i="23" s="1"/>
  <c r="Y30" i="23" s="1"/>
  <c r="P30" i="23" a="1"/>
  <c r="P30" i="23"/>
  <c r="AC30" i="23" s="1"/>
  <c r="I31" i="23" a="1"/>
  <c r="I31" i="23" s="1"/>
  <c r="V31" i="23" s="1"/>
  <c r="M31" i="23" a="1"/>
  <c r="M31" i="23" s="1"/>
  <c r="Z31" i="23" s="1"/>
  <c r="P31" i="23" a="1"/>
  <c r="P31" i="23" s="1"/>
  <c r="AC31" i="23" s="1"/>
  <c r="I32" i="23" a="1"/>
  <c r="I32" i="23"/>
  <c r="V32" i="23" s="1"/>
  <c r="L32" i="23" a="1"/>
  <c r="L32" i="23" s="1"/>
  <c r="Y32" i="23" s="1"/>
  <c r="P32" i="23" a="1"/>
  <c r="P32" i="23"/>
  <c r="AC32" i="23" s="1"/>
  <c r="I33" i="23" a="1"/>
  <c r="I33" i="23" s="1"/>
  <c r="V33" i="23" s="1"/>
  <c r="M33" i="23" a="1"/>
  <c r="M33" i="23"/>
  <c r="Z33" i="23" s="1"/>
  <c r="F34" i="23" a="1"/>
  <c r="F34" i="23" s="1"/>
  <c r="S34" i="23" s="1"/>
  <c r="J34" i="23" a="1"/>
  <c r="J34" i="23" s="1"/>
  <c r="W34" i="23" s="1"/>
  <c r="F35" i="23" a="1"/>
  <c r="F35" i="23" s="1"/>
  <c r="S35" i="23" s="1"/>
  <c r="J35" i="23" a="1"/>
  <c r="J35" i="23"/>
  <c r="W35" i="23" s="1"/>
  <c r="M35" i="23" a="1"/>
  <c r="M35" i="23" s="1"/>
  <c r="Z35" i="23" s="1"/>
  <c r="F36" i="23" a="1"/>
  <c r="F36" i="23"/>
  <c r="S36" i="23" s="1"/>
  <c r="J36" i="23" a="1"/>
  <c r="J36" i="23" s="1"/>
  <c r="W36" i="23" s="1"/>
  <c r="M36" i="23" a="1"/>
  <c r="M36" i="23"/>
  <c r="Z36" i="23" s="1"/>
  <c r="F37" i="23" a="1"/>
  <c r="F37" i="23" s="1"/>
  <c r="S37" i="23" s="1"/>
  <c r="J37" i="23" a="1"/>
  <c r="J37" i="23" s="1"/>
  <c r="W37" i="23" s="1"/>
  <c r="M37" i="23" a="1"/>
  <c r="M37" i="23" s="1"/>
  <c r="Z37" i="23" s="1"/>
  <c r="F38" i="23" a="1"/>
  <c r="F38" i="23"/>
  <c r="S38" i="23" s="1"/>
  <c r="M38" i="23" a="1"/>
  <c r="M38" i="23" s="1"/>
  <c r="Z38" i="23" s="1"/>
  <c r="F39" i="23" a="1"/>
  <c r="F39" i="23"/>
  <c r="S39" i="23" s="1"/>
  <c r="J39" i="23" a="1"/>
  <c r="J39" i="23" s="1"/>
  <c r="W39" i="23" s="1"/>
  <c r="M39" i="23" a="1"/>
  <c r="M39" i="23"/>
  <c r="Z39" i="23" s="1"/>
  <c r="F40" i="23" a="1"/>
  <c r="F40" i="23" s="1"/>
  <c r="S40" i="23" s="1"/>
  <c r="J40" i="23" a="1"/>
  <c r="J40" i="23" s="1"/>
  <c r="W40" i="23" s="1"/>
  <c r="M40" i="23" a="1"/>
  <c r="M40" i="23" s="1"/>
  <c r="Z40" i="23" s="1"/>
  <c r="F41" i="23" a="1"/>
  <c r="F41" i="23"/>
  <c r="S41" i="23" s="1"/>
  <c r="I41" i="23" a="1"/>
  <c r="I41" i="23" s="1"/>
  <c r="V41" i="23" s="1"/>
  <c r="M41" i="23" a="1"/>
  <c r="M41" i="23"/>
  <c r="Z41" i="23" s="1"/>
  <c r="F42" i="23" a="1"/>
  <c r="F42" i="23" s="1"/>
  <c r="S42" i="23" s="1"/>
  <c r="M42" i="23" a="1"/>
  <c r="M42" i="23"/>
  <c r="Z42" i="23" s="1"/>
  <c r="I43" i="23" a="1"/>
  <c r="I43" i="23" s="1"/>
  <c r="V43" i="23" s="1"/>
  <c r="L43" i="23" a="1"/>
  <c r="L43" i="23" s="1"/>
  <c r="Y43" i="23" s="1"/>
  <c r="P43" i="23" a="1"/>
  <c r="P43" i="23" s="1"/>
  <c r="AC43" i="23" s="1"/>
  <c r="I44" i="23" a="1"/>
  <c r="I44" i="23"/>
  <c r="V44" i="23" s="1"/>
  <c r="L44" i="23" a="1"/>
  <c r="L44" i="23" s="1"/>
  <c r="Y44" i="23" s="1"/>
  <c r="H18" i="17" a="1"/>
  <c r="H18" i="17"/>
  <c r="M18" i="17" a="1"/>
  <c r="M18" i="17" s="1"/>
  <c r="F19" i="17" a="1"/>
  <c r="F19" i="17"/>
  <c r="L19" i="17" a="1"/>
  <c r="L19" i="17" s="1"/>
  <c r="P19" i="17" a="1"/>
  <c r="P19" i="17"/>
  <c r="J20" i="17" a="1"/>
  <c r="J20" i="17" s="1"/>
  <c r="O20" i="17" a="1"/>
  <c r="O20" i="17"/>
  <c r="I21" i="17" a="1"/>
  <c r="I21" i="17" s="1"/>
  <c r="N21" i="17" a="1"/>
  <c r="N21" i="17"/>
  <c r="F23" i="17" a="1"/>
  <c r="F23" i="17" s="1"/>
  <c r="K23" i="17" a="1"/>
  <c r="K23" i="17"/>
  <c r="O23" i="17" a="1"/>
  <c r="O23" i="17" s="1"/>
  <c r="I24" i="17" a="1"/>
  <c r="I24" i="17"/>
  <c r="O24" i="17" a="1"/>
  <c r="O24" i="17" s="1"/>
  <c r="I25" i="17" a="1"/>
  <c r="I25" i="17"/>
  <c r="M25" i="17" a="1"/>
  <c r="M25" i="17" s="1"/>
  <c r="H26" i="17" a="1"/>
  <c r="H26" i="17"/>
  <c r="L26" i="17" a="1"/>
  <c r="L26" i="17" s="1"/>
  <c r="P26" i="17" a="1"/>
  <c r="P26" i="17"/>
  <c r="K27" i="17" a="1"/>
  <c r="K27" i="17" s="1"/>
  <c r="P27" i="17" a="1"/>
  <c r="P27" i="17"/>
  <c r="J28" i="17" a="1"/>
  <c r="J28" i="17" s="1"/>
  <c r="O28" i="17" a="1"/>
  <c r="O28" i="17"/>
  <c r="H29" i="17" a="1"/>
  <c r="H29" i="17" s="1"/>
  <c r="L29" i="17" a="1"/>
  <c r="L29" i="17"/>
  <c r="G30" i="17" a="1"/>
  <c r="G30" i="17" s="1"/>
  <c r="L30" i="17" a="1"/>
  <c r="L30" i="17"/>
  <c r="F31" i="17" a="1"/>
  <c r="F31" i="17" s="1"/>
  <c r="K31" i="17" a="1"/>
  <c r="K31" i="17"/>
  <c r="O31" i="17" a="1"/>
  <c r="O31" i="17" s="1"/>
  <c r="H32" i="17" a="1"/>
  <c r="H32" i="17"/>
  <c r="M32" i="17" a="1"/>
  <c r="M32" i="17" s="1"/>
  <c r="G33" i="17" a="1"/>
  <c r="G33" i="17"/>
  <c r="L33" i="17" a="1"/>
  <c r="L33" i="17" s="1"/>
  <c r="G34" i="17" a="1"/>
  <c r="G34" i="17" s="1"/>
  <c r="K34" i="17" a="1"/>
  <c r="K34" i="17" s="1"/>
  <c r="O34" i="17" a="1"/>
  <c r="O34" i="17" s="1"/>
  <c r="I35" i="17" a="1"/>
  <c r="I35" i="17" s="1"/>
  <c r="M35" i="17" a="1"/>
  <c r="M35" i="17" s="1"/>
  <c r="G36" i="17" a="1"/>
  <c r="G36" i="17" s="1"/>
  <c r="M36" i="17" a="1"/>
  <c r="M36" i="17" s="1"/>
  <c r="F37" i="17" a="1"/>
  <c r="F37" i="17" s="1"/>
  <c r="I37" i="17" a="1"/>
  <c r="I37" i="17" s="1"/>
  <c r="L37" i="17" a="1"/>
  <c r="L37" i="17" s="1"/>
  <c r="H38" i="17" a="1"/>
  <c r="H38" i="17" s="1"/>
  <c r="K38" i="17" a="1"/>
  <c r="K38" i="17" s="1"/>
  <c r="O38" i="17" a="1"/>
  <c r="O38" i="17" s="1"/>
  <c r="H39" i="17" a="1"/>
  <c r="H39" i="17" s="1"/>
  <c r="L39" i="17" a="1"/>
  <c r="L39" i="17" s="1"/>
  <c r="P39" i="17" a="1"/>
  <c r="P39" i="17" s="1"/>
  <c r="H40" i="17" a="1"/>
  <c r="H40" i="17" s="1"/>
  <c r="K40" i="17" a="1"/>
  <c r="K40" i="17" s="1"/>
  <c r="G41" i="17" a="1"/>
  <c r="G41" i="17" s="1"/>
  <c r="J41" i="17" a="1"/>
  <c r="J41" i="17" s="1"/>
  <c r="N41" i="17" a="1"/>
  <c r="N41" i="17" s="1"/>
  <c r="G42" i="17" a="1"/>
  <c r="G42" i="17" s="1"/>
  <c r="K42" i="17" a="1"/>
  <c r="K42" i="17" s="1"/>
  <c r="O42" i="17" a="1"/>
  <c r="O42" i="17" s="1"/>
  <c r="G43" i="17" a="1"/>
  <c r="G43" i="17" s="1"/>
  <c r="J43" i="17" a="1"/>
  <c r="J43" i="17" s="1"/>
  <c r="F44" i="17" a="1"/>
  <c r="F44" i="17" s="1"/>
  <c r="I44" i="17" a="1"/>
  <c r="I44" i="17" s="1"/>
  <c r="M44" i="17" a="1"/>
  <c r="M44" i="17" s="1"/>
  <c r="F45" i="17" a="1"/>
  <c r="F45" i="17" s="1"/>
  <c r="J45" i="17" a="1"/>
  <c r="J45" i="17" s="1"/>
  <c r="N45" i="17" a="1"/>
  <c r="N45" i="17" s="1"/>
  <c r="F46" i="17" a="1"/>
  <c r="F46" i="17" s="1"/>
  <c r="I46" i="17" a="1"/>
  <c r="I46" i="17" s="1"/>
  <c r="P46" i="17" a="1"/>
  <c r="P46" i="17" s="1"/>
  <c r="H47" i="17" a="1"/>
  <c r="H47" i="17" s="1"/>
  <c r="L47" i="17" a="1"/>
  <c r="L47" i="17" s="1"/>
  <c r="P47" i="17" a="1"/>
  <c r="P47" i="17" s="1"/>
  <c r="I48" i="17" a="1"/>
  <c r="I48" i="17" s="1"/>
  <c r="M48" i="17" a="1"/>
  <c r="M48" i="17" s="1"/>
  <c r="P48" i="17" a="1"/>
  <c r="P48" i="17" s="1"/>
  <c r="M49" i="17" a="1"/>
  <c r="M49" i="17" s="1"/>
  <c r="P49" i="17" a="1"/>
  <c r="P49" i="17" s="1"/>
  <c r="H50" i="17" a="1"/>
  <c r="H50" i="17" s="1"/>
  <c r="O50" i="17" a="1"/>
  <c r="O50" i="17" s="1"/>
  <c r="G51" i="17" a="1"/>
  <c r="G51" i="17" s="1"/>
  <c r="J51" i="17" a="1"/>
  <c r="J51" i="17" s="1"/>
  <c r="M51" i="17" a="1"/>
  <c r="M51" i="17"/>
  <c r="I52" i="17" a="1"/>
  <c r="I52" i="17" s="1"/>
  <c r="L52" i="17" a="1"/>
  <c r="L52" i="17" s="1"/>
  <c r="O52" i="17" a="1"/>
  <c r="O52" i="17" s="1"/>
  <c r="G53" i="17" a="1"/>
  <c r="G53" i="17"/>
  <c r="K53" i="17" a="1"/>
  <c r="K53" i="17" s="1"/>
  <c r="O53" i="17" a="1"/>
  <c r="O53" i="17" s="1"/>
  <c r="H54" i="17" a="1"/>
  <c r="H54" i="17" s="1"/>
  <c r="U54" i="17" s="1"/>
  <c r="L54" i="17" a="1"/>
  <c r="L54" i="17" s="1"/>
  <c r="Y54" i="17" s="1"/>
  <c r="P54" i="17" a="1"/>
  <c r="P54" i="17" s="1"/>
  <c r="AC54" i="17" s="1"/>
  <c r="I55" i="17" a="1"/>
  <c r="I55" i="17" s="1"/>
  <c r="V55" i="17" s="1"/>
  <c r="M55" i="17" a="1"/>
  <c r="M55" i="17" s="1"/>
  <c r="Z55" i="17" s="1"/>
  <c r="F56" i="17" a="1"/>
  <c r="F56" i="17" s="1"/>
  <c r="S56" i="17" s="1"/>
  <c r="J56" i="17" a="1"/>
  <c r="J56" i="17"/>
  <c r="W56" i="17" s="1"/>
  <c r="N56" i="17" a="1"/>
  <c r="N56" i="17" s="1"/>
  <c r="AA56" i="17" s="1"/>
  <c r="G57" i="17" a="1"/>
  <c r="G57" i="17" s="1"/>
  <c r="T57" i="17" s="1"/>
  <c r="K57" i="17" a="1"/>
  <c r="K57" i="17" s="1"/>
  <c r="X57" i="17" s="1"/>
  <c r="O57" i="17" a="1"/>
  <c r="O57" i="17" s="1"/>
  <c r="AB57" i="17" s="1"/>
  <c r="H58" i="17" a="1"/>
  <c r="H58" i="17" s="1"/>
  <c r="U58" i="17" s="1"/>
  <c r="L58" i="17" a="1"/>
  <c r="L58" i="17" s="1"/>
  <c r="Y58" i="17" s="1"/>
  <c r="P58" i="17" a="1"/>
  <c r="P58" i="17" s="1"/>
  <c r="AC58" i="17" s="1"/>
  <c r="I59" i="17" a="1"/>
  <c r="I59" i="17"/>
  <c r="V59" i="17" s="1"/>
  <c r="M59" i="17" a="1"/>
  <c r="M59" i="17" s="1"/>
  <c r="Z59" i="17" s="1"/>
  <c r="E19" i="17" a="1"/>
  <c r="E19" i="17" s="1"/>
  <c r="E26" i="17" a="1"/>
  <c r="E26" i="17"/>
  <c r="E29" i="17" a="1"/>
  <c r="E29" i="17" s="1"/>
  <c r="E32" i="17" a="1"/>
  <c r="E32" i="17" s="1"/>
  <c r="E35" i="17" a="1"/>
  <c r="E35" i="17" s="1"/>
  <c r="E42" i="17" a="1"/>
  <c r="E42" i="17"/>
  <c r="E45" i="17" a="1"/>
  <c r="E45" i="17" s="1"/>
  <c r="E49" i="17" a="1"/>
  <c r="E49" i="17" s="1"/>
  <c r="E53" i="17" a="1"/>
  <c r="E53" i="17" s="1"/>
  <c r="E57" i="17" a="1"/>
  <c r="E57" i="17"/>
  <c r="R57" i="17" s="1"/>
  <c r="G18" i="23" a="1"/>
  <c r="G18" i="23" s="1"/>
  <c r="T18" i="23" s="1"/>
  <c r="J18" i="23" a="1"/>
  <c r="J18" i="23" s="1"/>
  <c r="W18" i="23" s="1"/>
  <c r="N18" i="23" a="1"/>
  <c r="N18" i="23" s="1"/>
  <c r="AA18" i="23" s="1"/>
  <c r="G19" i="23" a="1"/>
  <c r="G19" i="23" s="1"/>
  <c r="T19" i="23" s="1"/>
  <c r="K19" i="23" a="1"/>
  <c r="K19" i="23" s="1"/>
  <c r="X19" i="23" s="1"/>
  <c r="O19" i="23" a="1"/>
  <c r="O19" i="23" s="1"/>
  <c r="AB19" i="23" s="1"/>
  <c r="K20" i="23" a="1"/>
  <c r="K20" i="23" s="1"/>
  <c r="X20" i="23" s="1"/>
  <c r="O20" i="23" a="1"/>
  <c r="O20" i="23"/>
  <c r="AB20" i="23" s="1"/>
  <c r="G21" i="23" a="1"/>
  <c r="G21" i="23" s="1"/>
  <c r="T21" i="23" s="1"/>
  <c r="K21" i="23" a="1"/>
  <c r="K21" i="23" s="1"/>
  <c r="X21" i="23" s="1"/>
  <c r="O21" i="23" a="1"/>
  <c r="O21" i="23" s="1"/>
  <c r="AB21" i="23" s="1"/>
  <c r="H22" i="23" a="1"/>
  <c r="H22" i="23" s="1"/>
  <c r="U22" i="23" s="1"/>
  <c r="L22" i="23" a="1"/>
  <c r="L22" i="23" s="1"/>
  <c r="Y22" i="23" s="1"/>
  <c r="P22" i="23" a="1"/>
  <c r="P22" i="23" s="1"/>
  <c r="AC22" i="23" s="1"/>
  <c r="H23" i="23" a="1"/>
  <c r="H23" i="23" s="1"/>
  <c r="U23" i="23" s="1"/>
  <c r="L23" i="23" a="1"/>
  <c r="L23" i="23"/>
  <c r="Y23" i="23" s="1"/>
  <c r="O23" i="23" a="1"/>
  <c r="O23" i="23" s="1"/>
  <c r="AB23" i="23" s="1"/>
  <c r="K24" i="23" a="1"/>
  <c r="K24" i="23" s="1"/>
  <c r="X24" i="23" s="1"/>
  <c r="O24" i="23" a="1"/>
  <c r="O24" i="23" s="1"/>
  <c r="AB24" i="23" s="1"/>
  <c r="H25" i="23" a="1"/>
  <c r="H25" i="23" s="1"/>
  <c r="U25" i="23" s="1"/>
  <c r="L25" i="23" a="1"/>
  <c r="L25" i="23" s="1"/>
  <c r="Y25" i="23" s="1"/>
  <c r="P25" i="23" a="1"/>
  <c r="P25" i="23" s="1"/>
  <c r="AC25" i="23" s="1"/>
  <c r="H26" i="23" a="1"/>
  <c r="H26" i="23" s="1"/>
  <c r="U26" i="23" s="1"/>
  <c r="L26" i="23" a="1"/>
  <c r="L26" i="23"/>
  <c r="Y26" i="23" s="1"/>
  <c r="O26" i="23" a="1"/>
  <c r="O26" i="23" s="1"/>
  <c r="AB26" i="23" s="1"/>
  <c r="H27" i="23" a="1"/>
  <c r="H27" i="23" s="1"/>
  <c r="U27" i="23" s="1"/>
  <c r="L27" i="23" a="1"/>
  <c r="L27" i="23" s="1"/>
  <c r="Y27" i="23" s="1"/>
  <c r="P27" i="23" a="1"/>
  <c r="P27" i="23"/>
  <c r="AC27" i="23" s="1"/>
  <c r="I28" i="23" a="1"/>
  <c r="I28" i="23" s="1"/>
  <c r="V28" i="23" s="1"/>
  <c r="M28" i="23" a="1"/>
  <c r="M28" i="23" s="1"/>
  <c r="Z28" i="23" s="1"/>
  <c r="P28" i="23" a="1"/>
  <c r="P28" i="23" s="1"/>
  <c r="AC28" i="23" s="1"/>
  <c r="I29" i="23" a="1"/>
  <c r="I29" i="23" s="1"/>
  <c r="V29" i="23" s="1"/>
  <c r="P29" i="23" a="1"/>
  <c r="P29" i="23" s="1"/>
  <c r="AC29" i="23" s="1"/>
  <c r="I30" i="23" a="1"/>
  <c r="I30" i="23" s="1"/>
  <c r="V30" i="23" s="1"/>
  <c r="M30" i="23" a="1"/>
  <c r="M30" i="23" s="1"/>
  <c r="Z30" i="23" s="1"/>
  <c r="I18" i="17" a="1"/>
  <c r="I18" i="17" s="1"/>
  <c r="N18" i="17" a="1"/>
  <c r="N18" i="17" s="1"/>
  <c r="H19" i="17" a="1"/>
  <c r="H19" i="17"/>
  <c r="M19" i="17" a="1"/>
  <c r="M19" i="17" s="1"/>
  <c r="F20" i="17" a="1"/>
  <c r="F20" i="17"/>
  <c r="L20" i="17" a="1"/>
  <c r="L20" i="17" s="1"/>
  <c r="P20" i="17" a="1"/>
  <c r="P20" i="17"/>
  <c r="J21" i="17" a="1"/>
  <c r="J21" i="17" s="1"/>
  <c r="P21" i="17" a="1"/>
  <c r="P21" i="17" s="1"/>
  <c r="I22" i="17" a="1"/>
  <c r="I22" i="17" s="1"/>
  <c r="M22" i="17" a="1"/>
  <c r="M22" i="17"/>
  <c r="H23" i="17" a="1"/>
  <c r="H23" i="17" s="1"/>
  <c r="L23" i="17" a="1"/>
  <c r="L23" i="17" s="1"/>
  <c r="Y23" i="17" s="1"/>
  <c r="P23" i="17" a="1"/>
  <c r="P23" i="17" s="1"/>
  <c r="K24" i="17" a="1"/>
  <c r="K24" i="17"/>
  <c r="P24" i="17" a="1"/>
  <c r="P24" i="17" s="1"/>
  <c r="J25" i="17" a="1"/>
  <c r="J25" i="17" s="1"/>
  <c r="O25" i="17" a="1"/>
  <c r="O25" i="17" s="1"/>
  <c r="G27" i="17" a="1"/>
  <c r="G27" i="17" s="1"/>
  <c r="T27" i="17" s="1"/>
  <c r="L27" i="17" a="1"/>
  <c r="L27" i="17" s="1"/>
  <c r="F28" i="17" a="1"/>
  <c r="F28" i="17" s="1"/>
  <c r="S28" i="17" s="1"/>
  <c r="K28" i="17" a="1"/>
  <c r="K28" i="17" s="1"/>
  <c r="P28" i="17" a="1"/>
  <c r="P28" i="17"/>
  <c r="I29" i="17" a="1"/>
  <c r="I29" i="17" s="1"/>
  <c r="N29" i="17" a="1"/>
  <c r="N29" i="17" s="1"/>
  <c r="H30" i="17" a="1"/>
  <c r="H30" i="17" s="1"/>
  <c r="M30" i="17" a="1"/>
  <c r="M30" i="17" s="1"/>
  <c r="Z30" i="17" s="1"/>
  <c r="H31" i="17" a="1"/>
  <c r="H31" i="17" s="1"/>
  <c r="L31" i="17" a="1"/>
  <c r="L31" i="17"/>
  <c r="P31" i="17" a="1"/>
  <c r="P31" i="17" s="1"/>
  <c r="J32" i="17" a="1"/>
  <c r="J32" i="17"/>
  <c r="N32" i="17" a="1"/>
  <c r="N32" i="17" s="1"/>
  <c r="H33" i="17" a="1"/>
  <c r="H33" i="17" s="1"/>
  <c r="N33" i="17" a="1"/>
  <c r="N33" i="17" s="1"/>
  <c r="H34" i="17" a="1"/>
  <c r="H34" i="17"/>
  <c r="L34" i="17" a="1"/>
  <c r="L34" i="17" s="1"/>
  <c r="N35" i="17" a="1"/>
  <c r="N35" i="17"/>
  <c r="I36" i="17" a="1"/>
  <c r="I36" i="17" s="1"/>
  <c r="N36" i="17" a="1"/>
  <c r="N36" i="17"/>
  <c r="G37" i="17" a="1"/>
  <c r="G37" i="17" s="1"/>
  <c r="J37" i="17" a="1"/>
  <c r="J37" i="17" s="1"/>
  <c r="M37" i="17" a="1"/>
  <c r="M37" i="17" s="1"/>
  <c r="P37" i="17" a="1"/>
  <c r="P37" i="17"/>
  <c r="L38" i="17" a="1"/>
  <c r="L38" i="17" s="1"/>
  <c r="P38" i="17" a="1"/>
  <c r="P38" i="17" s="1"/>
  <c r="AC38" i="17" s="1"/>
  <c r="I39" i="17" a="1"/>
  <c r="I39" i="17" s="1"/>
  <c r="M39" i="17" a="1"/>
  <c r="M39" i="17"/>
  <c r="F40" i="17" a="1"/>
  <c r="F40" i="17" s="1"/>
  <c r="I40" i="17" a="1"/>
  <c r="I40" i="17" s="1"/>
  <c r="L40" i="17" a="1"/>
  <c r="L40" i="17" s="1"/>
  <c r="O40" i="17" a="1"/>
  <c r="O40" i="17" s="1"/>
  <c r="AB40" i="17" s="1"/>
  <c r="K41" i="17" a="1"/>
  <c r="K41" i="17" s="1"/>
  <c r="O41" i="17" a="1"/>
  <c r="O41" i="17" s="1"/>
  <c r="AB41" i="17" s="1"/>
  <c r="H42" i="17" a="1"/>
  <c r="H42" i="17" s="1"/>
  <c r="L42" i="17" a="1"/>
  <c r="L42" i="17" s="1"/>
  <c r="P42" i="17" a="1"/>
  <c r="P42" i="17" s="1"/>
  <c r="H43" i="17" a="1"/>
  <c r="H43" i="17" s="1"/>
  <c r="K43" i="17" a="1"/>
  <c r="K43" i="17" s="1"/>
  <c r="N43" i="17" a="1"/>
  <c r="N43" i="17" s="1"/>
  <c r="J44" i="17" a="1"/>
  <c r="J44" i="17" s="1"/>
  <c r="N44" i="17" a="1"/>
  <c r="N44" i="17" s="1"/>
  <c r="G45" i="17" a="1"/>
  <c r="G45" i="17" s="1"/>
  <c r="K45" i="17" a="1"/>
  <c r="K45" i="17" s="1"/>
  <c r="O45" i="17" a="1"/>
  <c r="O45" i="17" s="1"/>
  <c r="G46" i="17" a="1"/>
  <c r="G46" i="17" s="1"/>
  <c r="J46" i="17" a="1"/>
  <c r="J46" i="17" s="1"/>
  <c r="M46" i="17" a="1"/>
  <c r="M46" i="17" s="1"/>
  <c r="I47" i="17" a="1"/>
  <c r="I47" i="17" s="1"/>
  <c r="M47" i="17" a="1"/>
  <c r="M47" i="17" s="1"/>
  <c r="F48" i="17" a="1"/>
  <c r="F48" i="17" s="1"/>
  <c r="J48" i="17" a="1"/>
  <c r="J48" i="17" s="1"/>
  <c r="N48" i="17" a="1"/>
  <c r="N48" i="17" s="1"/>
  <c r="F49" i="17" a="1"/>
  <c r="F49" i="17" s="1"/>
  <c r="H49" i="17" a="1"/>
  <c r="H49" i="17" s="1"/>
  <c r="K49" i="17" a="1"/>
  <c r="K49" i="17" s="1"/>
  <c r="N49" i="17" a="1"/>
  <c r="N49" i="17" s="1"/>
  <c r="F50" i="17" a="1"/>
  <c r="F50" i="17" s="1"/>
  <c r="I50" i="17" a="1"/>
  <c r="I50" i="17" s="1"/>
  <c r="L50" i="17" a="1"/>
  <c r="L50" i="17" s="1"/>
  <c r="H51" i="17" a="1"/>
  <c r="H51" i="17" s="1"/>
  <c r="K51" i="17" a="1"/>
  <c r="K51" i="17" s="1"/>
  <c r="N51" i="17" a="1"/>
  <c r="N51" i="17" s="1"/>
  <c r="F52" i="17" a="1"/>
  <c r="F52" i="17" s="1"/>
  <c r="M52" i="17" a="1"/>
  <c r="M52" i="17" s="1"/>
  <c r="P52" i="17" a="1"/>
  <c r="P52" i="17" s="1"/>
  <c r="H53" i="17" a="1"/>
  <c r="H53" i="17" s="1"/>
  <c r="L53" i="17" a="1"/>
  <c r="L53" i="17" s="1"/>
  <c r="P53" i="17" a="1"/>
  <c r="P53" i="17" s="1"/>
  <c r="I54" i="17" a="1"/>
  <c r="I54" i="17" s="1"/>
  <c r="V54" i="17" s="1"/>
  <c r="M54" i="17" a="1"/>
  <c r="M54" i="17" s="1"/>
  <c r="Z54" i="17" s="1"/>
  <c r="F55" i="17" a="1"/>
  <c r="F55" i="17" s="1"/>
  <c r="S55" i="17" s="1"/>
  <c r="J55" i="17" a="1"/>
  <c r="J55" i="17" s="1"/>
  <c r="W55" i="17" s="1"/>
  <c r="N55" i="17" a="1"/>
  <c r="N55" i="17" s="1"/>
  <c r="AA55" i="17" s="1"/>
  <c r="G56" i="17" a="1"/>
  <c r="G56" i="17"/>
  <c r="T56" i="17" s="1"/>
  <c r="K56" i="17" a="1"/>
  <c r="K56" i="17" s="1"/>
  <c r="X56" i="17" s="1"/>
  <c r="O56" i="17" a="1"/>
  <c r="O56" i="17"/>
  <c r="AB56" i="17" s="1"/>
  <c r="H57" i="17" a="1"/>
  <c r="H57" i="17" s="1"/>
  <c r="U57" i="17" s="1"/>
  <c r="L57" i="17" a="1"/>
  <c r="L57" i="17" s="1"/>
  <c r="Y57" i="17" s="1"/>
  <c r="P57" i="17" a="1"/>
  <c r="P57" i="17" s="1"/>
  <c r="AC57" i="17" s="1"/>
  <c r="I58" i="17" a="1"/>
  <c r="I58" i="17"/>
  <c r="V58" i="17" s="1"/>
  <c r="M58" i="17" a="1"/>
  <c r="M58" i="17" s="1"/>
  <c r="Z58" i="17" s="1"/>
  <c r="F59" i="17" a="1"/>
  <c r="F59" i="17" s="1"/>
  <c r="S59" i="17" s="1"/>
  <c r="J59" i="17" a="1"/>
  <c r="J59" i="17" s="1"/>
  <c r="W59" i="17" s="1"/>
  <c r="N59" i="17" a="1"/>
  <c r="N59" i="17"/>
  <c r="AA59" i="17" s="1"/>
  <c r="E20" i="17" a="1"/>
  <c r="E20" i="17" s="1"/>
  <c r="E23" i="17" a="1"/>
  <c r="E23" i="17" s="1"/>
  <c r="E30" i="17" a="1"/>
  <c r="E30" i="17" s="1"/>
  <c r="E33" i="17" a="1"/>
  <c r="E33" i="17" s="1"/>
  <c r="E36" i="17" a="1"/>
  <c r="E36" i="17" s="1"/>
  <c r="E39" i="17" a="1"/>
  <c r="E39" i="17" s="1"/>
  <c r="E46" i="17" a="1"/>
  <c r="E46" i="17" s="1"/>
  <c r="E50" i="17" a="1"/>
  <c r="E50" i="17" s="1"/>
  <c r="E54" i="17" a="1"/>
  <c r="E54" i="17" s="1"/>
  <c r="R54" i="17" s="1"/>
  <c r="E58" i="17" a="1"/>
  <c r="E58" i="17" s="1"/>
  <c r="R58" i="17" s="1"/>
  <c r="H18" i="23" a="1"/>
  <c r="H18" i="23" s="1"/>
  <c r="U18" i="23" s="1"/>
  <c r="K18" i="23" a="1"/>
  <c r="K18" i="23" s="1"/>
  <c r="X18" i="23" s="1"/>
  <c r="O18" i="23" a="1"/>
  <c r="O18" i="23" s="1"/>
  <c r="AB18" i="23" s="1"/>
  <c r="H19" i="23" a="1"/>
  <c r="H19" i="23"/>
  <c r="U19" i="23" s="1"/>
  <c r="L19" i="23" a="1"/>
  <c r="L19" i="23" s="1"/>
  <c r="Y19" i="23" s="1"/>
  <c r="P19" i="23" a="1"/>
  <c r="P19" i="23"/>
  <c r="AC19" i="23" s="1"/>
  <c r="H20" i="23" a="1"/>
  <c r="H20" i="23" s="1"/>
  <c r="U20" i="23" s="1"/>
  <c r="L20" i="23" a="1"/>
  <c r="L20" i="23" s="1"/>
  <c r="Y20" i="23" s="1"/>
  <c r="H21" i="23" a="1"/>
  <c r="H21" i="23" s="1"/>
  <c r="U21" i="23" s="1"/>
  <c r="L21" i="23" a="1"/>
  <c r="L21" i="23"/>
  <c r="Y21" i="23" s="1"/>
  <c r="P21" i="23" a="1"/>
  <c r="P21" i="23" s="1"/>
  <c r="AC21" i="23" s="1"/>
  <c r="I22" i="23" a="1"/>
  <c r="I22" i="23" s="1"/>
  <c r="V22" i="23" s="1"/>
  <c r="M22" i="23" a="1"/>
  <c r="M22" i="23" s="1"/>
  <c r="Z22" i="23" s="1"/>
  <c r="F23" i="23" a="1"/>
  <c r="F23" i="23"/>
  <c r="S23" i="23" s="1"/>
  <c r="I23" i="23" a="1"/>
  <c r="I23" i="23" s="1"/>
  <c r="V23" i="23" s="1"/>
  <c r="J18" i="17" a="1"/>
  <c r="J18" i="17" s="1"/>
  <c r="P18" i="17" a="1"/>
  <c r="P18" i="17"/>
  <c r="I19" i="17" a="1"/>
  <c r="I19" i="17" s="1"/>
  <c r="H20" i="17" a="1"/>
  <c r="H20" i="17" s="1"/>
  <c r="U20" i="17" s="1"/>
  <c r="M20" i="17" a="1"/>
  <c r="M20" i="17" s="1"/>
  <c r="F21" i="17" a="1"/>
  <c r="F21" i="17"/>
  <c r="L21" i="17" a="1"/>
  <c r="L21" i="17" s="1"/>
  <c r="F22" i="17" a="1"/>
  <c r="F22" i="17" s="1"/>
  <c r="S22" i="17" s="1"/>
  <c r="J22" i="17" a="1"/>
  <c r="J22" i="17" s="1"/>
  <c r="O22" i="17" a="1"/>
  <c r="O22" i="17"/>
  <c r="I23" i="17" a="1"/>
  <c r="I23" i="17" s="1"/>
  <c r="M23" i="17" a="1"/>
  <c r="M23" i="17" s="1"/>
  <c r="Z23" i="17" s="1"/>
  <c r="G24" i="17" a="1"/>
  <c r="G24" i="17" s="1"/>
  <c r="L24" i="17" a="1"/>
  <c r="L24" i="17"/>
  <c r="F25" i="17" a="1"/>
  <c r="F25" i="17" s="1"/>
  <c r="P25" i="17" a="1"/>
  <c r="P25" i="17" s="1"/>
  <c r="AC25" i="17" s="1"/>
  <c r="I26" i="17" a="1"/>
  <c r="I26" i="17" s="1"/>
  <c r="N26" i="17" a="1"/>
  <c r="N26" i="17"/>
  <c r="H27" i="17" a="1"/>
  <c r="H27" i="17" s="1"/>
  <c r="M27" i="17" a="1"/>
  <c r="M27" i="17" s="1"/>
  <c r="Z27" i="17" s="1"/>
  <c r="H28" i="17" a="1"/>
  <c r="H28" i="17" s="1"/>
  <c r="L28" i="17" a="1"/>
  <c r="L28" i="17"/>
  <c r="F29" i="17" a="1"/>
  <c r="F29" i="17" s="1"/>
  <c r="K29" i="17" a="1"/>
  <c r="K29" i="17" s="1"/>
  <c r="X29" i="17" s="1"/>
  <c r="O29" i="17" a="1"/>
  <c r="O29" i="17" s="1"/>
  <c r="I30" i="17" a="1"/>
  <c r="I30" i="17"/>
  <c r="O30" i="17" a="1"/>
  <c r="O30" i="17" s="1"/>
  <c r="I31" i="17" a="1"/>
  <c r="I31" i="17" s="1"/>
  <c r="V31" i="17" s="1"/>
  <c r="M31" i="17" a="1"/>
  <c r="M31" i="17" s="1"/>
  <c r="O32" i="17" a="1"/>
  <c r="O32" i="17"/>
  <c r="J33" i="17" a="1"/>
  <c r="J33" i="17" s="1"/>
  <c r="O33" i="17" a="1"/>
  <c r="O33" i="17" s="1"/>
  <c r="AB33" i="17" s="1"/>
  <c r="M34" i="17" a="1"/>
  <c r="M34" i="17" s="1"/>
  <c r="F35" i="17" a="1"/>
  <c r="F35" i="17"/>
  <c r="J35" i="17" a="1"/>
  <c r="J35" i="17"/>
  <c r="P35" i="17" a="1"/>
  <c r="P35" i="17"/>
  <c r="J36" i="17" a="1"/>
  <c r="J36" i="17"/>
  <c r="O36" i="17" a="1"/>
  <c r="O36" i="17"/>
  <c r="K37" i="17" a="1"/>
  <c r="K37" i="17"/>
  <c r="N37" i="17" a="1"/>
  <c r="N37" i="17"/>
  <c r="F38" i="17" a="1"/>
  <c r="F38" i="17" s="1"/>
  <c r="S38" i="17" s="1"/>
  <c r="I38" i="17" a="1"/>
  <c r="I38" i="17"/>
  <c r="M38" i="17" a="1"/>
  <c r="M38" i="17" s="1"/>
  <c r="Z38" i="17" s="1"/>
  <c r="F39" i="17" a="1"/>
  <c r="F39" i="17"/>
  <c r="J39" i="17" a="1"/>
  <c r="J39" i="17" s="1"/>
  <c r="W39" i="17" s="1"/>
  <c r="N39" i="17" a="1"/>
  <c r="N39" i="17" s="1"/>
  <c r="AA39" i="17" s="1"/>
  <c r="J40" i="17" a="1"/>
  <c r="J40" i="17" s="1"/>
  <c r="W40" i="17" s="1"/>
  <c r="M40" i="17" a="1"/>
  <c r="M40" i="17" s="1"/>
  <c r="Z40" i="17" s="1"/>
  <c r="P40" i="17" a="1"/>
  <c r="P40" i="17" s="1"/>
  <c r="AC40" i="17" s="1"/>
  <c r="H41" i="17" a="1"/>
  <c r="H41" i="17" s="1"/>
  <c r="U41" i="17" s="1"/>
  <c r="L41" i="17" a="1"/>
  <c r="L41" i="17" s="1"/>
  <c r="Y41" i="17" s="1"/>
  <c r="P41" i="17" a="1"/>
  <c r="P41" i="17" s="1"/>
  <c r="AC41" i="17" s="1"/>
  <c r="I42" i="17" a="1"/>
  <c r="I42" i="17" s="1"/>
  <c r="V42" i="17" s="1"/>
  <c r="M42" i="17" a="1"/>
  <c r="M42" i="17" s="1"/>
  <c r="Z42" i="17" s="1"/>
  <c r="I43" i="17" a="1"/>
  <c r="I43" i="17" s="1"/>
  <c r="V43" i="17" s="1"/>
  <c r="L43" i="17" a="1"/>
  <c r="L43" i="17" s="1"/>
  <c r="Y43" i="17" s="1"/>
  <c r="O43" i="17" a="1"/>
  <c r="O43" i="17" s="1"/>
  <c r="AB43" i="17" s="1"/>
  <c r="G44" i="17" a="1"/>
  <c r="G44" i="17" s="1"/>
  <c r="T44" i="17" s="1"/>
  <c r="K44" i="17" a="1"/>
  <c r="K44" i="17" s="1"/>
  <c r="X44" i="17" s="1"/>
  <c r="O44" i="17" a="1"/>
  <c r="O44" i="17" s="1"/>
  <c r="AB44" i="17" s="1"/>
  <c r="H45" i="17" a="1"/>
  <c r="H45" i="17" s="1"/>
  <c r="U45" i="17" s="1"/>
  <c r="L45" i="17" a="1"/>
  <c r="L45" i="17" s="1"/>
  <c r="Y45" i="17" s="1"/>
  <c r="H46" i="17" a="1"/>
  <c r="H46" i="17" s="1"/>
  <c r="U46" i="17" s="1"/>
  <c r="K46" i="17" a="1"/>
  <c r="K46" i="17" s="1"/>
  <c r="X46" i="17" s="1"/>
  <c r="N46" i="17" a="1"/>
  <c r="N46" i="17" s="1"/>
  <c r="AA46" i="17" s="1"/>
  <c r="F47" i="17" a="1"/>
  <c r="F47" i="17" s="1"/>
  <c r="S47" i="17" s="1"/>
  <c r="J47" i="17" a="1"/>
  <c r="J47" i="17" s="1"/>
  <c r="W47" i="17" s="1"/>
  <c r="N47" i="17" a="1"/>
  <c r="N47" i="17" s="1"/>
  <c r="AA47" i="17" s="1"/>
  <c r="G48" i="17" a="1"/>
  <c r="G48" i="17" s="1"/>
  <c r="T48" i="17" s="1"/>
  <c r="K48" i="17" a="1"/>
  <c r="K48" i="17" s="1"/>
  <c r="X48" i="17" s="1"/>
  <c r="I49" i="17" a="1"/>
  <c r="I49" i="17" s="1"/>
  <c r="V49" i="17" s="1"/>
  <c r="G50" i="17" a="1"/>
  <c r="G50" i="17" s="1"/>
  <c r="T50" i="17" s="1"/>
  <c r="J50" i="17" a="1"/>
  <c r="J50" i="17" s="1"/>
  <c r="W50" i="17" s="1"/>
  <c r="M50" i="17" a="1"/>
  <c r="M50" i="17" s="1"/>
  <c r="Z50" i="17" s="1"/>
  <c r="P50" i="17" a="1"/>
  <c r="P50" i="17" s="1"/>
  <c r="AC50" i="17" s="1"/>
  <c r="L51" i="17" a="1"/>
  <c r="L51" i="17" s="1"/>
  <c r="Y51" i="17" s="1"/>
  <c r="O51" i="17" a="1"/>
  <c r="O51" i="17" s="1"/>
  <c r="G52" i="17" a="1"/>
  <c r="G52" i="17" s="1"/>
  <c r="J52" i="17" a="1"/>
  <c r="J52" i="17" s="1"/>
  <c r="F53" i="17" a="1"/>
  <c r="F53" i="17" s="1"/>
  <c r="I53" i="17" a="1"/>
  <c r="I53" i="17" s="1"/>
  <c r="M53" i="17" a="1"/>
  <c r="M53" i="17" s="1"/>
  <c r="F54" i="17" a="1"/>
  <c r="F54" i="17" s="1"/>
  <c r="S54" i="17" s="1"/>
  <c r="J54" i="17" a="1"/>
  <c r="J54" i="17" s="1"/>
  <c r="W54" i="17" s="1"/>
  <c r="N54" i="17" a="1"/>
  <c r="N54" i="17" s="1"/>
  <c r="AA54" i="17" s="1"/>
  <c r="G55" i="17" a="1"/>
  <c r="G55" i="17"/>
  <c r="T55" i="17" s="1"/>
  <c r="K55" i="17" a="1"/>
  <c r="K55" i="17" s="1"/>
  <c r="X55" i="17" s="1"/>
  <c r="O55" i="17" a="1"/>
  <c r="O55" i="17" s="1"/>
  <c r="AB55" i="17" s="1"/>
  <c r="H56" i="17" a="1"/>
  <c r="H56" i="17" s="1"/>
  <c r="U56" i="17" s="1"/>
  <c r="L56" i="17" a="1"/>
  <c r="L56" i="17" s="1"/>
  <c r="Y56" i="17" s="1"/>
  <c r="P56" i="17" a="1"/>
  <c r="P56" i="17" s="1"/>
  <c r="AC56" i="17" s="1"/>
  <c r="I57" i="17" a="1"/>
  <c r="I57" i="17" s="1"/>
  <c r="V57" i="17" s="1"/>
  <c r="M57" i="17" a="1"/>
  <c r="M57" i="17" s="1"/>
  <c r="Z57" i="17" s="1"/>
  <c r="F58" i="17" a="1"/>
  <c r="F58" i="17"/>
  <c r="S58" i="17" s="1"/>
  <c r="J58" i="17" a="1"/>
  <c r="J58" i="17" s="1"/>
  <c r="W58" i="17" s="1"/>
  <c r="N58" i="17" a="1"/>
  <c r="N58" i="17" s="1"/>
  <c r="AA58" i="17" s="1"/>
  <c r="G59" i="17" a="1"/>
  <c r="G59" i="17" s="1"/>
  <c r="T59" i="17" s="1"/>
  <c r="K59" i="17" a="1"/>
  <c r="K59" i="17" s="1"/>
  <c r="X59" i="17" s="1"/>
  <c r="O59" i="17" a="1"/>
  <c r="O59" i="17" s="1"/>
  <c r="AB59" i="17" s="1"/>
  <c r="E21" i="17" a="1"/>
  <c r="E21" i="17" s="1"/>
  <c r="E24" i="17" a="1"/>
  <c r="E24" i="17" s="1"/>
  <c r="R24" i="17" s="1"/>
  <c r="E27" i="17" a="1"/>
  <c r="E27" i="17" s="1"/>
  <c r="E34" i="17" a="1"/>
  <c r="E34" i="17"/>
  <c r="E37" i="17" a="1"/>
  <c r="E37" i="17" s="1"/>
  <c r="E40" i="17" a="1"/>
  <c r="E40" i="17" s="1"/>
  <c r="R40" i="17" s="1"/>
  <c r="E43" i="17" a="1"/>
  <c r="E43" i="17" s="1"/>
  <c r="E47" i="17" a="1"/>
  <c r="E47" i="17"/>
  <c r="E51" i="17" a="1"/>
  <c r="E51" i="17" s="1"/>
  <c r="E55" i="17" a="1"/>
  <c r="E55" i="17" s="1"/>
  <c r="R55" i="17" s="1"/>
  <c r="E59" i="17" a="1"/>
  <c r="E59" i="17" s="1"/>
  <c r="R59" i="17" s="1"/>
  <c r="I18" i="23" a="1"/>
  <c r="I18" i="23" s="1"/>
  <c r="V18" i="23" s="1"/>
  <c r="L18" i="23" a="1"/>
  <c r="L18" i="23" s="1"/>
  <c r="Y18" i="23" s="1"/>
  <c r="P18" i="23" a="1"/>
  <c r="P18" i="23"/>
  <c r="AC18" i="23" s="1"/>
  <c r="I19" i="23" a="1"/>
  <c r="I19" i="23"/>
  <c r="V19" i="23" s="1"/>
  <c r="M19" i="23" a="1"/>
  <c r="M19" i="23" s="1"/>
  <c r="Z19" i="23" s="1"/>
  <c r="F20" i="23" a="1"/>
  <c r="F20" i="23" s="1"/>
  <c r="S20" i="23" s="1"/>
  <c r="I20" i="23" a="1"/>
  <c r="I20" i="23" s="1"/>
  <c r="V20" i="23" s="1"/>
  <c r="M20" i="23" a="1"/>
  <c r="M20" i="23" s="1"/>
  <c r="Z20" i="23" s="1"/>
  <c r="P20" i="23" a="1"/>
  <c r="P20" i="23" s="1"/>
  <c r="AC20" i="23" s="1"/>
  <c r="I21" i="23" a="1"/>
  <c r="I21" i="23" s="1"/>
  <c r="V21" i="23" s="1"/>
  <c r="M21" i="23" a="1"/>
  <c r="M21" i="23"/>
  <c r="Z21" i="23" s="1"/>
  <c r="F22" i="23" a="1"/>
  <c r="F22" i="23"/>
  <c r="S22" i="23" s="1"/>
  <c r="J22" i="23" a="1"/>
  <c r="J22" i="23" s="1"/>
  <c r="W22" i="23" s="1"/>
  <c r="N22" i="23" a="1"/>
  <c r="N22" i="23" s="1"/>
  <c r="AA22" i="23" s="1"/>
  <c r="J23" i="23" a="1"/>
  <c r="J23" i="23" s="1"/>
  <c r="W23" i="23" s="1"/>
  <c r="N23" i="23" a="1"/>
  <c r="N23" i="23" s="1"/>
  <c r="AA23" i="23" s="1"/>
  <c r="F24" i="23" a="1"/>
  <c r="F24" i="23" s="1"/>
  <c r="S24" i="23" s="1"/>
  <c r="I24" i="23" a="1"/>
  <c r="I24" i="23" s="1"/>
  <c r="V24" i="23" s="1"/>
  <c r="M24" i="23" a="1"/>
  <c r="M24" i="23"/>
  <c r="Z24" i="23" s="1"/>
  <c r="F25" i="23" a="1"/>
  <c r="F25" i="23"/>
  <c r="S25" i="23" s="1"/>
  <c r="J25" i="23" a="1"/>
  <c r="J25" i="23" s="1"/>
  <c r="W25" i="23" s="1"/>
  <c r="N25" i="23" a="1"/>
  <c r="N25" i="23" s="1"/>
  <c r="AA25" i="23" s="1"/>
  <c r="F26" i="23" a="1"/>
  <c r="F26" i="23" s="1"/>
  <c r="S26" i="23" s="1"/>
  <c r="J26" i="23" a="1"/>
  <c r="J26" i="23" s="1"/>
  <c r="W26" i="23" s="1"/>
  <c r="F27" i="23" a="1"/>
  <c r="F27" i="23" s="1"/>
  <c r="S27" i="23" s="1"/>
  <c r="J27" i="23" a="1"/>
  <c r="J27" i="23" s="1"/>
  <c r="W27" i="23" s="1"/>
  <c r="N27" i="23" a="1"/>
  <c r="N27" i="23"/>
  <c r="AA27" i="23" s="1"/>
  <c r="G28" i="23" a="1"/>
  <c r="G28" i="23"/>
  <c r="T28" i="23" s="1"/>
  <c r="K28" i="23" a="1"/>
  <c r="K28" i="23" s="1"/>
  <c r="X28" i="23" s="1"/>
  <c r="O28" i="23" a="1"/>
  <c r="O28" i="23" s="1"/>
  <c r="AB28" i="23" s="1"/>
  <c r="G29" i="23" a="1"/>
  <c r="G29" i="23" s="1"/>
  <c r="T29" i="23" s="1"/>
  <c r="K29" i="23" a="1"/>
  <c r="K29" i="23" s="1"/>
  <c r="X29" i="23" s="1"/>
  <c r="N29" i="23" a="1"/>
  <c r="N29" i="23" s="1"/>
  <c r="AA29" i="23" s="1"/>
  <c r="G30" i="23" a="1"/>
  <c r="G30" i="23" s="1"/>
  <c r="T30" i="23" s="1"/>
  <c r="K30" i="23" a="1"/>
  <c r="K30" i="23"/>
  <c r="X30" i="23" s="1"/>
  <c r="O30" i="23" a="1"/>
  <c r="O30" i="23"/>
  <c r="AB30" i="23" s="1"/>
  <c r="H31" i="23" a="1"/>
  <c r="H31" i="23" s="1"/>
  <c r="U31" i="23" s="1"/>
  <c r="L31" i="23" a="1"/>
  <c r="L31" i="23" s="1"/>
  <c r="Y31" i="23" s="1"/>
  <c r="O31" i="23" a="1"/>
  <c r="O31" i="23" s="1"/>
  <c r="AB31" i="23" s="1"/>
  <c r="H32" i="23" a="1"/>
  <c r="H32" i="23" s="1"/>
  <c r="U32" i="23" s="1"/>
  <c r="O32" i="23" a="1"/>
  <c r="O32" i="23" s="1"/>
  <c r="AB32" i="23" s="1"/>
  <c r="H33" i="23" a="1"/>
  <c r="H33" i="23" s="1"/>
  <c r="U33" i="23" s="1"/>
  <c r="L33" i="23" a="1"/>
  <c r="L33" i="23"/>
  <c r="Y33" i="23" s="1"/>
  <c r="P33" i="23" a="1"/>
  <c r="P33" i="23"/>
  <c r="AC33" i="23" s="1"/>
  <c r="I34" i="23" a="1"/>
  <c r="I34" i="23" s="1"/>
  <c r="V34" i="23" s="1"/>
  <c r="M34" i="23" a="1"/>
  <c r="M34" i="23" s="1"/>
  <c r="Z34" i="23" s="1"/>
  <c r="P34" i="23" a="1"/>
  <c r="P34" i="23" s="1"/>
  <c r="AC34" i="23" s="1"/>
  <c r="I35" i="23" a="1"/>
  <c r="I35" i="23" s="1"/>
  <c r="V35" i="23" s="1"/>
  <c r="L35" i="23" a="1"/>
  <c r="L35" i="23" s="1"/>
  <c r="Y35" i="23" s="1"/>
  <c r="P35" i="23" a="1"/>
  <c r="P35" i="23" s="1"/>
  <c r="AC35" i="23" s="1"/>
  <c r="I36" i="23" a="1"/>
  <c r="I36" i="23"/>
  <c r="V36" i="23" s="1"/>
  <c r="L36" i="23" a="1"/>
  <c r="L36" i="23"/>
  <c r="Y36" i="23" s="1"/>
  <c r="P36" i="23" a="1"/>
  <c r="P36" i="23" s="1"/>
  <c r="AC36" i="23" s="1"/>
  <c r="I37" i="23" a="1"/>
  <c r="I37" i="23" s="1"/>
  <c r="V37" i="23" s="1"/>
  <c r="P37" i="23" a="1"/>
  <c r="P37" i="23" s="1"/>
  <c r="AC37" i="23" s="1"/>
  <c r="I38" i="23" a="1"/>
  <c r="I38" i="23" s="1"/>
  <c r="V38" i="23" s="1"/>
  <c r="L38" i="23" a="1"/>
  <c r="L38" i="23" s="1"/>
  <c r="Y38" i="23" s="1"/>
  <c r="P38" i="23" a="1"/>
  <c r="P38" i="23" s="1"/>
  <c r="AC38" i="23" s="1"/>
  <c r="I39" i="23" a="1"/>
  <c r="I39" i="23"/>
  <c r="V39" i="23" s="1"/>
  <c r="L39" i="23" a="1"/>
  <c r="L39" i="23"/>
  <c r="Y39" i="23" s="1"/>
  <c r="P39" i="23" a="1"/>
  <c r="P39" i="23" s="1"/>
  <c r="AC39" i="23" s="1"/>
  <c r="I40" i="23" a="1"/>
  <c r="I40" i="23" s="1"/>
  <c r="V40" i="23" s="1"/>
  <c r="L40" i="23" a="1"/>
  <c r="L40" i="23" s="1"/>
  <c r="Y40" i="23" s="1"/>
  <c r="P40" i="23" a="1"/>
  <c r="P40" i="23" s="1"/>
  <c r="AC40" i="23" s="1"/>
  <c r="L41" i="23" a="1"/>
  <c r="L41" i="23" s="1"/>
  <c r="Y41" i="23" s="1"/>
  <c r="P41" i="23" a="1"/>
  <c r="P41" i="23" s="1"/>
  <c r="AC41" i="23" s="1"/>
  <c r="I42" i="23" a="1"/>
  <c r="I42" i="23"/>
  <c r="V42" i="23" s="1"/>
  <c r="L42" i="23" a="1"/>
  <c r="L42" i="23"/>
  <c r="Y42" i="23" s="1"/>
  <c r="P42" i="23" a="1"/>
  <c r="P42" i="23" s="1"/>
  <c r="AC42" i="23" s="1"/>
  <c r="H43" i="23" a="1"/>
  <c r="H43" i="23" s="1"/>
  <c r="U43" i="23" s="1"/>
  <c r="K43" i="23" a="1"/>
  <c r="K43" i="23" s="1"/>
  <c r="X43" i="23" s="1"/>
  <c r="M23" i="23" a="1"/>
  <c r="M23" i="23" s="1"/>
  <c r="Z23" i="23" s="1"/>
  <c r="P24" i="23" a="1"/>
  <c r="P24" i="23" s="1"/>
  <c r="AC24" i="23" s="1"/>
  <c r="I26" i="23" a="1"/>
  <c r="I26" i="23" s="1"/>
  <c r="V26" i="23" s="1"/>
  <c r="M27" i="23" a="1"/>
  <c r="M27" i="23"/>
  <c r="Z27" i="23" s="1"/>
  <c r="F29" i="23" a="1"/>
  <c r="F29" i="23"/>
  <c r="S29" i="23" s="1"/>
  <c r="J30" i="23" a="1"/>
  <c r="J30" i="23" s="1"/>
  <c r="W30" i="23" s="1"/>
  <c r="J31" i="23" a="1"/>
  <c r="J31" i="23" s="1"/>
  <c r="W31" i="23" s="1"/>
  <c r="F32" i="23" a="1"/>
  <c r="F32" i="23" s="1"/>
  <c r="S32" i="23" s="1"/>
  <c r="M32" i="23" a="1"/>
  <c r="M32" i="23" s="1"/>
  <c r="Z32" i="23" s="1"/>
  <c r="J33" i="23" a="1"/>
  <c r="J33" i="23" s="1"/>
  <c r="W33" i="23" s="1"/>
  <c r="G34" i="23" a="1"/>
  <c r="G34" i="23" s="1"/>
  <c r="T34" i="23" s="1"/>
  <c r="N34" i="23" a="1"/>
  <c r="N34" i="23"/>
  <c r="AA34" i="23" s="1"/>
  <c r="G36" i="23" a="1"/>
  <c r="G36" i="23"/>
  <c r="T36" i="23" s="1"/>
  <c r="N36" i="23" a="1"/>
  <c r="N36" i="23" s="1"/>
  <c r="AA36" i="23" s="1"/>
  <c r="K37" i="23" a="1"/>
  <c r="K37" i="23" s="1"/>
  <c r="X37" i="23" s="1"/>
  <c r="G38" i="23" a="1"/>
  <c r="G38" i="23" s="1"/>
  <c r="T38" i="23" s="1"/>
  <c r="N38" i="23" a="1"/>
  <c r="N38" i="23" s="1"/>
  <c r="AA38" i="23" s="1"/>
  <c r="G40" i="23" a="1"/>
  <c r="G40" i="23" s="1"/>
  <c r="T40" i="23" s="1"/>
  <c r="N40" i="23" a="1"/>
  <c r="N40" i="23" s="1"/>
  <c r="AA40" i="23" s="1"/>
  <c r="J41" i="23" a="1"/>
  <c r="J41" i="23"/>
  <c r="W41" i="23" s="1"/>
  <c r="G42" i="23" a="1"/>
  <c r="G42" i="23"/>
  <c r="T42" i="23" s="1"/>
  <c r="N42" i="23" a="1"/>
  <c r="N42" i="23" s="1"/>
  <c r="AA42" i="23" s="1"/>
  <c r="J43" i="23" a="1"/>
  <c r="J43" i="23" s="1"/>
  <c r="W43" i="23" s="1"/>
  <c r="O43" i="23" a="1"/>
  <c r="O43" i="23" s="1"/>
  <c r="AB43" i="23" s="1"/>
  <c r="J44" i="23" a="1"/>
  <c r="J44" i="23" s="1"/>
  <c r="W44" i="23" s="1"/>
  <c r="N44" i="23" a="1"/>
  <c r="N44" i="23" s="1"/>
  <c r="AA44" i="23" s="1"/>
  <c r="F45" i="23" a="1"/>
  <c r="F45" i="23" s="1"/>
  <c r="S45" i="23" s="1"/>
  <c r="J45" i="23" a="1"/>
  <c r="J45" i="23"/>
  <c r="W45" i="23" s="1"/>
  <c r="N45" i="23" a="1"/>
  <c r="N45" i="23"/>
  <c r="AA45" i="23" s="1"/>
  <c r="F46" i="23" a="1"/>
  <c r="F46" i="23" s="1"/>
  <c r="S46" i="23" s="1"/>
  <c r="M46" i="23" a="1"/>
  <c r="M46" i="23" s="1"/>
  <c r="Z46" i="23" s="1"/>
  <c r="F47" i="23" a="1"/>
  <c r="F47" i="23" s="1"/>
  <c r="S47" i="23" s="1"/>
  <c r="M47" i="23" a="1"/>
  <c r="M47" i="23" s="1"/>
  <c r="Z47" i="23" s="1"/>
  <c r="P47" i="23" a="1"/>
  <c r="P47" i="23" s="1"/>
  <c r="AC47" i="23" s="1"/>
  <c r="I48" i="23" a="1"/>
  <c r="I48" i="23" s="1"/>
  <c r="V48" i="23" s="1"/>
  <c r="M48" i="23" a="1"/>
  <c r="M48" i="23"/>
  <c r="Z48" i="23" s="1"/>
  <c r="P48" i="23" a="1"/>
  <c r="P48" i="23"/>
  <c r="AC48" i="23" s="1"/>
  <c r="H49" i="23" a="1"/>
  <c r="H49" i="23" s="1"/>
  <c r="U49" i="23" s="1"/>
  <c r="O49" i="23" a="1"/>
  <c r="O49" i="23" s="1"/>
  <c r="AB49" i="23" s="1"/>
  <c r="G50" i="23" a="1"/>
  <c r="G50" i="23" s="1"/>
  <c r="T50" i="23" s="1"/>
  <c r="J50" i="23" a="1"/>
  <c r="J50" i="23" s="1"/>
  <c r="W50" i="23" s="1"/>
  <c r="M50" i="23" a="1"/>
  <c r="M50" i="23" s="1"/>
  <c r="Z50" i="23" s="1"/>
  <c r="I51" i="23" a="1"/>
  <c r="I51" i="23" s="1"/>
  <c r="V51" i="23" s="1"/>
  <c r="L51" i="23" a="1"/>
  <c r="L51" i="23"/>
  <c r="Y51" i="23" s="1"/>
  <c r="O51" i="23" a="1"/>
  <c r="O51" i="23"/>
  <c r="AB51" i="23" s="1"/>
  <c r="G52" i="23" a="1"/>
  <c r="G52" i="23" s="1"/>
  <c r="T52" i="23" s="1"/>
  <c r="N52" i="23" a="1"/>
  <c r="N52" i="23" s="1"/>
  <c r="AA52" i="23" s="1"/>
  <c r="F53" i="23" a="1"/>
  <c r="F53" i="23" s="1"/>
  <c r="S53" i="23" s="1"/>
  <c r="I53" i="23" a="1"/>
  <c r="I53" i="23" s="1"/>
  <c r="V53" i="23" s="1"/>
  <c r="L53" i="23" a="1"/>
  <c r="L53" i="23" s="1"/>
  <c r="Y53" i="23" s="1"/>
  <c r="H54" i="23" a="1"/>
  <c r="H54" i="23" s="1"/>
  <c r="U54" i="23" s="1"/>
  <c r="K54" i="23" a="1"/>
  <c r="K54" i="23"/>
  <c r="X54" i="23" s="1"/>
  <c r="N54" i="23" a="1"/>
  <c r="N54" i="23"/>
  <c r="AA54" i="23" s="1"/>
  <c r="F55" i="23" a="1"/>
  <c r="F55" i="23" s="1"/>
  <c r="S55" i="23" s="1"/>
  <c r="M55" i="23" a="1"/>
  <c r="M55" i="23" s="1"/>
  <c r="Z55" i="23" s="1"/>
  <c r="P55" i="23" a="1"/>
  <c r="P55" i="23" s="1"/>
  <c r="AC55" i="23" s="1"/>
  <c r="H56" i="23" a="1"/>
  <c r="H56" i="23" s="1"/>
  <c r="U56" i="23" s="1"/>
  <c r="K56" i="23" a="1"/>
  <c r="K56" i="23" s="1"/>
  <c r="X56" i="23" s="1"/>
  <c r="G57" i="23" a="1"/>
  <c r="G57" i="23" s="1"/>
  <c r="T57" i="23" s="1"/>
  <c r="J57" i="23" a="1"/>
  <c r="J57" i="23"/>
  <c r="W57" i="23" s="1"/>
  <c r="M57" i="23" a="1"/>
  <c r="M57" i="23"/>
  <c r="Z57" i="23" s="1"/>
  <c r="P57" i="23" a="1"/>
  <c r="P57" i="23" s="1"/>
  <c r="AC57" i="23" s="1"/>
  <c r="L58" i="23" a="1"/>
  <c r="L58" i="23" s="1"/>
  <c r="Y58" i="23" s="1"/>
  <c r="O58" i="23" a="1"/>
  <c r="O58" i="23" s="1"/>
  <c r="AB58" i="23" s="1"/>
  <c r="G59" i="23" a="1"/>
  <c r="G59" i="23" s="1"/>
  <c r="T59" i="23" s="1"/>
  <c r="J59" i="23" a="1"/>
  <c r="J59" i="23" s="1"/>
  <c r="W59" i="23" s="1"/>
  <c r="E19" i="23" a="1"/>
  <c r="E19" i="23" s="1"/>
  <c r="R19" i="23" s="1"/>
  <c r="E26" i="23" a="1"/>
  <c r="E26" i="23"/>
  <c r="R26" i="23" s="1"/>
  <c r="E29" i="23" a="1"/>
  <c r="E29" i="23"/>
  <c r="R29" i="23" s="1"/>
  <c r="E32" i="23" a="1"/>
  <c r="E32" i="23" s="1"/>
  <c r="R32" i="23" s="1"/>
  <c r="E35" i="23" a="1"/>
  <c r="E35" i="23" s="1"/>
  <c r="R35" i="23" s="1"/>
  <c r="E42" i="23" a="1"/>
  <c r="E42" i="23" s="1"/>
  <c r="R42" i="23" s="1"/>
  <c r="E45" i="23" a="1"/>
  <c r="E45" i="23" s="1"/>
  <c r="R45" i="23" s="1"/>
  <c r="E48" i="23" a="1"/>
  <c r="E48" i="23" s="1"/>
  <c r="R48" i="23" s="1"/>
  <c r="E51" i="23" a="1"/>
  <c r="E51" i="23" s="1"/>
  <c r="R51" i="23" s="1"/>
  <c r="E55" i="23" a="1"/>
  <c r="E55" i="23"/>
  <c r="R55" i="23" s="1"/>
  <c r="E59" i="23" a="1"/>
  <c r="E59" i="23"/>
  <c r="R59" i="23" s="1"/>
  <c r="P23" i="23" a="1"/>
  <c r="P23" i="23" s="1"/>
  <c r="AC23" i="23" s="1"/>
  <c r="I25" i="23" a="1"/>
  <c r="I25" i="23" s="1"/>
  <c r="V25" i="23" s="1"/>
  <c r="M26" i="23" a="1"/>
  <c r="M26" i="23" s="1"/>
  <c r="Z26" i="23" s="1"/>
  <c r="F28" i="23" a="1"/>
  <c r="F28" i="23" s="1"/>
  <c r="S28" i="23" s="1"/>
  <c r="J29" i="23" a="1"/>
  <c r="J29" i="23" s="1"/>
  <c r="W29" i="23" s="1"/>
  <c r="N30" i="23" a="1"/>
  <c r="N30" i="23" s="1"/>
  <c r="AA30" i="23" s="1"/>
  <c r="K31" i="23" a="1"/>
  <c r="K31" i="23"/>
  <c r="X31" i="23" s="1"/>
  <c r="G32" i="23" a="1"/>
  <c r="G32" i="23"/>
  <c r="T32" i="23" s="1"/>
  <c r="N32" i="23" a="1"/>
  <c r="N32" i="23" s="1"/>
  <c r="AA32" i="23" s="1"/>
  <c r="K33" i="23" a="1"/>
  <c r="K33" i="23" s="1"/>
  <c r="X33" i="23" s="1"/>
  <c r="H34" i="23" a="1"/>
  <c r="H34" i="23" s="1"/>
  <c r="U34" i="23" s="1"/>
  <c r="O34" i="23" a="1"/>
  <c r="O34" i="23" s="1"/>
  <c r="AB34" i="23" s="1"/>
  <c r="K35" i="23" a="1"/>
  <c r="K35" i="23" s="1"/>
  <c r="X35" i="23" s="1"/>
  <c r="H36" i="23" a="1"/>
  <c r="H36" i="23" s="1"/>
  <c r="U36" i="23" s="1"/>
  <c r="O36" i="23" a="1"/>
  <c r="O36" i="23"/>
  <c r="AB36" i="23" s="1"/>
  <c r="L37" i="23" a="1"/>
  <c r="L37" i="23"/>
  <c r="Y37" i="23" s="1"/>
  <c r="H38" i="23" a="1"/>
  <c r="H38" i="23" s="1"/>
  <c r="U38" i="23" s="1"/>
  <c r="O38" i="23" a="1"/>
  <c r="O38" i="23" s="1"/>
  <c r="AB38" i="23" s="1"/>
  <c r="K39" i="23" a="1"/>
  <c r="K39" i="23" s="1"/>
  <c r="X39" i="23" s="1"/>
  <c r="H40" i="23" a="1"/>
  <c r="H40" i="23" s="1"/>
  <c r="U40" i="23" s="1"/>
  <c r="O40" i="23" a="1"/>
  <c r="O40" i="23" s="1"/>
  <c r="AB40" i="23" s="1"/>
  <c r="K41" i="23" a="1"/>
  <c r="K41" i="23" s="1"/>
  <c r="X41" i="23" s="1"/>
  <c r="H42" i="23" a="1"/>
  <c r="H42" i="23"/>
  <c r="U42" i="23" s="1"/>
  <c r="O42" i="23" a="1"/>
  <c r="O42" i="23"/>
  <c r="AB42" i="23" s="1"/>
  <c r="F44" i="23" a="1"/>
  <c r="F44" i="23" s="1"/>
  <c r="S44" i="23" s="1"/>
  <c r="O44" i="23" a="1"/>
  <c r="O44" i="23" s="1"/>
  <c r="AB44" i="23" s="1"/>
  <c r="G45" i="23" a="1"/>
  <c r="G45" i="23" s="1"/>
  <c r="T45" i="23" s="1"/>
  <c r="K45" i="23" a="1"/>
  <c r="K45" i="23" s="1"/>
  <c r="X45" i="23" s="1"/>
  <c r="O45" i="23" a="1"/>
  <c r="O45" i="23" s="1"/>
  <c r="AB45" i="23" s="1"/>
  <c r="G46" i="23" a="1"/>
  <c r="G46" i="23" s="1"/>
  <c r="T46" i="23" s="1"/>
  <c r="J46" i="23" a="1"/>
  <c r="J46" i="23"/>
  <c r="W46" i="23" s="1"/>
  <c r="N46" i="23" a="1"/>
  <c r="N46" i="23"/>
  <c r="AA46" i="23" s="1"/>
  <c r="G47" i="23" a="1"/>
  <c r="G47" i="23" s="1"/>
  <c r="T47" i="23" s="1"/>
  <c r="J47" i="23" a="1"/>
  <c r="J47" i="23" s="1"/>
  <c r="W47" i="23" s="1"/>
  <c r="N47" i="23" a="1"/>
  <c r="N47" i="23" s="1"/>
  <c r="AA47" i="23" s="1"/>
  <c r="F48" i="23" a="1"/>
  <c r="F48" i="23" s="1"/>
  <c r="S48" i="23" s="1"/>
  <c r="J48" i="23" a="1"/>
  <c r="J48" i="23" s="1"/>
  <c r="W48" i="23" s="1"/>
  <c r="N48" i="23" a="1"/>
  <c r="N48" i="23" s="1"/>
  <c r="AA48" i="23" s="1"/>
  <c r="F49" i="23" a="1"/>
  <c r="F49" i="23"/>
  <c r="S49" i="23" s="1"/>
  <c r="I49" i="23" a="1"/>
  <c r="I49" i="23"/>
  <c r="V49" i="23" s="1"/>
  <c r="L49" i="23" a="1"/>
  <c r="L49" i="23" s="1"/>
  <c r="Y49" i="23" s="1"/>
  <c r="H50" i="23" a="1"/>
  <c r="H50" i="23" s="1"/>
  <c r="U50" i="23" s="1"/>
  <c r="K50" i="23" a="1"/>
  <c r="K50" i="23" s="1"/>
  <c r="X50" i="23" s="1"/>
  <c r="N50" i="23" a="1"/>
  <c r="N50" i="23" s="1"/>
  <c r="AA50" i="23" s="1"/>
  <c r="F51" i="23" a="1"/>
  <c r="F51" i="23" s="1"/>
  <c r="S51" i="23" s="1"/>
  <c r="M51" i="23" a="1"/>
  <c r="M51" i="23" s="1"/>
  <c r="Z51" i="23" s="1"/>
  <c r="P51" i="23" a="1"/>
  <c r="P51" i="23"/>
  <c r="AC51" i="23" s="1"/>
  <c r="H52" i="23" a="1"/>
  <c r="H52" i="23"/>
  <c r="U52" i="23" s="1"/>
  <c r="K52" i="23" a="1"/>
  <c r="K52" i="23" s="1"/>
  <c r="X52" i="23" s="1"/>
  <c r="G53" i="23" a="1"/>
  <c r="G53" i="23" s="1"/>
  <c r="T53" i="23" s="1"/>
  <c r="J53" i="23" a="1"/>
  <c r="J53" i="23" s="1"/>
  <c r="W53" i="23" s="1"/>
  <c r="M53" i="23" a="1"/>
  <c r="M53" i="23" s="1"/>
  <c r="Z53" i="23" s="1"/>
  <c r="P53" i="23" a="1"/>
  <c r="P53" i="23" s="1"/>
  <c r="AC53" i="23" s="1"/>
  <c r="L54" i="23" a="1"/>
  <c r="L54" i="23" s="1"/>
  <c r="Y54" i="23" s="1"/>
  <c r="O54" i="23" a="1"/>
  <c r="O54" i="23"/>
  <c r="AB54" i="23" s="1"/>
  <c r="G55" i="23" a="1"/>
  <c r="G55" i="23"/>
  <c r="T55" i="23" s="1"/>
  <c r="J55" i="23" a="1"/>
  <c r="J55" i="23" s="1"/>
  <c r="W55" i="23" s="1"/>
  <c r="F56" i="23" a="1"/>
  <c r="F56" i="23" s="1"/>
  <c r="S56" i="23" s="1"/>
  <c r="I56" i="23" a="1"/>
  <c r="I56" i="23" s="1"/>
  <c r="V56" i="23" s="1"/>
  <c r="L56" i="23" a="1"/>
  <c r="L56" i="23" s="1"/>
  <c r="Y56" i="23" s="1"/>
  <c r="O56" i="23" a="1"/>
  <c r="O56" i="23" s="1"/>
  <c r="AB56" i="23" s="1"/>
  <c r="K57" i="23" a="1"/>
  <c r="K57" i="23" s="1"/>
  <c r="X57" i="23" s="1"/>
  <c r="N57" i="23" a="1"/>
  <c r="N57" i="23"/>
  <c r="AA57" i="23" s="1"/>
  <c r="F58" i="23" a="1"/>
  <c r="F58" i="23"/>
  <c r="S58" i="23" s="1"/>
  <c r="I58" i="23" a="1"/>
  <c r="I58" i="23" s="1"/>
  <c r="V58" i="23" s="1"/>
  <c r="P58" i="23" a="1"/>
  <c r="P58" i="23" s="1"/>
  <c r="AC58" i="23" s="1"/>
  <c r="H59" i="23" a="1"/>
  <c r="H59" i="23" s="1"/>
  <c r="U59" i="23" s="1"/>
  <c r="K59" i="23" a="1"/>
  <c r="K59" i="23" s="1"/>
  <c r="X59" i="23" s="1"/>
  <c r="N59" i="23" a="1"/>
  <c r="N59" i="23" s="1"/>
  <c r="AA59" i="23" s="1"/>
  <c r="E20" i="23" a="1"/>
  <c r="E20" i="23" s="1"/>
  <c r="R20" i="23" s="1"/>
  <c r="E23" i="23" a="1"/>
  <c r="E23" i="23"/>
  <c r="R23" i="23" s="1"/>
  <c r="E30" i="23" a="1"/>
  <c r="E30" i="23"/>
  <c r="R30" i="23" s="1"/>
  <c r="E33" i="23" a="1"/>
  <c r="E33" i="23" s="1"/>
  <c r="R33" i="23" s="1"/>
  <c r="E36" i="23" a="1"/>
  <c r="E36" i="23" s="1"/>
  <c r="R36" i="23" s="1"/>
  <c r="E39" i="23" a="1"/>
  <c r="E39" i="23" s="1"/>
  <c r="R39" i="23" s="1"/>
  <c r="E46" i="23" a="1"/>
  <c r="E46" i="23" s="1"/>
  <c r="R46" i="23" s="1"/>
  <c r="E49" i="23" a="1"/>
  <c r="E49" i="23" s="1"/>
  <c r="R49" i="23" s="1"/>
  <c r="E52" i="23" a="1"/>
  <c r="E52" i="23" s="1"/>
  <c r="R52" i="23" s="1"/>
  <c r="E56" i="23" a="1"/>
  <c r="E56" i="23"/>
  <c r="R56" i="23" s="1"/>
  <c r="E18" i="23" a="1"/>
  <c r="E18" i="23"/>
  <c r="H24" i="23" a="1"/>
  <c r="H24" i="23" s="1"/>
  <c r="U24" i="23" s="1"/>
  <c r="M25" i="23" a="1"/>
  <c r="M25" i="23" s="1"/>
  <c r="Z25" i="23" s="1"/>
  <c r="P26" i="23" a="1"/>
  <c r="P26" i="23" s="1"/>
  <c r="AC26" i="23" s="1"/>
  <c r="J28" i="23" a="1"/>
  <c r="J28" i="23" s="1"/>
  <c r="W28" i="23" s="1"/>
  <c r="M29" i="23" a="1"/>
  <c r="M29" i="23" s="1"/>
  <c r="Z29" i="23" s="1"/>
  <c r="F31" i="23" a="1"/>
  <c r="F31" i="23"/>
  <c r="S31" i="23" s="1"/>
  <c r="N31" i="23" a="1"/>
  <c r="N31" i="23"/>
  <c r="AA31" i="23" s="1"/>
  <c r="J32" i="23" a="1"/>
  <c r="J32" i="23" s="1"/>
  <c r="W32" i="23" s="1"/>
  <c r="F33" i="23" a="1"/>
  <c r="F33" i="23" s="1"/>
  <c r="S33" i="23" s="1"/>
  <c r="N33" i="23" a="1"/>
  <c r="N33" i="23" s="1"/>
  <c r="AA33" i="23" s="1"/>
  <c r="K34" i="23" a="1"/>
  <c r="K34" i="23" s="1"/>
  <c r="X34" i="23" s="1"/>
  <c r="G35" i="23" a="1"/>
  <c r="G35" i="23" s="1"/>
  <c r="T35" i="23" s="1"/>
  <c r="N35" i="23" a="1"/>
  <c r="N35" i="23" s="1"/>
  <c r="AA35" i="23" s="1"/>
  <c r="K36" i="23" a="1"/>
  <c r="K36" i="23"/>
  <c r="X36" i="23" s="1"/>
  <c r="G37" i="23" a="1"/>
  <c r="G37" i="23"/>
  <c r="T37" i="23" s="1"/>
  <c r="N37" i="23" a="1"/>
  <c r="N37" i="23" s="1"/>
  <c r="AA37" i="23" s="1"/>
  <c r="J38" i="23" a="1"/>
  <c r="J38" i="23" s="1"/>
  <c r="W38" i="23" s="1"/>
  <c r="G39" i="23" a="1"/>
  <c r="G39" i="23" s="1"/>
  <c r="T39" i="23" s="1"/>
  <c r="N39" i="23" a="1"/>
  <c r="N39" i="23" s="1"/>
  <c r="AA39" i="23" s="1"/>
  <c r="K40" i="23" a="1"/>
  <c r="K40" i="23" s="1"/>
  <c r="X40" i="23" s="1"/>
  <c r="G41" i="23" a="1"/>
  <c r="G41" i="23" s="1"/>
  <c r="T41" i="23" s="1"/>
  <c r="N41" i="23" a="1"/>
  <c r="N41" i="23"/>
  <c r="AA41" i="23" s="1"/>
  <c r="J42" i="23" a="1"/>
  <c r="J42" i="23"/>
  <c r="W42" i="23" s="1"/>
  <c r="F43" i="23" a="1"/>
  <c r="F43" i="23" s="1"/>
  <c r="S43" i="23" s="1"/>
  <c r="M43" i="23" a="1"/>
  <c r="M43" i="23" s="1"/>
  <c r="Z43" i="23" s="1"/>
  <c r="G44" i="23" a="1"/>
  <c r="G44" i="23" s="1"/>
  <c r="T44" i="23" s="1"/>
  <c r="K44" i="23" a="1"/>
  <c r="K44" i="23" s="1"/>
  <c r="X44" i="23" s="1"/>
  <c r="H45" i="23" a="1"/>
  <c r="H45" i="23" s="1"/>
  <c r="U45" i="23" s="1"/>
  <c r="L45" i="23" a="1"/>
  <c r="L45" i="23" s="1"/>
  <c r="Y45" i="23" s="1"/>
  <c r="H46" i="23" a="1"/>
  <c r="H46" i="23"/>
  <c r="U46" i="23" s="1"/>
  <c r="K46" i="23" a="1"/>
  <c r="K46" i="23"/>
  <c r="X46" i="23" s="1"/>
  <c r="O46" i="23" a="1"/>
  <c r="O46" i="23" s="1"/>
  <c r="AB46" i="23" s="1"/>
  <c r="H47" i="23" a="1"/>
  <c r="H47" i="23" s="1"/>
  <c r="U47" i="23" s="1"/>
  <c r="K47" i="23" a="1"/>
  <c r="K47" i="23" s="1"/>
  <c r="X47" i="23" s="1"/>
  <c r="G48" i="23" a="1"/>
  <c r="G48" i="23" s="1"/>
  <c r="T48" i="23" s="1"/>
  <c r="K48" i="23" a="1"/>
  <c r="K48" i="23" s="1"/>
  <c r="X48" i="23" s="1"/>
  <c r="G49" i="23" a="1"/>
  <c r="G49" i="23" s="1"/>
  <c r="T49" i="23" s="1"/>
  <c r="J49" i="23" a="1"/>
  <c r="J49" i="23"/>
  <c r="W49" i="23" s="1"/>
  <c r="M49" i="23" a="1"/>
  <c r="M49" i="23"/>
  <c r="Z49" i="23" s="1"/>
  <c r="P49" i="23" a="1"/>
  <c r="P49" i="23" s="1"/>
  <c r="AC49" i="23" s="1"/>
  <c r="L50" i="23" a="1"/>
  <c r="L50" i="23" s="1"/>
  <c r="Y50" i="23" s="1"/>
  <c r="O50" i="23" a="1"/>
  <c r="O50" i="23" s="1"/>
  <c r="AB50" i="23" s="1"/>
  <c r="G51" i="23" a="1"/>
  <c r="G51" i="23" s="1"/>
  <c r="T51" i="23" s="1"/>
  <c r="J51" i="23" a="1"/>
  <c r="J51" i="23" s="1"/>
  <c r="W51" i="23" s="1"/>
  <c r="F52" i="23" a="1"/>
  <c r="F52" i="23" s="1"/>
  <c r="S52" i="23" s="1"/>
  <c r="I52" i="23" a="1"/>
  <c r="I52" i="23"/>
  <c r="V52" i="23" s="1"/>
  <c r="L52" i="23" a="1"/>
  <c r="L52" i="23"/>
  <c r="Y52" i="23" s="1"/>
  <c r="O52" i="23" a="1"/>
  <c r="O52" i="23" s="1"/>
  <c r="AB52" i="23" s="1"/>
  <c r="K53" i="23" a="1"/>
  <c r="K53" i="23" s="1"/>
  <c r="X53" i="23" s="1"/>
  <c r="N53" i="23" a="1"/>
  <c r="N53" i="23" s="1"/>
  <c r="AA53" i="23" s="1"/>
  <c r="F54" i="23" a="1"/>
  <c r="F54" i="23" s="1"/>
  <c r="S54" i="23" s="1"/>
  <c r="I54" i="23" a="1"/>
  <c r="I54" i="23" s="1"/>
  <c r="V54" i="23" s="1"/>
  <c r="P54" i="23" a="1"/>
  <c r="P54" i="23" s="1"/>
  <c r="AC54" i="23" s="1"/>
  <c r="H55" i="23" a="1"/>
  <c r="H55" i="23"/>
  <c r="U55" i="23" s="1"/>
  <c r="K55" i="23" a="1"/>
  <c r="K55" i="23"/>
  <c r="X55" i="23" s="1"/>
  <c r="N55" i="23" a="1"/>
  <c r="N55" i="23" s="1"/>
  <c r="AA55" i="23" s="1"/>
  <c r="J56" i="23" a="1"/>
  <c r="J56" i="23" s="1"/>
  <c r="W56" i="23" s="1"/>
  <c r="M56" i="23" a="1"/>
  <c r="M56" i="23" s="1"/>
  <c r="Z56" i="23" s="1"/>
  <c r="P56" i="23" a="1"/>
  <c r="P56" i="23" s="1"/>
  <c r="AC56" i="23" s="1"/>
  <c r="H57" i="23" a="1"/>
  <c r="H57" i="23" s="1"/>
  <c r="U57" i="23" s="1"/>
  <c r="O57" i="23" a="1"/>
  <c r="O57" i="23" s="1"/>
  <c r="AB57" i="23" s="1"/>
  <c r="G58" i="23" a="1"/>
  <c r="G58" i="23"/>
  <c r="T58" i="23" s="1"/>
  <c r="J58" i="23" a="1"/>
  <c r="J58" i="23"/>
  <c r="W58" i="23" s="1"/>
  <c r="M58" i="23" a="1"/>
  <c r="M58" i="23" s="1"/>
  <c r="Z58" i="23" s="1"/>
  <c r="I59" i="23" a="1"/>
  <c r="I59" i="23" s="1"/>
  <c r="V59" i="23" s="1"/>
  <c r="L59" i="23" a="1"/>
  <c r="L59" i="23" s="1"/>
  <c r="Y59" i="23" s="1"/>
  <c r="O59" i="23" a="1"/>
  <c r="O59" i="23" s="1"/>
  <c r="AB59" i="23" s="1"/>
  <c r="E21" i="23" a="1"/>
  <c r="E21" i="23" s="1"/>
  <c r="R21" i="23" s="1"/>
  <c r="E24" i="23" a="1"/>
  <c r="E24" i="23" s="1"/>
  <c r="R24" i="23" s="1"/>
  <c r="E27" i="23" a="1"/>
  <c r="E27" i="23"/>
  <c r="R27" i="23" s="1"/>
  <c r="E34" i="23" a="1"/>
  <c r="E34" i="23"/>
  <c r="R34" i="23" s="1"/>
  <c r="E37" i="23" a="1"/>
  <c r="E37" i="23" s="1"/>
  <c r="R37" i="23" s="1"/>
  <c r="E40" i="23" a="1"/>
  <c r="E40" i="23" s="1"/>
  <c r="R40" i="23" s="1"/>
  <c r="E43" i="23" a="1"/>
  <c r="E43" i="23" s="1"/>
  <c r="R43" i="23" s="1"/>
  <c r="E50" i="23" a="1"/>
  <c r="E50" i="23" s="1"/>
  <c r="R50" i="23" s="1"/>
  <c r="E53" i="23" a="1"/>
  <c r="E53" i="23" s="1"/>
  <c r="R53" i="23" s="1"/>
  <c r="E57" i="23" a="1"/>
  <c r="E57" i="23" s="1"/>
  <c r="R57" i="23" s="1"/>
  <c r="L24" i="23" a="1"/>
  <c r="L24" i="23"/>
  <c r="Y24" i="23" s="1"/>
  <c r="I27" i="23" a="1"/>
  <c r="I27" i="23"/>
  <c r="V27" i="23" s="1"/>
  <c r="N28" i="23" a="1"/>
  <c r="N28" i="23" s="1"/>
  <c r="AA28" i="23" s="1"/>
  <c r="F30" i="23" a="1"/>
  <c r="F30" i="23" s="1"/>
  <c r="S30" i="23" s="1"/>
  <c r="G31" i="23" a="1"/>
  <c r="G31" i="23" s="1"/>
  <c r="T31" i="23" s="1"/>
  <c r="K32" i="23" a="1"/>
  <c r="K32" i="23" s="1"/>
  <c r="X32" i="23" s="1"/>
  <c r="G33" i="23" a="1"/>
  <c r="G33" i="23" s="1"/>
  <c r="T33" i="23" s="1"/>
  <c r="O33" i="23" a="1"/>
  <c r="O33" i="23" s="1"/>
  <c r="AB33" i="23" s="1"/>
  <c r="L34" i="23" a="1"/>
  <c r="L34" i="23"/>
  <c r="Y34" i="23" s="1"/>
  <c r="H35" i="23" a="1"/>
  <c r="H35" i="23"/>
  <c r="U35" i="23" s="1"/>
  <c r="O35" i="23" a="1"/>
  <c r="O35" i="23" s="1"/>
  <c r="AB35" i="23" s="1"/>
  <c r="H37" i="23" a="1"/>
  <c r="H37" i="23" s="1"/>
  <c r="U37" i="23" s="1"/>
  <c r="O37" i="23" a="1"/>
  <c r="O37" i="23" s="1"/>
  <c r="AB37" i="23" s="1"/>
  <c r="K38" i="23" a="1"/>
  <c r="K38" i="23" s="1"/>
  <c r="X38" i="23" s="1"/>
  <c r="H39" i="23" a="1"/>
  <c r="H39" i="23" s="1"/>
  <c r="U39" i="23" s="1"/>
  <c r="O39" i="23" a="1"/>
  <c r="O39" i="23" s="1"/>
  <c r="AB39" i="23" s="1"/>
  <c r="H41" i="23" a="1"/>
  <c r="H41" i="23"/>
  <c r="U41" i="23" s="1"/>
  <c r="O41" i="23" a="1"/>
  <c r="O41" i="23"/>
  <c r="AB41" i="23" s="1"/>
  <c r="K42" i="23" a="1"/>
  <c r="K42" i="23" s="1"/>
  <c r="X42" i="23" s="1"/>
  <c r="G43" i="23" a="1"/>
  <c r="G43" i="23" s="1"/>
  <c r="T43" i="23" s="1"/>
  <c r="N43" i="23" a="1"/>
  <c r="N43" i="23" s="1"/>
  <c r="AA43" i="23" s="1"/>
  <c r="H44" i="23" a="1"/>
  <c r="H44" i="23" s="1"/>
  <c r="U44" i="23" s="1"/>
  <c r="M44" i="23" a="1"/>
  <c r="M44" i="23" s="1"/>
  <c r="Z44" i="23" s="1"/>
  <c r="P44" i="23" a="1"/>
  <c r="P44" i="23" s="1"/>
  <c r="AC44" i="23" s="1"/>
  <c r="I45" i="23" a="1"/>
  <c r="I45" i="23"/>
  <c r="V45" i="23" s="1"/>
  <c r="M45" i="23" a="1"/>
  <c r="M45" i="23"/>
  <c r="Z45" i="23" s="1"/>
  <c r="P45" i="23" a="1"/>
  <c r="P45" i="23" s="1"/>
  <c r="AC45" i="23" s="1"/>
  <c r="I46" i="23" a="1"/>
  <c r="I46" i="23" s="1"/>
  <c r="V46" i="23" s="1"/>
  <c r="L46" i="23" a="1"/>
  <c r="L46" i="23" s="1"/>
  <c r="Y46" i="23" s="1"/>
  <c r="P46" i="23" a="1"/>
  <c r="P46" i="23" s="1"/>
  <c r="AC46" i="23" s="1"/>
  <c r="I47" i="23" a="1"/>
  <c r="I47" i="23" s="1"/>
  <c r="V47" i="23" s="1"/>
  <c r="L47" i="23" a="1"/>
  <c r="L47" i="23" s="1"/>
  <c r="Y47" i="23" s="1"/>
  <c r="O47" i="23" a="1"/>
  <c r="O47" i="23"/>
  <c r="AB47" i="23" s="1"/>
  <c r="H48" i="23" a="1"/>
  <c r="H48" i="23"/>
  <c r="U48" i="23" s="1"/>
  <c r="L48" i="23" a="1"/>
  <c r="L48" i="23" s="1"/>
  <c r="Y48" i="23" s="1"/>
  <c r="O48" i="23" a="1"/>
  <c r="O48" i="23" s="1"/>
  <c r="AB48" i="23" s="1"/>
  <c r="K49" i="23" a="1"/>
  <c r="K49" i="23" s="1"/>
  <c r="X49" i="23" s="1"/>
  <c r="N49" i="23" a="1"/>
  <c r="N49" i="23" s="1"/>
  <c r="AA49" i="23" s="1"/>
  <c r="F50" i="23" a="1"/>
  <c r="F50" i="23" s="1"/>
  <c r="S50" i="23" s="1"/>
  <c r="I50" i="23" a="1"/>
  <c r="I50" i="23" s="1"/>
  <c r="V50" i="23" s="1"/>
  <c r="P50" i="23" a="1"/>
  <c r="P50" i="23"/>
  <c r="AC50" i="23" s="1"/>
  <c r="H51" i="23" a="1"/>
  <c r="H51" i="23"/>
  <c r="U51" i="23" s="1"/>
  <c r="K51" i="23" a="1"/>
  <c r="K51" i="23" s="1"/>
  <c r="X51" i="23" s="1"/>
  <c r="N51" i="23" a="1"/>
  <c r="N51" i="23" s="1"/>
  <c r="AA51" i="23" s="1"/>
  <c r="J52" i="23" a="1"/>
  <c r="J52" i="23" s="1"/>
  <c r="W52" i="23" s="1"/>
  <c r="M52" i="23" a="1"/>
  <c r="M52" i="23" s="1"/>
  <c r="Z52" i="23" s="1"/>
  <c r="P52" i="23" a="1"/>
  <c r="P52" i="23" s="1"/>
  <c r="AC52" i="23" s="1"/>
  <c r="H53" i="23" a="1"/>
  <c r="H53" i="23" s="1"/>
  <c r="U53" i="23" s="1"/>
  <c r="O53" i="23" a="1"/>
  <c r="O53" i="23"/>
  <c r="AB53" i="23" s="1"/>
  <c r="G54" i="23" a="1"/>
  <c r="G54" i="23"/>
  <c r="T54" i="23" s="1"/>
  <c r="J54" i="23" a="1"/>
  <c r="J54" i="23" s="1"/>
  <c r="W54" i="23" s="1"/>
  <c r="M54" i="23" a="1"/>
  <c r="M54" i="23" s="1"/>
  <c r="Z54" i="23" s="1"/>
  <c r="I55" i="23" a="1"/>
  <c r="I55" i="23" s="1"/>
  <c r="V55" i="23" s="1"/>
  <c r="L55" i="23" a="1"/>
  <c r="L55" i="23" s="1"/>
  <c r="Y55" i="23" s="1"/>
  <c r="O55" i="23" a="1"/>
  <c r="O55" i="23" s="1"/>
  <c r="AB55" i="23" s="1"/>
  <c r="G56" i="23" a="1"/>
  <c r="G56" i="23" s="1"/>
  <c r="T56" i="23" s="1"/>
  <c r="N56" i="23" a="1"/>
  <c r="N56" i="23"/>
  <c r="AA56" i="23" s="1"/>
  <c r="F57" i="23" a="1"/>
  <c r="F57" i="23"/>
  <c r="S57" i="23" s="1"/>
  <c r="I57" i="23" a="1"/>
  <c r="I57" i="23" s="1"/>
  <c r="V57" i="23" s="1"/>
  <c r="L57" i="23" a="1"/>
  <c r="L57" i="23" s="1"/>
  <c r="Y57" i="23" s="1"/>
  <c r="H58" i="23" a="1"/>
  <c r="H58" i="23" s="1"/>
  <c r="U58" i="23" s="1"/>
  <c r="K58" i="23" a="1"/>
  <c r="K58" i="23" s="1"/>
  <c r="X58" i="23" s="1"/>
  <c r="N58" i="23" a="1"/>
  <c r="N58" i="23" s="1"/>
  <c r="AA58" i="23" s="1"/>
  <c r="F59" i="23" a="1"/>
  <c r="F59" i="23" s="1"/>
  <c r="S59" i="23" s="1"/>
  <c r="M59" i="23" a="1"/>
  <c r="M59" i="23"/>
  <c r="Z59" i="23" s="1"/>
  <c r="P59" i="23" a="1"/>
  <c r="P59" i="23"/>
  <c r="AC59" i="23" s="1"/>
  <c r="E22" i="23" a="1"/>
  <c r="E22" i="23" s="1"/>
  <c r="R22" i="23" s="1"/>
  <c r="E25" i="23" a="1"/>
  <c r="E25" i="23" s="1"/>
  <c r="R25" i="23" s="1"/>
  <c r="E28" i="23" a="1"/>
  <c r="E28" i="23" s="1"/>
  <c r="R28" i="23" s="1"/>
  <c r="E31" i="23" a="1"/>
  <c r="E31" i="23" s="1"/>
  <c r="R31" i="23" s="1"/>
  <c r="E38" i="23" a="1"/>
  <c r="E38" i="23" s="1"/>
  <c r="R38" i="23" s="1"/>
  <c r="E41" i="23" a="1"/>
  <c r="E41" i="23" s="1"/>
  <c r="R41" i="23" s="1"/>
  <c r="E44" i="23" a="1"/>
  <c r="E44" i="23"/>
  <c r="R44" i="23" s="1"/>
  <c r="E47" i="23" a="1"/>
  <c r="E47" i="23"/>
  <c r="R47" i="23" s="1"/>
  <c r="E54" i="23" a="1"/>
  <c r="E54" i="23" s="1"/>
  <c r="R54" i="23" s="1"/>
  <c r="E58" i="23" a="1"/>
  <c r="E58" i="23" s="1"/>
  <c r="R58" i="23" s="1"/>
  <c r="K13" i="61"/>
  <c r="G286" i="79" a="1"/>
  <c r="G286" i="79"/>
  <c r="L18" i="79" s="1" a="1"/>
  <c r="L18" i="79" s="1"/>
  <c r="G37" i="47"/>
  <c r="F33" i="47"/>
  <c r="O34" i="47"/>
  <c r="N37" i="47"/>
  <c r="G38" i="47"/>
  <c r="G39" i="47"/>
  <c r="R13" i="47"/>
  <c r="R13" i="67"/>
  <c r="F13" i="47"/>
  <c r="F13" i="67"/>
  <c r="M12" i="47"/>
  <c r="L12" i="67"/>
  <c r="P11" i="47"/>
  <c r="P11" i="67"/>
  <c r="S10" i="47"/>
  <c r="S10" i="67"/>
  <c r="G10" i="47"/>
  <c r="G10" i="67"/>
  <c r="N9" i="47"/>
  <c r="N9" i="67"/>
  <c r="Q8" i="47"/>
  <c r="Q8" i="67"/>
  <c r="G36" i="47"/>
  <c r="G33" i="47"/>
  <c r="M35" i="47"/>
  <c r="K17" i="61"/>
  <c r="F36" i="47"/>
  <c r="O37" i="47"/>
  <c r="G44" i="47"/>
  <c r="F39" i="47"/>
  <c r="Q13" i="47"/>
  <c r="Q13" i="67"/>
  <c r="T12" i="47"/>
  <c r="T12" i="67"/>
  <c r="O11" i="47"/>
  <c r="O11" i="67"/>
  <c r="R10" i="47"/>
  <c r="R10" i="67"/>
  <c r="F10" i="47"/>
  <c r="F10" i="67"/>
  <c r="M9" i="47"/>
  <c r="L9" i="67"/>
  <c r="P8" i="47"/>
  <c r="P8" i="67"/>
  <c r="P13" i="47"/>
  <c r="P13" i="67"/>
  <c r="S12" i="47"/>
  <c r="S12" i="67"/>
  <c r="G12" i="47"/>
  <c r="G12" i="67"/>
  <c r="N11" i="47"/>
  <c r="N11" i="67"/>
  <c r="Q10" i="47"/>
  <c r="Q10" i="67"/>
  <c r="T9" i="47"/>
  <c r="T9" i="67"/>
  <c r="O8" i="47"/>
  <c r="O8" i="67"/>
  <c r="G41" i="47"/>
  <c r="M33" i="47"/>
  <c r="K15" i="61"/>
  <c r="F34" i="47"/>
  <c r="O35" i="47"/>
  <c r="N38" i="47"/>
  <c r="F41" i="47"/>
  <c r="AL52" i="19" a="1"/>
  <c r="AL52" i="19" s="1"/>
  <c r="AP51" i="19" a="1"/>
  <c r="AP51" i="19" s="1"/>
  <c r="AH51" i="19" a="1"/>
  <c r="AH51" i="19" s="1"/>
  <c r="AL50" i="19" a="1"/>
  <c r="AL50" i="19" s="1"/>
  <c r="AP49" i="19" a="1"/>
  <c r="AP49" i="19" s="1"/>
  <c r="AH49" i="19" a="1"/>
  <c r="AH49" i="19" s="1"/>
  <c r="AL48" i="19" a="1"/>
  <c r="AL48" i="19" s="1"/>
  <c r="AP47" i="19" a="1"/>
  <c r="AP47" i="19" s="1"/>
  <c r="AH47" i="19" a="1"/>
  <c r="AH47" i="19" s="1"/>
  <c r="AL46" i="19" a="1"/>
  <c r="AL46" i="19" s="1"/>
  <c r="AP45" i="19" a="1"/>
  <c r="AP45" i="19" s="1"/>
  <c r="AH45" i="19" a="1"/>
  <c r="AH45" i="19" s="1"/>
  <c r="AL44" i="19" a="1"/>
  <c r="AL44" i="19" s="1"/>
  <c r="AP43" i="19" a="1"/>
  <c r="AP43" i="19" s="1"/>
  <c r="AK52" i="19" a="1"/>
  <c r="AK52" i="19" s="1"/>
  <c r="AO51" i="19" a="1"/>
  <c r="AO51" i="19" s="1"/>
  <c r="AG51" i="19" a="1"/>
  <c r="AG51" i="19" s="1"/>
  <c r="AK50" i="19" a="1"/>
  <c r="AK50" i="19" s="1"/>
  <c r="AO49" i="19" a="1"/>
  <c r="AO49" i="19" s="1"/>
  <c r="AG49" i="19" a="1"/>
  <c r="AG49" i="19" s="1"/>
  <c r="AK48" i="19" a="1"/>
  <c r="AK48" i="19" s="1"/>
  <c r="AO47" i="19" a="1"/>
  <c r="AO47" i="19" s="1"/>
  <c r="AG47" i="19" a="1"/>
  <c r="AG47" i="19" s="1"/>
  <c r="AK46" i="19" a="1"/>
  <c r="AK46" i="19" s="1"/>
  <c r="AO45" i="19" a="1"/>
  <c r="AO45" i="19" s="1"/>
  <c r="AG45" i="19" a="1"/>
  <c r="AG45" i="19" s="1"/>
  <c r="AK44" i="19" a="1"/>
  <c r="AK44" i="19" s="1"/>
  <c r="AO43" i="19" a="1"/>
  <c r="AO43" i="19" s="1"/>
  <c r="AG43" i="19" a="1"/>
  <c r="AG43" i="19" s="1"/>
  <c r="AK42" i="19" a="1"/>
  <c r="AK42" i="19" s="1"/>
  <c r="AO41" i="19" a="1"/>
  <c r="AO41" i="19" s="1"/>
  <c r="AG41" i="19" a="1"/>
  <c r="AG41" i="19" s="1"/>
  <c r="AJ52" i="19" a="1"/>
  <c r="AJ52" i="19" s="1"/>
  <c r="AN51" i="19" a="1"/>
  <c r="AN51" i="19" s="1"/>
  <c r="AF51" i="19" a="1"/>
  <c r="AF51" i="19" s="1"/>
  <c r="AJ50" i="19" a="1"/>
  <c r="AJ50" i="19" s="1"/>
  <c r="AN49" i="19" a="1"/>
  <c r="AN49" i="19" s="1"/>
  <c r="AF49" i="19" a="1"/>
  <c r="AF49" i="19" s="1"/>
  <c r="AJ48" i="19" a="1"/>
  <c r="AJ48" i="19" s="1"/>
  <c r="AN47" i="19" a="1"/>
  <c r="AN47" i="19" s="1"/>
  <c r="AF47" i="19" a="1"/>
  <c r="AF47" i="19" s="1"/>
  <c r="AJ46" i="19" a="1"/>
  <c r="AJ46" i="19" s="1"/>
  <c r="AN45" i="19" a="1"/>
  <c r="AN45" i="19" s="1"/>
  <c r="AF45" i="19" a="1"/>
  <c r="AF45" i="19" s="1"/>
  <c r="AJ44" i="19" a="1"/>
  <c r="AJ44" i="19" s="1"/>
  <c r="AN43" i="19" a="1"/>
  <c r="AN43" i="19" s="1"/>
  <c r="AF43" i="19" a="1"/>
  <c r="AF43" i="19" s="1"/>
  <c r="AJ42" i="19" a="1"/>
  <c r="AJ42" i="19" s="1"/>
  <c r="AN41" i="19" a="1"/>
  <c r="AN41" i="19" s="1"/>
  <c r="AI52" i="19" a="1"/>
  <c r="AI52" i="19" s="1"/>
  <c r="AM51" i="19" a="1"/>
  <c r="AM51" i="19" s="1"/>
  <c r="AE51" i="19" a="1"/>
  <c r="AE51" i="19" s="1"/>
  <c r="AI50" i="19" a="1"/>
  <c r="AI50" i="19" s="1"/>
  <c r="AM49" i="19" a="1"/>
  <c r="AM49" i="19" s="1"/>
  <c r="AE49" i="19" a="1"/>
  <c r="AE49" i="19" s="1"/>
  <c r="AI48" i="19" a="1"/>
  <c r="AI48" i="19" s="1"/>
  <c r="AM47" i="19" a="1"/>
  <c r="AM47" i="19" s="1"/>
  <c r="AE47" i="19" a="1"/>
  <c r="AE47" i="19" s="1"/>
  <c r="AI46" i="19" a="1"/>
  <c r="AI46" i="19" s="1"/>
  <c r="AM45" i="19" a="1"/>
  <c r="AM45" i="19" s="1"/>
  <c r="AE45" i="19" a="1"/>
  <c r="AE45" i="19" s="1"/>
  <c r="AI44" i="19" a="1"/>
  <c r="AI44" i="19" s="1"/>
  <c r="AM43" i="19" a="1"/>
  <c r="AM43" i="19" s="1"/>
  <c r="AE43" i="19" a="1"/>
  <c r="AE43" i="19" s="1"/>
  <c r="AI42" i="19" a="1"/>
  <c r="AI42" i="19" s="1"/>
  <c r="AM41" i="19" a="1"/>
  <c r="AM41" i="19" s="1"/>
  <c r="AE41" i="19" a="1"/>
  <c r="AE41" i="19" s="1"/>
  <c r="AI40" i="19" a="1"/>
  <c r="AI40" i="19" s="1"/>
  <c r="AM39" i="19" a="1"/>
  <c r="AM39" i="19" s="1"/>
  <c r="AE39" i="19" a="1"/>
  <c r="AE39" i="19" s="1"/>
  <c r="AJ38" i="19" a="1"/>
  <c r="AJ38" i="19" s="1"/>
  <c r="AN37" i="19" a="1"/>
  <c r="AN37" i="19" s="1"/>
  <c r="AF37" i="19" a="1"/>
  <c r="AF37" i="19" s="1"/>
  <c r="AJ36" i="19" a="1"/>
  <c r="AJ36" i="19" s="1"/>
  <c r="AN35" i="19" a="1"/>
  <c r="AN35" i="19" s="1"/>
  <c r="AN52" i="19" a="1"/>
  <c r="AN52" i="19" s="1"/>
  <c r="AF52" i="19" a="1"/>
  <c r="AF52" i="19" s="1"/>
  <c r="AJ51" i="19" a="1"/>
  <c r="AJ51" i="19" s="1"/>
  <c r="AN50" i="19" a="1"/>
  <c r="AN50" i="19" s="1"/>
  <c r="AF50" i="19" a="1"/>
  <c r="AF50" i="19" s="1"/>
  <c r="AJ49" i="19" a="1"/>
  <c r="AJ49" i="19" s="1"/>
  <c r="AN48" i="19" a="1"/>
  <c r="AN48" i="19" s="1"/>
  <c r="AF48" i="19" a="1"/>
  <c r="AF48" i="19" s="1"/>
  <c r="AJ47" i="19" a="1"/>
  <c r="AJ47" i="19" s="1"/>
  <c r="AN46" i="19" a="1"/>
  <c r="AN46" i="19" s="1"/>
  <c r="AF46" i="19" a="1"/>
  <c r="AF46" i="19" s="1"/>
  <c r="AJ45" i="19" a="1"/>
  <c r="AJ45" i="19" s="1"/>
  <c r="AN44" i="19" a="1"/>
  <c r="AN44" i="19" s="1"/>
  <c r="AF44" i="19" a="1"/>
  <c r="AF44" i="19" s="1"/>
  <c r="AJ43" i="19" a="1"/>
  <c r="AJ43" i="19" s="1"/>
  <c r="AN42" i="19" a="1"/>
  <c r="AN42" i="19" s="1"/>
  <c r="AF42" i="19" a="1"/>
  <c r="AF42" i="19" s="1"/>
  <c r="AJ41" i="19" a="1"/>
  <c r="AJ41" i="19" s="1"/>
  <c r="AM52" i="19" a="1"/>
  <c r="AM52" i="19" s="1"/>
  <c r="AE52" i="19" a="1"/>
  <c r="AE52" i="19" s="1"/>
  <c r="AI51" i="19" a="1"/>
  <c r="AI51" i="19" s="1"/>
  <c r="AM50" i="19" a="1"/>
  <c r="AM50" i="19" s="1"/>
  <c r="AE50" i="19" a="1"/>
  <c r="AE50" i="19" s="1"/>
  <c r="AI49" i="19" a="1"/>
  <c r="AI49" i="19" s="1"/>
  <c r="AM48" i="19" a="1"/>
  <c r="AM48" i="19" s="1"/>
  <c r="AE48" i="19" a="1"/>
  <c r="AE48" i="19" s="1"/>
  <c r="AI47" i="19" a="1"/>
  <c r="AI47" i="19" s="1"/>
  <c r="AM46" i="19" a="1"/>
  <c r="AM46" i="19" s="1"/>
  <c r="AE46" i="19" a="1"/>
  <c r="AE46" i="19" s="1"/>
  <c r="AI45" i="19" a="1"/>
  <c r="AI45" i="19" s="1"/>
  <c r="AM44" i="19" a="1"/>
  <c r="AM44" i="19" s="1"/>
  <c r="AE44" i="19" a="1"/>
  <c r="AE44" i="19" s="1"/>
  <c r="AI43" i="19" a="1"/>
  <c r="AI43" i="19" s="1"/>
  <c r="AM42" i="19" a="1"/>
  <c r="AM42" i="19" s="1"/>
  <c r="AE42" i="19" a="1"/>
  <c r="AE42" i="19" s="1"/>
  <c r="AI41" i="19" a="1"/>
  <c r="AI41" i="19" s="1"/>
  <c r="AM40" i="19" a="1"/>
  <c r="AM40" i="19" s="1"/>
  <c r="AE40" i="19" a="1"/>
  <c r="AE40" i="19" s="1"/>
  <c r="AH52" i="19" a="1"/>
  <c r="AH52" i="19" s="1"/>
  <c r="AL49" i="19" a="1"/>
  <c r="AL49" i="19" s="1"/>
  <c r="AP46" i="19" a="1"/>
  <c r="AP46" i="19" s="1"/>
  <c r="AH44" i="19" a="1"/>
  <c r="AH44" i="19" s="1"/>
  <c r="AH42" i="19" a="1"/>
  <c r="AH42" i="19" s="1"/>
  <c r="AO40" i="19" a="1"/>
  <c r="AO40" i="19" s="1"/>
  <c r="AP39" i="19" a="1"/>
  <c r="AP39" i="19" s="1"/>
  <c r="AG39" i="19" a="1"/>
  <c r="AG39" i="19" s="1"/>
  <c r="AM37" i="19" a="1"/>
  <c r="AM37" i="19" s="1"/>
  <c r="AP36" i="19" a="1"/>
  <c r="AP36" i="19" s="1"/>
  <c r="AG36" i="19" a="1"/>
  <c r="AG36" i="19" s="1"/>
  <c r="AJ35" i="19" a="1"/>
  <c r="AJ35" i="19" s="1"/>
  <c r="AN34" i="19" a="1"/>
  <c r="AN34" i="19" s="1"/>
  <c r="AF34" i="19" a="1"/>
  <c r="AF34" i="19" s="1"/>
  <c r="AJ33" i="19" a="1"/>
  <c r="AJ33" i="19" s="1"/>
  <c r="AN32" i="19" a="1"/>
  <c r="AN32" i="19" s="1"/>
  <c r="AF32" i="19" a="1"/>
  <c r="AF32" i="19" s="1"/>
  <c r="AJ31" i="19" a="1"/>
  <c r="AJ31" i="19" s="1"/>
  <c r="AN30" i="19" a="1"/>
  <c r="AN30" i="19" s="1"/>
  <c r="AF30" i="19" a="1"/>
  <c r="AF30" i="19" s="1"/>
  <c r="AJ29" i="19" a="1"/>
  <c r="AJ29" i="19" s="1"/>
  <c r="AN28" i="19" a="1"/>
  <c r="AN28" i="19" s="1"/>
  <c r="AF28" i="19" a="1"/>
  <c r="AF28" i="19" s="1"/>
  <c r="AJ27" i="19" a="1"/>
  <c r="AJ27" i="19" s="1"/>
  <c r="AN26" i="19" a="1"/>
  <c r="AN26" i="19" s="1"/>
  <c r="AF26" i="19" a="1"/>
  <c r="AF26" i="19" s="1"/>
  <c r="AJ25" i="19" a="1"/>
  <c r="AJ25" i="19" s="1"/>
  <c r="AN24" i="19" a="1"/>
  <c r="AN24" i="19" s="1"/>
  <c r="AF24" i="19" a="1"/>
  <c r="AF24" i="19" s="1"/>
  <c r="AJ23" i="19" a="1"/>
  <c r="AJ23" i="19" s="1"/>
  <c r="AN22" i="19" a="1"/>
  <c r="AN22" i="19" s="1"/>
  <c r="AF22" i="19" a="1"/>
  <c r="AF22" i="19" s="1"/>
  <c r="AJ21" i="19" a="1"/>
  <c r="AJ21" i="19" s="1"/>
  <c r="AN20" i="19" a="1"/>
  <c r="AN20" i="19" s="1"/>
  <c r="AF20" i="19" a="1"/>
  <c r="AF20" i="19" s="1"/>
  <c r="AJ19" i="19" a="1"/>
  <c r="AJ19" i="19" s="1"/>
  <c r="AN18" i="19" a="1"/>
  <c r="AN18" i="19" s="1"/>
  <c r="AF18" i="19" a="1"/>
  <c r="AF18" i="19" s="1"/>
  <c r="AJ17" i="19" a="1"/>
  <c r="AJ17" i="19" s="1"/>
  <c r="AG52" i="19" a="1"/>
  <c r="AG52" i="19" s="1"/>
  <c r="AK49" i="19" a="1"/>
  <c r="AK49" i="19" s="1"/>
  <c r="AO46" i="19" a="1"/>
  <c r="AO46" i="19" s="1"/>
  <c r="AG44" i="19" a="1"/>
  <c r="AG44" i="19" s="1"/>
  <c r="AG42" i="19" a="1"/>
  <c r="AG42" i="19" s="1"/>
  <c r="AN40" i="19" a="1"/>
  <c r="AN40" i="19" s="1"/>
  <c r="AO39" i="19" a="1"/>
  <c r="AO39" i="19" s="1"/>
  <c r="AF39" i="19" a="1"/>
  <c r="AF39" i="19" s="1"/>
  <c r="AI38" i="19" a="1"/>
  <c r="AI38" i="19" s="1"/>
  <c r="AL37" i="19" a="1"/>
  <c r="AL37" i="19" s="1"/>
  <c r="AO36" i="19" a="1"/>
  <c r="AO36" i="19" s="1"/>
  <c r="AF36" i="19" a="1"/>
  <c r="AF36" i="19" s="1"/>
  <c r="AI35" i="19" a="1"/>
  <c r="AI35" i="19" s="1"/>
  <c r="AM34" i="19" a="1"/>
  <c r="AM34" i="19" s="1"/>
  <c r="AE34" i="19" a="1"/>
  <c r="AE34" i="19" s="1"/>
  <c r="AI33" i="19" a="1"/>
  <c r="AI33" i="19" s="1"/>
  <c r="AM32" i="19" a="1"/>
  <c r="AM32" i="19" s="1"/>
  <c r="AE32" i="19" a="1"/>
  <c r="AE32" i="19" s="1"/>
  <c r="AI31" i="19" a="1"/>
  <c r="AI31" i="19" s="1"/>
  <c r="AM30" i="19" a="1"/>
  <c r="AM30" i="19" s="1"/>
  <c r="AE30" i="19" a="1"/>
  <c r="AE30" i="19" s="1"/>
  <c r="AI29" i="19" a="1"/>
  <c r="AI29" i="19" s="1"/>
  <c r="AM28" i="19" a="1"/>
  <c r="AM28" i="19" s="1"/>
  <c r="AE28" i="19" a="1"/>
  <c r="AE28" i="19" s="1"/>
  <c r="AI27" i="19" a="1"/>
  <c r="AI27" i="19" s="1"/>
  <c r="AM26" i="19" a="1"/>
  <c r="AM26" i="19" s="1"/>
  <c r="AE26" i="19" a="1"/>
  <c r="AE26" i="19" s="1"/>
  <c r="AI25" i="19" a="1"/>
  <c r="AI25" i="19" s="1"/>
  <c r="AM24" i="19" a="1"/>
  <c r="AM24" i="19" s="1"/>
  <c r="AE24" i="19" a="1"/>
  <c r="AE24" i="19" s="1"/>
  <c r="AI23" i="19" a="1"/>
  <c r="AI23" i="19" s="1"/>
  <c r="AM22" i="19" a="1"/>
  <c r="AM22" i="19" s="1"/>
  <c r="AE22" i="19" a="1"/>
  <c r="AE22" i="19" s="1"/>
  <c r="AI21" i="19" a="1"/>
  <c r="AI21" i="19" s="1"/>
  <c r="AM20" i="19" a="1"/>
  <c r="AM20" i="19" s="1"/>
  <c r="AE20" i="19" a="1"/>
  <c r="AE20" i="19" s="1"/>
  <c r="AI19" i="19" a="1"/>
  <c r="AI19" i="19" s="1"/>
  <c r="AM18" i="19" a="1"/>
  <c r="AM18" i="19" s="1"/>
  <c r="AE18" i="19" a="1"/>
  <c r="AE18" i="19" s="1"/>
  <c r="AI17" i="19" a="1"/>
  <c r="AI17" i="19" s="1"/>
  <c r="AL51" i="19" a="1"/>
  <c r="AL51" i="19" s="1"/>
  <c r="AP48" i="19" a="1"/>
  <c r="AP48" i="19" s="1"/>
  <c r="AH46" i="19" a="1"/>
  <c r="AH46" i="19" s="1"/>
  <c r="AL43" i="19" a="1"/>
  <c r="AL43" i="19" s="1"/>
  <c r="AP41" i="19" a="1"/>
  <c r="AP41" i="19" s="1"/>
  <c r="AL40" i="19" a="1"/>
  <c r="AL40" i="19" s="1"/>
  <c r="AN39" i="19" a="1"/>
  <c r="AN39" i="19" s="1"/>
  <c r="AP38" i="19" a="1"/>
  <c r="AP38" i="19" s="1"/>
  <c r="AH38" i="19" a="1"/>
  <c r="AH38" i="19" s="1"/>
  <c r="AK37" i="19" a="1"/>
  <c r="AK37" i="19" s="1"/>
  <c r="AN36" i="19" a="1"/>
  <c r="AN36" i="19" s="1"/>
  <c r="AE36" i="19" a="1"/>
  <c r="AE36" i="19" s="1"/>
  <c r="AH35" i="19" a="1"/>
  <c r="AH35" i="19" s="1"/>
  <c r="AL34" i="19" a="1"/>
  <c r="AL34" i="19" s="1"/>
  <c r="AP33" i="19" a="1"/>
  <c r="AP33" i="19" s="1"/>
  <c r="AH33" i="19" a="1"/>
  <c r="AH33" i="19" s="1"/>
  <c r="AL32" i="19" a="1"/>
  <c r="AL32" i="19" s="1"/>
  <c r="AP31" i="19" a="1"/>
  <c r="AP31" i="19" s="1"/>
  <c r="AH31" i="19" a="1"/>
  <c r="AH31" i="19" s="1"/>
  <c r="AL30" i="19" a="1"/>
  <c r="AL30" i="19" s="1"/>
  <c r="AP29" i="19" a="1"/>
  <c r="AP29" i="19" s="1"/>
  <c r="AH29" i="19" a="1"/>
  <c r="AH29" i="19" s="1"/>
  <c r="AL28" i="19" a="1"/>
  <c r="AL28" i="19" s="1"/>
  <c r="AP27" i="19" a="1"/>
  <c r="AP27" i="19" s="1"/>
  <c r="AH27" i="19" a="1"/>
  <c r="AH27" i="19" s="1"/>
  <c r="AL26" i="19" a="1"/>
  <c r="AL26" i="19" s="1"/>
  <c r="AP25" i="19" a="1"/>
  <c r="AP25" i="19" s="1"/>
  <c r="AH25" i="19" a="1"/>
  <c r="AH25" i="19" s="1"/>
  <c r="AL24" i="19" a="1"/>
  <c r="AL24" i="19" s="1"/>
  <c r="AP23" i="19" a="1"/>
  <c r="AP23" i="19" s="1"/>
  <c r="AH23" i="19" a="1"/>
  <c r="AH23" i="19" s="1"/>
  <c r="AL22" i="19" a="1"/>
  <c r="AL22" i="19" s="1"/>
  <c r="AP21" i="19" a="1"/>
  <c r="AP21" i="19" s="1"/>
  <c r="AH21" i="19" a="1"/>
  <c r="AH21" i="19" s="1"/>
  <c r="AL20" i="19" a="1"/>
  <c r="AL20" i="19" s="1"/>
  <c r="AP19" i="19" a="1"/>
  <c r="AP19" i="19" s="1"/>
  <c r="AH19" i="19" a="1"/>
  <c r="AH19" i="19" s="1"/>
  <c r="AL18" i="19" a="1"/>
  <c r="AL18" i="19" s="1"/>
  <c r="AP17" i="19" a="1"/>
  <c r="AP17" i="19" s="1"/>
  <c r="AH17" i="19" a="1"/>
  <c r="AH17" i="19" s="1"/>
  <c r="AK51" i="19" a="1"/>
  <c r="AK51" i="19" s="1"/>
  <c r="AO48" i="19" a="1"/>
  <c r="AO48" i="19" s="1"/>
  <c r="AG46" i="19" a="1"/>
  <c r="AG46" i="19" s="1"/>
  <c r="AK43" i="19" a="1"/>
  <c r="AK43" i="19" s="1"/>
  <c r="AL41" i="19" a="1"/>
  <c r="AL41" i="19" s="1"/>
  <c r="AK40" i="19" a="1"/>
  <c r="AK40" i="19" s="1"/>
  <c r="AL39" i="19" a="1"/>
  <c r="AL39" i="19" s="1"/>
  <c r="AO38" i="19" a="1"/>
  <c r="AO38" i="19" s="1"/>
  <c r="AG38" i="19" a="1"/>
  <c r="AG38" i="19" s="1"/>
  <c r="AJ37" i="19" a="1"/>
  <c r="AJ37" i="19" s="1"/>
  <c r="AM36" i="19" a="1"/>
  <c r="AM36" i="19" s="1"/>
  <c r="AP35" i="19" a="1"/>
  <c r="AP35" i="19" s="1"/>
  <c r="AG35" i="19" a="1"/>
  <c r="AG35" i="19" s="1"/>
  <c r="AK34" i="19" a="1"/>
  <c r="AK34" i="19" s="1"/>
  <c r="AO33" i="19" a="1"/>
  <c r="AO33" i="19" s="1"/>
  <c r="AG33" i="19" a="1"/>
  <c r="AG33" i="19" s="1"/>
  <c r="AK32" i="19" a="1"/>
  <c r="AK32" i="19" s="1"/>
  <c r="AO31" i="19" a="1"/>
  <c r="AO31" i="19" s="1"/>
  <c r="AG31" i="19" a="1"/>
  <c r="AG31" i="19" s="1"/>
  <c r="AK30" i="19" a="1"/>
  <c r="AK30" i="19" s="1"/>
  <c r="AO29" i="19" a="1"/>
  <c r="AO29" i="19" s="1"/>
  <c r="AG29" i="19" a="1"/>
  <c r="AG29" i="19" s="1"/>
  <c r="AK28" i="19" a="1"/>
  <c r="AK28" i="19" s="1"/>
  <c r="AO27" i="19" a="1"/>
  <c r="AO27" i="19" s="1"/>
  <c r="AG27" i="19" a="1"/>
  <c r="AG27" i="19" s="1"/>
  <c r="AK26" i="19" a="1"/>
  <c r="AK26" i="19" s="1"/>
  <c r="AO25" i="19" a="1"/>
  <c r="AO25" i="19" s="1"/>
  <c r="AG25" i="19" a="1"/>
  <c r="AG25" i="19" s="1"/>
  <c r="AK24" i="19" a="1"/>
  <c r="AK24" i="19" s="1"/>
  <c r="AO23" i="19" a="1"/>
  <c r="AO23" i="19" s="1"/>
  <c r="AG23" i="19" a="1"/>
  <c r="AG23" i="19" s="1"/>
  <c r="AK22" i="19" a="1"/>
  <c r="AK22" i="19" s="1"/>
  <c r="AO21" i="19" a="1"/>
  <c r="AO21" i="19" s="1"/>
  <c r="AG21" i="19" a="1"/>
  <c r="AG21" i="19" s="1"/>
  <c r="AK20" i="19" a="1"/>
  <c r="AK20" i="19" s="1"/>
  <c r="AO19" i="19" a="1"/>
  <c r="AO19" i="19" s="1"/>
  <c r="AG19" i="19" a="1"/>
  <c r="AG19" i="19" s="1"/>
  <c r="AK18" i="19" a="1"/>
  <c r="AK18" i="19" s="1"/>
  <c r="AO17" i="19" a="1"/>
  <c r="AO17" i="19" s="1"/>
  <c r="AG17" i="19" a="1"/>
  <c r="AG17" i="19" s="1"/>
  <c r="AP50" i="19" a="1"/>
  <c r="AP50" i="19" s="1"/>
  <c r="AH48" i="19" a="1"/>
  <c r="AH48" i="19" s="1"/>
  <c r="AL45" i="19" a="1"/>
  <c r="AL45" i="19" s="1"/>
  <c r="AH43" i="19" a="1"/>
  <c r="AH43" i="19" s="1"/>
  <c r="AK41" i="19" a="1"/>
  <c r="AK41" i="19" s="1"/>
  <c r="AJ40" i="19" a="1"/>
  <c r="AJ40" i="19" s="1"/>
  <c r="AK39" i="19" a="1"/>
  <c r="AK39" i="19" s="1"/>
  <c r="AN38" i="19" a="1"/>
  <c r="AN38" i="19" s="1"/>
  <c r="AF38" i="19" a="1"/>
  <c r="AF38" i="19" s="1"/>
  <c r="AI37" i="19" a="1"/>
  <c r="AI37" i="19" s="1"/>
  <c r="AL36" i="19" a="1"/>
  <c r="AL36" i="19" s="1"/>
  <c r="AO35" i="19" a="1"/>
  <c r="AO35" i="19" s="1"/>
  <c r="AF35" i="19" a="1"/>
  <c r="AF35" i="19" s="1"/>
  <c r="AJ34" i="19" a="1"/>
  <c r="AJ34" i="19" s="1"/>
  <c r="AN33" i="19" a="1"/>
  <c r="AN33" i="19" s="1"/>
  <c r="AF33" i="19" a="1"/>
  <c r="AF33" i="19" s="1"/>
  <c r="AJ32" i="19" a="1"/>
  <c r="AJ32" i="19" s="1"/>
  <c r="AN31" i="19" a="1"/>
  <c r="AN31" i="19" s="1"/>
  <c r="AF31" i="19" a="1"/>
  <c r="AF31" i="19" s="1"/>
  <c r="AJ30" i="19" a="1"/>
  <c r="AJ30" i="19" s="1"/>
  <c r="AN29" i="19" a="1"/>
  <c r="AN29" i="19" s="1"/>
  <c r="AF29" i="19" a="1"/>
  <c r="AF29" i="19" s="1"/>
  <c r="AJ28" i="19" a="1"/>
  <c r="AJ28" i="19" s="1"/>
  <c r="AN27" i="19" a="1"/>
  <c r="AN27" i="19" s="1"/>
  <c r="AF27" i="19" a="1"/>
  <c r="AF27" i="19" s="1"/>
  <c r="AJ26" i="19" a="1"/>
  <c r="AJ26" i="19" s="1"/>
  <c r="AN25" i="19" a="1"/>
  <c r="AN25" i="19" s="1"/>
  <c r="AF25" i="19" a="1"/>
  <c r="AF25" i="19" s="1"/>
  <c r="AJ24" i="19" a="1"/>
  <c r="AJ24" i="19" s="1"/>
  <c r="AN23" i="19" a="1"/>
  <c r="AN23" i="19" s="1"/>
  <c r="AF23" i="19" a="1"/>
  <c r="AF23" i="19" s="1"/>
  <c r="AJ22" i="19" a="1"/>
  <c r="AJ22" i="19" s="1"/>
  <c r="AN21" i="19" a="1"/>
  <c r="AN21" i="19" s="1"/>
  <c r="AF21" i="19" a="1"/>
  <c r="AF21" i="19" s="1"/>
  <c r="AJ20" i="19" a="1"/>
  <c r="AJ20" i="19" s="1"/>
  <c r="AN19" i="19" a="1"/>
  <c r="AN19" i="19" s="1"/>
  <c r="AF19" i="19" a="1"/>
  <c r="AF19" i="19" s="1"/>
  <c r="AJ18" i="19" a="1"/>
  <c r="AJ18" i="19" s="1"/>
  <c r="AN17" i="19" a="1"/>
  <c r="AN17" i="19" s="1"/>
  <c r="AF17" i="19" a="1"/>
  <c r="AF17" i="19" s="1"/>
  <c r="AI28" i="19" a="1"/>
  <c r="AI28" i="19" s="1"/>
  <c r="AE27" i="19" a="1"/>
  <c r="AE27" i="19" s="1"/>
  <c r="AM25" i="19" a="1"/>
  <c r="AM25" i="19" s="1"/>
  <c r="AI24" i="19" a="1"/>
  <c r="AI24" i="19" s="1"/>
  <c r="AE23" i="19" a="1"/>
  <c r="AE23" i="19" s="1"/>
  <c r="AI22" i="19" a="1"/>
  <c r="AI22" i="19" s="1"/>
  <c r="AE21" i="19" a="1"/>
  <c r="AE21" i="19" s="1"/>
  <c r="AM19" i="19" a="1"/>
  <c r="AM19" i="19" s="1"/>
  <c r="AI18" i="19" a="1"/>
  <c r="AI18" i="19" s="1"/>
  <c r="AE17" i="19" a="1"/>
  <c r="AE17" i="19" s="1"/>
  <c r="AO50" i="19" a="1"/>
  <c r="AO50" i="19" s="1"/>
  <c r="AG48" i="19" a="1"/>
  <c r="AG48" i="19" s="1"/>
  <c r="AK45" i="19" a="1"/>
  <c r="AK45" i="19" s="1"/>
  <c r="AP42" i="19" a="1"/>
  <c r="AP42" i="19" s="1"/>
  <c r="AH41" i="19" a="1"/>
  <c r="AH41" i="19" s="1"/>
  <c r="AH40" i="19" a="1"/>
  <c r="AH40" i="19" s="1"/>
  <c r="AJ39" i="19" a="1"/>
  <c r="AJ39" i="19" s="1"/>
  <c r="AM38" i="19" a="1"/>
  <c r="AM38" i="19" s="1"/>
  <c r="AE38" i="19" a="1"/>
  <c r="AE38" i="19" s="1"/>
  <c r="AH37" i="19" a="1"/>
  <c r="AH37" i="19" s="1"/>
  <c r="AK36" i="19" a="1"/>
  <c r="AK36" i="19" s="1"/>
  <c r="AM35" i="19" a="1"/>
  <c r="AM35" i="19" s="1"/>
  <c r="AE35" i="19" a="1"/>
  <c r="AE35" i="19" s="1"/>
  <c r="AI34" i="19" a="1"/>
  <c r="AI34" i="19" s="1"/>
  <c r="AM33" i="19" a="1"/>
  <c r="AM33" i="19" s="1"/>
  <c r="AE33" i="19" a="1"/>
  <c r="AE33" i="19" s="1"/>
  <c r="AI32" i="19" a="1"/>
  <c r="AI32" i="19" s="1"/>
  <c r="AM31" i="19" a="1"/>
  <c r="AM31" i="19" s="1"/>
  <c r="AE31" i="19" a="1"/>
  <c r="AE31" i="19" s="1"/>
  <c r="AI30" i="19" a="1"/>
  <c r="AI30" i="19" s="1"/>
  <c r="AM29" i="19" a="1"/>
  <c r="AM29" i="19" s="1"/>
  <c r="AE29" i="19" a="1"/>
  <c r="AE29" i="19" s="1"/>
  <c r="AM27" i="19" a="1"/>
  <c r="AM27" i="19" s="1"/>
  <c r="AI26" i="19" a="1"/>
  <c r="AI26" i="19" s="1"/>
  <c r="AE25" i="19" a="1"/>
  <c r="AE25" i="19" s="1"/>
  <c r="AM23" i="19" a="1"/>
  <c r="AM23" i="19" s="1"/>
  <c r="AM21" i="19" a="1"/>
  <c r="AM21" i="19" s="1"/>
  <c r="AI20" i="19" a="1"/>
  <c r="AI20" i="19" s="1"/>
  <c r="AE19" i="19" a="1"/>
  <c r="AE19" i="19" s="1"/>
  <c r="AM17" i="19" a="1"/>
  <c r="AM17" i="19" s="1"/>
  <c r="AP52" i="19" a="1"/>
  <c r="AP52" i="19" s="1"/>
  <c r="AH50" i="19" a="1"/>
  <c r="AH50" i="19" s="1"/>
  <c r="AL47" i="19" a="1"/>
  <c r="AL47" i="19" s="1"/>
  <c r="AP44" i="19" a="1"/>
  <c r="AP44" i="19" s="1"/>
  <c r="AO42" i="19" a="1"/>
  <c r="AO42" i="19" s="1"/>
  <c r="AF41" i="19" a="1"/>
  <c r="AF41" i="19" s="1"/>
  <c r="AG40" i="19" a="1"/>
  <c r="AG40" i="19" s="1"/>
  <c r="AI39" i="19" a="1"/>
  <c r="AI39" i="19" s="1"/>
  <c r="AL38" i="19" a="1"/>
  <c r="AL38" i="19" s="1"/>
  <c r="AP37" i="19" a="1"/>
  <c r="AP37" i="19" s="1"/>
  <c r="AG37" i="19" a="1"/>
  <c r="AG37" i="19" s="1"/>
  <c r="AI36" i="19" a="1"/>
  <c r="AI36" i="19" s="1"/>
  <c r="AL35" i="19" a="1"/>
  <c r="AL35" i="19" s="1"/>
  <c r="AP34" i="19" a="1"/>
  <c r="AP34" i="19" s="1"/>
  <c r="AH34" i="19" a="1"/>
  <c r="AH34" i="19" s="1"/>
  <c r="AL33" i="19" a="1"/>
  <c r="AL33" i="19" s="1"/>
  <c r="AP32" i="19" a="1"/>
  <c r="AP32" i="19" s="1"/>
  <c r="AH32" i="19" a="1"/>
  <c r="AH32" i="19" s="1"/>
  <c r="AL31" i="19" a="1"/>
  <c r="AL31" i="19" s="1"/>
  <c r="AP30" i="19" a="1"/>
  <c r="AP30" i="19" s="1"/>
  <c r="AH30" i="19" a="1"/>
  <c r="AH30" i="19" s="1"/>
  <c r="AL29" i="19" a="1"/>
  <c r="AL29" i="19" s="1"/>
  <c r="AP28" i="19" a="1"/>
  <c r="AP28" i="19" s="1"/>
  <c r="AH28" i="19" a="1"/>
  <c r="AH28" i="19" s="1"/>
  <c r="AL27" i="19" a="1"/>
  <c r="AL27" i="19" s="1"/>
  <c r="AP26" i="19" a="1"/>
  <c r="AP26" i="19" s="1"/>
  <c r="AH26" i="19" a="1"/>
  <c r="AH26" i="19" s="1"/>
  <c r="AL25" i="19" a="1"/>
  <c r="AL25" i="19" s="1"/>
  <c r="AP24" i="19" a="1"/>
  <c r="AP24" i="19" s="1"/>
  <c r="AH24" i="19" a="1"/>
  <c r="AH24" i="19" s="1"/>
  <c r="AL23" i="19" a="1"/>
  <c r="AL23" i="19" s="1"/>
  <c r="AP22" i="19" a="1"/>
  <c r="AP22" i="19" s="1"/>
  <c r="AH22" i="19" a="1"/>
  <c r="AH22" i="19" s="1"/>
  <c r="AL21" i="19" a="1"/>
  <c r="AL21" i="19" s="1"/>
  <c r="AP20" i="19" a="1"/>
  <c r="AP20" i="19" s="1"/>
  <c r="AH20" i="19" a="1"/>
  <c r="AH20" i="19" s="1"/>
  <c r="AL19" i="19" a="1"/>
  <c r="AL19" i="19" s="1"/>
  <c r="AP18" i="19" a="1"/>
  <c r="AP18" i="19" s="1"/>
  <c r="AH18" i="19" a="1"/>
  <c r="AH18" i="19" s="1"/>
  <c r="AL17" i="19" a="1"/>
  <c r="AL17" i="19" s="1"/>
  <c r="AO52" i="19" a="1"/>
  <c r="AO52" i="19" s="1"/>
  <c r="AG50" i="19" a="1"/>
  <c r="AG50" i="19" s="1"/>
  <c r="AK47" i="19" a="1"/>
  <c r="AK47" i="19" s="1"/>
  <c r="AO44" i="19" a="1"/>
  <c r="AO44" i="19" s="1"/>
  <c r="AL42" i="19" a="1"/>
  <c r="AL42" i="19" s="1"/>
  <c r="AP40" i="19" a="1"/>
  <c r="AP40" i="19" s="1"/>
  <c r="AF40" i="19" a="1"/>
  <c r="AF40" i="19" s="1"/>
  <c r="AH39" i="19" a="1"/>
  <c r="AH39" i="19" s="1"/>
  <c r="AK38" i="19" a="1"/>
  <c r="AK38" i="19" s="1"/>
  <c r="AO37" i="19" a="1"/>
  <c r="AO37" i="19" s="1"/>
  <c r="AE37" i="19" a="1"/>
  <c r="AE37" i="19" s="1"/>
  <c r="AH36" i="19" a="1"/>
  <c r="AH36" i="19" s="1"/>
  <c r="AK35" i="19" a="1"/>
  <c r="AK35" i="19" s="1"/>
  <c r="AO34" i="19" a="1"/>
  <c r="AO34" i="19" s="1"/>
  <c r="AG34" i="19" a="1"/>
  <c r="AG34" i="19" s="1"/>
  <c r="AK33" i="19" a="1"/>
  <c r="AK33" i="19" s="1"/>
  <c r="AO32" i="19" a="1"/>
  <c r="AO32" i="19" s="1"/>
  <c r="AG32" i="19" a="1"/>
  <c r="AG32" i="19" s="1"/>
  <c r="AK31" i="19" a="1"/>
  <c r="AK31" i="19" s="1"/>
  <c r="AO30" i="19" a="1"/>
  <c r="AO30" i="19" s="1"/>
  <c r="AG30" i="19" a="1"/>
  <c r="AG30" i="19" s="1"/>
  <c r="AK29" i="19" a="1"/>
  <c r="AK29" i="19" s="1"/>
  <c r="AO28" i="19" a="1"/>
  <c r="AO28" i="19" s="1"/>
  <c r="AG28" i="19" a="1"/>
  <c r="AG28" i="19" s="1"/>
  <c r="AK27" i="19" a="1"/>
  <c r="AK27" i="19" s="1"/>
  <c r="AO26" i="19" a="1"/>
  <c r="AO26" i="19" s="1"/>
  <c r="AG26" i="19" a="1"/>
  <c r="AG26" i="19" s="1"/>
  <c r="AK25" i="19" a="1"/>
  <c r="AK25" i="19" s="1"/>
  <c r="AO24" i="19" a="1"/>
  <c r="AO24" i="19" s="1"/>
  <c r="AG24" i="19" a="1"/>
  <c r="AG24" i="19" s="1"/>
  <c r="AK23" i="19" a="1"/>
  <c r="AK23" i="19" s="1"/>
  <c r="AO22" i="19" a="1"/>
  <c r="AO22" i="19" s="1"/>
  <c r="AG22" i="19" a="1"/>
  <c r="AG22" i="19" s="1"/>
  <c r="AK21" i="19" a="1"/>
  <c r="AK21" i="19" s="1"/>
  <c r="AO20" i="19" a="1"/>
  <c r="AO20" i="19" s="1"/>
  <c r="AG20" i="19" a="1"/>
  <c r="AG20" i="19" s="1"/>
  <c r="AK19" i="19" a="1"/>
  <c r="AK19" i="19" s="1"/>
  <c r="AO18" i="19" a="1"/>
  <c r="AO18" i="19" s="1"/>
  <c r="AG18" i="19" a="1"/>
  <c r="AG18" i="19" s="1"/>
  <c r="AK17" i="19" a="1"/>
  <c r="AK17" i="19" s="1"/>
  <c r="O13" i="47"/>
  <c r="O13" i="67"/>
  <c r="R12" i="47"/>
  <c r="R12" i="67"/>
  <c r="F12" i="47"/>
  <c r="F12" i="67"/>
  <c r="M11" i="47"/>
  <c r="L11" i="67"/>
  <c r="P10" i="47"/>
  <c r="P10" i="67"/>
  <c r="S9" i="47"/>
  <c r="S9" i="67"/>
  <c r="G9" i="47"/>
  <c r="G9" i="67"/>
  <c r="N8" i="47"/>
  <c r="N8" i="67"/>
  <c r="N35" i="47"/>
  <c r="N33" i="47"/>
  <c r="G34" i="47"/>
  <c r="M36" i="47"/>
  <c r="K18" i="61"/>
  <c r="F37" i="47"/>
  <c r="O38" i="47"/>
  <c r="O39" i="47"/>
  <c r="N13" i="47"/>
  <c r="N13" i="67"/>
  <c r="Q12" i="47"/>
  <c r="Q12" i="67"/>
  <c r="T11" i="47"/>
  <c r="T11" i="67"/>
  <c r="O10" i="47"/>
  <c r="O10" i="67"/>
  <c r="R9" i="47"/>
  <c r="R9" i="67"/>
  <c r="F9" i="47"/>
  <c r="F9" i="67"/>
  <c r="M8" i="47"/>
  <c r="L8" i="67"/>
  <c r="N39" i="47"/>
  <c r="P12" i="47"/>
  <c r="P12" i="67"/>
  <c r="S11" i="47"/>
  <c r="S11" i="67"/>
  <c r="G11" i="47"/>
  <c r="G11" i="67"/>
  <c r="N10" i="47"/>
  <c r="N10" i="67"/>
  <c r="Q9" i="47"/>
  <c r="Q9" i="67"/>
  <c r="T8" i="47"/>
  <c r="T8" i="67"/>
  <c r="O33" i="47"/>
  <c r="N36" i="47"/>
  <c r="M34" i="47"/>
  <c r="K16" i="61"/>
  <c r="F35" i="47"/>
  <c r="O36" i="47"/>
  <c r="F40" i="47"/>
  <c r="M39" i="47"/>
  <c r="K23" i="61"/>
  <c r="O50" i="24" a="1"/>
  <c r="O50" i="24" s="1"/>
  <c r="T13" i="47"/>
  <c r="T13" i="67"/>
  <c r="O12" i="47"/>
  <c r="O12" i="67"/>
  <c r="R11" i="47"/>
  <c r="R11" i="67"/>
  <c r="F11" i="47"/>
  <c r="F11" i="67"/>
  <c r="M10" i="47"/>
  <c r="L10" i="67"/>
  <c r="P9" i="47"/>
  <c r="P9" i="67"/>
  <c r="S8" i="47"/>
  <c r="S8" i="67"/>
  <c r="G8" i="47"/>
  <c r="G8" i="67"/>
  <c r="N34" i="47"/>
  <c r="G35" i="47"/>
  <c r="M37" i="47"/>
  <c r="K19" i="61"/>
  <c r="F38" i="47"/>
  <c r="S13" i="47"/>
  <c r="S13" i="67"/>
  <c r="G13" i="47"/>
  <c r="G13" i="67"/>
  <c r="N12" i="47"/>
  <c r="N12" i="67"/>
  <c r="Q11" i="47"/>
  <c r="Q11" i="67"/>
  <c r="T10" i="47"/>
  <c r="T10" i="67"/>
  <c r="O9" i="47"/>
  <c r="O9" i="67"/>
  <c r="R8" i="47"/>
  <c r="R8" i="67"/>
  <c r="F8" i="47"/>
  <c r="F8" i="67"/>
  <c r="E46" i="24" a="1"/>
  <c r="E46" i="24"/>
  <c r="E39" i="24" a="1"/>
  <c r="E39" i="24"/>
  <c r="E31" i="24" a="1"/>
  <c r="E31" i="24"/>
  <c r="E23" i="24" a="1"/>
  <c r="E23" i="24"/>
  <c r="P50" i="24" a="1"/>
  <c r="P50" i="24"/>
  <c r="H50" i="24" a="1"/>
  <c r="H50" i="24"/>
  <c r="K49" i="24" a="1"/>
  <c r="K49" i="24"/>
  <c r="N48" i="24" a="1"/>
  <c r="N48" i="24"/>
  <c r="F48" i="24" a="1"/>
  <c r="F48" i="24"/>
  <c r="I47" i="24" a="1"/>
  <c r="I47" i="24"/>
  <c r="L46" i="24" a="1"/>
  <c r="L46" i="24"/>
  <c r="O45" i="24" a="1"/>
  <c r="O45" i="24"/>
  <c r="K44" i="24" a="1"/>
  <c r="K44" i="24"/>
  <c r="N43" i="24" a="1"/>
  <c r="N43" i="24"/>
  <c r="F43" i="24" a="1"/>
  <c r="F43" i="24"/>
  <c r="I42" i="24" a="1"/>
  <c r="I42" i="24"/>
  <c r="L41" i="24" a="1"/>
  <c r="L41" i="24"/>
  <c r="P40" i="24" a="1"/>
  <c r="P40" i="24"/>
  <c r="H40" i="24" a="1"/>
  <c r="H40" i="24"/>
  <c r="K39" i="24" a="1"/>
  <c r="K39" i="24"/>
  <c r="N38" i="24" a="1"/>
  <c r="N38" i="24"/>
  <c r="F38" i="24" a="1"/>
  <c r="F38" i="24"/>
  <c r="I37" i="24" a="1"/>
  <c r="I37" i="24"/>
  <c r="L36" i="24" a="1"/>
  <c r="L36" i="24"/>
  <c r="P35" i="24" a="1"/>
  <c r="P35" i="24"/>
  <c r="H35" i="24" a="1"/>
  <c r="H35" i="24"/>
  <c r="L34" i="24" a="1"/>
  <c r="L34" i="24" s="1"/>
  <c r="O33" i="24" a="1"/>
  <c r="O33" i="24" s="1"/>
  <c r="G33" i="24" a="1"/>
  <c r="G33" i="24" s="1"/>
  <c r="J32" i="24" a="1"/>
  <c r="J32" i="24"/>
  <c r="M31" i="24" a="1"/>
  <c r="M31" i="24" s="1"/>
  <c r="P30" i="24" a="1"/>
  <c r="P30" i="24" s="1"/>
  <c r="H30" i="24" a="1"/>
  <c r="H30" i="24" s="1"/>
  <c r="K29" i="24" a="1"/>
  <c r="K29" i="24"/>
  <c r="N28" i="24" a="1"/>
  <c r="N28" i="24" s="1"/>
  <c r="F28" i="24" a="1"/>
  <c r="F28" i="24" s="1"/>
  <c r="I27" i="24" a="1"/>
  <c r="I27" i="24" s="1"/>
  <c r="L26" i="24" a="1"/>
  <c r="L26" i="24"/>
  <c r="O25" i="24" a="1"/>
  <c r="O25" i="24" s="1"/>
  <c r="G25" i="24" a="1"/>
  <c r="G25" i="24" s="1"/>
  <c r="J24" i="24" a="1"/>
  <c r="J24" i="24" s="1"/>
  <c r="M23" i="24" a="1"/>
  <c r="M23" i="24"/>
  <c r="P22" i="24" a="1"/>
  <c r="P22" i="24" s="1"/>
  <c r="H22" i="24" a="1"/>
  <c r="H22" i="24" s="1"/>
  <c r="K21" i="24" a="1"/>
  <c r="K21" i="24" s="1"/>
  <c r="N20" i="24" a="1"/>
  <c r="N20" i="24"/>
  <c r="F20" i="24" a="1"/>
  <c r="F20" i="24" s="1"/>
  <c r="I19" i="24" a="1"/>
  <c r="I19" i="24" s="1"/>
  <c r="L18" i="24" a="1"/>
  <c r="L18" i="24" s="1"/>
  <c r="O17" i="24" a="1"/>
  <c r="O17" i="24"/>
  <c r="G17" i="24" a="1"/>
  <c r="G17" i="24" s="1"/>
  <c r="J16" i="24" a="1"/>
  <c r="J16" i="24" s="1"/>
  <c r="M15" i="24" a="1"/>
  <c r="M15" i="24" s="1"/>
  <c r="E38" i="24" a="1"/>
  <c r="E38" i="24"/>
  <c r="M48" i="24" a="1"/>
  <c r="M48" i="24" s="1"/>
  <c r="N45" i="24" a="1"/>
  <c r="N45" i="24" s="1"/>
  <c r="P42" i="24" a="1"/>
  <c r="P42" i="24" s="1"/>
  <c r="G40" i="24" a="1"/>
  <c r="G40" i="24" s="1"/>
  <c r="P37" i="24" a="1"/>
  <c r="P37" i="24" s="1"/>
  <c r="O35" i="24" a="1"/>
  <c r="O35" i="24" s="1"/>
  <c r="N33" i="24" a="1"/>
  <c r="N33" i="24" s="1"/>
  <c r="I32" i="24" a="1"/>
  <c r="I32" i="24" s="1"/>
  <c r="O30" i="24" a="1"/>
  <c r="O30" i="24" s="1"/>
  <c r="J29" i="24" a="1"/>
  <c r="J29" i="24" s="1"/>
  <c r="P27" i="24" a="1"/>
  <c r="P27" i="24" s="1"/>
  <c r="K26" i="24" a="1"/>
  <c r="K26" i="24" s="1"/>
  <c r="F25" i="24" a="1"/>
  <c r="F25" i="24" s="1"/>
  <c r="I24" i="24" a="1"/>
  <c r="I24" i="24" s="1"/>
  <c r="L23" i="24" a="1"/>
  <c r="L23" i="24" s="1"/>
  <c r="O22" i="24" a="1"/>
  <c r="O22" i="24"/>
  <c r="G22" i="24" a="1"/>
  <c r="G22" i="24" s="1"/>
  <c r="J21" i="24" a="1"/>
  <c r="J21" i="24" s="1"/>
  <c r="M20" i="24" a="1"/>
  <c r="M20" i="24" s="1"/>
  <c r="P19" i="24" a="1"/>
  <c r="P19" i="24" s="1"/>
  <c r="H19" i="24" a="1"/>
  <c r="H19" i="24" s="1"/>
  <c r="K18" i="24" a="1"/>
  <c r="K18" i="24" s="1"/>
  <c r="N17" i="24" a="1"/>
  <c r="N17" i="24" s="1"/>
  <c r="F17" i="24" a="1"/>
  <c r="F17" i="24" s="1"/>
  <c r="I16" i="24" a="1"/>
  <c r="I16" i="24" s="1"/>
  <c r="L15" i="24" a="1"/>
  <c r="L15" i="24" s="1"/>
  <c r="G50" i="24" a="1"/>
  <c r="G50" i="24" s="1"/>
  <c r="K46" i="24" a="1"/>
  <c r="K46" i="24" s="1"/>
  <c r="M43" i="24" a="1"/>
  <c r="M43" i="24"/>
  <c r="O40" i="24" a="1"/>
  <c r="O40" i="24" s="1"/>
  <c r="M38" i="24" a="1"/>
  <c r="M38" i="24" s="1"/>
  <c r="K36" i="24" a="1"/>
  <c r="K36" i="24" s="1"/>
  <c r="K34" i="24" a="1"/>
  <c r="K34" i="24"/>
  <c r="F33" i="24" a="1"/>
  <c r="F33" i="24" s="1"/>
  <c r="L31" i="24" a="1"/>
  <c r="L31" i="24" s="1"/>
  <c r="G30" i="24" a="1"/>
  <c r="G30" i="24" s="1"/>
  <c r="M28" i="24" a="1"/>
  <c r="M28" i="24"/>
  <c r="H27" i="24" a="1"/>
  <c r="H27" i="24" s="1"/>
  <c r="N25" i="24" a="1"/>
  <c r="N25" i="24" s="1"/>
  <c r="E44" i="24" a="1"/>
  <c r="E44" i="24" s="1"/>
  <c r="E37" i="24" a="1"/>
  <c r="E37" i="24"/>
  <c r="E29" i="24" a="1"/>
  <c r="E29" i="24" s="1"/>
  <c r="E21" i="24" a="1"/>
  <c r="E21" i="24" s="1"/>
  <c r="N50" i="24" a="1"/>
  <c r="N50" i="24" s="1"/>
  <c r="F50" i="24" a="1"/>
  <c r="F50" i="24"/>
  <c r="I49" i="24" a="1"/>
  <c r="I49" i="24" s="1"/>
  <c r="L48" i="24" a="1"/>
  <c r="L48" i="24" s="1"/>
  <c r="O47" i="24" a="1"/>
  <c r="O47" i="24" s="1"/>
  <c r="G47" i="24" a="1"/>
  <c r="G47" i="24"/>
  <c r="J46" i="24" a="1"/>
  <c r="J46" i="24" s="1"/>
  <c r="M45" i="24" a="1"/>
  <c r="M45" i="24" s="1"/>
  <c r="F45" i="24" a="1"/>
  <c r="F45" i="24" s="1"/>
  <c r="I44" i="24" a="1"/>
  <c r="I44" i="24"/>
  <c r="L43" i="24" a="1"/>
  <c r="L43" i="24" s="1"/>
  <c r="O42" i="24" a="1"/>
  <c r="O42" i="24" s="1"/>
  <c r="G42" i="24" a="1"/>
  <c r="G42" i="24" s="1"/>
  <c r="K41" i="24" a="1"/>
  <c r="K41" i="24"/>
  <c r="N40" i="24" a="1"/>
  <c r="N40" i="24" s="1"/>
  <c r="F40" i="24" a="1"/>
  <c r="F40" i="24" s="1"/>
  <c r="I39" i="24" a="1"/>
  <c r="I39" i="24" s="1"/>
  <c r="L38" i="24" a="1"/>
  <c r="L38" i="24"/>
  <c r="O37" i="24" a="1"/>
  <c r="O37" i="24" s="1"/>
  <c r="G37" i="24" a="1"/>
  <c r="G37" i="24" s="1"/>
  <c r="N35" i="24" a="1"/>
  <c r="N35" i="24" s="1"/>
  <c r="F35" i="24" a="1"/>
  <c r="F35" i="24"/>
  <c r="J34" i="24" a="1"/>
  <c r="J34" i="24" s="1"/>
  <c r="M33" i="24" a="1"/>
  <c r="M33" i="24" s="1"/>
  <c r="P32" i="24" a="1"/>
  <c r="P32" i="24" s="1"/>
  <c r="H32" i="24" a="1"/>
  <c r="H32" i="24"/>
  <c r="K31" i="24" a="1"/>
  <c r="K31" i="24" s="1"/>
  <c r="N30" i="24" a="1"/>
  <c r="N30" i="24" s="1"/>
  <c r="F30" i="24" a="1"/>
  <c r="F30" i="24" s="1"/>
  <c r="I29" i="24" a="1"/>
  <c r="I29" i="24"/>
  <c r="L28" i="24" a="1"/>
  <c r="L28" i="24" s="1"/>
  <c r="O27" i="24" a="1"/>
  <c r="O27" i="24" s="1"/>
  <c r="G27" i="24" a="1"/>
  <c r="G27" i="24" s="1"/>
  <c r="J26" i="24" a="1"/>
  <c r="J26" i="24"/>
  <c r="M25" i="24" a="1"/>
  <c r="M25" i="24" s="1"/>
  <c r="P24" i="24" a="1"/>
  <c r="P24" i="24" s="1"/>
  <c r="H24" i="24" a="1"/>
  <c r="H24" i="24" s="1"/>
  <c r="K23" i="24" a="1"/>
  <c r="K23" i="24"/>
  <c r="N22" i="24" a="1"/>
  <c r="N22" i="24" s="1"/>
  <c r="F22" i="24" a="1"/>
  <c r="F22" i="24" s="1"/>
  <c r="I21" i="24" a="1"/>
  <c r="I21" i="24" s="1"/>
  <c r="L20" i="24" a="1"/>
  <c r="L20" i="24"/>
  <c r="O19" i="24" a="1"/>
  <c r="O19" i="24" s="1"/>
  <c r="G19" i="24" a="1"/>
  <c r="G19" i="24" s="1"/>
  <c r="J18" i="24" a="1"/>
  <c r="J18" i="24" s="1"/>
  <c r="M17" i="24" a="1"/>
  <c r="M17" i="24"/>
  <c r="P16" i="24" a="1"/>
  <c r="P16" i="24" s="1"/>
  <c r="H16" i="24" a="1"/>
  <c r="H16" i="24" s="1"/>
  <c r="K15" i="24" a="1"/>
  <c r="K15" i="24" s="1"/>
  <c r="E22" i="24" a="1"/>
  <c r="E22" i="24"/>
  <c r="H47" i="24" a="1"/>
  <c r="H47" i="24" s="1"/>
  <c r="J44" i="24" a="1"/>
  <c r="J44" i="24" s="1"/>
  <c r="H42" i="24" a="1"/>
  <c r="H42" i="24" s="1"/>
  <c r="J39" i="24" a="1"/>
  <c r="J39" i="24"/>
  <c r="H37" i="24" a="1"/>
  <c r="H37" i="24" s="1"/>
  <c r="G35" i="24" a="1"/>
  <c r="G35" i="24" s="1"/>
  <c r="E15" i="24" a="1"/>
  <c r="E15" i="24" s="1"/>
  <c r="E43" i="24" a="1"/>
  <c r="E43" i="24"/>
  <c r="E36" i="24" a="1"/>
  <c r="E36" i="24" s="1"/>
  <c r="E28" i="24" a="1"/>
  <c r="E28" i="24" s="1"/>
  <c r="E20" i="24" a="1"/>
  <c r="E20" i="24" s="1"/>
  <c r="M50" i="24" a="1"/>
  <c r="M50" i="24"/>
  <c r="P49" i="24" a="1"/>
  <c r="P49" i="24" s="1"/>
  <c r="H49" i="24" a="1"/>
  <c r="H49" i="24" s="1"/>
  <c r="K48" i="24" a="1"/>
  <c r="K48" i="24" s="1"/>
  <c r="N47" i="24" a="1"/>
  <c r="N47" i="24"/>
  <c r="F47" i="24" a="1"/>
  <c r="F47" i="24" s="1"/>
  <c r="I46" i="24" a="1"/>
  <c r="I46" i="24" s="1"/>
  <c r="L45" i="24" a="1"/>
  <c r="L45" i="24" s="1"/>
  <c r="P44" i="24" a="1"/>
  <c r="P44" i="24"/>
  <c r="H44" i="24" a="1"/>
  <c r="H44" i="24" s="1"/>
  <c r="K43" i="24" a="1"/>
  <c r="K43" i="24" s="1"/>
  <c r="N42" i="24" a="1"/>
  <c r="N42" i="24" s="1"/>
  <c r="F42" i="24" a="1"/>
  <c r="F42" i="24"/>
  <c r="J41" i="24" a="1"/>
  <c r="J41" i="24" s="1"/>
  <c r="M40" i="24" a="1"/>
  <c r="M40" i="24" s="1"/>
  <c r="P39" i="24" a="1"/>
  <c r="P39" i="24" s="1"/>
  <c r="H39" i="24" a="1"/>
  <c r="H39" i="24"/>
  <c r="K38" i="24" a="1"/>
  <c r="K38" i="24" s="1"/>
  <c r="N37" i="24" a="1"/>
  <c r="N37" i="24" s="1"/>
  <c r="F37" i="24" a="1"/>
  <c r="F37" i="24" s="1"/>
  <c r="J36" i="24" a="1"/>
  <c r="J36" i="24"/>
  <c r="M35" i="24" a="1"/>
  <c r="M35" i="24" s="1"/>
  <c r="I34" i="24" a="1"/>
  <c r="I34" i="24" s="1"/>
  <c r="L33" i="24" a="1"/>
  <c r="L33" i="24" s="1"/>
  <c r="O32" i="24" a="1"/>
  <c r="O32" i="24"/>
  <c r="G32" i="24" a="1"/>
  <c r="G32" i="24" s="1"/>
  <c r="J31" i="24" a="1"/>
  <c r="J31" i="24" s="1"/>
  <c r="M30" i="24" a="1"/>
  <c r="M30" i="24" s="1"/>
  <c r="P29" i="24" a="1"/>
  <c r="P29" i="24"/>
  <c r="H29" i="24" a="1"/>
  <c r="H29" i="24" s="1"/>
  <c r="K28" i="24" a="1"/>
  <c r="K28" i="24" s="1"/>
  <c r="N27" i="24" a="1"/>
  <c r="N27" i="24" s="1"/>
  <c r="F27" i="24" a="1"/>
  <c r="F27" i="24"/>
  <c r="I26" i="24" a="1"/>
  <c r="I26" i="24" s="1"/>
  <c r="L25" i="24" a="1"/>
  <c r="L25" i="24" s="1"/>
  <c r="O24" i="24" a="1"/>
  <c r="O24" i="24" s="1"/>
  <c r="G24" i="24" a="1"/>
  <c r="G24" i="24" s="1"/>
  <c r="J23" i="24" a="1"/>
  <c r="J23" i="24" s="1"/>
  <c r="M22" i="24" a="1"/>
  <c r="M22" i="24" s="1"/>
  <c r="P21" i="24" a="1"/>
  <c r="P21" i="24" s="1"/>
  <c r="H21" i="24" a="1"/>
  <c r="H21" i="24" s="1"/>
  <c r="K20" i="24" a="1"/>
  <c r="K20" i="24" s="1"/>
  <c r="N19" i="24" a="1"/>
  <c r="N19" i="24" s="1"/>
  <c r="F19" i="24" a="1"/>
  <c r="F19" i="24" s="1"/>
  <c r="I18" i="24" a="1"/>
  <c r="I18" i="24" s="1"/>
  <c r="L17" i="24" a="1"/>
  <c r="L17" i="24" s="1"/>
  <c r="O16" i="24" a="1"/>
  <c r="O16" i="24" s="1"/>
  <c r="G16" i="24" a="1"/>
  <c r="G16" i="24" s="1"/>
  <c r="J15" i="24" a="1"/>
  <c r="J15" i="24" s="1"/>
  <c r="E45" i="24" a="1"/>
  <c r="E45" i="24" s="1"/>
  <c r="J49" i="24" a="1"/>
  <c r="J49" i="24" s="1"/>
  <c r="G45" i="24" a="1"/>
  <c r="G45" i="24" s="1"/>
  <c r="W18" i="22"/>
  <c r="U18" i="17"/>
  <c r="AC18" i="17"/>
  <c r="Z19" i="17"/>
  <c r="W20" i="17"/>
  <c r="T21" i="17"/>
  <c r="AB21" i="17"/>
  <c r="Y22" i="17"/>
  <c r="V23" i="17"/>
  <c r="S24" i="17"/>
  <c r="AA24" i="17"/>
  <c r="X25" i="17"/>
  <c r="U26" i="17"/>
  <c r="AC26" i="17"/>
  <c r="W28" i="17"/>
  <c r="T29" i="17"/>
  <c r="AB29" i="17"/>
  <c r="Y30" i="17"/>
  <c r="S32" i="17"/>
  <c r="Z32" i="17"/>
  <c r="W33" i="17"/>
  <c r="T34" i="17"/>
  <c r="AB34" i="17"/>
  <c r="Y35" i="17"/>
  <c r="V36" i="17"/>
  <c r="S37" i="17"/>
  <c r="AA37" i="17"/>
  <c r="X38" i="17"/>
  <c r="U39" i="17"/>
  <c r="AC39" i="17"/>
  <c r="W41" i="17"/>
  <c r="T42" i="17"/>
  <c r="AB42" i="17"/>
  <c r="U44" i="17"/>
  <c r="AC44" i="17"/>
  <c r="Z45" i="17"/>
  <c r="W46" i="17"/>
  <c r="T47" i="17"/>
  <c r="U49" i="17"/>
  <c r="AC49" i="17"/>
  <c r="W51" i="17"/>
  <c r="T52" i="17"/>
  <c r="AB52" i="17"/>
  <c r="Y53" i="17"/>
  <c r="R22" i="17"/>
  <c r="R30" i="17"/>
  <c r="R38" i="17"/>
  <c r="R45" i="17"/>
  <c r="R53" i="17"/>
  <c r="S18" i="22"/>
  <c r="Z18" i="22"/>
  <c r="X18" i="17"/>
  <c r="U19" i="17"/>
  <c r="AC19" i="17"/>
  <c r="Z20" i="17"/>
  <c r="W21" i="17"/>
  <c r="T22" i="17"/>
  <c r="AB22" i="17"/>
  <c r="V24" i="17"/>
  <c r="S25" i="17"/>
  <c r="AA25" i="17"/>
  <c r="X26" i="17"/>
  <c r="U27" i="17"/>
  <c r="AC27" i="17"/>
  <c r="Z28" i="17"/>
  <c r="W29" i="17"/>
  <c r="T30" i="17"/>
  <c r="AB30" i="17"/>
  <c r="Y31" i="17"/>
  <c r="U32" i="17"/>
  <c r="AC32" i="17"/>
  <c r="Z33" i="17"/>
  <c r="W34" i="17"/>
  <c r="T35" i="17"/>
  <c r="AB35" i="17"/>
  <c r="Y36" i="17"/>
  <c r="V37" i="17"/>
  <c r="AA38" i="17"/>
  <c r="X39" i="17"/>
  <c r="U40" i="17"/>
  <c r="Z41" i="17"/>
  <c r="W42" i="17"/>
  <c r="T43" i="17"/>
  <c r="AC45" i="17"/>
  <c r="Z46" i="17"/>
  <c r="S48" i="17"/>
  <c r="AA48" i="17"/>
  <c r="X49" i="17"/>
  <c r="U50" i="17"/>
  <c r="Z51" i="17"/>
  <c r="W52" i="17"/>
  <c r="T53" i="17"/>
  <c r="AB53" i="17"/>
  <c r="R25" i="17"/>
  <c r="R33" i="17"/>
  <c r="R41" i="17"/>
  <c r="R48" i="17"/>
  <c r="V19" i="17"/>
  <c r="U22" i="17"/>
  <c r="T25" i="17"/>
  <c r="AC28" i="17"/>
  <c r="AA32" i="17"/>
  <c r="Y38" i="17"/>
  <c r="X41" i="17"/>
  <c r="W43" i="17"/>
  <c r="V44" i="17"/>
  <c r="V45" i="17"/>
  <c r="U47" i="17"/>
  <c r="S49" i="17"/>
  <c r="AC53" i="17"/>
  <c r="R18" i="23"/>
  <c r="W18" i="17"/>
  <c r="W19" i="17"/>
  <c r="V20" i="17"/>
  <c r="V21" i="17"/>
  <c r="V22" i="17"/>
  <c r="U23" i="17"/>
  <c r="U24" i="17"/>
  <c r="U25" i="17"/>
  <c r="T26" i="17"/>
  <c r="T28" i="17"/>
  <c r="S29" i="17"/>
  <c r="S30" i="17"/>
  <c r="S31" i="17"/>
  <c r="AC31" i="17"/>
  <c r="AB32" i="17"/>
  <c r="AA34" i="17"/>
  <c r="AA35" i="17"/>
  <c r="AA36" i="17"/>
  <c r="Z37" i="17"/>
  <c r="Z39" i="17"/>
  <c r="Y40" i="17"/>
  <c r="Y42" i="17"/>
  <c r="X43" i="17"/>
  <c r="W44" i="17"/>
  <c r="W45" i="17"/>
  <c r="V46" i="17"/>
  <c r="V47" i="17"/>
  <c r="U48" i="17"/>
  <c r="T49" i="17"/>
  <c r="T51" i="17"/>
  <c r="S52" i="17"/>
  <c r="S53" i="17"/>
  <c r="R19" i="17"/>
  <c r="R29" i="17"/>
  <c r="R50" i="17"/>
  <c r="AA20" i="17"/>
  <c r="Y25" i="17"/>
  <c r="X28" i="17"/>
  <c r="U35" i="17"/>
  <c r="S40" i="17"/>
  <c r="AA45" i="17"/>
  <c r="Z47" i="17"/>
  <c r="W53" i="17"/>
  <c r="X30" i="17"/>
  <c r="T41" i="17"/>
  <c r="AB46" i="17"/>
  <c r="Z49" i="17"/>
  <c r="Y52" i="17"/>
  <c r="R44" i="17"/>
  <c r="S20" i="17"/>
  <c r="AC22" i="17"/>
  <c r="AB25" i="17"/>
  <c r="X33" i="17"/>
  <c r="W35" i="17"/>
  <c r="V38" i="17"/>
  <c r="S44" i="17"/>
  <c r="AC46" i="17"/>
  <c r="AA51" i="17"/>
  <c r="S51" i="17"/>
  <c r="AC18" i="22"/>
  <c r="Y18" i="17"/>
  <c r="X19" i="17"/>
  <c r="X20" i="17"/>
  <c r="X21" i="17"/>
  <c r="W22" i="17"/>
  <c r="W23" i="17"/>
  <c r="W24" i="17"/>
  <c r="V25" i="17"/>
  <c r="V26" i="17"/>
  <c r="V27" i="17"/>
  <c r="U28" i="17"/>
  <c r="U29" i="17"/>
  <c r="U30" i="17"/>
  <c r="T31" i="17"/>
  <c r="T32" i="17"/>
  <c r="S33" i="17"/>
  <c r="AC33" i="17"/>
  <c r="AC34" i="17"/>
  <c r="AC35" i="17"/>
  <c r="AB36" i="17"/>
  <c r="AB37" i="17"/>
  <c r="AB38" i="17"/>
  <c r="AA40" i="17"/>
  <c r="AA41" i="17"/>
  <c r="Z43" i="17"/>
  <c r="Y44" i="17"/>
  <c r="X45" i="17"/>
  <c r="X47" i="17"/>
  <c r="V48" i="17"/>
  <c r="V50" i="17"/>
  <c r="U51" i="17"/>
  <c r="U52" i="17"/>
  <c r="U53" i="17"/>
  <c r="R20" i="17"/>
  <c r="R31" i="17"/>
  <c r="R51" i="17"/>
  <c r="X27" i="17"/>
  <c r="W31" i="17"/>
  <c r="T36" i="17"/>
  <c r="S41" i="17"/>
  <c r="AA44" i="17"/>
  <c r="Y49" i="17"/>
  <c r="X51" i="17"/>
  <c r="R34" i="17"/>
  <c r="AB19" i="17"/>
  <c r="AA22" i="17"/>
  <c r="Z24" i="17"/>
  <c r="Y27" i="17"/>
  <c r="X31" i="17"/>
  <c r="V33" i="17"/>
  <c r="V35" i="17"/>
  <c r="T39" i="17"/>
  <c r="S42" i="17"/>
  <c r="AB45" i="17"/>
  <c r="Z48" i="17"/>
  <c r="S18" i="17"/>
  <c r="AC21" i="17"/>
  <c r="AB23" i="17"/>
  <c r="AA27" i="17"/>
  <c r="X32" i="17"/>
  <c r="X34" i="17"/>
  <c r="W36" i="17"/>
  <c r="S46" i="17"/>
  <c r="AA49" i="17"/>
  <c r="R26" i="17"/>
  <c r="R46" i="17"/>
  <c r="R49" i="17"/>
  <c r="U18" i="22"/>
  <c r="Z18" i="17"/>
  <c r="Y19" i="17"/>
  <c r="Y20" i="17"/>
  <c r="Y21" i="17"/>
  <c r="X22" i="17"/>
  <c r="X23" i="17"/>
  <c r="X24" i="17"/>
  <c r="W25" i="17"/>
  <c r="W26" i="17"/>
  <c r="W27" i="17"/>
  <c r="V28" i="17"/>
  <c r="V29" i="17"/>
  <c r="V30" i="17"/>
  <c r="U31" i="17"/>
  <c r="T33" i="17"/>
  <c r="S34" i="17"/>
  <c r="S35" i="17"/>
  <c r="S36" i="17"/>
  <c r="AC36" i="17"/>
  <c r="AC37" i="17"/>
  <c r="AB39" i="17"/>
  <c r="AA42" i="17"/>
  <c r="AA43" i="17"/>
  <c r="Z44" i="17"/>
  <c r="Y46" i="17"/>
  <c r="Y47" i="17"/>
  <c r="W48" i="17"/>
  <c r="W49" i="17"/>
  <c r="V51" i="17"/>
  <c r="V52" i="17"/>
  <c r="V53" i="17"/>
  <c r="R21" i="17"/>
  <c r="R32" i="17"/>
  <c r="R42" i="17"/>
  <c r="R52" i="17"/>
  <c r="AA18" i="17"/>
  <c r="AA19" i="17"/>
  <c r="Z22" i="17"/>
  <c r="Y24" i="17"/>
  <c r="Y26" i="17"/>
  <c r="V32" i="17"/>
  <c r="U33" i="17"/>
  <c r="T37" i="17"/>
  <c r="S39" i="17"/>
  <c r="AC42" i="17"/>
  <c r="Y48" i="17"/>
  <c r="X50" i="17"/>
  <c r="X52" i="17"/>
  <c r="R18" i="17"/>
  <c r="AA21" i="17"/>
  <c r="Y29" i="17"/>
  <c r="U37" i="17"/>
  <c r="R35" i="17"/>
  <c r="AA26" i="17"/>
  <c r="Z21" i="17"/>
  <c r="W30" i="17"/>
  <c r="U34" i="17"/>
  <c r="T38" i="17"/>
  <c r="R23" i="17"/>
  <c r="R43" i="17"/>
  <c r="R18" i="22"/>
  <c r="AB20" i="17"/>
  <c r="AA23" i="17"/>
  <c r="Z26" i="17"/>
  <c r="Y28" i="17"/>
  <c r="W32" i="17"/>
  <c r="V34" i="17"/>
  <c r="U38" i="17"/>
  <c r="T40" i="17"/>
  <c r="AC43" i="17"/>
  <c r="Y50" i="17"/>
  <c r="X53" i="17"/>
  <c r="AC20" i="17"/>
  <c r="Z29" i="17"/>
  <c r="V39" i="17"/>
  <c r="U43" i="17"/>
  <c r="AA50" i="17"/>
  <c r="R36" i="17"/>
  <c r="R39" i="17"/>
  <c r="AB18" i="17"/>
  <c r="Z25" i="17"/>
  <c r="U36" i="17"/>
  <c r="S43" i="17"/>
  <c r="S19" i="17"/>
  <c r="AA28" i="17"/>
  <c r="W37" i="17"/>
  <c r="U42" i="17"/>
  <c r="AB47" i="17"/>
  <c r="Z52" i="17"/>
  <c r="AC51" i="17"/>
  <c r="AB24" i="17"/>
  <c r="Z31" i="17"/>
  <c r="V40" i="17"/>
  <c r="S45" i="17"/>
  <c r="AB48" i="17"/>
  <c r="Z53" i="17"/>
  <c r="AC52" i="17"/>
  <c r="Y18" i="22"/>
  <c r="T18" i="17"/>
  <c r="T19" i="17"/>
  <c r="T20" i="17"/>
  <c r="S21" i="17"/>
  <c r="S23" i="17"/>
  <c r="AC23" i="17"/>
  <c r="AC24" i="17"/>
  <c r="AB26" i="17"/>
  <c r="AB27" i="17"/>
  <c r="AB28" i="17"/>
  <c r="AA29" i="17"/>
  <c r="AA30" i="17"/>
  <c r="AA31" i="17"/>
  <c r="Y32" i="17"/>
  <c r="Y33" i="17"/>
  <c r="Y34" i="17"/>
  <c r="X35" i="17"/>
  <c r="X36" i="17"/>
  <c r="X37" i="17"/>
  <c r="W38" i="17"/>
  <c r="V41" i="17"/>
  <c r="T45" i="17"/>
  <c r="T46" i="17"/>
  <c r="AC47" i="17"/>
  <c r="AC48" i="17"/>
  <c r="AB49" i="17"/>
  <c r="AB50" i="17"/>
  <c r="AB51" i="17"/>
  <c r="AA52" i="17"/>
  <c r="AA53" i="17"/>
  <c r="R27" i="17"/>
  <c r="R37" i="17"/>
  <c r="R47" i="17"/>
  <c r="AA18" i="22"/>
  <c r="V18" i="17"/>
  <c r="U21" i="17"/>
  <c r="T23" i="17"/>
  <c r="T24" i="17"/>
  <c r="S26" i="17"/>
  <c r="S27" i="17"/>
  <c r="AC29" i="17"/>
  <c r="AC30" i="17"/>
  <c r="AB31" i="17"/>
  <c r="AA33" i="17"/>
  <c r="Z34" i="17"/>
  <c r="Z35" i="17"/>
  <c r="Z36" i="17"/>
  <c r="Y37" i="17"/>
  <c r="Y39" i="17"/>
  <c r="X40" i="17"/>
  <c r="X42" i="17"/>
  <c r="S50" i="17"/>
  <c r="R28" i="17"/>
  <c r="E50" i="24" a="1"/>
  <c r="E50" i="24" s="1"/>
  <c r="E42" i="24" a="1"/>
  <c r="E42" i="24" s="1"/>
  <c r="E35" i="24" a="1"/>
  <c r="E35" i="24"/>
  <c r="E27" i="24" a="1"/>
  <c r="E27" i="24" s="1"/>
  <c r="E19" i="24" a="1"/>
  <c r="E19" i="24" s="1"/>
  <c r="L50" i="24" a="1"/>
  <c r="L50" i="24" s="1"/>
  <c r="O49" i="24" a="1"/>
  <c r="O49" i="24"/>
  <c r="G49" i="24" a="1"/>
  <c r="G49" i="24" s="1"/>
  <c r="J48" i="24" a="1"/>
  <c r="J48" i="24" s="1"/>
  <c r="M47" i="24" a="1"/>
  <c r="M47" i="24" s="1"/>
  <c r="P46" i="24" a="1"/>
  <c r="P46" i="24"/>
  <c r="H46" i="24" a="1"/>
  <c r="H46" i="24" s="1"/>
  <c r="K45" i="24" a="1"/>
  <c r="K45" i="24" s="1"/>
  <c r="O44" i="24" a="1"/>
  <c r="O44" i="24" s="1"/>
  <c r="G44" i="24" a="1"/>
  <c r="G44" i="24"/>
  <c r="J43" i="24" a="1"/>
  <c r="J43" i="24" s="1"/>
  <c r="M42" i="24" a="1"/>
  <c r="M42" i="24" s="1"/>
  <c r="P41" i="24" a="1"/>
  <c r="P41" i="24" s="1"/>
  <c r="I41" i="24" a="1"/>
  <c r="I41" i="24"/>
  <c r="L40" i="24" a="1"/>
  <c r="L40" i="24" s="1"/>
  <c r="O39" i="24" a="1"/>
  <c r="O39" i="24" s="1"/>
  <c r="G39" i="24" a="1"/>
  <c r="G39" i="24" s="1"/>
  <c r="J38" i="24" a="1"/>
  <c r="J38" i="24"/>
  <c r="M37" i="24" a="1"/>
  <c r="M37" i="24" s="1"/>
  <c r="P36" i="24" a="1"/>
  <c r="P36" i="24" s="1"/>
  <c r="I36" i="24" a="1"/>
  <c r="I36" i="24" s="1"/>
  <c r="L35" i="24" a="1"/>
  <c r="L35" i="24"/>
  <c r="P34" i="24" a="1"/>
  <c r="P34" i="24" s="1"/>
  <c r="H34" i="24" a="1"/>
  <c r="H34" i="24" s="1"/>
  <c r="K33" i="24" a="1"/>
  <c r="K33" i="24" s="1"/>
  <c r="N32" i="24" a="1"/>
  <c r="N32" i="24"/>
  <c r="F32" i="24" a="1"/>
  <c r="F32" i="24" s="1"/>
  <c r="I31" i="24" a="1"/>
  <c r="I31" i="24" s="1"/>
  <c r="L30" i="24" a="1"/>
  <c r="L30" i="24" s="1"/>
  <c r="O29" i="24" a="1"/>
  <c r="O29" i="24"/>
  <c r="G29" i="24" a="1"/>
  <c r="G29" i="24" s="1"/>
  <c r="J28" i="24" a="1"/>
  <c r="J28" i="24" s="1"/>
  <c r="M27" i="24" a="1"/>
  <c r="M27" i="24" s="1"/>
  <c r="P26" i="24" a="1"/>
  <c r="P26" i="24"/>
  <c r="H26" i="24" a="1"/>
  <c r="H26" i="24" s="1"/>
  <c r="K25" i="24" a="1"/>
  <c r="K25" i="24" s="1"/>
  <c r="N24" i="24" a="1"/>
  <c r="N24" i="24" s="1"/>
  <c r="F24" i="24" a="1"/>
  <c r="F24" i="24"/>
  <c r="I23" i="24" a="1"/>
  <c r="I23" i="24" s="1"/>
  <c r="L22" i="24" a="1"/>
  <c r="L22" i="24" s="1"/>
  <c r="O21" i="24" a="1"/>
  <c r="O21" i="24" s="1"/>
  <c r="G21" i="24" a="1"/>
  <c r="G21" i="24"/>
  <c r="J20" i="24" a="1"/>
  <c r="J20" i="24" s="1"/>
  <c r="M19" i="24" a="1"/>
  <c r="M19" i="24" s="1"/>
  <c r="P18" i="24" a="1"/>
  <c r="P18" i="24" s="1"/>
  <c r="H18" i="24" a="1"/>
  <c r="H18" i="24"/>
  <c r="K17" i="24" a="1"/>
  <c r="K17" i="24" s="1"/>
  <c r="N16" i="24" a="1"/>
  <c r="N16" i="24" s="1"/>
  <c r="F16" i="24" a="1"/>
  <c r="F16" i="24" s="1"/>
  <c r="I15" i="24" a="1"/>
  <c r="I15" i="24"/>
  <c r="E49" i="24" a="1"/>
  <c r="E49" i="24" s="1"/>
  <c r="E41" i="24" a="1"/>
  <c r="E41" i="24" s="1"/>
  <c r="E34" i="24" a="1"/>
  <c r="E34" i="24" s="1"/>
  <c r="E26" i="24" a="1"/>
  <c r="E26" i="24"/>
  <c r="E18" i="24" a="1"/>
  <c r="E18" i="24" s="1"/>
  <c r="K50" i="24" a="1"/>
  <c r="K50" i="24" s="1"/>
  <c r="N49" i="24" a="1"/>
  <c r="N49" i="24" s="1"/>
  <c r="F49" i="24" a="1"/>
  <c r="F49" i="24"/>
  <c r="I48" i="24" a="1"/>
  <c r="I48" i="24" s="1"/>
  <c r="L47" i="24" a="1"/>
  <c r="L47" i="24" s="1"/>
  <c r="O46" i="24" a="1"/>
  <c r="O46" i="24" s="1"/>
  <c r="G46" i="24" a="1"/>
  <c r="G46" i="24"/>
  <c r="J45" i="24" a="1"/>
  <c r="J45" i="24" s="1"/>
  <c r="N44" i="24" a="1"/>
  <c r="N44" i="24" s="1"/>
  <c r="F44" i="24" a="1"/>
  <c r="F44" i="24" s="1"/>
  <c r="I43" i="24" a="1"/>
  <c r="I43" i="24"/>
  <c r="L42" i="24" a="1"/>
  <c r="L42" i="24" s="1"/>
  <c r="O41" i="24" a="1"/>
  <c r="O41" i="24" s="1"/>
  <c r="H41" i="24" a="1"/>
  <c r="H41" i="24" s="1"/>
  <c r="K40" i="24" a="1"/>
  <c r="K40" i="24"/>
  <c r="N39" i="24" a="1"/>
  <c r="N39" i="24" s="1"/>
  <c r="F39" i="24" a="1"/>
  <c r="F39" i="24" s="1"/>
  <c r="I38" i="24" a="1"/>
  <c r="I38" i="24" s="1"/>
  <c r="L37" i="24" a="1"/>
  <c r="L37" i="24"/>
  <c r="O36" i="24" a="1"/>
  <c r="O36" i="24" s="1"/>
  <c r="H36" i="24" a="1"/>
  <c r="H36" i="24" s="1"/>
  <c r="K35" i="24" a="1"/>
  <c r="K35" i="24" s="1"/>
  <c r="O34" i="24" a="1"/>
  <c r="O34" i="24"/>
  <c r="G34" i="24" a="1"/>
  <c r="G34" i="24" s="1"/>
  <c r="J33" i="24" a="1"/>
  <c r="J33" i="24" s="1"/>
  <c r="M32" i="24" a="1"/>
  <c r="M32" i="24" s="1"/>
  <c r="P31" i="24" a="1"/>
  <c r="P31" i="24"/>
  <c r="H31" i="24" a="1"/>
  <c r="H31" i="24" s="1"/>
  <c r="K30" i="24" a="1"/>
  <c r="K30" i="24" s="1"/>
  <c r="N29" i="24" a="1"/>
  <c r="N29" i="24" s="1"/>
  <c r="F29" i="24" a="1"/>
  <c r="F29" i="24"/>
  <c r="I28" i="24" a="1"/>
  <c r="I28" i="24" s="1"/>
  <c r="L27" i="24" a="1"/>
  <c r="L27" i="24" s="1"/>
  <c r="O26" i="24" a="1"/>
  <c r="O26" i="24" s="1"/>
  <c r="G26" i="24" a="1"/>
  <c r="G26" i="24"/>
  <c r="J25" i="24" a="1"/>
  <c r="J25" i="24" s="1"/>
  <c r="M24" i="24" a="1"/>
  <c r="M24" i="24" s="1"/>
  <c r="P23" i="24" a="1"/>
  <c r="P23" i="24" s="1"/>
  <c r="H23" i="24" a="1"/>
  <c r="H23" i="24"/>
  <c r="K22" i="24" a="1"/>
  <c r="K22" i="24" s="1"/>
  <c r="N21" i="24" a="1"/>
  <c r="N21" i="24" s="1"/>
  <c r="F21" i="24" a="1"/>
  <c r="F21" i="24" s="1"/>
  <c r="I20" i="24" a="1"/>
  <c r="I20" i="24"/>
  <c r="L19" i="24" a="1"/>
  <c r="L19" i="24" s="1"/>
  <c r="O18" i="24" a="1"/>
  <c r="O18" i="24" s="1"/>
  <c r="G18" i="24" a="1"/>
  <c r="G18" i="24" s="1"/>
  <c r="J17" i="24" a="1"/>
  <c r="J17" i="24"/>
  <c r="M16" i="24" a="1"/>
  <c r="M16" i="24" s="1"/>
  <c r="P15" i="24" a="1"/>
  <c r="P15" i="24" s="1"/>
  <c r="H15" i="24" a="1"/>
  <c r="H15" i="24" s="1"/>
  <c r="E30" i="24" a="1"/>
  <c r="E30" i="24"/>
  <c r="P47" i="24" a="1"/>
  <c r="P47" i="24" s="1"/>
  <c r="J52" i="30" a="1"/>
  <c r="J52" i="30" s="1"/>
  <c r="N51" i="30" a="1"/>
  <c r="N51" i="30" s="1"/>
  <c r="F51" i="30" a="1"/>
  <c r="F51" i="30"/>
  <c r="J50" i="30" a="1"/>
  <c r="J50" i="30" s="1"/>
  <c r="N49" i="30" a="1"/>
  <c r="N49" i="30" s="1"/>
  <c r="F49" i="30" a="1"/>
  <c r="F49" i="30" s="1"/>
  <c r="J48" i="30" a="1"/>
  <c r="J48" i="30"/>
  <c r="N47" i="30" a="1"/>
  <c r="N47" i="30" s="1"/>
  <c r="F47" i="30" a="1"/>
  <c r="F47" i="30" s="1"/>
  <c r="J46" i="30" a="1"/>
  <c r="J46" i="30" s="1"/>
  <c r="N45" i="30" a="1"/>
  <c r="N45" i="30"/>
  <c r="F45" i="30" a="1"/>
  <c r="F45" i="30" s="1"/>
  <c r="J44" i="30" a="1"/>
  <c r="J44" i="30" s="1"/>
  <c r="N43" i="30" a="1"/>
  <c r="N43" i="30" s="1"/>
  <c r="F43" i="30" a="1"/>
  <c r="F43" i="30"/>
  <c r="J42" i="30" a="1"/>
  <c r="J42" i="30" s="1"/>
  <c r="N41" i="30" a="1"/>
  <c r="N41" i="30" s="1"/>
  <c r="F41" i="30" a="1"/>
  <c r="F41" i="30" s="1"/>
  <c r="J40" i="30" a="1"/>
  <c r="J40" i="30"/>
  <c r="N39" i="30" a="1"/>
  <c r="N39" i="30" s="1"/>
  <c r="F39" i="30" a="1"/>
  <c r="F39" i="30" s="1"/>
  <c r="P37" i="30" a="1"/>
  <c r="P37" i="30" s="1"/>
  <c r="H37" i="30" a="1"/>
  <c r="H37" i="30"/>
  <c r="L36" i="30" a="1"/>
  <c r="L36" i="30" s="1"/>
  <c r="P35" i="30" a="1"/>
  <c r="P35" i="30" s="1"/>
  <c r="H35" i="30" a="1"/>
  <c r="H35" i="30" s="1"/>
  <c r="L34" i="30" a="1"/>
  <c r="L34" i="30"/>
  <c r="P33" i="30" a="1"/>
  <c r="P33" i="30" s="1"/>
  <c r="I33" i="30" a="1"/>
  <c r="I33" i="30" s="1"/>
  <c r="M32" i="30" a="1"/>
  <c r="M32" i="30" s="1"/>
  <c r="E32" i="30" a="1"/>
  <c r="E32" i="30"/>
  <c r="I31" i="30" a="1"/>
  <c r="I31" i="30" s="1"/>
  <c r="M30" i="30" a="1"/>
  <c r="M30" i="30" s="1"/>
  <c r="E30" i="30" a="1"/>
  <c r="E30" i="30" s="1"/>
  <c r="I29" i="30" a="1"/>
  <c r="I29" i="30"/>
  <c r="M28" i="30" a="1"/>
  <c r="M28" i="30" s="1"/>
  <c r="F28" i="30" a="1"/>
  <c r="F28" i="30" s="1"/>
  <c r="K27" i="30" a="1"/>
  <c r="K27" i="30" s="1"/>
  <c r="O26" i="30" a="1"/>
  <c r="O26" i="30"/>
  <c r="G26" i="30" a="1"/>
  <c r="G26" i="30" s="1"/>
  <c r="K25" i="30" a="1"/>
  <c r="K25" i="30" s="1"/>
  <c r="O24" i="30" a="1"/>
  <c r="O24" i="30" s="1"/>
  <c r="G24" i="30" a="1"/>
  <c r="G24" i="30"/>
  <c r="L23" i="30" a="1"/>
  <c r="L23" i="30" s="1"/>
  <c r="P22" i="30" a="1"/>
  <c r="P22" i="30" s="1"/>
  <c r="H22" i="30" a="1"/>
  <c r="H22" i="30" s="1"/>
  <c r="L21" i="30" a="1"/>
  <c r="L21" i="30"/>
  <c r="P20" i="30" a="1"/>
  <c r="P20" i="30" s="1"/>
  <c r="H20" i="30" a="1"/>
  <c r="H20" i="30" s="1"/>
  <c r="L19" i="30" a="1"/>
  <c r="L19" i="30" s="1"/>
  <c r="P18" i="30" a="1"/>
  <c r="P18" i="30"/>
  <c r="H18" i="30" a="1"/>
  <c r="H18" i="30" s="1"/>
  <c r="L17" i="30" a="1"/>
  <c r="L17" i="30" s="1"/>
  <c r="I52" i="30" a="1"/>
  <c r="I52" i="30" s="1"/>
  <c r="M51" i="30" a="1"/>
  <c r="M51" i="30"/>
  <c r="E51" i="30" a="1"/>
  <c r="E51" i="30" s="1"/>
  <c r="I50" i="30" a="1"/>
  <c r="I50" i="30" s="1"/>
  <c r="M49" i="30" a="1"/>
  <c r="M49" i="30" s="1"/>
  <c r="E49" i="30" a="1"/>
  <c r="E49" i="30"/>
  <c r="I48" i="30" a="1"/>
  <c r="I48" i="30" s="1"/>
  <c r="M47" i="30" a="1"/>
  <c r="M47" i="30" s="1"/>
  <c r="E47" i="30" a="1"/>
  <c r="E47" i="30" s="1"/>
  <c r="I46" i="30" a="1"/>
  <c r="I46" i="30"/>
  <c r="M45" i="30" a="1"/>
  <c r="M45" i="30" s="1"/>
  <c r="E45" i="30" a="1"/>
  <c r="E45" i="30" s="1"/>
  <c r="I44" i="30" a="1"/>
  <c r="I44" i="30" s="1"/>
  <c r="M43" i="30" a="1"/>
  <c r="M43" i="30"/>
  <c r="E43" i="30" a="1"/>
  <c r="E43" i="30" s="1"/>
  <c r="I42" i="30" a="1"/>
  <c r="I42" i="30" s="1"/>
  <c r="M41" i="30" a="1"/>
  <c r="M41" i="30" s="1"/>
  <c r="E41" i="30" a="1"/>
  <c r="E41" i="30"/>
  <c r="I40" i="30" a="1"/>
  <c r="I40" i="30" s="1"/>
  <c r="M39" i="30" a="1"/>
  <c r="M39" i="30" s="1"/>
  <c r="E39" i="30" a="1"/>
  <c r="E39" i="30" s="1"/>
  <c r="K38" i="30" a="1"/>
  <c r="K38" i="30" s="1"/>
  <c r="O37" i="30" a="1"/>
  <c r="O37" i="30" s="1"/>
  <c r="G37" i="30" a="1"/>
  <c r="G37" i="30" s="1"/>
  <c r="K36" i="30" a="1"/>
  <c r="K36" i="30" s="1"/>
  <c r="O35" i="30" a="1"/>
  <c r="O35" i="30" s="1"/>
  <c r="G35" i="30" a="1"/>
  <c r="G35" i="30" s="1"/>
  <c r="K34" i="30" a="1"/>
  <c r="K34" i="30" s="1"/>
  <c r="O33" i="30" a="1"/>
  <c r="O33" i="30" s="1"/>
  <c r="H33" i="30" a="1"/>
  <c r="H33" i="30" s="1"/>
  <c r="L32" i="30" a="1"/>
  <c r="L32" i="30" s="1"/>
  <c r="P31" i="30" a="1"/>
  <c r="P31" i="30" s="1"/>
  <c r="H31" i="30" a="1"/>
  <c r="H31" i="30" s="1"/>
  <c r="L30" i="30" a="1"/>
  <c r="L30" i="30" s="1"/>
  <c r="P29" i="30" a="1"/>
  <c r="P29" i="30" s="1"/>
  <c r="H29" i="30" a="1"/>
  <c r="H29" i="30" s="1"/>
  <c r="L28" i="30" a="1"/>
  <c r="L28" i="30" s="1"/>
  <c r="E28" i="30" a="1"/>
  <c r="E28" i="30" s="1"/>
  <c r="J27" i="30" a="1"/>
  <c r="J27" i="30" s="1"/>
  <c r="N26" i="30" a="1"/>
  <c r="N26" i="30" s="1"/>
  <c r="F26" i="30" a="1"/>
  <c r="F26" i="30" s="1"/>
  <c r="J25" i="30" a="1"/>
  <c r="J25" i="30" s="1"/>
  <c r="N24" i="30" a="1"/>
  <c r="N24" i="30" s="1"/>
  <c r="F24" i="30" a="1"/>
  <c r="F24" i="30" s="1"/>
  <c r="K23" i="30" a="1"/>
  <c r="K23" i="30" s="1"/>
  <c r="O22" i="30" a="1"/>
  <c r="O22" i="30" s="1"/>
  <c r="G22" i="30" a="1"/>
  <c r="G22" i="30" s="1"/>
  <c r="K21" i="30" a="1"/>
  <c r="K21" i="30" s="1"/>
  <c r="O20" i="30" a="1"/>
  <c r="O20" i="30" s="1"/>
  <c r="G20" i="30" a="1"/>
  <c r="G20" i="30" s="1"/>
  <c r="K19" i="30" a="1"/>
  <c r="K19" i="30" s="1"/>
  <c r="O18" i="30" a="1"/>
  <c r="O18" i="30" s="1"/>
  <c r="G18" i="30" a="1"/>
  <c r="G18" i="30" s="1"/>
  <c r="K17" i="30" a="1"/>
  <c r="K17" i="30" s="1"/>
  <c r="P52" i="30" a="1"/>
  <c r="P52" i="30" s="1"/>
  <c r="H52" i="30" a="1"/>
  <c r="H52" i="30" s="1"/>
  <c r="L51" i="30" a="1"/>
  <c r="L51" i="30" s="1"/>
  <c r="P50" i="30" a="1"/>
  <c r="P50" i="30" s="1"/>
  <c r="H50" i="30" a="1"/>
  <c r="H50" i="30" s="1"/>
  <c r="L49" i="30" a="1"/>
  <c r="L49" i="30" s="1"/>
  <c r="P48" i="30" a="1"/>
  <c r="P48" i="30" s="1"/>
  <c r="H48" i="30" a="1"/>
  <c r="H48" i="30" s="1"/>
  <c r="L47" i="30" a="1"/>
  <c r="L47" i="30" s="1"/>
  <c r="P46" i="30" a="1"/>
  <c r="P46" i="30" s="1"/>
  <c r="H46" i="30" a="1"/>
  <c r="H46" i="30" s="1"/>
  <c r="L45" i="30" a="1"/>
  <c r="L45" i="30" s="1"/>
  <c r="P44" i="30" a="1"/>
  <c r="P44" i="30" s="1"/>
  <c r="H44" i="30" a="1"/>
  <c r="H44" i="30" s="1"/>
  <c r="L43" i="30" a="1"/>
  <c r="L43" i="30" s="1"/>
  <c r="P42" i="30" a="1"/>
  <c r="P42" i="30" s="1"/>
  <c r="H42" i="30" a="1"/>
  <c r="H42" i="30" s="1"/>
  <c r="L41" i="30" a="1"/>
  <c r="L41" i="30" s="1"/>
  <c r="P40" i="30" a="1"/>
  <c r="P40" i="30" s="1"/>
  <c r="H40" i="30" a="1"/>
  <c r="H40" i="30" s="1"/>
  <c r="L39" i="30" a="1"/>
  <c r="L39" i="30" s="1"/>
  <c r="P38" i="30" a="1"/>
  <c r="P38" i="30" s="1"/>
  <c r="J38" i="30" a="1"/>
  <c r="J38" i="30" s="1"/>
  <c r="N37" i="30" a="1"/>
  <c r="N37" i="30" s="1"/>
  <c r="F37" i="30" a="1"/>
  <c r="F37" i="30" s="1"/>
  <c r="J36" i="30" a="1"/>
  <c r="J36" i="30" s="1"/>
  <c r="N35" i="30" a="1"/>
  <c r="N35" i="30" s="1"/>
  <c r="F35" i="30" a="1"/>
  <c r="F35" i="30" s="1"/>
  <c r="J34" i="30" a="1"/>
  <c r="J34" i="30" s="1"/>
  <c r="N33" i="30" a="1"/>
  <c r="N33" i="30" s="1"/>
  <c r="G33" i="30" a="1"/>
  <c r="G33" i="30" s="1"/>
  <c r="K32" i="30" a="1"/>
  <c r="K32" i="30" s="1"/>
  <c r="O31" i="30" a="1"/>
  <c r="O31" i="30" s="1"/>
  <c r="G31" i="30" a="1"/>
  <c r="G31" i="30" s="1"/>
  <c r="K30" i="30" a="1"/>
  <c r="K30" i="30" s="1"/>
  <c r="O29" i="30" a="1"/>
  <c r="O29" i="30" s="1"/>
  <c r="G29" i="30" a="1"/>
  <c r="G29" i="30" s="1"/>
  <c r="K28" i="30" a="1"/>
  <c r="K28" i="30" s="1"/>
  <c r="P27" i="30" a="1"/>
  <c r="P27" i="30" s="1"/>
  <c r="I27" i="30" a="1"/>
  <c r="I27" i="30" s="1"/>
  <c r="M26" i="30" a="1"/>
  <c r="M26" i="30" s="1"/>
  <c r="E26" i="30" a="1"/>
  <c r="E26" i="30" s="1"/>
  <c r="I25" i="30" a="1"/>
  <c r="I25" i="30" s="1"/>
  <c r="M24" i="30" a="1"/>
  <c r="M24" i="30" s="1"/>
  <c r="E24" i="30" a="1"/>
  <c r="E24" i="30" s="1"/>
  <c r="J23" i="30" a="1"/>
  <c r="J23" i="30" s="1"/>
  <c r="N22" i="30" a="1"/>
  <c r="N22" i="30" s="1"/>
  <c r="F22" i="30" a="1"/>
  <c r="F22" i="30" s="1"/>
  <c r="J21" i="30" a="1"/>
  <c r="J21" i="30" s="1"/>
  <c r="N20" i="30" a="1"/>
  <c r="N20" i="30" s="1"/>
  <c r="F20" i="30" a="1"/>
  <c r="F20" i="30" s="1"/>
  <c r="J19" i="30" a="1"/>
  <c r="J19" i="30" s="1"/>
  <c r="N18" i="30" a="1"/>
  <c r="N18" i="30" s="1"/>
  <c r="F18" i="30" a="1"/>
  <c r="F18" i="30" s="1"/>
  <c r="J17" i="30" a="1"/>
  <c r="J17" i="30" s="1"/>
  <c r="O52" i="30" a="1"/>
  <c r="O52" i="30" s="1"/>
  <c r="G52" i="30" a="1"/>
  <c r="G52" i="30" s="1"/>
  <c r="K51" i="30" a="1"/>
  <c r="K51" i="30" s="1"/>
  <c r="O50" i="30" a="1"/>
  <c r="O50" i="30" s="1"/>
  <c r="G50" i="30" a="1"/>
  <c r="G50" i="30" s="1"/>
  <c r="K49" i="30" a="1"/>
  <c r="K49" i="30" s="1"/>
  <c r="O48" i="30" a="1"/>
  <c r="O48" i="30" s="1"/>
  <c r="G48" i="30" a="1"/>
  <c r="G48" i="30" s="1"/>
  <c r="K47" i="30" a="1"/>
  <c r="K47" i="30" s="1"/>
  <c r="O46" i="30" a="1"/>
  <c r="O46" i="30" s="1"/>
  <c r="G46" i="30" a="1"/>
  <c r="G46" i="30" s="1"/>
  <c r="K45" i="30" a="1"/>
  <c r="K45" i="30" s="1"/>
  <c r="O44" i="30" a="1"/>
  <c r="O44" i="30" s="1"/>
  <c r="G44" i="30" a="1"/>
  <c r="G44" i="30" s="1"/>
  <c r="K43" i="30" a="1"/>
  <c r="K43" i="30" s="1"/>
  <c r="O42" i="30" a="1"/>
  <c r="O42" i="30" s="1"/>
  <c r="G42" i="30" a="1"/>
  <c r="G42" i="30" s="1"/>
  <c r="K41" i="30" a="1"/>
  <c r="K41" i="30" s="1"/>
  <c r="O40" i="30" a="1"/>
  <c r="O40" i="30" s="1"/>
  <c r="G40" i="30" a="1"/>
  <c r="G40" i="30" s="1"/>
  <c r="K39" i="30" a="1"/>
  <c r="K39" i="30" s="1"/>
  <c r="O38" i="30" a="1"/>
  <c r="O38" i="30" s="1"/>
  <c r="I38" i="30" a="1"/>
  <c r="I38" i="30" s="1"/>
  <c r="M37" i="30" a="1"/>
  <c r="M37" i="30" s="1"/>
  <c r="E37" i="30" a="1"/>
  <c r="E37" i="30" s="1"/>
  <c r="I36" i="30" a="1"/>
  <c r="I36" i="30" s="1"/>
  <c r="M35" i="30" a="1"/>
  <c r="M35" i="30" s="1"/>
  <c r="E35" i="30" a="1"/>
  <c r="E35" i="30" s="1"/>
  <c r="I34" i="30" a="1"/>
  <c r="I34" i="30" s="1"/>
  <c r="M33" i="30" a="1"/>
  <c r="M33" i="30" s="1"/>
  <c r="F33" i="30" a="1"/>
  <c r="F33" i="30" s="1"/>
  <c r="J32" i="30" a="1"/>
  <c r="J32" i="30" s="1"/>
  <c r="N31" i="30" a="1"/>
  <c r="N31" i="30" s="1"/>
  <c r="F31" i="30" a="1"/>
  <c r="F31" i="30" s="1"/>
  <c r="J30" i="30" a="1"/>
  <c r="J30" i="30" s="1"/>
  <c r="N29" i="30" a="1"/>
  <c r="N29" i="30" s="1"/>
  <c r="F29" i="30" a="1"/>
  <c r="F29" i="30" s="1"/>
  <c r="O27" i="30" a="1"/>
  <c r="O27" i="30" s="1"/>
  <c r="H27" i="30" a="1"/>
  <c r="H27" i="30" s="1"/>
  <c r="L26" i="30" a="1"/>
  <c r="L26" i="30" s="1"/>
  <c r="P25" i="30" a="1"/>
  <c r="P25" i="30" s="1"/>
  <c r="H25" i="30" a="1"/>
  <c r="H25" i="30" s="1"/>
  <c r="L24" i="30" a="1"/>
  <c r="L24" i="30" s="1"/>
  <c r="P23" i="30" a="1"/>
  <c r="P23" i="30" s="1"/>
  <c r="I23" i="30" a="1"/>
  <c r="I23" i="30" s="1"/>
  <c r="M22" i="30" a="1"/>
  <c r="M22" i="30" s="1"/>
  <c r="E22" i="30" a="1"/>
  <c r="E22" i="30" s="1"/>
  <c r="I21" i="30" a="1"/>
  <c r="I21" i="30" s="1"/>
  <c r="M20" i="30" a="1"/>
  <c r="M20" i="30" s="1"/>
  <c r="E20" i="30" a="1"/>
  <c r="E20" i="30" s="1"/>
  <c r="I19" i="30" a="1"/>
  <c r="I19" i="30" s="1"/>
  <c r="M18" i="30" a="1"/>
  <c r="M18" i="30" s="1"/>
  <c r="E18" i="30" a="1"/>
  <c r="E18" i="30" s="1"/>
  <c r="I17" i="30" a="1"/>
  <c r="I17" i="30" s="1"/>
  <c r="N52" i="30" a="1"/>
  <c r="N52" i="30" s="1"/>
  <c r="F52" i="30" a="1"/>
  <c r="F52" i="30" s="1"/>
  <c r="J51" i="30" a="1"/>
  <c r="J51" i="30" s="1"/>
  <c r="N50" i="30" a="1"/>
  <c r="N50" i="30" s="1"/>
  <c r="F50" i="30" a="1"/>
  <c r="F50" i="30" s="1"/>
  <c r="J49" i="30" a="1"/>
  <c r="J49" i="30" s="1"/>
  <c r="N48" i="30" a="1"/>
  <c r="N48" i="30" s="1"/>
  <c r="F48" i="30" a="1"/>
  <c r="F48" i="30" s="1"/>
  <c r="J47" i="30" a="1"/>
  <c r="J47" i="30" s="1"/>
  <c r="N46" i="30" a="1"/>
  <c r="N46" i="30" s="1"/>
  <c r="F46" i="30" a="1"/>
  <c r="F46" i="30" s="1"/>
  <c r="J45" i="30" a="1"/>
  <c r="J45" i="30" s="1"/>
  <c r="N44" i="30" a="1"/>
  <c r="N44" i="30" s="1"/>
  <c r="F44" i="30" a="1"/>
  <c r="F44" i="30" s="1"/>
  <c r="J43" i="30" a="1"/>
  <c r="J43" i="30" s="1"/>
  <c r="N42" i="30" a="1"/>
  <c r="N42" i="30" s="1"/>
  <c r="F42" i="30" a="1"/>
  <c r="F42" i="30" s="1"/>
  <c r="J41" i="30" a="1"/>
  <c r="J41" i="30" s="1"/>
  <c r="N40" i="30" a="1"/>
  <c r="N40" i="30" s="1"/>
  <c r="F40" i="30" a="1"/>
  <c r="F40" i="30" s="1"/>
  <c r="J39" i="30" a="1"/>
  <c r="J39" i="30" s="1"/>
  <c r="N38" i="30" a="1"/>
  <c r="N38" i="30" s="1"/>
  <c r="H38" i="30" a="1"/>
  <c r="H38" i="30" s="1"/>
  <c r="L37" i="30" a="1"/>
  <c r="L37" i="30" s="1"/>
  <c r="P36" i="30" a="1"/>
  <c r="P36" i="30" s="1"/>
  <c r="H36" i="30" a="1"/>
  <c r="H36" i="30" s="1"/>
  <c r="L35" i="30" a="1"/>
  <c r="L35" i="30" s="1"/>
  <c r="P34" i="30" a="1"/>
  <c r="P34" i="30" s="1"/>
  <c r="H34" i="30" a="1"/>
  <c r="H34" i="30" s="1"/>
  <c r="L33" i="30" a="1"/>
  <c r="L33" i="30" s="1"/>
  <c r="E33" i="30" a="1"/>
  <c r="E33" i="30" s="1"/>
  <c r="I32" i="30" a="1"/>
  <c r="I32" i="30" s="1"/>
  <c r="M31" i="30" a="1"/>
  <c r="M31" i="30" s="1"/>
  <c r="E31" i="30" a="1"/>
  <c r="E31" i="30" s="1"/>
  <c r="I30" i="30" a="1"/>
  <c r="I30" i="30" s="1"/>
  <c r="M29" i="30" a="1"/>
  <c r="M29" i="30" s="1"/>
  <c r="E29" i="30" a="1"/>
  <c r="E29" i="30" s="1"/>
  <c r="J28" i="30" a="1"/>
  <c r="J28" i="30" s="1"/>
  <c r="G27" i="30" a="1"/>
  <c r="G27" i="30" s="1"/>
  <c r="K26" i="30" a="1"/>
  <c r="K26" i="30" s="1"/>
  <c r="O25" i="30" a="1"/>
  <c r="O25" i="30" s="1"/>
  <c r="G25" i="30" a="1"/>
  <c r="G25" i="30" s="1"/>
  <c r="K24" i="30" a="1"/>
  <c r="K24" i="30" s="1"/>
  <c r="O23" i="30" a="1"/>
  <c r="O23" i="30" s="1"/>
  <c r="H23" i="30" a="1"/>
  <c r="H23" i="30" s="1"/>
  <c r="L22" i="30" a="1"/>
  <c r="L22" i="30" s="1"/>
  <c r="P21" i="30" a="1"/>
  <c r="P21" i="30" s="1"/>
  <c r="H21" i="30" a="1"/>
  <c r="H21" i="30" s="1"/>
  <c r="L20" i="30" a="1"/>
  <c r="L20" i="30" s="1"/>
  <c r="P19" i="30" a="1"/>
  <c r="P19" i="30" s="1"/>
  <c r="H19" i="30" a="1"/>
  <c r="H19" i="30" s="1"/>
  <c r="L18" i="30" a="1"/>
  <c r="L18" i="30" s="1"/>
  <c r="P17" i="30" a="1"/>
  <c r="P17" i="30" s="1"/>
  <c r="H17" i="30" a="1"/>
  <c r="H17" i="30" s="1"/>
  <c r="M52" i="30" a="1"/>
  <c r="M52" i="30" s="1"/>
  <c r="E52" i="30" a="1"/>
  <c r="E52" i="30" s="1"/>
  <c r="I51" i="30" a="1"/>
  <c r="I51" i="30" s="1"/>
  <c r="M50" i="30" a="1"/>
  <c r="M50" i="30" s="1"/>
  <c r="E50" i="30" a="1"/>
  <c r="E50" i="30" s="1"/>
  <c r="I49" i="30" a="1"/>
  <c r="I49" i="30" s="1"/>
  <c r="M48" i="30" a="1"/>
  <c r="M48" i="30" s="1"/>
  <c r="E48" i="30" a="1"/>
  <c r="E48" i="30" s="1"/>
  <c r="I47" i="30" a="1"/>
  <c r="I47" i="30" s="1"/>
  <c r="M46" i="30" a="1"/>
  <c r="M46" i="30" s="1"/>
  <c r="E46" i="30" a="1"/>
  <c r="E46" i="30" s="1"/>
  <c r="I45" i="30" a="1"/>
  <c r="I45" i="30" s="1"/>
  <c r="M44" i="30" a="1"/>
  <c r="M44" i="30" s="1"/>
  <c r="E44" i="30" a="1"/>
  <c r="E44" i="30" s="1"/>
  <c r="I43" i="30" a="1"/>
  <c r="I43" i="30" s="1"/>
  <c r="M42" i="30" a="1"/>
  <c r="M42" i="30" s="1"/>
  <c r="E42" i="30" a="1"/>
  <c r="E42" i="30" s="1"/>
  <c r="I41" i="30" a="1"/>
  <c r="I41" i="30" s="1"/>
  <c r="M40" i="30" a="1"/>
  <c r="M40" i="30" s="1"/>
  <c r="E40" i="30" a="1"/>
  <c r="E40" i="30" s="1"/>
  <c r="I39" i="30" a="1"/>
  <c r="I39" i="30" s="1"/>
  <c r="M38" i="30" a="1"/>
  <c r="M38" i="30" s="1"/>
  <c r="G38" i="30" a="1"/>
  <c r="G38" i="30" s="1"/>
  <c r="K37" i="30" a="1"/>
  <c r="K37" i="30" s="1"/>
  <c r="O36" i="30" a="1"/>
  <c r="O36" i="30" s="1"/>
  <c r="G36" i="30" a="1"/>
  <c r="G36" i="30" s="1"/>
  <c r="K35" i="30" a="1"/>
  <c r="K35" i="30" s="1"/>
  <c r="O34" i="30" a="1"/>
  <c r="O34" i="30" s="1"/>
  <c r="G34" i="30" a="1"/>
  <c r="G34" i="30" s="1"/>
  <c r="K33" i="30" a="1"/>
  <c r="K33" i="30" s="1"/>
  <c r="P32" i="30" a="1"/>
  <c r="P32" i="30" s="1"/>
  <c r="H32" i="30" a="1"/>
  <c r="H32" i="30" s="1"/>
  <c r="L31" i="30" a="1"/>
  <c r="L31" i="30" s="1"/>
  <c r="P30" i="30" a="1"/>
  <c r="P30" i="30" s="1"/>
  <c r="H30" i="30" a="1"/>
  <c r="H30" i="30" s="1"/>
  <c r="L29" i="30" a="1"/>
  <c r="L29" i="30" s="1"/>
  <c r="P28" i="30" a="1"/>
  <c r="P28" i="30" s="1"/>
  <c r="I28" i="30" a="1"/>
  <c r="I28" i="30" s="1"/>
  <c r="N27" i="30" a="1"/>
  <c r="N27" i="30" s="1"/>
  <c r="F27" i="30" a="1"/>
  <c r="F27" i="30" s="1"/>
  <c r="J26" i="30" a="1"/>
  <c r="J26" i="30" s="1"/>
  <c r="N25" i="30" a="1"/>
  <c r="N25" i="30" s="1"/>
  <c r="F25" i="30" a="1"/>
  <c r="F25" i="30" s="1"/>
  <c r="J24" i="30" a="1"/>
  <c r="J24" i="30" s="1"/>
  <c r="N23" i="30" a="1"/>
  <c r="N23" i="30" s="1"/>
  <c r="G23" i="30" a="1"/>
  <c r="G23" i="30" s="1"/>
  <c r="K22" i="30" a="1"/>
  <c r="K22" i="30" s="1"/>
  <c r="O21" i="30" a="1"/>
  <c r="O21" i="30" s="1"/>
  <c r="G21" i="30" a="1"/>
  <c r="G21" i="30" s="1"/>
  <c r="K20" i="30" a="1"/>
  <c r="K20" i="30" s="1"/>
  <c r="O19" i="30" a="1"/>
  <c r="O19" i="30" s="1"/>
  <c r="G19" i="30" a="1"/>
  <c r="G19" i="30" s="1"/>
  <c r="K18" i="30" a="1"/>
  <c r="K18" i="30" s="1"/>
  <c r="O17" i="30" a="1"/>
  <c r="O17" i="30" s="1"/>
  <c r="G17" i="30" a="1"/>
  <c r="G17" i="30" s="1"/>
  <c r="L52" i="30" a="1"/>
  <c r="L52" i="30" s="1"/>
  <c r="P51" i="30" a="1"/>
  <c r="P51" i="30" s="1"/>
  <c r="H51" i="30" a="1"/>
  <c r="H51" i="30" s="1"/>
  <c r="L50" i="30" a="1"/>
  <c r="L50" i="30" s="1"/>
  <c r="P49" i="30" a="1"/>
  <c r="P49" i="30" s="1"/>
  <c r="H49" i="30" a="1"/>
  <c r="H49" i="30" s="1"/>
  <c r="L48" i="30" a="1"/>
  <c r="L48" i="30" s="1"/>
  <c r="P47" i="30" a="1"/>
  <c r="P47" i="30" s="1"/>
  <c r="H47" i="30" a="1"/>
  <c r="H47" i="30" s="1"/>
  <c r="L46" i="30" a="1"/>
  <c r="L46" i="30" s="1"/>
  <c r="P45" i="30" a="1"/>
  <c r="P45" i="30" s="1"/>
  <c r="H45" i="30" a="1"/>
  <c r="H45" i="30" s="1"/>
  <c r="L44" i="30" a="1"/>
  <c r="L44" i="30" s="1"/>
  <c r="P43" i="30" a="1"/>
  <c r="P43" i="30" s="1"/>
  <c r="H43" i="30" a="1"/>
  <c r="H43" i="30" s="1"/>
  <c r="L42" i="30" a="1"/>
  <c r="L42" i="30" s="1"/>
  <c r="P41" i="30" a="1"/>
  <c r="P41" i="30" s="1"/>
  <c r="H41" i="30" a="1"/>
  <c r="H41" i="30" s="1"/>
  <c r="L40" i="30" a="1"/>
  <c r="L40" i="30" s="1"/>
  <c r="P39" i="30" a="1"/>
  <c r="P39" i="30" s="1"/>
  <c r="H39" i="30" a="1"/>
  <c r="H39" i="30" s="1"/>
  <c r="F38" i="30" a="1"/>
  <c r="F38" i="30" s="1"/>
  <c r="J37" i="30" a="1"/>
  <c r="J37" i="30" s="1"/>
  <c r="N36" i="30" a="1"/>
  <c r="N36" i="30" s="1"/>
  <c r="F36" i="30" a="1"/>
  <c r="F36" i="30" s="1"/>
  <c r="J35" i="30" a="1"/>
  <c r="J35" i="30" s="1"/>
  <c r="N34" i="30" a="1"/>
  <c r="N34" i="30" s="1"/>
  <c r="F34" i="30" a="1"/>
  <c r="F34" i="30" s="1"/>
  <c r="O32" i="30" a="1"/>
  <c r="O32" i="30" s="1"/>
  <c r="G32" i="30" a="1"/>
  <c r="G32" i="30" s="1"/>
  <c r="K31" i="30" a="1"/>
  <c r="K31" i="30" s="1"/>
  <c r="O30" i="30" a="1"/>
  <c r="O30" i="30" s="1"/>
  <c r="G30" i="30" a="1"/>
  <c r="G30" i="30" s="1"/>
  <c r="K29" i="30" a="1"/>
  <c r="K29" i="30" s="1"/>
  <c r="O28" i="30" a="1"/>
  <c r="O28" i="30" s="1"/>
  <c r="H28" i="30" a="1"/>
  <c r="H28" i="30" s="1"/>
  <c r="M27" i="30" a="1"/>
  <c r="M27" i="30" s="1"/>
  <c r="E27" i="30" a="1"/>
  <c r="E27" i="30" s="1"/>
  <c r="I26" i="30" a="1"/>
  <c r="I26" i="30" s="1"/>
  <c r="M25" i="30" a="1"/>
  <c r="M25" i="30" s="1"/>
  <c r="E25" i="30" a="1"/>
  <c r="E25" i="30" s="1"/>
  <c r="I24" i="30" a="1"/>
  <c r="I24" i="30" s="1"/>
  <c r="M23" i="30" a="1"/>
  <c r="M23" i="30" s="1"/>
  <c r="F23" i="30" a="1"/>
  <c r="F23" i="30" s="1"/>
  <c r="J22" i="30" a="1"/>
  <c r="J22" i="30" s="1"/>
  <c r="N21" i="30" a="1"/>
  <c r="N21" i="30" s="1"/>
  <c r="F21" i="30" a="1"/>
  <c r="F21" i="30" s="1"/>
  <c r="J20" i="30" a="1"/>
  <c r="J20" i="30" s="1"/>
  <c r="N19" i="30" a="1"/>
  <c r="N19" i="30" s="1"/>
  <c r="F19" i="30" a="1"/>
  <c r="F19" i="30" s="1"/>
  <c r="J18" i="30" a="1"/>
  <c r="J18" i="30" s="1"/>
  <c r="N17" i="30" a="1"/>
  <c r="N17" i="30" s="1"/>
  <c r="F17" i="30" a="1"/>
  <c r="F17" i="30" s="1"/>
  <c r="K52" i="30" a="1"/>
  <c r="K52" i="30" s="1"/>
  <c r="O51" i="30" a="1"/>
  <c r="O51" i="30" s="1"/>
  <c r="G51" i="30" a="1"/>
  <c r="G51" i="30" s="1"/>
  <c r="K50" i="30" a="1"/>
  <c r="K50" i="30" s="1"/>
  <c r="O49" i="30" a="1"/>
  <c r="O49" i="30" s="1"/>
  <c r="G49" i="30" a="1"/>
  <c r="G49" i="30" s="1"/>
  <c r="K48" i="30" a="1"/>
  <c r="K48" i="30" s="1"/>
  <c r="O47" i="30" a="1"/>
  <c r="O47" i="30" s="1"/>
  <c r="G47" i="30" a="1"/>
  <c r="G47" i="30" s="1"/>
  <c r="K46" i="30" a="1"/>
  <c r="K46" i="30" s="1"/>
  <c r="O45" i="30" a="1"/>
  <c r="O45" i="30" s="1"/>
  <c r="G45" i="30" a="1"/>
  <c r="G45" i="30" s="1"/>
  <c r="K44" i="30" a="1"/>
  <c r="K44" i="30" s="1"/>
  <c r="O43" i="30" a="1"/>
  <c r="O43" i="30" s="1"/>
  <c r="G43" i="30" a="1"/>
  <c r="G43" i="30" s="1"/>
  <c r="K42" i="30" a="1"/>
  <c r="K42" i="30" s="1"/>
  <c r="O41" i="30" a="1"/>
  <c r="O41" i="30" s="1"/>
  <c r="G41" i="30" a="1"/>
  <c r="G41" i="30" s="1"/>
  <c r="K40" i="30" a="1"/>
  <c r="K40" i="30" s="1"/>
  <c r="O39" i="30" a="1"/>
  <c r="O39" i="30" s="1"/>
  <c r="G39" i="30" a="1"/>
  <c r="G39" i="30" s="1"/>
  <c r="L38" i="30" a="1"/>
  <c r="L38" i="30" s="1"/>
  <c r="E38" i="30" a="1"/>
  <c r="E38" i="30" s="1"/>
  <c r="I37" i="30" a="1"/>
  <c r="I37" i="30" s="1"/>
  <c r="M36" i="30" a="1"/>
  <c r="M36" i="30" s="1"/>
  <c r="E36" i="30" a="1"/>
  <c r="E36" i="30" s="1"/>
  <c r="I35" i="30" a="1"/>
  <c r="I35" i="30" s="1"/>
  <c r="M34" i="30" a="1"/>
  <c r="M34" i="30" s="1"/>
  <c r="E34" i="30" a="1"/>
  <c r="E34" i="30" s="1"/>
  <c r="J33" i="30" a="1"/>
  <c r="J33" i="30" s="1"/>
  <c r="N32" i="30" a="1"/>
  <c r="N32" i="30" s="1"/>
  <c r="F32" i="30" a="1"/>
  <c r="F32" i="30" s="1"/>
  <c r="J31" i="30" a="1"/>
  <c r="J31" i="30" s="1"/>
  <c r="N30" i="30" a="1"/>
  <c r="N30" i="30" s="1"/>
  <c r="F30" i="30" a="1"/>
  <c r="F30" i="30" s="1"/>
  <c r="J29" i="30" a="1"/>
  <c r="J29" i="30" s="1"/>
  <c r="N28" i="30" a="1"/>
  <c r="N28" i="30" s="1"/>
  <c r="G28" i="30" a="1"/>
  <c r="G28" i="30" s="1"/>
  <c r="L27" i="30" a="1"/>
  <c r="L27" i="30" s="1"/>
  <c r="P26" i="30" a="1"/>
  <c r="P26" i="30" s="1"/>
  <c r="H26" i="30" a="1"/>
  <c r="H26" i="30" s="1"/>
  <c r="L25" i="30" a="1"/>
  <c r="L25" i="30" s="1"/>
  <c r="P24" i="30" a="1"/>
  <c r="P24" i="30" s="1"/>
  <c r="H24" i="30" a="1"/>
  <c r="H24" i="30" s="1"/>
  <c r="E23" i="30" a="1"/>
  <c r="E23" i="30" s="1"/>
  <c r="I22" i="30" a="1"/>
  <c r="I22" i="30" s="1"/>
  <c r="M21" i="30" a="1"/>
  <c r="M21" i="30" s="1"/>
  <c r="E21" i="30" a="1"/>
  <c r="E21" i="30" s="1"/>
  <c r="I20" i="30" a="1"/>
  <c r="I20" i="30" s="1"/>
  <c r="M19" i="30" a="1"/>
  <c r="M19" i="30" s="1"/>
  <c r="E19" i="30" a="1"/>
  <c r="E19" i="30" s="1"/>
  <c r="I18" i="30" a="1"/>
  <c r="I18" i="30" s="1"/>
  <c r="M17" i="30" a="1"/>
  <c r="M17" i="30" s="1"/>
  <c r="E17" i="30" a="1"/>
  <c r="E17" i="30" s="1"/>
  <c r="T17" i="19" a="1"/>
  <c r="T17" i="19" s="1"/>
  <c r="AB17" i="19" a="1"/>
  <c r="AB17" i="19" s="1"/>
  <c r="X18" i="19" a="1"/>
  <c r="X18" i="19" s="1"/>
  <c r="U19" i="19" a="1"/>
  <c r="U19" i="19" s="1"/>
  <c r="AB19" i="19" a="1"/>
  <c r="AB19" i="19" s="1"/>
  <c r="X20" i="19" a="1"/>
  <c r="X20" i="19" s="1"/>
  <c r="AB21" i="19" a="1"/>
  <c r="AB21" i="19" s="1"/>
  <c r="X22" i="19" a="1"/>
  <c r="X22" i="19" s="1"/>
  <c r="T23" i="19" a="1"/>
  <c r="T23" i="19" s="1"/>
  <c r="AA23" i="19" a="1"/>
  <c r="AA23" i="19" s="1"/>
  <c r="X24" i="19" a="1"/>
  <c r="X24" i="19" s="1"/>
  <c r="AB25" i="19" a="1"/>
  <c r="AB25" i="19" s="1"/>
  <c r="Y26" i="19" a="1"/>
  <c r="Y26" i="19" s="1"/>
  <c r="U27" i="19" a="1"/>
  <c r="U27" i="19" s="1"/>
  <c r="AC27" i="19" a="1"/>
  <c r="AC27" i="19" s="1"/>
  <c r="Y28" i="19" a="1"/>
  <c r="Y28" i="19" s="1"/>
  <c r="U29" i="19" a="1"/>
  <c r="U29" i="19" s="1"/>
  <c r="AB29" i="19" a="1"/>
  <c r="AB29" i="19" s="1"/>
  <c r="X30" i="19" a="1"/>
  <c r="X30" i="19" s="1"/>
  <c r="S31" i="19" a="1"/>
  <c r="S31" i="19" s="1"/>
  <c r="AA31" i="19" a="1"/>
  <c r="AA31" i="19" s="1"/>
  <c r="X32" i="19" a="1"/>
  <c r="X32" i="19" s="1"/>
  <c r="AA33" i="19" a="1"/>
  <c r="AA33" i="19" s="1"/>
  <c r="W34" i="19" a="1"/>
  <c r="W34" i="19" s="1"/>
  <c r="T35" i="19" a="1"/>
  <c r="T35" i="19" s="1"/>
  <c r="AB35" i="19" a="1"/>
  <c r="AB35" i="19" s="1"/>
  <c r="X36" i="19" a="1"/>
  <c r="X36" i="19" s="1"/>
  <c r="S37" i="19" a="1"/>
  <c r="S37" i="19" s="1"/>
  <c r="Z37" i="19" a="1"/>
  <c r="Z37" i="19" s="1"/>
  <c r="U38" i="19" a="1"/>
  <c r="U38" i="19" s="1"/>
  <c r="AB38" i="19" a="1"/>
  <c r="AB38" i="19" s="1"/>
  <c r="X39" i="19" a="1"/>
  <c r="X39" i="19" s="1"/>
  <c r="T40" i="19" a="1"/>
  <c r="T40" i="19" s="1"/>
  <c r="AA40" i="19" a="1"/>
  <c r="AA40" i="19" s="1"/>
  <c r="AC41" i="19" a="1"/>
  <c r="AC41" i="19" s="1"/>
  <c r="Y42" i="19" a="1"/>
  <c r="Y42" i="19" s="1"/>
  <c r="V43" i="19" a="1"/>
  <c r="V43" i="19" s="1"/>
  <c r="AB43" i="19" a="1"/>
  <c r="AB43" i="19" s="1"/>
  <c r="X44" i="19" a="1"/>
  <c r="X44" i="19" s="1"/>
  <c r="S45" i="19" a="1"/>
  <c r="S45" i="19" s="1"/>
  <c r="Z45" i="19" a="1"/>
  <c r="Z45" i="19" s="1"/>
  <c r="AB46" i="19" a="1"/>
  <c r="AB46" i="19" s="1"/>
  <c r="AC47" i="19" a="1"/>
  <c r="AC47" i="19" s="1"/>
  <c r="X48" i="19" a="1"/>
  <c r="X48" i="19" s="1"/>
  <c r="T51" i="19" a="1"/>
  <c r="T51" i="19" s="1"/>
  <c r="AB51" i="19" a="1"/>
  <c r="AB51" i="19" s="1"/>
  <c r="X52" i="19" a="1"/>
  <c r="X52" i="19" s="1"/>
  <c r="R20" i="19" a="1"/>
  <c r="R20" i="19" s="1"/>
  <c r="R27" i="19" a="1"/>
  <c r="R27" i="19" s="1"/>
  <c r="R35" i="19" a="1"/>
  <c r="R35" i="19" s="1"/>
  <c r="R43" i="19" a="1"/>
  <c r="R43" i="19" s="1"/>
  <c r="R51" i="19" a="1"/>
  <c r="R51" i="19" s="1"/>
  <c r="I17" i="19" a="1"/>
  <c r="I17" i="19" s="1"/>
  <c r="M18" i="19" a="1"/>
  <c r="M18" i="19" s="1"/>
  <c r="J19" i="19" a="1"/>
  <c r="J19" i="19" s="1"/>
  <c r="F20" i="19" a="1"/>
  <c r="F20" i="19" s="1"/>
  <c r="N20" i="19" a="1"/>
  <c r="N20" i="19" s="1"/>
  <c r="K21" i="19" a="1"/>
  <c r="K21" i="19" s="1"/>
  <c r="H22" i="19" a="1"/>
  <c r="H22" i="19" s="1"/>
  <c r="N22" i="19" a="1"/>
  <c r="N22" i="19" s="1"/>
  <c r="J23" i="19" a="1"/>
  <c r="J23" i="19" s="1"/>
  <c r="G24" i="19" a="1"/>
  <c r="G24" i="19" s="1"/>
  <c r="O24" i="19" a="1"/>
  <c r="O24" i="19" s="1"/>
  <c r="L25" i="19" a="1"/>
  <c r="L25" i="19" s="1"/>
  <c r="H26" i="19" a="1"/>
  <c r="H26" i="19" s="1"/>
  <c r="P26" i="19" a="1"/>
  <c r="P26" i="19" s="1"/>
  <c r="M27" i="19" a="1"/>
  <c r="M27" i="19" s="1"/>
  <c r="I28" i="19" a="1"/>
  <c r="I28" i="19" s="1"/>
  <c r="P28" i="19" a="1"/>
  <c r="P28" i="19" s="1"/>
  <c r="M29" i="19" a="1"/>
  <c r="M29" i="19" s="1"/>
  <c r="J30" i="19" a="1"/>
  <c r="J30" i="19" s="1"/>
  <c r="G31" i="19" a="1"/>
  <c r="G31" i="19" s="1"/>
  <c r="N31" i="19" a="1"/>
  <c r="N31" i="19" s="1"/>
  <c r="K32" i="19" a="1"/>
  <c r="K32" i="19" s="1"/>
  <c r="H33" i="19" a="1"/>
  <c r="H33" i="19" s="1"/>
  <c r="P33" i="19" a="1"/>
  <c r="P33" i="19" s="1"/>
  <c r="K34" i="19" a="1"/>
  <c r="K34" i="19" s="1"/>
  <c r="G35" i="19" a="1"/>
  <c r="G35" i="19" s="1"/>
  <c r="O35" i="19" a="1"/>
  <c r="O35" i="19" s="1"/>
  <c r="L36" i="19" a="1"/>
  <c r="L36" i="19" s="1"/>
  <c r="O37" i="19" a="1"/>
  <c r="O37" i="19" s="1"/>
  <c r="L38" i="19" a="1"/>
  <c r="L38" i="19" s="1"/>
  <c r="I39" i="19" a="1"/>
  <c r="I39" i="19" s="1"/>
  <c r="P39" i="19" a="1"/>
  <c r="P39" i="19" s="1"/>
  <c r="H41" i="19" a="1"/>
  <c r="H41" i="19" s="1"/>
  <c r="P41" i="19" a="1"/>
  <c r="P41" i="19" s="1"/>
  <c r="M42" i="19" a="1"/>
  <c r="M42" i="19" s="1"/>
  <c r="I43" i="19" a="1"/>
  <c r="I43" i="19" s="1"/>
  <c r="P43" i="19" a="1"/>
  <c r="P43" i="19" s="1"/>
  <c r="M44" i="19" a="1"/>
  <c r="M44" i="19" s="1"/>
  <c r="J45" i="19" a="1"/>
  <c r="J45" i="19" s="1"/>
  <c r="L46" i="19" a="1"/>
  <c r="L46" i="19" s="1"/>
  <c r="I47" i="19" a="1"/>
  <c r="I47" i="19" s="1"/>
  <c r="F48" i="19" a="1"/>
  <c r="F48" i="19" s="1"/>
  <c r="M48" i="19" a="1"/>
  <c r="M48" i="19" s="1"/>
  <c r="J49" i="19" a="1"/>
  <c r="J49" i="19" s="1"/>
  <c r="G50" i="19" a="1"/>
  <c r="G50" i="19" s="1"/>
  <c r="O50" i="19" a="1"/>
  <c r="O50" i="19" s="1"/>
  <c r="L51" i="19" a="1"/>
  <c r="L51" i="19" s="1"/>
  <c r="I52" i="19" a="1"/>
  <c r="I52" i="19" s="1"/>
  <c r="E18" i="19" a="1"/>
  <c r="E18" i="19" s="1"/>
  <c r="E26" i="19" a="1"/>
  <c r="E26" i="19" s="1"/>
  <c r="E34" i="19" a="1"/>
  <c r="E34" i="19" s="1"/>
  <c r="E42" i="19" a="1"/>
  <c r="E42" i="19" s="1"/>
  <c r="E50" i="19" a="1"/>
  <c r="E50" i="19" s="1"/>
  <c r="U17" i="19" a="1"/>
  <c r="U17" i="19" s="1"/>
  <c r="Y18" i="19" a="1"/>
  <c r="Y18" i="19" s="1"/>
  <c r="V19" i="19" a="1"/>
  <c r="V19" i="19" s="1"/>
  <c r="AC19" i="19" a="1"/>
  <c r="AC19" i="19" s="1"/>
  <c r="Y20" i="19" a="1"/>
  <c r="Y20" i="19" s="1"/>
  <c r="U21" i="19" a="1"/>
  <c r="U21" i="19" s="1"/>
  <c r="AC21" i="19" a="1"/>
  <c r="AC21" i="19" s="1"/>
  <c r="Y22" i="19" a="1"/>
  <c r="Y22" i="19" s="1"/>
  <c r="U23" i="19" a="1"/>
  <c r="U23" i="19" s="1"/>
  <c r="AB23" i="19" a="1"/>
  <c r="AB23" i="19" s="1"/>
  <c r="Y24" i="19" a="1"/>
  <c r="Y24" i="19" s="1"/>
  <c r="U25" i="19" a="1"/>
  <c r="U25" i="19" s="1"/>
  <c r="AC25" i="19" a="1"/>
  <c r="AC25" i="19" s="1"/>
  <c r="V27" i="19" a="1"/>
  <c r="V27" i="19" s="1"/>
  <c r="S28" i="19" a="1"/>
  <c r="S28" i="19" s="1"/>
  <c r="Z28" i="19" a="1"/>
  <c r="Z28" i="19" s="1"/>
  <c r="V29" i="19" a="1"/>
  <c r="V29" i="19" s="1"/>
  <c r="AC29" i="19" a="1"/>
  <c r="AC29" i="19" s="1"/>
  <c r="Y30" i="19" a="1"/>
  <c r="Y30" i="19" s="1"/>
  <c r="T31" i="19" a="1"/>
  <c r="T31" i="19" s="1"/>
  <c r="AB31" i="19" a="1"/>
  <c r="AB31" i="19" s="1"/>
  <c r="Y32" i="19" a="1"/>
  <c r="Y32" i="19" s="1"/>
  <c r="U33" i="19" a="1"/>
  <c r="U33" i="19" s="1"/>
  <c r="AB33" i="19" a="1"/>
  <c r="AB33" i="19" s="1"/>
  <c r="X34" i="19" a="1"/>
  <c r="X34" i="19" s="1"/>
  <c r="U35" i="19" a="1"/>
  <c r="U35" i="19" s="1"/>
  <c r="AC35" i="19" a="1"/>
  <c r="AC35" i="19" s="1"/>
  <c r="Y36" i="19" a="1"/>
  <c r="Y36" i="19" s="1"/>
  <c r="T37" i="19" a="1"/>
  <c r="T37" i="19" s="1"/>
  <c r="V38" i="19" a="1"/>
  <c r="V38" i="19" s="1"/>
  <c r="AC38" i="19" a="1"/>
  <c r="AC38" i="19" s="1"/>
  <c r="Y39" i="19" a="1"/>
  <c r="Y39" i="19" s="1"/>
  <c r="U40" i="19" a="1"/>
  <c r="U40" i="19" s="1"/>
  <c r="W41" i="19" a="1"/>
  <c r="W41" i="19" s="1"/>
  <c r="S42" i="19" a="1"/>
  <c r="S42" i="19" s="1"/>
  <c r="Z42" i="19" a="1"/>
  <c r="Z42" i="19" s="1"/>
  <c r="W43" i="19" a="1"/>
  <c r="W43" i="19" s="1"/>
  <c r="AC43" i="19" a="1"/>
  <c r="AC43" i="19" s="1"/>
  <c r="T45" i="19" a="1"/>
  <c r="T45" i="19" s="1"/>
  <c r="AA45" i="19" a="1"/>
  <c r="AA45" i="19" s="1"/>
  <c r="W46" i="19" a="1"/>
  <c r="W46" i="19" s="1"/>
  <c r="AC46" i="19" a="1"/>
  <c r="AC46" i="19" s="1"/>
  <c r="X47" i="19" a="1"/>
  <c r="X47" i="19" s="1"/>
  <c r="Y48" i="19" a="1"/>
  <c r="Y48" i="19" s="1"/>
  <c r="S49" i="19" a="1"/>
  <c r="S49" i="19" s="1"/>
  <c r="Y49" i="19" a="1"/>
  <c r="Y49" i="19" s="1"/>
  <c r="T50" i="19" a="1"/>
  <c r="T50" i="19" s="1"/>
  <c r="Z50" i="19" a="1"/>
  <c r="Z50" i="19" s="1"/>
  <c r="U51" i="19" a="1"/>
  <c r="U51" i="19" s="1"/>
  <c r="Y52" i="19" a="1"/>
  <c r="Y52" i="19" s="1"/>
  <c r="R28" i="19" a="1"/>
  <c r="R28" i="19" s="1"/>
  <c r="R36" i="19" a="1"/>
  <c r="R36" i="19" s="1"/>
  <c r="R44" i="19" a="1"/>
  <c r="R44" i="19" s="1"/>
  <c r="R52" i="19" a="1"/>
  <c r="R52" i="19" s="1"/>
  <c r="J17" i="19" a="1"/>
  <c r="J17" i="19" s="1"/>
  <c r="F18" i="19" a="1"/>
  <c r="F18" i="19" s="1"/>
  <c r="N18" i="19" a="1"/>
  <c r="N18" i="19" s="1"/>
  <c r="K19" i="19" a="1"/>
  <c r="K19" i="19" s="1"/>
  <c r="G20" i="19" a="1"/>
  <c r="G20" i="19" s="1"/>
  <c r="O20" i="19" a="1"/>
  <c r="O20" i="19" s="1"/>
  <c r="L21" i="19" a="1"/>
  <c r="L21" i="19" s="1"/>
  <c r="I22" i="19" a="1"/>
  <c r="I22" i="19" s="1"/>
  <c r="O22" i="19" a="1"/>
  <c r="O22" i="19" s="1"/>
  <c r="K23" i="19" a="1"/>
  <c r="K23" i="19" s="1"/>
  <c r="H24" i="19" a="1"/>
  <c r="H24" i="19" s="1"/>
  <c r="P24" i="19" a="1"/>
  <c r="P24" i="19" s="1"/>
  <c r="I26" i="19" a="1"/>
  <c r="I26" i="19" s="1"/>
  <c r="F27" i="19" a="1"/>
  <c r="F27" i="19" s="1"/>
  <c r="N27" i="19" a="1"/>
  <c r="N27" i="19" s="1"/>
  <c r="J28" i="19" a="1"/>
  <c r="J28" i="19" s="1"/>
  <c r="F29" i="19" a="1"/>
  <c r="F29" i="19" s="1"/>
  <c r="N29" i="19" a="1"/>
  <c r="N29" i="19" s="1"/>
  <c r="K30" i="19" a="1"/>
  <c r="K30" i="19" s="1"/>
  <c r="H31" i="19" a="1"/>
  <c r="H31" i="19" s="1"/>
  <c r="O31" i="19" a="1"/>
  <c r="O31" i="19" s="1"/>
  <c r="L32" i="19" a="1"/>
  <c r="L32" i="19" s="1"/>
  <c r="I33" i="19" a="1"/>
  <c r="I33" i="19" s="1"/>
  <c r="L34" i="19" a="1"/>
  <c r="L34" i="19" s="1"/>
  <c r="H35" i="19" a="1"/>
  <c r="H35" i="19" s="1"/>
  <c r="P35" i="19" a="1"/>
  <c r="P35" i="19" s="1"/>
  <c r="M36" i="19" a="1"/>
  <c r="M36" i="19" s="1"/>
  <c r="I37" i="19" a="1"/>
  <c r="I37" i="19" s="1"/>
  <c r="P37" i="19" a="1"/>
  <c r="P37" i="19" s="1"/>
  <c r="M38" i="19" a="1"/>
  <c r="M38" i="19" s="1"/>
  <c r="J39" i="19" a="1"/>
  <c r="J39" i="19" s="1"/>
  <c r="F40" i="19" a="1"/>
  <c r="F40" i="19" s="1"/>
  <c r="L40" i="19" a="1"/>
  <c r="L40" i="19" s="1"/>
  <c r="I41" i="19" a="1"/>
  <c r="I41" i="19" s="1"/>
  <c r="F42" i="19" a="1"/>
  <c r="F42" i="19" s="1"/>
  <c r="N42" i="19" a="1"/>
  <c r="N42" i="19" s="1"/>
  <c r="J43" i="19" a="1"/>
  <c r="J43" i="19" s="1"/>
  <c r="F44" i="19" a="1"/>
  <c r="F44" i="19" s="1"/>
  <c r="N44" i="19" a="1"/>
  <c r="N44" i="19" s="1"/>
  <c r="K45" i="19" a="1"/>
  <c r="K45" i="19" s="1"/>
  <c r="F46" i="19" a="1"/>
  <c r="F46" i="19" s="1"/>
  <c r="M46" i="19" a="1"/>
  <c r="M46" i="19" s="1"/>
  <c r="J47" i="19" a="1"/>
  <c r="J47" i="19" s="1"/>
  <c r="G48" i="19" a="1"/>
  <c r="G48" i="19" s="1"/>
  <c r="N48" i="19" a="1"/>
  <c r="N48" i="19" s="1"/>
  <c r="K49" i="19" a="1"/>
  <c r="K49" i="19" s="1"/>
  <c r="H50" i="19" a="1"/>
  <c r="H50" i="19" s="1"/>
  <c r="P50" i="19" a="1"/>
  <c r="P50" i="19" s="1"/>
  <c r="M51" i="19" a="1"/>
  <c r="M51" i="19" s="1"/>
  <c r="J52" i="19" a="1"/>
  <c r="J52" i="19" s="1"/>
  <c r="E19" i="19" a="1"/>
  <c r="E19" i="19" s="1"/>
  <c r="E27" i="19" a="1"/>
  <c r="E27" i="19" s="1"/>
  <c r="E35" i="19" a="1"/>
  <c r="E35" i="19" s="1"/>
  <c r="E43" i="19" a="1"/>
  <c r="E43" i="19" s="1"/>
  <c r="E51" i="19" a="1"/>
  <c r="E51" i="19" s="1"/>
  <c r="N46" i="19" a="1"/>
  <c r="N46" i="19" s="1"/>
  <c r="O48" i="19" a="1"/>
  <c r="O48" i="19" s="1"/>
  <c r="L49" i="19" a="1"/>
  <c r="L49" i="19" s="1"/>
  <c r="I50" i="19" a="1"/>
  <c r="I50" i="19" s="1"/>
  <c r="F51" i="19" a="1"/>
  <c r="F51" i="19" s="1"/>
  <c r="N51" i="19" a="1"/>
  <c r="N51" i="19" s="1"/>
  <c r="K52" i="19" a="1"/>
  <c r="K52" i="19" s="1"/>
  <c r="E20" i="19" a="1"/>
  <c r="E20" i="19" s="1"/>
  <c r="E28" i="19" a="1"/>
  <c r="E28" i="19" s="1"/>
  <c r="E36" i="19" a="1"/>
  <c r="E36" i="19" s="1"/>
  <c r="E44" i="19" a="1"/>
  <c r="E44" i="19" s="1"/>
  <c r="V17" i="19" a="1"/>
  <c r="V17" i="19" s="1"/>
  <c r="AC17" i="19" a="1"/>
  <c r="AC17" i="19" s="1"/>
  <c r="Z18" i="19" a="1"/>
  <c r="Z18" i="19" s="1"/>
  <c r="S20" i="19" a="1"/>
  <c r="S20" i="19" s="1"/>
  <c r="Z20" i="19" a="1"/>
  <c r="Z20" i="19" s="1"/>
  <c r="V21" i="19" a="1"/>
  <c r="V21" i="19" s="1"/>
  <c r="S22" i="19" a="1"/>
  <c r="S22" i="19" s="1"/>
  <c r="Z22" i="19" a="1"/>
  <c r="Z22" i="19" s="1"/>
  <c r="V23" i="19" a="1"/>
  <c r="V23" i="19" s="1"/>
  <c r="AC23" i="19" a="1"/>
  <c r="AC23" i="19" s="1"/>
  <c r="Z24" i="19" a="1"/>
  <c r="Z24" i="19" s="1"/>
  <c r="V25" i="19" a="1"/>
  <c r="V25" i="19" s="1"/>
  <c r="S26" i="19" a="1"/>
  <c r="S26" i="19" s="1"/>
  <c r="Z26" i="19" a="1"/>
  <c r="Z26" i="19" s="1"/>
  <c r="W27" i="19" a="1"/>
  <c r="W27" i="19" s="1"/>
  <c r="AA28" i="19" a="1"/>
  <c r="AA28" i="19" s="1"/>
  <c r="W29" i="19" a="1"/>
  <c r="W29" i="19" s="1"/>
  <c r="S30" i="19" a="1"/>
  <c r="S30" i="19" s="1"/>
  <c r="Z30" i="19" a="1"/>
  <c r="Z30" i="19" s="1"/>
  <c r="U31" i="19" a="1"/>
  <c r="U31" i="19" s="1"/>
  <c r="AC31" i="19" a="1"/>
  <c r="AC31" i="19" s="1"/>
  <c r="Z32" i="19" a="1"/>
  <c r="Z32" i="19" s="1"/>
  <c r="V33" i="19" a="1"/>
  <c r="V33" i="19" s="1"/>
  <c r="Y34" i="19" a="1"/>
  <c r="Y34" i="19" s="1"/>
  <c r="V35" i="19" a="1"/>
  <c r="V35" i="19" s="1"/>
  <c r="S36" i="19" a="1"/>
  <c r="S36" i="19" s="1"/>
  <c r="U37" i="19" a="1"/>
  <c r="U37" i="19" s="1"/>
  <c r="AA37" i="19" a="1"/>
  <c r="AA37" i="19" s="1"/>
  <c r="W38" i="19" a="1"/>
  <c r="W38" i="19" s="1"/>
  <c r="Z39" i="19" a="1"/>
  <c r="Z39" i="19" s="1"/>
  <c r="V40" i="19" a="1"/>
  <c r="V40" i="19" s="1"/>
  <c r="AB40" i="19" a="1"/>
  <c r="AB40" i="19" s="1"/>
  <c r="X41" i="19" a="1"/>
  <c r="X41" i="19" s="1"/>
  <c r="T42" i="19" a="1"/>
  <c r="T42" i="19" s="1"/>
  <c r="AA42" i="19" a="1"/>
  <c r="AA42" i="19" s="1"/>
  <c r="S44" i="19" a="1"/>
  <c r="S44" i="19" s="1"/>
  <c r="Y44" i="19" a="1"/>
  <c r="Y44" i="19" s="1"/>
  <c r="U45" i="19" a="1"/>
  <c r="U45" i="19" s="1"/>
  <c r="AB45" i="19" a="1"/>
  <c r="AB45" i="19" s="1"/>
  <c r="S47" i="19" a="1"/>
  <c r="S47" i="19" s="1"/>
  <c r="Y47" i="19" a="1"/>
  <c r="Y47" i="19" s="1"/>
  <c r="S48" i="19" a="1"/>
  <c r="S48" i="19" s="1"/>
  <c r="Z48" i="19" a="1"/>
  <c r="Z48" i="19" s="1"/>
  <c r="T49" i="19" a="1"/>
  <c r="T49" i="19" s="1"/>
  <c r="Z49" i="19" a="1"/>
  <c r="Z49" i="19" s="1"/>
  <c r="U50" i="19" a="1"/>
  <c r="U50" i="19" s="1"/>
  <c r="AA50" i="19" a="1"/>
  <c r="AA50" i="19" s="1"/>
  <c r="V51" i="19" a="1"/>
  <c r="V51" i="19" s="1"/>
  <c r="AC51" i="19" a="1"/>
  <c r="AC51" i="19" s="1"/>
  <c r="Z52" i="19" a="1"/>
  <c r="Z52" i="19" s="1"/>
  <c r="R21" i="19" a="1"/>
  <c r="R21" i="19" s="1"/>
  <c r="R29" i="19" a="1"/>
  <c r="R29" i="19" s="1"/>
  <c r="R37" i="19" a="1"/>
  <c r="R37" i="19" s="1"/>
  <c r="R45" i="19" a="1"/>
  <c r="R45" i="19" s="1"/>
  <c r="R17" i="19" a="1"/>
  <c r="R17" i="19" s="1"/>
  <c r="K17" i="19" a="1"/>
  <c r="K17" i="19" s="1"/>
  <c r="G18" i="19" a="1"/>
  <c r="G18" i="19" s="1"/>
  <c r="O18" i="19" a="1"/>
  <c r="O18" i="19" s="1"/>
  <c r="L19" i="19" a="1"/>
  <c r="L19" i="19" s="1"/>
  <c r="H20" i="19" a="1"/>
  <c r="H20" i="19" s="1"/>
  <c r="P20" i="19" a="1"/>
  <c r="P20" i="19" s="1"/>
  <c r="M21" i="19" a="1"/>
  <c r="M21" i="19" s="1"/>
  <c r="P22" i="19" a="1"/>
  <c r="P22" i="19" s="1"/>
  <c r="L23" i="19" a="1"/>
  <c r="L23" i="19" s="1"/>
  <c r="I24" i="19" a="1"/>
  <c r="I24" i="19" s="1"/>
  <c r="F25" i="19" a="1"/>
  <c r="F25" i="19" s="1"/>
  <c r="M25" i="19" a="1"/>
  <c r="M25" i="19" s="1"/>
  <c r="J26" i="19" a="1"/>
  <c r="J26" i="19" s="1"/>
  <c r="G27" i="19" a="1"/>
  <c r="G27" i="19" s="1"/>
  <c r="O27" i="19" a="1"/>
  <c r="O27" i="19" s="1"/>
  <c r="K28" i="19" a="1"/>
  <c r="K28" i="19" s="1"/>
  <c r="G29" i="19" a="1"/>
  <c r="G29" i="19" s="1"/>
  <c r="O29" i="19" a="1"/>
  <c r="O29" i="19" s="1"/>
  <c r="L30" i="19" a="1"/>
  <c r="L30" i="19" s="1"/>
  <c r="I31" i="19" a="1"/>
  <c r="I31" i="19" s="1"/>
  <c r="P31" i="19" a="1"/>
  <c r="P31" i="19" s="1"/>
  <c r="M32" i="19" a="1"/>
  <c r="M32" i="19" s="1"/>
  <c r="J33" i="19" a="1"/>
  <c r="J33" i="19" s="1"/>
  <c r="F34" i="19" a="1"/>
  <c r="F34" i="19" s="1"/>
  <c r="M34" i="19" a="1"/>
  <c r="M34" i="19" s="1"/>
  <c r="I35" i="19" a="1"/>
  <c r="I35" i="19" s="1"/>
  <c r="F36" i="19" a="1"/>
  <c r="F36" i="19" s="1"/>
  <c r="N36" i="19" a="1"/>
  <c r="N36" i="19" s="1"/>
  <c r="J37" i="19" a="1"/>
  <c r="J37" i="19" s="1"/>
  <c r="F38" i="19" a="1"/>
  <c r="F38" i="19" s="1"/>
  <c r="N38" i="19" a="1"/>
  <c r="N38" i="19" s="1"/>
  <c r="K39" i="19" a="1"/>
  <c r="K39" i="19" s="1"/>
  <c r="G40" i="19" a="1"/>
  <c r="G40" i="19" s="1"/>
  <c r="M40" i="19" a="1"/>
  <c r="M40" i="19" s="1"/>
  <c r="J41" i="19" a="1"/>
  <c r="J41" i="19" s="1"/>
  <c r="G42" i="19" a="1"/>
  <c r="G42" i="19" s="1"/>
  <c r="O42" i="19" a="1"/>
  <c r="O42" i="19" s="1"/>
  <c r="G44" i="19" a="1"/>
  <c r="G44" i="19" s="1"/>
  <c r="O44" i="19" a="1"/>
  <c r="O44" i="19" s="1"/>
  <c r="L45" i="19" a="1"/>
  <c r="L45" i="19" s="1"/>
  <c r="G46" i="19" a="1"/>
  <c r="G46" i="19" s="1"/>
  <c r="K47" i="19" a="1"/>
  <c r="K47" i="19" s="1"/>
  <c r="W17" i="19" a="1"/>
  <c r="W17" i="19" s="1"/>
  <c r="S18" i="19" a="1"/>
  <c r="S18" i="19" s="1"/>
  <c r="AA18" i="19" a="1"/>
  <c r="AA18" i="19" s="1"/>
  <c r="W19" i="19" a="1"/>
  <c r="W19" i="19" s="1"/>
  <c r="T20" i="19" a="1"/>
  <c r="T20" i="19" s="1"/>
  <c r="AA20" i="19" a="1"/>
  <c r="AA20" i="19" s="1"/>
  <c r="W21" i="19" a="1"/>
  <c r="W21" i="19" s="1"/>
  <c r="T22" i="19" a="1"/>
  <c r="T22" i="19" s="1"/>
  <c r="AA22" i="19" a="1"/>
  <c r="AA22" i="19" s="1"/>
  <c r="W23" i="19" a="1"/>
  <c r="W23" i="19" s="1"/>
  <c r="S24" i="19" a="1"/>
  <c r="S24" i="19" s="1"/>
  <c r="AA24" i="19" a="1"/>
  <c r="AA24" i="19" s="1"/>
  <c r="W25" i="19" a="1"/>
  <c r="W25" i="19" s="1"/>
  <c r="T26" i="19" a="1"/>
  <c r="T26" i="19" s="1"/>
  <c r="AA26" i="19" a="1"/>
  <c r="AA26" i="19" s="1"/>
  <c r="X27" i="19" a="1"/>
  <c r="X27" i="19" s="1"/>
  <c r="T28" i="19" a="1"/>
  <c r="T28" i="19" s="1"/>
  <c r="AB28" i="19" a="1"/>
  <c r="AB28" i="19" s="1"/>
  <c r="X29" i="19" a="1"/>
  <c r="X29" i="19" s="1"/>
  <c r="T30" i="19" a="1"/>
  <c r="T30" i="19" s="1"/>
  <c r="AA30" i="19" a="1"/>
  <c r="AA30" i="19" s="1"/>
  <c r="V31" i="19" a="1"/>
  <c r="V31" i="19" s="1"/>
  <c r="S32" i="19" a="1"/>
  <c r="S32" i="19" s="1"/>
  <c r="AA32" i="19" a="1"/>
  <c r="AA32" i="19" s="1"/>
  <c r="W33" i="19" a="1"/>
  <c r="W33" i="19" s="1"/>
  <c r="AC33" i="19" a="1"/>
  <c r="AC33" i="19" s="1"/>
  <c r="Z34" i="19" a="1"/>
  <c r="Z34" i="19" s="1"/>
  <c r="W35" i="19" a="1"/>
  <c r="W35" i="19" s="1"/>
  <c r="Z36" i="19" a="1"/>
  <c r="Z36" i="19" s="1"/>
  <c r="V37" i="19" a="1"/>
  <c r="V37" i="19" s="1"/>
  <c r="AB37" i="19" a="1"/>
  <c r="AB37" i="19" s="1"/>
  <c r="S39" i="19" a="1"/>
  <c r="S39" i="19" s="1"/>
  <c r="W40" i="19" a="1"/>
  <c r="W40" i="19" s="1"/>
  <c r="AC40" i="19" a="1"/>
  <c r="AC40" i="19" s="1"/>
  <c r="Y41" i="19" a="1"/>
  <c r="Y41" i="19" s="1"/>
  <c r="U42" i="19" a="1"/>
  <c r="U42" i="19" s="1"/>
  <c r="AB42" i="19" a="1"/>
  <c r="AB42" i="19" s="1"/>
  <c r="X43" i="19" a="1"/>
  <c r="X43" i="19" s="1"/>
  <c r="T44" i="19" a="1"/>
  <c r="T44" i="19" s="1"/>
  <c r="Z44" i="19" a="1"/>
  <c r="Z44" i="19" s="1"/>
  <c r="V45" i="19" a="1"/>
  <c r="V45" i="19" s="1"/>
  <c r="AC45" i="19" a="1"/>
  <c r="AC45" i="19" s="1"/>
  <c r="X46" i="19" a="1"/>
  <c r="X46" i="19" s="1"/>
  <c r="T47" i="19" a="1"/>
  <c r="T47" i="19" s="1"/>
  <c r="Z47" i="19" a="1"/>
  <c r="Z47" i="19" s="1"/>
  <c r="T48" i="19" a="1"/>
  <c r="T48" i="19" s="1"/>
  <c r="AA49" i="19" a="1"/>
  <c r="AA49" i="19" s="1"/>
  <c r="V50" i="19" a="1"/>
  <c r="V50" i="19" s="1"/>
  <c r="W51" i="19" a="1"/>
  <c r="W51" i="19" s="1"/>
  <c r="S52" i="19" a="1"/>
  <c r="S52" i="19" s="1"/>
  <c r="AA52" i="19" a="1"/>
  <c r="AA52" i="19" s="1"/>
  <c r="R22" i="19" a="1"/>
  <c r="R22" i="19" s="1"/>
  <c r="R30" i="19" a="1"/>
  <c r="R30" i="19" s="1"/>
  <c r="R38" i="19" a="1"/>
  <c r="R38" i="19" s="1"/>
  <c r="R46" i="19" a="1"/>
  <c r="R46" i="19" s="1"/>
  <c r="L17" i="19" a="1"/>
  <c r="L17" i="19" s="1"/>
  <c r="H18" i="19" a="1"/>
  <c r="H18" i="19" s="1"/>
  <c r="P18" i="19" a="1"/>
  <c r="P18" i="19" s="1"/>
  <c r="M19" i="19" a="1"/>
  <c r="M19" i="19" s="1"/>
  <c r="I20" i="19" a="1"/>
  <c r="I20" i="19" s="1"/>
  <c r="F21" i="19" a="1"/>
  <c r="F21" i="19" s="1"/>
  <c r="N21" i="19" a="1"/>
  <c r="N21" i="19" s="1"/>
  <c r="J22" i="19" a="1"/>
  <c r="J22" i="19" s="1"/>
  <c r="F23" i="19" a="1"/>
  <c r="F23" i="19" s="1"/>
  <c r="M23" i="19" a="1"/>
  <c r="M23" i="19" s="1"/>
  <c r="J24" i="19" a="1"/>
  <c r="J24" i="19" s="1"/>
  <c r="G25" i="19" a="1"/>
  <c r="G25" i="19" s="1"/>
  <c r="N25" i="19" a="1"/>
  <c r="N25" i="19" s="1"/>
  <c r="K26" i="19" a="1"/>
  <c r="K26" i="19" s="1"/>
  <c r="H27" i="19" a="1"/>
  <c r="H27" i="19" s="1"/>
  <c r="P27" i="19" a="1"/>
  <c r="P27" i="19" s="1"/>
  <c r="H29" i="19" a="1"/>
  <c r="H29" i="19" s="1"/>
  <c r="P29" i="19" a="1"/>
  <c r="P29" i="19" s="1"/>
  <c r="M30" i="19" a="1"/>
  <c r="M30" i="19" s="1"/>
  <c r="J31" i="19" a="1"/>
  <c r="J31" i="19" s="1"/>
  <c r="F32" i="19" a="1"/>
  <c r="F32" i="19" s="1"/>
  <c r="N32" i="19" a="1"/>
  <c r="N32" i="19" s="1"/>
  <c r="K33" i="19" a="1"/>
  <c r="K33" i="19" s="1"/>
  <c r="G34" i="19" a="1"/>
  <c r="G34" i="19" s="1"/>
  <c r="J35" i="19" a="1"/>
  <c r="J35" i="19" s="1"/>
  <c r="G36" i="19" a="1"/>
  <c r="G36" i="19" s="1"/>
  <c r="O36" i="19" a="1"/>
  <c r="O36" i="19" s="1"/>
  <c r="K37" i="19" a="1"/>
  <c r="K37" i="19" s="1"/>
  <c r="G38" i="19" a="1"/>
  <c r="G38" i="19" s="1"/>
  <c r="O38" i="19" a="1"/>
  <c r="O38" i="19" s="1"/>
  <c r="L39" i="19" a="1"/>
  <c r="L39" i="19" s="1"/>
  <c r="N40" i="19" a="1"/>
  <c r="N40" i="19" s="1"/>
  <c r="K41" i="19" a="1"/>
  <c r="K41" i="19" s="1"/>
  <c r="H42" i="19" a="1"/>
  <c r="H42" i="19" s="1"/>
  <c r="P42" i="19" a="1"/>
  <c r="P42" i="19" s="1"/>
  <c r="K43" i="19" a="1"/>
  <c r="K43" i="19" s="1"/>
  <c r="H44" i="19" a="1"/>
  <c r="H44" i="19" s="1"/>
  <c r="P44" i="19" a="1"/>
  <c r="P44" i="19" s="1"/>
  <c r="H46" i="19" a="1"/>
  <c r="H46" i="19" s="1"/>
  <c r="O46" i="19" a="1"/>
  <c r="O46" i="19" s="1"/>
  <c r="L47" i="19" a="1"/>
  <c r="L47" i="19" s="1"/>
  <c r="H48" i="19" a="1"/>
  <c r="H48" i="19" s="1"/>
  <c r="P48" i="19" a="1"/>
  <c r="P48" i="19" s="1"/>
  <c r="M49" i="19" a="1"/>
  <c r="M49" i="19" s="1"/>
  <c r="J50" i="19" a="1"/>
  <c r="J50" i="19" s="1"/>
  <c r="G51" i="19" a="1"/>
  <c r="G51" i="19" s="1"/>
  <c r="O51" i="19" a="1"/>
  <c r="O51" i="19" s="1"/>
  <c r="L52" i="19" a="1"/>
  <c r="L52" i="19" s="1"/>
  <c r="E21" i="19" a="1"/>
  <c r="E21" i="19" s="1"/>
  <c r="E29" i="19" a="1"/>
  <c r="E29" i="19" s="1"/>
  <c r="E37" i="19" a="1"/>
  <c r="E37" i="19" s="1"/>
  <c r="E45" i="19" a="1"/>
  <c r="E45" i="19" s="1"/>
  <c r="E17" i="19" a="1"/>
  <c r="E17" i="19" s="1"/>
  <c r="X17" i="19" a="1"/>
  <c r="X17" i="19" s="1"/>
  <c r="T18" i="19" a="1"/>
  <c r="T18" i="19" s="1"/>
  <c r="AB18" i="19" a="1"/>
  <c r="AB18" i="19" s="1"/>
  <c r="X19" i="19" a="1"/>
  <c r="X19" i="19" s="1"/>
  <c r="U20" i="19" a="1"/>
  <c r="U20" i="19" s="1"/>
  <c r="AB20" i="19" a="1"/>
  <c r="AB20" i="19" s="1"/>
  <c r="X21" i="19" a="1"/>
  <c r="X21" i="19" s="1"/>
  <c r="U22" i="19" a="1"/>
  <c r="U22" i="19" s="1"/>
  <c r="AB22" i="19" a="1"/>
  <c r="AB22" i="19" s="1"/>
  <c r="X23" i="19" a="1"/>
  <c r="X23" i="19" s="1"/>
  <c r="T24" i="19" a="1"/>
  <c r="T24" i="19" s="1"/>
  <c r="AB24" i="19" a="1"/>
  <c r="AB24" i="19" s="1"/>
  <c r="X25" i="19" a="1"/>
  <c r="X25" i="19" s="1"/>
  <c r="U26" i="19" a="1"/>
  <c r="U26" i="19" s="1"/>
  <c r="AB26" i="19" a="1"/>
  <c r="AB26" i="19" s="1"/>
  <c r="Y27" i="19" a="1"/>
  <c r="Y27" i="19" s="1"/>
  <c r="U28" i="19" a="1"/>
  <c r="U28" i="19" s="1"/>
  <c r="AC28" i="19" a="1"/>
  <c r="AC28" i="19" s="1"/>
  <c r="U30" i="19" a="1"/>
  <c r="U30" i="19" s="1"/>
  <c r="W31" i="19" a="1"/>
  <c r="W31" i="19" s="1"/>
  <c r="T32" i="19" a="1"/>
  <c r="T32" i="19" s="1"/>
  <c r="AB32" i="19" a="1"/>
  <c r="AB32" i="19" s="1"/>
  <c r="X33" i="19" a="1"/>
  <c r="X33" i="19" s="1"/>
  <c r="S34" i="19" a="1"/>
  <c r="S34" i="19" s="1"/>
  <c r="AA34" i="19" a="1"/>
  <c r="AA34" i="19" s="1"/>
  <c r="X35" i="19" a="1"/>
  <c r="X35" i="19" s="1"/>
  <c r="T36" i="19" a="1"/>
  <c r="T36" i="19" s="1"/>
  <c r="AA36" i="19" a="1"/>
  <c r="AA36" i="19" s="1"/>
  <c r="W37" i="19" a="1"/>
  <c r="W37" i="19" s="1"/>
  <c r="X38" i="19" a="1"/>
  <c r="X38" i="19" s="1"/>
  <c r="T39" i="19" a="1"/>
  <c r="T39" i="19" s="1"/>
  <c r="AA39" i="19" a="1"/>
  <c r="AA39" i="19" s="1"/>
  <c r="X40" i="19" a="1"/>
  <c r="X40" i="19" s="1"/>
  <c r="S41" i="19" a="1"/>
  <c r="S41" i="19" s="1"/>
  <c r="Z41" i="19" a="1"/>
  <c r="Z41" i="19" s="1"/>
  <c r="V42" i="19" a="1"/>
  <c r="V42" i="19" s="1"/>
  <c r="AC42" i="19" a="1"/>
  <c r="AC42" i="19" s="1"/>
  <c r="U44" i="19" a="1"/>
  <c r="U44" i="19" s="1"/>
  <c r="AA44" i="19" a="1"/>
  <c r="AA44" i="19" s="1"/>
  <c r="S46" i="19" a="1"/>
  <c r="S46" i="19" s="1"/>
  <c r="Y46" i="19" a="1"/>
  <c r="Y46" i="19" s="1"/>
  <c r="U48" i="19" a="1"/>
  <c r="U48" i="19" s="1"/>
  <c r="AA48" i="19" a="1"/>
  <c r="AA48" i="19" s="1"/>
  <c r="U49" i="19" a="1"/>
  <c r="U49" i="19" s="1"/>
  <c r="W50" i="19" a="1"/>
  <c r="W50" i="19" s="1"/>
  <c r="AB50" i="19" a="1"/>
  <c r="AB50" i="19" s="1"/>
  <c r="X51" i="19" a="1"/>
  <c r="X51" i="19" s="1"/>
  <c r="T52" i="19" a="1"/>
  <c r="T52" i="19" s="1"/>
  <c r="AB52" i="19" a="1"/>
  <c r="AB52" i="19" s="1"/>
  <c r="R23" i="19" a="1"/>
  <c r="R23" i="19" s="1"/>
  <c r="R31" i="19" a="1"/>
  <c r="R31" i="19" s="1"/>
  <c r="R39" i="19" a="1"/>
  <c r="R39" i="19" s="1"/>
  <c r="R47" i="19" a="1"/>
  <c r="R47" i="19" s="1"/>
  <c r="F17" i="19" a="1"/>
  <c r="F17" i="19" s="1"/>
  <c r="M17" i="19" a="1"/>
  <c r="M17" i="19" s="1"/>
  <c r="I18" i="19" a="1"/>
  <c r="I18" i="19" s="1"/>
  <c r="F19" i="19" a="1"/>
  <c r="F19" i="19" s="1"/>
  <c r="N19" i="19" a="1"/>
  <c r="N19" i="19" s="1"/>
  <c r="J20" i="19" a="1"/>
  <c r="J20" i="19" s="1"/>
  <c r="G21" i="19" a="1"/>
  <c r="G21" i="19" s="1"/>
  <c r="O21" i="19" a="1"/>
  <c r="O21" i="19" s="1"/>
  <c r="K22" i="19" a="1"/>
  <c r="K22" i="19" s="1"/>
  <c r="N23" i="19" a="1"/>
  <c r="N23" i="19" s="1"/>
  <c r="K24" i="19" a="1"/>
  <c r="K24" i="19" s="1"/>
  <c r="H25" i="19" a="1"/>
  <c r="H25" i="19" s="1"/>
  <c r="O25" i="19" a="1"/>
  <c r="O25" i="19" s="1"/>
  <c r="L26" i="19" a="1"/>
  <c r="L26" i="19" s="1"/>
  <c r="I27" i="19" a="1"/>
  <c r="I27" i="19" s="1"/>
  <c r="F28" i="19" a="1"/>
  <c r="F28" i="19" s="1"/>
  <c r="L28" i="19" a="1"/>
  <c r="L28" i="19" s="1"/>
  <c r="I29" i="19" a="1"/>
  <c r="I29" i="19" s="1"/>
  <c r="F30" i="19" a="1"/>
  <c r="F30" i="19" s="1"/>
  <c r="N30" i="19" a="1"/>
  <c r="N30" i="19" s="1"/>
  <c r="G32" i="19" a="1"/>
  <c r="G32" i="19" s="1"/>
  <c r="O32" i="19" a="1"/>
  <c r="O32" i="19" s="1"/>
  <c r="L33" i="19" a="1"/>
  <c r="L33" i="19" s="1"/>
  <c r="H34" i="19" a="1"/>
  <c r="H34" i="19" s="1"/>
  <c r="N34" i="19" a="1"/>
  <c r="N34" i="19" s="1"/>
  <c r="K35" i="19" a="1"/>
  <c r="K35" i="19" s="1"/>
  <c r="H36" i="19" a="1"/>
  <c r="H36" i="19" s="1"/>
  <c r="P36" i="19" a="1"/>
  <c r="P36" i="19" s="1"/>
  <c r="L37" i="19" a="1"/>
  <c r="L37" i="19" s="1"/>
  <c r="H38" i="19" a="1"/>
  <c r="H38" i="19" s="1"/>
  <c r="P38" i="19" a="1"/>
  <c r="P38" i="19" s="1"/>
  <c r="M39" i="19" a="1"/>
  <c r="M39" i="19" s="1"/>
  <c r="H40" i="19" a="1"/>
  <c r="H40" i="19" s="1"/>
  <c r="O40" i="19" a="1"/>
  <c r="O40" i="19" s="1"/>
  <c r="L41" i="19" a="1"/>
  <c r="L41" i="19" s="1"/>
  <c r="I42" i="19" a="1"/>
  <c r="I42" i="19" s="1"/>
  <c r="F43" i="19" a="1"/>
  <c r="F43" i="19" s="1"/>
  <c r="L43" i="19" a="1"/>
  <c r="L43" i="19" s="1"/>
  <c r="I44" i="19" a="1"/>
  <c r="I44" i="19" s="1"/>
  <c r="F45" i="19" a="1"/>
  <c r="F45" i="19" s="1"/>
  <c r="M45" i="19" a="1"/>
  <c r="M45" i="19" s="1"/>
  <c r="I46" i="19" a="1"/>
  <c r="I46" i="19" s="1"/>
  <c r="P46" i="19" a="1"/>
  <c r="P46" i="19" s="1"/>
  <c r="M47" i="19" a="1"/>
  <c r="M47" i="19" s="1"/>
  <c r="I48" i="19" a="1"/>
  <c r="I48" i="19" s="1"/>
  <c r="F49" i="19" a="1"/>
  <c r="F49" i="19" s="1"/>
  <c r="N49" i="19" a="1"/>
  <c r="N49" i="19" s="1"/>
  <c r="K50" i="19" a="1"/>
  <c r="K50" i="19" s="1"/>
  <c r="H51" i="19" a="1"/>
  <c r="H51" i="19" s="1"/>
  <c r="P51" i="19" a="1"/>
  <c r="P51" i="19" s="1"/>
  <c r="M52" i="19" a="1"/>
  <c r="M52" i="19" s="1"/>
  <c r="E22" i="19" a="1"/>
  <c r="E22" i="19" s="1"/>
  <c r="E30" i="19" a="1"/>
  <c r="E30" i="19" s="1"/>
  <c r="E38" i="19" a="1"/>
  <c r="E38" i="19" s="1"/>
  <c r="E46" i="19" a="1"/>
  <c r="E46" i="19" s="1"/>
  <c r="Y17" i="19" a="1"/>
  <c r="Y17" i="19" s="1"/>
  <c r="U18" i="19" a="1"/>
  <c r="U18" i="19" s="1"/>
  <c r="AC18" i="19" a="1"/>
  <c r="AC18" i="19" s="1"/>
  <c r="Y19" i="19" a="1"/>
  <c r="Y19" i="19" s="1"/>
  <c r="V20" i="19" a="1"/>
  <c r="V20" i="19" s="1"/>
  <c r="AC20" i="19" a="1"/>
  <c r="AC20" i="19" s="1"/>
  <c r="Y21" i="19" a="1"/>
  <c r="Y21" i="19" s="1"/>
  <c r="AC22" i="19" a="1"/>
  <c r="AC22" i="19" s="1"/>
  <c r="Y23" i="19" a="1"/>
  <c r="Y23" i="19" s="1"/>
  <c r="U24" i="19" a="1"/>
  <c r="U24" i="19" s="1"/>
  <c r="AC24" i="19" a="1"/>
  <c r="AC24" i="19" s="1"/>
  <c r="Y25" i="19" a="1"/>
  <c r="Y25" i="19" s="1"/>
  <c r="V26" i="19" a="1"/>
  <c r="V26" i="19" s="1"/>
  <c r="AC26" i="19" a="1"/>
  <c r="AC26" i="19" s="1"/>
  <c r="Z27" i="19" a="1"/>
  <c r="Z27" i="19" s="1"/>
  <c r="V28" i="19" a="1"/>
  <c r="V28" i="19" s="1"/>
  <c r="S29" i="19" a="1"/>
  <c r="S29" i="19" s="1"/>
  <c r="Y29" i="19" a="1"/>
  <c r="Y29" i="19" s="1"/>
  <c r="AB30" i="19" a="1"/>
  <c r="AB30" i="19" s="1"/>
  <c r="X31" i="19" a="1"/>
  <c r="X31" i="19" s="1"/>
  <c r="U32" i="19" a="1"/>
  <c r="U32" i="19" s="1"/>
  <c r="AC32" i="19" a="1"/>
  <c r="AC32" i="19" s="1"/>
  <c r="Y33" i="19" a="1"/>
  <c r="Y33" i="19" s="1"/>
  <c r="T34" i="19" a="1"/>
  <c r="T34" i="19" s="1"/>
  <c r="AB34" i="19" a="1"/>
  <c r="AB34" i="19" s="1"/>
  <c r="Y35" i="19" a="1"/>
  <c r="Y35" i="19" s="1"/>
  <c r="U36" i="19" a="1"/>
  <c r="U36" i="19" s="1"/>
  <c r="X37" i="19" a="1"/>
  <c r="X37" i="19" s="1"/>
  <c r="AC37" i="19" a="1"/>
  <c r="AC37" i="19" s="1"/>
  <c r="Y38" i="19" a="1"/>
  <c r="Y38" i="19" s="1"/>
  <c r="U39" i="19" a="1"/>
  <c r="U39" i="19" s="1"/>
  <c r="AB39" i="19" a="1"/>
  <c r="AB39" i="19" s="1"/>
  <c r="T41" i="19" a="1"/>
  <c r="T41" i="19" s="1"/>
  <c r="AA41" i="19" a="1"/>
  <c r="AA41" i="19" s="1"/>
  <c r="W42" i="19" a="1"/>
  <c r="W42" i="19" s="1"/>
  <c r="S43" i="19" a="1"/>
  <c r="S43" i="19" s="1"/>
  <c r="Y43" i="19" a="1"/>
  <c r="Y43" i="19" s="1"/>
  <c r="W45" i="19" a="1"/>
  <c r="W45" i="19" s="1"/>
  <c r="T46" i="19" a="1"/>
  <c r="T46" i="19" s="1"/>
  <c r="U47" i="19" a="1"/>
  <c r="U47" i="19" s="1"/>
  <c r="AA47" i="19" a="1"/>
  <c r="AA47" i="19" s="1"/>
  <c r="V48" i="19" a="1"/>
  <c r="V48" i="19" s="1"/>
  <c r="V49" i="19" a="1"/>
  <c r="V49" i="19" s="1"/>
  <c r="AB49" i="19" a="1"/>
  <c r="AB49" i="19" s="1"/>
  <c r="Y51" i="19" a="1"/>
  <c r="Y51" i="19" s="1"/>
  <c r="U52" i="19" a="1"/>
  <c r="U52" i="19" s="1"/>
  <c r="AC52" i="19" a="1"/>
  <c r="AC52" i="19" s="1"/>
  <c r="R24" i="19" a="1"/>
  <c r="R24" i="19" s="1"/>
  <c r="R32" i="19" a="1"/>
  <c r="R32" i="19" s="1"/>
  <c r="R40" i="19" a="1"/>
  <c r="R40" i="19" s="1"/>
  <c r="R48" i="19" a="1"/>
  <c r="R48" i="19" s="1"/>
  <c r="G17" i="19" a="1"/>
  <c r="G17" i="19" s="1"/>
  <c r="N17" i="19" a="1"/>
  <c r="N17" i="19" s="1"/>
  <c r="J18" i="19" a="1"/>
  <c r="J18" i="19" s="1"/>
  <c r="G19" i="19" a="1"/>
  <c r="G19" i="19" s="1"/>
  <c r="K20" i="19" a="1"/>
  <c r="K20" i="19" s="1"/>
  <c r="H21" i="19" a="1"/>
  <c r="H21" i="19" s="1"/>
  <c r="P21" i="19" a="1"/>
  <c r="P21" i="19" s="1"/>
  <c r="L22" i="19" a="1"/>
  <c r="L22" i="19" s="1"/>
  <c r="G23" i="19" a="1"/>
  <c r="G23" i="19" s="1"/>
  <c r="O23" i="19" a="1"/>
  <c r="O23" i="19" s="1"/>
  <c r="L24" i="19" a="1"/>
  <c r="L24" i="19" s="1"/>
  <c r="I25" i="19" a="1"/>
  <c r="I25" i="19" s="1"/>
  <c r="P25" i="19" a="1"/>
  <c r="P25" i="19" s="1"/>
  <c r="M26" i="19" a="1"/>
  <c r="M26" i="19" s="1"/>
  <c r="J27" i="19" a="1"/>
  <c r="J27" i="19" s="1"/>
  <c r="G28" i="19" a="1"/>
  <c r="G28" i="19" s="1"/>
  <c r="M28" i="19" a="1"/>
  <c r="M28" i="19" s="1"/>
  <c r="J29" i="19" a="1"/>
  <c r="J29" i="19" s="1"/>
  <c r="G30" i="19" a="1"/>
  <c r="G30" i="19" s="1"/>
  <c r="O30" i="19" a="1"/>
  <c r="O30" i="19" s="1"/>
  <c r="K31" i="19" a="1"/>
  <c r="K31" i="19" s="1"/>
  <c r="H32" i="19" a="1"/>
  <c r="H32" i="19" s="1"/>
  <c r="P32" i="19" a="1"/>
  <c r="P32" i="19" s="1"/>
  <c r="M33" i="19" a="1"/>
  <c r="M33" i="19" s="1"/>
  <c r="I34" i="19" a="1"/>
  <c r="I34" i="19" s="1"/>
  <c r="O34" i="19" a="1"/>
  <c r="O34" i="19" s="1"/>
  <c r="L35" i="19" a="1"/>
  <c r="L35" i="19" s="1"/>
  <c r="I36" i="19" a="1"/>
  <c r="I36" i="19" s="1"/>
  <c r="F37" i="19" a="1"/>
  <c r="F37" i="19" s="1"/>
  <c r="I38" i="19" a="1"/>
  <c r="I38" i="19" s="1"/>
  <c r="F39" i="19" a="1"/>
  <c r="F39" i="19" s="1"/>
  <c r="N39" i="19" a="1"/>
  <c r="N39" i="19" s="1"/>
  <c r="I40" i="19" a="1"/>
  <c r="I40" i="19" s="1"/>
  <c r="P40" i="19" a="1"/>
  <c r="P40" i="19" s="1"/>
  <c r="M41" i="19" a="1"/>
  <c r="M41" i="19" s="1"/>
  <c r="J42" i="19" a="1"/>
  <c r="J42" i="19" s="1"/>
  <c r="M43" i="19" a="1"/>
  <c r="M43" i="19" s="1"/>
  <c r="J44" i="19" a="1"/>
  <c r="J44" i="19" s="1"/>
  <c r="G45" i="19" a="1"/>
  <c r="G45" i="19" s="1"/>
  <c r="N45" i="19" a="1"/>
  <c r="N45" i="19" s="1"/>
  <c r="F47" i="19" a="1"/>
  <c r="F47" i="19" s="1"/>
  <c r="N47" i="19" a="1"/>
  <c r="N47" i="19" s="1"/>
  <c r="J48" i="19" a="1"/>
  <c r="J48" i="19" s="1"/>
  <c r="G49" i="19" a="1"/>
  <c r="G49" i="19" s="1"/>
  <c r="O49" i="19" a="1"/>
  <c r="O49" i="19" s="1"/>
  <c r="L50" i="19" a="1"/>
  <c r="L50" i="19" s="1"/>
  <c r="I51" i="19" a="1"/>
  <c r="I51" i="19" s="1"/>
  <c r="F52" i="19" a="1"/>
  <c r="F52" i="19" s="1"/>
  <c r="N52" i="19" a="1"/>
  <c r="N52" i="19" s="1"/>
  <c r="E23" i="19" a="1"/>
  <c r="E23" i="19" s="1"/>
  <c r="E31" i="19" a="1"/>
  <c r="E31" i="19" s="1"/>
  <c r="E39" i="19" a="1"/>
  <c r="E39" i="19" s="1"/>
  <c r="E47" i="19" a="1"/>
  <c r="E47" i="19" s="1"/>
  <c r="Z17" i="19" a="1"/>
  <c r="Z17" i="19" s="1"/>
  <c r="V18" i="19" a="1"/>
  <c r="V18" i="19" s="1"/>
  <c r="S19" i="19" a="1"/>
  <c r="S19" i="19" s="1"/>
  <c r="Z19" i="19" a="1"/>
  <c r="Z19" i="19" s="1"/>
  <c r="W20" i="19" a="1"/>
  <c r="W20" i="19" s="1"/>
  <c r="S21" i="19" a="1"/>
  <c r="S21" i="19" s="1"/>
  <c r="Z21" i="19" a="1"/>
  <c r="Z21" i="19" s="1"/>
  <c r="V22" i="19" a="1"/>
  <c r="V22" i="19" s="1"/>
  <c r="Z23" i="19" a="1"/>
  <c r="Z23" i="19" s="1"/>
  <c r="V24" i="19" a="1"/>
  <c r="V24" i="19" s="1"/>
  <c r="S25" i="19" a="1"/>
  <c r="S25" i="19" s="1"/>
  <c r="Z25" i="19" a="1"/>
  <c r="Z25" i="19" s="1"/>
  <c r="W26" i="19" a="1"/>
  <c r="W26" i="19" s="1"/>
  <c r="S27" i="19" a="1"/>
  <c r="S27" i="19" s="1"/>
  <c r="AA27" i="19" a="1"/>
  <c r="AA27" i="19" s="1"/>
  <c r="W28" i="19" a="1"/>
  <c r="W28" i="19" s="1"/>
  <c r="T29" i="19" a="1"/>
  <c r="T29" i="19" s="1"/>
  <c r="Z29" i="19" a="1"/>
  <c r="Z29" i="19" s="1"/>
  <c r="V30" i="19" a="1"/>
  <c r="V30" i="19" s="1"/>
  <c r="AC30" i="19" a="1"/>
  <c r="AC30" i="19" s="1"/>
  <c r="Y31" i="19" a="1"/>
  <c r="Y31" i="19" s="1"/>
  <c r="V32" i="19" a="1"/>
  <c r="V32" i="19" s="1"/>
  <c r="S33" i="19" a="1"/>
  <c r="S33" i="19" s="1"/>
  <c r="Z33" i="19" a="1"/>
  <c r="Z33" i="19" s="1"/>
  <c r="U34" i="19" a="1"/>
  <c r="U34" i="19" s="1"/>
  <c r="AC34" i="19" a="1"/>
  <c r="AC34" i="19" s="1"/>
  <c r="Z35" i="19" a="1"/>
  <c r="Z35" i="19" s="1"/>
  <c r="V36" i="19" a="1"/>
  <c r="V36" i="19" s="1"/>
  <c r="AB36" i="19" a="1"/>
  <c r="AB36" i="19" s="1"/>
  <c r="Y37" i="19" a="1"/>
  <c r="Y37" i="19" s="1"/>
  <c r="S38" i="19" a="1"/>
  <c r="S38" i="19" s="1"/>
  <c r="Z38" i="19" a="1"/>
  <c r="Z38" i="19" s="1"/>
  <c r="V39" i="19" a="1"/>
  <c r="V39" i="19" s="1"/>
  <c r="AC39" i="19" a="1"/>
  <c r="AC39" i="19" s="1"/>
  <c r="Y40" i="19" a="1"/>
  <c r="Y40" i="19" s="1"/>
  <c r="U41" i="19" a="1"/>
  <c r="U41" i="19" s="1"/>
  <c r="AB41" i="19" a="1"/>
  <c r="AB41" i="19" s="1"/>
  <c r="T43" i="19" a="1"/>
  <c r="T43" i="19" s="1"/>
  <c r="Z43" i="19" a="1"/>
  <c r="Z43" i="19" s="1"/>
  <c r="V44" i="19" a="1"/>
  <c r="V44" i="19" s="1"/>
  <c r="AB44" i="19" a="1"/>
  <c r="AB44" i="19" s="1"/>
  <c r="X45" i="19" a="1"/>
  <c r="X45" i="19" s="1"/>
  <c r="U46" i="19" a="1"/>
  <c r="U46" i="19" s="1"/>
  <c r="Z46" i="19" a="1"/>
  <c r="Z46" i="19" s="1"/>
  <c r="V47" i="19" a="1"/>
  <c r="V47" i="19" s="1"/>
  <c r="AB47" i="19" a="1"/>
  <c r="AB47" i="19" s="1"/>
  <c r="AB48" i="19" a="1"/>
  <c r="AB48" i="19" s="1"/>
  <c r="W49" i="19" a="1"/>
  <c r="W49" i="19" s="1"/>
  <c r="AC49" i="19" a="1"/>
  <c r="AC49" i="19" s="1"/>
  <c r="X50" i="19" a="1"/>
  <c r="X50" i="19" s="1"/>
  <c r="AC50" i="19" a="1"/>
  <c r="AC50" i="19" s="1"/>
  <c r="Z51" i="19" a="1"/>
  <c r="Z51" i="19" s="1"/>
  <c r="V52" i="19" a="1"/>
  <c r="V52" i="19" s="1"/>
  <c r="R18" i="19" a="1"/>
  <c r="R18" i="19" s="1"/>
  <c r="R25" i="19" a="1"/>
  <c r="R25" i="19" s="1"/>
  <c r="R33" i="19" a="1"/>
  <c r="R33" i="19" s="1"/>
  <c r="R41" i="19" a="1"/>
  <c r="R41" i="19" s="1"/>
  <c r="R49" i="19" a="1"/>
  <c r="R49" i="19" s="1"/>
  <c r="H17" i="19" a="1"/>
  <c r="H17" i="19" s="1"/>
  <c r="O17" i="19" a="1"/>
  <c r="O17" i="19" s="1"/>
  <c r="K18" i="19" a="1"/>
  <c r="K18" i="19" s="1"/>
  <c r="H19" i="19" a="1"/>
  <c r="H19" i="19" s="1"/>
  <c r="O19" i="19" a="1"/>
  <c r="O19" i="19" s="1"/>
  <c r="L20" i="19" a="1"/>
  <c r="L20" i="19" s="1"/>
  <c r="I21" i="19" a="1"/>
  <c r="I21" i="19" s="1"/>
  <c r="F22" i="19" a="1"/>
  <c r="F22" i="19" s="1"/>
  <c r="M22" i="19" a="1"/>
  <c r="M22" i="19" s="1"/>
  <c r="H23" i="19" a="1"/>
  <c r="H23" i="19" s="1"/>
  <c r="P23" i="19" a="1"/>
  <c r="P23" i="19" s="1"/>
  <c r="M24" i="19" a="1"/>
  <c r="M24" i="19" s="1"/>
  <c r="J25" i="19" a="1"/>
  <c r="J25" i="19" s="1"/>
  <c r="F26" i="19" a="1"/>
  <c r="F26" i="19" s="1"/>
  <c r="N26" i="19" a="1"/>
  <c r="N26" i="19" s="1"/>
  <c r="K27" i="19" a="1"/>
  <c r="K27" i="19" s="1"/>
  <c r="N28" i="19" a="1"/>
  <c r="N28" i="19" s="1"/>
  <c r="K29" i="19" a="1"/>
  <c r="K29" i="19" s="1"/>
  <c r="H30" i="19" a="1"/>
  <c r="H30" i="19" s="1"/>
  <c r="P30" i="19" a="1"/>
  <c r="P30" i="19" s="1"/>
  <c r="L31" i="19" a="1"/>
  <c r="L31" i="19" s="1"/>
  <c r="I32" i="19" a="1"/>
  <c r="I32" i="19" s="1"/>
  <c r="F33" i="19" a="1"/>
  <c r="F33" i="19" s="1"/>
  <c r="N33" i="19" a="1"/>
  <c r="N33" i="19" s="1"/>
  <c r="P34" i="19" a="1"/>
  <c r="P34" i="19" s="1"/>
  <c r="M35" i="19" a="1"/>
  <c r="M35" i="19" s="1"/>
  <c r="J36" i="19" a="1"/>
  <c r="J36" i="19" s="1"/>
  <c r="G37" i="19" a="1"/>
  <c r="G37" i="19" s="1"/>
  <c r="M37" i="19" a="1"/>
  <c r="M37" i="19" s="1"/>
  <c r="J38" i="19" a="1"/>
  <c r="J38" i="19" s="1"/>
  <c r="G39" i="19" a="1"/>
  <c r="G39" i="19" s="1"/>
  <c r="J40" i="19" a="1"/>
  <c r="J40" i="19" s="1"/>
  <c r="F41" i="19" a="1"/>
  <c r="F41" i="19" s="1"/>
  <c r="N41" i="19" a="1"/>
  <c r="N41" i="19" s="1"/>
  <c r="K42" i="19" a="1"/>
  <c r="K42" i="19" s="1"/>
  <c r="G43" i="19" a="1"/>
  <c r="G43" i="19" s="1"/>
  <c r="N43" i="19" a="1"/>
  <c r="N43" i="19" s="1"/>
  <c r="K44" i="19" a="1"/>
  <c r="K44" i="19" s="1"/>
  <c r="H45" i="19" a="1"/>
  <c r="H45" i="19" s="1"/>
  <c r="O45" i="19" a="1"/>
  <c r="O45" i="19" s="1"/>
  <c r="J46" i="19" a="1"/>
  <c r="J46" i="19" s="1"/>
  <c r="S17" i="19" a="1"/>
  <c r="S17" i="19" s="1"/>
  <c r="AA17" i="19" a="1"/>
  <c r="AA17" i="19" s="1"/>
  <c r="W18" i="19" a="1"/>
  <c r="W18" i="19" s="1"/>
  <c r="T19" i="19" a="1"/>
  <c r="T19" i="19" s="1"/>
  <c r="AA19" i="19" a="1"/>
  <c r="AA19" i="19" s="1"/>
  <c r="T21" i="19" a="1"/>
  <c r="T21" i="19" s="1"/>
  <c r="AA21" i="19" a="1"/>
  <c r="AA21" i="19" s="1"/>
  <c r="W22" i="19" a="1"/>
  <c r="W22" i="19" s="1"/>
  <c r="S23" i="19" a="1"/>
  <c r="S23" i="19" s="1"/>
  <c r="W24" i="19" a="1"/>
  <c r="W24" i="19" s="1"/>
  <c r="T25" i="19" a="1"/>
  <c r="T25" i="19" s="1"/>
  <c r="AA25" i="19" a="1"/>
  <c r="AA25" i="19" s="1"/>
  <c r="X26" i="19" a="1"/>
  <c r="X26" i="19" s="1"/>
  <c r="T27" i="19" a="1"/>
  <c r="T27" i="19" s="1"/>
  <c r="AB27" i="19" a="1"/>
  <c r="AB27" i="19" s="1"/>
  <c r="X28" i="19" a="1"/>
  <c r="X28" i="19" s="1"/>
  <c r="AA29" i="19" a="1"/>
  <c r="AA29" i="19" s="1"/>
  <c r="W30" i="19" a="1"/>
  <c r="W30" i="19" s="1"/>
  <c r="Z31" i="19" a="1"/>
  <c r="Z31" i="19" s="1"/>
  <c r="W32" i="19" a="1"/>
  <c r="W32" i="19" s="1"/>
  <c r="T33" i="19" a="1"/>
  <c r="T33" i="19" s="1"/>
  <c r="V34" i="19" a="1"/>
  <c r="V34" i="19" s="1"/>
  <c r="S35" i="19" a="1"/>
  <c r="S35" i="19" s="1"/>
  <c r="AA35" i="19" a="1"/>
  <c r="AA35" i="19" s="1"/>
  <c r="W36" i="19" a="1"/>
  <c r="W36" i="19" s="1"/>
  <c r="AC36" i="19" a="1"/>
  <c r="AC36" i="19" s="1"/>
  <c r="T38" i="19" a="1"/>
  <c r="T38" i="19" s="1"/>
  <c r="AA38" i="19" a="1"/>
  <c r="AA38" i="19" s="1"/>
  <c r="W39" i="19" a="1"/>
  <c r="W39" i="19" s="1"/>
  <c r="S40" i="19" a="1"/>
  <c r="S40" i="19" s="1"/>
  <c r="Z40" i="19" a="1"/>
  <c r="Z40" i="19" s="1"/>
  <c r="V41" i="19" a="1"/>
  <c r="V41" i="19" s="1"/>
  <c r="X42" i="19" a="1"/>
  <c r="X42" i="19" s="1"/>
  <c r="U43" i="19" a="1"/>
  <c r="U43" i="19" s="1"/>
  <c r="AA43" i="19" a="1"/>
  <c r="AA43" i="19" s="1"/>
  <c r="W44" i="19" a="1"/>
  <c r="W44" i="19" s="1"/>
  <c r="AC44" i="19" a="1"/>
  <c r="AC44" i="19" s="1"/>
  <c r="Y45" i="19" a="1"/>
  <c r="Y45" i="19" s="1"/>
  <c r="V46" i="19" a="1"/>
  <c r="V46" i="19" s="1"/>
  <c r="AA46" i="19" a="1"/>
  <c r="AA46" i="19" s="1"/>
  <c r="W47" i="19" a="1"/>
  <c r="W47" i="19" s="1"/>
  <c r="W48" i="19" a="1"/>
  <c r="W48" i="19" s="1"/>
  <c r="AC48" i="19" a="1"/>
  <c r="AC48" i="19" s="1"/>
  <c r="X49" i="19" a="1"/>
  <c r="X49" i="19" s="1"/>
  <c r="S50" i="19" a="1"/>
  <c r="S50" i="19" s="1"/>
  <c r="Y50" i="19" a="1"/>
  <c r="Y50" i="19" s="1"/>
  <c r="S51" i="19" a="1"/>
  <c r="S51" i="19" s="1"/>
  <c r="AA51" i="19" a="1"/>
  <c r="AA51" i="19" s="1"/>
  <c r="W52" i="19" a="1"/>
  <c r="W52" i="19" s="1"/>
  <c r="R19" i="19" a="1"/>
  <c r="R19" i="19" s="1"/>
  <c r="R26" i="19" a="1"/>
  <c r="R26" i="19" s="1"/>
  <c r="R34" i="19" a="1"/>
  <c r="R34" i="19" s="1"/>
  <c r="R42" i="19" a="1"/>
  <c r="R42" i="19" s="1"/>
  <c r="R50" i="19" a="1"/>
  <c r="R50" i="19" s="1"/>
  <c r="P17" i="19" a="1"/>
  <c r="P17" i="19" s="1"/>
  <c r="L18" i="19" a="1"/>
  <c r="L18" i="19" s="1"/>
  <c r="I19" i="19" a="1"/>
  <c r="I19" i="19" s="1"/>
  <c r="P19" i="19" a="1"/>
  <c r="P19" i="19" s="1"/>
  <c r="M20" i="19" a="1"/>
  <c r="M20" i="19" s="1"/>
  <c r="J21" i="19" a="1"/>
  <c r="J21" i="19" s="1"/>
  <c r="G22" i="19" a="1"/>
  <c r="G22" i="19" s="1"/>
  <c r="I23" i="19" a="1"/>
  <c r="I23" i="19" s="1"/>
  <c r="F24" i="19" a="1"/>
  <c r="F24" i="19" s="1"/>
  <c r="N24" i="19" a="1"/>
  <c r="N24" i="19" s="1"/>
  <c r="K25" i="19" a="1"/>
  <c r="K25" i="19" s="1"/>
  <c r="G26" i="19" a="1"/>
  <c r="G26" i="19" s="1"/>
  <c r="O26" i="19" a="1"/>
  <c r="O26" i="19" s="1"/>
  <c r="L27" i="19" a="1"/>
  <c r="L27" i="19" s="1"/>
  <c r="H28" i="19" a="1"/>
  <c r="H28" i="19" s="1"/>
  <c r="O28" i="19" a="1"/>
  <c r="O28" i="19" s="1"/>
  <c r="L29" i="19" a="1"/>
  <c r="L29" i="19" s="1"/>
  <c r="I30" i="19" a="1"/>
  <c r="I30" i="19" s="1"/>
  <c r="F31" i="19" a="1"/>
  <c r="F31" i="19" s="1"/>
  <c r="M31" i="19" a="1"/>
  <c r="M31" i="19" s="1"/>
  <c r="J32" i="19" a="1"/>
  <c r="J32" i="19" s="1"/>
  <c r="G33" i="19" a="1"/>
  <c r="G33" i="19" s="1"/>
  <c r="O33" i="19" a="1"/>
  <c r="O33" i="19" s="1"/>
  <c r="J34" i="19" a="1"/>
  <c r="J34" i="19" s="1"/>
  <c r="F35" i="19" a="1"/>
  <c r="F35" i="19" s="1"/>
  <c r="N35" i="19" a="1"/>
  <c r="N35" i="19" s="1"/>
  <c r="K36" i="19" a="1"/>
  <c r="K36" i="19" s="1"/>
  <c r="H37" i="19" a="1"/>
  <c r="H37" i="19" s="1"/>
  <c r="N37" i="19" a="1"/>
  <c r="N37" i="19" s="1"/>
  <c r="K38" i="19" a="1"/>
  <c r="K38" i="19" s="1"/>
  <c r="H39" i="19" a="1"/>
  <c r="H39" i="19" s="1"/>
  <c r="O39" i="19" a="1"/>
  <c r="O39" i="19" s="1"/>
  <c r="K40" i="19" a="1"/>
  <c r="K40" i="19" s="1"/>
  <c r="G41" i="19" a="1"/>
  <c r="G41" i="19" s="1"/>
  <c r="O41" i="19" a="1"/>
  <c r="O41" i="19" s="1"/>
  <c r="L42" i="19" a="1"/>
  <c r="L42" i="19" s="1"/>
  <c r="H43" i="19" a="1"/>
  <c r="H43" i="19" s="1"/>
  <c r="O43" i="19" a="1"/>
  <c r="O43" i="19" s="1"/>
  <c r="L44" i="19" a="1"/>
  <c r="L44" i="19" s="1"/>
  <c r="I45" i="19" a="1"/>
  <c r="I45" i="19" s="1"/>
  <c r="P45" i="19" a="1"/>
  <c r="P45" i="19" s="1"/>
  <c r="K46" i="19" a="1"/>
  <c r="K46" i="19" s="1"/>
  <c r="H47" i="19" a="1"/>
  <c r="H47" i="19" s="1"/>
  <c r="P47" i="19" a="1"/>
  <c r="P47" i="19" s="1"/>
  <c r="L48" i="19" a="1"/>
  <c r="L48" i="19" s="1"/>
  <c r="I49" i="19" a="1"/>
  <c r="I49" i="19" s="1"/>
  <c r="F50" i="19" a="1"/>
  <c r="F50" i="19" s="1"/>
  <c r="N50" i="19" a="1"/>
  <c r="N50" i="19" s="1"/>
  <c r="K51" i="19" a="1"/>
  <c r="K51" i="19" s="1"/>
  <c r="H52" i="19" a="1"/>
  <c r="H52" i="19" s="1"/>
  <c r="P52" i="19" a="1"/>
  <c r="P52" i="19" s="1"/>
  <c r="E25" i="19" a="1"/>
  <c r="E25" i="19" s="1"/>
  <c r="E33" i="19" a="1"/>
  <c r="E33" i="19" s="1"/>
  <c r="E41" i="19" a="1"/>
  <c r="E41" i="19" s="1"/>
  <c r="E49" i="19" a="1"/>
  <c r="E49" i="19" s="1"/>
  <c r="P49" i="19" a="1"/>
  <c r="P49" i="19" s="1"/>
  <c r="E48" i="19" a="1"/>
  <c r="E48" i="19" s="1"/>
  <c r="M50" i="19" a="1"/>
  <c r="M50" i="19" s="1"/>
  <c r="E52" i="19" a="1"/>
  <c r="E52" i="19" s="1"/>
  <c r="J51" i="19" a="1"/>
  <c r="J51" i="19" s="1"/>
  <c r="G52" i="19" a="1"/>
  <c r="G52" i="19" s="1"/>
  <c r="G47" i="19" a="1"/>
  <c r="G47" i="19" s="1"/>
  <c r="O52" i="19" a="1"/>
  <c r="O52" i="19" s="1"/>
  <c r="O47" i="19" a="1"/>
  <c r="O47" i="19" s="1"/>
  <c r="E24" i="19" a="1"/>
  <c r="E24" i="19" s="1"/>
  <c r="K48" i="19" a="1"/>
  <c r="K48" i="19" s="1"/>
  <c r="E32" i="19" a="1"/>
  <c r="E32" i="19" s="1"/>
  <c r="H49" i="19" a="1"/>
  <c r="H49" i="19" s="1"/>
  <c r="E40" i="19" a="1"/>
  <c r="E40" i="19" s="1"/>
  <c r="E48" i="24" a="1"/>
  <c r="E48" i="24" s="1"/>
  <c r="E40" i="24" a="1"/>
  <c r="E40" i="24" s="1"/>
  <c r="E33" i="24" a="1"/>
  <c r="E33" i="24" s="1"/>
  <c r="E25" i="24" a="1"/>
  <c r="E25" i="24" s="1"/>
  <c r="E17" i="24" a="1"/>
  <c r="E17" i="24" s="1"/>
  <c r="J50" i="24" a="1"/>
  <c r="J50" i="24" s="1"/>
  <c r="M49" i="24" a="1"/>
  <c r="M49" i="24" s="1"/>
  <c r="P48" i="24" a="1"/>
  <c r="P48" i="24" s="1"/>
  <c r="H48" i="24" a="1"/>
  <c r="H48" i="24" s="1"/>
  <c r="K47" i="24" a="1"/>
  <c r="K47" i="24" s="1"/>
  <c r="N46" i="24" a="1"/>
  <c r="N46" i="24" s="1"/>
  <c r="F46" i="24" a="1"/>
  <c r="F46" i="24" s="1"/>
  <c r="I45" i="24" a="1"/>
  <c r="I45" i="24" s="1"/>
  <c r="M44" i="24" a="1"/>
  <c r="M44" i="24" s="1"/>
  <c r="P43" i="24" a="1"/>
  <c r="P43" i="24" s="1"/>
  <c r="H43" i="24" a="1"/>
  <c r="H43" i="24" s="1"/>
  <c r="K42" i="24" a="1"/>
  <c r="K42" i="24" s="1"/>
  <c r="N41" i="24" a="1"/>
  <c r="N41" i="24" s="1"/>
  <c r="G41" i="24" a="1"/>
  <c r="G41" i="24" s="1"/>
  <c r="J40" i="24" a="1"/>
  <c r="J40" i="24" s="1"/>
  <c r="M39" i="24" a="1"/>
  <c r="M39" i="24" s="1"/>
  <c r="P38" i="24" a="1"/>
  <c r="P38" i="24" s="1"/>
  <c r="H38" i="24" a="1"/>
  <c r="H38" i="24" s="1"/>
  <c r="K37" i="24" a="1"/>
  <c r="K37" i="24" s="1"/>
  <c r="N36" i="24" a="1"/>
  <c r="N36" i="24" s="1"/>
  <c r="G36" i="24" a="1"/>
  <c r="G36" i="24" s="1"/>
  <c r="J35" i="24" a="1"/>
  <c r="J35" i="24" s="1"/>
  <c r="N34" i="24" a="1"/>
  <c r="N34" i="24" s="1"/>
  <c r="F34" i="24" a="1"/>
  <c r="F34" i="24" s="1"/>
  <c r="I33" i="24" a="1"/>
  <c r="I33" i="24" s="1"/>
  <c r="L32" i="24" a="1"/>
  <c r="L32" i="24" s="1"/>
  <c r="O31" i="24" a="1"/>
  <c r="O31" i="24" s="1"/>
  <c r="G31" i="24" a="1"/>
  <c r="G31" i="24" s="1"/>
  <c r="J30" i="24" a="1"/>
  <c r="J30" i="24" s="1"/>
  <c r="M29" i="24" a="1"/>
  <c r="M29" i="24" s="1"/>
  <c r="P28" i="24" a="1"/>
  <c r="P28" i="24" s="1"/>
  <c r="H28" i="24" a="1"/>
  <c r="H28" i="24" s="1"/>
  <c r="K27" i="24" a="1"/>
  <c r="K27" i="24" s="1"/>
  <c r="N26" i="24" a="1"/>
  <c r="N26" i="24" s="1"/>
  <c r="F26" i="24" a="1"/>
  <c r="F26" i="24" s="1"/>
  <c r="I25" i="24" a="1"/>
  <c r="I25" i="24" s="1"/>
  <c r="L24" i="24" a="1"/>
  <c r="L24" i="24" s="1"/>
  <c r="O23" i="24" a="1"/>
  <c r="O23" i="24" s="1"/>
  <c r="G23" i="24" a="1"/>
  <c r="G23" i="24" s="1"/>
  <c r="J22" i="24" a="1"/>
  <c r="J22" i="24" s="1"/>
  <c r="M21" i="24" a="1"/>
  <c r="M21" i="24" s="1"/>
  <c r="P20" i="24" a="1"/>
  <c r="P20" i="24" s="1"/>
  <c r="H20" i="24" a="1"/>
  <c r="H20" i="24" s="1"/>
  <c r="K19" i="24" a="1"/>
  <c r="K19" i="24" s="1"/>
  <c r="N18" i="24" a="1"/>
  <c r="N18" i="24" s="1"/>
  <c r="F18" i="24" a="1"/>
  <c r="F18" i="24" s="1"/>
  <c r="I17" i="24" a="1"/>
  <c r="I17" i="24" s="1"/>
  <c r="L16" i="24" a="1"/>
  <c r="L16" i="24" s="1"/>
  <c r="O15" i="24" a="1"/>
  <c r="O15" i="24" s="1"/>
  <c r="G15" i="24" a="1"/>
  <c r="G15" i="24" s="1"/>
  <c r="E47" i="24" a="1"/>
  <c r="E47" i="24"/>
  <c r="E32" i="24" a="1"/>
  <c r="E32" i="24" s="1"/>
  <c r="E24" i="24" a="1"/>
  <c r="E24" i="24"/>
  <c r="E16" i="24" a="1"/>
  <c r="E16" i="24" s="1"/>
  <c r="I50" i="24" a="1"/>
  <c r="I50" i="24"/>
  <c r="L49" i="24" a="1"/>
  <c r="L49" i="24" s="1"/>
  <c r="O48" i="24" a="1"/>
  <c r="O48" i="24"/>
  <c r="G48" i="24" a="1"/>
  <c r="G48" i="24" s="1"/>
  <c r="J47" i="24" a="1"/>
  <c r="J47" i="24"/>
  <c r="M46" i="24" a="1"/>
  <c r="M46" i="24" s="1"/>
  <c r="P45" i="24" a="1"/>
  <c r="P45" i="24"/>
  <c r="H45" i="24" a="1"/>
  <c r="H45" i="24" s="1"/>
  <c r="L44" i="24" a="1"/>
  <c r="L44" i="24"/>
  <c r="O43" i="24" a="1"/>
  <c r="O43" i="24" s="1"/>
  <c r="G43" i="24" a="1"/>
  <c r="G43" i="24"/>
  <c r="J42" i="24" a="1"/>
  <c r="J42" i="24" s="1"/>
  <c r="M41" i="24" a="1"/>
  <c r="M41" i="24"/>
  <c r="F41" i="24" a="1"/>
  <c r="F41" i="24" s="1"/>
  <c r="I40" i="24" a="1"/>
  <c r="I40" i="24"/>
  <c r="L39" i="24" a="1"/>
  <c r="L39" i="24" s="1"/>
  <c r="O38" i="24" a="1"/>
  <c r="O38" i="24"/>
  <c r="G38" i="24" a="1"/>
  <c r="G38" i="24" s="1"/>
  <c r="J37" i="24" a="1"/>
  <c r="J37" i="24"/>
  <c r="M36" i="24" a="1"/>
  <c r="M36" i="24" s="1"/>
  <c r="F36" i="24" a="1"/>
  <c r="F36" i="24"/>
  <c r="I35" i="24" a="1"/>
  <c r="I35" i="24" s="1"/>
  <c r="M34" i="24" a="1"/>
  <c r="M34" i="24"/>
  <c r="P33" i="24" a="1"/>
  <c r="P33" i="24" s="1"/>
  <c r="H33" i="24" a="1"/>
  <c r="H33" i="24"/>
  <c r="K32" i="24" a="1"/>
  <c r="K32" i="24" s="1"/>
  <c r="N31" i="24" a="1"/>
  <c r="N31" i="24"/>
  <c r="F31" i="24" a="1"/>
  <c r="F31" i="24" s="1"/>
  <c r="I30" i="24" a="1"/>
  <c r="I30" i="24"/>
  <c r="L29" i="24" a="1"/>
  <c r="L29" i="24" s="1"/>
  <c r="O28" i="24" a="1"/>
  <c r="O28" i="24"/>
  <c r="G28" i="24" a="1"/>
  <c r="G28" i="24" s="1"/>
  <c r="J27" i="24" a="1"/>
  <c r="J27" i="24"/>
  <c r="M26" i="24" a="1"/>
  <c r="M26" i="24" s="1"/>
  <c r="P25" i="24" a="1"/>
  <c r="P25" i="24"/>
  <c r="H25" i="24" a="1"/>
  <c r="H25" i="24" s="1"/>
  <c r="K24" i="24" a="1"/>
  <c r="K24" i="24"/>
  <c r="N23" i="24" a="1"/>
  <c r="N23" i="24" s="1"/>
  <c r="F23" i="24" a="1"/>
  <c r="F23" i="24"/>
  <c r="I22" i="24" a="1"/>
  <c r="I22" i="24" s="1"/>
  <c r="L21" i="24" a="1"/>
  <c r="L21" i="24"/>
  <c r="O20" i="24" a="1"/>
  <c r="O20" i="24" s="1"/>
  <c r="G20" i="24" a="1"/>
  <c r="G20" i="24"/>
  <c r="J19" i="24" a="1"/>
  <c r="J19" i="24" s="1"/>
  <c r="M18" i="24" a="1"/>
  <c r="M18" i="24"/>
  <c r="P17" i="24" a="1"/>
  <c r="P17" i="24" s="1"/>
  <c r="H17" i="24" a="1"/>
  <c r="H17" i="24"/>
  <c r="K16" i="24" a="1"/>
  <c r="K16" i="24" s="1"/>
  <c r="N15" i="24" a="1"/>
  <c r="N15" i="24"/>
  <c r="S10" i="17"/>
  <c r="F7" i="61" s="1"/>
  <c r="T10" i="17"/>
  <c r="G7" i="61"/>
  <c r="U10" i="17"/>
  <c r="K27" i="47" s="1"/>
  <c r="V10" i="17"/>
  <c r="L7" i="61"/>
  <c r="K7" i="61" s="1"/>
  <c r="W10" i="17"/>
  <c r="N27" i="47" s="1"/>
  <c r="X10" i="17"/>
  <c r="N7" i="61"/>
  <c r="Y10" i="17"/>
  <c r="P27" i="47" s="1"/>
  <c r="Z10" i="17"/>
  <c r="Q27" i="47"/>
  <c r="AA10" i="17"/>
  <c r="R27" i="47" s="1"/>
  <c r="AB10" i="17"/>
  <c r="S27" i="47"/>
  <c r="AC10" i="17"/>
  <c r="T27" i="47" s="1"/>
  <c r="K28" i="47"/>
  <c r="P28" i="47"/>
  <c r="K29" i="47"/>
  <c r="R29" i="47"/>
  <c r="Q30" i="47"/>
  <c r="R30" i="47"/>
  <c r="Q31" i="47"/>
  <c r="R31" i="47"/>
  <c r="M32" i="47"/>
  <c r="R32" i="47"/>
  <c r="R10" i="17"/>
  <c r="E7" i="61" s="1"/>
  <c r="O31" i="47"/>
  <c r="G27" i="47"/>
  <c r="F28" i="47"/>
  <c r="G30" i="47"/>
  <c r="N31" i="47"/>
  <c r="O29" i="47"/>
  <c r="O30" i="47"/>
  <c r="F29" i="47"/>
  <c r="N28" i="47"/>
  <c r="M28" i="47"/>
  <c r="K8" i="61"/>
  <c r="G31" i="47"/>
  <c r="O27" i="47"/>
  <c r="N32" i="47"/>
  <c r="M27" i="47"/>
  <c r="M30" i="47"/>
  <c r="K10" i="61"/>
  <c r="D26" i="1"/>
  <c r="E27" i="1"/>
  <c r="D27" i="1"/>
  <c r="E26" i="1"/>
  <c r="D25" i="1"/>
  <c r="E25" i="1"/>
  <c r="L48" i="62" l="1"/>
  <c r="M45" i="62"/>
  <c r="L46" i="62"/>
  <c r="L44" i="62"/>
  <c r="L47" i="62"/>
  <c r="L39" i="62"/>
  <c r="L38" i="62"/>
  <c r="M38" i="62"/>
  <c r="N17" i="62"/>
  <c r="M18" i="62"/>
  <c r="N15" i="62"/>
  <c r="M19" i="62"/>
  <c r="L18" i="62"/>
  <c r="M17" i="62"/>
  <c r="N18" i="62"/>
  <c r="N19" i="62"/>
  <c r="D31" i="63"/>
  <c r="D34" i="63"/>
  <c r="D36" i="63"/>
  <c r="D30" i="63"/>
  <c r="D33" i="63"/>
  <c r="D32" i="63"/>
  <c r="D35" i="63"/>
  <c r="E30" i="63"/>
  <c r="Q17" i="63"/>
  <c r="F27" i="47"/>
  <c r="M7" i="61"/>
  <c r="N51" i="22" a="1"/>
  <c r="N51" i="22" s="1"/>
  <c r="AA51" i="22" s="1"/>
  <c r="M48" i="22" a="1"/>
  <c r="M48" i="22" s="1"/>
  <c r="Z48" i="22" s="1"/>
  <c r="F46" i="22" a="1"/>
  <c r="F46" i="22" s="1"/>
  <c r="S46" i="22" s="1"/>
  <c r="K43" i="22" a="1"/>
  <c r="K43" i="22" s="1"/>
  <c r="X43" i="22" s="1"/>
  <c r="L40" i="22" a="1"/>
  <c r="L40" i="22" s="1"/>
  <c r="Y40" i="22" s="1"/>
  <c r="N37" i="22" a="1"/>
  <c r="N37" i="22" s="1"/>
  <c r="AA37" i="22" s="1"/>
  <c r="O34" i="22" a="1"/>
  <c r="O34" i="22" s="1"/>
  <c r="AB34" i="22" s="1"/>
  <c r="P31" i="22" a="1"/>
  <c r="P31" i="22" s="1"/>
  <c r="AC31" i="22" s="1"/>
  <c r="G26" i="22" a="1"/>
  <c r="G26" i="22" s="1"/>
  <c r="T26" i="22" s="1"/>
  <c r="L19" i="22" a="1"/>
  <c r="L19" i="22" s="1"/>
  <c r="Y19" i="22" s="1"/>
  <c r="T11" i="17"/>
  <c r="AB11" i="17"/>
  <c r="S28" i="47" s="1"/>
  <c r="Y12" i="17"/>
  <c r="P29" i="47" s="1"/>
  <c r="AA11" i="17"/>
  <c r="R28" i="47" s="1"/>
  <c r="T12" i="17"/>
  <c r="V14" i="17"/>
  <c r="V12" i="17"/>
  <c r="R11" i="17"/>
  <c r="E8" i="61" s="1"/>
  <c r="AC11" i="17"/>
  <c r="T28" i="47" s="1"/>
  <c r="R14" i="17"/>
  <c r="E11" i="61" s="1"/>
  <c r="Y13" i="17"/>
  <c r="P30" i="47" s="1"/>
  <c r="W12" i="17"/>
  <c r="Y16" i="17"/>
  <c r="K30" i="22" a="1"/>
  <c r="K30" i="22" s="1"/>
  <c r="X30" i="22" s="1"/>
  <c r="M24" i="22" a="1"/>
  <c r="M24" i="22" s="1"/>
  <c r="Z24" i="22" s="1"/>
  <c r="F15" i="24" a="1"/>
  <c r="F15" i="24" s="1"/>
  <c r="G18" i="22" a="1"/>
  <c r="G18" i="22" s="1"/>
  <c r="T18" i="22" s="1"/>
  <c r="J47" i="22" a="1"/>
  <c r="J47" i="22" s="1"/>
  <c r="W47" i="22" s="1"/>
  <c r="N44" i="22" a="1"/>
  <c r="N44" i="22" s="1"/>
  <c r="AA44" i="22" s="1"/>
  <c r="H39" i="22" a="1"/>
  <c r="H39" i="22" s="1"/>
  <c r="U39" i="22" s="1"/>
  <c r="I36" i="22" a="1"/>
  <c r="I36" i="22" s="1"/>
  <c r="V36" i="22" s="1"/>
  <c r="J33" i="22" a="1"/>
  <c r="J33" i="22" s="1"/>
  <c r="W33" i="22" s="1"/>
  <c r="F29" i="22" a="1"/>
  <c r="F29" i="22" s="1"/>
  <c r="S29" i="22" s="1"/>
  <c r="H23" i="22" a="1"/>
  <c r="H23" i="22" s="1"/>
  <c r="U23" i="22" s="1"/>
  <c r="W13" i="17"/>
  <c r="AC14" i="17"/>
  <c r="T31" i="47" s="1"/>
  <c r="AB16" i="17"/>
  <c r="Z16" i="17"/>
  <c r="AA16" i="17"/>
  <c r="R13" i="17"/>
  <c r="E10" i="61" s="1"/>
  <c r="U14" i="17"/>
  <c r="K31" i="47" s="1"/>
  <c r="AC15" i="17"/>
  <c r="T32" i="47" s="1"/>
  <c r="S16" i="17"/>
  <c r="F13" i="61" s="1"/>
  <c r="T15" i="17"/>
  <c r="S14" i="17"/>
  <c r="AC12" i="17"/>
  <c r="T29" i="47" s="1"/>
  <c r="W16" i="79"/>
  <c r="X16" i="79" s="1"/>
  <c r="W15" i="79"/>
  <c r="X15" i="79" s="1"/>
  <c r="Z14" i="23"/>
  <c r="Q43" i="47" s="1"/>
  <c r="U12" i="23"/>
  <c r="K41" i="47" s="1"/>
  <c r="AC13" i="23"/>
  <c r="T42" i="47" s="1"/>
  <c r="R13" i="23"/>
  <c r="E26" i="61" s="1"/>
  <c r="P51" i="41" a="1"/>
  <c r="P51" i="41" s="1"/>
  <c r="J30" i="41" a="1"/>
  <c r="J30" i="41" s="1"/>
  <c r="L56" i="41" a="1"/>
  <c r="L56" i="41" s="1"/>
  <c r="M41" i="41" a="1"/>
  <c r="M41" i="41" s="1"/>
  <c r="E44" i="41" a="1"/>
  <c r="E44" i="41" s="1"/>
  <c r="I55" i="41" a="1"/>
  <c r="I55" i="41" s="1"/>
  <c r="H49" i="41" a="1"/>
  <c r="H49" i="41" s="1"/>
  <c r="L37" i="41" a="1"/>
  <c r="L37" i="41" s="1"/>
  <c r="H22" i="41" a="1"/>
  <c r="H22" i="41" s="1"/>
  <c r="L57" i="41" a="1"/>
  <c r="L57" i="41" s="1"/>
  <c r="N51" i="41" a="1"/>
  <c r="N51" i="41" s="1"/>
  <c r="G45" i="41" a="1"/>
  <c r="G45" i="41" s="1"/>
  <c r="M30" i="41" a="1"/>
  <c r="M30" i="41" s="1"/>
  <c r="N49" i="41" a="1"/>
  <c r="N49" i="41" s="1"/>
  <c r="J44" i="41" a="1"/>
  <c r="J44" i="41" s="1"/>
  <c r="H47" i="41" a="1"/>
  <c r="H47" i="41" s="1"/>
  <c r="I50" i="41" a="1"/>
  <c r="I50" i="41" s="1"/>
  <c r="K25" i="41" a="1"/>
  <c r="K25" i="41" s="1"/>
  <c r="I33" i="41" a="1"/>
  <c r="I33" i="41" s="1"/>
  <c r="M40" i="41" a="1"/>
  <c r="M40" i="41" s="1"/>
  <c r="H46" i="41" a="1"/>
  <c r="H46" i="41" s="1"/>
  <c r="K49" i="41" a="1"/>
  <c r="K49" i="41" s="1"/>
  <c r="I52" i="41" a="1"/>
  <c r="I52" i="41" s="1"/>
  <c r="H55" i="41" a="1"/>
  <c r="H55" i="41" s="1"/>
  <c r="H58" i="41" a="1"/>
  <c r="H58" i="41" s="1"/>
  <c r="E40" i="41" a="1"/>
  <c r="E40" i="41" s="1"/>
  <c r="O23" i="41" a="1"/>
  <c r="O23" i="41" s="1"/>
  <c r="L31" i="41" a="1"/>
  <c r="L31" i="41" s="1"/>
  <c r="H39" i="41" a="1"/>
  <c r="H39" i="41" s="1"/>
  <c r="H45" i="41" a="1"/>
  <c r="H45" i="41" s="1"/>
  <c r="H50" i="41" a="1"/>
  <c r="H50" i="41" s="1"/>
  <c r="I53" i="41" a="1"/>
  <c r="I53" i="41" s="1"/>
  <c r="H56" i="41" a="1"/>
  <c r="H56" i="41" s="1"/>
  <c r="E18" i="41" a="1"/>
  <c r="E18" i="41" s="1"/>
  <c r="E50" i="41" a="1"/>
  <c r="E50" i="41" s="1"/>
  <c r="I30" i="41" a="1"/>
  <c r="I30" i="41" s="1"/>
  <c r="H44" i="41" a="1"/>
  <c r="H44" i="41" s="1"/>
  <c r="K52" i="41" a="1"/>
  <c r="K52" i="41" s="1"/>
  <c r="N57" i="41" a="1"/>
  <c r="N57" i="41" s="1"/>
  <c r="E17" i="41" a="1"/>
  <c r="E17" i="41" s="1"/>
  <c r="O33" i="41" a="1"/>
  <c r="O33" i="41" s="1"/>
  <c r="K46" i="41" a="1"/>
  <c r="K46" i="41" s="1"/>
  <c r="G53" i="41" a="1"/>
  <c r="G53" i="41" s="1"/>
  <c r="E20" i="41" a="1"/>
  <c r="E20" i="41" s="1"/>
  <c r="K22" i="41" a="1"/>
  <c r="K22" i="41" s="1"/>
  <c r="H36" i="41" a="1"/>
  <c r="H36" i="41" s="1"/>
  <c r="J48" i="41" a="1"/>
  <c r="J48" i="41" s="1"/>
  <c r="K54" i="41" a="1"/>
  <c r="K54" i="41" s="1"/>
  <c r="F45" i="41" a="1"/>
  <c r="F45" i="41" s="1"/>
  <c r="I48" i="41" a="1"/>
  <c r="I48" i="41" s="1"/>
  <c r="H18" i="41" a="1"/>
  <c r="H18" i="41" s="1"/>
  <c r="H27" i="41" a="1"/>
  <c r="H27" i="41" s="1"/>
  <c r="O34" i="41" a="1"/>
  <c r="O34" i="41" s="1"/>
  <c r="M42" i="41" a="1"/>
  <c r="M42" i="41" s="1"/>
  <c r="G47" i="41" a="1"/>
  <c r="G47" i="41" s="1"/>
  <c r="G50" i="41" a="1"/>
  <c r="G50" i="41" s="1"/>
  <c r="H53" i="41" a="1"/>
  <c r="H53" i="41" s="1"/>
  <c r="G56" i="41" a="1"/>
  <c r="G56" i="41" s="1"/>
  <c r="P58" i="41" a="1"/>
  <c r="P58" i="41" s="1"/>
  <c r="E46" i="41" a="1"/>
  <c r="E46" i="41" s="1"/>
  <c r="L25" i="41" a="1"/>
  <c r="L25" i="41" s="1"/>
  <c r="H34" i="41" a="1"/>
  <c r="H34" i="41" s="1"/>
  <c r="N40" i="41" a="1"/>
  <c r="N40" i="41" s="1"/>
  <c r="J46" i="41" a="1"/>
  <c r="J46" i="41" s="1"/>
  <c r="P50" i="41" a="1"/>
  <c r="P50" i="41" s="1"/>
  <c r="O53" i="41" a="1"/>
  <c r="O53" i="41" s="1"/>
  <c r="N56" i="41" a="1"/>
  <c r="N56" i="41" s="1"/>
  <c r="E28" i="41" a="1"/>
  <c r="E28" i="41" s="1"/>
  <c r="P18" i="41" a="1"/>
  <c r="P18" i="41" s="1"/>
  <c r="J35" i="41" a="1"/>
  <c r="J35" i="41" s="1"/>
  <c r="I47" i="41" a="1"/>
  <c r="I47" i="41" s="1"/>
  <c r="M53" i="41" a="1"/>
  <c r="M53" i="41" s="1"/>
  <c r="E19" i="41" a="1"/>
  <c r="E19" i="41" s="1"/>
  <c r="M21" i="41" a="1"/>
  <c r="M21" i="41" s="1"/>
  <c r="G37" i="41" a="1"/>
  <c r="G37" i="41" s="1"/>
  <c r="G48" i="41" a="1"/>
  <c r="G48" i="41" s="1"/>
  <c r="O54" i="41" a="1"/>
  <c r="O54" i="41" s="1"/>
  <c r="E33" i="41" a="1"/>
  <c r="E33" i="41" s="1"/>
  <c r="O25" i="41" a="1"/>
  <c r="O25" i="41" s="1"/>
  <c r="L39" i="41" a="1"/>
  <c r="L39" i="41" s="1"/>
  <c r="J50" i="41" a="1"/>
  <c r="J50" i="41" s="1"/>
  <c r="M55" i="41" a="1"/>
  <c r="M55" i="41" s="1"/>
  <c r="E53" i="41" a="1"/>
  <c r="E53" i="41" s="1"/>
  <c r="P32" i="41" a="1"/>
  <c r="P32" i="41" s="1"/>
  <c r="P44" i="41" a="1"/>
  <c r="P44" i="41" s="1"/>
  <c r="J53" i="41" a="1"/>
  <c r="J53" i="41" s="1"/>
  <c r="O58" i="41" a="1"/>
  <c r="O58" i="41" s="1"/>
  <c r="M20" i="43" a="1"/>
  <c r="M20" i="43" s="1"/>
  <c r="M26" i="43" a="1"/>
  <c r="M26" i="43" s="1"/>
  <c r="P31" i="43" a="1"/>
  <c r="P31" i="43" s="1"/>
  <c r="I37" i="43" a="1"/>
  <c r="I37" i="43" s="1"/>
  <c r="I43" i="43" a="1"/>
  <c r="I43" i="43" s="1"/>
  <c r="J50" i="43" a="1"/>
  <c r="J50" i="43" s="1"/>
  <c r="F16" i="43" a="1"/>
  <c r="F16" i="43" s="1"/>
  <c r="J21" i="43" a="1"/>
  <c r="J21" i="43" s="1"/>
  <c r="J27" i="43" a="1"/>
  <c r="J27" i="43" s="1"/>
  <c r="G34" i="43" a="1"/>
  <c r="G34" i="43" s="1"/>
  <c r="I39" i="43" a="1"/>
  <c r="I39" i="43" s="1"/>
  <c r="G44" i="43" a="1"/>
  <c r="G44" i="43" s="1"/>
  <c r="I46" i="43" a="1"/>
  <c r="I46" i="43" s="1"/>
  <c r="L47" i="43" a="1"/>
  <c r="L47" i="43" s="1"/>
  <c r="L49" i="43" a="1"/>
  <c r="L49" i="43" s="1"/>
  <c r="I16" i="43" a="1"/>
  <c r="I16" i="43" s="1"/>
  <c r="I18" i="43" a="1"/>
  <c r="I18" i="43" s="1"/>
  <c r="I20" i="43" a="1"/>
  <c r="I20" i="43" s="1"/>
  <c r="I22" i="43" a="1"/>
  <c r="I22" i="43" s="1"/>
  <c r="P26" i="43" a="1"/>
  <c r="P26" i="43" s="1"/>
  <c r="M29" i="43" a="1"/>
  <c r="M29" i="43" s="1"/>
  <c r="I32" i="43" a="1"/>
  <c r="I32" i="43" s="1"/>
  <c r="I34" i="43" a="1"/>
  <c r="I34" i="43" s="1"/>
  <c r="H40" i="43" a="1"/>
  <c r="H40" i="43" s="1"/>
  <c r="H42" i="43" a="1"/>
  <c r="H42" i="43" s="1"/>
  <c r="J44" i="43" a="1"/>
  <c r="J44" i="43" s="1"/>
  <c r="L46" i="43" a="1"/>
  <c r="L46" i="43" s="1"/>
  <c r="E35" i="43" a="1"/>
  <c r="E35" i="43" s="1"/>
  <c r="E27" i="43" a="1"/>
  <c r="E27" i="43" s="1"/>
  <c r="H33" i="43" a="1"/>
  <c r="H33" i="43" s="1"/>
  <c r="J46" i="43" a="1"/>
  <c r="J46" i="43" s="1"/>
  <c r="S126" i="47"/>
  <c r="O10" i="65"/>
  <c r="G10" i="65"/>
  <c r="G126" i="47"/>
  <c r="M149" i="47"/>
  <c r="J13" i="66"/>
  <c r="W14" i="23"/>
  <c r="X13" i="23"/>
  <c r="AC15" i="23"/>
  <c r="T44" i="47" s="1"/>
  <c r="L30" i="43" a="1"/>
  <c r="L30" i="43" s="1"/>
  <c r="K27" i="43" a="1"/>
  <c r="K27" i="43" s="1"/>
  <c r="O18" i="43" a="1"/>
  <c r="O18" i="43" s="1"/>
  <c r="L51" i="43" a="1"/>
  <c r="L51" i="43" s="1"/>
  <c r="F29" i="43" a="1"/>
  <c r="F29" i="43" s="1"/>
  <c r="E41" i="43" a="1"/>
  <c r="E41" i="43" s="1"/>
  <c r="L50" i="43" a="1"/>
  <c r="L50" i="43" s="1"/>
  <c r="F37" i="43" a="1"/>
  <c r="F37" i="43" s="1"/>
  <c r="M33" i="43" a="1"/>
  <c r="M33" i="43" s="1"/>
  <c r="I30" i="43" a="1"/>
  <c r="I30" i="43" s="1"/>
  <c r="I26" i="43" a="1"/>
  <c r="I26" i="43" s="1"/>
  <c r="M23" i="43" a="1"/>
  <c r="M23" i="43" s="1"/>
  <c r="F21" i="43" a="1"/>
  <c r="F21" i="43" s="1"/>
  <c r="M17" i="43" a="1"/>
  <c r="M17" i="43" s="1"/>
  <c r="E39" i="43" a="1"/>
  <c r="E39" i="43" s="1"/>
  <c r="F50" i="43" a="1"/>
  <c r="F50" i="43" s="1"/>
  <c r="H47" i="43" a="1"/>
  <c r="H47" i="43" s="1"/>
  <c r="O44" i="43" a="1"/>
  <c r="O44" i="43" s="1"/>
  <c r="L40" i="43" a="1"/>
  <c r="L40" i="43" s="1"/>
  <c r="F32" i="43" a="1"/>
  <c r="F32" i="43" s="1"/>
  <c r="F24" i="43" a="1"/>
  <c r="F24" i="43" s="1"/>
  <c r="J17" i="43" a="1"/>
  <c r="J17" i="43" s="1"/>
  <c r="G49" i="43" a="1"/>
  <c r="G49" i="43" s="1"/>
  <c r="K40" i="43" a="1"/>
  <c r="K40" i="43" s="1"/>
  <c r="I33" i="43" a="1"/>
  <c r="I33" i="43" s="1"/>
  <c r="J25" i="43" a="1"/>
  <c r="J25" i="43" s="1"/>
  <c r="I17" i="43" a="1"/>
  <c r="I17" i="43" s="1"/>
  <c r="E36" i="41" a="1"/>
  <c r="E36" i="41" s="1"/>
  <c r="M51" i="41" a="1"/>
  <c r="M51" i="41" s="1"/>
  <c r="M39" i="41" a="1"/>
  <c r="M39" i="41" s="1"/>
  <c r="L22" i="41" a="1"/>
  <c r="L22" i="41" s="1"/>
  <c r="N52" i="41" a="1"/>
  <c r="N52" i="41" s="1"/>
  <c r="O32" i="41" a="1"/>
  <c r="O32" i="41" s="1"/>
  <c r="O57" i="41" a="1"/>
  <c r="O57" i="41" s="1"/>
  <c r="F43" i="41" a="1"/>
  <c r="F43" i="41" s="1"/>
  <c r="E51" i="41" a="1"/>
  <c r="E51" i="41" s="1"/>
  <c r="N50" i="41" a="1"/>
  <c r="N50" i="41" s="1"/>
  <c r="N26" i="41" a="1"/>
  <c r="N26" i="41" s="1"/>
  <c r="I58" i="41" a="1"/>
  <c r="I58" i="41" s="1"/>
  <c r="J52" i="41" a="1"/>
  <c r="J52" i="41" s="1"/>
  <c r="P43" i="41" a="1"/>
  <c r="P43" i="41" s="1"/>
  <c r="P29" i="41" a="1"/>
  <c r="P29" i="41" s="1"/>
  <c r="E30" i="41" a="1"/>
  <c r="E30" i="41" s="1"/>
  <c r="M54" i="41" a="1"/>
  <c r="M54" i="41" s="1"/>
  <c r="K48" i="41" a="1"/>
  <c r="K48" i="41" s="1"/>
  <c r="I38" i="41" a="1"/>
  <c r="I38" i="41" s="1"/>
  <c r="O22" i="41" a="1"/>
  <c r="O22" i="41" s="1"/>
  <c r="L46" i="41" a="1"/>
  <c r="L46" i="41" s="1"/>
  <c r="N22" i="43" a="1"/>
  <c r="N22" i="43" s="1"/>
  <c r="E38" i="43" a="1"/>
  <c r="E38" i="43" s="1"/>
  <c r="H46" i="43" a="1"/>
  <c r="H46" i="43" s="1"/>
  <c r="L38" i="43" a="1"/>
  <c r="L38" i="43" s="1"/>
  <c r="M30" i="43" a="1"/>
  <c r="M30" i="43" s="1"/>
  <c r="K57" i="41" a="1"/>
  <c r="K57" i="41" s="1"/>
  <c r="G49" i="41" a="1"/>
  <c r="G49" i="41" s="1"/>
  <c r="I36" i="41" a="1"/>
  <c r="I36" i="41" s="1"/>
  <c r="E35" i="41" a="1"/>
  <c r="E35" i="41" s="1"/>
  <c r="L51" i="41" a="1"/>
  <c r="L51" i="41" s="1"/>
  <c r="I29" i="41" a="1"/>
  <c r="I29" i="41" s="1"/>
  <c r="K40" i="41" a="1"/>
  <c r="K40" i="41" s="1"/>
  <c r="E38" i="41" a="1"/>
  <c r="E38" i="41" s="1"/>
  <c r="M48" i="41" a="1"/>
  <c r="M48" i="41" s="1"/>
  <c r="H23" i="41" a="1"/>
  <c r="H23" i="41" s="1"/>
  <c r="M57" i="41" a="1"/>
  <c r="M57" i="41" s="1"/>
  <c r="O51" i="41" a="1"/>
  <c r="O51" i="41" s="1"/>
  <c r="N42" i="41" a="1"/>
  <c r="N42" i="41" s="1"/>
  <c r="J27" i="41" a="1"/>
  <c r="J27" i="41" s="1"/>
  <c r="E24" i="41" a="1"/>
  <c r="E24" i="41" s="1"/>
  <c r="N53" i="41" a="1"/>
  <c r="N53" i="41" s="1"/>
  <c r="P47" i="41" a="1"/>
  <c r="P47" i="41" s="1"/>
  <c r="M36" i="41" a="1"/>
  <c r="M36" i="41" s="1"/>
  <c r="O20" i="41" a="1"/>
  <c r="O20" i="41" s="1"/>
  <c r="F46" i="41" a="1"/>
  <c r="F46" i="41" s="1"/>
  <c r="J12" i="65"/>
  <c r="N128" i="47"/>
  <c r="T126" i="47"/>
  <c r="P10" i="65"/>
  <c r="L10" i="65"/>
  <c r="P126" i="47"/>
  <c r="N124" i="47"/>
  <c r="J8" i="65"/>
  <c r="F8" i="65"/>
  <c r="F124" i="47"/>
  <c r="L10" i="62"/>
  <c r="L11" i="62"/>
  <c r="R233" i="60" a="1"/>
  <c r="R233" i="60" s="1"/>
  <c r="R251" i="60" a="1"/>
  <c r="R251" i="60" s="1"/>
  <c r="R35" i="60" a="1"/>
  <c r="R35" i="60" s="1"/>
  <c r="R215" i="60" a="1"/>
  <c r="R215" i="60" s="1"/>
  <c r="R167" i="60" a="1"/>
  <c r="R167" i="60" s="1"/>
  <c r="R23" i="60" a="1"/>
  <c r="R23" i="60" s="1"/>
  <c r="R101" i="60" a="1"/>
  <c r="R101" i="60" s="1"/>
  <c r="R77" i="60" a="1"/>
  <c r="R77" i="60" s="1"/>
  <c r="R155" i="60" a="1"/>
  <c r="R155" i="60" s="1"/>
  <c r="R47" i="60" a="1"/>
  <c r="R47" i="60" s="1"/>
  <c r="R263" i="60" a="1"/>
  <c r="R263" i="60" s="1"/>
  <c r="R89" i="60" a="1"/>
  <c r="R89" i="60" s="1"/>
  <c r="R143" i="60" a="1"/>
  <c r="R143" i="60" s="1"/>
  <c r="R95" i="60" a="1"/>
  <c r="R95" i="60" s="1"/>
  <c r="R173" i="60" a="1"/>
  <c r="R173" i="60" s="1"/>
  <c r="R113" i="60" a="1"/>
  <c r="R113" i="60" s="1"/>
  <c r="R185" i="60" a="1"/>
  <c r="R185" i="60" s="1"/>
  <c r="R191" i="60" a="1"/>
  <c r="R191" i="60" s="1"/>
  <c r="S236" i="60" a="1"/>
  <c r="S236" i="60" s="1"/>
  <c r="S254" i="60" a="1"/>
  <c r="S254" i="60" s="1"/>
  <c r="S164" i="60" a="1"/>
  <c r="S164" i="60" s="1"/>
  <c r="S92" i="60" a="1"/>
  <c r="S92" i="60" s="1"/>
  <c r="S20" i="60" a="1"/>
  <c r="S20" i="60" s="1"/>
  <c r="S224" i="60" a="1"/>
  <c r="S224" i="60" s="1"/>
  <c r="S194" i="60" a="1"/>
  <c r="S194" i="60" s="1"/>
  <c r="S62" i="60" a="1"/>
  <c r="S62" i="60" s="1"/>
  <c r="S134" i="60" a="1"/>
  <c r="S134" i="60" s="1"/>
  <c r="S110" i="60" a="1"/>
  <c r="S110" i="60" s="1"/>
  <c r="S38" i="60" a="1"/>
  <c r="S38" i="60" s="1"/>
  <c r="S32" i="60" a="1"/>
  <c r="S32" i="60" s="1"/>
  <c r="S260" i="60" a="1"/>
  <c r="S260" i="60" s="1"/>
  <c r="S80" i="60" a="1"/>
  <c r="S80" i="60" s="1"/>
  <c r="S44" i="60" a="1"/>
  <c r="S44" i="60" s="1"/>
  <c r="S230" i="60" a="1"/>
  <c r="S230" i="60" s="1"/>
  <c r="S170" i="60" a="1"/>
  <c r="S170" i="60" s="1"/>
  <c r="S74" i="60" a="1"/>
  <c r="S74" i="60" s="1"/>
  <c r="S68" i="60" a="1"/>
  <c r="S68" i="60" s="1"/>
  <c r="P57" i="68"/>
  <c r="M57" i="68"/>
  <c r="S49" i="68"/>
  <c r="P49" i="68"/>
  <c r="T49" i="68"/>
  <c r="O33" i="68"/>
  <c r="P33" i="68"/>
  <c r="R25" i="68"/>
  <c r="N25" i="68"/>
  <c r="P25" i="68"/>
  <c r="R287" i="68"/>
  <c r="O287" i="68"/>
  <c r="M287" i="68"/>
  <c r="P575" i="68"/>
  <c r="L575" i="68"/>
  <c r="Q575" i="68"/>
  <c r="L671" i="68"/>
  <c r="M671" i="68"/>
  <c r="R62" i="68"/>
  <c r="L62" i="68"/>
  <c r="L51" i="68"/>
  <c r="R51" i="68"/>
  <c r="P51" i="68"/>
  <c r="N51" i="68"/>
  <c r="T27" i="68"/>
  <c r="S27" i="68"/>
  <c r="L27" i="68"/>
  <c r="R27" i="68"/>
  <c r="N27" i="68"/>
  <c r="O27" i="68"/>
  <c r="P27" i="68"/>
  <c r="T95" i="68"/>
  <c r="L95" i="68"/>
  <c r="Q95" i="68"/>
  <c r="S95" i="68"/>
  <c r="P95" i="68"/>
  <c r="M95" i="68"/>
  <c r="R95" i="68"/>
  <c r="Q487" i="68"/>
  <c r="T487" i="68"/>
  <c r="N679" i="68"/>
  <c r="L679" i="68"/>
  <c r="N14" i="61"/>
  <c r="I280" i="79" s="1" a="1"/>
  <c r="I280" i="79" s="1"/>
  <c r="N12" i="79" s="1" a="1"/>
  <c r="N12" i="79" s="1"/>
  <c r="H280" i="79" a="1"/>
  <c r="H280" i="79" s="1"/>
  <c r="M12" i="79" s="1" a="1"/>
  <c r="M12" i="79" s="1"/>
  <c r="B1412" i="20"/>
  <c r="B1075" i="20"/>
  <c r="B1239" i="20"/>
  <c r="B1413" i="20"/>
  <c r="B1080" i="20"/>
  <c r="B1248" i="20"/>
  <c r="B1077" i="20"/>
  <c r="B1411" i="20"/>
  <c r="B1246" i="20"/>
  <c r="B1081" i="20"/>
  <c r="B1423" i="20"/>
  <c r="B1250" i="20"/>
  <c r="B932" i="20"/>
  <c r="B273" i="20"/>
  <c r="B609" i="20"/>
  <c r="B107" i="20"/>
  <c r="B603" i="20"/>
  <c r="B939" i="20"/>
  <c r="B260" i="20"/>
  <c r="B604" i="20"/>
  <c r="B940" i="20"/>
  <c r="B263" i="20"/>
  <c r="B599" i="20"/>
  <c r="B943" i="20"/>
  <c r="B430" i="20"/>
  <c r="B98" i="20"/>
  <c r="B776" i="20"/>
  <c r="B101" i="20"/>
  <c r="B778" i="20"/>
  <c r="B437" i="20"/>
  <c r="B1420" i="20"/>
  <c r="B1087" i="20"/>
  <c r="B1417" i="20"/>
  <c r="B1240" i="20"/>
  <c r="B1418" i="20"/>
  <c r="B1419" i="20"/>
  <c r="B1422" i="20"/>
  <c r="B1415" i="20"/>
  <c r="B934" i="20"/>
  <c r="B936" i="20"/>
  <c r="B105" i="20"/>
  <c r="B601" i="20"/>
  <c r="B267" i="20"/>
  <c r="B771" i="20"/>
  <c r="B108" i="20"/>
  <c r="B612" i="20"/>
  <c r="B95" i="20"/>
  <c r="B439" i="20"/>
  <c r="B774" i="20"/>
  <c r="B605" i="20"/>
  <c r="B261" i="20"/>
  <c r="B102" i="20"/>
  <c r="B945" i="20"/>
  <c r="B106" i="20"/>
  <c r="B770" i="20"/>
  <c r="B429" i="20"/>
  <c r="B1416" i="20"/>
  <c r="B1243" i="20"/>
  <c r="B1076" i="20"/>
  <c r="B1410" i="20"/>
  <c r="B1078" i="20"/>
  <c r="B1241" i="20"/>
  <c r="B1242" i="20"/>
  <c r="B97" i="20"/>
  <c r="B769" i="20"/>
  <c r="B435" i="20"/>
  <c r="B100" i="20"/>
  <c r="B772" i="20"/>
  <c r="B271" i="20"/>
  <c r="B775" i="20"/>
  <c r="B602" i="20"/>
  <c r="B942" i="20"/>
  <c r="B606" i="20"/>
  <c r="B781" i="20"/>
  <c r="B266" i="20"/>
  <c r="B109" i="20"/>
  <c r="B938" i="20"/>
  <c r="B1079" i="20"/>
  <c r="B1421" i="20"/>
  <c r="B1085" i="20"/>
  <c r="B1414" i="20"/>
  <c r="B1082" i="20"/>
  <c r="B441" i="20"/>
  <c r="B611" i="20"/>
  <c r="B428" i="20"/>
  <c r="B103" i="20"/>
  <c r="B274" i="20"/>
  <c r="B434" i="20"/>
  <c r="B104" i="20"/>
  <c r="B768" i="20"/>
  <c r="B937" i="20"/>
  <c r="B773" i="20"/>
  <c r="B1083" i="20"/>
  <c r="B1244" i="20"/>
  <c r="B1086" i="20"/>
  <c r="B935" i="20"/>
  <c r="B265" i="20"/>
  <c r="B427" i="20"/>
  <c r="B436" i="20"/>
  <c r="B607" i="20"/>
  <c r="B272" i="20"/>
  <c r="B264" i="20"/>
  <c r="B269" i="20"/>
  <c r="B600" i="20"/>
  <c r="B1084" i="20"/>
  <c r="B1073" i="20"/>
  <c r="B931" i="20"/>
  <c r="B779" i="20"/>
  <c r="B96" i="20"/>
  <c r="B438" i="20"/>
  <c r="B1424" i="20"/>
  <c r="B1252" i="20"/>
  <c r="B1249" i="20"/>
  <c r="B433" i="20"/>
  <c r="B431" i="20"/>
  <c r="B941" i="20"/>
  <c r="B944" i="20"/>
  <c r="B440" i="20"/>
  <c r="B270" i="20"/>
  <c r="L30" i="62"/>
  <c r="L34" i="62"/>
  <c r="L12" i="62"/>
  <c r="H108" i="47"/>
  <c r="H107" i="47"/>
  <c r="R227" i="60" a="1"/>
  <c r="R227" i="60" s="1"/>
  <c r="R83" i="60" a="1"/>
  <c r="R83" i="60" s="1"/>
  <c r="R65" i="60" a="1"/>
  <c r="R65" i="60" s="1"/>
  <c r="R107" i="60" a="1"/>
  <c r="R107" i="60" s="1"/>
  <c r="S104" i="60" a="1"/>
  <c r="S104" i="60" s="1"/>
  <c r="S26" i="60" a="1"/>
  <c r="S26" i="60" s="1"/>
  <c r="S50" i="60" a="1"/>
  <c r="S50" i="60" s="1"/>
  <c r="S116" i="60" a="1"/>
  <c r="S116" i="60" s="1"/>
  <c r="R17" i="60" a="1"/>
  <c r="R17" i="60" s="1"/>
  <c r="R197" i="60" a="1"/>
  <c r="R197" i="60" s="1"/>
  <c r="S248" i="60" a="1"/>
  <c r="S248" i="60" s="1"/>
  <c r="R245" i="60" a="1"/>
  <c r="R245" i="60" s="1"/>
  <c r="R253" i="60" a="1"/>
  <c r="R253" i="60" s="1"/>
  <c r="R163" i="60" a="1"/>
  <c r="R163" i="60" s="1"/>
  <c r="R181" i="60" a="1"/>
  <c r="R181" i="60" s="1"/>
  <c r="R133" i="60" a="1"/>
  <c r="R133" i="60" s="1"/>
  <c r="R31" i="60" a="1"/>
  <c r="R31" i="60" s="1"/>
  <c r="R49" i="60" a="1"/>
  <c r="R49" i="60" s="1"/>
  <c r="R19" i="60" a="1"/>
  <c r="R19" i="60" s="1"/>
  <c r="R115" i="60" a="1"/>
  <c r="R115" i="60" s="1"/>
  <c r="R73" i="60" a="1"/>
  <c r="R73" i="60" s="1"/>
  <c r="R61" i="60" a="1"/>
  <c r="R61" i="60" s="1"/>
  <c r="R139" i="60" a="1"/>
  <c r="R139" i="60" s="1"/>
  <c r="R121" i="60" a="1"/>
  <c r="R121" i="60" s="1"/>
  <c r="N283" i="68"/>
  <c r="O95" i="68"/>
  <c r="R262" i="60" a="1"/>
  <c r="R262" i="60" s="1"/>
  <c r="R88" i="60" a="1"/>
  <c r="R88" i="60" s="1"/>
  <c r="R136" i="60" a="1"/>
  <c r="R136" i="60" s="1"/>
  <c r="R64" i="60" a="1"/>
  <c r="R64" i="60" s="1"/>
  <c r="R46" i="60" a="1"/>
  <c r="R46" i="60" s="1"/>
  <c r="R226" i="60" a="1"/>
  <c r="R226" i="60" s="1"/>
  <c r="R106" i="60" a="1"/>
  <c r="R106" i="60" s="1"/>
  <c r="R94" i="60" a="1"/>
  <c r="R94" i="60" s="1"/>
  <c r="R172" i="60" a="1"/>
  <c r="R172" i="60" s="1"/>
  <c r="R190" i="60" a="1"/>
  <c r="R190" i="60" s="1"/>
  <c r="R178" i="60" a="1"/>
  <c r="R178" i="60" s="1"/>
  <c r="R142" i="60" a="1"/>
  <c r="R142" i="60" s="1"/>
  <c r="S575" i="68"/>
  <c r="L49" i="68"/>
  <c r="O578" i="68"/>
  <c r="T578" i="68"/>
  <c r="O25" i="68"/>
  <c r="N671" i="68"/>
  <c r="Q391" i="68"/>
  <c r="O51" i="68"/>
  <c r="Q679" i="68"/>
  <c r="R487" i="68"/>
  <c r="N287" i="68"/>
  <c r="Q27" i="68"/>
  <c r="T51" i="68"/>
  <c r="Q141" i="68"/>
  <c r="O141" i="68"/>
  <c r="N46" i="68"/>
  <c r="Q46" i="68"/>
  <c r="O46" i="68"/>
  <c r="M22" i="68"/>
  <c r="R22" i="68"/>
  <c r="M247" i="68"/>
  <c r="L247" i="68"/>
  <c r="O247" i="68"/>
  <c r="R247" i="68"/>
  <c r="T498" i="68"/>
  <c r="L498" i="68"/>
  <c r="P498" i="68"/>
  <c r="Q498" i="68"/>
  <c r="N498" i="68"/>
  <c r="L152" i="68"/>
  <c r="P152" i="68"/>
  <c r="P150" i="68"/>
  <c r="L150" i="68"/>
  <c r="S150" i="68"/>
  <c r="O148" i="68"/>
  <c r="M148" i="68"/>
  <c r="T148" i="68"/>
  <c r="S148" i="68"/>
  <c r="O250" i="68"/>
  <c r="S250" i="68"/>
  <c r="R250" i="68"/>
  <c r="R159" i="68"/>
  <c r="N159" i="68"/>
  <c r="T438" i="68"/>
  <c r="M438" i="68"/>
  <c r="N255" i="68"/>
  <c r="S255" i="68"/>
  <c r="M255" i="68"/>
  <c r="R246" i="68"/>
  <c r="N246" i="68"/>
  <c r="S249" i="68"/>
  <c r="O249" i="68"/>
  <c r="M249" i="68"/>
  <c r="S597" i="68"/>
  <c r="Q597" i="68"/>
  <c r="M597" i="68"/>
  <c r="N65" i="68"/>
  <c r="O65" i="68"/>
  <c r="P97" i="68"/>
  <c r="Q97" i="68"/>
  <c r="P44" i="68"/>
  <c r="T44" i="68"/>
  <c r="S44" i="68"/>
  <c r="R60" i="68"/>
  <c r="T60" i="68"/>
  <c r="S76" i="68"/>
  <c r="N76" i="68"/>
  <c r="T76" i="68"/>
  <c r="R76" i="68"/>
  <c r="Q76" i="68"/>
  <c r="B262" i="20"/>
  <c r="B268" i="20"/>
  <c r="B933" i="20"/>
  <c r="B1253" i="20"/>
  <c r="B1003" i="20"/>
  <c r="B1332" i="20"/>
  <c r="B1169" i="20"/>
  <c r="B1159" i="20"/>
  <c r="B1326" i="20"/>
  <c r="B345" i="20"/>
  <c r="B180" i="20"/>
  <c r="B176" i="20"/>
  <c r="B696" i="20"/>
  <c r="B858" i="20"/>
  <c r="B1329" i="20"/>
  <c r="B691" i="20"/>
  <c r="B178" i="20"/>
  <c r="B37" i="20"/>
  <c r="B849" i="20"/>
  <c r="B697" i="20"/>
  <c r="B687" i="20"/>
  <c r="B856" i="20"/>
  <c r="B1335" i="20"/>
  <c r="B524" i="20"/>
  <c r="B698" i="20"/>
  <c r="B1162" i="20"/>
  <c r="B183" i="20"/>
  <c r="B1356" i="20"/>
  <c r="B1190" i="20"/>
  <c r="B1359" i="20"/>
  <c r="B377" i="20"/>
  <c r="B212" i="20"/>
  <c r="B552" i="20"/>
  <c r="B884" i="20"/>
  <c r="B714" i="20"/>
  <c r="B719" i="20"/>
  <c r="B376" i="20"/>
  <c r="B1191" i="20"/>
  <c r="J31" i="62"/>
  <c r="J30" i="62"/>
  <c r="J32" i="62"/>
  <c r="J33" i="62"/>
  <c r="J34" i="62"/>
  <c r="M22" i="42" a="1"/>
  <c r="M22" i="42" s="1"/>
  <c r="L9" i="62"/>
  <c r="M107" i="47"/>
  <c r="R85" i="60" a="1"/>
  <c r="R85" i="60" s="1"/>
  <c r="R221" i="60" a="1"/>
  <c r="R221" i="60" s="1"/>
  <c r="R137" i="60" a="1"/>
  <c r="R137" i="60" s="1"/>
  <c r="R29" i="60" a="1"/>
  <c r="R29" i="60" s="1"/>
  <c r="R175" i="60" a="1"/>
  <c r="R175" i="60" s="1"/>
  <c r="R205" i="60" a="1"/>
  <c r="R205" i="60" s="1"/>
  <c r="R37" i="60" a="1"/>
  <c r="R37" i="60" s="1"/>
  <c r="R131" i="60" a="1"/>
  <c r="R131" i="60" s="1"/>
  <c r="R179" i="60" a="1"/>
  <c r="R179" i="60" s="1"/>
  <c r="S212" i="60" a="1"/>
  <c r="S212" i="60" s="1"/>
  <c r="S146" i="60" a="1"/>
  <c r="S146" i="60" s="1"/>
  <c r="R187" i="60" a="1"/>
  <c r="R187" i="60" s="1"/>
  <c r="S158" i="60" a="1"/>
  <c r="S158" i="60" s="1"/>
  <c r="S188" i="60" a="1"/>
  <c r="S188" i="60" s="1"/>
  <c r="S56" i="60" a="1"/>
  <c r="S56" i="60" s="1"/>
  <c r="R161" i="60" a="1"/>
  <c r="R161" i="60" s="1"/>
  <c r="R255" i="68"/>
  <c r="S191" i="68"/>
  <c r="T251" i="60" a="1"/>
  <c r="T251" i="60" s="1"/>
  <c r="T173" i="60" a="1"/>
  <c r="T173" i="60" s="1"/>
  <c r="T179" i="60" a="1"/>
  <c r="T179" i="60" s="1"/>
  <c r="T149" i="60" a="1"/>
  <c r="T149" i="60" s="1"/>
  <c r="T155" i="60" a="1"/>
  <c r="T155" i="60" s="1"/>
  <c r="T131" i="60" a="1"/>
  <c r="T131" i="60" s="1"/>
  <c r="T161" i="60" a="1"/>
  <c r="T161" i="60" s="1"/>
  <c r="T17" i="60" a="1"/>
  <c r="T17" i="60" s="1"/>
  <c r="T185" i="60" a="1"/>
  <c r="T185" i="60" s="1"/>
  <c r="T47" i="60" a="1"/>
  <c r="T47" i="60" s="1"/>
  <c r="T227" i="60" a="1"/>
  <c r="T227" i="60" s="1"/>
  <c r="T23" i="60" a="1"/>
  <c r="T23" i="60" s="1"/>
  <c r="T95" i="60" a="1"/>
  <c r="T95" i="60" s="1"/>
  <c r="N95" i="68"/>
  <c r="P255" i="68"/>
  <c r="N33" i="68"/>
  <c r="Q244" i="60" a="1"/>
  <c r="Q244" i="60" s="1"/>
  <c r="Q16" i="60" a="1"/>
  <c r="Q16" i="60" s="1"/>
  <c r="Q34" i="60" a="1"/>
  <c r="Q34" i="60" s="1"/>
  <c r="Q154" i="60" a="1"/>
  <c r="Q154" i="60" s="1"/>
  <c r="Q118" i="60" a="1"/>
  <c r="Q118" i="60" s="1"/>
  <c r="Q130" i="60" a="1"/>
  <c r="Q130" i="60" s="1"/>
  <c r="Q64" i="60" a="1"/>
  <c r="Q64" i="60" s="1"/>
  <c r="Q76" i="60" a="1"/>
  <c r="Q76" i="60" s="1"/>
  <c r="Q148" i="60" a="1"/>
  <c r="Q148" i="60" s="1"/>
  <c r="Q250" i="60" a="1"/>
  <c r="Q250" i="60" s="1"/>
  <c r="Q160" i="60" a="1"/>
  <c r="Q160" i="60" s="1"/>
  <c r="Q52" i="60" a="1"/>
  <c r="Q52" i="60" s="1"/>
  <c r="Q70" i="60" a="1"/>
  <c r="Q70" i="60" s="1"/>
  <c r="Q178" i="60" a="1"/>
  <c r="Q178" i="60" s="1"/>
  <c r="Q190" i="60" a="1"/>
  <c r="Q190" i="60" s="1"/>
  <c r="Q226" i="60" a="1"/>
  <c r="Q226" i="60" s="1"/>
  <c r="Q100" i="60" a="1"/>
  <c r="Q100" i="60" s="1"/>
  <c r="Q112" i="60" a="1"/>
  <c r="Q112" i="60" s="1"/>
  <c r="S256" i="60" a="1"/>
  <c r="S256" i="60" s="1"/>
  <c r="S16" i="60" a="1"/>
  <c r="S16" i="60" s="1"/>
  <c r="S130" i="60" a="1"/>
  <c r="S130" i="60" s="1"/>
  <c r="S112" i="60" a="1"/>
  <c r="S112" i="60" s="1"/>
  <c r="S76" i="60" a="1"/>
  <c r="S76" i="60" s="1"/>
  <c r="S100" i="60" a="1"/>
  <c r="S100" i="60" s="1"/>
  <c r="S208" i="60" a="1"/>
  <c r="S208" i="60" s="1"/>
  <c r="S34" i="60" a="1"/>
  <c r="S34" i="60" s="1"/>
  <c r="S106" i="60" a="1"/>
  <c r="S106" i="60" s="1"/>
  <c r="S190" i="60" a="1"/>
  <c r="S190" i="60" s="1"/>
  <c r="S46" i="60" a="1"/>
  <c r="S46" i="60" s="1"/>
  <c r="S232" i="60" a="1"/>
  <c r="S232" i="60" s="1"/>
  <c r="S250" i="60" a="1"/>
  <c r="S250" i="60" s="1"/>
  <c r="S196" i="60" a="1"/>
  <c r="S196" i="60" s="1"/>
  <c r="S88" i="60" a="1"/>
  <c r="S88" i="60" s="1"/>
  <c r="S22" i="60" a="1"/>
  <c r="S22" i="60" s="1"/>
  <c r="S40" i="60" a="1"/>
  <c r="S40" i="60" s="1"/>
  <c r="S64" i="60" a="1"/>
  <c r="S64" i="60" s="1"/>
  <c r="S178" i="60" a="1"/>
  <c r="S178" i="60" s="1"/>
  <c r="N575" i="68"/>
  <c r="Q49" i="68"/>
  <c r="M49" i="68"/>
  <c r="L109" i="68"/>
  <c r="N97" i="68"/>
  <c r="N578" i="68"/>
  <c r="O438" i="68"/>
  <c r="O671" i="68"/>
  <c r="T391" i="68"/>
  <c r="O49" i="68"/>
  <c r="L22" i="68"/>
  <c r="L250" i="68"/>
  <c r="T159" i="68"/>
  <c r="R679" i="68"/>
  <c r="L246" i="68"/>
  <c r="M141" i="68"/>
  <c r="S287" i="68"/>
  <c r="P141" i="68"/>
  <c r="S97" i="68"/>
  <c r="P65" i="68"/>
  <c r="S30" i="68"/>
  <c r="M378" i="68"/>
  <c r="L59" i="68"/>
  <c r="O59" i="68"/>
  <c r="M59" i="68"/>
  <c r="T59" i="68"/>
  <c r="S59" i="68"/>
  <c r="Q43" i="68"/>
  <c r="S43" i="68"/>
  <c r="T238" i="68"/>
  <c r="M238" i="68"/>
  <c r="Q238" i="68"/>
  <c r="Q522" i="68"/>
  <c r="R522" i="68"/>
  <c r="N259" i="68"/>
  <c r="L259" i="68"/>
  <c r="T643" i="68"/>
  <c r="M643" i="68"/>
  <c r="O202" i="68"/>
  <c r="S202" i="68"/>
  <c r="S398" i="68"/>
  <c r="P398" i="68"/>
  <c r="R398" i="68"/>
  <c r="T494" i="68"/>
  <c r="N494" i="68"/>
  <c r="P590" i="68"/>
  <c r="S590" i="68"/>
  <c r="R590" i="68"/>
  <c r="T688" i="68"/>
  <c r="O688" i="68"/>
  <c r="M166" i="68"/>
  <c r="S166" i="68"/>
  <c r="R166" i="68"/>
  <c r="L166" i="68"/>
  <c r="P166" i="68"/>
  <c r="O177" i="68"/>
  <c r="N177" i="68"/>
  <c r="R177" i="68"/>
  <c r="S263" i="68"/>
  <c r="T263" i="68"/>
  <c r="L263" i="68"/>
  <c r="P263" i="68"/>
  <c r="M272" i="68"/>
  <c r="S272" i="68"/>
  <c r="N272" i="68"/>
  <c r="P272" i="68"/>
  <c r="R272" i="68"/>
  <c r="O272" i="68"/>
  <c r="R273" i="68"/>
  <c r="Q273" i="68"/>
  <c r="S273" i="68"/>
  <c r="P273" i="68"/>
  <c r="T273" i="68"/>
  <c r="T265" i="68"/>
  <c r="R265" i="68"/>
  <c r="L265" i="68"/>
  <c r="P265" i="68"/>
  <c r="S265" i="68"/>
  <c r="S360" i="68"/>
  <c r="Q360" i="68"/>
  <c r="N360" i="68"/>
  <c r="N267" i="68"/>
  <c r="T267" i="68"/>
  <c r="Q267" i="68"/>
  <c r="S267" i="68"/>
  <c r="Q362" i="68"/>
  <c r="R362" i="68"/>
  <c r="L362" i="68"/>
  <c r="L366" i="68"/>
  <c r="M366" i="68"/>
  <c r="P366" i="68"/>
  <c r="R366" i="68"/>
  <c r="O366" i="68"/>
  <c r="Q463" i="68"/>
  <c r="N463" i="68"/>
  <c r="R463" i="68"/>
  <c r="O455" i="68"/>
  <c r="T455" i="68"/>
  <c r="N455" i="68"/>
  <c r="L461" i="68"/>
  <c r="T461" i="68"/>
  <c r="S461" i="68"/>
  <c r="O461" i="68"/>
  <c r="P464" i="68"/>
  <c r="N464" i="68"/>
  <c r="R464" i="68"/>
  <c r="S464" i="68"/>
  <c r="Q546" i="68"/>
  <c r="M548" i="68"/>
  <c r="R548" i="68"/>
  <c r="Q548" i="68"/>
  <c r="N548" i="68"/>
  <c r="Q561" i="68"/>
  <c r="S561" i="68"/>
  <c r="L561" i="68"/>
  <c r="T561" i="68"/>
  <c r="Q551" i="68"/>
  <c r="M551" i="68"/>
  <c r="R551" i="68"/>
  <c r="N551" i="68"/>
  <c r="Q647" i="68"/>
  <c r="R647" i="68"/>
  <c r="Q654" i="68"/>
  <c r="T654" i="68"/>
  <c r="R657" i="68"/>
  <c r="S657" i="68"/>
  <c r="O657" i="68"/>
  <c r="P657" i="68"/>
  <c r="R650" i="68"/>
  <c r="M650" i="68"/>
  <c r="O650" i="68"/>
  <c r="Q650" i="68"/>
  <c r="R648" i="68"/>
  <c r="S648" i="68"/>
  <c r="L648" i="68"/>
  <c r="N648" i="68"/>
  <c r="L104" i="68"/>
  <c r="T104" i="68"/>
  <c r="Q23" i="68"/>
  <c r="O23" i="68"/>
  <c r="S23" i="68"/>
  <c r="T215" i="68"/>
  <c r="P215" i="68"/>
  <c r="O210" i="68"/>
  <c r="T210" i="68"/>
  <c r="O403" i="68"/>
  <c r="M403" i="68"/>
  <c r="Q403" i="68"/>
  <c r="L403" i="68"/>
  <c r="R499" i="68"/>
  <c r="L499" i="68"/>
  <c r="M595" i="68"/>
  <c r="L595" i="68"/>
  <c r="N595" i="68"/>
  <c r="O158" i="68"/>
  <c r="M158" i="68"/>
  <c r="S158" i="68"/>
  <c r="P158" i="68"/>
  <c r="Q158" i="68"/>
  <c r="Q153" i="68"/>
  <c r="S153" i="68"/>
  <c r="P153" i="68"/>
  <c r="T146" i="68"/>
  <c r="R146" i="68"/>
  <c r="M146" i="68"/>
  <c r="S146" i="68"/>
  <c r="P28" i="68"/>
  <c r="L28" i="68"/>
  <c r="R28" i="68"/>
  <c r="T28" i="68"/>
  <c r="T179" i="68"/>
  <c r="L179" i="68"/>
  <c r="Q179" i="68"/>
  <c r="S179" i="68"/>
  <c r="N471" i="68"/>
  <c r="L471" i="68"/>
  <c r="P471" i="68"/>
  <c r="S471" i="68"/>
  <c r="L566" i="68"/>
  <c r="N566" i="68"/>
  <c r="N128" i="68"/>
  <c r="S127" i="68"/>
  <c r="R223" i="68"/>
  <c r="S213" i="68"/>
  <c r="P213" i="68"/>
  <c r="N217" i="68"/>
  <c r="O217" i="68"/>
  <c r="T217" i="68"/>
  <c r="Q217" i="68"/>
  <c r="R217" i="68"/>
  <c r="R405" i="68"/>
  <c r="M405" i="68"/>
  <c r="N405" i="68"/>
  <c r="Q405" i="68"/>
  <c r="S405" i="68"/>
  <c r="P313" i="68"/>
  <c r="M313" i="68"/>
  <c r="T313" i="68"/>
  <c r="L313" i="68"/>
  <c r="R319" i="68"/>
  <c r="N319" i="68"/>
  <c r="S314" i="68"/>
  <c r="P314" i="68"/>
  <c r="Q408" i="68"/>
  <c r="N408" i="68"/>
  <c r="S408" i="68"/>
  <c r="Q409" i="68"/>
  <c r="R409" i="68"/>
  <c r="P407" i="68"/>
  <c r="L407" i="68"/>
  <c r="Q407" i="68"/>
  <c r="L410" i="68"/>
  <c r="Q410" i="68"/>
  <c r="P410" i="68"/>
  <c r="N410" i="68"/>
  <c r="O500" i="68"/>
  <c r="Q500" i="68"/>
  <c r="S500" i="68"/>
  <c r="T502" i="68"/>
  <c r="S502" i="68"/>
  <c r="R502" i="68"/>
  <c r="M502" i="68"/>
  <c r="L502" i="68"/>
  <c r="O502" i="68"/>
  <c r="O504" i="68"/>
  <c r="Q504" i="68"/>
  <c r="P511" i="68"/>
  <c r="Q501" i="68"/>
  <c r="P501" i="68"/>
  <c r="M501" i="68"/>
  <c r="O501" i="68"/>
  <c r="T501" i="68"/>
  <c r="S501" i="68"/>
  <c r="O606" i="68"/>
  <c r="M606" i="68"/>
  <c r="L606" i="68"/>
  <c r="P606" i="68"/>
  <c r="T606" i="68"/>
  <c r="Q601" i="68"/>
  <c r="L601" i="68"/>
  <c r="O601" i="68"/>
  <c r="N601" i="68"/>
  <c r="R607" i="68"/>
  <c r="O607" i="68"/>
  <c r="S607" i="68"/>
  <c r="L607" i="68"/>
  <c r="B598" i="20"/>
  <c r="B767" i="20"/>
  <c r="B1245" i="20"/>
  <c r="L8" i="62"/>
  <c r="R214" i="60" a="1"/>
  <c r="R214" i="60" s="1"/>
  <c r="R229" i="60" a="1"/>
  <c r="R229" i="60" s="1"/>
  <c r="R154" i="60" a="1"/>
  <c r="R154" i="60" s="1"/>
  <c r="R149" i="60" a="1"/>
  <c r="R149" i="60" s="1"/>
  <c r="R209" i="60" a="1"/>
  <c r="R209" i="60" s="1"/>
  <c r="R28" i="60" a="1"/>
  <c r="R28" i="60" s="1"/>
  <c r="R211" i="60" a="1"/>
  <c r="R211" i="60" s="1"/>
  <c r="R169" i="60" a="1"/>
  <c r="R169" i="60" s="1"/>
  <c r="R145" i="60" a="1"/>
  <c r="R145" i="60" s="1"/>
  <c r="R203" i="60" a="1"/>
  <c r="R203" i="60" s="1"/>
  <c r="R112" i="60" a="1"/>
  <c r="R112" i="60" s="1"/>
  <c r="R71" i="60" a="1"/>
  <c r="R71" i="60" s="1"/>
  <c r="S176" i="60" a="1"/>
  <c r="S176" i="60" s="1"/>
  <c r="S218" i="60" a="1"/>
  <c r="S218" i="60" s="1"/>
  <c r="S206" i="60" a="1"/>
  <c r="S206" i="60" s="1"/>
  <c r="S122" i="60" a="1"/>
  <c r="S122" i="60" s="1"/>
  <c r="S152" i="60" a="1"/>
  <c r="S152" i="60" s="1"/>
  <c r="R125" i="60" a="1"/>
  <c r="R125" i="60" s="1"/>
  <c r="S200" i="60" a="1"/>
  <c r="S200" i="60" s="1"/>
  <c r="S242" i="60" a="1"/>
  <c r="S242" i="60" s="1"/>
  <c r="R239" i="60" a="1"/>
  <c r="R239" i="60" s="1"/>
  <c r="S251" i="60" a="1"/>
  <c r="S251" i="60" s="1"/>
  <c r="S263" i="60" a="1"/>
  <c r="S263" i="60" s="1"/>
  <c r="S197" i="60" a="1"/>
  <c r="S197" i="60" s="1"/>
  <c r="S89" i="60" a="1"/>
  <c r="S89" i="60" s="1"/>
  <c r="S53" i="60" a="1"/>
  <c r="S53" i="60" s="1"/>
  <c r="S71" i="60" a="1"/>
  <c r="S71" i="60" s="1"/>
  <c r="S113" i="60" a="1"/>
  <c r="S113" i="60" s="1"/>
  <c r="S77" i="60" a="1"/>
  <c r="S77" i="60" s="1"/>
  <c r="S173" i="60" a="1"/>
  <c r="S173" i="60" s="1"/>
  <c r="S101" i="60" a="1"/>
  <c r="S101" i="60" s="1"/>
  <c r="S191" i="60" a="1"/>
  <c r="S191" i="60" s="1"/>
  <c r="S203" i="60" a="1"/>
  <c r="S203" i="60" s="1"/>
  <c r="S35" i="60" a="1"/>
  <c r="S35" i="60" s="1"/>
  <c r="S17" i="60" a="1"/>
  <c r="S17" i="60" s="1"/>
  <c r="S215" i="60" a="1"/>
  <c r="S215" i="60" s="1"/>
  <c r="S149" i="60" a="1"/>
  <c r="S149" i="60" s="1"/>
  <c r="S29" i="60" a="1"/>
  <c r="S29" i="60" s="1"/>
  <c r="S227" i="60" a="1"/>
  <c r="S227" i="60" s="1"/>
  <c r="S59" i="60" a="1"/>
  <c r="S59" i="60" s="1"/>
  <c r="S23" i="60" a="1"/>
  <c r="S23" i="60" s="1"/>
  <c r="Q42" i="68"/>
  <c r="R236" i="60" a="1"/>
  <c r="R236" i="60" s="1"/>
  <c r="R200" i="60" a="1"/>
  <c r="R200" i="60" s="1"/>
  <c r="R92" i="60" a="1"/>
  <c r="R92" i="60" s="1"/>
  <c r="R56" i="60" a="1"/>
  <c r="R56" i="60" s="1"/>
  <c r="R104" i="60" a="1"/>
  <c r="R104" i="60" s="1"/>
  <c r="R176" i="60" a="1"/>
  <c r="R176" i="60" s="1"/>
  <c r="R146" i="60" a="1"/>
  <c r="R146" i="60" s="1"/>
  <c r="R86" i="60" a="1"/>
  <c r="R86" i="60" s="1"/>
  <c r="R194" i="60" a="1"/>
  <c r="R194" i="60" s="1"/>
  <c r="R98" i="60" a="1"/>
  <c r="R98" i="60" s="1"/>
  <c r="R26" i="60" a="1"/>
  <c r="R26" i="60" s="1"/>
  <c r="R44" i="60" a="1"/>
  <c r="R44" i="60" s="1"/>
  <c r="R188" i="60" a="1"/>
  <c r="R188" i="60" s="1"/>
  <c r="R242" i="60" a="1"/>
  <c r="R242" i="60" s="1"/>
  <c r="R74" i="60" a="1"/>
  <c r="R74" i="60" s="1"/>
  <c r="R50" i="60" a="1"/>
  <c r="R50" i="60" s="1"/>
  <c r="R206" i="60" a="1"/>
  <c r="R206" i="60" s="1"/>
  <c r="Q25" i="68"/>
  <c r="M25" i="68"/>
  <c r="N152" i="68"/>
  <c r="N141" i="68"/>
  <c r="O255" i="68"/>
  <c r="M575" i="68"/>
  <c r="M246" i="68"/>
  <c r="O109" i="68"/>
  <c r="P578" i="68"/>
  <c r="N438" i="68"/>
  <c r="M27" i="68"/>
  <c r="S671" i="68"/>
  <c r="O22" i="68"/>
  <c r="Q33" i="68"/>
  <c r="N247" i="68"/>
  <c r="N250" i="68"/>
  <c r="P22" i="68"/>
  <c r="M173" i="68"/>
  <c r="M44" i="68"/>
  <c r="R498" i="68"/>
  <c r="P30" i="68"/>
  <c r="R30" i="68"/>
  <c r="M604" i="68"/>
  <c r="R604" i="68"/>
  <c r="T604" i="68"/>
  <c r="Q56" i="68"/>
  <c r="P56" i="68"/>
  <c r="O56" i="68"/>
  <c r="M56" i="68"/>
  <c r="R56" i="68"/>
  <c r="L56" i="68"/>
  <c r="N109" i="68"/>
  <c r="S109" i="68"/>
  <c r="S204" i="68"/>
  <c r="P204" i="68"/>
  <c r="R204" i="68"/>
  <c r="L113" i="68"/>
  <c r="M113" i="68"/>
  <c r="P113" i="68"/>
  <c r="Q113" i="68"/>
  <c r="O113" i="68"/>
  <c r="T113" i="68"/>
  <c r="N103" i="68"/>
  <c r="Q103" i="68"/>
  <c r="R103" i="68"/>
  <c r="M106" i="68"/>
  <c r="O106" i="68"/>
  <c r="L106" i="68"/>
  <c r="P106" i="68"/>
  <c r="T106" i="68"/>
  <c r="Q106" i="68"/>
  <c r="L297" i="68"/>
  <c r="S297" i="68"/>
  <c r="S203" i="68"/>
  <c r="M203" i="68"/>
  <c r="R203" i="68"/>
  <c r="L209" i="68"/>
  <c r="R209" i="68"/>
  <c r="T209" i="68"/>
  <c r="M209" i="68"/>
  <c r="O209" i="68"/>
  <c r="P302" i="68"/>
  <c r="N299" i="68"/>
  <c r="P299" i="68"/>
  <c r="Q299" i="68"/>
  <c r="M390" i="68"/>
  <c r="T390" i="68"/>
  <c r="O390" i="68"/>
  <c r="R390" i="68"/>
  <c r="O300" i="68"/>
  <c r="P300" i="68"/>
  <c r="L298" i="68"/>
  <c r="N298" i="68"/>
  <c r="M298" i="68"/>
  <c r="Q298" i="68"/>
  <c r="R298" i="68"/>
  <c r="T298" i="68"/>
  <c r="P296" i="68"/>
  <c r="T296" i="68"/>
  <c r="Q296" i="68"/>
  <c r="N400" i="68"/>
  <c r="L400" i="68"/>
  <c r="M400" i="68"/>
  <c r="S400" i="68"/>
  <c r="P395" i="68"/>
  <c r="N395" i="68"/>
  <c r="R395" i="68"/>
  <c r="T393" i="68"/>
  <c r="L393" i="68"/>
  <c r="O391" i="68"/>
  <c r="S391" i="68"/>
  <c r="R391" i="68"/>
  <c r="L391" i="68"/>
  <c r="N394" i="68"/>
  <c r="R394" i="68"/>
  <c r="S394" i="68"/>
  <c r="M394" i="68"/>
  <c r="P587" i="68"/>
  <c r="O587" i="68"/>
  <c r="L587" i="68"/>
  <c r="N488" i="68"/>
  <c r="L488" i="68"/>
  <c r="R495" i="68"/>
  <c r="S495" i="68"/>
  <c r="T497" i="68"/>
  <c r="N497" i="68"/>
  <c r="R497" i="68"/>
  <c r="P497" i="68"/>
  <c r="S497" i="68"/>
  <c r="T485" i="68"/>
  <c r="O485" i="68"/>
  <c r="Q485" i="68"/>
  <c r="L485" i="68"/>
  <c r="L584" i="68"/>
  <c r="N584" i="68"/>
  <c r="L580" i="68"/>
  <c r="N580" i="68"/>
  <c r="S585" i="68"/>
  <c r="P585" i="68"/>
  <c r="Q589" i="68"/>
  <c r="N589" i="68"/>
  <c r="P589" i="68"/>
  <c r="O592" i="68"/>
  <c r="T592" i="68"/>
  <c r="M592" i="68"/>
  <c r="L592" i="68"/>
  <c r="R593" i="68"/>
  <c r="T593" i="68"/>
  <c r="M593" i="68"/>
  <c r="L593" i="68"/>
  <c r="P681" i="68"/>
  <c r="L681" i="68"/>
  <c r="Q678" i="68"/>
  <c r="T678" i="68"/>
  <c r="P678" i="68"/>
  <c r="M678" i="68"/>
  <c r="N682" i="68"/>
  <c r="Q682" i="68"/>
  <c r="S682" i="68"/>
  <c r="N685" i="68"/>
  <c r="L685" i="68"/>
  <c r="S685" i="68"/>
  <c r="P685" i="68"/>
  <c r="Q685" i="68"/>
  <c r="T685" i="68"/>
  <c r="R685" i="68"/>
  <c r="P83" i="68"/>
  <c r="N83" i="68"/>
  <c r="M28" i="68"/>
  <c r="N154" i="68"/>
  <c r="T154" i="68"/>
  <c r="S154" i="68"/>
  <c r="Q154" i="68"/>
  <c r="Q159" i="68"/>
  <c r="M251" i="68"/>
  <c r="N251" i="68"/>
  <c r="T251" i="68"/>
  <c r="L347" i="68"/>
  <c r="Q347" i="68"/>
  <c r="T409" i="68"/>
  <c r="N30" i="61"/>
  <c r="I294" i="79" s="1" a="1"/>
  <c r="I294" i="79" s="1"/>
  <c r="AD12" i="79" s="1" a="1"/>
  <c r="AD12" i="79" s="1"/>
  <c r="B179" i="20"/>
  <c r="B546" i="20"/>
  <c r="B547" i="20"/>
  <c r="B610" i="20"/>
  <c r="B99" i="20"/>
  <c r="B1012" i="20"/>
  <c r="B1251" i="20"/>
  <c r="R233" i="68"/>
  <c r="T205" i="68"/>
  <c r="M222" i="68"/>
  <c r="Q185" i="68"/>
  <c r="L554" i="68"/>
  <c r="T363" i="68"/>
  <c r="L603" i="68"/>
  <c r="P475" i="68"/>
  <c r="R102" i="68"/>
  <c r="S292" i="68"/>
  <c r="T530" i="68"/>
  <c r="S621" i="68"/>
  <c r="Q614" i="68"/>
  <c r="P614" i="68"/>
  <c r="N514" i="68"/>
  <c r="O517" i="68"/>
  <c r="S428" i="68"/>
  <c r="O433" i="68"/>
  <c r="S472" i="68"/>
  <c r="P243" i="68"/>
  <c r="N133" i="68"/>
  <c r="S90" i="68"/>
  <c r="Q655" i="68"/>
  <c r="S666" i="68"/>
  <c r="R476" i="68"/>
  <c r="M233" i="68"/>
  <c r="Q673" i="68"/>
  <c r="R564" i="68"/>
  <c r="T371" i="68"/>
  <c r="T233" i="68"/>
  <c r="R145" i="68"/>
  <c r="Q628" i="68"/>
  <c r="M227" i="68"/>
  <c r="Q126" i="68"/>
  <c r="L218" i="68"/>
  <c r="S45" i="68"/>
  <c r="R45" i="68"/>
  <c r="Q22" i="68"/>
  <c r="S22" i="68"/>
  <c r="T22" i="68"/>
  <c r="T231" i="68"/>
  <c r="S231" i="68"/>
  <c r="Q183" i="68"/>
  <c r="R183" i="68"/>
  <c r="N183" i="68"/>
  <c r="S183" i="68"/>
  <c r="M283" i="68"/>
  <c r="L285" i="68"/>
  <c r="P285" i="68"/>
  <c r="Q383" i="68"/>
  <c r="L383" i="68"/>
  <c r="M479" i="68"/>
  <c r="S479" i="68"/>
  <c r="L478" i="68"/>
  <c r="O571" i="68"/>
  <c r="M571" i="68"/>
  <c r="P668" i="68"/>
  <c r="L668" i="68"/>
  <c r="N662" i="68"/>
  <c r="P662" i="68"/>
  <c r="L670" i="68"/>
  <c r="S661" i="68"/>
  <c r="O661" i="68"/>
  <c r="L98" i="68"/>
  <c r="Q98" i="68"/>
  <c r="L199" i="68"/>
  <c r="T195" i="68"/>
  <c r="P387" i="68"/>
  <c r="O387" i="68"/>
  <c r="T483" i="68"/>
  <c r="S483" i="68"/>
  <c r="Q579" i="68"/>
  <c r="N579" i="68"/>
  <c r="S579" i="68"/>
  <c r="P676" i="68"/>
  <c r="R676" i="68"/>
  <c r="O123" i="68"/>
  <c r="M123" i="68"/>
  <c r="S414" i="68"/>
  <c r="T414" i="68"/>
  <c r="O506" i="68"/>
  <c r="N506" i="68"/>
  <c r="S75" i="68"/>
  <c r="Q75" i="68"/>
  <c r="Q24" i="68"/>
  <c r="M139" i="68"/>
  <c r="S139" i="68"/>
  <c r="Q139" i="68"/>
  <c r="O139" i="68"/>
  <c r="N139" i="68"/>
  <c r="P139" i="68"/>
  <c r="O644" i="68"/>
  <c r="S644" i="68"/>
  <c r="N490" i="68"/>
  <c r="P490" i="68"/>
  <c r="P586" i="68"/>
  <c r="Q586" i="68"/>
  <c r="O163" i="68"/>
  <c r="N163" i="68"/>
  <c r="R163" i="68"/>
  <c r="M163" i="68"/>
  <c r="N170" i="68"/>
  <c r="O170" i="68"/>
  <c r="P261" i="68"/>
  <c r="L261" i="68"/>
  <c r="T269" i="68"/>
  <c r="M269" i="68"/>
  <c r="S269" i="68"/>
  <c r="O270" i="68"/>
  <c r="L270" i="68"/>
  <c r="N270" i="68"/>
  <c r="M270" i="68"/>
  <c r="L361" i="68"/>
  <c r="T361" i="68"/>
  <c r="P453" i="68"/>
  <c r="M453" i="68"/>
  <c r="L453" i="68"/>
  <c r="P465" i="68"/>
  <c r="S553" i="68"/>
  <c r="O553" i="68"/>
  <c r="P552" i="68"/>
  <c r="T246" i="60" a="1"/>
  <c r="T246" i="60" s="1"/>
  <c r="T18" i="60" a="1"/>
  <c r="T18" i="60" s="1"/>
  <c r="T210" i="60" a="1"/>
  <c r="T210" i="60" s="1"/>
  <c r="T192" i="60" a="1"/>
  <c r="T192" i="60" s="1"/>
  <c r="T120" i="60" a="1"/>
  <c r="T120" i="60" s="1"/>
  <c r="T108" i="60" a="1"/>
  <c r="T108" i="60" s="1"/>
  <c r="T144" i="60" a="1"/>
  <c r="T144" i="60" s="1"/>
  <c r="T42" i="60" a="1"/>
  <c r="T42" i="60" s="1"/>
  <c r="N64" i="68"/>
  <c r="T64" i="68"/>
  <c r="R48" i="68"/>
  <c r="L48" i="68"/>
  <c r="M48" i="68"/>
  <c r="N48" i="68"/>
  <c r="T21" i="68"/>
  <c r="P21" i="68"/>
  <c r="Q131" i="68"/>
  <c r="R131" i="68"/>
  <c r="M131" i="68"/>
  <c r="O144" i="68"/>
  <c r="S144" i="68"/>
  <c r="S137" i="68"/>
  <c r="L137" i="68"/>
  <c r="M137" i="68"/>
  <c r="Q135" i="68"/>
  <c r="R135" i="68"/>
  <c r="T135" i="68"/>
  <c r="L135" i="68"/>
  <c r="O138" i="68"/>
  <c r="P236" i="68"/>
  <c r="L236" i="68"/>
  <c r="Q236" i="68"/>
  <c r="R229" i="68"/>
  <c r="N229" i="68"/>
  <c r="M229" i="68"/>
  <c r="S323" i="68"/>
  <c r="L323" i="68"/>
  <c r="P323" i="68"/>
  <c r="T240" i="68"/>
  <c r="M240" i="68"/>
  <c r="R240" i="68"/>
  <c r="P240" i="68"/>
  <c r="O240" i="68"/>
  <c r="S337" i="68"/>
  <c r="N337" i="68"/>
  <c r="N228" i="68"/>
  <c r="R228" i="68"/>
  <c r="P228" i="68"/>
  <c r="Q329" i="68"/>
  <c r="N332" i="68"/>
  <c r="O332" i="68"/>
  <c r="T332" i="68"/>
  <c r="L330" i="68"/>
  <c r="P330" i="68"/>
  <c r="S330" i="68"/>
  <c r="N425" i="68"/>
  <c r="L425" i="68"/>
  <c r="M425" i="68"/>
  <c r="T424" i="68"/>
  <c r="P423" i="68"/>
  <c r="R423" i="68"/>
  <c r="N423" i="68"/>
  <c r="R426" i="68"/>
  <c r="N426" i="68"/>
  <c r="T421" i="68"/>
  <c r="N421" i="68"/>
  <c r="N523" i="68"/>
  <c r="M523" i="68"/>
  <c r="P518" i="68"/>
  <c r="R518" i="68"/>
  <c r="L529" i="68"/>
  <c r="T529" i="68"/>
  <c r="M529" i="68"/>
  <c r="R524" i="68"/>
  <c r="S524" i="68"/>
  <c r="L517" i="68"/>
  <c r="L617" i="68"/>
  <c r="P617" i="68"/>
  <c r="N617" i="68"/>
  <c r="M625" i="68"/>
  <c r="O625" i="68"/>
  <c r="R623" i="68"/>
  <c r="S623" i="68"/>
  <c r="Q618" i="68"/>
  <c r="N616" i="68"/>
  <c r="L616" i="68"/>
  <c r="T616" i="68"/>
  <c r="P438" i="68"/>
  <c r="P534" i="68"/>
  <c r="Q534" i="68"/>
  <c r="R632" i="68"/>
  <c r="M632" i="68"/>
  <c r="L632" i="68"/>
  <c r="P194" i="68"/>
  <c r="O194" i="68"/>
  <c r="L112" i="68"/>
  <c r="O112" i="68"/>
  <c r="N112" i="68"/>
  <c r="L207" i="68"/>
  <c r="O100" i="68"/>
  <c r="P100" i="68"/>
  <c r="M304" i="68"/>
  <c r="P304" i="68"/>
  <c r="S304" i="68"/>
  <c r="L304" i="68"/>
  <c r="O196" i="68"/>
  <c r="P196" i="68"/>
  <c r="Q196" i="68"/>
  <c r="S294" i="68"/>
  <c r="L294" i="68"/>
  <c r="Q300" i="68"/>
  <c r="N300" i="68"/>
  <c r="L300" i="68"/>
  <c r="O305" i="68"/>
  <c r="P305" i="68"/>
  <c r="L305" i="68"/>
  <c r="N303" i="68"/>
  <c r="Q303" i="68"/>
  <c r="S393" i="68"/>
  <c r="Q393" i="68"/>
  <c r="M393" i="68"/>
  <c r="T396" i="68"/>
  <c r="Q396" i="68"/>
  <c r="R396" i="68"/>
  <c r="S496" i="68"/>
  <c r="R496" i="68"/>
  <c r="S492" i="68"/>
  <c r="M492" i="68"/>
  <c r="M486" i="68"/>
  <c r="R486" i="68"/>
  <c r="T482" i="68"/>
  <c r="S482" i="68"/>
  <c r="T488" i="68"/>
  <c r="S488" i="68"/>
  <c r="M591" i="68"/>
  <c r="O591" i="68"/>
  <c r="N583" i="68"/>
  <c r="R583" i="68"/>
  <c r="S582" i="68"/>
  <c r="N582" i="68"/>
  <c r="R578" i="68"/>
  <c r="M578" i="68"/>
  <c r="S578" i="68"/>
  <c r="T581" i="68"/>
  <c r="L581" i="68"/>
  <c r="O687" i="68"/>
  <c r="S687" i="68"/>
  <c r="O683" i="68"/>
  <c r="M683" i="68"/>
  <c r="T681" i="68"/>
  <c r="N681" i="68"/>
  <c r="S681" i="68"/>
  <c r="R690" i="68"/>
  <c r="Q690" i="68"/>
  <c r="L688" i="68"/>
  <c r="M688" i="68"/>
  <c r="M82" i="68"/>
  <c r="S82" i="68"/>
  <c r="M61" i="68"/>
  <c r="L61" i="68"/>
  <c r="P61" i="68"/>
  <c r="L45" i="68"/>
  <c r="T45" i="68"/>
  <c r="P45" i="68"/>
  <c r="T350" i="68"/>
  <c r="R350" i="68"/>
  <c r="P254" i="68"/>
  <c r="T254" i="68"/>
  <c r="M446" i="68"/>
  <c r="T446" i="68"/>
  <c r="Q640" i="68"/>
  <c r="M640" i="68"/>
  <c r="S120" i="68"/>
  <c r="Q120" i="68"/>
  <c r="T115" i="68"/>
  <c r="R115" i="68"/>
  <c r="O115" i="68"/>
  <c r="P310" i="68"/>
  <c r="S310" i="68"/>
  <c r="M310" i="68"/>
  <c r="L345" i="68"/>
  <c r="O345" i="68"/>
  <c r="T345" i="68"/>
  <c r="M345" i="68"/>
  <c r="Q345" i="68"/>
  <c r="R345" i="68"/>
  <c r="P345" i="68"/>
  <c r="Q343" i="68"/>
  <c r="O343" i="68"/>
  <c r="T346" i="68"/>
  <c r="M346" i="68"/>
  <c r="R346" i="68"/>
  <c r="N344" i="68"/>
  <c r="M344" i="68"/>
  <c r="L344" i="68"/>
  <c r="Q342" i="68"/>
  <c r="R342" i="68"/>
  <c r="T342" i="68"/>
  <c r="M443" i="68"/>
  <c r="P443" i="68"/>
  <c r="T443" i="68"/>
  <c r="L441" i="68"/>
  <c r="M441" i="68"/>
  <c r="N441" i="68"/>
  <c r="O441" i="68"/>
  <c r="Q531" i="68"/>
  <c r="M531" i="68"/>
  <c r="P531" i="68"/>
  <c r="S531" i="68"/>
  <c r="R437" i="68"/>
  <c r="S437" i="68"/>
  <c r="P440" i="68"/>
  <c r="O440" i="68"/>
  <c r="R440" i="68"/>
  <c r="T448" i="68"/>
  <c r="R448" i="68"/>
  <c r="T538" i="68"/>
  <c r="R538" i="68"/>
  <c r="N538" i="68"/>
  <c r="N541" i="68"/>
  <c r="L541" i="68"/>
  <c r="L636" i="68"/>
  <c r="S636" i="68"/>
  <c r="R628" i="68"/>
  <c r="T628" i="68"/>
  <c r="S628" i="68"/>
  <c r="M628" i="68"/>
  <c r="T634" i="68"/>
  <c r="N634" i="68"/>
  <c r="S634" i="68"/>
  <c r="Q638" i="68"/>
  <c r="L638" i="68"/>
  <c r="S638" i="68"/>
  <c r="O637" i="68"/>
  <c r="R637" i="68"/>
  <c r="S637" i="68"/>
  <c r="R136" i="68"/>
  <c r="M136" i="68"/>
  <c r="N136" i="68"/>
  <c r="O86" i="68"/>
  <c r="R73" i="68"/>
  <c r="O57" i="68"/>
  <c r="B594" i="20"/>
  <c r="B589" i="20"/>
  <c r="B924" i="20"/>
  <c r="B425" i="20"/>
  <c r="B1225" i="20"/>
  <c r="M191" i="68"/>
  <c r="L90" i="68"/>
  <c r="M90" i="68"/>
  <c r="R278" i="68"/>
  <c r="O278" i="68"/>
  <c r="S374" i="68"/>
  <c r="O374" i="68"/>
  <c r="P378" i="68"/>
  <c r="R378" i="68"/>
  <c r="M288" i="68"/>
  <c r="N371" i="68"/>
  <c r="P371" i="68"/>
  <c r="Q372" i="68"/>
  <c r="L372" i="68"/>
  <c r="S476" i="68"/>
  <c r="Q476" i="68"/>
  <c r="S480" i="68"/>
  <c r="Q480" i="68"/>
  <c r="R472" i="68"/>
  <c r="N472" i="68"/>
  <c r="M472" i="68"/>
  <c r="M473" i="68"/>
  <c r="N563" i="68"/>
  <c r="O563" i="68"/>
  <c r="Q572" i="68"/>
  <c r="S562" i="68"/>
  <c r="P562" i="68"/>
  <c r="O565" i="68"/>
  <c r="R565" i="68"/>
  <c r="Q667" i="68"/>
  <c r="L664" i="68"/>
  <c r="S103" i="68"/>
  <c r="P198" i="68"/>
  <c r="S295" i="68"/>
  <c r="R295" i="68"/>
  <c r="M680" i="68"/>
  <c r="P680" i="68"/>
  <c r="M218" i="68"/>
  <c r="R218" i="68"/>
  <c r="N222" i="68"/>
  <c r="L222" i="68"/>
  <c r="P222" i="68"/>
  <c r="Q222" i="68"/>
  <c r="S507" i="68"/>
  <c r="N507" i="68"/>
  <c r="O415" i="68"/>
  <c r="P415" i="68"/>
  <c r="Q133" i="68"/>
  <c r="O133" i="68"/>
  <c r="R140" i="68"/>
  <c r="P140" i="68"/>
  <c r="L140" i="68"/>
  <c r="O234" i="68"/>
  <c r="S234" i="68"/>
  <c r="R239" i="68"/>
  <c r="P232" i="68"/>
  <c r="N232" i="68"/>
  <c r="Q227" i="68"/>
  <c r="O227" i="68"/>
  <c r="L227" i="68"/>
  <c r="P329" i="68"/>
  <c r="R329" i="68"/>
  <c r="L233" i="68"/>
  <c r="P233" i="68"/>
  <c r="O233" i="68"/>
  <c r="S331" i="68"/>
  <c r="T331" i="68"/>
  <c r="Q331" i="68"/>
  <c r="Q336" i="68"/>
  <c r="S336" i="68"/>
  <c r="M336" i="68"/>
  <c r="O335" i="68"/>
  <c r="M335" i="68"/>
  <c r="L335" i="68"/>
  <c r="Q335" i="68"/>
  <c r="T328" i="68"/>
  <c r="S328" i="68"/>
  <c r="L328" i="68"/>
  <c r="M328" i="68"/>
  <c r="P326" i="68"/>
  <c r="O326" i="68"/>
  <c r="L326" i="68"/>
  <c r="T427" i="68"/>
  <c r="M427" i="68"/>
  <c r="O427" i="68"/>
  <c r="T428" i="68"/>
  <c r="P428" i="68"/>
  <c r="M428" i="68"/>
  <c r="N516" i="68"/>
  <c r="M516" i="68"/>
  <c r="N424" i="68"/>
  <c r="Q424" i="68"/>
  <c r="T514" i="68"/>
  <c r="M514" i="68"/>
  <c r="M515" i="68"/>
  <c r="N515" i="68"/>
  <c r="S515" i="68"/>
  <c r="R527" i="68"/>
  <c r="Q527" i="68"/>
  <c r="N527" i="68"/>
  <c r="R520" i="68"/>
  <c r="P520" i="68"/>
  <c r="O520" i="68"/>
  <c r="L520" i="68"/>
  <c r="T611" i="68"/>
  <c r="R611" i="68"/>
  <c r="S620" i="68"/>
  <c r="O620" i="68"/>
  <c r="R620" i="68"/>
  <c r="T618" i="68"/>
  <c r="M618" i="68"/>
  <c r="P618" i="68"/>
  <c r="T621" i="68"/>
  <c r="O621" i="68"/>
  <c r="L243" i="68"/>
  <c r="N243" i="68"/>
  <c r="Q530" i="68"/>
  <c r="P530" i="68"/>
  <c r="R530" i="68"/>
  <c r="R459" i="68"/>
  <c r="Q459" i="68"/>
  <c r="T554" i="68"/>
  <c r="M554" i="68"/>
  <c r="M655" i="68"/>
  <c r="L655" i="68"/>
  <c r="N99" i="68"/>
  <c r="N102" i="68"/>
  <c r="M102" i="68"/>
  <c r="O102" i="68"/>
  <c r="S102" i="68"/>
  <c r="P105" i="68"/>
  <c r="R105" i="68"/>
  <c r="M197" i="68"/>
  <c r="P197" i="68"/>
  <c r="N197" i="68"/>
  <c r="R205" i="68"/>
  <c r="P205" i="68"/>
  <c r="O205" i="68"/>
  <c r="N291" i="68"/>
  <c r="L291" i="68"/>
  <c r="S291" i="68"/>
  <c r="M291" i="68"/>
  <c r="R293" i="68"/>
  <c r="P293" i="68"/>
  <c r="L293" i="68"/>
  <c r="L201" i="68"/>
  <c r="P201" i="68"/>
  <c r="N389" i="68"/>
  <c r="S389" i="68"/>
  <c r="Q301" i="68"/>
  <c r="L301" i="68"/>
  <c r="O301" i="68"/>
  <c r="T77" i="68"/>
  <c r="R77" i="68"/>
  <c r="L77" i="68"/>
  <c r="N77" i="68"/>
  <c r="P77" i="68"/>
  <c r="M71" i="68"/>
  <c r="N71" i="68"/>
  <c r="T42" i="68"/>
  <c r="N42" i="68"/>
  <c r="L31" i="68"/>
  <c r="S31" i="68"/>
  <c r="P31" i="68"/>
  <c r="R31" i="68"/>
  <c r="N444" i="68"/>
  <c r="O444" i="68"/>
  <c r="B1408" i="20"/>
  <c r="B1231" i="20"/>
  <c r="B1409" i="20"/>
  <c r="B1224" i="20"/>
  <c r="B1069" i="20"/>
  <c r="B1062" i="20"/>
  <c r="B1406" i="20"/>
  <c r="B1058" i="20"/>
  <c r="B919" i="20"/>
  <c r="B89" i="20"/>
  <c r="B585" i="20"/>
  <c r="B91" i="20"/>
  <c r="B755" i="20"/>
  <c r="B84" i="20"/>
  <c r="B588" i="20"/>
  <c r="B583" i="20"/>
  <c r="B80" i="20"/>
  <c r="B928" i="20"/>
  <c r="B929" i="20"/>
  <c r="B590" i="20"/>
  <c r="B421" i="20"/>
  <c r="B422" i="20"/>
  <c r="B424" i="20"/>
  <c r="B93" i="20"/>
  <c r="B254" i="20"/>
  <c r="B1063" i="20"/>
  <c r="B1397" i="20"/>
  <c r="B1072" i="20"/>
  <c r="B1229" i="20"/>
  <c r="B1238" i="20"/>
  <c r="B1399" i="20"/>
  <c r="B916" i="20"/>
  <c r="B249" i="20"/>
  <c r="B761" i="20"/>
  <c r="B587" i="20"/>
  <c r="B92" i="20"/>
  <c r="B764" i="20"/>
  <c r="B415" i="20"/>
  <c r="B256" i="20"/>
  <c r="B416" i="20"/>
  <c r="B418" i="20"/>
  <c r="B765" i="20"/>
  <c r="B413" i="20"/>
  <c r="B1067" i="20"/>
  <c r="B1060" i="20"/>
  <c r="B1402" i="20"/>
  <c r="B1398" i="20"/>
  <c r="B1226" i="20"/>
  <c r="B593" i="20"/>
  <c r="B763" i="20"/>
  <c r="B420" i="20"/>
  <c r="B255" i="20"/>
  <c r="B586" i="20"/>
  <c r="B766" i="20"/>
  <c r="B246" i="20"/>
  <c r="B250" i="20"/>
  <c r="B754" i="20"/>
  <c r="B1071" i="20"/>
  <c r="B1232" i="20"/>
  <c r="B1070" i="20"/>
  <c r="B918" i="20"/>
  <c r="B259" i="20"/>
  <c r="B252" i="20"/>
  <c r="B591" i="20"/>
  <c r="B258" i="20"/>
  <c r="B86" i="20"/>
  <c r="B597" i="20"/>
  <c r="B584" i="20"/>
  <c r="B1235" i="20"/>
  <c r="B1237" i="20"/>
  <c r="B1066" i="20"/>
  <c r="B83" i="20"/>
  <c r="B596" i="20"/>
  <c r="B762" i="20"/>
  <c r="B922" i="20"/>
  <c r="M32" i="62"/>
  <c r="M38" i="68"/>
  <c r="T91" i="68"/>
  <c r="S91" i="68"/>
  <c r="T92" i="68"/>
  <c r="R92" i="68"/>
  <c r="S281" i="68"/>
  <c r="T683" i="68"/>
  <c r="N164" i="68"/>
  <c r="L164" i="68"/>
  <c r="M164" i="68"/>
  <c r="N93" i="68"/>
  <c r="N69" i="68"/>
  <c r="O69" i="68"/>
  <c r="S18" i="68"/>
  <c r="O18" i="68"/>
  <c r="Q18" i="68"/>
  <c r="N18" i="68"/>
  <c r="P271" i="68"/>
  <c r="S66" i="68"/>
  <c r="L66" i="68"/>
  <c r="S252" i="68"/>
  <c r="Q252" i="68"/>
  <c r="Q245" i="68"/>
  <c r="R245" i="68"/>
  <c r="P245" i="68"/>
  <c r="Q340" i="68"/>
  <c r="R439" i="68"/>
  <c r="P539" i="68"/>
  <c r="N545" i="68"/>
  <c r="L545" i="68"/>
  <c r="P537" i="68"/>
  <c r="M537" i="68"/>
  <c r="T537" i="68"/>
  <c r="R537" i="68"/>
  <c r="O532" i="68"/>
  <c r="M532" i="68"/>
  <c r="R532" i="68"/>
  <c r="L44" i="68"/>
  <c r="Q44" i="68"/>
  <c r="R44" i="68"/>
  <c r="R123" i="68"/>
  <c r="L123" i="68"/>
  <c r="N126" i="68"/>
  <c r="T126" i="68"/>
  <c r="Q210" i="68"/>
  <c r="P210" i="68"/>
  <c r="S210" i="68"/>
  <c r="T220" i="68"/>
  <c r="Q220" i="68"/>
  <c r="P220" i="68"/>
  <c r="O220" i="68"/>
  <c r="S220" i="68"/>
  <c r="L220" i="68"/>
  <c r="L213" i="68"/>
  <c r="N213" i="68"/>
  <c r="R224" i="68"/>
  <c r="T224" i="68"/>
  <c r="N219" i="68"/>
  <c r="L309" i="68"/>
  <c r="P309" i="68"/>
  <c r="M309" i="68"/>
  <c r="O321" i="68"/>
  <c r="P321" i="68"/>
  <c r="L312" i="68"/>
  <c r="M312" i="68"/>
  <c r="S312" i="68"/>
  <c r="Q306" i="68"/>
  <c r="R306" i="68"/>
  <c r="O317" i="68"/>
  <c r="M317" i="68"/>
  <c r="Q402" i="68"/>
  <c r="P402" i="68"/>
  <c r="L402" i="68"/>
  <c r="Q416" i="68"/>
  <c r="O416" i="68"/>
  <c r="S499" i="68"/>
  <c r="M603" i="68"/>
  <c r="M26" i="68"/>
  <c r="N26" i="68"/>
  <c r="P26" i="68"/>
  <c r="L26" i="68"/>
  <c r="Q26" i="68"/>
  <c r="T55" i="68"/>
  <c r="N55" i="68"/>
  <c r="O55" i="68"/>
  <c r="Q71" i="68"/>
  <c r="S71" i="68"/>
  <c r="T71" i="68"/>
  <c r="P71" i="68"/>
  <c r="R181" i="68"/>
  <c r="Q326" i="68"/>
  <c r="Q83" i="68"/>
  <c r="T189" i="68"/>
  <c r="M40" i="68"/>
  <c r="T355" i="68"/>
  <c r="M354" i="68"/>
  <c r="R358" i="68"/>
  <c r="T459" i="68"/>
  <c r="N655" i="68"/>
  <c r="S654" i="68"/>
  <c r="L80" i="68"/>
  <c r="O232" i="68"/>
  <c r="R334" i="68"/>
  <c r="M433" i="68"/>
  <c r="L421" i="68"/>
  <c r="M524" i="68"/>
  <c r="T614" i="68"/>
  <c r="S21" i="68"/>
  <c r="N21" i="68"/>
  <c r="L79" i="68"/>
  <c r="R79" i="68"/>
  <c r="N147" i="68"/>
  <c r="T347" i="68"/>
  <c r="R20" i="68"/>
  <c r="M20" i="68"/>
  <c r="L20" i="68"/>
  <c r="P183" i="68"/>
  <c r="O118" i="68"/>
  <c r="O222" i="68"/>
  <c r="S311" i="68"/>
  <c r="S413" i="68"/>
  <c r="L413" i="68"/>
  <c r="R413" i="68"/>
  <c r="M417" i="68"/>
  <c r="T417" i="68"/>
  <c r="R417" i="68"/>
  <c r="R512" i="68"/>
  <c r="L610" i="68"/>
  <c r="S605" i="68"/>
  <c r="O605" i="68"/>
  <c r="L50" i="68"/>
  <c r="E280" i="79" a="1"/>
  <c r="E280" i="79" s="1"/>
  <c r="J12" i="79" s="1" a="1"/>
  <c r="J12" i="79" s="1"/>
  <c r="J14" i="61"/>
  <c r="F280" i="79" s="1" a="1"/>
  <c r="F280" i="79" s="1"/>
  <c r="K12" i="79" s="1" a="1"/>
  <c r="K12" i="79" s="1"/>
  <c r="N88" i="68"/>
  <c r="P89" i="68"/>
  <c r="R315" i="68"/>
  <c r="O314" i="68"/>
  <c r="O510" i="68"/>
  <c r="O107" i="68"/>
  <c r="S111" i="68"/>
  <c r="R206" i="68"/>
  <c r="M303" i="68"/>
  <c r="Q587" i="68"/>
  <c r="P684" i="68"/>
  <c r="Q176" i="68"/>
  <c r="S169" i="68"/>
  <c r="S167" i="68"/>
  <c r="Q261" i="68"/>
  <c r="Q259" i="68"/>
  <c r="O363" i="68"/>
  <c r="Q265" i="68"/>
  <c r="Q269" i="68"/>
  <c r="M69" i="68"/>
  <c r="L139" i="68"/>
  <c r="R235" i="68"/>
  <c r="O171" i="68"/>
  <c r="S367" i="68"/>
  <c r="O463" i="68"/>
  <c r="L205" i="68"/>
  <c r="T297" i="68"/>
  <c r="Q484" i="68"/>
  <c r="T389" i="68"/>
  <c r="R292" i="68"/>
  <c r="L398" i="68"/>
  <c r="R304" i="68"/>
  <c r="O494" i="68"/>
  <c r="S399" i="68"/>
  <c r="S588" i="68"/>
  <c r="O491" i="68"/>
  <c r="P493" i="68"/>
  <c r="O676" i="68"/>
  <c r="M586" i="68"/>
  <c r="L689" i="68"/>
  <c r="N678" i="68"/>
  <c r="Q686" i="68"/>
  <c r="S173" i="68"/>
  <c r="Q542" i="68"/>
  <c r="O82" i="68"/>
  <c r="N402" i="68"/>
  <c r="R449" i="68"/>
  <c r="R36" i="68"/>
  <c r="O256" i="68"/>
  <c r="N349" i="68"/>
  <c r="T352" i="68"/>
  <c r="M435" i="68"/>
  <c r="N448" i="68"/>
  <c r="T436" i="68"/>
  <c r="M442" i="68"/>
  <c r="Q541" i="68"/>
  <c r="L641" i="68"/>
  <c r="S629" i="68"/>
  <c r="R33" i="68"/>
  <c r="P466" i="68"/>
  <c r="S660" i="68"/>
  <c r="R659" i="68"/>
  <c r="M79" i="68"/>
  <c r="J30" i="61"/>
  <c r="F294" i="79" s="1" a="1"/>
  <c r="F294" i="79" s="1"/>
  <c r="AA12" i="79" s="1" a="1"/>
  <c r="AA12" i="79" s="1"/>
  <c r="BX29" i="21" a="1"/>
  <c r="BX29" i="21" s="1"/>
  <c r="BT27" i="21" a="1"/>
  <c r="BT27" i="21" s="1"/>
  <c r="BT26" i="21" a="1"/>
  <c r="BT26" i="21" s="1"/>
  <c r="CB24" i="21" a="1"/>
  <c r="CB24" i="21" s="1"/>
  <c r="BY23" i="21" a="1"/>
  <c r="BY23" i="21" s="1"/>
  <c r="BS21" i="21" a="1"/>
  <c r="BS21" i="21" s="1"/>
  <c r="BT20" i="21" a="1"/>
  <c r="BT20" i="21" s="1"/>
  <c r="CB23" i="21" a="1"/>
  <c r="CB23" i="21" s="1"/>
  <c r="BU22" i="21" a="1"/>
  <c r="BU22" i="21" s="1"/>
  <c r="BV20" i="21" a="1"/>
  <c r="BV20" i="21" s="1"/>
  <c r="BX30" i="21" a="1"/>
  <c r="BX30" i="21" s="1"/>
  <c r="BT28" i="21" a="1"/>
  <c r="BT28" i="21" s="1"/>
  <c r="BS25" i="21" a="1"/>
  <c r="BS25" i="21" s="1"/>
  <c r="BT22" i="21" a="1"/>
  <c r="BT22" i="21" s="1"/>
  <c r="BX45" i="60"/>
  <c r="BW45" i="60"/>
  <c r="BY44" i="60"/>
  <c r="L37" i="62"/>
  <c r="CC23" i="21" a="1"/>
  <c r="CC23" i="21" s="1"/>
  <c r="BS23" i="21" a="1"/>
  <c r="BS23" i="21" s="1"/>
  <c r="CC21" i="21" a="1"/>
  <c r="CC21" i="21" s="1"/>
  <c r="BZ20" i="21" a="1"/>
  <c r="BZ20" i="21" s="1"/>
  <c r="BS19" i="21" a="1"/>
  <c r="BS19" i="21" s="1"/>
  <c r="BU23" i="21" a="1"/>
  <c r="BU23" i="21" s="1"/>
  <c r="CC20" i="21" a="1"/>
  <c r="CC20" i="21" s="1"/>
  <c r="BV19" i="21" a="1"/>
  <c r="BV19" i="21" s="1"/>
  <c r="BY29" i="21" a="1"/>
  <c r="BY29" i="21" s="1"/>
  <c r="CC26" i="21" a="1"/>
  <c r="CC26" i="21" s="1"/>
  <c r="BT24" i="21" a="1"/>
  <c r="BT24" i="21" s="1"/>
  <c r="BU21" i="21" a="1"/>
  <c r="BU21" i="21" s="1"/>
  <c r="BT19" i="21" a="1"/>
  <c r="BT19" i="21" s="1"/>
  <c r="BX47" i="60"/>
  <c r="J8" i="67"/>
  <c r="G14" i="79"/>
  <c r="G13" i="79"/>
  <c r="BY20" i="21" a="1"/>
  <c r="BY20" i="21" s="1"/>
  <c r="BS31" i="21" a="1"/>
  <c r="BS31" i="21" s="1"/>
  <c r="BV29" i="21" a="1"/>
  <c r="BV29" i="21" s="1"/>
  <c r="BS26" i="21" a="1"/>
  <c r="BS26" i="21" s="1"/>
  <c r="BW23" i="21" a="1"/>
  <c r="BW23" i="21" s="1"/>
  <c r="BY19" i="21" a="1"/>
  <c r="BY19" i="21" s="1"/>
  <c r="M47" i="62"/>
  <c r="M46" i="62"/>
  <c r="J46" i="62"/>
  <c r="J48" i="62"/>
  <c r="J47" i="62"/>
  <c r="J45" i="62"/>
  <c r="J44" i="62"/>
  <c r="N47" i="62"/>
  <c r="N46" i="62"/>
  <c r="N45" i="62"/>
  <c r="N48" i="62"/>
  <c r="N44" i="62"/>
  <c r="W13" i="79"/>
  <c r="X13" i="79" s="1"/>
  <c r="W17" i="79"/>
  <c r="X17" i="79" s="1"/>
  <c r="M27" i="4"/>
  <c r="H27" i="4"/>
  <c r="E27" i="4"/>
  <c r="F21" i="4"/>
  <c r="J21" i="4"/>
  <c r="N21" i="4"/>
  <c r="G22" i="4"/>
  <c r="K22" i="4"/>
  <c r="D23" i="4"/>
  <c r="H23" i="4"/>
  <c r="L23" i="4"/>
  <c r="E24" i="4"/>
  <c r="I24" i="4"/>
  <c r="M24" i="4"/>
  <c r="F25" i="4"/>
  <c r="J25" i="4"/>
  <c r="N25" i="4"/>
  <c r="G26" i="4"/>
  <c r="K26" i="4"/>
  <c r="C22" i="4"/>
  <c r="C26" i="4"/>
  <c r="L27" i="4"/>
  <c r="C27" i="4"/>
  <c r="N27" i="4"/>
  <c r="G21" i="4"/>
  <c r="K21" i="4"/>
  <c r="D22" i="4"/>
  <c r="H22" i="4"/>
  <c r="L22" i="4"/>
  <c r="E23" i="4"/>
  <c r="I23" i="4"/>
  <c r="M23" i="4"/>
  <c r="F24" i="4"/>
  <c r="J24" i="4"/>
  <c r="N24" i="4"/>
  <c r="G25" i="4"/>
  <c r="K25" i="4"/>
  <c r="D26" i="4"/>
  <c r="H26" i="4"/>
  <c r="L26" i="4"/>
  <c r="C23" i="4"/>
  <c r="C21" i="4"/>
  <c r="G27" i="4"/>
  <c r="D27" i="4"/>
  <c r="J27" i="4"/>
  <c r="D21" i="4"/>
  <c r="H21" i="4"/>
  <c r="L21" i="4"/>
  <c r="E22" i="4"/>
  <c r="I22" i="4"/>
  <c r="M22" i="4"/>
  <c r="F23" i="4"/>
  <c r="J23" i="4"/>
  <c r="N23" i="4"/>
  <c r="G24" i="4"/>
  <c r="K24" i="4"/>
  <c r="D25" i="4"/>
  <c r="H25" i="4"/>
  <c r="L25" i="4"/>
  <c r="E26" i="4"/>
  <c r="I26" i="4"/>
  <c r="M26" i="4"/>
  <c r="C24" i="4"/>
  <c r="I27" i="4"/>
  <c r="K27" i="4"/>
  <c r="F27" i="4"/>
  <c r="E21" i="4"/>
  <c r="I21" i="4"/>
  <c r="M21" i="4"/>
  <c r="F22" i="4"/>
  <c r="J22" i="4"/>
  <c r="N22" i="4"/>
  <c r="G23" i="4"/>
  <c r="K23" i="4"/>
  <c r="D24" i="4"/>
  <c r="H24" i="4"/>
  <c r="L24" i="4"/>
  <c r="E25" i="4"/>
  <c r="I25" i="4"/>
  <c r="M25" i="4"/>
  <c r="F26" i="4"/>
  <c r="J26" i="4"/>
  <c r="N26" i="4"/>
  <c r="C25" i="4"/>
  <c r="G293" i="79" a="1"/>
  <c r="G293" i="79" s="1"/>
  <c r="T18" i="79" s="1" a="1"/>
  <c r="T18" i="79" s="1"/>
  <c r="W18" i="79" s="1"/>
  <c r="X18" i="79" s="1"/>
  <c r="K21" i="61"/>
  <c r="W14" i="79"/>
  <c r="X14" i="79" s="1"/>
  <c r="G300" i="79" a="1"/>
  <c r="G300" i="79" s="1"/>
  <c r="AB18" i="79" s="1" a="1"/>
  <c r="AB18" i="79" s="1"/>
  <c r="K29" i="61"/>
  <c r="P57" i="22" a="1"/>
  <c r="P57" i="22" s="1"/>
  <c r="AC57" i="22" s="1"/>
  <c r="K56" i="22" a="1"/>
  <c r="K56" i="22" s="1"/>
  <c r="X56" i="22" s="1"/>
  <c r="F55" i="22" a="1"/>
  <c r="F55" i="22" s="1"/>
  <c r="S55" i="22" s="1"/>
  <c r="L53" i="22" a="1"/>
  <c r="L53" i="22" s="1"/>
  <c r="Y53" i="22" s="1"/>
  <c r="G52" i="22" a="1"/>
  <c r="G52" i="22" s="1"/>
  <c r="T52" i="22" s="1"/>
  <c r="J50" i="22" a="1"/>
  <c r="J50" i="22" s="1"/>
  <c r="W50" i="22" s="1"/>
  <c r="P48" i="22" a="1"/>
  <c r="P48" i="22" s="1"/>
  <c r="AC48" i="22" s="1"/>
  <c r="M47" i="22" a="1"/>
  <c r="M47" i="22" s="1"/>
  <c r="Z47" i="22" s="1"/>
  <c r="J46" i="22" a="1"/>
  <c r="J46" i="22" s="1"/>
  <c r="W46" i="22" s="1"/>
  <c r="G45" i="22" a="1"/>
  <c r="G45" i="22" s="1"/>
  <c r="T45" i="22" s="1"/>
  <c r="O43" i="22" a="1"/>
  <c r="O43" i="22" s="1"/>
  <c r="AB43" i="22" s="1"/>
  <c r="I42" i="22" a="1"/>
  <c r="I42" i="22" s="1"/>
  <c r="V42" i="22" s="1"/>
  <c r="P40" i="22" a="1"/>
  <c r="P40" i="22" s="1"/>
  <c r="AC40" i="22" s="1"/>
  <c r="L39" i="22" a="1"/>
  <c r="L39" i="22" s="1"/>
  <c r="Y39" i="22" s="1"/>
  <c r="G38" i="22" a="1"/>
  <c r="G38" i="22" s="1"/>
  <c r="T38" i="22" s="1"/>
  <c r="M36" i="22" a="1"/>
  <c r="M36" i="22" s="1"/>
  <c r="Z36" i="22" s="1"/>
  <c r="H35" i="22" a="1"/>
  <c r="H35" i="22" s="1"/>
  <c r="U35" i="22" s="1"/>
  <c r="N33" i="22" a="1"/>
  <c r="N33" i="22" s="1"/>
  <c r="AA33" i="22" s="1"/>
  <c r="I32" i="22" a="1"/>
  <c r="I32" i="22" s="1"/>
  <c r="V32" i="22" s="1"/>
  <c r="O30" i="22" a="1"/>
  <c r="O30" i="22" s="1"/>
  <c r="AB30" i="22" s="1"/>
  <c r="J29" i="22" a="1"/>
  <c r="J29" i="22" s="1"/>
  <c r="W29" i="22" s="1"/>
  <c r="P27" i="22" a="1"/>
  <c r="P27" i="22" s="1"/>
  <c r="AC27" i="22" s="1"/>
  <c r="K26" i="22" a="1"/>
  <c r="K26" i="22" s="1"/>
  <c r="X26" i="22" s="1"/>
  <c r="F25" i="22" a="1"/>
  <c r="F25" i="22" s="1"/>
  <c r="S25" i="22" s="1"/>
  <c r="L23" i="22" a="1"/>
  <c r="L23" i="22" s="1"/>
  <c r="Y23" i="22" s="1"/>
  <c r="G22" i="22" a="1"/>
  <c r="G22" i="22" s="1"/>
  <c r="T22" i="22" s="1"/>
  <c r="M20" i="22" a="1"/>
  <c r="M20" i="22" s="1"/>
  <c r="Z20" i="22" s="1"/>
  <c r="H19" i="22" a="1"/>
  <c r="H19" i="22" s="1"/>
  <c r="U19" i="22" s="1"/>
  <c r="K18" i="22" a="1"/>
  <c r="K18" i="22" s="1"/>
  <c r="X18" i="22" s="1"/>
  <c r="AC11" i="23"/>
  <c r="T40" i="47" s="1"/>
  <c r="T16" i="23"/>
  <c r="G29" i="61" s="1"/>
  <c r="S13" i="23"/>
  <c r="AA13" i="23"/>
  <c r="R42" i="47" s="1"/>
  <c r="AB12" i="23"/>
  <c r="S41" i="47" s="1"/>
  <c r="AA14" i="23"/>
  <c r="R43" i="47" s="1"/>
  <c r="T14" i="23"/>
  <c r="AB11" i="23"/>
  <c r="S40" i="47" s="1"/>
  <c r="V11" i="23"/>
  <c r="W15" i="23"/>
  <c r="Z13" i="23"/>
  <c r="Q42" i="47" s="1"/>
  <c r="R15" i="23"/>
  <c r="E28" i="61" s="1"/>
  <c r="V15" i="23"/>
  <c r="M44" i="47" s="1"/>
  <c r="Z11" i="23"/>
  <c r="Q40" i="47" s="1"/>
  <c r="AA15" i="23"/>
  <c r="R44" i="47" s="1"/>
  <c r="AB14" i="23"/>
  <c r="S43" i="47" s="1"/>
  <c r="U14" i="23"/>
  <c r="K43" i="47" s="1"/>
  <c r="AA11" i="23"/>
  <c r="R40" i="47" s="1"/>
  <c r="K36" i="22" a="1"/>
  <c r="K36" i="22" s="1"/>
  <c r="X36" i="22" s="1"/>
  <c r="F35" i="22" a="1"/>
  <c r="F35" i="22" s="1"/>
  <c r="S35" i="22" s="1"/>
  <c r="L33" i="22" a="1"/>
  <c r="L33" i="22" s="1"/>
  <c r="Y33" i="22" s="1"/>
  <c r="G32" i="22" a="1"/>
  <c r="G32" i="22" s="1"/>
  <c r="T32" i="22" s="1"/>
  <c r="M30" i="22" a="1"/>
  <c r="M30" i="22" s="1"/>
  <c r="Z30" i="22" s="1"/>
  <c r="H29" i="22" a="1"/>
  <c r="H29" i="22" s="1"/>
  <c r="U29" i="22" s="1"/>
  <c r="N27" i="22" a="1"/>
  <c r="N27" i="22" s="1"/>
  <c r="AA27" i="22" s="1"/>
  <c r="I26" i="22" a="1"/>
  <c r="I26" i="22" s="1"/>
  <c r="V26" i="22" s="1"/>
  <c r="O24" i="22" a="1"/>
  <c r="O24" i="22" s="1"/>
  <c r="AB24" i="22" s="1"/>
  <c r="J23" i="22" a="1"/>
  <c r="J23" i="22" s="1"/>
  <c r="W23" i="22" s="1"/>
  <c r="P21" i="22" a="1"/>
  <c r="P21" i="22" s="1"/>
  <c r="AC21" i="22" s="1"/>
  <c r="K20" i="22" a="1"/>
  <c r="K20" i="22" s="1"/>
  <c r="X20" i="22" s="1"/>
  <c r="F19" i="22" a="1"/>
  <c r="F19" i="22" s="1"/>
  <c r="S19" i="22" s="1"/>
  <c r="I18" i="22" a="1"/>
  <c r="I18" i="22" s="1"/>
  <c r="V18" i="22" s="1"/>
  <c r="E47" i="22" a="1"/>
  <c r="E47" i="22" s="1"/>
  <c r="R47" i="22" s="1"/>
  <c r="E34" i="22" a="1"/>
  <c r="E34" i="22" s="1"/>
  <c r="R34" i="22" s="1"/>
  <c r="O59" i="22" a="1"/>
  <c r="O59" i="22" s="1"/>
  <c r="AB59" i="22" s="1"/>
  <c r="J58" i="22" a="1"/>
  <c r="J58" i="22" s="1"/>
  <c r="W58" i="22" s="1"/>
  <c r="P56" i="22" a="1"/>
  <c r="P56" i="22" s="1"/>
  <c r="AC56" i="22" s="1"/>
  <c r="K55" i="22" a="1"/>
  <c r="K55" i="22" s="1"/>
  <c r="X55" i="22" s="1"/>
  <c r="F54" i="22" a="1"/>
  <c r="F54" i="22" s="1"/>
  <c r="S54" i="22" s="1"/>
  <c r="L52" i="22" a="1"/>
  <c r="L52" i="22" s="1"/>
  <c r="Y52" i="22" s="1"/>
  <c r="G51" i="22" a="1"/>
  <c r="G51" i="22" s="1"/>
  <c r="T51" i="22" s="1"/>
  <c r="P49" i="22" a="1"/>
  <c r="P49" i="22" s="1"/>
  <c r="AC49" i="22" s="1"/>
  <c r="G48" i="22" a="1"/>
  <c r="G48" i="22" s="1"/>
  <c r="T48" i="22" s="1"/>
  <c r="K46" i="22" a="1"/>
  <c r="K46" i="22" s="1"/>
  <c r="X46" i="22" s="1"/>
  <c r="O44" i="22" a="1"/>
  <c r="O44" i="22" s="1"/>
  <c r="AB44" i="22" s="1"/>
  <c r="H43" i="22" a="1"/>
  <c r="H43" i="22" s="1"/>
  <c r="U43" i="22" s="1"/>
  <c r="G42" i="22" a="1"/>
  <c r="G42" i="22" s="1"/>
  <c r="T42" i="22" s="1"/>
  <c r="M40" i="22" a="1"/>
  <c r="M40" i="22" s="1"/>
  <c r="Z40" i="22" s="1"/>
  <c r="I39" i="22" a="1"/>
  <c r="I39" i="22" s="1"/>
  <c r="V39" i="22" s="1"/>
  <c r="O37" i="22" a="1"/>
  <c r="O37" i="22" s="1"/>
  <c r="AB37" i="22" s="1"/>
  <c r="J36" i="22" a="1"/>
  <c r="J36" i="22" s="1"/>
  <c r="W36" i="22" s="1"/>
  <c r="P34" i="22" a="1"/>
  <c r="P34" i="22" s="1"/>
  <c r="AC34" i="22" s="1"/>
  <c r="K33" i="22" a="1"/>
  <c r="K33" i="22" s="1"/>
  <c r="X33" i="22" s="1"/>
  <c r="F32" i="22" a="1"/>
  <c r="F32" i="22" s="1"/>
  <c r="S32" i="22" s="1"/>
  <c r="L30" i="22" a="1"/>
  <c r="L30" i="22" s="1"/>
  <c r="Y30" i="22" s="1"/>
  <c r="G29" i="22" a="1"/>
  <c r="G29" i="22" s="1"/>
  <c r="T29" i="22" s="1"/>
  <c r="M27" i="22" a="1"/>
  <c r="M27" i="22" s="1"/>
  <c r="Z27" i="22" s="1"/>
  <c r="H26" i="22" a="1"/>
  <c r="H26" i="22" s="1"/>
  <c r="U26" i="22" s="1"/>
  <c r="N24" i="22" a="1"/>
  <c r="N24" i="22" s="1"/>
  <c r="AA24" i="22" s="1"/>
  <c r="I23" i="22" a="1"/>
  <c r="I23" i="22" s="1"/>
  <c r="V23" i="22" s="1"/>
  <c r="O21" i="22" a="1"/>
  <c r="O21" i="22" s="1"/>
  <c r="AB21" i="22" s="1"/>
  <c r="J20" i="22" a="1"/>
  <c r="J20" i="22" s="1"/>
  <c r="W20" i="22" s="1"/>
  <c r="E50" i="22" a="1"/>
  <c r="E50" i="22" s="1"/>
  <c r="R50" i="22" s="1"/>
  <c r="E33" i="22" a="1"/>
  <c r="E33" i="22" s="1"/>
  <c r="R33" i="22" s="1"/>
  <c r="N59" i="22" a="1"/>
  <c r="N59" i="22" s="1"/>
  <c r="AA59" i="22" s="1"/>
  <c r="I58" i="22" a="1"/>
  <c r="I58" i="22" s="1"/>
  <c r="V58" i="22" s="1"/>
  <c r="O56" i="22" a="1"/>
  <c r="O56" i="22" s="1"/>
  <c r="AB56" i="22" s="1"/>
  <c r="J55" i="22" a="1"/>
  <c r="J55" i="22" s="1"/>
  <c r="W55" i="22" s="1"/>
  <c r="P53" i="22" a="1"/>
  <c r="P53" i="22" s="1"/>
  <c r="AC53" i="22" s="1"/>
  <c r="K52" i="22" a="1"/>
  <c r="K52" i="22" s="1"/>
  <c r="X52" i="22" s="1"/>
  <c r="F51" i="22" a="1"/>
  <c r="F51" i="22" s="1"/>
  <c r="S51" i="22" s="1"/>
  <c r="L49" i="22" a="1"/>
  <c r="L49" i="22" s="1"/>
  <c r="Y49" i="22" s="1"/>
  <c r="F48" i="22" a="1"/>
  <c r="F48" i="22" s="1"/>
  <c r="S48" i="22" s="1"/>
  <c r="N46" i="22" a="1"/>
  <c r="N46" i="22" s="1"/>
  <c r="AA46" i="22" s="1"/>
  <c r="K45" i="22" a="1"/>
  <c r="K45" i="22" s="1"/>
  <c r="X45" i="22" s="1"/>
  <c r="G44" i="22" a="1"/>
  <c r="G44" i="22" s="1"/>
  <c r="T44" i="22" s="1"/>
  <c r="O42" i="22" a="1"/>
  <c r="O42" i="22" s="1"/>
  <c r="AB42" i="22" s="1"/>
  <c r="I41" i="22" a="1"/>
  <c r="I41" i="22" s="1"/>
  <c r="V41" i="22" s="1"/>
  <c r="P39" i="22" a="1"/>
  <c r="P39" i="22" s="1"/>
  <c r="AC39" i="22" s="1"/>
  <c r="K38" i="22" a="1"/>
  <c r="K38" i="22" s="1"/>
  <c r="X38" i="22" s="1"/>
  <c r="F37" i="22" a="1"/>
  <c r="F37" i="22" s="1"/>
  <c r="S37" i="22" s="1"/>
  <c r="L35" i="22" a="1"/>
  <c r="L35" i="22" s="1"/>
  <c r="Y35" i="22" s="1"/>
  <c r="G34" i="22" a="1"/>
  <c r="G34" i="22" s="1"/>
  <c r="T34" i="22" s="1"/>
  <c r="M32" i="22" a="1"/>
  <c r="M32" i="22" s="1"/>
  <c r="Z32" i="22" s="1"/>
  <c r="H31" i="22" a="1"/>
  <c r="H31" i="22" s="1"/>
  <c r="U31" i="22" s="1"/>
  <c r="N29" i="22" a="1"/>
  <c r="N29" i="22" s="1"/>
  <c r="AA29" i="22" s="1"/>
  <c r="I28" i="22" a="1"/>
  <c r="I28" i="22" s="1"/>
  <c r="V28" i="22" s="1"/>
  <c r="O26" i="22" a="1"/>
  <c r="O26" i="22" s="1"/>
  <c r="AB26" i="22" s="1"/>
  <c r="J25" i="22" a="1"/>
  <c r="J25" i="22" s="1"/>
  <c r="W25" i="22" s="1"/>
  <c r="P23" i="22" a="1"/>
  <c r="P23" i="22" s="1"/>
  <c r="AC23" i="22" s="1"/>
  <c r="K22" i="22" a="1"/>
  <c r="K22" i="22" s="1"/>
  <c r="X22" i="22" s="1"/>
  <c r="F21" i="22" a="1"/>
  <c r="F21" i="22" s="1"/>
  <c r="S21" i="22" s="1"/>
  <c r="AB14" i="17"/>
  <c r="S31" i="47" s="1"/>
  <c r="W16" i="17"/>
  <c r="M13" i="61" s="1"/>
  <c r="H286" i="79" s="1" a="1"/>
  <c r="H286" i="79" s="1"/>
  <c r="M18" i="79" s="1" a="1"/>
  <c r="M18" i="79" s="1"/>
  <c r="O18" i="79" s="1"/>
  <c r="AC13" i="17"/>
  <c r="T30" i="47" s="1"/>
  <c r="Z11" i="17"/>
  <c r="Q28" i="47" s="1"/>
  <c r="U15" i="17"/>
  <c r="K32" i="47" s="1"/>
  <c r="AB13" i="17"/>
  <c r="S30" i="47" s="1"/>
  <c r="AB12" i="17"/>
  <c r="S29" i="47" s="1"/>
  <c r="AB15" i="17"/>
  <c r="S32" i="47" s="1"/>
  <c r="Y15" i="17"/>
  <c r="P32" i="47" s="1"/>
  <c r="Z15" i="17"/>
  <c r="Q32" i="47" s="1"/>
  <c r="U13" i="17"/>
  <c r="K30" i="47" s="1"/>
  <c r="Z12" i="17"/>
  <c r="Q29" i="47" s="1"/>
  <c r="S13" i="17"/>
  <c r="Y14" i="17"/>
  <c r="P31" i="47" s="1"/>
  <c r="R16" i="17"/>
  <c r="E13" i="61" s="1"/>
  <c r="S15" i="17"/>
  <c r="X15" i="17"/>
  <c r="X11" i="17"/>
  <c r="AC16" i="17"/>
  <c r="U13" i="23"/>
  <c r="K42" i="47" s="1"/>
  <c r="U15" i="23"/>
  <c r="K44" i="47" s="1"/>
  <c r="Y14" i="23"/>
  <c r="P43" i="47" s="1"/>
  <c r="R16" i="23"/>
  <c r="E29" i="61" s="1"/>
  <c r="S15" i="23"/>
  <c r="W11" i="23"/>
  <c r="U16" i="23"/>
  <c r="Y15" i="23"/>
  <c r="P44" i="47" s="1"/>
  <c r="W16" i="23"/>
  <c r="M29" i="61" s="1"/>
  <c r="H300" i="79" s="1" a="1"/>
  <c r="H300" i="79" s="1"/>
  <c r="AC18" i="79" s="1" a="1"/>
  <c r="AC18" i="79" s="1"/>
  <c r="Y12" i="23"/>
  <c r="P41" i="47" s="1"/>
  <c r="AB16" i="23"/>
  <c r="T13" i="23"/>
  <c r="X14" i="23"/>
  <c r="AA16" i="23"/>
  <c r="AC12" i="23"/>
  <c r="T41" i="47" s="1"/>
  <c r="S14" i="23"/>
  <c r="T11" i="23"/>
  <c r="Z15" i="23"/>
  <c r="Q44" i="47" s="1"/>
  <c r="W12" i="23"/>
  <c r="L31" i="22" a="1"/>
  <c r="L31" i="22" s="1"/>
  <c r="Y31" i="22" s="1"/>
  <c r="G30" i="22" a="1"/>
  <c r="G30" i="22" s="1"/>
  <c r="T30" i="22" s="1"/>
  <c r="M28" i="22" a="1"/>
  <c r="M28" i="22" s="1"/>
  <c r="Z28" i="22" s="1"/>
  <c r="H27" i="22" a="1"/>
  <c r="H27" i="22" s="1"/>
  <c r="U27" i="22" s="1"/>
  <c r="N25" i="22" a="1"/>
  <c r="N25" i="22" s="1"/>
  <c r="AA25" i="22" s="1"/>
  <c r="I24" i="22" a="1"/>
  <c r="I24" i="22" s="1"/>
  <c r="V24" i="22" s="1"/>
  <c r="O22" i="22" a="1"/>
  <c r="O22" i="22" s="1"/>
  <c r="AB22" i="22" s="1"/>
  <c r="J21" i="22" a="1"/>
  <c r="J21" i="22" s="1"/>
  <c r="W21" i="22" s="1"/>
  <c r="P19" i="22" a="1"/>
  <c r="P19" i="22" s="1"/>
  <c r="AC19" i="22" s="1"/>
  <c r="O18" i="22" a="1"/>
  <c r="O18" i="22" s="1"/>
  <c r="AB18" i="22" s="1"/>
  <c r="AB15" i="23"/>
  <c r="S44" i="47" s="1"/>
  <c r="X11" i="23"/>
  <c r="Y11" i="23"/>
  <c r="P40" i="47" s="1"/>
  <c r="S16" i="23"/>
  <c r="F29" i="61" s="1"/>
  <c r="Y13" i="23"/>
  <c r="P42" i="47" s="1"/>
  <c r="X16" i="23"/>
  <c r="N29" i="61" s="1"/>
  <c r="I300" i="79" s="1" a="1"/>
  <c r="I300" i="79" s="1"/>
  <c r="AD18" i="79" s="1" a="1"/>
  <c r="AD18" i="79" s="1"/>
  <c r="V13" i="23"/>
  <c r="R11" i="23"/>
  <c r="E24" i="61" s="1"/>
  <c r="AC14" i="23"/>
  <c r="T43" i="47" s="1"/>
  <c r="V12" i="23"/>
  <c r="Y16" i="23"/>
  <c r="AB13" i="23"/>
  <c r="S42" i="47" s="1"/>
  <c r="R14" i="23"/>
  <c r="E27" i="61" s="1"/>
  <c r="V14" i="23"/>
  <c r="Z12" i="23"/>
  <c r="Q41" i="47" s="1"/>
  <c r="X15" i="23"/>
  <c r="W13" i="23"/>
  <c r="U11" i="23"/>
  <c r="K40" i="47" s="1"/>
  <c r="X12" i="23"/>
  <c r="R12" i="23"/>
  <c r="E25" i="61" s="1"/>
  <c r="J17" i="41" a="1"/>
  <c r="J17" i="41" s="1"/>
  <c r="G18" i="44" a="1"/>
  <c r="G18" i="44" s="1"/>
  <c r="J9" i="62"/>
  <c r="J8" i="62"/>
  <c r="J10" i="62"/>
  <c r="J12" i="62"/>
  <c r="J11" i="62"/>
  <c r="H42" i="41" a="1"/>
  <c r="H42" i="41" s="1"/>
  <c r="O42" i="41" a="1"/>
  <c r="O42" i="41" s="1"/>
  <c r="N43" i="41" a="1"/>
  <c r="N43" i="41" s="1"/>
  <c r="M16" i="43" a="1"/>
  <c r="M16" i="43" s="1"/>
  <c r="F18" i="43" a="1"/>
  <c r="F18" i="43" s="1"/>
  <c r="I19" i="43" a="1"/>
  <c r="I19" i="43" s="1"/>
  <c r="I21" i="43" a="1"/>
  <c r="I21" i="43" s="1"/>
  <c r="M22" i="43" a="1"/>
  <c r="M22" i="43" s="1"/>
  <c r="M24" i="43" a="1"/>
  <c r="M24" i="43" s="1"/>
  <c r="P25" i="43" a="1"/>
  <c r="P25" i="43" s="1"/>
  <c r="I27" i="43" a="1"/>
  <c r="I27" i="43" s="1"/>
  <c r="M28" i="43" a="1"/>
  <c r="M28" i="43" s="1"/>
  <c r="P29" i="43" a="1"/>
  <c r="P29" i="43" s="1"/>
  <c r="I31" i="43" a="1"/>
  <c r="I31" i="43" s="1"/>
  <c r="M32" i="43" a="1"/>
  <c r="M32" i="43" s="1"/>
  <c r="F34" i="43" a="1"/>
  <c r="F34" i="43" s="1"/>
  <c r="I35" i="43" a="1"/>
  <c r="I35" i="43" s="1"/>
  <c r="M36" i="43" a="1"/>
  <c r="M36" i="43" s="1"/>
  <c r="P37" i="43" a="1"/>
  <c r="P37" i="43" s="1"/>
  <c r="H39" i="43" a="1"/>
  <c r="H39" i="43" s="1"/>
  <c r="H41" i="43" a="1"/>
  <c r="H41" i="43" s="1"/>
  <c r="L42" i="43" a="1"/>
  <c r="L42" i="43" s="1"/>
  <c r="F44" i="43" a="1"/>
  <c r="F44" i="43" s="1"/>
  <c r="K45" i="43" a="1"/>
  <c r="K45" i="43" s="1"/>
  <c r="I48" i="43" a="1"/>
  <c r="I48" i="43" s="1"/>
  <c r="P49" i="43" a="1"/>
  <c r="P49" i="43" s="1"/>
  <c r="H51" i="43" a="1"/>
  <c r="H51" i="43" s="1"/>
  <c r="E19" i="43" a="1"/>
  <c r="E19" i="43" s="1"/>
  <c r="E32" i="43" a="1"/>
  <c r="E32" i="43" s="1"/>
  <c r="E45" i="43" a="1"/>
  <c r="E45" i="43" s="1"/>
  <c r="N16" i="43" a="1"/>
  <c r="N16" i="43" s="1"/>
  <c r="G18" i="43" a="1"/>
  <c r="G18" i="43" s="1"/>
  <c r="J19" i="43" a="1"/>
  <c r="J19" i="43" s="1"/>
  <c r="N20" i="43" a="1"/>
  <c r="N20" i="43" s="1"/>
  <c r="F22" i="43" a="1"/>
  <c r="F22" i="43" s="1"/>
  <c r="J23" i="43" a="1"/>
  <c r="J23" i="43" s="1"/>
  <c r="N24" i="43" a="1"/>
  <c r="N24" i="43" s="1"/>
  <c r="N26" i="43" a="1"/>
  <c r="N26" i="43" s="1"/>
  <c r="G28" i="43" a="1"/>
  <c r="G28" i="43" s="1"/>
  <c r="F30" i="43" a="1"/>
  <c r="F30" i="43" s="1"/>
  <c r="J31" i="43" a="1"/>
  <c r="J31" i="43" s="1"/>
  <c r="J33" i="43" a="1"/>
  <c r="J33" i="43" s="1"/>
  <c r="M34" i="43" a="1"/>
  <c r="M34" i="43" s="1"/>
  <c r="F36" i="43" a="1"/>
  <c r="F36" i="43" s="1"/>
  <c r="J37" i="43" a="1"/>
  <c r="J37" i="43" s="1"/>
  <c r="M38" i="43" a="1"/>
  <c r="M38" i="43" s="1"/>
  <c r="P39" i="43" a="1"/>
  <c r="P39" i="43" s="1"/>
  <c r="I41" i="43" a="1"/>
  <c r="I41" i="43" s="1"/>
  <c r="M42" i="43" a="1"/>
  <c r="M42" i="43" s="1"/>
  <c r="E54" i="41" a="1"/>
  <c r="E54" i="41" s="1"/>
  <c r="E42" i="41" a="1"/>
  <c r="E42" i="41" s="1"/>
  <c r="E23" i="41" a="1"/>
  <c r="E23" i="41" s="1"/>
  <c r="G58" i="41" a="1"/>
  <c r="G58" i="41" s="1"/>
  <c r="P56" i="41" a="1"/>
  <c r="P56" i="41" s="1"/>
  <c r="N55" i="41" a="1"/>
  <c r="N55" i="41" s="1"/>
  <c r="F54" i="41" a="1"/>
  <c r="F54" i="41" s="1"/>
  <c r="O52" i="41" a="1"/>
  <c r="O52" i="41" s="1"/>
  <c r="G51" i="41" a="1"/>
  <c r="G51" i="41" s="1"/>
  <c r="O47" i="41" a="1"/>
  <c r="O47" i="41" s="1"/>
  <c r="G46" i="41" a="1"/>
  <c r="G46" i="41" s="1"/>
  <c r="L43" i="41" a="1"/>
  <c r="L43" i="41" s="1"/>
  <c r="G41" i="41" a="1"/>
  <c r="G41" i="41" s="1"/>
  <c r="P37" i="41" a="1"/>
  <c r="P37" i="41" s="1"/>
  <c r="L34" i="41" a="1"/>
  <c r="L34" i="41" s="1"/>
  <c r="H31" i="41" a="1"/>
  <c r="H31" i="41" s="1"/>
  <c r="N27" i="41" a="1"/>
  <c r="N27" i="41" s="1"/>
  <c r="I24" i="41" a="1"/>
  <c r="I24" i="41" s="1"/>
  <c r="L17" i="41" a="1"/>
  <c r="L17" i="41" s="1"/>
  <c r="E48" i="41" a="1"/>
  <c r="E48" i="41" s="1"/>
  <c r="E29" i="41" a="1"/>
  <c r="E29" i="41" s="1"/>
  <c r="N58" i="41" a="1"/>
  <c r="N58" i="41" s="1"/>
  <c r="O56" i="41" a="1"/>
  <c r="O56" i="41" s="1"/>
  <c r="G55" i="41" a="1"/>
  <c r="G55" i="41" s="1"/>
  <c r="P53" i="41" a="1"/>
  <c r="P53" i="41" s="1"/>
  <c r="H52" i="41" a="1"/>
  <c r="H52" i="41" s="1"/>
  <c r="F51" i="41" a="1"/>
  <c r="F51" i="41" s="1"/>
  <c r="M49" i="41" a="1"/>
  <c r="M49" i="41" s="1"/>
  <c r="N47" i="41" a="1"/>
  <c r="N47" i="41" s="1"/>
  <c r="O44" i="41" a="1"/>
  <c r="O44" i="41" s="1"/>
  <c r="F41" i="41" a="1"/>
  <c r="F41" i="41" s="1"/>
  <c r="O37" i="41" a="1"/>
  <c r="O37" i="41" s="1"/>
  <c r="K34" i="41" a="1"/>
  <c r="K34" i="41" s="1"/>
  <c r="G31" i="41" a="1"/>
  <c r="G31" i="41" s="1"/>
  <c r="M27" i="41" a="1"/>
  <c r="M27" i="41" s="1"/>
  <c r="H24" i="41" a="1"/>
  <c r="H24" i="41" s="1"/>
  <c r="H20" i="41" a="1"/>
  <c r="H20" i="41" s="1"/>
  <c r="E56" i="41" a="1"/>
  <c r="E56" i="41" s="1"/>
  <c r="E39" i="41" a="1"/>
  <c r="E39" i="41" s="1"/>
  <c r="E26" i="41" a="1"/>
  <c r="E26" i="41" s="1"/>
  <c r="K58" i="41" a="1"/>
  <c r="K58" i="41" s="1"/>
  <c r="H57" i="41" a="1"/>
  <c r="H57" i="41" s="1"/>
  <c r="K55" i="41" a="1"/>
  <c r="K55" i="41" s="1"/>
  <c r="I54" i="41" a="1"/>
  <c r="I54" i="41" s="1"/>
  <c r="L52" i="41" a="1"/>
  <c r="L52" i="41" s="1"/>
  <c r="J51" i="41" a="1"/>
  <c r="J51" i="41" s="1"/>
  <c r="N48" i="41" a="1"/>
  <c r="N48" i="41" s="1"/>
  <c r="J47" i="41" a="1"/>
  <c r="J47" i="41" s="1"/>
  <c r="L45" i="41" a="1"/>
  <c r="L45" i="41" s="1"/>
  <c r="N41" i="41" a="1"/>
  <c r="N41" i="41" s="1"/>
  <c r="O38" i="41" a="1"/>
  <c r="O38" i="41" s="1"/>
  <c r="K35" i="41" a="1"/>
  <c r="K35" i="41" s="1"/>
  <c r="P31" i="41" a="1"/>
  <c r="P31" i="41" s="1"/>
  <c r="O26" i="41" a="1"/>
  <c r="O26" i="41" s="1"/>
  <c r="J23" i="41" a="1"/>
  <c r="J23" i="41" s="1"/>
  <c r="F19" i="41" a="1"/>
  <c r="F19" i="41" s="1"/>
  <c r="E55" i="41" a="1"/>
  <c r="E55" i="41" s="1"/>
  <c r="E45" i="41" a="1"/>
  <c r="E45" i="41" s="1"/>
  <c r="E32" i="41" a="1"/>
  <c r="E32" i="41" s="1"/>
  <c r="J58" i="41" a="1"/>
  <c r="J58" i="41" s="1"/>
  <c r="G57" i="41" a="1"/>
  <c r="G57" i="41" s="1"/>
  <c r="P55" i="41" a="1"/>
  <c r="P55" i="41" s="1"/>
  <c r="H54" i="41" a="1"/>
  <c r="H54" i="41" s="1"/>
  <c r="F53" i="41" a="1"/>
  <c r="F53" i="41" s="1"/>
  <c r="I51" i="41" a="1"/>
  <c r="I51" i="41" s="1"/>
  <c r="P49" i="41" a="1"/>
  <c r="P49" i="41" s="1"/>
  <c r="F48" i="41" a="1"/>
  <c r="F48" i="41" s="1"/>
  <c r="K45" i="41" a="1"/>
  <c r="K45" i="41" s="1"/>
  <c r="P42" i="41" a="1"/>
  <c r="P42" i="41" s="1"/>
  <c r="J40" i="41" a="1"/>
  <c r="J40" i="41" s="1"/>
  <c r="F37" i="41" a="1"/>
  <c r="F37" i="41" s="1"/>
  <c r="M33" i="41" a="1"/>
  <c r="M33" i="41" s="1"/>
  <c r="K28" i="41" a="1"/>
  <c r="K28" i="41" s="1"/>
  <c r="G25" i="41" a="1"/>
  <c r="G25" i="41" s="1"/>
  <c r="L21" i="41" a="1"/>
  <c r="L21" i="41" s="1"/>
  <c r="E57" i="41" a="1"/>
  <c r="E57" i="41" s="1"/>
  <c r="E47" i="41" a="1"/>
  <c r="E47" i="41" s="1"/>
  <c r="E41" i="41" a="1"/>
  <c r="E41" i="41" s="1"/>
  <c r="E31" i="41" a="1"/>
  <c r="E31" i="41" s="1"/>
  <c r="E25" i="41" a="1"/>
  <c r="E25" i="41" s="1"/>
  <c r="M58" i="41" a="1"/>
  <c r="M58" i="41" s="1"/>
  <c r="F58" i="41" a="1"/>
  <c r="F58" i="41" s="1"/>
  <c r="F57" i="41" a="1"/>
  <c r="F57" i="41" s="1"/>
  <c r="K56" i="41" a="1"/>
  <c r="K56" i="41" s="1"/>
  <c r="L55" i="41" a="1"/>
  <c r="L55" i="41" s="1"/>
  <c r="F55" i="41" a="1"/>
  <c r="F55" i="41" s="1"/>
  <c r="G54" i="41" a="1"/>
  <c r="G54" i="41" s="1"/>
  <c r="L53" i="41" a="1"/>
  <c r="L53" i="41" s="1"/>
  <c r="M52" i="41" a="1"/>
  <c r="M52" i="41" s="1"/>
  <c r="G52" i="41" a="1"/>
  <c r="G52" i="41" s="1"/>
  <c r="H51" i="41" a="1"/>
  <c r="H51" i="41" s="1"/>
  <c r="M50" i="41" a="1"/>
  <c r="M50" i="41" s="1"/>
  <c r="L49" i="41" a="1"/>
  <c r="L49" i="41" s="1"/>
  <c r="P48" i="41" a="1"/>
  <c r="P48" i="41" s="1"/>
  <c r="N46" i="41" a="1"/>
  <c r="N46" i="41" s="1"/>
  <c r="O45" i="41" a="1"/>
  <c r="O45" i="41" s="1"/>
  <c r="L44" i="41" a="1"/>
  <c r="L44" i="41" s="1"/>
  <c r="I43" i="41" a="1"/>
  <c r="I43" i="41" s="1"/>
  <c r="J41" i="41" a="1"/>
  <c r="J41" i="41" s="1"/>
  <c r="G40" i="41" a="1"/>
  <c r="G40" i="41" s="1"/>
  <c r="J38" i="41" a="1"/>
  <c r="J38" i="41" s="1"/>
  <c r="N36" i="41" a="1"/>
  <c r="N36" i="41" s="1"/>
  <c r="F35" i="41" a="1"/>
  <c r="F35" i="41" s="1"/>
  <c r="K32" i="41" a="1"/>
  <c r="K32" i="41" s="1"/>
  <c r="N30" i="41" a="1"/>
  <c r="N30" i="41" s="1"/>
  <c r="H28" i="41" a="1"/>
  <c r="H28" i="41" s="1"/>
  <c r="J26" i="41" a="1"/>
  <c r="J26" i="41" s="1"/>
  <c r="N24" i="41" a="1"/>
  <c r="N24" i="41" s="1"/>
  <c r="P22" i="41" a="1"/>
  <c r="P22" i="41" s="1"/>
  <c r="P20" i="41" a="1"/>
  <c r="P20" i="41" s="1"/>
  <c r="I18" i="41" a="1"/>
  <c r="I18" i="41" s="1"/>
  <c r="E43" i="41" a="1"/>
  <c r="E43" i="41" s="1"/>
  <c r="E37" i="41" a="1"/>
  <c r="E37" i="41" s="1"/>
  <c r="E27" i="41" a="1"/>
  <c r="E27" i="41" s="1"/>
  <c r="E21" i="41" a="1"/>
  <c r="E21" i="41" s="1"/>
  <c r="L58" i="41" a="1"/>
  <c r="L58" i="41" s="1"/>
  <c r="P57" i="41" a="1"/>
  <c r="P57" i="41" s="1"/>
  <c r="I57" i="41" a="1"/>
  <c r="I57" i="41" s="1"/>
  <c r="J56" i="41" a="1"/>
  <c r="J56" i="41" s="1"/>
  <c r="O55" i="41" a="1"/>
  <c r="O55" i="41" s="1"/>
  <c r="P54" i="41" a="1"/>
  <c r="P54" i="41" s="1"/>
  <c r="J54" i="41" a="1"/>
  <c r="J54" i="41" s="1"/>
  <c r="K53" i="41" a="1"/>
  <c r="K53" i="41" s="1"/>
  <c r="P52" i="41" a="1"/>
  <c r="P52" i="41" s="1"/>
  <c r="F52" i="41" a="1"/>
  <c r="F52" i="41" s="1"/>
  <c r="K51" i="41" a="1"/>
  <c r="K51" i="41" s="1"/>
  <c r="K50" i="41" a="1"/>
  <c r="K50" i="41" s="1"/>
  <c r="O49" i="41" a="1"/>
  <c r="O49" i="41" s="1"/>
  <c r="O48" i="41" a="1"/>
  <c r="O48" i="41" s="1"/>
  <c r="H48" i="41" a="1"/>
  <c r="H48" i="41" s="1"/>
  <c r="K47" i="41" a="1"/>
  <c r="K47" i="41" s="1"/>
  <c r="M46" i="41" a="1"/>
  <c r="M46" i="41" s="1"/>
  <c r="N45" i="41" a="1"/>
  <c r="N45" i="41" s="1"/>
  <c r="K44" i="41" a="1"/>
  <c r="K44" i="41" s="1"/>
  <c r="H43" i="41" a="1"/>
  <c r="H43" i="41" s="1"/>
  <c r="F42" i="41" a="1"/>
  <c r="F42" i="41" s="1"/>
  <c r="P39" i="41" a="1"/>
  <c r="P39" i="41" s="1"/>
  <c r="J37" i="41" a="1"/>
  <c r="J37" i="41" s="1"/>
  <c r="N35" i="41" a="1"/>
  <c r="N35" i="41" s="1"/>
  <c r="G34" i="41" a="1"/>
  <c r="G34" i="41" s="1"/>
  <c r="I32" i="41" a="1"/>
  <c r="I32" i="41" s="1"/>
  <c r="N29" i="41" a="1"/>
  <c r="N29" i="41" s="1"/>
  <c r="G28" i="41" a="1"/>
  <c r="G28" i="41" s="1"/>
  <c r="I26" i="41" a="1"/>
  <c r="I26" i="41" s="1"/>
  <c r="N23" i="41" a="1"/>
  <c r="N23" i="41" s="1"/>
  <c r="F22" i="41" a="1"/>
  <c r="F22" i="41" s="1"/>
  <c r="L19" i="41" a="1"/>
  <c r="L19" i="41" s="1"/>
  <c r="L50" i="41" a="1"/>
  <c r="L50" i="41" s="1"/>
  <c r="F50" i="41" a="1"/>
  <c r="F50" i="41" s="1"/>
  <c r="I49" i="41" a="1"/>
  <c r="I49" i="41" s="1"/>
  <c r="L48" i="41" a="1"/>
  <c r="L48" i="41" s="1"/>
  <c r="L47" i="41" a="1"/>
  <c r="L47" i="41" s="1"/>
  <c r="P46" i="41" a="1"/>
  <c r="P46" i="41" s="1"/>
  <c r="I46" i="41" a="1"/>
  <c r="I46" i="41" s="1"/>
  <c r="J45" i="41" a="1"/>
  <c r="J45" i="41" s="1"/>
  <c r="N44" i="41" a="1"/>
  <c r="N44" i="41" s="1"/>
  <c r="G44" i="41" a="1"/>
  <c r="G44" i="41" s="1"/>
  <c r="K43" i="41" a="1"/>
  <c r="K43" i="41" s="1"/>
  <c r="L42" i="41" a="1"/>
  <c r="L42" i="41" s="1"/>
  <c r="P41" i="41" a="1"/>
  <c r="P41" i="41" s="1"/>
  <c r="I41" i="41" a="1"/>
  <c r="I41" i="41" s="1"/>
  <c r="K39" i="41" a="1"/>
  <c r="K39" i="41" s="1"/>
  <c r="L38" i="41" a="1"/>
  <c r="L38" i="41" s="1"/>
  <c r="K36" i="41" a="1"/>
  <c r="K36" i="41" s="1"/>
  <c r="M35" i="41" a="1"/>
  <c r="M35" i="41" s="1"/>
  <c r="F34" i="41" a="1"/>
  <c r="F34" i="41" s="1"/>
  <c r="H33" i="41" a="1"/>
  <c r="H33" i="41" s="1"/>
  <c r="H32" i="41" a="1"/>
  <c r="H32" i="41" s="1"/>
  <c r="J31" i="41" a="1"/>
  <c r="J31" i="41" s="1"/>
  <c r="L30" i="41" a="1"/>
  <c r="L30" i="41" s="1"/>
  <c r="M29" i="41" a="1"/>
  <c r="M29" i="41" s="1"/>
  <c r="N28" i="41" a="1"/>
  <c r="N28" i="41" s="1"/>
  <c r="F28" i="41" a="1"/>
  <c r="F28" i="41" s="1"/>
  <c r="M26" i="41" a="1"/>
  <c r="M26" i="41" s="1"/>
  <c r="N25" i="41" a="1"/>
  <c r="N25" i="41" s="1"/>
  <c r="P24" i="41" a="1"/>
  <c r="P24" i="41" s="1"/>
  <c r="G24" i="41" a="1"/>
  <c r="G24" i="41" s="1"/>
  <c r="J22" i="41" a="1"/>
  <c r="J22" i="41" s="1"/>
  <c r="I21" i="41" a="1"/>
  <c r="I21" i="41" s="1"/>
  <c r="P19" i="41" a="1"/>
  <c r="P19" i="41" s="1"/>
  <c r="M18" i="41" a="1"/>
  <c r="M18" i="41" s="1"/>
  <c r="P45" i="41" a="1"/>
  <c r="P45" i="41" s="1"/>
  <c r="I45" i="41" a="1"/>
  <c r="I45" i="41" s="1"/>
  <c r="I44" i="41" a="1"/>
  <c r="I44" i="41" s="1"/>
  <c r="M43" i="41" a="1"/>
  <c r="M43" i="41" s="1"/>
  <c r="G43" i="41" a="1"/>
  <c r="G43" i="41" s="1"/>
  <c r="G42" i="41" a="1"/>
  <c r="G42" i="41" s="1"/>
  <c r="K41" i="41" a="1"/>
  <c r="K41" i="41" s="1"/>
  <c r="O40" i="41" a="1"/>
  <c r="O40" i="41" s="1"/>
  <c r="H40" i="41" a="1"/>
  <c r="H40" i="41" s="1"/>
  <c r="I39" i="41" a="1"/>
  <c r="I39" i="41" s="1"/>
  <c r="K38" i="41" a="1"/>
  <c r="K38" i="41" s="1"/>
  <c r="M37" i="41" a="1"/>
  <c r="M37" i="41" s="1"/>
  <c r="O36" i="41" a="1"/>
  <c r="O36" i="41" s="1"/>
  <c r="F36" i="41" a="1"/>
  <c r="F36" i="41" s="1"/>
  <c r="N34" i="41" a="1"/>
  <c r="N34" i="41" s="1"/>
  <c r="P33" i="41" a="1"/>
  <c r="P33" i="41" s="1"/>
  <c r="F33" i="41" a="1"/>
  <c r="F33" i="41" s="1"/>
  <c r="G32" i="41" a="1"/>
  <c r="G32" i="41" s="1"/>
  <c r="I31" i="41" a="1"/>
  <c r="I31" i="41" s="1"/>
  <c r="F30" i="41" a="1"/>
  <c r="F30" i="41" s="1"/>
  <c r="F29" i="41" a="1"/>
  <c r="F29" i="41" s="1"/>
  <c r="I28" i="41" a="1"/>
  <c r="I28" i="41" s="1"/>
  <c r="K27" i="41" a="1"/>
  <c r="K27" i="41" s="1"/>
  <c r="K26" i="41" a="1"/>
  <c r="K26" i="41" s="1"/>
  <c r="O24" i="41" a="1"/>
  <c r="O24" i="41" s="1"/>
  <c r="P23" i="41" a="1"/>
  <c r="P23" i="41" s="1"/>
  <c r="G23" i="41" a="1"/>
  <c r="G23" i="41" s="1"/>
  <c r="I22" i="41" a="1"/>
  <c r="I22" i="41" s="1"/>
  <c r="H21" i="41" a="1"/>
  <c r="H21" i="41" s="1"/>
  <c r="I19" i="41" a="1"/>
  <c r="I19" i="41" s="1"/>
  <c r="O17" i="41" a="1"/>
  <c r="O17" i="41" s="1"/>
  <c r="F40" i="41" a="1"/>
  <c r="F40" i="41" s="1"/>
  <c r="J39" i="41" a="1"/>
  <c r="J39" i="41" s="1"/>
  <c r="N38" i="41" a="1"/>
  <c r="N38" i="41" s="1"/>
  <c r="N37" i="41" a="1"/>
  <c r="N37" i="41" s="1"/>
  <c r="H37" i="41" a="1"/>
  <c r="H37" i="41" s="1"/>
  <c r="L36" i="41" a="1"/>
  <c r="L36" i="41" s="1"/>
  <c r="L35" i="41" a="1"/>
  <c r="L35" i="41" s="1"/>
  <c r="P34" i="41" a="1"/>
  <c r="P34" i="41" s="1"/>
  <c r="J34" i="41" a="1"/>
  <c r="J34" i="41" s="1"/>
  <c r="J33" i="41" a="1"/>
  <c r="J33" i="41" s="1"/>
  <c r="N32" i="41" a="1"/>
  <c r="N32" i="41" s="1"/>
  <c r="F32" i="41" a="1"/>
  <c r="F32" i="41" s="1"/>
  <c r="K31" i="41" a="1"/>
  <c r="K31" i="41" s="1"/>
  <c r="K30" i="41" a="1"/>
  <c r="K30" i="41" s="1"/>
  <c r="O29" i="41" a="1"/>
  <c r="O29" i="41" s="1"/>
  <c r="G29" i="41" a="1"/>
  <c r="G29" i="41" s="1"/>
  <c r="L28" i="41" a="1"/>
  <c r="L28" i="41" s="1"/>
  <c r="L27" i="41" a="1"/>
  <c r="L27" i="41" s="1"/>
  <c r="P26" i="41" a="1"/>
  <c r="P26" i="41" s="1"/>
  <c r="H26" i="41" a="1"/>
  <c r="H26" i="41" s="1"/>
  <c r="M25" i="41" a="1"/>
  <c r="M25" i="41" s="1"/>
  <c r="M24" i="41" a="1"/>
  <c r="M24" i="41" s="1"/>
  <c r="F24" i="41" a="1"/>
  <c r="F24" i="41" s="1"/>
  <c r="I23" i="41" a="1"/>
  <c r="I23" i="41" s="1"/>
  <c r="N22" i="41" a="1"/>
  <c r="N22" i="41" s="1"/>
  <c r="N21" i="41" a="1"/>
  <c r="N21" i="41" s="1"/>
  <c r="F21" i="41" a="1"/>
  <c r="F21" i="41" s="1"/>
  <c r="I20" i="41" a="1"/>
  <c r="I20" i="41" s="1"/>
  <c r="N19" i="41" a="1"/>
  <c r="N19" i="41" s="1"/>
  <c r="G19" i="41" a="1"/>
  <c r="G19" i="41" s="1"/>
  <c r="J18" i="41" a="1"/>
  <c r="J18" i="41" s="1"/>
  <c r="M17" i="41" a="1"/>
  <c r="M17" i="41" s="1"/>
  <c r="I17" i="41" a="1"/>
  <c r="I17" i="41" s="1"/>
  <c r="K21" i="41" a="1"/>
  <c r="K21" i="41" s="1"/>
  <c r="N20" i="41" a="1"/>
  <c r="N20" i="41" s="1"/>
  <c r="G20" i="41" a="1"/>
  <c r="G20" i="41" s="1"/>
  <c r="H19" i="41" a="1"/>
  <c r="H19" i="41" s="1"/>
  <c r="K18" i="41" a="1"/>
  <c r="K18" i="41" s="1"/>
  <c r="N17" i="41" a="1"/>
  <c r="N17" i="41" s="1"/>
  <c r="G17" i="41" a="1"/>
  <c r="G17" i="41" s="1"/>
  <c r="N13" i="62"/>
  <c r="M8" i="62"/>
  <c r="H115" i="47"/>
  <c r="R249" i="60" a="1"/>
  <c r="R249" i="60" s="1"/>
  <c r="R231" i="60" a="1"/>
  <c r="R231" i="60" s="1"/>
  <c r="R243" i="60" a="1"/>
  <c r="R243" i="60" s="1"/>
  <c r="R195" i="60" a="1"/>
  <c r="R195" i="60" s="1"/>
  <c r="R123" i="60" a="1"/>
  <c r="R123" i="60" s="1"/>
  <c r="R51" i="60" a="1"/>
  <c r="R51" i="60" s="1"/>
  <c r="R105" i="60" a="1"/>
  <c r="R105" i="60" s="1"/>
  <c r="R33" i="60" a="1"/>
  <c r="R33" i="60" s="1"/>
  <c r="R177" i="60" a="1"/>
  <c r="R177" i="60" s="1"/>
  <c r="R75" i="60" a="1"/>
  <c r="R75" i="60" s="1"/>
  <c r="R183" i="60" a="1"/>
  <c r="R183" i="60" s="1"/>
  <c r="R147" i="60" a="1"/>
  <c r="R147" i="60" s="1"/>
  <c r="M11" i="62"/>
  <c r="H13" i="62"/>
  <c r="L41" i="41" a="1"/>
  <c r="L41" i="41" s="1"/>
  <c r="P40" i="41" a="1"/>
  <c r="P40" i="41" s="1"/>
  <c r="F39" i="41" a="1"/>
  <c r="F39" i="41" s="1"/>
  <c r="H38" i="41" a="1"/>
  <c r="H38" i="41" s="1"/>
  <c r="G36" i="41" a="1"/>
  <c r="G36" i="41" s="1"/>
  <c r="H35" i="41" a="1"/>
  <c r="H35" i="41" s="1"/>
  <c r="L33" i="41" a="1"/>
  <c r="L33" i="41" s="1"/>
  <c r="M32" i="41" a="1"/>
  <c r="M32" i="41" s="1"/>
  <c r="O31" i="41" a="1"/>
  <c r="O31" i="41" s="1"/>
  <c r="F31" i="41" a="1"/>
  <c r="F31" i="41" s="1"/>
  <c r="G30" i="41" a="1"/>
  <c r="G30" i="41" s="1"/>
  <c r="H29" i="41" a="1"/>
  <c r="H29" i="41" s="1"/>
  <c r="J28" i="41" a="1"/>
  <c r="J28" i="41" s="1"/>
  <c r="G27" i="41" a="1"/>
  <c r="G27" i="41" s="1"/>
  <c r="G26" i="41" a="1"/>
  <c r="G26" i="41" s="1"/>
  <c r="J25" i="41" a="1"/>
  <c r="J25" i="41" s="1"/>
  <c r="L24" i="41" a="1"/>
  <c r="L24" i="41" s="1"/>
  <c r="L23" i="41" a="1"/>
  <c r="L23" i="41" s="1"/>
  <c r="P21" i="41" a="1"/>
  <c r="P21" i="41" s="1"/>
  <c r="L20" i="41" a="1"/>
  <c r="L20" i="41" s="1"/>
  <c r="J19" i="41" a="1"/>
  <c r="J19" i="41" s="1"/>
  <c r="P17" i="41" a="1"/>
  <c r="P17" i="41" s="1"/>
  <c r="M45" i="41" a="1"/>
  <c r="M45" i="41" s="1"/>
  <c r="M44" i="41" a="1"/>
  <c r="M44" i="41" s="1"/>
  <c r="F44" i="41" a="1"/>
  <c r="F44" i="41" s="1"/>
  <c r="J43" i="41" a="1"/>
  <c r="J43" i="41" s="1"/>
  <c r="K42" i="41" a="1"/>
  <c r="K42" i="41" s="1"/>
  <c r="O41" i="41" a="1"/>
  <c r="O41" i="41" s="1"/>
  <c r="H41" i="41" a="1"/>
  <c r="H41" i="41" s="1"/>
  <c r="L40" i="41" a="1"/>
  <c r="L40" i="41" s="1"/>
  <c r="O39" i="41" a="1"/>
  <c r="O39" i="41" s="1"/>
  <c r="P38" i="41" a="1"/>
  <c r="P38" i="41" s="1"/>
  <c r="F38" i="41" a="1"/>
  <c r="F38" i="41" s="1"/>
  <c r="I37" i="41" a="1"/>
  <c r="I37" i="41" s="1"/>
  <c r="J36" i="41" a="1"/>
  <c r="J36" i="41" s="1"/>
  <c r="G35" i="41" a="1"/>
  <c r="G35" i="41" s="1"/>
  <c r="I34" i="41" a="1"/>
  <c r="I34" i="41" s="1"/>
  <c r="K33" i="41" a="1"/>
  <c r="K33" i="41" s="1"/>
  <c r="L32" i="41" a="1"/>
  <c r="L32" i="41" s="1"/>
  <c r="M31" i="41" a="1"/>
  <c r="M31" i="41" s="1"/>
  <c r="P30" i="41" a="1"/>
  <c r="P30" i="41" s="1"/>
  <c r="L29" i="41" a="1"/>
  <c r="L29" i="41" s="1"/>
  <c r="M28" i="41" a="1"/>
  <c r="M28" i="41" s="1"/>
  <c r="O27" i="41" a="1"/>
  <c r="O27" i="41" s="1"/>
  <c r="F27" i="41" a="1"/>
  <c r="F27" i="41" s="1"/>
  <c r="I25" i="41" a="1"/>
  <c r="I25" i="41" s="1"/>
  <c r="K24" i="41" a="1"/>
  <c r="K24" i="41" s="1"/>
  <c r="K23" i="41" a="1"/>
  <c r="K23" i="41" s="1"/>
  <c r="M22" i="41" a="1"/>
  <c r="M22" i="41" s="1"/>
  <c r="O21" i="41" a="1"/>
  <c r="O21" i="41" s="1"/>
  <c r="K20" i="41" a="1"/>
  <c r="K20" i="41" s="1"/>
  <c r="L18" i="41" a="1"/>
  <c r="L18" i="41" s="1"/>
  <c r="I40" i="41" a="1"/>
  <c r="I40" i="41" s="1"/>
  <c r="N39" i="41" a="1"/>
  <c r="N39" i="41" s="1"/>
  <c r="G39" i="41" a="1"/>
  <c r="G39" i="41" s="1"/>
  <c r="G38" i="41" a="1"/>
  <c r="G38" i="41" s="1"/>
  <c r="K37" i="41" a="1"/>
  <c r="K37" i="41" s="1"/>
  <c r="P36" i="41" a="1"/>
  <c r="P36" i="41" s="1"/>
  <c r="P35" i="41" a="1"/>
  <c r="P35" i="41" s="1"/>
  <c r="I35" i="41" a="1"/>
  <c r="I35" i="41" s="1"/>
  <c r="M34" i="41" a="1"/>
  <c r="M34" i="41" s="1"/>
  <c r="N33" i="41" a="1"/>
  <c r="N33" i="41" s="1"/>
  <c r="G33" i="41" a="1"/>
  <c r="G33" i="41" s="1"/>
  <c r="J32" i="41" a="1"/>
  <c r="J32" i="41" s="1"/>
  <c r="N31" i="41" a="1"/>
  <c r="N31" i="41" s="1"/>
  <c r="O30" i="41" a="1"/>
  <c r="O30" i="41" s="1"/>
  <c r="H30" i="41" a="1"/>
  <c r="H30" i="41" s="1"/>
  <c r="K29" i="41" a="1"/>
  <c r="K29" i="41" s="1"/>
  <c r="O28" i="41" a="1"/>
  <c r="O28" i="41" s="1"/>
  <c r="P27" i="41" a="1"/>
  <c r="P27" i="41" s="1"/>
  <c r="I27" i="41" a="1"/>
  <c r="I27" i="41" s="1"/>
  <c r="L26" i="41" a="1"/>
  <c r="L26" i="41" s="1"/>
  <c r="P25" i="41" a="1"/>
  <c r="P25" i="41" s="1"/>
  <c r="F25" i="41" a="1"/>
  <c r="F25" i="41" s="1"/>
  <c r="J24" i="41" a="1"/>
  <c r="J24" i="41" s="1"/>
  <c r="M23" i="41" a="1"/>
  <c r="M23" i="41" s="1"/>
  <c r="F23" i="41" a="1"/>
  <c r="F23" i="41" s="1"/>
  <c r="G22" i="41" a="1"/>
  <c r="G22" i="41" s="1"/>
  <c r="J21" i="41" a="1"/>
  <c r="J21" i="41" s="1"/>
  <c r="M20" i="41" a="1"/>
  <c r="M20" i="41" s="1"/>
  <c r="F20" i="41" a="1"/>
  <c r="F20" i="41" s="1"/>
  <c r="K19" i="41" a="1"/>
  <c r="K19" i="41" s="1"/>
  <c r="N18" i="41" a="1"/>
  <c r="N18" i="41" s="1"/>
  <c r="F18" i="41" a="1"/>
  <c r="F18" i="41" s="1"/>
  <c r="F17" i="41" a="1"/>
  <c r="F17" i="41" s="1"/>
  <c r="H17" i="41" a="1"/>
  <c r="H17" i="41" s="1"/>
  <c r="G21" i="41" a="1"/>
  <c r="G21" i="41" s="1"/>
  <c r="J20" i="41" a="1"/>
  <c r="J20" i="41" s="1"/>
  <c r="O19" i="41" a="1"/>
  <c r="O19" i="41" s="1"/>
  <c r="O18" i="41" a="1"/>
  <c r="O18" i="41" s="1"/>
  <c r="G18" i="41" a="1"/>
  <c r="G18" i="41" s="1"/>
  <c r="R41" i="68"/>
  <c r="Q41" i="68"/>
  <c r="L41" i="68"/>
  <c r="P117" i="68"/>
  <c r="N117" i="68"/>
  <c r="T180" i="68"/>
  <c r="Q180" i="68"/>
  <c r="S180" i="68"/>
  <c r="M87" i="68"/>
  <c r="T87" i="68"/>
  <c r="L87" i="68"/>
  <c r="Q192" i="68"/>
  <c r="P192" i="68"/>
  <c r="N192" i="68"/>
  <c r="T192" i="68"/>
  <c r="P279" i="68"/>
  <c r="T279" i="68"/>
  <c r="O279" i="68"/>
  <c r="L279" i="68"/>
  <c r="T193" i="68"/>
  <c r="M193" i="68"/>
  <c r="M381" i="68"/>
  <c r="S381" i="68"/>
  <c r="T381" i="68"/>
  <c r="L381" i="68"/>
  <c r="O280" i="68"/>
  <c r="L280" i="68"/>
  <c r="M280" i="68"/>
  <c r="T382" i="68"/>
  <c r="L382" i="68"/>
  <c r="R382" i="68"/>
  <c r="N384" i="68"/>
  <c r="M384" i="68"/>
  <c r="Q384" i="68"/>
  <c r="P384" i="68"/>
  <c r="O384" i="68"/>
  <c r="M468" i="68"/>
  <c r="R468" i="68"/>
  <c r="P468" i="68"/>
  <c r="L468" i="68"/>
  <c r="M477" i="68"/>
  <c r="O477" i="68"/>
  <c r="N477" i="68"/>
  <c r="S477" i="68"/>
  <c r="Q477" i="68"/>
  <c r="R478" i="68"/>
  <c r="N478" i="68"/>
  <c r="Q478" i="68"/>
  <c r="L574" i="68"/>
  <c r="R574" i="68"/>
  <c r="N574" i="68"/>
  <c r="P574" i="68"/>
  <c r="O569" i="68"/>
  <c r="Q569" i="68"/>
  <c r="O573" i="68"/>
  <c r="N573" i="68"/>
  <c r="R573" i="68"/>
  <c r="Q573" i="68"/>
  <c r="L665" i="68"/>
  <c r="T665" i="68"/>
  <c r="P318" i="68"/>
  <c r="S318" i="68"/>
  <c r="Q318" i="68"/>
  <c r="N608" i="68"/>
  <c r="O608" i="68"/>
  <c r="T608" i="68"/>
  <c r="L608" i="68"/>
  <c r="L67" i="68"/>
  <c r="Q67" i="68"/>
  <c r="R67" i="68"/>
  <c r="N43" i="68"/>
  <c r="R43" i="68"/>
  <c r="T43" i="68"/>
  <c r="Q239" i="68"/>
  <c r="S239" i="68"/>
  <c r="M239" i="68"/>
  <c r="N239" i="68"/>
  <c r="S359" i="68"/>
  <c r="Q359" i="68"/>
  <c r="O546" i="68"/>
  <c r="T546" i="68"/>
  <c r="N369" i="68"/>
  <c r="M369" i="68"/>
  <c r="T369" i="68"/>
  <c r="T457" i="68"/>
  <c r="R457" i="68"/>
  <c r="N357" i="68"/>
  <c r="Q357" i="68"/>
  <c r="P357" i="68"/>
  <c r="R357" i="68"/>
  <c r="P460" i="68"/>
  <c r="M460" i="68"/>
  <c r="T460" i="68"/>
  <c r="O460" i="68"/>
  <c r="S458" i="68"/>
  <c r="T458" i="68"/>
  <c r="R458" i="68"/>
  <c r="N458" i="68"/>
  <c r="T454" i="68"/>
  <c r="Q454" i="68"/>
  <c r="R454" i="68"/>
  <c r="O454" i="68"/>
  <c r="O559" i="68"/>
  <c r="T559" i="68"/>
  <c r="R550" i="68"/>
  <c r="N550" i="68"/>
  <c r="M550" i="68"/>
  <c r="Q549" i="68"/>
  <c r="N549" i="68"/>
  <c r="T560" i="68"/>
  <c r="P560" i="68"/>
  <c r="M560" i="68"/>
  <c r="L560" i="68"/>
  <c r="T651" i="68"/>
  <c r="O651" i="68"/>
  <c r="Q651" i="68"/>
  <c r="M652" i="68"/>
  <c r="S652" i="68"/>
  <c r="P652" i="68"/>
  <c r="T652" i="68"/>
  <c r="R652" i="68"/>
  <c r="S649" i="68"/>
  <c r="L649" i="68"/>
  <c r="N658" i="68"/>
  <c r="T658" i="68"/>
  <c r="L658" i="68"/>
  <c r="P656" i="68"/>
  <c r="N656" i="68"/>
  <c r="L656" i="68"/>
  <c r="T656" i="68"/>
  <c r="L72" i="68"/>
  <c r="M72" i="68"/>
  <c r="L64" i="68"/>
  <c r="M64" i="68"/>
  <c r="P64" i="68"/>
  <c r="M32" i="68"/>
  <c r="R32" i="68"/>
  <c r="N32" i="68"/>
  <c r="T32" i="68"/>
  <c r="Q74" i="68"/>
  <c r="S74" i="68"/>
  <c r="P74" i="68"/>
  <c r="M74" i="68"/>
  <c r="N74" i="68"/>
  <c r="M119" i="68"/>
  <c r="P119" i="68"/>
  <c r="T149" i="68"/>
  <c r="P149" i="68"/>
  <c r="S149" i="68"/>
  <c r="N149" i="68"/>
  <c r="R155" i="68"/>
  <c r="S155" i="68"/>
  <c r="M348" i="68"/>
  <c r="S348" i="68"/>
  <c r="Q348" i="68"/>
  <c r="T348" i="68"/>
  <c r="Q353" i="68"/>
  <c r="O353" i="68"/>
  <c r="R353" i="68"/>
  <c r="Q244" i="68"/>
  <c r="O244" i="68"/>
  <c r="P244" i="68"/>
  <c r="O338" i="68"/>
  <c r="N338" i="68"/>
  <c r="R341" i="68"/>
  <c r="P341" i="68"/>
  <c r="O341" i="68"/>
  <c r="Q341" i="68"/>
  <c r="Q85" i="68"/>
  <c r="P85" i="68"/>
  <c r="M85" i="68"/>
  <c r="M470" i="68"/>
  <c r="O470" i="68"/>
  <c r="M125" i="68"/>
  <c r="S125" i="68"/>
  <c r="P125" i="68"/>
  <c r="T125" i="68"/>
  <c r="L129" i="68"/>
  <c r="S129" i="68"/>
  <c r="M129" i="68"/>
  <c r="T129" i="68"/>
  <c r="M127" i="68"/>
  <c r="R127" i="68"/>
  <c r="N127" i="68"/>
  <c r="Q127" i="68"/>
  <c r="L223" i="68"/>
  <c r="Q223" i="68"/>
  <c r="T223" i="68"/>
  <c r="T508" i="68"/>
  <c r="R508" i="68"/>
  <c r="O508" i="68"/>
  <c r="L508" i="68"/>
  <c r="O505" i="68"/>
  <c r="M505" i="68"/>
  <c r="P505" i="68"/>
  <c r="T505" i="68"/>
  <c r="Q505" i="68"/>
  <c r="R505" i="68"/>
  <c r="O513" i="68"/>
  <c r="N513" i="68"/>
  <c r="T513" i="68"/>
  <c r="M513" i="68"/>
  <c r="O598" i="68"/>
  <c r="M598" i="68"/>
  <c r="L596" i="68"/>
  <c r="Q596" i="68"/>
  <c r="M596" i="68"/>
  <c r="T596" i="68"/>
  <c r="R596" i="68"/>
  <c r="M599" i="68"/>
  <c r="T599" i="68"/>
  <c r="Q599" i="68"/>
  <c r="O12" i="79"/>
  <c r="T234" i="60" a="1"/>
  <c r="T234" i="60" s="1"/>
  <c r="T240" i="60" a="1"/>
  <c r="T240" i="60" s="1"/>
  <c r="T252" i="60" a="1"/>
  <c r="T252" i="60" s="1"/>
  <c r="R250" i="60" a="1"/>
  <c r="R250" i="60" s="1"/>
  <c r="R238" i="60" a="1"/>
  <c r="R238" i="60" s="1"/>
  <c r="R232" i="60" a="1"/>
  <c r="R232" i="60" s="1"/>
  <c r="Q265" i="60" a="1"/>
  <c r="Q265" i="60" s="1"/>
  <c r="Q253" i="60" a="1"/>
  <c r="Q253" i="60" s="1"/>
  <c r="Q259" i="60" a="1"/>
  <c r="Q259" i="60" s="1"/>
  <c r="R235" i="60" a="1"/>
  <c r="R235" i="60" s="1"/>
  <c r="R265" i="60" a="1"/>
  <c r="R265" i="60" s="1"/>
  <c r="R241" i="60" a="1"/>
  <c r="R241" i="60" s="1"/>
  <c r="T257" i="60" a="1"/>
  <c r="T257" i="60" s="1"/>
  <c r="T263" i="60" a="1"/>
  <c r="T263" i="60" s="1"/>
  <c r="T239" i="60" a="1"/>
  <c r="T239" i="60" s="1"/>
  <c r="O98" i="68"/>
  <c r="R195" i="68"/>
  <c r="R361" i="68"/>
  <c r="O286" i="68"/>
  <c r="P182" i="68"/>
  <c r="L193" i="68"/>
  <c r="M128" i="68"/>
  <c r="S182" i="68"/>
  <c r="T127" i="68"/>
  <c r="M338" i="68"/>
  <c r="R338" i="68"/>
  <c r="P24" i="68"/>
  <c r="P70" i="68"/>
  <c r="L553" i="68"/>
  <c r="P553" i="68"/>
  <c r="P450" i="68"/>
  <c r="O450" i="68"/>
  <c r="M43" i="68"/>
  <c r="N180" i="68"/>
  <c r="Q603" i="68"/>
  <c r="R603" i="68"/>
  <c r="O315" i="68"/>
  <c r="P315" i="68"/>
  <c r="R661" i="68"/>
  <c r="N661" i="68"/>
  <c r="T662" i="68"/>
  <c r="S662" i="68"/>
  <c r="R662" i="68"/>
  <c r="M576" i="68"/>
  <c r="L576" i="68"/>
  <c r="O668" i="68"/>
  <c r="T668" i="68"/>
  <c r="Q567" i="68"/>
  <c r="R567" i="68"/>
  <c r="S571" i="68"/>
  <c r="N571" i="68"/>
  <c r="T571" i="68"/>
  <c r="M467" i="68"/>
  <c r="O467" i="68"/>
  <c r="R479" i="68"/>
  <c r="O479" i="68"/>
  <c r="S383" i="68"/>
  <c r="T383" i="68"/>
  <c r="L286" i="68"/>
  <c r="M286" i="68"/>
  <c r="N475" i="68"/>
  <c r="Q475" i="68"/>
  <c r="M281" i="68"/>
  <c r="Q281" i="68"/>
  <c r="T41" i="68"/>
  <c r="P259" i="68"/>
  <c r="N193" i="68"/>
  <c r="P181" i="68"/>
  <c r="P127" i="68"/>
  <c r="L181" i="68"/>
  <c r="L117" i="68"/>
  <c r="S88" i="68"/>
  <c r="P155" i="68"/>
  <c r="Q398" i="68"/>
  <c r="O398" i="68"/>
  <c r="S195" i="68"/>
  <c r="R199" i="68"/>
  <c r="T98" i="68"/>
  <c r="O552" i="68"/>
  <c r="Q552" i="68"/>
  <c r="R552" i="68"/>
  <c r="L379" i="68"/>
  <c r="R379" i="68"/>
  <c r="R285" i="68"/>
  <c r="S57" i="68"/>
  <c r="O659" i="68"/>
  <c r="L659" i="68"/>
  <c r="N381" i="68"/>
  <c r="N191" i="68"/>
  <c r="T191" i="68"/>
  <c r="L180" i="68"/>
  <c r="O32" i="68"/>
  <c r="R98" i="68"/>
  <c r="M426" i="68"/>
  <c r="S426" i="68"/>
  <c r="R138" i="68"/>
  <c r="N72" i="68"/>
  <c r="M361" i="68"/>
  <c r="Q361" i="68"/>
  <c r="R314" i="68"/>
  <c r="L314" i="68"/>
  <c r="P569" i="68"/>
  <c r="N569" i="68"/>
  <c r="M385" i="68"/>
  <c r="S385" i="68"/>
  <c r="O373" i="68"/>
  <c r="M279" i="68"/>
  <c r="Q73" i="68"/>
  <c r="L191" i="68"/>
  <c r="M182" i="68"/>
  <c r="Q182" i="68"/>
  <c r="P522" i="68"/>
  <c r="N522" i="68"/>
  <c r="P649" i="68"/>
  <c r="T649" i="68"/>
  <c r="M651" i="68"/>
  <c r="P651" i="68"/>
  <c r="R549" i="68"/>
  <c r="R559" i="68"/>
  <c r="L559" i="68"/>
  <c r="N457" i="68"/>
  <c r="S457" i="68"/>
  <c r="O369" i="68"/>
  <c r="M510" i="68"/>
  <c r="P510" i="68"/>
  <c r="P223" i="68"/>
  <c r="T667" i="68"/>
  <c r="N667" i="68"/>
  <c r="O473" i="68"/>
  <c r="P473" i="68"/>
  <c r="L187" i="68"/>
  <c r="L189" i="68"/>
  <c r="S181" i="68"/>
  <c r="P67" i="68"/>
  <c r="T202" i="68"/>
  <c r="T430" i="68"/>
  <c r="O73" i="68"/>
  <c r="T259" i="68"/>
  <c r="L573" i="68"/>
  <c r="Q574" i="68"/>
  <c r="T478" i="68"/>
  <c r="O478" i="68"/>
  <c r="R477" i="68"/>
  <c r="N468" i="68"/>
  <c r="S382" i="68"/>
  <c r="M382" i="68"/>
  <c r="O181" i="68"/>
  <c r="S454" i="68"/>
  <c r="O127" i="68"/>
  <c r="M180" i="68"/>
  <c r="P239" i="68"/>
  <c r="M546" i="68"/>
  <c r="O465" i="68"/>
  <c r="M465" i="68"/>
  <c r="O359" i="68"/>
  <c r="L318" i="68"/>
  <c r="M665" i="68"/>
  <c r="N665" i="68"/>
  <c r="S470" i="68"/>
  <c r="R470" i="68"/>
  <c r="R384" i="68"/>
  <c r="P381" i="68"/>
  <c r="R192" i="68"/>
  <c r="N282" i="68"/>
  <c r="N70" i="68"/>
  <c r="O128" i="68"/>
  <c r="N238" i="68"/>
  <c r="N623" i="68"/>
  <c r="T623" i="68"/>
  <c r="Q643" i="68"/>
  <c r="S453" i="68"/>
  <c r="P456" i="68"/>
  <c r="L456" i="68"/>
  <c r="S365" i="68"/>
  <c r="P41" i="68"/>
  <c r="R182" i="68"/>
  <c r="N57" i="68"/>
  <c r="T302" i="68"/>
  <c r="S238" i="68"/>
  <c r="O656" i="68"/>
  <c r="R656" i="68"/>
  <c r="M658" i="68"/>
  <c r="L652" i="68"/>
  <c r="S560" i="68"/>
  <c r="Q550" i="68"/>
  <c r="P550" i="68"/>
  <c r="N454" i="68"/>
  <c r="P458" i="68"/>
  <c r="Q460" i="68"/>
  <c r="L357" i="68"/>
  <c r="Q608" i="68"/>
  <c r="M411" i="68"/>
  <c r="Q670" i="68"/>
  <c r="N670" i="68"/>
  <c r="T660" i="68"/>
  <c r="R466" i="68"/>
  <c r="T280" i="68"/>
  <c r="N189" i="68"/>
  <c r="M24" i="68"/>
  <c r="M33" i="68"/>
  <c r="O129" i="68"/>
  <c r="O596" i="68"/>
  <c r="N129" i="68"/>
  <c r="T353" i="68"/>
  <c r="L202" i="68"/>
  <c r="Q72" i="68"/>
  <c r="R85" i="68"/>
  <c r="S508" i="68"/>
  <c r="S341" i="68"/>
  <c r="O340" i="68"/>
  <c r="M341" i="68"/>
  <c r="R340" i="68"/>
  <c r="M340" i="68"/>
  <c r="T244" i="68"/>
  <c r="S244" i="68"/>
  <c r="M508" i="68"/>
  <c r="S513" i="68"/>
  <c r="S215" i="68"/>
  <c r="L125" i="68"/>
  <c r="N211" i="68"/>
  <c r="Q211" i="68"/>
  <c r="M155" i="68"/>
  <c r="R119" i="68"/>
  <c r="L244" i="68"/>
  <c r="Q149" i="68"/>
  <c r="S64" i="68"/>
  <c r="N596" i="68"/>
  <c r="N599" i="68"/>
  <c r="L599" i="68"/>
  <c r="S599" i="68"/>
  <c r="L81" i="68"/>
  <c r="Q81" i="68"/>
  <c r="O74" i="68"/>
  <c r="Q287" i="68"/>
  <c r="T287" i="68"/>
  <c r="P287" i="68"/>
  <c r="T283" i="68"/>
  <c r="L283" i="68"/>
  <c r="P671" i="68"/>
  <c r="Q671" i="68"/>
  <c r="M70" i="68"/>
  <c r="S70" i="68"/>
  <c r="R70" i="68"/>
  <c r="T70" i="68"/>
  <c r="Q70" i="68"/>
  <c r="P62" i="68"/>
  <c r="T62" i="68"/>
  <c r="S62" i="68"/>
  <c r="S54" i="68"/>
  <c r="N54" i="68"/>
  <c r="O54" i="68"/>
  <c r="T54" i="68"/>
  <c r="Q277" i="68"/>
  <c r="M277" i="68"/>
  <c r="O277" i="68"/>
  <c r="M289" i="68"/>
  <c r="S289" i="68"/>
  <c r="O289" i="68"/>
  <c r="R289" i="68"/>
  <c r="T185" i="68"/>
  <c r="O185" i="68"/>
  <c r="S185" i="68"/>
  <c r="P284" i="68"/>
  <c r="R284" i="68"/>
  <c r="M376" i="68"/>
  <c r="S376" i="68"/>
  <c r="Q376" i="68"/>
  <c r="T374" i="68"/>
  <c r="L374" i="68"/>
  <c r="Q374" i="68"/>
  <c r="O378" i="68"/>
  <c r="N378" i="68"/>
  <c r="R288" i="68"/>
  <c r="S288" i="68"/>
  <c r="L288" i="68"/>
  <c r="S372" i="68"/>
  <c r="T372" i="68"/>
  <c r="O372" i="68"/>
  <c r="P372" i="68"/>
  <c r="T469" i="68"/>
  <c r="Q469" i="68"/>
  <c r="P476" i="68"/>
  <c r="L476" i="68"/>
  <c r="O476" i="68"/>
  <c r="Q466" i="68"/>
  <c r="S466" i="68"/>
  <c r="O466" i="68"/>
  <c r="L466" i="68"/>
  <c r="N480" i="68"/>
  <c r="R480" i="68"/>
  <c r="L480" i="68"/>
  <c r="T480" i="68"/>
  <c r="R473" i="68"/>
  <c r="N473" i="68"/>
  <c r="L473" i="68"/>
  <c r="O564" i="68"/>
  <c r="T564" i="68"/>
  <c r="L563" i="68"/>
  <c r="T563" i="68"/>
  <c r="R563" i="68"/>
  <c r="S563" i="68"/>
  <c r="S572" i="68"/>
  <c r="N572" i="68"/>
  <c r="N562" i="68"/>
  <c r="L562" i="68"/>
  <c r="T562" i="68"/>
  <c r="Q562" i="68"/>
  <c r="T565" i="68"/>
  <c r="N565" i="68"/>
  <c r="R660" i="68"/>
  <c r="M660" i="68"/>
  <c r="N660" i="68"/>
  <c r="O660" i="68"/>
  <c r="S667" i="68"/>
  <c r="L667" i="68"/>
  <c r="P670" i="68"/>
  <c r="M670" i="68"/>
  <c r="O670" i="68"/>
  <c r="N673" i="68"/>
  <c r="T673" i="68"/>
  <c r="O673" i="68"/>
  <c r="T666" i="68"/>
  <c r="P666" i="68"/>
  <c r="M666" i="68"/>
  <c r="M664" i="68"/>
  <c r="S664" i="68"/>
  <c r="L99" i="68"/>
  <c r="S99" i="68"/>
  <c r="S157" i="68"/>
  <c r="P157" i="68"/>
  <c r="N157" i="68"/>
  <c r="P75" i="68"/>
  <c r="M75" i="68"/>
  <c r="R75" i="68"/>
  <c r="M162" i="68"/>
  <c r="Q162" i="68"/>
  <c r="P262" i="68"/>
  <c r="N262" i="68"/>
  <c r="T262" i="68"/>
  <c r="O262" i="68"/>
  <c r="L451" i="68"/>
  <c r="O451" i="68"/>
  <c r="P451" i="68"/>
  <c r="M451" i="68"/>
  <c r="S647" i="68"/>
  <c r="N647" i="68"/>
  <c r="S299" i="68"/>
  <c r="L299" i="68"/>
  <c r="T394" i="68"/>
  <c r="L394" i="68"/>
  <c r="Q394" i="68"/>
  <c r="P394" i="68"/>
  <c r="Q495" i="68"/>
  <c r="P495" i="68"/>
  <c r="L591" i="68"/>
  <c r="Q591" i="68"/>
  <c r="R258" i="68"/>
  <c r="L258" i="68"/>
  <c r="T258" i="68"/>
  <c r="M177" i="68"/>
  <c r="S177" i="68"/>
  <c r="Q177" i="68"/>
  <c r="P177" i="68"/>
  <c r="T175" i="68"/>
  <c r="Q175" i="68"/>
  <c r="N264" i="68"/>
  <c r="L264" i="68"/>
  <c r="P264" i="68"/>
  <c r="M264" i="68"/>
  <c r="P268" i="68"/>
  <c r="R268" i="68"/>
  <c r="T260" i="68"/>
  <c r="T356" i="68"/>
  <c r="M356" i="68"/>
  <c r="R356" i="68"/>
  <c r="Q365" i="68"/>
  <c r="N365" i="68"/>
  <c r="R365" i="68"/>
  <c r="T365" i="68"/>
  <c r="T456" i="68"/>
  <c r="O456" i="68"/>
  <c r="Q456" i="68"/>
  <c r="M456" i="68"/>
  <c r="Q452" i="68"/>
  <c r="R452" i="68"/>
  <c r="M452" i="68"/>
  <c r="N453" i="68"/>
  <c r="Q453" i="68"/>
  <c r="O453" i="68"/>
  <c r="R462" i="68"/>
  <c r="M462" i="68"/>
  <c r="L462" i="68"/>
  <c r="P462" i="68"/>
  <c r="R558" i="68"/>
  <c r="O558" i="68"/>
  <c r="S558" i="68"/>
  <c r="P558" i="68"/>
  <c r="N558" i="68"/>
  <c r="M547" i="68"/>
  <c r="S547" i="68"/>
  <c r="Q547" i="68"/>
  <c r="P643" i="68"/>
  <c r="S643" i="68"/>
  <c r="O643" i="68"/>
  <c r="N643" i="68"/>
  <c r="R646" i="68"/>
  <c r="S646" i="68"/>
  <c r="P646" i="68"/>
  <c r="T646" i="68"/>
  <c r="R645" i="68"/>
  <c r="O645" i="68"/>
  <c r="L645" i="68"/>
  <c r="N645" i="68"/>
  <c r="T53" i="68"/>
  <c r="S53" i="68"/>
  <c r="R53" i="68"/>
  <c r="S141" i="68"/>
  <c r="L141" i="68"/>
  <c r="T141" i="68"/>
  <c r="L134" i="68"/>
  <c r="R134" i="68"/>
  <c r="T134" i="68"/>
  <c r="N226" i="68"/>
  <c r="T226" i="68"/>
  <c r="M145" i="68"/>
  <c r="N145" i="68"/>
  <c r="L143" i="68"/>
  <c r="P143" i="68"/>
  <c r="Q143" i="68"/>
  <c r="T143" i="68"/>
  <c r="O229" i="68"/>
  <c r="S229" i="68"/>
  <c r="Q230" i="68"/>
  <c r="O230" i="68"/>
  <c r="N230" i="68"/>
  <c r="O241" i="68"/>
  <c r="S241" i="68"/>
  <c r="T236" i="68"/>
  <c r="S236" i="68"/>
  <c r="L325" i="68"/>
  <c r="O325" i="68"/>
  <c r="S325" i="68"/>
  <c r="T325" i="68"/>
  <c r="M325" i="68"/>
  <c r="P325" i="68"/>
  <c r="O430" i="68"/>
  <c r="P430" i="68"/>
  <c r="S430" i="68"/>
  <c r="P333" i="68"/>
  <c r="N333" i="68"/>
  <c r="T431" i="68"/>
  <c r="Q431" i="68"/>
  <c r="P431" i="68"/>
  <c r="R431" i="68"/>
  <c r="S431" i="68"/>
  <c r="S521" i="68"/>
  <c r="R521" i="68"/>
  <c r="L521" i="68"/>
  <c r="Q521" i="68"/>
  <c r="T526" i="68"/>
  <c r="Q526" i="68"/>
  <c r="S526" i="68"/>
  <c r="S619" i="68"/>
  <c r="T619" i="68"/>
  <c r="L619" i="68"/>
  <c r="N619" i="68"/>
  <c r="N626" i="68"/>
  <c r="Q626" i="68"/>
  <c r="O626" i="68"/>
  <c r="S626" i="68"/>
  <c r="T626" i="68"/>
  <c r="T624" i="68"/>
  <c r="M624" i="68"/>
  <c r="Q624" i="68"/>
  <c r="N104" i="68"/>
  <c r="O104" i="68"/>
  <c r="R104" i="68"/>
  <c r="S104" i="68"/>
  <c r="P104" i="68"/>
  <c r="S110" i="68"/>
  <c r="O105" i="68"/>
  <c r="S105" i="68"/>
  <c r="N105" i="68"/>
  <c r="Q105" i="68"/>
  <c r="M108" i="68"/>
  <c r="L108" i="68"/>
  <c r="O108" i="68"/>
  <c r="N108" i="68"/>
  <c r="R100" i="68"/>
  <c r="N100" i="68"/>
  <c r="N202" i="68"/>
  <c r="T208" i="68"/>
  <c r="N208" i="68"/>
  <c r="L208" i="68"/>
  <c r="M208" i="68"/>
  <c r="S200" i="68"/>
  <c r="L200" i="68"/>
  <c r="O201" i="68"/>
  <c r="T201" i="68"/>
  <c r="Q204" i="68"/>
  <c r="N204" i="68"/>
  <c r="L204" i="68"/>
  <c r="Q397" i="68"/>
  <c r="L397" i="68"/>
  <c r="M397" i="68"/>
  <c r="O397" i="68"/>
  <c r="T387" i="68"/>
  <c r="N387" i="68"/>
  <c r="S387" i="68"/>
  <c r="R387" i="68"/>
  <c r="R401" i="68"/>
  <c r="N401" i="68"/>
  <c r="M483" i="68"/>
  <c r="N483" i="68"/>
  <c r="R483" i="68"/>
  <c r="L483" i="68"/>
  <c r="P487" i="68"/>
  <c r="S487" i="68"/>
  <c r="L487" i="68"/>
  <c r="N487" i="68"/>
  <c r="T490" i="68"/>
  <c r="O490" i="68"/>
  <c r="R490" i="68"/>
  <c r="Q490" i="68"/>
  <c r="M590" i="68"/>
  <c r="Q590" i="68"/>
  <c r="N590" i="68"/>
  <c r="O590" i="68"/>
  <c r="N585" i="68"/>
  <c r="R585" i="68"/>
  <c r="Q584" i="68"/>
  <c r="S584" i="68"/>
  <c r="O584" i="68"/>
  <c r="M584" i="68"/>
  <c r="Q675" i="68"/>
  <c r="M675" i="68"/>
  <c r="T675" i="68"/>
  <c r="S37" i="68"/>
  <c r="N37" i="68"/>
  <c r="Q37" i="68"/>
  <c r="L23" i="68"/>
  <c r="P250" i="68"/>
  <c r="Q250" i="68"/>
  <c r="M250" i="68"/>
  <c r="L85" i="68"/>
  <c r="Q256" i="68"/>
  <c r="O349" i="68"/>
  <c r="P348" i="68"/>
  <c r="Q598" i="68"/>
  <c r="L598" i="68"/>
  <c r="P638" i="68"/>
  <c r="M58" i="68"/>
  <c r="O58" i="68"/>
  <c r="N153" i="68"/>
  <c r="T153" i="68"/>
  <c r="R153" i="68"/>
  <c r="M156" i="68"/>
  <c r="Q146" i="68"/>
  <c r="O146" i="68"/>
  <c r="N146" i="68"/>
  <c r="L255" i="68"/>
  <c r="T255" i="68"/>
  <c r="N340" i="68"/>
  <c r="L340" i="68"/>
  <c r="P340" i="68"/>
  <c r="R248" i="68"/>
  <c r="O248" i="68"/>
  <c r="T246" i="68"/>
  <c r="S246" i="68"/>
  <c r="O246" i="68"/>
  <c r="L249" i="68"/>
  <c r="R249" i="68"/>
  <c r="N249" i="68"/>
  <c r="R444" i="68"/>
  <c r="L444" i="68"/>
  <c r="P444" i="68"/>
  <c r="Q444" i="68"/>
  <c r="S345" i="68"/>
  <c r="N345" i="68"/>
  <c r="Q437" i="68"/>
  <c r="M437" i="68"/>
  <c r="N437" i="68"/>
  <c r="T437" i="68"/>
  <c r="P437" i="68"/>
  <c r="L437" i="68"/>
  <c r="Q446" i="68"/>
  <c r="P446" i="68"/>
  <c r="N446" i="68"/>
  <c r="S446" i="68"/>
  <c r="M544" i="68"/>
  <c r="T544" i="68"/>
  <c r="S544" i="68"/>
  <c r="N544" i="68"/>
  <c r="P535" i="68"/>
  <c r="T535" i="68"/>
  <c r="L630" i="68"/>
  <c r="M630" i="68"/>
  <c r="P630" i="68"/>
  <c r="M642" i="68"/>
  <c r="O642" i="68"/>
  <c r="S642" i="68"/>
  <c r="N642" i="68"/>
  <c r="O215" i="68"/>
  <c r="R215" i="68"/>
  <c r="M215" i="68"/>
  <c r="L215" i="68"/>
  <c r="M96" i="68"/>
  <c r="T96" i="68"/>
  <c r="P68" i="68"/>
  <c r="Q68" i="68"/>
  <c r="S68" i="68"/>
  <c r="R68" i="68"/>
  <c r="M68" i="68"/>
  <c r="N68" i="68"/>
  <c r="S52" i="68"/>
  <c r="O44" i="68"/>
  <c r="N44" i="68"/>
  <c r="S20" i="68"/>
  <c r="O20" i="68"/>
  <c r="M663" i="68"/>
  <c r="R663" i="68"/>
  <c r="N115" i="68"/>
  <c r="S115" i="68"/>
  <c r="M115" i="68"/>
  <c r="Q115" i="68"/>
  <c r="P308" i="68"/>
  <c r="N308" i="68"/>
  <c r="O308" i="68"/>
  <c r="R121" i="68"/>
  <c r="M121" i="68"/>
  <c r="Q121" i="68"/>
  <c r="S121" i="68"/>
  <c r="Q116" i="68"/>
  <c r="N116" i="68"/>
  <c r="T114" i="68"/>
  <c r="O114" i="68"/>
  <c r="R114" i="68"/>
  <c r="T310" i="68"/>
  <c r="O310" i="68"/>
  <c r="L310" i="68"/>
  <c r="N310" i="68"/>
  <c r="P316" i="68"/>
  <c r="L316" i="68"/>
  <c r="S316" i="68"/>
  <c r="M316" i="68"/>
  <c r="Q316" i="68"/>
  <c r="P405" i="68"/>
  <c r="T405" i="68"/>
  <c r="S308" i="68"/>
  <c r="M319" i="68"/>
  <c r="O319" i="68"/>
  <c r="T314" i="68"/>
  <c r="N314" i="68"/>
  <c r="P320" i="68"/>
  <c r="T320" i="68"/>
  <c r="L320" i="68"/>
  <c r="N320" i="68"/>
  <c r="M320" i="68"/>
  <c r="M407" i="68"/>
  <c r="O407" i="68"/>
  <c r="R407" i="68"/>
  <c r="T407" i="68"/>
  <c r="Q511" i="68"/>
  <c r="O597" i="68"/>
  <c r="R597" i="68"/>
  <c r="N597" i="68"/>
  <c r="L597" i="68"/>
  <c r="L97" i="68"/>
  <c r="T97" i="68"/>
  <c r="O97" i="68"/>
  <c r="N28" i="68"/>
  <c r="S28" i="68"/>
  <c r="Q28" i="68"/>
  <c r="S60" i="68"/>
  <c r="M60" i="68"/>
  <c r="Q60" i="68"/>
  <c r="O60" i="68"/>
  <c r="O160" i="68"/>
  <c r="M160" i="68"/>
  <c r="T160" i="68"/>
  <c r="N160" i="68"/>
  <c r="S160" i="68"/>
  <c r="P160" i="68"/>
  <c r="P50" i="68"/>
  <c r="R82" i="68"/>
  <c r="Q634" i="68"/>
  <c r="P58" i="68"/>
  <c r="N501" i="68"/>
  <c r="M511" i="68"/>
  <c r="Q502" i="68"/>
  <c r="N511" i="68"/>
  <c r="O442" i="68"/>
  <c r="S371" i="68"/>
  <c r="N236" i="68"/>
  <c r="S283" i="68"/>
  <c r="S226" i="68"/>
  <c r="M230" i="68"/>
  <c r="R87" i="68"/>
  <c r="N182" i="68"/>
  <c r="L171" i="68"/>
  <c r="O192" i="68"/>
  <c r="T152" i="68"/>
  <c r="M117" i="68"/>
  <c r="S96" i="68"/>
  <c r="Q205" i="68"/>
  <c r="M30" i="68"/>
  <c r="N347" i="68"/>
  <c r="P347" i="68"/>
  <c r="Q32" i="68"/>
  <c r="S94" i="68"/>
  <c r="R686" i="68"/>
  <c r="O684" i="68"/>
  <c r="Q684" i="68"/>
  <c r="P579" i="68"/>
  <c r="M484" i="68"/>
  <c r="R201" i="68"/>
  <c r="M205" i="68"/>
  <c r="S338" i="68"/>
  <c r="T338" i="68"/>
  <c r="Q622" i="68"/>
  <c r="Q524" i="68"/>
  <c r="S421" i="68"/>
  <c r="S334" i="68"/>
  <c r="O333" i="68"/>
  <c r="S333" i="68"/>
  <c r="O236" i="68"/>
  <c r="S230" i="68"/>
  <c r="N24" i="68"/>
  <c r="N553" i="68"/>
  <c r="M553" i="68"/>
  <c r="R553" i="68"/>
  <c r="Q450" i="68"/>
  <c r="R450" i="68"/>
  <c r="P367" i="68"/>
  <c r="P368" i="68"/>
  <c r="R363" i="68"/>
  <c r="N363" i="68"/>
  <c r="P173" i="68"/>
  <c r="O43" i="68"/>
  <c r="P603" i="68"/>
  <c r="N603" i="68"/>
  <c r="S603" i="68"/>
  <c r="M315" i="68"/>
  <c r="Q315" i="68"/>
  <c r="P661" i="68"/>
  <c r="Q661" i="68"/>
  <c r="L662" i="68"/>
  <c r="Q662" i="68"/>
  <c r="R576" i="68"/>
  <c r="P576" i="68"/>
  <c r="Q576" i="68"/>
  <c r="S668" i="68"/>
  <c r="N668" i="68"/>
  <c r="N567" i="68"/>
  <c r="O567" i="68"/>
  <c r="Q571" i="68"/>
  <c r="L571" i="68"/>
  <c r="N467" i="68"/>
  <c r="R467" i="68"/>
  <c r="S467" i="68"/>
  <c r="Q479" i="68"/>
  <c r="P479" i="68"/>
  <c r="R383" i="68"/>
  <c r="N383" i="68"/>
  <c r="T286" i="68"/>
  <c r="P283" i="68"/>
  <c r="O283" i="68"/>
  <c r="S25" i="68"/>
  <c r="R475" i="68"/>
  <c r="O475" i="68"/>
  <c r="N281" i="68"/>
  <c r="L281" i="68"/>
  <c r="O357" i="68"/>
  <c r="O226" i="68"/>
  <c r="O199" i="68"/>
  <c r="Q356" i="68"/>
  <c r="L355" i="68"/>
  <c r="O208" i="68"/>
  <c r="R154" i="68"/>
  <c r="M86" i="68"/>
  <c r="P138" i="68"/>
  <c r="N198" i="68"/>
  <c r="S123" i="68"/>
  <c r="M265" i="68"/>
  <c r="T173" i="68"/>
  <c r="P145" i="68"/>
  <c r="T109" i="68"/>
  <c r="R141" i="68"/>
  <c r="P346" i="68"/>
  <c r="Q255" i="68"/>
  <c r="Q53" i="68"/>
  <c r="R96" i="68"/>
  <c r="P677" i="68"/>
  <c r="R677" i="68"/>
  <c r="L678" i="68"/>
  <c r="S586" i="68"/>
  <c r="M676" i="68"/>
  <c r="R491" i="68"/>
  <c r="Q491" i="68"/>
  <c r="T399" i="68"/>
  <c r="R494" i="68"/>
  <c r="Q304" i="68"/>
  <c r="T398" i="68"/>
  <c r="R389" i="68"/>
  <c r="L195" i="68"/>
  <c r="T199" i="68"/>
  <c r="O292" i="68"/>
  <c r="L292" i="68"/>
  <c r="P343" i="68"/>
  <c r="M343" i="68"/>
  <c r="S614" i="68"/>
  <c r="P517" i="68"/>
  <c r="T517" i="68"/>
  <c r="M326" i="68"/>
  <c r="T433" i="68"/>
  <c r="S433" i="68"/>
  <c r="M329" i="68"/>
  <c r="L232" i="68"/>
  <c r="L57" i="68"/>
  <c r="M552" i="68"/>
  <c r="S552" i="68"/>
  <c r="L463" i="68"/>
  <c r="S463" i="68"/>
  <c r="M67" i="68"/>
  <c r="O410" i="68"/>
  <c r="R575" i="68"/>
  <c r="O575" i="68"/>
  <c r="P379" i="68"/>
  <c r="S379" i="68"/>
  <c r="M379" i="68"/>
  <c r="P370" i="68"/>
  <c r="M285" i="68"/>
  <c r="T285" i="68"/>
  <c r="N659" i="68"/>
  <c r="T659" i="68"/>
  <c r="P659" i="68"/>
  <c r="T472" i="68"/>
  <c r="N277" i="68"/>
  <c r="S240" i="68"/>
  <c r="N351" i="68"/>
  <c r="P251" i="68"/>
  <c r="S228" i="68"/>
  <c r="R180" i="68"/>
  <c r="Q237" i="68"/>
  <c r="O162" i="68"/>
  <c r="S126" i="68"/>
  <c r="O151" i="68"/>
  <c r="R94" i="68"/>
  <c r="O180" i="68"/>
  <c r="N151" i="68"/>
  <c r="N87" i="68"/>
  <c r="T111" i="68"/>
  <c r="S542" i="68"/>
  <c r="P351" i="68"/>
  <c r="Q229" i="68"/>
  <c r="R683" i="68"/>
  <c r="T303" i="68"/>
  <c r="L206" i="68"/>
  <c r="Q438" i="68"/>
  <c r="S438" i="68"/>
  <c r="S617" i="68"/>
  <c r="R529" i="68"/>
  <c r="T523" i="68"/>
  <c r="P523" i="68"/>
  <c r="P426" i="68"/>
  <c r="R425" i="68"/>
  <c r="T330" i="68"/>
  <c r="S332" i="68"/>
  <c r="L228" i="68"/>
  <c r="Q19" i="68"/>
  <c r="P72" i="68"/>
  <c r="T100" i="68"/>
  <c r="R655" i="68"/>
  <c r="S557" i="68"/>
  <c r="M557" i="68"/>
  <c r="N556" i="68"/>
  <c r="M459" i="68"/>
  <c r="N459" i="68"/>
  <c r="T358" i="68"/>
  <c r="Q354" i="68"/>
  <c r="M355" i="68"/>
  <c r="S355" i="68"/>
  <c r="R260" i="68"/>
  <c r="M268" i="68"/>
  <c r="S361" i="68"/>
  <c r="L511" i="68"/>
  <c r="M314" i="68"/>
  <c r="Q314" i="68"/>
  <c r="R666" i="68"/>
  <c r="R671" i="68"/>
  <c r="T671" i="68"/>
  <c r="T569" i="68"/>
  <c r="O385" i="68"/>
  <c r="R373" i="68"/>
  <c r="Q373" i="68"/>
  <c r="M284" i="68"/>
  <c r="R193" i="68"/>
  <c r="Q279" i="68"/>
  <c r="N62" i="68"/>
  <c r="T73" i="68"/>
  <c r="P319" i="68"/>
  <c r="S319" i="68"/>
  <c r="S324" i="68"/>
  <c r="N289" i="68"/>
  <c r="M202" i="68"/>
  <c r="T250" i="68"/>
  <c r="Q232" i="68"/>
  <c r="P280" i="68"/>
  <c r="S143" i="68"/>
  <c r="T177" i="68"/>
  <c r="T150" i="68"/>
  <c r="L94" i="68"/>
  <c r="P175" i="68"/>
  <c r="L136" i="68"/>
  <c r="O187" i="68"/>
  <c r="N143" i="68"/>
  <c r="L175" i="68"/>
  <c r="T103" i="68"/>
  <c r="T83" i="68"/>
  <c r="R277" i="68"/>
  <c r="T585" i="68"/>
  <c r="O585" i="68"/>
  <c r="O495" i="68"/>
  <c r="M495" i="68"/>
  <c r="R587" i="68"/>
  <c r="R299" i="68"/>
  <c r="Q297" i="68"/>
  <c r="Q109" i="68"/>
  <c r="S535" i="68"/>
  <c r="S612" i="68"/>
  <c r="Q519" i="68"/>
  <c r="L522" i="68"/>
  <c r="S522" i="68"/>
  <c r="M324" i="68"/>
  <c r="T324" i="68"/>
  <c r="R72" i="68"/>
  <c r="Q649" i="68"/>
  <c r="M649" i="68"/>
  <c r="R651" i="68"/>
  <c r="T549" i="68"/>
  <c r="P549" i="68"/>
  <c r="N559" i="68"/>
  <c r="Q559" i="68"/>
  <c r="O457" i="68"/>
  <c r="Q457" i="68"/>
  <c r="L369" i="68"/>
  <c r="R269" i="68"/>
  <c r="T510" i="68"/>
  <c r="N664" i="68"/>
  <c r="Q664" i="68"/>
  <c r="L673" i="68"/>
  <c r="R673" i="68"/>
  <c r="P667" i="68"/>
  <c r="O572" i="68"/>
  <c r="R572" i="68"/>
  <c r="N564" i="68"/>
  <c r="L564" i="68"/>
  <c r="T473" i="68"/>
  <c r="Q371" i="68"/>
  <c r="M371" i="68"/>
  <c r="Q378" i="68"/>
  <c r="O376" i="68"/>
  <c r="T376" i="68"/>
  <c r="T278" i="68"/>
  <c r="P87" i="68"/>
  <c r="M278" i="68"/>
  <c r="T288" i="68"/>
  <c r="O193" i="68"/>
  <c r="Q208" i="68"/>
  <c r="L86" i="68"/>
  <c r="R107" i="68"/>
  <c r="L167" i="68"/>
  <c r="L103" i="68"/>
  <c r="L251" i="68"/>
  <c r="M103" i="68"/>
  <c r="O588" i="68"/>
  <c r="N295" i="68"/>
  <c r="P202" i="68"/>
  <c r="Q246" i="68"/>
  <c r="N624" i="68"/>
  <c r="R624" i="68"/>
  <c r="L626" i="68"/>
  <c r="O619" i="68"/>
  <c r="R526" i="68"/>
  <c r="N521" i="68"/>
  <c r="O521" i="68"/>
  <c r="L431" i="68"/>
  <c r="R430" i="68"/>
  <c r="N325" i="68"/>
  <c r="P241" i="68"/>
  <c r="P226" i="68"/>
  <c r="R86" i="68"/>
  <c r="N451" i="68"/>
  <c r="T452" i="68"/>
  <c r="N75" i="68"/>
  <c r="M62" i="68"/>
  <c r="P573" i="68"/>
  <c r="O574" i="68"/>
  <c r="M478" i="68"/>
  <c r="S478" i="68"/>
  <c r="T477" i="68"/>
  <c r="O468" i="68"/>
  <c r="O382" i="68"/>
  <c r="P277" i="68"/>
  <c r="N90" i="68"/>
  <c r="M480" i="68"/>
  <c r="T292" i="68"/>
  <c r="Q264" i="68"/>
  <c r="Q138" i="68"/>
  <c r="P185" i="68"/>
  <c r="R99" i="68"/>
  <c r="R173" i="68"/>
  <c r="P43" i="68"/>
  <c r="L675" i="68"/>
  <c r="S675" i="68"/>
  <c r="R584" i="68"/>
  <c r="T590" i="68"/>
  <c r="S490" i="68"/>
  <c r="O487" i="68"/>
  <c r="M487" i="68"/>
  <c r="O483" i="68"/>
  <c r="M387" i="68"/>
  <c r="S397" i="68"/>
  <c r="L145" i="68"/>
  <c r="O80" i="68"/>
  <c r="M654" i="68"/>
  <c r="L647" i="68"/>
  <c r="O647" i="68"/>
  <c r="R546" i="68"/>
  <c r="N465" i="68"/>
  <c r="N359" i="68"/>
  <c r="L177" i="68"/>
  <c r="T69" i="68"/>
  <c r="R318" i="68"/>
  <c r="O665" i="68"/>
  <c r="L663" i="68"/>
  <c r="O663" i="68"/>
  <c r="S565" i="68"/>
  <c r="S566" i="68"/>
  <c r="N470" i="68"/>
  <c r="S469" i="68"/>
  <c r="R469" i="68"/>
  <c r="N476" i="68"/>
  <c r="S384" i="68"/>
  <c r="L287" i="68"/>
  <c r="O381" i="68"/>
  <c r="T289" i="68"/>
  <c r="P191" i="68"/>
  <c r="L282" i="68"/>
  <c r="L70" i="68"/>
  <c r="M187" i="68"/>
  <c r="O238" i="68"/>
  <c r="S175" i="68"/>
  <c r="M183" i="68"/>
  <c r="P162" i="68"/>
  <c r="P98" i="68"/>
  <c r="R242" i="68"/>
  <c r="M133" i="68"/>
  <c r="P69" i="68"/>
  <c r="P635" i="68"/>
  <c r="O62" i="68"/>
  <c r="N591" i="68"/>
  <c r="P401" i="68"/>
  <c r="L100" i="68"/>
  <c r="S242" i="68"/>
  <c r="Q625" i="68"/>
  <c r="R323" i="68"/>
  <c r="N40" i="68"/>
  <c r="M645" i="68"/>
  <c r="Q646" i="68"/>
  <c r="L646" i="68"/>
  <c r="L643" i="68"/>
  <c r="L547" i="68"/>
  <c r="T558" i="68"/>
  <c r="S462" i="68"/>
  <c r="N462" i="68"/>
  <c r="R453" i="68"/>
  <c r="R456" i="68"/>
  <c r="P365" i="68"/>
  <c r="P356" i="68"/>
  <c r="L356" i="68"/>
  <c r="P374" i="68"/>
  <c r="O265" i="68"/>
  <c r="S286" i="68"/>
  <c r="O136" i="68"/>
  <c r="L183" i="68"/>
  <c r="P90" i="68"/>
  <c r="N195" i="68"/>
  <c r="N175" i="68"/>
  <c r="L133" i="68"/>
  <c r="Q128" i="68"/>
  <c r="L446" i="68"/>
  <c r="O394" i="68"/>
  <c r="N302" i="68"/>
  <c r="N339" i="68"/>
  <c r="T435" i="68"/>
  <c r="M429" i="68"/>
  <c r="P238" i="68"/>
  <c r="O81" i="68"/>
  <c r="S656" i="68"/>
  <c r="Q658" i="68"/>
  <c r="O658" i="68"/>
  <c r="Q652" i="68"/>
  <c r="Q560" i="68"/>
  <c r="O550" i="68"/>
  <c r="S550" i="68"/>
  <c r="M454" i="68"/>
  <c r="M458" i="68"/>
  <c r="N460" i="68"/>
  <c r="T357" i="68"/>
  <c r="Q262" i="68"/>
  <c r="O19" i="68"/>
  <c r="M608" i="68"/>
  <c r="R608" i="68"/>
  <c r="P411" i="68"/>
  <c r="T670" i="68"/>
  <c r="R670" i="68"/>
  <c r="P660" i="68"/>
  <c r="M562" i="68"/>
  <c r="Q563" i="68"/>
  <c r="T466" i="68"/>
  <c r="M466" i="68"/>
  <c r="M372" i="68"/>
  <c r="P288" i="68"/>
  <c r="N374" i="68"/>
  <c r="S280" i="68"/>
  <c r="T24" i="68"/>
  <c r="S33" i="68"/>
  <c r="M352" i="68"/>
  <c r="L151" i="68"/>
  <c r="N201" i="68"/>
  <c r="M500" i="68"/>
  <c r="R352" i="68"/>
  <c r="M475" i="68"/>
  <c r="O153" i="68"/>
  <c r="R500" i="68"/>
  <c r="N253" i="68"/>
  <c r="T315" i="68"/>
  <c r="R129" i="68"/>
  <c r="O88" i="68"/>
  <c r="N60" i="68"/>
  <c r="L500" i="68"/>
  <c r="Q213" i="68"/>
  <c r="Q160" i="68"/>
  <c r="M110" i="68"/>
  <c r="L82" i="68"/>
  <c r="T504" i="68"/>
  <c r="L353" i="68"/>
  <c r="M105" i="68"/>
  <c r="T85" i="68"/>
  <c r="R64" i="68"/>
  <c r="N162" i="68"/>
  <c r="Q62" i="68"/>
  <c r="S253" i="68"/>
  <c r="M100" i="68"/>
  <c r="N508" i="68"/>
  <c r="N73" i="68"/>
  <c r="T341" i="68"/>
  <c r="S114" i="68"/>
  <c r="T307" i="68"/>
  <c r="N440" i="68"/>
  <c r="S340" i="68"/>
  <c r="Q310" i="68"/>
  <c r="N268" i="68"/>
  <c r="P96" i="68"/>
  <c r="R244" i="68"/>
  <c r="Q193" i="68"/>
  <c r="Q513" i="68"/>
  <c r="R348" i="68"/>
  <c r="L153" i="68"/>
  <c r="N215" i="68"/>
  <c r="L47" i="68"/>
  <c r="R309" i="68"/>
  <c r="P121" i="68"/>
  <c r="Q449" i="68"/>
  <c r="N125" i="68"/>
  <c r="N316" i="68"/>
  <c r="P211" i="68"/>
  <c r="L68" i="68"/>
  <c r="N155" i="68"/>
  <c r="T378" i="68"/>
  <c r="T119" i="68"/>
  <c r="Q119" i="68"/>
  <c r="L149" i="68"/>
  <c r="M241" i="68"/>
  <c r="O630" i="68"/>
  <c r="T444" i="68"/>
  <c r="M76" i="68"/>
  <c r="T630" i="68"/>
  <c r="S248" i="68"/>
  <c r="Q99" i="68"/>
  <c r="O76" i="68"/>
  <c r="P597" i="68"/>
  <c r="N407" i="68"/>
  <c r="L37" i="68"/>
  <c r="S630" i="68"/>
  <c r="T37" i="68"/>
  <c r="L43" i="68"/>
  <c r="L248" i="68"/>
  <c r="S98" i="68"/>
  <c r="P599" i="68"/>
  <c r="R316" i="68"/>
  <c r="L513" i="68"/>
  <c r="L308" i="68"/>
  <c r="R599" i="68"/>
  <c r="P249" i="68"/>
  <c r="N341" i="68"/>
  <c r="R97" i="68"/>
  <c r="Q189" i="68"/>
  <c r="S117" i="68"/>
  <c r="Q52" i="68"/>
  <c r="P47" i="68"/>
  <c r="L33" i="68"/>
  <c r="Q20" i="68"/>
  <c r="M152" i="68"/>
  <c r="O152" i="68"/>
  <c r="Q152" i="68"/>
  <c r="R152" i="68"/>
  <c r="T75" i="68"/>
  <c r="N67" i="68"/>
  <c r="P52" i="68"/>
  <c r="P20" i="68"/>
  <c r="T181" i="68"/>
  <c r="M97" i="68"/>
  <c r="R282" i="68"/>
  <c r="S282" i="68"/>
  <c r="P282" i="68"/>
  <c r="T282" i="68"/>
  <c r="Q282" i="68"/>
  <c r="L186" i="68"/>
  <c r="T186" i="68"/>
  <c r="Q187" i="68"/>
  <c r="T187" i="68"/>
  <c r="P187" i="68"/>
  <c r="S187" i="68"/>
  <c r="O189" i="68"/>
  <c r="P189" i="68"/>
  <c r="R189" i="68"/>
  <c r="R190" i="68"/>
  <c r="T190" i="68"/>
  <c r="N190" i="68"/>
  <c r="O190" i="68"/>
  <c r="Q190" i="68"/>
  <c r="L190" i="68"/>
  <c r="L188" i="68"/>
  <c r="R188" i="68"/>
  <c r="T188" i="68"/>
  <c r="O285" i="68"/>
  <c r="L373" i="68"/>
  <c r="P373" i="68"/>
  <c r="Q385" i="68"/>
  <c r="L385" i="68"/>
  <c r="R385" i="68"/>
  <c r="R377" i="68"/>
  <c r="P377" i="68"/>
  <c r="S377" i="68"/>
  <c r="N375" i="68"/>
  <c r="S375" i="68"/>
  <c r="S390" i="68"/>
  <c r="P390" i="68"/>
  <c r="N390" i="68"/>
  <c r="L390" i="68"/>
  <c r="T582" i="68"/>
  <c r="P582" i="68"/>
  <c r="P128" i="68"/>
  <c r="L128" i="68"/>
  <c r="R128" i="68"/>
  <c r="S128" i="68"/>
  <c r="M50" i="68"/>
  <c r="S133" i="68"/>
  <c r="T74" i="68"/>
  <c r="T58" i="68"/>
  <c r="T50" i="68"/>
  <c r="L40" i="68"/>
  <c r="R40" i="68"/>
  <c r="P40" i="68"/>
  <c r="P131" i="68"/>
  <c r="O131" i="68"/>
  <c r="P142" i="68"/>
  <c r="T142" i="68"/>
  <c r="R132" i="68"/>
  <c r="L132" i="68"/>
  <c r="Q231" i="68"/>
  <c r="O231" i="68"/>
  <c r="O237" i="68"/>
  <c r="S237" i="68"/>
  <c r="N237" i="68"/>
  <c r="L240" i="68"/>
  <c r="Q240" i="68"/>
  <c r="N240" i="68"/>
  <c r="R238" i="68"/>
  <c r="L238" i="68"/>
  <c r="N324" i="68"/>
  <c r="P324" i="68"/>
  <c r="O337" i="68"/>
  <c r="P337" i="68"/>
  <c r="R337" i="68"/>
  <c r="S327" i="68"/>
  <c r="P327" i="68"/>
  <c r="Q327" i="68"/>
  <c r="O327" i="68"/>
  <c r="P322" i="68"/>
  <c r="N322" i="68"/>
  <c r="Q322" i="68"/>
  <c r="O422" i="68"/>
  <c r="P422" i="68"/>
  <c r="N422" i="68"/>
  <c r="T422" i="68"/>
  <c r="T336" i="68"/>
  <c r="N336" i="68"/>
  <c r="R419" i="68"/>
  <c r="T419" i="68"/>
  <c r="M419" i="68"/>
  <c r="N419" i="68"/>
  <c r="S420" i="68"/>
  <c r="O420" i="68"/>
  <c r="N418" i="68"/>
  <c r="O418" i="68"/>
  <c r="Q429" i="68"/>
  <c r="T429" i="68"/>
  <c r="R429" i="68"/>
  <c r="Q432" i="68"/>
  <c r="M432" i="68"/>
  <c r="O516" i="68"/>
  <c r="T516" i="68"/>
  <c r="P516" i="68"/>
  <c r="R516" i="68"/>
  <c r="T522" i="68"/>
  <c r="M522" i="68"/>
  <c r="R519" i="68"/>
  <c r="L519" i="68"/>
  <c r="S525" i="68"/>
  <c r="N525" i="68"/>
  <c r="L525" i="68"/>
  <c r="Q525" i="68"/>
  <c r="M525" i="68"/>
  <c r="R528" i="68"/>
  <c r="P528" i="68"/>
  <c r="O528" i="68"/>
  <c r="N612" i="68"/>
  <c r="T612" i="68"/>
  <c r="S615" i="68"/>
  <c r="R615" i="68"/>
  <c r="O615" i="68"/>
  <c r="S613" i="68"/>
  <c r="L613" i="68"/>
  <c r="P146" i="68"/>
  <c r="R151" i="68"/>
  <c r="T243" i="68"/>
  <c r="M243" i="68"/>
  <c r="T439" i="68"/>
  <c r="P439" i="68"/>
  <c r="N632" i="68"/>
  <c r="P632" i="68"/>
  <c r="O632" i="68"/>
  <c r="M174" i="68"/>
  <c r="S174" i="68"/>
  <c r="P109" i="68"/>
  <c r="Q107" i="68"/>
  <c r="L107" i="68"/>
  <c r="S107" i="68"/>
  <c r="T107" i="68"/>
  <c r="Q197" i="68"/>
  <c r="T197" i="68"/>
  <c r="R297" i="68"/>
  <c r="N297" i="68"/>
  <c r="N203" i="68"/>
  <c r="T203" i="68"/>
  <c r="P203" i="68"/>
  <c r="Q203" i="68"/>
  <c r="L203" i="68"/>
  <c r="M198" i="68"/>
  <c r="Q198" i="68"/>
  <c r="R198" i="68"/>
  <c r="S198" i="68"/>
  <c r="P209" i="68"/>
  <c r="Q209" i="68"/>
  <c r="R302" i="68"/>
  <c r="L302" i="68"/>
  <c r="M302" i="68"/>
  <c r="Q302" i="68"/>
  <c r="R392" i="68"/>
  <c r="Q392" i="68"/>
  <c r="N392" i="68"/>
  <c r="M392" i="68"/>
  <c r="T295" i="68"/>
  <c r="L295" i="68"/>
  <c r="M295" i="68"/>
  <c r="M290" i="68"/>
  <c r="O492" i="68"/>
  <c r="Q492" i="68"/>
  <c r="S493" i="68"/>
  <c r="O493" i="68"/>
  <c r="L493" i="68"/>
  <c r="M493" i="68"/>
  <c r="T493" i="68"/>
  <c r="T580" i="68"/>
  <c r="S580" i="68"/>
  <c r="O580" i="68"/>
  <c r="R580" i="68"/>
  <c r="R588" i="68"/>
  <c r="Q588" i="68"/>
  <c r="P588" i="68"/>
  <c r="S589" i="68"/>
  <c r="L589" i="68"/>
  <c r="T589" i="68"/>
  <c r="O589" i="68"/>
  <c r="P679" i="68"/>
  <c r="M679" i="68"/>
  <c r="T679" i="68"/>
  <c r="S679" i="68"/>
  <c r="Q689" i="68"/>
  <c r="S689" i="68"/>
  <c r="T689" i="68"/>
  <c r="O689" i="68"/>
  <c r="N689" i="68"/>
  <c r="R682" i="68"/>
  <c r="O682" i="68"/>
  <c r="L680" i="68"/>
  <c r="O680" i="68"/>
  <c r="N680" i="68"/>
  <c r="M88" i="68"/>
  <c r="P88" i="68"/>
  <c r="L88" i="68"/>
  <c r="T88" i="68"/>
  <c r="Q88" i="68"/>
  <c r="M52" i="68"/>
  <c r="M29" i="68"/>
  <c r="R29" i="68"/>
  <c r="Q29" i="68"/>
  <c r="S29" i="68"/>
  <c r="P29" i="68"/>
  <c r="M21" i="68"/>
  <c r="R21" i="68"/>
  <c r="Q155" i="68"/>
  <c r="S443" i="68"/>
  <c r="Q443" i="68"/>
  <c r="L443" i="68"/>
  <c r="R443" i="68"/>
  <c r="O639" i="68"/>
  <c r="T639" i="68"/>
  <c r="P116" i="68"/>
  <c r="S116" i="68"/>
  <c r="T249" i="68"/>
  <c r="N220" i="68"/>
  <c r="R220" i="68"/>
  <c r="S320" i="68"/>
  <c r="N409" i="68"/>
  <c r="L405" i="68"/>
  <c r="R402" i="68"/>
  <c r="S598" i="68"/>
  <c r="R598" i="68"/>
  <c r="T598" i="68"/>
  <c r="P598" i="68"/>
  <c r="L271" i="68"/>
  <c r="O271" i="68"/>
  <c r="Q271" i="68"/>
  <c r="Q55" i="68"/>
  <c r="L55" i="68"/>
  <c r="M55" i="68"/>
  <c r="S42" i="68"/>
  <c r="O42" i="68"/>
  <c r="P42" i="68"/>
  <c r="L42" i="68"/>
  <c r="M42" i="68"/>
  <c r="Q114" i="68"/>
  <c r="P306" i="68"/>
  <c r="S306" i="68"/>
  <c r="T403" i="68"/>
  <c r="S403" i="68"/>
  <c r="T499" i="68"/>
  <c r="Q499" i="68"/>
  <c r="O498" i="68"/>
  <c r="M498" i="68"/>
  <c r="O350" i="68"/>
  <c r="L350" i="68"/>
  <c r="M350" i="68"/>
  <c r="Q350" i="68"/>
  <c r="P447" i="68"/>
  <c r="T447" i="68"/>
  <c r="Q447" i="68"/>
  <c r="N447" i="68"/>
  <c r="T434" i="68"/>
  <c r="R434" i="68"/>
  <c r="N434" i="68"/>
  <c r="Q434" i="68"/>
  <c r="M445" i="68"/>
  <c r="Q445" i="68"/>
  <c r="S445" i="68"/>
  <c r="R445" i="68"/>
  <c r="N540" i="68"/>
  <c r="R540" i="68"/>
  <c r="O540" i="68"/>
  <c r="O541" i="68"/>
  <c r="M541" i="68"/>
  <c r="S541" i="68"/>
  <c r="P541" i="68"/>
  <c r="R541" i="68"/>
  <c r="Q544" i="68"/>
  <c r="R631" i="68"/>
  <c r="M631" i="68"/>
  <c r="L631" i="68"/>
  <c r="O631" i="68"/>
  <c r="S313" i="68"/>
  <c r="R313" i="68"/>
  <c r="O313" i="68"/>
  <c r="P221" i="68"/>
  <c r="Q221" i="68"/>
  <c r="L221" i="68"/>
  <c r="N221" i="68"/>
  <c r="N216" i="68"/>
  <c r="R216" i="68"/>
  <c r="Q216" i="68"/>
  <c r="N321" i="68"/>
  <c r="Q321" i="68"/>
  <c r="S321" i="68"/>
  <c r="R321" i="68"/>
  <c r="R225" i="68"/>
  <c r="N225" i="68"/>
  <c r="R414" i="68"/>
  <c r="N414" i="68"/>
  <c r="M414" i="68"/>
  <c r="Q414" i="68"/>
  <c r="P414" i="68"/>
  <c r="P500" i="68"/>
  <c r="N500" i="68"/>
  <c r="O409" i="68"/>
  <c r="M409" i="68"/>
  <c r="L409" i="68"/>
  <c r="S409" i="68"/>
  <c r="O406" i="68"/>
  <c r="L406" i="68"/>
  <c r="Q411" i="68"/>
  <c r="R411" i="68"/>
  <c r="O411" i="68"/>
  <c r="T411" i="68"/>
  <c r="O412" i="68"/>
  <c r="P412" i="68"/>
  <c r="L412" i="68"/>
  <c r="S412" i="68"/>
  <c r="O408" i="68"/>
  <c r="P408" i="68"/>
  <c r="R408" i="68"/>
  <c r="T408" i="68"/>
  <c r="L408" i="68"/>
  <c r="M408" i="68"/>
  <c r="R503" i="68"/>
  <c r="S503" i="68"/>
  <c r="N503" i="68"/>
  <c r="Q503" i="68"/>
  <c r="L503" i="68"/>
  <c r="T509" i="68"/>
  <c r="Q509" i="68"/>
  <c r="O509" i="68"/>
  <c r="R509" i="68"/>
  <c r="P504" i="68"/>
  <c r="L504" i="68"/>
  <c r="R504" i="68"/>
  <c r="N504" i="68"/>
  <c r="M504" i="68"/>
  <c r="P595" i="68"/>
  <c r="O595" i="68"/>
  <c r="T595" i="68"/>
  <c r="Q595" i="68"/>
  <c r="L609" i="68"/>
  <c r="T609" i="68"/>
  <c r="N604" i="68"/>
  <c r="L604" i="68"/>
  <c r="Q604" i="68"/>
  <c r="O604" i="68"/>
  <c r="Q602" i="68"/>
  <c r="O602" i="68"/>
  <c r="R602" i="68"/>
  <c r="N602" i="68"/>
  <c r="T221" i="60" a="1"/>
  <c r="T221" i="60" s="1"/>
  <c r="T41" i="60" a="1"/>
  <c r="T41" i="60" s="1"/>
  <c r="T77" i="60" a="1"/>
  <c r="T77" i="60" s="1"/>
  <c r="T35" i="60" a="1"/>
  <c r="T35" i="60" s="1"/>
  <c r="T215" i="60" a="1"/>
  <c r="T215" i="60" s="1"/>
  <c r="T107" i="60" a="1"/>
  <c r="T107" i="60" s="1"/>
  <c r="R202" i="60" a="1"/>
  <c r="R202" i="60" s="1"/>
  <c r="R58" i="60" a="1"/>
  <c r="R58" i="60" s="1"/>
  <c r="R130" i="60" a="1"/>
  <c r="R130" i="60" s="1"/>
  <c r="T66" i="60" a="1"/>
  <c r="T66" i="60" s="1"/>
  <c r="T30" i="60" a="1"/>
  <c r="T30" i="60" s="1"/>
  <c r="T102" i="60" a="1"/>
  <c r="T102" i="60" s="1"/>
  <c r="R76" i="60" a="1"/>
  <c r="R76" i="60" s="1"/>
  <c r="R40" i="60" a="1"/>
  <c r="R40" i="60" s="1"/>
  <c r="R148" i="60" a="1"/>
  <c r="R148" i="60" s="1"/>
  <c r="T168" i="60" a="1"/>
  <c r="T168" i="60" s="1"/>
  <c r="T60" i="60" a="1"/>
  <c r="T60" i="60" s="1"/>
  <c r="T132" i="60" a="1"/>
  <c r="T132" i="60" s="1"/>
  <c r="T101" i="60" a="1"/>
  <c r="T101" i="60" s="1"/>
  <c r="T29" i="60" a="1"/>
  <c r="T29" i="60" s="1"/>
  <c r="T137" i="60" a="1"/>
  <c r="T137" i="60" s="1"/>
  <c r="R223" i="60" a="1"/>
  <c r="R223" i="60" s="1"/>
  <c r="R79" i="60" a="1"/>
  <c r="R79" i="60" s="1"/>
  <c r="R43" i="60" a="1"/>
  <c r="R43" i="60" s="1"/>
  <c r="R52" i="60" a="1"/>
  <c r="R52" i="60" s="1"/>
  <c r="R55" i="60" a="1"/>
  <c r="R55" i="60" s="1"/>
  <c r="T53" i="60" a="1"/>
  <c r="T53" i="60" s="1"/>
  <c r="T54" i="60" a="1"/>
  <c r="T54" i="60" s="1"/>
  <c r="Q55" i="60" a="1"/>
  <c r="Q55" i="60" s="1"/>
  <c r="R124" i="60" a="1"/>
  <c r="R124" i="60" s="1"/>
  <c r="R127" i="60" a="1"/>
  <c r="R127" i="60" s="1"/>
  <c r="T125" i="60" a="1"/>
  <c r="T125" i="60" s="1"/>
  <c r="T126" i="60" a="1"/>
  <c r="T126" i="60" s="1"/>
  <c r="Q127" i="60" a="1"/>
  <c r="Q127" i="60" s="1"/>
  <c r="R196" i="60" a="1"/>
  <c r="R196" i="60" s="1"/>
  <c r="R199" i="60" a="1"/>
  <c r="R199" i="60" s="1"/>
  <c r="T197" i="60" a="1"/>
  <c r="T197" i="60" s="1"/>
  <c r="T198" i="60" a="1"/>
  <c r="T198" i="60" s="1"/>
  <c r="Q199" i="60" a="1"/>
  <c r="Q199" i="60" s="1"/>
  <c r="T264" i="60" a="1"/>
  <c r="T264" i="60" s="1"/>
  <c r="T258" i="60" a="1"/>
  <c r="T258" i="60" s="1"/>
  <c r="R244" i="60" a="1"/>
  <c r="R244" i="60" s="1"/>
  <c r="R256" i="60" a="1"/>
  <c r="R256" i="60" s="1"/>
  <c r="Q241" i="60" a="1"/>
  <c r="Q241" i="60" s="1"/>
  <c r="Q247" i="60" a="1"/>
  <c r="Q247" i="60" s="1"/>
  <c r="R259" i="60" a="1"/>
  <c r="R259" i="60" s="1"/>
  <c r="R247" i="60" a="1"/>
  <c r="R247" i="60" s="1"/>
  <c r="T233" i="60" a="1"/>
  <c r="T233" i="60" s="1"/>
  <c r="T245" i="60" a="1"/>
  <c r="T245" i="60" s="1"/>
  <c r="M359" i="68"/>
  <c r="O155" i="68"/>
  <c r="Q181" i="68"/>
  <c r="M181" i="68"/>
  <c r="T117" i="68"/>
  <c r="L338" i="68"/>
  <c r="Q553" i="68"/>
  <c r="L450" i="68"/>
  <c r="S450" i="68"/>
  <c r="O603" i="68"/>
  <c r="N315" i="68"/>
  <c r="T57" i="68"/>
  <c r="T661" i="68"/>
  <c r="M662" i="68"/>
  <c r="O576" i="68"/>
  <c r="R668" i="68"/>
  <c r="Q668" i="68"/>
  <c r="T567" i="68"/>
  <c r="P571" i="68"/>
  <c r="L467" i="68"/>
  <c r="L479" i="68"/>
  <c r="T479" i="68"/>
  <c r="M383" i="68"/>
  <c r="Q286" i="68"/>
  <c r="S475" i="68"/>
  <c r="P281" i="68"/>
  <c r="M41" i="68"/>
  <c r="M282" i="68"/>
  <c r="T166" i="68"/>
  <c r="T155" i="68"/>
  <c r="P180" i="68"/>
  <c r="Q166" i="68"/>
  <c r="M138" i="68"/>
  <c r="L138" i="68"/>
  <c r="M398" i="68"/>
  <c r="Q195" i="68"/>
  <c r="P199" i="68"/>
  <c r="M199" i="68"/>
  <c r="T552" i="68"/>
  <c r="N166" i="68"/>
  <c r="O67" i="68"/>
  <c r="Q379" i="68"/>
  <c r="Q285" i="68"/>
  <c r="N285" i="68"/>
  <c r="S659" i="68"/>
  <c r="M223" i="68"/>
  <c r="R280" i="68"/>
  <c r="L155" i="68"/>
  <c r="O259" i="68"/>
  <c r="Q426" i="68"/>
  <c r="L426" i="68"/>
  <c r="O72" i="68"/>
  <c r="P361" i="68"/>
  <c r="N361" i="68"/>
  <c r="L73" i="68"/>
  <c r="R569" i="68"/>
  <c r="M569" i="68"/>
  <c r="T373" i="68"/>
  <c r="P193" i="68"/>
  <c r="S279" i="68"/>
  <c r="M73" i="68"/>
  <c r="Q202" i="68"/>
  <c r="Q117" i="68"/>
  <c r="T128" i="68"/>
  <c r="N41" i="68"/>
  <c r="P32" i="68"/>
  <c r="R649" i="68"/>
  <c r="O649" i="68"/>
  <c r="S651" i="68"/>
  <c r="O549" i="68"/>
  <c r="L549" i="68"/>
  <c r="S559" i="68"/>
  <c r="M559" i="68"/>
  <c r="P457" i="68"/>
  <c r="Q369" i="68"/>
  <c r="P369" i="68"/>
  <c r="S510" i="68"/>
  <c r="R667" i="68"/>
  <c r="S87" i="68"/>
  <c r="Q280" i="68"/>
  <c r="T33" i="68"/>
  <c r="M430" i="68"/>
  <c r="M573" i="68"/>
  <c r="S573" i="68"/>
  <c r="T574" i="68"/>
  <c r="P478" i="68"/>
  <c r="P477" i="68"/>
  <c r="T468" i="68"/>
  <c r="S468" i="68"/>
  <c r="Q382" i="68"/>
  <c r="T239" i="68"/>
  <c r="L239" i="68"/>
  <c r="S546" i="68"/>
  <c r="S465" i="68"/>
  <c r="R359" i="68"/>
  <c r="T318" i="68"/>
  <c r="S665" i="68"/>
  <c r="T470" i="68"/>
  <c r="L384" i="68"/>
  <c r="R381" i="68"/>
  <c r="M192" i="68"/>
  <c r="O191" i="68"/>
  <c r="R57" i="68"/>
  <c r="M98" i="68"/>
  <c r="R643" i="68"/>
  <c r="T453" i="68"/>
  <c r="O365" i="68"/>
  <c r="R281" i="68"/>
  <c r="S302" i="68"/>
  <c r="O64" i="68"/>
  <c r="M656" i="68"/>
  <c r="P658" i="68"/>
  <c r="S658" i="68"/>
  <c r="N652" i="68"/>
  <c r="N560" i="68"/>
  <c r="T550" i="68"/>
  <c r="L454" i="68"/>
  <c r="Q458" i="68"/>
  <c r="L458" i="68"/>
  <c r="S460" i="68"/>
  <c r="M357" i="68"/>
  <c r="S24" i="68"/>
  <c r="S608" i="68"/>
  <c r="S411" i="68"/>
  <c r="Q660" i="68"/>
  <c r="S596" i="68"/>
  <c r="L32" i="68"/>
  <c r="P129" i="68"/>
  <c r="O318" i="68"/>
  <c r="L119" i="68"/>
  <c r="R54" i="68"/>
  <c r="M149" i="68"/>
  <c r="N244" i="68"/>
  <c r="P513" i="68"/>
  <c r="N348" i="68"/>
  <c r="S72" i="68"/>
  <c r="O149" i="68"/>
  <c r="Q125" i="68"/>
  <c r="M211" i="68"/>
  <c r="S119" i="68"/>
  <c r="N119" i="68"/>
  <c r="T67" i="68"/>
  <c r="Q65" i="68"/>
  <c r="T65" i="68"/>
  <c r="L65" i="68"/>
  <c r="R65" i="68"/>
  <c r="S65" i="68"/>
  <c r="Q57" i="68"/>
  <c r="P46" i="68"/>
  <c r="M46" i="68"/>
  <c r="S46" i="68"/>
  <c r="T46" i="68"/>
  <c r="T25" i="68"/>
  <c r="L25" i="68"/>
  <c r="Q30" i="68"/>
  <c r="T30" i="68"/>
  <c r="L30" i="68"/>
  <c r="L24" i="68"/>
  <c r="P19" i="68"/>
  <c r="L19" i="68"/>
  <c r="T19" i="68"/>
  <c r="M19" i="68"/>
  <c r="S83" i="68"/>
  <c r="R83" i="68"/>
  <c r="O83" i="68"/>
  <c r="L84" i="68"/>
  <c r="Q84" i="68"/>
  <c r="O84" i="68"/>
  <c r="S56" i="68"/>
  <c r="T56" i="68"/>
  <c r="N56" i="68"/>
  <c r="S32" i="68"/>
  <c r="Q111" i="68"/>
  <c r="R111" i="68"/>
  <c r="M206" i="68"/>
  <c r="O206" i="68"/>
  <c r="N587" i="68"/>
  <c r="T587" i="68"/>
  <c r="Q165" i="68"/>
  <c r="M165" i="68"/>
  <c r="R165" i="68"/>
  <c r="N176" i="68"/>
  <c r="T176" i="68"/>
  <c r="R176" i="68"/>
  <c r="P176" i="68"/>
  <c r="N266" i="68"/>
  <c r="Q266" i="68"/>
  <c r="T266" i="68"/>
  <c r="P266" i="68"/>
  <c r="T167" i="68"/>
  <c r="M167" i="68"/>
  <c r="N261" i="68"/>
  <c r="S261" i="68"/>
  <c r="R259" i="68"/>
  <c r="S259" i="68"/>
  <c r="M259" i="68"/>
  <c r="P269" i="68"/>
  <c r="L269" i="68"/>
  <c r="L364" i="68"/>
  <c r="T364" i="68"/>
  <c r="N364" i="68"/>
  <c r="Q364" i="68"/>
  <c r="M80" i="68"/>
  <c r="R80" i="68"/>
  <c r="N80" i="68"/>
  <c r="L74" i="68"/>
  <c r="T48" i="68"/>
  <c r="Q48" i="68"/>
  <c r="M144" i="68"/>
  <c r="R144" i="68"/>
  <c r="T137" i="68"/>
  <c r="O137" i="68"/>
  <c r="R137" i="68"/>
  <c r="M135" i="68"/>
  <c r="N135" i="68"/>
  <c r="S138" i="68"/>
  <c r="N323" i="68"/>
  <c r="Q323" i="68"/>
  <c r="T323" i="68"/>
  <c r="T228" i="68"/>
  <c r="O424" i="68"/>
  <c r="S424" i="68"/>
  <c r="R424" i="68"/>
  <c r="M423" i="68"/>
  <c r="Q423" i="68"/>
  <c r="T423" i="68"/>
  <c r="O423" i="68"/>
  <c r="T518" i="68"/>
  <c r="S518" i="68"/>
  <c r="N518" i="68"/>
  <c r="M518" i="68"/>
  <c r="S625" i="68"/>
  <c r="L625" i="68"/>
  <c r="T625" i="68"/>
  <c r="N625" i="68"/>
  <c r="L623" i="68"/>
  <c r="P623" i="68"/>
  <c r="M623" i="68"/>
  <c r="Q623" i="68"/>
  <c r="S618" i="68"/>
  <c r="R618" i="68"/>
  <c r="N618" i="68"/>
  <c r="P616" i="68"/>
  <c r="M616" i="68"/>
  <c r="Q616" i="68"/>
  <c r="S616" i="68"/>
  <c r="R61" i="68"/>
  <c r="S61" i="68"/>
  <c r="N61" i="68"/>
  <c r="T61" i="68"/>
  <c r="Q61" i="68"/>
  <c r="L159" i="68"/>
  <c r="P159" i="68"/>
  <c r="S505" i="68"/>
  <c r="L505" i="68"/>
  <c r="N598" i="68"/>
  <c r="Q39" i="68"/>
  <c r="O39" i="68"/>
  <c r="P39" i="68"/>
  <c r="T39" i="68"/>
  <c r="M23" i="68"/>
  <c r="N23" i="68"/>
  <c r="T23" i="68"/>
  <c r="R23" i="68"/>
  <c r="P23" i="68"/>
  <c r="N118" i="68"/>
  <c r="T118" i="68"/>
  <c r="S118" i="68"/>
  <c r="R118" i="68"/>
  <c r="Q118" i="68"/>
  <c r="R211" i="68"/>
  <c r="Q150" i="68"/>
  <c r="R150" i="68"/>
  <c r="M150" i="68"/>
  <c r="O150" i="68"/>
  <c r="R148" i="68"/>
  <c r="P148" i="68"/>
  <c r="Q148" i="68"/>
  <c r="N148" i="68"/>
  <c r="M161" i="68"/>
  <c r="O161" i="68"/>
  <c r="L161" i="68"/>
  <c r="N161" i="68"/>
  <c r="P156" i="68"/>
  <c r="O156" i="68"/>
  <c r="M253" i="68"/>
  <c r="R253" i="68"/>
  <c r="L253" i="68"/>
  <c r="T253" i="68"/>
  <c r="S256" i="68"/>
  <c r="T256" i="68"/>
  <c r="N256" i="68"/>
  <c r="L256" i="68"/>
  <c r="P256" i="68"/>
  <c r="R349" i="68"/>
  <c r="P349" i="68"/>
  <c r="T349" i="68"/>
  <c r="Q352" i="68"/>
  <c r="P352" i="68"/>
  <c r="N352" i="68"/>
  <c r="R435" i="68"/>
  <c r="P435" i="68"/>
  <c r="Q435" i="68"/>
  <c r="N435" i="68"/>
  <c r="L448" i="68"/>
  <c r="S448" i="68"/>
  <c r="M448" i="68"/>
  <c r="M436" i="68"/>
  <c r="S436" i="68"/>
  <c r="L442" i="68"/>
  <c r="T442" i="68"/>
  <c r="P442" i="68"/>
  <c r="N442" i="68"/>
  <c r="O449" i="68"/>
  <c r="M449" i="68"/>
  <c r="M440" i="68"/>
  <c r="L440" i="68"/>
  <c r="T440" i="68"/>
  <c r="T539" i="68"/>
  <c r="R539" i="68"/>
  <c r="O539" i="68"/>
  <c r="N539" i="68"/>
  <c r="L539" i="68"/>
  <c r="P545" i="68"/>
  <c r="R545" i="68"/>
  <c r="S545" i="68"/>
  <c r="Q545" i="68"/>
  <c r="M545" i="68"/>
  <c r="S537" i="68"/>
  <c r="L537" i="68"/>
  <c r="N537" i="68"/>
  <c r="P634" i="68"/>
  <c r="M634" i="68"/>
  <c r="R634" i="68"/>
  <c r="O638" i="68"/>
  <c r="T638" i="68"/>
  <c r="P637" i="68"/>
  <c r="N637" i="68"/>
  <c r="M637" i="68"/>
  <c r="N86" i="68"/>
  <c r="S86" i="68"/>
  <c r="T36" i="68"/>
  <c r="P36" i="68"/>
  <c r="O36" i="68"/>
  <c r="N36" i="68"/>
  <c r="Q36" i="68"/>
  <c r="M36" i="68"/>
  <c r="N179" i="68"/>
  <c r="R179" i="68"/>
  <c r="M179" i="68"/>
  <c r="O179" i="68"/>
  <c r="O125" i="68"/>
  <c r="Q123" i="68"/>
  <c r="P123" i="68"/>
  <c r="T123" i="68"/>
  <c r="P126" i="68"/>
  <c r="M126" i="68"/>
  <c r="R126" i="68"/>
  <c r="L210" i="68"/>
  <c r="N210" i="68"/>
  <c r="R210" i="68"/>
  <c r="P124" i="68"/>
  <c r="O124" i="68"/>
  <c r="L124" i="68"/>
  <c r="N124" i="68"/>
  <c r="S124" i="68"/>
  <c r="M213" i="68"/>
  <c r="O213" i="68"/>
  <c r="M224" i="68"/>
  <c r="S224" i="68"/>
  <c r="P224" i="68"/>
  <c r="Q219" i="68"/>
  <c r="R219" i="68"/>
  <c r="M219" i="68"/>
  <c r="S307" i="68"/>
  <c r="P307" i="68"/>
  <c r="O307" i="68"/>
  <c r="T212" i="68"/>
  <c r="Q309" i="68"/>
  <c r="N309" i="68"/>
  <c r="S309" i="68"/>
  <c r="T309" i="68"/>
  <c r="M605" i="68"/>
  <c r="T605" i="68"/>
  <c r="L605" i="68"/>
  <c r="M89" i="68"/>
  <c r="R49" i="68"/>
  <c r="N49" i="68"/>
  <c r="L570" i="68"/>
  <c r="P570" i="68"/>
  <c r="S78" i="68"/>
  <c r="P78" i="68"/>
  <c r="M35" i="68"/>
  <c r="N35" i="68"/>
  <c r="R515" i="68"/>
  <c r="L515" i="68"/>
  <c r="Q611" i="68"/>
  <c r="O611" i="68"/>
  <c r="P611" i="68"/>
  <c r="Q93" i="68"/>
  <c r="R93" i="68"/>
  <c r="L93" i="68"/>
  <c r="P91" i="68"/>
  <c r="R91" i="68"/>
  <c r="M91" i="68"/>
  <c r="O91" i="68"/>
  <c r="N91" i="68"/>
  <c r="Q191" i="68"/>
  <c r="T276" i="68"/>
  <c r="R276" i="68"/>
  <c r="S278" i="68"/>
  <c r="Q471" i="68"/>
  <c r="L469" i="68"/>
  <c r="M469" i="68"/>
  <c r="Q481" i="68"/>
  <c r="M481" i="68"/>
  <c r="Q470" i="68"/>
  <c r="P470" i="68"/>
  <c r="M568" i="68"/>
  <c r="R568" i="68"/>
  <c r="S568" i="68"/>
  <c r="P566" i="68"/>
  <c r="T566" i="68"/>
  <c r="M566" i="68"/>
  <c r="Q565" i="68"/>
  <c r="P565" i="68"/>
  <c r="S663" i="68"/>
  <c r="N663" i="68"/>
  <c r="R665" i="68"/>
  <c r="Q665" i="68"/>
  <c r="N294" i="68"/>
  <c r="T294" i="68"/>
  <c r="Q294" i="68"/>
  <c r="O294" i="68"/>
  <c r="Q194" i="68"/>
  <c r="L194" i="68"/>
  <c r="R194" i="68"/>
  <c r="L415" i="68"/>
  <c r="Q415" i="68"/>
  <c r="S51" i="68"/>
  <c r="Q51" i="68"/>
  <c r="M51" i="68"/>
  <c r="R234" i="68"/>
  <c r="M234" i="68"/>
  <c r="N427" i="68"/>
  <c r="R427" i="68"/>
  <c r="M331" i="68"/>
  <c r="O331" i="68"/>
  <c r="P331" i="68"/>
  <c r="L395" i="68"/>
  <c r="O395" i="68"/>
  <c r="S395" i="68"/>
  <c r="P171" i="68"/>
  <c r="T171" i="68"/>
  <c r="R171" i="68"/>
  <c r="M171" i="68"/>
  <c r="N174" i="68"/>
  <c r="O174" i="68"/>
  <c r="T162" i="68"/>
  <c r="O263" i="68"/>
  <c r="R360" i="68"/>
  <c r="M360" i="68"/>
  <c r="P359" i="68"/>
  <c r="T359" i="68"/>
  <c r="T465" i="68"/>
  <c r="L465" i="68"/>
  <c r="R461" i="68"/>
  <c r="P461" i="68"/>
  <c r="L464" i="68"/>
  <c r="M464" i="68"/>
  <c r="L546" i="68"/>
  <c r="N546" i="68"/>
  <c r="P546" i="68"/>
  <c r="S548" i="68"/>
  <c r="L548" i="68"/>
  <c r="R561" i="68"/>
  <c r="N561" i="68"/>
  <c r="T551" i="68"/>
  <c r="P551" i="68"/>
  <c r="M647" i="68"/>
  <c r="P647" i="68"/>
  <c r="R654" i="68"/>
  <c r="L654" i="68"/>
  <c r="O654" i="68"/>
  <c r="O24" i="68"/>
  <c r="L170" i="68"/>
  <c r="T170" i="68"/>
  <c r="S270" i="68"/>
  <c r="T270" i="68"/>
  <c r="S555" i="68"/>
  <c r="L555" i="68"/>
  <c r="M99" i="68"/>
  <c r="N111" i="68"/>
  <c r="O111" i="68"/>
  <c r="L111" i="68"/>
  <c r="P111" i="68"/>
  <c r="R197" i="68"/>
  <c r="O195" i="68"/>
  <c r="P195" i="68"/>
  <c r="O291" i="68"/>
  <c r="Q291" i="68"/>
  <c r="T293" i="68"/>
  <c r="Q305" i="68"/>
  <c r="N305" i="68"/>
  <c r="L401" i="68"/>
  <c r="M401" i="68"/>
  <c r="T401" i="68"/>
  <c r="N393" i="68"/>
  <c r="R393" i="68"/>
  <c r="P400" i="68"/>
  <c r="T400" i="68"/>
  <c r="R400" i="68"/>
  <c r="P396" i="68"/>
  <c r="M396" i="68"/>
  <c r="Q497" i="68"/>
  <c r="L497" i="68"/>
  <c r="N492" i="68"/>
  <c r="T492" i="68"/>
  <c r="O482" i="68"/>
  <c r="Q482" i="68"/>
  <c r="M482" i="68"/>
  <c r="R591" i="68"/>
  <c r="S591" i="68"/>
  <c r="R582" i="68"/>
  <c r="M582" i="68"/>
  <c r="S593" i="68"/>
  <c r="N593" i="68"/>
  <c r="P593" i="68"/>
  <c r="Q681" i="68"/>
  <c r="R681" i="68"/>
  <c r="L69" i="68"/>
  <c r="R69" i="68"/>
  <c r="S69" i="68"/>
  <c r="N45" i="68"/>
  <c r="O45" i="68"/>
  <c r="S543" i="68"/>
  <c r="P543" i="68"/>
  <c r="N120" i="68"/>
  <c r="L120" i="68"/>
  <c r="P120" i="68"/>
  <c r="N66" i="68"/>
  <c r="Q66" i="68"/>
  <c r="P66" i="68"/>
  <c r="P311" i="68"/>
  <c r="N311" i="68"/>
  <c r="L242" i="68"/>
  <c r="N242" i="68"/>
  <c r="T161" i="68"/>
  <c r="R161" i="68"/>
  <c r="N156" i="68"/>
  <c r="L154" i="68"/>
  <c r="M154" i="68"/>
  <c r="O154" i="68"/>
  <c r="P247" i="68"/>
  <c r="T247" i="68"/>
  <c r="S247" i="68"/>
  <c r="Q247" i="68"/>
  <c r="M245" i="68"/>
  <c r="N245" i="68"/>
  <c r="Q248" i="68"/>
  <c r="N248" i="68"/>
  <c r="P248" i="68"/>
  <c r="Q344" i="68"/>
  <c r="S344" i="68"/>
  <c r="R251" i="68"/>
  <c r="N254" i="68"/>
  <c r="O254" i="68"/>
  <c r="Q254" i="68"/>
  <c r="S254" i="68"/>
  <c r="L254" i="68"/>
  <c r="O252" i="68"/>
  <c r="M252" i="68"/>
  <c r="T252" i="68"/>
  <c r="L252" i="68"/>
  <c r="S339" i="68"/>
  <c r="T339" i="68"/>
  <c r="L339" i="68"/>
  <c r="N353" i="68"/>
  <c r="P353" i="68"/>
  <c r="S353" i="68"/>
  <c r="O344" i="68"/>
  <c r="O436" i="68"/>
  <c r="P436" i="68"/>
  <c r="O439" i="68"/>
  <c r="S439" i="68"/>
  <c r="T449" i="68"/>
  <c r="P449" i="68"/>
  <c r="L533" i="68"/>
  <c r="O533" i="68"/>
  <c r="M533" i="68"/>
  <c r="M536" i="68"/>
  <c r="T536" i="68"/>
  <c r="R639" i="68"/>
  <c r="L639" i="68"/>
  <c r="Q635" i="68"/>
  <c r="S635" i="68"/>
  <c r="N635" i="68"/>
  <c r="M638" i="68"/>
  <c r="O641" i="68"/>
  <c r="N641" i="68"/>
  <c r="L637" i="68"/>
  <c r="Q637" i="68"/>
  <c r="R640" i="68"/>
  <c r="S640" i="68"/>
  <c r="N98" i="68"/>
  <c r="P76" i="68"/>
  <c r="L76" i="68"/>
  <c r="N52" i="68"/>
  <c r="O52" i="68"/>
  <c r="L52" i="68"/>
  <c r="Q317" i="68"/>
  <c r="L317" i="68"/>
  <c r="R317" i="68"/>
  <c r="L216" i="68"/>
  <c r="O216" i="68"/>
  <c r="T211" i="68"/>
  <c r="S211" i="68"/>
  <c r="P214" i="68"/>
  <c r="L214" i="68"/>
  <c r="O214" i="68"/>
  <c r="M225" i="68"/>
  <c r="T225" i="68"/>
  <c r="M306" i="68"/>
  <c r="L306" i="68"/>
  <c r="P403" i="68"/>
  <c r="R403" i="68"/>
  <c r="N403" i="68"/>
  <c r="L404" i="68"/>
  <c r="P404" i="68"/>
  <c r="M402" i="68"/>
  <c r="O402" i="68"/>
  <c r="N416" i="68"/>
  <c r="S416" i="68"/>
  <c r="M416" i="68"/>
  <c r="N499" i="68"/>
  <c r="O499" i="68"/>
  <c r="Q510" i="68"/>
  <c r="N510" i="68"/>
  <c r="S512" i="68"/>
  <c r="L512" i="68"/>
  <c r="R601" i="68"/>
  <c r="T601" i="68"/>
  <c r="Q610" i="68"/>
  <c r="M610" i="68"/>
  <c r="L168" i="68"/>
  <c r="T168" i="68"/>
  <c r="O31" i="68"/>
  <c r="M31" i="68"/>
  <c r="N31" i="68"/>
  <c r="N47" i="68"/>
  <c r="Q47" i="68"/>
  <c r="R47" i="68"/>
  <c r="T63" i="68"/>
  <c r="M63" i="68"/>
  <c r="P63" i="68"/>
  <c r="T218" i="68"/>
  <c r="O218" i="68"/>
  <c r="AE12" i="79"/>
  <c r="AF12" i="79" s="1"/>
  <c r="B346" i="20"/>
  <c r="B344" i="20"/>
  <c r="B514" i="20"/>
  <c r="B34" i="20"/>
  <c r="B182" i="20"/>
  <c r="B352" i="20"/>
  <c r="B522" i="20"/>
  <c r="B693" i="20"/>
  <c r="B863" i="20"/>
  <c r="B351" i="20"/>
  <c r="B860" i="20"/>
  <c r="B356" i="20"/>
  <c r="B867" i="20"/>
  <c r="B355" i="20"/>
  <c r="B27" i="20"/>
  <c r="B513" i="20"/>
  <c r="B33" i="20"/>
  <c r="B373" i="20"/>
  <c r="B208" i="20"/>
  <c r="B543" i="20"/>
  <c r="B380" i="20"/>
  <c r="B883" i="20"/>
  <c r="N35" i="62"/>
  <c r="L31" i="62"/>
  <c r="M30" i="62"/>
  <c r="B706" i="20"/>
  <c r="B704" i="20"/>
  <c r="B530" i="20"/>
  <c r="B528" i="20"/>
  <c r="B370" i="20"/>
  <c r="B541" i="20"/>
  <c r="B880" i="20"/>
  <c r="B878" i="20"/>
  <c r="B42" i="20"/>
  <c r="B535" i="20"/>
  <c r="B39" i="20"/>
  <c r="B540" i="20"/>
  <c r="B52" i="20"/>
  <c r="B531" i="20"/>
  <c r="B51" i="20"/>
  <c r="B705" i="20"/>
  <c r="B193" i="20"/>
  <c r="B1193" i="20"/>
  <c r="B1189" i="20"/>
  <c r="B1361" i="20"/>
  <c r="B1360" i="20"/>
  <c r="B851" i="20"/>
  <c r="B1001" i="20"/>
  <c r="B1006" i="20"/>
  <c r="B1157" i="20"/>
  <c r="B1340" i="20"/>
  <c r="B1164" i="20"/>
  <c r="B1004" i="20"/>
  <c r="B1167" i="20"/>
  <c r="B1007" i="20"/>
  <c r="B1345" i="20"/>
  <c r="B1355" i="20"/>
  <c r="B1021" i="20"/>
  <c r="B1170" i="20"/>
  <c r="B1184" i="20"/>
  <c r="B1020" i="20"/>
  <c r="B1179" i="20"/>
  <c r="B1019" i="20"/>
  <c r="B1396" i="20"/>
  <c r="B1059" i="20"/>
  <c r="B1227" i="20"/>
  <c r="B1401" i="20"/>
  <c r="B1064" i="20"/>
  <c r="B1228" i="20"/>
  <c r="B1061" i="20"/>
  <c r="B1395" i="20"/>
  <c r="B1230" i="20"/>
  <c r="B1065" i="20"/>
  <c r="B1407" i="20"/>
  <c r="B1234" i="20"/>
  <c r="B920" i="20"/>
  <c r="B81" i="20"/>
  <c r="B417" i="20"/>
  <c r="B753" i="20"/>
  <c r="B251" i="20"/>
  <c r="B595" i="20"/>
  <c r="B412" i="20"/>
  <c r="B756" i="20"/>
  <c r="B87" i="20"/>
  <c r="B423" i="20"/>
  <c r="B927" i="20"/>
  <c r="B414" i="20"/>
  <c r="B82" i="20"/>
  <c r="B760" i="20"/>
  <c r="B245" i="20"/>
  <c r="B930" i="20"/>
  <c r="B592" i="20"/>
  <c r="B248" i="20"/>
  <c r="B90" i="20"/>
  <c r="B752" i="20"/>
  <c r="B253" i="20"/>
  <c r="B94" i="20"/>
  <c r="B757" i="20"/>
  <c r="L11" i="75"/>
  <c r="B5" i="63" s="1"/>
  <c r="M11" i="75"/>
  <c r="B24" i="20"/>
  <c r="B189" i="20"/>
  <c r="B186" i="20"/>
  <c r="B853" i="20"/>
  <c r="B32" i="20"/>
  <c r="B30" i="20"/>
  <c r="B350" i="20"/>
  <c r="B520" i="20"/>
  <c r="B695" i="20"/>
  <c r="B343" i="20"/>
  <c r="B692" i="20"/>
  <c r="B188" i="20"/>
  <c r="B859" i="20"/>
  <c r="B347" i="20"/>
  <c r="B857" i="20"/>
  <c r="B353" i="20"/>
  <c r="B25" i="20"/>
  <c r="B549" i="20"/>
  <c r="B718" i="20"/>
  <c r="B885" i="20"/>
  <c r="B544" i="20"/>
  <c r="B207" i="20"/>
  <c r="B372" i="20"/>
  <c r="B715" i="20"/>
  <c r="B721" i="20"/>
  <c r="L33" i="62"/>
  <c r="M31" i="62"/>
  <c r="B362" i="20"/>
  <c r="B533" i="20"/>
  <c r="B358" i="20"/>
  <c r="B200" i="20"/>
  <c r="B198" i="20"/>
  <c r="B368" i="20"/>
  <c r="B538" i="20"/>
  <c r="B709" i="20"/>
  <c r="B879" i="20"/>
  <c r="B359" i="20"/>
  <c r="B876" i="20"/>
  <c r="B532" i="20"/>
  <c r="B875" i="20"/>
  <c r="B371" i="20"/>
  <c r="B43" i="20"/>
  <c r="B529" i="20"/>
  <c r="B49" i="20"/>
  <c r="B1185" i="20"/>
  <c r="B1186" i="20"/>
  <c r="B1357" i="20"/>
  <c r="B1330" i="20"/>
  <c r="B1337" i="20"/>
  <c r="B998" i="20"/>
  <c r="B1333" i="20"/>
  <c r="B1336" i="20"/>
  <c r="B1160" i="20"/>
  <c r="B1339" i="20"/>
  <c r="B1163" i="20"/>
  <c r="B1177" i="20"/>
  <c r="B1182" i="20"/>
  <c r="B1347" i="20"/>
  <c r="B1354" i="20"/>
  <c r="B1026" i="20"/>
  <c r="B1180" i="20"/>
  <c r="B1353" i="20"/>
  <c r="B1175" i="20"/>
  <c r="B999" i="20"/>
  <c r="B1155" i="20"/>
  <c r="B1327" i="20"/>
  <c r="B1000" i="20"/>
  <c r="B1156" i="20"/>
  <c r="B1328" i="20"/>
  <c r="B1002" i="20"/>
  <c r="B1005" i="20"/>
  <c r="B1334" i="20"/>
  <c r="B1166" i="20"/>
  <c r="B1009" i="20"/>
  <c r="B1338" i="20"/>
  <c r="B850" i="20"/>
  <c r="B185" i="20"/>
  <c r="B521" i="20"/>
  <c r="B187" i="20"/>
  <c r="B523" i="20"/>
  <c r="B28" i="20"/>
  <c r="B348" i="20"/>
  <c r="B684" i="20"/>
  <c r="B175" i="20"/>
  <c r="B519" i="20"/>
  <c r="B855" i="20"/>
  <c r="B349" i="20"/>
  <c r="B29" i="20"/>
  <c r="B694" i="20"/>
  <c r="B181" i="20"/>
  <c r="B526" i="20"/>
  <c r="B184" i="20"/>
  <c r="B342" i="20"/>
  <c r="B38" i="20"/>
  <c r="B688" i="20"/>
  <c r="B518" i="20"/>
  <c r="B1187" i="20"/>
  <c r="B1188" i="20"/>
  <c r="B1362" i="20"/>
  <c r="B1358" i="20"/>
  <c r="B881" i="20"/>
  <c r="B882" i="20"/>
  <c r="B545" i="20"/>
  <c r="B379" i="20"/>
  <c r="B548" i="20"/>
  <c r="B375" i="20"/>
  <c r="B210" i="20"/>
  <c r="B214" i="20"/>
  <c r="B717" i="20"/>
  <c r="B720" i="20"/>
  <c r="B550" i="20"/>
  <c r="B690" i="20"/>
  <c r="B517" i="20"/>
  <c r="B686" i="20"/>
  <c r="B685" i="20"/>
  <c r="B354" i="20"/>
  <c r="B525" i="20"/>
  <c r="B862" i="20"/>
  <c r="B26" i="20"/>
  <c r="B527" i="20"/>
  <c r="B31" i="20"/>
  <c r="B516" i="20"/>
  <c r="B36" i="20"/>
  <c r="B515" i="20"/>
  <c r="B35" i="20"/>
  <c r="B689" i="20"/>
  <c r="B177" i="20"/>
  <c r="B206" i="20"/>
  <c r="B205" i="20"/>
  <c r="B374" i="20"/>
  <c r="B213" i="20"/>
  <c r="B381" i="20"/>
  <c r="B551" i="20"/>
  <c r="B716" i="20"/>
  <c r="B211" i="20"/>
  <c r="B209" i="20"/>
  <c r="L32" i="62"/>
  <c r="M34" i="62"/>
  <c r="B1363" i="20"/>
  <c r="B1192" i="20"/>
  <c r="B1364" i="20"/>
  <c r="B852" i="20"/>
  <c r="B1161" i="20"/>
  <c r="B1158" i="20"/>
  <c r="B1165" i="20"/>
  <c r="B1010" i="20"/>
  <c r="B1168" i="20"/>
  <c r="B1008" i="20"/>
  <c r="B1331" i="20"/>
  <c r="B1011" i="20"/>
  <c r="B1352" i="20"/>
  <c r="B1027" i="20"/>
  <c r="B1183" i="20"/>
  <c r="B1016" i="20"/>
  <c r="B1176" i="20"/>
  <c r="B1351" i="20"/>
  <c r="B1178" i="20"/>
  <c r="B1013" i="20"/>
  <c r="B1342" i="20"/>
  <c r="B1022" i="20"/>
  <c r="B1350" i="20"/>
  <c r="B201" i="20"/>
  <c r="B537" i="20"/>
  <c r="B203" i="20"/>
  <c r="B539" i="20"/>
  <c r="B44" i="20"/>
  <c r="B364" i="20"/>
  <c r="B708" i="20"/>
  <c r="B47" i="20"/>
  <c r="B367" i="20"/>
  <c r="B871" i="20"/>
  <c r="B365" i="20"/>
  <c r="B45" i="20"/>
  <c r="B710" i="20"/>
  <c r="B197" i="20"/>
  <c r="B542" i="20"/>
  <c r="B357" i="20"/>
  <c r="B202" i="20"/>
  <c r="B872" i="20"/>
  <c r="B874" i="20"/>
  <c r="B534" i="20"/>
  <c r="B865" i="20"/>
  <c r="B866" i="20"/>
  <c r="M40" i="62"/>
  <c r="N42" i="62"/>
  <c r="BW19" i="21" a="1"/>
  <c r="BW19" i="21" s="1"/>
  <c r="BU24" i="21" a="1"/>
  <c r="BU24" i="21" s="1"/>
  <c r="BY22" i="21" a="1"/>
  <c r="BY22" i="21" s="1"/>
  <c r="BV21" i="21" a="1"/>
  <c r="BV21" i="21" s="1"/>
  <c r="BZ19" i="21" a="1"/>
  <c r="BZ19" i="21" s="1"/>
  <c r="CA30" i="21" a="1"/>
  <c r="CA30" i="21" s="1"/>
  <c r="BS29" i="21" a="1"/>
  <c r="BS29" i="21" s="1"/>
  <c r="CA27" i="21" a="1"/>
  <c r="CA27" i="21" s="1"/>
  <c r="CA25" i="21" a="1"/>
  <c r="CA25" i="21" s="1"/>
  <c r="CA24" i="21" a="1"/>
  <c r="CA24" i="21" s="1"/>
  <c r="CB22" i="21" a="1"/>
  <c r="CB22" i="21" s="1"/>
  <c r="CB21" i="21" a="1"/>
  <c r="CB21" i="21" s="1"/>
  <c r="CC19" i="21" a="1"/>
  <c r="CC19" i="21" s="1"/>
  <c r="BV46" i="60"/>
  <c r="BY47" i="60"/>
  <c r="J10" i="67"/>
  <c r="J14" i="67"/>
  <c r="BX28" i="21" a="1"/>
  <c r="BX28" i="21" s="1"/>
  <c r="BY26" i="21" a="1"/>
  <c r="BY26" i="21" s="1"/>
  <c r="BW25" i="21" a="1"/>
  <c r="BW25" i="21" s="1"/>
  <c r="CA23" i="21" a="1"/>
  <c r="CA23" i="21" s="1"/>
  <c r="BX22" i="21" a="1"/>
  <c r="BX22" i="21" s="1"/>
  <c r="CB20" i="21" a="1"/>
  <c r="CB20" i="21" s="1"/>
  <c r="CE54" i="21" a="1"/>
  <c r="CE54" i="21" s="1"/>
  <c r="CI54" i="21" a="1"/>
  <c r="CI54" i="21" s="1"/>
  <c r="CL54" i="21" a="1"/>
  <c r="CL54" i="21" s="1"/>
  <c r="CE55" i="21" a="1"/>
  <c r="CE55" i="21" s="1"/>
  <c r="CH55" i="21" a="1"/>
  <c r="CH55" i="21" s="1"/>
  <c r="CM55" i="21" a="1"/>
  <c r="CM55" i="21" s="1"/>
  <c r="CP55" i="21" a="1"/>
  <c r="CP55" i="21" s="1"/>
  <c r="CI56" i="21" a="1"/>
  <c r="CI56" i="21" s="1"/>
  <c r="CL56" i="21" a="1"/>
  <c r="CL56" i="21" s="1"/>
  <c r="CE57" i="21" a="1"/>
  <c r="CE57" i="21" s="1"/>
  <c r="CH57" i="21" a="1"/>
  <c r="CH57" i="21" s="1"/>
  <c r="CM57" i="21" a="1"/>
  <c r="CM57" i="21" s="1"/>
  <c r="CP57" i="21" a="1"/>
  <c r="CP57" i="21" s="1"/>
  <c r="CI58" i="21" a="1"/>
  <c r="CI58" i="21" s="1"/>
  <c r="CL58" i="21" a="1"/>
  <c r="CL58" i="21" s="1"/>
  <c r="CE59" i="21" a="1"/>
  <c r="CE59" i="21" s="1"/>
  <c r="CH59" i="21" a="1"/>
  <c r="CH59" i="21" s="1"/>
  <c r="CM59" i="21" a="1"/>
  <c r="CM59" i="21" s="1"/>
  <c r="CP59" i="21" a="1"/>
  <c r="CP59" i="21" s="1"/>
  <c r="CI60" i="21" a="1"/>
  <c r="CI60" i="21" s="1"/>
  <c r="CL60" i="21" a="1"/>
  <c r="CL60" i="21" s="1"/>
  <c r="CE20" i="21" a="1"/>
  <c r="CE20" i="21" s="1"/>
  <c r="CH20" i="21" a="1"/>
  <c r="CH20" i="21" s="1"/>
  <c r="CM20" i="21" a="1"/>
  <c r="CM20" i="21" s="1"/>
  <c r="CP20" i="21" a="1"/>
  <c r="CP20" i="21" s="1"/>
  <c r="CI21" i="21" a="1"/>
  <c r="CI21" i="21" s="1"/>
  <c r="CL21" i="21" a="1"/>
  <c r="CL21" i="21" s="1"/>
  <c r="CE22" i="21" a="1"/>
  <c r="CE22" i="21" s="1"/>
  <c r="CH22" i="21" a="1"/>
  <c r="CH22" i="21" s="1"/>
  <c r="CM22" i="21" a="1"/>
  <c r="CM22" i="21" s="1"/>
  <c r="CP22" i="21" a="1"/>
  <c r="CP22" i="21" s="1"/>
  <c r="CI23" i="21" a="1"/>
  <c r="CI23" i="21" s="1"/>
  <c r="CL23" i="21" a="1"/>
  <c r="CL23" i="21" s="1"/>
  <c r="CE24" i="21" a="1"/>
  <c r="CE24" i="21" s="1"/>
  <c r="CH24" i="21" a="1"/>
  <c r="CH24" i="21" s="1"/>
  <c r="CM24" i="21" a="1"/>
  <c r="CM24" i="21" s="1"/>
  <c r="CP24" i="21" a="1"/>
  <c r="CP24" i="21" s="1"/>
  <c r="CI25" i="21" a="1"/>
  <c r="CI25" i="21" s="1"/>
  <c r="CL25" i="21" a="1"/>
  <c r="CL25" i="21" s="1"/>
  <c r="CE26" i="21" a="1"/>
  <c r="CE26" i="21" s="1"/>
  <c r="CH26" i="21" a="1"/>
  <c r="CH26" i="21" s="1"/>
  <c r="CG54" i="21" a="1"/>
  <c r="CG54" i="21" s="1"/>
  <c r="CJ54" i="21" a="1"/>
  <c r="CJ54" i="21" s="1"/>
  <c r="CO54" i="21" a="1"/>
  <c r="CO54" i="21" s="1"/>
  <c r="CF55" i="21" a="1"/>
  <c r="CF55" i="21" s="1"/>
  <c r="CK55" i="21" a="1"/>
  <c r="CK55" i="21" s="1"/>
  <c r="CN55" i="21" a="1"/>
  <c r="CN55" i="21" s="1"/>
  <c r="CG56" i="21" a="1"/>
  <c r="CG56" i="21" s="1"/>
  <c r="CJ56" i="21" a="1"/>
  <c r="CJ56" i="21" s="1"/>
  <c r="CO56" i="21" a="1"/>
  <c r="CO56" i="21" s="1"/>
  <c r="CF57" i="21" a="1"/>
  <c r="CF57" i="21" s="1"/>
  <c r="CK57" i="21" a="1"/>
  <c r="CK57" i="21" s="1"/>
  <c r="CN57" i="21" a="1"/>
  <c r="CN57" i="21" s="1"/>
  <c r="CG58" i="21" a="1"/>
  <c r="CG58" i="21" s="1"/>
  <c r="CJ58" i="21" a="1"/>
  <c r="CJ58" i="21" s="1"/>
  <c r="CO58" i="21" a="1"/>
  <c r="CO58" i="21" s="1"/>
  <c r="CF59" i="21" a="1"/>
  <c r="CF59" i="21" s="1"/>
  <c r="CK59" i="21" a="1"/>
  <c r="CK59" i="21" s="1"/>
  <c r="CN59" i="21" a="1"/>
  <c r="CN59" i="21" s="1"/>
  <c r="CG60" i="21" a="1"/>
  <c r="CG60" i="21" s="1"/>
  <c r="CJ60" i="21" a="1"/>
  <c r="CJ60" i="21" s="1"/>
  <c r="CO60" i="21" a="1"/>
  <c r="CO60" i="21" s="1"/>
  <c r="CF20" i="21" a="1"/>
  <c r="CF20" i="21" s="1"/>
  <c r="CK20" i="21" a="1"/>
  <c r="CK20" i="21" s="1"/>
  <c r="CN20" i="21" a="1"/>
  <c r="CN20" i="21" s="1"/>
  <c r="CG21" i="21" a="1"/>
  <c r="CG21" i="21" s="1"/>
  <c r="CJ21" i="21" a="1"/>
  <c r="CJ21" i="21" s="1"/>
  <c r="CO21" i="21" a="1"/>
  <c r="CO21" i="21" s="1"/>
  <c r="CF22" i="21" a="1"/>
  <c r="CF22" i="21" s="1"/>
  <c r="CK22" i="21" a="1"/>
  <c r="CK22" i="21" s="1"/>
  <c r="CN22" i="21" a="1"/>
  <c r="CN22" i="21" s="1"/>
  <c r="CG23" i="21" a="1"/>
  <c r="CG23" i="21" s="1"/>
  <c r="CJ23" i="21" a="1"/>
  <c r="CJ23" i="21" s="1"/>
  <c r="CO23" i="21" a="1"/>
  <c r="CO23" i="21" s="1"/>
  <c r="CF24" i="21" a="1"/>
  <c r="CF24" i="21" s="1"/>
  <c r="CK24" i="21" a="1"/>
  <c r="CK24" i="21" s="1"/>
  <c r="CN24" i="21" a="1"/>
  <c r="CN24" i="21" s="1"/>
  <c r="CG25" i="21" a="1"/>
  <c r="CG25" i="21" s="1"/>
  <c r="CJ25" i="21" a="1"/>
  <c r="CJ25" i="21" s="1"/>
  <c r="CO25" i="21" a="1"/>
  <c r="CO25" i="21" s="1"/>
  <c r="CF26" i="21" a="1"/>
  <c r="CF26" i="21" s="1"/>
  <c r="CK26" i="21" a="1"/>
  <c r="CK26" i="21" s="1"/>
  <c r="CH54" i="21" a="1"/>
  <c r="CH54" i="21" s="1"/>
  <c r="CM54" i="21" a="1"/>
  <c r="CM54" i="21" s="1"/>
  <c r="CP54" i="21" a="1"/>
  <c r="CP54" i="21" s="1"/>
  <c r="CI55" i="21" a="1"/>
  <c r="CI55" i="21" s="1"/>
  <c r="CL55" i="21" a="1"/>
  <c r="CL55" i="21" s="1"/>
  <c r="CE56" i="21" a="1"/>
  <c r="CE56" i="21" s="1"/>
  <c r="CH56" i="21" a="1"/>
  <c r="CH56" i="21" s="1"/>
  <c r="CM56" i="21" a="1"/>
  <c r="CM56" i="21" s="1"/>
  <c r="CP56" i="21" a="1"/>
  <c r="CP56" i="21" s="1"/>
  <c r="CN54" i="21" a="1"/>
  <c r="CN54" i="21" s="1"/>
  <c r="CK56" i="21" a="1"/>
  <c r="CK56" i="21" s="1"/>
  <c r="CG57" i="21" a="1"/>
  <c r="CG57" i="21" s="1"/>
  <c r="CF58" i="21" a="1"/>
  <c r="CF58" i="21" s="1"/>
  <c r="CK58" i="21" a="1"/>
  <c r="CK58" i="21" s="1"/>
  <c r="CJ59" i="21" a="1"/>
  <c r="CJ59" i="21" s="1"/>
  <c r="CO59" i="21" a="1"/>
  <c r="CO59" i="21" s="1"/>
  <c r="CN60" i="21" a="1"/>
  <c r="CN60" i="21" s="1"/>
  <c r="CG20" i="21" a="1"/>
  <c r="CG20" i="21" s="1"/>
  <c r="CF21" i="21" a="1"/>
  <c r="CF21" i="21" s="1"/>
  <c r="CK21" i="21" a="1"/>
  <c r="CK21" i="21" s="1"/>
  <c r="CJ22" i="21" a="1"/>
  <c r="CJ22" i="21" s="1"/>
  <c r="CO22" i="21" a="1"/>
  <c r="CO22" i="21" s="1"/>
  <c r="CF54" i="21" a="1"/>
  <c r="CF54" i="21" s="1"/>
  <c r="CO55" i="21" a="1"/>
  <c r="CO55" i="21" s="1"/>
  <c r="CN56" i="21" a="1"/>
  <c r="CN56" i="21" s="1"/>
  <c r="CI57" i="21" a="1"/>
  <c r="CI57" i="21" s="1"/>
  <c r="CH58" i="21" a="1"/>
  <c r="CH58" i="21" s="1"/>
  <c r="CM58" i="21" a="1"/>
  <c r="CM58" i="21" s="1"/>
  <c r="CL59" i="21" a="1"/>
  <c r="CL59" i="21" s="1"/>
  <c r="CG55" i="21" a="1"/>
  <c r="CG55" i="21" s="1"/>
  <c r="CF56" i="21" a="1"/>
  <c r="CF56" i="21" s="1"/>
  <c r="CJ57" i="21" a="1"/>
  <c r="CJ57" i="21" s="1"/>
  <c r="CO57" i="21" a="1"/>
  <c r="CO57" i="21" s="1"/>
  <c r="CN58" i="21" a="1"/>
  <c r="CN58" i="21" s="1"/>
  <c r="CG59" i="21" a="1"/>
  <c r="CG59" i="21" s="1"/>
  <c r="CF60" i="21" a="1"/>
  <c r="CF60" i="21" s="1"/>
  <c r="CK60" i="21" a="1"/>
  <c r="CK60" i="21" s="1"/>
  <c r="CJ20" i="21" a="1"/>
  <c r="CJ20" i="21" s="1"/>
  <c r="CO20" i="21" a="1"/>
  <c r="CO20" i="21" s="1"/>
  <c r="CN21" i="21" a="1"/>
  <c r="CN21" i="21" s="1"/>
  <c r="CG22" i="21" a="1"/>
  <c r="CG22" i="21" s="1"/>
  <c r="CF23" i="21" a="1"/>
  <c r="CF23" i="21" s="1"/>
  <c r="CK23" i="21" a="1"/>
  <c r="CK23" i="21" s="1"/>
  <c r="CJ24" i="21" a="1"/>
  <c r="CJ24" i="21" s="1"/>
  <c r="CO24" i="21" a="1"/>
  <c r="CO24" i="21" s="1"/>
  <c r="CN25" i="21" a="1"/>
  <c r="CN25" i="21" s="1"/>
  <c r="CG26" i="21" a="1"/>
  <c r="CG26" i="21" s="1"/>
  <c r="CL26" i="21" a="1"/>
  <c r="CL26" i="21" s="1"/>
  <c r="CO26" i="21" a="1"/>
  <c r="CO26" i="21" s="1"/>
  <c r="CH27" i="21" a="1"/>
  <c r="CH27" i="21" s="1"/>
  <c r="CK27" i="21" a="1"/>
  <c r="CK27" i="21" s="1"/>
  <c r="CP27" i="21" a="1"/>
  <c r="CP27" i="21" s="1"/>
  <c r="CG28" i="21" a="1"/>
  <c r="CG28" i="21" s="1"/>
  <c r="CL28" i="21" a="1"/>
  <c r="CL28" i="21" s="1"/>
  <c r="CO28" i="21" a="1"/>
  <c r="CO28" i="21" s="1"/>
  <c r="CH29" i="21" a="1"/>
  <c r="CH29" i="21" s="1"/>
  <c r="CK29" i="21" a="1"/>
  <c r="CK29" i="21" s="1"/>
  <c r="CP29" i="21" a="1"/>
  <c r="CP29" i="21" s="1"/>
  <c r="CG30" i="21" a="1"/>
  <c r="CG30" i="21" s="1"/>
  <c r="CK54" i="21" a="1"/>
  <c r="CK54" i="21" s="1"/>
  <c r="CJ55" i="21" a="1"/>
  <c r="CJ55" i="21" s="1"/>
  <c r="CL57" i="21" a="1"/>
  <c r="CL57" i="21" s="1"/>
  <c r="CE58" i="21" a="1"/>
  <c r="CE58" i="21" s="1"/>
  <c r="CP58" i="21" a="1"/>
  <c r="CP58" i="21" s="1"/>
  <c r="CI59" i="21" a="1"/>
  <c r="CI59" i="21" s="1"/>
  <c r="CH60" i="21" a="1"/>
  <c r="CH60" i="21" s="1"/>
  <c r="CM60" i="21" a="1"/>
  <c r="CM60" i="21" s="1"/>
  <c r="CL20" i="21" a="1"/>
  <c r="CL20" i="21" s="1"/>
  <c r="CE21" i="21" a="1"/>
  <c r="CE21" i="21" s="1"/>
  <c r="CP21" i="21" a="1"/>
  <c r="CP21" i="21" s="1"/>
  <c r="CI22" i="21" a="1"/>
  <c r="CI22" i="21" s="1"/>
  <c r="CH23" i="21" a="1"/>
  <c r="CH23" i="21" s="1"/>
  <c r="CM23" i="21" a="1"/>
  <c r="CM23" i="21" s="1"/>
  <c r="CL24" i="21" a="1"/>
  <c r="CL24" i="21" s="1"/>
  <c r="CE25" i="21" a="1"/>
  <c r="CE25" i="21" s="1"/>
  <c r="CP25" i="21" a="1"/>
  <c r="CP25" i="21" s="1"/>
  <c r="CI26" i="21" a="1"/>
  <c r="CI26" i="21" s="1"/>
  <c r="CM26" i="21" a="1"/>
  <c r="CM26" i="21" s="1"/>
  <c r="CF27" i="21" a="1"/>
  <c r="CF27" i="21" s="1"/>
  <c r="CI27" i="21" a="1"/>
  <c r="CI27" i="21" s="1"/>
  <c r="CN27" i="21" a="1"/>
  <c r="CN27" i="21" s="1"/>
  <c r="CE28" i="21" a="1"/>
  <c r="CE28" i="21" s="1"/>
  <c r="CJ28" i="21" a="1"/>
  <c r="CJ28" i="21" s="1"/>
  <c r="CM28" i="21" a="1"/>
  <c r="CM28" i="21" s="1"/>
  <c r="CF29" i="21" a="1"/>
  <c r="CF29" i="21" s="1"/>
  <c r="CI29" i="21" a="1"/>
  <c r="CI29" i="21" s="1"/>
  <c r="CN29" i="21" a="1"/>
  <c r="CN29" i="21" s="1"/>
  <c r="CE30" i="21" a="1"/>
  <c r="CE30" i="21" s="1"/>
  <c r="CH21" i="21" a="1"/>
  <c r="CH21" i="21" s="1"/>
  <c r="CE23" i="21" a="1"/>
  <c r="CE23" i="21" s="1"/>
  <c r="CP23" i="21" a="1"/>
  <c r="CP23" i="21" s="1"/>
  <c r="CM25" i="21" a="1"/>
  <c r="CM25" i="21" s="1"/>
  <c r="CE27" i="21" a="1"/>
  <c r="CE27" i="21" s="1"/>
  <c r="CJ27" i="21" a="1"/>
  <c r="CJ27" i="21" s="1"/>
  <c r="CI28" i="21" a="1"/>
  <c r="CI28" i="21" s="1"/>
  <c r="CN28" i="21" a="1"/>
  <c r="CN28" i="21" s="1"/>
  <c r="CM29" i="21" a="1"/>
  <c r="CM29" i="21" s="1"/>
  <c r="CF30" i="21" a="1"/>
  <c r="CF30" i="21" s="1"/>
  <c r="CJ30" i="21" a="1"/>
  <c r="CJ30" i="21" s="1"/>
  <c r="CO30" i="21" a="1"/>
  <c r="CO30" i="21" s="1"/>
  <c r="CF31" i="21" a="1"/>
  <c r="CF31" i="21" s="1"/>
  <c r="CK31" i="21" a="1"/>
  <c r="CK31" i="21" s="1"/>
  <c r="CN31" i="21" a="1"/>
  <c r="CN31" i="21" s="1"/>
  <c r="CG32" i="21" a="1"/>
  <c r="CG32" i="21" s="1"/>
  <c r="CJ32" i="21" a="1"/>
  <c r="CJ32" i="21" s="1"/>
  <c r="CO32" i="21" a="1"/>
  <c r="CO32" i="21" s="1"/>
  <c r="CF33" i="21" a="1"/>
  <c r="CF33" i="21" s="1"/>
  <c r="CK33" i="21" a="1"/>
  <c r="CK33" i="21" s="1"/>
  <c r="CN33" i="21" a="1"/>
  <c r="CN33" i="21" s="1"/>
  <c r="CG34" i="21" a="1"/>
  <c r="CG34" i="21" s="1"/>
  <c r="CJ34" i="21" a="1"/>
  <c r="CJ34" i="21" s="1"/>
  <c r="CO34" i="21" a="1"/>
  <c r="CO34" i="21" s="1"/>
  <c r="CF35" i="21" a="1"/>
  <c r="CF35" i="21" s="1"/>
  <c r="CK35" i="21" a="1"/>
  <c r="CK35" i="21" s="1"/>
  <c r="CN35" i="21" a="1"/>
  <c r="CN35" i="21" s="1"/>
  <c r="CG36" i="21" a="1"/>
  <c r="CG36" i="21" s="1"/>
  <c r="CJ36" i="21" a="1"/>
  <c r="CJ36" i="21" s="1"/>
  <c r="CO36" i="21" a="1"/>
  <c r="CO36" i="21" s="1"/>
  <c r="CF37" i="21" a="1"/>
  <c r="CF37" i="21" s="1"/>
  <c r="CH37" i="21" a="1"/>
  <c r="CH37" i="21" s="1"/>
  <c r="CJ37" i="21" a="1"/>
  <c r="CJ37" i="21" s="1"/>
  <c r="CL37" i="21" a="1"/>
  <c r="CL37" i="21" s="1"/>
  <c r="CP60" i="21" a="1"/>
  <c r="CP60" i="21" s="1"/>
  <c r="CM21" i="21" a="1"/>
  <c r="CM21" i="21" s="1"/>
  <c r="CG24" i="21" a="1"/>
  <c r="CG24" i="21" s="1"/>
  <c r="CF25" i="21" a="1"/>
  <c r="CF25" i="21" s="1"/>
  <c r="CG27" i="21" a="1"/>
  <c r="CG27" i="21" s="1"/>
  <c r="CL27" i="21" a="1"/>
  <c r="CL27" i="21" s="1"/>
  <c r="CK28" i="21" a="1"/>
  <c r="CK28" i="21" s="1"/>
  <c r="CP28" i="21" a="1"/>
  <c r="CP28" i="21" s="1"/>
  <c r="CO29" i="21" a="1"/>
  <c r="CO29" i="21" s="1"/>
  <c r="CH30" i="21" a="1"/>
  <c r="CH30" i="21" s="1"/>
  <c r="CM30" i="21" a="1"/>
  <c r="CM30" i="21" s="1"/>
  <c r="CP30" i="21" a="1"/>
  <c r="CP30" i="21" s="1"/>
  <c r="CI31" i="21" a="1"/>
  <c r="CI31" i="21" s="1"/>
  <c r="CL31" i="21" a="1"/>
  <c r="CL31" i="21" s="1"/>
  <c r="CE32" i="21" a="1"/>
  <c r="CE32" i="21" s="1"/>
  <c r="CH32" i="21" a="1"/>
  <c r="CH32" i="21" s="1"/>
  <c r="CM32" i="21" a="1"/>
  <c r="CM32" i="21" s="1"/>
  <c r="CP32" i="21" a="1"/>
  <c r="CP32" i="21" s="1"/>
  <c r="CI33" i="21" a="1"/>
  <c r="CI33" i="21" s="1"/>
  <c r="CL33" i="21" a="1"/>
  <c r="CL33" i="21" s="1"/>
  <c r="CE34" i="21" a="1"/>
  <c r="CE34" i="21" s="1"/>
  <c r="CH34" i="21" a="1"/>
  <c r="CH34" i="21" s="1"/>
  <c r="CM34" i="21" a="1"/>
  <c r="CM34" i="21" s="1"/>
  <c r="CP34" i="21" a="1"/>
  <c r="CP34" i="21" s="1"/>
  <c r="CI35" i="21" a="1"/>
  <c r="CI35" i="21" s="1"/>
  <c r="CL35" i="21" a="1"/>
  <c r="CL35" i="21" s="1"/>
  <c r="CE36" i="21" a="1"/>
  <c r="CE36" i="21" s="1"/>
  <c r="CH36" i="21" a="1"/>
  <c r="CH36" i="21" s="1"/>
  <c r="CM36" i="21" a="1"/>
  <c r="CM36" i="21" s="1"/>
  <c r="CP36" i="21" a="1"/>
  <c r="CP36" i="21" s="1"/>
  <c r="CI20" i="21" a="1"/>
  <c r="CI20" i="21" s="1"/>
  <c r="CH25" i="21" a="1"/>
  <c r="CH25" i="21" s="1"/>
  <c r="CN26" i="21" a="1"/>
  <c r="CN26" i="21" s="1"/>
  <c r="CM27" i="21" a="1"/>
  <c r="CM27" i="21" s="1"/>
  <c r="CJ29" i="21" a="1"/>
  <c r="CJ29" i="21" s="1"/>
  <c r="CN30" i="21" a="1"/>
  <c r="CN30" i="21" s="1"/>
  <c r="CG31" i="21" a="1"/>
  <c r="CG31" i="21" s="1"/>
  <c r="CF32" i="21" a="1"/>
  <c r="CF32" i="21" s="1"/>
  <c r="CK32" i="21" a="1"/>
  <c r="CK32" i="21" s="1"/>
  <c r="CJ33" i="21" a="1"/>
  <c r="CJ33" i="21" s="1"/>
  <c r="CO33" i="21" a="1"/>
  <c r="CO33" i="21" s="1"/>
  <c r="CN34" i="21" a="1"/>
  <c r="CN34" i="21" s="1"/>
  <c r="CG35" i="21" a="1"/>
  <c r="CG35" i="21" s="1"/>
  <c r="CF36" i="21" a="1"/>
  <c r="CF36" i="21" s="1"/>
  <c r="CK36" i="21" a="1"/>
  <c r="CK36" i="21" s="1"/>
  <c r="CI37" i="21" a="1"/>
  <c r="CI37" i="21" s="1"/>
  <c r="CM37" i="21" a="1"/>
  <c r="CM37" i="21" s="1"/>
  <c r="CF38" i="21" a="1"/>
  <c r="CF38" i="21" s="1"/>
  <c r="CI38" i="21" a="1"/>
  <c r="CI38" i="21" s="1"/>
  <c r="CN38" i="21" a="1"/>
  <c r="CN38" i="21" s="1"/>
  <c r="CE39" i="21" a="1"/>
  <c r="CE39" i="21" s="1"/>
  <c r="CJ39" i="21" a="1"/>
  <c r="CJ39" i="21" s="1"/>
  <c r="CM39" i="21" a="1"/>
  <c r="CM39" i="21" s="1"/>
  <c r="CF40" i="21" a="1"/>
  <c r="CF40" i="21" s="1"/>
  <c r="CI40" i="21" a="1"/>
  <c r="CI40" i="21" s="1"/>
  <c r="CN40" i="21" a="1"/>
  <c r="CN40" i="21" s="1"/>
  <c r="CE41" i="21" a="1"/>
  <c r="CE41" i="21" s="1"/>
  <c r="CJ41" i="21" a="1"/>
  <c r="CJ41" i="21" s="1"/>
  <c r="CM41" i="21" a="1"/>
  <c r="CM41" i="21" s="1"/>
  <c r="CF42" i="21" a="1"/>
  <c r="CF42" i="21" s="1"/>
  <c r="CI42" i="21" a="1"/>
  <c r="CI42" i="21" s="1"/>
  <c r="CN42" i="21" a="1"/>
  <c r="CN42" i="21" s="1"/>
  <c r="CE43" i="21" a="1"/>
  <c r="CE43" i="21" s="1"/>
  <c r="CJ43" i="21" a="1"/>
  <c r="CJ43" i="21" s="1"/>
  <c r="CM43" i="21" a="1"/>
  <c r="CM43" i="21" s="1"/>
  <c r="CF44" i="21" a="1"/>
  <c r="CF44" i="21" s="1"/>
  <c r="CI44" i="21" a="1"/>
  <c r="CI44" i="21" s="1"/>
  <c r="CN44" i="21" a="1"/>
  <c r="CN44" i="21" s="1"/>
  <c r="CE45" i="21" a="1"/>
  <c r="CE45" i="21" s="1"/>
  <c r="CJ45" i="21" a="1"/>
  <c r="CJ45" i="21" s="1"/>
  <c r="CM45" i="21" a="1"/>
  <c r="CM45" i="21" s="1"/>
  <c r="CF46" i="21" a="1"/>
  <c r="CF46" i="21" s="1"/>
  <c r="CI46" i="21" a="1"/>
  <c r="CI46" i="21" s="1"/>
  <c r="CN46" i="21" a="1"/>
  <c r="CN46" i="21" s="1"/>
  <c r="CE47" i="21" a="1"/>
  <c r="CE47" i="21" s="1"/>
  <c r="CJ47" i="21" a="1"/>
  <c r="CJ47" i="21" s="1"/>
  <c r="CM47" i="21" a="1"/>
  <c r="CM47" i="21" s="1"/>
  <c r="CF48" i="21" a="1"/>
  <c r="CF48" i="21" s="1"/>
  <c r="CI48" i="21" a="1"/>
  <c r="CI48" i="21" s="1"/>
  <c r="CN48" i="21" a="1"/>
  <c r="CN48" i="21" s="1"/>
  <c r="CE49" i="21" a="1"/>
  <c r="CE49" i="21" s="1"/>
  <c r="CJ49" i="21" a="1"/>
  <c r="CJ49" i="21" s="1"/>
  <c r="CM49" i="21" a="1"/>
  <c r="CM49" i="21" s="1"/>
  <c r="CF50" i="21" a="1"/>
  <c r="CF50" i="21" s="1"/>
  <c r="CI50" i="21" a="1"/>
  <c r="CI50" i="21" s="1"/>
  <c r="CN50" i="21" a="1"/>
  <c r="CN50" i="21" s="1"/>
  <c r="CE51" i="21" a="1"/>
  <c r="CE51" i="21" s="1"/>
  <c r="CJ51" i="21" a="1"/>
  <c r="CJ51" i="21" s="1"/>
  <c r="CM51" i="21" a="1"/>
  <c r="CM51" i="21" s="1"/>
  <c r="CF52" i="21" a="1"/>
  <c r="CF52" i="21" s="1"/>
  <c r="CI52" i="21" a="1"/>
  <c r="CI52" i="21" s="1"/>
  <c r="CN52" i="21" a="1"/>
  <c r="CN52" i="21" s="1"/>
  <c r="CE53" i="21" a="1"/>
  <c r="CE53" i="21" s="1"/>
  <c r="CJ53" i="21" a="1"/>
  <c r="CJ53" i="21" s="1"/>
  <c r="CM53" i="21" a="1"/>
  <c r="CM53" i="21" s="1"/>
  <c r="CG19" i="21" a="1"/>
  <c r="CG19" i="21" s="1"/>
  <c r="CJ19" i="21" a="1"/>
  <c r="CJ19" i="21" s="1"/>
  <c r="CO19" i="21" a="1"/>
  <c r="CO19" i="21" s="1"/>
  <c r="CN23" i="21" a="1"/>
  <c r="CN23" i="21" s="1"/>
  <c r="CK25" i="21" a="1"/>
  <c r="CK25" i="21" s="1"/>
  <c r="CP26" i="21" a="1"/>
  <c r="CP26" i="21" s="1"/>
  <c r="CO27" i="21" a="1"/>
  <c r="CO27" i="21" s="1"/>
  <c r="CL29" i="21" a="1"/>
  <c r="CL29" i="21" s="1"/>
  <c r="CI30" i="21" a="1"/>
  <c r="CI30" i="21" s="1"/>
  <c r="CH31" i="21" a="1"/>
  <c r="CH31" i="21" s="1"/>
  <c r="CM31" i="21" a="1"/>
  <c r="CM31" i="21" s="1"/>
  <c r="CL32" i="21" a="1"/>
  <c r="CL32" i="21" s="1"/>
  <c r="CE33" i="21" a="1"/>
  <c r="CE33" i="21" s="1"/>
  <c r="CP33" i="21" a="1"/>
  <c r="CP33" i="21" s="1"/>
  <c r="CI34" i="21" a="1"/>
  <c r="CI34" i="21" s="1"/>
  <c r="CH35" i="21" a="1"/>
  <c r="CH35" i="21" s="1"/>
  <c r="CM35" i="21" a="1"/>
  <c r="CM35" i="21" s="1"/>
  <c r="CL36" i="21" a="1"/>
  <c r="CL36" i="21" s="1"/>
  <c r="CE37" i="21" a="1"/>
  <c r="CE37" i="21" s="1"/>
  <c r="CP37" i="21" a="1"/>
  <c r="CP37" i="21" s="1"/>
  <c r="CG38" i="21" a="1"/>
  <c r="CG38" i="21" s="1"/>
  <c r="CL38" i="21" a="1"/>
  <c r="CL38" i="21" s="1"/>
  <c r="CO38" i="21" a="1"/>
  <c r="CO38" i="21" s="1"/>
  <c r="CH39" i="21" a="1"/>
  <c r="CH39" i="21" s="1"/>
  <c r="CK39" i="21" a="1"/>
  <c r="CK39" i="21" s="1"/>
  <c r="CP39" i="21" a="1"/>
  <c r="CP39" i="21" s="1"/>
  <c r="CG40" i="21" a="1"/>
  <c r="CG40" i="21" s="1"/>
  <c r="CL40" i="21" a="1"/>
  <c r="CL40" i="21" s="1"/>
  <c r="CO40" i="21" a="1"/>
  <c r="CO40" i="21" s="1"/>
  <c r="CH41" i="21" a="1"/>
  <c r="CH41" i="21" s="1"/>
  <c r="CK41" i="21" a="1"/>
  <c r="CK41" i="21" s="1"/>
  <c r="CP41" i="21" a="1"/>
  <c r="CP41" i="21" s="1"/>
  <c r="CG42" i="21" a="1"/>
  <c r="CG42" i="21" s="1"/>
  <c r="CL42" i="21" a="1"/>
  <c r="CL42" i="21" s="1"/>
  <c r="CO42" i="21" a="1"/>
  <c r="CO42" i="21" s="1"/>
  <c r="CH43" i="21" a="1"/>
  <c r="CH43" i="21" s="1"/>
  <c r="CK43" i="21" a="1"/>
  <c r="CK43" i="21" s="1"/>
  <c r="CP43" i="21" a="1"/>
  <c r="CP43" i="21" s="1"/>
  <c r="CG44" i="21" a="1"/>
  <c r="CG44" i="21" s="1"/>
  <c r="CL44" i="21" a="1"/>
  <c r="CL44" i="21" s="1"/>
  <c r="CO44" i="21" a="1"/>
  <c r="CO44" i="21" s="1"/>
  <c r="CH45" i="21" a="1"/>
  <c r="CH45" i="21" s="1"/>
  <c r="CK45" i="21" a="1"/>
  <c r="CK45" i="21" s="1"/>
  <c r="CP45" i="21" a="1"/>
  <c r="CP45" i="21" s="1"/>
  <c r="CG46" i="21" a="1"/>
  <c r="CG46" i="21" s="1"/>
  <c r="CL46" i="21" a="1"/>
  <c r="CL46" i="21" s="1"/>
  <c r="CO46" i="21" a="1"/>
  <c r="CO46" i="21" s="1"/>
  <c r="CH47" i="21" a="1"/>
  <c r="CH47" i="21" s="1"/>
  <c r="CK47" i="21" a="1"/>
  <c r="CK47" i="21" s="1"/>
  <c r="CP47" i="21" a="1"/>
  <c r="CP47" i="21" s="1"/>
  <c r="CG48" i="21" a="1"/>
  <c r="CG48" i="21" s="1"/>
  <c r="CL48" i="21" a="1"/>
  <c r="CL48" i="21" s="1"/>
  <c r="CO48" i="21" a="1"/>
  <c r="CO48" i="21" s="1"/>
  <c r="CH49" i="21" a="1"/>
  <c r="CH49" i="21" s="1"/>
  <c r="CK49" i="21" a="1"/>
  <c r="CK49" i="21" s="1"/>
  <c r="CP49" i="21" a="1"/>
  <c r="CP49" i="21" s="1"/>
  <c r="CG50" i="21" a="1"/>
  <c r="CG50" i="21" s="1"/>
  <c r="CL50" i="21" a="1"/>
  <c r="CL50" i="21" s="1"/>
  <c r="CO50" i="21" a="1"/>
  <c r="CO50" i="21" s="1"/>
  <c r="CH51" i="21" a="1"/>
  <c r="CH51" i="21" s="1"/>
  <c r="CK51" i="21" a="1"/>
  <c r="CK51" i="21" s="1"/>
  <c r="CP51" i="21" a="1"/>
  <c r="CP51" i="21" s="1"/>
  <c r="CG52" i="21" a="1"/>
  <c r="CG52" i="21" s="1"/>
  <c r="CL52" i="21" a="1"/>
  <c r="CL52" i="21" s="1"/>
  <c r="CO52" i="21" a="1"/>
  <c r="CO52" i="21" s="1"/>
  <c r="CH53" i="21" a="1"/>
  <c r="CH53" i="21" s="1"/>
  <c r="CK53" i="21" a="1"/>
  <c r="CK53" i="21" s="1"/>
  <c r="CP53" i="21" a="1"/>
  <c r="CP53" i="21" s="1"/>
  <c r="CH19" i="21" a="1"/>
  <c r="CH19" i="21" s="1"/>
  <c r="CM19" i="21" a="1"/>
  <c r="CM19" i="21" s="1"/>
  <c r="CP19" i="21" a="1"/>
  <c r="CP19" i="21" s="1"/>
  <c r="CI24" i="21" a="1"/>
  <c r="CI24" i="21" s="1"/>
  <c r="CF28" i="21" a="1"/>
  <c r="CF28" i="21" s="1"/>
  <c r="CE29" i="21" a="1"/>
  <c r="CE29" i="21" s="1"/>
  <c r="CK30" i="21" a="1"/>
  <c r="CK30" i="21" s="1"/>
  <c r="CJ31" i="21" a="1"/>
  <c r="CJ31" i="21" s="1"/>
  <c r="CO31" i="21" a="1"/>
  <c r="CO31" i="21" s="1"/>
  <c r="CN32" i="21" a="1"/>
  <c r="CN32" i="21" s="1"/>
  <c r="CG33" i="21" a="1"/>
  <c r="CG33" i="21" s="1"/>
  <c r="CF34" i="21" a="1"/>
  <c r="CF34" i="21" s="1"/>
  <c r="CK34" i="21" a="1"/>
  <c r="CK34" i="21" s="1"/>
  <c r="CJ35" i="21" a="1"/>
  <c r="CJ35" i="21" s="1"/>
  <c r="CO35" i="21" a="1"/>
  <c r="CO35" i="21" s="1"/>
  <c r="CN36" i="21" a="1"/>
  <c r="CN36" i="21" s="1"/>
  <c r="CG37" i="21" a="1"/>
  <c r="CG37" i="21" s="1"/>
  <c r="CK37" i="21" a="1"/>
  <c r="CK37" i="21" s="1"/>
  <c r="CN37" i="21" a="1"/>
  <c r="CN37" i="21" s="1"/>
  <c r="CE38" i="21" a="1"/>
  <c r="CE38" i="21" s="1"/>
  <c r="CJ38" i="21" a="1"/>
  <c r="CJ38" i="21" s="1"/>
  <c r="CM38" i="21" a="1"/>
  <c r="CM38" i="21" s="1"/>
  <c r="CF39" i="21" a="1"/>
  <c r="CF39" i="21" s="1"/>
  <c r="CI39" i="21" a="1"/>
  <c r="CI39" i="21" s="1"/>
  <c r="CN39" i="21" a="1"/>
  <c r="CN39" i="21" s="1"/>
  <c r="CE40" i="21" a="1"/>
  <c r="CE40" i="21" s="1"/>
  <c r="CJ40" i="21" a="1"/>
  <c r="CJ40" i="21" s="1"/>
  <c r="CM40" i="21" a="1"/>
  <c r="CM40" i="21" s="1"/>
  <c r="CF41" i="21" a="1"/>
  <c r="CF41" i="21" s="1"/>
  <c r="CI41" i="21" a="1"/>
  <c r="CI41" i="21" s="1"/>
  <c r="CN41" i="21" a="1"/>
  <c r="CN41" i="21" s="1"/>
  <c r="CE42" i="21" a="1"/>
  <c r="CE42" i="21" s="1"/>
  <c r="CJ42" i="21" a="1"/>
  <c r="CJ42" i="21" s="1"/>
  <c r="CM42" i="21" a="1"/>
  <c r="CM42" i="21" s="1"/>
  <c r="CF43" i="21" a="1"/>
  <c r="CF43" i="21" s="1"/>
  <c r="CI43" i="21" a="1"/>
  <c r="CI43" i="21" s="1"/>
  <c r="CN43" i="21" a="1"/>
  <c r="CN43" i="21" s="1"/>
  <c r="CE44" i="21" a="1"/>
  <c r="CE44" i="21" s="1"/>
  <c r="CJ44" i="21" a="1"/>
  <c r="CJ44" i="21" s="1"/>
  <c r="CM44" i="21" a="1"/>
  <c r="CM44" i="21" s="1"/>
  <c r="CF45" i="21" a="1"/>
  <c r="CF45" i="21" s="1"/>
  <c r="CI45" i="21" a="1"/>
  <c r="CI45" i="21" s="1"/>
  <c r="CN45" i="21" a="1"/>
  <c r="CN45" i="21" s="1"/>
  <c r="CE46" i="21" a="1"/>
  <c r="CE46" i="21" s="1"/>
  <c r="CJ46" i="21" a="1"/>
  <c r="CJ46" i="21" s="1"/>
  <c r="CM46" i="21" a="1"/>
  <c r="CM46" i="21" s="1"/>
  <c r="CF47" i="21" a="1"/>
  <c r="CF47" i="21" s="1"/>
  <c r="CI47" i="21" a="1"/>
  <c r="CI47" i="21" s="1"/>
  <c r="CN47" i="21" a="1"/>
  <c r="CN47" i="21" s="1"/>
  <c r="CE48" i="21" a="1"/>
  <c r="CE48" i="21" s="1"/>
  <c r="CJ48" i="21" a="1"/>
  <c r="CJ48" i="21" s="1"/>
  <c r="CM48" i="21" a="1"/>
  <c r="CM48" i="21" s="1"/>
  <c r="CF49" i="21" a="1"/>
  <c r="CF49" i="21" s="1"/>
  <c r="CI49" i="21" a="1"/>
  <c r="CI49" i="21" s="1"/>
  <c r="CN49" i="21" a="1"/>
  <c r="CN49" i="21" s="1"/>
  <c r="CE50" i="21" a="1"/>
  <c r="CE50" i="21" s="1"/>
  <c r="CJ50" i="21" a="1"/>
  <c r="CJ50" i="21" s="1"/>
  <c r="CM50" i="21" a="1"/>
  <c r="CM50" i="21" s="1"/>
  <c r="CF51" i="21" a="1"/>
  <c r="CF51" i="21" s="1"/>
  <c r="CE60" i="21" a="1"/>
  <c r="CE60" i="21" s="1"/>
  <c r="CL22" i="21" a="1"/>
  <c r="CL22" i="21" s="1"/>
  <c r="CJ26" i="21" a="1"/>
  <c r="CJ26" i="21" s="1"/>
  <c r="CH28" i="21" a="1"/>
  <c r="CH28" i="21" s="1"/>
  <c r="CG29" i="21" a="1"/>
  <c r="CG29" i="21" s="1"/>
  <c r="CL30" i="21" a="1"/>
  <c r="CL30" i="21" s="1"/>
  <c r="CE31" i="21" a="1"/>
  <c r="CE31" i="21" s="1"/>
  <c r="CP31" i="21" a="1"/>
  <c r="CP31" i="21" s="1"/>
  <c r="CI32" i="21" a="1"/>
  <c r="CI32" i="21" s="1"/>
  <c r="CH33" i="21" a="1"/>
  <c r="CH33" i="21" s="1"/>
  <c r="CM33" i="21" a="1"/>
  <c r="CM33" i="21" s="1"/>
  <c r="CL34" i="21" a="1"/>
  <c r="CL34" i="21" s="1"/>
  <c r="CE35" i="21" a="1"/>
  <c r="CE35" i="21" s="1"/>
  <c r="CP35" i="21" a="1"/>
  <c r="CP35" i="21" s="1"/>
  <c r="CI36" i="21" a="1"/>
  <c r="CI36" i="21" s="1"/>
  <c r="CO37" i="21" a="1"/>
  <c r="CO37" i="21" s="1"/>
  <c r="CH38" i="21" a="1"/>
  <c r="CH38" i="21" s="1"/>
  <c r="CK38" i="21" a="1"/>
  <c r="CK38" i="21" s="1"/>
  <c r="CP38" i="21" a="1"/>
  <c r="CP38" i="21" s="1"/>
  <c r="CG39" i="21" a="1"/>
  <c r="CG39" i="21" s="1"/>
  <c r="CL39" i="21" a="1"/>
  <c r="CL39" i="21" s="1"/>
  <c r="CO39" i="21" a="1"/>
  <c r="CO39" i="21" s="1"/>
  <c r="CH40" i="21" a="1"/>
  <c r="CH40" i="21" s="1"/>
  <c r="CK40" i="21" a="1"/>
  <c r="CK40" i="21" s="1"/>
  <c r="CP40" i="21" a="1"/>
  <c r="CP40" i="21" s="1"/>
  <c r="CG41" i="21" a="1"/>
  <c r="CG41" i="21" s="1"/>
  <c r="CL41" i="21" a="1"/>
  <c r="CL41" i="21" s="1"/>
  <c r="CO41" i="21" a="1"/>
  <c r="CO41" i="21" s="1"/>
  <c r="CH42" i="21" a="1"/>
  <c r="CH42" i="21" s="1"/>
  <c r="CK42" i="21" a="1"/>
  <c r="CK42" i="21" s="1"/>
  <c r="CP42" i="21" a="1"/>
  <c r="CP42" i="21" s="1"/>
  <c r="CG43" i="21" a="1"/>
  <c r="CG43" i="21" s="1"/>
  <c r="CL43" i="21" a="1"/>
  <c r="CL43" i="21" s="1"/>
  <c r="CP44" i="21" a="1"/>
  <c r="CP44" i="21" s="1"/>
  <c r="CO45" i="21" a="1"/>
  <c r="CO45" i="21" s="1"/>
  <c r="CL47" i="21" a="1"/>
  <c r="CL47" i="21" s="1"/>
  <c r="CK48" i="21" a="1"/>
  <c r="CK48" i="21" s="1"/>
  <c r="CH50" i="21" a="1"/>
  <c r="CH50" i="21" s="1"/>
  <c r="CG51" i="21" a="1"/>
  <c r="CG51" i="21" s="1"/>
  <c r="CL51" i="21" a="1"/>
  <c r="CL51" i="21" s="1"/>
  <c r="CK52" i="21" a="1"/>
  <c r="CK52" i="21" s="1"/>
  <c r="CP52" i="21" a="1"/>
  <c r="CP52" i="21" s="1"/>
  <c r="CO53" i="21" a="1"/>
  <c r="CO53" i="21" s="1"/>
  <c r="CI19" i="21" a="1"/>
  <c r="CI19" i="21" s="1"/>
  <c r="CH44" i="21" a="1"/>
  <c r="CH44" i="21" s="1"/>
  <c r="CG45" i="21" a="1"/>
  <c r="CG45" i="21" s="1"/>
  <c r="CP46" i="21" a="1"/>
  <c r="CP46" i="21" s="1"/>
  <c r="CO47" i="21" a="1"/>
  <c r="CO47" i="21" s="1"/>
  <c r="CL49" i="21" a="1"/>
  <c r="CL49" i="21" s="1"/>
  <c r="CK50" i="21" a="1"/>
  <c r="CK50" i="21" s="1"/>
  <c r="CI51" i="21" a="1"/>
  <c r="CI51" i="21" s="1"/>
  <c r="CN51" i="21" a="1"/>
  <c r="CN51" i="21" s="1"/>
  <c r="CM52" i="21" a="1"/>
  <c r="CM52" i="21" s="1"/>
  <c r="CF53" i="21" a="1"/>
  <c r="CF53" i="21" s="1"/>
  <c r="CF19" i="21" a="1"/>
  <c r="CF19" i="21" s="1"/>
  <c r="CK19" i="21" a="1"/>
  <c r="CK19" i="21" s="1"/>
  <c r="CK44" i="21" a="1"/>
  <c r="CK44" i="21" s="1"/>
  <c r="CH46" i="21" a="1"/>
  <c r="CH46" i="21" s="1"/>
  <c r="CG47" i="21" a="1"/>
  <c r="CG47" i="21" s="1"/>
  <c r="CP48" i="21" a="1"/>
  <c r="CP48" i="21" s="1"/>
  <c r="CO49" i="21" a="1"/>
  <c r="CO49" i="21" s="1"/>
  <c r="CO51" i="21" a="1"/>
  <c r="CO51" i="21" s="1"/>
  <c r="CH52" i="21" a="1"/>
  <c r="CH52" i="21" s="1"/>
  <c r="CG53" i="21" a="1"/>
  <c r="CG53" i="21" s="1"/>
  <c r="CL53" i="21" a="1"/>
  <c r="CL53" i="21" s="1"/>
  <c r="CL19" i="21" a="1"/>
  <c r="CL19" i="21" s="1"/>
  <c r="CE19" i="21" a="1"/>
  <c r="CE19" i="21" s="1"/>
  <c r="CO43" i="21" a="1"/>
  <c r="CO43" i="21" s="1"/>
  <c r="CL45" i="21" a="1"/>
  <c r="CL45" i="21" s="1"/>
  <c r="CK46" i="21" a="1"/>
  <c r="CK46" i="21" s="1"/>
  <c r="CH48" i="21" a="1"/>
  <c r="CH48" i="21" s="1"/>
  <c r="CG49" i="21" a="1"/>
  <c r="CG49" i="21" s="1"/>
  <c r="CP50" i="21" a="1"/>
  <c r="CP50" i="21" s="1"/>
  <c r="CE52" i="21" a="1"/>
  <c r="CE52" i="21" s="1"/>
  <c r="CJ52" i="21" a="1"/>
  <c r="CJ52" i="21" s="1"/>
  <c r="CI53" i="21" a="1"/>
  <c r="CI53" i="21" s="1"/>
  <c r="CN53" i="21" a="1"/>
  <c r="CN53" i="21" s="1"/>
  <c r="CN19" i="21" a="1"/>
  <c r="CN19" i="21" s="1"/>
  <c r="BX44" i="60"/>
  <c r="BV47" i="60"/>
  <c r="BV44" i="60"/>
  <c r="J12" i="67"/>
  <c r="J9" i="67"/>
  <c r="E32" i="63"/>
  <c r="E31" i="63"/>
  <c r="E36" i="63"/>
  <c r="E33" i="63"/>
  <c r="E34" i="63"/>
  <c r="R17" i="63"/>
  <c r="D316" i="79" s="1"/>
  <c r="AM12" i="79" s="1"/>
  <c r="AN12" i="79" s="1"/>
  <c r="Q18" i="63"/>
  <c r="M27" i="61" l="1"/>
  <c r="H298" i="79" s="1" a="1"/>
  <c r="H298" i="79" s="1"/>
  <c r="AC17" i="79" s="1" a="1"/>
  <c r="AC17" i="79" s="1"/>
  <c r="N43" i="47"/>
  <c r="F11" i="61"/>
  <c r="F31" i="47"/>
  <c r="M9" i="61"/>
  <c r="H282" i="79" s="1" a="1"/>
  <c r="H282" i="79" s="1"/>
  <c r="M14" i="79" s="1" a="1"/>
  <c r="M14" i="79" s="1"/>
  <c r="N29" i="47"/>
  <c r="T238" i="60" a="1"/>
  <c r="T238" i="60" s="1"/>
  <c r="T250" i="60" a="1"/>
  <c r="T250" i="60" s="1"/>
  <c r="T94" i="60" a="1"/>
  <c r="T94" i="60" s="1"/>
  <c r="T166" i="60" a="1"/>
  <c r="T166" i="60" s="1"/>
  <c r="T220" i="60" a="1"/>
  <c r="T220" i="60" s="1"/>
  <c r="T208" i="60" a="1"/>
  <c r="T208" i="60" s="1"/>
  <c r="T82" i="60" a="1"/>
  <c r="T82" i="60" s="1"/>
  <c r="T70" i="60" a="1"/>
  <c r="T70" i="60" s="1"/>
  <c r="T214" i="60" a="1"/>
  <c r="T214" i="60" s="1"/>
  <c r="T232" i="60" a="1"/>
  <c r="T232" i="60" s="1"/>
  <c r="T160" i="60" a="1"/>
  <c r="T160" i="60" s="1"/>
  <c r="T58" i="60" a="1"/>
  <c r="T58" i="60" s="1"/>
  <c r="T184" i="60" a="1"/>
  <c r="T184" i="60" s="1"/>
  <c r="T100" i="60" a="1"/>
  <c r="T100" i="60" s="1"/>
  <c r="T172" i="60" a="1"/>
  <c r="T172" i="60" s="1"/>
  <c r="T154" i="60" a="1"/>
  <c r="T154" i="60" s="1"/>
  <c r="T178" i="60" a="1"/>
  <c r="T178" i="60" s="1"/>
  <c r="T196" i="60" a="1"/>
  <c r="T196" i="60" s="1"/>
  <c r="T124" i="60" a="1"/>
  <c r="T124" i="60" s="1"/>
  <c r="T52" i="60" a="1"/>
  <c r="T52" i="60" s="1"/>
  <c r="T130" i="60" a="1"/>
  <c r="T130" i="60" s="1"/>
  <c r="T76" i="60" a="1"/>
  <c r="T76" i="60" s="1"/>
  <c r="T28" i="60" a="1"/>
  <c r="T28" i="60" s="1"/>
  <c r="T190" i="60" a="1"/>
  <c r="T190" i="60" s="1"/>
  <c r="T244" i="60" a="1"/>
  <c r="T244" i="60" s="1"/>
  <c r="T22" i="60" a="1"/>
  <c r="T22" i="60" s="1"/>
  <c r="T112" i="60" a="1"/>
  <c r="T112" i="60" s="1"/>
  <c r="T226" i="60" a="1"/>
  <c r="T226" i="60" s="1"/>
  <c r="T106" i="60" a="1"/>
  <c r="T106" i="60" s="1"/>
  <c r="T262" i="60" a="1"/>
  <c r="T262" i="60" s="1"/>
  <c r="T40" i="60" a="1"/>
  <c r="T40" i="60" s="1"/>
  <c r="T64" i="60" a="1"/>
  <c r="T64" i="60" s="1"/>
  <c r="T46" i="60" a="1"/>
  <c r="T46" i="60" s="1"/>
  <c r="T142" i="60" a="1"/>
  <c r="T142" i="60" s="1"/>
  <c r="T256" i="60" a="1"/>
  <c r="T256" i="60" s="1"/>
  <c r="T88" i="60" a="1"/>
  <c r="T88" i="60" s="1"/>
  <c r="T16" i="60" a="1"/>
  <c r="T16" i="60" s="1"/>
  <c r="T202" i="60" a="1"/>
  <c r="T202" i="60" s="1"/>
  <c r="T148" i="60" a="1"/>
  <c r="T148" i="60" s="1"/>
  <c r="T136" i="60" a="1"/>
  <c r="T136" i="60" s="1"/>
  <c r="T118" i="60" a="1"/>
  <c r="T118" i="60" s="1"/>
  <c r="T34" i="60" a="1"/>
  <c r="T34" i="60" s="1"/>
  <c r="G12" i="61"/>
  <c r="G32" i="47"/>
  <c r="L9" i="61"/>
  <c r="M29" i="47"/>
  <c r="AE18" i="79"/>
  <c r="P18" i="79"/>
  <c r="Q263" i="60" a="1"/>
  <c r="Q263" i="60" s="1"/>
  <c r="Q197" i="60" a="1"/>
  <c r="Q197" i="60" s="1"/>
  <c r="Q167" i="60" a="1"/>
  <c r="Q167" i="60" s="1"/>
  <c r="Q59" i="60" a="1"/>
  <c r="Q59" i="60" s="1"/>
  <c r="Q71" i="60" a="1"/>
  <c r="Q71" i="60" s="1"/>
  <c r="Q221" i="60" a="1"/>
  <c r="Q221" i="60" s="1"/>
  <c r="Q149" i="60" a="1"/>
  <c r="Q149" i="60" s="1"/>
  <c r="Q137" i="60" a="1"/>
  <c r="Q137" i="60" s="1"/>
  <c r="Q209" i="60" a="1"/>
  <c r="Q209" i="60" s="1"/>
  <c r="Q47" i="60" a="1"/>
  <c r="Q47" i="60" s="1"/>
  <c r="Q119" i="60" a="1"/>
  <c r="Q119" i="60" s="1"/>
  <c r="Q233" i="60" a="1"/>
  <c r="Q233" i="60" s="1"/>
  <c r="Q257" i="60" a="1"/>
  <c r="Q257" i="60" s="1"/>
  <c r="Q125" i="60" a="1"/>
  <c r="Q125" i="60" s="1"/>
  <c r="Q215" i="60" a="1"/>
  <c r="Q215" i="60" s="1"/>
  <c r="Q77" i="60" a="1"/>
  <c r="Q77" i="60" s="1"/>
  <c r="Q113" i="60" a="1"/>
  <c r="Q113" i="60" s="1"/>
  <c r="Q173" i="60" a="1"/>
  <c r="Q173" i="60" s="1"/>
  <c r="Q245" i="60" a="1"/>
  <c r="Q245" i="60" s="1"/>
  <c r="Q17" i="60" a="1"/>
  <c r="Q17" i="60" s="1"/>
  <c r="Q131" i="60" a="1"/>
  <c r="Q131" i="60" s="1"/>
  <c r="Q107" i="60" a="1"/>
  <c r="Q107" i="60" s="1"/>
  <c r="Q143" i="60" a="1"/>
  <c r="Q143" i="60" s="1"/>
  <c r="Q65" i="60" a="1"/>
  <c r="Q65" i="60" s="1"/>
  <c r="Q191" i="60" a="1"/>
  <c r="Q191" i="60" s="1"/>
  <c r="Q251" i="60" a="1"/>
  <c r="Q251" i="60" s="1"/>
  <c r="Q161" i="60" a="1"/>
  <c r="Q161" i="60" s="1"/>
  <c r="Q53" i="60" a="1"/>
  <c r="Q53" i="60" s="1"/>
  <c r="Q95" i="60" a="1"/>
  <c r="Q95" i="60" s="1"/>
  <c r="Q41" i="60" a="1"/>
  <c r="Q41" i="60" s="1"/>
  <c r="Q155" i="60" a="1"/>
  <c r="Q155" i="60" s="1"/>
  <c r="Q89" i="60" a="1"/>
  <c r="Q89" i="60" s="1"/>
  <c r="Q203" i="60" a="1"/>
  <c r="Q203" i="60" s="1"/>
  <c r="Q35" i="60" a="1"/>
  <c r="Q35" i="60" s="1"/>
  <c r="Q185" i="60" a="1"/>
  <c r="Q185" i="60" s="1"/>
  <c r="Q29" i="60" a="1"/>
  <c r="Q29" i="60" s="1"/>
  <c r="Q83" i="60" a="1"/>
  <c r="Q83" i="60" s="1"/>
  <c r="Q239" i="60" a="1"/>
  <c r="Q239" i="60" s="1"/>
  <c r="Q23" i="60" a="1"/>
  <c r="Q23" i="60" s="1"/>
  <c r="Q179" i="60" a="1"/>
  <c r="Q179" i="60" s="1"/>
  <c r="Q101" i="60" a="1"/>
  <c r="Q101" i="60" s="1"/>
  <c r="Q227" i="60" a="1"/>
  <c r="Q227" i="60" s="1"/>
  <c r="M10" i="61"/>
  <c r="H283" i="79" s="1" a="1"/>
  <c r="H283" i="79" s="1"/>
  <c r="M15" i="79" s="1" a="1"/>
  <c r="M15" i="79" s="1"/>
  <c r="O15" i="79" s="1"/>
  <c r="N30" i="47"/>
  <c r="L11" i="61"/>
  <c r="M31" i="47"/>
  <c r="Q235" i="60" a="1"/>
  <c r="Q235" i="60" s="1"/>
  <c r="Q91" i="60" a="1"/>
  <c r="Q91" i="60" s="1"/>
  <c r="Q223" i="60" a="1"/>
  <c r="Q223" i="60" s="1"/>
  <c r="Q85" i="60" a="1"/>
  <c r="Q85" i="60" s="1"/>
  <c r="Q157" i="60" a="1"/>
  <c r="Q157" i="60" s="1"/>
  <c r="Q25" i="60" a="1"/>
  <c r="Q25" i="60" s="1"/>
  <c r="Q97" i="60" a="1"/>
  <c r="Q97" i="60" s="1"/>
  <c r="Q73" i="60" a="1"/>
  <c r="Q73" i="60" s="1"/>
  <c r="Q31" i="60" a="1"/>
  <c r="Q31" i="60" s="1"/>
  <c r="Q43" i="60" a="1"/>
  <c r="Q43" i="60" s="1"/>
  <c r="Q193" i="60" a="1"/>
  <c r="Q193" i="60" s="1"/>
  <c r="Q205" i="60" a="1"/>
  <c r="Q205" i="60" s="1"/>
  <c r="Q133" i="60" a="1"/>
  <c r="Q133" i="60" s="1"/>
  <c r="Q217" i="60" a="1"/>
  <c r="Q217" i="60" s="1"/>
  <c r="Q67" i="60" a="1"/>
  <c r="Q67" i="60" s="1"/>
  <c r="Q163" i="60" a="1"/>
  <c r="Q163" i="60" s="1"/>
  <c r="Q79" i="60" a="1"/>
  <c r="Q79" i="60" s="1"/>
  <c r="Q49" i="60" a="1"/>
  <c r="Q49" i="60" s="1"/>
  <c r="Q169" i="60" a="1"/>
  <c r="Q169" i="60" s="1"/>
  <c r="Q139" i="60" a="1"/>
  <c r="Q139" i="60" s="1"/>
  <c r="Q19" i="60" a="1"/>
  <c r="Q19" i="60" s="1"/>
  <c r="Q121" i="60" a="1"/>
  <c r="Q121" i="60" s="1"/>
  <c r="Q37" i="60" a="1"/>
  <c r="Q37" i="60" s="1"/>
  <c r="Q103" i="60" a="1"/>
  <c r="Q103" i="60" s="1"/>
  <c r="Q187" i="60" a="1"/>
  <c r="Q187" i="60" s="1"/>
  <c r="Q61" i="60" a="1"/>
  <c r="Q61" i="60" s="1"/>
  <c r="Q145" i="60" a="1"/>
  <c r="Q145" i="60" s="1"/>
  <c r="Q181" i="60" a="1"/>
  <c r="Q181" i="60" s="1"/>
  <c r="Q211" i="60" a="1"/>
  <c r="Q211" i="60" s="1"/>
  <c r="Q115" i="60" a="1"/>
  <c r="Q115" i="60" s="1"/>
  <c r="Q151" i="60" a="1"/>
  <c r="Q151" i="60" s="1"/>
  <c r="Q229" i="60" a="1"/>
  <c r="Q229" i="60" s="1"/>
  <c r="Q109" i="60" a="1"/>
  <c r="Q109" i="60" s="1"/>
  <c r="Q175" i="60" a="1"/>
  <c r="Q175" i="60" s="1"/>
  <c r="R255" i="60" a="1"/>
  <c r="R255" i="60" s="1"/>
  <c r="R213" i="60" a="1"/>
  <c r="R213" i="60" s="1"/>
  <c r="R111" i="60" a="1"/>
  <c r="R111" i="60" s="1"/>
  <c r="R129" i="60" a="1"/>
  <c r="R129" i="60" s="1"/>
  <c r="R93" i="60" a="1"/>
  <c r="R93" i="60" s="1"/>
  <c r="R189" i="60" a="1"/>
  <c r="R189" i="60" s="1"/>
  <c r="R27" i="60" a="1"/>
  <c r="R27" i="60" s="1"/>
  <c r="R87" i="60" a="1"/>
  <c r="R87" i="60" s="1"/>
  <c r="R15" i="60" a="1"/>
  <c r="R15" i="60" s="1"/>
  <c r="R69" i="60" a="1"/>
  <c r="R69" i="60" s="1"/>
  <c r="R219" i="60" a="1"/>
  <c r="R219" i="60" s="1"/>
  <c r="R201" i="60" a="1"/>
  <c r="R201" i="60" s="1"/>
  <c r="R45" i="60" a="1"/>
  <c r="R45" i="60" s="1"/>
  <c r="R225" i="60" a="1"/>
  <c r="R225" i="60" s="1"/>
  <c r="R237" i="60" a="1"/>
  <c r="R237" i="60" s="1"/>
  <c r="R165" i="60" a="1"/>
  <c r="R165" i="60" s="1"/>
  <c r="R153" i="60" a="1"/>
  <c r="R153" i="60" s="1"/>
  <c r="R207" i="60" a="1"/>
  <c r="R207" i="60" s="1"/>
  <c r="R261" i="60" a="1"/>
  <c r="R261" i="60" s="1"/>
  <c r="R159" i="60" a="1"/>
  <c r="R159" i="60" s="1"/>
  <c r="R141" i="60" a="1"/>
  <c r="R141" i="60" s="1"/>
  <c r="R57" i="60" a="1"/>
  <c r="R57" i="60" s="1"/>
  <c r="R63" i="60" a="1"/>
  <c r="R63" i="60" s="1"/>
  <c r="R39" i="60" a="1"/>
  <c r="R39" i="60" s="1"/>
  <c r="R117" i="60" a="1"/>
  <c r="R117" i="60" s="1"/>
  <c r="R99" i="60" a="1"/>
  <c r="R99" i="60" s="1"/>
  <c r="R21" i="60" a="1"/>
  <c r="R21" i="60" s="1"/>
  <c r="R81" i="60" a="1"/>
  <c r="R81" i="60" s="1"/>
  <c r="R135" i="60" a="1"/>
  <c r="R135" i="60" s="1"/>
  <c r="R171" i="60" a="1"/>
  <c r="R171" i="60" s="1"/>
  <c r="N26" i="61"/>
  <c r="I297" i="79" s="1" a="1"/>
  <c r="I297" i="79" s="1"/>
  <c r="AD15" i="79" s="1" a="1"/>
  <c r="AD15" i="79" s="1"/>
  <c r="O42" i="47"/>
  <c r="G9" i="61"/>
  <c r="G29" i="47"/>
  <c r="G8" i="61"/>
  <c r="G28" i="47"/>
  <c r="N41" i="62"/>
  <c r="N39" i="62"/>
  <c r="N38" i="62"/>
  <c r="N37" i="62"/>
  <c r="N40" i="62"/>
  <c r="BL12" i="21" a="1"/>
  <c r="BL12" i="21" s="1"/>
  <c r="BI19" i="21" a="1"/>
  <c r="BI19" i="21" s="1"/>
  <c r="BL26" i="21" a="1"/>
  <c r="BL26" i="21" s="1"/>
  <c r="BM30" i="21" a="1"/>
  <c r="BM30" i="21" s="1"/>
  <c r="BH23" i="21" a="1"/>
  <c r="BH23" i="21" s="1"/>
  <c r="BI25" i="21" a="1"/>
  <c r="BI25" i="21" s="1"/>
  <c r="BJ34" i="21" a="1"/>
  <c r="BJ34" i="21" s="1"/>
  <c r="BN38" i="21" a="1"/>
  <c r="BN38" i="21" s="1"/>
  <c r="BG46" i="21" a="1"/>
  <c r="BG46" i="21" s="1"/>
  <c r="BJ50" i="21" a="1"/>
  <c r="BJ50" i="21" s="1"/>
  <c r="BM57" i="21" a="1"/>
  <c r="BM57" i="21" s="1"/>
  <c r="BE31" i="21" a="1"/>
  <c r="BE31" i="21" s="1"/>
  <c r="BM27" i="21" a="1"/>
  <c r="BM27" i="21" s="1"/>
  <c r="BL33" i="21" a="1"/>
  <c r="BL33" i="21" s="1"/>
  <c r="BP40" i="21" a="1"/>
  <c r="BP40" i="21" s="1"/>
  <c r="BK45" i="21" a="1"/>
  <c r="BK45" i="21" s="1"/>
  <c r="BK52" i="21" a="1"/>
  <c r="BK52" i="21" s="1"/>
  <c r="BM56" i="21" a="1"/>
  <c r="BM56" i="21" s="1"/>
  <c r="BE52" i="21" a="1"/>
  <c r="BE52" i="21" s="1"/>
  <c r="BK25" i="21" a="1"/>
  <c r="BK25" i="21" s="1"/>
  <c r="BH35" i="21" a="1"/>
  <c r="BH35" i="21" s="1"/>
  <c r="BM39" i="21" a="1"/>
  <c r="BM39" i="21" s="1"/>
  <c r="BO46" i="21" a="1"/>
  <c r="BO46" i="21" s="1"/>
  <c r="BJ51" i="21" a="1"/>
  <c r="BJ51" i="21" s="1"/>
  <c r="BL58" i="21" a="1"/>
  <c r="BL58" i="21" s="1"/>
  <c r="BM25" i="21" a="1"/>
  <c r="BM25" i="21" s="1"/>
  <c r="BI35" i="21" a="1"/>
  <c r="BI35" i="21" s="1"/>
  <c r="BJ39" i="21" a="1"/>
  <c r="BJ39" i="21" s="1"/>
  <c r="BP46" i="21" a="1"/>
  <c r="BP46" i="21" s="1"/>
  <c r="BK51" i="21" a="1"/>
  <c r="BK51" i="21" s="1"/>
  <c r="BM58" i="21" a="1"/>
  <c r="BM58" i="21" s="1"/>
  <c r="BE42" i="21" a="1"/>
  <c r="BE42" i="21" s="1"/>
  <c r="BJ60" i="21" a="1"/>
  <c r="BJ60" i="21" s="1"/>
  <c r="BK15" i="21" a="1"/>
  <c r="BK15" i="21" s="1"/>
  <c r="BE16" i="21" a="1"/>
  <c r="BE16" i="21" s="1"/>
  <c r="E26" i="62" s="1"/>
  <c r="BF17" i="21" a="1"/>
  <c r="BF17" i="21" s="1"/>
  <c r="F27" i="62" s="1"/>
  <c r="BO13" i="21" a="1"/>
  <c r="BO13" i="21" s="1"/>
  <c r="BN16" i="21" a="1"/>
  <c r="BN16" i="21" s="1"/>
  <c r="BF20" i="21" a="1"/>
  <c r="BF20" i="21" s="1"/>
  <c r="BN22" i="21" a="1"/>
  <c r="BN22" i="21" s="1"/>
  <c r="BL25" i="21" a="1"/>
  <c r="BL25" i="21" s="1"/>
  <c r="BM28" i="21" a="1"/>
  <c r="BM28" i="21" s="1"/>
  <c r="BJ31" i="21" a="1"/>
  <c r="BJ31" i="21" s="1"/>
  <c r="BJ19" i="21" a="1"/>
  <c r="BJ19" i="21" s="1"/>
  <c r="BK22" i="21" a="1"/>
  <c r="BK22" i="21" s="1"/>
  <c r="BP21" i="21" a="1"/>
  <c r="BP21" i="21" s="1"/>
  <c r="BH26" i="21" a="1"/>
  <c r="BH26" i="21" s="1"/>
  <c r="BO29" i="21" a="1"/>
  <c r="BO29" i="21" s="1"/>
  <c r="BK33" i="21" a="1"/>
  <c r="BK33" i="21" s="1"/>
  <c r="BN36" i="21" a="1"/>
  <c r="BN36" i="21" s="1"/>
  <c r="BK39" i="21" a="1"/>
  <c r="BK39" i="21" s="1"/>
  <c r="BK42" i="21" a="1"/>
  <c r="BK42" i="21" s="1"/>
  <c r="BJ45" i="21" a="1"/>
  <c r="BJ45" i="21" s="1"/>
  <c r="BI48" i="21" a="1"/>
  <c r="BI48" i="21" s="1"/>
  <c r="BP50" i="21" a="1"/>
  <c r="BP50" i="21" s="1"/>
  <c r="BO53" i="21" a="1"/>
  <c r="BO53" i="21" s="1"/>
  <c r="BP56" i="21" a="1"/>
  <c r="BP56" i="21" s="1"/>
  <c r="BO59" i="21" a="1"/>
  <c r="BO59" i="21" s="1"/>
  <c r="BE39" i="21" a="1"/>
  <c r="BE39" i="21" s="1"/>
  <c r="BK19" i="21" a="1"/>
  <c r="BK19" i="21" s="1"/>
  <c r="BP24" i="21" a="1"/>
  <c r="BP24" i="21" s="1"/>
  <c r="BL28" i="21" a="1"/>
  <c r="BL28" i="21" s="1"/>
  <c r="BM32" i="21" a="1"/>
  <c r="BM32" i="21" s="1"/>
  <c r="BN35" i="21" a="1"/>
  <c r="BN35" i="21" s="1"/>
  <c r="BO38" i="21" a="1"/>
  <c r="BO38" i="21" s="1"/>
  <c r="BO41" i="21" a="1"/>
  <c r="BO41" i="21" s="1"/>
  <c r="BN44" i="21" a="1"/>
  <c r="BN44" i="21" s="1"/>
  <c r="BM47" i="21" a="1"/>
  <c r="BM47" i="21" s="1"/>
  <c r="BH50" i="21" a="1"/>
  <c r="BH50" i="21" s="1"/>
  <c r="BF53" i="21" a="1"/>
  <c r="BF53" i="21" s="1"/>
  <c r="BP55" i="21" a="1"/>
  <c r="BP55" i="21" s="1"/>
  <c r="BO58" i="21" a="1"/>
  <c r="BO58" i="21" s="1"/>
  <c r="BE28" i="21" a="1"/>
  <c r="BE28" i="21" s="1"/>
  <c r="BE60" i="21" a="1"/>
  <c r="BE60" i="21" s="1"/>
  <c r="BL24" i="21" a="1"/>
  <c r="BL24" i="21" s="1"/>
  <c r="BH28" i="21" a="1"/>
  <c r="BH28" i="21" s="1"/>
  <c r="BI32" i="21" a="1"/>
  <c r="BI32" i="21" s="1"/>
  <c r="BO35" i="21" a="1"/>
  <c r="BO35" i="21" s="1"/>
  <c r="BP38" i="21" a="1"/>
  <c r="BP38" i="21" s="1"/>
  <c r="BL41" i="21" a="1"/>
  <c r="BL41" i="21" s="1"/>
  <c r="BK44" i="21" a="1"/>
  <c r="BK44" i="21" s="1"/>
  <c r="BJ47" i="21" a="1"/>
  <c r="BJ47" i="21" s="1"/>
  <c r="BK50" i="21" a="1"/>
  <c r="BK50" i="21" s="1"/>
  <c r="BJ53" i="21" a="1"/>
  <c r="BJ53" i="21" s="1"/>
  <c r="BJ56" i="21" a="1"/>
  <c r="BJ56" i="21" s="1"/>
  <c r="BI59" i="21" a="1"/>
  <c r="BI59" i="21" s="1"/>
  <c r="BL22" i="21" a="1"/>
  <c r="BL22" i="21" s="1"/>
  <c r="BK26" i="21" a="1"/>
  <c r="BK26" i="21" s="1"/>
  <c r="BL30" i="21" a="1"/>
  <c r="BL30" i="21" s="1"/>
  <c r="BI34" i="21" a="1"/>
  <c r="BI34" i="21" s="1"/>
  <c r="BJ37" i="21" a="1"/>
  <c r="BJ37" i="21" s="1"/>
  <c r="BG40" i="21" a="1"/>
  <c r="BG40" i="21" s="1"/>
  <c r="BG43" i="21" a="1"/>
  <c r="BG43" i="21" s="1"/>
  <c r="BF46" i="21" a="1"/>
  <c r="BF46" i="21" s="1"/>
  <c r="BO48" i="21" a="1"/>
  <c r="BO48" i="21" s="1"/>
  <c r="BF52" i="21" a="1"/>
  <c r="BF52" i="21" s="1"/>
  <c r="BF55" i="21" a="1"/>
  <c r="BF55" i="21" s="1"/>
  <c r="BP57" i="21" a="1"/>
  <c r="BP57" i="21" s="1"/>
  <c r="BO60" i="21" a="1"/>
  <c r="BO60" i="21" s="1"/>
  <c r="BE50" i="21" a="1"/>
  <c r="BE50" i="21" s="1"/>
  <c r="BE25" i="21" a="1"/>
  <c r="BE25" i="21" s="1"/>
  <c r="BO11" i="21" a="1"/>
  <c r="BO11" i="21" s="1"/>
  <c r="BN14" i="21" a="1"/>
  <c r="BN14" i="21" s="1"/>
  <c r="BM17" i="21" a="1"/>
  <c r="BM17" i="21" s="1"/>
  <c r="BF13" i="21" a="1"/>
  <c r="BF13" i="21" s="1"/>
  <c r="F23" i="62" s="1"/>
  <c r="BE11" i="21" a="1"/>
  <c r="BE11" i="21" s="1"/>
  <c r="E21" i="62" s="1"/>
  <c r="BF15" i="21" a="1"/>
  <c r="BF15" i="21" s="1"/>
  <c r="F25" i="62" s="1"/>
  <c r="BL16" i="21" a="1"/>
  <c r="BL16" i="21" s="1"/>
  <c r="BL14" i="21" a="1"/>
  <c r="BL14" i="21" s="1"/>
  <c r="BP13" i="21" a="1"/>
  <c r="BP13" i="21" s="1"/>
  <c r="BO16" i="21" a="1"/>
  <c r="BO16" i="21" s="1"/>
  <c r="BK23" i="21" a="1"/>
  <c r="BK23" i="21" s="1"/>
  <c r="BP27" i="21" a="1"/>
  <c r="BP27" i="21" s="1"/>
  <c r="BG20" i="21" a="1"/>
  <c r="BG20" i="21" s="1"/>
  <c r="BM20" i="21" a="1"/>
  <c r="BM20" i="21" s="1"/>
  <c r="BN30" i="21" a="1"/>
  <c r="BN30" i="21" s="1"/>
  <c r="BF36" i="21" a="1"/>
  <c r="BF36" i="21" s="1"/>
  <c r="BH43" i="21" a="1"/>
  <c r="BH43" i="21" s="1"/>
  <c r="BL47" i="21" a="1"/>
  <c r="BL47" i="21" s="1"/>
  <c r="BN54" i="21" a="1"/>
  <c r="BN54" i="21" s="1"/>
  <c r="BG59" i="21" a="1"/>
  <c r="BG59" i="21" s="1"/>
  <c r="BF24" i="21" a="1"/>
  <c r="BF24" i="21" s="1"/>
  <c r="BK29" i="21" a="1"/>
  <c r="BK29" i="21" s="1"/>
  <c r="BH38" i="21" a="1"/>
  <c r="BH38" i="21" s="1"/>
  <c r="BL42" i="21" a="1"/>
  <c r="BL42" i="21" s="1"/>
  <c r="BM49" i="21" a="1"/>
  <c r="BM49" i="21" s="1"/>
  <c r="BP53" i="21" a="1"/>
  <c r="BP53" i="21" s="1"/>
  <c r="BE20" i="21" a="1"/>
  <c r="BE20" i="21" s="1"/>
  <c r="BI20" i="21" a="1"/>
  <c r="BI20" i="21" s="1"/>
  <c r="BK31" i="21" a="1"/>
  <c r="BK31" i="21" s="1"/>
  <c r="BL36" i="21" a="1"/>
  <c r="BL36" i="21" s="1"/>
  <c r="BP43" i="21" a="1"/>
  <c r="BP43" i="21" s="1"/>
  <c r="BG48" i="21" a="1"/>
  <c r="BG48" i="21" s="1"/>
  <c r="BM55" i="21" a="1"/>
  <c r="BM55" i="21" s="1"/>
  <c r="BH21" i="21" a="1"/>
  <c r="BH21" i="21" s="1"/>
  <c r="BL31" i="21" a="1"/>
  <c r="BL31" i="21" s="1"/>
  <c r="BM36" i="21" a="1"/>
  <c r="BM36" i="21" s="1"/>
  <c r="BF44" i="21" a="1"/>
  <c r="BF44" i="21" s="1"/>
  <c r="BH48" i="21" a="1"/>
  <c r="BH48" i="21" s="1"/>
  <c r="BN55" i="21" a="1"/>
  <c r="BN55" i="21" s="1"/>
  <c r="BG60" i="21" a="1"/>
  <c r="BG60" i="21" s="1"/>
  <c r="BE53" i="21" a="1"/>
  <c r="BE53" i="21" s="1"/>
  <c r="BG11" i="21" a="1"/>
  <c r="BG11" i="21" s="1"/>
  <c r="G21" i="62" s="1"/>
  <c r="BF14" i="21" a="1"/>
  <c r="BF14" i="21" s="1"/>
  <c r="F24" i="62" s="1"/>
  <c r="BN13" i="21" a="1"/>
  <c r="BN13" i="21" s="1"/>
  <c r="BM16" i="21" a="1"/>
  <c r="BM16" i="21" s="1"/>
  <c r="BK13" i="21" a="1"/>
  <c r="BK13" i="21" s="1"/>
  <c r="BJ16" i="21" a="1"/>
  <c r="BJ16" i="21" s="1"/>
  <c r="BJ11" i="21" a="1"/>
  <c r="BJ11" i="21" s="1"/>
  <c r="M21" i="62" s="1"/>
  <c r="BI14" i="21" a="1"/>
  <c r="BI14" i="21" s="1"/>
  <c r="BG21" i="21" a="1"/>
  <c r="BG21" i="21" s="1"/>
  <c r="BO23" i="21" a="1"/>
  <c r="BO23" i="21" s="1"/>
  <c r="BP26" i="21" a="1"/>
  <c r="BP26" i="21" s="1"/>
  <c r="BM29" i="21" a="1"/>
  <c r="BM29" i="21" s="1"/>
  <c r="BN32" i="21" a="1"/>
  <c r="BN32" i="21" s="1"/>
  <c r="BF19" i="21" a="1"/>
  <c r="BF19" i="21" s="1"/>
  <c r="BG22" i="21" a="1"/>
  <c r="BG22" i="21" s="1"/>
  <c r="BP23" i="21" a="1"/>
  <c r="BP23" i="21" s="1"/>
  <c r="BK27" i="21" a="1"/>
  <c r="BK27" i="21" s="1"/>
  <c r="BH31" i="21" a="1"/>
  <c r="BH31" i="21" s="1"/>
  <c r="BN34" i="21" a="1"/>
  <c r="BN34" i="21" s="1"/>
  <c r="BO37" i="21" a="1"/>
  <c r="BO37" i="21" s="1"/>
  <c r="BL40" i="21" a="1"/>
  <c r="BL40" i="21" s="1"/>
  <c r="BK43" i="21" a="1"/>
  <c r="BK43" i="21" s="1"/>
  <c r="BJ46" i="21" a="1"/>
  <c r="BJ46" i="21" s="1"/>
  <c r="BI49" i="21" a="1"/>
  <c r="BI49" i="21" s="1"/>
  <c r="BG52" i="21" a="1"/>
  <c r="BG52" i="21" s="1"/>
  <c r="BG55" i="21" a="1"/>
  <c r="BG55" i="21" s="1"/>
  <c r="BF58" i="21" a="1"/>
  <c r="BF58" i="21" s="1"/>
  <c r="BP60" i="21" a="1"/>
  <c r="BP60" i="21" s="1"/>
  <c r="BE51" i="21" a="1"/>
  <c r="BE51" i="21" s="1"/>
  <c r="BJ24" i="21" a="1"/>
  <c r="BJ24" i="21" s="1"/>
  <c r="BG28" i="21" a="1"/>
  <c r="BG28" i="21" s="1"/>
  <c r="BH32" i="21" a="1"/>
  <c r="BH32" i="21" s="1"/>
  <c r="BK35" i="21" a="1"/>
  <c r="BK35" i="21" s="1"/>
  <c r="BL38" i="21" a="1"/>
  <c r="BL38" i="21" s="1"/>
  <c r="BH41" i="21" a="1"/>
  <c r="BH41" i="21" s="1"/>
  <c r="BG44" i="21" a="1"/>
  <c r="BG44" i="21" s="1"/>
  <c r="BF47" i="21" a="1"/>
  <c r="BF47" i="21" s="1"/>
  <c r="BP49" i="21" a="1"/>
  <c r="BP49" i="21" s="1"/>
  <c r="BN52" i="21" a="1"/>
  <c r="BN52" i="21" s="1"/>
  <c r="BL55" i="21" a="1"/>
  <c r="BL55" i="21" s="1"/>
  <c r="BK58" i="21" a="1"/>
  <c r="BK58" i="21" s="1"/>
  <c r="BE24" i="21" a="1"/>
  <c r="BE24" i="21" s="1"/>
  <c r="BE56" i="21" a="1"/>
  <c r="BE56" i="21" s="1"/>
  <c r="BM23" i="21" a="1"/>
  <c r="BM23" i="21" s="1"/>
  <c r="BN27" i="21" a="1"/>
  <c r="BN27" i="21" s="1"/>
  <c r="BP31" i="21" a="1"/>
  <c r="BP31" i="21" s="1"/>
  <c r="BL35" i="21" a="1"/>
  <c r="BL35" i="21" s="1"/>
  <c r="BI38" i="21" a="1"/>
  <c r="BI38" i="21" s="1"/>
  <c r="BI41" i="21" a="1"/>
  <c r="BI41" i="21" s="1"/>
  <c r="BH44" i="21" a="1"/>
  <c r="BH44" i="21" s="1"/>
  <c r="BG47" i="21" a="1"/>
  <c r="BG47" i="21" s="1"/>
  <c r="BF50" i="21" a="1"/>
  <c r="BF50" i="21" s="1"/>
  <c r="BG53" i="21" a="1"/>
  <c r="BG53" i="21" s="1"/>
  <c r="BF56" i="21" a="1"/>
  <c r="BF56" i="21" s="1"/>
  <c r="BP58" i="21" a="1"/>
  <c r="BP58" i="21" s="1"/>
  <c r="BO21" i="21" a="1"/>
  <c r="BO21" i="21" s="1"/>
  <c r="BG26" i="21" a="1"/>
  <c r="BG26" i="21" s="1"/>
  <c r="BG30" i="21" a="1"/>
  <c r="BG30" i="21" s="1"/>
  <c r="BO33" i="21" a="1"/>
  <c r="BO33" i="21" s="1"/>
  <c r="BF37" i="21" a="1"/>
  <c r="BF37" i="21" s="1"/>
  <c r="BN39" i="21" a="1"/>
  <c r="BN39" i="21" s="1"/>
  <c r="BN42" i="21" a="1"/>
  <c r="BN42" i="21" s="1"/>
  <c r="BM45" i="21" a="1"/>
  <c r="BM45" i="21" s="1"/>
  <c r="BK48" i="21" a="1"/>
  <c r="BK48" i="21" s="1"/>
  <c r="BN51" i="21" a="1"/>
  <c r="BN51" i="21" s="1"/>
  <c r="BM54" i="21" a="1"/>
  <c r="BM54" i="21" s="1"/>
  <c r="BN20" i="21" a="1"/>
  <c r="BN20" i="21" s="1"/>
  <c r="BO24" i="21" a="1"/>
  <c r="BO24" i="21" s="1"/>
  <c r="BJ32" i="21" a="1"/>
  <c r="BJ32" i="21" s="1"/>
  <c r="BN21" i="21" a="1"/>
  <c r="BN21" i="21" s="1"/>
  <c r="BF27" i="21" a="1"/>
  <c r="BF27" i="21" s="1"/>
  <c r="BL32" i="21" a="1"/>
  <c r="BL32" i="21" s="1"/>
  <c r="BH40" i="21" a="1"/>
  <c r="BH40" i="21" s="1"/>
  <c r="BM44" i="21" a="1"/>
  <c r="BM44" i="21" s="1"/>
  <c r="BO51" i="21" a="1"/>
  <c r="BO51" i="21" s="1"/>
  <c r="BH56" i="21" a="1"/>
  <c r="BH56" i="21" s="1"/>
  <c r="BE47" i="21" a="1"/>
  <c r="BE47" i="21" s="1"/>
  <c r="BO25" i="21" a="1"/>
  <c r="BO25" i="21" s="1"/>
  <c r="BG35" i="21" a="1"/>
  <c r="BG35" i="21" s="1"/>
  <c r="BL39" i="21" a="1"/>
  <c r="BL39" i="21" s="1"/>
  <c r="BN46" i="21" a="1"/>
  <c r="BN46" i="21" s="1"/>
  <c r="BF51" i="21" a="1"/>
  <c r="BF51" i="21" s="1"/>
  <c r="BG58" i="21" a="1"/>
  <c r="BG58" i="21" s="1"/>
  <c r="BE36" i="21" a="1"/>
  <c r="BE36" i="21" s="1"/>
  <c r="BI27" i="21" a="1"/>
  <c r="BI27" i="21" s="1"/>
  <c r="BM33" i="21" a="1"/>
  <c r="BM33" i="21" s="1"/>
  <c r="BF41" i="21" a="1"/>
  <c r="BF41" i="21" s="1"/>
  <c r="BH45" i="21" a="1"/>
  <c r="BH45" i="21" s="1"/>
  <c r="BO52" i="21" a="1"/>
  <c r="BO52" i="21" s="1"/>
  <c r="BG57" i="21" a="1"/>
  <c r="BG57" i="21" s="1"/>
  <c r="BO27" i="21" a="1"/>
  <c r="BO27" i="21" s="1"/>
  <c r="BI33" i="21" a="1"/>
  <c r="BI33" i="21" s="1"/>
  <c r="BG41" i="21" a="1"/>
  <c r="BG41" i="21" s="1"/>
  <c r="BI45" i="21" a="1"/>
  <c r="BI45" i="21" s="1"/>
  <c r="BP52" i="21" a="1"/>
  <c r="BP52" i="21" s="1"/>
  <c r="BH57" i="21" a="1"/>
  <c r="BH57" i="21" s="1"/>
  <c r="BE58" i="21" a="1"/>
  <c r="BE58" i="21" s="1"/>
  <c r="BE57" i="21" a="1"/>
  <c r="BE57" i="21" s="1"/>
  <c r="BP16" i="21" a="1"/>
  <c r="BP16" i="21" s="1"/>
  <c r="BF12" i="21" a="1"/>
  <c r="BF12" i="21" s="1"/>
  <c r="F22" i="62" s="1"/>
  <c r="BL15" i="21" a="1"/>
  <c r="BL15" i="21" s="1"/>
  <c r="BJ12" i="21" a="1"/>
  <c r="BJ12" i="21" s="1"/>
  <c r="BI15" i="21" a="1"/>
  <c r="BI15" i="21" s="1"/>
  <c r="BE14" i="21" a="1"/>
  <c r="BE14" i="21" s="1"/>
  <c r="E24" i="62" s="1"/>
  <c r="BL17" i="21" a="1"/>
  <c r="BL17" i="21" s="1"/>
  <c r="BJ21" i="21" a="1"/>
  <c r="BJ21" i="21" s="1"/>
  <c r="BG24" i="21" a="1"/>
  <c r="BG24" i="21" s="1"/>
  <c r="BH27" i="21" a="1"/>
  <c r="BH27" i="21" s="1"/>
  <c r="BP29" i="21" a="1"/>
  <c r="BP29" i="21" s="1"/>
  <c r="BF33" i="21" a="1"/>
  <c r="BF33" i="21" s="1"/>
  <c r="BO20" i="21" a="1"/>
  <c r="BO20" i="21" s="1"/>
  <c r="BH19" i="21" a="1"/>
  <c r="BH19" i="21" s="1"/>
  <c r="BI24" i="21" a="1"/>
  <c r="BI24" i="21" s="1"/>
  <c r="BF28" i="21" a="1"/>
  <c r="BF28" i="21" s="1"/>
  <c r="BM31" i="21" a="1"/>
  <c r="BM31" i="21" s="1"/>
  <c r="BF35" i="21" a="1"/>
  <c r="BF35" i="21" s="1"/>
  <c r="BG38" i="21" a="1"/>
  <c r="BG38" i="21" s="1"/>
  <c r="BO40" i="21" a="1"/>
  <c r="BO40" i="21" s="1"/>
  <c r="BN43" i="21" a="1"/>
  <c r="BN43" i="21" s="1"/>
  <c r="BM46" i="21" a="1"/>
  <c r="BM46" i="21" s="1"/>
  <c r="BL49" i="21" a="1"/>
  <c r="BL49" i="21" s="1"/>
  <c r="BJ52" i="21" a="1"/>
  <c r="BJ52" i="21" s="1"/>
  <c r="BK55" i="21" a="1"/>
  <c r="BK55" i="21" s="1"/>
  <c r="BJ58" i="21" a="1"/>
  <c r="BJ58" i="21" s="1"/>
  <c r="BE23" i="21" a="1"/>
  <c r="BE23" i="21" s="1"/>
  <c r="BE55" i="21" a="1"/>
  <c r="BE55" i="21" s="1"/>
  <c r="BP22" i="21" a="1"/>
  <c r="BP22" i="21" s="1"/>
  <c r="BN26" i="21" a="1"/>
  <c r="BN26" i="21" s="1"/>
  <c r="BO30" i="21" a="1"/>
  <c r="BO30" i="21" s="1"/>
  <c r="BK34" i="21" a="1"/>
  <c r="BK34" i="21" s="1"/>
  <c r="BH37" i="21" a="1"/>
  <c r="BH37" i="21" s="1"/>
  <c r="BI40" i="21" a="1"/>
  <c r="BI40" i="21" s="1"/>
  <c r="BI43" i="21" a="1"/>
  <c r="BI43" i="21" s="1"/>
  <c r="BH46" i="21" a="1"/>
  <c r="BH46" i="21" s="1"/>
  <c r="BF49" i="21" a="1"/>
  <c r="BF49" i="21" s="1"/>
  <c r="BL51" i="21" a="1"/>
  <c r="BL51" i="21" s="1"/>
  <c r="BK54" i="21" a="1"/>
  <c r="BK54" i="21" s="1"/>
  <c r="BJ57" i="21" a="1"/>
  <c r="BJ57" i="21" s="1"/>
  <c r="BI60" i="21" a="1"/>
  <c r="BI60" i="21" s="1"/>
  <c r="BE44" i="21" a="1"/>
  <c r="BE44" i="21" s="1"/>
  <c r="BL21" i="21" a="1"/>
  <c r="BL21" i="21" s="1"/>
  <c r="BJ26" i="21" a="1"/>
  <c r="BJ26" i="21" s="1"/>
  <c r="BK30" i="21" a="1"/>
  <c r="BK30" i="21" s="1"/>
  <c r="BL34" i="21" a="1"/>
  <c r="BL34" i="21" s="1"/>
  <c r="BI37" i="21" a="1"/>
  <c r="BI37" i="21" s="1"/>
  <c r="BJ40" i="21" a="1"/>
  <c r="BJ40" i="21" s="1"/>
  <c r="BF43" i="21" a="1"/>
  <c r="BF43" i="21" s="1"/>
  <c r="BP45" i="21" a="1"/>
  <c r="BP45" i="21" s="1"/>
  <c r="BG49" i="21" a="1"/>
  <c r="BG49" i="21" s="1"/>
  <c r="BP51" i="21" a="1"/>
  <c r="BP51" i="21" s="1"/>
  <c r="BP54" i="21" a="1"/>
  <c r="BP54" i="21" s="1"/>
  <c r="BO57" i="21" a="1"/>
  <c r="BO57" i="21" s="1"/>
  <c r="BO19" i="21" a="1"/>
  <c r="BO19" i="21" s="1"/>
  <c r="BM24" i="21" a="1"/>
  <c r="BM24" i="21" s="1"/>
  <c r="BO28" i="21" a="1"/>
  <c r="BO28" i="21" s="1"/>
  <c r="BK32" i="21" a="1"/>
  <c r="BK32" i="21" s="1"/>
  <c r="BP35" i="21" a="1"/>
  <c r="BP35" i="21" s="1"/>
  <c r="BM38" i="21" a="1"/>
  <c r="BM38" i="21" s="1"/>
  <c r="BM41" i="21" a="1"/>
  <c r="BM41" i="21" s="1"/>
  <c r="BL44" i="21" a="1"/>
  <c r="BL44" i="21" s="1"/>
  <c r="BK47" i="21" a="1"/>
  <c r="BK47" i="21" s="1"/>
  <c r="BL50" i="21" a="1"/>
  <c r="BL50" i="21" s="1"/>
  <c r="BK53" i="21" a="1"/>
  <c r="BK53" i="21" s="1"/>
  <c r="BK56" i="21" a="1"/>
  <c r="BK56" i="21" s="1"/>
  <c r="BJ59" i="21" a="1"/>
  <c r="BJ59" i="21" s="1"/>
  <c r="BE34" i="21" a="1"/>
  <c r="BE34" i="21" s="1"/>
  <c r="BE21" i="21" a="1"/>
  <c r="BE21" i="21" s="1"/>
  <c r="BE45" i="21" a="1"/>
  <c r="BE45" i="21" s="1"/>
  <c r="BI13" i="21" a="1"/>
  <c r="BI13" i="21" s="1"/>
  <c r="BL11" i="21" a="1"/>
  <c r="BL11" i="21" s="1"/>
  <c r="BL13" i="21" a="1"/>
  <c r="BL13" i="21" s="1"/>
  <c r="BF22" i="21" a="1"/>
  <c r="BF22" i="21" s="1"/>
  <c r="BI29" i="21" a="1"/>
  <c r="BI29" i="21" s="1"/>
  <c r="BN33" i="21" a="1"/>
  <c r="BN33" i="21" s="1"/>
  <c r="BJ23" i="21" a="1"/>
  <c r="BJ23" i="21" s="1"/>
  <c r="BP28" i="21" a="1"/>
  <c r="BP28" i="21" s="1"/>
  <c r="BK37" i="21" a="1"/>
  <c r="BK37" i="21" s="1"/>
  <c r="BN41" i="21" a="1"/>
  <c r="BN41" i="21" s="1"/>
  <c r="BP48" i="21" a="1"/>
  <c r="BP48" i="21" s="1"/>
  <c r="BI53" i="21" a="1"/>
  <c r="BI53" i="21" s="1"/>
  <c r="BL60" i="21" a="1"/>
  <c r="BL60" i="21" s="1"/>
  <c r="BP20" i="21" a="1"/>
  <c r="BP20" i="21" s="1"/>
  <c r="BO31" i="21" a="1"/>
  <c r="BO31" i="21" s="1"/>
  <c r="BK36" i="21" a="1"/>
  <c r="BK36" i="21" s="1"/>
  <c r="BO43" i="21" a="1"/>
  <c r="BO43" i="21" s="1"/>
  <c r="BJ48" i="21" a="1"/>
  <c r="BJ48" i="21" s="1"/>
  <c r="BH55" i="21" a="1"/>
  <c r="BH55" i="21" s="1"/>
  <c r="BL59" i="21" a="1"/>
  <c r="BL59" i="21" s="1"/>
  <c r="BF23" i="21" a="1"/>
  <c r="BF23" i="21" s="1"/>
  <c r="BL29" i="21" a="1"/>
  <c r="BL29" i="21" s="1"/>
  <c r="BP37" i="21" a="1"/>
  <c r="BP37" i="21" s="1"/>
  <c r="BI42" i="21" a="1"/>
  <c r="BI42" i="21" s="1"/>
  <c r="BN49" i="21" a="1"/>
  <c r="BN49" i="21" s="1"/>
  <c r="BI54" i="21" a="1"/>
  <c r="BI54" i="21" s="1"/>
  <c r="BN23" i="21" a="1"/>
  <c r="BN23" i="21" s="1"/>
  <c r="BN29" i="21" a="1"/>
  <c r="BN29" i="21" s="1"/>
  <c r="BF38" i="21" a="1"/>
  <c r="BF38" i="21" s="1"/>
  <c r="BJ42" i="21" a="1"/>
  <c r="BJ42" i="21" s="1"/>
  <c r="BO49" i="21" a="1"/>
  <c r="BO49" i="21" s="1"/>
  <c r="BJ54" i="21" a="1"/>
  <c r="BJ54" i="21" s="1"/>
  <c r="BE26" i="21" a="1"/>
  <c r="BE26" i="21" s="1"/>
  <c r="BE33" i="21" a="1"/>
  <c r="BE33" i="21" s="1"/>
  <c r="BI12" i="21" a="1"/>
  <c r="BI12" i="21" s="1"/>
  <c r="BE13" i="21" a="1"/>
  <c r="BE13" i="21" s="1"/>
  <c r="E23" i="62" s="1"/>
  <c r="BP14" i="21" a="1"/>
  <c r="BP14" i="21" s="1"/>
  <c r="BO17" i="21" a="1"/>
  <c r="BO17" i="21" s="1"/>
  <c r="BO12" i="21" a="1"/>
  <c r="BO12" i="21" s="1"/>
  <c r="BN15" i="21" a="1"/>
  <c r="BN15" i="21" s="1"/>
  <c r="BM19" i="21" a="1"/>
  <c r="BM19" i="21" s="1"/>
  <c r="BJ22" i="21" a="1"/>
  <c r="BJ22" i="21" s="1"/>
  <c r="BH25" i="21" a="1"/>
  <c r="BH25" i="21" s="1"/>
  <c r="BI28" i="21" a="1"/>
  <c r="BI28" i="21" s="1"/>
  <c r="BF31" i="21" a="1"/>
  <c r="BF31" i="21" s="1"/>
  <c r="BG34" i="21" a="1"/>
  <c r="BG34" i="21" s="1"/>
  <c r="BK20" i="21" a="1"/>
  <c r="BK20" i="21" s="1"/>
  <c r="BI21" i="21" a="1"/>
  <c r="BI21" i="21" s="1"/>
  <c r="BN25" i="21" a="1"/>
  <c r="BN25" i="21" s="1"/>
  <c r="BJ29" i="21" a="1"/>
  <c r="BJ29" i="21" s="1"/>
  <c r="BP32" i="21" a="1"/>
  <c r="BP32" i="21" s="1"/>
  <c r="BJ36" i="21" a="1"/>
  <c r="BJ36" i="21" s="1"/>
  <c r="BG39" i="21" a="1"/>
  <c r="BG39" i="21" s="1"/>
  <c r="BG42" i="21" a="1"/>
  <c r="BG42" i="21" s="1"/>
  <c r="BF45" i="21" a="1"/>
  <c r="BF45" i="21" s="1"/>
  <c r="BP47" i="21" a="1"/>
  <c r="BP47" i="21" s="1"/>
  <c r="BM50" i="21" a="1"/>
  <c r="BM50" i="21" s="1"/>
  <c r="BL53" i="21" a="1"/>
  <c r="BL53" i="21" s="1"/>
  <c r="BL56" i="21" a="1"/>
  <c r="BL56" i="21" s="1"/>
  <c r="BK59" i="21" a="1"/>
  <c r="BK59" i="21" s="1"/>
  <c r="BE35" i="21" a="1"/>
  <c r="BE35" i="21" s="1"/>
  <c r="BH22" i="21" a="1"/>
  <c r="BH22" i="21" s="1"/>
  <c r="BI26" i="21" a="1"/>
  <c r="BI26" i="21" s="1"/>
  <c r="BJ30" i="21" a="1"/>
  <c r="BJ30" i="21" s="1"/>
  <c r="BF34" i="21" a="1"/>
  <c r="BF34" i="21" s="1"/>
  <c r="BO36" i="21" a="1"/>
  <c r="BO36" i="21" s="1"/>
  <c r="BP39" i="21" a="1"/>
  <c r="BP39" i="21" s="1"/>
  <c r="BP42" i="21" a="1"/>
  <c r="BP42" i="21" s="1"/>
  <c r="BO45" i="21" a="1"/>
  <c r="BO45" i="21" s="1"/>
  <c r="BM48" i="21" a="1"/>
  <c r="BM48" i="21" s="1"/>
  <c r="BI51" i="21" a="1"/>
  <c r="BI51" i="21" s="1"/>
  <c r="BH54" i="21" a="1"/>
  <c r="BH54" i="21" s="1"/>
  <c r="BF57" i="21" a="1"/>
  <c r="BF57" i="21" s="1"/>
  <c r="BP59" i="21" a="1"/>
  <c r="BP59" i="21" s="1"/>
  <c r="BE40" i="21" a="1"/>
  <c r="BE40" i="21" s="1"/>
  <c r="BF21" i="21" a="1"/>
  <c r="BF21" i="21" s="1"/>
  <c r="BF26" i="21" a="1"/>
  <c r="BF26" i="21" s="1"/>
  <c r="BF30" i="21" a="1"/>
  <c r="BF30" i="21" s="1"/>
  <c r="BH34" i="21" a="1"/>
  <c r="BH34" i="21" s="1"/>
  <c r="BP36" i="21" a="1"/>
  <c r="BP36" i="21" s="1"/>
  <c r="BF40" i="21" a="1"/>
  <c r="BF40" i="21" s="1"/>
  <c r="BM42" i="21" a="1"/>
  <c r="BM42" i="21" s="1"/>
  <c r="BL45" i="21" a="1"/>
  <c r="BL45" i="21" s="1"/>
  <c r="BN48" i="21" a="1"/>
  <c r="BN48" i="21" s="1"/>
  <c r="BM51" i="21" a="1"/>
  <c r="BM51" i="21" s="1"/>
  <c r="BL54" i="21" a="1"/>
  <c r="BL54" i="21" s="1"/>
  <c r="BK57" i="21" a="1"/>
  <c r="BK57" i="21" s="1"/>
  <c r="BG19" i="21" a="1"/>
  <c r="BG19" i="21" s="1"/>
  <c r="BH24" i="21" a="1"/>
  <c r="BH24" i="21" s="1"/>
  <c r="BJ28" i="21" a="1"/>
  <c r="BJ28" i="21" s="1"/>
  <c r="BF32" i="21" a="1"/>
  <c r="BF32" i="21" s="1"/>
  <c r="BM35" i="21" a="1"/>
  <c r="BM35" i="21" s="1"/>
  <c r="BJ38" i="21" a="1"/>
  <c r="BJ38" i="21" s="1"/>
  <c r="BJ41" i="21" a="1"/>
  <c r="BJ41" i="21" s="1"/>
  <c r="BI44" i="21" a="1"/>
  <c r="BI44" i="21" s="1"/>
  <c r="BH47" i="21" a="1"/>
  <c r="BH47" i="21" s="1"/>
  <c r="BI50" i="21" a="1"/>
  <c r="BI50" i="21" s="1"/>
  <c r="BH53" i="21" a="1"/>
  <c r="BH53" i="21" s="1"/>
  <c r="BG56" i="21" a="1"/>
  <c r="BG56" i="21" s="1"/>
  <c r="BF59" i="21" a="1"/>
  <c r="BF59" i="21" s="1"/>
  <c r="BE30" i="21" a="1"/>
  <c r="BE30" i="21" s="1"/>
  <c r="BE49" i="21" a="1"/>
  <c r="BE49" i="21" s="1"/>
  <c r="BE29" i="21" a="1"/>
  <c r="BE29" i="21" s="1"/>
  <c r="BP12" i="21" a="1"/>
  <c r="BP12" i="21" s="1"/>
  <c r="BO15" i="21" a="1"/>
  <c r="BO15" i="21" s="1"/>
  <c r="BH11" i="21" a="1"/>
  <c r="BH11" i="21" s="1"/>
  <c r="J21" i="62" s="1"/>
  <c r="BG14" i="21" a="1"/>
  <c r="BG14" i="21" s="1"/>
  <c r="G24" i="62" s="1"/>
  <c r="BE17" i="21" a="1"/>
  <c r="BE17" i="21" s="1"/>
  <c r="E27" i="62" s="1"/>
  <c r="BG16" i="21" a="1"/>
  <c r="BG16" i="21" s="1"/>
  <c r="G26" i="62" s="1"/>
  <c r="BK14" i="21" a="1"/>
  <c r="BK14" i="21" s="1"/>
  <c r="BJ17" i="21" a="1"/>
  <c r="BJ17" i="21" s="1"/>
  <c r="BN12" i="21" a="1"/>
  <c r="BN12" i="21" s="1"/>
  <c r="BM15" i="21" a="1"/>
  <c r="BM15" i="21" s="1"/>
  <c r="BG12" i="21" a="1"/>
  <c r="BG12" i="21" s="1"/>
  <c r="G22" i="62" s="1"/>
  <c r="BK16" i="21" a="1"/>
  <c r="BK16" i="21" s="1"/>
  <c r="BJ20" i="21" a="1"/>
  <c r="BJ20" i="21" s="1"/>
  <c r="BG23" i="21" a="1"/>
  <c r="BG23" i="21" s="1"/>
  <c r="BP25" i="21" a="1"/>
  <c r="BP25" i="21" s="1"/>
  <c r="BF29" i="21" a="1"/>
  <c r="BF29" i="21" s="1"/>
  <c r="BN31" i="21" a="1"/>
  <c r="BN31" i="21" s="1"/>
  <c r="BN19" i="21" a="1"/>
  <c r="BN19" i="21" s="1"/>
  <c r="BK60" i="21" a="1"/>
  <c r="BK60" i="21" s="1"/>
  <c r="BJ14" i="21" a="1"/>
  <c r="BJ14" i="21" s="1"/>
  <c r="BN11" i="21" a="1"/>
  <c r="BN11" i="21" s="1"/>
  <c r="BM21" i="21" a="1"/>
  <c r="BM21" i="21" s="1"/>
  <c r="BL27" i="21" a="1"/>
  <c r="BL27" i="21" s="1"/>
  <c r="BJ33" i="21" a="1"/>
  <c r="BJ33" i="21" s="1"/>
  <c r="BO22" i="21" a="1"/>
  <c r="BO22" i="21" s="1"/>
  <c r="BN24" i="21" a="1"/>
  <c r="BN24" i="21" s="1"/>
  <c r="BP33" i="21" a="1"/>
  <c r="BP33" i="21" s="1"/>
  <c r="BK38" i="21" a="1"/>
  <c r="BK38" i="21" s="1"/>
  <c r="BN45" i="21" a="1"/>
  <c r="BN45" i="21" s="1"/>
  <c r="BG50" i="21" a="1"/>
  <c r="BG50" i="21" s="1"/>
  <c r="BI57" i="21" a="1"/>
  <c r="BI57" i="21" s="1"/>
  <c r="BE27" i="21" a="1"/>
  <c r="BE27" i="21" s="1"/>
  <c r="BJ25" i="21" a="1"/>
  <c r="BJ25" i="21" s="1"/>
  <c r="BI31" i="21" a="1"/>
  <c r="BI31" i="21" s="1"/>
  <c r="BH39" i="21" a="1"/>
  <c r="BH39" i="21" s="1"/>
  <c r="BL43" i="21" a="1"/>
  <c r="BL43" i="21" s="1"/>
  <c r="BN50" i="21" a="1"/>
  <c r="BN50" i="21" s="1"/>
  <c r="BO54" i="21" a="1"/>
  <c r="BO54" i="21" s="1"/>
  <c r="BE32" i="21" a="1"/>
  <c r="BE32" i="21" s="1"/>
  <c r="BI22" i="21" a="1"/>
  <c r="BI22" i="21" s="1"/>
  <c r="BH33" i="21" a="1"/>
  <c r="BH33" i="21" s="1"/>
  <c r="BM37" i="21" a="1"/>
  <c r="BM37" i="21" s="1"/>
  <c r="BO44" i="21" a="1"/>
  <c r="BO44" i="21" s="1"/>
  <c r="BK49" i="21" a="1"/>
  <c r="BK49" i="21" s="1"/>
  <c r="BN56" i="21" a="1"/>
  <c r="BN56" i="21" s="1"/>
  <c r="BL20" i="21" a="1"/>
  <c r="BL20" i="21" s="1"/>
  <c r="BG31" i="21" a="1"/>
  <c r="BG31" i="21" s="1"/>
  <c r="BI36" i="21" a="1"/>
  <c r="BI36" i="21" s="1"/>
  <c r="BJ43" i="21" a="1"/>
  <c r="BJ43" i="21" s="1"/>
  <c r="BO47" i="21" a="1"/>
  <c r="BO47" i="21" s="1"/>
  <c r="BJ55" i="21" a="1"/>
  <c r="BJ55" i="21" s="1"/>
  <c r="BN59" i="21" a="1"/>
  <c r="BN59" i="21" s="1"/>
  <c r="BE37" i="21" a="1"/>
  <c r="BE37" i="21" s="1"/>
  <c r="BO14" i="21" a="1"/>
  <c r="BO14" i="21" s="1"/>
  <c r="BK17" i="21" a="1"/>
  <c r="BK17" i="21" s="1"/>
  <c r="BE46" i="21" a="1"/>
  <c r="BE46" i="21" s="1"/>
  <c r="BI17" i="21" a="1"/>
  <c r="BI17" i="21" s="1"/>
  <c r="BM14" i="21" a="1"/>
  <c r="BM14" i="21" s="1"/>
  <c r="BG17" i="21" a="1"/>
  <c r="BG17" i="21" s="1"/>
  <c r="G27" i="62" s="1"/>
  <c r="BP19" i="21" a="1"/>
  <c r="BP19" i="21" s="1"/>
  <c r="BH30" i="21" a="1"/>
  <c r="BH30" i="21" s="1"/>
  <c r="BJ35" i="21" a="1"/>
  <c r="BJ35" i="21" s="1"/>
  <c r="BO42" i="21" a="1"/>
  <c r="BO42" i="21" s="1"/>
  <c r="BI47" i="21" a="1"/>
  <c r="BI47" i="21" s="1"/>
  <c r="BG54" i="21" a="1"/>
  <c r="BG54" i="21" s="1"/>
  <c r="BN58" i="21" a="1"/>
  <c r="BN58" i="21" s="1"/>
  <c r="BH20" i="21" a="1"/>
  <c r="BH20" i="21" s="1"/>
  <c r="BG27" i="21" a="1"/>
  <c r="BG27" i="21" s="1"/>
  <c r="BG36" i="21" a="1"/>
  <c r="BG36" i="21" s="1"/>
  <c r="BM40" i="21" a="1"/>
  <c r="BM40" i="21" s="1"/>
  <c r="BF48" i="21" a="1"/>
  <c r="BF48" i="21" s="1"/>
  <c r="BH52" i="21" a="1"/>
  <c r="BH52" i="21" s="1"/>
  <c r="BH59" i="21" a="1"/>
  <c r="BH59" i="21" s="1"/>
  <c r="BE48" i="21" a="1"/>
  <c r="BE48" i="21" s="1"/>
  <c r="BN28" i="21" a="1"/>
  <c r="BN28" i="21" s="1"/>
  <c r="BP34" i="21" a="1"/>
  <c r="BP34" i="21" s="1"/>
  <c r="BP41" i="21" a="1"/>
  <c r="BP41" i="21" s="1"/>
  <c r="BL46" i="21" a="1"/>
  <c r="BL46" i="21" s="1"/>
  <c r="BF54" i="21" a="1"/>
  <c r="BF54" i="21" s="1"/>
  <c r="BH58" i="21" a="1"/>
  <c r="BH58" i="21" s="1"/>
  <c r="BJ27" i="21" a="1"/>
  <c r="BJ27" i="21" s="1"/>
  <c r="BO32" i="21" a="1"/>
  <c r="BO32" i="21" s="1"/>
  <c r="BK40" i="21" a="1"/>
  <c r="BK40" i="21" s="1"/>
  <c r="BP44" i="21" a="1"/>
  <c r="BP44" i="21" s="1"/>
  <c r="BI52" i="21" a="1"/>
  <c r="BI52" i="21" s="1"/>
  <c r="BO56" i="21" a="1"/>
  <c r="BO56" i="21" s="1"/>
  <c r="BE54" i="21" a="1"/>
  <c r="BE54" i="21" s="1"/>
  <c r="BE41" i="21" a="1"/>
  <c r="BE41" i="21" s="1"/>
  <c r="BP11" i="21" a="1"/>
  <c r="BP11" i="21" s="1"/>
  <c r="BM11" i="21" a="1"/>
  <c r="BM11" i="21" s="1"/>
  <c r="BF60" i="21" a="1"/>
  <c r="BF60" i="21" s="1"/>
  <c r="BM12" i="21" a="1"/>
  <c r="BM12" i="21" s="1"/>
  <c r="BP15" i="21" a="1"/>
  <c r="BP15" i="21" s="1"/>
  <c r="BP17" i="21" a="1"/>
  <c r="BP17" i="21" s="1"/>
  <c r="BK24" i="21" a="1"/>
  <c r="BK24" i="21" s="1"/>
  <c r="BI30" i="21" a="1"/>
  <c r="BI30" i="21" s="1"/>
  <c r="BK21" i="21" a="1"/>
  <c r="BK21" i="21" s="1"/>
  <c r="BM26" i="21" a="1"/>
  <c r="BM26" i="21" s="1"/>
  <c r="BG32" i="21" a="1"/>
  <c r="BG32" i="21" s="1"/>
  <c r="BO39" i="21" a="1"/>
  <c r="BO39" i="21" s="1"/>
  <c r="BJ44" i="21" a="1"/>
  <c r="BJ44" i="21" s="1"/>
  <c r="BH51" i="21" a="1"/>
  <c r="BH51" i="21" s="1"/>
  <c r="BO55" i="21" a="1"/>
  <c r="BO55" i="21" s="1"/>
  <c r="BE43" i="21" a="1"/>
  <c r="BE43" i="21" s="1"/>
  <c r="BL23" i="21" a="1"/>
  <c r="BL23" i="21" s="1"/>
  <c r="BG33" i="21" a="1"/>
  <c r="BG33" i="21" s="1"/>
  <c r="BL37" i="21" a="1"/>
  <c r="BL37" i="21" s="1"/>
  <c r="BG45" i="21" a="1"/>
  <c r="BG45" i="21" s="1"/>
  <c r="BJ49" i="21" a="1"/>
  <c r="BJ49" i="21" s="1"/>
  <c r="BI56" i="21" a="1"/>
  <c r="BI56" i="21" s="1"/>
  <c r="BM60" i="21" a="1"/>
  <c r="BM60" i="21" s="1"/>
  <c r="BF25" i="21" a="1"/>
  <c r="BF25" i="21" s="1"/>
  <c r="BP30" i="21" a="1"/>
  <c r="BP30" i="21" s="1"/>
  <c r="BI39" i="21" a="1"/>
  <c r="BI39" i="21" s="1"/>
  <c r="BM43" i="21" a="1"/>
  <c r="BM43" i="21" s="1"/>
  <c r="BG51" i="21" a="1"/>
  <c r="BG51" i="21" s="1"/>
  <c r="BI55" i="21" a="1"/>
  <c r="BI55" i="21" s="1"/>
  <c r="BI23" i="21" a="1"/>
  <c r="BI23" i="21" s="1"/>
  <c r="BH29" i="21" a="1"/>
  <c r="BH29" i="21" s="1"/>
  <c r="BN37" i="21" a="1"/>
  <c r="BN37" i="21" s="1"/>
  <c r="BF42" i="21" a="1"/>
  <c r="BF42" i="21" s="1"/>
  <c r="BH49" i="21" a="1"/>
  <c r="BH49" i="21" s="1"/>
  <c r="BN53" i="21" a="1"/>
  <c r="BN53" i="21" s="1"/>
  <c r="BE22" i="21" a="1"/>
  <c r="BE22" i="21" s="1"/>
  <c r="BN60" i="21" a="1"/>
  <c r="BN60" i="21" s="1"/>
  <c r="BM13" i="21" a="1"/>
  <c r="BM13" i="21" s="1"/>
  <c r="BI16" i="21" a="1"/>
  <c r="BI16" i="21" s="1"/>
  <c r="BG13" i="21" a="1"/>
  <c r="BG13" i="21" s="1"/>
  <c r="G23" i="62" s="1"/>
  <c r="BF16" i="21" a="1"/>
  <c r="BF16" i="21" s="1"/>
  <c r="F26" i="62" s="1"/>
  <c r="BL57" i="21" a="1"/>
  <c r="BL57" i="21" s="1"/>
  <c r="BK11" i="21" a="1"/>
  <c r="BK11" i="21" s="1"/>
  <c r="N21" i="62" s="1"/>
  <c r="BI11" i="21" a="1"/>
  <c r="BI11" i="21" s="1"/>
  <c r="L21" i="62" s="1"/>
  <c r="BM22" i="21" a="1"/>
  <c r="BM22" i="21" s="1"/>
  <c r="BK28" i="21" a="1"/>
  <c r="BK28" i="21" s="1"/>
  <c r="BG37" i="21" a="1"/>
  <c r="BG37" i="21" s="1"/>
  <c r="BK41" i="21" a="1"/>
  <c r="BK41" i="21" s="1"/>
  <c r="BL48" i="21" a="1"/>
  <c r="BL48" i="21" s="1"/>
  <c r="BM52" i="21" a="1"/>
  <c r="BM52" i="21" s="1"/>
  <c r="BH60" i="21" a="1"/>
  <c r="BH60" i="21" s="1"/>
  <c r="BE59" i="21" a="1"/>
  <c r="BE59" i="21" s="1"/>
  <c r="BG29" i="21" a="1"/>
  <c r="BG29" i="21" s="1"/>
  <c r="BO34" i="21" a="1"/>
  <c r="BO34" i="21" s="1"/>
  <c r="BH42" i="21" a="1"/>
  <c r="BH42" i="21" s="1"/>
  <c r="BK46" i="21" a="1"/>
  <c r="BK46" i="21" s="1"/>
  <c r="BM53" i="21" a="1"/>
  <c r="BM53" i="21" s="1"/>
  <c r="BN57" i="21" a="1"/>
  <c r="BN57" i="21" s="1"/>
  <c r="BL19" i="21" a="1"/>
  <c r="BL19" i="21" s="1"/>
  <c r="BO26" i="21" a="1"/>
  <c r="BO26" i="21" s="1"/>
  <c r="BH36" i="21" a="1"/>
  <c r="BH36" i="21" s="1"/>
  <c r="BN40" i="21" a="1"/>
  <c r="BN40" i="21" s="1"/>
  <c r="BN47" i="21" a="1"/>
  <c r="BN47" i="21" s="1"/>
  <c r="BL52" i="21" a="1"/>
  <c r="BL52" i="21" s="1"/>
  <c r="BM59" i="21" a="1"/>
  <c r="BM59" i="21" s="1"/>
  <c r="BG25" i="21" a="1"/>
  <c r="BG25" i="21" s="1"/>
  <c r="BM34" i="21" a="1"/>
  <c r="BM34" i="21" s="1"/>
  <c r="BF39" i="21" a="1"/>
  <c r="BF39" i="21" s="1"/>
  <c r="BI46" i="21" a="1"/>
  <c r="BI46" i="21" s="1"/>
  <c r="BO50" i="21" a="1"/>
  <c r="BO50" i="21" s="1"/>
  <c r="BI58" i="21" a="1"/>
  <c r="BI58" i="21" s="1"/>
  <c r="BJ13" i="21" a="1"/>
  <c r="BJ13" i="21" s="1"/>
  <c r="BF11" i="21" a="1"/>
  <c r="BF11" i="21" s="1"/>
  <c r="F21" i="62" s="1"/>
  <c r="BJ15" i="21" a="1"/>
  <c r="BJ15" i="21" s="1"/>
  <c r="BE19" i="21" a="1"/>
  <c r="BE19" i="21" s="1"/>
  <c r="BN17" i="21" a="1"/>
  <c r="BN17" i="21" s="1"/>
  <c r="BG15" i="21" a="1"/>
  <c r="BG15" i="21" s="1"/>
  <c r="G25" i="62" s="1"/>
  <c r="BK12" i="21" a="1"/>
  <c r="BK12" i="21" s="1"/>
  <c r="BE15" i="21" a="1"/>
  <c r="BE15" i="21" s="1"/>
  <c r="E25" i="62" s="1"/>
  <c r="BE38" i="21" a="1"/>
  <c r="BE38" i="21" s="1"/>
  <c r="BE12" i="21" a="1"/>
  <c r="BE12" i="21" s="1"/>
  <c r="E22" i="62" s="1"/>
  <c r="T243" i="60" a="1"/>
  <c r="T243" i="60" s="1"/>
  <c r="T237" i="60" a="1"/>
  <c r="T237" i="60" s="1"/>
  <c r="T249" i="60" a="1"/>
  <c r="T249" i="60" s="1"/>
  <c r="T69" i="60" a="1"/>
  <c r="T69" i="60" s="1"/>
  <c r="T195" i="60" a="1"/>
  <c r="T195" i="60" s="1"/>
  <c r="T123" i="60" a="1"/>
  <c r="T123" i="60" s="1"/>
  <c r="T51" i="60" a="1"/>
  <c r="T51" i="60" s="1"/>
  <c r="T33" i="60" a="1"/>
  <c r="T33" i="60" s="1"/>
  <c r="T39" i="60" a="1"/>
  <c r="T39" i="60" s="1"/>
  <c r="T111" i="60" a="1"/>
  <c r="T111" i="60" s="1"/>
  <c r="T183" i="60" a="1"/>
  <c r="T183" i="60" s="1"/>
  <c r="T99" i="60" a="1"/>
  <c r="T99" i="60" s="1"/>
  <c r="T135" i="60" a="1"/>
  <c r="T135" i="60" s="1"/>
  <c r="T207" i="60" a="1"/>
  <c r="T207" i="60" s="1"/>
  <c r="T231" i="60" a="1"/>
  <c r="T231" i="60" s="1"/>
  <c r="T255" i="60" a="1"/>
  <c r="T255" i="60" s="1"/>
  <c r="T261" i="60" a="1"/>
  <c r="T261" i="60" s="1"/>
  <c r="T15" i="60" a="1"/>
  <c r="T15" i="60" s="1"/>
  <c r="T141" i="60" a="1"/>
  <c r="T141" i="60" s="1"/>
  <c r="T105" i="60" a="1"/>
  <c r="T105" i="60" s="1"/>
  <c r="T213" i="60" a="1"/>
  <c r="T213" i="60" s="1"/>
  <c r="T177" i="60" a="1"/>
  <c r="T177" i="60" s="1"/>
  <c r="T219" i="60" a="1"/>
  <c r="T219" i="60" s="1"/>
  <c r="T81" i="60" a="1"/>
  <c r="T81" i="60" s="1"/>
  <c r="T165" i="60" a="1"/>
  <c r="T165" i="60" s="1"/>
  <c r="T93" i="60" a="1"/>
  <c r="T93" i="60" s="1"/>
  <c r="T159" i="60" a="1"/>
  <c r="T159" i="60" s="1"/>
  <c r="T87" i="60" a="1"/>
  <c r="T87" i="60" s="1"/>
  <c r="T63" i="60" a="1"/>
  <c r="T63" i="60" s="1"/>
  <c r="T117" i="60" a="1"/>
  <c r="T117" i="60" s="1"/>
  <c r="T129" i="60" a="1"/>
  <c r="T129" i="60" s="1"/>
  <c r="T57" i="60" a="1"/>
  <c r="T57" i="60" s="1"/>
  <c r="T75" i="60" a="1"/>
  <c r="T75" i="60" s="1"/>
  <c r="T171" i="60" a="1"/>
  <c r="T171" i="60" s="1"/>
  <c r="T153" i="60" a="1"/>
  <c r="T153" i="60" s="1"/>
  <c r="T225" i="60" a="1"/>
  <c r="T225" i="60" s="1"/>
  <c r="T21" i="60" a="1"/>
  <c r="T21" i="60" s="1"/>
  <c r="T147" i="60" a="1"/>
  <c r="T147" i="60" s="1"/>
  <c r="T27" i="60" a="1"/>
  <c r="T27" i="60" s="1"/>
  <c r="T45" i="60" a="1"/>
  <c r="T45" i="60" s="1"/>
  <c r="T189" i="60" a="1"/>
  <c r="T189" i="60" s="1"/>
  <c r="T201" i="60" a="1"/>
  <c r="T201" i="60" s="1"/>
  <c r="T247" i="60" a="1"/>
  <c r="T247" i="60" s="1"/>
  <c r="T253" i="60" a="1"/>
  <c r="T253" i="60" s="1"/>
  <c r="T265" i="60" a="1"/>
  <c r="T265" i="60" s="1"/>
  <c r="T199" i="60" a="1"/>
  <c r="T199" i="60" s="1"/>
  <c r="T127" i="60" a="1"/>
  <c r="T127" i="60" s="1"/>
  <c r="T55" i="60" a="1"/>
  <c r="T55" i="60" s="1"/>
  <c r="T31" i="60" a="1"/>
  <c r="T31" i="60" s="1"/>
  <c r="T211" i="60" a="1"/>
  <c r="T211" i="60" s="1"/>
  <c r="T103" i="60" a="1"/>
  <c r="T103" i="60" s="1"/>
  <c r="T115" i="60" a="1"/>
  <c r="T115" i="60" s="1"/>
  <c r="T43" i="60" a="1"/>
  <c r="T43" i="60" s="1"/>
  <c r="T223" i="60" a="1"/>
  <c r="T223" i="60" s="1"/>
  <c r="T235" i="60" a="1"/>
  <c r="T235" i="60" s="1"/>
  <c r="T259" i="60" a="1"/>
  <c r="T259" i="60" s="1"/>
  <c r="T241" i="60" a="1"/>
  <c r="T241" i="60" s="1"/>
  <c r="T175" i="60" a="1"/>
  <c r="T175" i="60" s="1"/>
  <c r="T151" i="60" a="1"/>
  <c r="T151" i="60" s="1"/>
  <c r="T109" i="60" a="1"/>
  <c r="T109" i="60" s="1"/>
  <c r="T157" i="60" a="1"/>
  <c r="T157" i="60" s="1"/>
  <c r="T61" i="60" a="1"/>
  <c r="T61" i="60" s="1"/>
  <c r="T205" i="60" a="1"/>
  <c r="T205" i="60" s="1"/>
  <c r="T163" i="60" a="1"/>
  <c r="T163" i="60" s="1"/>
  <c r="T67" i="60" a="1"/>
  <c r="T67" i="60" s="1"/>
  <c r="T187" i="60" a="1"/>
  <c r="T187" i="60" s="1"/>
  <c r="T217" i="60" a="1"/>
  <c r="T217" i="60" s="1"/>
  <c r="T73" i="60" a="1"/>
  <c r="T73" i="60" s="1"/>
  <c r="T85" i="60" a="1"/>
  <c r="T85" i="60" s="1"/>
  <c r="T193" i="60" a="1"/>
  <c r="T193" i="60" s="1"/>
  <c r="T97" i="60" a="1"/>
  <c r="T97" i="60" s="1"/>
  <c r="T91" i="60" a="1"/>
  <c r="T91" i="60" s="1"/>
  <c r="T19" i="60" a="1"/>
  <c r="T19" i="60" s="1"/>
  <c r="T139" i="60" a="1"/>
  <c r="T139" i="60" s="1"/>
  <c r="T145" i="60" a="1"/>
  <c r="T145" i="60" s="1"/>
  <c r="T181" i="60" a="1"/>
  <c r="T181" i="60" s="1"/>
  <c r="T121" i="60" a="1"/>
  <c r="T121" i="60" s="1"/>
  <c r="T229" i="60" a="1"/>
  <c r="T229" i="60" s="1"/>
  <c r="T133" i="60" a="1"/>
  <c r="T133" i="60" s="1"/>
  <c r="T79" i="60" a="1"/>
  <c r="T79" i="60" s="1"/>
  <c r="T37" i="60" a="1"/>
  <c r="T37" i="60" s="1"/>
  <c r="T49" i="60" a="1"/>
  <c r="T49" i="60" s="1"/>
  <c r="T169" i="60" a="1"/>
  <c r="T169" i="60" s="1"/>
  <c r="T25" i="60" a="1"/>
  <c r="T25" i="60" s="1"/>
  <c r="N25" i="61"/>
  <c r="I296" i="79" s="1" a="1"/>
  <c r="I296" i="79" s="1"/>
  <c r="AD14" i="79" s="1" a="1"/>
  <c r="AD14" i="79" s="1"/>
  <c r="O41" i="47"/>
  <c r="L26" i="61"/>
  <c r="M42" i="47"/>
  <c r="F27" i="61"/>
  <c r="F43" i="47"/>
  <c r="G26" i="61"/>
  <c r="G42" i="47"/>
  <c r="G27" i="61"/>
  <c r="G43" i="47"/>
  <c r="F26" i="61"/>
  <c r="F42" i="47"/>
  <c r="L162" i="60"/>
  <c r="L170" i="60"/>
  <c r="L178" i="60"/>
  <c r="L186" i="60"/>
  <c r="L194" i="60"/>
  <c r="L187" i="60"/>
  <c r="L189" i="60"/>
  <c r="L169" i="60"/>
  <c r="L167" i="60"/>
  <c r="L164" i="60"/>
  <c r="L172" i="60"/>
  <c r="L180" i="60"/>
  <c r="L188" i="60"/>
  <c r="L163" i="60"/>
  <c r="L165" i="60"/>
  <c r="L159" i="60"/>
  <c r="L185" i="60"/>
  <c r="L183" i="60"/>
  <c r="L166" i="60"/>
  <c r="L174" i="60"/>
  <c r="L182" i="60"/>
  <c r="L190" i="60"/>
  <c r="L171" i="60"/>
  <c r="L173" i="60"/>
  <c r="L175" i="60"/>
  <c r="L161" i="60"/>
  <c r="L193" i="60"/>
  <c r="P26" i="47"/>
  <c r="L160" i="60"/>
  <c r="L168" i="60"/>
  <c r="L176" i="60"/>
  <c r="L184" i="60"/>
  <c r="L192" i="60"/>
  <c r="L179" i="60"/>
  <c r="L181" i="60"/>
  <c r="L191" i="60"/>
  <c r="L177" i="60"/>
  <c r="G195" i="60"/>
  <c r="U195" i="60" s="1"/>
  <c r="G198" i="60"/>
  <c r="U198" i="60" s="1"/>
  <c r="G208" i="60"/>
  <c r="U208" i="60" s="1"/>
  <c r="G216" i="60"/>
  <c r="U216" i="60" s="1"/>
  <c r="G224" i="60"/>
  <c r="U224" i="60" s="1"/>
  <c r="G199" i="60"/>
  <c r="U199" i="60" s="1"/>
  <c r="G221" i="60"/>
  <c r="U221" i="60" s="1"/>
  <c r="G215" i="60"/>
  <c r="U215" i="60" s="1"/>
  <c r="G201" i="60"/>
  <c r="U201" i="60" s="1"/>
  <c r="G205" i="60"/>
  <c r="U205" i="60" s="1"/>
  <c r="G196" i="60"/>
  <c r="U196" i="60" s="1"/>
  <c r="G202" i="60"/>
  <c r="U202" i="60" s="1"/>
  <c r="G210" i="60"/>
  <c r="U210" i="60" s="1"/>
  <c r="G218" i="60"/>
  <c r="U218" i="60" s="1"/>
  <c r="G226" i="60"/>
  <c r="U226" i="60" s="1"/>
  <c r="G200" i="60"/>
  <c r="U200" i="60" s="1"/>
  <c r="G203" i="60"/>
  <c r="U203" i="60" s="1"/>
  <c r="G219" i="60"/>
  <c r="U219" i="60" s="1"/>
  <c r="G213" i="60"/>
  <c r="U213" i="60" s="1"/>
  <c r="G209" i="60"/>
  <c r="U209" i="60" s="1"/>
  <c r="G197" i="60"/>
  <c r="U197" i="60" s="1"/>
  <c r="G204" i="60"/>
  <c r="U204" i="60" s="1"/>
  <c r="G212" i="60"/>
  <c r="U212" i="60" s="1"/>
  <c r="G220" i="60"/>
  <c r="U220" i="60" s="1"/>
  <c r="G228" i="60"/>
  <c r="U228" i="60" s="1"/>
  <c r="G207" i="60"/>
  <c r="U207" i="60" s="1"/>
  <c r="G223" i="60"/>
  <c r="U223" i="60" s="1"/>
  <c r="G225" i="60"/>
  <c r="U225" i="60" s="1"/>
  <c r="G25" i="47"/>
  <c r="G206" i="60"/>
  <c r="U206" i="60" s="1"/>
  <c r="G214" i="60"/>
  <c r="U214" i="60" s="1"/>
  <c r="G222" i="60"/>
  <c r="U222" i="60" s="1"/>
  <c r="G230" i="60"/>
  <c r="U230" i="60" s="1"/>
  <c r="G217" i="60"/>
  <c r="U217" i="60" s="1"/>
  <c r="G211" i="60"/>
  <c r="U211" i="60" s="1"/>
  <c r="G227" i="60"/>
  <c r="U227" i="60" s="1"/>
  <c r="G229" i="60"/>
  <c r="U229" i="60" s="1"/>
  <c r="M101" i="60"/>
  <c r="M117" i="60"/>
  <c r="M97" i="60"/>
  <c r="M113" i="60"/>
  <c r="M94" i="60"/>
  <c r="M110" i="60"/>
  <c r="M98" i="60"/>
  <c r="M90" i="60"/>
  <c r="M114" i="60"/>
  <c r="M92" i="60"/>
  <c r="M108" i="60"/>
  <c r="M88" i="60"/>
  <c r="M104" i="60"/>
  <c r="M120" i="60"/>
  <c r="M95" i="60"/>
  <c r="M111" i="60"/>
  <c r="M115" i="60"/>
  <c r="M107" i="60"/>
  <c r="M93" i="60"/>
  <c r="M109" i="60"/>
  <c r="M89" i="60"/>
  <c r="M105" i="60"/>
  <c r="M121" i="60"/>
  <c r="M102" i="60"/>
  <c r="M118" i="60"/>
  <c r="M91" i="60"/>
  <c r="M122" i="60"/>
  <c r="Q23" i="47"/>
  <c r="M100" i="60"/>
  <c r="M116" i="60"/>
  <c r="M96" i="60"/>
  <c r="M112" i="60"/>
  <c r="M87" i="60"/>
  <c r="M103" i="60"/>
  <c r="M119" i="60"/>
  <c r="M106" i="60"/>
  <c r="M99" i="60"/>
  <c r="H56" i="60"/>
  <c r="V56" i="60" s="1"/>
  <c r="H62" i="60"/>
  <c r="V62" i="60" s="1"/>
  <c r="H70" i="60"/>
  <c r="V70" i="60" s="1"/>
  <c r="H78" i="60"/>
  <c r="H86" i="60"/>
  <c r="V86" i="60" s="1"/>
  <c r="H69" i="60"/>
  <c r="H65" i="60"/>
  <c r="V65" i="60" s="1"/>
  <c r="H63" i="60"/>
  <c r="H67" i="60"/>
  <c r="V67" i="60" s="1"/>
  <c r="H52" i="60"/>
  <c r="V52" i="60" s="1"/>
  <c r="H64" i="60"/>
  <c r="V64" i="60" s="1"/>
  <c r="H72" i="60"/>
  <c r="H80" i="60"/>
  <c r="V80" i="60" s="1"/>
  <c r="H53" i="60"/>
  <c r="V53" i="60" s="1"/>
  <c r="H77" i="60"/>
  <c r="V77" i="60" s="1"/>
  <c r="H73" i="60"/>
  <c r="V73" i="60" s="1"/>
  <c r="H71" i="60"/>
  <c r="V71" i="60" s="1"/>
  <c r="H51" i="60"/>
  <c r="H58" i="60"/>
  <c r="V58" i="60" s="1"/>
  <c r="H66" i="60"/>
  <c r="H74" i="60"/>
  <c r="V74" i="60" s="1"/>
  <c r="H82" i="60"/>
  <c r="V82" i="60" s="1"/>
  <c r="H85" i="60"/>
  <c r="V85" i="60" s="1"/>
  <c r="H81" i="60"/>
  <c r="H79" i="60"/>
  <c r="V79" i="60" s="1"/>
  <c r="H59" i="60"/>
  <c r="V59" i="60" s="1"/>
  <c r="K22" i="47"/>
  <c r="H54" i="60"/>
  <c r="H60" i="60"/>
  <c r="H68" i="60"/>
  <c r="V68" i="60" s="1"/>
  <c r="H76" i="60"/>
  <c r="V76" i="60" s="1"/>
  <c r="H84" i="60"/>
  <c r="H61" i="60"/>
  <c r="V61" i="60" s="1"/>
  <c r="H57" i="60"/>
  <c r="H55" i="60"/>
  <c r="V55" i="60" s="1"/>
  <c r="H75" i="60"/>
  <c r="H83" i="60"/>
  <c r="V83" i="60" s="1"/>
  <c r="H232" i="60"/>
  <c r="V232" i="60" s="1"/>
  <c r="H236" i="60"/>
  <c r="V236" i="60" s="1"/>
  <c r="H240" i="60"/>
  <c r="H244" i="60"/>
  <c r="V244" i="60" s="1"/>
  <c r="H248" i="60"/>
  <c r="V248" i="60" s="1"/>
  <c r="H252" i="60"/>
  <c r="H256" i="60"/>
  <c r="V256" i="60" s="1"/>
  <c r="H260" i="60"/>
  <c r="V260" i="60" s="1"/>
  <c r="H264" i="60"/>
  <c r="V264" i="60" s="1"/>
  <c r="H233" i="60"/>
  <c r="V233" i="60" s="1"/>
  <c r="H241" i="60"/>
  <c r="V241" i="60" s="1"/>
  <c r="H249" i="60"/>
  <c r="H257" i="60"/>
  <c r="V257" i="60" s="1"/>
  <c r="H265" i="60"/>
  <c r="V265" i="60" s="1"/>
  <c r="H235" i="60"/>
  <c r="V235" i="60" s="1"/>
  <c r="H243" i="60"/>
  <c r="H251" i="60"/>
  <c r="V251" i="60" s="1"/>
  <c r="H259" i="60"/>
  <c r="V259" i="60" s="1"/>
  <c r="H234" i="60"/>
  <c r="H238" i="60"/>
  <c r="V238" i="60" s="1"/>
  <c r="H242" i="60"/>
  <c r="V242" i="60" s="1"/>
  <c r="H246" i="60"/>
  <c r="H250" i="60"/>
  <c r="V250" i="60" s="1"/>
  <c r="H254" i="60"/>
  <c r="V254" i="60" s="1"/>
  <c r="H258" i="60"/>
  <c r="H262" i="60"/>
  <c r="V262" i="60" s="1"/>
  <c r="H266" i="60"/>
  <c r="V266" i="60" s="1"/>
  <c r="H237" i="60"/>
  <c r="H245" i="60"/>
  <c r="V245" i="60" s="1"/>
  <c r="H253" i="60"/>
  <c r="V253" i="60" s="1"/>
  <c r="H261" i="60"/>
  <c r="H231" i="60"/>
  <c r="H239" i="60"/>
  <c r="V239" i="60" s="1"/>
  <c r="H247" i="60"/>
  <c r="V247" i="60" s="1"/>
  <c r="H255" i="60"/>
  <c r="H263" i="60"/>
  <c r="V263" i="60" s="1"/>
  <c r="O168" i="60"/>
  <c r="O184" i="60"/>
  <c r="O162" i="60"/>
  <c r="O178" i="60"/>
  <c r="O194" i="60"/>
  <c r="O180" i="60"/>
  <c r="O174" i="60"/>
  <c r="O172" i="60"/>
  <c r="O182" i="60"/>
  <c r="O159" i="60"/>
  <c r="O175" i="60"/>
  <c r="O191" i="60"/>
  <c r="O169" i="60"/>
  <c r="O185" i="60"/>
  <c r="O163" i="60"/>
  <c r="O166" i="60"/>
  <c r="O189" i="60"/>
  <c r="O187" i="60"/>
  <c r="O160" i="60"/>
  <c r="O176" i="60"/>
  <c r="O192" i="60"/>
  <c r="O170" i="60"/>
  <c r="O186" i="60"/>
  <c r="O164" i="60"/>
  <c r="O181" i="60"/>
  <c r="O190" i="60"/>
  <c r="O188" i="60"/>
  <c r="O167" i="60"/>
  <c r="O183" i="60"/>
  <c r="O161" i="60"/>
  <c r="O177" i="60"/>
  <c r="O193" i="60"/>
  <c r="O179" i="60"/>
  <c r="O173" i="60"/>
  <c r="O171" i="60"/>
  <c r="O165" i="60"/>
  <c r="S26" i="47"/>
  <c r="J200" i="60"/>
  <c r="X200" i="60" s="1"/>
  <c r="J207" i="60"/>
  <c r="J215" i="60"/>
  <c r="X215" i="60" s="1"/>
  <c r="J223" i="60"/>
  <c r="J204" i="60"/>
  <c r="X204" i="60" s="1"/>
  <c r="J220" i="60"/>
  <c r="X220" i="60" s="1"/>
  <c r="J196" i="60"/>
  <c r="X196" i="60" s="1"/>
  <c r="J214" i="60"/>
  <c r="X214" i="60" s="1"/>
  <c r="J230" i="60"/>
  <c r="X230" i="60" s="1"/>
  <c r="J195" i="60"/>
  <c r="J201" i="60"/>
  <c r="J209" i="60"/>
  <c r="X209" i="60" s="1"/>
  <c r="J217" i="60"/>
  <c r="J225" i="60"/>
  <c r="J208" i="60"/>
  <c r="X208" i="60" s="1"/>
  <c r="J224" i="60"/>
  <c r="X224" i="60" s="1"/>
  <c r="J202" i="60"/>
  <c r="X202" i="60" s="1"/>
  <c r="J218" i="60"/>
  <c r="X218" i="60" s="1"/>
  <c r="J197" i="60"/>
  <c r="X197" i="60" s="1"/>
  <c r="J203" i="60"/>
  <c r="X203" i="60" s="1"/>
  <c r="J211" i="60"/>
  <c r="J219" i="60"/>
  <c r="J227" i="60"/>
  <c r="X227" i="60" s="1"/>
  <c r="J212" i="60"/>
  <c r="X212" i="60" s="1"/>
  <c r="J228" i="60"/>
  <c r="J206" i="60"/>
  <c r="X206" i="60" s="1"/>
  <c r="J222" i="60"/>
  <c r="J199" i="60"/>
  <c r="J205" i="60"/>
  <c r="J213" i="60"/>
  <c r="J221" i="60"/>
  <c r="X221" i="60" s="1"/>
  <c r="J229" i="60"/>
  <c r="J216" i="60"/>
  <c r="X216" i="60" s="1"/>
  <c r="J198" i="60"/>
  <c r="J210" i="60"/>
  <c r="J226" i="60"/>
  <c r="X226" i="60" s="1"/>
  <c r="N25" i="47"/>
  <c r="P94" i="60"/>
  <c r="P102" i="60"/>
  <c r="P110" i="60"/>
  <c r="P118" i="60"/>
  <c r="P97" i="60"/>
  <c r="P93" i="60"/>
  <c r="P91" i="60"/>
  <c r="P87" i="60"/>
  <c r="P103" i="60"/>
  <c r="P88" i="60"/>
  <c r="P96" i="60"/>
  <c r="P104" i="60"/>
  <c r="P112" i="60"/>
  <c r="P120" i="60"/>
  <c r="P105" i="60"/>
  <c r="P101" i="60"/>
  <c r="P99" i="60"/>
  <c r="P119" i="60"/>
  <c r="P90" i="60"/>
  <c r="P98" i="60"/>
  <c r="P106" i="60"/>
  <c r="P114" i="60"/>
  <c r="P122" i="60"/>
  <c r="P113" i="60"/>
  <c r="P109" i="60"/>
  <c r="P107" i="60"/>
  <c r="P111" i="60"/>
  <c r="P92" i="60"/>
  <c r="P100" i="60"/>
  <c r="P108" i="60"/>
  <c r="P116" i="60"/>
  <c r="P89" i="60"/>
  <c r="P121" i="60"/>
  <c r="P117" i="60"/>
  <c r="P115" i="60"/>
  <c r="P95" i="60"/>
  <c r="T23" i="47"/>
  <c r="K66" i="60"/>
  <c r="Y66" i="60" s="1"/>
  <c r="K82" i="60"/>
  <c r="Y82" i="60" s="1"/>
  <c r="K62" i="60"/>
  <c r="K78" i="60"/>
  <c r="Y78" i="60" s="1"/>
  <c r="K52" i="60"/>
  <c r="Y52" i="60" s="1"/>
  <c r="K68" i="60"/>
  <c r="Y68" i="60" s="1"/>
  <c r="K84" i="60"/>
  <c r="Y84" i="60" s="1"/>
  <c r="K71" i="60"/>
  <c r="Y71" i="60" s="1"/>
  <c r="K80" i="60"/>
  <c r="K57" i="60"/>
  <c r="Y57" i="60" s="1"/>
  <c r="K73" i="60"/>
  <c r="Y73" i="60" s="1"/>
  <c r="K53" i="60"/>
  <c r="Y53" i="60" s="1"/>
  <c r="K69" i="60"/>
  <c r="Y69" i="60" s="1"/>
  <c r="K85" i="60"/>
  <c r="Y85" i="60" s="1"/>
  <c r="K59" i="60"/>
  <c r="Y59" i="60" s="1"/>
  <c r="K75" i="60"/>
  <c r="K64" i="60"/>
  <c r="Y64" i="60" s="1"/>
  <c r="K55" i="60"/>
  <c r="Y55" i="60" s="1"/>
  <c r="K58" i="60"/>
  <c r="Y58" i="60" s="1"/>
  <c r="K74" i="60"/>
  <c r="K54" i="60"/>
  <c r="Y54" i="60" s="1"/>
  <c r="K70" i="60"/>
  <c r="Y70" i="60" s="1"/>
  <c r="K86" i="60"/>
  <c r="K60" i="60"/>
  <c r="Y60" i="60" s="1"/>
  <c r="K76" i="60"/>
  <c r="Y76" i="60" s="1"/>
  <c r="K79" i="60"/>
  <c r="Y79" i="60" s="1"/>
  <c r="K72" i="60"/>
  <c r="Y72" i="60" s="1"/>
  <c r="K65" i="60"/>
  <c r="Y65" i="60" s="1"/>
  <c r="K81" i="60"/>
  <c r="Y81" i="60" s="1"/>
  <c r="K61" i="60"/>
  <c r="K77" i="60"/>
  <c r="Y77" i="60" s="1"/>
  <c r="K51" i="60"/>
  <c r="Y51" i="60" s="1"/>
  <c r="K67" i="60"/>
  <c r="K83" i="60"/>
  <c r="Y83" i="60" s="1"/>
  <c r="K56" i="60"/>
  <c r="K63" i="60"/>
  <c r="O22" i="47"/>
  <c r="F31" i="60"/>
  <c r="F47" i="60"/>
  <c r="F26" i="60"/>
  <c r="F42" i="60"/>
  <c r="F29" i="60"/>
  <c r="F44" i="60"/>
  <c r="F40" i="60"/>
  <c r="F25" i="60"/>
  <c r="F20" i="60"/>
  <c r="F19" i="60"/>
  <c r="F35" i="60"/>
  <c r="F15" i="60"/>
  <c r="F30" i="60"/>
  <c r="F46" i="60"/>
  <c r="F37" i="60"/>
  <c r="F16" i="60"/>
  <c r="F48" i="60"/>
  <c r="F33" i="60"/>
  <c r="F23" i="60"/>
  <c r="F39" i="60"/>
  <c r="F18" i="60"/>
  <c r="F34" i="60"/>
  <c r="F50" i="60"/>
  <c r="F45" i="60"/>
  <c r="F24" i="60"/>
  <c r="F36" i="60"/>
  <c r="F41" i="60"/>
  <c r="F27" i="60"/>
  <c r="F43" i="60"/>
  <c r="F22" i="60"/>
  <c r="F38" i="60"/>
  <c r="F21" i="60"/>
  <c r="F28" i="60"/>
  <c r="F32" i="60"/>
  <c r="F17" i="60"/>
  <c r="F49" i="60"/>
  <c r="F21" i="47"/>
  <c r="F171" i="60"/>
  <c r="F187" i="60"/>
  <c r="F170" i="60"/>
  <c r="F186" i="60"/>
  <c r="F173" i="60"/>
  <c r="F188" i="60"/>
  <c r="F184" i="60"/>
  <c r="F169" i="60"/>
  <c r="F172" i="60"/>
  <c r="F159" i="60"/>
  <c r="F175" i="60"/>
  <c r="F191" i="60"/>
  <c r="F174" i="60"/>
  <c r="F190" i="60"/>
  <c r="F181" i="60"/>
  <c r="F160" i="60"/>
  <c r="F192" i="60"/>
  <c r="F177" i="60"/>
  <c r="F163" i="60"/>
  <c r="F179" i="60"/>
  <c r="F162" i="60"/>
  <c r="F178" i="60"/>
  <c r="F194" i="60"/>
  <c r="F189" i="60"/>
  <c r="F168" i="60"/>
  <c r="F180" i="60"/>
  <c r="F185" i="60"/>
  <c r="F182" i="60"/>
  <c r="F161" i="60"/>
  <c r="F167" i="60"/>
  <c r="F165" i="60"/>
  <c r="F193" i="60"/>
  <c r="F26" i="47"/>
  <c r="F183" i="60"/>
  <c r="F164" i="60"/>
  <c r="F166" i="60"/>
  <c r="F176" i="60"/>
  <c r="L126" i="60"/>
  <c r="L134" i="60"/>
  <c r="L142" i="60"/>
  <c r="L150" i="60"/>
  <c r="L158" i="60"/>
  <c r="L147" i="60"/>
  <c r="L143" i="60"/>
  <c r="L141" i="60"/>
  <c r="L137" i="60"/>
  <c r="L128" i="60"/>
  <c r="L136" i="60"/>
  <c r="L144" i="60"/>
  <c r="L152" i="60"/>
  <c r="L123" i="60"/>
  <c r="L155" i="60"/>
  <c r="L151" i="60"/>
  <c r="L149" i="60"/>
  <c r="L153" i="60"/>
  <c r="L130" i="60"/>
  <c r="L138" i="60"/>
  <c r="L146" i="60"/>
  <c r="L154" i="60"/>
  <c r="L131" i="60"/>
  <c r="L127" i="60"/>
  <c r="L125" i="60"/>
  <c r="L157" i="60"/>
  <c r="L129" i="60"/>
  <c r="P24" i="47"/>
  <c r="L148" i="60"/>
  <c r="L133" i="60"/>
  <c r="L124" i="60"/>
  <c r="L156" i="60"/>
  <c r="L145" i="60"/>
  <c r="L132" i="60"/>
  <c r="L139" i="60"/>
  <c r="L140" i="60"/>
  <c r="L135" i="60"/>
  <c r="G100" i="60"/>
  <c r="U100" i="60" s="1"/>
  <c r="G116" i="60"/>
  <c r="U116" i="60" s="1"/>
  <c r="G95" i="60"/>
  <c r="U95" i="60" s="1"/>
  <c r="G111" i="60"/>
  <c r="U111" i="60" s="1"/>
  <c r="G93" i="60"/>
  <c r="U93" i="60" s="1"/>
  <c r="G109" i="60"/>
  <c r="U109" i="60" s="1"/>
  <c r="G90" i="60"/>
  <c r="U90" i="60" s="1"/>
  <c r="G114" i="60"/>
  <c r="U114" i="60" s="1"/>
  <c r="G121" i="60"/>
  <c r="U121" i="60" s="1"/>
  <c r="G92" i="60"/>
  <c r="U92" i="60" s="1"/>
  <c r="G107" i="60"/>
  <c r="U107" i="60" s="1"/>
  <c r="G87" i="60"/>
  <c r="U87" i="60" s="1"/>
  <c r="G96" i="60"/>
  <c r="U96" i="60" s="1"/>
  <c r="G112" i="60"/>
  <c r="U112" i="60" s="1"/>
  <c r="G94" i="60"/>
  <c r="U94" i="60" s="1"/>
  <c r="G110" i="60"/>
  <c r="U110" i="60" s="1"/>
  <c r="G105" i="60"/>
  <c r="U105" i="60" s="1"/>
  <c r="G113" i="60"/>
  <c r="U113" i="60" s="1"/>
  <c r="G98" i="60"/>
  <c r="U98" i="60" s="1"/>
  <c r="G108" i="60"/>
  <c r="U108" i="60" s="1"/>
  <c r="G88" i="60"/>
  <c r="U88" i="60" s="1"/>
  <c r="G103" i="60"/>
  <c r="U103" i="60" s="1"/>
  <c r="G119" i="60"/>
  <c r="U119" i="60" s="1"/>
  <c r="G101" i="60"/>
  <c r="U101" i="60" s="1"/>
  <c r="G117" i="60"/>
  <c r="U117" i="60" s="1"/>
  <c r="G122" i="60"/>
  <c r="U122" i="60" s="1"/>
  <c r="G89" i="60"/>
  <c r="U89" i="60" s="1"/>
  <c r="G23" i="47"/>
  <c r="G118" i="60"/>
  <c r="U118" i="60" s="1"/>
  <c r="G91" i="60"/>
  <c r="U91" i="60" s="1"/>
  <c r="G104" i="60"/>
  <c r="U104" i="60" s="1"/>
  <c r="G97" i="60"/>
  <c r="U97" i="60" s="1"/>
  <c r="G99" i="60"/>
  <c r="U99" i="60" s="1"/>
  <c r="G120" i="60"/>
  <c r="U120" i="60" s="1"/>
  <c r="G106" i="60"/>
  <c r="U106" i="60" s="1"/>
  <c r="G115" i="60"/>
  <c r="U115" i="60" s="1"/>
  <c r="G102" i="60"/>
  <c r="U102" i="60" s="1"/>
  <c r="M21" i="60"/>
  <c r="M37" i="60"/>
  <c r="M17" i="60"/>
  <c r="M33" i="60"/>
  <c r="M49" i="60"/>
  <c r="M30" i="60"/>
  <c r="M46" i="60"/>
  <c r="M26" i="60"/>
  <c r="M35" i="60"/>
  <c r="M28" i="60"/>
  <c r="M44" i="60"/>
  <c r="M24" i="60"/>
  <c r="M40" i="60"/>
  <c r="M15" i="60"/>
  <c r="M31" i="60"/>
  <c r="M47" i="60"/>
  <c r="M43" i="60"/>
  <c r="M50" i="60"/>
  <c r="M29" i="60"/>
  <c r="M45" i="60"/>
  <c r="M25" i="60"/>
  <c r="M41" i="60"/>
  <c r="M22" i="60"/>
  <c r="M38" i="60"/>
  <c r="M19" i="60"/>
  <c r="M27" i="60"/>
  <c r="M42" i="60"/>
  <c r="Q21" i="47"/>
  <c r="M16" i="60"/>
  <c r="M39" i="60"/>
  <c r="M32" i="60"/>
  <c r="M34" i="60"/>
  <c r="M20" i="60"/>
  <c r="M48" i="60"/>
  <c r="M18" i="60"/>
  <c r="M36" i="60"/>
  <c r="M23" i="60"/>
  <c r="N231" i="60"/>
  <c r="N239" i="60"/>
  <c r="N247" i="60"/>
  <c r="N255" i="60"/>
  <c r="N263" i="60"/>
  <c r="N242" i="60"/>
  <c r="N258" i="60"/>
  <c r="N236" i="60"/>
  <c r="N252" i="60"/>
  <c r="N233" i="60"/>
  <c r="N241" i="60"/>
  <c r="N249" i="60"/>
  <c r="N257" i="60"/>
  <c r="N265" i="60"/>
  <c r="N246" i="60"/>
  <c r="N262" i="60"/>
  <c r="N240" i="60"/>
  <c r="N256" i="60"/>
  <c r="N235" i="60"/>
  <c r="N243" i="60"/>
  <c r="N251" i="60"/>
  <c r="N259" i="60"/>
  <c r="N234" i="60"/>
  <c r="N250" i="60"/>
  <c r="N266" i="60"/>
  <c r="N244" i="60"/>
  <c r="N260" i="60"/>
  <c r="N237" i="60"/>
  <c r="N245" i="60"/>
  <c r="N253" i="60"/>
  <c r="N261" i="60"/>
  <c r="N238" i="60"/>
  <c r="N254" i="60"/>
  <c r="N232" i="60"/>
  <c r="N248" i="60"/>
  <c r="N264" i="60"/>
  <c r="I167" i="60"/>
  <c r="W167" i="60" s="1"/>
  <c r="I183" i="60"/>
  <c r="W183" i="60" s="1"/>
  <c r="I161" i="60"/>
  <c r="W161" i="60" s="1"/>
  <c r="I177" i="60"/>
  <c r="W177" i="60" s="1"/>
  <c r="I193" i="60"/>
  <c r="W193" i="60" s="1"/>
  <c r="I187" i="60"/>
  <c r="W187" i="60" s="1"/>
  <c r="I165" i="60"/>
  <c r="W165" i="60" s="1"/>
  <c r="I162" i="60"/>
  <c r="I194" i="60"/>
  <c r="W194" i="60" s="1"/>
  <c r="I174" i="60"/>
  <c r="I190" i="60"/>
  <c r="W190" i="60" s="1"/>
  <c r="I168" i="60"/>
  <c r="I184" i="60"/>
  <c r="W184" i="60" s="1"/>
  <c r="I170" i="60"/>
  <c r="W170" i="60" s="1"/>
  <c r="I172" i="60"/>
  <c r="W172" i="60" s="1"/>
  <c r="I180" i="60"/>
  <c r="I163" i="60"/>
  <c r="W163" i="60" s="1"/>
  <c r="I173" i="60"/>
  <c r="W173" i="60" s="1"/>
  <c r="I159" i="60"/>
  <c r="W159" i="60" s="1"/>
  <c r="I175" i="60"/>
  <c r="W175" i="60" s="1"/>
  <c r="I191" i="60"/>
  <c r="W191" i="60" s="1"/>
  <c r="I169" i="60"/>
  <c r="W169" i="60" s="1"/>
  <c r="I185" i="60"/>
  <c r="W185" i="60" s="1"/>
  <c r="I171" i="60"/>
  <c r="W171" i="60" s="1"/>
  <c r="I189" i="60"/>
  <c r="W189" i="60" s="1"/>
  <c r="I181" i="60"/>
  <c r="W181" i="60" s="1"/>
  <c r="I178" i="60"/>
  <c r="W178" i="60" s="1"/>
  <c r="I166" i="60"/>
  <c r="W166" i="60" s="1"/>
  <c r="I182" i="60"/>
  <c r="W182" i="60" s="1"/>
  <c r="I160" i="60"/>
  <c r="W160" i="60" s="1"/>
  <c r="I176" i="60"/>
  <c r="W176" i="60" s="1"/>
  <c r="I192" i="60"/>
  <c r="I186" i="60"/>
  <c r="W186" i="60" s="1"/>
  <c r="I164" i="60"/>
  <c r="W164" i="60" s="1"/>
  <c r="I188" i="60"/>
  <c r="W188" i="60" s="1"/>
  <c r="I179" i="60"/>
  <c r="W179" i="60" s="1"/>
  <c r="M26" i="47"/>
  <c r="O127" i="60"/>
  <c r="O143" i="60"/>
  <c r="O123" i="60"/>
  <c r="O139" i="60"/>
  <c r="O129" i="60"/>
  <c r="O145" i="60"/>
  <c r="O134" i="60"/>
  <c r="O157" i="60"/>
  <c r="O150" i="60"/>
  <c r="O128" i="60"/>
  <c r="O144" i="60"/>
  <c r="O124" i="60"/>
  <c r="O140" i="60"/>
  <c r="O130" i="60"/>
  <c r="O146" i="60"/>
  <c r="O149" i="60"/>
  <c r="O158" i="60"/>
  <c r="O155" i="60"/>
  <c r="O135" i="60"/>
  <c r="O151" i="60"/>
  <c r="O131" i="60"/>
  <c r="O147" i="60"/>
  <c r="O137" i="60"/>
  <c r="O153" i="60"/>
  <c r="O126" i="60"/>
  <c r="O125" i="60"/>
  <c r="O156" i="60"/>
  <c r="O136" i="60"/>
  <c r="O152" i="60"/>
  <c r="O132" i="60"/>
  <c r="O148" i="60"/>
  <c r="O138" i="60"/>
  <c r="O154" i="60"/>
  <c r="O141" i="60"/>
  <c r="O133" i="60"/>
  <c r="O142" i="60"/>
  <c r="S24" i="47"/>
  <c r="J91" i="60"/>
  <c r="J99" i="60"/>
  <c r="J107" i="60"/>
  <c r="X107" i="60" s="1"/>
  <c r="J115" i="60"/>
  <c r="J88" i="60"/>
  <c r="X88" i="60" s="1"/>
  <c r="J120" i="60"/>
  <c r="J116" i="60"/>
  <c r="X116" i="60" s="1"/>
  <c r="J114" i="60"/>
  <c r="J102" i="60"/>
  <c r="J93" i="60"/>
  <c r="J101" i="60"/>
  <c r="X101" i="60" s="1"/>
  <c r="J109" i="60"/>
  <c r="J117" i="60"/>
  <c r="J96" i="60"/>
  <c r="J92" i="60"/>
  <c r="X92" i="60" s="1"/>
  <c r="J90" i="60"/>
  <c r="J122" i="60"/>
  <c r="X122" i="60" s="1"/>
  <c r="J110" i="60"/>
  <c r="X110" i="60" s="1"/>
  <c r="J87" i="60"/>
  <c r="J95" i="60"/>
  <c r="X95" i="60" s="1"/>
  <c r="J103" i="60"/>
  <c r="J111" i="60"/>
  <c r="J119" i="60"/>
  <c r="X119" i="60" s="1"/>
  <c r="J104" i="60"/>
  <c r="X104" i="60" s="1"/>
  <c r="J100" i="60"/>
  <c r="X100" i="60" s="1"/>
  <c r="J98" i="60"/>
  <c r="X98" i="60" s="1"/>
  <c r="J94" i="60"/>
  <c r="X94" i="60" s="1"/>
  <c r="J89" i="60"/>
  <c r="X89" i="60" s="1"/>
  <c r="J97" i="60"/>
  <c r="J105" i="60"/>
  <c r="J113" i="60"/>
  <c r="X113" i="60" s="1"/>
  <c r="J121" i="60"/>
  <c r="J112" i="60"/>
  <c r="X112" i="60" s="1"/>
  <c r="J108" i="60"/>
  <c r="J106" i="60"/>
  <c r="X106" i="60" s="1"/>
  <c r="J118" i="60"/>
  <c r="X118" i="60" s="1"/>
  <c r="N23" i="47"/>
  <c r="P16" i="60"/>
  <c r="P24" i="60"/>
  <c r="P32" i="60"/>
  <c r="P40" i="60"/>
  <c r="P48" i="60"/>
  <c r="P33" i="60"/>
  <c r="P29" i="60"/>
  <c r="P27" i="60"/>
  <c r="P15" i="60"/>
  <c r="P18" i="60"/>
  <c r="P26" i="60"/>
  <c r="P34" i="60"/>
  <c r="P42" i="60"/>
  <c r="P50" i="60"/>
  <c r="P41" i="60"/>
  <c r="P37" i="60"/>
  <c r="P35" i="60"/>
  <c r="P47" i="60"/>
  <c r="P20" i="60"/>
  <c r="P28" i="60"/>
  <c r="P36" i="60"/>
  <c r="P44" i="60"/>
  <c r="P17" i="60"/>
  <c r="P49" i="60"/>
  <c r="P45" i="60"/>
  <c r="P43" i="60"/>
  <c r="P31" i="60"/>
  <c r="P22" i="60"/>
  <c r="P30" i="60"/>
  <c r="P38" i="60"/>
  <c r="P46" i="60"/>
  <c r="P25" i="60"/>
  <c r="P21" i="60"/>
  <c r="P19" i="60"/>
  <c r="P23" i="60"/>
  <c r="P39" i="60"/>
  <c r="T21" i="47"/>
  <c r="J233" i="60"/>
  <c r="X233" i="60" s="1"/>
  <c r="J237" i="60"/>
  <c r="J241" i="60"/>
  <c r="J245" i="60"/>
  <c r="X245" i="60" s="1"/>
  <c r="J249" i="60"/>
  <c r="J253" i="60"/>
  <c r="J257" i="60"/>
  <c r="X257" i="60" s="1"/>
  <c r="J261" i="60"/>
  <c r="J265" i="60"/>
  <c r="J236" i="60"/>
  <c r="X236" i="60" s="1"/>
  <c r="J244" i="60"/>
  <c r="X244" i="60" s="1"/>
  <c r="J252" i="60"/>
  <c r="J260" i="60"/>
  <c r="X260" i="60" s="1"/>
  <c r="J234" i="60"/>
  <c r="J242" i="60"/>
  <c r="X242" i="60" s="1"/>
  <c r="J250" i="60"/>
  <c r="X250" i="60" s="1"/>
  <c r="J258" i="60"/>
  <c r="X258" i="60" s="1"/>
  <c r="J266" i="60"/>
  <c r="X266" i="60" s="1"/>
  <c r="J231" i="60"/>
  <c r="J235" i="60"/>
  <c r="J239" i="60"/>
  <c r="X239" i="60" s="1"/>
  <c r="J243" i="60"/>
  <c r="J247" i="60"/>
  <c r="J251" i="60"/>
  <c r="X251" i="60" s="1"/>
  <c r="J255" i="60"/>
  <c r="J259" i="60"/>
  <c r="J263" i="60"/>
  <c r="X263" i="60" s="1"/>
  <c r="J232" i="60"/>
  <c r="X232" i="60" s="1"/>
  <c r="J240" i="60"/>
  <c r="J248" i="60"/>
  <c r="X248" i="60" s="1"/>
  <c r="J256" i="60"/>
  <c r="X256" i="60" s="1"/>
  <c r="J264" i="60"/>
  <c r="J238" i="60"/>
  <c r="X238" i="60" s="1"/>
  <c r="J246" i="60"/>
  <c r="J254" i="60"/>
  <c r="X254" i="60" s="1"/>
  <c r="J262" i="60"/>
  <c r="X262" i="60" s="1"/>
  <c r="R18" i="63"/>
  <c r="D320" i="79" s="1"/>
  <c r="AM17" i="79" s="1"/>
  <c r="AN17" i="79" s="1"/>
  <c r="J40" i="62"/>
  <c r="J38" i="62"/>
  <c r="J37" i="62"/>
  <c r="J41" i="62"/>
  <c r="J39" i="62"/>
  <c r="S252" i="60" a="1"/>
  <c r="S252" i="60" s="1"/>
  <c r="S234" i="60" a="1"/>
  <c r="S234" i="60" s="1"/>
  <c r="S246" i="60" a="1"/>
  <c r="S246" i="60" s="1"/>
  <c r="S198" i="60" a="1"/>
  <c r="S198" i="60" s="1"/>
  <c r="S126" i="60" a="1"/>
  <c r="S126" i="60" s="1"/>
  <c r="S54" i="60" a="1"/>
  <c r="S54" i="60" s="1"/>
  <c r="S132" i="60" a="1"/>
  <c r="S132" i="60" s="1"/>
  <c r="S60" i="60" a="1"/>
  <c r="S60" i="60" s="1"/>
  <c r="S96" i="60" a="1"/>
  <c r="S96" i="60" s="1"/>
  <c r="S264" i="60" a="1"/>
  <c r="S264" i="60" s="1"/>
  <c r="S90" i="60" a="1"/>
  <c r="S90" i="60" s="1"/>
  <c r="S18" i="60" a="1"/>
  <c r="S18" i="60" s="1"/>
  <c r="S204" i="60" a="1"/>
  <c r="S204" i="60" s="1"/>
  <c r="S222" i="60" a="1"/>
  <c r="S222" i="60" s="1"/>
  <c r="S120" i="60" a="1"/>
  <c r="S120" i="60" s="1"/>
  <c r="S192" i="60" a="1"/>
  <c r="S192" i="60" s="1"/>
  <c r="S108" i="60" a="1"/>
  <c r="S108" i="60" s="1"/>
  <c r="S102" i="60" a="1"/>
  <c r="S102" i="60" s="1"/>
  <c r="S174" i="60" a="1"/>
  <c r="S174" i="60" s="1"/>
  <c r="S258" i="60" a="1"/>
  <c r="S258" i="60" s="1"/>
  <c r="S42" i="60" a="1"/>
  <c r="S42" i="60" s="1"/>
  <c r="S78" i="60" a="1"/>
  <c r="S78" i="60" s="1"/>
  <c r="S228" i="60" a="1"/>
  <c r="S228" i="60" s="1"/>
  <c r="S84" i="60" a="1"/>
  <c r="S84" i="60" s="1"/>
  <c r="S144" i="60" a="1"/>
  <c r="S144" i="60" s="1"/>
  <c r="S138" i="60" a="1"/>
  <c r="S138" i="60" s="1"/>
  <c r="S162" i="60" a="1"/>
  <c r="S162" i="60" s="1"/>
  <c r="S24" i="60" a="1"/>
  <c r="S24" i="60" s="1"/>
  <c r="S150" i="60" a="1"/>
  <c r="S150" i="60" s="1"/>
  <c r="S114" i="60" a="1"/>
  <c r="S114" i="60" s="1"/>
  <c r="S48" i="60" a="1"/>
  <c r="S48" i="60" s="1"/>
  <c r="S180" i="60" a="1"/>
  <c r="S180" i="60" s="1"/>
  <c r="S36" i="60" a="1"/>
  <c r="S36" i="60" s="1"/>
  <c r="S210" i="60" a="1"/>
  <c r="S210" i="60" s="1"/>
  <c r="S240" i="60" a="1"/>
  <c r="S240" i="60" s="1"/>
  <c r="S168" i="60" a="1"/>
  <c r="S168" i="60" s="1"/>
  <c r="S186" i="60" a="1"/>
  <c r="S186" i="60" s="1"/>
  <c r="S156" i="60" a="1"/>
  <c r="S156" i="60" s="1"/>
  <c r="S72" i="60" a="1"/>
  <c r="S72" i="60" s="1"/>
  <c r="S216" i="60" a="1"/>
  <c r="S216" i="60" s="1"/>
  <c r="S30" i="60" a="1"/>
  <c r="S30" i="60" s="1"/>
  <c r="S66" i="60" a="1"/>
  <c r="S66" i="60" s="1"/>
  <c r="S265" i="60" a="1"/>
  <c r="S265" i="60" s="1"/>
  <c r="S259" i="60" a="1"/>
  <c r="S259" i="60" s="1"/>
  <c r="S247" i="60" a="1"/>
  <c r="S247" i="60" s="1"/>
  <c r="S199" i="60" a="1"/>
  <c r="S199" i="60" s="1"/>
  <c r="S127" i="60" a="1"/>
  <c r="S127" i="60" s="1"/>
  <c r="S55" i="60" a="1"/>
  <c r="S55" i="60" s="1"/>
  <c r="S43" i="60" a="1"/>
  <c r="S43" i="60" s="1"/>
  <c r="S151" i="60" a="1"/>
  <c r="S151" i="60" s="1"/>
  <c r="S223" i="60" a="1"/>
  <c r="S223" i="60" s="1"/>
  <c r="S145" i="60" a="1"/>
  <c r="S145" i="60" s="1"/>
  <c r="S73" i="60" a="1"/>
  <c r="S73" i="60" s="1"/>
  <c r="S217" i="60" a="1"/>
  <c r="S217" i="60" s="1"/>
  <c r="S235" i="60" a="1"/>
  <c r="S235" i="60" s="1"/>
  <c r="S79" i="60" a="1"/>
  <c r="S79" i="60" s="1"/>
  <c r="S181" i="60" a="1"/>
  <c r="S181" i="60" s="1"/>
  <c r="S175" i="60" a="1"/>
  <c r="S175" i="60" s="1"/>
  <c r="S103" i="60" a="1"/>
  <c r="S103" i="60" s="1"/>
  <c r="S49" i="60" a="1"/>
  <c r="S49" i="60" s="1"/>
  <c r="S25" i="60" a="1"/>
  <c r="S25" i="60" s="1"/>
  <c r="S241" i="60" a="1"/>
  <c r="S241" i="60" s="1"/>
  <c r="S163" i="60" a="1"/>
  <c r="S163" i="60" s="1"/>
  <c r="S91" i="60" a="1"/>
  <c r="S91" i="60" s="1"/>
  <c r="S19" i="60" a="1"/>
  <c r="S19" i="60" s="1"/>
  <c r="S187" i="60" a="1"/>
  <c r="S187" i="60" s="1"/>
  <c r="S211" i="60" a="1"/>
  <c r="S211" i="60" s="1"/>
  <c r="S193" i="60" a="1"/>
  <c r="S193" i="60" s="1"/>
  <c r="S85" i="60" a="1"/>
  <c r="S85" i="60" s="1"/>
  <c r="S205" i="60" a="1"/>
  <c r="S205" i="60" s="1"/>
  <c r="S61" i="60" a="1"/>
  <c r="S61" i="60" s="1"/>
  <c r="S253" i="60" a="1"/>
  <c r="S253" i="60" s="1"/>
  <c r="S115" i="60" a="1"/>
  <c r="S115" i="60" s="1"/>
  <c r="S37" i="60" a="1"/>
  <c r="S37" i="60" s="1"/>
  <c r="S139" i="60" a="1"/>
  <c r="S139" i="60" s="1"/>
  <c r="S121" i="60" a="1"/>
  <c r="S121" i="60" s="1"/>
  <c r="S229" i="60" a="1"/>
  <c r="S229" i="60" s="1"/>
  <c r="S97" i="60" a="1"/>
  <c r="S97" i="60" s="1"/>
  <c r="S133" i="60" a="1"/>
  <c r="S133" i="60" s="1"/>
  <c r="S109" i="60" a="1"/>
  <c r="S109" i="60" s="1"/>
  <c r="S67" i="60" a="1"/>
  <c r="S67" i="60" s="1"/>
  <c r="S31" i="60" a="1"/>
  <c r="S31" i="60" s="1"/>
  <c r="S157" i="60" a="1"/>
  <c r="S157" i="60" s="1"/>
  <c r="S169" i="60" a="1"/>
  <c r="S169" i="60" s="1"/>
  <c r="L27" i="61"/>
  <c r="M43" i="47"/>
  <c r="L25" i="61"/>
  <c r="M41" i="47"/>
  <c r="AF18" i="79"/>
  <c r="N24" i="61"/>
  <c r="I295" i="79" s="1" a="1"/>
  <c r="I295" i="79" s="1"/>
  <c r="AD13" i="79" s="1" a="1"/>
  <c r="AD13" i="79" s="1"/>
  <c r="O40" i="47"/>
  <c r="M25" i="61"/>
  <c r="H296" i="79" s="1" a="1"/>
  <c r="H296" i="79" s="1"/>
  <c r="AC14" i="79" s="1" a="1"/>
  <c r="AC14" i="79" s="1"/>
  <c r="N41" i="47"/>
  <c r="N8" i="61"/>
  <c r="I281" i="79" s="1" a="1"/>
  <c r="I281" i="79" s="1"/>
  <c r="N13" i="79" s="1" a="1"/>
  <c r="N13" i="79" s="1"/>
  <c r="O13" i="79" s="1"/>
  <c r="P13" i="79" s="1"/>
  <c r="O28" i="47"/>
  <c r="M28" i="61"/>
  <c r="H299" i="79" s="1" a="1"/>
  <c r="H299" i="79" s="1"/>
  <c r="AC16" i="79" s="1" a="1"/>
  <c r="AC16" i="79" s="1"/>
  <c r="N44" i="47"/>
  <c r="H160" i="60"/>
  <c r="V160" i="60" s="1"/>
  <c r="H164" i="60"/>
  <c r="V164" i="60" s="1"/>
  <c r="H168" i="60"/>
  <c r="H172" i="60"/>
  <c r="V172" i="60" s="1"/>
  <c r="H176" i="60"/>
  <c r="V176" i="60" s="1"/>
  <c r="H180" i="60"/>
  <c r="H184" i="60"/>
  <c r="V184" i="60" s="1"/>
  <c r="H188" i="60"/>
  <c r="V188" i="60" s="1"/>
  <c r="H192" i="60"/>
  <c r="V192" i="60" s="1"/>
  <c r="H165" i="60"/>
  <c r="H181" i="60"/>
  <c r="V181" i="60" s="1"/>
  <c r="H159" i="60"/>
  <c r="H175" i="60"/>
  <c r="V175" i="60" s="1"/>
  <c r="H191" i="60"/>
  <c r="V191" i="60" s="1"/>
  <c r="H185" i="60"/>
  <c r="V185" i="60" s="1"/>
  <c r="H179" i="60"/>
  <c r="V179" i="60" s="1"/>
  <c r="H161" i="60"/>
  <c r="V161" i="60" s="1"/>
  <c r="H193" i="60"/>
  <c r="V193" i="60" s="1"/>
  <c r="H162" i="60"/>
  <c r="H166" i="60"/>
  <c r="V166" i="60" s="1"/>
  <c r="H170" i="60"/>
  <c r="V170" i="60" s="1"/>
  <c r="H174" i="60"/>
  <c r="H178" i="60"/>
  <c r="V178" i="60" s="1"/>
  <c r="H182" i="60"/>
  <c r="V182" i="60" s="1"/>
  <c r="H186" i="60"/>
  <c r="H190" i="60"/>
  <c r="V190" i="60" s="1"/>
  <c r="H194" i="60"/>
  <c r="V194" i="60" s="1"/>
  <c r="H173" i="60"/>
  <c r="V173" i="60" s="1"/>
  <c r="H189" i="60"/>
  <c r="V189" i="60" s="1"/>
  <c r="H167" i="60"/>
  <c r="V167" i="60" s="1"/>
  <c r="H183" i="60"/>
  <c r="H169" i="60"/>
  <c r="V169" i="60" s="1"/>
  <c r="H163" i="60"/>
  <c r="V163" i="60" s="1"/>
  <c r="H171" i="60"/>
  <c r="H177" i="60"/>
  <c r="H187" i="60"/>
  <c r="V187" i="60" s="1"/>
  <c r="K26" i="47"/>
  <c r="N127" i="60"/>
  <c r="N135" i="60"/>
  <c r="N143" i="60"/>
  <c r="N151" i="60"/>
  <c r="N126" i="60"/>
  <c r="N158" i="60"/>
  <c r="N128" i="60"/>
  <c r="N132" i="60"/>
  <c r="N148" i="60"/>
  <c r="N129" i="60"/>
  <c r="N137" i="60"/>
  <c r="N145" i="60"/>
  <c r="N153" i="60"/>
  <c r="N134" i="60"/>
  <c r="N130" i="60"/>
  <c r="N136" i="60"/>
  <c r="N140" i="60"/>
  <c r="N154" i="60"/>
  <c r="N123" i="60"/>
  <c r="N131" i="60"/>
  <c r="N139" i="60"/>
  <c r="N147" i="60"/>
  <c r="N155" i="60"/>
  <c r="N142" i="60"/>
  <c r="N138" i="60"/>
  <c r="N144" i="60"/>
  <c r="N124" i="60"/>
  <c r="N125" i="60"/>
  <c r="N133" i="60"/>
  <c r="N141" i="60"/>
  <c r="N149" i="60"/>
  <c r="N157" i="60"/>
  <c r="N150" i="60"/>
  <c r="N146" i="60"/>
  <c r="N152" i="60"/>
  <c r="N156" i="60"/>
  <c r="R24" i="47"/>
  <c r="I102" i="60"/>
  <c r="I118" i="60"/>
  <c r="W118" i="60" s="1"/>
  <c r="I98" i="60"/>
  <c r="W98" i="60" s="1"/>
  <c r="I114" i="60"/>
  <c r="I89" i="60"/>
  <c r="W89" i="60" s="1"/>
  <c r="I105" i="60"/>
  <c r="W105" i="60" s="1"/>
  <c r="I121" i="60"/>
  <c r="W121" i="60" s="1"/>
  <c r="I101" i="60"/>
  <c r="W101" i="60" s="1"/>
  <c r="I117" i="60"/>
  <c r="W117" i="60" s="1"/>
  <c r="I87" i="60"/>
  <c r="W87" i="60" s="1"/>
  <c r="I103" i="60"/>
  <c r="W103" i="60" s="1"/>
  <c r="I119" i="60"/>
  <c r="W119" i="60" s="1"/>
  <c r="I99" i="60"/>
  <c r="W99" i="60" s="1"/>
  <c r="I115" i="60"/>
  <c r="W115" i="60" s="1"/>
  <c r="I96" i="60"/>
  <c r="I112" i="60"/>
  <c r="W112" i="60" s="1"/>
  <c r="I92" i="60"/>
  <c r="W92" i="60" s="1"/>
  <c r="I116" i="60"/>
  <c r="W116" i="60" s="1"/>
  <c r="I94" i="60"/>
  <c r="W94" i="60" s="1"/>
  <c r="I110" i="60"/>
  <c r="W110" i="60" s="1"/>
  <c r="I90" i="60"/>
  <c r="I106" i="60"/>
  <c r="W106" i="60" s="1"/>
  <c r="I122" i="60"/>
  <c r="W122" i="60" s="1"/>
  <c r="I97" i="60"/>
  <c r="W97" i="60" s="1"/>
  <c r="I113" i="60"/>
  <c r="W113" i="60" s="1"/>
  <c r="I109" i="60"/>
  <c r="W109" i="60" s="1"/>
  <c r="I93" i="60"/>
  <c r="W93" i="60" s="1"/>
  <c r="I95" i="60"/>
  <c r="W95" i="60" s="1"/>
  <c r="I111" i="60"/>
  <c r="W111" i="60" s="1"/>
  <c r="I91" i="60"/>
  <c r="W91" i="60" s="1"/>
  <c r="I107" i="60"/>
  <c r="W107" i="60" s="1"/>
  <c r="I88" i="60"/>
  <c r="W88" i="60" s="1"/>
  <c r="I104" i="60"/>
  <c r="W104" i="60" s="1"/>
  <c r="I120" i="60"/>
  <c r="I100" i="60"/>
  <c r="W100" i="60" s="1"/>
  <c r="I108" i="60"/>
  <c r="M23" i="47"/>
  <c r="O15" i="60"/>
  <c r="O31" i="60"/>
  <c r="O47" i="60"/>
  <c r="O27" i="60"/>
  <c r="O43" i="60"/>
  <c r="O25" i="60"/>
  <c r="O41" i="60"/>
  <c r="O21" i="60"/>
  <c r="O46" i="60"/>
  <c r="O16" i="60"/>
  <c r="O32" i="60"/>
  <c r="O48" i="60"/>
  <c r="O28" i="60"/>
  <c r="O44" i="60"/>
  <c r="O26" i="60"/>
  <c r="O42" i="60"/>
  <c r="O38" i="60"/>
  <c r="O22" i="60"/>
  <c r="O23" i="60"/>
  <c r="O39" i="60"/>
  <c r="O19" i="60"/>
  <c r="O35" i="60"/>
  <c r="O17" i="60"/>
  <c r="O33" i="60"/>
  <c r="O49" i="60"/>
  <c r="O30" i="60"/>
  <c r="O37" i="60"/>
  <c r="O24" i="60"/>
  <c r="O40" i="60"/>
  <c r="O20" i="60"/>
  <c r="O36" i="60"/>
  <c r="O18" i="60"/>
  <c r="O34" i="60"/>
  <c r="O50" i="60"/>
  <c r="O45" i="60"/>
  <c r="O29" i="60"/>
  <c r="S21" i="47"/>
  <c r="M237" i="60"/>
  <c r="M245" i="60"/>
  <c r="M253" i="60"/>
  <c r="M261" i="60"/>
  <c r="M246" i="60"/>
  <c r="M236" i="60"/>
  <c r="M252" i="60"/>
  <c r="M242" i="60"/>
  <c r="M262" i="60"/>
  <c r="M231" i="60"/>
  <c r="M239" i="60"/>
  <c r="M247" i="60"/>
  <c r="M255" i="60"/>
  <c r="M263" i="60"/>
  <c r="M250" i="60"/>
  <c r="M240" i="60"/>
  <c r="M256" i="60"/>
  <c r="M254" i="60"/>
  <c r="M233" i="60"/>
  <c r="M241" i="60"/>
  <c r="M249" i="60"/>
  <c r="M257" i="60"/>
  <c r="M265" i="60"/>
  <c r="M258" i="60"/>
  <c r="M244" i="60"/>
  <c r="M260" i="60"/>
  <c r="M266" i="60"/>
  <c r="M235" i="60"/>
  <c r="M243" i="60"/>
  <c r="M251" i="60"/>
  <c r="M259" i="60"/>
  <c r="M238" i="60"/>
  <c r="M232" i="60"/>
  <c r="M248" i="60"/>
  <c r="M264" i="60"/>
  <c r="M234" i="60"/>
  <c r="K170" i="60"/>
  <c r="Y170" i="60" s="1"/>
  <c r="K186" i="60"/>
  <c r="Y186" i="60" s="1"/>
  <c r="K164" i="60"/>
  <c r="K180" i="60"/>
  <c r="Y180" i="60" s="1"/>
  <c r="K174" i="60"/>
  <c r="Y174" i="60" s="1"/>
  <c r="K175" i="60"/>
  <c r="K183" i="60"/>
  <c r="K166" i="60"/>
  <c r="Y166" i="60" s="1"/>
  <c r="K176" i="60"/>
  <c r="Y176" i="60" s="1"/>
  <c r="K161" i="60"/>
  <c r="Y161" i="60" s="1"/>
  <c r="K177" i="60"/>
  <c r="K193" i="60"/>
  <c r="K171" i="60"/>
  <c r="Y171" i="60" s="1"/>
  <c r="K187" i="60"/>
  <c r="K189" i="60"/>
  <c r="K192" i="60"/>
  <c r="Y192" i="60" s="1"/>
  <c r="K184" i="60"/>
  <c r="Y184" i="60" s="1"/>
  <c r="K181" i="60"/>
  <c r="K162" i="60"/>
  <c r="Y162" i="60" s="1"/>
  <c r="K178" i="60"/>
  <c r="Y178" i="60" s="1"/>
  <c r="K194" i="60"/>
  <c r="K172" i="60"/>
  <c r="Y172" i="60" s="1"/>
  <c r="K188" i="60"/>
  <c r="K190" i="60"/>
  <c r="Y190" i="60" s="1"/>
  <c r="K167" i="60"/>
  <c r="Y167" i="60" s="1"/>
  <c r="K191" i="60"/>
  <c r="Y191" i="60" s="1"/>
  <c r="K182" i="60"/>
  <c r="K169" i="60"/>
  <c r="K185" i="60"/>
  <c r="Y185" i="60" s="1"/>
  <c r="K163" i="60"/>
  <c r="K179" i="60"/>
  <c r="Y179" i="60" s="1"/>
  <c r="K173" i="60"/>
  <c r="Y173" i="60" s="1"/>
  <c r="K159" i="60"/>
  <c r="K168" i="60"/>
  <c r="Y168" i="60" s="1"/>
  <c r="K165" i="60"/>
  <c r="K160" i="60"/>
  <c r="Y160" i="60" s="1"/>
  <c r="O26" i="47"/>
  <c r="F207" i="60"/>
  <c r="F223" i="60"/>
  <c r="F206" i="60"/>
  <c r="F222" i="60"/>
  <c r="F205" i="60"/>
  <c r="F212" i="60"/>
  <c r="F224" i="60"/>
  <c r="F209" i="60"/>
  <c r="F220" i="60"/>
  <c r="F195" i="60"/>
  <c r="F211" i="60"/>
  <c r="F227" i="60"/>
  <c r="F210" i="60"/>
  <c r="F226" i="60"/>
  <c r="F213" i="60"/>
  <c r="F200" i="60"/>
  <c r="F204" i="60"/>
  <c r="F217" i="60"/>
  <c r="F199" i="60"/>
  <c r="F215" i="60"/>
  <c r="F198" i="60"/>
  <c r="F214" i="60"/>
  <c r="F230" i="60"/>
  <c r="F221" i="60"/>
  <c r="F208" i="60"/>
  <c r="F228" i="60"/>
  <c r="F225" i="60"/>
  <c r="F203" i="60"/>
  <c r="F219" i="60"/>
  <c r="F202" i="60"/>
  <c r="F218" i="60"/>
  <c r="F197" i="60"/>
  <c r="F229" i="60"/>
  <c r="F216" i="60"/>
  <c r="F201" i="60"/>
  <c r="F196" i="60"/>
  <c r="F25" i="47"/>
  <c r="L94" i="60"/>
  <c r="L102" i="60"/>
  <c r="L110" i="60"/>
  <c r="L118" i="60"/>
  <c r="L99" i="60"/>
  <c r="L95" i="60"/>
  <c r="L93" i="60"/>
  <c r="L113" i="60"/>
  <c r="L97" i="60"/>
  <c r="L88" i="60"/>
  <c r="L96" i="60"/>
  <c r="L104" i="60"/>
  <c r="L112" i="60"/>
  <c r="L120" i="60"/>
  <c r="L107" i="60"/>
  <c r="L103" i="60"/>
  <c r="L101" i="60"/>
  <c r="L121" i="60"/>
  <c r="L90" i="60"/>
  <c r="L98" i="60"/>
  <c r="L106" i="60"/>
  <c r="L114" i="60"/>
  <c r="L122" i="60"/>
  <c r="L115" i="60"/>
  <c r="L111" i="60"/>
  <c r="L109" i="60"/>
  <c r="L105" i="60"/>
  <c r="L92" i="60"/>
  <c r="L100" i="60"/>
  <c r="L108" i="60"/>
  <c r="L116" i="60"/>
  <c r="L91" i="60"/>
  <c r="L87" i="60"/>
  <c r="L119" i="60"/>
  <c r="L117" i="60"/>
  <c r="L89" i="60"/>
  <c r="P23" i="47"/>
  <c r="G60" i="60"/>
  <c r="U60" i="60" s="1"/>
  <c r="G76" i="60"/>
  <c r="U76" i="60" s="1"/>
  <c r="G56" i="60"/>
  <c r="U56" i="60" s="1"/>
  <c r="G72" i="60"/>
  <c r="U72" i="60" s="1"/>
  <c r="G54" i="60"/>
  <c r="U54" i="60" s="1"/>
  <c r="G70" i="60"/>
  <c r="U70" i="60" s="1"/>
  <c r="G86" i="60"/>
  <c r="U86" i="60" s="1"/>
  <c r="G82" i="60"/>
  <c r="U82" i="60" s="1"/>
  <c r="G66" i="60"/>
  <c r="U66" i="60" s="1"/>
  <c r="G51" i="60"/>
  <c r="U51" i="60" s="1"/>
  <c r="G67" i="60"/>
  <c r="U67" i="60" s="1"/>
  <c r="G83" i="60"/>
  <c r="U83" i="60" s="1"/>
  <c r="G63" i="60"/>
  <c r="U63" i="60" s="1"/>
  <c r="G79" i="60"/>
  <c r="U79" i="60" s="1"/>
  <c r="G61" i="60"/>
  <c r="U61" i="60" s="1"/>
  <c r="G77" i="60"/>
  <c r="U77" i="60" s="1"/>
  <c r="G58" i="60"/>
  <c r="U58" i="60" s="1"/>
  <c r="G81" i="60"/>
  <c r="U81" i="60" s="1"/>
  <c r="G52" i="60"/>
  <c r="U52" i="60" s="1"/>
  <c r="G68" i="60"/>
  <c r="U68" i="60" s="1"/>
  <c r="G84" i="60"/>
  <c r="U84" i="60" s="1"/>
  <c r="G64" i="60"/>
  <c r="U64" i="60" s="1"/>
  <c r="G80" i="60"/>
  <c r="U80" i="60" s="1"/>
  <c r="G62" i="60"/>
  <c r="U62" i="60" s="1"/>
  <c r="G78" i="60"/>
  <c r="U78" i="60" s="1"/>
  <c r="G73" i="60"/>
  <c r="U73" i="60" s="1"/>
  <c r="G57" i="60"/>
  <c r="U57" i="60" s="1"/>
  <c r="G59" i="60"/>
  <c r="U59" i="60" s="1"/>
  <c r="G75" i="60"/>
  <c r="U75" i="60" s="1"/>
  <c r="G55" i="60"/>
  <c r="U55" i="60" s="1"/>
  <c r="G71" i="60"/>
  <c r="U71" i="60" s="1"/>
  <c r="G53" i="60"/>
  <c r="U53" i="60" s="1"/>
  <c r="G69" i="60"/>
  <c r="U69" i="60" s="1"/>
  <c r="G85" i="60"/>
  <c r="U85" i="60" s="1"/>
  <c r="G65" i="60"/>
  <c r="U65" i="60" s="1"/>
  <c r="G74" i="60"/>
  <c r="U74" i="60" s="1"/>
  <c r="G22" i="47"/>
  <c r="L234" i="60"/>
  <c r="L242" i="60"/>
  <c r="L250" i="60"/>
  <c r="L258" i="60"/>
  <c r="L266" i="60"/>
  <c r="L243" i="60"/>
  <c r="L259" i="60"/>
  <c r="L241" i="60"/>
  <c r="L257" i="60"/>
  <c r="L236" i="60"/>
  <c r="L244" i="60"/>
  <c r="L252" i="60"/>
  <c r="L260" i="60"/>
  <c r="L231" i="60"/>
  <c r="L247" i="60"/>
  <c r="L263" i="60"/>
  <c r="L245" i="60"/>
  <c r="L261" i="60"/>
  <c r="L238" i="60"/>
  <c r="L246" i="60"/>
  <c r="L254" i="60"/>
  <c r="L262" i="60"/>
  <c r="L235" i="60"/>
  <c r="L251" i="60"/>
  <c r="L233" i="60"/>
  <c r="L249" i="60"/>
  <c r="L265" i="60"/>
  <c r="L232" i="60"/>
  <c r="L264" i="60"/>
  <c r="L253" i="60"/>
  <c r="L240" i="60"/>
  <c r="L239" i="60"/>
  <c r="L248" i="60"/>
  <c r="L255" i="60"/>
  <c r="L256" i="60"/>
  <c r="L237" i="60"/>
  <c r="M199" i="60"/>
  <c r="M207" i="60"/>
  <c r="M215" i="60"/>
  <c r="M223" i="60"/>
  <c r="M195" i="60"/>
  <c r="M216" i="60"/>
  <c r="M210" i="60"/>
  <c r="M202" i="60"/>
  <c r="M226" i="60"/>
  <c r="M196" i="60"/>
  <c r="M201" i="60"/>
  <c r="M209" i="60"/>
  <c r="M217" i="60"/>
  <c r="M225" i="60"/>
  <c r="M204" i="60"/>
  <c r="M220" i="60"/>
  <c r="M222" i="60"/>
  <c r="M206" i="60"/>
  <c r="M197" i="60"/>
  <c r="M203" i="60"/>
  <c r="M211" i="60"/>
  <c r="M219" i="60"/>
  <c r="M227" i="60"/>
  <c r="M208" i="60"/>
  <c r="M224" i="60"/>
  <c r="M230" i="60"/>
  <c r="M214" i="60"/>
  <c r="M213" i="60"/>
  <c r="M228" i="60"/>
  <c r="M221" i="60"/>
  <c r="M200" i="60"/>
  <c r="M198" i="60"/>
  <c r="M229" i="60"/>
  <c r="M218" i="60"/>
  <c r="M205" i="60"/>
  <c r="M212" i="60"/>
  <c r="Q25" i="47"/>
  <c r="H126" i="60"/>
  <c r="H134" i="60"/>
  <c r="V134" i="60" s="1"/>
  <c r="H142" i="60"/>
  <c r="V142" i="60" s="1"/>
  <c r="H150" i="60"/>
  <c r="V150" i="60" s="1"/>
  <c r="H158" i="60"/>
  <c r="V158" i="60" s="1"/>
  <c r="H149" i="60"/>
  <c r="V149" i="60" s="1"/>
  <c r="H145" i="60"/>
  <c r="V145" i="60" s="1"/>
  <c r="H151" i="60"/>
  <c r="V151" i="60" s="1"/>
  <c r="H131" i="60"/>
  <c r="V131" i="60" s="1"/>
  <c r="H128" i="60"/>
  <c r="V128" i="60" s="1"/>
  <c r="H136" i="60"/>
  <c r="V136" i="60" s="1"/>
  <c r="H144" i="60"/>
  <c r="H152" i="60"/>
  <c r="V152" i="60" s="1"/>
  <c r="H125" i="60"/>
  <c r="V125" i="60" s="1"/>
  <c r="H157" i="60"/>
  <c r="V157" i="60" s="1"/>
  <c r="H127" i="60"/>
  <c r="V127" i="60" s="1"/>
  <c r="H139" i="60"/>
  <c r="V139" i="60" s="1"/>
  <c r="H155" i="60"/>
  <c r="V155" i="60" s="1"/>
  <c r="H130" i="60"/>
  <c r="V130" i="60" s="1"/>
  <c r="H138" i="60"/>
  <c r="H146" i="60"/>
  <c r="V146" i="60" s="1"/>
  <c r="H154" i="60"/>
  <c r="V154" i="60" s="1"/>
  <c r="H133" i="60"/>
  <c r="V133" i="60" s="1"/>
  <c r="H129" i="60"/>
  <c r="H135" i="60"/>
  <c r="H153" i="60"/>
  <c r="H123" i="60"/>
  <c r="V123" i="60" s="1"/>
  <c r="H140" i="60"/>
  <c r="V140" i="60" s="1"/>
  <c r="H137" i="60"/>
  <c r="V137" i="60" s="1"/>
  <c r="H148" i="60"/>
  <c r="V148" i="60" s="1"/>
  <c r="H143" i="60"/>
  <c r="V143" i="60" s="1"/>
  <c r="H124" i="60"/>
  <c r="V124" i="60" s="1"/>
  <c r="H156" i="60"/>
  <c r="H147" i="60"/>
  <c r="H132" i="60"/>
  <c r="H141" i="60"/>
  <c r="K24" i="47"/>
  <c r="N55" i="60"/>
  <c r="N63" i="60"/>
  <c r="N71" i="60"/>
  <c r="N79" i="60"/>
  <c r="N54" i="60"/>
  <c r="N86" i="60"/>
  <c r="N82" i="60"/>
  <c r="N80" i="60"/>
  <c r="N52" i="60"/>
  <c r="N57" i="60"/>
  <c r="N65" i="60"/>
  <c r="N73" i="60"/>
  <c r="N81" i="60"/>
  <c r="N62" i="60"/>
  <c r="N58" i="60"/>
  <c r="N56" i="60"/>
  <c r="N68" i="60"/>
  <c r="N84" i="60"/>
  <c r="N51" i="60"/>
  <c r="N59" i="60"/>
  <c r="N67" i="60"/>
  <c r="N75" i="60"/>
  <c r="N83" i="60"/>
  <c r="N70" i="60"/>
  <c r="N66" i="60"/>
  <c r="N64" i="60"/>
  <c r="N60" i="60"/>
  <c r="N61" i="60"/>
  <c r="N78" i="60"/>
  <c r="N69" i="60"/>
  <c r="N74" i="60"/>
  <c r="N77" i="60"/>
  <c r="N72" i="60"/>
  <c r="N53" i="60"/>
  <c r="N85" i="60"/>
  <c r="N76" i="60"/>
  <c r="R22" i="47"/>
  <c r="I22" i="60"/>
  <c r="W22" i="60" s="1"/>
  <c r="I38" i="60"/>
  <c r="W38" i="60" s="1"/>
  <c r="I18" i="60"/>
  <c r="I34" i="60"/>
  <c r="W34" i="60" s="1"/>
  <c r="I50" i="60"/>
  <c r="W50" i="60" s="1"/>
  <c r="I25" i="60"/>
  <c r="W25" i="60" s="1"/>
  <c r="I41" i="60"/>
  <c r="W41" i="60" s="1"/>
  <c r="I45" i="60"/>
  <c r="W45" i="60" s="1"/>
  <c r="I29" i="60"/>
  <c r="W29" i="60" s="1"/>
  <c r="I23" i="60"/>
  <c r="W23" i="60" s="1"/>
  <c r="I39" i="60"/>
  <c r="W39" i="60" s="1"/>
  <c r="I19" i="60"/>
  <c r="W19" i="60" s="1"/>
  <c r="I35" i="60"/>
  <c r="W35" i="60" s="1"/>
  <c r="I16" i="60"/>
  <c r="W16" i="60" s="1"/>
  <c r="I32" i="60"/>
  <c r="W32" i="60" s="1"/>
  <c r="I48" i="60"/>
  <c r="I20" i="60"/>
  <c r="W20" i="60" s="1"/>
  <c r="I44" i="60"/>
  <c r="W44" i="60" s="1"/>
  <c r="I30" i="60"/>
  <c r="I46" i="60"/>
  <c r="W46" i="60" s="1"/>
  <c r="I26" i="60"/>
  <c r="W26" i="60" s="1"/>
  <c r="I42" i="60"/>
  <c r="W42" i="60" s="1"/>
  <c r="I17" i="60"/>
  <c r="W17" i="60" s="1"/>
  <c r="I33" i="60"/>
  <c r="W33" i="60" s="1"/>
  <c r="I49" i="60"/>
  <c r="W49" i="60" s="1"/>
  <c r="I37" i="60"/>
  <c r="W37" i="60" s="1"/>
  <c r="I21" i="60"/>
  <c r="W21" i="60" s="1"/>
  <c r="I31" i="60"/>
  <c r="W31" i="60" s="1"/>
  <c r="I24" i="60"/>
  <c r="I47" i="60"/>
  <c r="W47" i="60" s="1"/>
  <c r="I40" i="60"/>
  <c r="W40" i="60" s="1"/>
  <c r="I27" i="60"/>
  <c r="W27" i="60" s="1"/>
  <c r="I28" i="60"/>
  <c r="W28" i="60" s="1"/>
  <c r="I15" i="60"/>
  <c r="W15" i="60" s="1"/>
  <c r="I43" i="60"/>
  <c r="W43" i="60" s="1"/>
  <c r="I36" i="60"/>
  <c r="M21" i="47"/>
  <c r="P200" i="60"/>
  <c r="P208" i="60"/>
  <c r="P216" i="60"/>
  <c r="P224" i="60"/>
  <c r="P195" i="60"/>
  <c r="P209" i="60"/>
  <c r="P225" i="60"/>
  <c r="P211" i="60"/>
  <c r="P227" i="60"/>
  <c r="P202" i="60"/>
  <c r="P210" i="60"/>
  <c r="P218" i="60"/>
  <c r="P226" i="60"/>
  <c r="P197" i="60"/>
  <c r="P213" i="60"/>
  <c r="P229" i="60"/>
  <c r="P215" i="60"/>
  <c r="P199" i="60"/>
  <c r="P196" i="60"/>
  <c r="P204" i="60"/>
  <c r="P212" i="60"/>
  <c r="P220" i="60"/>
  <c r="P228" i="60"/>
  <c r="P201" i="60"/>
  <c r="P217" i="60"/>
  <c r="P203" i="60"/>
  <c r="P219" i="60"/>
  <c r="T25" i="47"/>
  <c r="P198" i="60"/>
  <c r="P206" i="60"/>
  <c r="P214" i="60"/>
  <c r="P222" i="60"/>
  <c r="P230" i="60"/>
  <c r="P205" i="60"/>
  <c r="P221" i="60"/>
  <c r="P207" i="60"/>
  <c r="P223" i="60"/>
  <c r="K129" i="60"/>
  <c r="Y129" i="60" s="1"/>
  <c r="K145" i="60"/>
  <c r="K125" i="60"/>
  <c r="Y125" i="60" s="1"/>
  <c r="K134" i="60"/>
  <c r="Y134" i="60" s="1"/>
  <c r="K150" i="60"/>
  <c r="Y150" i="60" s="1"/>
  <c r="K132" i="60"/>
  <c r="Y132" i="60" s="1"/>
  <c r="K148" i="60"/>
  <c r="Y148" i="60" s="1"/>
  <c r="K135" i="60"/>
  <c r="Y135" i="60" s="1"/>
  <c r="K144" i="60"/>
  <c r="Y144" i="60" s="1"/>
  <c r="K130" i="60"/>
  <c r="Y130" i="60" s="1"/>
  <c r="K146" i="60"/>
  <c r="K141" i="60"/>
  <c r="K123" i="60"/>
  <c r="K139" i="60"/>
  <c r="K155" i="60"/>
  <c r="Y155" i="60" s="1"/>
  <c r="K143" i="60"/>
  <c r="Y143" i="60" s="1"/>
  <c r="K152" i="60"/>
  <c r="K136" i="60"/>
  <c r="Y136" i="60" s="1"/>
  <c r="K137" i="60"/>
  <c r="Y137" i="60" s="1"/>
  <c r="K153" i="60"/>
  <c r="K126" i="60"/>
  <c r="Y126" i="60" s="1"/>
  <c r="K142" i="60"/>
  <c r="Y142" i="60" s="1"/>
  <c r="K124" i="60"/>
  <c r="Y124" i="60" s="1"/>
  <c r="K140" i="60"/>
  <c r="K156" i="60"/>
  <c r="Y156" i="60" s="1"/>
  <c r="K157" i="60"/>
  <c r="K151" i="60"/>
  <c r="K138" i="60"/>
  <c r="Y138" i="60" s="1"/>
  <c r="K154" i="60"/>
  <c r="Y154" i="60" s="1"/>
  <c r="K133" i="60"/>
  <c r="K149" i="60"/>
  <c r="Y149" i="60" s="1"/>
  <c r="K131" i="60"/>
  <c r="Y131" i="60" s="1"/>
  <c r="K147" i="60"/>
  <c r="K128" i="60"/>
  <c r="K158" i="60"/>
  <c r="K127" i="60"/>
  <c r="O24" i="47"/>
  <c r="F95" i="60"/>
  <c r="F111" i="60"/>
  <c r="F94" i="60"/>
  <c r="F110" i="60"/>
  <c r="F93" i="60"/>
  <c r="F92" i="60"/>
  <c r="F104" i="60"/>
  <c r="F89" i="60"/>
  <c r="F121" i="60"/>
  <c r="F99" i="60"/>
  <c r="F115" i="60"/>
  <c r="F98" i="60"/>
  <c r="F114" i="60"/>
  <c r="F101" i="60"/>
  <c r="F116" i="60"/>
  <c r="F112" i="60"/>
  <c r="F97" i="60"/>
  <c r="F100" i="60"/>
  <c r="F87" i="60"/>
  <c r="F103" i="60"/>
  <c r="F119" i="60"/>
  <c r="F102" i="60"/>
  <c r="F118" i="60"/>
  <c r="F109" i="60"/>
  <c r="F88" i="60"/>
  <c r="F120" i="60"/>
  <c r="F105" i="60"/>
  <c r="F91" i="60"/>
  <c r="F107" i="60"/>
  <c r="F90" i="60"/>
  <c r="F106" i="60"/>
  <c r="F122" i="60"/>
  <c r="F117" i="60"/>
  <c r="F96" i="60"/>
  <c r="F108" i="60"/>
  <c r="F113" i="60"/>
  <c r="F23" i="47"/>
  <c r="L16" i="60"/>
  <c r="L24" i="60"/>
  <c r="L32" i="60"/>
  <c r="L40" i="60"/>
  <c r="L48" i="60"/>
  <c r="L35" i="60"/>
  <c r="L31" i="60"/>
  <c r="L29" i="60"/>
  <c r="L49" i="60"/>
  <c r="L18" i="60"/>
  <c r="L26" i="60"/>
  <c r="L34" i="60"/>
  <c r="L42" i="60"/>
  <c r="L50" i="60"/>
  <c r="L43" i="60"/>
  <c r="L39" i="60"/>
  <c r="L37" i="60"/>
  <c r="L41" i="60"/>
  <c r="L20" i="60"/>
  <c r="L28" i="60"/>
  <c r="L36" i="60"/>
  <c r="L44" i="60"/>
  <c r="L19" i="60"/>
  <c r="L15" i="60"/>
  <c r="L47" i="60"/>
  <c r="L45" i="60"/>
  <c r="L33" i="60"/>
  <c r="L22" i="60"/>
  <c r="L30" i="60"/>
  <c r="L38" i="60"/>
  <c r="L46" i="60"/>
  <c r="L27" i="60"/>
  <c r="L23" i="60"/>
  <c r="L21" i="60"/>
  <c r="L17" i="60"/>
  <c r="L25" i="60"/>
  <c r="P21" i="47"/>
  <c r="O234" i="60"/>
  <c r="O242" i="60"/>
  <c r="O250" i="60"/>
  <c r="O258" i="60"/>
  <c r="O266" i="60"/>
  <c r="O265" i="60"/>
  <c r="O243" i="60"/>
  <c r="O259" i="60"/>
  <c r="O261" i="60"/>
  <c r="O236" i="60"/>
  <c r="O244" i="60"/>
  <c r="O252" i="60"/>
  <c r="O260" i="60"/>
  <c r="O233" i="60"/>
  <c r="O231" i="60"/>
  <c r="O247" i="60"/>
  <c r="O263" i="60"/>
  <c r="O245" i="60"/>
  <c r="O238" i="60"/>
  <c r="O246" i="60"/>
  <c r="O254" i="60"/>
  <c r="O262" i="60"/>
  <c r="O241" i="60"/>
  <c r="O235" i="60"/>
  <c r="O251" i="60"/>
  <c r="O237" i="60"/>
  <c r="O257" i="60"/>
  <c r="O232" i="60"/>
  <c r="O240" i="60"/>
  <c r="O248" i="60"/>
  <c r="O256" i="60"/>
  <c r="O264" i="60"/>
  <c r="O253" i="60"/>
  <c r="O239" i="60"/>
  <c r="O255" i="60"/>
  <c r="O249" i="60"/>
  <c r="J16" i="63"/>
  <c r="K16" i="63"/>
  <c r="R16" i="63"/>
  <c r="N16" i="63"/>
  <c r="Q16" i="63"/>
  <c r="P16" i="63"/>
  <c r="L16" i="63"/>
  <c r="J12" i="63"/>
  <c r="J10" i="63"/>
  <c r="J13" i="63"/>
  <c r="R12" i="63"/>
  <c r="N11" i="63"/>
  <c r="Q14" i="63"/>
  <c r="L11" i="63"/>
  <c r="K11" i="63"/>
  <c r="R13" i="63"/>
  <c r="R15" i="63"/>
  <c r="Q13" i="63"/>
  <c r="R11" i="63"/>
  <c r="P14" i="63"/>
  <c r="Q15" i="63"/>
  <c r="N14" i="63"/>
  <c r="L12" i="63"/>
  <c r="K12" i="63"/>
  <c r="K10" i="63"/>
  <c r="K13" i="63"/>
  <c r="P10" i="63"/>
  <c r="J14" i="63"/>
  <c r="J11" i="63"/>
  <c r="L15" i="63"/>
  <c r="N12" i="63"/>
  <c r="J15" i="63"/>
  <c r="N15" i="63"/>
  <c r="K15" i="63"/>
  <c r="P12" i="63"/>
  <c r="K14" i="63"/>
  <c r="Q12" i="63"/>
  <c r="R10" i="63"/>
  <c r="L14" i="63"/>
  <c r="Q10" i="63"/>
  <c r="L10" i="63"/>
  <c r="P11" i="63"/>
  <c r="R14" i="63"/>
  <c r="N13" i="63"/>
  <c r="L13" i="63"/>
  <c r="N10" i="63"/>
  <c r="Q11" i="63"/>
  <c r="P13" i="63"/>
  <c r="P15" i="63"/>
  <c r="N33" i="62"/>
  <c r="N30" i="62"/>
  <c r="N32" i="62"/>
  <c r="N34" i="62"/>
  <c r="N31" i="62"/>
  <c r="Q261" i="60" a="1"/>
  <c r="Q261" i="60" s="1"/>
  <c r="Q231" i="60" a="1"/>
  <c r="Q231" i="60" s="1"/>
  <c r="Q255" i="60" a="1"/>
  <c r="Q255" i="60" s="1"/>
  <c r="Q195" i="60" a="1"/>
  <c r="Q195" i="60" s="1"/>
  <c r="Q123" i="60" a="1"/>
  <c r="Q123" i="60" s="1"/>
  <c r="Q51" i="60" a="1"/>
  <c r="Q51" i="60" s="1"/>
  <c r="Q243" i="60" a="1"/>
  <c r="Q243" i="60" s="1"/>
  <c r="Q237" i="60" a="1"/>
  <c r="Q237" i="60" s="1"/>
  <c r="Q249" i="60" a="1"/>
  <c r="Q249" i="60" s="1"/>
  <c r="Q93" i="60" a="1"/>
  <c r="Q93" i="60" s="1"/>
  <c r="Q39" i="60" a="1"/>
  <c r="Q39" i="60" s="1"/>
  <c r="Q111" i="60" a="1"/>
  <c r="Q111" i="60" s="1"/>
  <c r="Q207" i="60" a="1"/>
  <c r="Q207" i="60" s="1"/>
  <c r="Q135" i="60" a="1"/>
  <c r="Q135" i="60" s="1"/>
  <c r="Q33" i="60" a="1"/>
  <c r="Q33" i="60" s="1"/>
  <c r="Q105" i="60" a="1"/>
  <c r="Q105" i="60" s="1"/>
  <c r="Q117" i="60" a="1"/>
  <c r="Q117" i="60" s="1"/>
  <c r="Q159" i="60" a="1"/>
  <c r="Q159" i="60" s="1"/>
  <c r="Q87" i="60" a="1"/>
  <c r="Q87" i="60" s="1"/>
  <c r="Q201" i="60" a="1"/>
  <c r="Q201" i="60" s="1"/>
  <c r="Q183" i="60" a="1"/>
  <c r="Q183" i="60" s="1"/>
  <c r="Q99" i="60" a="1"/>
  <c r="Q99" i="60" s="1"/>
  <c r="Q27" i="60" a="1"/>
  <c r="Q27" i="60" s="1"/>
  <c r="Q69" i="60" a="1"/>
  <c r="Q69" i="60" s="1"/>
  <c r="Q177" i="60" a="1"/>
  <c r="Q177" i="60" s="1"/>
  <c r="Q45" i="60" a="1"/>
  <c r="Q45" i="60" s="1"/>
  <c r="Q15" i="60" a="1"/>
  <c r="Q15" i="60" s="1"/>
  <c r="Q21" i="60" a="1"/>
  <c r="Q21" i="60" s="1"/>
  <c r="Q165" i="60" a="1"/>
  <c r="Q165" i="60" s="1"/>
  <c r="Q75" i="60" a="1"/>
  <c r="Q75" i="60" s="1"/>
  <c r="Q63" i="60" a="1"/>
  <c r="Q63" i="60" s="1"/>
  <c r="Q213" i="60" a="1"/>
  <c r="Q213" i="60" s="1"/>
  <c r="Q81" i="60" a="1"/>
  <c r="Q81" i="60" s="1"/>
  <c r="Q189" i="60" a="1"/>
  <c r="Q189" i="60" s="1"/>
  <c r="Q129" i="60" a="1"/>
  <c r="Q129" i="60" s="1"/>
  <c r="Q57" i="60" a="1"/>
  <c r="Q57" i="60" s="1"/>
  <c r="Q147" i="60" a="1"/>
  <c r="Q147" i="60" s="1"/>
  <c r="Q219" i="60" a="1"/>
  <c r="Q219" i="60" s="1"/>
  <c r="Q171" i="60" a="1"/>
  <c r="Q171" i="60" s="1"/>
  <c r="Q141" i="60" a="1"/>
  <c r="Q141" i="60" s="1"/>
  <c r="Q153" i="60" a="1"/>
  <c r="Q153" i="60" s="1"/>
  <c r="Q225" i="60" a="1"/>
  <c r="Q225" i="60" s="1"/>
  <c r="T254" i="60" a="1"/>
  <c r="T254" i="60" s="1"/>
  <c r="T242" i="60" a="1"/>
  <c r="T242" i="60" s="1"/>
  <c r="T248" i="60" a="1"/>
  <c r="T248" i="60" s="1"/>
  <c r="T200" i="60" a="1"/>
  <c r="T200" i="60" s="1"/>
  <c r="T128" i="60" a="1"/>
  <c r="T128" i="60" s="1"/>
  <c r="T56" i="60" a="1"/>
  <c r="T56" i="60" s="1"/>
  <c r="T26" i="60" a="1"/>
  <c r="T26" i="60" s="1"/>
  <c r="T98" i="60" a="1"/>
  <c r="T98" i="60" s="1"/>
  <c r="T206" i="60" a="1"/>
  <c r="T206" i="60" s="1"/>
  <c r="T140" i="60" a="1"/>
  <c r="T140" i="60" s="1"/>
  <c r="T68" i="60" a="1"/>
  <c r="T68" i="60" s="1"/>
  <c r="T212" i="60" a="1"/>
  <c r="T212" i="60" s="1"/>
  <c r="T236" i="60" a="1"/>
  <c r="T236" i="60" s="1"/>
  <c r="T260" i="60" a="1"/>
  <c r="T260" i="60" s="1"/>
  <c r="T266" i="60" a="1"/>
  <c r="T266" i="60" s="1"/>
  <c r="T32" i="60" a="1"/>
  <c r="T32" i="60" s="1"/>
  <c r="T152" i="60" a="1"/>
  <c r="T152" i="60" s="1"/>
  <c r="T44" i="60" a="1"/>
  <c r="T44" i="60" s="1"/>
  <c r="T182" i="60" a="1"/>
  <c r="T182" i="60" s="1"/>
  <c r="T74" i="60" a="1"/>
  <c r="T74" i="60" s="1"/>
  <c r="T194" i="60" a="1"/>
  <c r="T194" i="60" s="1"/>
  <c r="T122" i="60" a="1"/>
  <c r="T122" i="60" s="1"/>
  <c r="T164" i="60" a="1"/>
  <c r="T164" i="60" s="1"/>
  <c r="T92" i="60" a="1"/>
  <c r="T92" i="60" s="1"/>
  <c r="T20" i="60" a="1"/>
  <c r="T20" i="60" s="1"/>
  <c r="T62" i="60" a="1"/>
  <c r="T62" i="60" s="1"/>
  <c r="T176" i="60" a="1"/>
  <c r="T176" i="60" s="1"/>
  <c r="T188" i="60" a="1"/>
  <c r="T188" i="60" s="1"/>
  <c r="T146" i="60" a="1"/>
  <c r="T146" i="60" s="1"/>
  <c r="T50" i="60" a="1"/>
  <c r="T50" i="60" s="1"/>
  <c r="T134" i="60" a="1"/>
  <c r="T134" i="60" s="1"/>
  <c r="T104" i="60" a="1"/>
  <c r="T104" i="60" s="1"/>
  <c r="T224" i="60" a="1"/>
  <c r="T224" i="60" s="1"/>
  <c r="T218" i="60" a="1"/>
  <c r="T218" i="60" s="1"/>
  <c r="T230" i="60" a="1"/>
  <c r="T230" i="60" s="1"/>
  <c r="T170" i="60" a="1"/>
  <c r="T170" i="60" s="1"/>
  <c r="T80" i="60" a="1"/>
  <c r="T80" i="60" s="1"/>
  <c r="T116" i="60" a="1"/>
  <c r="T116" i="60" s="1"/>
  <c r="T110" i="60" a="1"/>
  <c r="T110" i="60" s="1"/>
  <c r="T38" i="60" a="1"/>
  <c r="T38" i="60" s="1"/>
  <c r="T158" i="60" a="1"/>
  <c r="T158" i="60" s="1"/>
  <c r="T86" i="60" a="1"/>
  <c r="T86" i="60" s="1"/>
  <c r="P12" i="79"/>
  <c r="P15" i="79"/>
  <c r="R264" i="60" a="1"/>
  <c r="R264" i="60" s="1"/>
  <c r="R234" i="60" a="1"/>
  <c r="R234" i="60" s="1"/>
  <c r="R258" i="60" a="1"/>
  <c r="R258" i="60" s="1"/>
  <c r="R198" i="60" a="1"/>
  <c r="R198" i="60" s="1"/>
  <c r="R126" i="60" a="1"/>
  <c r="R126" i="60" s="1"/>
  <c r="R54" i="60" a="1"/>
  <c r="R54" i="60" s="1"/>
  <c r="R186" i="60" a="1"/>
  <c r="R186" i="60" s="1"/>
  <c r="R42" i="60" a="1"/>
  <c r="R42" i="60" s="1"/>
  <c r="R108" i="60" a="1"/>
  <c r="R108" i="60" s="1"/>
  <c r="R216" i="60" a="1"/>
  <c r="R216" i="60" s="1"/>
  <c r="R36" i="60" a="1"/>
  <c r="R36" i="60" s="1"/>
  <c r="R48" i="60" a="1"/>
  <c r="R48" i="60" s="1"/>
  <c r="R120" i="60" a="1"/>
  <c r="R120" i="60" s="1"/>
  <c r="R192" i="60" a="1"/>
  <c r="R192" i="60" s="1"/>
  <c r="R246" i="60" a="1"/>
  <c r="R246" i="60" s="1"/>
  <c r="R240" i="60" a="1"/>
  <c r="R240" i="60" s="1"/>
  <c r="R252" i="60" a="1"/>
  <c r="R252" i="60" s="1"/>
  <c r="R222" i="60" a="1"/>
  <c r="R222" i="60" s="1"/>
  <c r="R156" i="60" a="1"/>
  <c r="R156" i="60" s="1"/>
  <c r="R30" i="60" a="1"/>
  <c r="R30" i="60" s="1"/>
  <c r="R102" i="60" a="1"/>
  <c r="R102" i="60" s="1"/>
  <c r="R96" i="60" a="1"/>
  <c r="R96" i="60" s="1"/>
  <c r="R18" i="60" a="1"/>
  <c r="R18" i="60" s="1"/>
  <c r="R180" i="60" a="1"/>
  <c r="R180" i="60" s="1"/>
  <c r="R174" i="60" a="1"/>
  <c r="R174" i="60" s="1"/>
  <c r="R24" i="60" a="1"/>
  <c r="R24" i="60" s="1"/>
  <c r="R204" i="60" a="1"/>
  <c r="R204" i="60" s="1"/>
  <c r="R162" i="60" a="1"/>
  <c r="R162" i="60" s="1"/>
  <c r="R150" i="60" a="1"/>
  <c r="R150" i="60" s="1"/>
  <c r="R144" i="60" a="1"/>
  <c r="R144" i="60" s="1"/>
  <c r="R84" i="60" a="1"/>
  <c r="R84" i="60" s="1"/>
  <c r="R210" i="60" a="1"/>
  <c r="R210" i="60" s="1"/>
  <c r="R60" i="60" a="1"/>
  <c r="R60" i="60" s="1"/>
  <c r="R132" i="60" a="1"/>
  <c r="R132" i="60" s="1"/>
  <c r="R78" i="60" a="1"/>
  <c r="R78" i="60" s="1"/>
  <c r="R90" i="60" a="1"/>
  <c r="R90" i="60" s="1"/>
  <c r="R114" i="60" a="1"/>
  <c r="R114" i="60" s="1"/>
  <c r="R72" i="60" a="1"/>
  <c r="R72" i="60" s="1"/>
  <c r="R228" i="60" a="1"/>
  <c r="R228" i="60" s="1"/>
  <c r="R138" i="60" a="1"/>
  <c r="R138" i="60" s="1"/>
  <c r="R66" i="60" a="1"/>
  <c r="R66" i="60" s="1"/>
  <c r="R168" i="60" a="1"/>
  <c r="R168" i="60" s="1"/>
  <c r="N8" i="62"/>
  <c r="N11" i="62"/>
  <c r="N9" i="62"/>
  <c r="N10" i="62"/>
  <c r="N12" i="62"/>
  <c r="M26" i="61"/>
  <c r="H297" i="79" s="1" a="1"/>
  <c r="H297" i="79" s="1"/>
  <c r="AC15" i="79" s="1" a="1"/>
  <c r="AC15" i="79" s="1"/>
  <c r="N42" i="47"/>
  <c r="M24" i="61"/>
  <c r="H295" i="79" s="1" a="1"/>
  <c r="H295" i="79" s="1"/>
  <c r="AC13" i="79" s="1" a="1"/>
  <c r="AC13" i="79" s="1"/>
  <c r="N40" i="47"/>
  <c r="N12" i="61"/>
  <c r="I285" i="79" s="1" a="1"/>
  <c r="I285" i="79" s="1"/>
  <c r="N16" i="79" s="1" a="1"/>
  <c r="N16" i="79" s="1"/>
  <c r="O16" i="79" s="1"/>
  <c r="P16" i="79" s="1"/>
  <c r="O32" i="47"/>
  <c r="F10" i="61"/>
  <c r="F30" i="47"/>
  <c r="L24" i="61"/>
  <c r="M40" i="47"/>
  <c r="O199" i="60"/>
  <c r="O206" i="60"/>
  <c r="O214" i="60"/>
  <c r="O222" i="60"/>
  <c r="O230" i="60"/>
  <c r="O201" i="60"/>
  <c r="O229" i="60"/>
  <c r="O215" i="60"/>
  <c r="O197" i="60"/>
  <c r="O200" i="60"/>
  <c r="O208" i="60"/>
  <c r="O216" i="60"/>
  <c r="O224" i="60"/>
  <c r="O195" i="60"/>
  <c r="O209" i="60"/>
  <c r="O203" i="60"/>
  <c r="O219" i="60"/>
  <c r="O205" i="60"/>
  <c r="O202" i="60"/>
  <c r="O210" i="60"/>
  <c r="O218" i="60"/>
  <c r="O226" i="60"/>
  <c r="O196" i="60"/>
  <c r="O213" i="60"/>
  <c r="O207" i="60"/>
  <c r="O223" i="60"/>
  <c r="O217" i="60"/>
  <c r="O204" i="60"/>
  <c r="O212" i="60"/>
  <c r="O220" i="60"/>
  <c r="O228" i="60"/>
  <c r="O198" i="60"/>
  <c r="O225" i="60"/>
  <c r="O211" i="60"/>
  <c r="O227" i="60"/>
  <c r="O221" i="60"/>
  <c r="S25" i="47"/>
  <c r="J125" i="60"/>
  <c r="X125" i="60" s="1"/>
  <c r="J131" i="60"/>
  <c r="X131" i="60" s="1"/>
  <c r="J139" i="60"/>
  <c r="J147" i="60"/>
  <c r="J155" i="60"/>
  <c r="X155" i="60" s="1"/>
  <c r="J144" i="60"/>
  <c r="X144" i="60" s="1"/>
  <c r="J140" i="60"/>
  <c r="X140" i="60" s="1"/>
  <c r="J146" i="60"/>
  <c r="X146" i="60" s="1"/>
  <c r="J156" i="60"/>
  <c r="J142" i="60"/>
  <c r="X142" i="60" s="1"/>
  <c r="J127" i="60"/>
  <c r="J133" i="60"/>
  <c r="X133" i="60" s="1"/>
  <c r="J141" i="60"/>
  <c r="J149" i="60"/>
  <c r="X149" i="60" s="1"/>
  <c r="J157" i="60"/>
  <c r="J152" i="60"/>
  <c r="X152" i="60" s="1"/>
  <c r="J148" i="60"/>
  <c r="X148" i="60" s="1"/>
  <c r="J154" i="60"/>
  <c r="X154" i="60" s="1"/>
  <c r="J134" i="60"/>
  <c r="X134" i="60" s="1"/>
  <c r="J123" i="60"/>
  <c r="J135" i="60"/>
  <c r="J143" i="60"/>
  <c r="X143" i="60" s="1"/>
  <c r="J151" i="60"/>
  <c r="X151" i="60" s="1"/>
  <c r="J128" i="60"/>
  <c r="X128" i="60" s="1"/>
  <c r="J124" i="60"/>
  <c r="X124" i="60" s="1"/>
  <c r="J130" i="60"/>
  <c r="X130" i="60" s="1"/>
  <c r="J126" i="60"/>
  <c r="X126" i="60" s="1"/>
  <c r="J150" i="60"/>
  <c r="J129" i="60"/>
  <c r="J137" i="60"/>
  <c r="X137" i="60" s="1"/>
  <c r="J145" i="60"/>
  <c r="X145" i="60" s="1"/>
  <c r="J153" i="60"/>
  <c r="J136" i="60"/>
  <c r="X136" i="60" s="1"/>
  <c r="J132" i="60"/>
  <c r="J138" i="60"/>
  <c r="X138" i="60" s="1"/>
  <c r="J158" i="60"/>
  <c r="X158" i="60" s="1"/>
  <c r="N24" i="47"/>
  <c r="P58" i="60"/>
  <c r="P66" i="60"/>
  <c r="P74" i="60"/>
  <c r="P82" i="60"/>
  <c r="P65" i="60"/>
  <c r="P61" i="60"/>
  <c r="P51" i="60"/>
  <c r="P83" i="60"/>
  <c r="P71" i="60"/>
  <c r="P52" i="60"/>
  <c r="P60" i="60"/>
  <c r="P68" i="60"/>
  <c r="P76" i="60"/>
  <c r="P84" i="60"/>
  <c r="P73" i="60"/>
  <c r="P69" i="60"/>
  <c r="P59" i="60"/>
  <c r="P55" i="60"/>
  <c r="P54" i="60"/>
  <c r="P62" i="60"/>
  <c r="P70" i="60"/>
  <c r="P78" i="60"/>
  <c r="P86" i="60"/>
  <c r="P81" i="60"/>
  <c r="P77" i="60"/>
  <c r="P67" i="60"/>
  <c r="P79" i="60"/>
  <c r="P56" i="60"/>
  <c r="P64" i="60"/>
  <c r="P72" i="60"/>
  <c r="P80" i="60"/>
  <c r="P57" i="60"/>
  <c r="P53" i="60"/>
  <c r="P85" i="60"/>
  <c r="P75" i="60"/>
  <c r="P63" i="60"/>
  <c r="T22" i="47"/>
  <c r="K17" i="60"/>
  <c r="Y17" i="60" s="1"/>
  <c r="K26" i="60"/>
  <c r="K42" i="60"/>
  <c r="Y42" i="60" s="1"/>
  <c r="K22" i="60"/>
  <c r="Y22" i="60" s="1"/>
  <c r="K38" i="60"/>
  <c r="Y38" i="60" s="1"/>
  <c r="K35" i="60"/>
  <c r="Y35" i="60" s="1"/>
  <c r="K15" i="60"/>
  <c r="K24" i="60"/>
  <c r="Y24" i="60" s="1"/>
  <c r="K16" i="60"/>
  <c r="Y16" i="60" s="1"/>
  <c r="K33" i="60"/>
  <c r="Y33" i="60" s="1"/>
  <c r="K49" i="60"/>
  <c r="K29" i="60"/>
  <c r="Y29" i="60" s="1"/>
  <c r="K45" i="60"/>
  <c r="Y45" i="60" s="1"/>
  <c r="K20" i="60"/>
  <c r="K36" i="60"/>
  <c r="Y36" i="60" s="1"/>
  <c r="K39" i="60"/>
  <c r="Y39" i="60" s="1"/>
  <c r="K31" i="60"/>
  <c r="Y31" i="60" s="1"/>
  <c r="K18" i="60"/>
  <c r="Y18" i="60" s="1"/>
  <c r="K34" i="60"/>
  <c r="Y34" i="60" s="1"/>
  <c r="K50" i="60"/>
  <c r="K30" i="60"/>
  <c r="Y30" i="60" s="1"/>
  <c r="K46" i="60"/>
  <c r="Y46" i="60" s="1"/>
  <c r="K27" i="60"/>
  <c r="K43" i="60"/>
  <c r="Y43" i="60" s="1"/>
  <c r="K32" i="60"/>
  <c r="Y32" i="60" s="1"/>
  <c r="K23" i="60"/>
  <c r="Y23" i="60" s="1"/>
  <c r="K48" i="60"/>
  <c r="Y48" i="60" s="1"/>
  <c r="K25" i="60"/>
  <c r="Y25" i="60" s="1"/>
  <c r="K41" i="60"/>
  <c r="Y41" i="60" s="1"/>
  <c r="K21" i="60"/>
  <c r="K37" i="60"/>
  <c r="K19" i="60"/>
  <c r="Y19" i="60" s="1"/>
  <c r="K28" i="60"/>
  <c r="Y28" i="60" s="1"/>
  <c r="K44" i="60"/>
  <c r="Y44" i="60" s="1"/>
  <c r="K47" i="60"/>
  <c r="Y47" i="60" s="1"/>
  <c r="K40" i="60"/>
  <c r="Y40" i="60" s="1"/>
  <c r="O21" i="47"/>
  <c r="K232" i="60"/>
  <c r="Y232" i="60" s="1"/>
  <c r="K236" i="60"/>
  <c r="K240" i="60"/>
  <c r="Y240" i="60" s="1"/>
  <c r="K244" i="60"/>
  <c r="Y244" i="60" s="1"/>
  <c r="K248" i="60"/>
  <c r="K252" i="60"/>
  <c r="Y252" i="60" s="1"/>
  <c r="K256" i="60"/>
  <c r="Y256" i="60" s="1"/>
  <c r="K260" i="60"/>
  <c r="K264" i="60"/>
  <c r="Y264" i="60" s="1"/>
  <c r="K263" i="60"/>
  <c r="Y263" i="60" s="1"/>
  <c r="K237" i="60"/>
  <c r="Y237" i="60" s="1"/>
  <c r="K245" i="60"/>
  <c r="Y245" i="60" s="1"/>
  <c r="K253" i="60"/>
  <c r="Y253" i="60" s="1"/>
  <c r="K261" i="60"/>
  <c r="K235" i="60"/>
  <c r="K259" i="60"/>
  <c r="Y259" i="60" s="1"/>
  <c r="K239" i="60"/>
  <c r="Y239" i="60" s="1"/>
  <c r="K251" i="60"/>
  <c r="Y251" i="60" s="1"/>
  <c r="K234" i="60"/>
  <c r="Y234" i="60" s="1"/>
  <c r="K238" i="60"/>
  <c r="Y238" i="60" s="1"/>
  <c r="K242" i="60"/>
  <c r="Y242" i="60" s="1"/>
  <c r="K246" i="60"/>
  <c r="Y246" i="60" s="1"/>
  <c r="K250" i="60"/>
  <c r="Y250" i="60" s="1"/>
  <c r="K254" i="60"/>
  <c r="Y254" i="60" s="1"/>
  <c r="K258" i="60"/>
  <c r="Y258" i="60" s="1"/>
  <c r="K262" i="60"/>
  <c r="Y262" i="60" s="1"/>
  <c r="K266" i="60"/>
  <c r="Y266" i="60" s="1"/>
  <c r="K233" i="60"/>
  <c r="Y233" i="60" s="1"/>
  <c r="K241" i="60"/>
  <c r="K249" i="60"/>
  <c r="K257" i="60"/>
  <c r="Y257" i="60" s="1"/>
  <c r="K265" i="60"/>
  <c r="Y265" i="60" s="1"/>
  <c r="K247" i="60"/>
  <c r="Y247" i="60" s="1"/>
  <c r="K231" i="60"/>
  <c r="K243" i="60"/>
  <c r="Y243" i="60" s="1"/>
  <c r="K255" i="60"/>
  <c r="Y255" i="60" s="1"/>
  <c r="G172" i="60"/>
  <c r="U172" i="60" s="1"/>
  <c r="G188" i="60"/>
  <c r="U188" i="60" s="1"/>
  <c r="G174" i="60"/>
  <c r="U174" i="60" s="1"/>
  <c r="G190" i="60"/>
  <c r="U190" i="60" s="1"/>
  <c r="G184" i="60"/>
  <c r="U184" i="60" s="1"/>
  <c r="G162" i="60"/>
  <c r="U162" i="60" s="1"/>
  <c r="G194" i="60"/>
  <c r="U194" i="60" s="1"/>
  <c r="G175" i="60"/>
  <c r="U175" i="60" s="1"/>
  <c r="G169" i="60"/>
  <c r="U169" i="60" s="1"/>
  <c r="G163" i="60"/>
  <c r="U163" i="60" s="1"/>
  <c r="G179" i="60"/>
  <c r="U179" i="60" s="1"/>
  <c r="G165" i="60"/>
  <c r="U165" i="60" s="1"/>
  <c r="G181" i="60"/>
  <c r="U181" i="60" s="1"/>
  <c r="G167" i="60"/>
  <c r="U167" i="60" s="1"/>
  <c r="G170" i="60"/>
  <c r="U170" i="60" s="1"/>
  <c r="G177" i="60"/>
  <c r="U177" i="60" s="1"/>
  <c r="G185" i="60"/>
  <c r="U185" i="60" s="1"/>
  <c r="G176" i="60"/>
  <c r="U176" i="60" s="1"/>
  <c r="G164" i="60"/>
  <c r="U164" i="60" s="1"/>
  <c r="G180" i="60"/>
  <c r="U180" i="60" s="1"/>
  <c r="G166" i="60"/>
  <c r="U166" i="60" s="1"/>
  <c r="G182" i="60"/>
  <c r="U182" i="60" s="1"/>
  <c r="G168" i="60"/>
  <c r="U168" i="60" s="1"/>
  <c r="G186" i="60"/>
  <c r="U186" i="60" s="1"/>
  <c r="G178" i="60"/>
  <c r="U178" i="60" s="1"/>
  <c r="G159" i="60"/>
  <c r="U159" i="60" s="1"/>
  <c r="G191" i="60"/>
  <c r="U191" i="60" s="1"/>
  <c r="G171" i="60"/>
  <c r="U171" i="60" s="1"/>
  <c r="G187" i="60"/>
  <c r="U187" i="60" s="1"/>
  <c r="G173" i="60"/>
  <c r="U173" i="60" s="1"/>
  <c r="G189" i="60"/>
  <c r="U189" i="60" s="1"/>
  <c r="G183" i="60"/>
  <c r="U183" i="60" s="1"/>
  <c r="G161" i="60"/>
  <c r="U161" i="60" s="1"/>
  <c r="G193" i="60"/>
  <c r="U193" i="60" s="1"/>
  <c r="G160" i="60"/>
  <c r="U160" i="60" s="1"/>
  <c r="G192" i="60"/>
  <c r="U192" i="60" s="1"/>
  <c r="G26" i="47"/>
  <c r="M133" i="60"/>
  <c r="M149" i="60"/>
  <c r="M129" i="60"/>
  <c r="M145" i="60"/>
  <c r="M135" i="60"/>
  <c r="M151" i="60"/>
  <c r="M139" i="60"/>
  <c r="M131" i="60"/>
  <c r="M123" i="60"/>
  <c r="M124" i="60"/>
  <c r="M140" i="60"/>
  <c r="M156" i="60"/>
  <c r="M136" i="60"/>
  <c r="M126" i="60"/>
  <c r="M142" i="60"/>
  <c r="M158" i="60"/>
  <c r="M154" i="60"/>
  <c r="M146" i="60"/>
  <c r="M125" i="60"/>
  <c r="M141" i="60"/>
  <c r="M157" i="60"/>
  <c r="M137" i="60"/>
  <c r="M127" i="60"/>
  <c r="M143" i="60"/>
  <c r="M130" i="60"/>
  <c r="M155" i="60"/>
  <c r="M152" i="60"/>
  <c r="M132" i="60"/>
  <c r="M148" i="60"/>
  <c r="M128" i="60"/>
  <c r="M144" i="60"/>
  <c r="M134" i="60"/>
  <c r="M150" i="60"/>
  <c r="M147" i="60"/>
  <c r="M138" i="60"/>
  <c r="M153" i="60"/>
  <c r="Q24" i="47"/>
  <c r="H94" i="60"/>
  <c r="V94" i="60" s="1"/>
  <c r="H102" i="60"/>
  <c r="V102" i="60" s="1"/>
  <c r="H110" i="60"/>
  <c r="V110" i="60" s="1"/>
  <c r="H118" i="60"/>
  <c r="V118" i="60" s="1"/>
  <c r="H101" i="60"/>
  <c r="V101" i="60" s="1"/>
  <c r="H97" i="60"/>
  <c r="V97" i="60" s="1"/>
  <c r="H87" i="60"/>
  <c r="H119" i="60"/>
  <c r="V119" i="60" s="1"/>
  <c r="H91" i="60"/>
  <c r="V91" i="60" s="1"/>
  <c r="H88" i="60"/>
  <c r="V88" i="60" s="1"/>
  <c r="H96" i="60"/>
  <c r="H104" i="60"/>
  <c r="V104" i="60" s="1"/>
  <c r="H112" i="60"/>
  <c r="V112" i="60" s="1"/>
  <c r="H120" i="60"/>
  <c r="H109" i="60"/>
  <c r="V109" i="60" s="1"/>
  <c r="H105" i="60"/>
  <c r="H95" i="60"/>
  <c r="V95" i="60" s="1"/>
  <c r="H107" i="60"/>
  <c r="V107" i="60" s="1"/>
  <c r="H90" i="60"/>
  <c r="H98" i="60"/>
  <c r="V98" i="60" s="1"/>
  <c r="H106" i="60"/>
  <c r="V106" i="60" s="1"/>
  <c r="H114" i="60"/>
  <c r="H122" i="60"/>
  <c r="V122" i="60" s="1"/>
  <c r="H117" i="60"/>
  <c r="V117" i="60" s="1"/>
  <c r="H113" i="60"/>
  <c r="V113" i="60" s="1"/>
  <c r="H103" i="60"/>
  <c r="V103" i="60" s="1"/>
  <c r="H115" i="60"/>
  <c r="V115" i="60" s="1"/>
  <c r="H92" i="60"/>
  <c r="V92" i="60" s="1"/>
  <c r="H100" i="60"/>
  <c r="V100" i="60" s="1"/>
  <c r="H108" i="60"/>
  <c r="H116" i="60"/>
  <c r="V116" i="60" s="1"/>
  <c r="H93" i="60"/>
  <c r="H89" i="60"/>
  <c r="V89" i="60" s="1"/>
  <c r="H121" i="60"/>
  <c r="V121" i="60" s="1"/>
  <c r="H111" i="60"/>
  <c r="V111" i="60" s="1"/>
  <c r="H99" i="60"/>
  <c r="K23" i="47"/>
  <c r="N21" i="60"/>
  <c r="N29" i="60"/>
  <c r="N37" i="60"/>
  <c r="N45" i="60"/>
  <c r="N30" i="60"/>
  <c r="N26" i="60"/>
  <c r="N16" i="60"/>
  <c r="N48" i="60"/>
  <c r="N20" i="60"/>
  <c r="N15" i="60"/>
  <c r="N23" i="60"/>
  <c r="N31" i="60"/>
  <c r="N39" i="60"/>
  <c r="N47" i="60"/>
  <c r="N38" i="60"/>
  <c r="N34" i="60"/>
  <c r="N24" i="60"/>
  <c r="N36" i="60"/>
  <c r="N17" i="60"/>
  <c r="N25" i="60"/>
  <c r="N33" i="60"/>
  <c r="N41" i="60"/>
  <c r="N49" i="60"/>
  <c r="N46" i="60"/>
  <c r="N42" i="60"/>
  <c r="N32" i="60"/>
  <c r="N28" i="60"/>
  <c r="N19" i="60"/>
  <c r="N27" i="60"/>
  <c r="N35" i="60"/>
  <c r="N43" i="60"/>
  <c r="N22" i="60"/>
  <c r="N18" i="60"/>
  <c r="N50" i="60"/>
  <c r="N40" i="60"/>
  <c r="N44" i="60"/>
  <c r="R21" i="47"/>
  <c r="F235" i="60"/>
  <c r="F251" i="60"/>
  <c r="F234" i="60"/>
  <c r="F250" i="60"/>
  <c r="F266" i="60"/>
  <c r="F261" i="60"/>
  <c r="F240" i="60"/>
  <c r="F252" i="60"/>
  <c r="F257" i="60"/>
  <c r="F239" i="60"/>
  <c r="F255" i="60"/>
  <c r="F238" i="60"/>
  <c r="F254" i="60"/>
  <c r="F237" i="60"/>
  <c r="F236" i="60"/>
  <c r="F248" i="60"/>
  <c r="F233" i="60"/>
  <c r="F265" i="60"/>
  <c r="F243" i="60"/>
  <c r="F259" i="60"/>
  <c r="F242" i="60"/>
  <c r="F258" i="60"/>
  <c r="F245" i="60"/>
  <c r="F260" i="60"/>
  <c r="F256" i="60"/>
  <c r="F241" i="60"/>
  <c r="F244" i="60"/>
  <c r="F246" i="60"/>
  <c r="F264" i="60"/>
  <c r="F231" i="60"/>
  <c r="F262" i="60"/>
  <c r="F249" i="60"/>
  <c r="F247" i="60"/>
  <c r="F253" i="60"/>
  <c r="F263" i="60"/>
  <c r="F232" i="60"/>
  <c r="N165" i="60"/>
  <c r="N173" i="60"/>
  <c r="N181" i="60"/>
  <c r="N189" i="60"/>
  <c r="N174" i="60"/>
  <c r="N168" i="60"/>
  <c r="N162" i="60"/>
  <c r="N188" i="60"/>
  <c r="N186" i="60"/>
  <c r="N159" i="60"/>
  <c r="N167" i="60"/>
  <c r="N175" i="60"/>
  <c r="N183" i="60"/>
  <c r="N191" i="60"/>
  <c r="N182" i="60"/>
  <c r="N176" i="60"/>
  <c r="N178" i="60"/>
  <c r="N164" i="60"/>
  <c r="N161" i="60"/>
  <c r="N169" i="60"/>
  <c r="N177" i="60"/>
  <c r="N185" i="60"/>
  <c r="N193" i="60"/>
  <c r="N190" i="60"/>
  <c r="N184" i="60"/>
  <c r="N194" i="60"/>
  <c r="N180" i="60"/>
  <c r="R26" i="47"/>
  <c r="N163" i="60"/>
  <c r="N171" i="60"/>
  <c r="N179" i="60"/>
  <c r="N187" i="60"/>
  <c r="N166" i="60"/>
  <c r="N160" i="60"/>
  <c r="N192" i="60"/>
  <c r="N172" i="60"/>
  <c r="N170" i="60"/>
  <c r="I200" i="60"/>
  <c r="W200" i="60" s="1"/>
  <c r="I207" i="60"/>
  <c r="I215" i="60"/>
  <c r="W215" i="60" s="1"/>
  <c r="I223" i="60"/>
  <c r="W223" i="60" s="1"/>
  <c r="I204" i="60"/>
  <c r="W204" i="60" s="1"/>
  <c r="I214" i="60"/>
  <c r="W214" i="60" s="1"/>
  <c r="I230" i="60"/>
  <c r="W230" i="60" s="1"/>
  <c r="I216" i="60"/>
  <c r="W216" i="60" s="1"/>
  <c r="I198" i="60"/>
  <c r="I201" i="60"/>
  <c r="I209" i="60"/>
  <c r="W209" i="60" s="1"/>
  <c r="I217" i="60"/>
  <c r="W217" i="60" s="1"/>
  <c r="I225" i="60"/>
  <c r="I212" i="60"/>
  <c r="W212" i="60" s="1"/>
  <c r="I202" i="60"/>
  <c r="W202" i="60" s="1"/>
  <c r="I218" i="60"/>
  <c r="W218" i="60" s="1"/>
  <c r="I208" i="60"/>
  <c r="W208" i="60" s="1"/>
  <c r="I224" i="60"/>
  <c r="W224" i="60" s="1"/>
  <c r="I199" i="60"/>
  <c r="W199" i="60" s="1"/>
  <c r="I203" i="60"/>
  <c r="W203" i="60" s="1"/>
  <c r="I211" i="60"/>
  <c r="W211" i="60" s="1"/>
  <c r="I219" i="60"/>
  <c r="I227" i="60"/>
  <c r="W227" i="60" s="1"/>
  <c r="I196" i="60"/>
  <c r="W196" i="60" s="1"/>
  <c r="I206" i="60"/>
  <c r="W206" i="60" s="1"/>
  <c r="I222" i="60"/>
  <c r="I220" i="60"/>
  <c r="W220" i="60" s="1"/>
  <c r="I228" i="60"/>
  <c r="I205" i="60"/>
  <c r="W205" i="60" s="1"/>
  <c r="I197" i="60"/>
  <c r="W197" i="60" s="1"/>
  <c r="I213" i="60"/>
  <c r="I210" i="60"/>
  <c r="M25" i="47"/>
  <c r="I221" i="60"/>
  <c r="W221" i="60" s="1"/>
  <c r="I226" i="60"/>
  <c r="W226" i="60" s="1"/>
  <c r="I229" i="60"/>
  <c r="W229" i="60" s="1"/>
  <c r="I195" i="60"/>
  <c r="O88" i="60"/>
  <c r="O104" i="60"/>
  <c r="O120" i="60"/>
  <c r="O100" i="60"/>
  <c r="O116" i="60"/>
  <c r="O98" i="60"/>
  <c r="O114" i="60"/>
  <c r="O117" i="60"/>
  <c r="O118" i="60"/>
  <c r="O95" i="60"/>
  <c r="O111" i="60"/>
  <c r="O91" i="60"/>
  <c r="O107" i="60"/>
  <c r="O89" i="60"/>
  <c r="O105" i="60"/>
  <c r="O121" i="60"/>
  <c r="O94" i="60"/>
  <c r="O93" i="60"/>
  <c r="O96" i="60"/>
  <c r="O112" i="60"/>
  <c r="O92" i="60"/>
  <c r="O108" i="60"/>
  <c r="O90" i="60"/>
  <c r="O106" i="60"/>
  <c r="O122" i="60"/>
  <c r="O109" i="60"/>
  <c r="O110" i="60"/>
  <c r="O103" i="60"/>
  <c r="O97" i="60"/>
  <c r="O119" i="60"/>
  <c r="O113" i="60"/>
  <c r="O99" i="60"/>
  <c r="O102" i="60"/>
  <c r="S23" i="47"/>
  <c r="O87" i="60"/>
  <c r="O115" i="60"/>
  <c r="O101" i="60"/>
  <c r="J61" i="60"/>
  <c r="J69" i="60"/>
  <c r="J77" i="60"/>
  <c r="X77" i="60" s="1"/>
  <c r="J85" i="60"/>
  <c r="X85" i="60" s="1"/>
  <c r="J80" i="60"/>
  <c r="X80" i="60" s="1"/>
  <c r="J76" i="60"/>
  <c r="X76" i="60" s="1"/>
  <c r="J74" i="60"/>
  <c r="X74" i="60" s="1"/>
  <c r="J86" i="60"/>
  <c r="X86" i="60" s="1"/>
  <c r="J55" i="60"/>
  <c r="X55" i="60" s="1"/>
  <c r="J63" i="60"/>
  <c r="J71" i="60"/>
  <c r="X71" i="60" s="1"/>
  <c r="J79" i="60"/>
  <c r="X79" i="60" s="1"/>
  <c r="J56" i="60"/>
  <c r="X56" i="60" s="1"/>
  <c r="J52" i="60"/>
  <c r="X52" i="60" s="1"/>
  <c r="J84" i="60"/>
  <c r="X84" i="60" s="1"/>
  <c r="J82" i="60"/>
  <c r="X82" i="60" s="1"/>
  <c r="J78" i="60"/>
  <c r="X78" i="60" s="1"/>
  <c r="J51" i="60"/>
  <c r="J57" i="60"/>
  <c r="J65" i="60"/>
  <c r="X65" i="60" s="1"/>
  <c r="J73" i="60"/>
  <c r="X73" i="60" s="1"/>
  <c r="J81" i="60"/>
  <c r="J64" i="60"/>
  <c r="X64" i="60" s="1"/>
  <c r="J60" i="60"/>
  <c r="X60" i="60" s="1"/>
  <c r="J58" i="60"/>
  <c r="X58" i="60" s="1"/>
  <c r="J62" i="60"/>
  <c r="X62" i="60" s="1"/>
  <c r="J70" i="60"/>
  <c r="X70" i="60" s="1"/>
  <c r="J53" i="60"/>
  <c r="X53" i="60" s="1"/>
  <c r="J83" i="60"/>
  <c r="X83" i="60" s="1"/>
  <c r="J54" i="60"/>
  <c r="J59" i="60"/>
  <c r="X59" i="60" s="1"/>
  <c r="J72" i="60"/>
  <c r="N22" i="47"/>
  <c r="J67" i="60"/>
  <c r="J68" i="60"/>
  <c r="X68" i="60" s="1"/>
  <c r="J75" i="60"/>
  <c r="J66" i="60"/>
  <c r="X66" i="60" s="1"/>
  <c r="P232" i="60"/>
  <c r="P240" i="60"/>
  <c r="P248" i="60"/>
  <c r="P256" i="60"/>
  <c r="P264" i="60"/>
  <c r="P241" i="60"/>
  <c r="P257" i="60"/>
  <c r="P235" i="60"/>
  <c r="P251" i="60"/>
  <c r="P234" i="60"/>
  <c r="P242" i="60"/>
  <c r="P250" i="60"/>
  <c r="P258" i="60"/>
  <c r="P266" i="60"/>
  <c r="P245" i="60"/>
  <c r="P261" i="60"/>
  <c r="P239" i="60"/>
  <c r="P255" i="60"/>
  <c r="P236" i="60"/>
  <c r="P244" i="60"/>
  <c r="P252" i="60"/>
  <c r="P260" i="60"/>
  <c r="P233" i="60"/>
  <c r="P249" i="60"/>
  <c r="P265" i="60"/>
  <c r="P243" i="60"/>
  <c r="P259" i="60"/>
  <c r="P238" i="60"/>
  <c r="P246" i="60"/>
  <c r="P254" i="60"/>
  <c r="P262" i="60"/>
  <c r="P237" i="60"/>
  <c r="P253" i="60"/>
  <c r="P231" i="60"/>
  <c r="P247" i="60"/>
  <c r="P263" i="60"/>
  <c r="L200" i="60"/>
  <c r="L206" i="60"/>
  <c r="L214" i="60"/>
  <c r="L222" i="60"/>
  <c r="L230" i="60"/>
  <c r="L211" i="60"/>
  <c r="L227" i="60"/>
  <c r="L209" i="60"/>
  <c r="L225" i="60"/>
  <c r="L195" i="60"/>
  <c r="L208" i="60"/>
  <c r="L216" i="60"/>
  <c r="L224" i="60"/>
  <c r="L197" i="60"/>
  <c r="L215" i="60"/>
  <c r="L199" i="60"/>
  <c r="L213" i="60"/>
  <c r="L229" i="60"/>
  <c r="L196" i="60"/>
  <c r="L202" i="60"/>
  <c r="L210" i="60"/>
  <c r="L218" i="60"/>
  <c r="L226" i="60"/>
  <c r="L203" i="60"/>
  <c r="L219" i="60"/>
  <c r="L201" i="60"/>
  <c r="L217" i="60"/>
  <c r="L198" i="60"/>
  <c r="L204" i="60"/>
  <c r="L212" i="60"/>
  <c r="L220" i="60"/>
  <c r="L228" i="60"/>
  <c r="L207" i="60"/>
  <c r="L223" i="60"/>
  <c r="L205" i="60"/>
  <c r="L221" i="60"/>
  <c r="P25" i="47"/>
  <c r="G131" i="60"/>
  <c r="U131" i="60" s="1"/>
  <c r="G147" i="60"/>
  <c r="U147" i="60" s="1"/>
  <c r="G127" i="60"/>
  <c r="U127" i="60" s="1"/>
  <c r="G143" i="60"/>
  <c r="U143" i="60" s="1"/>
  <c r="G125" i="60"/>
  <c r="U125" i="60" s="1"/>
  <c r="G141" i="60"/>
  <c r="U141" i="60" s="1"/>
  <c r="G157" i="60"/>
  <c r="U157" i="60" s="1"/>
  <c r="G129" i="60"/>
  <c r="U129" i="60" s="1"/>
  <c r="G130" i="60"/>
  <c r="U130" i="60" s="1"/>
  <c r="G132" i="60"/>
  <c r="U132" i="60" s="1"/>
  <c r="G148" i="60"/>
  <c r="U148" i="60" s="1"/>
  <c r="G128" i="60"/>
  <c r="U128" i="60" s="1"/>
  <c r="G144" i="60"/>
  <c r="U144" i="60" s="1"/>
  <c r="G126" i="60"/>
  <c r="U126" i="60" s="1"/>
  <c r="G142" i="60"/>
  <c r="U142" i="60" s="1"/>
  <c r="G158" i="60"/>
  <c r="U158" i="60" s="1"/>
  <c r="G146" i="60"/>
  <c r="U146" i="60" s="1"/>
  <c r="G154" i="60"/>
  <c r="U154" i="60" s="1"/>
  <c r="G123" i="60"/>
  <c r="U123" i="60" s="1"/>
  <c r="G139" i="60"/>
  <c r="U139" i="60" s="1"/>
  <c r="G155" i="60"/>
  <c r="U155" i="60" s="1"/>
  <c r="G135" i="60"/>
  <c r="U135" i="60" s="1"/>
  <c r="G151" i="60"/>
  <c r="U151" i="60" s="1"/>
  <c r="G133" i="60"/>
  <c r="U133" i="60" s="1"/>
  <c r="G149" i="60"/>
  <c r="U149" i="60" s="1"/>
  <c r="G137" i="60"/>
  <c r="U137" i="60" s="1"/>
  <c r="G145" i="60"/>
  <c r="U145" i="60" s="1"/>
  <c r="G124" i="60"/>
  <c r="U124" i="60" s="1"/>
  <c r="G140" i="60"/>
  <c r="U140" i="60" s="1"/>
  <c r="G156" i="60"/>
  <c r="U156" i="60" s="1"/>
  <c r="G136" i="60"/>
  <c r="U136" i="60" s="1"/>
  <c r="G152" i="60"/>
  <c r="U152" i="60" s="1"/>
  <c r="G134" i="60"/>
  <c r="U134" i="60" s="1"/>
  <c r="G150" i="60"/>
  <c r="U150" i="60" s="1"/>
  <c r="G153" i="60"/>
  <c r="U153" i="60" s="1"/>
  <c r="G138" i="60"/>
  <c r="U138" i="60" s="1"/>
  <c r="G24" i="47"/>
  <c r="M60" i="60"/>
  <c r="M76" i="60"/>
  <c r="M56" i="60"/>
  <c r="M72" i="60"/>
  <c r="M54" i="60"/>
  <c r="M70" i="60"/>
  <c r="M86" i="60"/>
  <c r="M58" i="60"/>
  <c r="M82" i="60"/>
  <c r="M61" i="60"/>
  <c r="M77" i="60"/>
  <c r="M57" i="60"/>
  <c r="M73" i="60"/>
  <c r="M55" i="60"/>
  <c r="M71" i="60"/>
  <c r="M51" i="60"/>
  <c r="M75" i="60"/>
  <c r="M74" i="60"/>
  <c r="M52" i="60"/>
  <c r="M68" i="60"/>
  <c r="M84" i="60"/>
  <c r="M64" i="60"/>
  <c r="M80" i="60"/>
  <c r="M62" i="60"/>
  <c r="M78" i="60"/>
  <c r="M66" i="60"/>
  <c r="M59" i="60"/>
  <c r="M53" i="60"/>
  <c r="M69" i="60"/>
  <c r="M85" i="60"/>
  <c r="M65" i="60"/>
  <c r="M81" i="60"/>
  <c r="M63" i="60"/>
  <c r="M79" i="60"/>
  <c r="M83" i="60"/>
  <c r="M67" i="60"/>
  <c r="Q22" i="47"/>
  <c r="H16" i="60"/>
  <c r="V16" i="60" s="1"/>
  <c r="H24" i="60"/>
  <c r="H32" i="60"/>
  <c r="V32" i="60" s="1"/>
  <c r="H40" i="60"/>
  <c r="V40" i="60" s="1"/>
  <c r="H48" i="60"/>
  <c r="H37" i="60"/>
  <c r="V37" i="60" s="1"/>
  <c r="H33" i="60"/>
  <c r="H23" i="60"/>
  <c r="V23" i="60" s="1"/>
  <c r="H43" i="60"/>
  <c r="V43" i="60" s="1"/>
  <c r="H18" i="60"/>
  <c r="H26" i="60"/>
  <c r="V26" i="60" s="1"/>
  <c r="H34" i="60"/>
  <c r="V34" i="60" s="1"/>
  <c r="H42" i="60"/>
  <c r="V42" i="60" s="1"/>
  <c r="H50" i="60"/>
  <c r="V50" i="60" s="1"/>
  <c r="H45" i="60"/>
  <c r="H41" i="60"/>
  <c r="V41" i="60" s="1"/>
  <c r="H31" i="60"/>
  <c r="V31" i="60" s="1"/>
  <c r="H35" i="60"/>
  <c r="V35" i="60" s="1"/>
  <c r="H20" i="60"/>
  <c r="V20" i="60" s="1"/>
  <c r="H28" i="60"/>
  <c r="V28" i="60" s="1"/>
  <c r="H36" i="60"/>
  <c r="H44" i="60"/>
  <c r="V44" i="60" s="1"/>
  <c r="H21" i="60"/>
  <c r="H17" i="60"/>
  <c r="V17" i="60" s="1"/>
  <c r="H49" i="60"/>
  <c r="V49" i="60" s="1"/>
  <c r="H39" i="60"/>
  <c r="H19" i="60"/>
  <c r="V19" i="60" s="1"/>
  <c r="H22" i="60"/>
  <c r="V22" i="60" s="1"/>
  <c r="H30" i="60"/>
  <c r="H38" i="60"/>
  <c r="V38" i="60" s="1"/>
  <c r="H46" i="60"/>
  <c r="V46" i="60" s="1"/>
  <c r="H29" i="60"/>
  <c r="V29" i="60" s="1"/>
  <c r="H25" i="60"/>
  <c r="V25" i="60" s="1"/>
  <c r="H15" i="60"/>
  <c r="H47" i="60"/>
  <c r="V47" i="60" s="1"/>
  <c r="H27" i="60"/>
  <c r="K21" i="47"/>
  <c r="S243" i="60" a="1"/>
  <c r="S243" i="60" s="1"/>
  <c r="S255" i="60" a="1"/>
  <c r="S255" i="60" s="1"/>
  <c r="S261" i="60" a="1"/>
  <c r="S261" i="60" s="1"/>
  <c r="S195" i="60" a="1"/>
  <c r="S195" i="60" s="1"/>
  <c r="S123" i="60" a="1"/>
  <c r="S123" i="60" s="1"/>
  <c r="S51" i="60" a="1"/>
  <c r="S51" i="60" s="1"/>
  <c r="S207" i="60" a="1"/>
  <c r="S207" i="60" s="1"/>
  <c r="S75" i="60" a="1"/>
  <c r="S75" i="60" s="1"/>
  <c r="S39" i="60" a="1"/>
  <c r="S39" i="60" s="1"/>
  <c r="S183" i="60" a="1"/>
  <c r="S183" i="60" s="1"/>
  <c r="S45" i="60" a="1"/>
  <c r="S45" i="60" s="1"/>
  <c r="S153" i="60" a="1"/>
  <c r="S153" i="60" s="1"/>
  <c r="S117" i="60" a="1"/>
  <c r="S117" i="60" s="1"/>
  <c r="S21" i="60" a="1"/>
  <c r="S21" i="60" s="1"/>
  <c r="S57" i="60" a="1"/>
  <c r="S57" i="60" s="1"/>
  <c r="S93" i="60" a="1"/>
  <c r="S93" i="60" s="1"/>
  <c r="S171" i="60" a="1"/>
  <c r="S171" i="60" s="1"/>
  <c r="S249" i="60" a="1"/>
  <c r="S249" i="60" s="1"/>
  <c r="S237" i="60" a="1"/>
  <c r="S237" i="60" s="1"/>
  <c r="S231" i="60" a="1"/>
  <c r="S231" i="60" s="1"/>
  <c r="S135" i="60" a="1"/>
  <c r="S135" i="60" s="1"/>
  <c r="S189" i="60" a="1"/>
  <c r="S189" i="60" s="1"/>
  <c r="S165" i="60" a="1"/>
  <c r="S165" i="60" s="1"/>
  <c r="S69" i="60" a="1"/>
  <c r="S69" i="60" s="1"/>
  <c r="S27" i="60" a="1"/>
  <c r="S27" i="60" s="1"/>
  <c r="S111" i="60" a="1"/>
  <c r="S111" i="60" s="1"/>
  <c r="S225" i="60" a="1"/>
  <c r="S225" i="60" s="1"/>
  <c r="S201" i="60" a="1"/>
  <c r="S201" i="60" s="1"/>
  <c r="S141" i="60" a="1"/>
  <c r="S141" i="60" s="1"/>
  <c r="S177" i="60" a="1"/>
  <c r="S177" i="60" s="1"/>
  <c r="S87" i="60" a="1"/>
  <c r="S87" i="60" s="1"/>
  <c r="S99" i="60" a="1"/>
  <c r="S99" i="60" s="1"/>
  <c r="S63" i="60" a="1"/>
  <c r="S63" i="60" s="1"/>
  <c r="S219" i="60" a="1"/>
  <c r="S219" i="60" s="1"/>
  <c r="S129" i="60" a="1"/>
  <c r="S129" i="60" s="1"/>
  <c r="S213" i="60" a="1"/>
  <c r="S213" i="60" s="1"/>
  <c r="S33" i="60" a="1"/>
  <c r="S33" i="60" s="1"/>
  <c r="S159" i="60" a="1"/>
  <c r="S159" i="60" s="1"/>
  <c r="S15" i="60" a="1"/>
  <c r="S15" i="60" s="1"/>
  <c r="S147" i="60" a="1"/>
  <c r="S147" i="60" s="1"/>
  <c r="S81" i="60" a="1"/>
  <c r="S81" i="60" s="1"/>
  <c r="S105" i="60" a="1"/>
  <c r="S105" i="60" s="1"/>
  <c r="Q246" i="60" a="1"/>
  <c r="Q246" i="60" s="1"/>
  <c r="Q252" i="60" a="1"/>
  <c r="Q252" i="60" s="1"/>
  <c r="Q240" i="60" a="1"/>
  <c r="Q240" i="60" s="1"/>
  <c r="Q198" i="60" a="1"/>
  <c r="Q198" i="60" s="1"/>
  <c r="Q126" i="60" a="1"/>
  <c r="Q126" i="60" s="1"/>
  <c r="Q54" i="60" a="1"/>
  <c r="Q54" i="60" s="1"/>
  <c r="Q234" i="60" a="1"/>
  <c r="Q234" i="60" s="1"/>
  <c r="Q60" i="60" a="1"/>
  <c r="Q60" i="60" s="1"/>
  <c r="Q168" i="60" a="1"/>
  <c r="Q168" i="60" s="1"/>
  <c r="Q186" i="60" a="1"/>
  <c r="Q186" i="60" s="1"/>
  <c r="Q174" i="60" a="1"/>
  <c r="Q174" i="60" s="1"/>
  <c r="Q84" i="60" a="1"/>
  <c r="Q84" i="60" s="1"/>
  <c r="Q156" i="60" a="1"/>
  <c r="Q156" i="60" s="1"/>
  <c r="Q144" i="60" a="1"/>
  <c r="Q144" i="60" s="1"/>
  <c r="Q72" i="60" a="1"/>
  <c r="Q72" i="60" s="1"/>
  <c r="Q258" i="60" a="1"/>
  <c r="Q258" i="60" s="1"/>
  <c r="Q204" i="60" a="1"/>
  <c r="Q204" i="60" s="1"/>
  <c r="Q222" i="60" a="1"/>
  <c r="Q222" i="60" s="1"/>
  <c r="Q150" i="60" a="1"/>
  <c r="Q150" i="60" s="1"/>
  <c r="Q102" i="60" a="1"/>
  <c r="Q102" i="60" s="1"/>
  <c r="Q48" i="60" a="1"/>
  <c r="Q48" i="60" s="1"/>
  <c r="Q108" i="60" a="1"/>
  <c r="Q108" i="60" s="1"/>
  <c r="Q264" i="60" a="1"/>
  <c r="Q264" i="60" s="1"/>
  <c r="Q162" i="60" a="1"/>
  <c r="Q162" i="60" s="1"/>
  <c r="Q132" i="60" a="1"/>
  <c r="Q132" i="60" s="1"/>
  <c r="Q114" i="60" a="1"/>
  <c r="Q114" i="60" s="1"/>
  <c r="Q42" i="60" a="1"/>
  <c r="Q42" i="60" s="1"/>
  <c r="Q210" i="60" a="1"/>
  <c r="Q210" i="60" s="1"/>
  <c r="Q66" i="60" a="1"/>
  <c r="Q66" i="60" s="1"/>
  <c r="Q120" i="60" a="1"/>
  <c r="Q120" i="60" s="1"/>
  <c r="Q216" i="60" a="1"/>
  <c r="Q216" i="60" s="1"/>
  <c r="Q90" i="60" a="1"/>
  <c r="Q90" i="60" s="1"/>
  <c r="Q18" i="60" a="1"/>
  <c r="Q18" i="60" s="1"/>
  <c r="Q24" i="60" a="1"/>
  <c r="Q24" i="60" s="1"/>
  <c r="Q96" i="60" a="1"/>
  <c r="Q96" i="60" s="1"/>
  <c r="Q78" i="60" a="1"/>
  <c r="Q78" i="60" s="1"/>
  <c r="Q30" i="60" a="1"/>
  <c r="Q30" i="60" s="1"/>
  <c r="Q138" i="60" a="1"/>
  <c r="Q138" i="60" s="1"/>
  <c r="Q192" i="60" a="1"/>
  <c r="Q192" i="60" s="1"/>
  <c r="Q228" i="60" a="1"/>
  <c r="Q228" i="60" s="1"/>
  <c r="Q180" i="60" a="1"/>
  <c r="Q180" i="60" s="1"/>
  <c r="Q36" i="60" a="1"/>
  <c r="Q36" i="60" s="1"/>
  <c r="N28" i="61"/>
  <c r="I299" i="79" s="1" a="1"/>
  <c r="I299" i="79" s="1"/>
  <c r="AD16" i="79" s="1" a="1"/>
  <c r="AD16" i="79" s="1"/>
  <c r="AE16" i="79" s="1"/>
  <c r="AF16" i="79" s="1"/>
  <c r="O44" i="47"/>
  <c r="G24" i="61"/>
  <c r="G40" i="47"/>
  <c r="N27" i="61"/>
  <c r="I298" i="79" s="1" a="1"/>
  <c r="I298" i="79" s="1"/>
  <c r="AD17" i="79" s="1" a="1"/>
  <c r="AD17" i="79" s="1"/>
  <c r="O43" i="47"/>
  <c r="F28" i="61"/>
  <c r="F44" i="47"/>
  <c r="F12" i="61"/>
  <c r="F32" i="47"/>
  <c r="P162" i="60"/>
  <c r="P170" i="60"/>
  <c r="P178" i="60"/>
  <c r="P186" i="60"/>
  <c r="P194" i="60"/>
  <c r="P185" i="60"/>
  <c r="P179" i="60"/>
  <c r="P159" i="60"/>
  <c r="P183" i="60"/>
  <c r="P164" i="60"/>
  <c r="P172" i="60"/>
  <c r="P180" i="60"/>
  <c r="P188" i="60"/>
  <c r="P161" i="60"/>
  <c r="P193" i="60"/>
  <c r="P187" i="60"/>
  <c r="P175" i="60"/>
  <c r="P173" i="60"/>
  <c r="P166" i="60"/>
  <c r="P174" i="60"/>
  <c r="P182" i="60"/>
  <c r="P190" i="60"/>
  <c r="P169" i="60"/>
  <c r="P163" i="60"/>
  <c r="P165" i="60"/>
  <c r="P191" i="60"/>
  <c r="P189" i="60"/>
  <c r="P160" i="60"/>
  <c r="P168" i="60"/>
  <c r="P176" i="60"/>
  <c r="P184" i="60"/>
  <c r="P192" i="60"/>
  <c r="P177" i="60"/>
  <c r="P171" i="60"/>
  <c r="P181" i="60"/>
  <c r="P167" i="60"/>
  <c r="T26" i="47"/>
  <c r="K195" i="60"/>
  <c r="K206" i="60"/>
  <c r="K214" i="60"/>
  <c r="Y214" i="60" s="1"/>
  <c r="K222" i="60"/>
  <c r="Y222" i="60" s="1"/>
  <c r="K230" i="60"/>
  <c r="Y230" i="60" s="1"/>
  <c r="K199" i="60"/>
  <c r="K209" i="60"/>
  <c r="Y209" i="60" s="1"/>
  <c r="K225" i="60"/>
  <c r="K227" i="60"/>
  <c r="Y227" i="60" s="1"/>
  <c r="K196" i="60"/>
  <c r="Y196" i="60" s="1"/>
  <c r="K208" i="60"/>
  <c r="Y208" i="60" s="1"/>
  <c r="K216" i="60"/>
  <c r="Y216" i="60" s="1"/>
  <c r="K224" i="60"/>
  <c r="K207" i="60"/>
  <c r="K200" i="60"/>
  <c r="Y200" i="60" s="1"/>
  <c r="K213" i="60"/>
  <c r="K229" i="60"/>
  <c r="K197" i="60"/>
  <c r="Y197" i="60" s="1"/>
  <c r="K202" i="60"/>
  <c r="Y202" i="60" s="1"/>
  <c r="K210" i="60"/>
  <c r="Y210" i="60" s="1"/>
  <c r="K218" i="60"/>
  <c r="Y218" i="60" s="1"/>
  <c r="K226" i="60"/>
  <c r="Y226" i="60" s="1"/>
  <c r="K219" i="60"/>
  <c r="K201" i="60"/>
  <c r="K217" i="60"/>
  <c r="Y217" i="60" s="1"/>
  <c r="K203" i="60"/>
  <c r="Y203" i="60" s="1"/>
  <c r="K198" i="60"/>
  <c r="Y198" i="60" s="1"/>
  <c r="K204" i="60"/>
  <c r="Y204" i="60" s="1"/>
  <c r="K212" i="60"/>
  <c r="K220" i="60"/>
  <c r="Y220" i="60" s="1"/>
  <c r="K228" i="60"/>
  <c r="Y228" i="60" s="1"/>
  <c r="K223" i="60"/>
  <c r="Y223" i="60" s="1"/>
  <c r="K205" i="60"/>
  <c r="Y205" i="60" s="1"/>
  <c r="K221" i="60"/>
  <c r="Y221" i="60" s="1"/>
  <c r="K215" i="60"/>
  <c r="Y215" i="60" s="1"/>
  <c r="K211" i="60"/>
  <c r="Y211" i="60" s="1"/>
  <c r="O25" i="47"/>
  <c r="F135" i="60"/>
  <c r="F151" i="60"/>
  <c r="F134" i="60"/>
  <c r="F150" i="60"/>
  <c r="F133" i="60"/>
  <c r="F140" i="60"/>
  <c r="F152" i="60"/>
  <c r="F137" i="60"/>
  <c r="F148" i="60"/>
  <c r="F123" i="60"/>
  <c r="F139" i="60"/>
  <c r="F155" i="60"/>
  <c r="F138" i="60"/>
  <c r="F154" i="60"/>
  <c r="F141" i="60"/>
  <c r="F128" i="60"/>
  <c r="F132" i="60"/>
  <c r="F145" i="60"/>
  <c r="F127" i="60"/>
  <c r="F143" i="60"/>
  <c r="F126" i="60"/>
  <c r="F142" i="60"/>
  <c r="F158" i="60"/>
  <c r="F149" i="60"/>
  <c r="F136" i="60"/>
  <c r="F156" i="60"/>
  <c r="F153" i="60"/>
  <c r="F131" i="60"/>
  <c r="F147" i="60"/>
  <c r="F130" i="60"/>
  <c r="F146" i="60"/>
  <c r="F125" i="60"/>
  <c r="F157" i="60"/>
  <c r="F144" i="60"/>
  <c r="F129" i="60"/>
  <c r="F124" i="60"/>
  <c r="F24" i="47"/>
  <c r="L58" i="60"/>
  <c r="L66" i="60"/>
  <c r="L74" i="60"/>
  <c r="L82" i="60"/>
  <c r="L59" i="60"/>
  <c r="L55" i="60"/>
  <c r="L53" i="60"/>
  <c r="L85" i="60"/>
  <c r="L57" i="60"/>
  <c r="L52" i="60"/>
  <c r="L60" i="60"/>
  <c r="L68" i="60"/>
  <c r="L76" i="60"/>
  <c r="L84" i="60"/>
  <c r="L67" i="60"/>
  <c r="L63" i="60"/>
  <c r="L61" i="60"/>
  <c r="L81" i="60"/>
  <c r="L54" i="60"/>
  <c r="L62" i="60"/>
  <c r="L70" i="60"/>
  <c r="L78" i="60"/>
  <c r="L86" i="60"/>
  <c r="L75" i="60"/>
  <c r="L71" i="60"/>
  <c r="L69" i="60"/>
  <c r="L73" i="60"/>
  <c r="L56" i="60"/>
  <c r="L64" i="60"/>
  <c r="L72" i="60"/>
  <c r="L80" i="60"/>
  <c r="L51" i="60"/>
  <c r="L83" i="60"/>
  <c r="L79" i="60"/>
  <c r="L77" i="60"/>
  <c r="L65" i="60"/>
  <c r="P22" i="47"/>
  <c r="G20" i="60"/>
  <c r="U20" i="60" s="1"/>
  <c r="G36" i="60"/>
  <c r="U36" i="60" s="1"/>
  <c r="G16" i="60"/>
  <c r="U16" i="60" s="1"/>
  <c r="G32" i="60"/>
  <c r="U32" i="60" s="1"/>
  <c r="G48" i="60"/>
  <c r="U48" i="60" s="1"/>
  <c r="G30" i="60"/>
  <c r="U30" i="60" s="1"/>
  <c r="G46" i="60"/>
  <c r="U46" i="60" s="1"/>
  <c r="G33" i="60"/>
  <c r="U33" i="60" s="1"/>
  <c r="G17" i="60"/>
  <c r="U17" i="60" s="1"/>
  <c r="G27" i="60"/>
  <c r="U27" i="60" s="1"/>
  <c r="G43" i="60"/>
  <c r="U43" i="60" s="1"/>
  <c r="G23" i="60"/>
  <c r="U23" i="60" s="1"/>
  <c r="G39" i="60"/>
  <c r="U39" i="60" s="1"/>
  <c r="G21" i="60"/>
  <c r="U21" i="60" s="1"/>
  <c r="G37" i="60"/>
  <c r="U37" i="60" s="1"/>
  <c r="G26" i="60"/>
  <c r="U26" i="60" s="1"/>
  <c r="G50" i="60"/>
  <c r="U50" i="60" s="1"/>
  <c r="G34" i="60"/>
  <c r="U34" i="60" s="1"/>
  <c r="G28" i="60"/>
  <c r="U28" i="60" s="1"/>
  <c r="G44" i="60"/>
  <c r="U44" i="60" s="1"/>
  <c r="G24" i="60"/>
  <c r="U24" i="60" s="1"/>
  <c r="G40" i="60"/>
  <c r="U40" i="60" s="1"/>
  <c r="G22" i="60"/>
  <c r="U22" i="60" s="1"/>
  <c r="G38" i="60"/>
  <c r="U38" i="60" s="1"/>
  <c r="G41" i="60"/>
  <c r="U41" i="60" s="1"/>
  <c r="G25" i="60"/>
  <c r="U25" i="60" s="1"/>
  <c r="G49" i="60"/>
  <c r="U49" i="60" s="1"/>
  <c r="G19" i="60"/>
  <c r="U19" i="60" s="1"/>
  <c r="G35" i="60"/>
  <c r="U35" i="60" s="1"/>
  <c r="G15" i="60"/>
  <c r="U15" i="60" s="1"/>
  <c r="G31" i="60"/>
  <c r="U31" i="60" s="1"/>
  <c r="G47" i="60"/>
  <c r="U47" i="60" s="1"/>
  <c r="G29" i="60"/>
  <c r="U29" i="60" s="1"/>
  <c r="G45" i="60"/>
  <c r="U45" i="60" s="1"/>
  <c r="G18" i="60"/>
  <c r="U18" i="60" s="1"/>
  <c r="G42" i="60"/>
  <c r="U42" i="60" s="1"/>
  <c r="G21" i="47"/>
  <c r="N198" i="60"/>
  <c r="N207" i="60"/>
  <c r="N215" i="60"/>
  <c r="N223" i="60"/>
  <c r="N200" i="60"/>
  <c r="N214" i="60"/>
  <c r="N230" i="60"/>
  <c r="N216" i="60"/>
  <c r="N196" i="60"/>
  <c r="N195" i="60"/>
  <c r="N201" i="60"/>
  <c r="N209" i="60"/>
  <c r="N217" i="60"/>
  <c r="N225" i="60"/>
  <c r="N202" i="60"/>
  <c r="N218" i="60"/>
  <c r="N204" i="60"/>
  <c r="N220" i="60"/>
  <c r="N197" i="60"/>
  <c r="N203" i="60"/>
  <c r="N211" i="60"/>
  <c r="N219" i="60"/>
  <c r="N227" i="60"/>
  <c r="N206" i="60"/>
  <c r="N222" i="60"/>
  <c r="N208" i="60"/>
  <c r="N224" i="60"/>
  <c r="N199" i="60"/>
  <c r="N205" i="60"/>
  <c r="N213" i="60"/>
  <c r="N221" i="60"/>
  <c r="N229" i="60"/>
  <c r="N210" i="60"/>
  <c r="N226" i="60"/>
  <c r="N212" i="60"/>
  <c r="N228" i="60"/>
  <c r="R25" i="47"/>
  <c r="I135" i="60"/>
  <c r="W135" i="60" s="1"/>
  <c r="I151" i="60"/>
  <c r="W151" i="60" s="1"/>
  <c r="I131" i="60"/>
  <c r="W131" i="60" s="1"/>
  <c r="I147" i="60"/>
  <c r="W147" i="60" s="1"/>
  <c r="I137" i="60"/>
  <c r="W137" i="60" s="1"/>
  <c r="I153" i="60"/>
  <c r="W153" i="60" s="1"/>
  <c r="I155" i="60"/>
  <c r="W155" i="60" s="1"/>
  <c r="I132" i="60"/>
  <c r="W132" i="60" s="1"/>
  <c r="I157" i="60"/>
  <c r="W157" i="60" s="1"/>
  <c r="I126" i="60"/>
  <c r="I142" i="60"/>
  <c r="W142" i="60" s="1"/>
  <c r="I158" i="60"/>
  <c r="W158" i="60" s="1"/>
  <c r="I138" i="60"/>
  <c r="I128" i="60"/>
  <c r="W128" i="60" s="1"/>
  <c r="I144" i="60"/>
  <c r="I124" i="60"/>
  <c r="W124" i="60" s="1"/>
  <c r="I156" i="60"/>
  <c r="W156" i="60" s="1"/>
  <c r="I125" i="60"/>
  <c r="W125" i="60" s="1"/>
  <c r="I127" i="60"/>
  <c r="W127" i="60" s="1"/>
  <c r="I143" i="60"/>
  <c r="W143" i="60" s="1"/>
  <c r="I123" i="60"/>
  <c r="W123" i="60" s="1"/>
  <c r="I139" i="60"/>
  <c r="W139" i="60" s="1"/>
  <c r="I129" i="60"/>
  <c r="W129" i="60" s="1"/>
  <c r="I145" i="60"/>
  <c r="W145" i="60" s="1"/>
  <c r="I141" i="60"/>
  <c r="W141" i="60" s="1"/>
  <c r="I133" i="60"/>
  <c r="W133" i="60" s="1"/>
  <c r="I140" i="60"/>
  <c r="W140" i="60" s="1"/>
  <c r="I134" i="60"/>
  <c r="W134" i="60" s="1"/>
  <c r="I150" i="60"/>
  <c r="I130" i="60"/>
  <c r="W130" i="60" s="1"/>
  <c r="I146" i="60"/>
  <c r="W146" i="60" s="1"/>
  <c r="I136" i="60"/>
  <c r="W136" i="60" s="1"/>
  <c r="I152" i="60"/>
  <c r="W152" i="60" s="1"/>
  <c r="I154" i="60"/>
  <c r="W154" i="60" s="1"/>
  <c r="I148" i="60"/>
  <c r="W148" i="60" s="1"/>
  <c r="I149" i="60"/>
  <c r="W149" i="60" s="1"/>
  <c r="M24" i="47"/>
  <c r="O64" i="60"/>
  <c r="O80" i="60"/>
  <c r="O60" i="60"/>
  <c r="O76" i="60"/>
  <c r="O58" i="60"/>
  <c r="O74" i="60"/>
  <c r="O70" i="60"/>
  <c r="O54" i="60"/>
  <c r="O78" i="60"/>
  <c r="O55" i="60"/>
  <c r="O71" i="60"/>
  <c r="O51" i="60"/>
  <c r="O67" i="60"/>
  <c r="O83" i="60"/>
  <c r="O65" i="60"/>
  <c r="O81" i="60"/>
  <c r="O85" i="60"/>
  <c r="O69" i="60"/>
  <c r="O56" i="60"/>
  <c r="O72" i="60"/>
  <c r="O52" i="60"/>
  <c r="O68" i="60"/>
  <c r="O84" i="60"/>
  <c r="O66" i="60"/>
  <c r="O82" i="60"/>
  <c r="O62" i="60"/>
  <c r="O86" i="60"/>
  <c r="O63" i="60"/>
  <c r="O79" i="60"/>
  <c r="O59" i="60"/>
  <c r="O75" i="60"/>
  <c r="O57" i="60"/>
  <c r="O73" i="60"/>
  <c r="O53" i="60"/>
  <c r="O77" i="60"/>
  <c r="O61" i="60"/>
  <c r="S22" i="47"/>
  <c r="J21" i="60"/>
  <c r="X21" i="60" s="1"/>
  <c r="J29" i="60"/>
  <c r="X29" i="60" s="1"/>
  <c r="J37" i="60"/>
  <c r="J45" i="60"/>
  <c r="J24" i="60"/>
  <c r="X24" i="60" s="1"/>
  <c r="J20" i="60"/>
  <c r="X20" i="60" s="1"/>
  <c r="J18" i="60"/>
  <c r="X18" i="60" s="1"/>
  <c r="J50" i="60"/>
  <c r="X50" i="60" s="1"/>
  <c r="J38" i="60"/>
  <c r="X38" i="60" s="1"/>
  <c r="J15" i="60"/>
  <c r="J23" i="60"/>
  <c r="X23" i="60" s="1"/>
  <c r="J31" i="60"/>
  <c r="J39" i="60"/>
  <c r="X39" i="60" s="1"/>
  <c r="J47" i="60"/>
  <c r="X47" i="60" s="1"/>
  <c r="J32" i="60"/>
  <c r="X32" i="60" s="1"/>
  <c r="J28" i="60"/>
  <c r="X28" i="60" s="1"/>
  <c r="J26" i="60"/>
  <c r="X26" i="60" s="1"/>
  <c r="J30" i="60"/>
  <c r="J17" i="60"/>
  <c r="X17" i="60" s="1"/>
  <c r="J25" i="60"/>
  <c r="X25" i="60" s="1"/>
  <c r="J33" i="60"/>
  <c r="X33" i="60" s="1"/>
  <c r="J41" i="60"/>
  <c r="X41" i="60" s="1"/>
  <c r="J49" i="60"/>
  <c r="X49" i="60" s="1"/>
  <c r="J40" i="60"/>
  <c r="X40" i="60" s="1"/>
  <c r="J36" i="60"/>
  <c r="X36" i="60" s="1"/>
  <c r="J34" i="60"/>
  <c r="X34" i="60" s="1"/>
  <c r="J22" i="60"/>
  <c r="X22" i="60" s="1"/>
  <c r="J19" i="60"/>
  <c r="X19" i="60" s="1"/>
  <c r="J27" i="60"/>
  <c r="X27" i="60" s="1"/>
  <c r="J35" i="60"/>
  <c r="X35" i="60" s="1"/>
  <c r="J43" i="60"/>
  <c r="J16" i="60"/>
  <c r="X16" i="60" s="1"/>
  <c r="J48" i="60"/>
  <c r="J44" i="60"/>
  <c r="X44" i="60" s="1"/>
  <c r="J42" i="60"/>
  <c r="J46" i="60"/>
  <c r="X46" i="60" s="1"/>
  <c r="N21" i="47"/>
  <c r="I233" i="60"/>
  <c r="W233" i="60" s="1"/>
  <c r="I237" i="60"/>
  <c r="W237" i="60" s="1"/>
  <c r="I241" i="60"/>
  <c r="W241" i="60" s="1"/>
  <c r="I245" i="60"/>
  <c r="W245" i="60" s="1"/>
  <c r="I249" i="60"/>
  <c r="W249" i="60" s="1"/>
  <c r="I253" i="60"/>
  <c r="W253" i="60" s="1"/>
  <c r="I257" i="60"/>
  <c r="W257" i="60" s="1"/>
  <c r="I261" i="60"/>
  <c r="W261" i="60" s="1"/>
  <c r="I265" i="60"/>
  <c r="W265" i="60" s="1"/>
  <c r="I236" i="60"/>
  <c r="W236" i="60" s="1"/>
  <c r="I256" i="60"/>
  <c r="W256" i="60" s="1"/>
  <c r="I238" i="60"/>
  <c r="W238" i="60" s="1"/>
  <c r="I246" i="60"/>
  <c r="W246" i="60" s="1"/>
  <c r="I254" i="60"/>
  <c r="W254" i="60" s="1"/>
  <c r="I262" i="60"/>
  <c r="W262" i="60" s="1"/>
  <c r="I240" i="60"/>
  <c r="W240" i="60" s="1"/>
  <c r="I264" i="60"/>
  <c r="I260" i="60"/>
  <c r="W260" i="60" s="1"/>
  <c r="I239" i="60"/>
  <c r="W239" i="60" s="1"/>
  <c r="I255" i="60"/>
  <c r="W255" i="60" s="1"/>
  <c r="I244" i="60"/>
  <c r="W244" i="60" s="1"/>
  <c r="I258" i="60"/>
  <c r="W258" i="60" s="1"/>
  <c r="I243" i="60"/>
  <c r="W243" i="60" s="1"/>
  <c r="I259" i="60"/>
  <c r="W259" i="60" s="1"/>
  <c r="I234" i="60"/>
  <c r="W234" i="60" s="1"/>
  <c r="I266" i="60"/>
  <c r="W266" i="60" s="1"/>
  <c r="I231" i="60"/>
  <c r="W231" i="60" s="1"/>
  <c r="I247" i="60"/>
  <c r="W247" i="60" s="1"/>
  <c r="I263" i="60"/>
  <c r="W263" i="60" s="1"/>
  <c r="I242" i="60"/>
  <c r="W242" i="60" s="1"/>
  <c r="I252" i="60"/>
  <c r="I235" i="60"/>
  <c r="W235" i="60" s="1"/>
  <c r="I251" i="60"/>
  <c r="W251" i="60" s="1"/>
  <c r="I232" i="60"/>
  <c r="W232" i="60" s="1"/>
  <c r="I250" i="60"/>
  <c r="W250" i="60" s="1"/>
  <c r="I248" i="60"/>
  <c r="W248" i="60" s="1"/>
  <c r="J165" i="60"/>
  <c r="J173" i="60"/>
  <c r="X173" i="60" s="1"/>
  <c r="J181" i="60"/>
  <c r="X181" i="60" s="1"/>
  <c r="J189" i="60"/>
  <c r="X189" i="60" s="1"/>
  <c r="J168" i="60"/>
  <c r="X168" i="60" s="1"/>
  <c r="J162" i="60"/>
  <c r="J194" i="60"/>
  <c r="X194" i="60" s="1"/>
  <c r="J182" i="60"/>
  <c r="X182" i="60" s="1"/>
  <c r="J190" i="60"/>
  <c r="X190" i="60" s="1"/>
  <c r="J159" i="60"/>
  <c r="J167" i="60"/>
  <c r="X167" i="60" s="1"/>
  <c r="J175" i="60"/>
  <c r="X175" i="60" s="1"/>
  <c r="J183" i="60"/>
  <c r="J191" i="60"/>
  <c r="X191" i="60" s="1"/>
  <c r="J176" i="60"/>
  <c r="X176" i="60" s="1"/>
  <c r="J170" i="60"/>
  <c r="X170" i="60" s="1"/>
  <c r="J172" i="60"/>
  <c r="X172" i="60" s="1"/>
  <c r="J174" i="60"/>
  <c r="J161" i="60"/>
  <c r="X161" i="60" s="1"/>
  <c r="J169" i="60"/>
  <c r="X169" i="60" s="1"/>
  <c r="J177" i="60"/>
  <c r="J185" i="60"/>
  <c r="X185" i="60" s="1"/>
  <c r="J193" i="60"/>
  <c r="X193" i="60" s="1"/>
  <c r="J184" i="60"/>
  <c r="X184" i="60" s="1"/>
  <c r="J178" i="60"/>
  <c r="X178" i="60" s="1"/>
  <c r="J188" i="60"/>
  <c r="X188" i="60" s="1"/>
  <c r="J164" i="60"/>
  <c r="X164" i="60" s="1"/>
  <c r="J163" i="60"/>
  <c r="J171" i="60"/>
  <c r="J179" i="60"/>
  <c r="X179" i="60" s="1"/>
  <c r="J187" i="60"/>
  <c r="J160" i="60"/>
  <c r="X160" i="60" s="1"/>
  <c r="J192" i="60"/>
  <c r="X192" i="60" s="1"/>
  <c r="J180" i="60"/>
  <c r="X180" i="60" s="1"/>
  <c r="J186" i="60"/>
  <c r="X186" i="60" s="1"/>
  <c r="N26" i="47"/>
  <c r="J166" i="60"/>
  <c r="X166" i="60" s="1"/>
  <c r="P126" i="60"/>
  <c r="P134" i="60"/>
  <c r="P142" i="60"/>
  <c r="P150" i="60"/>
  <c r="P158" i="60"/>
  <c r="P153" i="60"/>
  <c r="P149" i="60"/>
  <c r="P147" i="60"/>
  <c r="P143" i="60"/>
  <c r="P128" i="60"/>
  <c r="P136" i="60"/>
  <c r="P144" i="60"/>
  <c r="P152" i="60"/>
  <c r="P129" i="60"/>
  <c r="P125" i="60"/>
  <c r="P123" i="60"/>
  <c r="P155" i="60"/>
  <c r="P135" i="60"/>
  <c r="P130" i="60"/>
  <c r="P138" i="60"/>
  <c r="P146" i="60"/>
  <c r="P154" i="60"/>
  <c r="P137" i="60"/>
  <c r="P133" i="60"/>
  <c r="P131" i="60"/>
  <c r="P151" i="60"/>
  <c r="P157" i="60"/>
  <c r="P124" i="60"/>
  <c r="P156" i="60"/>
  <c r="P127" i="60"/>
  <c r="T24" i="47"/>
  <c r="P132" i="60"/>
  <c r="P145" i="60"/>
  <c r="P140" i="60"/>
  <c r="P141" i="60"/>
  <c r="P148" i="60"/>
  <c r="P139" i="60"/>
  <c r="K90" i="60"/>
  <c r="Y90" i="60" s="1"/>
  <c r="K106" i="60"/>
  <c r="Y106" i="60" s="1"/>
  <c r="K122" i="60"/>
  <c r="Y122" i="60" s="1"/>
  <c r="K102" i="60"/>
  <c r="Y102" i="60" s="1"/>
  <c r="K118" i="60"/>
  <c r="Y118" i="60" s="1"/>
  <c r="K100" i="60"/>
  <c r="Y100" i="60" s="1"/>
  <c r="K116" i="60"/>
  <c r="Y116" i="60" s="1"/>
  <c r="K103" i="60"/>
  <c r="K112" i="60"/>
  <c r="Y112" i="60" s="1"/>
  <c r="K97" i="60"/>
  <c r="K113" i="60"/>
  <c r="Y113" i="60" s="1"/>
  <c r="K93" i="60"/>
  <c r="K109" i="60"/>
  <c r="Y109" i="60" s="1"/>
  <c r="K91" i="60"/>
  <c r="Y91" i="60" s="1"/>
  <c r="K107" i="60"/>
  <c r="Y107" i="60" s="1"/>
  <c r="K96" i="60"/>
  <c r="Y96" i="60" s="1"/>
  <c r="K120" i="60"/>
  <c r="Y120" i="60" s="1"/>
  <c r="K87" i="60"/>
  <c r="Y87" i="60" s="1"/>
  <c r="K98" i="60"/>
  <c r="K114" i="60"/>
  <c r="Y114" i="60" s="1"/>
  <c r="K94" i="60"/>
  <c r="Y94" i="60" s="1"/>
  <c r="K110" i="60"/>
  <c r="Y110" i="60" s="1"/>
  <c r="K92" i="60"/>
  <c r="K108" i="60"/>
  <c r="Y108" i="60" s="1"/>
  <c r="K111" i="60"/>
  <c r="Y111" i="60" s="1"/>
  <c r="K119" i="60"/>
  <c r="Y119" i="60" s="1"/>
  <c r="K104" i="60"/>
  <c r="K89" i="60"/>
  <c r="Y89" i="60" s="1"/>
  <c r="K117" i="60"/>
  <c r="Y117" i="60" s="1"/>
  <c r="K95" i="60"/>
  <c r="Y95" i="60" s="1"/>
  <c r="K105" i="60"/>
  <c r="Y105" i="60" s="1"/>
  <c r="K99" i="60"/>
  <c r="Y99" i="60" s="1"/>
  <c r="K121" i="60"/>
  <c r="Y121" i="60" s="1"/>
  <c r="K115" i="60"/>
  <c r="Y115" i="60" s="1"/>
  <c r="O23" i="47"/>
  <c r="K101" i="60"/>
  <c r="Y101" i="60" s="1"/>
  <c r="K88" i="60"/>
  <c r="Y88" i="60" s="1"/>
  <c r="F55" i="60"/>
  <c r="F71" i="60"/>
  <c r="F54" i="60"/>
  <c r="F70" i="60"/>
  <c r="F86" i="60"/>
  <c r="F77" i="60"/>
  <c r="F64" i="60"/>
  <c r="F84" i="60"/>
  <c r="F81" i="60"/>
  <c r="F59" i="60"/>
  <c r="F75" i="60"/>
  <c r="F58" i="60"/>
  <c r="F74" i="60"/>
  <c r="F53" i="60"/>
  <c r="F85" i="60"/>
  <c r="F72" i="60"/>
  <c r="F57" i="60"/>
  <c r="F52" i="60"/>
  <c r="F63" i="60"/>
  <c r="F79" i="60"/>
  <c r="F62" i="60"/>
  <c r="F78" i="60"/>
  <c r="F61" i="60"/>
  <c r="F68" i="60"/>
  <c r="F80" i="60"/>
  <c r="F65" i="60"/>
  <c r="F76" i="60"/>
  <c r="F66" i="60"/>
  <c r="F60" i="60"/>
  <c r="F22" i="47"/>
  <c r="F51" i="60"/>
  <c r="F82" i="60"/>
  <c r="F73" i="60"/>
  <c r="F67" i="60"/>
  <c r="F69" i="60"/>
  <c r="F83" i="60"/>
  <c r="F56" i="60"/>
  <c r="M172" i="60"/>
  <c r="M188" i="60"/>
  <c r="M167" i="60"/>
  <c r="M183" i="60"/>
  <c r="M161" i="60"/>
  <c r="M193" i="60"/>
  <c r="M171" i="60"/>
  <c r="M168" i="60"/>
  <c r="M163" i="60"/>
  <c r="M173" i="60"/>
  <c r="M189" i="60"/>
  <c r="M174" i="60"/>
  <c r="M190" i="60"/>
  <c r="M176" i="60"/>
  <c r="M162" i="60"/>
  <c r="M186" i="60"/>
  <c r="M169" i="60"/>
  <c r="M179" i="60"/>
  <c r="M164" i="60"/>
  <c r="M180" i="60"/>
  <c r="M159" i="60"/>
  <c r="M175" i="60"/>
  <c r="M191" i="60"/>
  <c r="M177" i="60"/>
  <c r="M178" i="60"/>
  <c r="M187" i="60"/>
  <c r="M184" i="60"/>
  <c r="M165" i="60"/>
  <c r="M181" i="60"/>
  <c r="M166" i="60"/>
  <c r="M182" i="60"/>
  <c r="M160" i="60"/>
  <c r="M192" i="60"/>
  <c r="M170" i="60"/>
  <c r="M194" i="60"/>
  <c r="M185" i="60"/>
  <c r="Q26" i="47"/>
  <c r="H198" i="60"/>
  <c r="H202" i="60"/>
  <c r="V202" i="60" s="1"/>
  <c r="H210" i="60"/>
  <c r="V210" i="60" s="1"/>
  <c r="H218" i="60"/>
  <c r="V218" i="60" s="1"/>
  <c r="H226" i="60"/>
  <c r="V226" i="60" s="1"/>
  <c r="H201" i="60"/>
  <c r="H217" i="60"/>
  <c r="V217" i="60" s="1"/>
  <c r="H195" i="60"/>
  <c r="H215" i="60"/>
  <c r="V215" i="60" s="1"/>
  <c r="H200" i="60"/>
  <c r="V200" i="60" s="1"/>
  <c r="H204" i="60"/>
  <c r="V204" i="60" s="1"/>
  <c r="H212" i="60"/>
  <c r="V212" i="60" s="1"/>
  <c r="H220" i="60"/>
  <c r="V220" i="60" s="1"/>
  <c r="H228" i="60"/>
  <c r="V228" i="60" s="1"/>
  <c r="H205" i="60"/>
  <c r="V205" i="60" s="1"/>
  <c r="H221" i="60"/>
  <c r="V221" i="60" s="1"/>
  <c r="H203" i="60"/>
  <c r="V203" i="60" s="1"/>
  <c r="H219" i="60"/>
  <c r="H196" i="60"/>
  <c r="V196" i="60" s="1"/>
  <c r="H197" i="60"/>
  <c r="V197" i="60" s="1"/>
  <c r="H206" i="60"/>
  <c r="V206" i="60" s="1"/>
  <c r="H214" i="60"/>
  <c r="V214" i="60" s="1"/>
  <c r="H222" i="60"/>
  <c r="H230" i="60"/>
  <c r="V230" i="60" s="1"/>
  <c r="H209" i="60"/>
  <c r="V209" i="60" s="1"/>
  <c r="H225" i="60"/>
  <c r="H207" i="60"/>
  <c r="H223" i="60"/>
  <c r="V223" i="60" s="1"/>
  <c r="H208" i="60"/>
  <c r="V208" i="60" s="1"/>
  <c r="H216" i="60"/>
  <c r="V216" i="60" s="1"/>
  <c r="H224" i="60"/>
  <c r="V224" i="60" s="1"/>
  <c r="H199" i="60"/>
  <c r="V199" i="60" s="1"/>
  <c r="H213" i="60"/>
  <c r="H229" i="60"/>
  <c r="V229" i="60" s="1"/>
  <c r="H211" i="60"/>
  <c r="V211" i="60" s="1"/>
  <c r="H227" i="60"/>
  <c r="V227" i="60" s="1"/>
  <c r="K25" i="47"/>
  <c r="N91" i="60"/>
  <c r="N99" i="60"/>
  <c r="N107" i="60"/>
  <c r="N115" i="60"/>
  <c r="N94" i="60"/>
  <c r="N90" i="60"/>
  <c r="N122" i="60"/>
  <c r="N112" i="60"/>
  <c r="N108" i="60"/>
  <c r="N93" i="60"/>
  <c r="N101" i="60"/>
  <c r="N109" i="60"/>
  <c r="N117" i="60"/>
  <c r="N102" i="60"/>
  <c r="N98" i="60"/>
  <c r="N88" i="60"/>
  <c r="N120" i="60"/>
  <c r="N116" i="60"/>
  <c r="N87" i="60"/>
  <c r="N95" i="60"/>
  <c r="N103" i="60"/>
  <c r="N111" i="60"/>
  <c r="N119" i="60"/>
  <c r="N110" i="60"/>
  <c r="N106" i="60"/>
  <c r="N96" i="60"/>
  <c r="N100" i="60"/>
  <c r="N89" i="60"/>
  <c r="N97" i="60"/>
  <c r="N105" i="60"/>
  <c r="N113" i="60"/>
  <c r="N121" i="60"/>
  <c r="N118" i="60"/>
  <c r="N114" i="60"/>
  <c r="N104" i="60"/>
  <c r="N92" i="60"/>
  <c r="R23" i="47"/>
  <c r="I55" i="60"/>
  <c r="W55" i="60" s="1"/>
  <c r="I71" i="60"/>
  <c r="W71" i="60" s="1"/>
  <c r="I51" i="60"/>
  <c r="W51" i="60" s="1"/>
  <c r="I67" i="60"/>
  <c r="W67" i="60" s="1"/>
  <c r="I83" i="60"/>
  <c r="W83" i="60" s="1"/>
  <c r="I65" i="60"/>
  <c r="W65" i="60" s="1"/>
  <c r="I81" i="60"/>
  <c r="W81" i="60" s="1"/>
  <c r="I85" i="60"/>
  <c r="W85" i="60" s="1"/>
  <c r="I62" i="60"/>
  <c r="W62" i="60" s="1"/>
  <c r="I78" i="60"/>
  <c r="W78" i="60" s="1"/>
  <c r="I58" i="60"/>
  <c r="W58" i="60" s="1"/>
  <c r="I74" i="60"/>
  <c r="W74" i="60" s="1"/>
  <c r="I56" i="60"/>
  <c r="W56" i="60" s="1"/>
  <c r="I72" i="60"/>
  <c r="W72" i="60" s="1"/>
  <c r="I60" i="60"/>
  <c r="I69" i="60"/>
  <c r="W69" i="60" s="1"/>
  <c r="I61" i="60"/>
  <c r="W61" i="60" s="1"/>
  <c r="I54" i="60"/>
  <c r="W54" i="60" s="1"/>
  <c r="I63" i="60"/>
  <c r="W63" i="60" s="1"/>
  <c r="I79" i="60"/>
  <c r="W79" i="60" s="1"/>
  <c r="I59" i="60"/>
  <c r="W59" i="60" s="1"/>
  <c r="I75" i="60"/>
  <c r="W75" i="60" s="1"/>
  <c r="I57" i="60"/>
  <c r="W57" i="60" s="1"/>
  <c r="I73" i="60"/>
  <c r="W73" i="60" s="1"/>
  <c r="I77" i="60"/>
  <c r="W77" i="60" s="1"/>
  <c r="I84" i="60"/>
  <c r="W84" i="60" s="1"/>
  <c r="I76" i="60"/>
  <c r="W76" i="60" s="1"/>
  <c r="I70" i="60"/>
  <c r="W70" i="60" s="1"/>
  <c r="I86" i="60"/>
  <c r="W86" i="60" s="1"/>
  <c r="I66" i="60"/>
  <c r="I82" i="60"/>
  <c r="W82" i="60" s="1"/>
  <c r="I64" i="60"/>
  <c r="W64" i="60" s="1"/>
  <c r="I80" i="60"/>
  <c r="W80" i="60" s="1"/>
  <c r="I52" i="60"/>
  <c r="W52" i="60" s="1"/>
  <c r="I68" i="60"/>
  <c r="W68" i="60" s="1"/>
  <c r="I53" i="60"/>
  <c r="W53" i="60" s="1"/>
  <c r="M22" i="47"/>
  <c r="G234" i="60"/>
  <c r="U234" i="60" s="1"/>
  <c r="G238" i="60"/>
  <c r="U238" i="60" s="1"/>
  <c r="G242" i="60"/>
  <c r="U242" i="60" s="1"/>
  <c r="G246" i="60"/>
  <c r="U246" i="60" s="1"/>
  <c r="G250" i="60"/>
  <c r="U250" i="60" s="1"/>
  <c r="G254" i="60"/>
  <c r="U254" i="60" s="1"/>
  <c r="G258" i="60"/>
  <c r="U258" i="60" s="1"/>
  <c r="G262" i="60"/>
  <c r="U262" i="60" s="1"/>
  <c r="G266" i="60"/>
  <c r="U266" i="60" s="1"/>
  <c r="G261" i="60"/>
  <c r="U261" i="60" s="1"/>
  <c r="G235" i="60"/>
  <c r="U235" i="60" s="1"/>
  <c r="G243" i="60"/>
  <c r="U243" i="60" s="1"/>
  <c r="G251" i="60"/>
  <c r="U251" i="60" s="1"/>
  <c r="G259" i="60"/>
  <c r="U259" i="60" s="1"/>
  <c r="G233" i="60"/>
  <c r="U233" i="60" s="1"/>
  <c r="G257" i="60"/>
  <c r="U257" i="60" s="1"/>
  <c r="G241" i="60"/>
  <c r="U241" i="60" s="1"/>
  <c r="G265" i="60"/>
  <c r="U265" i="60" s="1"/>
  <c r="G232" i="60"/>
  <c r="U232" i="60" s="1"/>
  <c r="G236" i="60"/>
  <c r="U236" i="60" s="1"/>
  <c r="G240" i="60"/>
  <c r="U240" i="60" s="1"/>
  <c r="G244" i="60"/>
  <c r="U244" i="60" s="1"/>
  <c r="G248" i="60"/>
  <c r="U248" i="60" s="1"/>
  <c r="G252" i="60"/>
  <c r="U252" i="60" s="1"/>
  <c r="G256" i="60"/>
  <c r="U256" i="60" s="1"/>
  <c r="G260" i="60"/>
  <c r="U260" i="60" s="1"/>
  <c r="G264" i="60"/>
  <c r="U264" i="60" s="1"/>
  <c r="G249" i="60"/>
  <c r="U249" i="60" s="1"/>
  <c r="G231" i="60"/>
  <c r="U231" i="60" s="1"/>
  <c r="G239" i="60"/>
  <c r="U239" i="60" s="1"/>
  <c r="G247" i="60"/>
  <c r="U247" i="60" s="1"/>
  <c r="G255" i="60"/>
  <c r="U255" i="60" s="1"/>
  <c r="G263" i="60"/>
  <c r="U263" i="60" s="1"/>
  <c r="G245" i="60"/>
  <c r="U245" i="60" s="1"/>
  <c r="G237" i="60"/>
  <c r="U237" i="60" s="1"/>
  <c r="G253" i="60"/>
  <c r="U253" i="60" s="1"/>
  <c r="W66" i="60" l="1"/>
  <c r="Y104" i="60"/>
  <c r="Y92" i="60"/>
  <c r="Y98" i="60"/>
  <c r="X171" i="60"/>
  <c r="X177" i="60"/>
  <c r="X183" i="60"/>
  <c r="X165" i="60"/>
  <c r="W264" i="60"/>
  <c r="X30" i="60"/>
  <c r="X15" i="60"/>
  <c r="Y212" i="60"/>
  <c r="Y229" i="60"/>
  <c r="Y224" i="60"/>
  <c r="V15" i="60"/>
  <c r="V39" i="60"/>
  <c r="V18" i="60"/>
  <c r="X67" i="60"/>
  <c r="X54" i="60"/>
  <c r="X81" i="60"/>
  <c r="X51" i="60"/>
  <c r="X63" i="60"/>
  <c r="W210" i="60"/>
  <c r="W228" i="60"/>
  <c r="V90" i="60"/>
  <c r="V96" i="60"/>
  <c r="V87" i="60"/>
  <c r="Y241" i="60"/>
  <c r="Y248" i="60"/>
  <c r="Y21" i="60"/>
  <c r="Y20" i="60"/>
  <c r="Y26" i="60"/>
  <c r="X150" i="60"/>
  <c r="X123" i="60"/>
  <c r="Y147" i="60"/>
  <c r="Y152" i="60"/>
  <c r="Y123" i="60"/>
  <c r="W30" i="60"/>
  <c r="W18" i="60"/>
  <c r="V156" i="60"/>
  <c r="V135" i="60"/>
  <c r="V126" i="60"/>
  <c r="Y163" i="60"/>
  <c r="Y181" i="60"/>
  <c r="Y187" i="60"/>
  <c r="Y175" i="60"/>
  <c r="W108" i="60"/>
  <c r="W114" i="60"/>
  <c r="V171" i="60"/>
  <c r="V174" i="60"/>
  <c r="V165" i="60"/>
  <c r="V180" i="60"/>
  <c r="X259" i="60"/>
  <c r="X243" i="60"/>
  <c r="X234" i="60"/>
  <c r="X253" i="60"/>
  <c r="X237" i="60"/>
  <c r="X121" i="60"/>
  <c r="X109" i="60"/>
  <c r="X114" i="60"/>
  <c r="X115" i="60"/>
  <c r="W174" i="60"/>
  <c r="Y63" i="60"/>
  <c r="Y74" i="60"/>
  <c r="Y75" i="60"/>
  <c r="X198" i="60"/>
  <c r="V255" i="60"/>
  <c r="V261" i="60"/>
  <c r="V234" i="60"/>
  <c r="V240" i="60"/>
  <c r="V75" i="60"/>
  <c r="V84" i="60"/>
  <c r="V81" i="60"/>
  <c r="V66" i="60"/>
  <c r="V72" i="60"/>
  <c r="V63" i="60"/>
  <c r="V78" i="60"/>
  <c r="G284" i="79" a="1"/>
  <c r="G284" i="79" s="1"/>
  <c r="L17" i="79" s="1" a="1"/>
  <c r="L17" i="79" s="1"/>
  <c r="O17" i="79" s="1"/>
  <c r="P17" i="79" s="1"/>
  <c r="K11" i="61"/>
  <c r="G282" i="79" a="1"/>
  <c r="G282" i="79" s="1"/>
  <c r="L14" i="79" s="1" a="1"/>
  <c r="L14" i="79" s="1"/>
  <c r="O14" i="79" s="1"/>
  <c r="P14" i="79" s="1"/>
  <c r="K9" i="61"/>
  <c r="X255" i="60"/>
  <c r="X249" i="60"/>
  <c r="L22" i="62"/>
  <c r="L26" i="62"/>
  <c r="L27" i="62"/>
  <c r="L24" i="62"/>
  <c r="L23" i="62"/>
  <c r="L25" i="62"/>
  <c r="J26" i="62"/>
  <c r="J24" i="62"/>
  <c r="J25" i="62"/>
  <c r="J27" i="62"/>
  <c r="J22" i="62"/>
  <c r="J23" i="62"/>
  <c r="V195" i="60"/>
  <c r="BP48" i="60" a="1"/>
  <c r="BP48" i="60" s="1"/>
  <c r="CA48" i="60" s="1"/>
  <c r="X69" i="60"/>
  <c r="X147" i="60"/>
  <c r="G296" i="79" a="1"/>
  <c r="G296" i="79" s="1"/>
  <c r="AB14" i="79" s="1" a="1"/>
  <c r="AB14" i="79" s="1"/>
  <c r="AE14" i="79" s="1"/>
  <c r="AF14" i="79" s="1"/>
  <c r="K25" i="61"/>
  <c r="X246" i="60"/>
  <c r="X90" i="60"/>
  <c r="X213" i="60"/>
  <c r="BR45" i="60" a="1"/>
  <c r="BR45" i="60" s="1"/>
  <c r="CC45" i="60" s="1"/>
  <c r="X219" i="60"/>
  <c r="BR46" i="60" a="1"/>
  <c r="BR46" i="60" s="1"/>
  <c r="CC46" i="60" s="1"/>
  <c r="X225" i="60"/>
  <c r="BR47" i="60" a="1"/>
  <c r="BR47" i="60" s="1"/>
  <c r="CC47" i="60" s="1"/>
  <c r="X195" i="60"/>
  <c r="BR48" i="60" a="1"/>
  <c r="BR48" i="60" s="1"/>
  <c r="CC48" i="60" s="1"/>
  <c r="X207" i="60"/>
  <c r="BR44" i="60" a="1"/>
  <c r="BR44" i="60" s="1"/>
  <c r="CC44" i="60" s="1"/>
  <c r="V54" i="60"/>
  <c r="G297" i="79" a="1"/>
  <c r="G297" i="79" s="1"/>
  <c r="AB15" i="79" s="1" a="1"/>
  <c r="AB15" i="79" s="1"/>
  <c r="AE15" i="79" s="1"/>
  <c r="AF15" i="79" s="1"/>
  <c r="K26" i="61"/>
  <c r="V207" i="60"/>
  <c r="BP44" i="60" a="1"/>
  <c r="BP44" i="60" s="1"/>
  <c r="CA44" i="60" s="1"/>
  <c r="Y97" i="60"/>
  <c r="X48" i="60"/>
  <c r="Y225" i="60"/>
  <c r="BS47" i="60" a="1"/>
  <c r="BS47" i="60" s="1"/>
  <c r="CD47" i="60" s="1"/>
  <c r="V114" i="60"/>
  <c r="X157" i="60"/>
  <c r="X139" i="60"/>
  <c r="Y153" i="60"/>
  <c r="V129" i="60"/>
  <c r="V144" i="60"/>
  <c r="X265" i="60"/>
  <c r="X87" i="60"/>
  <c r="Y56" i="60"/>
  <c r="Y86" i="60"/>
  <c r="Y62" i="60"/>
  <c r="X205" i="60"/>
  <c r="X228" i="60"/>
  <c r="X211" i="60"/>
  <c r="X217" i="60"/>
  <c r="V246" i="60"/>
  <c r="V252" i="60"/>
  <c r="N25" i="62"/>
  <c r="E309" i="79" s="1" a="1"/>
  <c r="E309" i="79" s="1"/>
  <c r="AI17" i="79" s="1"/>
  <c r="AJ17" i="79" s="1"/>
  <c r="N26" i="62"/>
  <c r="E310" i="79" s="1" a="1"/>
  <c r="E310" i="79" s="1"/>
  <c r="AI16" i="79" s="1"/>
  <c r="AJ16" i="79" s="1"/>
  <c r="N22" i="62"/>
  <c r="E306" i="79" s="1" a="1"/>
  <c r="E306" i="79" s="1"/>
  <c r="AI13" i="79" s="1"/>
  <c r="AJ13" i="79" s="1"/>
  <c r="N23" i="62"/>
  <c r="E307" i="79" s="1" a="1"/>
  <c r="E307" i="79" s="1"/>
  <c r="AI14" i="79" s="1"/>
  <c r="AJ14" i="79" s="1"/>
  <c r="N27" i="62"/>
  <c r="E311" i="79" s="1" a="1"/>
  <c r="E311" i="79" s="1"/>
  <c r="AI18" i="79" s="1"/>
  <c r="AJ18" i="79" s="1"/>
  <c r="N24" i="62"/>
  <c r="E308" i="79" s="1" a="1"/>
  <c r="E308" i="79" s="1"/>
  <c r="AI15" i="79" s="1"/>
  <c r="AJ15" i="79" s="1"/>
  <c r="X163" i="60"/>
  <c r="W144" i="60"/>
  <c r="Y213" i="60"/>
  <c r="BS45" i="60" a="1"/>
  <c r="BS45" i="60" s="1"/>
  <c r="CD45" i="60" s="1"/>
  <c r="V30" i="60"/>
  <c r="V120" i="60"/>
  <c r="X127" i="60"/>
  <c r="Y127" i="60"/>
  <c r="Y140" i="60"/>
  <c r="Y141" i="60"/>
  <c r="V138" i="60"/>
  <c r="V186" i="60"/>
  <c r="V201" i="60"/>
  <c r="BP43" i="60" a="1"/>
  <c r="BP43" i="60" s="1"/>
  <c r="CA43" i="60" s="1"/>
  <c r="X187" i="60"/>
  <c r="W252" i="60"/>
  <c r="X31" i="60"/>
  <c r="V27" i="60"/>
  <c r="X75" i="60"/>
  <c r="W219" i="60"/>
  <c r="BQ46" i="60" a="1"/>
  <c r="BQ46" i="60" s="1"/>
  <c r="CB46" i="60" s="1"/>
  <c r="Y235" i="60"/>
  <c r="Y50" i="60"/>
  <c r="G295" i="79" a="1"/>
  <c r="G295" i="79" s="1"/>
  <c r="AB13" i="79" s="1" a="1"/>
  <c r="AB13" i="79" s="1"/>
  <c r="K24" i="61"/>
  <c r="Y158" i="60"/>
  <c r="Y151" i="60"/>
  <c r="Y146" i="60"/>
  <c r="W24" i="60"/>
  <c r="V132" i="60"/>
  <c r="Y169" i="60"/>
  <c r="Y193" i="60"/>
  <c r="W120" i="60"/>
  <c r="X235" i="60"/>
  <c r="X252" i="60"/>
  <c r="X108" i="60"/>
  <c r="X111" i="60"/>
  <c r="X96" i="60"/>
  <c r="X120" i="60"/>
  <c r="W192" i="60"/>
  <c r="W180" i="60"/>
  <c r="W162" i="60"/>
  <c r="M24" i="62"/>
  <c r="M23" i="62"/>
  <c r="M26" i="62"/>
  <c r="M22" i="62"/>
  <c r="M25" i="62"/>
  <c r="M27" i="62"/>
  <c r="BS48" i="60" a="1"/>
  <c r="BS48" i="60" s="1"/>
  <c r="CD48" i="60" s="1"/>
  <c r="Y195" i="60"/>
  <c r="V24" i="60"/>
  <c r="X153" i="60"/>
  <c r="V222" i="60"/>
  <c r="Y201" i="60"/>
  <c r="BS43" i="60" a="1"/>
  <c r="BS43" i="60" s="1"/>
  <c r="CD43" i="60" s="1"/>
  <c r="V36" i="60"/>
  <c r="V48" i="60"/>
  <c r="X61" i="60"/>
  <c r="W213" i="60"/>
  <c r="BQ45" i="60" a="1"/>
  <c r="BQ45" i="60" s="1"/>
  <c r="CB45" i="60" s="1"/>
  <c r="V108" i="60"/>
  <c r="Y260" i="60"/>
  <c r="V141" i="60"/>
  <c r="Y159" i="60"/>
  <c r="Y194" i="60"/>
  <c r="W96" i="60"/>
  <c r="AE13" i="79"/>
  <c r="AF13" i="79" s="1"/>
  <c r="X240" i="60"/>
  <c r="V225" i="60"/>
  <c r="BP47" i="60" a="1"/>
  <c r="BP47" i="60" s="1"/>
  <c r="CA47" i="60" s="1"/>
  <c r="V219" i="60"/>
  <c r="BP46" i="60" a="1"/>
  <c r="BP46" i="60" s="1"/>
  <c r="CA46" i="60" s="1"/>
  <c r="X45" i="60"/>
  <c r="W126" i="60"/>
  <c r="Y219" i="60"/>
  <c r="BS46" i="60" a="1"/>
  <c r="BS46" i="60" s="1"/>
  <c r="CD46" i="60" s="1"/>
  <c r="X72" i="60"/>
  <c r="W222" i="60"/>
  <c r="W201" i="60"/>
  <c r="BQ43" i="60" a="1"/>
  <c r="BQ43" i="60" s="1"/>
  <c r="CB43" i="60" s="1"/>
  <c r="W207" i="60"/>
  <c r="BQ44" i="60" a="1"/>
  <c r="BQ44" i="60" s="1"/>
  <c r="CB44" i="60" s="1"/>
  <c r="X132" i="60"/>
  <c r="V159" i="60"/>
  <c r="G298" i="79" a="1"/>
  <c r="G298" i="79" s="1"/>
  <c r="AB17" i="79" s="1" a="1"/>
  <c r="AB17" i="79" s="1"/>
  <c r="AE17" i="79" s="1"/>
  <c r="AF17" i="79" s="1"/>
  <c r="K27" i="61"/>
  <c r="X264" i="60"/>
  <c r="X261" i="60"/>
  <c r="X105" i="60"/>
  <c r="X93" i="60"/>
  <c r="X99" i="60"/>
  <c r="W168" i="60"/>
  <c r="Y61" i="60"/>
  <c r="X229" i="60"/>
  <c r="X199" i="60"/>
  <c r="X223" i="60"/>
  <c r="V258" i="60"/>
  <c r="V57" i="60"/>
  <c r="V51" i="60"/>
  <c r="V69" i="60"/>
  <c r="W60" i="60"/>
  <c r="V213" i="60"/>
  <c r="BP45" i="60" a="1"/>
  <c r="BP45" i="60" s="1"/>
  <c r="CA45" i="60" s="1"/>
  <c r="V198" i="60"/>
  <c r="Y93" i="60"/>
  <c r="Y103" i="60"/>
  <c r="X174" i="60"/>
  <c r="X159" i="60"/>
  <c r="X162" i="60"/>
  <c r="X42" i="60"/>
  <c r="X43" i="60"/>
  <c r="X37" i="60"/>
  <c r="W150" i="60"/>
  <c r="W138" i="60"/>
  <c r="Y207" i="60"/>
  <c r="BS44" i="60" a="1"/>
  <c r="BS44" i="60" s="1"/>
  <c r="CD44" i="60" s="1"/>
  <c r="Y199" i="60"/>
  <c r="Y206" i="60"/>
  <c r="V21" i="60"/>
  <c r="V45" i="60"/>
  <c r="V33" i="60"/>
  <c r="X57" i="60"/>
  <c r="W195" i="60"/>
  <c r="BQ48" i="60" a="1"/>
  <c r="BQ48" i="60" s="1"/>
  <c r="CB48" i="60" s="1"/>
  <c r="W225" i="60"/>
  <c r="BQ47" i="60" a="1"/>
  <c r="BQ47" i="60" s="1"/>
  <c r="CB47" i="60" s="1"/>
  <c r="W198" i="60"/>
  <c r="V99" i="60"/>
  <c r="V93" i="60"/>
  <c r="V105" i="60"/>
  <c r="Y231" i="60"/>
  <c r="Y249" i="60"/>
  <c r="Y261" i="60"/>
  <c r="Y236" i="60"/>
  <c r="Y37" i="60"/>
  <c r="Y27" i="60"/>
  <c r="Y49" i="60"/>
  <c r="Y15" i="60"/>
  <c r="X129" i="60"/>
  <c r="X135" i="60"/>
  <c r="X141" i="60"/>
  <c r="X156" i="60"/>
  <c r="D321" i="79"/>
  <c r="AM16" i="79" s="1"/>
  <c r="AN16" i="79" s="1"/>
  <c r="D317" i="79"/>
  <c r="AM13" i="79" s="1"/>
  <c r="AN13" i="79" s="1"/>
  <c r="D319" i="79"/>
  <c r="AM15" i="79" s="1"/>
  <c r="AN15" i="79" s="1"/>
  <c r="D322" i="79"/>
  <c r="AM18" i="79" s="1"/>
  <c r="AN18" i="79" s="1"/>
  <c r="D318" i="79"/>
  <c r="AM14" i="79" s="1"/>
  <c r="AN14" i="79" s="1"/>
  <c r="Y128" i="60"/>
  <c r="Y133" i="60"/>
  <c r="Y157" i="60"/>
  <c r="Y139" i="60"/>
  <c r="Y145" i="60"/>
  <c r="W36" i="60"/>
  <c r="W48" i="60"/>
  <c r="V147" i="60"/>
  <c r="V153" i="60"/>
  <c r="Y165" i="60"/>
  <c r="Y182" i="60"/>
  <c r="Y188" i="60"/>
  <c r="Y189" i="60"/>
  <c r="Y177" i="60"/>
  <c r="Y183" i="60"/>
  <c r="Y164" i="60"/>
  <c r="W90" i="60"/>
  <c r="W102" i="60"/>
  <c r="V177" i="60"/>
  <c r="V183" i="60"/>
  <c r="V162" i="60"/>
  <c r="V168" i="60"/>
  <c r="X247" i="60"/>
  <c r="X231" i="60"/>
  <c r="X241" i="60"/>
  <c r="X97" i="60"/>
  <c r="X103" i="60"/>
  <c r="X117" i="60"/>
  <c r="X102" i="60"/>
  <c r="X91" i="60"/>
  <c r="Y67" i="60"/>
  <c r="Y80" i="60"/>
  <c r="X210" i="60"/>
  <c r="X222" i="60"/>
  <c r="X201" i="60"/>
  <c r="BR43" i="60" a="1"/>
  <c r="BR43" i="60" s="1"/>
  <c r="CC43" i="60" s="1"/>
  <c r="V231" i="60"/>
  <c r="V237" i="60"/>
  <c r="V243" i="60"/>
  <c r="V249" i="60"/>
  <c r="V60" i="60"/>
  <c r="U35" i="21" l="1" a="1"/>
  <c r="U35" i="21" s="1"/>
  <c r="U50" i="21" a="1"/>
  <c r="U50" i="21" s="1"/>
  <c r="U32" i="21" a="1"/>
  <c r="U32" i="21" s="1"/>
  <c r="U30" i="21" a="1"/>
  <c r="U30" i="21" s="1"/>
  <c r="U25" i="21" a="1"/>
  <c r="U25" i="21" s="1"/>
  <c r="U41" i="21" a="1"/>
  <c r="U41" i="21" s="1"/>
  <c r="U40" i="21" a="1"/>
  <c r="U40" i="21" s="1"/>
  <c r="U44" i="21" a="1"/>
  <c r="U44" i="21" s="1"/>
  <c r="U19" i="21" a="1"/>
  <c r="U19" i="21" s="1"/>
  <c r="U47" i="21" a="1"/>
  <c r="U47" i="21" s="1"/>
  <c r="U55" i="21" a="1"/>
  <c r="U55" i="21" s="1"/>
  <c r="U45" i="21" a="1"/>
  <c r="U45" i="21" s="1"/>
  <c r="U43" i="21" a="1"/>
  <c r="U43" i="21" s="1"/>
  <c r="U23" i="21" a="1"/>
  <c r="U23" i="21" s="1"/>
  <c r="U29" i="21" a="1"/>
  <c r="U29" i="21" s="1"/>
  <c r="U36" i="21" a="1"/>
  <c r="U36" i="21" s="1"/>
  <c r="U24" i="21" a="1"/>
  <c r="U24" i="21" s="1"/>
  <c r="U57" i="21" a="1"/>
  <c r="U57" i="21" s="1"/>
  <c r="U27" i="21"/>
  <c r="U27" i="21" a="1"/>
  <c r="U20" i="21"/>
  <c r="U20" i="21" a="1"/>
  <c r="U54" i="21"/>
  <c r="U54" i="21" a="1"/>
  <c r="U31" i="21"/>
  <c r="U31" i="21" a="1"/>
  <c r="U42" i="21"/>
  <c r="U42" i="21" a="1"/>
  <c r="U59" i="21"/>
  <c r="U59" i="21" a="1"/>
  <c r="U56" i="21"/>
  <c r="U56" i="21" a="1"/>
  <c r="U46" i="21"/>
  <c r="U46" i="21" a="1"/>
  <c r="U26" i="21"/>
  <c r="U26" i="21" a="1"/>
  <c r="U38" i="21"/>
  <c r="U38" i="21" a="1"/>
  <c r="U33" i="21"/>
  <c r="U33" i="21" a="1"/>
  <c r="U51" i="21"/>
  <c r="U51" i="21" a="1"/>
  <c r="U60" i="21"/>
  <c r="U60" i="21" a="1"/>
  <c r="U22" i="21" a="1"/>
  <c r="U22" i="21" s="1"/>
  <c r="U52" i="21"/>
  <c r="U52" i="21" a="1"/>
  <c r="U34" i="21"/>
  <c r="U34" i="21" a="1"/>
  <c r="U53" i="21" a="1"/>
  <c r="U53" i="21" s="1"/>
  <c r="U21" i="21"/>
  <c r="U21" i="21" a="1"/>
  <c r="U28" i="21" a="1"/>
  <c r="U28" i="21" s="1"/>
  <c r="U58" i="21"/>
  <c r="U58" i="21" a="1"/>
  <c r="U37" i="21" a="1"/>
  <c r="U37" i="21" s="1"/>
  <c r="U39" i="21"/>
  <c r="U39" i="21" a="1"/>
  <c r="U49" i="21" a="1"/>
  <c r="U49" i="21" s="1"/>
  <c r="U48" i="21"/>
  <c r="U48" i="21" a="1"/>
  <c r="K104" i="47"/>
  <c r="U11" i="21" a="1"/>
  <c r="U11" i="21" s="1"/>
  <c r="K101" i="47" l="1"/>
  <c r="K102" i="47"/>
  <c r="K100" i="47"/>
  <c r="J14" i="62"/>
  <c r="J19" i="62" s="1"/>
  <c r="J55" i="62" s="1"/>
  <c r="K99" i="47"/>
  <c r="K103" i="47"/>
  <c r="J17" i="62" l="1"/>
  <c r="J53" i="62" s="1"/>
  <c r="J15" i="62"/>
  <c r="J51" i="62" s="1"/>
  <c r="J18" i="62"/>
  <c r="J54" i="62" s="1"/>
  <c r="J16" i="62"/>
  <c r="J52" i="6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EBD95B27-0AF6-482B-BD98-AF1D53733C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17" authorId="0" shapeId="0" xr:uid="{F367565A-EC93-4D89-B3E7-A33AC88AE9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9CD580-71E5-4C1F-B07A-EB844451AE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I9" authorId="0" shapeId="0" xr:uid="{FC6E656F-5F0C-467A-9A9E-E82A27BE38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AJ9" authorId="0" shapeId="0" xr:uid="{1D500B21-48A5-45C4-A3D2-4B9EC9C08A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O10" authorId="0" shapeId="0" xr:uid="{F53595C6-606B-433C-99E7-281E608D8FA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P10" authorId="0" shapeId="0" xr:uid="{36CC54E1-863E-4D12-8F83-F28D2305CA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W10" authorId="0" shapeId="0" xr:uid="{9B3E10AA-B50F-4C70-B9EE-29E978B89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X10" authorId="0" shapeId="0" xr:uid="{81F7F3AD-D52E-48E8-906B-5305F7B698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AE10" authorId="0" shapeId="0" xr:uid="{AD540FAC-DA59-4762-9677-FFCF648ED6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AF10" authorId="0" shapeId="0" xr:uid="{A0472B8B-67BE-42B3-8B97-A44D79E28C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D305" authorId="0" shapeId="0" xr:uid="{E72EE821-00A1-41E1-9A43-5EC7401BD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6" authorId="0" shapeId="0" xr:uid="{12D1777E-A869-48E8-BAEE-A470B2DE204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7" authorId="0" shapeId="0" xr:uid="{5C0C806E-1316-4871-8D8E-7D2D28697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8" authorId="0" shapeId="0" xr:uid="{A2AD48A4-DAB8-4FD9-BBE9-1FD49CE93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9" authorId="0" shapeId="0" xr:uid="{A38168A9-47BF-41E6-9B5F-5A1ACB7C0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0" authorId="0" shapeId="0" xr:uid="{A6188321-CDAD-409F-B954-3F771F1179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1" authorId="0" shapeId="0" xr:uid="{AECDF5BD-4749-43D5-BD2D-9541EC1F04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6" authorId="0" shapeId="0" xr:uid="{B4177DC0-F6CE-46A1-8F50-506DDDDAB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7" authorId="0" shapeId="0" xr:uid="{E007274A-79BA-4288-9AD7-E8C46FF7E4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8" authorId="0" shapeId="0" xr:uid="{1FDA154C-02E9-4483-A484-D9E4D6BC81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9" authorId="0" shapeId="0" xr:uid="{AD1E9833-9DBF-40FA-983B-FF824CA0EF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0" authorId="0" shapeId="0" xr:uid="{B4A2C366-2C36-4D3F-A8C8-2DA91FB15E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1" authorId="0" shapeId="0" xr:uid="{11A1601F-7405-4B80-8277-9443A8F3B5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2" authorId="0" shapeId="0" xr:uid="{EF1FFBFF-77B0-4E1A-BF8C-FCDBD6AB9D7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3FB6E75-1425-4224-97FC-C91B7DE289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159" authorId="0" shapeId="0" xr:uid="{7E25A8AC-C7EF-49BA-8AD5-894F3BC7F6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0" authorId="0" shapeId="0" xr:uid="{7C1D8219-98E4-4CEA-917A-2A3A810B4E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1" authorId="0" shapeId="0" xr:uid="{753531F5-F952-4C68-A8C9-5B4F6D6F03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2" authorId="0" shapeId="0" xr:uid="{0E03C183-0D2B-4A6C-8522-20E6A58FD0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3" authorId="0" shapeId="0" xr:uid="{8A08BB62-2B0C-41EC-974C-962B40DD6A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4" authorId="0" shapeId="0" xr:uid="{FD545171-CF21-4FE1-81C6-F4BC5C47518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5" authorId="0" shapeId="0" xr:uid="{5C43572E-351E-422A-BAE8-BD2F0D54E8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6" authorId="0" shapeId="0" xr:uid="{CB1509BF-1B3B-4DA3-AE7C-C7B4BCCFF0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7" authorId="0" shapeId="0" xr:uid="{81F25026-D73F-4E7E-B13B-41CBC8F2E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8" authorId="0" shapeId="0" xr:uid="{6FFF9904-C878-4B81-BF4D-2159A0F49B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9" authorId="0" shapeId="0" xr:uid="{3C82BA26-921E-4194-938B-D14E02C4FE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0" authorId="0" shapeId="0" xr:uid="{B68D3722-4277-4F53-A70F-6961EDC542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1" authorId="0" shapeId="0" xr:uid="{08BC577E-797B-4BCE-8BDC-A6893EF283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2" authorId="0" shapeId="0" xr:uid="{08CEA7BE-617A-4EEA-8909-6C8C93462DA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3" authorId="0" shapeId="0" xr:uid="{2F0ACB85-DA1B-4166-960E-708F2168F0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4" authorId="0" shapeId="0" xr:uid="{B77CD071-4FE0-482E-8C4D-D9A7C56205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5" authorId="0" shapeId="0" xr:uid="{5280E705-7713-4225-BB85-A6DAC39E6F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6" authorId="0" shapeId="0" xr:uid="{5306960E-1F49-4657-A449-B68C86D622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7" authorId="0" shapeId="0" xr:uid="{FE28EA58-0064-47DC-A495-C8C41C87995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8" authorId="0" shapeId="0" xr:uid="{CDD0F449-DE01-4C71-B35F-A4C7CA8495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9" authorId="0" shapeId="0" xr:uid="{69E14611-E34A-4B5B-BD04-98CBF41F48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0" authorId="0" shapeId="0" xr:uid="{633F7BC8-A4F7-43FE-8893-B0147637DB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1" authorId="0" shapeId="0" xr:uid="{8AB661D0-3046-49FE-A326-9EDEA3996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2" authorId="0" shapeId="0" xr:uid="{7596F434-ECF0-4103-87D5-DD11211841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3" authorId="0" shapeId="0" xr:uid="{BB79EA78-57B1-40BC-AD6F-63165AEDE5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4" authorId="0" shapeId="0" xr:uid="{EEE0A301-BEDB-424B-A620-0C9E9190A5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5" authorId="0" shapeId="0" xr:uid="{EF1AD810-1B3A-4DA7-AB3E-CF1D00CA8A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6" authorId="0" shapeId="0" xr:uid="{6CDDE955-AC9A-45DF-AD7F-42A08688CB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7" authorId="0" shapeId="0" xr:uid="{B8F2ABAF-1DB5-49B1-B5E6-5214A42CDA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8" authorId="0" shapeId="0" xr:uid="{89F6A0DD-3F86-4797-B814-AA6719D769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9" authorId="0" shapeId="0" xr:uid="{6160EF63-F2AE-4FD0-BBB5-4B799B7D50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0" authorId="0" shapeId="0" xr:uid="{5E77A768-0081-447F-A0F3-BB20B75BDE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1" authorId="0" shapeId="0" xr:uid="{688CC8DF-1A9E-4F9F-B629-24C4768E1C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2" authorId="0" shapeId="0" xr:uid="{BFD3DC95-0FD2-433B-B0E5-AC64E557F7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3" authorId="0" shapeId="0" xr:uid="{348E7CE2-E21A-45FF-AF97-2ADB0FDBD1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4" authorId="0" shapeId="0" xr:uid="{E39F79B9-18BB-4D33-AAE5-39F4EDAFB29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BECFE7A-5379-4071-80CF-95059A8F74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C07A0168-FCB9-4690-952B-2D87D9954D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5482CA51-E01E-4D7E-955F-104920A0B5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7" authorId="0" shapeId="0" xr:uid="{9CB8749A-DD15-4233-ABF2-EDCAEE02F08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7" authorId="0" shapeId="0" xr:uid="{6774AFAA-1C60-409C-9C7C-2CC24A63E9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8" authorId="0" shapeId="0" xr:uid="{A92DFFA4-AEEC-4604-88A9-1667D4921F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12A6430-1748-48BB-8D33-D5F9853BF4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B069DE60-E8DB-40FC-A128-03A4177D8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8" authorId="0" shapeId="0" xr:uid="{86B0731F-E4B7-4372-8199-187F700335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9" authorId="0" shapeId="0" xr:uid="{3BAB33CF-DE5D-4C6D-9D6A-399ADA9B5F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191D88E9-57E6-4EFE-AB52-C104A2882C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7ACAD88C-E7A0-4F16-AB08-CCB7804506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9" authorId="0" shapeId="0" xr:uid="{8ABF2159-652A-48B3-AAE0-A0822D1ADF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0" authorId="0" shapeId="0" xr:uid="{15BD45DA-9F20-439C-98DD-B5FFCC8634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2C1613DA-05C7-45E7-B96F-87ED3CBECD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A9F08897-B9ED-47E7-9FBB-33D8C87A47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0" authorId="0" shapeId="0" xr:uid="{713A71CB-9788-4A3C-BF73-968A480A9C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1" authorId="0" shapeId="0" xr:uid="{1D2757FD-16FE-4E0F-8166-DD7BE7954C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126D959-D1AB-463A-A98F-40103F272D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44929B66-EC32-479E-9000-F59980DB5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1" authorId="0" shapeId="0" xr:uid="{E93A64CD-E05D-4F07-8606-6119267D5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2" authorId="0" shapeId="0" xr:uid="{4DBFA292-CB42-4A7B-8F5E-74C362AEC2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CD8F64DB-D039-423C-A22E-A6AEC57359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F02788DB-7E0E-4608-A1E2-AD32E59282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2" authorId="0" shapeId="0" xr:uid="{77A799F9-CB3C-4079-9C55-0AAAD444AB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2" authorId="0" shapeId="0" xr:uid="{F3289717-E91D-4694-BA43-27E481D1B1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13" authorId="0" shapeId="0" xr:uid="{0713FB34-71C4-480B-A22B-055476F37B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14" authorId="0" shapeId="0" xr:uid="{622839F4-A9DF-4A41-A126-09E4D63A55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14" authorId="0" shapeId="0" xr:uid="{8F356414-C6AD-4613-A0CD-D2E9D0C3A5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5" authorId="0" shapeId="0" xr:uid="{582C4AA9-E3E4-429B-B84F-A6401FA6D7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558BA26E-BA00-4874-85AA-63E8A887E3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3FBD6CE4-3DF1-4213-AFFB-00A1C8C234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5" authorId="0" shapeId="0" xr:uid="{D01EBA8A-8FF9-43D1-B286-795C9EE8B9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6" authorId="0" shapeId="0" xr:uid="{DB03B9A9-75BC-4F9B-A2CE-BD24BDCE7D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F7FD9996-D327-47F2-A957-D6AC7B84AB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236CFF15-2848-4479-8512-44A82CD05D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6" authorId="0" shapeId="0" xr:uid="{9B0CF319-2EC2-4DBE-9172-B5417AB14F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7" authorId="0" shapeId="0" xr:uid="{AD6482C0-426F-49A9-99C4-9B845FA871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1113DFD0-B2B4-49F6-BA1B-2F6807379E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2ED94568-3C83-46EF-94F1-EFD9CCE374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7" authorId="0" shapeId="0" xr:uid="{45FB775A-F9BA-4D2A-A8D9-14A0C298B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8" authorId="0" shapeId="0" xr:uid="{2B7B4A9B-0FD5-48BB-AAED-5223EEB16C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FCDE68E7-9151-4FE0-ADE5-E8A1379B3F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9E6BDE3C-A30E-4AF1-A6F9-47413FE640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8" authorId="0" shapeId="0" xr:uid="{5522C21A-7CD1-4DAE-BC71-9972B25AE7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9" authorId="0" shapeId="0" xr:uid="{5A97A766-4344-44F2-962E-9AA7CED4F3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FAB87748-79A3-4892-84B8-D93C87B4F3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395B850-783F-477B-B000-A92C53F5D9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9" authorId="0" shapeId="0" xr:uid="{CC1E0123-746B-4B39-817E-DBA3367791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0" authorId="0" shapeId="0" xr:uid="{33BAE351-0739-4096-BE93-6A2D455A92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0" authorId="0" shapeId="0" xr:uid="{F77DF91C-AB22-46F1-9A2C-45FA89BBED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0" authorId="0" shapeId="0" xr:uid="{CD6C2A19-5A45-46D7-AE59-C317074BFB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0" authorId="0" shapeId="0" xr:uid="{B3B56C45-F8E9-42C1-90D8-8E563E03F5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20" authorId="0" shapeId="0" xr:uid="{1D4202F0-9046-491E-B02D-AEE9A48077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1" authorId="0" shapeId="0" xr:uid="{E58B97A3-CC00-4ECA-B2FF-34C07DD191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22" authorId="0" shapeId="0" xr:uid="{AAF41639-A72E-4527-9A85-6B4F0BCCB0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2" authorId="0" shapeId="0" xr:uid="{74610A3D-2E70-40B9-8D76-632E9DFA7D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3" authorId="0" shapeId="0" xr:uid="{1D36BC7E-19F5-464C-93D7-F9364A5273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047DFAC4-F125-4149-A2C1-A8FCD0BC7F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1CBFFC2E-B41B-4140-820B-C0BFC8DBC7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3" authorId="0" shapeId="0" xr:uid="{BD36949B-0216-432D-A785-68D33BF34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4" authorId="0" shapeId="0" xr:uid="{B9A27A9D-2D37-4C29-83EE-59A53E86C4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73E8D3DB-6365-4895-9D01-38ED9FAA588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F22CCD88-B3BF-427D-8C9C-D8AE1B1D14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4" authorId="0" shapeId="0" xr:uid="{4B6B20F8-C106-4BF5-848D-58B33D089B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5" authorId="0" shapeId="0" xr:uid="{F6652F3F-DE8D-4E22-8A43-5F4E3E24C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D054770B-65AF-4317-9AF2-CB136B1978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23161EED-476F-4BF1-BB12-2B08FC2D93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5" authorId="0" shapeId="0" xr:uid="{373DFA4B-EA27-4ACB-8D54-E01ACFDF9B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6" authorId="0" shapeId="0" xr:uid="{BBA281FE-B1C0-4BE1-80B4-BCC80C3C68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FFA1D42D-1E14-447B-BDE5-45B8EC184D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CEB639CC-10EB-49FB-8E47-716020B3F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6" authorId="0" shapeId="0" xr:uid="{495F9942-6FFC-4A51-B0B5-0DF17D5B62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7" authorId="0" shapeId="0" xr:uid="{2BAAFB2D-7612-4C3B-A098-4B06F9BA80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DB6DB5BF-2776-4F0E-8D4A-86618F5F2B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AABA5993-0D56-42F8-B2F9-9F7DFA070D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7" authorId="0" shapeId="0" xr:uid="{8E17F6A9-F0D3-428F-A8E5-D5A6373630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8" authorId="0" shapeId="0" xr:uid="{FC6C10E3-3B14-4260-B11F-A77E68F64B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8" authorId="0" shapeId="0" xr:uid="{F137CC61-353D-420B-A16D-6A0736FC60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8" authorId="0" shapeId="0" xr:uid="{EF3BECC9-1839-42F0-B6F8-692052645F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8" authorId="0" shapeId="0" xr:uid="{B6826D10-05B3-4A9A-9F7D-78E8207EF7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2025</t>
        </r>
      </text>
    </comment>
    <comment ref="L28" authorId="0" shapeId="0" xr:uid="{1321AF2C-9FE3-404C-9F84-2F1DC40E8A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9" authorId="0" shapeId="0" xr:uid="{F4E378BA-AA30-48C8-8379-D04C89A9D3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30" authorId="0" shapeId="0" xr:uid="{79D014F9-077A-4E8B-B8EE-551B0BD7E2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30" authorId="0" shapeId="0" xr:uid="{9DD5A854-4A00-43B2-BEEA-B31A71D911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82553DD-EAFA-47FA-BC4C-A942009AA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38DB0A6-EC92-4EFB-9904-E372F5D22E98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When copying this worksheet to other workbooks, include the sheets listed here, to avoid creating links between workbooks.</t>
        </r>
      </text>
    </comment>
    <comment ref="A26" authorId="0" shapeId="0" xr:uid="{00220D56-02C4-4374-8E2D-E4098AF895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Scaled so sum is same as RTS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4A82C122-F951-40FC-8F76-B30D15DDACB9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  <comment ref="A10" authorId="0" shapeId="0" xr:uid="{2DFF58C7-45B8-4A30-B725-E07A0A0134C6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AEBB0F-798E-4D1C-83B9-E53A8831B1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73BF9BFA-C4FB-4F14-ABDE-E53402B4F2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F1A0F4A2-CB98-42F6-BB35-86660AB3D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8" authorId="0" shapeId="0" xr:uid="{79CC7E69-6BE1-47D5-AF30-2ED949A45A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A17BA8D1-07CA-462A-B103-664BC4B8DA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D9549753-0089-498E-BAF2-5B25BE032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8" authorId="0" shapeId="0" xr:uid="{04667A71-18FC-4148-9191-6FF3CDB6C62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8" authorId="0" shapeId="0" xr:uid="{B8728762-DFD7-4320-8A54-329A781983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8" authorId="0" shapeId="0" xr:uid="{25DE3067-9FB4-42E1-B787-7A4BF3022B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9" authorId="0" shapeId="0" xr:uid="{EDE321CA-DFDD-4FA3-98AE-E83E7CF904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21E08E9E-F91A-4634-8B84-51294C967D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E1DDD26D-5D7B-4511-A71E-E0933F8D70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9" authorId="0" shapeId="0" xr:uid="{84E1F6C7-A30C-4413-9D59-6B49A5EF2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9" authorId="0" shapeId="0" xr:uid="{860A542E-C2D8-4ED8-BD9B-7B04DB2A77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9" authorId="0" shapeId="0" xr:uid="{CF13D249-341F-419C-BABD-976F62FA22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0" authorId="0" shapeId="0" xr:uid="{E4B98124-C52C-41F5-B6A2-EFBD5B0160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758D251B-7A6E-427F-9EC1-AB8A647627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BFA42409-72DA-4B25-8835-BFA4A6B9DF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0" authorId="0" shapeId="0" xr:uid="{3513EEEB-F93E-401E-87C0-724928E80D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0" authorId="0" shapeId="0" xr:uid="{A5D12CCC-46C3-4126-835C-D662217821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0" authorId="0" shapeId="0" xr:uid="{48E10A7D-2169-43A9-9919-C4A68EE8C7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1" authorId="0" shapeId="0" xr:uid="{C8F3F257-0A5C-4413-B1EE-3F0EF68278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E33E219A-FA7A-4BF5-B653-8545441043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C6D9C8-FB65-4876-99CA-8944035F0F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1" authorId="0" shapeId="0" xr:uid="{8E2807E4-328F-472D-B8D3-52E83533C9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1" authorId="0" shapeId="0" xr:uid="{C3257733-8D6C-430B-8336-F620FAEC9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1" authorId="0" shapeId="0" xr:uid="{8EE23ADC-8EC2-4F5E-8CA6-337BE26F7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2" authorId="0" shapeId="0" xr:uid="{9E7A3445-5CAC-430B-9700-0083B3344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299AD3C6-CA81-4AA9-8B99-53595AA4F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9B08ED52-6000-4FF5-915F-29BEF21029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2" authorId="0" shapeId="0" xr:uid="{C1308461-4E37-4E4E-A885-CAC1A45396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2" authorId="0" shapeId="0" xr:uid="{EC031750-82EA-4B71-A1CC-FA98D2E7BB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2" authorId="0" shapeId="0" xr:uid="{5A5F9FB8-E4F2-4147-B744-CF37F451AB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13" authorId="0" shapeId="0" xr:uid="{0ED0B75B-8FEA-467C-8D88-4FF44B37FF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13" authorId="0" shapeId="0" xr:uid="{3A13F39E-69CD-4617-A922-3CD78FB16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749CDDCA-12CA-4C15-A808-83C39B830B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34FEC4D0-551D-45A9-B102-7D50F520C2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15" authorId="0" shapeId="0" xr:uid="{1954031F-EAD1-4E35-8EB7-035EA2F8D9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D600356E-1222-4E33-9259-8A1A3843E5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694F76D2-95C6-40FA-B770-977929C1E5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5" authorId="0" shapeId="0" xr:uid="{EC304F7D-C6CE-4EA7-9FF8-3B55AAD72A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5" authorId="0" shapeId="0" xr:uid="{4AB57951-3227-4493-91EB-8091BAF670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5" authorId="0" shapeId="0" xr:uid="{F5794686-49DC-4459-ACF7-FA54E7C00D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6" authorId="0" shapeId="0" xr:uid="{CBAEB7D0-910B-4EA6-88F8-00CAA82B5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031DEFE5-75A7-453F-A46E-19E1E75AE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BE992016-1AE7-49C9-AD9D-8B44897CEF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6" authorId="0" shapeId="0" xr:uid="{957CA0D8-5572-44B5-AECD-F1145E37E9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6" authorId="0" shapeId="0" xr:uid="{842930D4-1687-47E8-868E-DBF17ED9FC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6" authorId="0" shapeId="0" xr:uid="{F0153CBB-34E0-4308-B3B2-0D47D65453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7" authorId="0" shapeId="0" xr:uid="{9E932D33-EE8D-4398-8AF9-7AFFFDC2A3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EE6FDE69-B655-4514-A404-D6A8490245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F0B68A7E-0E10-4989-9124-315C4D40E0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7" authorId="0" shapeId="0" xr:uid="{8FB3DF2A-2C10-4F7A-88BB-3A1B1E8BC4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7" authorId="0" shapeId="0" xr:uid="{CD8C7B3F-4C03-413F-B2F4-1BDA71254E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7" authorId="0" shapeId="0" xr:uid="{F2C6BC83-C1ED-4B67-B0B4-B27E9DD917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8" authorId="0" shapeId="0" xr:uid="{D0B9D79A-EEB4-448A-94FD-B6D37A171E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185B07F8-D3E8-450B-A052-21E5D5D0BE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B2F8853E-6024-43D0-9D4F-2CDA96ADDD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8" authorId="0" shapeId="0" xr:uid="{1A51376C-34D7-46AB-B048-68165827A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8" authorId="0" shapeId="0" xr:uid="{8BAF3738-2EC2-43DA-8269-44EAB93E2C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8" authorId="0" shapeId="0" xr:uid="{9618A490-C86B-41DF-94E5-26E6F57237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9" authorId="0" shapeId="0" xr:uid="{D87AE5AD-12EA-4AAB-AD8A-8CEFA6649C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D652E8AC-6CFA-4EAA-9589-D42C624BD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A36E5F8-A323-4DB1-BC53-D6DECE726B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9" authorId="0" shapeId="0" xr:uid="{06BBCF4B-032C-4F2F-B8A8-CE1B5C6D97D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9" authorId="0" shapeId="0" xr:uid="{77A3D0CE-50B2-414F-813F-C7C4CFE144E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9" authorId="0" shapeId="0" xr:uid="{3B3E9ECB-DB97-4F60-931C-E0B8F57E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0" authorId="0" shapeId="0" xr:uid="{34D68B45-AB9A-4180-97AB-5129792AC6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0" authorId="0" shapeId="0" xr:uid="{0265BF65-4FD1-4079-997B-2ACCE4FA26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19F149C-947C-4C3A-AFB5-D13EF916F6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2EA3528F-2D32-49D7-A1CC-4273D77612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2" authorId="0" shapeId="0" xr:uid="{C772AB03-33A3-4F08-8EAF-4A350E6CAB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1B3C9897-1772-4E4F-8FAD-377A2D53D4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7741AEF7-1BD3-4DE1-A653-EA368BB4E6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2" authorId="0" shapeId="0" xr:uid="{937A647B-0569-48FA-A03F-8BD4848A9C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2" authorId="0" shapeId="0" xr:uid="{1B9FADA3-0B0A-4AE9-88A2-00F023466B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2" authorId="0" shapeId="0" xr:uid="{B63B3A90-4479-4B70-BB06-F1BEBD6F2A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3" authorId="0" shapeId="0" xr:uid="{58E80C5C-1B87-44DD-9030-D0AE0F88AC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F930C626-E55A-457E-AC01-CF713584AF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CD288C77-ECCD-4DCC-A54A-FB7CF743F0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3" authorId="0" shapeId="0" xr:uid="{5DBCA68D-B226-4C53-B4BE-87AB220B2D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3" authorId="0" shapeId="0" xr:uid="{202430D2-5913-40B2-8952-2AD3F91F71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3" authorId="0" shapeId="0" xr:uid="{1B69736C-F763-4DC2-A469-C7575EA82C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4" authorId="0" shapeId="0" xr:uid="{5B52739F-5D4B-441F-8D40-F475E315FE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A5D5AFAC-B135-4BFC-9749-6915F4E01F2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9D9A57D8-3921-4796-BB06-D92CA0720F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4" authorId="0" shapeId="0" xr:uid="{12718C6F-6594-48F5-84F0-45729B0CC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4" authorId="0" shapeId="0" xr:uid="{9E6D957E-6FAE-4913-B21C-3331E58C8E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4" authorId="0" shapeId="0" xr:uid="{7E6A8FD2-9E90-4C7C-942A-5A2DAE4147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5" authorId="0" shapeId="0" xr:uid="{EEBCB27A-4A8B-4420-87C1-F50A03347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6C0B215E-12A1-4855-B892-E681D9B40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C52838BC-71D4-4BB3-A4D7-F42F587462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5" authorId="0" shapeId="0" xr:uid="{B7F461E1-C636-4AD4-954F-49AA148074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5" authorId="0" shapeId="0" xr:uid="{2A010008-ABCA-4567-81B0-61F0C8D0AF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5" authorId="0" shapeId="0" xr:uid="{6C4DBE52-DE62-4BDF-8086-F73997A01B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6" authorId="0" shapeId="0" xr:uid="{607645D7-2016-4279-9C3F-CA5B5CE36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5865E734-F06A-4243-A73D-86879C411E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664DE6CD-880B-4E2D-9CED-7F5C4786F8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6" authorId="0" shapeId="0" xr:uid="{C170B38D-A697-4F0F-A669-1A38763207F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6" authorId="0" shapeId="0" xr:uid="{AFF3580F-5F03-465F-A6F1-43A3D62500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6" authorId="0" shapeId="0" xr:uid="{62936966-A19D-4C3F-8086-4D75E6312C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7" authorId="0" shapeId="0" xr:uid="{E8805239-399A-4E7E-A494-6DED77755F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AAA19FAC-34D8-49BF-8554-7320B2CB58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0F937B33-4F2A-4D6E-AF47-2D53D25DA2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7" authorId="0" shapeId="0" xr:uid="{C02C217D-4E5C-4912-9792-390BBAA55A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7" authorId="0" shapeId="0" xr:uid="{C3E2942F-F4DE-4AFF-A51D-97DF4B23D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7" authorId="0" shapeId="0" xr:uid="{CC25BECF-8452-46DC-AD46-40D71AC910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8" authorId="0" shapeId="0" xr:uid="{5BCC7319-213F-4449-9369-FFC6FC229B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8" authorId="0" shapeId="0" xr:uid="{76F471C2-B585-49AB-8871-E62EBCCF19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9" authorId="0" shapeId="0" xr:uid="{5C274BED-7FD9-4E78-A515-5F18E9169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9" authorId="0" shapeId="0" xr:uid="{4269CABA-3004-4B45-8243-3047227278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30" authorId="0" shapeId="0" xr:uid="{D28F5918-D5C3-4D39-AFC5-3662CE4DCD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0" authorId="0" shapeId="0" xr:uid="{58B5B8AF-5A33-4265-8462-870CFC99E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0" authorId="0" shapeId="0" xr:uid="{73E78ABE-B578-4454-83C7-04736B097D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0" authorId="0" shapeId="0" xr:uid="{D3BE1975-4FFE-4AAA-B1F9-7F8688093E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0" authorId="0" shapeId="0" xr:uid="{586CC614-B2FC-477D-8D6A-61CFF76502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0" authorId="0" shapeId="0" xr:uid="{41B39771-1763-453D-9769-B34285AB2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1" authorId="0" shapeId="0" xr:uid="{6930910C-D3CE-4E63-83A4-CFBD2F6148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1" authorId="0" shapeId="0" xr:uid="{CDE13C20-6863-47B0-9D50-04E7930073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1" authorId="0" shapeId="0" xr:uid="{F4DA5AD9-FC4C-41EE-902C-CD70D35E83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1" authorId="0" shapeId="0" xr:uid="{1A9BEA96-9B92-4F0F-8AD5-9C0CE5A8E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1" authorId="0" shapeId="0" xr:uid="{6B921DAB-5211-4638-8582-A6360033E2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1" authorId="0" shapeId="0" xr:uid="{2B5CD009-164B-49D6-AFF2-C31931D2B4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2" authorId="0" shapeId="0" xr:uid="{F7496BBF-43BF-4E0B-B773-460236898B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2" authorId="0" shapeId="0" xr:uid="{98EE6243-ADD9-4EF1-BDDD-2364847F2E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2" authorId="0" shapeId="0" xr:uid="{0DE01BE9-D1F9-4016-B56C-2B33AB50B1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2" authorId="0" shapeId="0" xr:uid="{5DEFA729-A1E4-4124-A52C-3DC3609E90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2" authorId="0" shapeId="0" xr:uid="{0994B0E6-58F0-449A-9551-7CAC145898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2" authorId="0" shapeId="0" xr:uid="{B09F9884-C2D0-49C2-A69F-C505DA5A34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3" authorId="0" shapeId="0" xr:uid="{4B3BB044-90C2-4D1B-92AF-AB6D91EBC1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3" authorId="0" shapeId="0" xr:uid="{1441EBD5-2F19-41C7-B428-C98AFB8D10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3" authorId="0" shapeId="0" xr:uid="{D47A3B39-5FC2-4A7D-9619-9A6FEE2B6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3" authorId="0" shapeId="0" xr:uid="{BB001682-1EB4-4556-9B1A-E02B38463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3" authorId="0" shapeId="0" xr:uid="{C5E69BA8-A3FF-4DFF-B8A0-F9F298A334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3" authorId="0" shapeId="0" xr:uid="{3221A5F1-E88D-4C41-916E-535AA0BB1D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4" authorId="0" shapeId="0" xr:uid="{B209A957-7A17-4FE8-A735-A8AC0F86E2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4" authorId="0" shapeId="0" xr:uid="{5AC8B17F-8210-4607-A55C-414F8CE6C1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4" authorId="0" shapeId="0" xr:uid="{E18B9EE2-F927-4244-9163-8999DC709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4" authorId="0" shapeId="0" xr:uid="{F271C375-AF2F-49D2-AA2E-9712F1302F1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4" authorId="0" shapeId="0" xr:uid="{8AEDC859-87C8-4667-BF54-CA3A6EA942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4" authorId="0" shapeId="0" xr:uid="{1D182754-EFDA-4BD6-8E17-3656ABDBF5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35" authorId="0" shapeId="0" xr:uid="{B27CDDD4-0326-4416-B5D6-C0E2FCFD96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35" authorId="0" shapeId="0" xr:uid="{27342366-826A-459F-8787-59E7BBE8FB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36" authorId="0" shapeId="0" xr:uid="{B420EAE6-2EBC-46D4-97E2-A30B9206D1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6" authorId="0" shapeId="0" xr:uid="{A36D9C16-4DD7-42B6-9A7E-BD246B4006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L36" authorId="0" shapeId="0" xr:uid="{D76CA6DE-8A05-46BE-92E9-2011222A21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6" authorId="0" shapeId="0" xr:uid="{F5BA40BB-F17C-4B15-B06D-A499EBC46F6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6" authorId="0" shapeId="0" xr:uid="{76A9C226-FE05-43EC-9C1D-8BA10BA75D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7" authorId="0" shapeId="0" xr:uid="{693DD9AA-C6CB-4EC9-8530-8B2B01C8B2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7" authorId="0" shapeId="0" xr:uid="{98395E00-95FA-447C-8CD1-BEBBB9E1DA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7" authorId="0" shapeId="0" xr:uid="{865C1D8B-07B7-459D-8254-E2102F9B1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7" authorId="0" shapeId="0" xr:uid="{E2822D70-A185-4DB6-987A-BE0F140BF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7" authorId="0" shapeId="0" xr:uid="{F232D942-7779-421D-B4B2-622342EF08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7" authorId="0" shapeId="0" xr:uid="{2FB23A08-1ED0-4EE0-B2CC-CE17EBF0E6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8" authorId="0" shapeId="0" xr:uid="{F45F0B13-D3F4-4789-BA2D-289CD7FCC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8" authorId="0" shapeId="0" xr:uid="{A514444E-5008-48D2-9937-786B41F9E6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8" authorId="0" shapeId="0" xr:uid="{9E451639-87AA-4EAC-A729-5E1BCC132E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8" authorId="0" shapeId="0" xr:uid="{541E2AE8-A14C-4C3B-9F7A-66A7E380CD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8" authorId="0" shapeId="0" xr:uid="{9207F442-9613-4699-9A78-7A3865C7DC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8" authorId="0" shapeId="0" xr:uid="{4679CBCD-0091-4B36-AD59-C543507FABA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9" authorId="0" shapeId="0" xr:uid="{A87BA74B-23BE-4E31-8164-A7C8248C4A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9" authorId="0" shapeId="0" xr:uid="{49BEE661-91EF-4253-925B-A90907266B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9" authorId="0" shapeId="0" xr:uid="{7D485560-FF2E-4218-91B4-FEF933EED0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9" authorId="0" shapeId="0" xr:uid="{2C1FB16D-E1D0-4801-A022-9EDCE971DB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9" authorId="0" shapeId="0" xr:uid="{174243FA-85A8-4E51-BAFD-BFE5B43604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9" authorId="0" shapeId="0" xr:uid="{9733A3AD-B1D1-4CA4-8472-79FC1FE777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0" authorId="0" shapeId="0" xr:uid="{A164DCEA-D485-4FAA-974B-6FAB96D209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0" authorId="0" shapeId="0" xr:uid="{B6237C6C-3D74-4B9B-AA55-B3C1EDC28F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0" authorId="0" shapeId="0" xr:uid="{3BCAB2FF-95BB-41D3-A66C-927C9E0AD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0" authorId="0" shapeId="0" xr:uid="{A04926CE-F830-46F6-B93D-0C5A18EF80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0" authorId="0" shapeId="0" xr:uid="{DF5BB03D-498D-412E-8D0B-C8B43065A8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0" authorId="0" shapeId="0" xr:uid="{12C6655E-6D36-4DBE-9BF2-A95A329553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1" authorId="0" shapeId="0" xr:uid="{917F060E-DA96-413E-990A-E3A9A1FCE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1" authorId="0" shapeId="0" xr:uid="{99FB3540-A1DA-4A4E-9988-A9D5A11F16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1" authorId="0" shapeId="0" xr:uid="{FBD2671C-C8CE-44C5-B4F8-EB783F364C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1" authorId="0" shapeId="0" xr:uid="{115679E1-B187-4AC2-B1DC-96F1D30CE8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1" authorId="0" shapeId="0" xr:uid="{A8E01AF5-F53E-4FF7-A853-23712B7DE8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1" authorId="0" shapeId="0" xr:uid="{8B4D4409-6102-4A02-A30C-12ECA7015A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2" authorId="0" shapeId="0" xr:uid="{C2D23BAB-8676-470B-A660-5E747BEC8E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2" authorId="0" shapeId="0" xr:uid="{609ED127-4D7B-4CC7-BAA9-E8ADE514B9E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43" authorId="0" shapeId="0" xr:uid="{F7080D32-94DA-40D2-BE11-1BEEA4219C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3" authorId="0" shapeId="0" xr:uid="{F81A413A-2FD8-46E1-862F-C8BFD2D617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44" authorId="0" shapeId="0" xr:uid="{B51922C4-EFE5-42B2-B0B9-B43E5D54A8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4" authorId="0" shapeId="0" xr:uid="{22B32647-1837-4052-B120-EEC0FE1ED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4" authorId="0" shapeId="0" xr:uid="{AA893094-1AF6-48A7-8E24-99A4EBBB92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4" authorId="0" shapeId="0" xr:uid="{FCDC8EBF-FAEB-4AB3-BC1E-D7229B154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4" authorId="0" shapeId="0" xr:uid="{F903EFDB-CAE9-455A-93B9-9A3D4EE9A0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4" authorId="0" shapeId="0" xr:uid="{AAF02302-E5A0-4A8E-BE21-A7E3AED650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5" authorId="0" shapeId="0" xr:uid="{CF417837-5EE5-47D2-9928-79699A2A7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5" authorId="0" shapeId="0" xr:uid="{3BE9FA30-EC4E-4D6E-90E7-B71BCAB2DB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5" authorId="0" shapeId="0" xr:uid="{C6442D98-419C-4533-8FE8-53526F4FD9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5" authorId="0" shapeId="0" xr:uid="{D72B06B8-B74D-4C3E-AE0D-4FA66503F6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5" authorId="0" shapeId="0" xr:uid="{24F81EC8-4A75-4F08-8AEC-FA97FE400B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5" authorId="0" shapeId="0" xr:uid="{B7C216C5-6A97-451B-9344-BB463E8607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6" authorId="0" shapeId="0" xr:uid="{E96F1118-C4E2-41F4-A6DC-F5DEA38877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6" authorId="0" shapeId="0" xr:uid="{3F3674B4-1E5B-4145-872A-E75E934269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6" authorId="0" shapeId="0" xr:uid="{FC28D276-22A2-4FD4-A910-926E431188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6" authorId="0" shapeId="0" xr:uid="{3CD92879-F4FC-44A0-9DF0-7E9405E151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6" authorId="0" shapeId="0" xr:uid="{F160484D-E798-4039-B211-681C341EE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6" authorId="0" shapeId="0" xr:uid="{08B7CED2-3B9E-40AB-9CC1-1BA2A78E79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7" authorId="0" shapeId="0" xr:uid="{7283E0EE-956B-4AE6-96E7-3BE09EE2FC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7" authorId="0" shapeId="0" xr:uid="{D1860BAC-18BC-48AC-8705-E1860638F9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7" authorId="0" shapeId="0" xr:uid="{23406C39-25BD-4864-B8AF-148529C27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7" authorId="0" shapeId="0" xr:uid="{CFE62385-B742-4723-BD28-B2F2506325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7" authorId="0" shapeId="0" xr:uid="{2749C743-C401-46D6-AEA2-C0C54327A8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7" authorId="0" shapeId="0" xr:uid="{1DEFA821-B181-42D9-AE14-7821372EA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8" authorId="0" shapeId="0" xr:uid="{24E54D9A-E5FF-4EAC-AE11-9CB6944E6D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8" authorId="0" shapeId="0" xr:uid="{D97AA20F-6575-4BAC-B6DE-08E23E05D91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8" authorId="0" shapeId="0" xr:uid="{7AD3174A-4DD8-44EB-BA8E-41C119C1AE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8" authorId="0" shapeId="0" xr:uid="{47E49F8D-D0CA-48A2-8732-739DFBF573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8" authorId="0" shapeId="0" xr:uid="{337E2BA0-AB8E-4A78-9CB3-03FA160FBA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8" authorId="0" shapeId="0" xr:uid="{4A619A39-BDE9-46BA-880F-4CABA6206D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9" authorId="0" shapeId="0" xr:uid="{E29E5584-E11C-4D2A-BE3D-4600A0DBBF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9" authorId="0" shapeId="0" xr:uid="{2CF67585-1566-47C0-8A31-EDA79DF759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50" authorId="0" shapeId="0" xr:uid="{EA1B6043-82BE-426E-97D0-6858928AAB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0" authorId="0" shapeId="0" xr:uid="{56450D40-961D-49C0-BBE8-6F4E53152F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51" authorId="0" shapeId="0" xr:uid="{93EAD74F-A2C7-4841-BF02-12689C7DE6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1" authorId="0" shapeId="0" xr:uid="{C56D17C5-6228-4F32-A2A2-9CC1D15526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1" authorId="0" shapeId="0" xr:uid="{FC2E5982-05BE-49BD-9450-153D5C249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1" authorId="0" shapeId="0" xr:uid="{04D9640F-31DB-4ACE-B02A-8F0ABF4668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1" authorId="0" shapeId="0" xr:uid="{C2BE8AA3-6D39-4D16-AC5E-D4457D6077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1" authorId="0" shapeId="0" xr:uid="{F0DD410D-A695-4F59-B77B-D7224D8099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2" authorId="0" shapeId="0" xr:uid="{3716A3A3-6A4E-4D87-8364-FD1A60BBF8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2" authorId="0" shapeId="0" xr:uid="{05645A97-4B6F-4386-BC97-23611DAD32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2" authorId="0" shapeId="0" xr:uid="{7EB07EC4-7AD8-4B95-9F63-6E03549B16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2" authorId="0" shapeId="0" xr:uid="{90FC2B6B-A9B1-4F44-A740-CAD69AEBC0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2" authorId="0" shapeId="0" xr:uid="{92F03835-2BF3-420E-B7E2-5C3FF77AFF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2" authorId="0" shapeId="0" xr:uid="{77B3D6A2-EB6A-4E45-9E1C-69097A1A6E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3" authorId="0" shapeId="0" xr:uid="{7B3671F4-27C2-480D-B341-F803DE106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3" authorId="0" shapeId="0" xr:uid="{1D35E922-B00A-49A8-A63D-864E2502B6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3" authorId="0" shapeId="0" xr:uid="{FCC3DEF9-D923-4BEE-AA14-A5BECB3A97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3" authorId="0" shapeId="0" xr:uid="{06D5874D-D5E7-41B4-8C30-675DE1AC4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3" authorId="0" shapeId="0" xr:uid="{D2DCF26F-E92E-42CC-B5AE-FA0A8B3A18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3" authorId="0" shapeId="0" xr:uid="{C1A7D10D-D670-4406-8CE9-EC44C21CDE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4" authorId="0" shapeId="0" xr:uid="{F51DD035-E562-46B2-A71A-BD9BB343F1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4" authorId="0" shapeId="0" xr:uid="{2D64E25B-4D8F-4729-8374-4A07B192DD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4" authorId="0" shapeId="0" xr:uid="{D0379E6D-9035-42EE-B4E0-F45323A821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4" authorId="0" shapeId="0" xr:uid="{65BF7AFB-0D76-4D8E-88AC-341937675E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4" authorId="0" shapeId="0" xr:uid="{02BA1115-5799-43E3-95CE-3A29C3BFD7D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4" authorId="0" shapeId="0" xr:uid="{1FE959E7-3FBF-4C48-94E5-D05E47C08E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5" authorId="0" shapeId="0" xr:uid="{CB6508B6-0A73-4CAA-8351-2AA59194A0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5" authorId="0" shapeId="0" xr:uid="{B9DE1216-B1A8-4FF1-99F7-826B018BCF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5" authorId="0" shapeId="0" xr:uid="{A7901B7F-B08F-4F1F-819A-0F7E3CCB83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5" authorId="0" shapeId="0" xr:uid="{90D4A662-7814-42D5-8F36-E17CEE1B4C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5" authorId="0" shapeId="0" xr:uid="{D4BA5081-5707-409F-8ABE-A61F34DEC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5" authorId="0" shapeId="0" xr:uid="{52FD7324-E296-454C-8A77-0A138566B3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56" authorId="0" shapeId="0" xr:uid="{5989BB9B-ACAB-4A73-AA43-ED661F195E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56" authorId="0" shapeId="0" xr:uid="{32A3565E-7995-4162-8249-05059122B1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A353B0-A13A-4807-8590-4A2A43034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6" authorId="0" shapeId="0" xr:uid="{EB1BE40B-FE02-425F-A925-CCF02D7B9D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Starting year in charts</t>
        </r>
      </text>
    </comment>
    <comment ref="C13" authorId="0" shapeId="0" xr:uid="{B58DB807-BD7B-438B-A35F-969F1AF843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4" authorId="0" shapeId="0" xr:uid="{698FD8E5-2A72-4F24-B492-56C9DA2408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5" authorId="0" shapeId="0" xr:uid="{1EC71F71-7CDB-4238-919C-8F832103D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6" authorId="0" shapeId="0" xr:uid="{519A820A-5C0D-47CF-AE17-0D4FE5FFAA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7" authorId="0" shapeId="0" xr:uid="{93CBA51D-5C3C-4A64-B7DA-F95679AD7B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8" authorId="0" shapeId="0" xr:uid="{7FD33A23-E52F-494A-A081-FBC5884ABD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64D9D6F-8811-48ED-A045-5FCF13DF28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773745A-3E53-4121-8025-C572BD308D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7DB48E-D088-4428-AA00-91D93216B6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8" authorId="0" shapeId="0" xr:uid="{E37322E7-7022-4F52-8C13-DA48D18541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95D4CB6-81B0-43DD-B630-5D9C2253D2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486A3B02-88B4-45B8-8986-B4228AB21A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9" authorId="0" shapeId="0" xr:uid="{AEE0908E-DB9A-4FA7-8F51-B884E8242B9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92EB032E-3428-4228-8CD3-D619136E2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CECDD26C-988A-4D46-ABC0-B3A16A4119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0" authorId="0" shapeId="0" xr:uid="{00E64361-D62D-450B-B3B1-762A17904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A6F11D77-D36A-42EC-A4FD-7BA1664443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E5966F4C-F48D-4390-BB57-26569E7470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1" authorId="0" shapeId="0" xr:uid="{667BEACF-A93B-4EDD-BCEF-BA19A165CA6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84AAC5B-CFBE-4C13-B455-BDE59495FD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A614F9-96EE-4374-AAF1-A38BDDB286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2" authorId="0" shapeId="0" xr:uid="{9822D921-E457-4EC8-934F-2F46DFB004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F9A342EC-F48C-4065-BCD3-6749464DAC9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B827EE37-DDDA-4B29-84B0-E876EC0A2B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3" authorId="0" shapeId="0" xr:uid="{0C6711B7-6B27-4206-ABC9-F077AC7D68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3" authorId="0" shapeId="0" xr:uid="{41017ECD-A311-4EFF-A512-94C84EFF76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3" authorId="0" shapeId="0" xr:uid="{980DACBD-EF81-462C-B60B-42BE846D6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K13" authorId="0" shapeId="0" xr:uid="{CEA9D288-88F2-48AA-8AFB-A647AC829E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L13" authorId="0" shapeId="0" xr:uid="{6134C0B7-7D18-4F3E-AA60-DA76A1CAB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J14" authorId="0" shapeId="0" xr:uid="{8C551619-975D-4836-8CEF-03C0C4EA8E0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O14" authorId="0" shapeId="0" xr:uid="{209337C7-32FC-45D4-AB70-66AF02FFE7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A8EE4DE-B22A-4926-AA6C-7C203DBF0B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I10" authorId="0" shapeId="0" xr:uid="{70FCC8CE-3E2D-4A00-A25E-56A62452B0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1" authorId="0" shapeId="0" xr:uid="{A616AAE3-D0FB-4160-B9A9-3A0AD303DD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2" authorId="0" shapeId="0" xr:uid="{2107E3D3-E13B-4CC9-988E-C56F82A4F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3" authorId="0" shapeId="0" xr:uid="{38C88C2F-BE6E-4BAB-9FCE-86D5AE974B3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4" authorId="0" shapeId="0" xr:uid="{05F057CF-D8D8-42BE-8037-F174BCE9AF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J14" authorId="0" shapeId="0" xr:uid="{2F9001BF-73D9-41B2-9ABC-6DE8D0B057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5D566E8-8276-4383-A59B-2A98554B3A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740B937-3B60-4FC3-85AF-6EB2F026EAA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287F13-DC8D-4EAC-B248-792F212F9C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B6B4FDF-1F7D-4F3A-8F34-4E5F2E7813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26E681-D683-4000-8901-357BF4B93E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F9BDE9E-DCF1-4EA1-9E6A-66617C69DD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F19DDB-1A46-495A-9E27-A3047639A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9A8B1A9-F1CB-4047-9155-8AA0902E2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B8A68F7-B614-41B7-8A6C-B4F495AD87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ED9A8A5-2794-42EF-860D-9A4D63BC22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8C81FC2-C19F-4C3B-B707-9E124B57A1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343FC7-BB39-49FE-A9F2-46CC2A629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EA47CFE-2D76-4385-BB5C-4538413914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C9E495-5E9A-4F69-A771-D3E495A006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2F537CC-4786-4648-BBCB-5FB98CEC86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FBE9D9-AD16-41F3-A241-41E62FB3EE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78DA258-495C-4AA6-98A2-342B98CC95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545E614-7D22-475A-B9E5-9B298F5DDEC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F4AA012-A70C-4C7B-A554-5D52E0B9CF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2E7D818F-AD2E-4C22-BCAF-3C2533D01E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0" authorId="0" shapeId="0" xr:uid="{B1033F01-F226-4BDB-A8CB-73CD370798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1" authorId="0" shapeId="0" xr:uid="{8EFF1024-1290-481C-B724-94A53E25FE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2" authorId="0" shapeId="0" xr:uid="{77E68A23-06D1-4689-BB62-B086223129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3" authorId="0" shapeId="0" xr:uid="{BE79839B-B521-490A-A4DA-548583822D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4" authorId="0" shapeId="0" xr:uid="{0803648B-EFC9-49A3-838A-EAB8C0C3FE1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5" authorId="0" shapeId="0" xr:uid="{27F41E1C-C461-4E92-9D57-D9E6A33708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6" authorId="0" shapeId="0" xr:uid="{11687B32-F74E-4EB7-BF17-622CA8D4AE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7" authorId="0" shapeId="0" xr:uid="{46678AFF-C862-4D45-ACFD-9429592745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7" authorId="0" shapeId="0" xr:uid="{98D6BF36-8797-4B96-83CD-8F058F3CED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Does not affect starting carbon price values, but affects nature of convergence</t>
        </r>
      </text>
    </comment>
    <comment ref="A8" authorId="0" shapeId="0" xr:uid="{A5F19E59-B181-4199-9858-5AC7BFC4F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Affects starting carbon price values, but not nature of convergence.</t>
        </r>
      </text>
    </comment>
  </commentList>
</comments>
</file>

<file path=xl/sharedStrings.xml><?xml version="1.0" encoding="utf-8"?>
<sst xmlns="http://schemas.openxmlformats.org/spreadsheetml/2006/main" count="34405" uniqueCount="1965">
  <si>
    <t>Summary</t>
  </si>
  <si>
    <t>Project Description</t>
  </si>
  <si>
    <t>Project code</t>
  </si>
  <si>
    <t>171211HSB</t>
  </si>
  <si>
    <t>Client</t>
  </si>
  <si>
    <t>HSBC Global Asset Management</t>
  </si>
  <si>
    <t>Vivid team</t>
  </si>
  <si>
    <t>JE, TN, SP, SS</t>
  </si>
  <si>
    <t>Sheet Author</t>
  </si>
  <si>
    <t>SP</t>
  </si>
  <si>
    <t>Sheet Auditor</t>
  </si>
  <si>
    <t>Launch date</t>
  </si>
  <si>
    <t>Workbook Description</t>
  </si>
  <si>
    <r>
      <t xml:space="preserve">This workbook consolidates, cleans and charts climate policy scenario data from the Imperial TIAM energy systems model
Model run results were provided by Adam Hawkes (email correspondence in Feb - April 2018
The email chain and source files can be found here (SP):
</t>
    </r>
    <r>
      <rPr>
        <u/>
        <sz val="10"/>
        <color theme="5" tint="-0.249977111117893"/>
        <rFont val="Calibri"/>
        <family val="2"/>
      </rPr>
      <t>https://vivideconomics.sharepoint.com/:f:/r/sites/projects/171211HSB/Shared%20Documents/5%20-%20data/Scenarios/180424%20TIAM?csf=1&amp;e=vTfPEb</t>
    </r>
  </si>
  <si>
    <t>Sheet name (exact)</t>
  </si>
  <si>
    <t>Ouput sheets</t>
  </si>
  <si>
    <t>Description</t>
  </si>
  <si>
    <t>If copy include</t>
  </si>
  <si>
    <t>Notes</t>
  </si>
  <si>
    <t>Worksheets</t>
  </si>
  <si>
    <t>Raw data</t>
  </si>
  <si>
    <t>Source</t>
  </si>
  <si>
    <t>URL</t>
  </si>
  <si>
    <t>Date accessed</t>
  </si>
  <si>
    <t>Units</t>
  </si>
  <si>
    <t>List of scenarios, sensitivities or controls that are selected in the worksheet</t>
  </si>
  <si>
    <t>W1.</t>
  </si>
  <si>
    <t>Cell C9</t>
  </si>
  <si>
    <t>Selects starting year for NPV calculation</t>
  </si>
  <si>
    <t>Issues Log:</t>
  </si>
  <si>
    <t>#</t>
  </si>
  <si>
    <t>Issue</t>
  </si>
  <si>
    <t>Date logged</t>
  </si>
  <si>
    <t>Date resolved</t>
  </si>
  <si>
    <t>Comments</t>
  </si>
  <si>
    <t>Assumptions</t>
  </si>
  <si>
    <t>Worksheet</t>
  </si>
  <si>
    <t>Assumption</t>
  </si>
  <si>
    <t>Value</t>
  </si>
  <si>
    <t>Unit</t>
  </si>
  <si>
    <t>Source (Title, Author, Year, Page, Figure)</t>
  </si>
  <si>
    <t>F0. Scenario summary table data</t>
  </si>
  <si>
    <t>Description:</t>
  </si>
  <si>
    <t>Chart carbon price scenarios by region, by sector depending on user inputs</t>
  </si>
  <si>
    <t>If copy include:</t>
  </si>
  <si>
    <t>W2, R24</t>
  </si>
  <si>
    <t>Notes:</t>
  </si>
  <si>
    <t>Use decision variables (B7-B11) to customise scenarios based on convergence and regional / sectoral variation</t>
  </si>
  <si>
    <t>Carbon prices include all sectors except off-road transport</t>
  </si>
  <si>
    <t>BAU carbon prices come from OECD carbon price indexation spreadsheet: https://vivideconomics.sharepoint.com/:x:/s/projects/171211HSB/ET-VYZzq-W9Cl5RLpXMoM-0BJh_S__wJOj_e5M_yfrKIFw?e=EHxDMN (W5)</t>
  </si>
  <si>
    <t>Carbon prices</t>
  </si>
  <si>
    <t>Oil production</t>
  </si>
  <si>
    <t>Gas production</t>
  </si>
  <si>
    <t>Coal production</t>
  </si>
  <si>
    <t>Renewable deployment</t>
  </si>
  <si>
    <t>EV deployment</t>
  </si>
  <si>
    <t>Scenario</t>
  </si>
  <si>
    <t>Average</t>
  </si>
  <si>
    <t>Sum</t>
  </si>
  <si>
    <t>Index</t>
  </si>
  <si>
    <t>BAU (implicit)</t>
  </si>
  <si>
    <t>BAU (ETS)</t>
  </si>
  <si>
    <t>BAU</t>
  </si>
  <si>
    <t>2DS high renewables</t>
  </si>
  <si>
    <t>2DS high CCS</t>
  </si>
  <si>
    <t>2DS high efficiency</t>
  </si>
  <si>
    <t>2DS delayed</t>
  </si>
  <si>
    <t>2DS central</t>
  </si>
  <si>
    <t>B2DS central</t>
  </si>
  <si>
    <t>Carbon prices by scenario</t>
  </si>
  <si>
    <t>Source data</t>
  </si>
  <si>
    <t>Chart carbon prices (2016US$/tCO2)</t>
  </si>
  <si>
    <t>Source / status</t>
  </si>
  <si>
    <t>Scenario (if TIAM)</t>
  </si>
  <si>
    <t>Development</t>
  </si>
  <si>
    <t>Region</t>
  </si>
  <si>
    <t>Sector</t>
  </si>
  <si>
    <t>Decision variables</t>
  </si>
  <si>
    <t>TIAM</t>
  </si>
  <si>
    <t>RICH</t>
  </si>
  <si>
    <t>North America</t>
  </si>
  <si>
    <t>Agriculture &amp; fishing</t>
  </si>
  <si>
    <t>Sectors</t>
  </si>
  <si>
    <t>All except road transport</t>
  </si>
  <si>
    <t>Electricity</t>
  </si>
  <si>
    <t>Regions</t>
  </si>
  <si>
    <t>Global</t>
  </si>
  <si>
    <t>Industry</t>
  </si>
  <si>
    <t>Sector convergence</t>
  </si>
  <si>
    <t>Yes</t>
  </si>
  <si>
    <t>Off-road</t>
  </si>
  <si>
    <t>Region convergence</t>
  </si>
  <si>
    <t>No</t>
  </si>
  <si>
    <t>Residential &amp; Commercial</t>
  </si>
  <si>
    <t>Convergence year</t>
  </si>
  <si>
    <t>Road</t>
  </si>
  <si>
    <t>POOR</t>
  </si>
  <si>
    <t>Africa and ME</t>
  </si>
  <si>
    <t>Asia</t>
  </si>
  <si>
    <t>Australasia</t>
  </si>
  <si>
    <t>Europe</t>
  </si>
  <si>
    <t>Latin America</t>
  </si>
  <si>
    <t>Fossil fuel production by scenario</t>
  </si>
  <si>
    <t>Scenario TIAM</t>
  </si>
  <si>
    <t>Fuel</t>
  </si>
  <si>
    <t>Oil</t>
  </si>
  <si>
    <t>Mb/day</t>
  </si>
  <si>
    <t>Gas</t>
  </si>
  <si>
    <t>Bn cubic metres</t>
  </si>
  <si>
    <t>Coal</t>
  </si>
  <si>
    <t>Mn tonnes</t>
  </si>
  <si>
    <t>Renewable deployment by scenario</t>
  </si>
  <si>
    <t>WEO BAU</t>
  </si>
  <si>
    <t>Renewables</t>
  </si>
  <si>
    <t>GW, cumulative deploy</t>
  </si>
  <si>
    <t>EV deployment by scenario</t>
  </si>
  <si>
    <t>IEA RTS</t>
  </si>
  <si>
    <t>#, cumulative deploy</t>
  </si>
  <si>
    <t>F1. Carbon price scenario charts</t>
  </si>
  <si>
    <t>Convergence parameters</t>
  </si>
  <si>
    <t>Year</t>
  </si>
  <si>
    <t>All</t>
  </si>
  <si>
    <t>2DS reference</t>
  </si>
  <si>
    <t>Chart 1 (slide 3) - carbon prices across scenarios</t>
  </si>
  <si>
    <t>Chart 2 (slide 4) - 2DS central carbon prices across sectors</t>
  </si>
  <si>
    <t>Chart 3 (slide 5) - 2DS central carbon prices across regions</t>
  </si>
  <si>
    <t>Developed vs. developing regions</t>
  </si>
  <si>
    <t>2DS cheap renewables</t>
  </si>
  <si>
    <t>2DS cheap CCS</t>
  </si>
  <si>
    <t>Constructed manually - take agriculture &amp; fishing carbon price for each region, in the 2DS central scenario and adjust up so the weighted sum matches the regionally varying carbon price across all sectors</t>
  </si>
  <si>
    <t>2DS cheap energy efficiency</t>
  </si>
  <si>
    <t>2DS delayed action</t>
  </si>
  <si>
    <t>TIAM carbon prices (constant across regions and sectors) (2016US$/tCO2)</t>
  </si>
  <si>
    <t>Region and sector adjustment factors</t>
  </si>
  <si>
    <t>TIAM base carbon price</t>
  </si>
  <si>
    <t>Regional adjustment factor</t>
  </si>
  <si>
    <t>Regional carbon price</t>
  </si>
  <si>
    <t xml:space="preserve"> </t>
  </si>
  <si>
    <t>F2. Fossil fuel production scenario charts</t>
  </si>
  <si>
    <t>Oil, gas and coal production by scenario</t>
  </si>
  <si>
    <t>W3, W4, W5, R20</t>
  </si>
  <si>
    <t>IEA WEO</t>
  </si>
  <si>
    <t>F3. Total solar and wind capacity scenario charts</t>
  </si>
  <si>
    <t>Total solar and wind generation capacity by scenario</t>
  </si>
  <si>
    <t>W7, R22</t>
  </si>
  <si>
    <t>NB - high renewables scenario looks more like a high solar scenario than a high renewables one</t>
  </si>
  <si>
    <t>Solar</t>
  </si>
  <si>
    <t>GW</t>
  </si>
  <si>
    <t>WEO</t>
  </si>
  <si>
    <t>Wind</t>
  </si>
  <si>
    <t>Biomass (incl CCS)</t>
  </si>
  <si>
    <t>Bioenergy</t>
  </si>
  <si>
    <t>Hydro</t>
  </si>
  <si>
    <t>F5. CCS capacity scenario charts</t>
  </si>
  <si>
    <t>Total CCS capacity by scenario</t>
  </si>
  <si>
    <t>W9, W15</t>
  </si>
  <si>
    <r>
      <t xml:space="preserve">Measures of carbon capture, utilisation and sequestration volumes - </t>
    </r>
    <r>
      <rPr>
        <sz val="11"/>
        <color rgb="FFFF0000"/>
        <rFont val="Calibri"/>
        <family val="2"/>
        <scheme val="minor"/>
      </rPr>
      <t>unclear what units are for CO2 captured data</t>
    </r>
  </si>
  <si>
    <t>Metric</t>
  </si>
  <si>
    <t>CO2 Captured</t>
  </si>
  <si>
    <t>MtCO2</t>
  </si>
  <si>
    <t>Total CCS generation capacity</t>
  </si>
  <si>
    <t>Total new EV deployment by scenario</t>
  </si>
  <si>
    <t>W13.</t>
  </si>
  <si>
    <t>IEA EV Outlook 2017 is not a comparable baseline because it is total electric vehicle stock, rather than new capacity</t>
  </si>
  <si>
    <t>Parameter:</t>
  </si>
  <si>
    <t>Parameter units:</t>
  </si>
  <si>
    <t>Vehicle km / battery EV in BP Outlook data 2018</t>
  </si>
  <si>
    <t>Bn vehicle km</t>
  </si>
  <si>
    <t>Mn vehicles</t>
  </si>
  <si>
    <t>IEA</t>
  </si>
  <si>
    <t>IEA 2DS</t>
  </si>
  <si>
    <t>IEA BAU</t>
  </si>
  <si>
    <t>F6. Heat pump capacity scenario charts</t>
  </si>
  <si>
    <t>Total new heat pump capacity by scenario</t>
  </si>
  <si>
    <t>W16</t>
  </si>
  <si>
    <t>New capacity for 1PJ of heat pump energy output</t>
  </si>
  <si>
    <t>New heat pump capacity</t>
  </si>
  <si>
    <t>PJ</t>
  </si>
  <si>
    <t>F7. Transport biofuels use scenario charts</t>
  </si>
  <si>
    <t>Total biofuels use in road transport (PJ)</t>
  </si>
  <si>
    <t>W17</t>
  </si>
  <si>
    <t>Why are early year TIAM values so far below the historical data? Why do they dip in 2040 and then rise again to 2060, only to be wiped out again?</t>
  </si>
  <si>
    <t>Biofuel use</t>
  </si>
  <si>
    <t>IEA WEB</t>
  </si>
  <si>
    <t>Historical</t>
  </si>
  <si>
    <t>Biofuels and waste use</t>
  </si>
  <si>
    <t>F8. Aggregate data line scenario charts</t>
  </si>
  <si>
    <t>Total net CO2 emissions from all sectors and all regions in each snapshot year</t>
  </si>
  <si>
    <t>W1</t>
  </si>
  <si>
    <t>Net CO2 emissions</t>
  </si>
  <si>
    <t>CO2 emissions</t>
  </si>
  <si>
    <t>W0: Consolidated global scenario data</t>
  </si>
  <si>
    <t>Pulls together all Imperial TIAM scenario data used in the low carbon portfolio tool, and compares against historical series from various data sources</t>
  </si>
  <si>
    <t>Formula varies depending on source / status and metric (DO NOT DRAG DOWN)</t>
  </si>
  <si>
    <t>Units:</t>
  </si>
  <si>
    <t>Varies by data line (see column E)</t>
  </si>
  <si>
    <t>Value impact channel</t>
  </si>
  <si>
    <t>-</t>
  </si>
  <si>
    <t>ktCO2</t>
  </si>
  <si>
    <t>CO2 captured</t>
  </si>
  <si>
    <t>Total CO2 emissions</t>
  </si>
  <si>
    <t>IEA CO2 from fuel combustion</t>
  </si>
  <si>
    <t>Carbon costs</t>
  </si>
  <si>
    <t>CO2 price</t>
  </si>
  <si>
    <t>2016US$/tCO2</t>
  </si>
  <si>
    <t>Demand destruction</t>
  </si>
  <si>
    <t>Bn cubic metres/yr</t>
  </si>
  <si>
    <t>Mn tonnes coal/yr</t>
  </si>
  <si>
    <t>Oil consumption</t>
  </si>
  <si>
    <t>Gas consumption</t>
  </si>
  <si>
    <t>Coal consumption</t>
  </si>
  <si>
    <t>BP Stat Review</t>
  </si>
  <si>
    <t>Mtoe/yr</t>
  </si>
  <si>
    <t>Current policies</t>
  </si>
  <si>
    <t>Sustainable Development</t>
  </si>
  <si>
    <t>Green upside</t>
  </si>
  <si>
    <t>New solar capacity</t>
  </si>
  <si>
    <t>GW over period in question</t>
  </si>
  <si>
    <t>New wind capacity</t>
  </si>
  <si>
    <t>Total solar capacity</t>
  </si>
  <si>
    <t>Total wind capacity</t>
  </si>
  <si>
    <t>IRENA RE Statistics</t>
  </si>
  <si>
    <t>Total generation capacity</t>
  </si>
  <si>
    <t>Total renewable capacity</t>
  </si>
  <si>
    <t>Total solar generation</t>
  </si>
  <si>
    <t>TWh</t>
  </si>
  <si>
    <t>Total wind generation</t>
  </si>
  <si>
    <t>Total generation</t>
  </si>
  <si>
    <t>Total renewable generation</t>
  </si>
  <si>
    <t>Heat pump capacity</t>
  </si>
  <si>
    <t>?</t>
  </si>
  <si>
    <t>IEA ETP</t>
  </si>
  <si>
    <t>World - Reference Technology Scenario</t>
  </si>
  <si>
    <t>PJ (electricity energy use in space heating)</t>
  </si>
  <si>
    <t>World - 2°C Scenario</t>
  </si>
  <si>
    <t>World - Beyond 2°C Scenario</t>
  </si>
  <si>
    <t>New CCS generation capacity</t>
  </si>
  <si>
    <t>Road transport: biofuels</t>
  </si>
  <si>
    <t>Road transport: electricity</t>
  </si>
  <si>
    <t>EV capacity</t>
  </si>
  <si>
    <t>IEA EV Outlook</t>
  </si>
  <si>
    <t>W1: Net CO2 emission projections</t>
  </si>
  <si>
    <t>Calculates total net CO2 emissions over all regions</t>
  </si>
  <si>
    <t>R1.</t>
  </si>
  <si>
    <t>Reporting on a regional basis based on Vivid/Imperial TIAMS region mapping is also provided</t>
  </si>
  <si>
    <t>Mt CO2 (Megatonnes of CO2)</t>
  </si>
  <si>
    <t>TIAMS name</t>
  </si>
  <si>
    <t>Vivid Region name</t>
  </si>
  <si>
    <t>Vivid Region acronym</t>
  </si>
  <si>
    <t>s01a_BHP_base</t>
  </si>
  <si>
    <t>GLO</t>
  </si>
  <si>
    <t>s02_BHP_cum2dt_highREN_EV</t>
  </si>
  <si>
    <t>s03_BHP_cum2dt_highCCS_EV</t>
  </si>
  <si>
    <t>s04_BHP_cum2dt_lowDEM_EV</t>
  </si>
  <si>
    <t>s06a_BHP_cum2dt_Highfeasibility</t>
  </si>
  <si>
    <t>s06c_BHP_cum2dt_hf120v2_delayed2030</t>
  </si>
  <si>
    <t>NAM</t>
  </si>
  <si>
    <t>LAM</t>
  </si>
  <si>
    <t>AFR</t>
  </si>
  <si>
    <t>EUR</t>
  </si>
  <si>
    <t>ASI</t>
  </si>
  <si>
    <t>AUS</t>
  </si>
  <si>
    <t>W2: CO2 price projections</t>
  </si>
  <si>
    <t>Calculates the average carbon price in each year (averaging over regions)</t>
  </si>
  <si>
    <t>R2.</t>
  </si>
  <si>
    <t>Averaging is necessary because the values for some individual regions are missing, but prices are constant across all regions with available data</t>
  </si>
  <si>
    <t>US$ / t CO2 (adjusting from 2005US$ to 2016US$ to match price base of Low Carbon Portfolio Tool)</t>
  </si>
  <si>
    <t>Parameter notes:</t>
  </si>
  <si>
    <t>Adjustment for cumulative US inflation (2005-16)</t>
  </si>
  <si>
    <t>Units (2005US$/t CO2)</t>
  </si>
  <si>
    <t>s06a_BHP_cumb2c300_Highfeasibility</t>
  </si>
  <si>
    <t>Units (2016US$/t CO2)</t>
  </si>
  <si>
    <t>W3: Oil production projections</t>
  </si>
  <si>
    <t>Calculates global oil consumption by scenario</t>
  </si>
  <si>
    <t>R4.</t>
  </si>
  <si>
    <t>Adjustment for number of mn barrels of oil in one PJ</t>
  </si>
  <si>
    <t>Mb / day</t>
  </si>
  <si>
    <t>W4: Gas production projections</t>
  </si>
  <si>
    <t>Calculates global gas consumption by scenario</t>
  </si>
  <si>
    <t>Adjustment for number of bn cubic metres of natural gas in a PJ</t>
  </si>
  <si>
    <t>W5: Coal production projections</t>
  </si>
  <si>
    <t>Calculates global coal consumption by scenario</t>
  </si>
  <si>
    <t>Adjustment for million tonnes of hard coal in a PJ</t>
  </si>
  <si>
    <t>W6: New renewable capacity (deployment)</t>
  </si>
  <si>
    <t>Calculates global renewable deployment</t>
  </si>
  <si>
    <t>R5.</t>
  </si>
  <si>
    <t>Raw data sheet values provide installed capacity over the period since the last observation (for instance, 2012 value is for 2012-20)</t>
  </si>
  <si>
    <t>GW of new capacity over the period in question (2012 value is 2007-12)</t>
  </si>
  <si>
    <t>POWGEN - SOPV</t>
  </si>
  <si>
    <t>POWGEN - WIN</t>
  </si>
  <si>
    <t>POWGEN - BIO</t>
  </si>
  <si>
    <t>POWGEN - SOTH</t>
  </si>
  <si>
    <t>POWGEN - BIO CCS</t>
  </si>
  <si>
    <t>W7: Total renewable capacity</t>
  </si>
  <si>
    <t>R7.</t>
  </si>
  <si>
    <t>GW of total capacity in snapshot year</t>
  </si>
  <si>
    <t>POWGEN - COA</t>
  </si>
  <si>
    <t>POWGEN - GAS</t>
  </si>
  <si>
    <t>POWGEN - HYD</t>
  </si>
  <si>
    <t>POWGEN - GAS CCS</t>
  </si>
  <si>
    <t>POWGEN - OIL</t>
  </si>
  <si>
    <t>POWGEN - TOT</t>
  </si>
  <si>
    <t>POWGEN - REN</t>
  </si>
  <si>
    <t>B2DS</t>
  </si>
  <si>
    <t>W8: New CCS capacity (deployment)</t>
  </si>
  <si>
    <t>Calculates global CCS deployment</t>
  </si>
  <si>
    <t>R6.</t>
  </si>
  <si>
    <t>W9: Total CCS capacity</t>
  </si>
  <si>
    <t>Natural gas and biomass CCS-based power generation - note that there is no coal CCS in the TIAM scenarios</t>
  </si>
  <si>
    <t>W10: Oil consumption projections</t>
  </si>
  <si>
    <t>R8.</t>
  </si>
  <si>
    <t>W11: Gas consumption projections</t>
  </si>
  <si>
    <t>W12: Coal consumption projections</t>
  </si>
  <si>
    <t>W13: EV capacity projections</t>
  </si>
  <si>
    <t>Calculates new global EV capacity by scenario</t>
  </si>
  <si>
    <t>R9.</t>
  </si>
  <si>
    <t>Bn vehicle km per year (1 = capacity to service 1 billion vehicle km per year)</t>
  </si>
  <si>
    <t>W14: Fossil-fired vehicle capacity projections</t>
  </si>
  <si>
    <t>R10.</t>
  </si>
  <si>
    <t>W15: CO2 captured, utilised and sequestered</t>
  </si>
  <si>
    <t>R13.</t>
  </si>
  <si>
    <t>Megatonnes of CO2 (Mt CO2) in snapshot year</t>
  </si>
  <si>
    <t>W16: Total new heat pump capacity</t>
  </si>
  <si>
    <t>R12.</t>
  </si>
  <si>
    <t>Heat pump capacity required to serve 1PJ of demand for heat services</t>
  </si>
  <si>
    <t>W16: Total biofuels used in road transport</t>
  </si>
  <si>
    <t>R11.</t>
  </si>
  <si>
    <t>PJ; TRABIO = road transport biofuels, TRAELE = road transport electricity</t>
  </si>
  <si>
    <t>TRABIO</t>
  </si>
  <si>
    <t>TRAELE</t>
  </si>
  <si>
    <t>R0: Mapping of Vivid and Imperial TIAM regions</t>
  </si>
  <si>
    <t>Source:</t>
  </si>
  <si>
    <t>URL:</t>
  </si>
  <si>
    <t>Date accessed:</t>
  </si>
  <si>
    <t>See Feb 2018 email correspondence with Adam Hawkes for mapping between TIAM region acronyms and full names</t>
  </si>
  <si>
    <t>TIAM region acronym</t>
  </si>
  <si>
    <t>TIAM region name</t>
  </si>
  <si>
    <t>Vivid region acronym</t>
  </si>
  <si>
    <t>Vivid region name</t>
  </si>
  <si>
    <t>Africa</t>
  </si>
  <si>
    <t>Australia and New Zealand</t>
  </si>
  <si>
    <t>CAN</t>
  </si>
  <si>
    <t>Canada</t>
  </si>
  <si>
    <t>CHI</t>
  </si>
  <si>
    <t>China</t>
  </si>
  <si>
    <t>CSA</t>
  </si>
  <si>
    <t>Central and South America</t>
  </si>
  <si>
    <t>EEU</t>
  </si>
  <si>
    <t>Eastern Europe</t>
  </si>
  <si>
    <t>FSU</t>
  </si>
  <si>
    <t>Former Soviet Union</t>
  </si>
  <si>
    <t>IND</t>
  </si>
  <si>
    <t>India</t>
  </si>
  <si>
    <t>JPN</t>
  </si>
  <si>
    <t>Japan</t>
  </si>
  <si>
    <t>MEA</t>
  </si>
  <si>
    <t>Middle East</t>
  </si>
  <si>
    <t>MEX</t>
  </si>
  <si>
    <t>Mexico</t>
  </si>
  <si>
    <t>ODA</t>
  </si>
  <si>
    <t>Other Developing Asia</t>
  </si>
  <si>
    <t>SKO</t>
  </si>
  <si>
    <t>South Korea</t>
  </si>
  <si>
    <t>USA</t>
  </si>
  <si>
    <t>United States</t>
  </si>
  <si>
    <t>WEU</t>
  </si>
  <si>
    <t>Western Europe</t>
  </si>
  <si>
    <t>GBL</t>
  </si>
  <si>
    <t>United Kingdom</t>
  </si>
  <si>
    <t>R0.1: Mapping of renewable generation process sets</t>
  </si>
  <si>
    <t>Used to define total renewable generation in W7 and associated figures</t>
  </si>
  <si>
    <t>ProcessSet</t>
  </si>
  <si>
    <t>Renewable / non-renewable</t>
  </si>
  <si>
    <t>POWGEN - GEO</t>
  </si>
  <si>
    <t>POWGEN - NUC</t>
  </si>
  <si>
    <t>POWGEN - TID</t>
  </si>
  <si>
    <t>R1: US CPI inflation rate</t>
  </si>
  <si>
    <t>Inflation, consumer prices (annual %), World Bank</t>
  </si>
  <si>
    <t>https://data.worldbank.org/indicator/FP.CPI.TOTL.ZG?page</t>
  </si>
  <si>
    <t>%</t>
  </si>
  <si>
    <t>Raw data is on Sharepoint: https://vivideconomics.sharepoint.com/:x:/r/sites/projects/171211HSB/Shared%20Documents/5%20-%20data/Scenarios/Supporting%20data/180427%20World%20Bank%20CPI.xls?d=w551c3e22a6464ca599875a851d700a65&amp;csf=1&amp;e=vC5Et5</t>
  </si>
  <si>
    <t>Country Name</t>
  </si>
  <si>
    <t>Country Code</t>
  </si>
  <si>
    <t>Indicator Name</t>
  </si>
  <si>
    <t>Indicator Code</t>
  </si>
  <si>
    <t>Aruba</t>
  </si>
  <si>
    <t>ABW</t>
  </si>
  <si>
    <t>Inflation, consumer prices (annual %)</t>
  </si>
  <si>
    <t>FP.CPI.TOTL.ZG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</si>
  <si>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</si>
  <si>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</si>
  <si>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</si>
  <si>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</si>
  <si>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</si>
  <si>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</si>
  <si>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</si>
  <si>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</si>
  <si>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</si>
  <si>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</si>
  <si>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</si>
  <si>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</si>
  <si>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</si>
  <si>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</si>
  <si>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</si>
  <si>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</si>
  <si>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</si>
  <si>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</si>
  <si>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</si>
  <si>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</si>
  <si>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</si>
  <si>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</si>
  <si>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</si>
  <si>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</si>
  <si>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</si>
  <si>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</si>
  <si>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</si>
  <si>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</si>
  <si>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</si>
  <si>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</si>
  <si>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</si>
  <si>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</si>
  <si>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</si>
  <si>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</si>
  <si>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</si>
  <si>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</si>
  <si>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</si>
  <si>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</si>
  <si>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</si>
  <si>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</si>
  <si>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</si>
  <si>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</si>
  <si>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</si>
  <si>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</si>
  <si>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</si>
  <si>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</si>
  <si>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</si>
  <si>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</si>
  <si>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</si>
  <si>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</si>
  <si>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</si>
  <si>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</si>
  <si>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</si>
  <si>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</si>
  <si>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</si>
  <si>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</si>
  <si>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</si>
  <si>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</si>
  <si>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</si>
  <si>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</si>
  <si>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</si>
  <si>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</si>
  <si>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</si>
  <si>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</si>
  <si>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</si>
  <si>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</si>
  <si>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</si>
  <si>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</si>
  <si>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Chile</t>
  </si>
  <si>
    <t>CHL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</si>
  <si>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</si>
  <si>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</si>
  <si>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</si>
  <si>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</si>
  <si>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</si>
  <si>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</si>
  <si>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</si>
  <si>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</si>
  <si>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</si>
  <si>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</si>
  <si>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</si>
  <si>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</si>
  <si>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</si>
  <si>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</si>
  <si>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</si>
  <si>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</si>
  <si>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</si>
  <si>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</si>
  <si>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</si>
  <si>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</si>
  <si>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</si>
  <si>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</si>
  <si>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</si>
  <si>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</si>
  <si>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</si>
  <si>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</si>
  <si>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</si>
  <si>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</si>
  <si>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</si>
  <si>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</si>
  <si>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</si>
  <si>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</si>
  <si>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</si>
  <si>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</si>
  <si>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</si>
  <si>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</si>
  <si>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</si>
  <si>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</si>
  <si>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</si>
  <si>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</si>
  <si>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</si>
  <si>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</si>
  <si>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</si>
  <si>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</si>
  <si>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</si>
  <si>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</si>
  <si>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</si>
  <si>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</si>
  <si>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</si>
  <si>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</si>
  <si>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</si>
  <si>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</si>
  <si>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</si>
  <si>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</si>
  <si>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</si>
  <si>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</si>
  <si>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</si>
  <si>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</si>
  <si>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</si>
  <si>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</si>
  <si>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</si>
  <si>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</si>
  <si>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</si>
  <si>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</si>
  <si>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</si>
  <si>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</si>
  <si>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</si>
  <si>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</si>
  <si>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</si>
  <si>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</si>
  <si>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</si>
  <si>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</si>
  <si>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</si>
  <si>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</si>
  <si>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</si>
  <si>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</si>
  <si>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</si>
  <si>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</si>
  <si>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</si>
  <si>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</si>
  <si>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</si>
  <si>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</si>
  <si>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</si>
  <si>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</si>
  <si>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</si>
  <si>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</si>
  <si>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</si>
  <si>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</si>
  <si>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</si>
  <si>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</si>
  <si>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</si>
  <si>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</si>
  <si>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</si>
  <si>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</si>
  <si>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</si>
  <si>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</si>
  <si>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</si>
  <si>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</si>
  <si>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</si>
  <si>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</si>
  <si>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</si>
  <si>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</si>
  <si>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</si>
  <si>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</si>
  <si>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</si>
  <si>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</si>
  <si>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</si>
  <si>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</si>
  <si>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</si>
  <si>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</si>
  <si>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</si>
  <si>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</si>
  <si>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</si>
  <si>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</si>
  <si>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</si>
  <si>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</si>
  <si>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</si>
  <si>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</si>
  <si>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</si>
  <si>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</si>
  <si>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</si>
  <si>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</si>
  <si>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</si>
  <si>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</si>
  <si>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</si>
  <si>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</si>
  <si>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</si>
  <si>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</si>
  <si>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</si>
  <si>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</si>
  <si>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</si>
  <si>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</si>
  <si>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</si>
  <si>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</si>
  <si>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</si>
  <si>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</si>
  <si>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</si>
  <si>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</si>
  <si>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</si>
  <si>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</si>
  <si>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</si>
  <si>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</si>
  <si>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</si>
  <si>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</si>
  <si>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</si>
  <si>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</si>
  <si>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</si>
  <si>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</si>
  <si>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</si>
  <si>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</si>
  <si>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</si>
  <si>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</si>
  <si>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</si>
  <si>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</si>
  <si>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</si>
  <si>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</si>
  <si>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</si>
  <si>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</si>
  <si>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</si>
  <si>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</si>
  <si>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</si>
  <si>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</si>
  <si>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</si>
  <si>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</si>
  <si>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</si>
  <si>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</si>
  <si>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</si>
  <si>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</si>
  <si>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</si>
  <si>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</si>
  <si>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</si>
  <si>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</si>
  <si>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</si>
  <si>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</si>
  <si>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</si>
  <si>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</si>
  <si>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</si>
  <si>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</si>
  <si>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</si>
  <si>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</si>
  <si>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</si>
  <si>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</si>
  <si>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</si>
  <si>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</si>
  <si>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</si>
  <si>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</si>
  <si>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</si>
  <si>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</si>
  <si>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</si>
  <si>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</si>
  <si>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</si>
  <si>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</si>
  <si>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</si>
  <si>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</si>
  <si>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</si>
  <si>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</si>
  <si>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</si>
  <si>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</si>
  <si>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</si>
  <si>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</si>
  <si>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</si>
  <si>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</si>
  <si>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</si>
  <si>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</si>
  <si>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</si>
  <si>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</si>
  <si>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</si>
  <si>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</si>
  <si>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</si>
  <si>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</si>
  <si>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</si>
  <si>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</si>
  <si>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</si>
  <si>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</si>
  <si>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</si>
  <si>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</si>
  <si>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</si>
  <si>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</si>
  <si>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</si>
  <si>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</si>
  <si>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</si>
  <si>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</si>
  <si>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</si>
  <si>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</si>
  <si>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</si>
  <si>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</si>
  <si>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</si>
  <si>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</si>
  <si>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</si>
  <si>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</si>
  <si>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</si>
  <si>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</si>
  <si>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</si>
  <si>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</si>
  <si>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</si>
  <si>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</si>
  <si>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</si>
  <si>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</si>
  <si>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</si>
  <si>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</si>
  <si>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</si>
  <si>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</si>
  <si>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</si>
  <si>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</si>
  <si>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</si>
  <si>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</si>
  <si>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</si>
  <si>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</si>
  <si>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</si>
  <si>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</si>
  <si>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</si>
  <si>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NAC</t>
  </si>
  <si>
    <t>Namibia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</si>
  <si>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</si>
  <si>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</si>
  <si>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</si>
  <si>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</si>
  <si>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</si>
  <si>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</si>
  <si>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</si>
  <si>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</si>
  <si>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</si>
  <si>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</si>
  <si>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</si>
  <si>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</si>
  <si>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</si>
  <si>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</si>
  <si>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</si>
  <si>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</si>
  <si>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</si>
  <si>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</si>
  <si>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</si>
  <si>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</si>
  <si>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</si>
  <si>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</si>
  <si>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</si>
  <si>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</si>
  <si>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</si>
  <si>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</si>
  <si>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</si>
  <si>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</si>
  <si>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</si>
  <si>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</si>
  <si>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</si>
  <si>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</si>
  <si>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</si>
  <si>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</si>
  <si>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</si>
  <si>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</si>
  <si>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</si>
  <si>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</si>
  <si>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</si>
  <si>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</si>
  <si>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</si>
  <si>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</si>
  <si>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</si>
  <si>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</si>
  <si>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</si>
  <si>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</si>
  <si>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</si>
  <si>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</si>
  <si>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</si>
  <si>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</si>
  <si>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</si>
  <si>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</si>
  <si>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</si>
  <si>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</si>
  <si>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</si>
  <si>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</si>
  <si>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</si>
  <si>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</si>
  <si>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</si>
  <si>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</si>
  <si>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</si>
  <si>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</si>
  <si>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</si>
  <si>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</si>
  <si>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</si>
  <si>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</si>
  <si>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</si>
  <si>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</si>
  <si>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</si>
  <si>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</si>
  <si>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</si>
  <si>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</si>
  <si>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</si>
  <si>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</si>
  <si>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</si>
  <si>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</si>
  <si>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</si>
  <si>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</si>
  <si>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</si>
  <si>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</si>
  <si>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</si>
  <si>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</si>
  <si>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</si>
  <si>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</si>
  <si>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</si>
  <si>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</si>
  <si>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</si>
  <si>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</si>
  <si>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</si>
  <si>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</si>
  <si>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</si>
  <si>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</si>
  <si>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</si>
  <si>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</si>
  <si>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</si>
  <si>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</si>
  <si>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</si>
  <si>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</si>
  <si>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</si>
  <si>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</si>
  <si>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</si>
  <si>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</si>
  <si>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</si>
  <si>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</si>
  <si>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</si>
  <si>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</si>
  <si>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</si>
  <si>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</si>
  <si>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</si>
  <si>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</si>
  <si>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</si>
  <si>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</si>
  <si>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</si>
  <si>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</si>
  <si>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</si>
  <si>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</si>
  <si>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</si>
  <si>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</si>
  <si>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</si>
  <si>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</si>
  <si>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</si>
  <si>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</si>
  <si>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</si>
  <si>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</si>
  <si>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</si>
  <si>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</si>
  <si>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</si>
  <si>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</si>
  <si>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</si>
  <si>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</si>
  <si>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</si>
  <si>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</si>
  <si>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</si>
  <si>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</si>
  <si>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</si>
  <si>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</si>
  <si>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</si>
  <si>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</si>
  <si>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</si>
  <si>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</si>
  <si>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</si>
  <si>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</si>
  <si>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</si>
  <si>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</si>
  <si>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</si>
  <si>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</si>
  <si>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</si>
  <si>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</si>
  <si>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</si>
  <si>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</si>
  <si>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</si>
  <si>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</si>
  <si>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</si>
  <si>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</si>
  <si>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</si>
  <si>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</si>
  <si>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</si>
  <si>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</si>
  <si>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</si>
  <si>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</si>
  <si>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</si>
  <si>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</si>
  <si>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</si>
  <si>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</si>
  <si>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</si>
  <si>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</si>
  <si>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</si>
  <si>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</si>
  <si>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</si>
  <si>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</si>
  <si>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</si>
  <si>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</si>
  <si>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</si>
  <si>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</si>
  <si>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</si>
  <si>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</si>
  <si>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</si>
  <si>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</si>
  <si>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</si>
  <si>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</si>
  <si>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</si>
  <si>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</si>
  <si>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</si>
  <si>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</si>
  <si>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</si>
  <si>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</si>
  <si>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Price level (2005 = 100)</t>
  </si>
  <si>
    <t>R2: Energy unit conversions</t>
  </si>
  <si>
    <t>Multiple - see below</t>
  </si>
  <si>
    <t>Vary (see columns C and D)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</si>
  <si>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</si>
  <si>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</si>
  <si>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</si>
  <si>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</si>
  <si>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</si>
  <si>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</si>
  <si>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</si>
  <si>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</si>
  <si>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</si>
  <si>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</si>
  <si>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</si>
  <si>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</si>
  <si>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</si>
  <si>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</si>
  <si>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R3: Total (net) CO2 emissions</t>
  </si>
  <si>
    <t>Imperial TIAMS climate policy modelling work for BHP</t>
  </si>
  <si>
    <t>Kilotonnes of CO2 (kt CO2) in snapshot year</t>
  </si>
  <si>
    <t>Table name: AA_TotalCO2Net; values are for snapshot years</t>
  </si>
  <si>
    <t>TIAM Region\Period</t>
  </si>
  <si>
    <t>Vivid Region</t>
  </si>
  <si>
    <t>R4: Carbon price</t>
  </si>
  <si>
    <t>Negative million 2005US$ / kt CO2 (million 2005US$ per Kilotonne CO2 emissions)</t>
  </si>
  <si>
    <t>s06a_BHP_cum3dt_Highfeasibility</t>
  </si>
  <si>
    <t>s06a_BHP_cum4dt_Highfeasibility</t>
  </si>
  <si>
    <t>R5. Total primary energy production</t>
  </si>
  <si>
    <t>Petajoules (PJ)</t>
  </si>
  <si>
    <t>Table Name: AA_PrimaryEnergyProd; values are for snapshot years</t>
  </si>
  <si>
    <t>MIN - COA</t>
  </si>
  <si>
    <t>MIN - GAS</t>
  </si>
  <si>
    <t>MIN - OIL</t>
  </si>
  <si>
    <t>R6. Total new generation capacity</t>
  </si>
  <si>
    <t>New generation capacity added over the period in question (GW)</t>
  </si>
  <si>
    <r>
      <rPr>
        <sz val="11"/>
        <rFont val="Calibri"/>
        <family val="2"/>
        <scheme val="minor"/>
      </rPr>
      <t>Table Name: AA_PowerNewCap; o</t>
    </r>
    <r>
      <rPr>
        <sz val="11"/>
        <color theme="1"/>
        <rFont val="Calibri"/>
        <family val="2"/>
        <scheme val="minor"/>
      </rPr>
      <t>ver the period in question depends on the interval between year observations: 2020 value is over the 8 years leading up to 2020, 2030 is over the 10 years leading up to 2030</t>
    </r>
  </si>
  <si>
    <t>R7. Total generation capacity</t>
  </si>
  <si>
    <t>Table Name: AA_PowerCap</t>
  </si>
  <si>
    <t>R8. Total primary energy consumption</t>
  </si>
  <si>
    <t>Table Name: AA_PrimaryEnergyCons; values are for snapshot years</t>
  </si>
  <si>
    <t>CommoditySet</t>
  </si>
  <si>
    <t>PRIM FUELS - COA</t>
  </si>
  <si>
    <t>PRIM FUELS - GAS</t>
  </si>
  <si>
    <t>PRIM FUELS - OIL</t>
  </si>
  <si>
    <t>R9: Total new EV capacity</t>
  </si>
  <si>
    <t>Billion vehicle km per year (1 = enough capacity to serve a billion vehicle km per yr)</t>
  </si>
  <si>
    <t>Table Name: AA_EVNewCapacity; Cross-check values against IEA modelling / road transport km data sources</t>
  </si>
  <si>
    <t>Attribute</t>
  </si>
  <si>
    <t>VAR_Ncap</t>
  </si>
  <si>
    <t>R10: Total new fossil-fired (oil) vehicle capacity</t>
  </si>
  <si>
    <t>Cross-check values against IEA modelling / road transport km data sources</t>
  </si>
  <si>
    <t>R11: Total fuel used in road transport</t>
  </si>
  <si>
    <r>
      <t xml:space="preserve">PJ </t>
    </r>
    <r>
      <rPr>
        <sz val="11"/>
        <color rgb="FFFF0000"/>
        <rFont val="Calibri"/>
        <family val="2"/>
        <scheme val="minor"/>
      </rPr>
      <t>(?)</t>
    </r>
  </si>
  <si>
    <t>Table Names: AA_RoadTransportFossil, AA_RoadTransportElectricity, AA_RoadTransportBiofuels; No mapping between commodity categories and products - TRAELE = road transport electricity, TRABIO = road transport biofuels</t>
  </si>
  <si>
    <t>Commodity</t>
  </si>
  <si>
    <t>TRADST</t>
  </si>
  <si>
    <t>TRAGSL</t>
  </si>
  <si>
    <t>TRALPG</t>
  </si>
  <si>
    <t>TRANGA</t>
  </si>
  <si>
    <t>R12: Total new heat pump capacity</t>
  </si>
  <si>
    <t>Unclear - ask Adam H?</t>
  </si>
  <si>
    <t>Table Name: AA_HeatPumpNewCap</t>
  </si>
  <si>
    <t>R13: Total CO2 captured, utilised and sequestered</t>
  </si>
  <si>
    <t>Table Name: AA_CO2Captured</t>
  </si>
  <si>
    <t>R14: Total renewable generation capacity</t>
  </si>
  <si>
    <t>IRENA Renewable Energy Statistics Query Tool</t>
  </si>
  <si>
    <t>http://resourceirena.irena.org/gateway/dashboard/index.html?topic=4&amp;subTopic=54</t>
  </si>
  <si>
    <t>MW</t>
  </si>
  <si>
    <t>Selected indicators: Electricity capacity (MW).</t>
  </si>
  <si>
    <t>Selected technologies: Total renewable energy; Hydropower; Renewable hydropower; Pumped storage; Marine; Wind; Onshore wind energy; Offshore wind energy; Solar; Solar photovoltaic; Concentrated solar power; Bioenergy; Solid biofuels; Bagasse; Renewable municipal waste; Other solid biofuels; Liquid biofuels; Biogas; Geothermal.</t>
  </si>
  <si>
    <t>Selected countries and areas: World.</t>
  </si>
  <si>
    <t>Selected years: 2012; 2013; 2014; 2015; 2016; 2017.</t>
  </si>
  <si>
    <t>Show data flags: no.</t>
  </si>
  <si>
    <t>Source: IRENA (2018), Renewable capacity statistics 2018; and IRENA (2017), Renewable Energy Statistics 2017, The International Renewable Energy Agency, Abu Dhabi.</t>
  </si>
  <si>
    <t>Indicator</t>
  </si>
  <si>
    <t>Country/area</t>
  </si>
  <si>
    <t>Technology</t>
  </si>
  <si>
    <t>Electricity capacity (MW)</t>
  </si>
  <si>
    <t>Total renewable energy</t>
  </si>
  <si>
    <t>Hydropower</t>
  </si>
  <si>
    <t>Renewable hydropower</t>
  </si>
  <si>
    <t>Pumped storage</t>
  </si>
  <si>
    <t>Marine</t>
  </si>
  <si>
    <t>Onshore wind energy</t>
  </si>
  <si>
    <t>Offshore wind energy</t>
  </si>
  <si>
    <t>Solar photovoltaic</t>
  </si>
  <si>
    <t>Concentrated solar power</t>
  </si>
  <si>
    <t>Solid biofuels</t>
  </si>
  <si>
    <t>Bagasse</t>
  </si>
  <si>
    <t>Renewable municipal waste</t>
  </si>
  <si>
    <t>Other solid biofuels</t>
  </si>
  <si>
    <t>Liquid biofuels</t>
  </si>
  <si>
    <t>Biogas</t>
  </si>
  <si>
    <t>Geothermal</t>
  </si>
  <si>
    <t>R15: Oil, gas and coal production</t>
  </si>
  <si>
    <t>BP Statistical Review of World Energy, June 2017</t>
  </si>
  <si>
    <t>https://www.bp.com/en/global/corporate/energy-economics/statistical-review-of-world-energy/downloads.html</t>
  </si>
  <si>
    <t>Varies by fuel</t>
  </si>
  <si>
    <t>kb/day</t>
  </si>
  <si>
    <t/>
  </si>
  <si>
    <t>Mn tonnes/yr</t>
  </si>
  <si>
    <t>R16: Oil, gas and coal consumption</t>
  </si>
  <si>
    <t>R17: EV capacity and sales</t>
  </si>
  <si>
    <t>IEA Electric Vehicle Outlook 2017 statistics</t>
  </si>
  <si>
    <t>https://www.iea.org/publications/freepublications/publication/GlobalEVOutlook2017.pdf</t>
  </si>
  <si>
    <t>Varies by data line</t>
  </si>
  <si>
    <t>EV stock</t>
  </si>
  <si>
    <t>000s</t>
  </si>
  <si>
    <t>EV registrations</t>
  </si>
  <si>
    <t>EV market share</t>
  </si>
  <si>
    <t>R18: Energy Technology Perspectives Transport summary</t>
  </si>
  <si>
    <t>IEA ETP 2017, Transport summary statistics</t>
  </si>
  <si>
    <t>https://vivideconomics.sharepoint.com/:x:/r/sites/projects/data/Shared%20Documents/ETPs/ETP%202017/ETP2017_transport_summary.xlsx?d=wddd3c3ed73a74ef1acd40fa10544e841&amp;csf=1&amp;e=UI3vyU</t>
  </si>
  <si>
    <t>Total final energy consumption (PJ)</t>
  </si>
  <si>
    <t>Conventional gasoline</t>
  </si>
  <si>
    <t>Conventional diesel</t>
  </si>
  <si>
    <t>Jet fuel</t>
  </si>
  <si>
    <t>Residual Fuel</t>
  </si>
  <si>
    <t>Compressed natural gas and liquid petroleum gas</t>
  </si>
  <si>
    <t>Biofuels</t>
  </si>
  <si>
    <t>Hydrogen</t>
  </si>
  <si>
    <t>Total</t>
  </si>
  <si>
    <t>Passenger kilometres (billion)</t>
  </si>
  <si>
    <t>Air</t>
  </si>
  <si>
    <t>Light road</t>
  </si>
  <si>
    <t>Heavy road</t>
  </si>
  <si>
    <t>Rail</t>
  </si>
  <si>
    <t>Freight tonne kilometres (billion)</t>
  </si>
  <si>
    <t>R19: Energy Technology Perspectives Buildings summary</t>
  </si>
  <si>
    <t>IEA ETP 2017, Buildings summary statistics</t>
  </si>
  <si>
    <t>https://vivideconomics.sharepoint.com/:x:/r/sites/projects/data/Shared%20Documents/ETPs/ETP%202017/ETP2017_buildings_summary.xlsx?d=w8283de052ea64ce78178145dcafb63e4&amp;csf=1&amp;e=ocQUfe</t>
  </si>
  <si>
    <t>Category</t>
  </si>
  <si>
    <t>Fuel / appliances</t>
  </si>
  <si>
    <t>Buildings - Total final energy consumption (PJ)</t>
  </si>
  <si>
    <t>Oil products</t>
  </si>
  <si>
    <t>Natural gas</t>
  </si>
  <si>
    <t>Biomass, waste and other renewables</t>
  </si>
  <si>
    <t>Commercial heat</t>
  </si>
  <si>
    <t>Buildings - Total final energy consumption by end-use (PJ)</t>
  </si>
  <si>
    <t>Space heating</t>
  </si>
  <si>
    <t>Water heating</t>
  </si>
  <si>
    <t>Space cooling</t>
  </si>
  <si>
    <t>Lighting</t>
  </si>
  <si>
    <t>Appliances and miscellaneous equipments</t>
  </si>
  <si>
    <t>Cooking</t>
  </si>
  <si>
    <t>Buildings - Total emissions by fuel (MtCO2)</t>
  </si>
  <si>
    <t>Buildings - Total emissions by end-use (MtCO2)</t>
  </si>
  <si>
    <t>Buildings - Space heating (PJ)</t>
  </si>
  <si>
    <t>Buildings - Water heating (PJ)</t>
  </si>
  <si>
    <t>Buildings - Space cooling (PJ)</t>
  </si>
  <si>
    <t>Buildings - Lighting, appliances and other equipment (PJ)</t>
  </si>
  <si>
    <t>Buildings - Lighting (PJ)</t>
  </si>
  <si>
    <t>Buildings - Appliances and miscellaneous equipments (PJ)</t>
  </si>
  <si>
    <t>Buildings - Cooking (PJ)</t>
  </si>
  <si>
    <t>Residential - Total final energy consumption (PJ)</t>
  </si>
  <si>
    <t>Residential - Total final energy consumption by end-use (PJ)</t>
  </si>
  <si>
    <t>Residential - Total emissions by fuel (MtCO2)</t>
  </si>
  <si>
    <t>Residential - Total emissions by end-use (MtCO2)</t>
  </si>
  <si>
    <t>Residential - Space heating (PJ)</t>
  </si>
  <si>
    <t>Residential - Water heating (PJ)</t>
  </si>
  <si>
    <t>Residential - Space cooling (PJ)</t>
  </si>
  <si>
    <t>Residential - Lighting, appliances and other equipment (PJ)</t>
  </si>
  <si>
    <t>Residential - Lighting (PJ)</t>
  </si>
  <si>
    <t>Residential - Appliances and miscellaneous equipments (PJ)</t>
  </si>
  <si>
    <t>Residential - Cooking (PJ)</t>
  </si>
  <si>
    <t>Services - Total final energy consumption (PJ)</t>
  </si>
  <si>
    <t>Services - Total final energy consumption by end-use (PJ)</t>
  </si>
  <si>
    <t>Services - Total emissions by fuel (MtCO2)</t>
  </si>
  <si>
    <t>Services - Total emissions by end-use (MtCO2)</t>
  </si>
  <si>
    <t>Services - Space heating (PJ)</t>
  </si>
  <si>
    <t>Services - Water heating (PJ)</t>
  </si>
  <si>
    <t>Services - Space cooling (PJ)</t>
  </si>
  <si>
    <t>Services - Lighting, appliances and other equipment (PJ)</t>
  </si>
  <si>
    <t>Services - Lighting (PJ)</t>
  </si>
  <si>
    <t>Services - Appliances and miscellaneous equipments (PJ)</t>
  </si>
  <si>
    <t>R20: World Energy Balances, road transport energy use by fuel</t>
  </si>
  <si>
    <t>IEA WEB 2017</t>
  </si>
  <si>
    <t>https://webstore.iea.org/world-energy-balances-2017-overview</t>
  </si>
  <si>
    <t>TJ</t>
  </si>
  <si>
    <t>Country:</t>
  </si>
  <si>
    <t>Flow:</t>
  </si>
  <si>
    <t>Coal and coal products</t>
  </si>
  <si>
    <t>Peat and peat products</t>
  </si>
  <si>
    <t>Oil shale and oil sands</t>
  </si>
  <si>
    <t>Crude, NGL and feedstocks</t>
  </si>
  <si>
    <t>Nuclear</t>
  </si>
  <si>
    <t>Solar/wind/other</t>
  </si>
  <si>
    <t>Biofuels and waste</t>
  </si>
  <si>
    <t>Heat production from non-specified combustible fuels</t>
  </si>
  <si>
    <t>Heat</t>
  </si>
  <si>
    <t>R21: World Energy Outlook, fossil fuel supply</t>
  </si>
  <si>
    <t>IEA WEO 2017, Annex A</t>
  </si>
  <si>
    <t>https://www.iea.org/weo2017/</t>
  </si>
  <si>
    <t>Varies (see headerse)</t>
  </si>
  <si>
    <t>New Policies Scenario</t>
  </si>
  <si>
    <t>Current Policies and Sustainable Development Scenarios</t>
  </si>
  <si>
    <t>Back to contents page</t>
  </si>
  <si>
    <t>Production</t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</si>
  <si>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</si>
  <si>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</si>
  <si>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2016e-2040</t>
  </si>
  <si>
    <t>NPS</t>
  </si>
  <si>
    <t>Current Policies</t>
  </si>
  <si>
    <t xml:space="preserve">CPS  </t>
  </si>
  <si>
    <t>SDS</t>
  </si>
  <si>
    <t>CPS</t>
  </si>
  <si>
    <r>
      <t xml:space="preserve">Oil production and supply </t>
    </r>
    <r>
      <rPr>
        <sz val="9"/>
        <color theme="0"/>
        <rFont val="Calibri"/>
        <family val="2"/>
        <scheme val="minor"/>
      </rPr>
      <t>(mb/d)</t>
    </r>
  </si>
  <si>
    <t>Central &amp; South America</t>
  </si>
  <si>
    <t>Eurasia</t>
  </si>
  <si>
    <t>Asia Pacific</t>
  </si>
  <si>
    <t>OECD</t>
  </si>
  <si>
    <t>Non-OECD</t>
  </si>
  <si>
    <t>World production</t>
  </si>
  <si>
    <t xml:space="preserve">  Conventional crude oil</t>
  </si>
  <si>
    <t xml:space="preserve">  Tight oil</t>
  </si>
  <si>
    <t xml:space="preserve">  Natural gas liquids</t>
  </si>
  <si>
    <t xml:space="preserve">  Extra-heavy oil and bitumen</t>
  </si>
  <si>
    <t>Processing gains</t>
  </si>
  <si>
    <t>World supply</t>
  </si>
  <si>
    <r>
      <t xml:space="preserve">Natural gas production </t>
    </r>
    <r>
      <rPr>
        <sz val="9"/>
        <color theme="0"/>
        <rFont val="Calibri"/>
        <family val="2"/>
        <scheme val="minor"/>
      </rPr>
      <t>(bcm)</t>
    </r>
  </si>
  <si>
    <t xml:space="preserve">World </t>
  </si>
  <si>
    <t xml:space="preserve">  Shale gas</t>
  </si>
  <si>
    <r>
      <t xml:space="preserve">Coal production </t>
    </r>
    <r>
      <rPr>
        <sz val="9"/>
        <color theme="0"/>
        <rFont val="Calibri"/>
        <family val="2"/>
        <scheme val="minor"/>
      </rPr>
      <t>(Mtce)</t>
    </r>
  </si>
  <si>
    <t xml:space="preserve">  Steam coal</t>
  </si>
  <si>
    <t xml:space="preserve">  Coking coal</t>
  </si>
  <si>
    <t>Source: World Energy Outlook 2017</t>
  </si>
  <si>
    <t>© 2017 OECD/IEA</t>
  </si>
  <si>
    <t>R21: World Energy Outlook, fossil fuel demand</t>
  </si>
  <si>
    <t>Demand</t>
  </si>
  <si>
    <r>
      <t xml:space="preserve">Oil and liquids demand </t>
    </r>
    <r>
      <rPr>
        <sz val="9"/>
        <color theme="0"/>
        <rFont val="Calibri"/>
        <family val="2"/>
        <scheme val="minor"/>
      </rPr>
      <t>(mb/d)</t>
    </r>
  </si>
  <si>
    <r>
      <t>Oil and liquids demand</t>
    </r>
    <r>
      <rPr>
        <sz val="9"/>
        <color theme="0"/>
        <rFont val="Calibri"/>
        <family val="2"/>
        <scheme val="minor"/>
      </rPr>
      <t xml:space="preserve"> (mb/d)</t>
    </r>
  </si>
  <si>
    <t>Bunkers</t>
  </si>
  <si>
    <t>World oil demand</t>
  </si>
  <si>
    <t>World biofuels</t>
  </si>
  <si>
    <t>World liquids demand</t>
  </si>
  <si>
    <r>
      <t xml:space="preserve">Natural gas demand </t>
    </r>
    <r>
      <rPr>
        <sz val="9"/>
        <color theme="0"/>
        <rFont val="Calibri"/>
        <family val="2"/>
        <scheme val="minor"/>
      </rPr>
      <t>(bcm)</t>
    </r>
  </si>
  <si>
    <t>n.a.</t>
  </si>
  <si>
    <r>
      <t xml:space="preserve">Coal demand </t>
    </r>
    <r>
      <rPr>
        <sz val="9"/>
        <color theme="0"/>
        <rFont val="Calibri"/>
        <family val="2"/>
        <scheme val="minor"/>
      </rPr>
      <t>(Mtce)</t>
    </r>
  </si>
  <si>
    <t>R22: World Energy Outlook, power generation, capacity and CO2 emissions</t>
  </si>
  <si>
    <t>World: New Policies Scenario</t>
  </si>
  <si>
    <t>World: Current Policies and Sustainable Development Scenarios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</si>
  <si>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</si>
  <si>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>2016e</t>
  </si>
  <si>
    <t xml:space="preserve"> NPS   </t>
  </si>
  <si>
    <t>Current Policies Scenario</t>
  </si>
  <si>
    <t>SDS Scenario</t>
  </si>
  <si>
    <t>Solar PV</t>
  </si>
  <si>
    <t>CSP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</si>
  <si>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</si>
  <si>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>2016-2040</t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</si>
  <si>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</si>
  <si>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</si>
  <si>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</si>
  <si>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</si>
  <si>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</si>
  <si>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>Power generation</t>
  </si>
  <si>
    <t>TFC</t>
  </si>
  <si>
    <t xml:space="preserve">  Transport</t>
  </si>
  <si>
    <t xml:space="preserve">   Of which: bunkers</t>
  </si>
  <si>
    <t>R23: CO2 Emissions from fuel combustion</t>
  </si>
  <si>
    <t>IEA CO2 Emissions from fuel combustion</t>
  </si>
  <si>
    <t>https://webstore.iea.org/co2-emissions-from-fuel-combustion-overview-2017</t>
  </si>
  <si>
    <t>Mt of CO2</t>
  </si>
  <si>
    <t>Product:</t>
  </si>
  <si>
    <t>CO2 Fuel Combustion</t>
  </si>
  <si>
    <t>Electricity and heat generation</t>
  </si>
  <si>
    <t>Other energy industry own use</t>
  </si>
  <si>
    <t>Manufacturing industries and construction</t>
  </si>
  <si>
    <t>Transport</t>
  </si>
  <si>
    <t xml:space="preserve"> of which: road</t>
  </si>
  <si>
    <t>Other sectors</t>
  </si>
  <si>
    <t xml:space="preserve"> of which: residential</t>
  </si>
  <si>
    <t xml:space="preserve"> of which: commercial and public services</t>
  </si>
  <si>
    <t>Memo: International marine bunkers</t>
  </si>
  <si>
    <t>Memo: International aviation bunkers</t>
  </si>
  <si>
    <t>Memo: Total final consumption</t>
  </si>
  <si>
    <t>R24. Sector and region convergent carbon price ratios data (TIAM based on OECD sectors)</t>
  </si>
  <si>
    <t>Vivid analysis of OECD Taxing Energy Use, 2018</t>
  </si>
  <si>
    <t>https://vivideconomics.sharepoint.com/:x:/r/sites/projects/171211HSB/Shared%20Documents/5%20-%20data/Scenarios/180502%20TIAM%20scenario%20carbon%20price%20analysis.xlsx?d=wce2cc64049f04629b8ce49a9800bf5fd&amp;csf=1&amp;e=WwHscN</t>
  </si>
  <si>
    <t>Parameters</t>
  </si>
  <si>
    <t>Choices (from F1)</t>
  </si>
  <si>
    <t>Carbon price adjustment ratios</t>
  </si>
  <si>
    <t>Base</t>
  </si>
  <si>
    <t>Full except road transport</t>
  </si>
  <si>
    <t>Full</t>
  </si>
  <si>
    <t>Full regions</t>
  </si>
  <si>
    <t>Developed and developing regions</t>
  </si>
  <si>
    <t>Carbon price adjustment ratio</t>
  </si>
  <si>
    <t>Full Lookup</t>
  </si>
  <si>
    <t>Lookup</t>
  </si>
  <si>
    <t>Start ratio</t>
  </si>
  <si>
    <t>End ratio</t>
  </si>
  <si>
    <t>Africa and ME Agriculture &amp; fishing All All Yes Yes</t>
  </si>
  <si>
    <t>All All Yes Yes</t>
  </si>
  <si>
    <t>Africa and ME Agriculture &amp; fishing All All Yes No</t>
  </si>
  <si>
    <t>All All Yes No</t>
  </si>
  <si>
    <t>Africa and ME Agriculture &amp; fishing All All No Yes</t>
  </si>
  <si>
    <t>All All No Yes</t>
  </si>
  <si>
    <t>Africa and ME Agriculture &amp; fishing All All No No</t>
  </si>
  <si>
    <t>All All No No</t>
  </si>
  <si>
    <t>Africa and ME Agriculture &amp; fishing All Developed vs. developing regions Yes Yes</t>
  </si>
  <si>
    <t>All Developed vs. developing regions Yes Yes</t>
  </si>
  <si>
    <t>Africa and ME Agriculture &amp; fishing All Developed vs. developing regions Yes No</t>
  </si>
  <si>
    <t>All Developed vs. developing regions Yes No</t>
  </si>
  <si>
    <t>Africa and ME Agriculture &amp; fishing All Developed vs. developing regions No Yes</t>
  </si>
  <si>
    <t>All Developed vs. developing regions No Yes</t>
  </si>
  <si>
    <t>Africa and ME Agriculture &amp; fishing All Developed vs. developing regions No No</t>
  </si>
  <si>
    <t>All Developed vs. developing regions No No</t>
  </si>
  <si>
    <t>Africa and ME Agriculture &amp; fishing All except road transport All Yes Yes</t>
  </si>
  <si>
    <t>All except road transport All Yes Yes</t>
  </si>
  <si>
    <t>Africa and ME Agriculture &amp; fishing All except road transport All Yes No</t>
  </si>
  <si>
    <t>All except road transport All Yes No</t>
  </si>
  <si>
    <t>Africa and ME Agriculture &amp; fishing All except road transport All No Yes</t>
  </si>
  <si>
    <t>All except road transport All No Yes</t>
  </si>
  <si>
    <t>Africa and ME Agriculture &amp; fishing All except road transport All No No</t>
  </si>
  <si>
    <t>All except road transport All No No</t>
  </si>
  <si>
    <t>Africa and ME Agriculture &amp; fishing All except road transport Developed vs. developing regions Yes Yes</t>
  </si>
  <si>
    <t>All except road transport Developed vs. developing regions Yes Yes</t>
  </si>
  <si>
    <t>Africa and ME Agriculture &amp; fishing All except road transport Developed vs. developing regions Yes No</t>
  </si>
  <si>
    <t>All except road transport Developed vs. developing regions Yes No</t>
  </si>
  <si>
    <t>Africa and ME Agriculture &amp; fishing All except road transport Developed vs. developing regions No Yes</t>
  </si>
  <si>
    <t>All except road transport Developed vs. developing regions No Yes</t>
  </si>
  <si>
    <t>Africa and ME Agriculture &amp; fishing All except road transport Developed vs. developing regions No No</t>
  </si>
  <si>
    <t>All except road transport Developed vs. developing regions No No</t>
  </si>
  <si>
    <t>Africa and ME Electricity All All Yes Yes</t>
  </si>
  <si>
    <t>Africa and ME Electricity All All Yes No</t>
  </si>
  <si>
    <t>Africa and ME Electricity All All No Yes</t>
  </si>
  <si>
    <t>Africa and ME Electricity All All No No</t>
  </si>
  <si>
    <t>Africa and ME Electricity All Developed vs. developing regions Yes Yes</t>
  </si>
  <si>
    <t>Africa and ME Electricity All Developed vs. developing regions Yes No</t>
  </si>
  <si>
    <t>Africa and ME Electricity All Developed vs. developing regions No Yes</t>
  </si>
  <si>
    <t>Africa and ME Electricity All Developed vs. developing regions No No</t>
  </si>
  <si>
    <t>Africa and ME Electricity All except road transport All Yes Yes</t>
  </si>
  <si>
    <t>Africa and ME Electricity All except road transport All Yes No</t>
  </si>
  <si>
    <t>Africa and ME Electricity All except road transport All No Yes</t>
  </si>
  <si>
    <t>Africa and ME Electricity All except road transport All No No</t>
  </si>
  <si>
    <t>Africa and ME Electricity All except road transport Developed vs. developing regions Yes Yes</t>
  </si>
  <si>
    <t>Africa and ME Electricity All except road transport Developed vs. developing regions Yes No</t>
  </si>
  <si>
    <t>Africa and ME Electricity All except road transport Developed vs. developing regions No Yes</t>
  </si>
  <si>
    <t>Africa and ME Electricity All except road transport Developed vs. developing regions No No</t>
  </si>
  <si>
    <t>Africa and ME Industry All All Yes Yes</t>
  </si>
  <si>
    <t>Africa and ME Industry All All Yes No</t>
  </si>
  <si>
    <t>Africa and ME Industry All All No Yes</t>
  </si>
  <si>
    <t>Africa and ME Industry All All No No</t>
  </si>
  <si>
    <t>Africa and ME Industry All Developed vs. developing regions Yes Yes</t>
  </si>
  <si>
    <t>Africa and ME Industry All Developed vs. developing regions Yes No</t>
  </si>
  <si>
    <t>Africa and ME Industry All Developed vs. developing regions No Yes</t>
  </si>
  <si>
    <t>Africa and ME Industry All Developed vs. developing regions No No</t>
  </si>
  <si>
    <t>Africa and ME Industry All except road transport All Yes Yes</t>
  </si>
  <si>
    <t>Africa and ME Industry All except road transport All Yes No</t>
  </si>
  <si>
    <t>Africa and ME Industry All except road transport All No Yes</t>
  </si>
  <si>
    <t>Africa and ME Industry All except road transport All No No</t>
  </si>
  <si>
    <t>Africa and ME Industry All except road transport Developed vs. developing regions Yes Yes</t>
  </si>
  <si>
    <t>Africa and ME Industry All except road transport Developed vs. developing regions Yes No</t>
  </si>
  <si>
    <t>Africa and ME Industry All except road transport Developed vs. developing regions No Yes</t>
  </si>
  <si>
    <t>Africa and ME Industry All except road transport Developed vs. developing regions No No</t>
  </si>
  <si>
    <t>Africa and ME Off-road All All Yes Yes</t>
  </si>
  <si>
    <t>Africa and ME Off-road All All Yes No</t>
  </si>
  <si>
    <t>Africa and ME Off-road All All No Yes</t>
  </si>
  <si>
    <t>Africa and ME Off-road All All No No</t>
  </si>
  <si>
    <t>Africa and ME Off-road All Developed vs. developing regions Yes Yes</t>
  </si>
  <si>
    <t>Africa and ME Off-road All Developed vs. developing regions Yes No</t>
  </si>
  <si>
    <t>Africa and ME Off-road All Developed vs. developing regions No Yes</t>
  </si>
  <si>
    <t>Africa and ME Off-road All Developed vs. developing regions No No</t>
  </si>
  <si>
    <t>Africa and ME Off-road All except road transport All Yes Yes</t>
  </si>
  <si>
    <t>Africa and ME Off-road All except road transport All Yes No</t>
  </si>
  <si>
    <t>Africa and ME Off-road All except road transport All No Yes</t>
  </si>
  <si>
    <t>Africa and ME Off-road All except road transport All No No</t>
  </si>
  <si>
    <t>Africa and ME Off-road All except road transport Developed vs. developing regions Yes Yes</t>
  </si>
  <si>
    <t>Africa and ME Off-road All except road transport Developed vs. developing regions Yes No</t>
  </si>
  <si>
    <t>Africa and ME Off-road All except road transport Developed vs. developing regions No Yes</t>
  </si>
  <si>
    <t>Africa and ME Off-road All except road transport Developed vs. developing regions No No</t>
  </si>
  <si>
    <t>Africa and ME Residential &amp; Commercial All All Yes Yes</t>
  </si>
  <si>
    <t>Africa and ME Residential &amp; Commercial All All Yes No</t>
  </si>
  <si>
    <t>Africa and ME Residential &amp; Commercial All All No Yes</t>
  </si>
  <si>
    <t>Africa and ME Residential &amp; Commercial All All No No</t>
  </si>
  <si>
    <t>Africa and ME Residential &amp; Commercial All Developed vs. developing regions Yes Yes</t>
  </si>
  <si>
    <t>Africa and ME Residential &amp; Commercial All Developed vs. developing regions Yes No</t>
  </si>
  <si>
    <t>Africa and ME Residential &amp; Commercial All Developed vs. developing regions No Yes</t>
  </si>
  <si>
    <t>Africa and ME Residential &amp; Commercial All Developed vs. developing regions No No</t>
  </si>
  <si>
    <t>Africa and ME Residential &amp; Commercial All except road transport All Yes Yes</t>
  </si>
  <si>
    <t>Africa and ME Residential &amp; Commercial All except road transport All Yes No</t>
  </si>
  <si>
    <t>Africa and ME Residential &amp; Commercial All except road transport All No Yes</t>
  </si>
  <si>
    <t>Africa and ME Residential &amp; Commercial All except road transport All No No</t>
  </si>
  <si>
    <t>Africa and ME Residential &amp; Commercial All except road transport Developed vs. developing regions Yes Yes</t>
  </si>
  <si>
    <t>Africa and ME Residential &amp; Commercial All except road transport Developed vs. developing regions Yes No</t>
  </si>
  <si>
    <t>Africa and ME Residential &amp; Commercial All except road transport Developed vs. developing regions No Yes</t>
  </si>
  <si>
    <t>Africa and ME Residential &amp; Commercial All except road transport Developed vs. developing regions No No</t>
  </si>
  <si>
    <t>Africa and ME Road All All Yes Yes</t>
  </si>
  <si>
    <t>Africa and ME Road All All Yes No</t>
  </si>
  <si>
    <t>Africa and ME Road All All No Yes</t>
  </si>
  <si>
    <t>Africa and ME Road All All No No</t>
  </si>
  <si>
    <t>Africa and ME Road All Developed vs. developing regions Yes Yes</t>
  </si>
  <si>
    <t>Africa and ME Road All Developed vs. developing regions Yes No</t>
  </si>
  <si>
    <t>Africa and ME Road All Developed vs. developing regions No Yes</t>
  </si>
  <si>
    <t>Africa and ME Road All Developed vs. developing regions No No</t>
  </si>
  <si>
    <t>Africa and ME Road All except road transport All Yes Yes</t>
  </si>
  <si>
    <t>Africa and ME Road All except road transport All Yes No</t>
  </si>
  <si>
    <t>Africa and ME Road All except road transport All No Yes</t>
  </si>
  <si>
    <t>Africa and ME Road All except road transport All No No</t>
  </si>
  <si>
    <t>Africa and ME Road All except road transport Developed vs. developing regions Yes Yes</t>
  </si>
  <si>
    <t>Africa and ME Road All except road transport Developed vs. developing regions Yes No</t>
  </si>
  <si>
    <t>Africa and ME Road All except road transport Developed vs. developing regions No Yes</t>
  </si>
  <si>
    <t>Africa and ME Road All except road transport Developed vs. developing regions No No</t>
  </si>
  <si>
    <t>Asia Agriculture &amp; fishing All All Yes Yes</t>
  </si>
  <si>
    <t>Asia Agriculture &amp; fishing All All Yes No</t>
  </si>
  <si>
    <t>Asia Agriculture &amp; fishing All All No Yes</t>
  </si>
  <si>
    <t>Asia Agriculture &amp; fishing All All No No</t>
  </si>
  <si>
    <t>Asia Agriculture &amp; fishing All Developed vs. developing regions Yes Yes</t>
  </si>
  <si>
    <t>Asia Agriculture &amp; fishing All Developed vs. developing regions Yes No</t>
  </si>
  <si>
    <t>Asia Agriculture &amp; fishing All Developed vs. developing regions No Yes</t>
  </si>
  <si>
    <t>Asia Agriculture &amp; fishing All Developed vs. developing regions No No</t>
  </si>
  <si>
    <t>Asia Agriculture &amp; fishing All except road transport All Yes Yes</t>
  </si>
  <si>
    <t>Asia Agriculture &amp; fishing All except road transport All Yes No</t>
  </si>
  <si>
    <t>Asia Agriculture &amp; fishing All except road transport All No Yes</t>
  </si>
  <si>
    <t>Asia Agriculture &amp; fishing All except road transport All No No</t>
  </si>
  <si>
    <t>Asia Agriculture &amp; fishing All except road transport Developed vs. developing regions Yes Yes</t>
  </si>
  <si>
    <t>Asia Agriculture &amp; fishing All except road transport Developed vs. developing regions Yes No</t>
  </si>
  <si>
    <t>Asia Agriculture &amp; fishing All except road transport Developed vs. developing regions No Yes</t>
  </si>
  <si>
    <t>Asia Agriculture &amp; fishing All except road transport Developed vs. developing regions No No</t>
  </si>
  <si>
    <t>Asia Electricity All All Yes Yes</t>
  </si>
  <si>
    <t>Asia Electricity All All Yes No</t>
  </si>
  <si>
    <t>Asia Electricity All All No Yes</t>
  </si>
  <si>
    <t>Asia Electricity All All No No</t>
  </si>
  <si>
    <t>Asia Electricity All Developed vs. developing regions Yes Yes</t>
  </si>
  <si>
    <t>Asia Electricity All Developed vs. developing regions Yes No</t>
  </si>
  <si>
    <t>Asia Electricity All Developed vs. developing regions No Yes</t>
  </si>
  <si>
    <t>Asia Electricity All Developed vs. developing regions No No</t>
  </si>
  <si>
    <t>Asia Electricity All except road transport All Yes Yes</t>
  </si>
  <si>
    <t>Asia Electricity All except road transport All Yes No</t>
  </si>
  <si>
    <t>Asia Electricity All except road transport All No Yes</t>
  </si>
  <si>
    <t>Asia Electricity All except road transport All No No</t>
  </si>
  <si>
    <t>Asia Electricity All except road transport Developed vs. developing regions Yes Yes</t>
  </si>
  <si>
    <t>Asia Electricity All except road transport Developed vs. developing regions Yes No</t>
  </si>
  <si>
    <t>Asia Electricity All except road transport Developed vs. developing regions No Yes</t>
  </si>
  <si>
    <t>Asia Electricity All except road transport Developed vs. developing regions No No</t>
  </si>
  <si>
    <t>Asia Industry All All Yes Yes</t>
  </si>
  <si>
    <t>Asia Industry All All Yes No</t>
  </si>
  <si>
    <t>Asia Industry All All No Yes</t>
  </si>
  <si>
    <t>Asia Industry All All No No</t>
  </si>
  <si>
    <t>Asia Industry All Developed vs. developing regions Yes Yes</t>
  </si>
  <si>
    <t>Asia Industry All Developed vs. developing regions Yes No</t>
  </si>
  <si>
    <t>Asia Industry All Developed vs. developing regions No Yes</t>
  </si>
  <si>
    <t>Asia Industry All Developed vs. developing regions No No</t>
  </si>
  <si>
    <t>Asia Industry All except road transport All Yes Yes</t>
  </si>
  <si>
    <t>Asia Industry All except road transport All Yes No</t>
  </si>
  <si>
    <t>Asia Industry All except road transport All No Yes</t>
  </si>
  <si>
    <t>Asia Industry All except road transport All No No</t>
  </si>
  <si>
    <t>Asia Industry All except road transport Developed vs. developing regions Yes Yes</t>
  </si>
  <si>
    <t>Asia Industry All except road transport Developed vs. developing regions Yes No</t>
  </si>
  <si>
    <t>Asia Industry All except road transport Developed vs. developing regions No Yes</t>
  </si>
  <si>
    <t>Asia Industry All except road transport Developed vs. developing regions No No</t>
  </si>
  <si>
    <t>Asia Off-road All All Yes Yes</t>
  </si>
  <si>
    <t>Asia Off-road All All Yes No</t>
  </si>
  <si>
    <t>Asia Off-road All All No Yes</t>
  </si>
  <si>
    <t>Asia Off-road All All No No</t>
  </si>
  <si>
    <t>Asia Off-road All Developed vs. developing regions Yes Yes</t>
  </si>
  <si>
    <t>Asia Off-road All Developed vs. developing regions Yes No</t>
  </si>
  <si>
    <t>Asia Off-road All Developed vs. developing regions No Yes</t>
  </si>
  <si>
    <t>Asia Off-road All Developed vs. developing regions No No</t>
  </si>
  <si>
    <t>Asia Off-road All except road transport All Yes Yes</t>
  </si>
  <si>
    <t>Asia Off-road All except road transport All Yes No</t>
  </si>
  <si>
    <t>Asia Off-road All except road transport All No Yes</t>
  </si>
  <si>
    <t>Asia Off-road All except road transport All No No</t>
  </si>
  <si>
    <t>Asia Off-road All except road transport Developed vs. developing regions Yes Yes</t>
  </si>
  <si>
    <t>Asia Off-road All except road transport Developed vs. developing regions Yes No</t>
  </si>
  <si>
    <t>Asia Off-road All except road transport Developed vs. developing regions No Yes</t>
  </si>
  <si>
    <t>Asia Off-road All except road transport Developed vs. developing regions No No</t>
  </si>
  <si>
    <t>Asia Residential &amp; Commercial All All Yes Yes</t>
  </si>
  <si>
    <t>Asia Residential &amp; Commercial All All Yes No</t>
  </si>
  <si>
    <t>Asia Residential &amp; Commercial All All No Yes</t>
  </si>
  <si>
    <t>Asia Residential &amp; Commercial All All No No</t>
  </si>
  <si>
    <t>Asia Residential &amp; Commercial All Developed vs. developing regions Yes Yes</t>
  </si>
  <si>
    <t>Asia Residential &amp; Commercial All Developed vs. developing regions Yes No</t>
  </si>
  <si>
    <t>Asia Residential &amp; Commercial All Developed vs. developing regions No Yes</t>
  </si>
  <si>
    <t>Asia Residential &amp; Commercial All Developed vs. developing regions No No</t>
  </si>
  <si>
    <t>Asia Residential &amp; Commercial All except road transport All Yes Yes</t>
  </si>
  <si>
    <t>Asia Residential &amp; Commercial All except road transport All Yes No</t>
  </si>
  <si>
    <t>Asia Residential &amp; Commercial All except road transport All No Yes</t>
  </si>
  <si>
    <t>Asia Residential &amp; Commercial All except road transport All No No</t>
  </si>
  <si>
    <t>Asia Residential &amp; Commercial All except road transport Developed vs. developing regions Yes Yes</t>
  </si>
  <si>
    <t>Asia Residential &amp; Commercial All except road transport Developed vs. developing regions Yes No</t>
  </si>
  <si>
    <t>Asia Residential &amp; Commercial All except road transport Developed vs. developing regions No Yes</t>
  </si>
  <si>
    <t>Asia Residential &amp; Commercial All except road transport Developed vs. developing regions No No</t>
  </si>
  <si>
    <t>Asia Road All All Yes Yes</t>
  </si>
  <si>
    <t>Asia Road All All Yes No</t>
  </si>
  <si>
    <t>Asia Road All All No Yes</t>
  </si>
  <si>
    <t>Asia Road All All No No</t>
  </si>
  <si>
    <t>Asia Road All Developed vs. developing regions Yes Yes</t>
  </si>
  <si>
    <t>Asia Road All Developed vs. developing regions Yes No</t>
  </si>
  <si>
    <t>Asia Road All Developed vs. developing regions No Yes</t>
  </si>
  <si>
    <t>Asia Road All Developed vs. developing regions No No</t>
  </si>
  <si>
    <t>Asia Road All except road transport All Yes Yes</t>
  </si>
  <si>
    <t>Asia Road All except road transport All Yes No</t>
  </si>
  <si>
    <t>Asia Road All except road transport All No Yes</t>
  </si>
  <si>
    <t>Asia Road All except road transport All No No</t>
  </si>
  <si>
    <t>Asia Road All except road transport Developed vs. developing regions Yes Yes</t>
  </si>
  <si>
    <t>Asia Road All except road transport Developed vs. developing regions Yes No</t>
  </si>
  <si>
    <t>Asia Road All except road transport Developed vs. developing regions No Yes</t>
  </si>
  <si>
    <t>Asia Road All except road transport Developed vs. developing regions No No</t>
  </si>
  <si>
    <t>Australasia Agriculture &amp; fishing All All Yes Yes</t>
  </si>
  <si>
    <t>Australasia Agriculture &amp; fishing All All Yes No</t>
  </si>
  <si>
    <t>Australasia Agriculture &amp; fishing All All No Yes</t>
  </si>
  <si>
    <t>Australasia Agriculture &amp; fishing All All No No</t>
  </si>
  <si>
    <t>Australasia Agriculture &amp; fishing All Developed vs. developing regions Yes Yes</t>
  </si>
  <si>
    <t>Australasia Agriculture &amp; fishing All Developed vs. developing regions Yes No</t>
  </si>
  <si>
    <t>Australasia Agriculture &amp; fishing All Developed vs. developing regions No Yes</t>
  </si>
  <si>
    <t>Australasia Agriculture &amp; fishing All Developed vs. developing regions No No</t>
  </si>
  <si>
    <t>Australasia Agriculture &amp; fishing All except road transport All Yes Yes</t>
  </si>
  <si>
    <t>Australasia Agriculture &amp; fishing All except road transport All Yes No</t>
  </si>
  <si>
    <t>Australasia Agriculture &amp; fishing All except road transport All No Yes</t>
  </si>
  <si>
    <t>Australasia Agriculture &amp; fishing All except road transport All No No</t>
  </si>
  <si>
    <t>Australasia Agriculture &amp; fishing All except road transport Developed vs. developing regions Yes Yes</t>
  </si>
  <si>
    <t>Australasia Agriculture &amp; fishing All except road transport Developed vs. developing regions Yes No</t>
  </si>
  <si>
    <t>Australasia Agriculture &amp; fishing All except road transport Developed vs. developing regions No Yes</t>
  </si>
  <si>
    <t>Australasia Agriculture &amp; fishing All except road transport Developed vs. developing regions No No</t>
  </si>
  <si>
    <t>Australasia Electricity All All Yes Yes</t>
  </si>
  <si>
    <t>Australasia Electricity All All Yes No</t>
  </si>
  <si>
    <t>Australasia Electricity All All No Yes</t>
  </si>
  <si>
    <t>Australasia Electricity All All No No</t>
  </si>
  <si>
    <t>Australasia Electricity All Developed vs. developing regions Yes Yes</t>
  </si>
  <si>
    <t>Australasia Electricity All Developed vs. developing regions Yes No</t>
  </si>
  <si>
    <t>Australasia Electricity All Developed vs. developing regions No Yes</t>
  </si>
  <si>
    <t>Australasia Electricity All Developed vs. developing regions No No</t>
  </si>
  <si>
    <t>Australasia Electricity All except road transport All Yes Yes</t>
  </si>
  <si>
    <t>Australasia Electricity All except road transport All Yes No</t>
  </si>
  <si>
    <t>Australasia Electricity All except road transport All No Yes</t>
  </si>
  <si>
    <t>Australasia Electricity All except road transport All No No</t>
  </si>
  <si>
    <t>Australasia Electricity All except road transport Developed vs. developing regions Yes Yes</t>
  </si>
  <si>
    <t>Australasia Electricity All except road transport Developed vs. developing regions Yes No</t>
  </si>
  <si>
    <t>Australasia Electricity All except road transport Developed vs. developing regions No Yes</t>
  </si>
  <si>
    <t>Australasia Electricity All except road transport Developed vs. developing regions No No</t>
  </si>
  <si>
    <t>Australasia Industry All All Yes Yes</t>
  </si>
  <si>
    <t>Australasia Industry All All Yes No</t>
  </si>
  <si>
    <t>Australasia Industry All All No Yes</t>
  </si>
  <si>
    <t>Australasia Industry All All No No</t>
  </si>
  <si>
    <t>Australasia Industry All Developed vs. developing regions Yes Yes</t>
  </si>
  <si>
    <t>Australasia Industry All Developed vs. developing regions Yes No</t>
  </si>
  <si>
    <t>Australasia Industry All Developed vs. developing regions No Yes</t>
  </si>
  <si>
    <t>Australasia Industry All Developed vs. developing regions No No</t>
  </si>
  <si>
    <t>Australasia Industry All except road transport All Yes Yes</t>
  </si>
  <si>
    <t>Australasia Industry All except road transport All Yes No</t>
  </si>
  <si>
    <t>Australasia Industry All except road transport All No Yes</t>
  </si>
  <si>
    <t>Australasia Industry All except road transport All No No</t>
  </si>
  <si>
    <t>Australasia Industry All except road transport Developed vs. developing regions Yes Yes</t>
  </si>
  <si>
    <t>Australasia Industry All except road transport Developed vs. developing regions Yes No</t>
  </si>
  <si>
    <t>Australasia Industry All except road transport Developed vs. developing regions No Yes</t>
  </si>
  <si>
    <t>Australasia Industry All except road transport Developed vs. developing regions No No</t>
  </si>
  <si>
    <t>Australasia Off-road All All Yes Yes</t>
  </si>
  <si>
    <t>Australasia Off-road All All Yes No</t>
  </si>
  <si>
    <t>Australasia Off-road All All No Yes</t>
  </si>
  <si>
    <t>Australasia Off-road All All No No</t>
  </si>
  <si>
    <t>Australasia Off-road All Developed vs. developing regions Yes Yes</t>
  </si>
  <si>
    <t>Australasia Off-road All Developed vs. developing regions Yes No</t>
  </si>
  <si>
    <t>Australasia Off-road All Developed vs. developing regions No Yes</t>
  </si>
  <si>
    <t>Australasia Off-road All Developed vs. developing regions No No</t>
  </si>
  <si>
    <t>Australasia Off-road All except road transport All Yes Yes</t>
  </si>
  <si>
    <t>Australasia Off-road All except road transport All Yes No</t>
  </si>
  <si>
    <t>Australasia Off-road All except road transport All No Yes</t>
  </si>
  <si>
    <t>Australasia Off-road All except road transport All No No</t>
  </si>
  <si>
    <t>Australasia Off-road All except road transport Developed vs. developing regions Yes Yes</t>
  </si>
  <si>
    <t>Australasia Off-road All except road transport Developed vs. developing regions Yes No</t>
  </si>
  <si>
    <t>Australasia Off-road All except road transport Developed vs. developing regions No Yes</t>
  </si>
  <si>
    <t>Australasia Off-road All except road transport Developed vs. developing regions No No</t>
  </si>
  <si>
    <t>Australasia Residential &amp; Commercial All All Yes Yes</t>
  </si>
  <si>
    <t>Australasia Residential &amp; Commercial All All Yes No</t>
  </si>
  <si>
    <t>Australasia Residential &amp; Commercial All All No Yes</t>
  </si>
  <si>
    <t>Australasia Residential &amp; Commercial All All No No</t>
  </si>
  <si>
    <t>Australasia Residential &amp; Commercial All Developed vs. developing regions Yes Yes</t>
  </si>
  <si>
    <t>Australasia Residential &amp; Commercial All Developed vs. developing regions Yes No</t>
  </si>
  <si>
    <t>Australasia Residential &amp; Commercial All Developed vs. developing regions No Yes</t>
  </si>
  <si>
    <t>Australasia Residential &amp; Commercial All Developed vs. developing regions No No</t>
  </si>
  <si>
    <t>Australasia Residential &amp; Commercial All except road transport All Yes Yes</t>
  </si>
  <si>
    <t>Australasia Residential &amp; Commercial All except road transport All Yes No</t>
  </si>
  <si>
    <t>Australasia Residential &amp; Commercial All except road transport All No Yes</t>
  </si>
  <si>
    <t>Australasia Residential &amp; Commercial All except road transport All No No</t>
  </si>
  <si>
    <t>Australasia Residential &amp; Commercial All except road transport Developed vs. developing regions Yes Yes</t>
  </si>
  <si>
    <t>Australasia Residential &amp; Commercial All except road transport Developed vs. developing regions Yes No</t>
  </si>
  <si>
    <t>Australasia Residential &amp; Commercial All except road transport Developed vs. developing regions No Yes</t>
  </si>
  <si>
    <t>Australasia Residential &amp; Commercial All except road transport Developed vs. developing regions No No</t>
  </si>
  <si>
    <t>Australasia Road All All Yes Yes</t>
  </si>
  <si>
    <t>Australasia Road All All Yes No</t>
  </si>
  <si>
    <t>Australasia Road All All No Yes</t>
  </si>
  <si>
    <t>Australasia Road All All No No</t>
  </si>
  <si>
    <t>Australasia Road All Developed vs. developing regions Yes Yes</t>
  </si>
  <si>
    <t>Australasia Road All Developed vs. developing regions Yes No</t>
  </si>
  <si>
    <t>Australasia Road All Developed vs. developing regions No Yes</t>
  </si>
  <si>
    <t>Australasia Road All Developed vs. developing regions No No</t>
  </si>
  <si>
    <t>Australasia Road All except road transport All Yes Yes</t>
  </si>
  <si>
    <t>Australasia Road All except road transport All Yes No</t>
  </si>
  <si>
    <t>Australasia Road All except road transport All No Yes</t>
  </si>
  <si>
    <t>Australasia Road All except road transport All No No</t>
  </si>
  <si>
    <t>Australasia Road All except road transport Developed vs. developing regions Yes Yes</t>
  </si>
  <si>
    <t>Australasia Road All except road transport Developed vs. developing regions Yes No</t>
  </si>
  <si>
    <t>Australasia Road All except road transport Developed vs. developing regions No Yes</t>
  </si>
  <si>
    <t>Australasia Road All except road transport Developed vs. developing regions No No</t>
  </si>
  <si>
    <t>Europe Agriculture &amp; fishing All All Yes Yes</t>
  </si>
  <si>
    <t>Europe Agriculture &amp; fishing All All Yes No</t>
  </si>
  <si>
    <t>Europe Agriculture &amp; fishing All All No Yes</t>
  </si>
  <si>
    <t>Europe Agriculture &amp; fishing All All No No</t>
  </si>
  <si>
    <t>Europe Agriculture &amp; fishing All Developed vs. developing regions Yes Yes</t>
  </si>
  <si>
    <t>Europe Agriculture &amp; fishing All Developed vs. developing regions Yes No</t>
  </si>
  <si>
    <t>Europe Agriculture &amp; fishing All Developed vs. developing regions No Yes</t>
  </si>
  <si>
    <t>Europe Agriculture &amp; fishing All Developed vs. developing regions No No</t>
  </si>
  <si>
    <t>Europe Agriculture &amp; fishing All except road transport All Yes Yes</t>
  </si>
  <si>
    <t>Europe Agriculture &amp; fishing All except road transport All Yes No</t>
  </si>
  <si>
    <t>Europe Agriculture &amp; fishing All except road transport All No Yes</t>
  </si>
  <si>
    <t>Europe Agriculture &amp; fishing All except road transport All No No</t>
  </si>
  <si>
    <t>Europe Agriculture &amp; fishing All except road transport Developed vs. developing regions Yes Yes</t>
  </si>
  <si>
    <t>Europe Agriculture &amp; fishing All except road transport Developed vs. developing regions Yes No</t>
  </si>
  <si>
    <t>Europe Agriculture &amp; fishing All except road transport Developed vs. developing regions No Yes</t>
  </si>
  <si>
    <t>Europe Agriculture &amp; fishing All except road transport Developed vs. developing regions No No</t>
  </si>
  <si>
    <t>Europe Electricity All All Yes Yes</t>
  </si>
  <si>
    <t>Europe Electricity All All Yes No</t>
  </si>
  <si>
    <t>Europe Electricity All All No Yes</t>
  </si>
  <si>
    <t>Europe Electricity All All No No</t>
  </si>
  <si>
    <t>Europe Electricity All Developed vs. developing regions Yes Yes</t>
  </si>
  <si>
    <t>Europe Electricity All Developed vs. developing regions Yes No</t>
  </si>
  <si>
    <t>Europe Electricity All Developed vs. developing regions No Yes</t>
  </si>
  <si>
    <t>Europe Electricity All Developed vs. developing regions No No</t>
  </si>
  <si>
    <t>Europe Electricity All except road transport All Yes Yes</t>
  </si>
  <si>
    <t>Europe Electricity All except road transport All Yes No</t>
  </si>
  <si>
    <t>Europe Electricity All except road transport All No Yes</t>
  </si>
  <si>
    <t>Europe Electricity All except road transport All No No</t>
  </si>
  <si>
    <t>Europe Electricity All except road transport Developed vs. developing regions Yes Yes</t>
  </si>
  <si>
    <t>Europe Electricity All except road transport Developed vs. developing regions Yes No</t>
  </si>
  <si>
    <t>Europe Electricity All except road transport Developed vs. developing regions No Yes</t>
  </si>
  <si>
    <t>Europe Electricity All except road transport Developed vs. developing regions No No</t>
  </si>
  <si>
    <t>Europe Industry All All Yes Yes</t>
  </si>
  <si>
    <t>Europe Industry All All Yes No</t>
  </si>
  <si>
    <t>Europe Industry All All No Yes</t>
  </si>
  <si>
    <t>Europe Industry All All No No</t>
  </si>
  <si>
    <t>Europe Industry All Developed vs. developing regions Yes Yes</t>
  </si>
  <si>
    <t>Europe Industry All Developed vs. developing regions Yes No</t>
  </si>
  <si>
    <t>Europe Industry All Developed vs. developing regions No Yes</t>
  </si>
  <si>
    <t>Europe Industry All Developed vs. developing regions No No</t>
  </si>
  <si>
    <t>Europe Industry All except road transport All Yes Yes</t>
  </si>
  <si>
    <t>Europe Industry All except road transport All Yes No</t>
  </si>
  <si>
    <t>Europe Industry All except road transport All No Yes</t>
  </si>
  <si>
    <t>Europe Industry All except road transport All No No</t>
  </si>
  <si>
    <t>Europe Industry All except road transport Developed vs. developing regions Yes Yes</t>
  </si>
  <si>
    <t>Europe Industry All except road transport Developed vs. developing regions Yes No</t>
  </si>
  <si>
    <t>Europe Industry All except road transport Developed vs. developing regions No Yes</t>
  </si>
  <si>
    <t>Europe Industry All except road transport Developed vs. developing regions No No</t>
  </si>
  <si>
    <t>Europe Off-road All All Yes Yes</t>
  </si>
  <si>
    <t>Europe Off-road All All Yes No</t>
  </si>
  <si>
    <t>Europe Off-road All All No Yes</t>
  </si>
  <si>
    <t>Europe Off-road All All No No</t>
  </si>
  <si>
    <t>Europe Off-road All Developed vs. developing regions Yes Yes</t>
  </si>
  <si>
    <t>Europe Off-road All Developed vs. developing regions Yes No</t>
  </si>
  <si>
    <t>Europe Off-road All Developed vs. developing regions No Yes</t>
  </si>
  <si>
    <t>Europe Off-road All Developed vs. developing regions No No</t>
  </si>
  <si>
    <t>Europe Off-road All except road transport All Yes Yes</t>
  </si>
  <si>
    <t>Europe Off-road All except road transport All Yes No</t>
  </si>
  <si>
    <t>Europe Off-road All except road transport All No Yes</t>
  </si>
  <si>
    <t>Europe Off-road All except road transport All No No</t>
  </si>
  <si>
    <t>Europe Off-road All except road transport Developed vs. developing regions Yes Yes</t>
  </si>
  <si>
    <t>Europe Off-road All except road transport Developed vs. developing regions Yes No</t>
  </si>
  <si>
    <t>Europe Off-road All except road transport Developed vs. developing regions No Yes</t>
  </si>
  <si>
    <t>Europe Off-road All except road transport Developed vs. developing regions No No</t>
  </si>
  <si>
    <t>Europe Residential &amp; Commercial All All Yes Yes</t>
  </si>
  <si>
    <t>Europe Residential &amp; Commercial All All Yes No</t>
  </si>
  <si>
    <t>Europe Residential &amp; Commercial All All No Yes</t>
  </si>
  <si>
    <t>Europe Residential &amp; Commercial All All No No</t>
  </si>
  <si>
    <t>Europe Residential &amp; Commercial All Developed vs. developing regions Yes Yes</t>
  </si>
  <si>
    <t>Europe Residential &amp; Commercial All Developed vs. developing regions Yes No</t>
  </si>
  <si>
    <t>Europe Residential &amp; Commercial All Developed vs. developing regions No Yes</t>
  </si>
  <si>
    <t>Europe Residential &amp; Commercial All Developed vs. developing regions No No</t>
  </si>
  <si>
    <t>Europe Residential &amp; Commercial All except road transport All Yes Yes</t>
  </si>
  <si>
    <t>Europe Residential &amp; Commercial All except road transport All Yes No</t>
  </si>
  <si>
    <t>Europe Residential &amp; Commercial All except road transport All No Yes</t>
  </si>
  <si>
    <t>Europe Residential &amp; Commercial All except road transport All No No</t>
  </si>
  <si>
    <t>Europe Residential &amp; Commercial All except road transport Developed vs. developing regions Yes Yes</t>
  </si>
  <si>
    <t>Europe Residential &amp; Commercial All except road transport Developed vs. developing regions Yes No</t>
  </si>
  <si>
    <t>Europe Residential &amp; Commercial All except road transport Developed vs. developing regions No Yes</t>
  </si>
  <si>
    <t>Europe Residential &amp; Commercial All except road transport Developed vs. developing regions No No</t>
  </si>
  <si>
    <t>Europe Road All All Yes Yes</t>
  </si>
  <si>
    <t>Europe Road All All Yes No</t>
  </si>
  <si>
    <t>Europe Road All All No Yes</t>
  </si>
  <si>
    <t>Europe Road All All No No</t>
  </si>
  <si>
    <t>Europe Road All Developed vs. developing regions Yes Yes</t>
  </si>
  <si>
    <t>Europe Road All Developed vs. developing regions Yes No</t>
  </si>
  <si>
    <t>Europe Road All Developed vs. developing regions No Yes</t>
  </si>
  <si>
    <t>Europe Road All Developed vs. developing regions No No</t>
  </si>
  <si>
    <t>Europe Road All except road transport All Yes Yes</t>
  </si>
  <si>
    <t>Europe Road All except road transport All Yes No</t>
  </si>
  <si>
    <t>Europe Road All except road transport All No Yes</t>
  </si>
  <si>
    <t>Europe Road All except road transport All No No</t>
  </si>
  <si>
    <t>Europe Road All except road transport Developed vs. developing regions Yes Yes</t>
  </si>
  <si>
    <t>Europe Road All except road transport Developed vs. developing regions Yes No</t>
  </si>
  <si>
    <t>Europe Road All except road transport Developed vs. developing regions No Yes</t>
  </si>
  <si>
    <t>Europe Road All except road transport Developed vs. developing regions No No</t>
  </si>
  <si>
    <t>Latin America Agriculture &amp; fishing All All Yes Yes</t>
  </si>
  <si>
    <t>Latin America Agriculture &amp; fishing All All Yes No</t>
  </si>
  <si>
    <t>Latin America Agriculture &amp; fishing All All No Yes</t>
  </si>
  <si>
    <t>Latin America Agriculture &amp; fishing All All No No</t>
  </si>
  <si>
    <t>Latin America Agriculture &amp; fishing All Developed vs. developing regions Yes Yes</t>
  </si>
  <si>
    <t>Latin America Agriculture &amp; fishing All Developed vs. developing regions Yes No</t>
  </si>
  <si>
    <t>Latin America Agriculture &amp; fishing All Developed vs. developing regions No Yes</t>
  </si>
  <si>
    <t>Latin America Agriculture &amp; fishing All Developed vs. developing regions No No</t>
  </si>
  <si>
    <t>Latin America Agriculture &amp; fishing All except road transport All Yes Yes</t>
  </si>
  <si>
    <t>Latin America Agriculture &amp; fishing All except road transport All Yes No</t>
  </si>
  <si>
    <t>Latin America Agriculture &amp; fishing All except road transport All No Yes</t>
  </si>
  <si>
    <t>Latin America Agriculture &amp; fishing All except road transport All No No</t>
  </si>
  <si>
    <t>Latin America Agriculture &amp; fishing All except road transport Developed vs. developing regions Yes Yes</t>
  </si>
  <si>
    <t>Latin America Agriculture &amp; fishing All except road transport Developed vs. developing regions Yes No</t>
  </si>
  <si>
    <t>Latin America Agriculture &amp; fishing All except road transport Developed vs. developing regions No Yes</t>
  </si>
  <si>
    <t>Latin America Agriculture &amp; fishing All except road transport Developed vs. developing regions No No</t>
  </si>
  <si>
    <t>Latin America Electricity All All Yes Yes</t>
  </si>
  <si>
    <t>Latin America Electricity All All Yes No</t>
  </si>
  <si>
    <t>Latin America Electricity All All No Yes</t>
  </si>
  <si>
    <t>Latin America Electricity All All No No</t>
  </si>
  <si>
    <t>Latin America Electricity All Developed vs. developing regions Yes Yes</t>
  </si>
  <si>
    <t>Latin America Electricity All Developed vs. developing regions Yes No</t>
  </si>
  <si>
    <t>Latin America Electricity All Developed vs. developing regions No Yes</t>
  </si>
  <si>
    <t>Latin America Electricity All Developed vs. developing regions No No</t>
  </si>
  <si>
    <t>Latin America Electricity All except road transport All Yes Yes</t>
  </si>
  <si>
    <t>Latin America Electricity All except road transport All Yes No</t>
  </si>
  <si>
    <t>Latin America Electricity All except road transport All No Yes</t>
  </si>
  <si>
    <t>Latin America Electricity All except road transport All No No</t>
  </si>
  <si>
    <t>Latin America Electricity All except road transport Developed vs. developing regions Yes Yes</t>
  </si>
  <si>
    <t>Latin America Electricity All except road transport Developed vs. developing regions Yes No</t>
  </si>
  <si>
    <t>Latin America Electricity All except road transport Developed vs. developing regions No Yes</t>
  </si>
  <si>
    <t>Latin America Electricity All except road transport Developed vs. developing regions No No</t>
  </si>
  <si>
    <t>Latin America Industry All All Yes Yes</t>
  </si>
  <si>
    <t>Latin America Industry All All Yes No</t>
  </si>
  <si>
    <t>Latin America Industry All All No Yes</t>
  </si>
  <si>
    <t>Latin America Industry All All No No</t>
  </si>
  <si>
    <t>Latin America Industry All Developed vs. developing regions Yes Yes</t>
  </si>
  <si>
    <t>Latin America Industry All Developed vs. developing regions Yes No</t>
  </si>
  <si>
    <t>Latin America Industry All Developed vs. developing regions No Yes</t>
  </si>
  <si>
    <t>Latin America Industry All Developed vs. developing regions No No</t>
  </si>
  <si>
    <t>Latin America Industry All except road transport All Yes Yes</t>
  </si>
  <si>
    <t>Latin America Industry All except road transport All Yes No</t>
  </si>
  <si>
    <t>Latin America Industry All except road transport All No Yes</t>
  </si>
  <si>
    <t>Latin America Industry All except road transport All No No</t>
  </si>
  <si>
    <t>Latin America Industry All except road transport Developed vs. developing regions Yes Yes</t>
  </si>
  <si>
    <t>Latin America Industry All except road transport Developed vs. developing regions Yes No</t>
  </si>
  <si>
    <t>Latin America Industry All except road transport Developed vs. developing regions No Yes</t>
  </si>
  <si>
    <t>Latin America Industry All except road transport Developed vs. developing regions No No</t>
  </si>
  <si>
    <t>Latin America Off-road All All Yes Yes</t>
  </si>
  <si>
    <t>Latin America Off-road All All Yes No</t>
  </si>
  <si>
    <t>Latin America Off-road All All No Yes</t>
  </si>
  <si>
    <t>Latin America Off-road All All No No</t>
  </si>
  <si>
    <t>Latin America Off-road All Developed vs. developing regions Yes Yes</t>
  </si>
  <si>
    <t>Latin America Off-road All Developed vs. developing regions Yes No</t>
  </si>
  <si>
    <t>Latin America Off-road All Developed vs. developing regions No Yes</t>
  </si>
  <si>
    <t>Latin America Off-road All Developed vs. developing regions No No</t>
  </si>
  <si>
    <t>Latin America Off-road All except road transport All Yes Yes</t>
  </si>
  <si>
    <t>Latin America Off-road All except road transport All Yes No</t>
  </si>
  <si>
    <t>Latin America Off-road All except road transport All No Yes</t>
  </si>
  <si>
    <t>Latin America Off-road All except road transport All No No</t>
  </si>
  <si>
    <t>Latin America Off-road All except road transport Developed vs. developing regions Yes Yes</t>
  </si>
  <si>
    <t>Latin America Off-road All except road transport Developed vs. developing regions Yes No</t>
  </si>
  <si>
    <t>Latin America Off-road All except road transport Developed vs. developing regions No Yes</t>
  </si>
  <si>
    <t>Latin America Off-road All except road transport Developed vs. developing regions No No</t>
  </si>
  <si>
    <t>Latin America Residential &amp; Commercial All All Yes Yes</t>
  </si>
  <si>
    <t>Latin America Residential &amp; Commercial All All Yes No</t>
  </si>
  <si>
    <t>Latin America Residential &amp; Commercial All All No Yes</t>
  </si>
  <si>
    <t>Latin America Residential &amp; Commercial All All No No</t>
  </si>
  <si>
    <t>Latin America Residential &amp; Commercial All Developed vs. developing regions Yes Yes</t>
  </si>
  <si>
    <t>Latin America Residential &amp; Commercial All Developed vs. developing regions Yes No</t>
  </si>
  <si>
    <t>Latin America Residential &amp; Commercial All Developed vs. developing regions No Yes</t>
  </si>
  <si>
    <t>Latin America Residential &amp; Commercial All Developed vs. developing regions No No</t>
  </si>
  <si>
    <t>Latin America Residential &amp; Commercial All except road transport All Yes Yes</t>
  </si>
  <si>
    <t>Latin America Residential &amp; Commercial All except road transport All Yes No</t>
  </si>
  <si>
    <t>Latin America Residential &amp; Commercial All except road transport All No Yes</t>
  </si>
  <si>
    <t>Latin America Residential &amp; Commercial All except road transport All No No</t>
  </si>
  <si>
    <t>Latin America Residential &amp; Commercial All except road transport Developed vs. developing regions Yes Yes</t>
  </si>
  <si>
    <t>Latin America Residential &amp; Commercial All except road transport Developed vs. developing regions Yes No</t>
  </si>
  <si>
    <t>Latin America Residential &amp; Commercial All except road transport Developed vs. developing regions No Yes</t>
  </si>
  <si>
    <t>Latin America Residential &amp; Commercial All except road transport Developed vs. developing regions No No</t>
  </si>
  <si>
    <t>Latin America Road All All Yes Yes</t>
  </si>
  <si>
    <t>Latin America Road All All Yes No</t>
  </si>
  <si>
    <t>Latin America Road All All No Yes</t>
  </si>
  <si>
    <t>Latin America Road All All No No</t>
  </si>
  <si>
    <t>Latin America Road All Developed vs. developing regions Yes Yes</t>
  </si>
  <si>
    <t>Latin America Road All Developed vs. developing regions Yes No</t>
  </si>
  <si>
    <t>Latin America Road All Developed vs. developing regions No Yes</t>
  </si>
  <si>
    <t>Latin America Road All Developed vs. developing regions No No</t>
  </si>
  <si>
    <t>Latin America Road All except road transport All Yes Yes</t>
  </si>
  <si>
    <t>Latin America Road All except road transport All Yes No</t>
  </si>
  <si>
    <t>Latin America Road All except road transport All No Yes</t>
  </si>
  <si>
    <t>Latin America Road All except road transport All No No</t>
  </si>
  <si>
    <t>Latin America Road All except road transport Developed vs. developing regions Yes Yes</t>
  </si>
  <si>
    <t>Latin America Road All except road transport Developed vs. developing regions Yes No</t>
  </si>
  <si>
    <t>Latin America Road All except road transport Developed vs. developing regions No Yes</t>
  </si>
  <si>
    <t>Latin America Road All except road transport Developed vs. developing regions No No</t>
  </si>
  <si>
    <t>North America Agriculture &amp; fishing All All Yes Yes</t>
  </si>
  <si>
    <t>North America Agriculture &amp; fishing All All Yes No</t>
  </si>
  <si>
    <t>North America Agriculture &amp; fishing All All No Yes</t>
  </si>
  <si>
    <t>North America Agriculture &amp; fishing All All No No</t>
  </si>
  <si>
    <t>North America Agriculture &amp; fishing All Developed vs. developing regions Yes Yes</t>
  </si>
  <si>
    <t>North America Agriculture &amp; fishing All Developed vs. developing regions Yes No</t>
  </si>
  <si>
    <t>North America Agriculture &amp; fishing All Developed vs. developing regions No Yes</t>
  </si>
  <si>
    <t>North America Agriculture &amp; fishing All Developed vs. developing regions No No</t>
  </si>
  <si>
    <t>North America Agriculture &amp; fishing All except road transport All Yes Yes</t>
  </si>
  <si>
    <t>North America Agriculture &amp; fishing All except road transport All Yes No</t>
  </si>
  <si>
    <t>North America Agriculture &amp; fishing All except road transport All No Yes</t>
  </si>
  <si>
    <t>North America Agriculture &amp; fishing All except road transport All No No</t>
  </si>
  <si>
    <t>North America Agriculture &amp; fishing All except road transport Developed vs. developing regions Yes Yes</t>
  </si>
  <si>
    <t>North America Agriculture &amp; fishing All except road transport Developed vs. developing regions Yes No</t>
  </si>
  <si>
    <t>North America Agriculture &amp; fishing All except road transport Developed vs. developing regions No Yes</t>
  </si>
  <si>
    <t>North America Agriculture &amp; fishing All except road transport Developed vs. developing regions No No</t>
  </si>
  <si>
    <t>North America Electricity All All Yes Yes</t>
  </si>
  <si>
    <t>North America Electricity All All Yes No</t>
  </si>
  <si>
    <t>North America Electricity All All No Yes</t>
  </si>
  <si>
    <t>North America Electricity All All No No</t>
  </si>
  <si>
    <t>North America Electricity All Developed vs. developing regions Yes Yes</t>
  </si>
  <si>
    <t>North America Electricity All Developed vs. developing regions Yes No</t>
  </si>
  <si>
    <t>North America Electricity All Developed vs. developing regions No Yes</t>
  </si>
  <si>
    <t>North America Electricity All Developed vs. developing regions No No</t>
  </si>
  <si>
    <t>North America Electricity All except road transport All Yes Yes</t>
  </si>
  <si>
    <t>North America Electricity All except road transport All Yes No</t>
  </si>
  <si>
    <t>North America Electricity All except road transport All No Yes</t>
  </si>
  <si>
    <t>North America Electricity All except road transport All No No</t>
  </si>
  <si>
    <t>North America Electricity All except road transport Developed vs. developing regions Yes Yes</t>
  </si>
  <si>
    <t>North America Electricity All except road transport Developed vs. developing regions Yes No</t>
  </si>
  <si>
    <t>North America Electricity All except road transport Developed vs. developing regions No Yes</t>
  </si>
  <si>
    <t>North America Electricity All except road transport Developed vs. developing regions No No</t>
  </si>
  <si>
    <t>North America Industry All All Yes Yes</t>
  </si>
  <si>
    <t>North America Industry All All Yes No</t>
  </si>
  <si>
    <t>North America Industry All All No Yes</t>
  </si>
  <si>
    <t>North America Industry All All No No</t>
  </si>
  <si>
    <t>North America Industry All Developed vs. developing regions Yes Yes</t>
  </si>
  <si>
    <t>North America Industry All Developed vs. developing regions Yes No</t>
  </si>
  <si>
    <t>North America Industry All Developed vs. developing regions No Yes</t>
  </si>
  <si>
    <t>North America Industry All Developed vs. developing regions No No</t>
  </si>
  <si>
    <t>North America Industry All except road transport All Yes Yes</t>
  </si>
  <si>
    <t>North America Industry All except road transport All Yes No</t>
  </si>
  <si>
    <t>North America Industry All except road transport All No Yes</t>
  </si>
  <si>
    <t>North America Industry All except road transport All No No</t>
  </si>
  <si>
    <t>North America Industry All except road transport Developed vs. developing regions Yes Yes</t>
  </si>
  <si>
    <t>North America Industry All except road transport Developed vs. developing regions Yes No</t>
  </si>
  <si>
    <t>North America Industry All except road transport Developed vs. developing regions No Yes</t>
  </si>
  <si>
    <t>North America Industry All except road transport Developed vs. developing regions No No</t>
  </si>
  <si>
    <t>North America Off-road All All Yes Yes</t>
  </si>
  <si>
    <t>North America Off-road All All Yes No</t>
  </si>
  <si>
    <t>North America Off-road All All No Yes</t>
  </si>
  <si>
    <t>North America Off-road All All No No</t>
  </si>
  <si>
    <t>North America Off-road All Developed vs. developing regions Yes Yes</t>
  </si>
  <si>
    <t>North America Off-road All Developed vs. developing regions Yes No</t>
  </si>
  <si>
    <t>North America Off-road All Developed vs. developing regions No Yes</t>
  </si>
  <si>
    <t>North America Off-road All Developed vs. developing regions No No</t>
  </si>
  <si>
    <t>North America Off-road All except road transport All Yes Yes</t>
  </si>
  <si>
    <t>North America Off-road All except road transport All Yes No</t>
  </si>
  <si>
    <t>North America Off-road All except road transport All No Yes</t>
  </si>
  <si>
    <t>North America Off-road All except road transport All No No</t>
  </si>
  <si>
    <t>North America Off-road All except road transport Developed vs. developing regions Yes Yes</t>
  </si>
  <si>
    <t>North America Off-road All except road transport Developed vs. developing regions Yes No</t>
  </si>
  <si>
    <t>North America Off-road All except road transport Developed vs. developing regions No Yes</t>
  </si>
  <si>
    <t>North America Off-road All except road transport Developed vs. developing regions No No</t>
  </si>
  <si>
    <t>North America Residential &amp; Commercial All All Yes Yes</t>
  </si>
  <si>
    <t>North America Residential &amp; Commercial All All Yes No</t>
  </si>
  <si>
    <t>North America Residential &amp; Commercial All All No Yes</t>
  </si>
  <si>
    <t>North America Residential &amp; Commercial All All No No</t>
  </si>
  <si>
    <t>North America Residential &amp; Commercial All Developed vs. developing regions Yes Yes</t>
  </si>
  <si>
    <t>North America Residential &amp; Commercial All Developed vs. developing regions Yes No</t>
  </si>
  <si>
    <t>North America Residential &amp; Commercial All Developed vs. developing regions No Yes</t>
  </si>
  <si>
    <t>North America Residential &amp; Commercial All Developed vs. developing regions No No</t>
  </si>
  <si>
    <t>North America Residential &amp; Commercial All except road transport All Yes Yes</t>
  </si>
  <si>
    <t>North America Residential &amp; Commercial All except road transport All Yes No</t>
  </si>
  <si>
    <t>North America Residential &amp; Commercial All except road transport All No Yes</t>
  </si>
  <si>
    <t>North America Residential &amp; Commercial All except road transport All No No</t>
  </si>
  <si>
    <t>North America Residential &amp; Commercial All except road transport Developed vs. developing regions Yes Yes</t>
  </si>
  <si>
    <t>North America Residential &amp; Commercial All except road transport Developed vs. developing regions Yes No</t>
  </si>
  <si>
    <t>North America Residential &amp; Commercial All except road transport Developed vs. developing regions No Yes</t>
  </si>
  <si>
    <t>North America Residential &amp; Commercial All except road transport Developed vs. developing regions No No</t>
  </si>
  <si>
    <t>North America Road All All Yes Yes</t>
  </si>
  <si>
    <t>North America Road All All Yes No</t>
  </si>
  <si>
    <t>North America Road All All No Yes</t>
  </si>
  <si>
    <t>North America Road All All No No</t>
  </si>
  <si>
    <t>North America Road All Developed vs. developing regions Yes Yes</t>
  </si>
  <si>
    <t>North America Road All Developed vs. developing regions Yes No</t>
  </si>
  <si>
    <t>North America Road All Developed vs. developing regions No Yes</t>
  </si>
  <si>
    <t>North America Road All Developed vs. developing regions No No</t>
  </si>
  <si>
    <t>North America Road All except road transport All Yes Yes</t>
  </si>
  <si>
    <t>North America Road All except road transport All Yes No</t>
  </si>
  <si>
    <t>North America Road All except road transport All No Yes</t>
  </si>
  <si>
    <t>North America Road All except road transport All No No</t>
  </si>
  <si>
    <t>North America Road All except road transport Developed vs. developing regions Yes Yes</t>
  </si>
  <si>
    <t>North America Road All except road transport Developed vs. developing regions Yes No</t>
  </si>
  <si>
    <t>North America Road All except road transport Developed vs. developing regions No Yes</t>
  </si>
  <si>
    <t>North America Road All except road transport Developed vs. developing regions No No</t>
  </si>
  <si>
    <t>Global Agriculture &amp; fishing All All Yes Yes</t>
  </si>
  <si>
    <t>Global Agriculture &amp; fishing All All Yes No</t>
  </si>
  <si>
    <t>Global Agriculture &amp; fishing All All No Yes</t>
  </si>
  <si>
    <t>Global Agriculture &amp; fishing All All No No</t>
  </si>
  <si>
    <t>Global Agriculture &amp; fishing All Developed vs. developing regions Yes Yes</t>
  </si>
  <si>
    <t>Global Agriculture &amp; fishing All Developed vs. developing regions Yes No</t>
  </si>
  <si>
    <t>Global Agriculture &amp; fishing All Developed vs. developing regions No Yes</t>
  </si>
  <si>
    <t>Global Agriculture &amp; fishing All Developed vs. developing regions No No</t>
  </si>
  <si>
    <t>Global Agriculture &amp; fishing All except road transport All Yes Yes</t>
  </si>
  <si>
    <t>Global Agriculture &amp; fishing All except road transport All Yes No</t>
  </si>
  <si>
    <t>Global Agriculture &amp; fishing All except road transport All No Yes</t>
  </si>
  <si>
    <t>Global Agriculture &amp; fishing All except road transport All No No</t>
  </si>
  <si>
    <t>Global Agriculture &amp; fishing All except road transport Developed vs. developing regions Yes Yes</t>
  </si>
  <si>
    <t>Global Agriculture &amp; fishing All except road transport Developed vs. developing regions Yes No</t>
  </si>
  <si>
    <t>Global Agriculture &amp; fishing All except road transport Developed vs. developing regions No Yes</t>
  </si>
  <si>
    <t>Global Agriculture &amp; fishing All except road transport Developed vs. developing regions No No</t>
  </si>
  <si>
    <t>Global Electricity All All Yes Yes</t>
  </si>
  <si>
    <t>Global Electricity All All Yes No</t>
  </si>
  <si>
    <t>Global Electricity All All No Yes</t>
  </si>
  <si>
    <t>Global Electricity All All No No</t>
  </si>
  <si>
    <t>Global Electricity All Developed vs. developing regions Yes Yes</t>
  </si>
  <si>
    <t>Global Electricity All Developed vs. developing regions Yes No</t>
  </si>
  <si>
    <t>Global Electricity All Developed vs. developing regions No Yes</t>
  </si>
  <si>
    <t>Global Electricity All Developed vs. developing regions No No</t>
  </si>
  <si>
    <t>Global Electricity All except road transport All Yes Yes</t>
  </si>
  <si>
    <t>Global Electricity All except road transport All Yes No</t>
  </si>
  <si>
    <t>Global Electricity All except road transport All No Yes</t>
  </si>
  <si>
    <t>Global Electricity All except road transport All No No</t>
  </si>
  <si>
    <t>Global Electricity All except road transport Developed vs. developing regions Yes Yes</t>
  </si>
  <si>
    <t>Global Electricity All except road transport Developed vs. developing regions Yes No</t>
  </si>
  <si>
    <t>Global Electricity All except road transport Developed vs. developing regions No Yes</t>
  </si>
  <si>
    <t>Global Electricity All except road transport Developed vs. developing regions No No</t>
  </si>
  <si>
    <t>Global Industry All All Yes Yes</t>
  </si>
  <si>
    <t>Global Industry All All Yes No</t>
  </si>
  <si>
    <t>Global Industry All All No Yes</t>
  </si>
  <si>
    <t>Global Industry All All No No</t>
  </si>
  <si>
    <t>Global Industry All Developed vs. developing regions Yes Yes</t>
  </si>
  <si>
    <t>Global Industry All Developed vs. developing regions Yes No</t>
  </si>
  <si>
    <t>Global Industry All Developed vs. developing regions No Yes</t>
  </si>
  <si>
    <t>Global Industry All Developed vs. developing regions No No</t>
  </si>
  <si>
    <t>Global Industry All except road transport All Yes Yes</t>
  </si>
  <si>
    <t>Global Industry All except road transport All Yes No</t>
  </si>
  <si>
    <t>Global Industry All except road transport All No Yes</t>
  </si>
  <si>
    <t>Global Industry All except road transport All No No</t>
  </si>
  <si>
    <t>Global Industry All except road transport Developed vs. developing regions Yes Yes</t>
  </si>
  <si>
    <t>Global Industry All except road transport Developed vs. developing regions Yes No</t>
  </si>
  <si>
    <t>Global Industry All except road transport Developed vs. developing regions No Yes</t>
  </si>
  <si>
    <t>Global Industry All except road transport Developed vs. developing regions No No</t>
  </si>
  <si>
    <t>Global Off-road All All Yes Yes</t>
  </si>
  <si>
    <t>Global Off-road All All Yes No</t>
  </si>
  <si>
    <t>Global Off-road All All No Yes</t>
  </si>
  <si>
    <t>Global Off-road All All No No</t>
  </si>
  <si>
    <t>Global Off-road All Developed vs. developing regions Yes Yes</t>
  </si>
  <si>
    <t>Global Off-road All Developed vs. developing regions Yes No</t>
  </si>
  <si>
    <t>Global Off-road All Developed vs. developing regions No Yes</t>
  </si>
  <si>
    <t>Global Off-road All Developed vs. developing regions No No</t>
  </si>
  <si>
    <t>Global Off-road All except road transport All Yes Yes</t>
  </si>
  <si>
    <t>Global Off-road All except road transport All Yes No</t>
  </si>
  <si>
    <t>Global Off-road All except road transport All No Yes</t>
  </si>
  <si>
    <t>Global Off-road All except road transport All No No</t>
  </si>
  <si>
    <t>Global Off-road All except road transport Developed vs. developing regions Yes Yes</t>
  </si>
  <si>
    <t>Global Off-road All except road transport Developed vs. developing regions Yes No</t>
  </si>
  <si>
    <t>Global Off-road All except road transport Developed vs. developing regions No Yes</t>
  </si>
  <si>
    <t>Global Off-road All except road transport Developed vs. developing regions No No</t>
  </si>
  <si>
    <t>Global Residential &amp; Commercial All All Yes Yes</t>
  </si>
  <si>
    <t>Global Residential &amp; Commercial All All Yes No</t>
  </si>
  <si>
    <t>Global Residential &amp; Commercial All All No Yes</t>
  </si>
  <si>
    <t>Global Residential &amp; Commercial All All No No</t>
  </si>
  <si>
    <t>Global Residential &amp; Commercial All Developed vs. developing regions Yes Yes</t>
  </si>
  <si>
    <t>Global Residential &amp; Commercial All Developed vs. developing regions Yes No</t>
  </si>
  <si>
    <t>Global Residential &amp; Commercial All Developed vs. developing regions No Yes</t>
  </si>
  <si>
    <t>Global Residential &amp; Commercial All Developed vs. developing regions No No</t>
  </si>
  <si>
    <t>Global Residential &amp; Commercial All except road transport All Yes Yes</t>
  </si>
  <si>
    <t>Global Residential &amp; Commercial All except road transport All Yes No</t>
  </si>
  <si>
    <t>Global Residential &amp; Commercial All except road transport All No Yes</t>
  </si>
  <si>
    <t>Global Residential &amp; Commercial All except road transport All No No</t>
  </si>
  <si>
    <t>Global Residential &amp; Commercial All except road transport Developed vs. developing regions Yes Yes</t>
  </si>
  <si>
    <t>Global Residential &amp; Commercial All except road transport Developed vs. developing regions Yes No</t>
  </si>
  <si>
    <t>Global Residential &amp; Commercial All except road transport Developed vs. developing regions No Yes</t>
  </si>
  <si>
    <t>Global Residential &amp; Commercial All except road transport Developed vs. developing regions No No</t>
  </si>
  <si>
    <t>Global Road All All Yes Yes</t>
  </si>
  <si>
    <t>Global Road All All Yes No</t>
  </si>
  <si>
    <t>Global Road All All No Yes</t>
  </si>
  <si>
    <t>Global Road All All No No</t>
  </si>
  <si>
    <t>Global Road All Developed vs. developing regions Yes Yes</t>
  </si>
  <si>
    <t>Global Road All Developed vs. developing regions Yes No</t>
  </si>
  <si>
    <t>Global Road All Developed vs. developing regions No Yes</t>
  </si>
  <si>
    <t>Global Road All Developed vs. developing regions No No</t>
  </si>
  <si>
    <t>Global Road All except road transport All Yes Yes</t>
  </si>
  <si>
    <t>Global Road All except road transport All Yes No</t>
  </si>
  <si>
    <t>Global Road All except road transport All No Yes</t>
  </si>
  <si>
    <t>Global Road All except road transport All No No</t>
  </si>
  <si>
    <t>Global Road All except road transport Developed vs. developing regions Yes Yes</t>
  </si>
  <si>
    <t>Global Road All except road transport Developed vs. developing regions Yes No</t>
  </si>
  <si>
    <t>Global Road All except road transport Developed vs. developing regions No Yes</t>
  </si>
  <si>
    <t>Global Road All except road transport Developed vs. developing regions No No</t>
  </si>
  <si>
    <t>R25: EV intensity factor (vehicle km per vehicle)</t>
  </si>
  <si>
    <t>BP Energy Outlook, 2018</t>
  </si>
  <si>
    <t>https://www.bp.com/en/global/corporate/energy-economics/energy-outlook.html</t>
  </si>
  <si>
    <t>Data based on chart element size of bars and axes (may differ from actual plot size if charts have been resized since calculations were made)</t>
  </si>
  <si>
    <t>Vehicle km</t>
  </si>
  <si>
    <t>Passenger cars</t>
  </si>
  <si>
    <t>Axis height</t>
  </si>
  <si>
    <t>Axis max</t>
  </si>
  <si>
    <t>Electric car height</t>
  </si>
  <si>
    <t>Electric car km</t>
  </si>
  <si>
    <t>Axis length</t>
  </si>
  <si>
    <t>PHEV height</t>
  </si>
  <si>
    <t>BEV height</t>
  </si>
  <si>
    <t>PHEV count (bns)</t>
  </si>
  <si>
    <t>BEV count (bns)</t>
  </si>
  <si>
    <t>km / BEV</t>
  </si>
  <si>
    <t>km / (BEV + PHEV)</t>
  </si>
  <si>
    <t>R25: EV deployment, IEA EV Outlook 2017</t>
  </si>
  <si>
    <t>IEA EV Outlook 2017</t>
  </si>
  <si>
    <t>Mn electric cars in the vehicle stock</t>
  </si>
  <si>
    <t>RTS (Reference Technology Scenario)</t>
  </si>
  <si>
    <t>2DS (Two degrees scenario)</t>
  </si>
  <si>
    <t>R27: Total steel production</t>
  </si>
  <si>
    <t>Megatonnes of steel (Mt) in snapshot year</t>
  </si>
  <si>
    <t>Table Name: T_030518_111958</t>
  </si>
  <si>
    <t>TIAM Region</t>
  </si>
  <si>
    <t>Process\Period</t>
  </si>
  <si>
    <t>VAR_FOut</t>
  </si>
  <si>
    <t>IIS</t>
  </si>
  <si>
    <t>IIS000</t>
  </si>
  <si>
    <t>Table Name: AA_PrimaryEnergyCons</t>
  </si>
  <si>
    <t>Region\Period</t>
  </si>
  <si>
    <t>VAR_FIn</t>
  </si>
  <si>
    <t>PRIM FUELS - BIO</t>
  </si>
  <si>
    <t>PRIM FUELS - GEO</t>
  </si>
  <si>
    <t>PRIM FUELS - HYD</t>
  </si>
  <si>
    <t>PRIM FUELS - NUC</t>
  </si>
  <si>
    <t>PRIM FUELS - SOL</t>
  </si>
  <si>
    <t>PRIM FUELS - TDL</t>
  </si>
  <si>
    <t>PRIM FUELS - WIN</t>
  </si>
  <si>
    <t>R28: Total primary energy consumption</t>
  </si>
  <si>
    <r>
      <t xml:space="preserve">Imperial TIAMS climate policy modelling work for BHP - </t>
    </r>
    <r>
      <rPr>
        <sz val="11"/>
        <color rgb="FFFF0000"/>
        <rFont val="Calibri"/>
        <family val="2"/>
        <scheme val="minor"/>
      </rPr>
      <t>new scenario runs</t>
    </r>
  </si>
  <si>
    <t>PJ in snapshot year</t>
  </si>
  <si>
    <t>W17: Total biofuels consumed (primary energy supply)</t>
  </si>
  <si>
    <t>Calculates global biofuel consumption by scenario</t>
  </si>
  <si>
    <t>R28.</t>
  </si>
  <si>
    <t>PJ; PRIM FUELS - BIO = primary energy supply biofuels</t>
  </si>
  <si>
    <t>F7. Total biofuels use scenario data</t>
  </si>
  <si>
    <t>Biofuels - primary use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</si>
  <si>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</si>
  <si>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t>TPED</t>
  </si>
  <si>
    <t>Other renewables</t>
  </si>
  <si>
    <t>Other energy sector</t>
  </si>
  <si>
    <t xml:space="preserve">  Electricity</t>
  </si>
  <si>
    <t>Other fuels</t>
  </si>
  <si>
    <t>Buildings</t>
  </si>
  <si>
    <t xml:space="preserve">   Traditional biomass</t>
  </si>
  <si>
    <t>Other</t>
  </si>
  <si>
    <t xml:space="preserve">   Petrochem. feedstock</t>
  </si>
  <si>
    <t>Mtoe -&gt; PJ</t>
  </si>
  <si>
    <t>Row Labels</t>
  </si>
  <si>
    <t>Grand Total</t>
  </si>
  <si>
    <t>Sum of 2012</t>
  </si>
  <si>
    <t>Sum of 2020</t>
  </si>
  <si>
    <t>Sum of 2030</t>
  </si>
  <si>
    <t>Sum of 2040</t>
  </si>
  <si>
    <t>Sum of 2050</t>
  </si>
  <si>
    <t>(Multiple Items)</t>
  </si>
  <si>
    <t>Wind + Solar</t>
  </si>
  <si>
    <t>W1: Fossil-fired and EV sales by scenario</t>
  </si>
  <si>
    <t>Data read in</t>
  </si>
  <si>
    <t>Sales</t>
  </si>
  <si>
    <t>EV</t>
  </si>
  <si>
    <t>Fossil</t>
  </si>
  <si>
    <t>IEA B2DS</t>
  </si>
  <si>
    <t>IEA 2DS to B2DS comparison on EV deployment</t>
  </si>
  <si>
    <t>IEA scenarios comparison on all vehicle sales</t>
  </si>
  <si>
    <t>R1: IEA EV Outlook 2017, deployment by scenario</t>
  </si>
  <si>
    <t>EV stock (mn vehicles)</t>
  </si>
  <si>
    <t>R2: IEA EV ETP 2017, vehicle sales by scenario</t>
  </si>
  <si>
    <t>Type</t>
  </si>
  <si>
    <t>Sales (mn vehicles)</t>
  </si>
  <si>
    <t>TIAM original</t>
  </si>
  <si>
    <t>TIAM adjusted EV sales</t>
  </si>
  <si>
    <t>Relative to RTS</t>
  </si>
  <si>
    <r>
      <t xml:space="preserve">F4. New EV capacity scenario charts - </t>
    </r>
    <r>
      <rPr>
        <b/>
        <sz val="28"/>
        <color rgb="FFFF0000"/>
        <rFont val="Calibri"/>
        <family val="2"/>
        <scheme val="minor"/>
      </rPr>
      <t>updated for sales volume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</si>
</sst>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%"/>
    <numFmt numFmtId="167" formatCode="_(* #,##0_);_(* \(#,##0\);_(* &quot;-&quot;??_);_(@_)"/>
    <numFmt numFmtId="168" formatCode="0.0000"/>
    <numFmt numFmtId="169" formatCode="###0\ ;\-###0\ ;\-\ "/>
    <numFmt numFmtId="170" formatCode="###0&quot;e&quot;\ ;\-###0\ ;\-\ "/>
    <numFmt numFmtId="171" formatCode="#\ ##0.0;\-#\ ##0.0;\-"/>
    <numFmt numFmtId="172" formatCode="#\ ##0\ ;\-#\ ##0\ ;\-\ "/>
    <numFmt numFmtId="173" formatCode="0\ ;\-0\ ;\-\ "/>
    <numFmt numFmtId="174" formatCode="0.0\ ;\-0.0\ ;\-\ "/>
    <numFmt numFmtId="175" formatCode="0\ \ ;\-0\ \ ;\-\ \ "/>
    <numFmt numFmtId="176" formatCode="0.0;\-0.0;\-"/>
    <numFmt numFmtId="177" formatCode="#\ ##0\ ;\-#\ ##0\ ;0\ "/>
    <numFmt numFmtId="178" formatCode="0\ ;\-0;0"/>
    <numFmt numFmtId="179" formatCode="0\ "/>
    <numFmt numFmtId="180" formatCode="0.0\ \ ;\-0.0\ \ ;\-\ \ "/>
    <numFmt numFmtId="181" formatCode="0;\-0;\-"/>
    <numFmt numFmtId="182" formatCode="#\ ##0;\-#\ ##0;\-"/>
    <numFmt numFmtId="183" formatCode="#\ ##0"/>
    <numFmt numFmtId="184" formatCode="0.000"/>
  </numFmts>
  <fonts count="6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0"/>
      <color theme="5" tint="-0.249977111117893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6"/>
      <color indexed="9"/>
      <name val="Calibri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EBF7FF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8"/>
      <name val="Calibri"/>
      <family val="2"/>
      <scheme val="minor"/>
    </font>
    <font>
      <sz val="8"/>
      <name val="Calibri"/>
      <family val="2"/>
      <scheme val="minor"/>
    </font>
    <font>
      <sz val="9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b/>
      <sz val="28"/>
      <color indexed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28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3" tint="0.59996337778862885"/>
      </right>
      <top/>
      <bottom/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/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3" tint="0.39997558519241921"/>
      </top>
      <bottom/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3" tint="-0.249977111117893"/>
      </bottom>
      <diagonal/>
    </border>
    <border>
      <left/>
      <right/>
      <top style="thin">
        <color rgb="FF0070C0"/>
      </top>
      <bottom style="thin">
        <color theme="3" tint="-0.249977111117893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theme="3" tint="-0.249977111117893"/>
      </bottom>
      <diagonal/>
    </border>
    <border>
      <left/>
      <right style="thin">
        <color theme="0" tint="-0.1499069185460982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 tint="-0.24994659260841701"/>
      </top>
      <bottom style="thin">
        <color theme="5" tint="-0.499984740745262"/>
      </bottom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59996337778862885"/>
      </right>
      <top style="thin">
        <color theme="9" tint="-0.24994659260841701"/>
      </top>
      <bottom style="thin">
        <color theme="5" tint="-0.499984740745262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/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-0.24994659260841701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</borders>
  <cellStyleXfs count="33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9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8" fillId="14" borderId="0" applyNumberFormat="0" applyBorder="0" applyAlignment="0" applyProtection="0"/>
    <xf numFmtId="0" fontId="7" fillId="0" borderId="0"/>
    <xf numFmtId="0" fontId="56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/>
  </cellStyleXfs>
  <cellXfs count="712">
    <xf numFmtId="0" fontId="0" fillId="0" borderId="0" xfId="0"/>
    <xf numFmtId="0" fontId="0" fillId="3" borderId="1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 indent="3"/>
    </xf>
    <xf numFmtId="0" fontId="20" fillId="2" borderId="0" xfId="0" applyFont="1" applyFill="1" applyAlignment="1">
      <alignment horizontal="left" vertical="center"/>
    </xf>
    <xf numFmtId="0" fontId="18" fillId="4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left" vertical="center" indent="1"/>
    </xf>
    <xf numFmtId="0" fontId="20" fillId="6" borderId="0" xfId="0" applyFont="1" applyFill="1" applyAlignment="1">
      <alignment vertical="center"/>
    </xf>
    <xf numFmtId="0" fontId="20" fillId="6" borderId="3" xfId="0" applyFont="1" applyFill="1" applyBorder="1" applyAlignment="1">
      <alignment horizontal="left" vertical="center" indent="3"/>
    </xf>
    <xf numFmtId="0" fontId="20" fillId="6" borderId="0" xfId="0" applyFont="1" applyFill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19" fillId="7" borderId="2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vertical="center"/>
    </xf>
    <xf numFmtId="0" fontId="20" fillId="7" borderId="3" xfId="0" applyFont="1" applyFill="1" applyBorder="1" applyAlignment="1">
      <alignment horizontal="left" vertical="center" indent="3"/>
    </xf>
    <xf numFmtId="0" fontId="20" fillId="7" borderId="0" xfId="0" applyFont="1" applyFill="1" applyAlignment="1">
      <alignment horizontal="left" vertical="center"/>
    </xf>
    <xf numFmtId="0" fontId="18" fillId="8" borderId="1" xfId="0" applyFont="1" applyFill="1" applyBorder="1" applyAlignment="1">
      <alignment vertical="center"/>
    </xf>
    <xf numFmtId="0" fontId="19" fillId="10" borderId="2" xfId="0" applyFont="1" applyFill="1" applyBorder="1" applyAlignment="1">
      <alignment horizontal="left" vertical="center" indent="1"/>
    </xf>
    <xf numFmtId="0" fontId="20" fillId="10" borderId="0" xfId="0" applyFont="1" applyFill="1" applyAlignment="1">
      <alignment vertical="center"/>
    </xf>
    <xf numFmtId="0" fontId="20" fillId="10" borderId="3" xfId="0" applyFont="1" applyFill="1" applyBorder="1" applyAlignment="1">
      <alignment horizontal="left" vertical="center" indent="3"/>
    </xf>
    <xf numFmtId="0" fontId="20" fillId="10" borderId="0" xfId="0" applyFont="1" applyFill="1" applyAlignment="1">
      <alignment horizontal="left" vertical="center"/>
    </xf>
    <xf numFmtId="14" fontId="20" fillId="2" borderId="0" xfId="0" applyNumberFormat="1" applyFont="1" applyFill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19" fillId="12" borderId="2" xfId="0" applyFont="1" applyFill="1" applyBorder="1" applyAlignment="1">
      <alignment horizontal="left" vertical="center" indent="1"/>
    </xf>
    <xf numFmtId="0" fontId="20" fillId="12" borderId="0" xfId="0" applyFont="1" applyFill="1" applyAlignment="1">
      <alignment vertical="center"/>
    </xf>
    <xf numFmtId="0" fontId="20" fillId="12" borderId="3" xfId="0" applyFont="1" applyFill="1" applyBorder="1" applyAlignment="1">
      <alignment horizontal="left" vertical="center" indent="3"/>
    </xf>
    <xf numFmtId="0" fontId="20" fillId="12" borderId="0" xfId="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0" fillId="6" borderId="0" xfId="0" applyFill="1"/>
    <xf numFmtId="0" fontId="21" fillId="11" borderId="8" xfId="0" applyFont="1" applyFill="1" applyBorder="1" applyAlignment="1">
      <alignment vertical="center"/>
    </xf>
    <xf numFmtId="0" fontId="0" fillId="10" borderId="0" xfId="0" applyFill="1"/>
    <xf numFmtId="0" fontId="0" fillId="10" borderId="0" xfId="0" quotePrefix="1" applyFill="1"/>
    <xf numFmtId="0" fontId="1" fillId="10" borderId="0" xfId="0" applyFont="1" applyFill="1"/>
    <xf numFmtId="0" fontId="0" fillId="13" borderId="0" xfId="0" applyFill="1"/>
    <xf numFmtId="0" fontId="0" fillId="13" borderId="0" xfId="0" quotePrefix="1" applyFill="1"/>
    <xf numFmtId="0" fontId="1" fillId="13" borderId="0" xfId="0" applyFont="1" applyFill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5" xfId="0" applyFont="1" applyFill="1" applyBorder="1" applyAlignment="1">
      <alignment horizontal="right"/>
    </xf>
    <xf numFmtId="0" fontId="0" fillId="3" borderId="0" xfId="0" applyFill="1"/>
    <xf numFmtId="0" fontId="1" fillId="3" borderId="1" xfId="0" applyFont="1" applyFill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1" fillId="3" borderId="0" xfId="0" applyFont="1" applyFill="1"/>
    <xf numFmtId="0" fontId="0" fillId="3" borderId="7" xfId="0" applyFill="1" applyBorder="1" applyAlignment="1">
      <alignment horizontal="right"/>
    </xf>
    <xf numFmtId="0" fontId="0" fillId="3" borderId="10" xfId="0" applyFill="1" applyBorder="1"/>
    <xf numFmtId="0" fontId="0" fillId="3" borderId="7" xfId="0" applyFill="1" applyBorder="1" applyAlignment="1">
      <alignment horizontal="left"/>
    </xf>
    <xf numFmtId="14" fontId="0" fillId="3" borderId="7" xfId="0" applyNumberFormat="1" applyFill="1" applyBorder="1"/>
    <xf numFmtId="0" fontId="0" fillId="3" borderId="7" xfId="0" applyFill="1" applyBorder="1"/>
    <xf numFmtId="0" fontId="2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21" fillId="8" borderId="8" xfId="0" applyFont="1" applyFill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11" borderId="8" xfId="0" applyFont="1" applyFill="1" applyBorder="1" applyAlignment="1">
      <alignment vertical="center"/>
    </xf>
    <xf numFmtId="0" fontId="19" fillId="2" borderId="4" xfId="0" applyFont="1" applyFill="1" applyBorder="1" applyAlignment="1">
      <alignment vertical="center"/>
    </xf>
    <xf numFmtId="0" fontId="19" fillId="2" borderId="2" xfId="0" applyFont="1" applyFill="1" applyBorder="1" applyAlignment="1">
      <alignment vertical="center"/>
    </xf>
    <xf numFmtId="14" fontId="0" fillId="6" borderId="0" xfId="0" applyNumberFormat="1" applyFill="1"/>
    <xf numFmtId="43" fontId="0" fillId="3" borderId="0" xfId="26" applyFont="1" applyFill="1"/>
    <xf numFmtId="167" fontId="0" fillId="3" borderId="0" xfId="26" applyNumberFormat="1" applyFont="1" applyFill="1"/>
    <xf numFmtId="0" fontId="0" fillId="3" borderId="0" xfId="0" applyFill="1" applyAlignment="1">
      <alignment horizontal="center"/>
    </xf>
    <xf numFmtId="167" fontId="2" fillId="3" borderId="0" xfId="26" applyNumberFormat="1" applyFill="1"/>
    <xf numFmtId="43" fontId="2" fillId="3" borderId="0" xfId="26" applyFill="1"/>
    <xf numFmtId="168" fontId="2" fillId="3" borderId="0" xfId="26" applyNumberFormat="1" applyFill="1"/>
    <xf numFmtId="1" fontId="2" fillId="3" borderId="0" xfId="26" applyNumberFormat="1" applyFill="1" applyAlignment="1">
      <alignment horizontal="center" vertical="center"/>
    </xf>
    <xf numFmtId="2" fontId="0" fillId="3" borderId="0" xfId="0" applyNumberFormat="1" applyFill="1"/>
    <xf numFmtId="1" fontId="2" fillId="3" borderId="0" xfId="26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3" borderId="0" xfId="26" applyNumberFormat="1" applyFont="1" applyFill="1"/>
    <xf numFmtId="3" fontId="0" fillId="3" borderId="0" xfId="26" applyNumberFormat="1" applyFont="1" applyFill="1"/>
    <xf numFmtId="168" fontId="0" fillId="10" borderId="0" xfId="0" applyNumberFormat="1" applyFill="1"/>
    <xf numFmtId="43" fontId="0" fillId="3" borderId="0" xfId="0" applyNumberFormat="1" applyFill="1"/>
    <xf numFmtId="0" fontId="24" fillId="6" borderId="0" xfId="0" applyFont="1" applyFill="1"/>
    <xf numFmtId="2" fontId="26" fillId="3" borderId="0" xfId="26" applyNumberFormat="1" applyFont="1" applyFill="1"/>
    <xf numFmtId="0" fontId="0" fillId="3" borderId="0" xfId="0" applyFill="1" applyAlignment="1">
      <alignment horizontal="left"/>
    </xf>
    <xf numFmtId="4" fontId="0" fillId="3" borderId="0" xfId="26" applyNumberFormat="1" applyFont="1" applyFill="1"/>
    <xf numFmtId="0" fontId="27" fillId="6" borderId="0" xfId="27" applyFill="1"/>
    <xf numFmtId="0" fontId="0" fillId="3" borderId="0" xfId="0" applyFill="1" applyAlignment="1">
      <alignment horizontal="center" vertical="center"/>
    </xf>
    <xf numFmtId="0" fontId="27" fillId="3" borderId="0" xfId="27" applyFill="1"/>
    <xf numFmtId="0" fontId="26" fillId="10" borderId="0" xfId="0" applyFont="1" applyFill="1"/>
    <xf numFmtId="2" fontId="2" fillId="3" borderId="0" xfId="26" applyNumberFormat="1" applyFill="1"/>
    <xf numFmtId="1" fontId="2" fillId="3" borderId="0" xfId="26" applyNumberFormat="1" applyFill="1"/>
    <xf numFmtId="1" fontId="0" fillId="3" borderId="0" xfId="0" applyNumberFormat="1" applyFill="1"/>
    <xf numFmtId="0" fontId="26" fillId="6" borderId="0" xfId="0" applyFont="1" applyFill="1"/>
    <xf numFmtId="167" fontId="2" fillId="3" borderId="0" xfId="26" applyNumberFormat="1" applyFill="1" applyAlignment="1">
      <alignment horizontal="left"/>
    </xf>
    <xf numFmtId="3" fontId="0" fillId="3" borderId="0" xfId="0" applyNumberFormat="1" applyFill="1"/>
    <xf numFmtId="1" fontId="2" fillId="3" borderId="0" xfId="26" applyNumberFormat="1" applyFill="1" applyAlignment="1">
      <alignment horizontal="left"/>
    </xf>
    <xf numFmtId="167" fontId="2" fillId="15" borderId="0" xfId="26" applyNumberFormat="1" applyFill="1"/>
    <xf numFmtId="1" fontId="0" fillId="3" borderId="0" xfId="26" applyNumberFormat="1" applyFont="1" applyFill="1"/>
    <xf numFmtId="10" fontId="0" fillId="3" borderId="0" xfId="28" applyNumberFormat="1" applyFont="1" applyFill="1"/>
    <xf numFmtId="10" fontId="2" fillId="3" borderId="0" xfId="28" applyNumberFormat="1" applyFill="1"/>
    <xf numFmtId="0" fontId="24" fillId="3" borderId="0" xfId="0" applyFont="1" applyFill="1"/>
    <xf numFmtId="4" fontId="0" fillId="3" borderId="0" xfId="0" applyNumberFormat="1" applyFill="1"/>
    <xf numFmtId="0" fontId="30" fillId="16" borderId="0" xfId="1" applyFont="1" applyFill="1" applyAlignment="1">
      <alignment vertical="center"/>
    </xf>
    <xf numFmtId="0" fontId="31" fillId="17" borderId="0" xfId="27" applyFont="1" applyFill="1" applyAlignment="1">
      <alignment vertical="center"/>
    </xf>
    <xf numFmtId="0" fontId="32" fillId="17" borderId="0" xfId="1" applyFont="1" applyFill="1" applyAlignment="1">
      <alignment vertical="center"/>
    </xf>
    <xf numFmtId="0" fontId="33" fillId="17" borderId="0" xfId="1" applyFont="1" applyFill="1" applyAlignment="1" applyProtection="1">
      <alignment vertical="center"/>
      <protection locked="0"/>
    </xf>
    <xf numFmtId="0" fontId="34" fillId="18" borderId="12" xfId="0" applyFont="1" applyFill="1" applyBorder="1" applyAlignment="1">
      <alignment vertical="center"/>
    </xf>
    <xf numFmtId="0" fontId="34" fillId="18" borderId="0" xfId="0" applyFont="1" applyFill="1" applyAlignment="1">
      <alignment horizontal="center" vertical="center"/>
    </xf>
    <xf numFmtId="0" fontId="34" fillId="18" borderId="14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vertical="center"/>
    </xf>
    <xf numFmtId="0" fontId="34" fillId="19" borderId="0" xfId="0" applyFont="1" applyFill="1" applyAlignment="1">
      <alignment horizontal="center" vertical="center" wrapText="1"/>
    </xf>
    <xf numFmtId="0" fontId="35" fillId="19" borderId="0" xfId="0" applyFont="1" applyFill="1" applyAlignment="1">
      <alignment horizontal="center" vertical="center" wrapText="1"/>
    </xf>
    <xf numFmtId="9" fontId="34" fillId="18" borderId="0" xfId="0" applyNumberFormat="1" applyFont="1" applyFill="1" applyAlignment="1">
      <alignment horizontal="left" vertical="center"/>
    </xf>
    <xf numFmtId="169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vertical="center"/>
    </xf>
    <xf numFmtId="0" fontId="34" fillId="18" borderId="0" xfId="0" applyFont="1" applyFill="1" applyAlignment="1">
      <alignment vertical="center"/>
    </xf>
    <xf numFmtId="0" fontId="34" fillId="18" borderId="17" xfId="0" applyFont="1" applyFill="1" applyBorder="1" applyAlignment="1">
      <alignment horizontal="center" vertical="center" wrapText="1"/>
    </xf>
    <xf numFmtId="169" fontId="34" fillId="19" borderId="0" xfId="0" applyNumberFormat="1" applyFont="1" applyFill="1" applyAlignment="1">
      <alignment horizontal="right" vertical="center"/>
    </xf>
    <xf numFmtId="0" fontId="34" fillId="19" borderId="0" xfId="0" applyFont="1" applyFill="1" applyAlignment="1">
      <alignment horizontal="center" vertical="center"/>
    </xf>
    <xf numFmtId="9" fontId="34" fillId="20" borderId="0" xfId="0" applyNumberFormat="1" applyFont="1" applyFill="1" applyAlignment="1">
      <alignment horizontal="left" vertical="center"/>
    </xf>
    <xf numFmtId="169" fontId="34" fillId="20" borderId="0" xfId="0" applyNumberFormat="1" applyFont="1" applyFill="1" applyAlignment="1">
      <alignment horizontal="right" vertical="center"/>
    </xf>
    <xf numFmtId="170" fontId="34" fillId="20" borderId="0" xfId="0" applyNumberFormat="1" applyFont="1" applyFill="1" applyAlignment="1">
      <alignment horizontal="right" vertical="center"/>
    </xf>
    <xf numFmtId="0" fontId="34" fillId="20" borderId="0" xfId="0" applyFont="1" applyFill="1" applyAlignment="1">
      <alignment horizontal="right" vertical="center"/>
    </xf>
    <xf numFmtId="169" fontId="34" fillId="20" borderId="0" xfId="0" applyNumberFormat="1" applyFont="1" applyFill="1" applyAlignment="1">
      <alignment horizontal="center" vertical="center"/>
    </xf>
    <xf numFmtId="0" fontId="34" fillId="20" borderId="19" xfId="0" applyFont="1" applyFill="1" applyBorder="1" applyAlignment="1">
      <alignment horizontal="center" vertical="center" wrapText="1"/>
    </xf>
    <xf numFmtId="0" fontId="34" fillId="21" borderId="20" xfId="0" applyFont="1" applyFill="1" applyBorder="1" applyAlignment="1">
      <alignment vertical="center"/>
    </xf>
    <xf numFmtId="0" fontId="34" fillId="21" borderId="0" xfId="0" applyFont="1" applyFill="1" applyAlignment="1">
      <alignment horizontal="center" vertical="center"/>
    </xf>
    <xf numFmtId="0" fontId="34" fillId="21" borderId="0" xfId="0" applyFont="1" applyFill="1" applyAlignment="1">
      <alignment horizontal="right" vertical="center"/>
    </xf>
    <xf numFmtId="0" fontId="34" fillId="21" borderId="0" xfId="0" quotePrefix="1" applyFont="1" applyFill="1" applyAlignment="1">
      <alignment horizontal="right" vertical="center"/>
    </xf>
    <xf numFmtId="0" fontId="34" fillId="21" borderId="0" xfId="0" applyFont="1" applyFill="1" applyAlignment="1">
      <alignment horizontal="right" vertical="center" indent="1"/>
    </xf>
    <xf numFmtId="0" fontId="34" fillId="21" borderId="21" xfId="0" applyFont="1" applyFill="1" applyBorder="1" applyAlignment="1">
      <alignment horizontal="right" vertical="center" indent="1"/>
    </xf>
    <xf numFmtId="0" fontId="34" fillId="23" borderId="25" xfId="0" applyFont="1" applyFill="1" applyBorder="1" applyAlignment="1">
      <alignment horizontal="centerContinuous" vertical="center"/>
    </xf>
    <xf numFmtId="0" fontId="37" fillId="23" borderId="26" xfId="0" applyFont="1" applyFill="1" applyBorder="1" applyAlignment="1">
      <alignment horizontal="centerContinuous" vertical="center"/>
    </xf>
    <xf numFmtId="0" fontId="37" fillId="23" borderId="27" xfId="0" applyFont="1" applyFill="1" applyBorder="1" applyAlignment="1">
      <alignment horizontal="centerContinuous" vertical="center"/>
    </xf>
    <xf numFmtId="0" fontId="38" fillId="24" borderId="0" xfId="0" applyFont="1" applyFill="1" applyAlignment="1">
      <alignment horizontal="left" vertical="center"/>
    </xf>
    <xf numFmtId="171" fontId="38" fillId="24" borderId="0" xfId="0" applyNumberFormat="1" applyFont="1" applyFill="1" applyAlignment="1">
      <alignment horizontal="right" vertical="center"/>
    </xf>
    <xf numFmtId="171" fontId="38" fillId="25" borderId="0" xfId="1" applyNumberFormat="1" applyFont="1" applyFill="1" applyAlignment="1">
      <alignment horizontal="right" vertical="center"/>
    </xf>
    <xf numFmtId="172" fontId="38" fillId="24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horizontal="right" vertical="center"/>
    </xf>
    <xf numFmtId="173" fontId="38" fillId="24" borderId="0" xfId="28" applyNumberFormat="1" applyFont="1" applyFill="1" applyAlignment="1">
      <alignment horizontal="right" vertical="center"/>
    </xf>
    <xf numFmtId="172" fontId="38" fillId="24" borderId="29" xfId="0" applyNumberFormat="1" applyFont="1" applyFill="1" applyBorder="1" applyAlignment="1">
      <alignment horizontal="center" vertical="center"/>
    </xf>
    <xf numFmtId="174" fontId="38" fillId="24" borderId="0" xfId="28" applyNumberFormat="1" applyFont="1" applyFill="1" applyAlignment="1">
      <alignment horizontal="center" vertical="center"/>
    </xf>
    <xf numFmtId="171" fontId="38" fillId="13" borderId="0" xfId="0" applyNumberFormat="1" applyFont="1" applyFill="1" applyAlignment="1">
      <alignment horizontal="right" vertical="center"/>
    </xf>
    <xf numFmtId="171" fontId="38" fillId="0" borderId="0" xfId="0" applyNumberFormat="1" applyFont="1" applyAlignment="1">
      <alignment horizontal="right" vertical="center"/>
    </xf>
    <xf numFmtId="175" fontId="38" fillId="13" borderId="0" xfId="28" applyNumberFormat="1" applyFont="1" applyFill="1" applyAlignment="1">
      <alignment horizontal="right" vertical="center"/>
    </xf>
    <xf numFmtId="175" fontId="38" fillId="0" borderId="0" xfId="28" applyNumberFormat="1" applyFont="1" applyAlignment="1">
      <alignment horizontal="right" vertical="center"/>
    </xf>
    <xf numFmtId="176" fontId="38" fillId="13" borderId="0" xfId="28" applyNumberFormat="1" applyFont="1" applyFill="1" applyAlignment="1">
      <alignment horizontal="right" vertical="center" indent="1"/>
    </xf>
    <xf numFmtId="176" fontId="38" fillId="0" borderId="0" xfId="28" applyNumberFormat="1" applyFont="1" applyAlignment="1">
      <alignment horizontal="right" vertical="center" indent="1"/>
    </xf>
    <xf numFmtId="0" fontId="33" fillId="17" borderId="13" xfId="1" applyFont="1" applyFill="1" applyBorder="1" applyAlignment="1" applyProtection="1">
      <alignment vertical="center"/>
      <protection locked="0"/>
    </xf>
    <xf numFmtId="0" fontId="38" fillId="24" borderId="30" xfId="0" applyFont="1" applyFill="1" applyBorder="1" applyAlignment="1">
      <alignment horizontal="left" vertical="center"/>
    </xf>
    <xf numFmtId="171" fontId="38" fillId="24" borderId="30" xfId="0" applyNumberFormat="1" applyFont="1" applyFill="1" applyBorder="1" applyAlignment="1">
      <alignment horizontal="right" vertical="center"/>
    </xf>
    <xf numFmtId="172" fontId="38" fillId="24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horizontal="right" vertical="center"/>
    </xf>
    <xf numFmtId="173" fontId="38" fillId="24" borderId="30" xfId="28" applyNumberFormat="1" applyFont="1" applyFill="1" applyBorder="1" applyAlignment="1">
      <alignment horizontal="right" vertical="center"/>
    </xf>
    <xf numFmtId="172" fontId="38" fillId="24" borderId="32" xfId="0" applyNumberFormat="1" applyFont="1" applyFill="1" applyBorder="1" applyAlignment="1">
      <alignment horizontal="center" vertical="center"/>
    </xf>
    <xf numFmtId="174" fontId="38" fillId="24" borderId="30" xfId="28" applyNumberFormat="1" applyFont="1" applyFill="1" applyBorder="1" applyAlignment="1">
      <alignment horizontal="center" vertical="center"/>
    </xf>
    <xf numFmtId="0" fontId="38" fillId="3" borderId="33" xfId="0" applyFont="1" applyFill="1" applyBorder="1" applyAlignment="1">
      <alignment horizontal="left" vertical="center"/>
    </xf>
    <xf numFmtId="171" fontId="38" fillId="13" borderId="33" xfId="0" applyNumberFormat="1" applyFont="1" applyFill="1" applyBorder="1" applyAlignment="1">
      <alignment horizontal="right" vertical="center"/>
    </xf>
    <xf numFmtId="171" fontId="38" fillId="0" borderId="33" xfId="0" applyNumberFormat="1" applyFont="1" applyBorder="1" applyAlignment="1">
      <alignment horizontal="right" vertical="center"/>
    </xf>
    <xf numFmtId="175" fontId="38" fillId="13" borderId="33" xfId="28" applyNumberFormat="1" applyFont="1" applyFill="1" applyBorder="1" applyAlignment="1">
      <alignment horizontal="right" vertical="center"/>
    </xf>
    <xf numFmtId="175" fontId="38" fillId="0" borderId="33" xfId="28" applyNumberFormat="1" applyFont="1" applyBorder="1" applyAlignment="1">
      <alignment horizontal="right" vertical="center"/>
    </xf>
    <xf numFmtId="176" fontId="38" fillId="13" borderId="33" xfId="28" applyNumberFormat="1" applyFont="1" applyFill="1" applyBorder="1" applyAlignment="1">
      <alignment horizontal="right" vertical="center" indent="1"/>
    </xf>
    <xf numFmtId="176" fontId="38" fillId="0" borderId="33" xfId="28" applyNumberFormat="1" applyFont="1" applyBorder="1" applyAlignment="1">
      <alignment horizontal="right" vertical="center" indent="1"/>
    </xf>
    <xf numFmtId="0" fontId="39" fillId="24" borderId="34" xfId="0" applyFont="1" applyFill="1" applyBorder="1" applyAlignment="1">
      <alignment horizontal="left" vertical="center"/>
    </xf>
    <xf numFmtId="171" fontId="39" fillId="24" borderId="34" xfId="0" applyNumberFormat="1" applyFont="1" applyFill="1" applyBorder="1" applyAlignment="1">
      <alignment horizontal="right" vertical="center"/>
    </xf>
    <xf numFmtId="171" fontId="39" fillId="25" borderId="34" xfId="0" applyNumberFormat="1" applyFont="1" applyFill="1" applyBorder="1" applyAlignment="1">
      <alignment horizontal="right" vertical="center"/>
    </xf>
    <xf numFmtId="172" fontId="39" fillId="24" borderId="34" xfId="0" applyNumberFormat="1" applyFont="1" applyFill="1" applyBorder="1" applyAlignment="1">
      <alignment horizontal="right" vertical="center"/>
    </xf>
    <xf numFmtId="173" fontId="39" fillId="24" borderId="35" xfId="28" applyNumberFormat="1" applyFont="1" applyFill="1" applyBorder="1" applyAlignment="1">
      <alignment horizontal="right" vertical="center"/>
    </xf>
    <xf numFmtId="173" fontId="39" fillId="24" borderId="34" xfId="28" applyNumberFormat="1" applyFont="1" applyFill="1" applyBorder="1" applyAlignment="1">
      <alignment horizontal="right" vertical="center"/>
    </xf>
    <xf numFmtId="172" fontId="39" fillId="24" borderId="36" xfId="0" applyNumberFormat="1" applyFont="1" applyFill="1" applyBorder="1" applyAlignment="1">
      <alignment horizontal="center" vertical="center"/>
    </xf>
    <xf numFmtId="174" fontId="39" fillId="24" borderId="34" xfId="28" applyNumberFormat="1" applyFont="1" applyFill="1" applyBorder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171" fontId="39" fillId="13" borderId="0" xfId="0" applyNumberFormat="1" applyFont="1" applyFill="1" applyAlignment="1">
      <alignment horizontal="right" vertical="center"/>
    </xf>
    <xf numFmtId="171" fontId="39" fillId="0" borderId="0" xfId="0" applyNumberFormat="1" applyFont="1" applyAlignment="1">
      <alignment horizontal="right" vertical="center"/>
    </xf>
    <xf numFmtId="175" fontId="39" fillId="13" borderId="0" xfId="28" applyNumberFormat="1" applyFont="1" applyFill="1" applyAlignment="1">
      <alignment horizontal="right" vertical="center"/>
    </xf>
    <xf numFmtId="175" fontId="39" fillId="0" borderId="0" xfId="28" applyNumberFormat="1" applyFont="1" applyAlignment="1">
      <alignment horizontal="right" vertical="center"/>
    </xf>
    <xf numFmtId="176" fontId="39" fillId="13" borderId="0" xfId="28" applyNumberFormat="1" applyFont="1" applyFill="1" applyAlignment="1">
      <alignment horizontal="right" vertical="center" indent="1"/>
    </xf>
    <xf numFmtId="176" fontId="39" fillId="0" borderId="0" xfId="28" applyNumberFormat="1" applyFont="1" applyAlignment="1">
      <alignment horizontal="right" vertical="center" indent="1"/>
    </xf>
    <xf numFmtId="0" fontId="39" fillId="24" borderId="30" xfId="0" applyFont="1" applyFill="1" applyBorder="1" applyAlignment="1">
      <alignment horizontal="left" vertical="center"/>
    </xf>
    <xf numFmtId="171" fontId="39" fillId="24" borderId="30" xfId="0" applyNumberFormat="1" applyFont="1" applyFill="1" applyBorder="1" applyAlignment="1">
      <alignment horizontal="right" vertical="center"/>
    </xf>
    <xf numFmtId="171" fontId="39" fillId="25" borderId="30" xfId="0" applyNumberFormat="1" applyFont="1" applyFill="1" applyBorder="1" applyAlignment="1">
      <alignment horizontal="right" vertical="center"/>
    </xf>
    <xf numFmtId="172" fontId="39" fillId="24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horizontal="right" vertical="center"/>
    </xf>
    <xf numFmtId="173" fontId="39" fillId="24" borderId="30" xfId="28" applyNumberFormat="1" applyFont="1" applyFill="1" applyBorder="1" applyAlignment="1">
      <alignment horizontal="right" vertical="center"/>
    </xf>
    <xf numFmtId="172" fontId="39" fillId="24" borderId="32" xfId="0" applyNumberFormat="1" applyFont="1" applyFill="1" applyBorder="1" applyAlignment="1">
      <alignment horizontal="center" vertical="center"/>
    </xf>
    <xf numFmtId="174" fontId="39" fillId="24" borderId="30" xfId="28" applyNumberFormat="1" applyFont="1" applyFill="1" applyBorder="1" applyAlignment="1">
      <alignment horizontal="center" vertical="center"/>
    </xf>
    <xf numFmtId="0" fontId="39" fillId="3" borderId="33" xfId="0" applyFont="1" applyFill="1" applyBorder="1" applyAlignment="1">
      <alignment horizontal="left" vertical="center"/>
    </xf>
    <xf numFmtId="171" fontId="39" fillId="13" borderId="33" xfId="0" applyNumberFormat="1" applyFont="1" applyFill="1" applyBorder="1" applyAlignment="1">
      <alignment horizontal="right" vertical="center"/>
    </xf>
    <xf numFmtId="171" fontId="39" fillId="0" borderId="33" xfId="0" applyNumberFormat="1" applyFont="1" applyBorder="1" applyAlignment="1">
      <alignment horizontal="right" vertical="center"/>
    </xf>
    <xf numFmtId="175" fontId="39" fillId="13" borderId="33" xfId="28" applyNumberFormat="1" applyFont="1" applyFill="1" applyBorder="1" applyAlignment="1">
      <alignment horizontal="right" vertical="center"/>
    </xf>
    <xf numFmtId="175" fontId="39" fillId="0" borderId="33" xfId="28" applyNumberFormat="1" applyFont="1" applyBorder="1" applyAlignment="1">
      <alignment horizontal="right" vertical="center"/>
    </xf>
    <xf numFmtId="176" fontId="39" fillId="13" borderId="33" xfId="28" applyNumberFormat="1" applyFont="1" applyFill="1" applyBorder="1" applyAlignment="1">
      <alignment horizontal="right" vertical="center" indent="1"/>
    </xf>
    <xf numFmtId="176" fontId="39" fillId="0" borderId="33" xfId="28" applyNumberFormat="1" applyFont="1" applyBorder="1" applyAlignment="1">
      <alignment horizontal="right" vertical="center" indent="1"/>
    </xf>
    <xf numFmtId="0" fontId="40" fillId="10" borderId="37" xfId="0" applyFont="1" applyFill="1" applyBorder="1" applyAlignment="1">
      <alignment horizontal="left" vertical="center"/>
    </xf>
    <xf numFmtId="171" fontId="40" fillId="10" borderId="38" xfId="0" applyNumberFormat="1" applyFont="1" applyFill="1" applyBorder="1" applyAlignment="1">
      <alignment horizontal="right" vertical="center"/>
    </xf>
    <xf numFmtId="172" fontId="40" fillId="10" borderId="38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horizontal="right" vertical="center"/>
    </xf>
    <xf numFmtId="173" fontId="40" fillId="10" borderId="38" xfId="28" applyNumberFormat="1" applyFont="1" applyFill="1" applyBorder="1" applyAlignment="1">
      <alignment horizontal="right" vertical="center"/>
    </xf>
    <xf numFmtId="172" fontId="40" fillId="10" borderId="40" xfId="0" applyNumberFormat="1" applyFont="1" applyFill="1" applyBorder="1" applyAlignment="1">
      <alignment horizontal="center" vertical="center"/>
    </xf>
    <xf numFmtId="174" fontId="40" fillId="10" borderId="41" xfId="28" applyNumberFormat="1" applyFont="1" applyFill="1" applyBorder="1" applyAlignment="1">
      <alignment horizontal="center" vertical="center"/>
    </xf>
    <xf numFmtId="0" fontId="41" fillId="26" borderId="42" xfId="0" applyFont="1" applyFill="1" applyBorder="1" applyAlignment="1">
      <alignment horizontal="left" vertical="center"/>
    </xf>
    <xf numFmtId="171" fontId="41" fillId="26" borderId="43" xfId="0" applyNumberFormat="1" applyFont="1" applyFill="1" applyBorder="1" applyAlignment="1">
      <alignment horizontal="right" vertical="center"/>
    </xf>
    <xf numFmtId="175" fontId="41" fillId="26" borderId="43" xfId="28" applyNumberFormat="1" applyFont="1" applyFill="1" applyBorder="1" applyAlignment="1">
      <alignment horizontal="right" vertical="center"/>
    </xf>
    <xf numFmtId="176" fontId="41" fillId="26" borderId="43" xfId="28" applyNumberFormat="1" applyFont="1" applyFill="1" applyBorder="1" applyAlignment="1">
      <alignment horizontal="right" vertical="center" indent="1"/>
    </xf>
    <xf numFmtId="176" fontId="41" fillId="26" borderId="44" xfId="28" applyNumberFormat="1" applyFont="1" applyFill="1" applyBorder="1" applyAlignment="1">
      <alignment horizontal="right" vertical="center" indent="1"/>
    </xf>
    <xf numFmtId="0" fontId="42" fillId="24" borderId="0" xfId="0" applyFont="1" applyFill="1" applyAlignment="1">
      <alignment horizontal="left" vertical="center"/>
    </xf>
    <xf numFmtId="171" fontId="42" fillId="24" borderId="0" xfId="0" applyNumberFormat="1" applyFont="1" applyFill="1" applyAlignment="1">
      <alignment horizontal="right" vertical="center"/>
    </xf>
    <xf numFmtId="171" fontId="42" fillId="25" borderId="0" xfId="0" applyNumberFormat="1" applyFont="1" applyFill="1" applyAlignment="1">
      <alignment horizontal="right" vertical="center"/>
    </xf>
    <xf numFmtId="172" fontId="42" fillId="24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horizontal="right" vertical="center"/>
    </xf>
    <xf numFmtId="173" fontId="42" fillId="24" borderId="0" xfId="28" applyNumberFormat="1" applyFont="1" applyFill="1" applyAlignment="1">
      <alignment horizontal="right" vertical="center"/>
    </xf>
    <xf numFmtId="172" fontId="42" fillId="24" borderId="29" xfId="0" applyNumberFormat="1" applyFont="1" applyFill="1" applyBorder="1" applyAlignment="1">
      <alignment horizontal="center" vertical="center"/>
    </xf>
    <xf numFmtId="174" fontId="42" fillId="24" borderId="0" xfId="28" applyNumberFormat="1" applyFont="1" applyFill="1" applyAlignment="1">
      <alignment horizontal="center" vertical="center"/>
    </xf>
    <xf numFmtId="171" fontId="42" fillId="13" borderId="0" xfId="0" applyNumberFormat="1" applyFont="1" applyFill="1" applyAlignment="1">
      <alignment horizontal="right" vertical="center"/>
    </xf>
    <xf numFmtId="171" fontId="42" fillId="0" borderId="0" xfId="0" applyNumberFormat="1" applyFont="1" applyAlignment="1">
      <alignment horizontal="right" vertical="center"/>
    </xf>
    <xf numFmtId="175" fontId="42" fillId="13" borderId="0" xfId="28" applyNumberFormat="1" applyFont="1" applyFill="1" applyAlignment="1">
      <alignment horizontal="right" vertical="center"/>
    </xf>
    <xf numFmtId="175" fontId="42" fillId="0" borderId="0" xfId="28" applyNumberFormat="1" applyFont="1" applyAlignment="1">
      <alignment horizontal="right" vertical="center"/>
    </xf>
    <xf numFmtId="176" fontId="42" fillId="13" borderId="0" xfId="28" applyNumberFormat="1" applyFont="1" applyFill="1" applyAlignment="1">
      <alignment horizontal="right" vertical="center" indent="1"/>
    </xf>
    <xf numFmtId="176" fontId="42" fillId="0" borderId="0" xfId="28" applyNumberFormat="1" applyFont="1" applyAlignment="1">
      <alignment horizontal="right" vertical="center" indent="1"/>
    </xf>
    <xf numFmtId="0" fontId="42" fillId="24" borderId="45" xfId="0" applyFont="1" applyFill="1" applyBorder="1" applyAlignment="1">
      <alignment horizontal="left" vertical="center"/>
    </xf>
    <xf numFmtId="171" fontId="42" fillId="24" borderId="45" xfId="0" applyNumberFormat="1" applyFont="1" applyFill="1" applyBorder="1" applyAlignment="1">
      <alignment horizontal="right" vertical="center"/>
    </xf>
    <xf numFmtId="171" fontId="42" fillId="25" borderId="45" xfId="0" applyNumberFormat="1" applyFont="1" applyFill="1" applyBorder="1" applyAlignment="1">
      <alignment horizontal="right" vertical="center"/>
    </xf>
    <xf numFmtId="172" fontId="42" fillId="24" borderId="45" xfId="0" applyNumberFormat="1" applyFont="1" applyFill="1" applyBorder="1" applyAlignment="1">
      <alignment horizontal="right" vertical="center"/>
    </xf>
    <xf numFmtId="173" fontId="42" fillId="24" borderId="46" xfId="28" applyNumberFormat="1" applyFont="1" applyFill="1" applyBorder="1" applyAlignment="1">
      <alignment horizontal="right" vertical="center"/>
    </xf>
    <xf numFmtId="173" fontId="42" fillId="24" borderId="45" xfId="28" applyNumberFormat="1" applyFont="1" applyFill="1" applyBorder="1" applyAlignment="1">
      <alignment horizontal="right" vertical="center"/>
    </xf>
    <xf numFmtId="172" fontId="42" fillId="24" borderId="47" xfId="0" applyNumberFormat="1" applyFont="1" applyFill="1" applyBorder="1" applyAlignment="1">
      <alignment horizontal="center" vertical="center"/>
    </xf>
    <xf numFmtId="174" fontId="42" fillId="24" borderId="45" xfId="28" applyNumberFormat="1" applyFont="1" applyFill="1" applyBorder="1" applyAlignment="1">
      <alignment horizontal="center" vertical="center"/>
    </xf>
    <xf numFmtId="171" fontId="42" fillId="0" borderId="48" xfId="0" applyNumberFormat="1" applyFont="1" applyBorder="1" applyAlignment="1">
      <alignment horizontal="left" vertical="center"/>
    </xf>
    <xf numFmtId="171" fontId="42" fillId="13" borderId="48" xfId="0" applyNumberFormat="1" applyFont="1" applyFill="1" applyBorder="1" applyAlignment="1">
      <alignment horizontal="right" vertical="center"/>
    </xf>
    <xf numFmtId="171" fontId="42" fillId="0" borderId="48" xfId="0" applyNumberFormat="1" applyFont="1" applyBorder="1" applyAlignment="1">
      <alignment horizontal="right" vertical="center"/>
    </xf>
    <xf numFmtId="175" fontId="42" fillId="13" borderId="48" xfId="28" applyNumberFormat="1" applyFont="1" applyFill="1" applyBorder="1" applyAlignment="1">
      <alignment horizontal="right" vertical="center"/>
    </xf>
    <xf numFmtId="175" fontId="42" fillId="0" borderId="48" xfId="28" applyNumberFormat="1" applyFont="1" applyBorder="1" applyAlignment="1">
      <alignment horizontal="right" vertical="center"/>
    </xf>
    <xf numFmtId="176" fontId="42" fillId="13" borderId="48" xfId="28" applyNumberFormat="1" applyFont="1" applyFill="1" applyBorder="1" applyAlignment="1">
      <alignment horizontal="right" vertical="center" indent="1"/>
    </xf>
    <xf numFmtId="176" fontId="42" fillId="0" borderId="48" xfId="28" applyNumberFormat="1" applyFont="1" applyBorder="1" applyAlignment="1">
      <alignment horizontal="right" vertical="center" indent="1"/>
    </xf>
    <xf numFmtId="171" fontId="38" fillId="25" borderId="30" xfId="0" applyNumberFormat="1" applyFont="1" applyFill="1" applyBorder="1" applyAlignment="1">
      <alignment horizontal="right" vertical="center"/>
    </xf>
    <xf numFmtId="0" fontId="40" fillId="10" borderId="49" xfId="0" applyFont="1" applyFill="1" applyBorder="1" applyAlignment="1">
      <alignment horizontal="left" vertical="center"/>
    </xf>
    <xf numFmtId="171" fontId="40" fillId="10" borderId="34" xfId="0" applyNumberFormat="1" applyFont="1" applyFill="1" applyBorder="1" applyAlignment="1">
      <alignment horizontal="right" vertical="center"/>
    </xf>
    <xf numFmtId="172" fontId="40" fillId="10" borderId="34" xfId="0" applyNumberFormat="1" applyFont="1" applyFill="1" applyBorder="1" applyAlignment="1">
      <alignment horizontal="right" vertical="center"/>
    </xf>
    <xf numFmtId="173" fontId="40" fillId="10" borderId="28" xfId="28" applyNumberFormat="1" applyFont="1" applyFill="1" applyBorder="1" applyAlignment="1">
      <alignment horizontal="right" vertical="center"/>
    </xf>
    <xf numFmtId="173" fontId="40" fillId="10" borderId="0" xfId="28" applyNumberFormat="1" applyFont="1" applyFill="1" applyAlignment="1">
      <alignment horizontal="right" vertical="center"/>
    </xf>
    <xf numFmtId="172" fontId="40" fillId="10" borderId="36" xfId="0" applyNumberFormat="1" applyFont="1" applyFill="1" applyBorder="1" applyAlignment="1">
      <alignment horizontal="center" vertical="center"/>
    </xf>
    <xf numFmtId="174" fontId="40" fillId="10" borderId="50" xfId="28" applyNumberFormat="1" applyFont="1" applyFill="1" applyBorder="1" applyAlignment="1">
      <alignment horizontal="center" vertical="center"/>
    </xf>
    <xf numFmtId="0" fontId="41" fillId="26" borderId="51" xfId="0" applyFont="1" applyFill="1" applyBorder="1" applyAlignment="1">
      <alignment horizontal="left" vertical="center"/>
    </xf>
    <xf numFmtId="171" fontId="41" fillId="26" borderId="52" xfId="0" applyNumberFormat="1" applyFont="1" applyFill="1" applyBorder="1" applyAlignment="1">
      <alignment horizontal="right" vertical="center"/>
    </xf>
    <xf numFmtId="175" fontId="41" fillId="26" borderId="52" xfId="28" applyNumberFormat="1" applyFont="1" applyFill="1" applyBorder="1" applyAlignment="1">
      <alignment horizontal="right" vertical="center"/>
    </xf>
    <xf numFmtId="176" fontId="41" fillId="26" borderId="52" xfId="28" applyNumberFormat="1" applyFont="1" applyFill="1" applyBorder="1" applyAlignment="1">
      <alignment horizontal="right" vertical="center" indent="1"/>
    </xf>
    <xf numFmtId="176" fontId="41" fillId="26" borderId="53" xfId="28" applyNumberFormat="1" applyFont="1" applyFill="1" applyBorder="1" applyAlignment="1">
      <alignment horizontal="right" vertical="center" indent="1"/>
    </xf>
    <xf numFmtId="172" fontId="38" fillId="25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vertical="center"/>
    </xf>
    <xf numFmtId="173" fontId="38" fillId="24" borderId="0" xfId="28" applyNumberFormat="1" applyFont="1" applyFill="1" applyAlignment="1">
      <alignment vertical="center"/>
    </xf>
    <xf numFmtId="0" fontId="38" fillId="0" borderId="0" xfId="0" applyFont="1" applyAlignment="1">
      <alignment horizontal="left" vertical="center"/>
    </xf>
    <xf numFmtId="172" fontId="38" fillId="13" borderId="0" xfId="0" applyNumberFormat="1" applyFont="1" applyFill="1" applyAlignment="1">
      <alignment horizontal="right" vertical="center"/>
    </xf>
    <xf numFmtId="172" fontId="38" fillId="0" borderId="0" xfId="0" applyNumberFormat="1" applyFont="1" applyAlignment="1">
      <alignment horizontal="right" vertical="center"/>
    </xf>
    <xf numFmtId="172" fontId="38" fillId="25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vertical="center"/>
    </xf>
    <xf numFmtId="173" fontId="38" fillId="24" borderId="30" xfId="28" applyNumberFormat="1" applyFont="1" applyFill="1" applyBorder="1" applyAlignment="1">
      <alignment vertical="center"/>
    </xf>
    <xf numFmtId="0" fontId="38" fillId="0" borderId="33" xfId="0" applyFont="1" applyBorder="1" applyAlignment="1">
      <alignment horizontal="left" vertical="center"/>
    </xf>
    <xf numFmtId="172" fontId="38" fillId="13" borderId="33" xfId="0" applyNumberFormat="1" applyFont="1" applyFill="1" applyBorder="1" applyAlignment="1">
      <alignment horizontal="right" vertical="center"/>
    </xf>
    <xf numFmtId="172" fontId="38" fillId="0" borderId="33" xfId="0" applyNumberFormat="1" applyFont="1" applyBorder="1" applyAlignment="1">
      <alignment horizontal="right" vertical="center"/>
    </xf>
    <xf numFmtId="0" fontId="39" fillId="24" borderId="0" xfId="0" applyFont="1" applyFill="1" applyAlignment="1">
      <alignment horizontal="left" vertical="center"/>
    </xf>
    <xf numFmtId="172" fontId="39" fillId="24" borderId="0" xfId="0" applyNumberFormat="1" applyFont="1" applyFill="1" applyAlignment="1">
      <alignment horizontal="right" vertical="center"/>
    </xf>
    <xf numFmtId="172" fontId="39" fillId="25" borderId="0" xfId="0" applyNumberFormat="1" applyFont="1" applyFill="1" applyAlignment="1">
      <alignment horizontal="right" vertical="center"/>
    </xf>
    <xf numFmtId="173" fontId="39" fillId="24" borderId="28" xfId="28" applyNumberFormat="1" applyFont="1" applyFill="1" applyBorder="1" applyAlignment="1">
      <alignment vertical="center"/>
    </xf>
    <xf numFmtId="173" fontId="39" fillId="24" borderId="0" xfId="28" applyNumberFormat="1" applyFont="1" applyFill="1" applyAlignment="1">
      <alignment vertical="center"/>
    </xf>
    <xf numFmtId="172" fontId="39" fillId="24" borderId="29" xfId="0" applyNumberFormat="1" applyFont="1" applyFill="1" applyBorder="1" applyAlignment="1">
      <alignment horizontal="center" vertical="center"/>
    </xf>
    <xf numFmtId="174" fontId="39" fillId="24" borderId="0" xfId="28" applyNumberFormat="1" applyFont="1" applyFill="1" applyAlignment="1">
      <alignment horizontal="center" vertical="center"/>
    </xf>
    <xf numFmtId="0" fontId="39" fillId="0" borderId="0" xfId="0" applyFont="1" applyAlignment="1">
      <alignment horizontal="left" vertical="center"/>
    </xf>
    <xf numFmtId="172" fontId="39" fillId="13" borderId="0" xfId="0" applyNumberFormat="1" applyFont="1" applyFill="1" applyAlignment="1">
      <alignment horizontal="right" vertical="center"/>
    </xf>
    <xf numFmtId="172" fontId="39" fillId="0" borderId="0" xfId="0" applyNumberFormat="1" applyFont="1" applyAlignment="1">
      <alignment horizontal="right" vertical="center"/>
    </xf>
    <xf numFmtId="172" fontId="39" fillId="25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vertical="center"/>
    </xf>
    <xf numFmtId="173" fontId="39" fillId="24" borderId="30" xfId="28" applyNumberFormat="1" applyFont="1" applyFill="1" applyBorder="1" applyAlignment="1">
      <alignment vertical="center"/>
    </xf>
    <xf numFmtId="0" fontId="39" fillId="0" borderId="33" xfId="0" applyFont="1" applyBorder="1" applyAlignment="1">
      <alignment horizontal="left" vertical="center"/>
    </xf>
    <xf numFmtId="172" fontId="39" fillId="13" borderId="33" xfId="0" applyNumberFormat="1" applyFont="1" applyFill="1" applyBorder="1" applyAlignment="1">
      <alignment horizontal="right" vertical="center"/>
    </xf>
    <xf numFmtId="172" fontId="39" fillId="0" borderId="33" xfId="0" applyNumberFormat="1" applyFont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vertical="center"/>
    </xf>
    <xf numFmtId="173" fontId="40" fillId="10" borderId="38" xfId="28" applyNumberFormat="1" applyFont="1" applyFill="1" applyBorder="1" applyAlignment="1">
      <alignment vertical="center"/>
    </xf>
    <xf numFmtId="172" fontId="41" fillId="26" borderId="43" xfId="0" applyNumberFormat="1" applyFont="1" applyFill="1" applyBorder="1" applyAlignment="1">
      <alignment horizontal="right" vertical="center"/>
    </xf>
    <xf numFmtId="172" fontId="42" fillId="25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vertical="center"/>
    </xf>
    <xf numFmtId="173" fontId="42" fillId="24" borderId="0" xfId="28" applyNumberFormat="1" applyFont="1" applyFill="1" applyAlignment="1">
      <alignment vertical="center"/>
    </xf>
    <xf numFmtId="0" fontId="42" fillId="0" borderId="0" xfId="0" applyFont="1" applyAlignment="1">
      <alignment horizontal="left" vertical="center"/>
    </xf>
    <xf numFmtId="172" fontId="42" fillId="13" borderId="0" xfId="0" applyNumberFormat="1" applyFont="1" applyFill="1" applyAlignment="1">
      <alignment horizontal="right" vertical="center"/>
    </xf>
    <xf numFmtId="172" fontId="42" fillId="0" borderId="0" xfId="0" applyNumberFormat="1" applyFont="1" applyAlignment="1">
      <alignment horizontal="right" vertical="center"/>
    </xf>
    <xf numFmtId="0" fontId="43" fillId="0" borderId="0" xfId="0" applyFont="1" applyAlignment="1">
      <alignment horizontal="left" vertical="center"/>
    </xf>
    <xf numFmtId="0" fontId="43" fillId="0" borderId="33" xfId="0" applyFont="1" applyBorder="1" applyAlignment="1">
      <alignment horizontal="left" vertical="center"/>
    </xf>
    <xf numFmtId="173" fontId="39" fillId="24" borderId="28" xfId="28" applyNumberFormat="1" applyFont="1" applyFill="1" applyBorder="1" applyAlignment="1">
      <alignment horizontal="right" vertical="center"/>
    </xf>
    <xf numFmtId="173" fontId="39" fillId="24" borderId="0" xfId="28" applyNumberFormat="1" applyFont="1" applyFill="1" applyAlignment="1">
      <alignment horizontal="right" vertical="center"/>
    </xf>
    <xf numFmtId="0" fontId="42" fillId="24" borderId="30" xfId="0" applyFont="1" applyFill="1" applyBorder="1" applyAlignment="1">
      <alignment horizontal="left" vertical="center"/>
    </xf>
    <xf numFmtId="172" fontId="42" fillId="24" borderId="30" xfId="0" applyNumberFormat="1" applyFont="1" applyFill="1" applyBorder="1" applyAlignment="1">
      <alignment horizontal="right" vertical="center"/>
    </xf>
    <xf numFmtId="172" fontId="42" fillId="25" borderId="30" xfId="0" applyNumberFormat="1" applyFont="1" applyFill="1" applyBorder="1" applyAlignment="1">
      <alignment horizontal="right" vertical="center"/>
    </xf>
    <xf numFmtId="173" fontId="42" fillId="24" borderId="31" xfId="28" applyNumberFormat="1" applyFont="1" applyFill="1" applyBorder="1" applyAlignment="1">
      <alignment horizontal="right" vertical="center"/>
    </xf>
    <xf numFmtId="173" fontId="42" fillId="24" borderId="30" xfId="28" applyNumberFormat="1" applyFont="1" applyFill="1" applyBorder="1" applyAlignment="1">
      <alignment horizontal="right" vertical="center"/>
    </xf>
    <xf numFmtId="172" fontId="42" fillId="24" borderId="32" xfId="0" applyNumberFormat="1" applyFont="1" applyFill="1" applyBorder="1" applyAlignment="1">
      <alignment horizontal="center" vertical="center"/>
    </xf>
    <xf numFmtId="174" fontId="42" fillId="24" borderId="30" xfId="28" applyNumberFormat="1" applyFont="1" applyFill="1" applyBorder="1" applyAlignment="1">
      <alignment horizontal="center" vertical="center"/>
    </xf>
    <xf numFmtId="0" fontId="42" fillId="0" borderId="33" xfId="0" applyFont="1" applyBorder="1" applyAlignment="1">
      <alignment horizontal="left" vertical="center"/>
    </xf>
    <xf numFmtId="172" fontId="42" fillId="13" borderId="33" xfId="0" applyNumberFormat="1" applyFont="1" applyFill="1" applyBorder="1" applyAlignment="1">
      <alignment horizontal="right" vertical="center"/>
    </xf>
    <xf numFmtId="172" fontId="42" fillId="0" borderId="33" xfId="0" applyNumberFormat="1" applyFont="1" applyBorder="1" applyAlignment="1">
      <alignment horizontal="right" vertical="center"/>
    </xf>
    <xf numFmtId="175" fontId="42" fillId="13" borderId="33" xfId="28" applyNumberFormat="1" applyFont="1" applyFill="1" applyBorder="1" applyAlignment="1">
      <alignment horizontal="right" vertical="center"/>
    </xf>
    <xf numFmtId="175" fontId="42" fillId="0" borderId="33" xfId="28" applyNumberFormat="1" applyFont="1" applyBorder="1" applyAlignment="1">
      <alignment horizontal="right" vertical="center"/>
    </xf>
    <xf numFmtId="176" fontId="42" fillId="13" borderId="33" xfId="28" applyNumberFormat="1" applyFont="1" applyFill="1" applyBorder="1" applyAlignment="1">
      <alignment horizontal="right" vertical="center" indent="1"/>
    </xf>
    <xf numFmtId="176" fontId="42" fillId="0" borderId="33" xfId="28" applyNumberFormat="1" applyFont="1" applyBorder="1" applyAlignment="1">
      <alignment horizontal="right" vertical="center" indent="1"/>
    </xf>
    <xf numFmtId="0" fontId="44" fillId="24" borderId="0" xfId="1" applyFont="1" applyFill="1" applyAlignment="1">
      <alignment vertical="center"/>
    </xf>
    <xf numFmtId="0" fontId="45" fillId="24" borderId="0" xfId="1" applyFont="1" applyFill="1" applyAlignment="1">
      <alignment vertical="center"/>
    </xf>
    <xf numFmtId="0" fontId="45" fillId="24" borderId="0" xfId="1" applyFont="1" applyFill="1" applyAlignment="1" applyProtection="1">
      <alignment vertical="center"/>
      <protection locked="0"/>
    </xf>
    <xf numFmtId="0" fontId="45" fillId="24" borderId="0" xfId="1" applyFont="1" applyFill="1" applyAlignment="1">
      <alignment horizontal="right" vertical="center"/>
    </xf>
    <xf numFmtId="0" fontId="30" fillId="16" borderId="0" xfId="1" applyFont="1" applyFill="1" applyAlignment="1">
      <alignment vertical="center" wrapText="1"/>
    </xf>
    <xf numFmtId="0" fontId="46" fillId="3" borderId="0" xfId="0" applyFont="1" applyFill="1"/>
    <xf numFmtId="9" fontId="34" fillId="22" borderId="54" xfId="0" applyNumberFormat="1" applyFont="1" applyFill="1" applyBorder="1" applyAlignment="1">
      <alignment horizontal="centerContinuous" vertical="center"/>
    </xf>
    <xf numFmtId="169" fontId="34" fillId="22" borderId="55" xfId="0" applyNumberFormat="1" applyFont="1" applyFill="1" applyBorder="1" applyAlignment="1">
      <alignment horizontal="centerContinuous" vertical="center"/>
    </xf>
    <xf numFmtId="0" fontId="34" fillId="22" borderId="55" xfId="0" applyFont="1" applyFill="1" applyBorder="1" applyAlignment="1">
      <alignment horizontal="centerContinuous" vertical="center"/>
    </xf>
    <xf numFmtId="0" fontId="34" fillId="22" borderId="56" xfId="0" applyFont="1" applyFill="1" applyBorder="1" applyAlignment="1">
      <alignment horizontal="centerContinuous" vertical="center" wrapText="1"/>
    </xf>
    <xf numFmtId="172" fontId="38" fillId="24" borderId="29" xfId="0" applyNumberFormat="1" applyFont="1" applyFill="1" applyBorder="1" applyAlignment="1">
      <alignment horizontal="right" vertical="center"/>
    </xf>
    <xf numFmtId="174" fontId="38" fillId="24" borderId="0" xfId="28" applyNumberFormat="1" applyFont="1" applyFill="1" applyAlignment="1">
      <alignment horizontal="right" vertical="center" indent="1"/>
    </xf>
    <xf numFmtId="0" fontId="38" fillId="3" borderId="0" xfId="0" applyFont="1" applyFill="1" applyAlignment="1">
      <alignment horizontal="left" vertical="center"/>
    </xf>
    <xf numFmtId="171" fontId="38" fillId="3" borderId="0" xfId="0" applyNumberFormat="1" applyFont="1" applyFill="1" applyAlignment="1">
      <alignment horizontal="right" vertical="center"/>
    </xf>
    <xf numFmtId="175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 indent="1"/>
    </xf>
    <xf numFmtId="172" fontId="38" fillId="24" borderId="32" xfId="0" applyNumberFormat="1" applyFont="1" applyFill="1" applyBorder="1" applyAlignment="1">
      <alignment horizontal="right" vertical="center"/>
    </xf>
    <xf numFmtId="174" fontId="38" fillId="24" borderId="30" xfId="28" applyNumberFormat="1" applyFont="1" applyFill="1" applyBorder="1" applyAlignment="1">
      <alignment horizontal="right" vertical="center" indent="1"/>
    </xf>
    <xf numFmtId="171" fontId="38" fillId="3" borderId="33" xfId="0" applyNumberFormat="1" applyFont="1" applyFill="1" applyBorder="1" applyAlignment="1">
      <alignment horizontal="right" vertical="center"/>
    </xf>
    <xf numFmtId="175" fontId="38" fillId="3" borderId="33" xfId="28" applyNumberFormat="1" applyFont="1" applyFill="1" applyBorder="1" applyAlignment="1">
      <alignment horizontal="right" vertical="center"/>
    </xf>
    <xf numFmtId="176" fontId="38" fillId="3" borderId="33" xfId="28" applyNumberFormat="1" applyFont="1" applyFill="1" applyBorder="1" applyAlignment="1">
      <alignment horizontal="right" vertical="center" indent="1"/>
    </xf>
    <xf numFmtId="172" fontId="39" fillId="24" borderId="36" xfId="0" applyNumberFormat="1" applyFont="1" applyFill="1" applyBorder="1" applyAlignment="1">
      <alignment horizontal="right" vertical="center"/>
    </xf>
    <xf numFmtId="174" fontId="39" fillId="24" borderId="34" xfId="28" applyNumberFormat="1" applyFont="1" applyFill="1" applyBorder="1" applyAlignment="1">
      <alignment horizontal="right" vertical="center" indent="1"/>
    </xf>
    <xf numFmtId="171" fontId="39" fillId="3" borderId="0" xfId="0" applyNumberFormat="1" applyFont="1" applyFill="1" applyAlignment="1">
      <alignment horizontal="right" vertical="center"/>
    </xf>
    <xf numFmtId="175" fontId="39" fillId="3" borderId="0" xfId="28" applyNumberFormat="1" applyFont="1" applyFill="1" applyAlignment="1">
      <alignment horizontal="right" vertical="center"/>
    </xf>
    <xf numFmtId="176" fontId="39" fillId="3" borderId="0" xfId="28" applyNumberFormat="1" applyFont="1" applyFill="1" applyAlignment="1">
      <alignment horizontal="right" vertical="center" indent="1"/>
    </xf>
    <xf numFmtId="172" fontId="39" fillId="24" borderId="32" xfId="0" applyNumberFormat="1" applyFont="1" applyFill="1" applyBorder="1" applyAlignment="1">
      <alignment horizontal="right" vertical="center"/>
    </xf>
    <xf numFmtId="174" fontId="39" fillId="24" borderId="30" xfId="28" applyNumberFormat="1" applyFont="1" applyFill="1" applyBorder="1" applyAlignment="1">
      <alignment horizontal="right" vertical="center" indent="1"/>
    </xf>
    <xf numFmtId="171" fontId="39" fillId="3" borderId="33" xfId="0" applyNumberFormat="1" applyFont="1" applyFill="1" applyBorder="1" applyAlignment="1">
      <alignment horizontal="right" vertical="center"/>
    </xf>
    <xf numFmtId="175" fontId="39" fillId="3" borderId="33" xfId="28" applyNumberFormat="1" applyFont="1" applyFill="1" applyBorder="1" applyAlignment="1">
      <alignment horizontal="right" vertical="center"/>
    </xf>
    <xf numFmtId="176" fontId="39" fillId="3" borderId="33" xfId="28" applyNumberFormat="1" applyFont="1" applyFill="1" applyBorder="1" applyAlignment="1">
      <alignment horizontal="right" vertical="center" indent="1"/>
    </xf>
    <xf numFmtId="172" fontId="40" fillId="10" borderId="40" xfId="0" applyNumberFormat="1" applyFont="1" applyFill="1" applyBorder="1" applyAlignment="1">
      <alignment horizontal="right" vertical="center"/>
    </xf>
    <xf numFmtId="174" fontId="40" fillId="10" borderId="41" xfId="28" applyNumberFormat="1" applyFont="1" applyFill="1" applyBorder="1" applyAlignment="1">
      <alignment horizontal="right" vertical="center" indent="1"/>
    </xf>
    <xf numFmtId="171" fontId="41" fillId="26" borderId="57" xfId="0" applyNumberFormat="1" applyFont="1" applyFill="1" applyBorder="1" applyAlignment="1">
      <alignment horizontal="right" vertical="center"/>
    </xf>
    <xf numFmtId="175" fontId="41" fillId="26" borderId="57" xfId="28" applyNumberFormat="1" applyFont="1" applyFill="1" applyBorder="1" applyAlignment="1">
      <alignment horizontal="right" vertical="center"/>
    </xf>
    <xf numFmtId="176" fontId="41" fillId="26" borderId="57" xfId="28" applyNumberFormat="1" applyFont="1" applyFill="1" applyBorder="1" applyAlignment="1">
      <alignment horizontal="right" vertical="center" indent="1"/>
    </xf>
    <xf numFmtId="172" fontId="40" fillId="10" borderId="36" xfId="0" applyNumberFormat="1" applyFont="1" applyFill="1" applyBorder="1" applyAlignment="1">
      <alignment horizontal="right" vertical="center"/>
    </xf>
    <xf numFmtId="174" fontId="40" fillId="10" borderId="50" xfId="28" applyNumberFormat="1" applyFont="1" applyFill="1" applyBorder="1" applyAlignment="1">
      <alignment horizontal="right" vertical="center" indent="1"/>
    </xf>
    <xf numFmtId="172" fontId="38" fillId="3" borderId="0" xfId="0" applyNumberFormat="1" applyFont="1" applyFill="1" applyAlignment="1">
      <alignment horizontal="right" vertical="center"/>
    </xf>
    <xf numFmtId="172" fontId="38" fillId="3" borderId="33" xfId="0" applyNumberFormat="1" applyFont="1" applyFill="1" applyBorder="1" applyAlignment="1">
      <alignment horizontal="right" vertical="center"/>
    </xf>
    <xf numFmtId="172" fontId="39" fillId="24" borderId="29" xfId="0" applyNumberFormat="1" applyFont="1" applyFill="1" applyBorder="1" applyAlignment="1">
      <alignment horizontal="right" vertical="center"/>
    </xf>
    <xf numFmtId="174" fontId="39" fillId="24" borderId="0" xfId="28" applyNumberFormat="1" applyFont="1" applyFill="1" applyAlignment="1">
      <alignment horizontal="right" vertical="center" indent="1"/>
    </xf>
    <xf numFmtId="172" fontId="39" fillId="3" borderId="0" xfId="0" applyNumberFormat="1" applyFont="1" applyFill="1" applyAlignment="1">
      <alignment horizontal="right" vertical="center"/>
    </xf>
    <xf numFmtId="172" fontId="39" fillId="3" borderId="33" xfId="0" applyNumberFormat="1" applyFont="1" applyFill="1" applyBorder="1" applyAlignment="1">
      <alignment horizontal="right" vertical="center"/>
    </xf>
    <xf numFmtId="0" fontId="43" fillId="24" borderId="0" xfId="0" applyFont="1" applyFill="1" applyAlignment="1">
      <alignment horizontal="left" vertical="center"/>
    </xf>
    <xf numFmtId="177" fontId="43" fillId="24" borderId="0" xfId="0" applyNumberFormat="1" applyFont="1" applyFill="1" applyAlignment="1">
      <alignment horizontal="right" vertical="center"/>
    </xf>
    <xf numFmtId="177" fontId="43" fillId="25" borderId="0" xfId="0" applyNumberFormat="1" applyFont="1" applyFill="1" applyAlignment="1">
      <alignment horizontal="right" vertical="center"/>
    </xf>
    <xf numFmtId="172" fontId="43" fillId="24" borderId="0" xfId="0" applyNumberFormat="1" applyFont="1" applyFill="1" applyAlignment="1">
      <alignment horizontal="right" vertical="center"/>
    </xf>
    <xf numFmtId="178" fontId="43" fillId="24" borderId="28" xfId="28" applyNumberFormat="1" applyFont="1" applyFill="1" applyBorder="1" applyAlignment="1">
      <alignment horizontal="right" vertical="center"/>
    </xf>
    <xf numFmtId="173" fontId="43" fillId="24" borderId="0" xfId="28" applyNumberFormat="1" applyFont="1" applyFill="1" applyAlignment="1">
      <alignment horizontal="right" vertical="center"/>
    </xf>
    <xf numFmtId="172" fontId="43" fillId="24" borderId="29" xfId="0" applyNumberFormat="1" applyFont="1" applyFill="1" applyBorder="1" applyAlignment="1">
      <alignment horizontal="right" vertical="center"/>
    </xf>
    <xf numFmtId="174" fontId="43" fillId="24" borderId="0" xfId="28" applyNumberFormat="1" applyFont="1" applyFill="1" applyAlignment="1">
      <alignment horizontal="right" vertical="center" indent="1"/>
    </xf>
    <xf numFmtId="0" fontId="43" fillId="3" borderId="0" xfId="0" applyFont="1" applyFill="1" applyAlignment="1">
      <alignment horizontal="left" vertical="center"/>
    </xf>
    <xf numFmtId="172" fontId="43" fillId="13" borderId="0" xfId="0" applyNumberFormat="1" applyFont="1" applyFill="1" applyAlignment="1">
      <alignment horizontal="right" vertical="center"/>
    </xf>
    <xf numFmtId="172" fontId="43" fillId="3" borderId="0" xfId="0" applyNumberFormat="1" applyFont="1" applyFill="1" applyAlignment="1">
      <alignment horizontal="right" vertical="center"/>
    </xf>
    <xf numFmtId="175" fontId="43" fillId="13" borderId="0" xfId="28" applyNumberFormat="1" applyFont="1" applyFill="1" applyAlignment="1">
      <alignment horizontal="right" vertical="center"/>
    </xf>
    <xf numFmtId="175" fontId="43" fillId="3" borderId="0" xfId="28" applyNumberFormat="1" applyFont="1" applyFill="1" applyAlignment="1">
      <alignment horizontal="right" vertical="center"/>
    </xf>
    <xf numFmtId="176" fontId="43" fillId="13" borderId="0" xfId="28" applyNumberFormat="1" applyFont="1" applyFill="1" applyAlignment="1">
      <alignment horizontal="right" vertical="center" indent="1"/>
    </xf>
    <xf numFmtId="176" fontId="43" fillId="3" borderId="0" xfId="28" applyNumberFormat="1" applyFont="1" applyFill="1" applyAlignment="1">
      <alignment horizontal="right" vertical="center" indent="1"/>
    </xf>
    <xf numFmtId="0" fontId="40" fillId="10" borderId="58" xfId="0" applyFont="1" applyFill="1" applyBorder="1" applyAlignment="1">
      <alignment horizontal="left" vertical="center"/>
    </xf>
    <xf numFmtId="172" fontId="40" fillId="10" borderId="59" xfId="0" applyNumberFormat="1" applyFont="1" applyFill="1" applyBorder="1" applyAlignment="1">
      <alignment horizontal="right" vertical="center"/>
    </xf>
    <xf numFmtId="173" fontId="40" fillId="10" borderId="60" xfId="28" applyNumberFormat="1" applyFont="1" applyFill="1" applyBorder="1" applyAlignment="1">
      <alignment horizontal="right" vertical="center"/>
    </xf>
    <xf numFmtId="173" fontId="40" fillId="10" borderId="59" xfId="28" applyNumberFormat="1" applyFont="1" applyFill="1" applyBorder="1" applyAlignment="1">
      <alignment horizontal="right" vertical="center"/>
    </xf>
    <xf numFmtId="172" fontId="40" fillId="10" borderId="61" xfId="0" applyNumberFormat="1" applyFont="1" applyFill="1" applyBorder="1" applyAlignment="1">
      <alignment horizontal="right" vertical="center"/>
    </xf>
    <xf numFmtId="174" fontId="40" fillId="10" borderId="62" xfId="28" applyNumberFormat="1" applyFont="1" applyFill="1" applyBorder="1" applyAlignment="1">
      <alignment horizontal="right" vertical="center" indent="1"/>
    </xf>
    <xf numFmtId="0" fontId="41" fillId="26" borderId="63" xfId="0" applyFont="1" applyFill="1" applyBorder="1" applyAlignment="1">
      <alignment horizontal="left" vertical="center"/>
    </xf>
    <xf numFmtId="172" fontId="41" fillId="26" borderId="64" xfId="0" applyNumberFormat="1" applyFont="1" applyFill="1" applyBorder="1" applyAlignment="1">
      <alignment horizontal="right" vertical="center"/>
    </xf>
    <xf numFmtId="175" fontId="41" fillId="26" borderId="64" xfId="28" applyNumberFormat="1" applyFont="1" applyFill="1" applyBorder="1" applyAlignment="1">
      <alignment horizontal="right" vertical="center"/>
    </xf>
    <xf numFmtId="176" fontId="41" fillId="26" borderId="64" xfId="28" applyNumberFormat="1" applyFont="1" applyFill="1" applyBorder="1" applyAlignment="1">
      <alignment horizontal="right" vertical="center" indent="1"/>
    </xf>
    <xf numFmtId="176" fontId="41" fillId="26" borderId="65" xfId="28" applyNumberFormat="1" applyFont="1" applyFill="1" applyBorder="1" applyAlignment="1">
      <alignment horizontal="right" vertical="center" indent="1"/>
    </xf>
    <xf numFmtId="0" fontId="43" fillId="3" borderId="33" xfId="0" applyFont="1" applyFill="1" applyBorder="1" applyAlignment="1">
      <alignment horizontal="left" vertical="center"/>
    </xf>
    <xf numFmtId="0" fontId="40" fillId="10" borderId="66" xfId="0" applyFont="1" applyFill="1" applyBorder="1" applyAlignment="1">
      <alignment horizontal="left" vertical="center"/>
    </xf>
    <xf numFmtId="172" fontId="40" fillId="10" borderId="67" xfId="0" applyNumberFormat="1" applyFont="1" applyFill="1" applyBorder="1" applyAlignment="1">
      <alignment horizontal="right" vertical="center"/>
    </xf>
    <xf numFmtId="173" fontId="40" fillId="10" borderId="68" xfId="28" applyNumberFormat="1" applyFont="1" applyFill="1" applyBorder="1" applyAlignment="1">
      <alignment horizontal="right" vertical="center"/>
    </xf>
    <xf numFmtId="173" fontId="40" fillId="10" borderId="67" xfId="28" applyNumberFormat="1" applyFont="1" applyFill="1" applyBorder="1" applyAlignment="1">
      <alignment horizontal="right" vertical="center"/>
    </xf>
    <xf numFmtId="172" fontId="40" fillId="10" borderId="69" xfId="0" applyNumberFormat="1" applyFont="1" applyFill="1" applyBorder="1" applyAlignment="1">
      <alignment horizontal="right" vertical="center"/>
    </xf>
    <xf numFmtId="174" fontId="40" fillId="10" borderId="70" xfId="28" applyNumberFormat="1" applyFont="1" applyFill="1" applyBorder="1" applyAlignment="1">
      <alignment horizontal="right" vertical="center" indent="1"/>
    </xf>
    <xf numFmtId="0" fontId="41" fillId="26" borderId="71" xfId="0" applyFont="1" applyFill="1" applyBorder="1" applyAlignment="1">
      <alignment horizontal="left" vertical="center"/>
    </xf>
    <xf numFmtId="172" fontId="41" fillId="26" borderId="72" xfId="0" applyNumberFormat="1" applyFont="1" applyFill="1" applyBorder="1" applyAlignment="1">
      <alignment horizontal="right" vertical="center"/>
    </xf>
    <xf numFmtId="175" fontId="41" fillId="26" borderId="72" xfId="28" applyNumberFormat="1" applyFont="1" applyFill="1" applyBorder="1" applyAlignment="1">
      <alignment horizontal="right" vertical="center"/>
    </xf>
    <xf numFmtId="176" fontId="41" fillId="26" borderId="72" xfId="28" applyNumberFormat="1" applyFont="1" applyFill="1" applyBorder="1" applyAlignment="1">
      <alignment horizontal="right" vertical="center" indent="1"/>
    </xf>
    <xf numFmtId="176" fontId="41" fillId="26" borderId="73" xfId="28" applyNumberFormat="1" applyFont="1" applyFill="1" applyBorder="1" applyAlignment="1">
      <alignment horizontal="right" vertical="center" indent="1"/>
    </xf>
    <xf numFmtId="0" fontId="47" fillId="27" borderId="0" xfId="1" applyFont="1" applyFill="1" applyAlignment="1">
      <alignment horizontal="centerContinuous" vertical="center"/>
    </xf>
    <xf numFmtId="0" fontId="48" fillId="27" borderId="0" xfId="1" applyFont="1" applyFill="1" applyAlignment="1" applyProtection="1">
      <alignment vertical="center"/>
      <protection locked="0"/>
    </xf>
    <xf numFmtId="0" fontId="34" fillId="18" borderId="0" xfId="1" applyFont="1" applyFill="1" applyAlignment="1">
      <alignment vertical="center"/>
    </xf>
    <xf numFmtId="0" fontId="34" fillId="18" borderId="0" xfId="1" applyFont="1" applyFill="1" applyAlignment="1">
      <alignment horizontal="centerContinuous" vertical="center" wrapText="1"/>
    </xf>
    <xf numFmtId="0" fontId="34" fillId="18" borderId="0" xfId="1" applyFont="1" applyFill="1" applyAlignment="1">
      <alignment horizontal="centerContinuous" vertical="center"/>
    </xf>
    <xf numFmtId="0" fontId="38" fillId="24" borderId="0" xfId="1" applyFont="1" applyFill="1" applyAlignment="1" applyProtection="1">
      <alignment vertical="center"/>
      <protection locked="0"/>
    </xf>
    <xf numFmtId="0" fontId="36" fillId="19" borderId="0" xfId="1" applyFont="1" applyFill="1" applyAlignment="1">
      <alignment vertical="center"/>
    </xf>
    <xf numFmtId="179" fontId="34" fillId="18" borderId="0" xfId="1" applyNumberFormat="1" applyFont="1" applyFill="1" applyAlignment="1">
      <alignment horizontal="right" vertical="center"/>
    </xf>
    <xf numFmtId="0" fontId="34" fillId="18" borderId="0" xfId="1" applyFont="1" applyFill="1" applyAlignment="1">
      <alignment horizontal="right" vertical="center"/>
    </xf>
    <xf numFmtId="0" fontId="34" fillId="18" borderId="0" xfId="1" applyFont="1" applyFill="1" applyAlignment="1">
      <alignment horizontal="center" vertical="center" wrapText="1"/>
    </xf>
    <xf numFmtId="179" fontId="34" fillId="19" borderId="0" xfId="1" applyNumberFormat="1" applyFont="1" applyFill="1" applyAlignment="1">
      <alignment horizontal="right" vertical="center"/>
    </xf>
    <xf numFmtId="0" fontId="38" fillId="20" borderId="0" xfId="1" applyFont="1" applyFill="1" applyAlignment="1">
      <alignment vertical="center"/>
    </xf>
    <xf numFmtId="0" fontId="34" fillId="20" borderId="0" xfId="1" applyFont="1" applyFill="1" applyAlignment="1">
      <alignment horizontal="centerContinuous" vertical="center"/>
    </xf>
    <xf numFmtId="0" fontId="34" fillId="20" borderId="0" xfId="1" applyFont="1" applyFill="1" applyAlignment="1">
      <alignment horizontal="center" vertical="center"/>
    </xf>
    <xf numFmtId="0" fontId="34" fillId="21" borderId="33" xfId="1" applyFont="1" applyFill="1" applyBorder="1" applyAlignment="1">
      <alignment vertical="center"/>
    </xf>
    <xf numFmtId="0" fontId="34" fillId="21" borderId="33" xfId="1" applyFont="1" applyFill="1" applyBorder="1" applyAlignment="1">
      <alignment horizontal="centerContinuous" vertical="center"/>
    </xf>
    <xf numFmtId="0" fontId="34" fillId="21" borderId="33" xfId="1" applyFont="1" applyFill="1" applyBorder="1" applyAlignment="1">
      <alignment horizontal="right" vertical="center" indent="1"/>
    </xf>
    <xf numFmtId="0" fontId="34" fillId="21" borderId="74" xfId="1" applyFont="1" applyFill="1" applyBorder="1" applyAlignment="1">
      <alignment horizontal="right" vertical="center" indent="1"/>
    </xf>
    <xf numFmtId="0" fontId="40" fillId="10" borderId="0" xfId="1" applyFont="1" applyFill="1" applyAlignment="1">
      <alignment horizontal="left" vertical="center"/>
    </xf>
    <xf numFmtId="172" fontId="40" fillId="10" borderId="0" xfId="1" applyNumberFormat="1" applyFont="1" applyFill="1" applyAlignment="1">
      <alignment horizontal="right" vertical="center"/>
    </xf>
    <xf numFmtId="172" fontId="40" fillId="10" borderId="75" xfId="1" applyNumberFormat="1" applyFont="1" applyFill="1" applyBorder="1" applyAlignment="1">
      <alignment horizontal="right" vertical="center"/>
    </xf>
    <xf numFmtId="173" fontId="40" fillId="10" borderId="76" xfId="28" applyNumberFormat="1" applyFont="1" applyFill="1" applyBorder="1" applyAlignment="1">
      <alignment horizontal="right" vertical="center"/>
    </xf>
    <xf numFmtId="180" fontId="40" fillId="10" borderId="76" xfId="28" applyNumberFormat="1" applyFont="1" applyFill="1" applyBorder="1" applyAlignment="1">
      <alignment horizontal="center" vertical="center"/>
    </xf>
    <xf numFmtId="0" fontId="41" fillId="26" borderId="57" xfId="1" applyFont="1" applyFill="1" applyBorder="1" applyAlignment="1">
      <alignment horizontal="left" vertical="center"/>
    </xf>
    <xf numFmtId="172" fontId="41" fillId="26" borderId="57" xfId="1" applyNumberFormat="1" applyFont="1" applyFill="1" applyBorder="1" applyAlignment="1">
      <alignment horizontal="right" vertical="center"/>
    </xf>
    <xf numFmtId="181" fontId="41" fillId="26" borderId="57" xfId="28" applyNumberFormat="1" applyFont="1" applyFill="1" applyBorder="1" applyAlignment="1">
      <alignment horizontal="right" vertical="center" indent="1"/>
    </xf>
    <xf numFmtId="176" fontId="41" fillId="26" borderId="77" xfId="28" applyNumberFormat="1" applyFont="1" applyFill="1" applyBorder="1" applyAlignment="1">
      <alignment horizontal="right" vertical="center" indent="1"/>
    </xf>
    <xf numFmtId="0" fontId="38" fillId="24" borderId="0" xfId="1" applyFont="1" applyFill="1" applyAlignment="1">
      <alignment horizontal="left" vertical="center"/>
    </xf>
    <xf numFmtId="172" fontId="38" fillId="24" borderId="0" xfId="1" applyNumberFormat="1" applyFont="1" applyFill="1" applyAlignment="1">
      <alignment horizontal="right" vertical="center"/>
    </xf>
    <xf numFmtId="172" fontId="38" fillId="25" borderId="0" xfId="1" applyNumberFormat="1" applyFont="1" applyFill="1" applyAlignment="1">
      <alignment horizontal="right" vertical="center"/>
    </xf>
    <xf numFmtId="172" fontId="38" fillId="24" borderId="75" xfId="1" applyNumberFormat="1" applyFont="1" applyFill="1" applyBorder="1" applyAlignment="1">
      <alignment horizontal="right" vertical="center"/>
    </xf>
    <xf numFmtId="173" fontId="38" fillId="24" borderId="76" xfId="28" applyNumberFormat="1" applyFont="1" applyFill="1" applyBorder="1" applyAlignment="1">
      <alignment horizontal="right" vertical="center"/>
    </xf>
    <xf numFmtId="173" fontId="38" fillId="24" borderId="75" xfId="28" applyNumberFormat="1" applyFont="1" applyFill="1" applyBorder="1" applyAlignment="1">
      <alignment horizontal="right" vertical="center"/>
    </xf>
    <xf numFmtId="180" fontId="38" fillId="24" borderId="76" xfId="28" applyNumberFormat="1" applyFont="1" applyFill="1" applyBorder="1" applyAlignment="1">
      <alignment horizontal="center" vertical="center"/>
    </xf>
    <xf numFmtId="172" fontId="38" fillId="13" borderId="0" xfId="1" applyNumberFormat="1" applyFont="1" applyFill="1" applyAlignment="1">
      <alignment horizontal="right" vertical="center"/>
    </xf>
    <xf numFmtId="172" fontId="38" fillId="3" borderId="0" xfId="1" applyNumberFormat="1" applyFont="1" applyFill="1" applyAlignment="1">
      <alignment horizontal="right" vertical="center"/>
    </xf>
    <xf numFmtId="181" fontId="38" fillId="13" borderId="0" xfId="28" applyNumberFormat="1" applyFont="1" applyFill="1" applyAlignment="1">
      <alignment horizontal="right" vertical="center" indent="1"/>
    </xf>
    <xf numFmtId="181" fontId="38" fillId="3" borderId="0" xfId="28" applyNumberFormat="1" applyFont="1" applyFill="1" applyAlignment="1">
      <alignment horizontal="right" vertical="center" indent="1"/>
    </xf>
    <xf numFmtId="0" fontId="38" fillId="24" borderId="0" xfId="1" applyFont="1" applyFill="1" applyAlignment="1">
      <alignment horizontal="left" vertical="center" indent="1"/>
    </xf>
    <xf numFmtId="0" fontId="38" fillId="24" borderId="78" xfId="1" applyFont="1" applyFill="1" applyBorder="1" applyAlignment="1">
      <alignment horizontal="left" vertical="center" indent="1"/>
    </xf>
    <xf numFmtId="172" fontId="38" fillId="24" borderId="78" xfId="1" applyNumberFormat="1" applyFont="1" applyFill="1" applyBorder="1" applyAlignment="1">
      <alignment horizontal="right" vertical="center"/>
    </xf>
    <xf numFmtId="172" fontId="38" fillId="25" borderId="78" xfId="1" applyNumberFormat="1" applyFont="1" applyFill="1" applyBorder="1" applyAlignment="1">
      <alignment horizontal="right" vertical="center"/>
    </xf>
    <xf numFmtId="172" fontId="38" fillId="24" borderId="79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horizontal="right" vertical="center"/>
    </xf>
    <xf numFmtId="173" fontId="38" fillId="24" borderId="79" xfId="28" applyNumberFormat="1" applyFont="1" applyFill="1" applyBorder="1" applyAlignment="1">
      <alignment horizontal="right" vertical="center"/>
    </xf>
    <xf numFmtId="180" fontId="38" fillId="24" borderId="80" xfId="28" applyNumberFormat="1" applyFont="1" applyFill="1" applyBorder="1" applyAlignment="1">
      <alignment horizontal="center" vertical="center"/>
    </xf>
    <xf numFmtId="0" fontId="38" fillId="24" borderId="33" xfId="1" applyFont="1" applyFill="1" applyBorder="1" applyAlignment="1">
      <alignment horizontal="left" vertical="center" indent="1"/>
    </xf>
    <xf numFmtId="172" fontId="38" fillId="13" borderId="33" xfId="1" applyNumberFormat="1" applyFont="1" applyFill="1" applyBorder="1" applyAlignment="1">
      <alignment horizontal="right" vertical="center"/>
    </xf>
    <xf numFmtId="172" fontId="38" fillId="3" borderId="33" xfId="1" applyNumberFormat="1" applyFont="1" applyFill="1" applyBorder="1" applyAlignment="1">
      <alignment horizontal="right" vertical="center"/>
    </xf>
    <xf numFmtId="181" fontId="38" fillId="13" borderId="33" xfId="28" applyNumberFormat="1" applyFont="1" applyFill="1" applyBorder="1" applyAlignment="1">
      <alignment horizontal="right" vertical="center" indent="1"/>
    </xf>
    <xf numFmtId="181" fontId="38" fillId="3" borderId="33" xfId="28" applyNumberFormat="1" applyFont="1" applyFill="1" applyBorder="1" applyAlignment="1">
      <alignment horizontal="right" vertical="center" indent="1"/>
    </xf>
    <xf numFmtId="176" fontId="38" fillId="24" borderId="0" xfId="28" applyNumberFormat="1" applyFont="1" applyFill="1" applyAlignment="1">
      <alignment horizontal="right" vertical="center"/>
    </xf>
    <xf numFmtId="0" fontId="38" fillId="3" borderId="0" xfId="1" applyFont="1" applyFill="1" applyAlignment="1">
      <alignment horizontal="left" vertical="center"/>
    </xf>
    <xf numFmtId="181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/>
    </xf>
    <xf numFmtId="0" fontId="34" fillId="19" borderId="0" xfId="1" applyFont="1" applyFill="1" applyAlignment="1">
      <alignment horizontal="centerContinuous" vertical="center" wrapText="1"/>
    </xf>
    <xf numFmtId="0" fontId="34" fillId="21" borderId="0" xfId="1" applyFont="1" applyFill="1" applyAlignment="1">
      <alignment vertical="center"/>
    </xf>
    <xf numFmtId="181" fontId="34" fillId="21" borderId="33" xfId="1" applyNumberFormat="1" applyFont="1" applyFill="1" applyBorder="1" applyAlignment="1">
      <alignment horizontal="right" vertical="center" indent="1"/>
    </xf>
    <xf numFmtId="182" fontId="40" fillId="10" borderId="0" xfId="1" applyNumberFormat="1" applyFont="1" applyFill="1" applyAlignment="1">
      <alignment horizontal="right" vertical="center"/>
    </xf>
    <xf numFmtId="182" fontId="38" fillId="24" borderId="0" xfId="1" applyNumberFormat="1" applyFont="1" applyFill="1" applyAlignment="1">
      <alignment horizontal="right" vertical="center"/>
    </xf>
    <xf numFmtId="173" fontId="38" fillId="24" borderId="76" xfId="28" applyNumberFormat="1" applyFont="1" applyFill="1" applyBorder="1" applyAlignment="1">
      <alignment vertical="center"/>
    </xf>
    <xf numFmtId="173" fontId="38" fillId="24" borderId="75" xfId="28" applyNumberFormat="1" applyFont="1" applyFill="1" applyBorder="1" applyAlignment="1">
      <alignment vertical="center"/>
    </xf>
    <xf numFmtId="182" fontId="38" fillId="24" borderId="0" xfId="1" applyNumberFormat="1" applyFont="1" applyFill="1" applyAlignment="1">
      <alignment vertical="center"/>
    </xf>
    <xf numFmtId="182" fontId="42" fillId="24" borderId="0" xfId="1" applyNumberFormat="1" applyFont="1" applyFill="1" applyAlignment="1">
      <alignment horizontal="right" vertical="center"/>
    </xf>
    <xf numFmtId="182" fontId="38" fillId="24" borderId="78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vertical="center"/>
    </xf>
    <xf numFmtId="173" fontId="38" fillId="24" borderId="79" xfId="28" applyNumberFormat="1" applyFont="1" applyFill="1" applyBorder="1" applyAlignment="1">
      <alignment vertical="center"/>
    </xf>
    <xf numFmtId="183" fontId="38" fillId="24" borderId="0" xfId="1" applyNumberFormat="1" applyFont="1" applyFill="1" applyAlignment="1">
      <alignment vertical="center"/>
    </xf>
    <xf numFmtId="165" fontId="38" fillId="24" borderId="0" xfId="28" applyNumberFormat="1" applyFont="1" applyFill="1" applyAlignment="1">
      <alignment horizontal="center" vertical="center"/>
    </xf>
    <xf numFmtId="0" fontId="38" fillId="24" borderId="0" xfId="1" applyFont="1" applyFill="1" applyAlignment="1">
      <alignment vertical="center"/>
    </xf>
    <xf numFmtId="0" fontId="34" fillId="19" borderId="0" xfId="1" applyFont="1" applyFill="1" applyAlignment="1">
      <alignment horizontal="centerContinuous" vertical="center"/>
    </xf>
    <xf numFmtId="0" fontId="34" fillId="21" borderId="0" xfId="1" applyFont="1" applyFill="1" applyAlignment="1">
      <alignment horizontal="right" vertical="center" indent="1"/>
    </xf>
    <xf numFmtId="173" fontId="40" fillId="10" borderId="75" xfId="28" applyNumberFormat="1" applyFont="1" applyFill="1" applyBorder="1" applyAlignment="1">
      <alignment horizontal="right" vertical="center"/>
    </xf>
    <xf numFmtId="0" fontId="38" fillId="24" borderId="78" xfId="1" applyFont="1" applyFill="1" applyBorder="1" applyAlignment="1">
      <alignment horizontal="left" vertical="center"/>
    </xf>
    <xf numFmtId="0" fontId="36" fillId="24" borderId="0" xfId="1" applyFont="1" applyFill="1" applyAlignment="1" applyProtection="1">
      <alignment vertical="center"/>
      <protection locked="0"/>
    </xf>
    <xf numFmtId="0" fontId="40" fillId="10" borderId="81" xfId="1" applyFont="1" applyFill="1" applyBorder="1" applyAlignment="1">
      <alignment horizontal="left" vertical="center" wrapText="1"/>
    </xf>
    <xf numFmtId="172" fontId="40" fillId="10" borderId="81" xfId="1" applyNumberFormat="1" applyFont="1" applyFill="1" applyBorder="1" applyAlignment="1">
      <alignment horizontal="right" vertical="center"/>
    </xf>
    <xf numFmtId="172" fontId="40" fillId="10" borderId="82" xfId="1" applyNumberFormat="1" applyFont="1" applyFill="1" applyBorder="1" applyAlignment="1">
      <alignment horizontal="right" vertical="center"/>
    </xf>
    <xf numFmtId="173" fontId="40" fillId="10" borderId="83" xfId="28" applyNumberFormat="1" applyFont="1" applyFill="1" applyBorder="1" applyAlignment="1">
      <alignment horizontal="right" vertical="center"/>
    </xf>
    <xf numFmtId="173" fontId="40" fillId="10" borderId="82" xfId="28" applyNumberFormat="1" applyFont="1" applyFill="1" applyBorder="1" applyAlignment="1">
      <alignment horizontal="right" vertical="center"/>
    </xf>
    <xf numFmtId="176" fontId="40" fillId="10" borderId="84" xfId="28" applyNumberFormat="1" applyFont="1" applyFill="1" applyBorder="1" applyAlignment="1">
      <alignment horizontal="center" vertical="center"/>
    </xf>
    <xf numFmtId="176" fontId="41" fillId="26" borderId="85" xfId="28" applyNumberFormat="1" applyFont="1" applyFill="1" applyBorder="1" applyAlignment="1">
      <alignment horizontal="right" vertical="center" indent="1"/>
    </xf>
    <xf numFmtId="0" fontId="42" fillId="24" borderId="0" xfId="1" applyFont="1" applyFill="1" applyAlignment="1">
      <alignment horizontal="left" vertical="center"/>
    </xf>
    <xf numFmtId="172" fontId="42" fillId="24" borderId="0" xfId="1" applyNumberFormat="1" applyFont="1" applyFill="1" applyAlignment="1">
      <alignment horizontal="right" vertical="center"/>
    </xf>
    <xf numFmtId="172" fontId="42" fillId="25" borderId="0" xfId="1" applyNumberFormat="1" applyFont="1" applyFill="1" applyAlignment="1">
      <alignment horizontal="right" vertical="center"/>
    </xf>
    <xf numFmtId="172" fontId="42" fillId="24" borderId="75" xfId="1" applyNumberFormat="1" applyFont="1" applyFill="1" applyBorder="1" applyAlignment="1">
      <alignment horizontal="right" vertical="center"/>
    </xf>
    <xf numFmtId="173" fontId="42" fillId="24" borderId="76" xfId="28" applyNumberFormat="1" applyFont="1" applyFill="1" applyBorder="1" applyAlignment="1">
      <alignment horizontal="right" vertical="center"/>
    </xf>
    <xf numFmtId="173" fontId="42" fillId="24" borderId="75" xfId="28" applyNumberFormat="1" applyFont="1" applyFill="1" applyBorder="1" applyAlignment="1">
      <alignment horizontal="right" vertical="center"/>
    </xf>
    <xf numFmtId="180" fontId="42" fillId="24" borderId="76" xfId="28" applyNumberFormat="1" applyFont="1" applyFill="1" applyBorder="1" applyAlignment="1">
      <alignment horizontal="center" vertical="center"/>
    </xf>
    <xf numFmtId="172" fontId="42" fillId="13" borderId="0" xfId="1" applyNumberFormat="1" applyFont="1" applyFill="1" applyAlignment="1">
      <alignment horizontal="right" vertical="center"/>
    </xf>
    <xf numFmtId="172" fontId="42" fillId="3" borderId="0" xfId="1" applyNumberFormat="1" applyFont="1" applyFill="1" applyAlignment="1">
      <alignment horizontal="right" vertical="center"/>
    </xf>
    <xf numFmtId="181" fontId="42" fillId="13" borderId="0" xfId="28" applyNumberFormat="1" applyFont="1" applyFill="1" applyAlignment="1">
      <alignment horizontal="right" vertical="center" indent="1"/>
    </xf>
    <xf numFmtId="181" fontId="42" fillId="3" borderId="0" xfId="28" applyNumberFormat="1" applyFont="1" applyFill="1" applyAlignment="1">
      <alignment horizontal="right" vertical="center" indent="1"/>
    </xf>
    <xf numFmtId="176" fontId="42" fillId="3" borderId="0" xfId="28" applyNumberFormat="1" applyFont="1" applyFill="1" applyAlignment="1">
      <alignment horizontal="right" vertical="center" indent="1"/>
    </xf>
    <xf numFmtId="0" fontId="38" fillId="24" borderId="33" xfId="1" applyFont="1" applyFill="1" applyBorder="1" applyAlignment="1">
      <alignment horizontal="left" vertical="center"/>
    </xf>
    <xf numFmtId="172" fontId="52" fillId="24" borderId="0" xfId="1" applyNumberFormat="1" applyFont="1" applyFill="1" applyAlignment="1">
      <alignment horizontal="right" vertical="center"/>
    </xf>
    <xf numFmtId="172" fontId="52" fillId="13" borderId="0" xfId="1" applyNumberFormat="1" applyFont="1" applyFill="1" applyAlignment="1">
      <alignment horizontal="right" vertical="center"/>
    </xf>
    <xf numFmtId="172" fontId="52" fillId="0" borderId="0" xfId="1" applyNumberFormat="1" applyFont="1" applyAlignment="1">
      <alignment horizontal="right" vertical="center"/>
    </xf>
    <xf numFmtId="181" fontId="52" fillId="13" borderId="0" xfId="28" applyNumberFormat="1" applyFont="1" applyFill="1" applyAlignment="1">
      <alignment horizontal="right" vertical="center" indent="1"/>
    </xf>
    <xf numFmtId="181" fontId="52" fillId="3" borderId="0" xfId="28" applyNumberFormat="1" applyFont="1" applyFill="1" applyAlignment="1">
      <alignment horizontal="right" vertical="center" indent="1"/>
    </xf>
    <xf numFmtId="173" fontId="52" fillId="24" borderId="76" xfId="28" applyNumberFormat="1" applyFont="1" applyFill="1" applyBorder="1" applyAlignment="1">
      <alignment vertical="center"/>
    </xf>
    <xf numFmtId="172" fontId="52" fillId="25" borderId="0" xfId="1" applyNumberFormat="1" applyFont="1" applyFill="1" applyAlignment="1">
      <alignment horizontal="right" vertical="center"/>
    </xf>
    <xf numFmtId="172" fontId="52" fillId="3" borderId="0" xfId="1" applyNumberFormat="1" applyFont="1" applyFill="1" applyAlignment="1">
      <alignment horizontal="right" vertical="center"/>
    </xf>
    <xf numFmtId="172" fontId="52" fillId="24" borderId="75" xfId="1" applyNumberFormat="1" applyFont="1" applyFill="1" applyBorder="1" applyAlignment="1">
      <alignment horizontal="right" vertical="center"/>
    </xf>
    <xf numFmtId="173" fontId="52" fillId="24" borderId="76" xfId="28" applyNumberFormat="1" applyFont="1" applyFill="1" applyBorder="1" applyAlignment="1">
      <alignment horizontal="right" vertical="center"/>
    </xf>
    <xf numFmtId="173" fontId="52" fillId="24" borderId="75" xfId="28" applyNumberFormat="1" applyFont="1" applyFill="1" applyBorder="1" applyAlignment="1">
      <alignment horizontal="right" vertical="center"/>
    </xf>
    <xf numFmtId="0" fontId="18" fillId="5" borderId="0" xfId="0" applyFont="1" applyFill="1" applyAlignment="1">
      <alignment vertical="center"/>
    </xf>
    <xf numFmtId="0" fontId="0" fillId="3" borderId="86" xfId="0" applyFill="1" applyBorder="1"/>
    <xf numFmtId="0" fontId="0" fillId="3" borderId="87" xfId="0" applyFill="1" applyBorder="1"/>
    <xf numFmtId="0" fontId="1" fillId="3" borderId="86" xfId="0" applyFont="1" applyFill="1" applyBorder="1"/>
    <xf numFmtId="0" fontId="0" fillId="3" borderId="88" xfId="0" applyFill="1" applyBorder="1"/>
    <xf numFmtId="0" fontId="0" fillId="3" borderId="89" xfId="0" applyFill="1" applyBorder="1"/>
    <xf numFmtId="0" fontId="0" fillId="3" borderId="90" xfId="0" applyFill="1" applyBorder="1"/>
    <xf numFmtId="2" fontId="0" fillId="3" borderId="90" xfId="0" applyNumberFormat="1" applyFill="1" applyBorder="1"/>
    <xf numFmtId="0" fontId="0" fillId="3" borderId="91" xfId="0" applyFill="1" applyBorder="1"/>
    <xf numFmtId="2" fontId="0" fillId="3" borderId="93" xfId="0" applyNumberFormat="1" applyFill="1" applyBorder="1"/>
    <xf numFmtId="2" fontId="0" fillId="3" borderId="92" xfId="0" applyNumberFormat="1" applyFill="1" applyBorder="1"/>
    <xf numFmtId="0" fontId="0" fillId="3" borderId="0" xfId="0" applyFill="1" applyAlignment="1">
      <alignment wrapText="1"/>
    </xf>
    <xf numFmtId="164" fontId="0" fillId="3" borderId="0" xfId="19" applyFont="1" applyFill="1"/>
    <xf numFmtId="0" fontId="26" fillId="3" borderId="0" xfId="0" applyFont="1" applyFill="1"/>
    <xf numFmtId="0" fontId="0" fillId="3" borderId="93" xfId="0" applyFill="1" applyBorder="1"/>
    <xf numFmtId="164" fontId="0" fillId="3" borderId="93" xfId="19" applyFont="1" applyFill="1" applyBorder="1"/>
    <xf numFmtId="0" fontId="53" fillId="11" borderId="0" xfId="0" applyFont="1" applyFill="1" applyAlignment="1">
      <alignment vertical="center"/>
    </xf>
    <xf numFmtId="0" fontId="53" fillId="11" borderId="0" xfId="0" applyFont="1" applyFill="1"/>
    <xf numFmtId="0" fontId="26" fillId="3" borderId="90" xfId="29" applyFont="1" applyFill="1" applyBorder="1"/>
    <xf numFmtId="0" fontId="26" fillId="3" borderId="92" xfId="29" applyFont="1" applyFill="1" applyBorder="1"/>
    <xf numFmtId="168" fontId="0" fillId="3" borderId="89" xfId="0" applyNumberFormat="1" applyFill="1" applyBorder="1"/>
    <xf numFmtId="168" fontId="0" fillId="3" borderId="0" xfId="0" applyNumberFormat="1" applyFill="1"/>
    <xf numFmtId="168" fontId="0" fillId="3" borderId="90" xfId="0" applyNumberFormat="1" applyFill="1" applyBorder="1"/>
    <xf numFmtId="168" fontId="0" fillId="3" borderId="91" xfId="0" applyNumberFormat="1" applyFill="1" applyBorder="1"/>
    <xf numFmtId="168" fontId="0" fillId="3" borderId="93" xfId="0" applyNumberFormat="1" applyFill="1" applyBorder="1"/>
    <xf numFmtId="168" fontId="0" fillId="3" borderId="92" xfId="0" applyNumberFormat="1" applyFill="1" applyBorder="1"/>
    <xf numFmtId="3" fontId="0" fillId="3" borderId="89" xfId="0" applyNumberFormat="1" applyFill="1" applyBorder="1"/>
    <xf numFmtId="3" fontId="0" fillId="3" borderId="90" xfId="0" applyNumberFormat="1" applyFill="1" applyBorder="1"/>
    <xf numFmtId="3" fontId="0" fillId="3" borderId="91" xfId="0" applyNumberFormat="1" applyFill="1" applyBorder="1"/>
    <xf numFmtId="3" fontId="0" fillId="3" borderId="93" xfId="0" applyNumberFormat="1" applyFill="1" applyBorder="1"/>
    <xf numFmtId="3" fontId="0" fillId="3" borderId="92" xfId="0" applyNumberFormat="1" applyFill="1" applyBorder="1"/>
    <xf numFmtId="0" fontId="0" fillId="3" borderId="92" xfId="0" applyFill="1" applyBorder="1"/>
    <xf numFmtId="0" fontId="24" fillId="13" borderId="0" xfId="0" applyFont="1" applyFill="1"/>
    <xf numFmtId="167" fontId="0" fillId="3" borderId="90" xfId="26" applyNumberFormat="1" applyFont="1" applyFill="1" applyBorder="1"/>
    <xf numFmtId="2" fontId="0" fillId="3" borderId="90" xfId="26" applyNumberFormat="1" applyFont="1" applyFill="1" applyBorder="1"/>
    <xf numFmtId="2" fontId="0" fillId="3" borderId="93" xfId="26" applyNumberFormat="1" applyFont="1" applyFill="1" applyBorder="1"/>
    <xf numFmtId="2" fontId="0" fillId="3" borderId="92" xfId="26" applyNumberFormat="1" applyFont="1" applyFill="1" applyBorder="1"/>
    <xf numFmtId="167" fontId="0" fillId="3" borderId="89" xfId="26" applyNumberFormat="1" applyFont="1" applyFill="1" applyBorder="1"/>
    <xf numFmtId="2" fontId="0" fillId="3" borderId="89" xfId="26" applyNumberFormat="1" applyFont="1" applyFill="1" applyBorder="1"/>
    <xf numFmtId="2" fontId="0" fillId="3" borderId="91" xfId="26" applyNumberFormat="1" applyFont="1" applyFill="1" applyBorder="1"/>
    <xf numFmtId="167" fontId="2" fillId="3" borderId="88" xfId="26" applyNumberFormat="1" applyFill="1" applyBorder="1"/>
    <xf numFmtId="167" fontId="2" fillId="3" borderId="87" xfId="26" applyNumberFormat="1" applyFill="1" applyBorder="1"/>
    <xf numFmtId="167" fontId="2" fillId="3" borderId="90" xfId="26" applyNumberFormat="1" applyFill="1" applyBorder="1"/>
    <xf numFmtId="167" fontId="2" fillId="3" borderId="92" xfId="26" applyNumberFormat="1" applyFill="1" applyBorder="1"/>
    <xf numFmtId="168" fontId="0" fillId="3" borderId="0" xfId="26" applyNumberFormat="1" applyFont="1" applyFill="1"/>
    <xf numFmtId="168" fontId="0" fillId="3" borderId="90" xfId="26" applyNumberFormat="1" applyFont="1" applyFill="1" applyBorder="1"/>
    <xf numFmtId="168" fontId="0" fillId="3" borderId="93" xfId="26" applyNumberFormat="1" applyFont="1" applyFill="1" applyBorder="1"/>
    <xf numFmtId="168" fontId="0" fillId="3" borderId="92" xfId="26" applyNumberFormat="1" applyFont="1" applyFill="1" applyBorder="1"/>
    <xf numFmtId="167" fontId="2" fillId="3" borderId="91" xfId="26" applyNumberFormat="1" applyFill="1" applyBorder="1"/>
    <xf numFmtId="3" fontId="0" fillId="13" borderId="0" xfId="0" applyNumberFormat="1" applyFill="1"/>
    <xf numFmtId="0" fontId="29" fillId="6" borderId="0" xfId="0" applyFont="1" applyFill="1"/>
    <xf numFmtId="3" fontId="2" fillId="3" borderId="0" xfId="26" applyNumberFormat="1" applyFill="1"/>
    <xf numFmtId="0" fontId="26" fillId="13" borderId="0" xfId="0" applyFont="1" applyFill="1"/>
    <xf numFmtId="2" fontId="0" fillId="3" borderId="89" xfId="0" applyNumberFormat="1" applyFill="1" applyBorder="1"/>
    <xf numFmtId="2" fontId="0" fillId="3" borderId="91" xfId="0" applyNumberFormat="1" applyFill="1" applyBorder="1"/>
    <xf numFmtId="0" fontId="1" fillId="7" borderId="94" xfId="0" applyFont="1" applyFill="1" applyBorder="1"/>
    <xf numFmtId="0" fontId="0" fillId="7" borderId="94" xfId="0" applyFill="1" applyBorder="1"/>
    <xf numFmtId="0" fontId="54" fillId="3" borderId="0" xfId="0" applyFont="1" applyFill="1"/>
    <xf numFmtId="2" fontId="54" fillId="3" borderId="0" xfId="0" applyNumberFormat="1" applyFont="1" applyFill="1"/>
    <xf numFmtId="2" fontId="1" fillId="3" borderId="0" xfId="0" applyNumberFormat="1" applyFont="1" applyFill="1"/>
    <xf numFmtId="43" fontId="1" fillId="3" borderId="0" xfId="0" applyNumberFormat="1" applyFont="1" applyFill="1"/>
    <xf numFmtId="43" fontId="1" fillId="3" borderId="0" xfId="26" applyFont="1" applyFill="1"/>
    <xf numFmtId="0" fontId="55" fillId="3" borderId="0" xfId="0" applyFont="1" applyFill="1"/>
    <xf numFmtId="2" fontId="0" fillId="15" borderId="0" xfId="26" applyNumberFormat="1" applyFont="1" applyFill="1"/>
    <xf numFmtId="2" fontId="1" fillId="15" borderId="0" xfId="0" applyNumberFormat="1" applyFont="1" applyFill="1"/>
    <xf numFmtId="2" fontId="1" fillId="0" borderId="0" xfId="0" applyNumberFormat="1" applyFont="1"/>
    <xf numFmtId="2" fontId="1" fillId="28" borderId="0" xfId="0" applyNumberFormat="1" applyFont="1" applyFill="1"/>
    <xf numFmtId="0" fontId="47" fillId="27" borderId="0" xfId="30" applyFont="1" applyFill="1" applyBorder="1" applyAlignment="1" applyProtection="1">
      <alignment horizontal="centerContinuous" vertical="center"/>
    </xf>
    <xf numFmtId="0" fontId="48" fillId="27" borderId="0" xfId="30" applyFont="1" applyFill="1" applyAlignment="1" applyProtection="1">
      <alignment vertical="center"/>
      <protection locked="0"/>
    </xf>
    <xf numFmtId="0" fontId="31" fillId="17" borderId="0" xfId="31" applyFont="1" applyFill="1" applyBorder="1" applyAlignment="1" applyProtection="1">
      <alignment vertical="center"/>
    </xf>
    <xf numFmtId="0" fontId="32" fillId="17" borderId="0" xfId="30" applyFont="1" applyFill="1" applyBorder="1" applyAlignment="1" applyProtection="1">
      <alignment vertical="center"/>
    </xf>
    <xf numFmtId="0" fontId="33" fillId="17" borderId="0" xfId="30" applyFont="1" applyFill="1" applyBorder="1" applyAlignment="1" applyProtection="1">
      <alignment vertical="center"/>
      <protection locked="0"/>
    </xf>
    <xf numFmtId="0" fontId="34" fillId="18" borderId="0" xfId="30" applyFont="1" applyFill="1" applyBorder="1" applyAlignment="1" applyProtection="1">
      <alignment vertical="center"/>
    </xf>
    <xf numFmtId="0" fontId="34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Continuous" vertical="center"/>
    </xf>
    <xf numFmtId="0" fontId="35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" vertical="center" wrapText="1"/>
    </xf>
    <xf numFmtId="0" fontId="38" fillId="24" borderId="0" xfId="30" applyFont="1" applyFill="1" applyAlignment="1" applyProtection="1">
      <alignment vertical="center"/>
      <protection locked="0"/>
    </xf>
    <xf numFmtId="0" fontId="36" fillId="19" borderId="0" xfId="30" applyFont="1" applyFill="1" applyBorder="1" applyAlignment="1" applyProtection="1">
      <alignment vertical="center"/>
    </xf>
    <xf numFmtId="0" fontId="34" fillId="19" borderId="0" xfId="30" applyFont="1" applyFill="1" applyBorder="1" applyAlignment="1" applyProtection="1">
      <alignment horizontal="centerContinuous" vertical="center" wrapText="1"/>
    </xf>
    <xf numFmtId="0" fontId="35" fillId="19" borderId="0" xfId="30" applyFont="1" applyFill="1" applyBorder="1" applyAlignment="1" applyProtection="1">
      <alignment horizontal="centerContinuous" vertical="center" wrapText="1"/>
    </xf>
    <xf numFmtId="9" fontId="34" fillId="18" borderId="0" xfId="30" applyNumberFormat="1" applyFont="1" applyFill="1" applyBorder="1" applyAlignment="1" applyProtection="1">
      <alignment horizontal="left" vertical="center"/>
    </xf>
    <xf numFmtId="169" fontId="34" fillId="18" borderId="0" xfId="30" applyNumberFormat="1" applyFont="1" applyFill="1" applyBorder="1" applyAlignment="1" applyProtection="1">
      <alignment horizontal="right" vertical="center"/>
    </xf>
    <xf numFmtId="0" fontId="34" fillId="18" borderId="0" xfId="30" applyNumberFormat="1" applyFont="1" applyFill="1" applyBorder="1" applyAlignment="1" applyProtection="1">
      <alignment vertical="center"/>
    </xf>
    <xf numFmtId="0" fontId="34" fillId="18" borderId="0" xfId="30" applyNumberFormat="1" applyFont="1" applyFill="1" applyBorder="1" applyAlignment="1" applyProtection="1">
      <alignment horizontal="center" vertical="center" wrapText="1"/>
    </xf>
    <xf numFmtId="169" fontId="34" fillId="19" borderId="0" xfId="30" applyNumberFormat="1" applyFont="1" applyFill="1" applyBorder="1" applyAlignment="1" applyProtection="1">
      <alignment horizontal="right" vertical="center"/>
    </xf>
    <xf numFmtId="0" fontId="34" fillId="19" borderId="0" xfId="30" applyNumberFormat="1" applyFont="1" applyFill="1" applyBorder="1" applyAlignment="1" applyProtection="1">
      <alignment horizontal="centerContinuous" vertical="center" wrapText="1"/>
    </xf>
    <xf numFmtId="0" fontId="38" fillId="20" borderId="0" xfId="30" applyNumberFormat="1" applyFont="1" applyFill="1" applyAlignment="1" applyProtection="1">
      <alignment vertical="center"/>
    </xf>
    <xf numFmtId="0" fontId="34" fillId="20" borderId="0" xfId="30" applyNumberFormat="1" applyFont="1" applyFill="1" applyAlignment="1" applyProtection="1">
      <alignment horizontal="centerContinuous" vertical="center"/>
    </xf>
    <xf numFmtId="0" fontId="34" fillId="20" borderId="0" xfId="30" applyNumberFormat="1" applyFont="1" applyFill="1" applyAlignment="1" applyProtection="1">
      <alignment horizontal="center" vertical="center"/>
    </xf>
    <xf numFmtId="0" fontId="38" fillId="24" borderId="0" xfId="30" applyNumberFormat="1" applyFont="1" applyFill="1" applyAlignment="1" applyProtection="1">
      <alignment vertical="center"/>
      <protection locked="0"/>
    </xf>
    <xf numFmtId="0" fontId="34" fillId="21" borderId="0" xfId="30" applyNumberFormat="1" applyFont="1" applyFill="1" applyBorder="1" applyAlignment="1" applyProtection="1">
      <alignment vertical="center"/>
    </xf>
    <xf numFmtId="0" fontId="34" fillId="21" borderId="0" xfId="30" applyFont="1" applyFill="1" applyBorder="1" applyAlignment="1" applyProtection="1">
      <alignment horizontal="centerContinuous" vertical="center"/>
    </xf>
    <xf numFmtId="0" fontId="34" fillId="21" borderId="0" xfId="30" applyNumberFormat="1" applyFont="1" applyFill="1" applyBorder="1" applyAlignment="1" applyProtection="1">
      <alignment horizontal="right" vertical="center"/>
    </xf>
    <xf numFmtId="0" fontId="34" fillId="21" borderId="0" xfId="30" quotePrefix="1" applyNumberFormat="1" applyFont="1" applyFill="1" applyBorder="1" applyAlignment="1" applyProtection="1">
      <alignment horizontal="right" vertical="center"/>
    </xf>
    <xf numFmtId="0" fontId="34" fillId="21" borderId="0" xfId="30" applyNumberFormat="1" applyFont="1" applyFill="1" applyBorder="1" applyAlignment="1" applyProtection="1">
      <alignment horizontal="center" vertical="center"/>
    </xf>
    <xf numFmtId="0" fontId="40" fillId="10" borderId="0" xfId="30" applyFont="1" applyFill="1" applyBorder="1" applyAlignment="1" applyProtection="1">
      <alignment horizontal="left" vertical="center"/>
    </xf>
    <xf numFmtId="172" fontId="40" fillId="10" borderId="0" xfId="30" applyNumberFormat="1" applyFont="1" applyFill="1" applyBorder="1" applyAlignment="1" applyProtection="1">
      <alignment horizontal="right" vertical="center"/>
    </xf>
    <xf numFmtId="173" fontId="40" fillId="10" borderId="28" xfId="32" applyNumberFormat="1" applyFont="1" applyFill="1" applyBorder="1" applyAlignment="1" applyProtection="1">
      <alignment horizontal="right" vertical="center"/>
    </xf>
    <xf numFmtId="173" fontId="40" fillId="10" borderId="95" xfId="32" applyNumberFormat="1" applyFont="1" applyFill="1" applyBorder="1" applyAlignment="1" applyProtection="1">
      <alignment horizontal="right" vertical="center"/>
    </xf>
    <xf numFmtId="176" fontId="40" fillId="10" borderId="0" xfId="32" applyNumberFormat="1" applyFont="1" applyFill="1" applyBorder="1" applyAlignment="1" applyProtection="1">
      <alignment horizontal="right" vertical="center" indent="2"/>
    </xf>
    <xf numFmtId="0" fontId="41" fillId="26" borderId="43" xfId="30" applyFont="1" applyFill="1" applyBorder="1" applyAlignment="1" applyProtection="1">
      <alignment horizontal="left" vertical="center"/>
    </xf>
    <xf numFmtId="172" fontId="41" fillId="26" borderId="43" xfId="30" applyNumberFormat="1" applyFont="1" applyFill="1" applyBorder="1" applyAlignment="1" applyProtection="1">
      <alignment horizontal="right" vertical="center"/>
    </xf>
    <xf numFmtId="175" fontId="41" fillId="26" borderId="43" xfId="32" applyNumberFormat="1" applyFont="1" applyFill="1" applyBorder="1" applyAlignment="1" applyProtection="1">
      <alignment horizontal="right" vertical="center"/>
    </xf>
    <xf numFmtId="176" fontId="41" fillId="26" borderId="43" xfId="32" applyNumberFormat="1" applyFont="1" applyFill="1" applyBorder="1" applyAlignment="1" applyProtection="1">
      <alignment horizontal="right" vertical="center" indent="1"/>
    </xf>
    <xf numFmtId="0" fontId="38" fillId="24" borderId="0" xfId="30" applyFont="1" applyFill="1" applyBorder="1" applyAlignment="1" applyProtection="1">
      <alignment horizontal="left" vertical="center"/>
    </xf>
    <xf numFmtId="172" fontId="38" fillId="24" borderId="0" xfId="30" applyNumberFormat="1" applyFont="1" applyFill="1" applyBorder="1" applyAlignment="1" applyProtection="1">
      <alignment horizontal="right" vertical="center"/>
    </xf>
    <xf numFmtId="172" fontId="43" fillId="25" borderId="0" xfId="30" applyNumberFormat="1" applyFont="1" applyFill="1" applyBorder="1" applyAlignment="1" applyProtection="1">
      <alignment horizontal="right" vertical="center"/>
    </xf>
    <xf numFmtId="173" fontId="38" fillId="24" borderId="28" xfId="32" applyNumberFormat="1" applyFont="1" applyFill="1" applyBorder="1" applyAlignment="1" applyProtection="1">
      <alignment horizontal="right" vertical="center"/>
    </xf>
    <xf numFmtId="173" fontId="38" fillId="24" borderId="95" xfId="32" applyNumberFormat="1" applyFont="1" applyFill="1" applyBorder="1" applyAlignment="1" applyProtection="1">
      <alignment horizontal="right" vertical="center"/>
    </xf>
    <xf numFmtId="176" fontId="38" fillId="24" borderId="0" xfId="32" applyNumberFormat="1" applyFont="1" applyFill="1" applyBorder="1" applyAlignment="1" applyProtection="1">
      <alignment horizontal="right" vertical="center" indent="2"/>
    </xf>
    <xf numFmtId="0" fontId="38" fillId="0" borderId="0" xfId="30" applyFont="1" applyFill="1" applyBorder="1" applyAlignment="1" applyProtection="1">
      <alignment horizontal="left" vertical="center"/>
    </xf>
    <xf numFmtId="172" fontId="38" fillId="13" borderId="0" xfId="30" applyNumberFormat="1" applyFont="1" applyFill="1" applyBorder="1" applyAlignment="1" applyProtection="1">
      <alignment horizontal="right" vertical="center"/>
    </xf>
    <xf numFmtId="172" fontId="38" fillId="0" borderId="0" xfId="30" applyNumberFormat="1" applyFont="1" applyFill="1" applyBorder="1" applyAlignment="1" applyProtection="1">
      <alignment horizontal="right" vertical="center"/>
    </xf>
    <xf numFmtId="175" fontId="38" fillId="13" borderId="0" xfId="32" applyNumberFormat="1" applyFont="1" applyFill="1" applyBorder="1" applyAlignment="1" applyProtection="1">
      <alignment horizontal="right" vertical="center"/>
    </xf>
    <xf numFmtId="175" fontId="38" fillId="0" borderId="0" xfId="32" applyNumberFormat="1" applyFont="1" applyFill="1" applyBorder="1" applyAlignment="1" applyProtection="1">
      <alignment horizontal="right" vertical="center"/>
    </xf>
    <xf numFmtId="176" fontId="38" fillId="13" borderId="0" xfId="32" applyNumberFormat="1" applyFont="1" applyFill="1" applyBorder="1" applyAlignment="1" applyProtection="1">
      <alignment horizontal="right" vertical="center" indent="1"/>
    </xf>
    <xf numFmtId="176" fontId="38" fillId="0" borderId="0" xfId="32" applyNumberFormat="1" applyFont="1" applyFill="1" applyBorder="1" applyAlignment="1" applyProtection="1">
      <alignment horizontal="right" vertical="center" indent="1"/>
    </xf>
    <xf numFmtId="172" fontId="38" fillId="25" borderId="0" xfId="30" applyNumberFormat="1" applyFont="1" applyFill="1" applyBorder="1" applyAlignment="1" applyProtection="1">
      <alignment horizontal="right" vertical="center"/>
    </xf>
    <xf numFmtId="0" fontId="38" fillId="24" borderId="0" xfId="30" applyFont="1" applyFill="1" applyBorder="1" applyAlignment="1" applyProtection="1">
      <alignment vertical="center"/>
      <protection locked="0"/>
    </xf>
    <xf numFmtId="184" fontId="38" fillId="24" borderId="0" xfId="30" applyNumberFormat="1" applyFont="1" applyFill="1" applyAlignment="1" applyProtection="1">
      <alignment vertical="center"/>
      <protection locked="0"/>
    </xf>
    <xf numFmtId="0" fontId="38" fillId="24" borderId="96" xfId="30" applyFont="1" applyFill="1" applyBorder="1" applyAlignment="1" applyProtection="1">
      <alignment horizontal="left" vertical="center"/>
    </xf>
    <xf numFmtId="172" fontId="38" fillId="24" borderId="96" xfId="30" applyNumberFormat="1" applyFont="1" applyFill="1" applyBorder="1" applyAlignment="1" applyProtection="1">
      <alignment horizontal="right" vertical="center"/>
    </xf>
    <xf numFmtId="172" fontId="38" fillId="25" borderId="96" xfId="30" applyNumberFormat="1" applyFont="1" applyFill="1" applyBorder="1" applyAlignment="1" applyProtection="1">
      <alignment horizontal="right" vertical="center"/>
    </xf>
    <xf numFmtId="173" fontId="38" fillId="24" borderId="97" xfId="32" applyNumberFormat="1" applyFont="1" applyFill="1" applyBorder="1" applyAlignment="1" applyProtection="1">
      <alignment horizontal="right" vertical="center"/>
    </xf>
    <xf numFmtId="173" fontId="38" fillId="24" borderId="98" xfId="32" applyNumberFormat="1" applyFont="1" applyFill="1" applyBorder="1" applyAlignment="1" applyProtection="1">
      <alignment horizontal="right" vertical="center"/>
    </xf>
    <xf numFmtId="176" fontId="38" fillId="24" borderId="96" xfId="32" applyNumberFormat="1" applyFont="1" applyFill="1" applyBorder="1" applyAlignment="1" applyProtection="1">
      <alignment horizontal="right" vertical="center" indent="2"/>
    </xf>
    <xf numFmtId="0" fontId="36" fillId="24" borderId="0" xfId="30" applyFont="1" applyFill="1" applyAlignment="1" applyProtection="1">
      <alignment vertical="center"/>
      <protection locked="0"/>
    </xf>
    <xf numFmtId="176" fontId="40" fillId="10" borderId="84" xfId="32" applyNumberFormat="1" applyFont="1" applyFill="1" applyBorder="1" applyAlignment="1" applyProtection="1">
      <alignment horizontal="right" vertical="center" indent="2"/>
    </xf>
    <xf numFmtId="0" fontId="41" fillId="26" borderId="57" xfId="30" applyFont="1" applyFill="1" applyBorder="1" applyAlignment="1" applyProtection="1">
      <alignment horizontal="left" vertical="center"/>
    </xf>
    <xf numFmtId="172" fontId="41" fillId="26" borderId="57" xfId="30" applyNumberFormat="1" applyFont="1" applyFill="1" applyBorder="1" applyAlignment="1" applyProtection="1">
      <alignment horizontal="right" vertical="center"/>
    </xf>
    <xf numFmtId="175" fontId="41" fillId="26" borderId="57" xfId="32" applyNumberFormat="1" applyFont="1" applyFill="1" applyBorder="1" applyAlignment="1" applyProtection="1">
      <alignment horizontal="right" vertical="center"/>
    </xf>
    <xf numFmtId="176" fontId="41" fillId="26" borderId="57" xfId="32" applyNumberFormat="1" applyFont="1" applyFill="1" applyBorder="1" applyAlignment="1" applyProtection="1">
      <alignment horizontal="right" vertical="center" indent="1"/>
    </xf>
    <xf numFmtId="176" fontId="41" fillId="26" borderId="85" xfId="32" applyNumberFormat="1" applyFont="1" applyFill="1" applyBorder="1" applyAlignment="1" applyProtection="1">
      <alignment horizontal="right" vertical="center" indent="1"/>
    </xf>
    <xf numFmtId="0" fontId="42" fillId="24" borderId="96" xfId="30" applyFont="1" applyFill="1" applyBorder="1" applyAlignment="1" applyProtection="1">
      <alignment horizontal="left" vertical="center"/>
    </xf>
    <xf numFmtId="172" fontId="42" fillId="24" borderId="96" xfId="30" applyNumberFormat="1" applyFont="1" applyFill="1" applyBorder="1" applyAlignment="1" applyProtection="1">
      <alignment horizontal="right" vertical="center"/>
    </xf>
    <xf numFmtId="172" fontId="42" fillId="25" borderId="96" xfId="30" applyNumberFormat="1" applyFont="1" applyFill="1" applyBorder="1" applyAlignment="1" applyProtection="1">
      <alignment horizontal="right" vertical="center"/>
    </xf>
    <xf numFmtId="176" fontId="42" fillId="24" borderId="96" xfId="32" applyNumberFormat="1" applyFont="1" applyFill="1" applyBorder="1" applyAlignment="1" applyProtection="1">
      <alignment horizontal="right" vertical="center" indent="2"/>
    </xf>
    <xf numFmtId="0" fontId="42" fillId="0" borderId="0" xfId="30" applyFont="1" applyFill="1" applyBorder="1" applyAlignment="1" applyProtection="1">
      <alignment horizontal="left" vertical="center"/>
    </xf>
    <xf numFmtId="172" fontId="42" fillId="13" borderId="0" xfId="30" applyNumberFormat="1" applyFont="1" applyFill="1" applyBorder="1" applyAlignment="1" applyProtection="1">
      <alignment horizontal="right" vertical="center"/>
    </xf>
    <xf numFmtId="172" fontId="42" fillId="0" borderId="0" xfId="30" applyNumberFormat="1" applyFont="1" applyFill="1" applyBorder="1" applyAlignment="1" applyProtection="1">
      <alignment horizontal="right" vertical="center"/>
    </xf>
    <xf numFmtId="175" fontId="42" fillId="13" borderId="0" xfId="32" applyNumberFormat="1" applyFont="1" applyFill="1" applyBorder="1" applyAlignment="1" applyProtection="1">
      <alignment horizontal="right" vertical="center"/>
    </xf>
    <xf numFmtId="175" fontId="42" fillId="0" borderId="0" xfId="32" applyNumberFormat="1" applyFont="1" applyFill="1" applyBorder="1" applyAlignment="1" applyProtection="1">
      <alignment horizontal="right" vertical="center"/>
    </xf>
    <xf numFmtId="176" fontId="42" fillId="13" borderId="0" xfId="32" applyNumberFormat="1" applyFont="1" applyFill="1" applyBorder="1" applyAlignment="1" applyProtection="1">
      <alignment horizontal="right" vertical="center" indent="1"/>
    </xf>
    <xf numFmtId="176" fontId="42" fillId="0" borderId="0" xfId="32" applyNumberFormat="1" applyFont="1" applyFill="1" applyBorder="1" applyAlignment="1" applyProtection="1">
      <alignment horizontal="right" vertical="center" indent="1"/>
    </xf>
    <xf numFmtId="0" fontId="42" fillId="24" borderId="0" xfId="30" applyFont="1" applyFill="1" applyBorder="1" applyAlignment="1" applyProtection="1">
      <alignment horizontal="left" vertical="center"/>
    </xf>
    <xf numFmtId="172" fontId="42" fillId="24" borderId="0" xfId="30" applyNumberFormat="1" applyFont="1" applyFill="1" applyBorder="1" applyAlignment="1" applyProtection="1">
      <alignment horizontal="right" vertical="center"/>
    </xf>
    <xf numFmtId="172" fontId="42" fillId="25" borderId="0" xfId="30" applyNumberFormat="1" applyFont="1" applyFill="1" applyBorder="1" applyAlignment="1" applyProtection="1">
      <alignment horizontal="right" vertical="center"/>
    </xf>
    <xf numFmtId="173" fontId="42" fillId="24" borderId="28" xfId="32" applyNumberFormat="1" applyFont="1" applyFill="1" applyBorder="1" applyAlignment="1" applyProtection="1">
      <alignment horizontal="right" vertical="center"/>
    </xf>
    <xf numFmtId="173" fontId="42" fillId="24" borderId="95" xfId="32" applyNumberFormat="1" applyFont="1" applyFill="1" applyBorder="1" applyAlignment="1" applyProtection="1">
      <alignment horizontal="right" vertical="center"/>
    </xf>
    <xf numFmtId="176" fontId="42" fillId="24" borderId="0" xfId="32" applyNumberFormat="1" applyFont="1" applyFill="1" applyBorder="1" applyAlignment="1" applyProtection="1">
      <alignment horizontal="right" vertical="center" indent="2"/>
    </xf>
    <xf numFmtId="0" fontId="42" fillId="3" borderId="0" xfId="30" applyFont="1" applyFill="1" applyBorder="1" applyAlignment="1" applyProtection="1">
      <alignment horizontal="left" vertical="center"/>
    </xf>
    <xf numFmtId="0" fontId="38" fillId="24" borderId="78" xfId="30" applyFont="1" applyFill="1" applyBorder="1" applyAlignment="1" applyProtection="1">
      <alignment horizontal="left" vertical="center"/>
    </xf>
    <xf numFmtId="172" fontId="38" fillId="24" borderId="78" xfId="30" applyNumberFormat="1" applyFont="1" applyFill="1" applyBorder="1" applyAlignment="1" applyProtection="1">
      <alignment horizontal="right" vertical="center"/>
    </xf>
    <xf numFmtId="172" fontId="38" fillId="25" borderId="78" xfId="30" applyNumberFormat="1" applyFont="1" applyFill="1" applyBorder="1" applyAlignment="1" applyProtection="1">
      <alignment horizontal="right" vertical="center"/>
    </xf>
    <xf numFmtId="173" fontId="38" fillId="24" borderId="99" xfId="32" applyNumberFormat="1" applyFont="1" applyFill="1" applyBorder="1" applyAlignment="1" applyProtection="1">
      <alignment horizontal="right" vertical="center"/>
    </xf>
    <xf numFmtId="173" fontId="38" fillId="24" borderId="100" xfId="32" applyNumberFormat="1" applyFont="1" applyFill="1" applyBorder="1" applyAlignment="1" applyProtection="1">
      <alignment horizontal="right" vertical="center"/>
    </xf>
    <xf numFmtId="176" fontId="38" fillId="24" borderId="78" xfId="32" applyNumberFormat="1" applyFont="1" applyFill="1" applyBorder="1" applyAlignment="1" applyProtection="1">
      <alignment horizontal="right" vertical="center" indent="2"/>
    </xf>
    <xf numFmtId="0" fontId="40" fillId="10" borderId="101" xfId="30" applyFont="1" applyFill="1" applyBorder="1" applyAlignment="1" applyProtection="1">
      <alignment horizontal="left" vertical="center"/>
    </xf>
    <xf numFmtId="172" fontId="40" fillId="10" borderId="101" xfId="30" applyNumberFormat="1" applyFont="1" applyFill="1" applyBorder="1" applyAlignment="1" applyProtection="1">
      <alignment horizontal="right" vertical="center"/>
    </xf>
    <xf numFmtId="173" fontId="40" fillId="10" borderId="102" xfId="32" applyNumberFormat="1" applyFont="1" applyFill="1" applyBorder="1" applyAlignment="1" applyProtection="1">
      <alignment horizontal="right" vertical="center"/>
    </xf>
    <xf numFmtId="173" fontId="40" fillId="10" borderId="103" xfId="32" applyNumberFormat="1" applyFont="1" applyFill="1" applyBorder="1" applyAlignment="1" applyProtection="1">
      <alignment horizontal="right" vertical="center"/>
    </xf>
    <xf numFmtId="176" fontId="40" fillId="10" borderId="104" xfId="32" applyNumberFormat="1" applyFont="1" applyFill="1" applyBorder="1" applyAlignment="1" applyProtection="1">
      <alignment horizontal="right" vertical="center" indent="2"/>
    </xf>
    <xf numFmtId="0" fontId="41" fillId="26" borderId="105" xfId="30" applyFont="1" applyFill="1" applyBorder="1" applyAlignment="1" applyProtection="1">
      <alignment horizontal="left" vertical="center"/>
    </xf>
    <xf numFmtId="172" fontId="41" fillId="26" borderId="105" xfId="30" applyNumberFormat="1" applyFont="1" applyFill="1" applyBorder="1" applyAlignment="1" applyProtection="1">
      <alignment horizontal="right" vertical="center"/>
    </xf>
    <xf numFmtId="175" fontId="41" fillId="26" borderId="105" xfId="32" applyNumberFormat="1" applyFont="1" applyFill="1" applyBorder="1" applyAlignment="1" applyProtection="1">
      <alignment horizontal="right" vertical="center"/>
    </xf>
    <xf numFmtId="176" fontId="41" fillId="26" borderId="105" xfId="32" applyNumberFormat="1" applyFont="1" applyFill="1" applyBorder="1" applyAlignment="1" applyProtection="1">
      <alignment horizontal="right" vertical="center" indent="1"/>
    </xf>
    <xf numFmtId="176" fontId="41" fillId="26" borderId="106" xfId="32" applyNumberFormat="1" applyFont="1" applyFill="1" applyBorder="1" applyAlignment="1" applyProtection="1">
      <alignment horizontal="right" vertical="center" indent="1"/>
    </xf>
    <xf numFmtId="0" fontId="44" fillId="24" borderId="0" xfId="30" applyFont="1" applyFill="1" applyAlignment="1" applyProtection="1">
      <alignment vertical="center"/>
    </xf>
    <xf numFmtId="0" fontId="45" fillId="24" borderId="0" xfId="30" applyFont="1" applyFill="1" applyAlignment="1" applyProtection="1">
      <alignment vertical="center"/>
    </xf>
    <xf numFmtId="0" fontId="45" fillId="24" borderId="0" xfId="30" applyFont="1" applyFill="1" applyBorder="1" applyAlignment="1" applyProtection="1">
      <alignment vertical="center"/>
    </xf>
    <xf numFmtId="0" fontId="45" fillId="24" borderId="0" xfId="30" applyFont="1" applyFill="1" applyAlignment="1" applyProtection="1">
      <alignment horizontal="right" vertical="center"/>
    </xf>
    <xf numFmtId="0" fontId="45" fillId="24" borderId="0" xfId="30" applyFont="1" applyFill="1" applyAlignment="1" applyProtection="1">
      <alignment vertical="center"/>
      <protection locked="0"/>
    </xf>
    <xf numFmtId="43" fontId="0" fillId="10" borderId="0" xfId="26" applyFont="1" applyFill="1"/>
    <xf numFmtId="43" fontId="0" fillId="13" borderId="0" xfId="26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10" borderId="0" xfId="0" applyFont="1" applyFill="1"/>
    <xf numFmtId="0" fontId="0" fillId="10" borderId="0" xfId="0" quotePrefix="1" applyFont="1" applyFill="1"/>
    <xf numFmtId="0" fontId="0" fillId="3" borderId="0" xfId="0" applyFont="1" applyFill="1"/>
    <xf numFmtId="0" fontId="1" fillId="10" borderId="94" xfId="0" applyFont="1" applyFill="1" applyBorder="1"/>
    <xf numFmtId="0" fontId="0" fillId="10" borderId="94" xfId="0" applyFont="1" applyFill="1" applyBorder="1"/>
    <xf numFmtId="43" fontId="0" fillId="15" borderId="0" xfId="26" applyFont="1" applyFill="1"/>
    <xf numFmtId="43" fontId="0" fillId="15" borderId="0" xfId="0" applyNumberFormat="1" applyFont="1" applyFill="1"/>
    <xf numFmtId="43" fontId="0" fillId="3" borderId="0" xfId="0" applyNumberFormat="1" applyFont="1" applyFill="1"/>
    <xf numFmtId="0" fontId="0" fillId="6" borderId="0" xfId="0" applyFont="1" applyFill="1"/>
    <xf numFmtId="2" fontId="0" fillId="3" borderId="0" xfId="0" applyNumberFormat="1" applyFont="1" applyFill="1"/>
    <xf numFmtId="43" fontId="1" fillId="10" borderId="94" xfId="26" applyFont="1" applyFill="1" applyBorder="1"/>
    <xf numFmtId="0" fontId="0" fillId="3" borderId="107" xfId="0" applyFont="1" applyFill="1" applyBorder="1"/>
    <xf numFmtId="0" fontId="0" fillId="3" borderId="108" xfId="0" applyFont="1" applyFill="1" applyBorder="1"/>
    <xf numFmtId="2" fontId="0" fillId="3" borderId="108" xfId="26" applyNumberFormat="1" applyFont="1" applyFill="1" applyBorder="1"/>
    <xf numFmtId="0" fontId="0" fillId="15" borderId="0" xfId="0" applyFill="1"/>
    <xf numFmtId="2" fontId="0" fillId="15" borderId="0" xfId="0" applyNumberFormat="1" applyFill="1"/>
    <xf numFmtId="0" fontId="21" fillId="9" borderId="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/>
    </xf>
    <xf numFmtId="0" fontId="1" fillId="3" borderId="86" xfId="0" applyFont="1" applyFill="1" applyBorder="1" applyAlignment="1">
      <alignment horizontal="center"/>
    </xf>
    <xf numFmtId="0" fontId="1" fillId="3" borderId="88" xfId="0" applyFont="1" applyFill="1" applyBorder="1" applyAlignment="1">
      <alignment horizontal="center"/>
    </xf>
    <xf numFmtId="0" fontId="1" fillId="3" borderId="87" xfId="0" applyFont="1" applyFill="1" applyBorder="1" applyAlignment="1">
      <alignment horizontal="center"/>
    </xf>
    <xf numFmtId="0" fontId="0" fillId="3" borderId="89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9" fontId="34" fillId="22" borderId="54" xfId="0" applyNumberFormat="1" applyFont="1" applyFill="1" applyBorder="1" applyAlignment="1">
      <alignment horizontal="center" vertical="center"/>
    </xf>
    <xf numFmtId="9" fontId="34" fillId="22" borderId="55" xfId="0" applyNumberFormat="1" applyFont="1" applyFill="1" applyBorder="1" applyAlignment="1">
      <alignment horizontal="center" vertical="center"/>
    </xf>
    <xf numFmtId="9" fontId="34" fillId="22" borderId="56" xfId="0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11" fontId="34" fillId="19" borderId="0" xfId="0" applyNumberFormat="1" applyFont="1" applyFill="1" applyAlignment="1">
      <alignment horizontal="center" vertical="center" wrapText="1"/>
    </xf>
    <xf numFmtId="0" fontId="34" fillId="19" borderId="18" xfId="0" applyFont="1" applyFill="1" applyBorder="1" applyAlignment="1">
      <alignment horizontal="center" vertical="center" wrapText="1"/>
    </xf>
    <xf numFmtId="169" fontId="34" fillId="20" borderId="0" xfId="0" applyNumberFormat="1" applyFont="1" applyFill="1" applyAlignment="1">
      <alignment horizontal="center" vertical="center"/>
    </xf>
    <xf numFmtId="0" fontId="34" fillId="21" borderId="0" xfId="0" applyFont="1" applyFill="1" applyAlignment="1">
      <alignment horizontal="center" vertical="center"/>
    </xf>
    <xf numFmtId="9" fontId="34" fillId="22" borderId="22" xfId="0" applyNumberFormat="1" applyFont="1" applyFill="1" applyBorder="1" applyAlignment="1">
      <alignment horizontal="center" vertical="center"/>
    </xf>
    <xf numFmtId="9" fontId="34" fillId="22" borderId="23" xfId="0" applyNumberFormat="1" applyFont="1" applyFill="1" applyBorder="1" applyAlignment="1">
      <alignment horizontal="center" vertical="center"/>
    </xf>
    <xf numFmtId="9" fontId="34" fillId="22" borderId="24" xfId="0" applyNumberFormat="1" applyFont="1" applyFill="1" applyBorder="1" applyAlignment="1">
      <alignment horizontal="center" vertical="center"/>
    </xf>
    <xf numFmtId="0" fontId="30" fillId="16" borderId="0" xfId="1" applyFont="1" applyFill="1" applyAlignment="1">
      <alignment horizontal="center" vertical="center" wrapText="1"/>
    </xf>
    <xf numFmtId="0" fontId="34" fillId="18" borderId="13" xfId="0" applyFont="1" applyFill="1" applyBorder="1" applyAlignment="1">
      <alignment horizontal="center" vertical="center" wrapText="1"/>
    </xf>
    <xf numFmtId="0" fontId="35" fillId="18" borderId="13" xfId="0" applyFont="1" applyFill="1" applyBorder="1" applyAlignment="1">
      <alignment horizontal="center" vertical="center" wrapText="1"/>
    </xf>
    <xf numFmtId="0" fontId="34" fillId="19" borderId="13" xfId="0" applyFont="1" applyFill="1" applyBorder="1" applyAlignment="1">
      <alignment horizontal="center" vertical="center" wrapText="1"/>
    </xf>
    <xf numFmtId="0" fontId="35" fillId="19" borderId="13" xfId="0" applyFont="1" applyFill="1" applyBorder="1" applyAlignment="1">
      <alignment horizontal="center" vertical="center" wrapText="1"/>
    </xf>
    <xf numFmtId="0" fontId="34" fillId="19" borderId="16" xfId="0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 wrapText="1"/>
    </xf>
    <xf numFmtId="0" fontId="34" fillId="19" borderId="18" xfId="1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/>
    </xf>
    <xf numFmtId="0" fontId="35" fillId="19" borderId="0" xfId="1" applyFont="1" applyFill="1" applyAlignment="1">
      <alignment horizontal="center" vertical="center" wrapText="1"/>
    </xf>
    <xf numFmtId="0" fontId="0" fillId="3" borderId="86" xfId="0" applyFill="1" applyBorder="1" applyAlignment="1">
      <alignment horizontal="center"/>
    </xf>
    <xf numFmtId="0" fontId="0" fillId="3" borderId="88" xfId="0" applyFill="1" applyBorder="1" applyAlignment="1">
      <alignment horizontal="center"/>
    </xf>
    <xf numFmtId="0" fontId="0" fillId="3" borderId="87" xfId="0" applyFill="1" applyBorder="1" applyAlignment="1">
      <alignment horizontal="center"/>
    </xf>
    <xf numFmtId="167" fontId="0" fillId="3" borderId="86" xfId="26" applyNumberFormat="1" applyFont="1" applyFill="1" applyBorder="1" applyAlignment="1">
      <alignment horizontal="center"/>
    </xf>
    <xf numFmtId="167" fontId="0" fillId="3" borderId="88" xfId="26" applyNumberFormat="1" applyFont="1" applyFill="1" applyBorder="1" applyAlignment="1">
      <alignment horizontal="center"/>
    </xf>
    <xf numFmtId="167" fontId="0" fillId="3" borderId="87" xfId="26" applyNumberFormat="1" applyFont="1" applyFill="1" applyBorder="1" applyAlignment="1">
      <alignment horizontal="center"/>
    </xf>
    <xf numFmtId="0" fontId="34" fillId="19" borderId="0" xfId="30" applyFont="1" applyFill="1" applyBorder="1" applyAlignment="1" applyProtection="1">
      <alignment horizontal="center" vertical="center"/>
    </xf>
    <xf numFmtId="0" fontId="34" fillId="19" borderId="0" xfId="30" applyNumberFormat="1" applyFont="1" applyFill="1" applyBorder="1" applyAlignment="1" applyProtection="1">
      <alignment horizontal="center" vertical="center"/>
    </xf>
  </cellXfs>
  <cellStyles count="33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" xfId="26" builtinId="3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7" builtinId="8"/>
    <cellStyle name="Hyperlink 2" xfId="14" xr:uid="{00000000-0005-0000-0000-00000E000000}"/>
    <cellStyle name="Hyperlink 3" xfId="31" xr:uid="{9C4D75D1-A966-4A6A-A671-FD28222EB64A}"/>
    <cellStyle name="Neutral" xfId="29" builtinId="28"/>
    <cellStyle name="Normal" xfId="0" builtinId="0"/>
    <cellStyle name="Normal 2" xfId="1" xr:uid="{00000000-0005-0000-0000-000010000000}"/>
    <cellStyle name="Normal 2 2" xfId="30" xr:uid="{2F8D9D14-F70A-4BD7-BD82-90410A7E4E18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8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4" xfId="32" xr:uid="{58AB40BE-3C29-42A9-9B5B-D65FFEAA660B}"/>
    <cellStyle name="Percent 8" xfId="23" xr:uid="{00000000-0005-0000-0000-000019000000}"/>
  </cellStyles>
  <dxfs count="21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35" formatCode="_(* #,##0.00_);_(* \(#,##0.00\);_(* &quot;-&quot;??_);_(@_)"/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theme="5" tint="-0.24994659260841701"/>
      </font>
    </dxf>
  </dxfs>
  <tableStyles count="0" defaultTableStyle="TableStyleMedium2" defaultPivotStyle="PivotStyleLight16"/>
  <colors>
    <mruColors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19482323232324"/>
          <c:y val="4.4081945458242677E-2"/>
          <c:w val="0.86337335858585862"/>
          <c:h val="0.6975930960634068"/>
        </c:manualLayout>
      </c:layout>
      <c:lineChart>
        <c:grouping val="standard"/>
        <c:varyColors val="0"/>
        <c:ser>
          <c:idx val="5"/>
          <c:order val="0"/>
          <c:tx>
            <c:strRef>
              <c:f>'F1. Carbon prices'!$BM$48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prices'!$BZ$48:$CD$48</c:f>
              <c:numCache>
                <c:formatCode>#,##0</c:formatCode>
                <c:ptCount val="5"/>
                <c:pt idx="0">
                  <c:v>0</c:v>
                </c:pt>
                <c:pt idx="1">
                  <c:v>10.22388927900762</c:v>
                </c:pt>
                <c:pt idx="2">
                  <c:v>58.060006559972081</c:v>
                </c:pt>
                <c:pt idx="3">
                  <c:v>104.52425998995484</c:v>
                </c:pt>
                <c:pt idx="4">
                  <c:v>186.46864629498015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4-4F0A-BF75-90D409BE2AC4}"/>
            </c:ext>
          </c:extLst>
        </c:ser>
        <c:ser>
          <c:idx val="4"/>
          <c:order val="1"/>
          <c:tx>
            <c:strRef>
              <c:f>'F1. Carbon prices'!$BM$43</c:f>
              <c:strCache>
                <c:ptCount val="1"/>
                <c:pt idx="0">
                  <c:v>Africa and ME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prices'!$BZ$43:$CD$43</c:f>
              <c:numCache>
                <c:formatCode>#,##0</c:formatCode>
                <c:ptCount val="5"/>
                <c:pt idx="0">
                  <c:v>0</c:v>
                </c:pt>
                <c:pt idx="1">
                  <c:v>16.029654229206567</c:v>
                </c:pt>
                <c:pt idx="2">
                  <c:v>79.131512754768792</c:v>
                </c:pt>
                <c:pt idx="3">
                  <c:v>125.11763630513981</c:v>
                </c:pt>
                <c:pt idx="4">
                  <c:v>197.64993243194976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F0A-BF75-90D409BE2AC4}"/>
            </c:ext>
          </c:extLst>
        </c:ser>
        <c:ser>
          <c:idx val="0"/>
          <c:order val="2"/>
          <c:tx>
            <c:strRef>
              <c:f>'F1. Carbon prices'!$BM$44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prices'!$BZ$44:$CD$44</c:f>
              <c:numCache>
                <c:formatCode>#,##0</c:formatCode>
                <c:ptCount val="5"/>
                <c:pt idx="0">
                  <c:v>0</c:v>
                </c:pt>
                <c:pt idx="1">
                  <c:v>9.1744064050945227</c:v>
                </c:pt>
                <c:pt idx="2">
                  <c:v>54.251002050026294</c:v>
                </c:pt>
                <c:pt idx="3">
                  <c:v>100.80168493839446</c:v>
                </c:pt>
                <c:pt idx="4">
                  <c:v>184.44745384063017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4-4F0A-BF75-90D409BE2AC4}"/>
            </c:ext>
          </c:extLst>
        </c:ser>
        <c:ser>
          <c:idx val="2"/>
          <c:order val="3"/>
          <c:tx>
            <c:strRef>
              <c:f>'F1. Carbon prices'!$BM$46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prices'!$BZ$46:$CD$46</c:f>
              <c:numCache>
                <c:formatCode>#,##0</c:formatCode>
                <c:ptCount val="5"/>
                <c:pt idx="0">
                  <c:v>0</c:v>
                </c:pt>
                <c:pt idx="1">
                  <c:v>47.260561606939426</c:v>
                </c:pt>
                <c:pt idx="2">
                  <c:v>192.48130626586678</c:v>
                </c:pt>
                <c:pt idx="3">
                  <c:v>235.89542937998709</c:v>
                </c:pt>
                <c:pt idx="4">
                  <c:v>257.79734017288166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4-4F0A-BF75-90D409BE2AC4}"/>
            </c:ext>
          </c:extLst>
        </c:ser>
        <c:ser>
          <c:idx val="3"/>
          <c:order val="4"/>
          <c:tx>
            <c:strRef>
              <c:f>'F1. Carbon prices'!$BM$47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prices'!$BZ$47:$CD$47</c:f>
              <c:numCache>
                <c:formatCode>#,##0</c:formatCode>
                <c:ptCount val="5"/>
                <c:pt idx="0">
                  <c:v>0</c:v>
                </c:pt>
                <c:pt idx="1">
                  <c:v>12.947044918123366</c:v>
                </c:pt>
                <c:pt idx="2">
                  <c:v>67.943457132158386</c:v>
                </c:pt>
                <c:pt idx="3">
                  <c:v>114.18344690540289</c:v>
                </c:pt>
                <c:pt idx="4">
                  <c:v>191.71315458245607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4-4F0A-BF75-90D409BE2AC4}"/>
            </c:ext>
          </c:extLst>
        </c:ser>
        <c:ser>
          <c:idx val="1"/>
          <c:order val="5"/>
          <c:tx>
            <c:strRef>
              <c:f>'F1. Carbon prices'!$BM$45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prices'!$BZ$45:$CD$45</c:f>
              <c:numCache>
                <c:formatCode>#,##0</c:formatCode>
                <c:ptCount val="5"/>
                <c:pt idx="0">
                  <c:v>0</c:v>
                </c:pt>
                <c:pt idx="1">
                  <c:v>16.790908486904616</c:v>
                </c:pt>
                <c:pt idx="2">
                  <c:v>81.894417203105121</c:v>
                </c:pt>
                <c:pt idx="3">
                  <c:v>127.81784816951706</c:v>
                </c:pt>
                <c:pt idx="4">
                  <c:v>199.11602721038491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4-4F0A-BF75-90D409BE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4759"/>
        <c:axId val="86417055"/>
      </c:lineChart>
      <c:catAx>
        <c:axId val="86414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055"/>
        <c:crosses val="autoZero"/>
        <c:auto val="1"/>
        <c:lblAlgn val="ctr"/>
        <c:lblOffset val="100"/>
        <c:noMultiLvlLbl val="0"/>
      </c:catAx>
      <c:valAx>
        <c:axId val="8641705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2016US$/tCO</a:t>
                </a:r>
                <a:r>
                  <a:rPr lang="en-GB" sz="1600" baseline="-25000"/>
                  <a:t>2</a:t>
                </a:r>
              </a:p>
            </c:rich>
          </c:tx>
          <c:layout>
            <c:manualLayout>
              <c:xMode val="edge"/>
              <c:yMode val="edge"/>
              <c:x val="6.4141414141414138E-3"/>
              <c:y val="0.2434584463889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759"/>
        <c:crosses val="autoZero"/>
        <c:crossBetween val="between"/>
        <c:majorUnit val="1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</a:t>
            </a:r>
            <a:r>
              <a:rPr lang="en-GB" sz="1400" baseline="0"/>
              <a:t> oil production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0603674540682"/>
          <c:y val="0.1487751759602233"/>
          <c:w val="0.62262729658792637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production'!$I$14,'F2. Fossil fuel production'!$K$14:$N$14)</c:f>
              <c:numCache>
                <c:formatCode>#,##0</c:formatCode>
                <c:ptCount val="5"/>
                <c:pt idx="0">
                  <c:v>94.624700000000004</c:v>
                </c:pt>
                <c:pt idx="1">
                  <c:v>104.08249000000001</c:v>
                </c:pt>
                <c:pt idx="2">
                  <c:v>109.13251</c:v>
                </c:pt>
                <c:pt idx="3">
                  <c:v>118.83663</c:v>
                </c:pt>
                <c:pt idx="4">
                  <c:v>128.54075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FBE-85A7-718E6BCBD7FC}"/>
            </c:ext>
          </c:extLst>
        </c:ser>
        <c:ser>
          <c:idx val="1"/>
          <c:order val="1"/>
          <c:tx>
            <c:strRef>
              <c:f>'F2. Fossil fuel production'!$B$8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production'!$I$8:$N$8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88.758063682570935</c:v>
                </c:pt>
                <c:pt idx="3">
                  <c:v>77.637099587364105</c:v>
                </c:pt>
                <c:pt idx="4">
                  <c:v>70.718685969682099</c:v>
                </c:pt>
                <c:pt idx="5">
                  <c:v>73.495369413304147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7-4FBE-85A7-718E6BCBD7FC}"/>
            </c:ext>
          </c:extLst>
        </c:ser>
        <c:ser>
          <c:idx val="2"/>
          <c:order val="2"/>
          <c:tx>
            <c:strRef>
              <c:f>'F2. Fossil fuel production'!$B$9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production'!$I$9:$N$9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89.005981414736482</c:v>
                </c:pt>
                <c:pt idx="3">
                  <c:v>78.132935051695171</c:v>
                </c:pt>
                <c:pt idx="4">
                  <c:v>73.591140107526613</c:v>
                </c:pt>
                <c:pt idx="5">
                  <c:v>72.415092819664267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7-4FBE-85A7-718E6BCBD7FC}"/>
            </c:ext>
          </c:extLst>
        </c:ser>
        <c:ser>
          <c:idx val="3"/>
          <c:order val="3"/>
          <c:tx>
            <c:strRef>
              <c:f>'F2. Fossil fuel production'!$B$10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production'!$I$10:$N$10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86.241825640095357</c:v>
                </c:pt>
                <c:pt idx="3">
                  <c:v>72.604623502412934</c:v>
                </c:pt>
                <c:pt idx="4">
                  <c:v>70.786908845311387</c:v>
                </c:pt>
                <c:pt idx="5">
                  <c:v>65.341113310999489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7-4FBE-85A7-718E6BCBD7FC}"/>
            </c:ext>
          </c:extLst>
        </c:ser>
        <c:ser>
          <c:idx val="4"/>
          <c:order val="4"/>
          <c:tx>
            <c:strRef>
              <c:f>'F2. Fossil fuel production'!$B$11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production'!$I$11:$N$11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88.197351386010084</c:v>
                </c:pt>
                <c:pt idx="3">
                  <c:v>76.515674994242389</c:v>
                </c:pt>
                <c:pt idx="4">
                  <c:v>74.488883103572348</c:v>
                </c:pt>
                <c:pt idx="5">
                  <c:v>72.195919538156417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77-4FBE-85A7-718E6BCBD7FC}"/>
            </c:ext>
          </c:extLst>
        </c:ser>
        <c:ser>
          <c:idx val="5"/>
          <c:order val="5"/>
          <c:tx>
            <c:strRef>
              <c:f>'F2. Fossil fuel production'!$B$12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production'!$I$12:$N$12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104.08249000000001</c:v>
                </c:pt>
                <c:pt idx="3">
                  <c:v>109.13251</c:v>
                </c:pt>
                <c:pt idx="4">
                  <c:v>75.767212506491333</c:v>
                </c:pt>
                <c:pt idx="5">
                  <c:v>69.73023589094467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77-4FBE-85A7-718E6BCB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Oil production</a:t>
                </a:r>
                <a:r>
                  <a:rPr lang="en-GB" baseline="0"/>
                  <a:t> (Mb/day)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111111111111112E-2"/>
              <c:y val="0.28262858744592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6023622047246"/>
          <c:y val="0.19218004297010291"/>
          <c:w val="0.20675087489063865"/>
          <c:h val="0.6808728742420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gas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production'!$H$6:$I$6,'F2. Fossil fuel production'!$K$6:$N$6)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('F2. Fossil fuel production'!$H$22:$I$22,'F2. Fossil fuel production'!$K$22:$N$22)</c:f>
              <c:numCache>
                <c:formatCode>#,##0</c:formatCode>
                <c:ptCount val="6"/>
                <c:pt idx="0">
                  <c:v>3591.58</c:v>
                </c:pt>
                <c:pt idx="1">
                  <c:v>3620.55</c:v>
                </c:pt>
                <c:pt idx="2">
                  <c:v>4270.04</c:v>
                </c:pt>
                <c:pt idx="3">
                  <c:v>4719.79</c:v>
                </c:pt>
                <c:pt idx="4">
                  <c:v>5704.12</c:v>
                </c:pt>
                <c:pt idx="5">
                  <c:v>6688.45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16D-4D3A-A361-491E489512BD}"/>
            </c:ext>
          </c:extLst>
        </c:ser>
        <c:ser>
          <c:idx val="1"/>
          <c:order val="1"/>
          <c:tx>
            <c:strRef>
              <c:f>'F2. Fossil fuel production'!$B$16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production'!$I$16:$N$16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4383.6912304135058</c:v>
                </c:pt>
                <c:pt idx="3">
                  <c:v>4786.0046830492347</c:v>
                </c:pt>
                <c:pt idx="4">
                  <c:v>4486.2903025159931</c:v>
                </c:pt>
                <c:pt idx="5">
                  <c:v>3616.0513063385829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D-4D3A-A361-491E489512BD}"/>
            </c:ext>
          </c:extLst>
        </c:ser>
        <c:ser>
          <c:idx val="2"/>
          <c:order val="2"/>
          <c:tx>
            <c:strRef>
              <c:f>'F2. Fossil fuel production'!$B$17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production'!$I$17:$N$17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4915.0635338875099</c:v>
                </c:pt>
                <c:pt idx="3">
                  <c:v>5848.7492899972422</c:v>
                </c:pt>
                <c:pt idx="4">
                  <c:v>6346.8153744845513</c:v>
                </c:pt>
                <c:pt idx="5">
                  <c:v>5797.9451454825548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D-4D3A-A361-491E489512BD}"/>
            </c:ext>
          </c:extLst>
        </c:ser>
        <c:ser>
          <c:idx val="3"/>
          <c:order val="3"/>
          <c:tx>
            <c:strRef>
              <c:f>'F2. Fossil fuel production'!$B$18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production'!$I$18:$N$18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4981.164690354798</c:v>
                </c:pt>
                <c:pt idx="3">
                  <c:v>5980.9516029318183</c:v>
                </c:pt>
                <c:pt idx="4">
                  <c:v>5081.8991644465441</c:v>
                </c:pt>
                <c:pt idx="5">
                  <c:v>3749.6720380459337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6D-4D3A-A361-491E489512BD}"/>
            </c:ext>
          </c:extLst>
        </c:ser>
        <c:ser>
          <c:idx val="4"/>
          <c:order val="4"/>
          <c:tx>
            <c:strRef>
              <c:f>'F2. Fossil fuel production'!$B$19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production'!$I$19:$N$19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4872.8604602939777</c:v>
                </c:pt>
                <c:pt idx="3">
                  <c:v>5764.3431428101776</c:v>
                </c:pt>
                <c:pt idx="4">
                  <c:v>5059.6911532699323</c:v>
                </c:pt>
                <c:pt idx="5">
                  <c:v>3845.4085402290802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6D-4D3A-A361-491E489512BD}"/>
            </c:ext>
          </c:extLst>
        </c:ser>
        <c:ser>
          <c:idx val="5"/>
          <c:order val="5"/>
          <c:tx>
            <c:strRef>
              <c:f>'F2. Fossil fuel production'!$B$20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production'!$I$20:$N$20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4270.04</c:v>
                </c:pt>
                <c:pt idx="3">
                  <c:v>4719.79</c:v>
                </c:pt>
                <c:pt idx="4">
                  <c:v>4381.5682326457945</c:v>
                </c:pt>
                <c:pt idx="5">
                  <c:v>3359.5568562879985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6D-4D3A-A361-491E4895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production</a:t>
                </a:r>
                <a:r>
                  <a:rPr lang="en-GB" baseline="0"/>
                  <a:t> (Bn m</a:t>
                </a:r>
                <a:r>
                  <a:rPr lang="en-GB" baseline="30000"/>
                  <a:t>3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81449358393795"/>
          <c:y val="0.19218004297010291"/>
          <c:w val="0.22618550641606194"/>
          <c:h val="0.6769346367010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coal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production'!$B$30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production'!$I$30,'F2. Fossil fuel production'!$K$30:$N$30)</c:f>
              <c:numCache>
                <c:formatCode>#,##0</c:formatCode>
                <c:ptCount val="5"/>
                <c:pt idx="0">
                  <c:v>5488.25</c:v>
                </c:pt>
                <c:pt idx="1">
                  <c:v>5950.4</c:v>
                </c:pt>
                <c:pt idx="2">
                  <c:v>6375.4</c:v>
                </c:pt>
                <c:pt idx="3">
                  <c:v>7207.77</c:v>
                </c:pt>
                <c:pt idx="4">
                  <c:v>8040.1400000000012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F-48E7-9095-3BE1425429DF}"/>
            </c:ext>
          </c:extLst>
        </c:ser>
        <c:ser>
          <c:idx val="1"/>
          <c:order val="1"/>
          <c:tx>
            <c:strRef>
              <c:f>'F2. Fossil fuel production'!$B$24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production'!$I$24:$N$24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3457.2718311897211</c:v>
                </c:pt>
                <c:pt idx="3">
                  <c:v>1169.5436623794421</c:v>
                </c:pt>
                <c:pt idx="4">
                  <c:v>1274.8109041916391</c:v>
                </c:pt>
                <c:pt idx="5">
                  <c:v>2255.8067742792609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F-48E7-9095-3BE1425429DF}"/>
            </c:ext>
          </c:extLst>
        </c:ser>
        <c:ser>
          <c:idx val="2"/>
          <c:order val="2"/>
          <c:tx>
            <c:strRef>
              <c:f>'F2. Fossil fuel production'!$B$25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production'!$I$25:$N$25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3989.1711140057814</c:v>
                </c:pt>
                <c:pt idx="3">
                  <c:v>2233.3422280115624</c:v>
                </c:pt>
                <c:pt idx="4">
                  <c:v>1393.8684816836897</c:v>
                </c:pt>
                <c:pt idx="5">
                  <c:v>2337.4109202026557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F-48E7-9095-3BE1425429DF}"/>
            </c:ext>
          </c:extLst>
        </c:ser>
        <c:ser>
          <c:idx val="3"/>
          <c:order val="3"/>
          <c:tx>
            <c:strRef>
              <c:f>'F2. Fossil fuel production'!$B$26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production'!$I$26:$N$26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3441.3535530841373</c:v>
                </c:pt>
                <c:pt idx="3">
                  <c:v>1137.707106168275</c:v>
                </c:pt>
                <c:pt idx="4">
                  <c:v>1343.5506242861825</c:v>
                </c:pt>
                <c:pt idx="5">
                  <c:v>1829.6578322234641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F-48E7-9095-3BE1425429DF}"/>
            </c:ext>
          </c:extLst>
        </c:ser>
        <c:ser>
          <c:idx val="4"/>
          <c:order val="4"/>
          <c:tx>
            <c:strRef>
              <c:f>'F2. Fossil fuel production'!$B$27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production'!$I$27:$N$27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3444.6901649178344</c:v>
                </c:pt>
                <c:pt idx="3">
                  <c:v>1144.3803298356693</c:v>
                </c:pt>
                <c:pt idx="4">
                  <c:v>1335.5468609531083</c:v>
                </c:pt>
                <c:pt idx="5">
                  <c:v>2297.7234626662748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5F-48E7-9095-3BE1425429DF}"/>
            </c:ext>
          </c:extLst>
        </c:ser>
        <c:ser>
          <c:idx val="5"/>
          <c:order val="5"/>
          <c:tx>
            <c:strRef>
              <c:f>'F2. Fossil fuel production'!$B$28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production'!$I$28:$N$28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5950.4</c:v>
                </c:pt>
                <c:pt idx="3">
                  <c:v>6375.4</c:v>
                </c:pt>
                <c:pt idx="4">
                  <c:v>2104.1613649407118</c:v>
                </c:pt>
                <c:pt idx="5">
                  <c:v>2206.4042680940884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5F-48E7-9095-3BE14254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Coal production</a:t>
                </a:r>
                <a:r>
                  <a:rPr lang="en-GB" baseline="0"/>
                  <a:t> (Mn tonnes)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2295520503186"/>
          <c:y val="0.19218004297010291"/>
          <c:w val="0.23727704479496811"/>
          <c:h val="0.67233357751552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83471346339426"/>
          <c:y val="6.0171833427012988E-2"/>
          <c:w val="0.70838862911007194"/>
          <c:h val="0.84424193710056628"/>
        </c:manualLayout>
      </c:layout>
      <c:lineChart>
        <c:grouping val="standard"/>
        <c:varyColors val="0"/>
        <c:ser>
          <c:idx val="0"/>
          <c:order val="0"/>
          <c:tx>
            <c:strRef>
              <c:f>'F4. New EV capacity'!$B$10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capacity'!$N$10:$R$10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4-460A-92A1-ACB215EE2445}"/>
            </c:ext>
          </c:extLst>
        </c:ser>
        <c:ser>
          <c:idx val="1"/>
          <c:order val="1"/>
          <c:tx>
            <c:strRef>
              <c:f>'F4. New EV capacity'!$B$11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capacity'!$N$11:$R$11</c:f>
              <c:numCache>
                <c:formatCode>#,##0</c:formatCode>
                <c:ptCount val="5"/>
                <c:pt idx="0">
                  <c:v>0</c:v>
                </c:pt>
                <c:pt idx="2">
                  <c:v>15.317222223366615</c:v>
                </c:pt>
                <c:pt idx="3">
                  <c:v>196.83600262092529</c:v>
                </c:pt>
                <c:pt idx="4">
                  <c:v>282.26460743133759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4-460A-92A1-ACB215EE2445}"/>
            </c:ext>
          </c:extLst>
        </c:ser>
        <c:ser>
          <c:idx val="2"/>
          <c:order val="2"/>
          <c:tx>
            <c:strRef>
              <c:f>'F4. New EV capacity'!$B$12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capacity'!$N$12:$R$12</c:f>
              <c:numCache>
                <c:formatCode>#,##0</c:formatCode>
                <c:ptCount val="5"/>
                <c:pt idx="0">
                  <c:v>0</c:v>
                </c:pt>
                <c:pt idx="2">
                  <c:v>15.992720841994378</c:v>
                </c:pt>
                <c:pt idx="3">
                  <c:v>203.56868499763442</c:v>
                </c:pt>
                <c:pt idx="4">
                  <c:v>284.97007561634445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4-460A-92A1-ACB215EE2445}"/>
            </c:ext>
          </c:extLst>
        </c:ser>
        <c:ser>
          <c:idx val="3"/>
          <c:order val="3"/>
          <c:tx>
            <c:strRef>
              <c:f>'F4. New EV capacity'!$B$13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capacity'!$N$13:$R$13</c:f>
              <c:numCache>
                <c:formatCode>#,##0</c:formatCode>
                <c:ptCount val="5"/>
                <c:pt idx="0">
                  <c:v>0</c:v>
                </c:pt>
                <c:pt idx="2">
                  <c:v>8.3880695575957507</c:v>
                </c:pt>
                <c:pt idx="3">
                  <c:v>166.14399997680138</c:v>
                </c:pt>
                <c:pt idx="4">
                  <c:v>213.77681709443024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4-460A-92A1-ACB215EE2445}"/>
            </c:ext>
          </c:extLst>
        </c:ser>
        <c:ser>
          <c:idx val="4"/>
          <c:order val="4"/>
          <c:tx>
            <c:strRef>
              <c:f>'F4. New EV capacity'!$B$14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capacity'!$N$14:$R$14</c:f>
              <c:numCache>
                <c:formatCode>#,##0</c:formatCode>
                <c:ptCount val="5"/>
                <c:pt idx="0">
                  <c:v>0</c:v>
                </c:pt>
                <c:pt idx="2">
                  <c:v>17.927616730698503</c:v>
                </c:pt>
                <c:pt idx="3">
                  <c:v>190.06315391804011</c:v>
                </c:pt>
                <c:pt idx="4">
                  <c:v>285.05863947996716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4-460A-92A1-ACB215EE2445}"/>
            </c:ext>
          </c:extLst>
        </c:ser>
        <c:ser>
          <c:idx val="5"/>
          <c:order val="5"/>
          <c:tx>
            <c:strRef>
              <c:f>'F4. New EV capacity'!$B$15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capacity'!$N$15:$R$15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150.67364001895822</c:v>
                </c:pt>
                <c:pt idx="4">
                  <c:v>286.66863243578956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4-460A-92A1-ACB215EE2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capacity (mn vehicles)</a:t>
                </a:r>
              </a:p>
            </c:rich>
          </c:tx>
          <c:layout>
            <c:manualLayout>
              <c:xMode val="edge"/>
              <c:yMode val="edge"/>
              <c:x val="9.3967351524648027E-3"/>
              <c:y val="0.26202931653159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8296294227315532"/>
          <c:h val="0.54080630195119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solar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capacity'!$I$13,'F3. Total renewable capacity'!$K$13:$N$13)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820.49830000000009</c:v>
                </c:pt>
                <c:pt idx="2">
                  <c:v>1046.3046999999999</c:v>
                </c:pt>
                <c:pt idx="3">
                  <c:v>1455.4050999999999</c:v>
                </c:pt>
                <c:pt idx="4">
                  <c:v>1864.5055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9-4269-930D-285A799E26AE}"/>
            </c:ext>
          </c:extLst>
        </c:ser>
        <c:ser>
          <c:idx val="2"/>
          <c:order val="1"/>
          <c:tx>
            <c:strRef>
              <c:f>'F3. Total renewable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capacity'!$I$8:$J$8,'F3. Total renewable capacity'!$L$8:$N$8)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8938.4355160005216</c:v>
                </c:pt>
                <c:pt idx="3">
                  <c:v>12583.461514700723</c:v>
                </c:pt>
                <c:pt idx="4">
                  <c:v>16045.838343263062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79-4269-930D-285A799E26AE}"/>
            </c:ext>
          </c:extLst>
        </c:ser>
        <c:ser>
          <c:idx val="3"/>
          <c:order val="2"/>
          <c:tx>
            <c:strRef>
              <c:f>'F3. Total renewable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capacity'!$I$9:$J$9,'F3. Total renewable capacity'!$L$9:$N$9)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1046.6878564370668</c:v>
                </c:pt>
                <c:pt idx="3">
                  <c:v>1549.7578193398215</c:v>
                </c:pt>
                <c:pt idx="4">
                  <c:v>2369.9929038446035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9-4269-930D-285A799E26AE}"/>
            </c:ext>
          </c:extLst>
        </c:ser>
        <c:ser>
          <c:idx val="4"/>
          <c:order val="3"/>
          <c:tx>
            <c:strRef>
              <c:f>'F3. Total renewable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capacity'!$I$10:$J$10,'F3. Total renewable capacity'!$L$10:$N$10)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1059.7072253568717</c:v>
                </c:pt>
                <c:pt idx="3">
                  <c:v>1849.9548997483291</c:v>
                </c:pt>
                <c:pt idx="4">
                  <c:v>3299.7938666204777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79-4269-930D-285A799E26AE}"/>
            </c:ext>
          </c:extLst>
        </c:ser>
        <c:ser>
          <c:idx val="5"/>
          <c:order val="4"/>
          <c:tx>
            <c:strRef>
              <c:f>'F3. Total renewable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capacity'!$I$11:$J$11,'F3. Total renewable capacity'!$L$11:$N$11)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1573.9623985508133</c:v>
                </c:pt>
                <c:pt idx="3">
                  <c:v>3269.938333987333</c:v>
                </c:pt>
                <c:pt idx="4">
                  <c:v>7141.9415645230411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79-4269-930D-285A799E26AE}"/>
            </c:ext>
          </c:extLst>
        </c:ser>
        <c:ser>
          <c:idx val="6"/>
          <c:order val="5"/>
          <c:tx>
            <c:strRef>
              <c:f>'F3. Total renewable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capacity'!$I$12:$J$12,'F3. Total renewable capacity'!$L$12:$N$12)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1046.3014944439997</c:v>
                </c:pt>
                <c:pt idx="3">
                  <c:v>2370.5687149648475</c:v>
                </c:pt>
                <c:pt idx="4">
                  <c:v>5408.21976156865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79-4269-930D-285A799E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wind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capacity'!$I$20,'F3. Total renewable capacity'!$K$20:$N$20)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841.66200000000003</c:v>
                </c:pt>
                <c:pt idx="2">
                  <c:v>1006.1912</c:v>
                </c:pt>
                <c:pt idx="3">
                  <c:v>1304.5968</c:v>
                </c:pt>
                <c:pt idx="4">
                  <c:v>1603.0024000000001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A-4C93-86CB-F05F3F3732A0}"/>
            </c:ext>
          </c:extLst>
        </c:ser>
        <c:ser>
          <c:idx val="3"/>
          <c:order val="1"/>
          <c:tx>
            <c:strRef>
              <c:f>'F3. Total renewable capacity'!$B$16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capacity'!$I$16:$J$16,'F3. Total renewable capacity'!$L$16:$N$16)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BA-4C93-86CB-F05F3F3732A0}"/>
            </c:ext>
          </c:extLst>
        </c:ser>
        <c:ser>
          <c:idx val="4"/>
          <c:order val="2"/>
          <c:tx>
            <c:strRef>
              <c:f>'F3. Total renewable capacity'!$B$17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capacity'!$I$17:$J$17,'F3. Total renewable capacity'!$L$17:$N$17)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1131.3291949108989</c:v>
                </c:pt>
                <c:pt idx="3">
                  <c:v>1518.3053196146866</c:v>
                </c:pt>
                <c:pt idx="4">
                  <c:v>1951.1832665860541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A-4C93-86CB-F05F3F3732A0}"/>
            </c:ext>
          </c:extLst>
        </c:ser>
        <c:ser>
          <c:idx val="2"/>
          <c:order val="3"/>
          <c:tx>
            <c:strRef>
              <c:f>'F3. Total renewable capacity'!$B$15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capacity'!$I$15:$J$15,'F3. Total renewable capacity'!$L$15:$N$15)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A-4C93-86CB-F05F3F3732A0}"/>
            </c:ext>
          </c:extLst>
        </c:ser>
        <c:ser>
          <c:idx val="5"/>
          <c:order val="4"/>
          <c:tx>
            <c:strRef>
              <c:f>'F3. Total renewable capacity'!$B$18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capacity'!$I$18:$J$18,'F3. Total renewable capacity'!$L$18:$N$18)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2237.1072256412936</c:v>
                </c:pt>
                <c:pt idx="3">
                  <c:v>3946.9079679651704</c:v>
                </c:pt>
                <c:pt idx="4">
                  <c:v>5975.7859599605581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BA-4C93-86CB-F05F3F3732A0}"/>
            </c:ext>
          </c:extLst>
        </c:ser>
        <c:ser>
          <c:idx val="6"/>
          <c:order val="5"/>
          <c:tx>
            <c:strRef>
              <c:f>'F3. Total renewable capacity'!$B$19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capacity'!$I$19:$J$19,'F3. Total renewable capacity'!$L$19:$N$19)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1018.196374138417</c:v>
                </c:pt>
                <c:pt idx="3">
                  <c:v>2876.3227428839227</c:v>
                </c:pt>
                <c:pt idx="4">
                  <c:v>4862.6704864972544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A-4C93-86CB-F05F3F37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Wind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total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capacity'!$B$35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bg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5-4BD4-B50C-4439A1F7C781}"/>
              </c:ext>
            </c:extLst>
          </c:dPt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capacity'!$I$35,'F3. Total renewable capacity'!$K$35:$N$35)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8563.6785999999993</c:v>
                </c:pt>
                <c:pt idx="2">
                  <c:v>9556.5000999999993</c:v>
                </c:pt>
                <c:pt idx="3">
                  <c:v>11494.901900000001</c:v>
                </c:pt>
                <c:pt idx="4">
                  <c:v>13433.303700000002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4-4F2A-9595-3A79EB9E51AA}"/>
            </c:ext>
          </c:extLst>
        </c:ser>
        <c:ser>
          <c:idx val="2"/>
          <c:order val="1"/>
          <c:tx>
            <c:strRef>
              <c:f>'F3. Total renewable capacity'!$B$30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capacity'!$I$30:$J$30,'F3. Total renewable capacity'!$L$30:$N$30)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17816.746418262781</c:v>
                </c:pt>
                <c:pt idx="3">
                  <c:v>22598.592376837001</c:v>
                </c:pt>
                <c:pt idx="4">
                  <c:v>28044.27720919561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44-4F2A-9595-3A79EB9E51AA}"/>
            </c:ext>
          </c:extLst>
        </c:ser>
        <c:ser>
          <c:idx val="3"/>
          <c:order val="2"/>
          <c:tx>
            <c:strRef>
              <c:f>'F3. Total renewable capacity'!$B$31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capacity'!$I$31:$J$31,'F3. Total renewable capacity'!$L$31:$N$31)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10372.418701313349</c:v>
                </c:pt>
                <c:pt idx="3">
                  <c:v>13346.381365035606</c:v>
                </c:pt>
                <c:pt idx="4">
                  <c:v>16383.187945529626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44-4F2A-9595-3A79EB9E51AA}"/>
            </c:ext>
          </c:extLst>
        </c:ser>
        <c:ser>
          <c:idx val="4"/>
          <c:order val="3"/>
          <c:tx>
            <c:strRef>
              <c:f>'F3. Total renewable capacity'!$B$32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capacity'!$I$32:$J$32,'F3. Total renewable capacity'!$L$32:$N$32)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10541.10499220947</c:v>
                </c:pt>
                <c:pt idx="3">
                  <c:v>12306.990226166614</c:v>
                </c:pt>
                <c:pt idx="4">
                  <c:v>15647.588090858186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4-4F2A-9595-3A79EB9E51AA}"/>
            </c:ext>
          </c:extLst>
        </c:ser>
        <c:ser>
          <c:idx val="6"/>
          <c:order val="4"/>
          <c:tx>
            <c:strRef>
              <c:f>'F3. Total renewable capacity'!$B$33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capacity'!$I$33:$J$33,'F3. Total renewable capacity'!$L$33:$N$33)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11952.218352451131</c:v>
                </c:pt>
                <c:pt idx="3">
                  <c:v>15890.166311125038</c:v>
                </c:pt>
                <c:pt idx="4">
                  <c:v>23207.556626071808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4-4F2A-9595-3A79EB9E51AA}"/>
            </c:ext>
          </c:extLst>
        </c:ser>
        <c:ser>
          <c:idx val="5"/>
          <c:order val="5"/>
          <c:tx>
            <c:strRef>
              <c:f>'F3. Total renewable capacity'!$B$34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capacity'!$I$34:$J$34,'F3. Total renewable capacity'!$L$34:$N$34)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9682.7034282950153</c:v>
                </c:pt>
                <c:pt idx="3">
                  <c:v>14084.707714465254</c:v>
                </c:pt>
                <c:pt idx="4">
                  <c:v>21338.856701297613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F2A-9595-3A79EB9E5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7030595686514"/>
          <c:y val="0.23029326785499998"/>
          <c:w val="0.24842969404313472"/>
          <c:h val="0.54877751161026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renewable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capacity'!$B$28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capacity'!$I$28,'F3. Total renewable capacity'!$K$28:$N$28)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3297.9919999999997</c:v>
                </c:pt>
                <c:pt idx="2">
                  <c:v>3833.5742</c:v>
                </c:pt>
                <c:pt idx="3">
                  <c:v>4801.2676000000001</c:v>
                </c:pt>
                <c:pt idx="4">
                  <c:v>5768.9610000000002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B-46EA-B9EA-2E3CB22082BE}"/>
            </c:ext>
          </c:extLst>
        </c:ser>
        <c:ser>
          <c:idx val="2"/>
          <c:order val="1"/>
          <c:tx>
            <c:strRef>
              <c:f>'F3. Total renewable capacity'!$B$22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capacity'!$I$22:$J$22,'F3. Total renewable capacity'!$L$22:$N$22)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12163.923441864288</c:v>
                </c:pt>
                <c:pt idx="3">
                  <c:v>16759.888699883999</c:v>
                </c:pt>
                <c:pt idx="4">
                  <c:v>21896.199242979124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B-46EA-B9EA-2E3CB22082BE}"/>
            </c:ext>
          </c:extLst>
        </c:ser>
        <c:ser>
          <c:idx val="3"/>
          <c:order val="2"/>
          <c:tx>
            <c:strRef>
              <c:f>'F3. Total renewable capacity'!$B$23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capacity'!$I$23:$J$23,'F3. Total renewable capacity'!$L$23:$N$23)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4463.9389515442344</c:v>
                </c:pt>
                <c:pt idx="3">
                  <c:v>6545.8000779506856</c:v>
                </c:pt>
                <c:pt idx="4">
                  <c:v>8982.9675784680803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CDB-46EA-B9EA-2E3CB22082BE}"/>
            </c:ext>
          </c:extLst>
        </c:ser>
        <c:ser>
          <c:idx val="4"/>
          <c:order val="3"/>
          <c:tx>
            <c:strRef>
              <c:f>'F3. Total renewable capacity'!$B$24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capacity'!$I$24:$J$24,'F3. Total renewable capacity'!$L$24:$N$24)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4469.4307095067925</c:v>
                </c:pt>
                <c:pt idx="3">
                  <c:v>6175.622810484283</c:v>
                </c:pt>
                <c:pt idx="4">
                  <c:v>9260.5862176208429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CDB-46EA-B9EA-2E3CB22082BE}"/>
            </c:ext>
          </c:extLst>
        </c:ser>
        <c:ser>
          <c:idx val="5"/>
          <c:order val="4"/>
          <c:tx>
            <c:strRef>
              <c:f>'F3. Total renewable capacity'!$B$25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capacity'!$I$25:$J$25,'F3. Total renewable capacity'!$L$25:$N$25)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6034.3240888137962</c:v>
                </c:pt>
                <c:pt idx="3">
                  <c:v>9859.7481546672061</c:v>
                </c:pt>
                <c:pt idx="4">
                  <c:v>16938.383975469671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CDB-46EA-B9EA-2E3CB22082BE}"/>
            </c:ext>
          </c:extLst>
        </c:ser>
        <c:ser>
          <c:idx val="6"/>
          <c:order val="5"/>
          <c:tx>
            <c:strRef>
              <c:f>'F3. Total renewable capacity'!$B$26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capacity'!$I$26:$J$26,'F3. Total renewable capacity'!$L$26:$N$26)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3873.6749522508094</c:v>
                </c:pt>
                <c:pt idx="3">
                  <c:v>7989.7035807398261</c:v>
                </c:pt>
                <c:pt idx="4">
                  <c:v>14928.00848244999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CDB-46EA-B9EA-2E3CB220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Renewable</a:t>
                </a:r>
                <a:r>
                  <a:rPr lang="en-GB" baseline="0"/>
                  <a:t> </a:t>
                </a:r>
                <a:r>
                  <a:rPr lang="en-GB"/>
                  <a:t>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2293112287044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biomass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capacity'!$B$42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capacity'!$I$42,'F3. Total renewable capacity'!$K$42:$N$42)</c:f>
              <c:numCache>
                <c:formatCode>#,##0</c:formatCode>
                <c:ptCount val="5"/>
                <c:pt idx="0">
                  <c:v>126.6481</c:v>
                </c:pt>
                <c:pt idx="1">
                  <c:v>173.5883</c:v>
                </c:pt>
                <c:pt idx="2">
                  <c:v>194.09440000000001</c:v>
                </c:pt>
                <c:pt idx="3">
                  <c:v>233.92420000000001</c:v>
                </c:pt>
                <c:pt idx="4">
                  <c:v>273.75400000000002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7-4032-8F4F-3D22B22F3C12}"/>
            </c:ext>
          </c:extLst>
        </c:ser>
        <c:ser>
          <c:idx val="3"/>
          <c:order val="1"/>
          <c:tx>
            <c:strRef>
              <c:f>'F3. Total renewable capacity'!$B$38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capacity'!$I$38:$J$38,'F3. Total renewable capacity'!$L$38:$N$38)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627.49576456492287</c:v>
                </c:pt>
                <c:pt idx="3">
                  <c:v>1239.9671791423198</c:v>
                </c:pt>
                <c:pt idx="4">
                  <c:v>1640.0053717152778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7-4032-8F4F-3D22B22F3C12}"/>
            </c:ext>
          </c:extLst>
        </c:ser>
        <c:ser>
          <c:idx val="4"/>
          <c:order val="2"/>
          <c:tx>
            <c:strRef>
              <c:f>'F3. Total renewable capacity'!$B$39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capacity'!$I$39:$J$39,'F3. Total renewable capacity'!$L$39:$N$39)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608.65845679763606</c:v>
                </c:pt>
                <c:pt idx="3">
                  <c:v>559.21370875253251</c:v>
                </c:pt>
                <c:pt idx="4">
                  <c:v>1026.4582971479563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7-4032-8F4F-3D22B22F3C12}"/>
            </c:ext>
          </c:extLst>
        </c:ser>
        <c:ser>
          <c:idx val="2"/>
          <c:order val="3"/>
          <c:tx>
            <c:strRef>
              <c:f>'F3. Total renewable capacity'!$B$37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capacity'!$I$37:$J$37,'F3. Total renewable capacity'!$L$37:$N$37)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422.77734431324689</c:v>
                </c:pt>
                <c:pt idx="3">
                  <c:v>419.85946837688073</c:v>
                </c:pt>
                <c:pt idx="4">
                  <c:v>895.32955062545432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7-4032-8F4F-3D22B22F3C12}"/>
            </c:ext>
          </c:extLst>
        </c:ser>
        <c:ser>
          <c:idx val="5"/>
          <c:order val="4"/>
          <c:tx>
            <c:strRef>
              <c:f>'F3. Total renewable capacity'!$B$40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capacity'!$I$40:$J$40,'F3. Total renewable capacity'!$L$40:$N$40)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553.28010136894306</c:v>
                </c:pt>
                <c:pt idx="3">
                  <c:v>469.97323277707039</c:v>
                </c:pt>
                <c:pt idx="4">
                  <c:v>931.60495417105483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7-4032-8F4F-3D22B22F3C12}"/>
            </c:ext>
          </c:extLst>
        </c:ser>
        <c:ser>
          <c:idx val="6"/>
          <c:order val="5"/>
          <c:tx>
            <c:strRef>
              <c:f>'F3. Total renewable capacity'!$B$41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capacity'!$I$41:$J$41,'F3. Total renewable capacity'!$L$41:$N$41)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185.22243295615925</c:v>
                </c:pt>
                <c:pt idx="3">
                  <c:v>747.4136142315491</c:v>
                </c:pt>
                <c:pt idx="4">
                  <c:v>1236.7921409058658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7-4032-8F4F-3D22B22F3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Biomass capacity (GW)</a:t>
                </a:r>
              </a:p>
            </c:rich>
          </c:tx>
          <c:layout>
            <c:manualLayout>
              <c:xMode val="edge"/>
              <c:yMode val="edge"/>
              <c:x val="3.9954567385011254E-3"/>
              <c:y val="0.340745066418521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CO</a:t>
            </a:r>
            <a:r>
              <a:rPr lang="en-GB" sz="1400" baseline="-25000"/>
              <a:t>2</a:t>
            </a:r>
            <a:r>
              <a:rPr lang="en-GB" sz="1400"/>
              <a:t> </a:t>
            </a:r>
            <a:r>
              <a:rPr lang="en-GB" sz="1400" baseline="0"/>
              <a:t>captured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'F5. CCS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capacity'!$H$7:$L$7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9-4C09-A5B1-74055B7EA040}"/>
            </c:ext>
          </c:extLst>
        </c:ser>
        <c:ser>
          <c:idx val="1"/>
          <c:order val="1"/>
          <c:tx>
            <c:strRef>
              <c:f>'F5. CCS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capacity'!$H$8:$L$8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1293.8750885749387</c:v>
                </c:pt>
                <c:pt idx="3">
                  <c:v>2649.2912136480213</c:v>
                </c:pt>
                <c:pt idx="4">
                  <c:v>9922.8154366111048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9-4C09-A5B1-74055B7EA040}"/>
            </c:ext>
          </c:extLst>
        </c:ser>
        <c:ser>
          <c:idx val="2"/>
          <c:order val="2"/>
          <c:tx>
            <c:strRef>
              <c:f>'F5. CCS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capacity'!$H$9:$L$9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5856.8152293574594</c:v>
                </c:pt>
                <c:pt idx="3">
                  <c:v>13266.359621071719</c:v>
                </c:pt>
                <c:pt idx="4">
                  <c:v>19435.990201491775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9-4C09-A5B1-74055B7EA040}"/>
            </c:ext>
          </c:extLst>
        </c:ser>
        <c:ser>
          <c:idx val="3"/>
          <c:order val="3"/>
          <c:tx>
            <c:strRef>
              <c:f>'F5. CCS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capacity'!$H$10:$L$10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1420.3754192117194</c:v>
                </c:pt>
                <c:pt idx="3">
                  <c:v>3170.8825529830947</c:v>
                </c:pt>
                <c:pt idx="4">
                  <c:v>8426.6513323832824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9-4C09-A5B1-74055B7EA040}"/>
            </c:ext>
          </c:extLst>
        </c:ser>
        <c:ser>
          <c:idx val="4"/>
          <c:order val="4"/>
          <c:tx>
            <c:strRef>
              <c:f>'F5. CCS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capacity'!$H$11:$L$11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1333.9785993525634</c:v>
                </c:pt>
                <c:pt idx="3">
                  <c:v>3229.827718931816</c:v>
                </c:pt>
                <c:pt idx="4">
                  <c:v>10061.684444256534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9-4C09-A5B1-74055B7EA040}"/>
            </c:ext>
          </c:extLst>
        </c:ser>
        <c:ser>
          <c:idx val="5"/>
          <c:order val="5"/>
          <c:tx>
            <c:strRef>
              <c:f>'F5. CCS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capacity'!$H$12:$L$12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0</c:v>
                </c:pt>
                <c:pt idx="3">
                  <c:v>4665.9691344570574</c:v>
                </c:pt>
                <c:pt idx="4">
                  <c:v>9858.7558222805728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9-4C09-A5B1-74055B7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captured (MtCO</a:t>
                </a:r>
                <a:r>
                  <a:rPr lang="en-GB" baseline="-25000"/>
                  <a:t>2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CCS </a:t>
            </a:r>
            <a:r>
              <a:rPr lang="en-GB" sz="1400" baseline="0"/>
              <a:t>capacity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302011430268"/>
          <c:y val="0.14758017242432664"/>
          <c:w val="0.63216488532620807"/>
          <c:h val="0.76011450674655534"/>
        </c:manualLayout>
      </c:layout>
      <c:lineChart>
        <c:grouping val="standard"/>
        <c:varyColors val="0"/>
        <c:ser>
          <c:idx val="0"/>
          <c:order val="0"/>
          <c:tx>
            <c:strRef>
              <c:f>'F5. CCS capacity'!$B$13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69E-A630-E86A758487DB}"/>
            </c:ext>
          </c:extLst>
        </c:ser>
        <c:ser>
          <c:idx val="1"/>
          <c:order val="1"/>
          <c:tx>
            <c:strRef>
              <c:f>'F5. CCS capacity'!$B$14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121.11588946283102</c:v>
                </c:pt>
                <c:pt idx="4">
                  <c:v>740.73952863327838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3-469E-A630-E86A758487DB}"/>
            </c:ext>
          </c:extLst>
        </c:ser>
        <c:ser>
          <c:idx val="2"/>
          <c:order val="2"/>
          <c:tx>
            <c:strRef>
              <c:f>'F5. CCS capacity'!$B$15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capacity'!$H$15:$L$15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1152.851077283751</c:v>
                </c:pt>
                <c:pt idx="3">
                  <c:v>2840.5281271294884</c:v>
                </c:pt>
                <c:pt idx="4">
                  <c:v>3596.7329537450773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3-469E-A630-E86A758487DB}"/>
            </c:ext>
          </c:extLst>
        </c:ser>
        <c:ser>
          <c:idx val="3"/>
          <c:order val="3"/>
          <c:tx>
            <c:strRef>
              <c:f>'F5. CCS capacity'!$B$16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capacity'!$H$16:$L$16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15.006045000000002</c:v>
                </c:pt>
                <c:pt idx="3">
                  <c:v>119.76926942808296</c:v>
                </c:pt>
                <c:pt idx="4">
                  <c:v>716.1157439450036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3-469E-A630-E86A758487DB}"/>
            </c:ext>
          </c:extLst>
        </c:ser>
        <c:ser>
          <c:idx val="4"/>
          <c:order val="4"/>
          <c:tx>
            <c:strRef>
              <c:f>'F5. CCS capacity'!$B$17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capacity'!$H$17:$L$17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121.62340118359612</c:v>
                </c:pt>
                <c:pt idx="4">
                  <c:v>736.92769039179996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3-469E-A630-E86A758487DB}"/>
            </c:ext>
          </c:extLst>
        </c:ser>
        <c:ser>
          <c:idx val="5"/>
          <c:order val="5"/>
          <c:tx>
            <c:strRef>
              <c:f>'F5. CCS capacity'!$B$18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capacity'!$H$18:$L$18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3-469E-A630-E86A7584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CCS 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new heat pump</a:t>
            </a:r>
            <a:r>
              <a:rPr lang="en-GB" sz="1400" baseline="0"/>
              <a:t> capacity</a:t>
            </a:r>
            <a:r>
              <a:rPr lang="en-GB" sz="1400"/>
              <a:t> </a:t>
            </a:r>
            <a:r>
              <a:rPr lang="en-GB" sz="1400" baseline="0"/>
              <a:t>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'F6. Heat pump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capacity'!$H$7:$K$7</c:f>
              <c:numCache>
                <c:formatCode>#,##0</c:formatCode>
                <c:ptCount val="4"/>
                <c:pt idx="0">
                  <c:v>1711.5200964725946</c:v>
                </c:pt>
                <c:pt idx="1">
                  <c:v>2333.0679733487391</c:v>
                </c:pt>
                <c:pt idx="2">
                  <c:v>2978.8113672844593</c:v>
                </c:pt>
                <c:pt idx="3">
                  <c:v>3061.4655857062248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7DE-BB65-378DD4AE77ED}"/>
            </c:ext>
          </c:extLst>
        </c:ser>
        <c:ser>
          <c:idx val="0"/>
          <c:order val="1"/>
          <c:tx>
            <c:strRef>
              <c:f>'F6. Heat pump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capacity'!$H$8:$K$8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2736.5671344663474</c:v>
                </c:pt>
                <c:pt idx="2">
                  <c:v>23255.84047917214</c:v>
                </c:pt>
                <c:pt idx="3">
                  <c:v>21003.833303806896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7-47DE-BB65-378DD4AE77ED}"/>
            </c:ext>
          </c:extLst>
        </c:ser>
        <c:ser>
          <c:idx val="1"/>
          <c:order val="2"/>
          <c:tx>
            <c:strRef>
              <c:f>'F6. Heat pump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capacity'!$H$9:$K$9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2436.1340990887629</c:v>
                </c:pt>
                <c:pt idx="2">
                  <c:v>22299.713692890997</c:v>
                </c:pt>
                <c:pt idx="3">
                  <c:v>21381.858191748499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7-47DE-BB65-378DD4AE77ED}"/>
            </c:ext>
          </c:extLst>
        </c:ser>
        <c:ser>
          <c:idx val="2"/>
          <c:order val="3"/>
          <c:tx>
            <c:strRef>
              <c:f>'F6. Heat pump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capacity'!$H$10:$K$10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3398.9814134240005</c:v>
                </c:pt>
                <c:pt idx="2">
                  <c:v>24327.52004245426</c:v>
                </c:pt>
                <c:pt idx="3">
                  <c:v>20725.852235740222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7-47DE-BB65-378DD4AE77ED}"/>
            </c:ext>
          </c:extLst>
        </c:ser>
        <c:ser>
          <c:idx val="3"/>
          <c:order val="4"/>
          <c:tx>
            <c:strRef>
              <c:f>'F6. Heat pump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capacity'!$H$11:$K$11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3686.9440444895599</c:v>
                </c:pt>
                <c:pt idx="2">
                  <c:v>24578.922476945379</c:v>
                </c:pt>
                <c:pt idx="3">
                  <c:v>21173.251796401597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7-47DE-BB65-378DD4AE77ED}"/>
            </c:ext>
          </c:extLst>
        </c:ser>
        <c:ser>
          <c:idx val="4"/>
          <c:order val="5"/>
          <c:tx>
            <c:strRef>
              <c:f>'F6. Heat pump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capacity'!$H$12:$K$12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2306.7248795939763</c:v>
                </c:pt>
                <c:pt idx="2">
                  <c:v>22566.188964826986</c:v>
                </c:pt>
                <c:pt idx="3">
                  <c:v>20486.681313608628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7-47DE-BB65-378DD4AE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heat pump capacity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5462191142612683"/>
          <c:h val="0.4237891751975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'F7. Transport biofuels use'!$B$8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use'!$I$8:$L$8</c:f>
              <c:numCache>
                <c:formatCode>#,##0</c:formatCode>
                <c:ptCount val="4"/>
                <c:pt idx="0">
                  <c:v>744.35337634182781</c:v>
                </c:pt>
                <c:pt idx="1">
                  <c:v>151.45381872454328</c:v>
                </c:pt>
                <c:pt idx="2">
                  <c:v>0</c:v>
                </c:pt>
                <c:pt idx="3">
                  <c:v>2311.4199413605634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A-4EFB-A5B1-FC432D3A3AA2}"/>
            </c:ext>
          </c:extLst>
        </c:ser>
        <c:ser>
          <c:idx val="0"/>
          <c:order val="1"/>
          <c:tx>
            <c:strRef>
              <c:f>'F7. Transport biofuels use'!$B$9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use'!$I$9:$L$9</c:f>
              <c:numCache>
                <c:formatCode>#,##0</c:formatCode>
                <c:ptCount val="4"/>
                <c:pt idx="0">
                  <c:v>813.7566723510563</c:v>
                </c:pt>
                <c:pt idx="1">
                  <c:v>62.509239333299</c:v>
                </c:pt>
                <c:pt idx="2">
                  <c:v>320.08150431930699</c:v>
                </c:pt>
                <c:pt idx="3">
                  <c:v>2729.0509251415542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DA-4EFB-A5B1-FC432D3A3AA2}"/>
            </c:ext>
          </c:extLst>
        </c:ser>
        <c:ser>
          <c:idx val="1"/>
          <c:order val="2"/>
          <c:tx>
            <c:strRef>
              <c:f>'F7. Transport biofuels use'!$B$10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use'!$I$10:$L$10</c:f>
              <c:numCache>
                <c:formatCode>#,##0</c:formatCode>
                <c:ptCount val="4"/>
                <c:pt idx="0">
                  <c:v>813.7566723510563</c:v>
                </c:pt>
                <c:pt idx="1">
                  <c:v>79.073815728077733</c:v>
                </c:pt>
                <c:pt idx="2">
                  <c:v>0</c:v>
                </c:pt>
                <c:pt idx="3">
                  <c:v>1184.824615372876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DA-4EFB-A5B1-FC432D3A3AA2}"/>
            </c:ext>
          </c:extLst>
        </c:ser>
        <c:ser>
          <c:idx val="2"/>
          <c:order val="3"/>
          <c:tx>
            <c:strRef>
              <c:f>'F7. Transport biofuels use'!$B$11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use'!$I$11:$L$11</c:f>
              <c:numCache>
                <c:formatCode>#,##0</c:formatCode>
                <c:ptCount val="4"/>
                <c:pt idx="0">
                  <c:v>813.7566723510563</c:v>
                </c:pt>
                <c:pt idx="1">
                  <c:v>11.4530188036357</c:v>
                </c:pt>
                <c:pt idx="2">
                  <c:v>40.365877509418198</c:v>
                </c:pt>
                <c:pt idx="3">
                  <c:v>3159.9560271475516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DA-4EFB-A5B1-FC432D3A3AA2}"/>
            </c:ext>
          </c:extLst>
        </c:ser>
        <c:ser>
          <c:idx val="3"/>
          <c:order val="4"/>
          <c:tx>
            <c:strRef>
              <c:f>'F7. Transport biofuels use'!$B$12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use'!$I$12:$L$12</c:f>
              <c:numCache>
                <c:formatCode>#,##0</c:formatCode>
                <c:ptCount val="4"/>
                <c:pt idx="0">
                  <c:v>813.7566723510563</c:v>
                </c:pt>
                <c:pt idx="1">
                  <c:v>17.693725227978099</c:v>
                </c:pt>
                <c:pt idx="2">
                  <c:v>206.22816246175321</c:v>
                </c:pt>
                <c:pt idx="3">
                  <c:v>2773.5457631551149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DA-4EFB-A5B1-FC432D3A3AA2}"/>
            </c:ext>
          </c:extLst>
        </c:ser>
        <c:ser>
          <c:idx val="4"/>
          <c:order val="5"/>
          <c:tx>
            <c:strRef>
              <c:f>'F7. Transport biofuels use'!$B$13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use'!$I$13:$L$13</c:f>
              <c:numCache>
                <c:formatCode>#,##0</c:formatCode>
                <c:ptCount val="4"/>
                <c:pt idx="0">
                  <c:v>813.7566723510563</c:v>
                </c:pt>
                <c:pt idx="1">
                  <c:v>151.45381872454328</c:v>
                </c:pt>
                <c:pt idx="2">
                  <c:v>179.63189353005652</c:v>
                </c:pt>
                <c:pt idx="3">
                  <c:v>2967.5160433058895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A-4EFB-A5B1-FC432D3A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'F8. Aggregates'!$B$14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'F8. Aggregates'!$I$14:$O$14</c:f>
              <c:numCache>
                <c:formatCode>#,##0</c:formatCode>
                <c:ptCount val="7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34970.351900000001</c:v>
                </c:pt>
                <c:pt idx="5">
                  <c:v>35691.697800000002</c:v>
                </c:pt>
                <c:pt idx="6">
                  <c:v>36413.043700000002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B-4395-A788-DA7F159E91E5}"/>
            </c:ext>
          </c:extLst>
        </c:ser>
        <c:ser>
          <c:idx val="3"/>
          <c:order val="1"/>
          <c:tx>
            <c:strRef>
              <c:f>'F8. Aggregates'!$B$12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Aggregates'!$I$12:$J$12,'F8. Aggregates'!$L$12,'F8. Aggregates'!$N$12:$O$12)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23860.657853053232</c:v>
                </c:pt>
                <c:pt idx="3">
                  <c:v>20078.763107923194</c:v>
                </c:pt>
                <c:pt idx="4">
                  <c:v>12463.177998364488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B-4395-A788-DA7F159E91E5}"/>
            </c:ext>
          </c:extLst>
        </c:ser>
        <c:ser>
          <c:idx val="4"/>
          <c:order val="2"/>
          <c:tx>
            <c:strRef>
              <c:f>'F8. Aggregates'!$B$13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Aggregates'!$I$13:$L$13,'F8. Aggregates'!$N$13:$O$13)</c:f>
              <c:numCache>
                <c:formatCode>#,##0</c:formatCode>
                <c:ptCount val="6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19210.934935590638</c:v>
                </c:pt>
                <c:pt idx="5">
                  <c:v>10693.837741359577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B-4395-A788-DA7F159E91E5}"/>
            </c:ext>
          </c:extLst>
        </c:ser>
        <c:ser>
          <c:idx val="0"/>
          <c:order val="3"/>
          <c:tx>
            <c:strRef>
              <c:f>'F8. Aggregates'!$B$9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Aggregates'!$I$9:$J$9,'F8. Aggregates'!$L$9,'F8. Aggregates'!$N$9:$O$9)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22258.074512609448</c:v>
                </c:pt>
                <c:pt idx="3">
                  <c:v>18886.518070413862</c:v>
                </c:pt>
                <c:pt idx="4">
                  <c:v>12216.361633209066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395-A788-DA7F159E91E5}"/>
            </c:ext>
          </c:extLst>
        </c:ser>
        <c:ser>
          <c:idx val="1"/>
          <c:order val="4"/>
          <c:tx>
            <c:strRef>
              <c:f>'F8. Aggregates'!$B$10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Aggregates'!$I$10:$J$10,'F8. Aggregates'!$L$10,'F8. Aggregates'!$N$10:$O$10)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22792.472432557097</c:v>
                </c:pt>
                <c:pt idx="3">
                  <c:v>12384.9247743507</c:v>
                </c:pt>
                <c:pt idx="4">
                  <c:v>6828.9148498340001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4395-A788-DA7F159E91E5}"/>
            </c:ext>
          </c:extLst>
        </c:ser>
        <c:ser>
          <c:idx val="2"/>
          <c:order val="5"/>
          <c:tx>
            <c:strRef>
              <c:f>'F8. Aggregates'!$B$11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('F8. Aggregates'!$I$11,'F8. Aggregates'!$J$11,'F8. Aggregates'!$L$11,'F8. Aggregates'!$N$11:$O$11)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23529.295105601097</c:v>
                </c:pt>
                <c:pt idx="3">
                  <c:v>19648.563208675645</c:v>
                </c:pt>
                <c:pt idx="4">
                  <c:v>11700.320109221781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4395-A788-DA7F159E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CO</a:t>
                </a:r>
                <a:r>
                  <a:rPr lang="en-GB" baseline="-25000"/>
                  <a:t>2</a:t>
                </a:r>
                <a:r>
                  <a:rPr lang="en-GB" baseline="0"/>
                  <a:t> emissions (MtCO</a:t>
                </a:r>
                <a:r>
                  <a:rPr lang="en-GB" baseline="-25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871690766198923E-2"/>
              <c:y val="0.15813610175609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'F9. Total biofuels use'!$B$9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use'!$I$9:$L$9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154131.55700401281</c:v>
                </c:pt>
                <c:pt idx="3">
                  <c:v>182089.72732819943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8-47AE-B449-51D43E64880D}"/>
            </c:ext>
          </c:extLst>
        </c:ser>
        <c:ser>
          <c:idx val="0"/>
          <c:order val="1"/>
          <c:tx>
            <c:strRef>
              <c:f>'F9. Total biofuels use'!$B$10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use'!$I$10:$L$10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184889.31267040694</c:v>
                </c:pt>
                <c:pt idx="2">
                  <c:v>220302.3613120052</c:v>
                </c:pt>
                <c:pt idx="3">
                  <c:v>259956.39878321323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8-47AE-B449-51D43E64880D}"/>
            </c:ext>
          </c:extLst>
        </c:ser>
        <c:ser>
          <c:idx val="1"/>
          <c:order val="2"/>
          <c:tx>
            <c:strRef>
              <c:f>'F9. Total biofuels use'!$B$11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use'!$I$11:$L$11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189605.08808661785</c:v>
                </c:pt>
                <c:pt idx="2">
                  <c:v>239261.62224371301</c:v>
                </c:pt>
                <c:pt idx="3">
                  <c:v>287291.93351619685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8-47AE-B449-51D43E64880D}"/>
            </c:ext>
          </c:extLst>
        </c:ser>
        <c:ser>
          <c:idx val="2"/>
          <c:order val="3"/>
          <c:tx>
            <c:strRef>
              <c:f>'F9. Total biofuels use'!$B$12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use'!$I$12:$L$12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186868.41802860011</c:v>
                </c:pt>
                <c:pt idx="2">
                  <c:v>218142.10758868937</c:v>
                </c:pt>
                <c:pt idx="3">
                  <c:v>255310.41515492997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8-47AE-B449-51D43E64880D}"/>
            </c:ext>
          </c:extLst>
        </c:ser>
        <c:ser>
          <c:idx val="3"/>
          <c:order val="4"/>
          <c:tx>
            <c:strRef>
              <c:f>'F9. Total biofuels use'!$B$13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use'!$I$13:$L$13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184409.47947831545</c:v>
                </c:pt>
                <c:pt idx="2">
                  <c:v>215587.22423375153</c:v>
                </c:pt>
                <c:pt idx="3">
                  <c:v>246829.14928846396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18-47AE-B449-51D43E64880D}"/>
            </c:ext>
          </c:extLst>
        </c:ser>
        <c:ser>
          <c:idx val="4"/>
          <c:order val="5"/>
          <c:tx>
            <c:strRef>
              <c:f>'F9. Total biofuels use'!$B$14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use'!$I$14:$L$14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227646.02148459127</c:v>
                </c:pt>
                <c:pt idx="3">
                  <c:v>262008.08002045349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18-47AE-B449-51D43E64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113030</xdr:rowOff>
    </xdr:from>
    <xdr:to>
      <xdr:col>9</xdr:col>
      <xdr:colOff>607880</xdr:colOff>
      <xdr:row>12</xdr:row>
      <xdr:rowOff>74930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12CFAF-9ED7-44A7-A72F-0924A544174A}"/>
            </a:ext>
          </a:extLst>
        </xdr:cNvPr>
        <xdr:cNvSpPr txBox="1"/>
      </xdr:nvSpPr>
      <xdr:spPr>
        <a:xfrm>
          <a:off x="9937750" y="1103630"/>
          <a:ext cx="3029770" cy="160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issues log should be used to track outstanding issues, major changes and areas for future scrutiny for the workbook.</a:t>
          </a:r>
        </a:p>
        <a:p>
          <a:endParaRPr lang="en-GB" sz="1100" b="1" i="1" baseline="0">
            <a:solidFill>
              <a:schemeClr val="dk1"/>
            </a:solidFill>
            <a:effectLst/>
            <a:latin typeface="+mn-lt"/>
            <a:ea typeface="+mn-ea"/>
            <a:cs typeface="Arial" panose="020B0604020202020204" pitchFamily="34" charset="0"/>
          </a:endParaRPr>
        </a:p>
        <a:p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Arial" panose="020B0604020202020204" pitchFamily="34" charset="0"/>
            </a:rPr>
            <a:t>The sheet is programmed to grey out logged issues once they are marked complete in column D. To change this setting, edit rule under 'Conditional Formatting' in the Home tab</a:t>
          </a:r>
          <a:endParaRPr lang="en-GB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86995</xdr:colOff>
      <xdr:row>3</xdr:row>
      <xdr:rowOff>49530</xdr:rowOff>
    </xdr:from>
    <xdr:to>
      <xdr:col>14</xdr:col>
      <xdr:colOff>137345</xdr:colOff>
      <xdr:row>17</xdr:row>
      <xdr:rowOff>114935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6E4BBC-8621-4AB2-9A83-D73D7D85AA16}"/>
            </a:ext>
          </a:extLst>
        </xdr:cNvPr>
        <xdr:cNvSpPr txBox="1"/>
      </xdr:nvSpPr>
      <xdr:spPr>
        <a:xfrm>
          <a:off x="9307195" y="1040130"/>
          <a:ext cx="3471730" cy="262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assumptions tab should be used to list all key assumptions, including:</a:t>
          </a:r>
        </a:p>
        <a:p>
          <a:endParaRPr lang="en-GB" sz="1100" b="1" baseline="0">
            <a:latin typeface="+mn-lt"/>
            <a:cs typeface="Arial" panose="020B0604020202020204" pitchFamily="34" charset="0"/>
          </a:endParaRPr>
        </a:p>
        <a:p>
          <a:r>
            <a:rPr lang="en-GB" sz="1100" b="0" baseline="0">
              <a:latin typeface="+mn-lt"/>
            </a:rPr>
            <a:t>—unit conversions;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—currency conversions, deflators;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—drivers of outputs that may be flexed for sensitivities or if a better alternative is found;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 key logical assumptions that are not obvious from outputs</a:t>
          </a:r>
        </a:p>
        <a:p>
          <a:endParaRPr lang="en-GB" sz="1100" b="0" baseline="0">
            <a:latin typeface="+mn-lt"/>
          </a:endParaRPr>
        </a:p>
        <a:p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Critical assumptions should be hard-coded on this sheet and referred back to in any calculations, to establish a clear connection between assumptions made and outputs</a:t>
          </a: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283028</xdr:colOff>
      <xdr:row>14</xdr:row>
      <xdr:rowOff>76201</xdr:rowOff>
    </xdr:from>
    <xdr:to>
      <xdr:col>46</xdr:col>
      <xdr:colOff>172571</xdr:colOff>
      <xdr:row>36</xdr:row>
      <xdr:rowOff>173780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F03018-CB1D-44EB-A15E-4A98A1C2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44371" y="3156858"/>
          <a:ext cx="7919390" cy="4255377"/>
        </a:xfrm>
        <a:prstGeom prst="rect">
          <a:avLst/>
        </a:prstGeom>
      </xdr:spPr>
    </xdr:pic>
    <xdr:clientData/>
  </xdr:twoCellAnchor>
  <xdr:twoCellAnchor>
    <xdr:from>
      <xdr:col>66</xdr:col>
      <xdr:colOff>293914</xdr:colOff>
      <xdr:row>14</xdr:row>
      <xdr:rowOff>141514</xdr:rowOff>
    </xdr:from>
    <xdr:to>
      <xdr:col>79</xdr:col>
      <xdr:colOff>289114</xdr:colOff>
      <xdr:row>37</xdr:row>
      <xdr:rowOff>139005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4DEF28-CAEA-41E3-8626-DD01D7E038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315686</xdr:colOff>
      <xdr:row>14</xdr:row>
      <xdr:rowOff>54428</xdr:rowOff>
    </xdr:from>
    <xdr:to>
      <xdr:col>61</xdr:col>
      <xdr:colOff>419133</xdr:colOff>
      <xdr:row>37</xdr:row>
      <xdr:rowOff>97578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7AC1A-617D-466B-8D0C-0FEA1CA2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21029" y="3135085"/>
          <a:ext cx="7919390" cy="4255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473770</xdr:colOff>
      <xdr:row>5</xdr:row>
      <xdr:rowOff>134470</xdr:rowOff>
    </xdr:from>
    <xdr:to>
      <xdr:col>23</xdr:col>
      <xdr:colOff>376570</xdr:colOff>
      <xdr:row>25</xdr:row>
      <xdr:rowOff>32230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9CF9-EDA2-418B-93F8-DCA16EE6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60960</xdr:colOff>
      <xdr:row>25</xdr:row>
      <xdr:rowOff>38100</xdr:rowOff>
    </xdr:from>
    <xdr:to>
      <xdr:col>23</xdr:col>
      <xdr:colOff>573360</xdr:colOff>
      <xdr:row>43</xdr:row>
      <xdr:rowOff>118740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DDD515-3B61-4307-98D7-38BD408C1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434340</xdr:colOff>
      <xdr:row>5</xdr:row>
      <xdr:rowOff>114300</xdr:rowOff>
    </xdr:from>
    <xdr:to>
      <xdr:col>32</xdr:col>
      <xdr:colOff>337140</xdr:colOff>
      <xdr:row>25</xdr:row>
      <xdr:rowOff>12060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474E74-A6C8-4EB6-A2F6-74238586F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426814</xdr:colOff>
      <xdr:row>9</xdr:row>
      <xdr:rowOff>40358</xdr:rowOff>
    </xdr:from>
    <xdr:to>
      <xdr:col>27</xdr:col>
      <xdr:colOff>329614</xdr:colOff>
      <xdr:row>26</xdr:row>
      <xdr:rowOff>83986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36539-BF79-44C7-A601-824A48BA56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624840</xdr:colOff>
      <xdr:row>8</xdr:row>
      <xdr:rowOff>14042</xdr:rowOff>
    </xdr:from>
    <xdr:to>
      <xdr:col>15</xdr:col>
      <xdr:colOff>640500</xdr:colOff>
      <xdr:row>22</xdr:row>
      <xdr:rowOff>172835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F4982-6D16-40BB-8FE2-E6A64996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9480" y="1919042"/>
          <a:ext cx="7767105" cy="26924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441960</xdr:colOff>
      <xdr:row>8</xdr:row>
      <xdr:rowOff>22860</xdr:rowOff>
    </xdr:from>
    <xdr:to>
      <xdr:col>15</xdr:col>
      <xdr:colOff>588758</xdr:colOff>
      <xdr:row>27</xdr:row>
      <xdr:rowOff>92317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BFB77-D453-4F79-A305-D7F53A2F6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927860"/>
          <a:ext cx="7907768" cy="3507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344245</xdr:colOff>
      <xdr:row>6</xdr:row>
      <xdr:rowOff>11430</xdr:rowOff>
    </xdr:from>
    <xdr:to>
      <xdr:col>23</xdr:col>
      <xdr:colOff>247559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83A6A-5500-4101-B7DF-0FF773630B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23</xdr:row>
      <xdr:rowOff>170329</xdr:rowOff>
    </xdr:from>
    <xdr:to>
      <xdr:col>23</xdr:col>
      <xdr:colOff>172255</xdr:colOff>
      <xdr:row>42</xdr:row>
      <xdr:rowOff>132005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80A1F-7949-4995-A02B-51D1C347E2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566057</xdr:colOff>
      <xdr:row>24</xdr:row>
      <xdr:rowOff>10884</xdr:rowOff>
    </xdr:from>
    <xdr:to>
      <xdr:col>32</xdr:col>
      <xdr:colOff>469371</xdr:colOff>
      <xdr:row>42</xdr:row>
      <xdr:rowOff>157617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D9EB5-7B5D-4A92-988D-21856D3663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65314</xdr:colOff>
      <xdr:row>6</xdr:row>
      <xdr:rowOff>10886</xdr:rowOff>
    </xdr:from>
    <xdr:to>
      <xdr:col>32</xdr:col>
      <xdr:colOff>578228</xdr:colOff>
      <xdr:row>23</xdr:row>
      <xdr:rowOff>157618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C9AEE-74B6-43F3-B18C-B20642754A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327949</xdr:colOff>
      <xdr:row>42</xdr:row>
      <xdr:rowOff>163974</xdr:rowOff>
    </xdr:from>
    <xdr:to>
      <xdr:col>23</xdr:col>
      <xdr:colOff>231263</xdr:colOff>
      <xdr:row>60</xdr:row>
      <xdr:rowOff>125650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D3B755-01C2-45CC-8D0E-1C28881AB06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510547</xdr:colOff>
      <xdr:row>5</xdr:row>
      <xdr:rowOff>144786</xdr:rowOff>
    </xdr:from>
    <xdr:to>
      <xdr:col>26</xdr:col>
      <xdr:colOff>413347</xdr:colOff>
      <xdr:row>23</xdr:row>
      <xdr:rowOff>5534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960D9-5929-42A3-9B94-A4C933A5C6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27709</xdr:colOff>
      <xdr:row>23</xdr:row>
      <xdr:rowOff>141514</xdr:rowOff>
    </xdr:from>
    <xdr:to>
      <xdr:col>26</xdr:col>
      <xdr:colOff>540109</xdr:colOff>
      <xdr:row>40</xdr:row>
      <xdr:rowOff>182372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8EE2-AA94-4470-9DEB-4B74121582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213360</xdr:colOff>
      <xdr:row>6</xdr:row>
      <xdr:rowOff>15240</xdr:rowOff>
    </xdr:from>
    <xdr:to>
      <xdr:col>25</xdr:col>
      <xdr:colOff>75819</xdr:colOff>
      <xdr:row>22</xdr:row>
      <xdr:rowOff>180788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147E-1C1D-4FEA-B5CF-1F600230AB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7</xdr:row>
      <xdr:rowOff>7620</xdr:rowOff>
    </xdr:from>
    <xdr:to>
      <xdr:col>26</xdr:col>
      <xdr:colOff>466680</xdr:colOff>
      <xdr:row>24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FA44-D064-4935-B1B4-A2F9EA2DA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297180</xdr:colOff>
      <xdr:row>8</xdr:row>
      <xdr:rowOff>68580</xdr:rowOff>
    </xdr:from>
    <xdr:to>
      <xdr:col>29</xdr:col>
      <xdr:colOff>159639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3020-ECC1-4526-9098-5CD5D287E2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8</xdr:row>
      <xdr:rowOff>7620</xdr:rowOff>
    </xdr:from>
    <xdr:to>
      <xdr:col>26</xdr:col>
      <xdr:colOff>466680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51B64-B10D-4797-9C7B-CE1B11D6327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830580</xdr:colOff>
      <xdr:row>7</xdr:row>
      <xdr:rowOff>45457</xdr:rowOff>
    </xdr:from>
    <xdr:to>
      <xdr:col>14</xdr:col>
      <xdr:colOff>822960</xdr:colOff>
      <xdr:row>20</xdr:row>
      <xdr:rowOff>33849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873B2-A0DE-434F-96CF-7F4ADF85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40" y="1767577"/>
          <a:ext cx="6438900" cy="2365832"/>
        </a:xfrm>
        <a:prstGeom prst="rect">
          <a:avLst/>
        </a:prstGeom>
      </xdr:spPr>
    </xdr:pic>
    <xdr:clientData/>
  </xdr:twoCellAnchor>
  <xdr:twoCellAnchor editAs="oneCell">
    <xdr:from>
      <xdr:col>8</xdr:col>
      <xdr:colOff>170934</xdr:colOff>
      <xdr:row>20</xdr:row>
      <xdr:rowOff>38099</xdr:rowOff>
    </xdr:from>
    <xdr:to>
      <xdr:col>14</xdr:col>
      <xdr:colOff>678840</xdr:colOff>
      <xdr:row>33</xdr:row>
      <xdr:rowOff>28955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9F82-E6FF-4FF9-9124-6FF572A2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154" y="4137659"/>
          <a:ext cx="6093366" cy="2368296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33</xdr:row>
      <xdr:rowOff>22860</xdr:rowOff>
    </xdr:from>
    <xdr:to>
      <xdr:col>14</xdr:col>
      <xdr:colOff>857504</xdr:colOff>
      <xdr:row>46</xdr:row>
      <xdr:rowOff>13716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1FDB-7E06-4B59-987B-5DB5F731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499860"/>
          <a:ext cx="6183884" cy="23682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14087</xdr:colOff>
      <xdr:row>13</xdr:row>
      <xdr:rowOff>100535</xdr:rowOff>
    </xdr:from>
    <xdr:to>
      <xdr:col>13</xdr:col>
      <xdr:colOff>94771</xdr:colOff>
      <xdr:row>42</xdr:row>
      <xdr:rowOff>24197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5853D64-C5A4-4B93-A4B7-1D38C811A1FF}"/>
            </a:ext>
          </a:extLst>
        </xdr:cNvPr>
        <xdr:cNvGrpSpPr/>
      </xdr:nvGrpSpPr>
      <xdr:grpSpPr>
        <a:xfrm>
          <a:off x="7390247" y="2925650"/>
          <a:ext cx="5681384" cy="5171937"/>
          <a:chOff x="0" y="1915886"/>
          <a:chExt cx="5713079" cy="5270469"/>
        </a:xfrm>
      </xdr:grpSpPr>
      <xdr:sp macro="" textlink="">
        <xdr:nvSpPr>
          <xdr:cNvPr id="159" name="object 79">
            <a:extLst>
              <a:ext uri="{FF2B5EF4-FFF2-40B4-BE49-F238E27FC236}">
                <a16:creationId xmlns:a16="http://schemas.microsoft.com/office/drawing/2014/main" id="{51211056-C478-413B-8FA8-2CB9D07AB299}"/>
              </a:ext>
            </a:extLst>
          </xdr:cNvPr>
          <xdr:cNvSpPr txBox="1"/>
        </xdr:nvSpPr>
        <xdr:spPr>
          <a:xfrm>
            <a:off x="31547" y="6416735"/>
            <a:ext cx="5218430" cy="769620"/>
          </a:xfrm>
          <a:prstGeom prst="rect">
            <a:avLst/>
          </a:prstGeom>
        </xdr:spPr>
        <xdr:txBody>
          <a:bodyPr vert="horz"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8415">
              <a:lnSpc>
                <a:spcPct val="100000"/>
              </a:lnSpc>
              <a:tabLst>
                <a:tab pos="474281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0.0	</a:t>
            </a:r>
            <a:r>
              <a:rPr sz="1400" b="0">
                <a:latin typeface="Univers for BP Light"/>
                <a:cs typeface="Univers for BP Light"/>
              </a:rPr>
              <a:t>0</a:t>
            </a:r>
            <a:endParaRPr sz="1400">
              <a:latin typeface="Univers for BP Light"/>
              <a:cs typeface="Univers for BP Light"/>
            </a:endParaRPr>
          </a:p>
          <a:p>
            <a:pPr marL="588010">
              <a:lnSpc>
                <a:spcPct val="100000"/>
              </a:lnSpc>
              <a:spcBef>
                <a:spcPts val="140"/>
              </a:spcBef>
              <a:tabLst>
                <a:tab pos="1298575" algn="l"/>
                <a:tab pos="2009139" algn="l"/>
                <a:tab pos="2720340" algn="l"/>
                <a:tab pos="3430904" algn="l"/>
                <a:tab pos="480885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200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201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202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203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204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2000</a:t>
            </a:r>
            <a:endParaRPr sz="1400">
              <a:latin typeface="Univers for BP Light"/>
              <a:cs typeface="Univers for BP Light"/>
            </a:endParaRPr>
          </a:p>
          <a:p>
            <a:pPr marL="12700">
              <a:lnSpc>
                <a:spcPct val="100000"/>
              </a:lnSpc>
              <a:spcBef>
                <a:spcPts val="950"/>
              </a:spcBef>
            </a:pP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*ICE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includes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hybrid 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which do not plug into the power</a:t>
            </a:r>
            <a:r>
              <a:rPr sz="1200" b="0" spc="-225">
                <a:solidFill>
                  <a:srgbClr val="666666"/>
                </a:solidFill>
                <a:latin typeface="Univers for BP Light"/>
                <a:cs typeface="Univers for BP Light"/>
              </a:rPr>
              <a:t>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grid</a:t>
            </a:r>
            <a:endParaRPr sz="1200">
              <a:latin typeface="Univers for BP Light"/>
              <a:cs typeface="Univers for BP Light"/>
            </a:endParaRPr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CFC0961F-CE74-4B88-BD2A-652AB4F804F4}"/>
              </a:ext>
            </a:extLst>
          </xdr:cNvPr>
          <xdr:cNvGrpSpPr/>
        </xdr:nvGrpSpPr>
        <xdr:grpSpPr>
          <a:xfrm>
            <a:off x="0" y="1915886"/>
            <a:ext cx="5713079" cy="4626325"/>
            <a:chOff x="489153" y="1079022"/>
            <a:chExt cx="5713079" cy="4626325"/>
          </a:xfrm>
        </xdr:grpSpPr>
        <xdr:sp macro="" textlink="">
          <xdr:nvSpPr>
            <xdr:cNvPr id="161" name="object 44">
              <a:extLst>
                <a:ext uri="{FF2B5EF4-FFF2-40B4-BE49-F238E27FC236}">
                  <a16:creationId xmlns:a16="http://schemas.microsoft.com/office/drawing/2014/main" id="{F90B3352-0F08-4067-A6FA-836300F22111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473964" y="0"/>
                  </a:moveTo>
                  <a:lnTo>
                    <a:pt x="0" y="0"/>
                  </a:lnTo>
                  <a:lnTo>
                    <a:pt x="0" y="725423"/>
                  </a:lnTo>
                  <a:lnTo>
                    <a:pt x="473964" y="725423"/>
                  </a:lnTo>
                  <a:lnTo>
                    <a:pt x="473964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2" name="object 45">
              <a:extLst>
                <a:ext uri="{FF2B5EF4-FFF2-40B4-BE49-F238E27FC236}">
                  <a16:creationId xmlns:a16="http://schemas.microsoft.com/office/drawing/2014/main" id="{4FAF16B1-BE7B-42DE-98F4-A4B5BA46A0AB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473963" y="0"/>
                  </a:moveTo>
                  <a:lnTo>
                    <a:pt x="0" y="0"/>
                  </a:lnTo>
                  <a:lnTo>
                    <a:pt x="0" y="986028"/>
                  </a:lnTo>
                  <a:lnTo>
                    <a:pt x="473963" y="986028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3" name="object 46">
              <a:extLst>
                <a:ext uri="{FF2B5EF4-FFF2-40B4-BE49-F238E27FC236}">
                  <a16:creationId xmlns:a16="http://schemas.microsoft.com/office/drawing/2014/main" id="{48F9CC2A-200C-4F16-9E8C-8FA55FC83A99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473963" y="0"/>
                  </a:moveTo>
                  <a:lnTo>
                    <a:pt x="0" y="0"/>
                  </a:lnTo>
                  <a:lnTo>
                    <a:pt x="0" y="1568196"/>
                  </a:lnTo>
                  <a:lnTo>
                    <a:pt x="473963" y="156819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4" name="object 47">
              <a:extLst>
                <a:ext uri="{FF2B5EF4-FFF2-40B4-BE49-F238E27FC236}">
                  <a16:creationId xmlns:a16="http://schemas.microsoft.com/office/drawing/2014/main" id="{842D4D60-A2DD-4EE9-9140-C3C1EC22525D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473963" y="0"/>
                  </a:moveTo>
                  <a:lnTo>
                    <a:pt x="0" y="0"/>
                  </a:lnTo>
                  <a:lnTo>
                    <a:pt x="0" y="2029967"/>
                  </a:lnTo>
                  <a:lnTo>
                    <a:pt x="473963" y="2029967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5" name="object 48">
              <a:extLst>
                <a:ext uri="{FF2B5EF4-FFF2-40B4-BE49-F238E27FC236}">
                  <a16:creationId xmlns:a16="http://schemas.microsoft.com/office/drawing/2014/main" id="{F334E55B-1CAE-4583-A647-FF750D0B0256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473963" y="0"/>
                  </a:moveTo>
                  <a:lnTo>
                    <a:pt x="0" y="0"/>
                  </a:lnTo>
                  <a:lnTo>
                    <a:pt x="0" y="2238756"/>
                  </a:lnTo>
                  <a:lnTo>
                    <a:pt x="473963" y="223875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6" name="object 49">
              <a:extLst>
                <a:ext uri="{FF2B5EF4-FFF2-40B4-BE49-F238E27FC236}">
                  <a16:creationId xmlns:a16="http://schemas.microsoft.com/office/drawing/2014/main" id="{200284E8-D5FE-4E6F-B3B0-6DDFB2AD0632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0" y="0"/>
                  </a:moveTo>
                  <a:lnTo>
                    <a:pt x="473964" y="0"/>
                  </a:lnTo>
                  <a:lnTo>
                    <a:pt x="473964" y="725423"/>
                  </a:lnTo>
                  <a:lnTo>
                    <a:pt x="0" y="72542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7" name="object 50">
              <a:extLst>
                <a:ext uri="{FF2B5EF4-FFF2-40B4-BE49-F238E27FC236}">
                  <a16:creationId xmlns:a16="http://schemas.microsoft.com/office/drawing/2014/main" id="{7CE8E690-78C5-4466-8514-8ACEB1286D94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0" y="0"/>
                  </a:moveTo>
                  <a:lnTo>
                    <a:pt x="473963" y="0"/>
                  </a:lnTo>
                  <a:lnTo>
                    <a:pt x="473963" y="986028"/>
                  </a:lnTo>
                  <a:lnTo>
                    <a:pt x="0" y="9860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8" name="object 51">
              <a:extLst>
                <a:ext uri="{FF2B5EF4-FFF2-40B4-BE49-F238E27FC236}">
                  <a16:creationId xmlns:a16="http://schemas.microsoft.com/office/drawing/2014/main" id="{675B487E-3FB2-4A25-9927-5317AE8FBE4F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0" y="0"/>
                  </a:moveTo>
                  <a:lnTo>
                    <a:pt x="473963" y="0"/>
                  </a:lnTo>
                  <a:lnTo>
                    <a:pt x="473963" y="1568196"/>
                  </a:lnTo>
                  <a:lnTo>
                    <a:pt x="0" y="15681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9" name="object 52">
              <a:extLst>
                <a:ext uri="{FF2B5EF4-FFF2-40B4-BE49-F238E27FC236}">
                  <a16:creationId xmlns:a16="http://schemas.microsoft.com/office/drawing/2014/main" id="{0F98B182-179E-43B2-8E7A-E9867422930E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0" y="0"/>
                  </a:moveTo>
                  <a:lnTo>
                    <a:pt x="473963" y="0"/>
                  </a:lnTo>
                  <a:lnTo>
                    <a:pt x="473963" y="2029967"/>
                  </a:lnTo>
                  <a:lnTo>
                    <a:pt x="0" y="2029967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0" name="object 53">
              <a:extLst>
                <a:ext uri="{FF2B5EF4-FFF2-40B4-BE49-F238E27FC236}">
                  <a16:creationId xmlns:a16="http://schemas.microsoft.com/office/drawing/2014/main" id="{CBA18A80-38FA-4948-9223-AFC978D99138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0" y="0"/>
                  </a:moveTo>
                  <a:lnTo>
                    <a:pt x="473963" y="0"/>
                  </a:lnTo>
                  <a:lnTo>
                    <a:pt x="473963" y="2238756"/>
                  </a:lnTo>
                  <a:lnTo>
                    <a:pt x="0" y="223875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1" name="object 54">
              <a:extLst>
                <a:ext uri="{FF2B5EF4-FFF2-40B4-BE49-F238E27FC236}">
                  <a16:creationId xmlns:a16="http://schemas.microsoft.com/office/drawing/2014/main" id="{22A0DC18-E063-4C02-B2D3-F1C87A68DDCC}"/>
                </a:ext>
              </a:extLst>
            </xdr:cNvPr>
            <xdr:cNvSpPr/>
          </xdr:nvSpPr>
          <xdr:spPr>
            <a:xfrm>
              <a:off x="2490216" y="4128515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6095">
              <a:solidFill>
                <a:srgbClr val="FFCC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2" name="object 55">
              <a:extLst>
                <a:ext uri="{FF2B5EF4-FFF2-40B4-BE49-F238E27FC236}">
                  <a16:creationId xmlns:a16="http://schemas.microsoft.com/office/drawing/2014/main" id="{F61860A7-E364-4A7A-9686-8FD388C84CB6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473963" y="0"/>
                  </a:moveTo>
                  <a:lnTo>
                    <a:pt x="0" y="0"/>
                  </a:lnTo>
                  <a:lnTo>
                    <a:pt x="0" y="76200"/>
                  </a:lnTo>
                  <a:lnTo>
                    <a:pt x="473963" y="762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3" name="object 56">
              <a:extLst>
                <a:ext uri="{FF2B5EF4-FFF2-40B4-BE49-F238E27FC236}">
                  <a16:creationId xmlns:a16="http://schemas.microsoft.com/office/drawing/2014/main" id="{2C9F7653-6311-468B-9816-85EFF5550335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473963" y="0"/>
                  </a:moveTo>
                  <a:lnTo>
                    <a:pt x="0" y="0"/>
                  </a:lnTo>
                  <a:lnTo>
                    <a:pt x="0" y="228600"/>
                  </a:lnTo>
                  <a:lnTo>
                    <a:pt x="473963" y="2286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4" name="object 57">
              <a:extLst>
                <a:ext uri="{FF2B5EF4-FFF2-40B4-BE49-F238E27FC236}">
                  <a16:creationId xmlns:a16="http://schemas.microsoft.com/office/drawing/2014/main" id="{76C9DB5F-D177-4F1E-9D6D-EF9660006856}"/>
                </a:ext>
              </a:extLst>
            </xdr:cNvPr>
            <xdr:cNvSpPr/>
          </xdr:nvSpPr>
          <xdr:spPr>
            <a:xfrm>
              <a:off x="2485644" y="4120896"/>
              <a:ext cx="483234" cy="15240"/>
            </a:xfrm>
            <a:custGeom>
              <a:avLst/>
              <a:gdLst/>
              <a:ahLst/>
              <a:cxnLst/>
              <a:rect l="l" t="t" r="r" b="b"/>
              <a:pathLst>
                <a:path w="483235" h="15239">
                  <a:moveTo>
                    <a:pt x="0" y="15240"/>
                  </a:moveTo>
                  <a:lnTo>
                    <a:pt x="483108" y="15240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524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5" name="object 58">
              <a:extLst>
                <a:ext uri="{FF2B5EF4-FFF2-40B4-BE49-F238E27FC236}">
                  <a16:creationId xmlns:a16="http://schemas.microsoft.com/office/drawing/2014/main" id="{488C2D34-8F97-42B1-8641-FF7541895FD9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0" y="0"/>
                  </a:moveTo>
                  <a:lnTo>
                    <a:pt x="473963" y="0"/>
                  </a:lnTo>
                  <a:lnTo>
                    <a:pt x="473963" y="76200"/>
                  </a:lnTo>
                  <a:lnTo>
                    <a:pt x="0" y="76200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6" name="object 59">
              <a:extLst>
                <a:ext uri="{FF2B5EF4-FFF2-40B4-BE49-F238E27FC236}">
                  <a16:creationId xmlns:a16="http://schemas.microsoft.com/office/drawing/2014/main" id="{EDAEB92A-E137-4476-91ED-3D9E4A9618BA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0" y="0"/>
                  </a:moveTo>
                  <a:lnTo>
                    <a:pt x="473963" y="0"/>
                  </a:lnTo>
                  <a:lnTo>
                    <a:pt x="473963" y="228600"/>
                  </a:lnTo>
                  <a:lnTo>
                    <a:pt x="0" y="2286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7" name="object 60">
              <a:extLst>
                <a:ext uri="{FF2B5EF4-FFF2-40B4-BE49-F238E27FC236}">
                  <a16:creationId xmlns:a16="http://schemas.microsoft.com/office/drawing/2014/main" id="{E248AB75-4D23-438D-9F33-7B0A55A2ECE6}"/>
                </a:ext>
              </a:extLst>
            </xdr:cNvPr>
            <xdr:cNvSpPr/>
          </xdr:nvSpPr>
          <xdr:spPr>
            <a:xfrm>
              <a:off x="2490216" y="4123944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3175">
              <a:solidFill>
                <a:srgbClr val="6666CC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8" name="object 61">
              <a:extLst>
                <a:ext uri="{FF2B5EF4-FFF2-40B4-BE49-F238E27FC236}">
                  <a16:creationId xmlns:a16="http://schemas.microsoft.com/office/drawing/2014/main" id="{E67FD957-BE8A-44D0-A6EA-40644F94BBBD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53340"/>
                  </a:moveTo>
                  <a:lnTo>
                    <a:pt x="473963" y="53340"/>
                  </a:lnTo>
                  <a:lnTo>
                    <a:pt x="473963" y="0"/>
                  </a:lnTo>
                  <a:lnTo>
                    <a:pt x="0" y="0"/>
                  </a:lnTo>
                  <a:lnTo>
                    <a:pt x="0" y="5334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9" name="object 62">
              <a:extLst>
                <a:ext uri="{FF2B5EF4-FFF2-40B4-BE49-F238E27FC236}">
                  <a16:creationId xmlns:a16="http://schemas.microsoft.com/office/drawing/2014/main" id="{3F3BA8B1-8C9E-4E99-9439-B59B4D13DAA6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473963" y="0"/>
                  </a:moveTo>
                  <a:lnTo>
                    <a:pt x="0" y="0"/>
                  </a:lnTo>
                  <a:lnTo>
                    <a:pt x="0" y="210312"/>
                  </a:lnTo>
                  <a:lnTo>
                    <a:pt x="473963" y="210312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0" name="object 63">
              <a:extLst>
                <a:ext uri="{FF2B5EF4-FFF2-40B4-BE49-F238E27FC236}">
                  <a16:creationId xmlns:a16="http://schemas.microsoft.com/office/drawing/2014/main" id="{E3C40A01-60A0-401D-B820-991B89908E09}"/>
                </a:ext>
              </a:extLst>
            </xdr:cNvPr>
            <xdr:cNvSpPr/>
          </xdr:nvSpPr>
          <xdr:spPr>
            <a:xfrm>
              <a:off x="2485644" y="4117847"/>
              <a:ext cx="483234" cy="12700"/>
            </a:xfrm>
            <a:custGeom>
              <a:avLst/>
              <a:gdLst/>
              <a:ahLst/>
              <a:cxnLst/>
              <a:rect l="l" t="t" r="r" b="b"/>
              <a:pathLst>
                <a:path w="483235" h="12700">
                  <a:moveTo>
                    <a:pt x="0" y="12192"/>
                  </a:moveTo>
                  <a:lnTo>
                    <a:pt x="483108" y="12192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1" name="object 64">
              <a:extLst>
                <a:ext uri="{FF2B5EF4-FFF2-40B4-BE49-F238E27FC236}">
                  <a16:creationId xmlns:a16="http://schemas.microsoft.com/office/drawing/2014/main" id="{0C290B3E-8E03-4C9E-B588-AB0250C96FAA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0"/>
                  </a:moveTo>
                  <a:lnTo>
                    <a:pt x="473963" y="0"/>
                  </a:lnTo>
                  <a:lnTo>
                    <a:pt x="473963" y="53339"/>
                  </a:lnTo>
                  <a:lnTo>
                    <a:pt x="0" y="5333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2" name="object 65">
              <a:extLst>
                <a:ext uri="{FF2B5EF4-FFF2-40B4-BE49-F238E27FC236}">
                  <a16:creationId xmlns:a16="http://schemas.microsoft.com/office/drawing/2014/main" id="{ADD8F96B-8E7E-4E85-8CA5-31E23748DC00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0" y="0"/>
                  </a:moveTo>
                  <a:lnTo>
                    <a:pt x="473963" y="0"/>
                  </a:lnTo>
                  <a:lnTo>
                    <a:pt x="473963" y="210312"/>
                  </a:lnTo>
                  <a:lnTo>
                    <a:pt x="0" y="21031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3" name="object 66">
              <a:extLst>
                <a:ext uri="{FF2B5EF4-FFF2-40B4-BE49-F238E27FC236}">
                  <a16:creationId xmlns:a16="http://schemas.microsoft.com/office/drawing/2014/main" id="{79CB86A6-7603-4A6A-89C7-3FFF00E1AFB0}"/>
                </a:ext>
              </a:extLst>
            </xdr:cNvPr>
            <xdr:cNvSpPr/>
          </xdr:nvSpPr>
          <xdr:spPr>
            <a:xfrm>
              <a:off x="950975" y="2304288"/>
              <a:ext cx="0" cy="3395979"/>
            </a:xfrm>
            <a:custGeom>
              <a:avLst/>
              <a:gdLst/>
              <a:ahLst/>
              <a:cxnLst/>
              <a:rect l="l" t="t" r="r" b="b"/>
              <a:pathLst>
                <a:path h="3395979">
                  <a:moveTo>
                    <a:pt x="0" y="3395472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4" name="object 67">
              <a:extLst>
                <a:ext uri="{FF2B5EF4-FFF2-40B4-BE49-F238E27FC236}">
                  <a16:creationId xmlns:a16="http://schemas.microsoft.com/office/drawing/2014/main" id="{168370BD-C8A4-4CA2-8175-20A0761DFC79}"/>
                </a:ext>
              </a:extLst>
            </xdr:cNvPr>
            <xdr:cNvSpPr/>
          </xdr:nvSpPr>
          <xdr:spPr>
            <a:xfrm>
              <a:off x="950975" y="569975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5" name="object 68">
              <a:extLst>
                <a:ext uri="{FF2B5EF4-FFF2-40B4-BE49-F238E27FC236}">
                  <a16:creationId xmlns:a16="http://schemas.microsoft.com/office/drawing/2014/main" id="{CD5D014E-C93F-4AD4-A297-E595FC0D2AB8}"/>
                </a:ext>
              </a:extLst>
            </xdr:cNvPr>
            <xdr:cNvSpPr/>
          </xdr:nvSpPr>
          <xdr:spPr>
            <a:xfrm>
              <a:off x="950975" y="502157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6" name="object 69">
              <a:extLst>
                <a:ext uri="{FF2B5EF4-FFF2-40B4-BE49-F238E27FC236}">
                  <a16:creationId xmlns:a16="http://schemas.microsoft.com/office/drawing/2014/main" id="{DDBAF7AC-2221-4FC5-B565-379B59DDAF26}"/>
                </a:ext>
              </a:extLst>
            </xdr:cNvPr>
            <xdr:cNvSpPr/>
          </xdr:nvSpPr>
          <xdr:spPr>
            <a:xfrm>
              <a:off x="950975" y="43418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7" name="object 70">
              <a:extLst>
                <a:ext uri="{FF2B5EF4-FFF2-40B4-BE49-F238E27FC236}">
                  <a16:creationId xmlns:a16="http://schemas.microsoft.com/office/drawing/2014/main" id="{F9B3AE76-76EA-4005-9835-8B5CFE7679BC}"/>
                </a:ext>
              </a:extLst>
            </xdr:cNvPr>
            <xdr:cNvSpPr/>
          </xdr:nvSpPr>
          <xdr:spPr>
            <a:xfrm>
              <a:off x="950975" y="36621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8" name="object 71">
              <a:extLst>
                <a:ext uri="{FF2B5EF4-FFF2-40B4-BE49-F238E27FC236}">
                  <a16:creationId xmlns:a16="http://schemas.microsoft.com/office/drawing/2014/main" id="{0C25D361-DD35-4BF1-A1FE-58E8F6732C82}"/>
                </a:ext>
              </a:extLst>
            </xdr:cNvPr>
            <xdr:cNvSpPr/>
          </xdr:nvSpPr>
          <xdr:spPr>
            <a:xfrm>
              <a:off x="950975" y="2982467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9" name="object 72">
              <a:extLst>
                <a:ext uri="{FF2B5EF4-FFF2-40B4-BE49-F238E27FC236}">
                  <a16:creationId xmlns:a16="http://schemas.microsoft.com/office/drawing/2014/main" id="{299B9369-12F1-41CA-A61E-FBD3206C93A1}"/>
                </a:ext>
              </a:extLst>
            </xdr:cNvPr>
            <xdr:cNvSpPr/>
          </xdr:nvSpPr>
          <xdr:spPr>
            <a:xfrm>
              <a:off x="950975" y="230428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0" name="object 73">
              <a:extLst>
                <a:ext uri="{FF2B5EF4-FFF2-40B4-BE49-F238E27FC236}">
                  <a16:creationId xmlns:a16="http://schemas.microsoft.com/office/drawing/2014/main" id="{8D140909-C1A4-4C0A-A08A-513EE0346F3A}"/>
                </a:ext>
              </a:extLst>
            </xdr:cNvPr>
            <xdr:cNvSpPr/>
          </xdr:nvSpPr>
          <xdr:spPr>
            <a:xfrm>
              <a:off x="950975" y="5699759"/>
              <a:ext cx="3554095" cy="0"/>
            </a:xfrm>
            <a:custGeom>
              <a:avLst/>
              <a:gdLst/>
              <a:ahLst/>
              <a:cxnLst/>
              <a:rect l="l" t="t" r="r" b="b"/>
              <a:pathLst>
                <a:path w="3554095">
                  <a:moveTo>
                    <a:pt x="0" y="0"/>
                  </a:moveTo>
                  <a:lnTo>
                    <a:pt x="3553968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1" name="object 74">
              <a:extLst>
                <a:ext uri="{FF2B5EF4-FFF2-40B4-BE49-F238E27FC236}">
                  <a16:creationId xmlns:a16="http://schemas.microsoft.com/office/drawing/2014/main" id="{E429A12D-6590-420A-BB43-AE6F79127BE5}"/>
                </a:ext>
              </a:extLst>
            </xdr:cNvPr>
            <xdr:cNvSpPr txBox="1"/>
          </xdr:nvSpPr>
          <xdr:spPr>
            <a:xfrm>
              <a:off x="526491" y="489775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2" name="object 75">
              <a:extLst>
                <a:ext uri="{FF2B5EF4-FFF2-40B4-BE49-F238E27FC236}">
                  <a16:creationId xmlns:a16="http://schemas.microsoft.com/office/drawing/2014/main" id="{8EEC517D-E5BB-433A-93CD-5A8A2CCC2C9E}"/>
                </a:ext>
              </a:extLst>
            </xdr:cNvPr>
            <xdr:cNvSpPr txBox="1"/>
          </xdr:nvSpPr>
          <xdr:spPr>
            <a:xfrm>
              <a:off x="526491" y="421830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3" name="object 76">
              <a:extLst>
                <a:ext uri="{FF2B5EF4-FFF2-40B4-BE49-F238E27FC236}">
                  <a16:creationId xmlns:a16="http://schemas.microsoft.com/office/drawing/2014/main" id="{EFAE2EC9-681E-4DEE-9C8B-B52AED79877A}"/>
                </a:ext>
              </a:extLst>
            </xdr:cNvPr>
            <xdr:cNvSpPr txBox="1"/>
          </xdr:nvSpPr>
          <xdr:spPr>
            <a:xfrm>
              <a:off x="526491" y="353898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4" name="object 77">
              <a:extLst>
                <a:ext uri="{FF2B5EF4-FFF2-40B4-BE49-F238E27FC236}">
                  <a16:creationId xmlns:a16="http://schemas.microsoft.com/office/drawing/2014/main" id="{453DCF9A-691F-4F82-B20D-8040F374C466}"/>
                </a:ext>
              </a:extLst>
            </xdr:cNvPr>
            <xdr:cNvSpPr txBox="1"/>
          </xdr:nvSpPr>
          <xdr:spPr>
            <a:xfrm>
              <a:off x="526491" y="285953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2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5" name="object 80">
              <a:extLst>
                <a:ext uri="{FF2B5EF4-FFF2-40B4-BE49-F238E27FC236}">
                  <a16:creationId xmlns:a16="http://schemas.microsoft.com/office/drawing/2014/main" id="{10F19FC3-4AAD-4CA0-9A32-389659640856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6" name="object 81">
              <a:extLst>
                <a:ext uri="{FF2B5EF4-FFF2-40B4-BE49-F238E27FC236}">
                  <a16:creationId xmlns:a16="http://schemas.microsoft.com/office/drawing/2014/main" id="{AD0D934E-502C-4284-821E-C69A3C7144AC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7" name="object 82">
              <a:extLst>
                <a:ext uri="{FF2B5EF4-FFF2-40B4-BE49-F238E27FC236}">
                  <a16:creationId xmlns:a16="http://schemas.microsoft.com/office/drawing/2014/main" id="{DFBB2180-ADB7-403B-BF9D-C23D0B4C3E3A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8" name="object 83">
              <a:extLst>
                <a:ext uri="{FF2B5EF4-FFF2-40B4-BE49-F238E27FC236}">
                  <a16:creationId xmlns:a16="http://schemas.microsoft.com/office/drawing/2014/main" id="{7C120D38-1B20-4D38-BAA9-8C61B66527CC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9" name="object 84">
              <a:extLst>
                <a:ext uri="{FF2B5EF4-FFF2-40B4-BE49-F238E27FC236}">
                  <a16:creationId xmlns:a16="http://schemas.microsoft.com/office/drawing/2014/main" id="{49DEB7B0-98A7-42B8-8265-B09C46829451}"/>
                </a:ext>
              </a:extLst>
            </xdr:cNvPr>
            <xdr:cNvSpPr txBox="1"/>
          </xdr:nvSpPr>
          <xdr:spPr>
            <a:xfrm>
              <a:off x="1451610" y="2330450"/>
              <a:ext cx="1280160" cy="51879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Battery</a:t>
              </a:r>
              <a:r>
                <a:rPr sz="1400" spc="-5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electric</a:t>
              </a:r>
              <a:endParaRPr sz="1400">
                <a:latin typeface="Univers for BP"/>
                <a:cs typeface="Univers for BP"/>
              </a:endParaRPr>
            </a:p>
            <a:p>
              <a:pPr marL="12700">
                <a:lnSpc>
                  <a:spcPct val="100000"/>
                </a:lnSpc>
                <a:spcBef>
                  <a:spcPts val="550"/>
                </a:spcBef>
              </a:pPr>
              <a:r>
                <a:rPr sz="1400" spc="-5">
                  <a:latin typeface="Univers for BP"/>
                  <a:cs typeface="Univers for BP"/>
                </a:rPr>
                <a:t>Plug-in</a:t>
              </a:r>
              <a:r>
                <a:rPr sz="1400" spc="-6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hybrid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200" name="object 85">
              <a:extLst>
                <a:ext uri="{FF2B5EF4-FFF2-40B4-BE49-F238E27FC236}">
                  <a16:creationId xmlns:a16="http://schemas.microsoft.com/office/drawing/2014/main" id="{94805ECB-3D62-462C-B06C-DD9ACA87992C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1" name="object 86">
              <a:extLst>
                <a:ext uri="{FF2B5EF4-FFF2-40B4-BE49-F238E27FC236}">
                  <a16:creationId xmlns:a16="http://schemas.microsoft.com/office/drawing/2014/main" id="{7294DE03-3EF5-476E-A941-C22EA7017A4D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2" name="object 87">
              <a:extLst>
                <a:ext uri="{FF2B5EF4-FFF2-40B4-BE49-F238E27FC236}">
                  <a16:creationId xmlns:a16="http://schemas.microsoft.com/office/drawing/2014/main" id="{2165175B-EB4C-42B6-9F79-69078EF38FCC}"/>
                </a:ext>
              </a:extLst>
            </xdr:cNvPr>
            <xdr:cNvSpPr txBox="1"/>
          </xdr:nvSpPr>
          <xdr:spPr>
            <a:xfrm>
              <a:off x="1451610" y="2896996"/>
              <a:ext cx="4025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10">
                  <a:latin typeface="Univers for BP"/>
                  <a:cs typeface="Univers for BP"/>
                </a:rPr>
                <a:t>I</a:t>
              </a:r>
              <a:r>
                <a:rPr sz="1400">
                  <a:latin typeface="Univers for BP"/>
                  <a:cs typeface="Univers for BP"/>
                </a:rPr>
                <a:t>C</a:t>
              </a:r>
              <a:r>
                <a:rPr sz="1400" spc="-10">
                  <a:latin typeface="Univers for BP"/>
                  <a:cs typeface="Univers for BP"/>
                </a:rPr>
                <a:t>E</a:t>
              </a:r>
              <a:r>
                <a:rPr sz="1400">
                  <a:latin typeface="Univers for BP"/>
                  <a:cs typeface="Univers for BP"/>
                </a:rPr>
                <a:t>*</a:t>
              </a:r>
            </a:p>
          </xdr:txBody>
        </xdr:sp>
        <xdr:sp macro="" textlink="">
          <xdr:nvSpPr>
            <xdr:cNvPr id="203" name="object 88">
              <a:extLst>
                <a:ext uri="{FF2B5EF4-FFF2-40B4-BE49-F238E27FC236}">
                  <a16:creationId xmlns:a16="http://schemas.microsoft.com/office/drawing/2014/main" id="{A0F31C65-DEEE-4918-8963-FFB7F698CF46}"/>
                </a:ext>
              </a:extLst>
            </xdr:cNvPr>
            <xdr:cNvSpPr/>
          </xdr:nvSpPr>
          <xdr:spPr>
            <a:xfrm>
              <a:off x="2365248" y="3081527"/>
              <a:ext cx="0" cy="2623820"/>
            </a:xfrm>
            <a:custGeom>
              <a:avLst/>
              <a:gdLst/>
              <a:ahLst/>
              <a:cxnLst/>
              <a:rect l="l" t="t" r="r" b="b"/>
              <a:pathLst>
                <a:path h="2623820">
                  <a:moveTo>
                    <a:pt x="0" y="0"/>
                  </a:moveTo>
                  <a:lnTo>
                    <a:pt x="0" y="2623718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4" name="object 89">
              <a:extLst>
                <a:ext uri="{FF2B5EF4-FFF2-40B4-BE49-F238E27FC236}">
                  <a16:creationId xmlns:a16="http://schemas.microsoft.com/office/drawing/2014/main" id="{79CDC048-CB4F-4D21-8CF7-9C2880E51AB9}"/>
                </a:ext>
              </a:extLst>
            </xdr:cNvPr>
            <xdr:cNvSpPr txBox="1"/>
          </xdr:nvSpPr>
          <xdr:spPr>
            <a:xfrm>
              <a:off x="489153" y="1079022"/>
              <a:ext cx="5713079" cy="961802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546100">
                <a:lnSpc>
                  <a:spcPct val="100000"/>
                </a:lnSpc>
                <a:tabLst>
                  <a:tab pos="5576570" algn="l"/>
                </a:tabLst>
              </a:pPr>
              <a:r>
                <a:rPr lang="en-US" sz="2700" spc="-7" baseline="1543">
                  <a:latin typeface="Univers for BP"/>
                  <a:cs typeface="Univers for BP"/>
                </a:rPr>
                <a:t>Vehicles </a:t>
              </a:r>
              <a:r>
                <a:rPr sz="2700" baseline="1543">
                  <a:latin typeface="Univers for BP"/>
                  <a:cs typeface="Univers for BP"/>
                </a:rPr>
                <a:t>by</a:t>
              </a:r>
              <a:r>
                <a:rPr sz="2700" spc="7" baseline="1543">
                  <a:latin typeface="Univers for BP"/>
                  <a:cs typeface="Univers for BP"/>
                </a:rPr>
                <a:t> </a:t>
              </a:r>
              <a:r>
                <a:rPr sz="2700" baseline="1543">
                  <a:latin typeface="Univers for BP"/>
                  <a:cs typeface="Univers for BP"/>
                </a:rPr>
                <a:t>type	</a:t>
              </a:r>
              <a:endParaRPr sz="1800">
                <a:latin typeface="Univers for BP"/>
                <a:cs typeface="Univers for BP"/>
              </a:endParaRPr>
            </a:p>
            <a:p>
              <a:pPr>
                <a:lnSpc>
                  <a:spcPct val="100000"/>
                </a:lnSpc>
                <a:spcBef>
                  <a:spcPts val="45"/>
                </a:spcBef>
              </a:pPr>
              <a:endParaRPr sz="215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  <a:spcBef>
                  <a:spcPts val="5"/>
                </a:spcBef>
                <a:tabLst>
                  <a:tab pos="4881245" algn="l"/>
                </a:tabLst>
              </a:pPr>
              <a:r>
                <a:rPr sz="1400" b="0" spc="-5">
                  <a:latin typeface="Univers for BP Light"/>
                  <a:cs typeface="Univers for BP Light"/>
                </a:rPr>
                <a:t>Billions of</a:t>
              </a:r>
              <a:r>
                <a:rPr sz="1400" b="0" spc="-1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vehicles	</a:t>
              </a:r>
              <a:endParaRPr sz="2100" baseline="1984">
                <a:latin typeface="Univers for BP Light"/>
                <a:cs typeface="Univers for BP Light"/>
              </a:endParaRPr>
            </a:p>
          </xdr:txBody>
        </xdr:sp>
      </xdr:grpSp>
    </xdr:grpSp>
    <xdr:clientData/>
  </xdr:twoCellAnchor>
  <xdr:twoCellAnchor>
    <xdr:from>
      <xdr:col>2</xdr:col>
      <xdr:colOff>202540</xdr:colOff>
      <xdr:row>14</xdr:row>
      <xdr:rowOff>69284</xdr:rowOff>
    </xdr:from>
    <xdr:to>
      <xdr:col>6</xdr:col>
      <xdr:colOff>647973</xdr:colOff>
      <xdr:row>39</xdr:row>
      <xdr:rowOff>171295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C3AF9B37-B3D7-4D14-A727-D57A7709BC9C}"/>
            </a:ext>
          </a:extLst>
        </xdr:cNvPr>
        <xdr:cNvGrpSpPr/>
      </xdr:nvGrpSpPr>
      <xdr:grpSpPr>
        <a:xfrm>
          <a:off x="2911450" y="3077279"/>
          <a:ext cx="4175423" cy="4632101"/>
          <a:chOff x="14241269" y="2444931"/>
          <a:chExt cx="4210610" cy="4584364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A3A5FED5-CB35-489C-A460-F98F9093B9A0}"/>
              </a:ext>
            </a:extLst>
          </xdr:cNvPr>
          <xdr:cNvGrpSpPr/>
        </xdr:nvGrpSpPr>
        <xdr:grpSpPr>
          <a:xfrm>
            <a:off x="14241269" y="2444931"/>
            <a:ext cx="4141565" cy="4584364"/>
            <a:chOff x="467359" y="1378680"/>
            <a:chExt cx="4456811" cy="5216557"/>
          </a:xfrm>
        </xdr:grpSpPr>
        <xdr:sp macro="" textlink="">
          <xdr:nvSpPr>
            <xdr:cNvPr id="3" name="object 2">
              <a:extLst>
                <a:ext uri="{FF2B5EF4-FFF2-40B4-BE49-F238E27FC236}">
                  <a16:creationId xmlns:a16="http://schemas.microsoft.com/office/drawing/2014/main" id="{8D85B6BE-C767-47AF-BB04-0051795A582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338328" y="0"/>
                  </a:moveTo>
                  <a:lnTo>
                    <a:pt x="0" y="0"/>
                  </a:lnTo>
                  <a:lnTo>
                    <a:pt x="0" y="867155"/>
                  </a:lnTo>
                  <a:lnTo>
                    <a:pt x="338328" y="867155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" name="object 3">
              <a:extLst>
                <a:ext uri="{FF2B5EF4-FFF2-40B4-BE49-F238E27FC236}">
                  <a16:creationId xmlns:a16="http://schemas.microsoft.com/office/drawing/2014/main" id="{959D9134-5E90-4A0E-99DA-7216F911D65B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338328" y="0"/>
                  </a:moveTo>
                  <a:lnTo>
                    <a:pt x="0" y="0"/>
                  </a:lnTo>
                  <a:lnTo>
                    <a:pt x="0" y="1031748"/>
                  </a:lnTo>
                  <a:lnTo>
                    <a:pt x="338328" y="103174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" name="object 4">
              <a:extLst>
                <a:ext uri="{FF2B5EF4-FFF2-40B4-BE49-F238E27FC236}">
                  <a16:creationId xmlns:a16="http://schemas.microsoft.com/office/drawing/2014/main" id="{73AE5A4C-BB2D-4229-B30C-8FD74BBF3DAB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338328" y="0"/>
                  </a:moveTo>
                  <a:lnTo>
                    <a:pt x="0" y="0"/>
                  </a:lnTo>
                  <a:lnTo>
                    <a:pt x="0" y="1217676"/>
                  </a:lnTo>
                  <a:lnTo>
                    <a:pt x="338328" y="121767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" name="object 5">
              <a:extLst>
                <a:ext uri="{FF2B5EF4-FFF2-40B4-BE49-F238E27FC236}">
                  <a16:creationId xmlns:a16="http://schemas.microsoft.com/office/drawing/2014/main" id="{D4EA8DA4-2FD5-4BC9-B654-C2372DBEE2AB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339851" y="0"/>
                  </a:moveTo>
                  <a:lnTo>
                    <a:pt x="0" y="0"/>
                  </a:lnTo>
                  <a:lnTo>
                    <a:pt x="0" y="1377696"/>
                  </a:lnTo>
                  <a:lnTo>
                    <a:pt x="339851" y="137769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" name="object 6">
              <a:extLst>
                <a:ext uri="{FF2B5EF4-FFF2-40B4-BE49-F238E27FC236}">
                  <a16:creationId xmlns:a16="http://schemas.microsoft.com/office/drawing/2014/main" id="{B6368DF6-90CD-470E-821C-B731ED43FC11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339851" y="0"/>
                  </a:moveTo>
                  <a:lnTo>
                    <a:pt x="0" y="0"/>
                  </a:lnTo>
                  <a:lnTo>
                    <a:pt x="0" y="1481328"/>
                  </a:lnTo>
                  <a:lnTo>
                    <a:pt x="339851" y="1481328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" name="object 7">
              <a:extLst>
                <a:ext uri="{FF2B5EF4-FFF2-40B4-BE49-F238E27FC236}">
                  <a16:creationId xmlns:a16="http://schemas.microsoft.com/office/drawing/2014/main" id="{7E1F92E5-2263-4C7C-80FE-3488B9D2C161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339851" y="0"/>
                  </a:moveTo>
                  <a:lnTo>
                    <a:pt x="0" y="0"/>
                  </a:lnTo>
                  <a:lnTo>
                    <a:pt x="0" y="1534667"/>
                  </a:lnTo>
                  <a:lnTo>
                    <a:pt x="339851" y="153466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" name="object 8">
              <a:extLst>
                <a:ext uri="{FF2B5EF4-FFF2-40B4-BE49-F238E27FC236}">
                  <a16:creationId xmlns:a16="http://schemas.microsoft.com/office/drawing/2014/main" id="{C58E51AA-9A7A-458B-9098-35BD9385164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0" y="0"/>
                  </a:moveTo>
                  <a:lnTo>
                    <a:pt x="338328" y="0"/>
                  </a:lnTo>
                  <a:lnTo>
                    <a:pt x="338328" y="867155"/>
                  </a:lnTo>
                  <a:lnTo>
                    <a:pt x="0" y="86715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" name="object 9">
              <a:extLst>
                <a:ext uri="{FF2B5EF4-FFF2-40B4-BE49-F238E27FC236}">
                  <a16:creationId xmlns:a16="http://schemas.microsoft.com/office/drawing/2014/main" id="{6ADDA1DE-1778-40A1-AA65-A0CE8D0469C8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0" y="0"/>
                  </a:moveTo>
                  <a:lnTo>
                    <a:pt x="338328" y="0"/>
                  </a:lnTo>
                  <a:lnTo>
                    <a:pt x="338328" y="1031748"/>
                  </a:lnTo>
                  <a:lnTo>
                    <a:pt x="0" y="10317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" name="object 10">
              <a:extLst>
                <a:ext uri="{FF2B5EF4-FFF2-40B4-BE49-F238E27FC236}">
                  <a16:creationId xmlns:a16="http://schemas.microsoft.com/office/drawing/2014/main" id="{AEDDE98F-F7D6-4ED1-92F7-1810B3657FDE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0" y="0"/>
                  </a:moveTo>
                  <a:lnTo>
                    <a:pt x="338328" y="0"/>
                  </a:lnTo>
                  <a:lnTo>
                    <a:pt x="338328" y="1217676"/>
                  </a:lnTo>
                  <a:lnTo>
                    <a:pt x="0" y="12176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2" name="object 11">
              <a:extLst>
                <a:ext uri="{FF2B5EF4-FFF2-40B4-BE49-F238E27FC236}">
                  <a16:creationId xmlns:a16="http://schemas.microsoft.com/office/drawing/2014/main" id="{F8D5C991-AB6F-474E-ABD3-BACF328D6F50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0" y="0"/>
                  </a:moveTo>
                  <a:lnTo>
                    <a:pt x="339851" y="0"/>
                  </a:lnTo>
                  <a:lnTo>
                    <a:pt x="339851" y="1377696"/>
                  </a:lnTo>
                  <a:lnTo>
                    <a:pt x="0" y="1377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3" name="object 12">
              <a:extLst>
                <a:ext uri="{FF2B5EF4-FFF2-40B4-BE49-F238E27FC236}">
                  <a16:creationId xmlns:a16="http://schemas.microsoft.com/office/drawing/2014/main" id="{A8659C6B-8013-4BD7-A10D-B271941337F5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0" y="0"/>
                  </a:moveTo>
                  <a:lnTo>
                    <a:pt x="339851" y="0"/>
                  </a:lnTo>
                  <a:lnTo>
                    <a:pt x="339851" y="1481328"/>
                  </a:lnTo>
                  <a:lnTo>
                    <a:pt x="0" y="14813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4" name="object 13">
              <a:extLst>
                <a:ext uri="{FF2B5EF4-FFF2-40B4-BE49-F238E27FC236}">
                  <a16:creationId xmlns:a16="http://schemas.microsoft.com/office/drawing/2014/main" id="{F4B749B9-1046-4C61-BE5D-62911E7F99CE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0" y="0"/>
                  </a:moveTo>
                  <a:lnTo>
                    <a:pt x="339851" y="0"/>
                  </a:lnTo>
                  <a:lnTo>
                    <a:pt x="339851" y="1534667"/>
                  </a:lnTo>
                  <a:lnTo>
                    <a:pt x="0" y="153466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5" name="object 14">
              <a:extLst>
                <a:ext uri="{FF2B5EF4-FFF2-40B4-BE49-F238E27FC236}">
                  <a16:creationId xmlns:a16="http://schemas.microsoft.com/office/drawing/2014/main" id="{427BF5BD-B738-4048-9A47-4EFC4C85A03D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24384"/>
                  </a:moveTo>
                  <a:lnTo>
                    <a:pt x="338328" y="24384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" name="object 15">
              <a:extLst>
                <a:ext uri="{FF2B5EF4-FFF2-40B4-BE49-F238E27FC236}">
                  <a16:creationId xmlns:a16="http://schemas.microsoft.com/office/drawing/2014/main" id="{B198498F-7274-42B0-89B2-D96138855EFB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32003"/>
                  </a:moveTo>
                  <a:lnTo>
                    <a:pt x="338328" y="32003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" name="object 16">
              <a:extLst>
                <a:ext uri="{FF2B5EF4-FFF2-40B4-BE49-F238E27FC236}">
                  <a16:creationId xmlns:a16="http://schemas.microsoft.com/office/drawing/2014/main" id="{567D2E1B-470D-474B-A881-4EEF1D5313B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38100"/>
                  </a:moveTo>
                  <a:lnTo>
                    <a:pt x="338328" y="38100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8100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" name="object 17">
              <a:extLst>
                <a:ext uri="{FF2B5EF4-FFF2-40B4-BE49-F238E27FC236}">
                  <a16:creationId xmlns:a16="http://schemas.microsoft.com/office/drawing/2014/main" id="{4AA953FD-DF13-4647-AEF7-E060CCA29EF3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41148"/>
                  </a:moveTo>
                  <a:lnTo>
                    <a:pt x="339851" y="4114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1148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" name="object 18">
              <a:extLst>
                <a:ext uri="{FF2B5EF4-FFF2-40B4-BE49-F238E27FC236}">
                  <a16:creationId xmlns:a16="http://schemas.microsoft.com/office/drawing/2014/main" id="{362E52AE-34D5-4617-9C3F-5592CE3AD006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42672"/>
                  </a:moveTo>
                  <a:lnTo>
                    <a:pt x="339851" y="4267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267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" name="object 19">
              <a:extLst>
                <a:ext uri="{FF2B5EF4-FFF2-40B4-BE49-F238E27FC236}">
                  <a16:creationId xmlns:a16="http://schemas.microsoft.com/office/drawing/2014/main" id="{94E4FA94-722C-4E05-963A-34EF9BE66CC1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44196"/>
                  </a:moveTo>
                  <a:lnTo>
                    <a:pt x="339851" y="44196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419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1" name="object 20">
              <a:extLst>
                <a:ext uri="{FF2B5EF4-FFF2-40B4-BE49-F238E27FC236}">
                  <a16:creationId xmlns:a16="http://schemas.microsoft.com/office/drawing/2014/main" id="{44BC4B57-5E0E-4E49-A5C8-52C568C1C4FC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0"/>
                  </a:moveTo>
                  <a:lnTo>
                    <a:pt x="338328" y="0"/>
                  </a:lnTo>
                  <a:lnTo>
                    <a:pt x="338328" y="24384"/>
                  </a:lnTo>
                  <a:lnTo>
                    <a:pt x="0" y="2438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2" name="object 21">
              <a:extLst>
                <a:ext uri="{FF2B5EF4-FFF2-40B4-BE49-F238E27FC236}">
                  <a16:creationId xmlns:a16="http://schemas.microsoft.com/office/drawing/2014/main" id="{71E70D15-49EB-473C-BE65-C65734145F9F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0"/>
                  </a:moveTo>
                  <a:lnTo>
                    <a:pt x="338328" y="0"/>
                  </a:lnTo>
                  <a:lnTo>
                    <a:pt x="338328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3" name="object 22">
              <a:extLst>
                <a:ext uri="{FF2B5EF4-FFF2-40B4-BE49-F238E27FC236}">
                  <a16:creationId xmlns:a16="http://schemas.microsoft.com/office/drawing/2014/main" id="{90CFB7E3-5313-42EB-B97E-5A53CF2B804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0"/>
                  </a:moveTo>
                  <a:lnTo>
                    <a:pt x="338328" y="0"/>
                  </a:lnTo>
                  <a:lnTo>
                    <a:pt x="338328" y="38100"/>
                  </a:lnTo>
                  <a:lnTo>
                    <a:pt x="0" y="381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4" name="object 23">
              <a:extLst>
                <a:ext uri="{FF2B5EF4-FFF2-40B4-BE49-F238E27FC236}">
                  <a16:creationId xmlns:a16="http://schemas.microsoft.com/office/drawing/2014/main" id="{E53FD48E-643C-487C-B689-49D0B79209BF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0"/>
                  </a:moveTo>
                  <a:lnTo>
                    <a:pt x="339851" y="0"/>
                  </a:lnTo>
                  <a:lnTo>
                    <a:pt x="339851" y="41148"/>
                  </a:lnTo>
                  <a:lnTo>
                    <a:pt x="0" y="411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5" name="object 24">
              <a:extLst>
                <a:ext uri="{FF2B5EF4-FFF2-40B4-BE49-F238E27FC236}">
                  <a16:creationId xmlns:a16="http://schemas.microsoft.com/office/drawing/2014/main" id="{9E9E180B-37E5-4964-A7A5-AA09C25EDB8D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0"/>
                  </a:moveTo>
                  <a:lnTo>
                    <a:pt x="339851" y="0"/>
                  </a:lnTo>
                  <a:lnTo>
                    <a:pt x="339851" y="42672"/>
                  </a:lnTo>
                  <a:lnTo>
                    <a:pt x="0" y="4267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6" name="object 25">
              <a:extLst>
                <a:ext uri="{FF2B5EF4-FFF2-40B4-BE49-F238E27FC236}">
                  <a16:creationId xmlns:a16="http://schemas.microsoft.com/office/drawing/2014/main" id="{9F525B7D-9634-4DD9-BCBE-14476EF7F398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0"/>
                  </a:moveTo>
                  <a:lnTo>
                    <a:pt x="339851" y="0"/>
                  </a:lnTo>
                  <a:lnTo>
                    <a:pt x="339851" y="44196"/>
                  </a:lnTo>
                  <a:lnTo>
                    <a:pt x="0" y="44196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7" name="object 26">
              <a:extLst>
                <a:ext uri="{FF2B5EF4-FFF2-40B4-BE49-F238E27FC236}">
                  <a16:creationId xmlns:a16="http://schemas.microsoft.com/office/drawing/2014/main" id="{49EB348D-B097-4E45-AB79-36DDA86443CB}"/>
                </a:ext>
              </a:extLst>
            </xdr:cNvPr>
            <xdr:cNvSpPr/>
          </xdr:nvSpPr>
          <xdr:spPr>
            <a:xfrm>
              <a:off x="961644" y="4969764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8" name="object 27">
              <a:extLst>
                <a:ext uri="{FF2B5EF4-FFF2-40B4-BE49-F238E27FC236}">
                  <a16:creationId xmlns:a16="http://schemas.microsoft.com/office/drawing/2014/main" id="{6AF851B6-4927-425A-A9A7-159C31607C44}"/>
                </a:ext>
              </a:extLst>
            </xdr:cNvPr>
            <xdr:cNvSpPr/>
          </xdr:nvSpPr>
          <xdr:spPr>
            <a:xfrm>
              <a:off x="1537716" y="4783835"/>
              <a:ext cx="338455" cy="15240"/>
            </a:xfrm>
            <a:custGeom>
              <a:avLst/>
              <a:gdLst/>
              <a:ahLst/>
              <a:cxnLst/>
              <a:rect l="l" t="t" r="r" b="b"/>
              <a:pathLst>
                <a:path w="338455" h="15239">
                  <a:moveTo>
                    <a:pt x="0" y="15239"/>
                  </a:moveTo>
                  <a:lnTo>
                    <a:pt x="338328" y="15239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5239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9" name="object 28">
              <a:extLst>
                <a:ext uri="{FF2B5EF4-FFF2-40B4-BE49-F238E27FC236}">
                  <a16:creationId xmlns:a16="http://schemas.microsoft.com/office/drawing/2014/main" id="{C5A35C57-48E2-470A-838F-F6F1E0B10158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338328" y="0"/>
                  </a:moveTo>
                  <a:lnTo>
                    <a:pt x="0" y="0"/>
                  </a:lnTo>
                  <a:lnTo>
                    <a:pt x="0" y="70103"/>
                  </a:lnTo>
                  <a:lnTo>
                    <a:pt x="338328" y="70103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0" name="object 29">
              <a:extLst>
                <a:ext uri="{FF2B5EF4-FFF2-40B4-BE49-F238E27FC236}">
                  <a16:creationId xmlns:a16="http://schemas.microsoft.com/office/drawing/2014/main" id="{30BA9FFB-ED58-4ECD-8799-649BED9EA151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339851" y="0"/>
                  </a:moveTo>
                  <a:lnTo>
                    <a:pt x="0" y="0"/>
                  </a:lnTo>
                  <a:lnTo>
                    <a:pt x="0" y="216407"/>
                  </a:lnTo>
                  <a:lnTo>
                    <a:pt x="339851" y="21640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1" name="object 30">
              <a:extLst>
                <a:ext uri="{FF2B5EF4-FFF2-40B4-BE49-F238E27FC236}">
                  <a16:creationId xmlns:a16="http://schemas.microsoft.com/office/drawing/2014/main" id="{873DDF2C-97B6-4FF2-A1EE-50979C6C556F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339851" y="0"/>
                  </a:moveTo>
                  <a:lnTo>
                    <a:pt x="0" y="0"/>
                  </a:lnTo>
                  <a:lnTo>
                    <a:pt x="0" y="420624"/>
                  </a:lnTo>
                  <a:lnTo>
                    <a:pt x="339851" y="420624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2" name="object 31">
              <a:extLst>
                <a:ext uri="{FF2B5EF4-FFF2-40B4-BE49-F238E27FC236}">
                  <a16:creationId xmlns:a16="http://schemas.microsoft.com/office/drawing/2014/main" id="{C26AD66F-4F84-4386-99DE-55249318605F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339851" y="0"/>
                  </a:moveTo>
                  <a:lnTo>
                    <a:pt x="0" y="0"/>
                  </a:lnTo>
                  <a:lnTo>
                    <a:pt x="0" y="708660"/>
                  </a:lnTo>
                  <a:lnTo>
                    <a:pt x="339851" y="708660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3" name="object 32">
              <a:extLst>
                <a:ext uri="{FF2B5EF4-FFF2-40B4-BE49-F238E27FC236}">
                  <a16:creationId xmlns:a16="http://schemas.microsoft.com/office/drawing/2014/main" id="{F0A9DD65-9531-40F2-9B1A-B54C20DF3C69}"/>
                </a:ext>
              </a:extLst>
            </xdr:cNvPr>
            <xdr:cNvSpPr/>
          </xdr:nvSpPr>
          <xdr:spPr>
            <a:xfrm>
              <a:off x="957072" y="4963667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4" name="object 33">
              <a:extLst>
                <a:ext uri="{FF2B5EF4-FFF2-40B4-BE49-F238E27FC236}">
                  <a16:creationId xmlns:a16="http://schemas.microsoft.com/office/drawing/2014/main" id="{A83DA56E-2BA7-492F-8537-C575C79C58F4}"/>
                </a:ext>
              </a:extLst>
            </xdr:cNvPr>
            <xdr:cNvSpPr/>
          </xdr:nvSpPr>
          <xdr:spPr>
            <a:xfrm>
              <a:off x="1533144" y="4779264"/>
              <a:ext cx="347980" cy="24765"/>
            </a:xfrm>
            <a:custGeom>
              <a:avLst/>
              <a:gdLst/>
              <a:ahLst/>
              <a:cxnLst/>
              <a:rect l="l" t="t" r="r" b="b"/>
              <a:pathLst>
                <a:path w="347980" h="24764">
                  <a:moveTo>
                    <a:pt x="0" y="24384"/>
                  </a:moveTo>
                  <a:lnTo>
                    <a:pt x="347472" y="24384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5" name="object 34">
              <a:extLst>
                <a:ext uri="{FF2B5EF4-FFF2-40B4-BE49-F238E27FC236}">
                  <a16:creationId xmlns:a16="http://schemas.microsoft.com/office/drawing/2014/main" id="{28F88037-6984-4A0E-B729-EEEA31A43039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0" y="0"/>
                  </a:moveTo>
                  <a:lnTo>
                    <a:pt x="338328" y="0"/>
                  </a:lnTo>
                  <a:lnTo>
                    <a:pt x="338328" y="70103"/>
                  </a:lnTo>
                  <a:lnTo>
                    <a:pt x="0" y="7010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6" name="object 35">
              <a:extLst>
                <a:ext uri="{FF2B5EF4-FFF2-40B4-BE49-F238E27FC236}">
                  <a16:creationId xmlns:a16="http://schemas.microsoft.com/office/drawing/2014/main" id="{821B66CC-F16A-4AC6-B4E3-0CE66A94A1C3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0" y="0"/>
                  </a:moveTo>
                  <a:lnTo>
                    <a:pt x="339851" y="0"/>
                  </a:lnTo>
                  <a:lnTo>
                    <a:pt x="339851" y="216407"/>
                  </a:lnTo>
                  <a:lnTo>
                    <a:pt x="0" y="21640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7" name="object 36">
              <a:extLst>
                <a:ext uri="{FF2B5EF4-FFF2-40B4-BE49-F238E27FC236}">
                  <a16:creationId xmlns:a16="http://schemas.microsoft.com/office/drawing/2014/main" id="{15F440E0-E40A-4D36-AAC4-24760E28BB9B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0" y="0"/>
                  </a:moveTo>
                  <a:lnTo>
                    <a:pt x="339851" y="0"/>
                  </a:lnTo>
                  <a:lnTo>
                    <a:pt x="339851" y="420624"/>
                  </a:lnTo>
                  <a:lnTo>
                    <a:pt x="0" y="42062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8" name="object 37">
              <a:extLst>
                <a:ext uri="{FF2B5EF4-FFF2-40B4-BE49-F238E27FC236}">
                  <a16:creationId xmlns:a16="http://schemas.microsoft.com/office/drawing/2014/main" id="{AEEC190A-BFA3-4969-B980-7E6B26F2B954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0" y="0"/>
                  </a:moveTo>
                  <a:lnTo>
                    <a:pt x="339851" y="0"/>
                  </a:lnTo>
                  <a:lnTo>
                    <a:pt x="339851" y="708660"/>
                  </a:lnTo>
                  <a:lnTo>
                    <a:pt x="0" y="70866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9" name="object 38">
              <a:extLst>
                <a:ext uri="{FF2B5EF4-FFF2-40B4-BE49-F238E27FC236}">
                  <a16:creationId xmlns:a16="http://schemas.microsoft.com/office/drawing/2014/main" id="{6973FB5C-2806-4D13-BE0D-BDE2E213B056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338328" y="0"/>
                  </a:moveTo>
                  <a:lnTo>
                    <a:pt x="0" y="0"/>
                  </a:lnTo>
                  <a:lnTo>
                    <a:pt x="0" y="551688"/>
                  </a:lnTo>
                  <a:lnTo>
                    <a:pt x="338328" y="55168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0" name="object 39">
              <a:extLst>
                <a:ext uri="{FF2B5EF4-FFF2-40B4-BE49-F238E27FC236}">
                  <a16:creationId xmlns:a16="http://schemas.microsoft.com/office/drawing/2014/main" id="{53A20ABB-E25A-49AE-B840-3F9A8975DC23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338328" y="0"/>
                  </a:moveTo>
                  <a:lnTo>
                    <a:pt x="0" y="0"/>
                  </a:lnTo>
                  <a:lnTo>
                    <a:pt x="0" y="615696"/>
                  </a:lnTo>
                  <a:lnTo>
                    <a:pt x="338328" y="61569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1" name="object 40">
              <a:extLst>
                <a:ext uri="{FF2B5EF4-FFF2-40B4-BE49-F238E27FC236}">
                  <a16:creationId xmlns:a16="http://schemas.microsoft.com/office/drawing/2014/main" id="{D612DD99-29E7-4AD5-A78E-AC185576C3B4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338328" y="0"/>
                  </a:moveTo>
                  <a:lnTo>
                    <a:pt x="0" y="0"/>
                  </a:lnTo>
                  <a:lnTo>
                    <a:pt x="0" y="681227"/>
                  </a:lnTo>
                  <a:lnTo>
                    <a:pt x="338328" y="681227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2" name="object 41">
              <a:extLst>
                <a:ext uri="{FF2B5EF4-FFF2-40B4-BE49-F238E27FC236}">
                  <a16:creationId xmlns:a16="http://schemas.microsoft.com/office/drawing/2014/main" id="{4FF7D62A-4CDA-436B-A951-BF94BD9DEBC4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339851" y="0"/>
                  </a:moveTo>
                  <a:lnTo>
                    <a:pt x="0" y="0"/>
                  </a:lnTo>
                  <a:lnTo>
                    <a:pt x="0" y="760476"/>
                  </a:lnTo>
                  <a:lnTo>
                    <a:pt x="339851" y="76047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3" name="object 42">
              <a:extLst>
                <a:ext uri="{FF2B5EF4-FFF2-40B4-BE49-F238E27FC236}">
                  <a16:creationId xmlns:a16="http://schemas.microsoft.com/office/drawing/2014/main" id="{58ABA725-1AF3-4A3B-86C1-1D7084B4829C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339851" y="0"/>
                  </a:moveTo>
                  <a:lnTo>
                    <a:pt x="0" y="0"/>
                  </a:lnTo>
                  <a:lnTo>
                    <a:pt x="0" y="807719"/>
                  </a:lnTo>
                  <a:lnTo>
                    <a:pt x="339851" y="80771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4" name="object 43">
              <a:extLst>
                <a:ext uri="{FF2B5EF4-FFF2-40B4-BE49-F238E27FC236}">
                  <a16:creationId xmlns:a16="http://schemas.microsoft.com/office/drawing/2014/main" id="{29CE1DB8-B483-42F8-9AAE-A03D5FA0E9FE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339851" y="0"/>
                  </a:moveTo>
                  <a:lnTo>
                    <a:pt x="0" y="0"/>
                  </a:lnTo>
                  <a:lnTo>
                    <a:pt x="0" y="816863"/>
                  </a:lnTo>
                  <a:lnTo>
                    <a:pt x="339851" y="816863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5" name="object 44">
              <a:extLst>
                <a:ext uri="{FF2B5EF4-FFF2-40B4-BE49-F238E27FC236}">
                  <a16:creationId xmlns:a16="http://schemas.microsoft.com/office/drawing/2014/main" id="{B12D86C8-A8D8-4719-8C25-565964D226EB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0" y="0"/>
                  </a:moveTo>
                  <a:lnTo>
                    <a:pt x="338328" y="0"/>
                  </a:lnTo>
                  <a:lnTo>
                    <a:pt x="338328" y="551688"/>
                  </a:lnTo>
                  <a:lnTo>
                    <a:pt x="0" y="55168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6" name="object 45">
              <a:extLst>
                <a:ext uri="{FF2B5EF4-FFF2-40B4-BE49-F238E27FC236}">
                  <a16:creationId xmlns:a16="http://schemas.microsoft.com/office/drawing/2014/main" id="{6E546268-FF7B-4BDB-82D9-E0D16C27D4A7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0" y="0"/>
                  </a:moveTo>
                  <a:lnTo>
                    <a:pt x="338328" y="0"/>
                  </a:lnTo>
                  <a:lnTo>
                    <a:pt x="338328" y="615696"/>
                  </a:lnTo>
                  <a:lnTo>
                    <a:pt x="0" y="615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7" name="object 46">
              <a:extLst>
                <a:ext uri="{FF2B5EF4-FFF2-40B4-BE49-F238E27FC236}">
                  <a16:creationId xmlns:a16="http://schemas.microsoft.com/office/drawing/2014/main" id="{93FF5487-803D-4C7D-9195-D8B1833945FE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0" y="0"/>
                  </a:moveTo>
                  <a:lnTo>
                    <a:pt x="338328" y="0"/>
                  </a:lnTo>
                  <a:lnTo>
                    <a:pt x="338328" y="681227"/>
                  </a:lnTo>
                  <a:lnTo>
                    <a:pt x="0" y="68122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8" name="object 47">
              <a:extLst>
                <a:ext uri="{FF2B5EF4-FFF2-40B4-BE49-F238E27FC236}">
                  <a16:creationId xmlns:a16="http://schemas.microsoft.com/office/drawing/2014/main" id="{DA6CC3F2-1DC7-41F1-AE2E-8102EDE613D3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0" y="0"/>
                  </a:moveTo>
                  <a:lnTo>
                    <a:pt x="339851" y="0"/>
                  </a:lnTo>
                  <a:lnTo>
                    <a:pt x="339851" y="760476"/>
                  </a:lnTo>
                  <a:lnTo>
                    <a:pt x="0" y="7604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9" name="object 48">
              <a:extLst>
                <a:ext uri="{FF2B5EF4-FFF2-40B4-BE49-F238E27FC236}">
                  <a16:creationId xmlns:a16="http://schemas.microsoft.com/office/drawing/2014/main" id="{1862A52B-6822-421A-A891-3A3B6497E059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0" y="0"/>
                  </a:moveTo>
                  <a:lnTo>
                    <a:pt x="339851" y="0"/>
                  </a:lnTo>
                  <a:lnTo>
                    <a:pt x="339851" y="807719"/>
                  </a:lnTo>
                  <a:lnTo>
                    <a:pt x="0" y="80771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0" name="object 49">
              <a:extLst>
                <a:ext uri="{FF2B5EF4-FFF2-40B4-BE49-F238E27FC236}">
                  <a16:creationId xmlns:a16="http://schemas.microsoft.com/office/drawing/2014/main" id="{BD9B24DE-37FD-453D-8AF7-D74F6EC1455D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0" y="0"/>
                  </a:moveTo>
                  <a:lnTo>
                    <a:pt x="339851" y="0"/>
                  </a:lnTo>
                  <a:lnTo>
                    <a:pt x="339851" y="816863"/>
                  </a:lnTo>
                  <a:lnTo>
                    <a:pt x="0" y="81686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1" name="object 50">
              <a:extLst>
                <a:ext uri="{FF2B5EF4-FFF2-40B4-BE49-F238E27FC236}">
                  <a16:creationId xmlns:a16="http://schemas.microsoft.com/office/drawing/2014/main" id="{9402F219-4B3E-49F0-96C0-1A2E83C9082F}"/>
                </a:ext>
              </a:extLst>
            </xdr:cNvPr>
            <xdr:cNvSpPr/>
          </xdr:nvSpPr>
          <xdr:spPr>
            <a:xfrm>
              <a:off x="961644" y="4411217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10668">
              <a:solidFill>
                <a:srgbClr val="DC00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2" name="object 51">
              <a:extLst>
                <a:ext uri="{FF2B5EF4-FFF2-40B4-BE49-F238E27FC236}">
                  <a16:creationId xmlns:a16="http://schemas.microsoft.com/office/drawing/2014/main" id="{6C5AB31E-14E5-4FAB-AB3F-9C1323B242F0}"/>
                </a:ext>
              </a:extLst>
            </xdr:cNvPr>
            <xdr:cNvSpPr/>
          </xdr:nvSpPr>
          <xdr:spPr>
            <a:xfrm>
              <a:off x="1537716" y="4155947"/>
              <a:ext cx="338455" cy="12700"/>
            </a:xfrm>
            <a:custGeom>
              <a:avLst/>
              <a:gdLst/>
              <a:ahLst/>
              <a:cxnLst/>
              <a:rect l="l" t="t" r="r" b="b"/>
              <a:pathLst>
                <a:path w="338455" h="12700">
                  <a:moveTo>
                    <a:pt x="0" y="12191"/>
                  </a:moveTo>
                  <a:lnTo>
                    <a:pt x="338328" y="1219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2191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3" name="object 52">
              <a:extLst>
                <a:ext uri="{FF2B5EF4-FFF2-40B4-BE49-F238E27FC236}">
                  <a16:creationId xmlns:a16="http://schemas.microsoft.com/office/drawing/2014/main" id="{4618CB8E-F25A-49FC-BBF5-7A0B60AD6DA1}"/>
                </a:ext>
              </a:extLst>
            </xdr:cNvPr>
            <xdr:cNvSpPr/>
          </xdr:nvSpPr>
          <xdr:spPr>
            <a:xfrm>
              <a:off x="2113788" y="3834384"/>
              <a:ext cx="338455" cy="21590"/>
            </a:xfrm>
            <a:custGeom>
              <a:avLst/>
              <a:gdLst/>
              <a:ahLst/>
              <a:cxnLst/>
              <a:rect l="l" t="t" r="r" b="b"/>
              <a:pathLst>
                <a:path w="338455" h="21589">
                  <a:moveTo>
                    <a:pt x="0" y="21336"/>
                  </a:moveTo>
                  <a:lnTo>
                    <a:pt x="338328" y="21336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4" name="object 53">
              <a:extLst>
                <a:ext uri="{FF2B5EF4-FFF2-40B4-BE49-F238E27FC236}">
                  <a16:creationId xmlns:a16="http://schemas.microsoft.com/office/drawing/2014/main" id="{D0204DCE-AE6A-4C6A-9950-504D9851CC74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27432"/>
                  </a:moveTo>
                  <a:lnTo>
                    <a:pt x="339851" y="2743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2743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5" name="object 54">
              <a:extLst>
                <a:ext uri="{FF2B5EF4-FFF2-40B4-BE49-F238E27FC236}">
                  <a16:creationId xmlns:a16="http://schemas.microsoft.com/office/drawing/2014/main" id="{D07893A8-0DF1-4FD0-A03D-6711FA01A012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32003"/>
                  </a:moveTo>
                  <a:lnTo>
                    <a:pt x="339851" y="32003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6" name="object 55">
              <a:extLst>
                <a:ext uri="{FF2B5EF4-FFF2-40B4-BE49-F238E27FC236}">
                  <a16:creationId xmlns:a16="http://schemas.microsoft.com/office/drawing/2014/main" id="{4BC343B2-C802-4F56-B0EE-FF3301911A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36575"/>
                  </a:moveTo>
                  <a:lnTo>
                    <a:pt x="339851" y="36575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6575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7" name="object 56">
              <a:extLst>
                <a:ext uri="{FF2B5EF4-FFF2-40B4-BE49-F238E27FC236}">
                  <a16:creationId xmlns:a16="http://schemas.microsoft.com/office/drawing/2014/main" id="{3D763E99-3875-4EF2-BFF4-F0B94B62C855}"/>
                </a:ext>
              </a:extLst>
            </xdr:cNvPr>
            <xdr:cNvSpPr/>
          </xdr:nvSpPr>
          <xdr:spPr>
            <a:xfrm>
              <a:off x="957072" y="4411217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9812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8" name="object 57">
              <a:extLst>
                <a:ext uri="{FF2B5EF4-FFF2-40B4-BE49-F238E27FC236}">
                  <a16:creationId xmlns:a16="http://schemas.microsoft.com/office/drawing/2014/main" id="{808F6F52-4352-45C8-8CAD-3B09FE8023EF}"/>
                </a:ext>
              </a:extLst>
            </xdr:cNvPr>
            <xdr:cNvSpPr/>
          </xdr:nvSpPr>
          <xdr:spPr>
            <a:xfrm>
              <a:off x="1533144" y="4151376"/>
              <a:ext cx="347980" cy="21590"/>
            </a:xfrm>
            <a:custGeom>
              <a:avLst/>
              <a:gdLst/>
              <a:ahLst/>
              <a:cxnLst/>
              <a:rect l="l" t="t" r="r" b="b"/>
              <a:pathLst>
                <a:path w="347980" h="21589">
                  <a:moveTo>
                    <a:pt x="0" y="21336"/>
                  </a:moveTo>
                  <a:lnTo>
                    <a:pt x="347472" y="21336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9" name="object 58">
              <a:extLst>
                <a:ext uri="{FF2B5EF4-FFF2-40B4-BE49-F238E27FC236}">
                  <a16:creationId xmlns:a16="http://schemas.microsoft.com/office/drawing/2014/main" id="{2108AF6B-9F41-439E-914E-A9E2A46D9358}"/>
                </a:ext>
              </a:extLst>
            </xdr:cNvPr>
            <xdr:cNvSpPr/>
          </xdr:nvSpPr>
          <xdr:spPr>
            <a:xfrm>
              <a:off x="2109216" y="3829811"/>
              <a:ext cx="347980" cy="30480"/>
            </a:xfrm>
            <a:custGeom>
              <a:avLst/>
              <a:gdLst/>
              <a:ahLst/>
              <a:cxnLst/>
              <a:rect l="l" t="t" r="r" b="b"/>
              <a:pathLst>
                <a:path w="347980" h="30479">
                  <a:moveTo>
                    <a:pt x="0" y="30480"/>
                  </a:moveTo>
                  <a:lnTo>
                    <a:pt x="347472" y="30480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3048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0" name="object 59">
              <a:extLst>
                <a:ext uri="{FF2B5EF4-FFF2-40B4-BE49-F238E27FC236}">
                  <a16:creationId xmlns:a16="http://schemas.microsoft.com/office/drawing/2014/main" id="{C80BFA2B-2918-417D-A0C7-3108BFD460EF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0"/>
                  </a:moveTo>
                  <a:lnTo>
                    <a:pt x="339851" y="0"/>
                  </a:lnTo>
                  <a:lnTo>
                    <a:pt x="339851" y="27432"/>
                  </a:lnTo>
                  <a:lnTo>
                    <a:pt x="0" y="27432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1" name="object 60">
              <a:extLst>
                <a:ext uri="{FF2B5EF4-FFF2-40B4-BE49-F238E27FC236}">
                  <a16:creationId xmlns:a16="http://schemas.microsoft.com/office/drawing/2014/main" id="{BB01B4C8-F459-4C8B-B397-BFC6B902FA29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0"/>
                  </a:moveTo>
                  <a:lnTo>
                    <a:pt x="339851" y="0"/>
                  </a:lnTo>
                  <a:lnTo>
                    <a:pt x="339851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2" name="object 61">
              <a:extLst>
                <a:ext uri="{FF2B5EF4-FFF2-40B4-BE49-F238E27FC236}">
                  <a16:creationId xmlns:a16="http://schemas.microsoft.com/office/drawing/2014/main" id="{8EA671AF-380B-498F-B959-7185A4DB97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0"/>
                  </a:moveTo>
                  <a:lnTo>
                    <a:pt x="339851" y="0"/>
                  </a:lnTo>
                  <a:lnTo>
                    <a:pt x="339851" y="36575"/>
                  </a:lnTo>
                  <a:lnTo>
                    <a:pt x="0" y="3657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3" name="object 62">
              <a:extLst>
                <a:ext uri="{FF2B5EF4-FFF2-40B4-BE49-F238E27FC236}">
                  <a16:creationId xmlns:a16="http://schemas.microsoft.com/office/drawing/2014/main" id="{96AB161A-A34E-437D-ABFA-374E79FE242E}"/>
                </a:ext>
              </a:extLst>
            </xdr:cNvPr>
            <xdr:cNvSpPr/>
          </xdr:nvSpPr>
          <xdr:spPr>
            <a:xfrm>
              <a:off x="961644" y="4405121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4" name="object 63">
              <a:extLst>
                <a:ext uri="{FF2B5EF4-FFF2-40B4-BE49-F238E27FC236}">
                  <a16:creationId xmlns:a16="http://schemas.microsoft.com/office/drawing/2014/main" id="{48728FE5-C55D-4590-81F6-5ED417F08837}"/>
                </a:ext>
              </a:extLst>
            </xdr:cNvPr>
            <xdr:cNvSpPr/>
          </xdr:nvSpPr>
          <xdr:spPr>
            <a:xfrm>
              <a:off x="1537716" y="4154423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5" name="object 64">
              <a:extLst>
                <a:ext uri="{FF2B5EF4-FFF2-40B4-BE49-F238E27FC236}">
                  <a16:creationId xmlns:a16="http://schemas.microsoft.com/office/drawing/2014/main" id="{0791D22B-412B-4FE6-AB29-77EB5F0D6552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27431"/>
                  </a:moveTo>
                  <a:lnTo>
                    <a:pt x="338328" y="2743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7431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6" name="object 65">
              <a:extLst>
                <a:ext uri="{FF2B5EF4-FFF2-40B4-BE49-F238E27FC236}">
                  <a16:creationId xmlns:a16="http://schemas.microsoft.com/office/drawing/2014/main" id="{E6C6CF29-8DFF-490A-A36C-DD1B9015A1BC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56388"/>
                  </a:moveTo>
                  <a:lnTo>
                    <a:pt x="339851" y="5638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56388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7" name="object 66">
              <a:extLst>
                <a:ext uri="{FF2B5EF4-FFF2-40B4-BE49-F238E27FC236}">
                  <a16:creationId xmlns:a16="http://schemas.microsoft.com/office/drawing/2014/main" id="{DBE8F985-24A8-443F-84E2-E77CC4941EF2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339851" y="0"/>
                  </a:moveTo>
                  <a:lnTo>
                    <a:pt x="0" y="0"/>
                  </a:lnTo>
                  <a:lnTo>
                    <a:pt x="0" y="94487"/>
                  </a:lnTo>
                  <a:lnTo>
                    <a:pt x="339851" y="9448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8" name="object 67">
              <a:extLst>
                <a:ext uri="{FF2B5EF4-FFF2-40B4-BE49-F238E27FC236}">
                  <a16:creationId xmlns:a16="http://schemas.microsoft.com/office/drawing/2014/main" id="{90DBEE86-CACD-48E0-9ACB-5C9119824DDA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339851" y="0"/>
                  </a:moveTo>
                  <a:lnTo>
                    <a:pt x="0" y="0"/>
                  </a:lnTo>
                  <a:lnTo>
                    <a:pt x="0" y="144779"/>
                  </a:lnTo>
                  <a:lnTo>
                    <a:pt x="339851" y="14477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9" name="object 68">
              <a:extLst>
                <a:ext uri="{FF2B5EF4-FFF2-40B4-BE49-F238E27FC236}">
                  <a16:creationId xmlns:a16="http://schemas.microsoft.com/office/drawing/2014/main" id="{0049518A-97D2-4125-9290-BFD78CDA0FD5}"/>
                </a:ext>
              </a:extLst>
            </xdr:cNvPr>
            <xdr:cNvSpPr/>
          </xdr:nvSpPr>
          <xdr:spPr>
            <a:xfrm>
              <a:off x="957072" y="4405121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0668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0" name="object 69">
              <a:extLst>
                <a:ext uri="{FF2B5EF4-FFF2-40B4-BE49-F238E27FC236}">
                  <a16:creationId xmlns:a16="http://schemas.microsoft.com/office/drawing/2014/main" id="{8E5481E5-C47B-4759-9C92-1D92D1AE2523}"/>
                </a:ext>
              </a:extLst>
            </xdr:cNvPr>
            <xdr:cNvSpPr/>
          </xdr:nvSpPr>
          <xdr:spPr>
            <a:xfrm>
              <a:off x="1533144" y="4148328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1" name="object 70">
              <a:extLst>
                <a:ext uri="{FF2B5EF4-FFF2-40B4-BE49-F238E27FC236}">
                  <a16:creationId xmlns:a16="http://schemas.microsoft.com/office/drawing/2014/main" id="{D04F26A5-0761-425F-8138-07DC93AD7A09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0"/>
                  </a:moveTo>
                  <a:lnTo>
                    <a:pt x="338328" y="0"/>
                  </a:lnTo>
                  <a:lnTo>
                    <a:pt x="338328" y="27431"/>
                  </a:lnTo>
                  <a:lnTo>
                    <a:pt x="0" y="27431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2" name="object 71">
              <a:extLst>
                <a:ext uri="{FF2B5EF4-FFF2-40B4-BE49-F238E27FC236}">
                  <a16:creationId xmlns:a16="http://schemas.microsoft.com/office/drawing/2014/main" id="{5F1D81CD-A10E-4563-A963-9DFB447F3283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0"/>
                  </a:moveTo>
                  <a:lnTo>
                    <a:pt x="339851" y="0"/>
                  </a:lnTo>
                  <a:lnTo>
                    <a:pt x="339851" y="56387"/>
                  </a:lnTo>
                  <a:lnTo>
                    <a:pt x="0" y="563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3" name="object 72">
              <a:extLst>
                <a:ext uri="{FF2B5EF4-FFF2-40B4-BE49-F238E27FC236}">
                  <a16:creationId xmlns:a16="http://schemas.microsoft.com/office/drawing/2014/main" id="{07D6FFB7-1973-4852-B970-145D5D29E0DE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0" y="0"/>
                  </a:moveTo>
                  <a:lnTo>
                    <a:pt x="339851" y="0"/>
                  </a:lnTo>
                  <a:lnTo>
                    <a:pt x="339851" y="94487"/>
                  </a:lnTo>
                  <a:lnTo>
                    <a:pt x="0" y="944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4" name="object 73">
              <a:extLst>
                <a:ext uri="{FF2B5EF4-FFF2-40B4-BE49-F238E27FC236}">
                  <a16:creationId xmlns:a16="http://schemas.microsoft.com/office/drawing/2014/main" id="{4783835A-AF2A-4037-901A-1238FFD9CEF0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0" y="0"/>
                  </a:moveTo>
                  <a:lnTo>
                    <a:pt x="339851" y="0"/>
                  </a:lnTo>
                  <a:lnTo>
                    <a:pt x="339851" y="144779"/>
                  </a:lnTo>
                  <a:lnTo>
                    <a:pt x="0" y="14477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5" name="object 74">
              <a:extLst>
                <a:ext uri="{FF2B5EF4-FFF2-40B4-BE49-F238E27FC236}">
                  <a16:creationId xmlns:a16="http://schemas.microsoft.com/office/drawing/2014/main" id="{D7D5235D-FA42-4148-8B31-FA1E8D3051E2}"/>
                </a:ext>
              </a:extLst>
            </xdr:cNvPr>
            <xdr:cNvSpPr/>
          </xdr:nvSpPr>
          <xdr:spPr>
            <a:xfrm>
              <a:off x="842772" y="2293620"/>
              <a:ext cx="0" cy="3569335"/>
            </a:xfrm>
            <a:custGeom>
              <a:avLst/>
              <a:gdLst/>
              <a:ahLst/>
              <a:cxnLst/>
              <a:rect l="l" t="t" r="r" b="b"/>
              <a:pathLst>
                <a:path h="3569335">
                  <a:moveTo>
                    <a:pt x="0" y="3569207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6" name="object 75">
              <a:extLst>
                <a:ext uri="{FF2B5EF4-FFF2-40B4-BE49-F238E27FC236}">
                  <a16:creationId xmlns:a16="http://schemas.microsoft.com/office/drawing/2014/main" id="{9AA75BCD-E600-4925-85C8-956DCCCB064E}"/>
                </a:ext>
              </a:extLst>
            </xdr:cNvPr>
            <xdr:cNvSpPr/>
          </xdr:nvSpPr>
          <xdr:spPr>
            <a:xfrm>
              <a:off x="842772" y="586282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7" name="object 76">
              <a:extLst>
                <a:ext uri="{FF2B5EF4-FFF2-40B4-BE49-F238E27FC236}">
                  <a16:creationId xmlns:a16="http://schemas.microsoft.com/office/drawing/2014/main" id="{B029010C-6CBE-4E88-9BD9-88AC019ECEF7}"/>
                </a:ext>
              </a:extLst>
            </xdr:cNvPr>
            <xdr:cNvSpPr/>
          </xdr:nvSpPr>
          <xdr:spPr>
            <a:xfrm>
              <a:off x="842772" y="51480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8" name="object 77">
              <a:extLst>
                <a:ext uri="{FF2B5EF4-FFF2-40B4-BE49-F238E27FC236}">
                  <a16:creationId xmlns:a16="http://schemas.microsoft.com/office/drawing/2014/main" id="{BCEAC6F4-B52C-46DE-8939-1012343D8733}"/>
                </a:ext>
              </a:extLst>
            </xdr:cNvPr>
            <xdr:cNvSpPr/>
          </xdr:nvSpPr>
          <xdr:spPr>
            <a:xfrm>
              <a:off x="842772" y="443484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9" name="object 78">
              <a:extLst>
                <a:ext uri="{FF2B5EF4-FFF2-40B4-BE49-F238E27FC236}">
                  <a16:creationId xmlns:a16="http://schemas.microsoft.com/office/drawing/2014/main" id="{88DD5713-C56C-4CD5-BC22-1904DF1AD375}"/>
                </a:ext>
              </a:extLst>
            </xdr:cNvPr>
            <xdr:cNvSpPr/>
          </xdr:nvSpPr>
          <xdr:spPr>
            <a:xfrm>
              <a:off x="842772" y="372160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0" name="object 79">
              <a:extLst>
                <a:ext uri="{FF2B5EF4-FFF2-40B4-BE49-F238E27FC236}">
                  <a16:creationId xmlns:a16="http://schemas.microsoft.com/office/drawing/2014/main" id="{8DE6868A-7A7B-424D-B869-2024317A6693}"/>
                </a:ext>
              </a:extLst>
            </xdr:cNvPr>
            <xdr:cNvSpPr/>
          </xdr:nvSpPr>
          <xdr:spPr>
            <a:xfrm>
              <a:off x="842772" y="30083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1" name="object 80">
              <a:extLst>
                <a:ext uri="{FF2B5EF4-FFF2-40B4-BE49-F238E27FC236}">
                  <a16:creationId xmlns:a16="http://schemas.microsoft.com/office/drawing/2014/main" id="{62F0BFFB-AA18-4A59-8A3B-58065E81A990}"/>
                </a:ext>
              </a:extLst>
            </xdr:cNvPr>
            <xdr:cNvSpPr/>
          </xdr:nvSpPr>
          <xdr:spPr>
            <a:xfrm>
              <a:off x="842772" y="229362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2" name="object 81">
              <a:extLst>
                <a:ext uri="{FF2B5EF4-FFF2-40B4-BE49-F238E27FC236}">
                  <a16:creationId xmlns:a16="http://schemas.microsoft.com/office/drawing/2014/main" id="{EDAD2D26-BDB7-4BF2-96FF-46D11CABF1AB}"/>
                </a:ext>
              </a:extLst>
            </xdr:cNvPr>
            <xdr:cNvSpPr/>
          </xdr:nvSpPr>
          <xdr:spPr>
            <a:xfrm>
              <a:off x="842772" y="5862828"/>
              <a:ext cx="3458210" cy="0"/>
            </a:xfrm>
            <a:custGeom>
              <a:avLst/>
              <a:gdLst/>
              <a:ahLst/>
              <a:cxnLst/>
              <a:rect l="l" t="t" r="r" b="b"/>
              <a:pathLst>
                <a:path w="3458210">
                  <a:moveTo>
                    <a:pt x="0" y="0"/>
                  </a:moveTo>
                  <a:lnTo>
                    <a:pt x="3457955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3" name="object 82">
              <a:extLst>
                <a:ext uri="{FF2B5EF4-FFF2-40B4-BE49-F238E27FC236}">
                  <a16:creationId xmlns:a16="http://schemas.microsoft.com/office/drawing/2014/main" id="{91C1F66C-BF80-4497-B8BF-93A214673197}"/>
                </a:ext>
              </a:extLst>
            </xdr:cNvPr>
            <xdr:cNvSpPr/>
          </xdr:nvSpPr>
          <xdr:spPr>
            <a:xfrm>
              <a:off x="1130046" y="3576065"/>
              <a:ext cx="2882265" cy="1391920"/>
            </a:xfrm>
            <a:custGeom>
              <a:avLst/>
              <a:gdLst/>
              <a:ahLst/>
              <a:cxnLst/>
              <a:rect l="l" t="t" r="r" b="b"/>
              <a:pathLst>
                <a:path w="2882265" h="1391920">
                  <a:moveTo>
                    <a:pt x="0" y="1391412"/>
                  </a:moveTo>
                  <a:lnTo>
                    <a:pt x="576072" y="1208532"/>
                  </a:lnTo>
                  <a:lnTo>
                    <a:pt x="1153667" y="961644"/>
                  </a:lnTo>
                  <a:lnTo>
                    <a:pt x="1729739" y="652272"/>
                  </a:lnTo>
                  <a:lnTo>
                    <a:pt x="2305812" y="342900"/>
                  </a:lnTo>
                  <a:lnTo>
                    <a:pt x="2881883" y="0"/>
                  </a:lnTo>
                </a:path>
              </a:pathLst>
            </a:custGeom>
            <a:ln w="19812">
              <a:solidFill>
                <a:srgbClr val="404040"/>
              </a:solidFill>
              <a:prstDash val="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4" name="object 83">
              <a:extLst>
                <a:ext uri="{FF2B5EF4-FFF2-40B4-BE49-F238E27FC236}">
                  <a16:creationId xmlns:a16="http://schemas.microsoft.com/office/drawing/2014/main" id="{BEBC1E7A-D2C8-4380-AD58-55E7815544D1}"/>
                </a:ext>
              </a:extLst>
            </xdr:cNvPr>
            <xdr:cNvSpPr txBox="1"/>
          </xdr:nvSpPr>
          <xdr:spPr>
            <a:xfrm>
              <a:off x="566115" y="5739282"/>
              <a:ext cx="12509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5" name="object 84">
              <a:extLst>
                <a:ext uri="{FF2B5EF4-FFF2-40B4-BE49-F238E27FC236}">
                  <a16:creationId xmlns:a16="http://schemas.microsoft.com/office/drawing/2014/main" id="{840298CF-84B3-4048-88FA-739EEB380610}"/>
                </a:ext>
              </a:extLst>
            </xdr:cNvPr>
            <xdr:cNvSpPr txBox="1"/>
          </xdr:nvSpPr>
          <xdr:spPr>
            <a:xfrm>
              <a:off x="467359" y="2884170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6" name="object 85">
              <a:extLst>
                <a:ext uri="{FF2B5EF4-FFF2-40B4-BE49-F238E27FC236}">
                  <a16:creationId xmlns:a16="http://schemas.microsoft.com/office/drawing/2014/main" id="{AA21124D-98DC-4885-A478-8D84C484C334}"/>
                </a:ext>
              </a:extLst>
            </xdr:cNvPr>
            <xdr:cNvSpPr txBox="1"/>
          </xdr:nvSpPr>
          <xdr:spPr>
            <a:xfrm>
              <a:off x="467359" y="2170429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50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7" name="object 86">
              <a:extLst>
                <a:ext uri="{FF2B5EF4-FFF2-40B4-BE49-F238E27FC236}">
                  <a16:creationId xmlns:a16="http://schemas.microsoft.com/office/drawing/2014/main" id="{D07A2CD9-AE36-4D2C-B701-CED5821100A0}"/>
                </a:ext>
              </a:extLst>
            </xdr:cNvPr>
            <xdr:cNvSpPr txBox="1"/>
          </xdr:nvSpPr>
          <xdr:spPr>
            <a:xfrm>
              <a:off x="920292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2016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8" name="object 87">
              <a:extLst>
                <a:ext uri="{FF2B5EF4-FFF2-40B4-BE49-F238E27FC236}">
                  <a16:creationId xmlns:a16="http://schemas.microsoft.com/office/drawing/2014/main" id="{2A5C050A-314F-4000-8F49-7D9A69CB5116}"/>
                </a:ext>
              </a:extLst>
            </xdr:cNvPr>
            <xdr:cNvSpPr txBox="1"/>
          </xdr:nvSpPr>
          <xdr:spPr>
            <a:xfrm>
              <a:off x="149669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9" name="object 88">
              <a:extLst>
                <a:ext uri="{FF2B5EF4-FFF2-40B4-BE49-F238E27FC236}">
                  <a16:creationId xmlns:a16="http://schemas.microsoft.com/office/drawing/2014/main" id="{D2FD87FE-A050-4C7E-8802-93F2FBFA04A6}"/>
                </a:ext>
              </a:extLst>
            </xdr:cNvPr>
            <xdr:cNvSpPr txBox="1"/>
          </xdr:nvSpPr>
          <xdr:spPr>
            <a:xfrm>
              <a:off x="2073020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0" name="object 89">
              <a:extLst>
                <a:ext uri="{FF2B5EF4-FFF2-40B4-BE49-F238E27FC236}">
                  <a16:creationId xmlns:a16="http://schemas.microsoft.com/office/drawing/2014/main" id="{CDB71EB3-82BA-4372-A085-495A5D02077A}"/>
                </a:ext>
              </a:extLst>
            </xdr:cNvPr>
            <xdr:cNvSpPr txBox="1"/>
          </xdr:nvSpPr>
          <xdr:spPr>
            <a:xfrm>
              <a:off x="2649473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1" name="object 90">
              <a:extLst>
                <a:ext uri="{FF2B5EF4-FFF2-40B4-BE49-F238E27FC236}">
                  <a16:creationId xmlns:a16="http://schemas.microsoft.com/office/drawing/2014/main" id="{E60AF766-1EFD-4423-88F4-53CD9992730E}"/>
                </a:ext>
              </a:extLst>
            </xdr:cNvPr>
            <xdr:cNvSpPr txBox="1"/>
          </xdr:nvSpPr>
          <xdr:spPr>
            <a:xfrm>
              <a:off x="322605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2" name="object 91">
              <a:extLst>
                <a:ext uri="{FF2B5EF4-FFF2-40B4-BE49-F238E27FC236}">
                  <a16:creationId xmlns:a16="http://schemas.microsoft.com/office/drawing/2014/main" id="{BE156497-0FD9-47B0-B1EA-5C4402FB8A44}"/>
                </a:ext>
              </a:extLst>
            </xdr:cNvPr>
            <xdr:cNvSpPr txBox="1"/>
          </xdr:nvSpPr>
          <xdr:spPr>
            <a:xfrm>
              <a:off x="3802507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3" name="object 92">
              <a:extLst>
                <a:ext uri="{FF2B5EF4-FFF2-40B4-BE49-F238E27FC236}">
                  <a16:creationId xmlns:a16="http://schemas.microsoft.com/office/drawing/2014/main" id="{7EF04DCC-AF74-437F-901E-86DEA9F46ADD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4" name="object 93">
              <a:extLst>
                <a:ext uri="{FF2B5EF4-FFF2-40B4-BE49-F238E27FC236}">
                  <a16:creationId xmlns:a16="http://schemas.microsoft.com/office/drawing/2014/main" id="{AB292BA5-E8BD-4A16-BFE4-05419019FFFB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5" name="object 94">
              <a:extLst>
                <a:ext uri="{FF2B5EF4-FFF2-40B4-BE49-F238E27FC236}">
                  <a16:creationId xmlns:a16="http://schemas.microsoft.com/office/drawing/2014/main" id="{4885E28A-9722-4638-9501-5360F4BF3C80}"/>
                </a:ext>
              </a:extLst>
            </xdr:cNvPr>
            <xdr:cNvSpPr txBox="1"/>
          </xdr:nvSpPr>
          <xdr:spPr>
            <a:xfrm>
              <a:off x="1401825" y="2415794"/>
              <a:ext cx="8470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Electricity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6" name="object 95">
              <a:extLst>
                <a:ext uri="{FF2B5EF4-FFF2-40B4-BE49-F238E27FC236}">
                  <a16:creationId xmlns:a16="http://schemas.microsoft.com/office/drawing/2014/main" id="{FC1D6602-8B6F-4C0D-A8FB-56A9D2EA89B4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7" name="object 96">
              <a:extLst>
                <a:ext uri="{FF2B5EF4-FFF2-40B4-BE49-F238E27FC236}">
                  <a16:creationId xmlns:a16="http://schemas.microsoft.com/office/drawing/2014/main" id="{18F3AC80-225F-4282-BDA3-E607C60026CA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8" name="object 97">
              <a:extLst>
                <a:ext uri="{FF2B5EF4-FFF2-40B4-BE49-F238E27FC236}">
                  <a16:creationId xmlns:a16="http://schemas.microsoft.com/office/drawing/2014/main" id="{DFAE9DB1-FC9F-404B-A53E-232D4B57DAD8}"/>
                </a:ext>
              </a:extLst>
            </xdr:cNvPr>
            <xdr:cNvSpPr txBox="1"/>
          </xdr:nvSpPr>
          <xdr:spPr>
            <a:xfrm>
              <a:off x="1401825" y="2704972"/>
              <a:ext cx="35242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Gas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9" name="object 98">
              <a:extLst>
                <a:ext uri="{FF2B5EF4-FFF2-40B4-BE49-F238E27FC236}">
                  <a16:creationId xmlns:a16="http://schemas.microsoft.com/office/drawing/2014/main" id="{5C14E74C-307F-4F10-90D6-E952E5E581C4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0" name="object 99">
              <a:extLst>
                <a:ext uri="{FF2B5EF4-FFF2-40B4-BE49-F238E27FC236}">
                  <a16:creationId xmlns:a16="http://schemas.microsoft.com/office/drawing/2014/main" id="{B55BFD84-797B-4403-B889-505FF250A21D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1" name="object 100">
              <a:extLst>
                <a:ext uri="{FF2B5EF4-FFF2-40B4-BE49-F238E27FC236}">
                  <a16:creationId xmlns:a16="http://schemas.microsoft.com/office/drawing/2014/main" id="{3AFFB1F7-F60F-44FF-B9B1-0E10B30A1B3B}"/>
                </a:ext>
              </a:extLst>
            </xdr:cNvPr>
            <xdr:cNvSpPr txBox="1"/>
          </xdr:nvSpPr>
          <xdr:spPr>
            <a:xfrm>
              <a:off x="1401825" y="2994533"/>
              <a:ext cx="63881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Liquids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2" name="object 102">
              <a:extLst>
                <a:ext uri="{FF2B5EF4-FFF2-40B4-BE49-F238E27FC236}">
                  <a16:creationId xmlns:a16="http://schemas.microsoft.com/office/drawing/2014/main" id="{985117BA-BD88-4E88-B543-E2C08BE8FEB8}"/>
                </a:ext>
              </a:extLst>
            </xdr:cNvPr>
            <xdr:cNvSpPr txBox="1"/>
          </xdr:nvSpPr>
          <xdr:spPr>
            <a:xfrm>
              <a:off x="876263" y="1378680"/>
              <a:ext cx="3836493" cy="492443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15570">
                <a:lnSpc>
                  <a:spcPct val="100000"/>
                </a:lnSpc>
                <a:tabLst>
                  <a:tab pos="5163185" algn="l"/>
                </a:tabLst>
              </a:pPr>
              <a:r>
                <a:rPr sz="1800" spc="-5">
                  <a:latin typeface="Univers for BP"/>
                  <a:cs typeface="Univers for BP"/>
                </a:rPr>
                <a:t>Vehicle </a:t>
              </a:r>
              <a:r>
                <a:rPr sz="1800">
                  <a:latin typeface="Univers for BP"/>
                  <a:cs typeface="Univers for BP"/>
                </a:rPr>
                <a:t>kilometres (Vkm) by fuel</a:t>
              </a:r>
              <a:r>
                <a:rPr sz="1800" spc="-10">
                  <a:latin typeface="Univers for BP"/>
                  <a:cs typeface="Univers for BP"/>
                </a:rPr>
                <a:t> </a:t>
              </a:r>
              <a:r>
                <a:rPr sz="1800">
                  <a:latin typeface="Univers for BP"/>
                  <a:cs typeface="Univers for BP"/>
                </a:rPr>
                <a:t>type</a:t>
              </a:r>
              <a:endParaRPr sz="200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Trillion</a:t>
              </a:r>
              <a:r>
                <a:rPr sz="1400" b="0" spc="-10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km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03" name="object 150">
              <a:extLst>
                <a:ext uri="{FF2B5EF4-FFF2-40B4-BE49-F238E27FC236}">
                  <a16:creationId xmlns:a16="http://schemas.microsoft.com/office/drawing/2014/main" id="{509B2E9C-78F8-4A88-BD1E-D02D603D32EC}"/>
                </a:ext>
              </a:extLst>
            </xdr:cNvPr>
            <xdr:cNvSpPr/>
          </xdr:nvSpPr>
          <xdr:spPr>
            <a:xfrm>
              <a:off x="1443227" y="3442715"/>
              <a:ext cx="635" cy="2402840"/>
            </a:xfrm>
            <a:custGeom>
              <a:avLst/>
              <a:gdLst/>
              <a:ahLst/>
              <a:cxnLst/>
              <a:rect l="l" t="t" r="r" b="b"/>
              <a:pathLst>
                <a:path w="634" h="2402840">
                  <a:moveTo>
                    <a:pt x="0" y="0"/>
                  </a:moveTo>
                  <a:lnTo>
                    <a:pt x="508" y="2402560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4" name="object 152">
              <a:extLst>
                <a:ext uri="{FF2B5EF4-FFF2-40B4-BE49-F238E27FC236}">
                  <a16:creationId xmlns:a16="http://schemas.microsoft.com/office/drawing/2014/main" id="{B5D0D5E1-D0F8-4CDF-AC20-9DC6481CDB8D}"/>
                </a:ext>
              </a:extLst>
            </xdr:cNvPr>
            <xdr:cNvSpPr/>
          </xdr:nvSpPr>
          <xdr:spPr>
            <a:xfrm>
              <a:off x="4527041" y="2562605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5" name="object 153">
              <a:extLst>
                <a:ext uri="{FF2B5EF4-FFF2-40B4-BE49-F238E27FC236}">
                  <a16:creationId xmlns:a16="http://schemas.microsoft.com/office/drawing/2014/main" id="{DD603CD4-A7CB-43D2-ABE5-CB32206ABF4E}"/>
                </a:ext>
              </a:extLst>
            </xdr:cNvPr>
            <xdr:cNvSpPr/>
          </xdr:nvSpPr>
          <xdr:spPr>
            <a:xfrm>
              <a:off x="4527041" y="3548634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6" name="object 154">
              <a:extLst>
                <a:ext uri="{FF2B5EF4-FFF2-40B4-BE49-F238E27FC236}">
                  <a16:creationId xmlns:a16="http://schemas.microsoft.com/office/drawing/2014/main" id="{FBC11328-E588-4276-A251-BE2231601C03}"/>
                </a:ext>
              </a:extLst>
            </xdr:cNvPr>
            <xdr:cNvSpPr/>
          </xdr:nvSpPr>
          <xdr:spPr>
            <a:xfrm>
              <a:off x="4612385" y="2562605"/>
              <a:ext cx="0" cy="322580"/>
            </a:xfrm>
            <a:custGeom>
              <a:avLst/>
              <a:gdLst/>
              <a:ahLst/>
              <a:cxnLst/>
              <a:rect l="l" t="t" r="r" b="b"/>
              <a:pathLst>
                <a:path h="322580">
                  <a:moveTo>
                    <a:pt x="0" y="0"/>
                  </a:moveTo>
                  <a:lnTo>
                    <a:pt x="0" y="322325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7" name="object 155">
              <a:extLst>
                <a:ext uri="{FF2B5EF4-FFF2-40B4-BE49-F238E27FC236}">
                  <a16:creationId xmlns:a16="http://schemas.microsoft.com/office/drawing/2014/main" id="{5B4B5F13-250F-4C6B-ADAC-5CE3BD933E12}"/>
                </a:ext>
              </a:extLst>
            </xdr:cNvPr>
            <xdr:cNvSpPr/>
          </xdr:nvSpPr>
          <xdr:spPr>
            <a:xfrm>
              <a:off x="4612385" y="3172967"/>
              <a:ext cx="0" cy="370840"/>
            </a:xfrm>
            <a:custGeom>
              <a:avLst/>
              <a:gdLst/>
              <a:ahLst/>
              <a:cxnLst/>
              <a:rect l="l" t="t" r="r" b="b"/>
              <a:pathLst>
                <a:path h="370839">
                  <a:moveTo>
                    <a:pt x="0" y="0"/>
                  </a:moveTo>
                  <a:lnTo>
                    <a:pt x="0" y="37084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8" name="object 156">
              <a:extLst>
                <a:ext uri="{FF2B5EF4-FFF2-40B4-BE49-F238E27FC236}">
                  <a16:creationId xmlns:a16="http://schemas.microsoft.com/office/drawing/2014/main" id="{648D773C-FB74-4889-B0B6-67D78AC4F0F4}"/>
                </a:ext>
              </a:extLst>
            </xdr:cNvPr>
            <xdr:cNvSpPr txBox="1"/>
          </xdr:nvSpPr>
          <xdr:spPr>
            <a:xfrm>
              <a:off x="4343780" y="2913507"/>
              <a:ext cx="5803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Trucks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9" name="object 157">
              <a:extLst>
                <a:ext uri="{FF2B5EF4-FFF2-40B4-BE49-F238E27FC236}">
                  <a16:creationId xmlns:a16="http://schemas.microsoft.com/office/drawing/2014/main" id="{B9851F35-E161-41DF-B2A5-428EBD88CBF2}"/>
                </a:ext>
              </a:extLst>
            </xdr:cNvPr>
            <xdr:cNvSpPr/>
          </xdr:nvSpPr>
          <xdr:spPr>
            <a:xfrm>
              <a:off x="4527041" y="3582161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0" name="object 158">
              <a:extLst>
                <a:ext uri="{FF2B5EF4-FFF2-40B4-BE49-F238E27FC236}">
                  <a16:creationId xmlns:a16="http://schemas.microsoft.com/office/drawing/2014/main" id="{2FEFF68B-F1FB-427C-90B5-C710B66FD6C2}"/>
                </a:ext>
              </a:extLst>
            </xdr:cNvPr>
            <xdr:cNvSpPr/>
          </xdr:nvSpPr>
          <xdr:spPr>
            <a:xfrm>
              <a:off x="4527041" y="5854446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1" name="object 159">
              <a:extLst>
                <a:ext uri="{FF2B5EF4-FFF2-40B4-BE49-F238E27FC236}">
                  <a16:creationId xmlns:a16="http://schemas.microsoft.com/office/drawing/2014/main" id="{9C988415-D699-407B-A823-36608DB2356F}"/>
                </a:ext>
              </a:extLst>
            </xdr:cNvPr>
            <xdr:cNvSpPr/>
          </xdr:nvSpPr>
          <xdr:spPr>
            <a:xfrm>
              <a:off x="4612385" y="3582161"/>
              <a:ext cx="0" cy="999490"/>
            </a:xfrm>
            <a:custGeom>
              <a:avLst/>
              <a:gdLst/>
              <a:ahLst/>
              <a:cxnLst/>
              <a:rect l="l" t="t" r="r" b="b"/>
              <a:pathLst>
                <a:path h="999489">
                  <a:moveTo>
                    <a:pt x="0" y="0"/>
                  </a:moveTo>
                  <a:lnTo>
                    <a:pt x="0" y="998982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2" name="object 160">
              <a:extLst>
                <a:ext uri="{FF2B5EF4-FFF2-40B4-BE49-F238E27FC236}">
                  <a16:creationId xmlns:a16="http://schemas.microsoft.com/office/drawing/2014/main" id="{594AEBE8-8C2A-47D8-976F-697A4032BD98}"/>
                </a:ext>
              </a:extLst>
            </xdr:cNvPr>
            <xdr:cNvSpPr/>
          </xdr:nvSpPr>
          <xdr:spPr>
            <a:xfrm>
              <a:off x="4612385" y="4869179"/>
              <a:ext cx="0" cy="974090"/>
            </a:xfrm>
            <a:custGeom>
              <a:avLst/>
              <a:gdLst/>
              <a:ahLst/>
              <a:cxnLst/>
              <a:rect l="l" t="t" r="r" b="b"/>
              <a:pathLst>
                <a:path h="974089">
                  <a:moveTo>
                    <a:pt x="0" y="0"/>
                  </a:moveTo>
                  <a:lnTo>
                    <a:pt x="0" y="973874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3" name="object 164">
              <a:extLst>
                <a:ext uri="{FF2B5EF4-FFF2-40B4-BE49-F238E27FC236}">
                  <a16:creationId xmlns:a16="http://schemas.microsoft.com/office/drawing/2014/main" id="{ED847B20-1BEF-43F3-8A6B-12A011641223}"/>
                </a:ext>
              </a:extLst>
            </xdr:cNvPr>
            <xdr:cNvSpPr txBox="1"/>
          </xdr:nvSpPr>
          <xdr:spPr>
            <a:xfrm>
              <a:off x="709066" y="6385052"/>
              <a:ext cx="2268855" cy="210185"/>
            </a:xfrm>
            <a:prstGeom prst="rect">
              <a:avLst/>
            </a:prstGeom>
          </xdr:spPr>
          <xdr:txBody>
            <a:bodyPr vert="horz" wrap="square" lIns="0" tIns="6985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  <a:spcBef>
                  <a:spcPts val="55"/>
                </a:spcBef>
              </a:pP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Cars excludes </a:t>
              </a:r>
              <a:r>
                <a:rPr sz="1200" b="0" spc="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2- </a:t>
              </a: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and 3-</a:t>
              </a:r>
              <a:r>
                <a:rPr sz="1200" b="0" spc="-12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 </a:t>
              </a:r>
              <a:r>
                <a:rPr sz="1200" b="0" spc="-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wheelers</a:t>
              </a:r>
              <a:endParaRPr sz="1200">
                <a:latin typeface="Univers for BP Light"/>
                <a:cs typeface="Univers for BP Light"/>
              </a:endParaRPr>
            </a:p>
          </xdr:txBody>
        </xdr:sp>
      </xdr:grpSp>
      <xdr:sp macro="" textlink="">
        <xdr:nvSpPr>
          <xdr:cNvPr id="206" name="object 156">
            <a:extLst>
              <a:ext uri="{FF2B5EF4-FFF2-40B4-BE49-F238E27FC236}">
                <a16:creationId xmlns:a16="http://schemas.microsoft.com/office/drawing/2014/main" id="{664E16BF-B615-4135-AEF1-FD9EA4229F7A}"/>
              </a:ext>
            </a:extLst>
          </xdr:cNvPr>
          <xdr:cNvSpPr txBox="1"/>
        </xdr:nvSpPr>
        <xdr:spPr>
          <a:xfrm>
            <a:off x="17915965" y="5248835"/>
            <a:ext cx="535914" cy="207373"/>
          </a:xfrm>
          <a:prstGeom prst="rect">
            <a:avLst/>
          </a:prstGeom>
        </xdr:spPr>
        <xdr:txBody>
          <a:bodyPr vert="horz"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2700">
              <a:lnSpc>
                <a:spcPct val="100000"/>
              </a:lnSpc>
            </a:pPr>
            <a:r>
              <a:rPr lang="en-US" sz="1400" spc="-5">
                <a:latin typeface="Univers for BP"/>
                <a:cs typeface="Univers for BP"/>
              </a:rPr>
              <a:t>Cars</a:t>
            </a:r>
            <a:endParaRPr sz="1400">
              <a:latin typeface="Univers for BP"/>
              <a:cs typeface="Univers for BP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152400</xdr:rowOff>
    </xdr:from>
    <xdr:to>
      <xdr:col>13</xdr:col>
      <xdr:colOff>621311</xdr:colOff>
      <xdr:row>19</xdr:row>
      <xdr:rowOff>39485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A8370-2D71-4379-80E1-9404BA0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874520"/>
          <a:ext cx="5940071" cy="20816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chafer" refreshedDate="43328.798893749998" createdVersion="6" refreshedVersion="6" minRefreshableVersion="3" recordCount="1458" xr:uid="{CB82E8D7-F883-4096-9586-33C6DA69227E}">
  <cacheSource type="worksheet">
    <worksheetSource ref="A8:Q1466" sheet="R7. TIAM total gen capacity"/>
  </cacheSource>
  <cacheFields count="17">
    <cacheField name="Scenario" numFmtId="0">
      <sharedItems count="9">
        <s v="s01a_BHP_base"/>
        <s v="s02_BHP_cum2dt_highREN_EV"/>
        <s v="s03_BHP_cum2dt_highCCS_EV"/>
        <s v="s04_BHP_cum2dt_lowDEM_EV"/>
        <s v="s06a_BHP_cum2dt_Highfeasibility"/>
        <s v="s06a_BHP_cum3dt_Highfeasibility"/>
        <s v="s06a_BHP_cum4dt_Highfeasibility"/>
        <s v="s06a_BHP_cumb2c300_Highfeasibility"/>
        <s v="s06c_BHP_cum2dt_hf120v2_delayed2030"/>
      </sharedItems>
    </cacheField>
    <cacheField name="Renewable / non-renewable" numFmtId="0">
      <sharedItems/>
    </cacheField>
    <cacheField name="ProcessSet" numFmtId="0">
      <sharedItems count="13">
        <s v="POWGEN - BIO"/>
        <s v="POWGEN - COA"/>
        <s v="POWGEN - GAS"/>
        <s v="POWGEN - GEO"/>
        <s v="POWGEN - HYD"/>
        <s v="POWGEN - NUC"/>
        <s v="POWGEN - OIL"/>
        <s v="POWGEN - SOPV"/>
        <s v="POWGEN - SOTH"/>
        <s v="POWGEN - TID"/>
        <s v="POWGEN - WIN"/>
        <s v="POWGEN - BIO CCS"/>
        <s v="POWGEN - GAS CCS"/>
      </sharedItems>
    </cacheField>
    <cacheField name="TIAM Region\Period" numFmtId="0">
      <sharedItems/>
    </cacheField>
    <cacheField name="Vivid Region" numFmtId="0">
      <sharedItems/>
    </cacheField>
    <cacheField name="2005" numFmtId="0">
      <sharedItems containsString="0" containsBlank="1" containsNumber="1" minValue="5.7077625570776296E-4" maxValue="319.18639921722098"/>
    </cacheField>
    <cacheField name="2007" numFmtId="0">
      <sharedItems containsString="0" containsBlank="1" containsNumber="1" minValue="5.7077625570776263E-4" maxValue="492.24754750766698"/>
    </cacheField>
    <cacheField name="2012" numFmtId="0">
      <sharedItems containsString="0" containsBlank="1" containsNumber="1" minValue="1.0022818659450399E-3" maxValue="750.61338794942503"/>
    </cacheField>
    <cacheField name="2020" numFmtId="0">
      <sharedItems containsString="0" containsBlank="1" containsNumber="1" minValue="4.0000000000000002E-4" maxValue="829.53058293574486"/>
    </cacheField>
    <cacheField name="2030" numFmtId="0">
      <sharedItems containsString="0" containsBlank="1" containsNumber="1" minValue="4.0000000000000002E-4" maxValue="4189.4032584841316"/>
    </cacheField>
    <cacheField name="2040" numFmtId="0">
      <sharedItems containsString="0" containsBlank="1" containsNumber="1" minValue="4.0000000000000002E-4" maxValue="4931.7441221520476"/>
    </cacheField>
    <cacheField name="2050" numFmtId="0">
      <sharedItems containsString="0" containsBlank="1" containsNumber="1" minValue="2.2427481459515601E-4" maxValue="5489.9884594465238"/>
    </cacheField>
    <cacheField name="2060" numFmtId="0">
      <sharedItems containsString="0" containsBlank="1" containsNumber="1" minValue="2.2427481459515601E-4" maxValue="5489.9880594465203"/>
    </cacheField>
    <cacheField name="2070" numFmtId="0">
      <sharedItems containsString="0" containsBlank="1" containsNumber="1" minValue="2.78715223802043E-4" maxValue="7933.770209772616"/>
    </cacheField>
    <cacheField name="2080" numFmtId="0">
      <sharedItems containsString="0" containsBlank="1" containsNumber="1" minValue="4.0000000000000002E-4" maxValue="8190.5238999712537"/>
    </cacheField>
    <cacheField name="2090" numFmtId="0">
      <sharedItems containsString="0" containsBlank="1" containsNumber="1" minValue="2.2427481459515601E-4" maxValue="8829.3300641888472"/>
    </cacheField>
    <cacheField name="2100" numFmtId="0">
      <sharedItems containsString="0" containsBlank="1" containsNumber="1" minValue="4.0000000000000002E-4" maxValue="10570.822420014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">
  <r>
    <x v="0"/>
    <s v="POWGEN - REN"/>
    <x v="0"/>
    <s v="AFR"/>
    <s v="AFR"/>
    <m/>
    <m/>
    <m/>
    <m/>
    <n v="35.701595411679598"/>
    <n v="64.958165883269999"/>
    <n v="64.958165883269999"/>
    <n v="71.623783698642299"/>
    <n v="81.730995808450999"/>
    <n v="94.886748940842196"/>
    <n v="100.774360258423"/>
    <n v="61.410577677023703"/>
  </r>
  <r>
    <x v="0"/>
    <s v="POWGEN - REN"/>
    <x v="0"/>
    <s v="AUS"/>
    <s v="AUS"/>
    <n v="0.199086757990868"/>
    <n v="0.19214710068513899"/>
    <n v="0.174797957420815"/>
    <n v="0.147039328197898"/>
    <n v="8.6482865347819082"/>
    <n v="16.267703574314602"/>
    <n v="21.551570759655601"/>
    <n v="26.743504904252202"/>
    <n v="31.352654967446099"/>
    <n v="30.609916861340398"/>
    <n v="26.410109469912399"/>
    <n v="14.2271142480966"/>
  </r>
  <r>
    <x v="0"/>
    <s v="POWGEN - REN"/>
    <x v="0"/>
    <s v="CAN"/>
    <s v="NAM"/>
    <m/>
    <m/>
    <m/>
    <m/>
    <n v="8.9841903186039307"/>
    <n v="21.8365126584617"/>
    <n v="32.819049374835203"/>
    <n v="41.2374034751751"/>
    <n v="44.586143835157003"/>
    <n v="47.068731197666501"/>
    <n v="42.061208057148299"/>
    <n v="43.0491444464379"/>
  </r>
  <r>
    <x v="0"/>
    <s v="POWGEN - REN"/>
    <x v="0"/>
    <s v="CHI"/>
    <s v="ASI"/>
    <n v="1.8264840182648401"/>
    <n v="1.7628174374783301"/>
    <n v="1.60365098551206"/>
    <n v="70.446717099475009"/>
    <n v="116.47204244844259"/>
    <n v="154.51262686233656"/>
    <n v="157.35517951472801"/>
    <n v="163.277656741709"/>
    <n v="169.20013396869001"/>
    <n v="96.810187325066806"/>
    <n v="44.412723194996197"/>
    <m/>
  </r>
  <r>
    <x v="0"/>
    <s v="POWGEN - REN"/>
    <x v="0"/>
    <s v="CSA"/>
    <s v="LAM"/>
    <n v="4.3378995433789997"/>
    <n v="4.1866914140110403"/>
    <n v="10.399721541094319"/>
    <n v="13.053561910197612"/>
    <n v="47.186678277041644"/>
    <n v="58.07683310200958"/>
    <n v="55.815731441173703"/>
    <n v="44.797974791034399"/>
    <n v="42.641069584646203"/>
    <n v="42.276933326827503"/>
    <n v="23.815783177436099"/>
    <n v="10.4502581011395"/>
  </r>
  <r>
    <x v="0"/>
    <s v="POWGEN - REN"/>
    <x v="0"/>
    <s v="EEU"/>
    <s v="EUR"/>
    <n v="0.68493150684931503"/>
    <n v="0.661056539054375"/>
    <n v="0.60136911956702399"/>
    <n v="4.6273737685788232"/>
    <n v="6.0532268245924392"/>
    <n v="14.578026517728423"/>
    <n v="13.892619452651701"/>
    <n v="18.75864324785169"/>
    <n v="22.464369197760149"/>
    <n v="24.96542087240778"/>
    <n v="26.480572592477248"/>
    <n v="27.995761310483648"/>
  </r>
  <r>
    <x v="0"/>
    <s v="POWGEN - REN"/>
    <x v="0"/>
    <s v="FSU"/>
    <s v="ASI"/>
    <n v="0.68493150684931503"/>
    <n v="0.661056539054375"/>
    <n v="0.60136911956702399"/>
    <n v="0.50586924838726299"/>
    <n v="12.48820253021421"/>
    <n v="27.780598026671456"/>
    <n v="34.516558197829802"/>
    <n v="41.777893308569503"/>
    <n v="49.195954134752199"/>
    <n v="55.586754339283701"/>
    <n v="59.995580041994003"/>
    <n v="49.801189937098499"/>
  </r>
  <r>
    <x v="0"/>
    <s v="POWGEN - REN"/>
    <x v="0"/>
    <s v="IND"/>
    <s v="ASI"/>
    <n v="0.45662100456621002"/>
    <n v="0.44070435936958302"/>
    <n v="0.40091274637801599"/>
    <n v="6.8636062280780283"/>
    <n v="28.731847282175046"/>
    <n v="60.875915011164849"/>
    <n v="61.099670330657702"/>
    <n v="39.119013888030103"/>
    <n v="21.417080801351599"/>
    <n v="41.815632450341603"/>
    <n v="69.795203382442693"/>
    <n v="95.955596822723095"/>
  </r>
  <r>
    <x v="0"/>
    <s v="POWGEN - REN"/>
    <x v="0"/>
    <s v="JPN"/>
    <s v="ASI"/>
    <n v="0.932077625570776"/>
    <n v="0.899587773563161"/>
    <n v="0.81836314354412498"/>
    <n v="1.618188315265944"/>
    <n v="1.3887204034280551"/>
    <n v="1.1592524915901661"/>
    <n v="2.5077605575216901E-2"/>
    <n v="0.63599727111339699"/>
    <n v="1.02922287622999"/>
    <n v="1.00414527065477"/>
    <n v="0.77728266086248698"/>
    <n v="0.42760096735587499"/>
  </r>
  <r>
    <x v="0"/>
    <s v="POWGEN - REN"/>
    <x v="0"/>
    <s v="MEA"/>
    <s v="AFR"/>
    <m/>
    <m/>
    <m/>
    <n v="1.58060250403223"/>
    <n v="3.84594441758935"/>
    <n v="4.3887782454803705"/>
    <n v="3.3607655397266201"/>
    <n v="1.5824049728837299"/>
    <n v="1.0395711449927101"/>
    <n v="0.48698134671423099"/>
    <m/>
    <m/>
  </r>
  <r>
    <x v="0"/>
    <s v="POWGEN - REN"/>
    <x v="0"/>
    <s v="MEX"/>
    <s v="LAM"/>
    <m/>
    <m/>
    <m/>
    <n v="3.4736804740655041"/>
    <n v="9.6142465828799093"/>
    <n v="12.837738619194829"/>
    <n v="12.60549807486901"/>
    <n v="8.7564425374919104"/>
    <n v="6.5284865848927103"/>
    <n v="6.5284865848927103"/>
    <n v="6.5284865848927103"/>
    <n v="6.5284865848927103"/>
  </r>
  <r>
    <x v="0"/>
    <s v="POWGEN - REN"/>
    <x v="0"/>
    <s v="ODA"/>
    <s v="ASI"/>
    <n v="1.3698630136986301"/>
    <n v="1.32211307810875"/>
    <n v="1.20273823913405"/>
    <n v="1.01173849677453"/>
    <n v="39.312546190257805"/>
    <n v="86.422612662614512"/>
    <n v="86.085366497022989"/>
    <n v="57.854923633648802"/>
    <n v="66.726329833276196"/>
    <n v="66.726329833276196"/>
    <n v="67.238454531186306"/>
    <n v="10.9197356936108"/>
  </r>
  <r>
    <x v="0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0"/>
    <s v="POWGEN - REN"/>
    <x v="0"/>
    <s v="USA"/>
    <s v="NAM"/>
    <n v="6.79771689497717"/>
    <n v="6.56076579793499"/>
    <n v="5.9683880553295303"/>
    <n v="5.02058366716079"/>
    <n v="3.5313752854995597"/>
    <n v="33.873787081348105"/>
    <n v="41.023704102214403"/>
    <n v="40.839384594822"/>
    <n v="29.6469242952179"/>
    <n v="21.603426925484701"/>
    <n v="21.603426925484701"/>
    <n v="0.77994754018670298"/>
  </r>
  <r>
    <x v="0"/>
    <s v="POWGEN - REN"/>
    <x v="0"/>
    <s v="WEU"/>
    <s v="EUR"/>
    <n v="2.9127853881278498"/>
    <n v="2.8112531084185699"/>
    <n v="2.5574224091453601"/>
    <n v="2.1512932903082298"/>
    <n v="1.43419552687215"/>
    <n v="64.049801046000582"/>
    <n v="71.447757185065797"/>
    <n v="79.562811087567098"/>
    <n v="84.358490026389703"/>
    <n v="76.243436123888301"/>
    <n v="68.128382221387"/>
    <n v="58.556756277045203"/>
  </r>
  <r>
    <x v="0"/>
    <s v=""/>
    <x v="1"/>
    <s v="AFR"/>
    <s v="AFR"/>
    <n v="34.164383561643803"/>
    <n v="34.164383561643803"/>
    <n v="34.164383561643803"/>
    <n v="34.164383561643803"/>
    <n v="22.776255707762498"/>
    <n v="47.507491656587398"/>
    <n v="139.60169401882101"/>
    <n v="198.60357357816099"/>
    <n v="266.645529976136"/>
    <n v="350.78296022920398"/>
    <n v="454.720128263557"/>
    <n v="643.496212118068"/>
  </r>
  <r>
    <x v="0"/>
    <s v=""/>
    <x v="1"/>
    <s v="AUS"/>
    <s v="AUS"/>
    <n v="28.2019121004566"/>
    <n v="37.975370552420912"/>
    <n v="37.975370552420912"/>
    <n v="37.975370552420912"/>
    <n v="32.335455872110849"/>
    <n v="26.932778610847311"/>
    <n v="17.532141244028441"/>
    <n v="16.636686151724799"/>
    <n v="17.9552795252742"/>
    <n v="17.9552795252742"/>
    <n v="16.041612950622799"/>
    <n v="12.005606224622101"/>
  </r>
  <r>
    <x v="0"/>
    <s v=""/>
    <x v="1"/>
    <s v="CAN"/>
    <s v="NAM"/>
    <n v="16.260200125539999"/>
    <n v="19.079744182950108"/>
    <n v="19.079744182950108"/>
    <n v="19.079744182950108"/>
    <n v="13.659677474436808"/>
    <n v="5.4200667085133301"/>
    <n v="1.8095520908187801"/>
    <n v="3.7861009985862299"/>
    <n v="8.6426568107363195"/>
    <n v="14.781812357953299"/>
    <n v="31.575569764906501"/>
    <n v="44.356494795112802"/>
  </r>
  <r>
    <x v="0"/>
    <s v=""/>
    <x v="1"/>
    <s v="CHI"/>
    <s v="ASI"/>
    <n v="319.18639921722098"/>
    <n v="492.24198519208898"/>
    <n v="747.36445026001797"/>
    <n v="829.53058293574486"/>
    <n v="1021.961480388806"/>
    <n v="940.75231213012705"/>
    <n v="762.79971887871295"/>
    <n v="677.40960230672101"/>
    <n v="444.89821340981098"/>
    <n v="317.132682183707"/>
    <n v="235.53482357723101"/>
    <n v="176.85397114807"/>
  </r>
  <r>
    <x v="0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0"/>
    <s v=""/>
    <x v="1"/>
    <s v="EEU"/>
    <s v="EUR"/>
    <n v="28.821632420091301"/>
    <n v="53.681400633265497"/>
    <n v="53.681400633265497"/>
    <n v="53.681400633265497"/>
    <n v="44.0741898265684"/>
    <n v="57.003633748109507"/>
    <n v="55.6470809514487"/>
    <n v="82.169546245976207"/>
    <n v="94.644857695327502"/>
    <n v="106.532377246297"/>
    <n v="118.29872752589"/>
    <n v="135.396574765764"/>
  </r>
  <r>
    <x v="0"/>
    <s v=""/>
    <x v="1"/>
    <s v="FSU"/>
    <s v="ASI"/>
    <n v="33.671803652968002"/>
    <n v="50.515203833141001"/>
    <n v="52"/>
    <n v="52"/>
    <n v="46.304916810477209"/>
    <n v="53.085022033237102"/>
    <n v="90.305287325013111"/>
    <n v="112.097508931707"/>
    <n v="130.94725712572199"/>
    <n v="152.58309997621299"/>
    <n v="168.19617669854901"/>
    <n v="207.39549338954899"/>
  </r>
  <r>
    <x v="0"/>
    <s v=""/>
    <x v="1"/>
    <s v="IND"/>
    <s v="ASI"/>
    <n v="74.997754889160603"/>
    <n v="149.31643704526289"/>
    <n v="149.31643704526289"/>
    <n v="149.31643704526289"/>
    <n v="173.3191174763258"/>
    <n v="193.4337180551442"/>
    <n v="249.475070300699"/>
    <n v="327.56839830308701"/>
    <n v="380.70550016527397"/>
    <n v="372.225672976917"/>
    <n v="329.17125832297"/>
    <n v="268.01762657422898"/>
  </r>
  <r>
    <x v="0"/>
    <s v=""/>
    <x v="1"/>
    <s v="JPN"/>
    <s v="ASI"/>
    <n v="45.928170003512498"/>
    <n v="58.9484522751087"/>
    <n v="58.9484522751087"/>
    <n v="58.9484522751087"/>
    <n v="46.180477098353293"/>
    <n v="50.664058370445787"/>
    <n v="57.134035132789293"/>
    <n v="59.188939573054597"/>
    <n v="60.437434216331702"/>
    <n v="61.397594994011698"/>
    <n v="60.900222090276202"/>
    <n v="60.100720089923598"/>
  </r>
  <r>
    <x v="0"/>
    <s v=""/>
    <x v="1"/>
    <s v="MEA"/>
    <s v="AFR"/>
    <n v="14.3734779299848"/>
    <n v="14.3734779299848"/>
    <n v="14.3734779299848"/>
    <n v="14.3734779299848"/>
    <n v="9.58231861998987"/>
    <n v="45.690080037712534"/>
    <n v="164.49483224000801"/>
    <n v="206.56585371995001"/>
    <n v="233.90514900838301"/>
    <n v="254.42907019908699"/>
    <n v="283.37063957040601"/>
    <n v="318.013340800766"/>
  </r>
  <r>
    <x v="0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0"/>
    <s v=""/>
    <x v="1"/>
    <s v="ODA"/>
    <s v="ASI"/>
    <n v="40.628044140030397"/>
    <n v="40.628044140030397"/>
    <n v="40.628044140030397"/>
    <n v="40.628044140030397"/>
    <n v="27.085362760020299"/>
    <n v="105.83679903854369"/>
    <n v="205.94160026430399"/>
    <n v="318.658494657971"/>
    <n v="391.54253506626901"/>
    <n v="476.09526392815798"/>
    <n v="567.15504698800203"/>
    <n v="772.17882140689005"/>
  </r>
  <r>
    <x v="0"/>
    <s v=""/>
    <x v="1"/>
    <s v="SKO"/>
    <s v="ASI"/>
    <n v="18.597004120726101"/>
    <n v="31.130157646084101"/>
    <n v="43.153805535370097"/>
    <n v="43.153805535370097"/>
    <n v="61.6207208269795"/>
    <n v="67.378381835030282"/>
    <n v="78.468441685125697"/>
    <n v="92.499069907977997"/>
    <n v="102.56245928947401"/>
    <n v="108.155758168511"/>
    <n v="111.164219244799"/>
    <n v="115.617148733609"/>
  </r>
  <r>
    <x v="0"/>
    <s v=""/>
    <x v="1"/>
    <s v="USA"/>
    <s v="NAM"/>
    <n v="304.14555376945299"/>
    <n v="379.61107505593208"/>
    <n v="423.090306985187"/>
    <n v="423.090306985187"/>
    <n v="462.62201452648401"/>
    <n v="446.79157787439988"/>
    <n v="482.83030175765202"/>
    <n v="570.38991915420104"/>
    <n v="571.98423249745395"/>
    <n v="475.97362061113898"/>
    <n v="282.36582285305099"/>
    <n v="222.16890987845301"/>
  </r>
  <r>
    <x v="0"/>
    <s v=""/>
    <x v="1"/>
    <s v="WEU"/>
    <s v="EUR"/>
    <n v="117.176369863014"/>
    <n v="119.6722270292201"/>
    <n v="119.6722270292201"/>
    <n v="119.6722270292201"/>
    <n v="80.6134370748821"/>
    <n v="130.23194810502039"/>
    <n v="183.86599338968"/>
    <n v="299.878080090894"/>
    <n v="375.78163321851201"/>
    <n v="409.06621058639001"/>
    <n v="453.960776959778"/>
    <n v="538.07987111223099"/>
  </r>
  <r>
    <x v="0"/>
    <s v=""/>
    <x v="2"/>
    <s v="AFR"/>
    <s v="AFR"/>
    <n v="44.8420828394094"/>
    <n v="67.572836470763093"/>
    <n v="67.572836470763093"/>
    <n v="92.504789614571393"/>
    <n v="82.76938961804791"/>
    <n v="33.034855948765902"/>
    <m/>
    <m/>
    <m/>
    <m/>
    <m/>
    <m/>
  </r>
  <r>
    <x v="0"/>
    <s v=""/>
    <x v="2"/>
    <s v="AUS"/>
    <s v="AUS"/>
    <n v="17.14537546961693"/>
    <n v="17.14537546961693"/>
    <n v="17.14537546961693"/>
    <n v="17.14537546961693"/>
    <n v="14.716051279662992"/>
    <n v="1.40014133507284"/>
    <m/>
    <m/>
    <m/>
    <m/>
    <m/>
    <m/>
  </r>
  <r>
    <x v="0"/>
    <s v=""/>
    <x v="2"/>
    <s v="CAN"/>
    <s v="NAM"/>
    <n v="9.49563606460916"/>
    <n v="10.094032890655537"/>
    <n v="10.094032890655537"/>
    <n v="10.094032890655537"/>
    <n v="8.6363383706543466"/>
    <n v="0.92286366601434999"/>
    <m/>
    <m/>
    <n v="2.6780510288183099"/>
    <n v="5.6176256176441104"/>
    <n v="8.9083138275664293"/>
    <n v="15.587587039524101"/>
  </r>
  <r>
    <x v="0"/>
    <s v=""/>
    <x v="2"/>
    <s v="CHI"/>
    <s v="ASI"/>
    <n v="70.801212499663166"/>
    <n v="70.801212499663166"/>
    <n v="405.73403599231466"/>
    <n v="405.73403599231466"/>
    <n v="399.24073750414277"/>
    <n v="154.94177244037488"/>
    <n v="45.685530488284002"/>
    <n v="45.685530488284002"/>
    <n v="45.685530488284002"/>
    <m/>
    <m/>
    <m/>
  </r>
  <r>
    <x v="0"/>
    <s v=""/>
    <x v="2"/>
    <s v="CSA"/>
    <s v="LAM"/>
    <n v="45.611031070240898"/>
    <n v="54.616742275457639"/>
    <n v="54.616742275457639"/>
    <n v="54.616742275457639"/>
    <n v="46.47816616513834"/>
    <n v="5.9256360078277996"/>
    <m/>
    <m/>
    <m/>
    <m/>
    <m/>
    <m/>
  </r>
  <r>
    <x v="0"/>
    <s v=""/>
    <x v="2"/>
    <s v="EEU"/>
    <s v="EUR"/>
    <n v="0.54403131115459902"/>
    <n v="4.1615504145896187"/>
    <n v="4.1615504145896187"/>
    <n v="17.837900111672997"/>
    <n v="17.656556341288134"/>
    <n v="13.857693467468165"/>
    <m/>
    <n v="16.344509084283501"/>
    <n v="18.054495581914001"/>
    <n v="18.082686921561301"/>
    <n v="16.707625921165899"/>
    <n v="14.9976394235354"/>
  </r>
  <r>
    <x v="0"/>
    <s v=""/>
    <x v="2"/>
    <s v="FSU"/>
    <s v="ASI"/>
    <n v="36.421107208794325"/>
    <n v="36.421107208794325"/>
    <n v="36.421107208794325"/>
    <n v="36.421107208794325"/>
    <n v="31.559614315431119"/>
    <n v="2.5815938247445098"/>
    <m/>
    <m/>
    <m/>
    <m/>
    <m/>
    <m/>
  </r>
  <r>
    <x v="0"/>
    <s v=""/>
    <x v="2"/>
    <s v="IND"/>
    <s v="ASI"/>
    <n v="32.465259791497608"/>
    <n v="32.465259791497608"/>
    <n v="323.33807084290009"/>
    <n v="327.2275773295483"/>
    <n v="322.70708463929128"/>
    <n v="140.00999549065125"/>
    <m/>
    <n v="13.699010668065601"/>
    <n v="23.5985118377798"/>
    <n v="23.5985118377798"/>
    <n v="16.5469675883629"/>
    <n v="6.6474664186486701"/>
  </r>
  <r>
    <x v="0"/>
    <s v=""/>
    <x v="2"/>
    <s v="JPN"/>
    <s v="ASI"/>
    <n v="67.733036958045702"/>
    <n v="67.733036958045702"/>
    <n v="67.733036958045702"/>
    <n v="67.733036958045702"/>
    <n v="52.4859411129245"/>
    <n v="12.9510010537408"/>
    <n v="12.727763016962699"/>
    <n v="12.727763016962699"/>
    <n v="12.727763016962699"/>
    <n v="11.675921783902201"/>
    <n v="11.675921783902201"/>
    <n v="11.675921783902201"/>
  </r>
  <r>
    <x v="0"/>
    <s v=""/>
    <x v="2"/>
    <s v="MEA"/>
    <s v="AFR"/>
    <n v="77.090609812596796"/>
    <n v="93.852753491247597"/>
    <n v="93.852753491247597"/>
    <n v="190.69720648521678"/>
    <n v="188.08398174021991"/>
    <n v="138.3272958975497"/>
    <n v="50.785792940672103"/>
    <n v="37.955552899471414"/>
    <n v="38.545343593621901"/>
    <n v="37.092647099267303"/>
    <n v="30.271677775244701"/>
    <n v="33.642903574764198"/>
  </r>
  <r>
    <x v="0"/>
    <s v=""/>
    <x v="2"/>
    <s v="MEX"/>
    <s v="LAM"/>
    <n v="18.869482522028981"/>
    <n v="18.869482522028981"/>
    <n v="18.869482522028981"/>
    <n v="18.869482522028981"/>
    <n v="13.82913236292176"/>
    <n v="4.6489872380283304"/>
    <m/>
    <n v="0.194778413728734"/>
    <n v="0.194778413728734"/>
    <n v="1.34501457808804"/>
    <n v="6.3444412255207698"/>
    <n v="11.694884060246499"/>
  </r>
  <r>
    <x v="0"/>
    <s v=""/>
    <x v="2"/>
    <s v="ODA"/>
    <s v="ASI"/>
    <n v="83.630302155542594"/>
    <n v="151.80674343458668"/>
    <n v="151.80674343458668"/>
    <n v="162.19833260872491"/>
    <n v="141.0884571908137"/>
    <n v="29.381929883657001"/>
    <n v="25.1375387047676"/>
    <n v="36.597860504743203"/>
    <n v="47.014321257709398"/>
    <n v="62.0690393407926"/>
    <n v="80.982000699014506"/>
    <n v="108.167676721974"/>
  </r>
  <r>
    <x v="0"/>
    <s v=""/>
    <x v="2"/>
    <s v="SKO"/>
    <s v="ASI"/>
    <n v="15.761854359967341"/>
    <n v="15.761854359967341"/>
    <n v="15.761854359967341"/>
    <n v="17.322643814948442"/>
    <n v="14.084987274440769"/>
    <n v="23.738058939379144"/>
    <n v="30.134661967562248"/>
    <n v="30.134661967562248"/>
    <n v="21.28626504820965"/>
    <n v="19.054560424667098"/>
    <n v="19.279448459951102"/>
    <n v="19.592490547621601"/>
  </r>
  <r>
    <x v="0"/>
    <s v=""/>
    <x v="2"/>
    <s v="USA"/>
    <s v="NAM"/>
    <n v="183.4524509571599"/>
    <n v="183.4524509571599"/>
    <n v="183.4524509571599"/>
    <n v="233.05386586818"/>
    <n v="194.78565477350841"/>
    <n v="80.702306409171896"/>
    <n v="127.885892927283"/>
    <n v="146.860048939515"/>
    <n v="220.31965342393201"/>
    <n v="264.03370388333502"/>
    <n v="282.44221528545302"/>
    <n v="262.05695994702802"/>
  </r>
  <r>
    <x v="0"/>
    <s v=""/>
    <x v="2"/>
    <s v="WEU"/>
    <s v="EUR"/>
    <n v="132.33089243561849"/>
    <n v="221.7021761714349"/>
    <n v="221.7021761714349"/>
    <n v="221.7021761714349"/>
    <n v="196.35819522242139"/>
    <n v="19.465970863231099"/>
    <n v="17.785439328067898"/>
    <n v="39.749557775786698"/>
    <n v="102.263671010286"/>
    <n v="106.72842793151"/>
    <n v="115.92447344243099"/>
    <n v="220.97116603481999"/>
  </r>
  <r>
    <x v="0"/>
    <s v="POWGEN - REN"/>
    <x v="3"/>
    <s v="AFR"/>
    <s v="AFR"/>
    <n v="0.50627853881278495"/>
    <n v="0.488630958451025"/>
    <n v="0.44451200754662501"/>
    <n v="0.37392168609958498"/>
    <n v="0.45945334628861201"/>
    <n v="6.2899488953665266"/>
    <n v="7.9169999999999998"/>
    <n v="7.9169999999999998"/>
    <n v="7.9169999999999998"/>
    <n v="7.9169999999999998"/>
    <n v="7.9169999999999998"/>
    <n v="7.9169999999999998"/>
  </r>
  <r>
    <x v="0"/>
    <s v="POWGEN - REN"/>
    <x v="3"/>
    <s v="AUS"/>
    <s v="AUS"/>
    <n v="1.6124429223744301"/>
    <n v="1.55623726902384"/>
    <n v="1.4157231356473701"/>
    <n v="1.19090052224501"/>
    <n v="1.0787036814966731"/>
    <n v="3.3407402856010671"/>
    <n v="8.4787068278126902"/>
    <n v="10.584"/>
    <n v="10.584"/>
    <n v="10.584"/>
    <n v="10.584"/>
    <n v="10.584"/>
  </r>
  <r>
    <x v="0"/>
    <s v="POWGEN - REN"/>
    <x v="3"/>
    <s v="CHI"/>
    <s v="ASI"/>
    <m/>
    <m/>
    <m/>
    <n v="0.50660050000000034"/>
    <n v="0.83473366666666626"/>
    <n v="1.1628668333333312"/>
    <n v="1.4909999999999999"/>
    <n v="1.4909999999999999"/>
    <n v="1.4909999999999999"/>
    <n v="1.1784922222222201"/>
    <n v="1.4909999999999999"/>
    <n v="1.4909999999999999"/>
  </r>
  <r>
    <x v="0"/>
    <s v="POWGEN - REN"/>
    <x v="3"/>
    <s v="CSA"/>
    <s v="LAM"/>
    <n v="1.287100456621"/>
    <n v="1.24223541297301"/>
    <n v="1.1300728038530301"/>
    <n v="0.95061262926106405"/>
    <n v="0.63374175284070899"/>
    <n v="0.316870876420355"/>
    <m/>
    <m/>
    <m/>
    <m/>
    <m/>
    <m/>
  </r>
  <r>
    <x v="0"/>
    <s v="POWGEN - REN"/>
    <x v="3"/>
    <s v="FSU"/>
    <s v="ASI"/>
    <n v="0.23401826484018301"/>
    <n v="0.225860984176912"/>
    <n v="0.20546778251873299"/>
    <n v="0.172838659865648"/>
    <n v="0.15853355102154279"/>
    <n v="1.3208445532885515"/>
    <n v="1.617"/>
    <n v="1.617"/>
    <n v="1.617"/>
    <n v="1.617"/>
    <n v="1.617"/>
    <n v="1.617"/>
  </r>
  <r>
    <x v="0"/>
    <s v="POWGEN - REN"/>
    <x v="3"/>
    <s v="JPN"/>
    <s v="ASI"/>
    <n v="1.7277397260273999"/>
    <n v="1.7340586753202156"/>
    <n v="1.5834971596633756"/>
    <n v="1.3425987346124255"/>
    <n v="16.171136786037923"/>
    <n v="21.788068393018911"/>
    <n v="27.405000000000001"/>
    <n v="27.405000000000001"/>
    <n v="27.405000000000001"/>
    <n v="27.405000000000001"/>
    <n v="27.405000000000001"/>
    <n v="27.405000000000001"/>
  </r>
  <r>
    <x v="0"/>
    <s v="POWGEN - REN"/>
    <x v="3"/>
    <s v="MEA"/>
    <s v="AFR"/>
    <n v="5.3652968036529698E-2"/>
    <n v="5.1782762225926003E-2"/>
    <n v="4.7107247699416897E-2"/>
    <n v="3.96264244570022E-2"/>
    <n v="2.6417616304668101E-2"/>
    <n v="1.3208808152334099E-2"/>
    <m/>
    <m/>
    <m/>
    <m/>
    <m/>
    <m/>
  </r>
  <r>
    <x v="0"/>
    <s v="POWGEN - REN"/>
    <x v="3"/>
    <s v="MEX"/>
    <s v="LAM"/>
    <n v="4.1660958904109604"/>
    <n v="4.1156612432426849"/>
    <n v="3.9407102253219852"/>
    <n v="3.3598322588710854"/>
    <n v="2.3341823577659051"/>
    <n v="1.308532456660735"/>
    <n v="8.63776314753784E-2"/>
    <m/>
    <m/>
    <m/>
    <m/>
    <m/>
  </r>
  <r>
    <x v="0"/>
    <s v="POWGEN - REN"/>
    <x v="3"/>
    <s v="ODA"/>
    <s v="ASI"/>
    <n v="9.4223744292237406"/>
    <n v="9.0939344555913504"/>
    <n v="8.2728345215103598"/>
    <n v="6.9590746269807804"/>
    <n v="69.21036397924081"/>
    <n v="113.07873854232726"/>
    <n v="142.00200000000001"/>
    <n v="142.00200000000001"/>
    <n v="142.00200000000001"/>
    <n v="142.00200000000001"/>
    <n v="142.00200000000001"/>
    <n v="142.00200000000001"/>
  </r>
  <r>
    <x v="0"/>
    <s v="POWGEN - REN"/>
    <x v="3"/>
    <s v="USA"/>
    <s v="NAM"/>
    <n v="9.5764840182648392"/>
    <n v="9.3601610657674694"/>
    <n v="8.6711536845240502"/>
    <n v="7.5550618745345774"/>
    <n v="20.593596805245252"/>
    <n v="23.988798402622628"/>
    <n v="27.383999999999997"/>
    <n v="27.383999999999997"/>
    <n v="27.383999999999997"/>
    <n v="27.383999999999997"/>
    <n v="27.383999999999997"/>
    <n v="27.383999999999997"/>
  </r>
  <r>
    <x v="0"/>
    <s v="POWGEN - REN"/>
    <x v="3"/>
    <s v="WEU"/>
    <s v="EUR"/>
    <n v="3.3710045662100501"/>
    <n v="3.25349993304595"/>
    <n v="2.9597383501357002"/>
    <n v="2.48971981747931"/>
    <n v="6.4929672572803909"/>
    <n v="20.09542327249309"/>
    <n v="24.654"/>
    <n v="24.654"/>
    <n v="24.654"/>
    <n v="24.654"/>
    <n v="24.654"/>
    <n v="24.654"/>
  </r>
  <r>
    <x v="0"/>
    <s v="POWGEN - REN"/>
    <x v="4"/>
    <s v="AFR"/>
    <s v="AFR"/>
    <n v="26.010497847680501"/>
    <n v="26.010497847680501"/>
    <n v="26.010497847680501"/>
    <n v="40.491037432545497"/>
    <n v="51.395641935087696"/>
    <n v="61.262277893507203"/>
    <n v="85.423118299743194"/>
    <n v="114.80434511251319"/>
    <n v="147.0069510681447"/>
    <n v="184.62727121634722"/>
    <n v="225.87785781287363"/>
    <n v="282.49208135753179"/>
  </r>
  <r>
    <x v="0"/>
    <s v="POWGEN - REN"/>
    <x v="4"/>
    <s v="AUS"/>
    <s v="AUS"/>
    <n v="15.8474518958036"/>
    <n v="15.8474518958036"/>
    <n v="15.857907937303754"/>
    <n v="16.532910878586879"/>
    <n v="16.774376359786025"/>
    <n v="16.994768117845751"/>
    <n v="17.097157767769648"/>
    <n v="17.098067316715372"/>
    <n v="17.149653941333298"/>
    <n v="17.212779027445347"/>
    <n v="17.291801272122775"/>
    <n v="17.393590981179813"/>
  </r>
  <r>
    <x v="0"/>
    <s v="POWGEN - REN"/>
    <x v="4"/>
    <s v="CAN"/>
    <s v="NAM"/>
    <n v="65.0328344737121"/>
    <n v="65.0328344737121"/>
    <n v="65.198139767782834"/>
    <n v="74.675233592906167"/>
    <n v="77.854045109523582"/>
    <n v="81.296749941509077"/>
    <n v="90.11742969497314"/>
    <n v="104.57245018421786"/>
    <n v="117.1609784876588"/>
    <n v="121.52418277166515"/>
    <n v="125.58768951191276"/>
    <n v="126.66011446269297"/>
  </r>
  <r>
    <x v="0"/>
    <s v="POWGEN - REN"/>
    <x v="4"/>
    <s v="CHI"/>
    <s v="ASI"/>
    <n v="113.303938356164"/>
    <n v="113.303938356164"/>
    <n v="114.20524655433712"/>
    <n v="203.18678075515999"/>
    <n v="242.5544249974734"/>
    <n v="257.96538390158298"/>
    <n v="273.37634280569262"/>
    <n v="273.37634280569262"/>
    <n v="273.37634280569262"/>
    <n v="273.37634280569262"/>
    <n v="273.37634280569262"/>
    <n v="273.37634280569262"/>
  </r>
  <r>
    <x v="0"/>
    <s v="POWGEN - REN"/>
    <x v="4"/>
    <s v="CSA"/>
    <s v="LAM"/>
    <n v="128.552732041007"/>
    <n v="128.552732041007"/>
    <n v="130.79054463808961"/>
    <n v="200.67349170115787"/>
    <n v="221.20678996538717"/>
    <n v="274.83551289229985"/>
    <n v="329.12376610826107"/>
    <n v="344.16819193581256"/>
    <n v="355.06411027952265"/>
    <n v="357.78862253144729"/>
    <n v="357.78862253144729"/>
    <n v="357.78862253144729"/>
  </r>
  <r>
    <x v="0"/>
    <s v="POWGEN - REN"/>
    <x v="4"/>
    <s v="EEU"/>
    <s v="EUR"/>
    <n v="23.233964145063801"/>
    <n v="23.233964145063801"/>
    <n v="23.290406496883527"/>
    <n v="30.711529252657737"/>
    <n v="32.009373024949959"/>
    <n v="33.521496374818952"/>
    <n v="37.174575681515272"/>
    <n v="40.271080032194114"/>
    <n v="40.798069270892071"/>
    <n v="44.010663267575829"/>
    <n v="49.509125629723087"/>
    <n v="57.436005323655202"/>
  </r>
  <r>
    <x v="0"/>
    <s v="POWGEN - REN"/>
    <x v="4"/>
    <s v="FSU"/>
    <s v="ASI"/>
    <n v="70.484254749868597"/>
    <n v="70.484254749868597"/>
    <n v="70.484254749868597"/>
    <n v="72.973563848596598"/>
    <n v="98.101441073506294"/>
    <n v="109.5393745324603"/>
    <n v="122.45353142490899"/>
    <n v="126.03855675981001"/>
    <n v="130.15484614430969"/>
    <n v="135.786123825549"/>
    <n v="144.70880098269112"/>
    <n v="157.76970624063301"/>
  </r>
  <r>
    <x v="0"/>
    <s v="POWGEN - REN"/>
    <x v="4"/>
    <s v="IND"/>
    <s v="ASI"/>
    <n v="31.7851376496791"/>
    <n v="31.7851376496791"/>
    <n v="32.060647731763638"/>
    <n v="63.370058497236343"/>
    <n v="69.317244803946807"/>
    <n v="81.628954953565469"/>
    <n v="91.232987280381408"/>
    <n v="91.232987280381408"/>
    <n v="91.232987280381408"/>
    <n v="91.232987280381408"/>
    <n v="91.232987280381408"/>
    <n v="91.232987280381408"/>
  </r>
  <r>
    <x v="0"/>
    <s v="POWGEN - REN"/>
    <x v="4"/>
    <s v="JPN"/>
    <s v="ASI"/>
    <n v="16.082619712378602"/>
    <n v="16.082619712378602"/>
    <n v="16.125618071759121"/>
    <n v="17.750470328946225"/>
    <n v="17.979700249370627"/>
    <n v="18.405807748598015"/>
    <n v="20.385797884014764"/>
    <n v="20.576550641097732"/>
    <n v="20.767303398180694"/>
    <n v="20.958056155263662"/>
    <n v="21.125656473288114"/>
    <n v="21.339561669429592"/>
  </r>
  <r>
    <x v="0"/>
    <s v="POWGEN - REN"/>
    <x v="4"/>
    <s v="MEA"/>
    <s v="AFR"/>
    <n v="22.4557537336844"/>
    <n v="22.4557537336844"/>
    <n v="22.633439671192125"/>
    <n v="29.949002791713568"/>
    <n v="31.545516394286249"/>
    <n v="33.782516907855836"/>
    <n v="39.850749767345626"/>
    <n v="42.610823159712737"/>
    <n v="43.11595191496302"/>
    <n v="43.11595191496302"/>
    <n v="43.11595191496302"/>
    <n v="43.11595191496302"/>
  </r>
  <r>
    <x v="0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9.967025174956774"/>
    <n v="10.567892604499139"/>
    <n v="12.669913249851236"/>
    <n v="17.651409678446672"/>
    <n v="20.407330013808178"/>
    <n v="20.485890990069226"/>
  </r>
  <r>
    <x v="0"/>
    <s v="POWGEN - REN"/>
    <x v="4"/>
    <s v="ODA"/>
    <s v="ASI"/>
    <n v="34.404832192626401"/>
    <n v="34.404832192626401"/>
    <n v="34.979142398716419"/>
    <n v="65.598967668469172"/>
    <n v="86.736402595040474"/>
    <n v="105.98759239987132"/>
    <n v="136.21625736440072"/>
    <n v="158.08470553399863"/>
    <n v="173.88714489145292"/>
    <n v="184.74116754835978"/>
    <n v="188.71659225930009"/>
    <n v="188.71659225930009"/>
  </r>
  <r>
    <x v="0"/>
    <s v="POWGEN - REN"/>
    <x v="4"/>
    <s v="SKO"/>
    <s v="ASI"/>
    <n v="1.3091885768261999"/>
    <n v="1.3091885768261999"/>
    <n v="1.3202005189797441"/>
    <n v="1.5004571652107279"/>
    <n v="2.3411458246401766"/>
    <n v="2.8312372835369715"/>
    <n v="3.6879741854626209"/>
    <n v="3.8164577339106049"/>
    <n v="3.980438918168927"/>
    <n v="4.2495554674176361"/>
    <n v="4.3431898689408976"/>
    <n v="4.3818879067405936"/>
  </r>
  <r>
    <x v="0"/>
    <s v="POWGEN - REN"/>
    <x v="4"/>
    <s v="USA"/>
    <s v="NAM"/>
    <n v="77.951632792036406"/>
    <n v="77.951632792036406"/>
    <n v="77.951632792036406"/>
    <n v="85.709012068720668"/>
    <n v="88.583883379113942"/>
    <n v="91.458754689507217"/>
    <n v="94.333625999900519"/>
    <n v="110.4623093576953"/>
    <n v="110.4623093576953"/>
    <n v="110.4623093576953"/>
    <n v="110.4623093576953"/>
    <n v="149.20437256438211"/>
  </r>
  <r>
    <x v="0"/>
    <s v="POWGEN - REN"/>
    <x v="4"/>
    <s v="WEU"/>
    <s v="EUR"/>
    <n v="103.223597460593"/>
    <n v="103.223597460593"/>
    <n v="103.223597460593"/>
    <n v="109.93466454710402"/>
    <n v="113.56084131358494"/>
    <n v="115.58402504164083"/>
    <n v="122.97940303008095"/>
    <n v="134.64828016134115"/>
    <n v="136.2128254429241"/>
    <n v="137.77737072450705"/>
    <n v="137.77737072450705"/>
    <n v="145.30710713934246"/>
  </r>
  <r>
    <x v="0"/>
    <s v=""/>
    <x v="5"/>
    <s v="AFR"/>
    <s v="AFR"/>
    <n v="1.5624442736356601"/>
    <n v="1.5614665641814001"/>
    <n v="2.5011837270890798"/>
    <n v="8.2631775655389692"/>
    <n v="8.0736786090421724"/>
    <n v="10.062111235798387"/>
    <n v="23.134048801821038"/>
    <n v="34.474122019588577"/>
    <n v="40.983115164535512"/>
    <n v="48.08153738400415"/>
    <n v="53.450843299416974"/>
    <n v="57.133934394046115"/>
  </r>
  <r>
    <x v="0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0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0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845"/>
    <n v="94.26397654124446"/>
    <n v="107.73389886031737"/>
    <n v="119.25277146636367"/>
    <n v="127.02615805456297"/>
  </r>
  <r>
    <x v="0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469"/>
  </r>
  <r>
    <x v="0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0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0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0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0"/>
    <s v=""/>
    <x v="5"/>
    <s v="MEA"/>
    <s v="AFR"/>
    <m/>
    <m/>
    <n v="0.44425100791649402"/>
    <n v="3.0217566478646201"/>
    <n v="3.0217566478646201"/>
    <n v="7.9591577879249096"/>
    <n v="16.7427701674277"/>
    <n v="24.369907780463802"/>
    <n v="28.637672725102199"/>
    <n v="33.373623421971502"/>
    <n v="36.953099352374103"/>
    <n v="39.376100516309997"/>
  </r>
  <r>
    <x v="0"/>
    <s v=""/>
    <x v="5"/>
    <s v="MEX"/>
    <s v="LAM"/>
    <n v="1.8815364916773401"/>
    <n v="1.8809218950063999"/>
    <n v="3.0721875831366598"/>
    <n v="10.352530045473829"/>
    <n v="10.124330417621605"/>
    <n v="14.332700985212311"/>
    <n v="35.886057887270191"/>
    <n v="54.706311615526396"/>
    <n v="65.643884112995011"/>
    <n v="77.443216839669518"/>
    <n v="86.41291695226333"/>
    <n v="92.577233115234634"/>
  </r>
  <r>
    <x v="0"/>
    <s v=""/>
    <x v="5"/>
    <s v="ODA"/>
    <s v="ASI"/>
    <n v="6.0305785530821998"/>
    <n v="6.0303471318493198"/>
    <n v="11.536415727535811"/>
    <n v="44.65038894524168"/>
    <n v="43.918978320130634"/>
    <n v="43.187567695019588"/>
    <n v="39.128375862162741"/>
    <n v="47.507404149854487"/>
    <n v="54.871098202866634"/>
    <n v="63.270023700054679"/>
    <n v="69.564911235025818"/>
    <n v="73.774413626594068"/>
  </r>
  <r>
    <x v="0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0"/>
    <s v=""/>
    <x v="5"/>
    <s v="USA"/>
    <s v="NAM"/>
    <n v="105.408462570599"/>
    <n v="105.409077542359"/>
    <n v="104.36282116173791"/>
    <n v="118.67589110239039"/>
    <n v="105.8915672067415"/>
    <n v="93.107243311092702"/>
    <n v="89.874669746529989"/>
    <n v="110.57216119886213"/>
    <n v="118.60065811273955"/>
    <n v="130.54251641379"/>
    <n v="138.98137534157445"/>
    <n v="143.91723489609487"/>
  </r>
  <r>
    <x v="0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0"/>
    <s v=""/>
    <x v="6"/>
    <s v="AFR"/>
    <s v="AFR"/>
    <n v="29.6489726027397"/>
    <n v="29.658599719671663"/>
    <n v="29.658599719671663"/>
    <n v="29.662938701950861"/>
    <n v="19.770320717438995"/>
    <n v="9.8829908675799008"/>
    <m/>
    <m/>
    <m/>
    <m/>
    <m/>
    <m/>
  </r>
  <r>
    <x v="0"/>
    <s v=""/>
    <x v="6"/>
    <s v="AUS"/>
    <s v="AUS"/>
    <n v="0.64954337899543402"/>
    <n v="0.68669110775291087"/>
    <n v="0.68669110775291087"/>
    <n v="0.70343374606613973"/>
    <n v="0.44977155764351789"/>
    <n v="0.21651445966514499"/>
    <m/>
    <m/>
    <m/>
    <m/>
    <n v="2.6710980057159102"/>
    <n v="9.9192084157706102"/>
  </r>
  <r>
    <x v="0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0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0"/>
    <s v=""/>
    <x v="6"/>
    <s v="CSA"/>
    <s v="LAM"/>
    <n v="45.573059360730603"/>
    <n v="45.618284197017125"/>
    <n v="45.618284197017125"/>
    <n v="45.618284197017125"/>
    <n v="30.3820395738204"/>
    <n v="15.1910197869102"/>
    <m/>
    <m/>
    <n v="0.86978539774860197"/>
    <n v="6.5874544393941097"/>
    <n v="19.266629098806501"/>
    <n v="33.918334119960598"/>
  </r>
  <r>
    <x v="0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0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0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0"/>
    <s v=""/>
    <x v="6"/>
    <s v="JPN"/>
    <s v="ASI"/>
    <n v="54.542808219178099"/>
    <n v="54.542808219178099"/>
    <n v="54.542808219178099"/>
    <n v="54.542808219178099"/>
    <n v="36.750551232047428"/>
    <n v="18.569615158988132"/>
    <n v="0.38867908592873202"/>
    <n v="4.2763856683408499E-2"/>
    <n v="4.2763856683408499E-2"/>
    <m/>
    <m/>
    <m/>
  </r>
  <r>
    <x v="0"/>
    <s v=""/>
    <x v="6"/>
    <s v="MEA"/>
    <s v="AFR"/>
    <n v="42.193185809624197"/>
    <n v="72"/>
    <n v="72"/>
    <n v="72"/>
    <n v="28.128790539749499"/>
    <n v="14.0643952698747"/>
    <m/>
    <n v="0.19521964187615701"/>
    <n v="0.55046925414875203"/>
    <n v="1.07933286640818"/>
    <n v="1.8789180869389699"/>
    <n v="3.0623719614616398"/>
  </r>
  <r>
    <x v="0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0"/>
    <s v=""/>
    <x v="6"/>
    <s v="ODA"/>
    <s v="ASI"/>
    <n v="25.965981735159801"/>
    <n v="65"/>
    <n v="65"/>
    <n v="65"/>
    <n v="17.310654490106501"/>
    <n v="8.6553272450532699"/>
    <m/>
    <m/>
    <m/>
    <m/>
    <m/>
    <n v="0.84185123823767305"/>
  </r>
  <r>
    <x v="0"/>
    <s v=""/>
    <x v="6"/>
    <s v="SKO"/>
    <s v="ASI"/>
    <n v="9.9372146118721396"/>
    <n v="9.9372146118721396"/>
    <n v="9.9372146118721396"/>
    <n v="9.9372146118721396"/>
    <n v="6.6279232653725515"/>
    <n v="3.4238138300206571"/>
    <n v="0.108295435272146"/>
    <n v="4.7602618107768203E-2"/>
    <n v="0.112713154009267"/>
    <n v="0.112713154009267"/>
    <n v="0.17340597117364501"/>
    <n v="0.12580335306587601"/>
  </r>
  <r>
    <x v="0"/>
    <s v=""/>
    <x v="6"/>
    <s v="USA"/>
    <s v="NAM"/>
    <n v="66.615867579908695"/>
    <n v="67.023201001512106"/>
    <n v="67.458606190932827"/>
    <n v="67.838432043788785"/>
    <n v="47.146749521030436"/>
    <n v="23.954355669711461"/>
    <n v="4.6915098229891701"/>
    <n v="10.356328745946101"/>
    <n v="23.029682349017499"/>
    <n v="42.145063775404402"/>
    <n v="71.744783268193103"/>
    <n v="99.015647546809205"/>
  </r>
  <r>
    <x v="0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0"/>
    <s v="POWGEN - REN"/>
    <x v="7"/>
    <s v="AFR"/>
    <s v="AFR"/>
    <n v="0.30422374429223698"/>
    <n v="0.30422374429223698"/>
    <n v="0.30422374429223698"/>
    <n v="0.30422374429223698"/>
    <n v="0.30422374429223698"/>
    <n v="0.30422374429223731"/>
    <n v="0.30422374429223698"/>
    <n v="0.30422374429223731"/>
    <n v="0.30422374429223698"/>
    <n v="0.30422374429223698"/>
    <n v="0.30422374429223698"/>
    <n v="0.30422374429223698"/>
  </r>
  <r>
    <x v="0"/>
    <s v="POWGEN - REN"/>
    <x v="7"/>
    <s v="AUS"/>
    <s v="AUS"/>
    <n v="6.2785388127853904E-3"/>
    <n v="6.2785388127853904E-3"/>
    <n v="2.9999999999999978"/>
    <n v="3.0000000000000031"/>
    <n v="3.0000000000000027"/>
    <n v="3.0000000000000053"/>
    <n v="3"/>
    <n v="3"/>
    <n v="3"/>
    <n v="3"/>
    <n v="3"/>
    <n v="3"/>
  </r>
  <r>
    <x v="0"/>
    <s v="POWGEN - REN"/>
    <x v="7"/>
    <s v="CAN"/>
    <s v="NAM"/>
    <n v="9.7031963470319595E-3"/>
    <n v="9.7031963470319612E-3"/>
    <n v="9.7031963470319595E-3"/>
    <n v="2.2110729151123398"/>
    <n v="13.690380701083205"/>
    <n v="13.690380701083244"/>
    <n v="17.099859724849299"/>
    <n v="17.099859724849299"/>
    <n v="17.129624563963699"/>
    <n v="17.129624563963699"/>
    <n v="17.129624563963699"/>
    <n v="17.129624563963709"/>
  </r>
  <r>
    <x v="0"/>
    <s v="POWGEN - REN"/>
    <x v="7"/>
    <s v="CHI"/>
    <s v="ASI"/>
    <m/>
    <n v="0.22"/>
    <n v="7"/>
    <n v="44.0691654055124"/>
    <n v="44.0691654055124"/>
    <n v="44.0691654055124"/>
    <n v="44.0691654055124"/>
    <n v="44.0691654055124"/>
    <n v="44.0691654055124"/>
    <n v="44.0691654055124"/>
    <n v="44.0691654055124"/>
    <n v="44.0691654055124"/>
  </r>
  <r>
    <x v="0"/>
    <s v="POWGEN - REN"/>
    <x v="7"/>
    <s v="CSA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EEU"/>
    <s v="EUR"/>
    <m/>
    <m/>
    <n v="2"/>
    <n v="5.8353928940403899"/>
    <n v="5.8353928940403916"/>
    <n v="5.8353928940403996"/>
    <n v="5.8353928940403996"/>
    <n v="5.8353928940403996"/>
    <n v="5.8353928940403996"/>
    <n v="5.8353928940403996"/>
    <n v="5.8353928940403899"/>
    <n v="5.8353928940403899"/>
  </r>
  <r>
    <x v="0"/>
    <s v="POWGEN - REN"/>
    <x v="7"/>
    <s v="IND"/>
    <s v="ASI"/>
    <m/>
    <n v="0.14000000000000001"/>
    <n v="0.32831530542210002"/>
    <n v="5"/>
    <n v="5"/>
    <n v="5"/>
    <n v="5"/>
    <n v="5"/>
    <n v="5"/>
    <n v="5"/>
    <n v="5"/>
    <n v="5"/>
  </r>
  <r>
    <x v="0"/>
    <s v="POWGEN - REN"/>
    <x v="7"/>
    <s v="JPN"/>
    <s v="ASI"/>
    <m/>
    <n v="2.15"/>
    <n v="7"/>
    <n v="7"/>
    <n v="7"/>
    <n v="7"/>
    <n v="7"/>
    <n v="7"/>
    <n v="7"/>
    <n v="7"/>
    <n v="6.9999999999999956"/>
    <n v="6.9999999999999964"/>
  </r>
  <r>
    <x v="0"/>
    <s v="POWGEN - REN"/>
    <x v="7"/>
    <s v="MEA"/>
    <s v="AFR"/>
    <n v="5.7077625570776296E-4"/>
    <n v="5.7077625570776263E-4"/>
    <n v="0.11252120796156452"/>
    <n v="0.11252120796156538"/>
    <n v="0.11252120796156505"/>
    <n v="0.11252120796156495"/>
    <n v="0.11252120796156501"/>
    <n v="0.11252120796156501"/>
    <n v="0.11252120796156501"/>
    <n v="0.11252120796156501"/>
    <n v="0.11252120796156501"/>
    <n v="0.11252120796156501"/>
  </r>
  <r>
    <x v="0"/>
    <s v="POWGEN - REN"/>
    <x v="7"/>
    <s v="MEX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SKO"/>
    <s v="ASI"/>
    <n v="5.7077625570776296E-4"/>
    <n v="0.44999999999999996"/>
    <n v="0.69362388469457847"/>
    <n v="0.69362388469457836"/>
    <n v="0.69362388469457825"/>
    <n v="0.69362388469457814"/>
    <n v="0.69362388469457792"/>
    <n v="0.69362388469457803"/>
    <n v="0.69362388469457803"/>
    <n v="0.69362388469457803"/>
    <n v="0.69362388469457803"/>
    <n v="0.69362388469457803"/>
  </r>
  <r>
    <x v="0"/>
    <s v="POWGEN - REN"/>
    <x v="7"/>
    <s v="USA"/>
    <s v="NAM"/>
    <n v="0.24931506849315099"/>
    <n v="1.1499999999999999"/>
    <n v="7.9999999999999973"/>
    <n v="10.000000000000004"/>
    <n v="10.000000000000009"/>
    <n v="9.9999999999999964"/>
    <n v="10"/>
    <n v="10"/>
    <n v="10"/>
    <n v="10"/>
    <n v="10"/>
    <n v="10"/>
  </r>
  <r>
    <x v="0"/>
    <s v="POWGEN - REN"/>
    <x v="7"/>
    <s v="WEU"/>
    <s v="EUR"/>
    <n v="0.75811872146118697"/>
    <n v="9.5"/>
    <n v="68"/>
    <n v="67.999999999999972"/>
    <n v="79.696715630565848"/>
    <n v="79.696715630565819"/>
    <n v="79.696715630565805"/>
    <n v="79.696715630565805"/>
    <n v="79.696715630565805"/>
    <n v="79.696715630565805"/>
    <n v="79.696715630565791"/>
    <n v="79.696715630565905"/>
  </r>
  <r>
    <x v="0"/>
    <s v="POWGEN - REN"/>
    <x v="8"/>
    <s v="AUS"/>
    <s v="AUS"/>
    <m/>
    <m/>
    <m/>
    <n v="2E-3"/>
    <n v="2E-3"/>
    <n v="2E-3"/>
    <n v="2E-3"/>
    <n v="2E-3"/>
    <n v="2E-3"/>
    <n v="2E-3"/>
    <n v="2E-3"/>
    <n v="2E-3"/>
  </r>
  <r>
    <x v="0"/>
    <s v="POWGEN - REN"/>
    <x v="8"/>
    <s v="CHI"/>
    <s v="ASI"/>
    <m/>
    <m/>
    <m/>
    <n v="0.05"/>
    <n v="0.05"/>
    <n v="0.05"/>
    <n v="0.05"/>
    <n v="0.05"/>
    <n v="0.05"/>
    <n v="0.05"/>
    <n v="0.05"/>
    <n v="0.05"/>
  </r>
  <r>
    <x v="0"/>
    <s v="POWGEN - REN"/>
    <x v="8"/>
    <s v="EEU"/>
    <s v="EUR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</r>
  <r>
    <x v="0"/>
    <s v="POWGEN - REN"/>
    <x v="8"/>
    <s v="USA"/>
    <s v="NAM"/>
    <n v="0.1"/>
    <n v="9.9999999999999978E-2"/>
    <n v="0.1"/>
    <n v="0.1"/>
    <n v="0.1"/>
    <n v="0.1"/>
    <n v="0.1"/>
    <n v="0.1"/>
    <n v="0.1"/>
    <n v="0.1"/>
    <n v="0.1"/>
    <n v="0.1"/>
  </r>
  <r>
    <x v="0"/>
    <s v="POWGEN - REN"/>
    <x v="8"/>
    <s v="WEU"/>
    <s v="EUR"/>
    <n v="1.2999999999999999E-2"/>
    <n v="1.2999999999999968E-2"/>
    <n v="1.038400000000002"/>
    <n v="1.8000000000000003"/>
    <n v="1.7999999999999967"/>
    <n v="1.8000000000000036"/>
    <n v="1.8"/>
    <n v="1.8"/>
    <n v="1.8"/>
    <n v="1.8"/>
    <n v="1.8"/>
    <n v="1.8"/>
  </r>
  <r>
    <x v="0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0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0"/>
    <s v="POWGEN - REN"/>
    <x v="10"/>
    <s v="AFR"/>
    <s v="AFR"/>
    <n v="0.47488584474885798"/>
    <n v="1.0413832775112302"/>
    <n v="1"/>
    <n v="0.93378675598203298"/>
    <n v="1.521040229375066"/>
    <n v="2.4776142567413832"/>
    <n v="4.0357725500332204"/>
    <n v="6.573848221645"/>
    <n v="10.708106045488"/>
    <n v="17.4423764004584"/>
    <n v="28.411793196936401"/>
    <n v="46.279817275601502"/>
  </r>
  <r>
    <x v="0"/>
    <s v="POWGEN - REN"/>
    <x v="10"/>
    <s v="AUS"/>
    <s v="AUS"/>
    <n v="0.85445205479452002"/>
    <n v="3.074460055810472"/>
    <n v="3.0000000000000018"/>
    <n v="2.8808639107032499"/>
    <n v="4.6926237446215664"/>
    <n v="7.6437896031023129"/>
    <n v="12.450927812710599"/>
    <n v="20.2812494125181"/>
    <n v="33.036018192383899"/>
    <n v="53.812192523695998"/>
    <n v="87.654391256961603"/>
    <n v="142.77976693191201"/>
  </r>
  <r>
    <x v="0"/>
    <s v="POWGEN - REN"/>
    <x v="10"/>
    <s v="CAN"/>
    <s v="NAM"/>
    <n v="0.83961187214611899"/>
    <n v="6.0731668283882403"/>
    <n v="5.9999999999999964"/>
    <n v="5.8829330745788058"/>
    <n v="9.5826780748727138"/>
    <n v="15.609172826298161"/>
    <n v="25.4256977451975"/>
    <n v="41.415782439219598"/>
    <n v="67.461945479028302"/>
    <n v="109.888400502742"/>
    <n v="178.99662512408401"/>
    <n v="291.56664087591599"/>
  </r>
  <r>
    <x v="0"/>
    <s v="POWGEN - REN"/>
    <x v="10"/>
    <s v="CHI"/>
    <s v="ASI"/>
    <m/>
    <n v="44.223670504200001"/>
    <n v="44.223670504200001"/>
    <n v="159.230129393082"/>
    <n v="259.36910218946798"/>
    <n v="422.48493690851399"/>
    <n v="688.18344362468395"/>
    <n v="1120.9783135574401"/>
    <n v="1825.9555516877599"/>
    <n v="2921.3954025552598"/>
    <n v="3517.54363415638"/>
    <n v="3918.8537696766002"/>
  </r>
  <r>
    <x v="0"/>
    <s v="POWGEN - REN"/>
    <x v="10"/>
    <s v="CSA"/>
    <s v="LAM"/>
    <n v="0.212899543378995"/>
    <n v="4.0185528395573185"/>
    <n v="4"/>
    <n v="10.114608850855651"/>
    <n v="16.475632009114292"/>
    <n v="26.837068452408747"/>
    <n v="43.714756600587002"/>
    <n v="71.206732137579806"/>
    <n v="115.988263369284"/>
    <n v="188.93265897147401"/>
    <n v="307.751393021409"/>
    <n v="443.64373619411901"/>
  </r>
  <r>
    <x v="0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0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m/>
    <m/>
    <m/>
    <m/>
  </r>
  <r>
    <x v="0"/>
    <s v="POWGEN - REN"/>
    <x v="10"/>
    <s v="IND"/>
    <s v="ASI"/>
    <n v="3.4041095890410999"/>
    <n v="18.29664647485215"/>
    <n v="18.000000000000011"/>
    <n v="19.6955339074314"/>
    <n v="32.081949353328"/>
    <n v="52.258114918182002"/>
    <n v="85.122962595744696"/>
    <n v="138.65633638758601"/>
    <n v="225.856561310384"/>
    <n v="367.896539140914"/>
    <n v="599.26469581665106"/>
    <n v="976.13904303316099"/>
  </r>
  <r>
    <x v="0"/>
    <s v="POWGEN - REN"/>
    <x v="10"/>
    <s v="JPN"/>
    <s v="ASI"/>
    <n v="3.4246575342465799E-3"/>
    <n v="1.533305282695272"/>
    <n v="3.0000000000000049"/>
    <n v="2.9995225006441064"/>
    <n v="0.8417736238278235"/>
    <n v="7.2203108881605069E-2"/>
    <n v="0.117611256093873"/>
    <n v="0.19157634309985599"/>
    <n v="0.31205767589302602"/>
    <n v="0.50830907150680704"/>
    <n v="0.82798191531966803"/>
    <n v="1.3486952929331"/>
  </r>
  <r>
    <x v="0"/>
    <s v="POWGEN - REN"/>
    <x v="10"/>
    <s v="MEA"/>
    <s v="AFR"/>
    <n v="3.1963470319634701E-2"/>
    <n v="3.0849305155870799E-2"/>
    <n v="2.8063892246461102E-2"/>
    <n v="1.5049571068409655"/>
    <n v="2.4514165448637804"/>
    <n v="3.9930992379219252"/>
    <n v="6.5043378928401303"/>
    <n v="10.594881044392199"/>
    <n v="17.257944804556601"/>
    <n v="28.111373561363902"/>
    <n v="45.790465345439102"/>
    <n v="74.587842958824396"/>
  </r>
  <r>
    <x v="0"/>
    <s v="POWGEN - REN"/>
    <x v="10"/>
    <s v="MEX"/>
    <s v="LAM"/>
    <n v="2.85388127853881E-3"/>
    <n v="9.251440224605989E-2"/>
    <n v="0.14706508226486262"/>
    <n v="0.24045413026334492"/>
    <n v="0.39167444077240426"/>
    <n v="0.63799639202022973"/>
    <n v="1.03922889486515"/>
    <n v="1.69279436283769"/>
    <n v="2.7573836418654598"/>
    <n v="4.4914873981986698"/>
    <n v="7.3161596891644001"/>
    <n v="11.917253206325601"/>
  </r>
  <r>
    <x v="0"/>
    <s v="POWGEN - REN"/>
    <x v="10"/>
    <s v="ODA"/>
    <s v="ASI"/>
    <n v="1.14155251141553E-3"/>
    <n v="1.10176089842396E-3"/>
    <n v="1.0022818659450399E-3"/>
    <n v="5.1047857258118485"/>
    <n v="8.315158039625091"/>
    <n v="13.544516251550526"/>
    <n v="22.062589744450399"/>
    <n v="35.937633887530403"/>
    <n v="58.538618738493199"/>
    <n v="95.353241522104796"/>
    <n v="155.32038276116799"/>
    <n v="253.00053690868199"/>
  </r>
  <r>
    <x v="0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0"/>
    <s v="POWGEN - REN"/>
    <x v="10"/>
    <s v="USA"/>
    <s v="NAM"/>
    <n v="10.206050228310501"/>
    <n v="44.194091604412293"/>
    <n v="60.000000000000028"/>
    <n v="58.576972336195603"/>
    <n v="95.415715491319801"/>
    <n v="155.42214627393639"/>
    <n v="253.16629894783199"/>
    <n v="412.38122403725498"/>
    <n v="671.72556001818896"/>
    <n v="1094.1701553826999"/>
    <n v="1782.2878868831101"/>
    <n v="2342.5913114125801"/>
  </r>
  <r>
    <x v="0"/>
    <s v="POWGEN - REN"/>
    <x v="10"/>
    <s v="WEU"/>
    <s v="EUR"/>
    <n v="38.453767123287697"/>
    <n v="94.437366743860295"/>
    <n v="100"/>
    <n v="94.638398482290199"/>
    <n v="37.123664151507"/>
    <n v="54.553800207800535"/>
    <n v="88.862392028776299"/>
    <n v="144.74747289826399"/>
    <n v="235.77838084359601"/>
    <n v="267.64280974624802"/>
    <n v="314.546309904471"/>
    <n v="414.41112249083699"/>
  </r>
  <r>
    <x v="1"/>
    <s v="POWGEN - REN"/>
    <x v="0"/>
    <s v="AFR"/>
    <s v="AFR"/>
    <m/>
    <m/>
    <m/>
    <m/>
    <n v="47.979383865829497"/>
    <n v="47.979383865829497"/>
    <n v="47.979383865829497"/>
    <m/>
    <m/>
    <m/>
    <m/>
    <m/>
  </r>
  <r>
    <x v="1"/>
    <s v="POWGEN - REN"/>
    <x v="0"/>
    <s v="AUS"/>
    <s v="AUS"/>
    <n v="0.199086757990868"/>
    <n v="0.19214710068513899"/>
    <n v="0.174797957420815"/>
    <n v="3.746576281751798"/>
    <n v="13.072307138298498"/>
    <n v="16.240659144663702"/>
    <n v="12.5921090817105"/>
    <n v="3.21736511576447"/>
    <m/>
    <m/>
    <m/>
    <m/>
  </r>
  <r>
    <x v="1"/>
    <s v="POWGEN - REN"/>
    <x v="0"/>
    <s v="CAN"/>
    <s v="NAM"/>
    <m/>
    <m/>
    <m/>
    <m/>
    <n v="23.607424784168501"/>
    <n v="23.607424784168501"/>
    <n v="23.607424784168501"/>
    <m/>
    <m/>
    <m/>
    <m/>
    <m/>
  </r>
  <r>
    <x v="1"/>
    <s v="POWGEN - REN"/>
    <x v="0"/>
    <s v="CHI"/>
    <s v="ASI"/>
    <n v="1.8264840182648401"/>
    <n v="1.7628174374783301"/>
    <n v="1.60365098551206"/>
    <n v="57.622190013756899"/>
    <n v="82.882747854004094"/>
    <n v="82.433086299882092"/>
    <n v="25.710219394369201"/>
    <m/>
    <m/>
    <m/>
    <m/>
    <m/>
  </r>
  <r>
    <x v="1"/>
    <s v="POWGEN - REN"/>
    <x v="0"/>
    <s v="CSA"/>
    <s v="LAM"/>
    <n v="4.3378995433789997"/>
    <n v="4.1866914140110403"/>
    <n v="10.34019827782085"/>
    <n v="9.7353657603490298"/>
    <n v="48.286471088553249"/>
    <n v="46.263089553141882"/>
    <n v="42.1957562615505"/>
    <n v="2.5767047423066001"/>
    <m/>
    <m/>
    <m/>
    <m/>
  </r>
  <r>
    <x v="1"/>
    <s v="POWGEN - REN"/>
    <x v="0"/>
    <s v="EEU"/>
    <s v="EUR"/>
    <n v="0.68493150684931503"/>
    <n v="0.661056539054375"/>
    <n v="0.60136911956702399"/>
    <n v="2.537925329698933"/>
    <n v="39.381156873324329"/>
    <n v="44.562626144123165"/>
    <n v="43.133549999983543"/>
    <n v="6.1216953735623498"/>
    <n v="4.6630036554997769"/>
    <n v="7.5584673616370104"/>
    <n v="12.4265915170994"/>
    <n v="11.466430269700799"/>
  </r>
  <r>
    <x v="1"/>
    <s v="POWGEN - REN"/>
    <x v="0"/>
    <s v="FSU"/>
    <s v="ASI"/>
    <n v="0.68493150684931503"/>
    <n v="0.661056539054375"/>
    <n v="0.60136911956702399"/>
    <n v="0.50586924838726299"/>
    <n v="21.17389940597841"/>
    <n v="28.479822707722956"/>
    <n v="35.7847856188816"/>
    <n v="14.948132378494799"/>
    <n v="7.4735859939544804"/>
    <m/>
    <m/>
    <m/>
  </r>
  <r>
    <x v="1"/>
    <s v="POWGEN - REN"/>
    <x v="0"/>
    <s v="IND"/>
    <s v="ASI"/>
    <n v="0.45662100456621002"/>
    <n v="0.44070435936958302"/>
    <n v="0.40091274637801599"/>
    <n v="2.3268801724159482"/>
    <n v="42.451782582891148"/>
    <n v="42.339367194360648"/>
    <n v="40.237317799005702"/>
    <m/>
    <m/>
    <m/>
    <m/>
    <m/>
  </r>
  <r>
    <x v="1"/>
    <s v="POWGEN - REN"/>
    <x v="0"/>
    <s v="JPN"/>
    <s v="ASI"/>
    <n v="0.932077625570776"/>
    <n v="0.899587773563161"/>
    <n v="0.81836314354412498"/>
    <n v="0.68840373551366696"/>
    <n v="0.45893582367577801"/>
    <n v="0.229467911837889"/>
    <n v="5.1848820751455502"/>
    <n v="5.1848820751455502"/>
    <n v="5.1848820751455502"/>
    <n v="14.240830355965601"/>
    <n v="15.269685976375699"/>
    <n v="15.269685976375699"/>
  </r>
  <r>
    <x v="1"/>
    <s v="POWGEN - REN"/>
    <x v="0"/>
    <s v="MEA"/>
    <s v="AFR"/>
    <m/>
    <m/>
    <m/>
    <n v="0.471048609655698"/>
    <n v="3.5199399758840682"/>
    <n v="3.5199399758840682"/>
    <n v="3.0488913662283701"/>
    <m/>
    <m/>
    <m/>
    <m/>
    <m/>
  </r>
  <r>
    <x v="1"/>
    <s v="POWGEN - REN"/>
    <x v="0"/>
    <s v="MEX"/>
    <s v="LAM"/>
    <m/>
    <m/>
    <m/>
    <n v="3.065986586248107"/>
    <n v="12.52825483673465"/>
    <n v="12.52825483673465"/>
    <n v="11.80549586655675"/>
    <n v="2.3432276160702599"/>
    <n v="2.3432276160702599"/>
    <n v="8.1748915610855004"/>
    <n v="8.8737097254161892"/>
    <n v="12.6533650088667"/>
  </r>
  <r>
    <x v="1"/>
    <s v="POWGEN - REN"/>
    <x v="0"/>
    <s v="ODA"/>
    <s v="ASI"/>
    <n v="1.3698630136986301"/>
    <n v="1.32211307810875"/>
    <n v="1.20273823913405"/>
    <n v="1.01173849677453"/>
    <n v="60.965044383401619"/>
    <n v="60.62779821781011"/>
    <n v="60.290552052218601"/>
    <m/>
    <m/>
    <m/>
    <m/>
    <m/>
  </r>
  <r>
    <x v="1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1"/>
    <s v="POWGEN - REN"/>
    <x v="0"/>
    <s v="USA"/>
    <s v="NAM"/>
    <n v="6.79771689497717"/>
    <n v="6.56076579793499"/>
    <n v="5.9683880553295303"/>
    <n v="19.397874051820491"/>
    <n v="65.874898774623574"/>
    <n v="185.54548255145477"/>
    <n v="192.77603349077719"/>
    <n v="144.6254808789206"/>
    <n v="23.2813692130356"/>
    <m/>
    <m/>
    <m/>
  </r>
  <r>
    <x v="1"/>
    <s v="POWGEN - REN"/>
    <x v="0"/>
    <s v="WEU"/>
    <s v="EUR"/>
    <n v="2.9127853881278498"/>
    <n v="2.8112531084185699"/>
    <n v="2.5574224091453601"/>
    <n v="14.34983023656523"/>
    <n v="74.887749959937551"/>
    <n v="99.985317807371374"/>
    <n v="92.627932323577795"/>
    <n v="31.3729148367694"/>
    <n v="5.5582492258994902"/>
    <m/>
    <m/>
    <m/>
  </r>
  <r>
    <x v="1"/>
    <s v="POWGEN - REN"/>
    <x v="11"/>
    <s v="AFR"/>
    <s v="AFR"/>
    <m/>
    <m/>
    <m/>
    <m/>
    <n v="1.0004029999999999"/>
    <n v="7.19463469217823"/>
    <n v="45.547684669422594"/>
    <n v="99.363885882145212"/>
    <n v="220.8045860503197"/>
    <n v="322.74498985765501"/>
    <n v="475.23462538445597"/>
    <n v="1006.826845215508"/>
  </r>
  <r>
    <x v="1"/>
    <s v="POWGEN - REN"/>
    <x v="11"/>
    <s v="AUS"/>
    <s v="AUS"/>
    <m/>
    <m/>
    <m/>
    <m/>
    <n v="1.0004029999999999"/>
    <n v="7.1946346921782194"/>
    <n v="45.547684669422551"/>
    <n v="214.54795089908001"/>
    <n v="373.07235797144807"/>
    <n v="334.71930799420301"/>
    <n v="261.64171501286671"/>
    <n v="276.51958848420509"/>
  </r>
  <r>
    <x v="1"/>
    <s v="POWGEN - REN"/>
    <x v="11"/>
    <s v="CAN"/>
    <s v="NAM"/>
    <m/>
    <m/>
    <m/>
    <m/>
    <n v="1.0004029999999999"/>
    <n v="7.19463469217823"/>
    <n v="45.547684669422537"/>
    <n v="135.1562714545546"/>
    <n v="192.35454165702748"/>
    <n v="178.24344789340432"/>
    <n v="181.64063642504331"/>
    <n v="198.73889453064442"/>
  </r>
  <r>
    <x v="1"/>
    <s v="POWGEN - REN"/>
    <x v="11"/>
    <s v="CHI"/>
    <s v="ASI"/>
    <m/>
    <m/>
    <m/>
    <m/>
    <n v="1.0004029999999999"/>
    <n v="7.19463469217823"/>
    <n v="45.547684669422502"/>
    <n v="159.25239997061169"/>
    <n v="342.68732970269605"/>
    <n v="426.19774667463298"/>
    <n v="369.484030401317"/>
    <n v="253.86822629945812"/>
  </r>
  <r>
    <x v="1"/>
    <s v="POWGEN - REN"/>
    <x v="11"/>
    <s v="CSA"/>
    <s v="LAM"/>
    <m/>
    <m/>
    <m/>
    <m/>
    <n v="1.0004029999999999"/>
    <n v="8.4282546093589907"/>
    <n v="53.185934042028705"/>
    <n v="330.31368796739298"/>
    <n v="617.73773499056892"/>
    <n v="624.37265618798006"/>
    <n v="684.92877095111794"/>
    <n v="738.62023322858101"/>
  </r>
  <r>
    <x v="1"/>
    <s v="POWGEN - REN"/>
    <x v="11"/>
    <s v="EEU"/>
    <s v="EUR"/>
    <m/>
    <m/>
    <m/>
    <m/>
    <n v="1.0004029999999999"/>
    <n v="7.19463469217823"/>
    <n v="45.547684669422523"/>
    <n v="98.047882518046691"/>
    <n v="115.4008204210991"/>
    <n v="136.3320893672155"/>
    <n v="152.62213772386161"/>
    <n v="165.6900069705556"/>
  </r>
  <r>
    <x v="1"/>
    <s v="POWGEN - REN"/>
    <x v="11"/>
    <s v="FSU"/>
    <s v="ASI"/>
    <m/>
    <m/>
    <m/>
    <m/>
    <n v="1.0004029999999999"/>
    <n v="14.6148096797722"/>
    <n v="91.491452400689397"/>
    <n v="567.49136116762486"/>
    <n v="1063.0887149223863"/>
    <n v="986.21207220146937"/>
    <n v="635.13007065826673"/>
    <n v="641.81755850424918"/>
  </r>
  <r>
    <x v="1"/>
    <s v="POWGEN - REN"/>
    <x v="11"/>
    <s v="IND"/>
    <s v="ASI"/>
    <m/>
    <m/>
    <m/>
    <m/>
    <n v="1.0004029999999999"/>
    <n v="7.19463469217823"/>
    <n v="39.519706373974564"/>
    <n v="71.765211683244559"/>
    <n v="135.2328570661079"/>
    <n v="191.81595486133739"/>
    <n v="228.19001318837661"/>
    <n v="768.71665897816399"/>
  </r>
  <r>
    <x v="1"/>
    <s v="POWGEN - REN"/>
    <x v="11"/>
    <s v="JPN"/>
    <s v="ASI"/>
    <m/>
    <m/>
    <m/>
    <m/>
    <n v="1.0004029999999999"/>
    <n v="4.0898817713880797"/>
    <n v="6.4033754949416206"/>
    <n v="6.6621127549564205"/>
    <n v="6.6066701285531302"/>
    <n v="6.5472733197825494"/>
    <n v="6.4835165419840903"/>
    <n v="6.4197200495195004"/>
  </r>
  <r>
    <x v="1"/>
    <s v="POWGEN - REN"/>
    <x v="11"/>
    <s v="MEA"/>
    <s v="AFR"/>
    <m/>
    <m/>
    <m/>
    <m/>
    <n v="1.0004029999999999"/>
    <n v="7.1946346921782309"/>
    <n v="13.47066733165191"/>
    <n v="17.304582571463932"/>
    <n v="20.040808132750971"/>
    <n v="21.851695767372519"/>
    <n v="22.84199137304163"/>
    <n v="61.037281644131241"/>
  </r>
  <r>
    <x v="1"/>
    <s v="POWGEN - REN"/>
    <x v="11"/>
    <s v="MEX"/>
    <s v="LAM"/>
    <m/>
    <m/>
    <m/>
    <m/>
    <n v="1.0004029999999999"/>
    <n v="7.19463469217823"/>
    <n v="41.834019840017604"/>
    <n v="77.033240761059801"/>
    <n v="70.839009068881609"/>
    <n v="71.167154041878689"/>
    <n v="79.595944179035399"/>
    <n v="85.522019597951498"/>
  </r>
  <r>
    <x v="1"/>
    <s v="POWGEN - REN"/>
    <x v="11"/>
    <s v="ODA"/>
    <s v="ASI"/>
    <m/>
    <m/>
    <m/>
    <m/>
    <n v="1.0004029999999999"/>
    <n v="7.19463469217823"/>
    <n v="45.547684669422601"/>
    <n v="85.486587549909103"/>
    <n v="135.98676013925351"/>
    <n v="169.99173317121881"/>
    <n v="173.88865780025151"/>
    <n v="346.928405795998"/>
  </r>
  <r>
    <x v="1"/>
    <s v="POWGEN - REN"/>
    <x v="11"/>
    <s v="SKO"/>
    <s v="ASI"/>
    <m/>
    <m/>
    <m/>
    <m/>
    <n v="1.0004029999999999"/>
    <n v="2.3953973142180498"/>
    <n v="2.74487579287117"/>
    <n v="3.0582168816240198"/>
    <n v="4.1474017150225304"/>
    <n v="6.5679183189695607"/>
    <n v="7.0204688677042402"/>
    <n v="4.6298362110211304"/>
  </r>
  <r>
    <x v="1"/>
    <s v="POWGEN - REN"/>
    <x v="11"/>
    <s v="USA"/>
    <s v="NAM"/>
    <m/>
    <m/>
    <m/>
    <m/>
    <n v="1.0004029999999999"/>
    <n v="11.737208867561099"/>
    <n v="73.674106642594197"/>
    <n v="310.87258407031527"/>
    <n v="522.92261908664398"/>
    <n v="486.50530947181005"/>
    <n v="433.46501154326501"/>
    <n v="405.42393588049003"/>
  </r>
  <r>
    <x v="1"/>
    <s v="POWGEN - REN"/>
    <x v="11"/>
    <s v="WEU"/>
    <s v="EUR"/>
    <m/>
    <m/>
    <m/>
    <m/>
    <n v="1.0004029999999999"/>
    <n v="7.19463469217823"/>
    <n v="45.547684669422495"/>
    <n v="177.48502312805272"/>
    <n v="288.70669875045598"/>
    <n v="300.91603207197898"/>
    <n v="316.61769486505204"/>
    <n v="306.54672422960198"/>
  </r>
  <r>
    <x v="1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1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1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1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1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1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1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1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1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1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1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1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1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1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1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1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1"/>
    <s v=""/>
    <x v="2"/>
    <s v="AUS"/>
    <s v="AUS"/>
    <n v="17.14537546961623"/>
    <n v="17.14537546961623"/>
    <n v="17.14537546961623"/>
    <n v="17.971024548315853"/>
    <n v="15.541700358361915"/>
    <n v="2.2257904137724629"/>
    <m/>
    <n v="12.6611638821055"/>
    <n v="12.6611638821055"/>
    <n v="12.6611638821055"/>
    <n v="27.270928802660801"/>
    <n v="31.1438910897451"/>
  </r>
  <r>
    <x v="1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n v="55.4960446431433"/>
    <n v="55.4960446431433"/>
  </r>
  <r>
    <x v="1"/>
    <s v=""/>
    <x v="2"/>
    <s v="CHI"/>
    <s v="ASI"/>
    <n v="70.801212499663265"/>
    <n v="70.801212499663265"/>
    <n v="405.77291047420869"/>
    <n v="545.46876491673072"/>
    <n v="812.23814063616669"/>
    <n v="567.91815290619684"/>
    <n v="273.26267420760797"/>
    <m/>
    <m/>
    <m/>
    <m/>
    <m/>
  </r>
  <r>
    <x v="1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n v="18.2517162160404"/>
    <n v="40.4959320718214"/>
  </r>
  <r>
    <x v="1"/>
    <s v=""/>
    <x v="2"/>
    <s v="EEU"/>
    <s v="EUR"/>
    <n v="0.54403131115459902"/>
    <n v="4.8385870481453397"/>
    <n v="4.8385870481453397"/>
    <n v="5.2052664515613998"/>
    <n v="5.0239226811765336"/>
    <n v="0.54802317380092092"/>
    <n v="5.1233656940770302"/>
    <n v="5.1233656940770302"/>
    <n v="5.1233656940770302"/>
    <m/>
    <m/>
    <m/>
  </r>
  <r>
    <x v="1"/>
    <s v=""/>
    <x v="2"/>
    <s v="FSU"/>
    <s v="ASI"/>
    <n v="36.557822622560032"/>
    <n v="36.557822622560032"/>
    <n v="36.557822622560032"/>
    <n v="36.557822622560032"/>
    <n v="31.685460228431822"/>
    <n v="2.5815938247445098"/>
    <n v="23.124866923656601"/>
    <n v="84.576122834331301"/>
    <n v="84.576122834331301"/>
    <n v="61.451255910674703"/>
    <n v="8.0655919848662307"/>
    <n v="8.0655919848662307"/>
  </r>
  <r>
    <x v="1"/>
    <s v=""/>
    <x v="2"/>
    <s v="IND"/>
    <s v="ASI"/>
    <n v="32.465259791497708"/>
    <n v="32.465259791497708"/>
    <n v="323.16247975706113"/>
    <n v="323.16247975706113"/>
    <n v="392.21456236547544"/>
    <n v="223.23808201817195"/>
    <n v="87.198227393041904"/>
    <n v="13.6256520943705"/>
    <m/>
    <m/>
    <m/>
    <m/>
  </r>
  <r>
    <x v="1"/>
    <s v=""/>
    <x v="2"/>
    <s v="JPN"/>
    <s v="ASI"/>
    <n v="67.733036958045602"/>
    <n v="67.733036958045602"/>
    <n v="67.733036958045602"/>
    <n v="67.733036958045602"/>
    <n v="52.485941112924401"/>
    <n v="12.9510010537408"/>
    <n v="4.8915108774386598"/>
    <n v="4.8915108774386598"/>
    <n v="4.8915108774386598"/>
    <n v="6.2623262574974401"/>
    <n v="6.2623262574974401"/>
    <n v="6.2623262574974401"/>
  </r>
  <r>
    <x v="1"/>
    <s v=""/>
    <x v="2"/>
    <s v="MEA"/>
    <s v="AFR"/>
    <n v="77.090609812596199"/>
    <n v="93.853042146649102"/>
    <n v="93.853042146649102"/>
    <n v="185.2181416966892"/>
    <n v="162.95370758646939"/>
    <n v="112.5544216434714"/>
    <n v="106.68102359208901"/>
    <n v="106.68102359208901"/>
    <n v="106.68102359208901"/>
    <m/>
    <m/>
    <m/>
  </r>
  <r>
    <x v="1"/>
    <s v=""/>
    <x v="2"/>
    <s v="MEX"/>
    <s v="LAM"/>
    <n v="18.869482522028971"/>
    <n v="18.869482522028971"/>
    <n v="18.869482522028971"/>
    <n v="18.869482522028971"/>
    <n v="13.829132362921751"/>
    <n v="4.9592608191700265"/>
    <n v="3.45408007640544"/>
    <n v="3.45408007640544"/>
    <n v="9.3666981034954109"/>
    <n v="6.2228916082316701"/>
    <n v="6.2228916082316701"/>
    <n v="12.0250527412254"/>
  </r>
  <r>
    <x v="1"/>
    <s v=""/>
    <x v="2"/>
    <s v="ODA"/>
    <s v="ASI"/>
    <n v="83.630302155542694"/>
    <n v="151.26408662136589"/>
    <n v="151.26408662136589"/>
    <n v="151.26408662136589"/>
    <n v="130.15421120345459"/>
    <n v="18.990340709518801"/>
    <m/>
    <n v="39.961876225112697"/>
    <n v="39.961876225112697"/>
    <n v="39.961876225112697"/>
    <m/>
    <m/>
  </r>
  <r>
    <x v="1"/>
    <s v=""/>
    <x v="2"/>
    <s v="SKO"/>
    <s v="ASI"/>
    <n v="15.761856007418761"/>
    <n v="15.761856007418761"/>
    <n v="15.761856007418761"/>
    <n v="46.307729891054564"/>
    <n v="43.070073219566957"/>
    <n v="39.892793528649044"/>
    <n v="9.2720876506130203"/>
    <n v="9.2720876506130203"/>
    <n v="2.5312780295180399"/>
    <m/>
    <m/>
    <m/>
  </r>
  <r>
    <x v="1"/>
    <s v=""/>
    <x v="2"/>
    <s v="USA"/>
    <s v="NAM"/>
    <n v="183.4524509571599"/>
    <n v="183.4524509571599"/>
    <n v="183.4524509571599"/>
    <n v="226.7822119793081"/>
    <n v="188.51400088463652"/>
    <n v="167.70964182627381"/>
    <n v="216.86221008952799"/>
    <n v="216.86221008952799"/>
    <n v="123.58322078355501"/>
    <m/>
    <m/>
    <m/>
  </r>
  <r>
    <x v="1"/>
    <s v=""/>
    <x v="2"/>
    <s v="WEU"/>
    <s v="EUR"/>
    <n v="132.3308919783484"/>
    <n v="221.5032346030537"/>
    <n v="221.5032346030537"/>
    <n v="243.07517548052539"/>
    <n v="217.73119456786708"/>
    <n v="114.02121328617761"/>
    <n v="124.807179433066"/>
    <n v="124.807179433066"/>
    <n v="51.8238778875916"/>
    <m/>
    <m/>
    <m/>
  </r>
  <r>
    <x v="1"/>
    <s v=""/>
    <x v="12"/>
    <s v="AFR"/>
    <s v="AFR"/>
    <m/>
    <m/>
    <m/>
    <m/>
    <m/>
    <m/>
    <m/>
    <n v="28.544055345997201"/>
    <n v="187.02691156735801"/>
    <n v="413.01797911079899"/>
    <n v="474.09132455030499"/>
    <n v="315.60846832894401"/>
  </r>
  <r>
    <x v="1"/>
    <s v=""/>
    <x v="12"/>
    <s v="CHI"/>
    <s v="ASI"/>
    <m/>
    <m/>
    <m/>
    <m/>
    <m/>
    <m/>
    <m/>
    <n v="123.767261153042"/>
    <n v="366.55924304395899"/>
    <n v="474.82634622619099"/>
    <n v="351.05908507314899"/>
    <n v="108.26710318223201"/>
  </r>
  <r>
    <x v="1"/>
    <s v=""/>
    <x v="12"/>
    <s v="EEU"/>
    <s v="EUR"/>
    <m/>
    <m/>
    <m/>
    <m/>
    <m/>
    <m/>
    <m/>
    <n v="14.6836514604675"/>
    <n v="33.424125122733301"/>
    <n v="33.424125122733301"/>
    <n v="38.062461950087297"/>
    <n v="43.9822857339582"/>
  </r>
  <r>
    <x v="1"/>
    <s v=""/>
    <x v="12"/>
    <s v="IND"/>
    <s v="ASI"/>
    <m/>
    <m/>
    <m/>
    <m/>
    <m/>
    <m/>
    <n v="6.0279782954479604"/>
    <n v="211.25444944040899"/>
    <n v="594.873125754272"/>
    <n v="756.69002864194897"/>
    <n v="699.05787124672895"/>
    <n v="503.81109663415702"/>
  </r>
  <r>
    <x v="1"/>
    <s v=""/>
    <x v="12"/>
    <s v="JPN"/>
    <s v="ASI"/>
    <m/>
    <m/>
    <m/>
    <m/>
    <m/>
    <n v="3.1047529207901499"/>
    <n v="18.673793518781501"/>
    <n v="33.4869576468937"/>
    <n v="30.382204726103598"/>
    <n v="14.8131641281122"/>
    <m/>
    <m/>
  </r>
  <r>
    <x v="1"/>
    <s v=""/>
    <x v="12"/>
    <s v="MEA"/>
    <s v="AFR"/>
    <m/>
    <m/>
    <m/>
    <m/>
    <m/>
    <m/>
    <n v="32.077017337770599"/>
    <n v="236.759294888645"/>
    <n v="445.74143098957398"/>
    <n v="554.61273789869301"/>
    <n v="588.26685506299998"/>
    <n v="606.76550425554694"/>
  </r>
  <r>
    <x v="1"/>
    <s v=""/>
    <x v="12"/>
    <s v="ODA"/>
    <s v="ASI"/>
    <m/>
    <m/>
    <m/>
    <m/>
    <m/>
    <m/>
    <m/>
    <m/>
    <m/>
    <n v="170.074536632335"/>
    <n v="387.137532370239"/>
    <n v="387.137532370239"/>
  </r>
  <r>
    <x v="1"/>
    <s v=""/>
    <x v="12"/>
    <s v="SKO"/>
    <s v="ASI"/>
    <m/>
    <m/>
    <m/>
    <m/>
    <m/>
    <n v="4.7992373779601802"/>
    <n v="42.802808876551403"/>
    <n v="83.488614569809101"/>
    <n v="81.296692695976006"/>
    <n v="79.498516002444603"/>
    <n v="94.992910819302693"/>
    <n v="113.60615525904601"/>
  </r>
  <r>
    <x v="1"/>
    <s v=""/>
    <x v="12"/>
    <s v="USA"/>
    <s v="NAM"/>
    <m/>
    <m/>
    <m/>
    <m/>
    <m/>
    <m/>
    <m/>
    <n v="146.29846841641699"/>
    <n v="402.65915410262897"/>
    <n v="491.54278122065602"/>
    <n v="345.24431280423897"/>
    <n v="88.883627118026794"/>
  </r>
  <r>
    <x v="1"/>
    <s v=""/>
    <x v="12"/>
    <s v="WEU"/>
    <s v="EUR"/>
    <m/>
    <m/>
    <m/>
    <m/>
    <m/>
    <m/>
    <m/>
    <n v="105.534637995601"/>
    <n v="290.901324427524"/>
    <n v="373.93516089983399"/>
    <n v="291.83121106107501"/>
    <n v="285.426772190142"/>
  </r>
  <r>
    <x v="1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1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1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1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1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1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1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1.6178048509999998"/>
    <n v="1.6178048509999998"/>
    <n v="1.6178048509999998"/>
    <n v="5.2007692758891899"/>
  </r>
  <r>
    <x v="1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8.232347487791401"/>
    <n v="93.832280889911289"/>
    <n v="98.921370108395195"/>
    <n v="125.28157583999999"/>
    <n v="125.28157583999999"/>
    <n v="119.35017627544511"/>
  </r>
  <r>
    <x v="1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MEX"/>
    <s v="LAM"/>
    <n v="4.1660958904109604"/>
    <n v="4.1156612432426849"/>
    <n v="3.9407102253219852"/>
    <n v="3.6566797746338633"/>
    <n v="3.0015882074225719"/>
    <n v="6.2284003012584703"/>
    <n v="5.5733087340471803"/>
    <n v="5.1900835868090205"/>
    <n v="4.8195252529151347"/>
    <n v="0.56706325797406598"/>
    <m/>
    <n v="22.3075255050259"/>
  </r>
  <r>
    <x v="1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220.97384118547012"/>
    <n v="626.53196510405201"/>
    <n v="630.21919040874002"/>
    <n v="649.15514745600001"/>
    <n v="649.15514745600001"/>
    <n v="649.15514745600001"/>
  </r>
  <r>
    <x v="1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1.8720271290632"/>
    <n v="43.499535553119102"/>
    <n v="33.855773289785802"/>
  </r>
  <r>
    <x v="1"/>
    <s v="POWGEN - REN"/>
    <x v="3"/>
    <s v="WEU"/>
    <s v="EUR"/>
    <n v="3.3710045662100501"/>
    <n v="3.3218248219348387"/>
    <n v="3.1586794612468112"/>
    <n v="10.979095283129316"/>
    <n v="15.537688176086215"/>
    <n v="20.096281069043059"/>
    <n v="39.005756693600503"/>
    <n v="112.705538112"/>
    <n v="112.705538112"/>
    <n v="112.705538112"/>
    <n v="98.354655380399493"/>
    <n v="24.654873962"/>
  </r>
  <r>
    <x v="1"/>
    <s v="POWGEN - REN"/>
    <x v="4"/>
    <s v="AFR"/>
    <s v="AFR"/>
    <n v="26.010497847680501"/>
    <n v="26.010497847680501"/>
    <n v="26.010497847680501"/>
    <n v="40.491011432265303"/>
    <n v="67.123288507898195"/>
    <n v="167.5663899358135"/>
    <n v="201.82109275208921"/>
    <n v="336.48012704342534"/>
    <n v="428.35896142933262"/>
    <n v="475.72162177355648"/>
    <n v="527.51933925140384"/>
    <n v="596.37589296882948"/>
  </r>
  <r>
    <x v="1"/>
    <s v="POWGEN - REN"/>
    <x v="4"/>
    <s v="AUS"/>
    <s v="AUS"/>
    <n v="15.8474518958036"/>
    <n v="15.8474518958036"/>
    <n v="15.85490322735888"/>
    <n v="16.512473103344888"/>
    <n v="16.819642053116581"/>
    <n v="17.758936609292142"/>
    <n v="17.758936609292142"/>
    <n v="17.758936609292142"/>
    <n v="17.758936609292142"/>
    <n v="17.758936609292142"/>
    <n v="17.758936609292142"/>
    <n v="17.758936609292142"/>
  </r>
  <r>
    <x v="1"/>
    <s v="POWGEN - REN"/>
    <x v="4"/>
    <s v="CAN"/>
    <s v="NAM"/>
    <n v="65.0328344737121"/>
    <n v="65.0328344737121"/>
    <n v="65.198859542057619"/>
    <n v="74.680129434808663"/>
    <n v="81.386427048594769"/>
    <n v="103.8072882848322"/>
    <n v="133.16271597067799"/>
    <n v="163.55359211621015"/>
    <n v="164.61470535473825"/>
    <n v="167.66675592505891"/>
    <n v="178.49960808982658"/>
    <n v="178.49960808982658"/>
  </r>
  <r>
    <x v="1"/>
    <s v="POWGEN - REN"/>
    <x v="4"/>
    <s v="CHI"/>
    <s v="ASI"/>
    <n v="113.303938356164"/>
    <n v="113.303938356164"/>
    <n v="114.20524655433712"/>
    <n v="203.18678075515999"/>
    <n v="249.1182027327653"/>
    <n v="359.10442986786336"/>
    <n v="487.11900458276824"/>
    <n v="610.42772786175897"/>
    <n v="692.24734070369504"/>
    <n v="692.24734070369504"/>
    <n v="805.86281344096301"/>
    <n v="888.26725647328317"/>
  </r>
  <r>
    <x v="1"/>
    <s v="POWGEN - REN"/>
    <x v="4"/>
    <s v="CSA"/>
    <s v="LAM"/>
    <n v="128.552732041007"/>
    <n v="128.552732041007"/>
    <n v="130.7870037629724"/>
    <n v="200.68307519263072"/>
    <n v="221.24711234612872"/>
    <n v="242.70842095533331"/>
    <n v="266.02852414297632"/>
    <n v="439.9277289285107"/>
    <n v="473.95050606671072"/>
    <n v="504.99617503627161"/>
    <n v="529.75339911570268"/>
    <n v="543.61400146025073"/>
  </r>
  <r>
    <x v="1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1.046973637370918"/>
    <n v="44.605367291144155"/>
    <n v="46.663729787761284"/>
    <n v="47.499517528524436"/>
    <n v="51.669116226951047"/>
    <n v="56.296056668266772"/>
  </r>
  <r>
    <x v="1"/>
    <s v="POWGEN - REN"/>
    <x v="4"/>
    <s v="FSU"/>
    <s v="ASI"/>
    <n v="70.484254749868597"/>
    <n v="70.484254749868597"/>
    <n v="70.484254749868597"/>
    <n v="72.981129910002394"/>
    <n v="112.73920191141019"/>
    <n v="187.64895751549693"/>
    <n v="268.4963998389531"/>
    <n v="272.08142517385409"/>
    <n v="272.08142517385409"/>
    <n v="272.08142517385409"/>
    <n v="471.88716457173189"/>
    <n v="517.25515399360984"/>
  </r>
  <r>
    <x v="1"/>
    <s v="POWGEN - REN"/>
    <x v="4"/>
    <s v="IND"/>
    <s v="ASI"/>
    <n v="31.7851376496791"/>
    <n v="31.7851376496791"/>
    <n v="32.060647731763638"/>
    <n v="63.359359606531157"/>
    <n v="69.306545913241621"/>
    <n v="95.296471945979619"/>
    <n v="148.55906371933412"/>
    <n v="152.53994038918833"/>
    <n v="152.53994038918833"/>
    <n v="152.53994038918833"/>
    <n v="210.08148720976578"/>
    <n v="281.3286222743464"/>
  </r>
  <r>
    <x v="1"/>
    <s v="POWGEN - REN"/>
    <x v="4"/>
    <s v="JPN"/>
    <s v="ASI"/>
    <n v="16.082619712378602"/>
    <n v="16.082619712378602"/>
    <n v="16.125618071759121"/>
    <n v="17.750470328946225"/>
    <n v="18.399682926877997"/>
    <n v="19.83976699147469"/>
    <n v="21.92322283355751"/>
    <n v="22.58400613553264"/>
    <n v="22.768014620731389"/>
    <n v="25.333362608388672"/>
    <n v="26.600394160066251"/>
    <n v="26.944713216172691"/>
  </r>
  <r>
    <x v="1"/>
    <s v="POWGEN - REN"/>
    <x v="4"/>
    <s v="MEA"/>
    <s v="AFR"/>
    <n v="22.4557537336844"/>
    <n v="22.4557537336844"/>
    <n v="22.632820952108439"/>
    <n v="29.949002791713568"/>
    <n v="32.192422950675216"/>
    <n v="37.844898382360434"/>
    <n v="57.46619852353561"/>
    <n v="58.284175505564512"/>
    <n v="59.002871289684109"/>
    <n v="59.920129469622296"/>
    <n v="60.738106451651184"/>
    <n v="69.607002427443987"/>
  </r>
  <r>
    <x v="1"/>
    <s v="POWGEN - REN"/>
    <x v="4"/>
    <s v="MEX"/>
    <s v="LAM"/>
    <n v="8.5625459168226694"/>
    <n v="8.5625459168226694"/>
    <n v="8.574809190961556"/>
    <n v="9.1045745022360496"/>
    <n v="9.3920580598096226"/>
    <n v="10.233441897310877"/>
    <n v="11.374230974137687"/>
    <n v="11.430336851037014"/>
    <n v="11.499362561632305"/>
    <n v="11.587458803559111"/>
    <n v="11.666019779820159"/>
    <n v="11.936354602159479"/>
  </r>
  <r>
    <x v="1"/>
    <s v="POWGEN - REN"/>
    <x v="4"/>
    <s v="ODA"/>
    <s v="ASI"/>
    <n v="34.404832192626401"/>
    <n v="34.404832192626401"/>
    <n v="34.979142398716419"/>
    <n v="63.857613981738027"/>
    <n v="85.507753847868315"/>
    <n v="133.1267800364889"/>
    <n v="175.5165647986604"/>
    <n v="179.97450299857601"/>
    <n v="281.21262954072756"/>
    <n v="331.49958366844749"/>
    <n v="395.13073125599283"/>
    <n v="442.16374671232575"/>
  </r>
  <r>
    <x v="1"/>
    <s v="POWGEN - REN"/>
    <x v="4"/>
    <s v="SKO"/>
    <s v="ASI"/>
    <n v="1.3091885768261999"/>
    <n v="1.3091885768261999"/>
    <n v="1.3202005113323549"/>
    <n v="1.515596224560452"/>
    <n v="2.2127110820407419"/>
    <n v="3.8970113561570257"/>
    <n v="4.7752900737247197"/>
    <n v="4.7752900737247197"/>
    <n v="5.0746484703140098"/>
    <n v="5.4975488799972796"/>
    <n v="7.6472991191825797"/>
    <n v="10.25931776376296"/>
  </r>
  <r>
    <x v="1"/>
    <s v="POWGEN - REN"/>
    <x v="4"/>
    <s v="USA"/>
    <s v="NAM"/>
    <n v="77.951632792036406"/>
    <n v="77.951632792036406"/>
    <n v="77.951632792036406"/>
    <n v="85.712203701817543"/>
    <n v="96.975273628996305"/>
    <n v="161.97266978532181"/>
    <n v="231.76954578914939"/>
    <n v="318.21332055515296"/>
    <n v="393.27178500048598"/>
    <n v="468.33024944581797"/>
    <n v="592.66069593314444"/>
    <n v="616.95527115850973"/>
  </r>
  <r>
    <x v="1"/>
    <s v="POWGEN - REN"/>
    <x v="4"/>
    <s v="WEU"/>
    <s v="EUR"/>
    <n v="103.223597460593"/>
    <n v="103.223597460593"/>
    <n v="103.223597460593"/>
    <n v="109.93466454710402"/>
    <n v="113.5873132484363"/>
    <n v="120.6954739992626"/>
    <n v="165.20638264263516"/>
    <n v="214.43839761939068"/>
    <n v="214.43839761939068"/>
    <n v="215.22347254150137"/>
    <n v="221.78306337067113"/>
    <n v="230.74771976306508"/>
  </r>
  <r>
    <x v="1"/>
    <s v=""/>
    <x v="5"/>
    <s v="AFR"/>
    <s v="AFR"/>
    <n v="1.5624442736356601"/>
    <n v="1.5614665641814001"/>
    <n v="2.5011837270890798"/>
    <n v="8.2631775655389781"/>
    <n v="8.073678609042183"/>
    <n v="15.103968161216937"/>
    <n v="23.134048801821038"/>
    <n v="51.737305831926278"/>
    <n v="61.473236631691613"/>
    <n v="72.121290271460538"/>
    <n v="80.185928505493379"/>
    <n v="85.691399998248215"/>
  </r>
  <r>
    <x v="1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1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1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127.02615805456297"/>
  </r>
  <r>
    <x v="1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1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10.490189456867158"/>
  </r>
  <r>
    <x v="1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6.509405495104929"/>
    <n v="53.868816691130306"/>
  </r>
  <r>
    <x v="1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1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3.401485472073709"/>
    <n v="67.318497482383449"/>
    <n v="66.742671672998966"/>
    <n v="65.226743795389879"/>
    <n v="62.964703165221621"/>
  </r>
  <r>
    <x v="1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1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1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53.66677180275107"/>
    <n v="205.67354246824382"/>
    <n v="237.21128970417357"/>
    <n v="260.87568211872133"/>
    <n v="276.62381822861704"/>
  </r>
  <r>
    <x v="1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1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73.52844867261811"/>
    <n v="178.03413469972156"/>
    <n v="195.901993537973"/>
    <n v="208.51721859820844"/>
    <n v="143.91723489609487"/>
  </r>
  <r>
    <x v="1"/>
    <s v=""/>
    <x v="5"/>
    <s v="WEU"/>
    <s v="EUR"/>
    <n v="137.720006632973"/>
    <n v="127.86460192065699"/>
    <n v="118.1553896311612"/>
    <n v="165.3522656273235"/>
    <n v="148.64907948107259"/>
    <n v="153.2391511268458"/>
    <n v="167.26450022754992"/>
    <n v="205.50401760393189"/>
    <n v="202.97578597972296"/>
    <n v="193.26768734027402"/>
    <n v="151.93740631420604"/>
    <n v="62.348387941083601"/>
  </r>
  <r>
    <x v="1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m/>
    <m/>
    <m/>
    <m/>
  </r>
  <r>
    <x v="1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1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1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1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1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1"/>
    <s v=""/>
    <x v="6"/>
    <s v="FSU"/>
    <s v="ASI"/>
    <n v="2.1621004566209998"/>
    <n v="2.1621004566209998"/>
    <n v="2.1621004566209998"/>
    <n v="2.1621004566209998"/>
    <n v="1.441400304414"/>
    <n v="0.72070015220700001"/>
    <m/>
    <m/>
    <n v="5.2099049485119302"/>
    <n v="14.5827689634206"/>
    <n v="9.3728640149086395"/>
    <n v="6.0093398185826601"/>
  </r>
  <r>
    <x v="1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1"/>
    <s v=""/>
    <x v="6"/>
    <s v="JPN"/>
    <s v="ASI"/>
    <n v="54.542808219178099"/>
    <n v="54.542808219178099"/>
    <n v="54.542808219178099"/>
    <n v="55.260187554540856"/>
    <n v="39.579635577170308"/>
    <n v="21.398699504111011"/>
    <n v="3.3213115317558199"/>
    <n v="4.8636301281980598"/>
    <n v="4.0761175643550498"/>
    <n v="2.5337989679128099"/>
    <m/>
    <m/>
  </r>
  <r>
    <x v="1"/>
    <s v=""/>
    <x v="6"/>
    <s v="MEA"/>
    <s v="AFR"/>
    <n v="42.193185809624197"/>
    <n v="72"/>
    <n v="72"/>
    <n v="72"/>
    <n v="28.128790539749499"/>
    <n v="14.0643952698747"/>
    <m/>
    <m/>
    <m/>
    <m/>
    <m/>
    <n v="1.2280542551001901"/>
  </r>
  <r>
    <x v="1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1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1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1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1.056771834658299"/>
    <n v="53.147076606471003"/>
    <n v="42.090304771812697"/>
    <m/>
  </r>
  <r>
    <x v="1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1"/>
    <s v="POWGEN - REN"/>
    <x v="7"/>
    <s v="AFR"/>
    <s v="AFR"/>
    <n v="0.30422374429223698"/>
    <n v="0.30422374429223698"/>
    <n v="0.30422374429223698"/>
    <n v="0.30382374429223702"/>
    <n v="13.798127938438991"/>
    <n v="140.13375089704846"/>
    <n v="733.99256295215105"/>
    <n v="1427.638363443215"/>
    <n v="3524.1065955506051"/>
    <n v="5613.5281139901954"/>
    <n v="7183.5225369099344"/>
    <n v="10570.822420014603"/>
  </r>
  <r>
    <x v="1"/>
    <s v="POWGEN - REN"/>
    <x v="7"/>
    <s v="AUS"/>
    <s v="AUS"/>
    <n v="6.2785388127853904E-3"/>
    <n v="6.2785388127853904E-3"/>
    <n v="2.9999999999999978"/>
    <n v="2.9996000000000032"/>
    <n v="108.34096762717127"/>
    <n v="108.340567627171"/>
    <n v="108.3401676271709"/>
    <n v="173.9746655802046"/>
    <n v="173.97426558020459"/>
    <n v="173.9738655802046"/>
    <n v="173.97346558020519"/>
    <n v="173.9730655802052"/>
  </r>
  <r>
    <x v="1"/>
    <s v="POWGEN - REN"/>
    <x v="7"/>
    <s v="CAN"/>
    <s v="NAM"/>
    <n v="9.7031963470319595E-3"/>
    <n v="9.7031963470319612E-3"/>
    <n v="9.7031963470319595E-3"/>
    <n v="3.4825129350364996"/>
    <n v="16.331780896795067"/>
    <n v="130.63674749817119"/>
    <n v="254.01852020220181"/>
    <n v="823.25698812100461"/>
    <n v="897.94131958272249"/>
    <n v="965.05967389109423"/>
    <n v="991.87814960170022"/>
    <n v="991.87774960169997"/>
  </r>
  <r>
    <x v="1"/>
    <s v="POWGEN - REN"/>
    <x v="7"/>
    <s v="CHI"/>
    <s v="ASI"/>
    <m/>
    <n v="0.22"/>
    <n v="7"/>
    <n v="28.012588913277799"/>
    <n v="4189.4032584841316"/>
    <n v="4931.7441221520476"/>
    <n v="5489.9884594465238"/>
    <n v="5489.9880594465203"/>
    <n v="7933.770209772616"/>
    <n v="7933.7698097726116"/>
    <n v="7933.7694097726189"/>
    <n v="7933.7690097726154"/>
  </r>
  <r>
    <x v="1"/>
    <s v="POWGEN - REN"/>
    <x v="7"/>
    <s v="CSA"/>
    <s v="LAM"/>
    <m/>
    <m/>
    <n v="5.6260603980782399E-2"/>
    <n v="5.6260603980782399E-2"/>
    <n v="5.5460602780782402E-2"/>
    <n v="168.89636572405101"/>
    <n v="633.64087600883704"/>
    <n v="4059.1109958107777"/>
    <n v="7266.6578600586408"/>
    <n v="8190.5238999712537"/>
    <n v="8829.3300641888472"/>
    <n v="9129.8786564305901"/>
  </r>
  <r>
    <x v="1"/>
    <s v="POWGEN - REN"/>
    <x v="7"/>
    <s v="EEU"/>
    <s v="EUR"/>
    <m/>
    <m/>
    <n v="2"/>
    <n v="6.8985707277525901"/>
    <n v="27.239117519311442"/>
    <n v="118.12780445948751"/>
    <n v="166.64362527497781"/>
    <n v="235.23131936754359"/>
    <n v="382.24010951537031"/>
    <n v="527.17368434035336"/>
    <n v="675.11259438746424"/>
    <n v="805.44957918820103"/>
  </r>
  <r>
    <x v="1"/>
    <s v="POWGEN - REN"/>
    <x v="7"/>
    <s v="FSU"/>
    <s v="ASI"/>
    <m/>
    <m/>
    <m/>
    <m/>
    <n v="183.39149525789469"/>
    <n v="255.70270267243259"/>
    <n v="271.61322987832148"/>
    <n v="271.6128298783218"/>
    <n v="628.041464312127"/>
    <n v="761.81784969733008"/>
    <n v="761.81744969733097"/>
    <n v="761.81704969733005"/>
  </r>
  <r>
    <x v="1"/>
    <s v="POWGEN - REN"/>
    <x v="7"/>
    <s v="IND"/>
    <s v="ASI"/>
    <m/>
    <n v="0.14000000000000001"/>
    <n v="0.32831530542210002"/>
    <n v="4.9995849999999997"/>
    <n v="248.89694369537"/>
    <n v="830.03957271770992"/>
    <n v="1313.621149711405"/>
    <n v="1730.429271937727"/>
    <n v="3802.7313130712987"/>
    <n v="4778.8038558664912"/>
    <n v="4902.1984434807136"/>
    <n v="7609.4877202341549"/>
  </r>
  <r>
    <x v="1"/>
    <s v="POWGEN - REN"/>
    <x v="7"/>
    <s v="JPN"/>
    <s v="ASI"/>
    <m/>
    <n v="2.15"/>
    <n v="7"/>
    <n v="7"/>
    <n v="274.48979171494796"/>
    <n v="274.48939171494698"/>
    <n v="292.47361213586396"/>
    <n v="292.473212135864"/>
    <n v="308.28770405566797"/>
    <n v="316.83021179515697"/>
    <n v="316.82981179515701"/>
    <n v="316.8294117951566"/>
  </r>
  <r>
    <x v="1"/>
    <s v="POWGEN - REN"/>
    <x v="7"/>
    <s v="MEA"/>
    <s v="AFR"/>
    <n v="5.7077625570776296E-4"/>
    <n v="5.7077625570776263E-4"/>
    <n v="0.11252120796156452"/>
    <n v="0.11244162473558139"/>
    <n v="60.946763012860345"/>
    <n v="705.62348470929896"/>
    <n v="908.55707009278296"/>
    <n v="1275.490041102255"/>
    <n v="2404.9539548009848"/>
    <n v="2945.8934424961849"/>
    <n v="3152.6325550619449"/>
    <n v="3518.8039786190252"/>
  </r>
  <r>
    <x v="1"/>
    <s v="POWGEN - REN"/>
    <x v="7"/>
    <s v="MEX"/>
    <s v="LAM"/>
    <m/>
    <m/>
    <n v="5.6260603980782399E-2"/>
    <n v="5.6260603980782399E-2"/>
    <n v="5.5460602780782402E-2"/>
    <n v="11.725751455917001"/>
    <n v="55.375507293110601"/>
    <n v="95.878429433034711"/>
    <n v="102.76259721929711"/>
    <n v="103.4095393306509"/>
    <n v="103.409139330651"/>
    <n v="103.408739330651"/>
  </r>
  <r>
    <x v="1"/>
    <s v="POWGEN - REN"/>
    <x v="7"/>
    <s v="ODA"/>
    <s v="ASI"/>
    <m/>
    <m/>
    <m/>
    <m/>
    <n v="428.68094640616039"/>
    <n v="604.71116921944429"/>
    <n v="908.76889164435795"/>
    <n v="1129.606551318426"/>
    <n v="1991.748829981095"/>
    <n v="3415.9146930000852"/>
    <n v="4669.1435424876945"/>
    <n v="6319.6310331617551"/>
  </r>
  <r>
    <x v="1"/>
    <s v="POWGEN - REN"/>
    <x v="7"/>
    <s v="SKO"/>
    <s v="ASI"/>
    <n v="5.7077625570776296E-4"/>
    <n v="0.44999999999999996"/>
    <n v="0.69362388469457847"/>
    <n v="0.69354430146859536"/>
    <n v="227.64835601816532"/>
    <n v="255.50582822717678"/>
    <n v="283.034524433066"/>
    <n v="363.35974833614188"/>
    <n v="366.4004343118628"/>
    <n v="376.55950752986672"/>
    <n v="451.61796311514058"/>
    <n v="505.8869384036995"/>
  </r>
  <r>
    <x v="1"/>
    <s v="POWGEN - REN"/>
    <x v="7"/>
    <s v="USA"/>
    <s v="NAM"/>
    <n v="0.24931506849315099"/>
    <n v="1.1499999999999999"/>
    <n v="7.9999999999999973"/>
    <n v="9.999569999999995"/>
    <n v="1420.3693301203846"/>
    <n v="1851.1234370782538"/>
    <n v="1929.7225260660439"/>
    <n v="2113.629844199661"/>
    <n v="3595.4214871091481"/>
    <n v="3675.4191728506462"/>
    <n v="3675.4187728506499"/>
    <n v="3675.41837285065"/>
  </r>
  <r>
    <x v="1"/>
    <s v="POWGEN - REN"/>
    <x v="7"/>
    <s v="WEU"/>
    <s v="EUR"/>
    <n v="0.75811872146118697"/>
    <n v="9.5"/>
    <n v="68"/>
    <n v="81.723762805050171"/>
    <n v="862.00196633903988"/>
    <n v="910.77666878327852"/>
    <n v="1004.474549755725"/>
    <n v="1432.4627594685448"/>
    <n v="1957.42598284934"/>
    <n v="1957.4255828493392"/>
    <n v="1957.4251828493389"/>
    <n v="1957.424782849341"/>
  </r>
  <r>
    <x v="1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1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1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1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1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1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1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1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1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29.851165823122201"/>
    <n v="38.339518031551002"/>
    <n v="46.627597407468599"/>
    <n v="54.013104084244297"/>
  </r>
  <r>
    <x v="1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71.64151155699301"/>
  </r>
  <r>
    <x v="1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1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1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1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1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1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1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1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1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1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1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1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946.0788824052702"/>
  </r>
  <r>
    <x v="2"/>
    <s v="POWGEN - REN"/>
    <x v="0"/>
    <s v="AFR"/>
    <s v="AFR"/>
    <m/>
    <m/>
    <m/>
    <m/>
    <n v="9.1762376837397603"/>
    <n v="9.1762376837397603"/>
    <n v="9.1762376837397603"/>
    <m/>
    <m/>
    <m/>
    <m/>
    <m/>
  </r>
  <r>
    <x v="2"/>
    <s v="POWGEN - REN"/>
    <x v="0"/>
    <s v="AUS"/>
    <s v="AUS"/>
    <n v="0.199086757990868"/>
    <n v="0.19214710068513899"/>
    <n v="0.174797957420815"/>
    <n v="3.746576281751798"/>
    <n v="3.6975631723524987"/>
    <n v="8.7265229906664796"/>
    <n v="6.5284865848927103"/>
    <n v="6.5284865848927103"/>
    <n v="4.8545569042048298"/>
    <n v="3.4040432470253998"/>
    <n v="3.4040432470253998"/>
    <m/>
  </r>
  <r>
    <x v="2"/>
    <s v="POWGEN - REN"/>
    <x v="0"/>
    <s v="CAN"/>
    <s v="NAM"/>
    <m/>
    <m/>
    <m/>
    <m/>
    <n v="1.40053026762355"/>
    <n v="6.4782420558734302"/>
    <n v="7.9290168525162601"/>
    <n v="6.5284865848927103"/>
    <n v="6.3324326950107404"/>
    <n v="4.8816578983679104"/>
    <n v="4.8816578983679104"/>
    <m/>
  </r>
  <r>
    <x v="2"/>
    <s v="POWGEN - REN"/>
    <x v="0"/>
    <s v="CHI"/>
    <s v="ASI"/>
    <n v="1.8264840182648401"/>
    <n v="1.7628174374783301"/>
    <n v="1.60365098551206"/>
    <n v="57.622190013756899"/>
    <n v="95.707354107255995"/>
    <n v="95.257692553133992"/>
    <n v="38.534825647621098"/>
    <m/>
    <m/>
    <m/>
    <m/>
    <m/>
  </r>
  <r>
    <x v="2"/>
    <s v="POWGEN - REN"/>
    <x v="0"/>
    <s v="CSA"/>
    <s v="LAM"/>
    <n v="4.3378995433789997"/>
    <n v="4.1866914140110403"/>
    <n v="10.34019827782085"/>
    <n v="9.7353657603490298"/>
    <n v="13.88585596264465"/>
    <n v="9.3346648946128301"/>
    <n v="9.6738965828987808"/>
    <n v="5.9551159415581498"/>
    <n v="5.9062207318720201"/>
    <n v="5.8948157349588897"/>
    <n v="4.3951599829641603"/>
    <n v="4.3951599829641603"/>
  </r>
  <r>
    <x v="2"/>
    <s v="POWGEN - REN"/>
    <x v="0"/>
    <s v="EEU"/>
    <s v="EUR"/>
    <n v="0.68493150684931503"/>
    <n v="0.661056539054375"/>
    <n v="0.60136911956702399"/>
    <n v="2.537925329698933"/>
    <n v="7.9374090650887892"/>
    <n v="7.7687859822930339"/>
    <n v="7.4571956834402098"/>
    <n v="1.8890888652546001"/>
    <n v="1.8890888652546001"/>
    <m/>
    <n v="1.7968343881109701"/>
    <n v="3.9162128325606398"/>
  </r>
  <r>
    <x v="2"/>
    <s v="POWGEN - REN"/>
    <x v="0"/>
    <s v="FSU"/>
    <s v="ASI"/>
    <n v="0.68493150684931503"/>
    <n v="0.661056539054375"/>
    <n v="0.60136911956702399"/>
    <n v="0.50586924838726299"/>
    <n v="0.337246165591509"/>
    <n v="0.168623082795754"/>
    <m/>
    <m/>
    <m/>
    <m/>
    <n v="0.40360927213014303"/>
    <n v="0.40360927213014303"/>
  </r>
  <r>
    <x v="2"/>
    <s v="POWGEN - REN"/>
    <x v="0"/>
    <s v="IND"/>
    <s v="ASI"/>
    <n v="0.45662100456621002"/>
    <n v="0.44070435936958302"/>
    <n v="0.40091274637801599"/>
    <n v="2.3268801724159482"/>
    <n v="26.378232697975342"/>
    <n v="26.265817309444841"/>
    <n v="24.163767914089899"/>
    <m/>
    <m/>
    <m/>
    <m/>
    <m/>
  </r>
  <r>
    <x v="2"/>
    <s v="POWGEN - REN"/>
    <x v="0"/>
    <s v="JPN"/>
    <s v="ASI"/>
    <n v="0.932077625570776"/>
    <n v="0.899587773563161"/>
    <n v="0.81836314354412498"/>
    <n v="0.68840373551366696"/>
    <n v="2.9462417425944869"/>
    <n v="5.1151738063069283"/>
    <n v="5.4069155943016689"/>
    <n v="2.9196096753829699"/>
    <n v="3.29579453397176"/>
    <n v="5.3522860676416402"/>
    <n v="5.3522860676416402"/>
    <n v="2.5777012335025198"/>
  </r>
  <r>
    <x v="2"/>
    <s v="POWGEN - REN"/>
    <x v="0"/>
    <s v="MEA"/>
    <s v="AFR"/>
    <m/>
    <m/>
    <m/>
    <n v="0.471048609655698"/>
    <n v="0.471048609655698"/>
    <n v="0.471048609655698"/>
    <m/>
    <m/>
    <m/>
    <m/>
    <m/>
    <m/>
  </r>
  <r>
    <x v="2"/>
    <s v="POWGEN - REN"/>
    <x v="0"/>
    <s v="MEX"/>
    <s v="LAM"/>
    <m/>
    <m/>
    <m/>
    <n v="3.065986586248107"/>
    <n v="4.2886090650928503"/>
    <n v="7.2266625087461307"/>
    <n v="14.691128105456499"/>
    <n v="13.4685056266117"/>
    <n v="10.5304521829585"/>
    <n v="6.0654810961778702"/>
    <n v="6.0654810961778702"/>
    <n v="13.8453815986877"/>
  </r>
  <r>
    <x v="2"/>
    <s v="POWGEN - REN"/>
    <x v="0"/>
    <s v="ODA"/>
    <s v="ASI"/>
    <n v="1.3698630136986301"/>
    <n v="1.32211307810875"/>
    <n v="1.20273823913405"/>
    <n v="1.01173849677453"/>
    <n v="0.78428525525566395"/>
    <n v="0.44703908966415401"/>
    <n v="0.109792924072644"/>
    <m/>
    <m/>
    <m/>
    <m/>
    <m/>
  </r>
  <r>
    <x v="2"/>
    <s v="POWGEN - REN"/>
    <x v="0"/>
    <s v="SKO"/>
    <s v="ASI"/>
    <n v="2.96803652968037E-2"/>
    <n v="2.8645783359023E-2"/>
    <n v="2.6059328514571101E-2"/>
    <n v="2.1921000763448099E-2"/>
    <n v="4.85131583752621E-2"/>
    <n v="4.12061581207794E-2"/>
    <n v="3.38991578662967E-2"/>
    <m/>
    <m/>
    <m/>
    <m/>
    <m/>
  </r>
  <r>
    <x v="2"/>
    <s v="POWGEN - REN"/>
    <x v="0"/>
    <s v="USA"/>
    <s v="NAM"/>
    <n v="6.79771689497717"/>
    <n v="6.56076579793499"/>
    <n v="5.9683880553295303"/>
    <n v="19.397874051820491"/>
    <n v="27.975271034575989"/>
    <n v="26.301743145522398"/>
    <n v="10.250924871809101"/>
    <m/>
    <m/>
    <m/>
    <m/>
    <m/>
  </r>
  <r>
    <x v="2"/>
    <s v="POWGEN - REN"/>
    <x v="0"/>
    <s v="WEU"/>
    <s v="EUR"/>
    <n v="2.9127853881278498"/>
    <n v="2.8112531084185699"/>
    <n v="2.5574224091453601"/>
    <n v="14.34983023656523"/>
    <n v="13.632732473129151"/>
    <n v="12.915634709693078"/>
    <m/>
    <m/>
    <m/>
    <m/>
    <m/>
    <m/>
  </r>
  <r>
    <x v="2"/>
    <s v="POWGEN - REN"/>
    <x v="11"/>
    <s v="AFR"/>
    <s v="AFR"/>
    <m/>
    <m/>
    <m/>
    <m/>
    <n v="39.669007175984"/>
    <n v="90.297829726780904"/>
    <n v="91.992256204689696"/>
    <n v="104.8681208338773"/>
    <n v="120.09273379526364"/>
    <n v="243.0125150973372"/>
    <n v="346.983349089596"/>
    <n v="608.54290240664602"/>
  </r>
  <r>
    <x v="2"/>
    <s v="POWGEN - REN"/>
    <x v="11"/>
    <s v="AUS"/>
    <s v="AUS"/>
    <m/>
    <m/>
    <m/>
    <m/>
    <n v="36.505599911312039"/>
    <n v="125.6779802765011"/>
    <n v="200.96224298973482"/>
    <n v="215.8830584853452"/>
    <n v="230.383780037604"/>
    <n v="247.17799595094061"/>
    <n v="261.64171501286671"/>
    <n v="276.51958848420429"/>
  </r>
  <r>
    <x v="2"/>
    <s v="POWGEN - REN"/>
    <x v="11"/>
    <s v="CAN"/>
    <s v="NAM"/>
    <m/>
    <m/>
    <m/>
    <m/>
    <n v="19.929371166601008"/>
    <n v="45.364860183670899"/>
    <n v="73.213317914939012"/>
    <n v="126.3969102358608"/>
    <n v="148.91194533972151"/>
    <n v="165.5840066574043"/>
    <n v="181.64063642504311"/>
    <n v="196.97913739418539"/>
  </r>
  <r>
    <x v="2"/>
    <s v="POWGEN - REN"/>
    <x v="11"/>
    <s v="CHI"/>
    <s v="ASI"/>
    <m/>
    <m/>
    <m/>
    <m/>
    <m/>
    <n v="53.21613817545154"/>
    <n v="141.57971446891989"/>
    <n v="167.67303604999688"/>
    <n v="195.70865136948601"/>
    <n v="237.77908015226399"/>
    <n v="245.80572951540597"/>
    <n v="253.868226299458"/>
  </r>
  <r>
    <x v="2"/>
    <s v="POWGEN - REN"/>
    <x v="11"/>
    <s v="CSA"/>
    <s v="LAM"/>
    <m/>
    <m/>
    <m/>
    <m/>
    <n v="28.49155466539424"/>
    <n v="64.854800636013863"/>
    <n v="79.589897625015368"/>
    <n v="96.487670567926514"/>
    <n v="168.41718792175561"/>
    <n v="527.79415513577896"/>
    <n v="838.74421070789401"/>
    <n v="731.27615726168096"/>
  </r>
  <r>
    <x v="2"/>
    <s v="POWGEN - REN"/>
    <x v="11"/>
    <s v="EEU"/>
    <s v="EUR"/>
    <m/>
    <m/>
    <m/>
    <m/>
    <n v="31.00777340127944"/>
    <n v="70.582422957397597"/>
    <n v="87.956925142294395"/>
    <n v="94.347935232314697"/>
    <n v="95.452394091720009"/>
    <n v="105.19755274281621"/>
    <n v="102.24524040687341"/>
    <n v="105.52952809775769"/>
  </r>
  <r>
    <x v="2"/>
    <s v="POWGEN - REN"/>
    <x v="11"/>
    <s v="FSU"/>
    <s v="ASI"/>
    <m/>
    <m/>
    <m/>
    <m/>
    <n v="160.52654587318094"/>
    <n v="431.99699405193911"/>
    <n v="569.31247116402403"/>
    <n v="600.97809756759784"/>
    <n v="610.89295889431708"/>
    <n v="628.42052771843157"/>
    <n v="635.1300706582665"/>
    <n v="641.81755850424975"/>
  </r>
  <r>
    <x v="2"/>
    <s v="POWGEN - REN"/>
    <x v="11"/>
    <s v="IND"/>
    <s v="ASI"/>
    <m/>
    <m/>
    <m/>
    <m/>
    <n v="13.0137921870016"/>
    <n v="29.623055242809599"/>
    <n v="55.381441575196"/>
    <n v="75.242603002026996"/>
    <n v="99.33368457192941"/>
    <n v="169.31859480440971"/>
    <n v="228.19001318837661"/>
    <n v="255.1436663185454"/>
  </r>
  <r>
    <x v="2"/>
    <s v="POWGEN - REN"/>
    <x v="11"/>
    <s v="JPN"/>
    <s v="ASI"/>
    <m/>
    <m/>
    <m/>
    <m/>
    <n v="1.5476187768588798"/>
    <n v="3.5228160910307902"/>
    <n v="3.5228160910307902"/>
    <n v="3.5648687016749201"/>
    <n v="3.6223396188375299"/>
    <n v="3.62718941915954"/>
    <n v="3.5918681642591799"/>
    <n v="3.5565249074338032"/>
  </r>
  <r>
    <x v="2"/>
    <s v="POWGEN - REN"/>
    <x v="11"/>
    <s v="MEA"/>
    <s v="AFR"/>
    <m/>
    <m/>
    <m/>
    <m/>
    <n v="6.2948311775286099"/>
    <n v="14.328808162646199"/>
    <n v="16.766642964802699"/>
    <n v="18.599375611654811"/>
    <n v="19.103440010112131"/>
    <n v="22.109977665088699"/>
    <n v="22.841991373041623"/>
    <n v="21.42862688263547"/>
  </r>
  <r>
    <x v="2"/>
    <s v="POWGEN - REN"/>
    <x v="11"/>
    <s v="MEX"/>
    <s v="LAM"/>
    <m/>
    <m/>
    <m/>
    <m/>
    <n v="12.750629635243699"/>
    <n v="30.881688267985481"/>
    <n v="40.088963481260301"/>
    <n v="56.192189112455296"/>
    <n v="63.751045177754193"/>
    <n v="71.167154041878703"/>
    <n v="78.366324951165296"/>
    <n v="85.522019597951498"/>
  </r>
  <r>
    <x v="2"/>
    <s v="POWGEN - REN"/>
    <x v="11"/>
    <s v="ODA"/>
    <s v="ASI"/>
    <m/>
    <m/>
    <m/>
    <m/>
    <n v="33.661053627974603"/>
    <n v="76.622035823549695"/>
    <n v="76.622035823549695"/>
    <n v="87.958606157529161"/>
    <n v="102.4272618823226"/>
    <n v="151.13785561532569"/>
    <n v="173.88865780025159"/>
    <n v="123.580662533169"/>
  </r>
  <r>
    <x v="2"/>
    <s v="POWGEN - REN"/>
    <x v="11"/>
    <s v="SKO"/>
    <s v="ASI"/>
    <m/>
    <m/>
    <m/>
    <m/>
    <n v="1.0753140996064969"/>
    <n v="2.44771766125417"/>
    <n v="2.44771766125417"/>
    <n v="3.0582168816240198"/>
    <n v="4.2722849457866401"/>
    <n v="6.5679183189695696"/>
    <n v="7.1035746388385697"/>
    <n v="4.7471960227600807"/>
  </r>
  <r>
    <x v="2"/>
    <s v="POWGEN - REN"/>
    <x v="11"/>
    <s v="USA"/>
    <s v="NAM"/>
    <m/>
    <m/>
    <m/>
    <m/>
    <n v="102.53139295680499"/>
    <n v="233.39031959610912"/>
    <n v="286.16532516718803"/>
    <n v="310.92935050292891"/>
    <n v="334.5419512814147"/>
    <n v="381.28073166213943"/>
    <n v="388.37560790319804"/>
    <n v="405.42393588048901"/>
  </r>
  <r>
    <x v="2"/>
    <s v="POWGEN - REN"/>
    <x v="11"/>
    <s v="WEU"/>
    <s v="EUR"/>
    <m/>
    <m/>
    <m/>
    <m/>
    <n v="61.137461483768099"/>
    <n v="139.1660764913504"/>
    <n v="163.25022979794949"/>
    <n v="175.60186377488878"/>
    <n v="186.54455264787458"/>
    <n v="206.376066382299"/>
    <n v="208.32730236163502"/>
    <n v="219.19644322956901"/>
  </r>
  <r>
    <x v="2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2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2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2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2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2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2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2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2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2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2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2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2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2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2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2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n v="137.28478802109501"/>
    <n v="137.28478802109501"/>
    <n v="137.28478802109501"/>
  </r>
  <r>
    <x v="2"/>
    <s v=""/>
    <x v="2"/>
    <s v="AUS"/>
    <s v="AUS"/>
    <n v="17.14537546961623"/>
    <n v="17.14537546961623"/>
    <n v="17.14537546961623"/>
    <n v="17.971024548315853"/>
    <n v="15.541700358361915"/>
    <n v="2.2257904137724629"/>
    <n v="10.785818301614"/>
    <n v="17.463561132720301"/>
    <n v="20.0390024350814"/>
    <n v="17.1423608841577"/>
    <n v="22.559159241703099"/>
    <n v="29.0005531027813"/>
  </r>
  <r>
    <x v="2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2"/>
    <s v=""/>
    <x v="2"/>
    <s v="CHI"/>
    <s v="ASI"/>
    <n v="70.801212499663265"/>
    <n v="70.801212499663265"/>
    <n v="405.77291047420869"/>
    <n v="545.46876491673072"/>
    <n v="538.97546642855878"/>
    <n v="294.65547869858892"/>
    <m/>
    <n v="36.193186839645897"/>
    <n v="36.193186839645897"/>
    <n v="37.891982927741701"/>
    <n v="1.6987960880958299"/>
    <n v="54.012080127958903"/>
  </r>
  <r>
    <x v="2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2"/>
    <s v=""/>
    <x v="2"/>
    <s v="EEU"/>
    <s v="EUR"/>
    <n v="0.54403131115459902"/>
    <n v="4.8385870481453397"/>
    <n v="4.8385870481453397"/>
    <n v="5.2052664515613998"/>
    <n v="5.0239226811765336"/>
    <n v="0.54802317380092092"/>
    <n v="14.934426646100301"/>
    <n v="14.934426646100301"/>
    <n v="14.934426646100301"/>
    <n v="16.911073857165199"/>
    <n v="16.911073857165199"/>
    <n v="16.911073857165199"/>
  </r>
  <r>
    <x v="2"/>
    <s v=""/>
    <x v="2"/>
    <s v="FSU"/>
    <s v="ASI"/>
    <n v="36.557822622560032"/>
    <n v="36.557822622560032"/>
    <n v="36.557822622560032"/>
    <n v="36.557822622560032"/>
    <n v="31.685460228431822"/>
    <n v="98.793916603605012"/>
    <n v="136.83997950972"/>
    <n v="143.40988791065701"/>
    <n v="146.07376174004699"/>
    <n v="149.17477864063301"/>
    <n v="142.604870239696"/>
    <n v="96.306492219730799"/>
  </r>
  <r>
    <x v="2"/>
    <s v=""/>
    <x v="2"/>
    <s v="IND"/>
    <s v="ASI"/>
    <n v="32.465259791497708"/>
    <n v="32.465259791497708"/>
    <n v="323.16247975706113"/>
    <n v="323.16247975706113"/>
    <n v="318.64198706680406"/>
    <n v="136.03985462513003"/>
    <m/>
    <m/>
    <n v="21.005826502218401"/>
    <n v="88.278071992630501"/>
    <n v="88.278071992630501"/>
    <n v="67.272245490412004"/>
  </r>
  <r>
    <x v="2"/>
    <s v=""/>
    <x v="2"/>
    <s v="JPN"/>
    <s v="ASI"/>
    <n v="67.733036958045602"/>
    <n v="67.733036958045602"/>
    <n v="67.733036958045602"/>
    <n v="67.733036958045602"/>
    <n v="52.485941112924401"/>
    <n v="12.9510010537408"/>
    <n v="7.7126462502966904"/>
    <n v="17.497757507850501"/>
    <n v="31.707654605680499"/>
    <n v="23.995008355383799"/>
    <n v="19.037311298676801"/>
    <n v="18.275099812513702"/>
  </r>
  <r>
    <x v="2"/>
    <s v=""/>
    <x v="2"/>
    <s v="MEA"/>
    <s v="AFR"/>
    <n v="77.090609812596199"/>
    <n v="93.853042146649102"/>
    <n v="93.853042146649102"/>
    <n v="185.2181416966892"/>
    <n v="162.95370758646939"/>
    <n v="112.5544216434714"/>
    <n v="19.2843975853785"/>
    <n v="37.842214821935002"/>
    <n v="42.3687584194615"/>
    <n v="58.081236544108499"/>
    <n v="79.976023461433499"/>
    <n v="88.137415291253703"/>
  </r>
  <r>
    <x v="2"/>
    <s v=""/>
    <x v="2"/>
    <s v="MEX"/>
    <s v="LAM"/>
    <n v="18.869482522028971"/>
    <n v="18.869482522028971"/>
    <n v="18.869482522028971"/>
    <n v="18.869482522028971"/>
    <n v="13.829132362921751"/>
    <n v="4.6489872380283304"/>
    <n v="10.6302464730949"/>
    <n v="10.6302464730949"/>
    <n v="10.6302464730949"/>
    <n v="9.7576554730452703"/>
    <n v="9.7576554730452703"/>
    <n v="12.934691018728"/>
  </r>
  <r>
    <x v="2"/>
    <s v=""/>
    <x v="2"/>
    <s v="ODA"/>
    <s v="ASI"/>
    <n v="83.630302155542694"/>
    <n v="151.26408662136589"/>
    <n v="151.26408662136589"/>
    <n v="151.26408662136589"/>
    <n v="130.15421120345459"/>
    <n v="18.990340709518801"/>
    <n v="27.6784675432122"/>
    <n v="27.6784675432122"/>
    <n v="92.038852644524695"/>
    <n v="133.71081975205499"/>
    <n v="164.616750896106"/>
    <n v="190.60859549284399"/>
  </r>
  <r>
    <x v="2"/>
    <s v=""/>
    <x v="2"/>
    <s v="SKO"/>
    <s v="ASI"/>
    <n v="15.761856007418761"/>
    <n v="15.761856007418761"/>
    <n v="15.761856007418761"/>
    <n v="46.307729891054564"/>
    <n v="43.070073219566957"/>
    <n v="33.15198390755404"/>
    <n v="11.2290871148184"/>
    <n v="11.2290871148184"/>
    <n v="11.2290871148184"/>
    <m/>
    <m/>
    <m/>
  </r>
  <r>
    <x v="2"/>
    <s v=""/>
    <x v="2"/>
    <s v="USA"/>
    <s v="NAM"/>
    <n v="183.4524509571599"/>
    <n v="183.4524509571599"/>
    <n v="183.4524509571599"/>
    <n v="226.7822119793081"/>
    <n v="188.51400088463652"/>
    <n v="74.430652520300001"/>
    <n v="165.323645779223"/>
    <n v="165.323645779223"/>
    <n v="165.323645779223"/>
    <n v="8.7230613419851597"/>
    <n v="19.941019131536802"/>
    <n v="19.941019131536802"/>
  </r>
  <r>
    <x v="2"/>
    <s v=""/>
    <x v="2"/>
    <s v="WEU"/>
    <s v="EUR"/>
    <n v="132.3308919783484"/>
    <n v="221.5032346030537"/>
    <n v="221.5032346030537"/>
    <n v="243.07517548052539"/>
    <n v="217.73119456786708"/>
    <n v="41.037911740702896"/>
    <n v="113.44791193848501"/>
    <n v="130.500518166001"/>
    <n v="135.25945597665199"/>
    <n v="99.411889871615799"/>
    <n v="82.359283644099406"/>
    <n v="77.6003458334486"/>
  </r>
  <r>
    <x v="2"/>
    <s v=""/>
    <x v="12"/>
    <s v="AFR"/>
    <s v="AFR"/>
    <m/>
    <m/>
    <m/>
    <m/>
    <m/>
    <m/>
    <m/>
    <m/>
    <n v="51.730654005765402"/>
    <n v="279.661029007877"/>
    <n v="486.30058002321903"/>
    <n v="434.56992601745401"/>
  </r>
  <r>
    <x v="2"/>
    <s v=""/>
    <x v="12"/>
    <s v="CHI"/>
    <s v="ASI"/>
    <m/>
    <m/>
    <m/>
    <m/>
    <n v="314.91919096324602"/>
    <n v="716.84474877683704"/>
    <n v="716.84474877683704"/>
    <n v="627.49590289207094"/>
    <n v="513.46161805731094"/>
    <n v="513.46161805731094"/>
    <n v="287.89127297883101"/>
    <m/>
  </r>
  <r>
    <x v="2"/>
    <s v=""/>
    <x v="12"/>
    <s v="EEU"/>
    <s v="EUR"/>
    <m/>
    <m/>
    <m/>
    <m/>
    <m/>
    <m/>
    <n v="8.8232897405295496"/>
    <n v="23.188755341781899"/>
    <n v="35.418917228383599"/>
    <n v="52.900154005002399"/>
    <n v="58.638982436386897"/>
    <n v="77.3913714979318"/>
  </r>
  <r>
    <x v="2"/>
    <s v=""/>
    <x v="12"/>
    <s v="IND"/>
    <s v="ASI"/>
    <m/>
    <m/>
    <m/>
    <m/>
    <n v="78.803991150465194"/>
    <n v="179.38007228482999"/>
    <n v="221.86748944050501"/>
    <n v="213.85653353283899"/>
    <n v="322.09729512319302"/>
    <n v="561.46531231913798"/>
    <n v="544.700406987772"/>
    <n v="515.57466613267002"/>
  </r>
  <r>
    <x v="2"/>
    <s v=""/>
    <x v="12"/>
    <s v="JPN"/>
    <s v="ASI"/>
    <m/>
    <m/>
    <m/>
    <m/>
    <n v="8.1359459131711507"/>
    <n v="18.519703693985999"/>
    <n v="18.519703693985999"/>
    <n v="10.3837577808149"/>
    <m/>
    <m/>
    <m/>
    <m/>
  </r>
  <r>
    <x v="2"/>
    <s v=""/>
    <x v="12"/>
    <s v="MEA"/>
    <s v="AFR"/>
    <m/>
    <m/>
    <m/>
    <m/>
    <n v="54.2837502848638"/>
    <n v="151.106370157512"/>
    <n v="186.256785479499"/>
    <n v="232.35457800697901"/>
    <n v="283.20492999230902"/>
    <n v="450.39797687125099"/>
    <n v="576.40597253608996"/>
    <n v="637.44138802569398"/>
  </r>
  <r>
    <x v="2"/>
    <s v=""/>
    <x v="12"/>
    <s v="ODA"/>
    <s v="ASI"/>
    <m/>
    <m/>
    <m/>
    <m/>
    <n v="46.794629299600601"/>
    <n v="106.517752004172"/>
    <n v="106.517752004172"/>
    <n v="59.723122704570997"/>
    <m/>
    <n v="97.219536783143496"/>
    <n v="221.29903931337901"/>
    <n v="479.61439758739698"/>
  </r>
  <r>
    <x v="2"/>
    <s v=""/>
    <x v="12"/>
    <s v="SKO"/>
    <s v="ASI"/>
    <m/>
    <m/>
    <m/>
    <m/>
    <n v="1.9847330852026099"/>
    <n v="29.042877735255999"/>
    <n v="60.343767859069999"/>
    <n v="58.3590347738674"/>
    <n v="54.824905951243302"/>
    <n v="58.277339544651198"/>
    <n v="64.314222802001296"/>
    <n v="103.052094364808"/>
  </r>
  <r>
    <x v="2"/>
    <s v=""/>
    <x v="12"/>
    <s v="USA"/>
    <s v="NAM"/>
    <m/>
    <m/>
    <m/>
    <m/>
    <n v="99.786890448663101"/>
    <n v="227.143059132405"/>
    <n v="271.844946109864"/>
    <n v="419.20007126586802"/>
    <n v="534.45203721290397"/>
    <n v="489.75015023544501"/>
    <n v="260.17276566694397"/>
    <n v="39.982045819330502"/>
  </r>
  <r>
    <x v="2"/>
    <s v=""/>
    <x v="12"/>
    <s v="WEU"/>
    <s v="EUR"/>
    <m/>
    <m/>
    <m/>
    <m/>
    <m/>
    <m/>
    <n v="116.862472568767"/>
    <n v="284.37608348607199"/>
    <n v="363.51325629619998"/>
    <n v="338.10964869250802"/>
    <n v="239.848804996437"/>
    <n v="215.91563984183099"/>
  </r>
  <r>
    <x v="2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2"/>
    <s v="POWGEN - REN"/>
    <x v="3"/>
    <s v="AUS"/>
    <s v="AUS"/>
    <n v="1.6124429223744301"/>
    <n v="1.58760486902384"/>
    <n v="1.5031861356473701"/>
    <n v="4.8699665570100095"/>
    <n v="4.4729997162616728"/>
    <n v="4.076032875513337"/>
    <n v="3.6173629855907801"/>
    <m/>
    <m/>
    <m/>
    <m/>
    <m/>
  </r>
  <r>
    <x v="2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2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2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2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FSU"/>
    <s v="ASI"/>
    <n v="0.23401826484018301"/>
    <n v="0.225860984176912"/>
    <n v="0.21845256029651078"/>
    <n v="0.72933532695064773"/>
    <n v="0.67172244032876471"/>
    <n v="0.61410955370688236"/>
    <n v="0.54947471757904509"/>
    <m/>
    <n v="2.5591076515777846"/>
    <n v="7.3932221760000001"/>
    <n v="7.3932221760000001"/>
    <n v="7.3932221760000001"/>
  </r>
  <r>
    <x v="2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JPN"/>
    <s v="ASI"/>
    <n v="1.7277397260273999"/>
    <n v="3.0649297864313256"/>
    <n v="3.0594591596633753"/>
    <n v="10.555033013506877"/>
    <n v="16.171982747337957"/>
    <n v="29.184003738897022"/>
    <n v="81.335903881622997"/>
    <n v="125.28157583999999"/>
    <n v="125.28157583999999"/>
    <n v="125.28157583999999"/>
    <n v="125.28157583999999"/>
    <n v="125.28157583999999"/>
  </r>
  <r>
    <x v="2"/>
    <s v="POWGEN - REN"/>
    <x v="3"/>
    <s v="MEA"/>
    <s v="AFR"/>
    <n v="5.3652968036529698E-2"/>
    <n v="5.1882762225926006E-2"/>
    <n v="4.72072476994169E-2"/>
    <n v="4.0126424457002201E-2"/>
    <n v="2.7317616304668103E-2"/>
    <n v="1.4108808152334099E-2"/>
    <n v="8.6519375121192892E-4"/>
    <n v="1.2000000000000001E-3"/>
    <n v="1.2000000000000001E-3"/>
    <n v="1.2000000000000001E-3"/>
    <n v="1.2000000000000001E-3"/>
    <n v="1.2000000000000001E-3"/>
  </r>
  <r>
    <x v="2"/>
    <s v="POWGEN - REN"/>
    <x v="3"/>
    <s v="MEX"/>
    <s v="LAM"/>
    <n v="4.1660958904109604"/>
    <n v="4.1156612432426849"/>
    <n v="3.9407102253219852"/>
    <n v="3.6566797746338633"/>
    <n v="2.631029873528683"/>
    <n v="1.6053799724235129"/>
    <n v="0.38322514723815598"/>
    <m/>
    <m/>
    <m/>
    <m/>
    <n v="7.1863217483762503"/>
  </r>
  <r>
    <x v="2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98.9648895720953"/>
    <n v="517.19095698989202"/>
    <n v="649.15514745600001"/>
    <n v="649.15514745600001"/>
    <n v="649.15514745600001"/>
    <n v="649.15514745600001"/>
  </r>
  <r>
    <x v="2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25.185575552"/>
    <n v="125.185575552"/>
    <n v="115.5418132886667"/>
  </r>
  <r>
    <x v="2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2"/>
    <s v="POWGEN - REN"/>
    <x v="4"/>
    <s v="AFR"/>
    <s v="AFR"/>
    <n v="26.010497847680501"/>
    <n v="26.010497847680501"/>
    <n v="26.010497847680501"/>
    <n v="40.491011432265303"/>
    <n v="66.361248678828701"/>
    <n v="167.5663899358135"/>
    <n v="280.96908480264534"/>
    <n v="333.52309384957528"/>
    <n v="367.17192939751732"/>
    <n v="471.77600758620406"/>
    <n v="527.51933925140372"/>
    <n v="557.04871582955138"/>
  </r>
  <r>
    <x v="2"/>
    <s v="POWGEN - REN"/>
    <x v="4"/>
    <s v="AUS"/>
    <s v="AUS"/>
    <n v="15.8474518958036"/>
    <n v="15.8474518958036"/>
    <n v="15.85490322735888"/>
    <n v="16.512473103344888"/>
    <n v="17.030781396881288"/>
    <n v="18.546409678387914"/>
    <n v="19.242593021067293"/>
    <n v="19.803542742975907"/>
    <n v="20.194124334507499"/>
    <n v="20.320374506731604"/>
    <n v="20.399396751409029"/>
    <n v="20.399396751409029"/>
  </r>
  <r>
    <x v="2"/>
    <s v="POWGEN - REN"/>
    <x v="4"/>
    <s v="CAN"/>
    <s v="NAM"/>
    <n v="65.0328344737121"/>
    <n v="65.0328344737121"/>
    <n v="65.198859542057619"/>
    <n v="74.680129434808663"/>
    <n v="81.344246723085774"/>
    <n v="104.94214315397421"/>
    <n v="132.04481679174958"/>
    <n v="173.22312577805778"/>
    <n v="208.49524226054831"/>
    <n v="245.1144625033705"/>
    <n v="271.18120018848117"/>
    <n v="277.8272350564564"/>
  </r>
  <r>
    <x v="2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93.72046803652972"/>
  </r>
  <r>
    <x v="2"/>
    <s v="POWGEN - REN"/>
    <x v="4"/>
    <s v="CSA"/>
    <s v="LAM"/>
    <n v="128.552732041007"/>
    <n v="128.552732041007"/>
    <n v="130.7870037629724"/>
    <n v="200.68307519263072"/>
    <n v="228.59968266476463"/>
    <n v="312.8096694573257"/>
    <n v="425.88387288336918"/>
    <n v="523.14703425270341"/>
    <n v="628.63575070140223"/>
    <n v="796.19437718204881"/>
    <n v="916.05629610302879"/>
    <n v="1048.0060057121439"/>
  </r>
  <r>
    <x v="2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2.45920331695293"/>
    <n v="49.062869551654877"/>
    <n v="53.270180507175517"/>
    <n v="57.422366620048869"/>
    <n v="61.602115154245837"/>
    <n v="66.325777578583285"/>
  </r>
  <r>
    <x v="2"/>
    <s v="POWGEN - REN"/>
    <x v="4"/>
    <s v="FSU"/>
    <s v="ASI"/>
    <n v="70.484254749868597"/>
    <n v="70.484254749868597"/>
    <n v="70.484254749868597"/>
    <n v="72.981129910002394"/>
    <n v="98.628247446988809"/>
    <n v="204.9714206737977"/>
    <n v="269.21415821867458"/>
    <n v="305.67479210756039"/>
    <n v="342.88040927113087"/>
    <n v="360.79344294896924"/>
    <n v="408.42980495705956"/>
    <n v="479.44972488105572"/>
  </r>
  <r>
    <x v="2"/>
    <s v="POWGEN - REN"/>
    <x v="4"/>
    <s v="IND"/>
    <s v="ASI"/>
    <n v="31.7851376496791"/>
    <n v="31.7851376496791"/>
    <n v="32.060647731763638"/>
    <n v="63.359359606531157"/>
    <n v="69.306545913241621"/>
    <n v="88.352833032718664"/>
    <n v="111.38718187010265"/>
    <n v="145.76155224018879"/>
    <n v="165.05421453316319"/>
    <n v="183.21829928283339"/>
    <n v="201.9466728041557"/>
    <n v="220.67504632547798"/>
  </r>
  <r>
    <x v="2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41.659058419929679"/>
    <n v="47.930988222691454"/>
    <n v="48.121740979774415"/>
  </r>
  <r>
    <x v="2"/>
    <s v="POWGEN - REN"/>
    <x v="4"/>
    <s v="MEA"/>
    <s v="AFR"/>
    <n v="22.4557537336844"/>
    <n v="22.4557537336844"/>
    <n v="22.632820952108439"/>
    <n v="29.949002791713568"/>
    <n v="32.155004911600486"/>
    <n v="37.844898382360434"/>
    <n v="49.617773210920191"/>
    <n v="50.435750192949087"/>
    <n v="59.078654208214317"/>
    <n v="83.394910569331316"/>
    <n v="84.212887551360197"/>
    <n v="85.256856493916672"/>
  </r>
  <r>
    <x v="2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874082328057282"/>
    <n v="14.656696739320035"/>
    <n v="17.439311150582782"/>
    <n v="20.22192556184552"/>
    <n v="22.955150963433958"/>
    <n v="25.957223280999283"/>
  </r>
  <r>
    <x v="2"/>
    <s v="POWGEN - REN"/>
    <x v="4"/>
    <s v="ODA"/>
    <s v="ASI"/>
    <n v="34.404832192626401"/>
    <n v="34.404832192626401"/>
    <n v="34.979142398716419"/>
    <n v="63.857613981738027"/>
    <n v="85.260483126885845"/>
    <n v="118.96960508375841"/>
    <n v="140.60614090580961"/>
    <n v="186.72232033943459"/>
    <n v="232.4754986990749"/>
    <n v="279.27686836605181"/>
    <n v="324.34485649234034"/>
    <n v="370.27953538897356"/>
  </r>
  <r>
    <x v="2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8.2882463043684105"/>
    <n v="9.1629018569290199"/>
    <n v="9.6421801852684901"/>
    <n v="14.520343311226968"/>
    <n v="14.761096246651149"/>
    <n v="24.0566480983947"/>
  </r>
  <r>
    <x v="2"/>
    <s v="POWGEN - REN"/>
    <x v="4"/>
    <s v="USA"/>
    <s v="NAM"/>
    <n v="77.951632792036406"/>
    <n v="77.951632792036406"/>
    <n v="77.951632792036406"/>
    <n v="85.712203701817543"/>
    <n v="93.745022720411214"/>
    <n v="135.69051503846978"/>
    <n v="164.91709949536491"/>
    <n v="284.12582081201941"/>
    <n v="361.610726931459"/>
    <n v="440.0219340401465"/>
    <n v="559.72883368492865"/>
    <n v="614.40216401160922"/>
  </r>
  <r>
    <x v="2"/>
    <s v="POWGEN - REN"/>
    <x v="4"/>
    <s v="WEU"/>
    <s v="EUR"/>
    <n v="103.223597460593"/>
    <n v="103.223597460593"/>
    <n v="103.223597460593"/>
    <n v="109.93466454710402"/>
    <n v="114.54826893873958"/>
    <n v="126.48588928329195"/>
    <n v="141.47256873789698"/>
    <n v="191.68127713599213"/>
    <n v="233.50115167594848"/>
    <n v="291.17059751425143"/>
    <n v="316.10903791527181"/>
    <n v="317.67358319685474"/>
  </r>
  <r>
    <x v="2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2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2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2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2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2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2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64.267003410082651"/>
    <n v="58.441175338456731"/>
    <n v="53.868816691130306"/>
  </r>
  <r>
    <x v="2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2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2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2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2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2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6.208555815016268"/>
    <n v="75.871635987504519"/>
  </r>
  <r>
    <x v="2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2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60.23033101387605"/>
    <n v="160.6487430907541"/>
  </r>
  <r>
    <x v="2"/>
    <s v=""/>
    <x v="6"/>
    <s v="AFR"/>
    <s v="AFR"/>
    <n v="29.6489726027397"/>
    <n v="29.658599719671663"/>
    <n v="29.658599719671663"/>
    <n v="29.672724575606107"/>
    <n v="19.780106591094242"/>
    <n v="9.8829908675799008"/>
    <m/>
    <n v="0.322306951182674"/>
    <n v="0.40469698683051603"/>
    <n v="8.2390035647841905E-2"/>
    <m/>
    <m/>
  </r>
  <r>
    <x v="2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2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2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2"/>
    <s v=""/>
    <x v="6"/>
    <s v="CSA"/>
    <s v="LAM"/>
    <n v="45.573059360730603"/>
    <n v="45.618284197017132"/>
    <n v="45.618284197017132"/>
    <n v="45.618284197017132"/>
    <n v="30.3820395738204"/>
    <n v="15.1910197869102"/>
    <m/>
    <m/>
    <n v="0.31379027653542801"/>
    <n v="0.31379027653542801"/>
    <m/>
    <m/>
  </r>
  <r>
    <x v="2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2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2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2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2"/>
    <s v=""/>
    <x v="6"/>
    <s v="MEA"/>
    <s v="AFR"/>
    <n v="42.193185809624197"/>
    <n v="72"/>
    <n v="72"/>
    <n v="72"/>
    <n v="28.313884140155832"/>
    <n v="14.439990809908085"/>
    <n v="0.61348782540692004"/>
    <n v="0.98336183065905103"/>
    <n v="1.5029854768922699"/>
    <n v="1.83633715211733"/>
    <n v="3.5134088846763998"/>
    <n v="6.2451755757394602"/>
  </r>
  <r>
    <x v="2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2"/>
    <s v=""/>
    <x v="6"/>
    <s v="ODA"/>
    <s v="ASI"/>
    <n v="25.965981735159801"/>
    <n v="65"/>
    <n v="65"/>
    <n v="65"/>
    <n v="17.408836717080565"/>
    <n v="8.7535094720273339"/>
    <n v="0.13646079371105199"/>
    <n v="0.13646079371105199"/>
    <m/>
    <m/>
    <m/>
    <m/>
  </r>
  <r>
    <x v="2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2"/>
    <s v=""/>
    <x v="6"/>
    <s v="USA"/>
    <s v="NAM"/>
    <n v="66.615867579908695"/>
    <n v="67.023201001512106"/>
    <n v="67.458606190932827"/>
    <n v="67.458606190932827"/>
    <n v="45.017857191765927"/>
    <n v="22.2052891933029"/>
    <n v="1.64721046810855"/>
    <n v="22.4436528288918"/>
    <n v="34.338141047693902"/>
    <n v="53.147076606471003"/>
    <n v="81.799487886082304"/>
    <n v="131.636847221963"/>
  </r>
  <r>
    <x v="2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2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35029380003372329"/>
    <n v="2.1693268802097099"/>
    <n v="13.432300256285799"/>
    <n v="83.169662733457599"/>
    <n v="514.96502998547396"/>
    <n v="683.13010901747407"/>
  </r>
  <r>
    <x v="2"/>
    <s v="POWGEN - REN"/>
    <x v="7"/>
    <s v="AUS"/>
    <s v="AUS"/>
    <n v="6.2785388127853904E-3"/>
    <n v="6.2785388127853904E-3"/>
    <n v="2.9999999999999978"/>
    <n v="2.9996000000000032"/>
    <n v="9.714951724052499"/>
    <n v="60.15282043167349"/>
    <n v="127.37638500478404"/>
    <n v="128.83882219646361"/>
    <n v="128.83842219646348"/>
    <n v="128.83802219646378"/>
    <n v="128.83762219646371"/>
    <n v="128.83722219646381"/>
  </r>
  <r>
    <x v="2"/>
    <s v="POWGEN - REN"/>
    <x v="7"/>
    <s v="CAN"/>
    <s v="NAM"/>
    <n v="9.7031963470319595E-3"/>
    <n v="9.7031963470319612E-3"/>
    <n v="9.7031963470319595E-3"/>
    <n v="3.4825129350364996"/>
    <n v="5.9710393350943658"/>
    <n v="36.971501730686803"/>
    <n v="228.91819385671789"/>
    <n v="581.35385166101469"/>
    <n v="642.02074607000998"/>
    <n v="642.02034607000996"/>
    <n v="642.01994607000995"/>
    <n v="642.01954607000994"/>
  </r>
  <r>
    <x v="2"/>
    <s v="POWGEN - REN"/>
    <x v="7"/>
    <s v="CHI"/>
    <s v="ASI"/>
    <m/>
    <n v="0.22"/>
    <n v="7"/>
    <n v="28.012588913277799"/>
    <n v="28.011788912077808"/>
    <n v="28.011388912077798"/>
    <n v="28.010988912077799"/>
    <n v="75.741391765170903"/>
    <n v="468.97113407567599"/>
    <n v="800.60741471292295"/>
    <n v="872.59420563746903"/>
    <n v="944.58099656201512"/>
  </r>
  <r>
    <x v="2"/>
    <s v="POWGEN - REN"/>
    <x v="7"/>
    <s v="CSA"/>
    <s v="LAM"/>
    <m/>
    <m/>
    <n v="5.6260603980782399E-2"/>
    <n v="5.6260603980782399E-2"/>
    <n v="0.34875083081403302"/>
    <n v="3.9840007686862893"/>
    <n v="24.668282666344421"/>
    <n v="152.73990426326401"/>
    <n v="945.72562838073702"/>
    <n v="5855.6842188421433"/>
    <n v="7602.8165147761783"/>
    <n v="7647.7890036247682"/>
  </r>
  <r>
    <x v="2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8.1746222423351504"/>
    <n v="50.615506277227702"/>
    <n v="68.203868372097205"/>
    <n v="76.103500761034994"/>
  </r>
  <r>
    <x v="2"/>
    <s v="POWGEN - REN"/>
    <x v="7"/>
    <s v="IND"/>
    <s v="ASI"/>
    <m/>
    <n v="0.14000000000000001"/>
    <n v="0.32831530542210002"/>
    <n v="4.9995849999999997"/>
    <n v="4.9987849987999997"/>
    <n v="4.9983849988000006"/>
    <n v="4.9979849987999998"/>
    <n v="7.8416020927069203"/>
    <n v="48.553533287381498"/>
    <n v="300.63108049169102"/>
    <n v="582.67743260318605"/>
    <n v="2504.9070155348154"/>
  </r>
  <r>
    <x v="2"/>
    <s v="POWGEN - REN"/>
    <x v="7"/>
    <s v="JPN"/>
    <s v="ASI"/>
    <m/>
    <n v="2.15"/>
    <n v="7"/>
    <n v="7"/>
    <n v="6.9991999988"/>
    <n v="6.9987999988"/>
    <n v="6.9983999988000001"/>
    <n v="6.9979999988000001"/>
    <n v="15.80334262085456"/>
    <n v="97.850532101211599"/>
    <n v="190.490919047674"/>
    <n v="190.49051904767401"/>
  </r>
  <r>
    <x v="2"/>
    <s v="POWGEN - REN"/>
    <x v="7"/>
    <s v="MEA"/>
    <s v="AFR"/>
    <n v="5.7077625570776296E-4"/>
    <n v="5.7077625570776263E-4"/>
    <n v="0.11252120796156452"/>
    <n v="0.11244162473558139"/>
    <n v="0.11164162353558195"/>
    <n v="0.11124162353558213"/>
    <n v="0.13649749792954599"/>
    <n v="0.84555652949683602"/>
    <n v="5.2358631608837003"/>
    <n v="32.419484635945999"/>
    <n v="32.419084635946"/>
    <n v="32.418684635946001"/>
  </r>
  <r>
    <x v="2"/>
    <s v="POWGEN - REN"/>
    <x v="7"/>
    <s v="MEX"/>
    <s v="LAM"/>
    <m/>
    <m/>
    <n v="5.6260603980782399E-2"/>
    <n v="5.6260603980782399E-2"/>
    <n v="0.34875083081403302"/>
    <n v="2.1597732214935101"/>
    <n v="13.3731465196455"/>
    <n v="55.787814679115399"/>
    <n v="63.899256546216598"/>
    <n v="66.461062738966604"/>
    <n v="66.460662738966576"/>
    <n v="66.460262738966577"/>
  </r>
  <r>
    <x v="2"/>
    <s v="POWGEN - REN"/>
    <x v="7"/>
    <s v="ODA"/>
    <s v="ASI"/>
    <m/>
    <m/>
    <m/>
    <m/>
    <n v="4.0000000000000002E-4"/>
    <n v="0.36569242394392998"/>
    <n v="2.2646711007293701"/>
    <n v="14.0226465391427"/>
    <n v="86.824931314851398"/>
    <n v="144.088548949239"/>
    <n v="144.08814894923901"/>
    <n v="228.310502283105"/>
  </r>
  <r>
    <x v="2"/>
    <s v="POWGEN - REN"/>
    <x v="7"/>
    <s v="SKO"/>
    <s v="ASI"/>
    <n v="5.7077625570776296E-4"/>
    <n v="0.44999999999999996"/>
    <n v="0.69362388469457847"/>
    <n v="0.69354430146859536"/>
    <n v="0.69274430026859524"/>
    <n v="1.1304781759888631"/>
    <n v="7.0000228969985603"/>
    <n v="43.342696728979917"/>
    <n v="268.3669539818618"/>
    <n v="295.62598321257371"/>
    <n v="330.51369552708661"/>
    <n v="450.84969918920149"/>
  </r>
  <r>
    <x v="2"/>
    <s v="POWGEN - REN"/>
    <x v="7"/>
    <s v="USA"/>
    <s v="NAM"/>
    <n v="0.24931506849315099"/>
    <n v="1.1499999999999999"/>
    <n v="7.9999999999999973"/>
    <n v="9.999569999999995"/>
    <n v="23.39233484715982"/>
    <n v="23.391934847159813"/>
    <n v="103.607579628587"/>
    <n v="641.51122442303006"/>
    <n v="1329.922508313804"/>
    <n v="1409.9201940553012"/>
    <n v="1409.9197940553008"/>
    <n v="1409.9193940553009"/>
  </r>
  <r>
    <x v="2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333.12363102230302"/>
    <n v="398.58138540017501"/>
    <n v="398.58098540017511"/>
    <n v="398.58058540017396"/>
    <n v="398.58018540017429"/>
  </r>
  <r>
    <x v="2"/>
    <s v="POWGEN - REN"/>
    <x v="8"/>
    <s v="AFR"/>
    <s v="AFR"/>
    <m/>
    <m/>
    <m/>
    <m/>
    <n v="4.0000000000000002E-4"/>
    <n v="1.2222728421083899"/>
    <n v="7.5683912745928597"/>
    <n v="46.861883913870997"/>
    <n v="290.15683345179502"/>
    <n v="1796.5750338917301"/>
    <n v="2292.5624455285501"/>
    <n v="2772.0783475491899"/>
  </r>
  <r>
    <x v="2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2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500.00189999999998"/>
  </r>
  <r>
    <x v="2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43.963189193600698"/>
    <n v="272.20887977488002"/>
  </r>
  <r>
    <x v="2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2"/>
    <s v="POWGEN - REN"/>
    <x v="8"/>
    <s v="MEA"/>
    <s v="AFR"/>
    <m/>
    <m/>
    <m/>
    <m/>
    <n v="4.0000000000000002E-4"/>
    <n v="0.62190976499560202"/>
    <n v="3.8511013433694901"/>
    <n v="23.8454044540944"/>
    <n v="147.64485926527601"/>
    <n v="914.17845269293002"/>
    <n v="1152.2180571036799"/>
    <n v="1266.8278051321099"/>
  </r>
  <r>
    <x v="2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2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2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2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2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2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2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2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33.042675841751603"/>
    <n v="53.823437132978"/>
    <n v="63.287231093225103"/>
    <n v="70.800977624987894"/>
  </r>
  <r>
    <x v="2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91.59752772976998"/>
  </r>
  <r>
    <x v="2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2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2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2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2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2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2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2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2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2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2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2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640.4764084231301"/>
  </r>
  <r>
    <x v="3"/>
    <s v="POWGEN - REN"/>
    <x v="0"/>
    <s v="AFR"/>
    <s v="AFR"/>
    <m/>
    <m/>
    <m/>
    <m/>
    <n v="48.517371091032402"/>
    <n v="48.517371091032402"/>
    <n v="48.517371091032402"/>
    <m/>
    <m/>
    <m/>
    <m/>
    <m/>
  </r>
  <r>
    <x v="3"/>
    <s v="POWGEN - REN"/>
    <x v="0"/>
    <s v="AUS"/>
    <s v="AUS"/>
    <n v="0.199086757990868"/>
    <n v="0.19214710068513899"/>
    <n v="0.174797957420815"/>
    <n v="3.746576281751798"/>
    <n v="28.58543676463556"/>
    <n v="32.986256306935658"/>
    <n v="29.33770624398246"/>
    <n v="10.97831923659211"/>
    <n v="6.5284865848927103"/>
    <n v="6.5284865848927103"/>
    <m/>
    <m/>
  </r>
  <r>
    <x v="3"/>
    <s v="POWGEN - REN"/>
    <x v="0"/>
    <s v="CAN"/>
    <s v="NAM"/>
    <m/>
    <m/>
    <m/>
    <m/>
    <n v="21.756607563409801"/>
    <n v="27.323527141877801"/>
    <n v="27.323527141877801"/>
    <n v="12.095406163360639"/>
    <n v="6.5284865848927103"/>
    <n v="6.5284865848927103"/>
    <n v="2.9182088111650799"/>
    <n v="2.9182088111650799"/>
  </r>
  <r>
    <x v="3"/>
    <s v="POWGEN - REN"/>
    <x v="0"/>
    <s v="CHI"/>
    <s v="ASI"/>
    <n v="1.8264840182648401"/>
    <n v="1.7628174374783301"/>
    <n v="1.60365098551206"/>
    <n v="57.622190013756899"/>
    <n v="95.912804213807988"/>
    <n v="119.19585373561259"/>
    <n v="79.720419500970806"/>
    <n v="40.980143746797701"/>
    <n v="17.247432670870701"/>
    <m/>
    <m/>
    <m/>
  </r>
  <r>
    <x v="3"/>
    <s v="POWGEN - REN"/>
    <x v="0"/>
    <s v="CSA"/>
    <s v="LAM"/>
    <n v="4.3378995433789997"/>
    <n v="4.1866914140110403"/>
    <n v="10.34019827782085"/>
    <n v="9.7353657603490298"/>
    <n v="47.389593697077345"/>
    <n v="48.330444272993979"/>
    <n v="48.891062854998125"/>
    <n v="11.66806398819314"/>
    <n v="6.1271271345585099"/>
    <n v="1.49917526096308"/>
    <m/>
    <m/>
  </r>
  <r>
    <x v="3"/>
    <s v="POWGEN - REN"/>
    <x v="0"/>
    <s v="EEU"/>
    <s v="EUR"/>
    <n v="0.68493150684931503"/>
    <n v="0.661056539054375"/>
    <n v="0.60136911956702399"/>
    <n v="2.537925329698933"/>
    <n v="43.828052625717184"/>
    <n v="59.198219377898255"/>
    <n v="56.997540213790828"/>
    <n v="15.53878983497685"/>
    <m/>
    <n v="0.78163599176489396"/>
    <n v="3.9031826731858699"/>
    <n v="7.3895954299481801"/>
  </r>
  <r>
    <x v="3"/>
    <s v="POWGEN - REN"/>
    <x v="0"/>
    <s v="FSU"/>
    <s v="ASI"/>
    <n v="0.68493150684931503"/>
    <n v="0.661056539054375"/>
    <n v="0.60136911956702399"/>
    <n v="0.50586924838726299"/>
    <n v="80.2388685317963"/>
    <n v="87.331580559740246"/>
    <n v="87.162957476944499"/>
    <n v="7.2613351107397204"/>
    <m/>
    <m/>
    <m/>
    <m/>
  </r>
  <r>
    <x v="3"/>
    <s v="POWGEN - REN"/>
    <x v="0"/>
    <s v="IND"/>
    <s v="ASI"/>
    <n v="0.45662100456621002"/>
    <n v="0.44070435936958302"/>
    <n v="0.40091274637801599"/>
    <n v="2.3268801724159482"/>
    <n v="43.555021481195446"/>
    <n v="47.000831002666047"/>
    <n v="44.898781607311101"/>
    <n v="3.5582249100010701"/>
    <m/>
    <m/>
    <m/>
    <m/>
  </r>
  <r>
    <x v="3"/>
    <s v="POWGEN - REN"/>
    <x v="0"/>
    <s v="JPN"/>
    <s v="ASI"/>
    <n v="0.932077625570776"/>
    <n v="0.899587773563161"/>
    <n v="0.81836314354412498"/>
    <n v="0.68840373551366696"/>
    <n v="4.8795951499271517"/>
    <n v="5.6399942068364215"/>
    <n v="5.4105262949985331"/>
    <n v="0.98986696874715896"/>
    <m/>
    <m/>
    <m/>
    <m/>
  </r>
  <r>
    <x v="3"/>
    <s v="POWGEN - REN"/>
    <x v="0"/>
    <s v="MEA"/>
    <s v="AFR"/>
    <m/>
    <m/>
    <m/>
    <n v="0.471048609655698"/>
    <n v="4.5096740378415179"/>
    <n v="4.5096740378415179"/>
    <n v="4.4431856540342238"/>
    <n v="0.40456022584840401"/>
    <n v="0.40456022584840401"/>
    <m/>
    <m/>
    <m/>
  </r>
  <r>
    <x v="3"/>
    <s v="POWGEN - REN"/>
    <x v="0"/>
    <s v="MEX"/>
    <s v="LAM"/>
    <m/>
    <m/>
    <m/>
    <n v="3.065986586248107"/>
    <n v="12.352218855050026"/>
    <n v="13.489721500971719"/>
    <n v="15.814718853694579"/>
    <n v="6.5284865848927103"/>
    <n v="6.5284865848927103"/>
    <n v="6.5284865848927103"/>
    <n v="6.5284865848927103"/>
    <n v="5.5892829037410499"/>
  </r>
  <r>
    <x v="3"/>
    <s v="POWGEN - REN"/>
    <x v="0"/>
    <s v="ODA"/>
    <s v="ASI"/>
    <n v="1.3698630136986301"/>
    <n v="1.32211307810875"/>
    <n v="1.20273823913405"/>
    <n v="1.01173849677453"/>
    <n v="63.361110659478015"/>
    <n v="70.117642576768503"/>
    <n v="69.780396411176994"/>
    <n v="7.0937780828819799"/>
    <m/>
    <m/>
    <m/>
    <m/>
  </r>
  <r>
    <x v="3"/>
    <s v="POWGEN - REN"/>
    <x v="0"/>
    <s v="SKO"/>
    <s v="ASI"/>
    <n v="2.96803652968037E-2"/>
    <n v="2.8645783359023E-2"/>
    <n v="2.6059328514571101E-2"/>
    <n v="2.1921000763448099E-2"/>
    <n v="0.25000957546896441"/>
    <n v="0.24270257521448171"/>
    <n v="0.23539557495999902"/>
    <m/>
    <m/>
    <m/>
    <m/>
    <m/>
  </r>
  <r>
    <x v="3"/>
    <s v="POWGEN - REN"/>
    <x v="0"/>
    <s v="USA"/>
    <s v="NAM"/>
    <n v="6.79771689497717"/>
    <n v="6.56076579793499"/>
    <n v="5.9683880553295303"/>
    <n v="19.397874051820491"/>
    <n v="160.81260050109617"/>
    <n v="197.0397056872385"/>
    <n v="198.54796943277341"/>
    <n v="55.459715094444107"/>
    <n v="17.559082019248098"/>
    <m/>
    <m/>
    <m/>
  </r>
  <r>
    <x v="3"/>
    <s v="POWGEN - REN"/>
    <x v="0"/>
    <s v="WEU"/>
    <s v="EUR"/>
    <n v="2.9127853881278498"/>
    <n v="2.8112531084185699"/>
    <n v="2.5574224091453601"/>
    <n v="14.34983023656523"/>
    <n v="67.016759084669275"/>
    <n v="75.425547707433296"/>
    <n v="62.509912997740322"/>
    <n v="9.1258863862002002"/>
    <m/>
    <m/>
    <m/>
    <m/>
  </r>
  <r>
    <x v="3"/>
    <s v="POWGEN - REN"/>
    <x v="11"/>
    <s v="AFR"/>
    <s v="AFR"/>
    <m/>
    <m/>
    <m/>
    <m/>
    <n v="1.0004029999999999"/>
    <n v="7.19463469217823"/>
    <n v="45.547684669422495"/>
    <n v="111.05234162932031"/>
    <n v="229.15091011765389"/>
    <n v="323.78001149095411"/>
    <n v="348.01636286277903"/>
    <n v="747.83622954285693"/>
  </r>
  <r>
    <x v="3"/>
    <s v="POWGEN - REN"/>
    <x v="11"/>
    <s v="AUS"/>
    <s v="AUS"/>
    <m/>
    <m/>
    <m/>
    <m/>
    <n v="1.0004029999999999"/>
    <n v="7.19463469217823"/>
    <n v="45.547684669422488"/>
    <n v="214.6829475228574"/>
    <n v="373.37964829745601"/>
    <n v="335.02659832021152"/>
    <n v="261.64171501286648"/>
    <n v="276.51958848420429"/>
  </r>
  <r>
    <x v="3"/>
    <s v="POWGEN - REN"/>
    <x v="11"/>
    <s v="CAN"/>
    <s v="NAM"/>
    <m/>
    <m/>
    <m/>
    <m/>
    <n v="1.0004029999999999"/>
    <n v="7.19463469217823"/>
    <n v="45.547684669422601"/>
    <n v="130.02901865444849"/>
    <n v="180.68347063031268"/>
    <n v="172.217740009675"/>
    <n v="181.52880698148891"/>
    <n v="196.97913739418649"/>
  </r>
  <r>
    <x v="3"/>
    <s v="POWGEN - REN"/>
    <x v="11"/>
    <s v="CHI"/>
    <s v="ASI"/>
    <m/>
    <m/>
    <m/>
    <m/>
    <n v="1.0004029999999999"/>
    <n v="9.81298536180676"/>
    <n v="61.759821877177004"/>
    <n v="169.64033251958659"/>
    <n v="230.84088871585141"/>
    <n v="236.51575881842311"/>
    <n v="245.80572951540597"/>
    <n v="253.868226299458"/>
  </r>
  <r>
    <x v="3"/>
    <s v="POWGEN - REN"/>
    <x v="11"/>
    <s v="CSA"/>
    <s v="LAM"/>
    <m/>
    <m/>
    <m/>
    <m/>
    <n v="1.0004029999999999"/>
    <n v="7.19463469217823"/>
    <n v="45.547684669422601"/>
    <n v="98.978113175097505"/>
    <n v="239.34715302145202"/>
    <n v="618.39852401759902"/>
    <n v="886.00504666583402"/>
    <n v="739.44177512729993"/>
  </r>
  <r>
    <x v="3"/>
    <s v="POWGEN - REN"/>
    <x v="11"/>
    <s v="EEU"/>
    <s v="EUR"/>
    <m/>
    <m/>
    <m/>
    <m/>
    <n v="1.0004029999999999"/>
    <n v="7.19463469217823"/>
    <n v="45.547684669422566"/>
    <n v="91.418365727257893"/>
    <n v="96.9474808702563"/>
    <n v="98.970361232620505"/>
    <n v="102.24524040687351"/>
    <n v="105.52952809775761"/>
  </r>
  <r>
    <x v="3"/>
    <s v="POWGEN - REN"/>
    <x v="11"/>
    <s v="FSU"/>
    <s v="ASI"/>
    <m/>
    <m/>
    <m/>
    <m/>
    <n v="1.0004029999999999"/>
    <n v="14.79041322985"/>
    <n v="92.578743297609407"/>
    <n v="574.22357981582786"/>
    <n v="1075.7298717886204"/>
    <n v="997.94154172086132"/>
    <n v="635.1300706582665"/>
    <n v="641.81755850424986"/>
  </r>
  <r>
    <x v="3"/>
    <s v="POWGEN - REN"/>
    <x v="11"/>
    <s v="IND"/>
    <s v="ASI"/>
    <m/>
    <m/>
    <m/>
    <m/>
    <n v="1.0004029999999999"/>
    <n v="7.19463469217823"/>
    <n v="42.543378771567063"/>
    <n v="78.647941419739368"/>
    <n v="137.32565952555859"/>
    <n v="197.85735825295458"/>
    <n v="229.84159770447661"/>
    <n v="257.61416853526669"/>
  </r>
  <r>
    <x v="3"/>
    <s v="POWGEN - REN"/>
    <x v="11"/>
    <s v="JPN"/>
    <s v="ASI"/>
    <m/>
    <m/>
    <m/>
    <m/>
    <n v="1.0004029999999999"/>
    <n v="2.9088968039600003"/>
    <n v="3.7151211853336399"/>
    <n v="3.7022742009508702"/>
    <n v="3.6600952512184302"/>
    <n v="3.62718941915954"/>
    <n v="3.5918681642591803"/>
    <n v="3.5565249074338023"/>
  </r>
  <r>
    <x v="3"/>
    <s v="POWGEN - REN"/>
    <x v="11"/>
    <s v="MEA"/>
    <s v="AFR"/>
    <m/>
    <m/>
    <m/>
    <m/>
    <n v="1.0004029999999999"/>
    <n v="7.194634692178222"/>
    <n v="14.887829062365441"/>
    <n v="18.563093531547199"/>
    <n v="19.109974667203439"/>
    <n v="21.450024308034109"/>
    <n v="24.559263618503827"/>
    <n v="45.721231388014651"/>
  </r>
  <r>
    <x v="3"/>
    <s v="POWGEN - REN"/>
    <x v="11"/>
    <s v="MEX"/>
    <s v="LAM"/>
    <m/>
    <m/>
    <m/>
    <m/>
    <n v="1.0004029999999999"/>
    <n v="7.1946346921782265"/>
    <n v="37.154653150096401"/>
    <n v="66.381684630069103"/>
    <n v="65.290070798952499"/>
    <n v="71.167154041878689"/>
    <n v="78.366324951165211"/>
    <n v="85.522019597951498"/>
  </r>
  <r>
    <x v="3"/>
    <s v="POWGEN - REN"/>
    <x v="11"/>
    <s v="ODA"/>
    <s v="ASI"/>
    <m/>
    <m/>
    <m/>
    <m/>
    <n v="1.0004029999999999"/>
    <n v="7.19463469217823"/>
    <n v="45.547684669422502"/>
    <n v="85.486587549909103"/>
    <n v="140.1063418507625"/>
    <n v="188.82504340091032"/>
    <n v="173.88865780025151"/>
    <n v="130.85892073516601"/>
  </r>
  <r>
    <x v="3"/>
    <s v="POWGEN - REN"/>
    <x v="11"/>
    <s v="SKO"/>
    <s v="ASI"/>
    <m/>
    <m/>
    <m/>
    <m/>
    <n v="1.000402999999999"/>
    <n v="2.2771989062244602"/>
    <n v="2.5211881325958601"/>
    <n v="3.0582168816240198"/>
    <n v="3.3461840325198202"/>
    <n v="3.7961699465396102"/>
    <n v="4.00308886939444"/>
    <n v="3.5341960359715703"/>
  </r>
  <r>
    <x v="3"/>
    <s v="POWGEN - REN"/>
    <x v="11"/>
    <s v="USA"/>
    <s v="NAM"/>
    <m/>
    <m/>
    <m/>
    <m/>
    <n v="1.0004029999999999"/>
    <n v="8.8302545302874407"/>
    <n v="55.675011594243401"/>
    <n v="307.84699217772248"/>
    <n v="560.45454524643696"/>
    <n v="513.609788182481"/>
    <n v="381.78853921138898"/>
    <n v="405.42393588049003"/>
  </r>
  <r>
    <x v="3"/>
    <s v="POWGEN - REN"/>
    <x v="11"/>
    <s v="WEU"/>
    <s v="EUR"/>
    <m/>
    <m/>
    <m/>
    <m/>
    <n v="1.0004029999999999"/>
    <n v="7.19463469217823"/>
    <n v="45.547684669422601"/>
    <n v="174.57040885827189"/>
    <n v="282.072216019785"/>
    <n v="243.71916604254"/>
    <n v="208.3273023616357"/>
    <n v="219.19644322956998"/>
  </r>
  <r>
    <x v="3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3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3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3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3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3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3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3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3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3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3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3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3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3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3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3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18.1933851079914"/>
    <n v="18.1933851079914"/>
    <n v="136.82012995831801"/>
    <n v="137.46466057614199"/>
  </r>
  <r>
    <x v="3"/>
    <s v=""/>
    <x v="2"/>
    <s v="AUS"/>
    <s v="AUS"/>
    <n v="17.14537546961623"/>
    <n v="17.14537546961623"/>
    <n v="17.14537546961623"/>
    <n v="17.971024548315853"/>
    <n v="15.541700358361915"/>
    <n v="2.2257904137724629"/>
    <m/>
    <n v="14.5431503923864"/>
    <n v="14.5431503923864"/>
    <n v="14.5431503923864"/>
    <n v="25.598379734089601"/>
    <n v="29.254902442227401"/>
  </r>
  <r>
    <x v="3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3"/>
    <s v=""/>
    <x v="2"/>
    <s v="CHI"/>
    <s v="ASI"/>
    <n v="70.801212499663265"/>
    <n v="70.801212499663265"/>
    <n v="405.77291047420869"/>
    <n v="545.46876491673072"/>
    <n v="1138.5282027245728"/>
    <n v="894.20821499460294"/>
    <n v="599.55273629601402"/>
    <m/>
    <m/>
    <m/>
    <m/>
    <n v="17.210268753836999"/>
  </r>
  <r>
    <x v="3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3"/>
    <s v=""/>
    <x v="2"/>
    <s v="EEU"/>
    <s v="EUR"/>
    <n v="0.54403131115459902"/>
    <n v="4.8385870481453397"/>
    <n v="4.8385870481453397"/>
    <n v="5.2052664515613998"/>
    <n v="5.0239226811765336"/>
    <n v="0.54802317380092092"/>
    <n v="0.43739783700616702"/>
    <n v="0.43739783700616702"/>
    <n v="0.43739783700616702"/>
    <n v="1.9822252357060901"/>
    <n v="1.9822252357060901"/>
    <n v="5.2482599234384404"/>
  </r>
  <r>
    <x v="3"/>
    <s v=""/>
    <x v="2"/>
    <s v="FSU"/>
    <s v="ASI"/>
    <n v="36.557822622560032"/>
    <n v="36.557822622560032"/>
    <n v="36.557822622560032"/>
    <n v="36.557822622560032"/>
    <n v="31.685460228431822"/>
    <n v="2.5815938247445098"/>
    <n v="63.5908466945558"/>
    <n v="102.650423914928"/>
    <n v="102.650423914928"/>
    <n v="39.059577220372503"/>
    <n v="94.858892712294207"/>
    <n v="94.858892712294207"/>
  </r>
  <r>
    <x v="3"/>
    <s v=""/>
    <x v="2"/>
    <s v="IND"/>
    <s v="ASI"/>
    <n v="32.465259791497708"/>
    <n v="32.465259791497708"/>
    <n v="323.16247975706113"/>
    <n v="323.16247975706113"/>
    <n v="432.92341600999606"/>
    <n v="259.39433896151104"/>
    <n v="123.35448433638101"/>
    <n v="9.0730553931887208"/>
    <n v="64.918751062383194"/>
    <n v="75.001267432250998"/>
    <n v="75.001267432250998"/>
    <n v="10.0825163698678"/>
  </r>
  <r>
    <x v="3"/>
    <s v=""/>
    <x v="2"/>
    <s v="JPN"/>
    <s v="ASI"/>
    <n v="67.733036958045602"/>
    <n v="67.733036958045602"/>
    <n v="67.733036958045602"/>
    <n v="67.733036958045602"/>
    <n v="63.323649464081498"/>
    <n v="23.788709404897901"/>
    <n v="10.837708351157101"/>
    <n v="8.4739841575139394"/>
    <n v="14.380550001461801"/>
    <n v="20.494456014904401"/>
    <n v="20.383589160344599"/>
    <n v="20.153083745592401"/>
  </r>
  <r>
    <x v="3"/>
    <s v=""/>
    <x v="2"/>
    <s v="MEA"/>
    <s v="AFR"/>
    <n v="77.090609812596199"/>
    <n v="93.853042146649102"/>
    <n v="93.853042146649102"/>
    <n v="185.2181416966892"/>
    <n v="163.7233996454024"/>
    <n v="146.3211111075567"/>
    <n v="95.4929939017441"/>
    <n v="94.7233018428104"/>
    <n v="61.726304437659103"/>
    <n v="46.4001647766801"/>
    <n v="59.811352945879598"/>
    <n v="65.121762897845997"/>
  </r>
  <r>
    <x v="3"/>
    <s v=""/>
    <x v="2"/>
    <s v="MEX"/>
    <s v="LAM"/>
    <n v="18.869482522028971"/>
    <n v="18.869482522028971"/>
    <n v="18.869482522028971"/>
    <n v="18.869482522028971"/>
    <n v="13.829132362921751"/>
    <n v="4.6489872380283304"/>
    <n v="9.0434221154901806"/>
    <n v="9.0434221154901806"/>
    <n v="9.0434221154901806"/>
    <n v="5.97571643936858"/>
    <n v="5.97571643936858"/>
    <n v="14.7775597004446"/>
  </r>
  <r>
    <x v="3"/>
    <s v=""/>
    <x v="2"/>
    <s v="ODA"/>
    <s v="ASI"/>
    <n v="83.630302155542694"/>
    <n v="151.26408662136589"/>
    <n v="151.26408662136589"/>
    <n v="151.26408662136589"/>
    <n v="130.15421120345459"/>
    <n v="36.306939180492506"/>
    <n v="25.250421868213081"/>
    <n v="61.4411515697456"/>
    <n v="97.551583972661504"/>
    <n v="115.218776673703"/>
    <n v="150.46065557954"/>
    <n v="156.41786679203199"/>
  </r>
  <r>
    <x v="3"/>
    <s v=""/>
    <x v="2"/>
    <s v="SKO"/>
    <s v="ASI"/>
    <n v="15.761856007418761"/>
    <n v="15.761856007418761"/>
    <n v="15.761856007418761"/>
    <n v="46.307729891054564"/>
    <n v="52.95663378987976"/>
    <n v="43.038544477866843"/>
    <n v="11.566832113502269"/>
    <n v="1.6802715431894599"/>
    <n v="1.6802715431894599"/>
    <m/>
    <m/>
    <m/>
  </r>
  <r>
    <x v="3"/>
    <s v=""/>
    <x v="2"/>
    <s v="USA"/>
    <s v="NAM"/>
    <n v="183.4524509571599"/>
    <n v="183.4524509571599"/>
    <n v="183.4524509571599"/>
    <n v="226.7822119793081"/>
    <n v="221.3728145711832"/>
    <n v="107.2894662068467"/>
    <n v="104.6800199572485"/>
    <n v="74.462900916457997"/>
    <n v="74.462900916457997"/>
    <n v="2.6416946457561798"/>
    <n v="107.54757858837201"/>
    <n v="107.54757858837201"/>
  </r>
  <r>
    <x v="3"/>
    <s v=""/>
    <x v="2"/>
    <s v="WEU"/>
    <s v="EUR"/>
    <n v="132.3308919783484"/>
    <n v="221.5032346030537"/>
    <n v="221.5032346030537"/>
    <n v="243.07517548052539"/>
    <n v="217.73119456786708"/>
    <n v="41.037911740702896"/>
    <n v="72.981968517244496"/>
    <n v="90.443919530770202"/>
    <n v="90.443919530770202"/>
    <n v="48.814551672573998"/>
    <n v="31.352600659048399"/>
    <n v="31.352600659048399"/>
  </r>
  <r>
    <x v="3"/>
    <s v=""/>
    <x v="12"/>
    <s v="AFR"/>
    <s v="AFR"/>
    <m/>
    <m/>
    <m/>
    <m/>
    <m/>
    <m/>
    <m/>
    <n v="23.6697768540879"/>
    <n v="202.274616105186"/>
    <n v="391.66910734637003"/>
    <n v="367.99933049228298"/>
    <n v="189.394491241184"/>
  </r>
  <r>
    <x v="3"/>
    <s v=""/>
    <x v="12"/>
    <s v="CHI"/>
    <s v="ASI"/>
    <m/>
    <m/>
    <m/>
    <m/>
    <m/>
    <m/>
    <m/>
    <n v="213.76060903826601"/>
    <n v="486.57933362436199"/>
    <n v="486.57933362436199"/>
    <n v="272.81872458609598"/>
    <m/>
  </r>
  <r>
    <x v="3"/>
    <s v=""/>
    <x v="12"/>
    <s v="EEU"/>
    <s v="EUR"/>
    <m/>
    <m/>
    <m/>
    <m/>
    <m/>
    <m/>
    <m/>
    <n v="2.7200071269850001"/>
    <n v="12.4997939836672"/>
    <n v="20.5509506464821"/>
    <n v="19.512388347107098"/>
    <n v="15.0336871749991"/>
  </r>
  <r>
    <x v="3"/>
    <s v=""/>
    <x v="12"/>
    <s v="IND"/>
    <s v="ASI"/>
    <m/>
    <m/>
    <m/>
    <m/>
    <m/>
    <m/>
    <n v="3.00430589785547"/>
    <n v="144.43837858157201"/>
    <n v="383.05319350401402"/>
    <n v="460.453111341095"/>
    <n v="394.52039951820097"/>
    <n v="341.99524560623797"/>
  </r>
  <r>
    <x v="3"/>
    <s v=""/>
    <x v="12"/>
    <s v="JPN"/>
    <s v="ASI"/>
    <m/>
    <m/>
    <m/>
    <m/>
    <m/>
    <n v="4.2857378882182298"/>
    <n v="9.7555461463182898"/>
    <n v="9.7555461463182898"/>
    <n v="5.46980825810006"/>
    <m/>
    <m/>
    <m/>
  </r>
  <r>
    <x v="3"/>
    <s v=""/>
    <x v="12"/>
    <s v="MEA"/>
    <s v="AFR"/>
    <m/>
    <m/>
    <m/>
    <m/>
    <m/>
    <m/>
    <n v="30.6598556070571"/>
    <n v="197.71011156882699"/>
    <n v="360.971599407751"/>
    <n v="397.53060420582699"/>
    <n v="470.93300313399197"/>
    <n v="505.06436500847502"/>
  </r>
  <r>
    <x v="3"/>
    <s v=""/>
    <x v="12"/>
    <s v="ODA"/>
    <s v="ASI"/>
    <m/>
    <m/>
    <m/>
    <m/>
    <m/>
    <m/>
    <m/>
    <m/>
    <m/>
    <n v="14.082345823263299"/>
    <n v="138.027890392405"/>
    <n v="273.278646434427"/>
  </r>
  <r>
    <x v="3"/>
    <s v=""/>
    <x v="12"/>
    <s v="SKO"/>
    <s v="ASI"/>
    <m/>
    <m/>
    <m/>
    <m/>
    <m/>
    <n v="4.9174357859537698"/>
    <n v="43.026496536826699"/>
    <n v="83.654403465696902"/>
    <n v="78.736967679743103"/>
    <n v="54.561743350700901"/>
    <n v="50.075685714106001"/>
    <n v="73.506110323870601"/>
  </r>
  <r>
    <x v="3"/>
    <s v=""/>
    <x v="12"/>
    <s v="USA"/>
    <s v="NAM"/>
    <m/>
    <m/>
    <m/>
    <m/>
    <m/>
    <m/>
    <m/>
    <n v="37.878407927895999"/>
    <n v="86.221921668496194"/>
    <n v="86.221921668496194"/>
    <n v="48.343513740600201"/>
    <m/>
  </r>
  <r>
    <x v="3"/>
    <s v=""/>
    <x v="12"/>
    <s v="WEU"/>
    <s v="EUR"/>
    <m/>
    <m/>
    <m/>
    <m/>
    <m/>
    <m/>
    <m/>
    <n v="50.537960671434597"/>
    <n v="115.03862819664199"/>
    <n v="115.03862819664199"/>
    <n v="64.500667525207604"/>
    <m/>
  </r>
  <r>
    <x v="3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3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3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3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3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3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28088161801111"/>
    <n v="0.73140690043206591"/>
    <n v="0.3776375057937324"/>
    <n v="2.3868111155399E-2"/>
    <m/>
    <m/>
  </r>
  <r>
    <x v="3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JPN"/>
    <s v="ASI"/>
    <n v="1.7277397260273999"/>
    <n v="3.0649297864313256"/>
    <n v="3.0594591596633753"/>
    <n v="10.555033013506877"/>
    <n v="16.171982747337957"/>
    <n v="23.8852149637186"/>
    <n v="54.123670194213801"/>
    <n v="125.28157583999999"/>
    <n v="125.28157583999999"/>
    <n v="125.28157583999999"/>
    <n v="125.28157583999999"/>
    <n v="125.2815758399999"/>
  </r>
  <r>
    <x v="3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MEX"/>
    <s v="LAM"/>
    <n v="4.1660958904109604"/>
    <n v="4.1156612432426849"/>
    <n v="3.9407102253219852"/>
    <n v="3.6566797746338633"/>
    <n v="2.9104164711107288"/>
    <n v="2.3464966402112903"/>
    <n v="1.1243418150259299"/>
    <n v="0.74111666778777796"/>
    <n v="0.46173007020573198"/>
    <m/>
    <m/>
    <m/>
  </r>
  <r>
    <x v="3"/>
    <s v="POWGEN - REN"/>
    <x v="3"/>
    <s v="ODA"/>
    <s v="ASI"/>
    <n v="9.4223744292237406"/>
    <n v="9.0939344555913504"/>
    <n v="9.3813477881770293"/>
    <n v="55.23316044640378"/>
    <n v="84.156515632935921"/>
    <n v="126.95180118533256"/>
    <n v="271.911006491813"/>
    <n v="524.902203359498"/>
    <n v="643.90389882954105"/>
    <n v="649.15514745600001"/>
    <n v="649.15514745600001"/>
    <n v="649.15514745600001"/>
  </r>
  <r>
    <x v="3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4.29240030596931"/>
    <n v="58.349874009871002"/>
    <n v="48.419728493336734"/>
  </r>
  <r>
    <x v="3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3"/>
    <s v="POWGEN - REN"/>
    <x v="4"/>
    <s v="AFR"/>
    <s v="AFR"/>
    <n v="26.010497847680501"/>
    <n v="26.010497847680501"/>
    <n v="26.010497847680501"/>
    <n v="40.491011432265303"/>
    <n v="67.123288507898195"/>
    <n v="169.95849540875128"/>
    <n v="254.68860207548971"/>
    <n v="274.48085148294359"/>
    <n v="367.1719293975172"/>
    <n v="430.16756505407932"/>
    <n v="527.51933925140361"/>
    <n v="557.04871582955127"/>
  </r>
  <r>
    <x v="3"/>
    <s v="POWGEN - REN"/>
    <x v="4"/>
    <s v="AUS"/>
    <s v="AUS"/>
    <n v="15.8474518958036"/>
    <n v="15.8474518958036"/>
    <n v="15.85490322735888"/>
    <n v="16.512473103344888"/>
    <n v="17.083441349919919"/>
    <n v="17.666357872604443"/>
    <n v="17.867205100734296"/>
    <n v="19.855129367593829"/>
    <n v="20.090951085271655"/>
    <n v="20.1540761713837"/>
    <n v="20.233098416061132"/>
    <n v="20.233098416061132"/>
  </r>
  <r>
    <x v="3"/>
    <s v="POWGEN - REN"/>
    <x v="4"/>
    <s v="CAN"/>
    <s v="NAM"/>
    <n v="65.0328344737121"/>
    <n v="65.0328344737121"/>
    <n v="65.198859542057619"/>
    <n v="74.680129434808663"/>
    <n v="80.99851546900247"/>
    <n v="99.041880684859734"/>
    <n v="112.71249434495496"/>
    <n v="149.44082826630557"/>
    <n v="183.97645778701417"/>
    <n v="221.07167314845177"/>
    <n v="248.59495985641428"/>
    <n v="251.74617166422991"/>
  </r>
  <r>
    <x v="3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52.40665525114082"/>
  </r>
  <r>
    <x v="3"/>
    <s v="POWGEN - REN"/>
    <x v="4"/>
    <s v="CSA"/>
    <s v="LAM"/>
    <n v="128.552732041007"/>
    <n v="128.552732041007"/>
    <n v="130.7870037629724"/>
    <n v="200.68307519263072"/>
    <n v="221.24711234612872"/>
    <n v="259.32412007211519"/>
    <n v="329.13334959973395"/>
    <n v="523.14703425270341"/>
    <n v="628.63575070140223"/>
    <n v="772.89622888686063"/>
    <n v="892.7581478078406"/>
    <n v="1028.0505260383068"/>
  </r>
  <r>
    <x v="3"/>
    <s v="POWGEN - REN"/>
    <x v="4"/>
    <s v="EEU"/>
    <s v="EUR"/>
    <n v="23.233964145063801"/>
    <n v="23.233964145063801"/>
    <n v="23.290406496883527"/>
    <n v="30.711529252657737"/>
    <n v="32.009373024949959"/>
    <n v="38.446247021203916"/>
    <n v="42.45920331695293"/>
    <n v="42.840595144174983"/>
    <n v="53.270180507175517"/>
    <n v="57.422366620048869"/>
    <n v="61.602115154245837"/>
    <n v="68.884761901286126"/>
  </r>
  <r>
    <x v="3"/>
    <s v="POWGEN - REN"/>
    <x v="4"/>
    <s v="FSU"/>
    <s v="ASI"/>
    <n v="70.484254749868597"/>
    <n v="70.484254749868597"/>
    <n v="70.484254749868597"/>
    <n v="72.981129910002394"/>
    <n v="112.73920191141019"/>
    <n v="218.7995503654295"/>
    <n v="258.71827865657139"/>
    <n v="279.20475024023409"/>
    <n v="310.34297534800851"/>
    <n v="322.24086368522796"/>
    <n v="337.85273769610291"/>
    <n v="353.48333917496558"/>
  </r>
  <r>
    <x v="3"/>
    <s v="POWGEN - REN"/>
    <x v="4"/>
    <s v="IND"/>
    <s v="ASI"/>
    <n v="31.7851376496791"/>
    <n v="31.7851376496791"/>
    <n v="32.060647731763638"/>
    <n v="63.359359606531157"/>
    <n v="69.468742501822547"/>
    <n v="107.72416592813798"/>
    <n v="127.2821604068975"/>
    <n v="145.76155224018879"/>
    <n v="164.96345715782479"/>
    <n v="183.21829928283339"/>
    <n v="201.9466728041557"/>
    <n v="220.67504632547798"/>
  </r>
  <r>
    <x v="3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22.145498738232082"/>
    <n v="22.294958514468654"/>
    <n v="22.485711271551612"/>
  </r>
  <r>
    <x v="3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903581241450652"/>
    <n v="83.620902529858895"/>
    <n v="84.212887551360197"/>
    <n v="85.030864533389092"/>
  </r>
  <r>
    <x v="3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533944534800725"/>
    <n v="14.316558946063477"/>
    <n v="17.099173357326222"/>
    <n v="19.881787768588961"/>
    <n v="22.613059357239401"/>
    <n v="22.691620333500449"/>
  </r>
  <r>
    <x v="3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40.0595032290133"/>
    <n v="186.5408198024424"/>
    <n v="232.4754986990749"/>
    <n v="279.27075302830212"/>
    <n v="324.34485649234034"/>
    <n v="370.27953538897356"/>
  </r>
  <r>
    <x v="3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9.038209999716921"/>
    <n v="9.1629018569290199"/>
    <n v="9.2962789831540178"/>
    <n v="9.429656109379021"/>
    <n v="10.09266167431336"/>
    <n v="15.001849182075338"/>
  </r>
  <r>
    <x v="3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199.74947273719491"/>
    <n v="284.12582081201941"/>
    <n v="361.610726931459"/>
    <n v="364.96346959481451"/>
    <n v="367.80200309363471"/>
    <n v="367.80200309363471"/>
  </r>
  <r>
    <x v="3"/>
    <s v="POWGEN - REN"/>
    <x v="4"/>
    <s v="WEU"/>
    <s v="EUR"/>
    <n v="103.223597460593"/>
    <n v="103.223597460593"/>
    <n v="103.223597460593"/>
    <n v="109.93466454710402"/>
    <n v="114.66484813876173"/>
    <n v="126.48588928329195"/>
    <n v="141.47256873789698"/>
    <n v="192.11353215451615"/>
    <n v="193.24582241757508"/>
    <n v="194.81036769915804"/>
    <n v="196.27047697497582"/>
    <n v="197.93945826232394"/>
  </r>
  <r>
    <x v="3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3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3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3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03.206184529448"/>
  </r>
  <r>
    <x v="3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3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3"/>
    <s v=""/>
    <x v="5"/>
    <s v="FSU"/>
    <s v="ASI"/>
    <n v="42.038156419934801"/>
    <n v="39.0298567908021"/>
    <n v="38.943813362614833"/>
    <n v="70.046129203830503"/>
    <n v="64.947587829237904"/>
    <n v="77.574820173569691"/>
    <n v="73.536872415791493"/>
    <n v="57.862730941402582"/>
    <n v="57.091004312260267"/>
    <n v="44.994911011479353"/>
    <n v="40.139029518180429"/>
    <n v="36.241902911920008"/>
  </r>
  <r>
    <x v="3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3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2.97634182264531"/>
    <n v="60.269131800541842"/>
    <n v="66.742671672998966"/>
    <n v="65.226743795389879"/>
    <n v="62.964703165221621"/>
  </r>
  <r>
    <x v="3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302"/>
    <n v="50.049243441668899"/>
    <n v="55.419389978213502"/>
    <n v="59.073477183872001"/>
  </r>
  <r>
    <x v="3"/>
    <s v=""/>
    <x v="5"/>
    <s v="MEX"/>
    <s v="LAM"/>
    <n v="1.8815364916773401"/>
    <n v="1.8809218950063999"/>
    <n v="3.4653452473000801"/>
    <n v="13.02675422093826"/>
    <n v="12.798554593086036"/>
    <n v="14.398324913671811"/>
    <n v="35.886057887270191"/>
    <n v="54.706311615526396"/>
    <n v="65.643884112995011"/>
    <n v="77.443216839669518"/>
    <n v="86.41291695226333"/>
    <n v="92.577233115234733"/>
  </r>
  <r>
    <x v="3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3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3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3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42.95390763107704"/>
    <n v="62.348387941083601"/>
  </r>
  <r>
    <x v="3"/>
    <s v=""/>
    <x v="6"/>
    <s v="AFR"/>
    <s v="AFR"/>
    <n v="29.6489726027397"/>
    <n v="29.658599719671663"/>
    <n v="29.658599719671663"/>
    <n v="29.672724575606107"/>
    <n v="19.780106591094242"/>
    <n v="9.8829908675799008"/>
    <m/>
    <n v="0.22441564517702201"/>
    <n v="0.22441564517702201"/>
    <m/>
    <m/>
    <m/>
  </r>
  <r>
    <x v="3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28615234796830102"/>
    <n v="0.28615234796830102"/>
    <m/>
    <m/>
  </r>
  <r>
    <x v="3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3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3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3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3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3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3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3"/>
    <s v=""/>
    <x v="6"/>
    <s v="MEA"/>
    <s v="AFR"/>
    <n v="42.193185809624197"/>
    <n v="72"/>
    <n v="72"/>
    <n v="72"/>
    <n v="28.128790539749499"/>
    <n v="14.0643952698747"/>
    <m/>
    <n v="0.94459511314239397"/>
    <n v="1.2626280091337401"/>
    <n v="2.2922813078030599"/>
    <n v="3.96947159062641"/>
    <n v="6.7014313875779896"/>
  </r>
  <r>
    <x v="3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3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3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3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6.7791784083877"/>
    <n v="52.2473822831777"/>
    <n v="83.219235034994298"/>
    <n v="104.95200206201299"/>
  </r>
  <r>
    <x v="3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3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96802538261150228"/>
    <n v="5.9941580193233399"/>
    <n v="37.114646529865297"/>
    <n v="229.80450872346893"/>
    <n v="397.08577106232497"/>
    <n v="571.59136463987193"/>
  </r>
  <r>
    <x v="3"/>
    <s v="POWGEN - REN"/>
    <x v="7"/>
    <s v="AUS"/>
    <s v="AUS"/>
    <n v="6.2785388127853904E-3"/>
    <n v="6.2785388127853904E-3"/>
    <n v="2.9999999999999978"/>
    <n v="2.9996000000000032"/>
    <n v="2.9987999988000027"/>
    <n v="3.3254118090177909"/>
    <n v="20.590473417374568"/>
    <n v="127.4911842128169"/>
    <n v="127.49078421281689"/>
    <n v="127.49038421281679"/>
    <n v="127.48998421281681"/>
    <n v="127.48958421281681"/>
  </r>
  <r>
    <x v="3"/>
    <s v="POWGEN - REN"/>
    <x v="7"/>
    <s v="CAN"/>
    <s v="NAM"/>
    <n v="9.7031963470319595E-3"/>
    <n v="9.7031963470319612E-3"/>
    <n v="9.7031963470319595E-3"/>
    <n v="3.4825129350364996"/>
    <n v="3.4821129350364997"/>
    <n v="16.001138782262295"/>
    <n v="99.075233798010501"/>
    <n v="613.4481336649369"/>
    <n v="636.71136669920736"/>
    <n v="636.71096669920701"/>
    <n v="636.71056669920665"/>
    <n v="636.71016669920698"/>
  </r>
  <r>
    <x v="3"/>
    <s v="POWGEN - REN"/>
    <x v="7"/>
    <s v="CHI"/>
    <s v="ASI"/>
    <m/>
    <n v="0.22"/>
    <n v="7"/>
    <n v="28.012588913277799"/>
    <n v="28.011788912077808"/>
    <n v="118.32839785498051"/>
    <n v="732.65865080292099"/>
    <n v="804.64544172746696"/>
    <n v="876.63223265201304"/>
    <n v="876.63183265201405"/>
    <n v="876.63143265201393"/>
    <n v="876.63103265201403"/>
  </r>
  <r>
    <x v="3"/>
    <s v="POWGEN - REN"/>
    <x v="7"/>
    <s v="CSA"/>
    <s v="LAM"/>
    <m/>
    <m/>
    <n v="5.6260603980782399E-2"/>
    <n v="5.6260603980782399E-2"/>
    <n v="0.34875083081403302"/>
    <n v="4.9035736988125489"/>
    <n v="30.362035870860321"/>
    <n v="187.994123359821"/>
    <n v="1164.0104608041649"/>
    <n v="7207.2463662157461"/>
    <n v="7692.3763356008731"/>
    <n v="7766.5606453228347"/>
  </r>
  <r>
    <x v="3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34.536252939696297"/>
    <n v="34.535852939696298"/>
    <n v="68.203868372097205"/>
    <n v="76.103500761034994"/>
  </r>
  <r>
    <x v="3"/>
    <s v="POWGEN - REN"/>
    <x v="7"/>
    <s v="IND"/>
    <s v="ASI"/>
    <m/>
    <n v="0.14000000000000001"/>
    <n v="0.32831530542210002"/>
    <n v="4.9995849999999997"/>
    <n v="4.9987849987999997"/>
    <n v="29.200378244037669"/>
    <n v="180.80144552146501"/>
    <n v="180.801045521465"/>
    <n v="260.68786883494897"/>
    <n v="300.63108049169102"/>
    <n v="355.72399032082143"/>
    <n v="1759.474737769785"/>
  </r>
  <r>
    <x v="3"/>
    <s v="POWGEN - REN"/>
    <x v="7"/>
    <s v="JPN"/>
    <s v="ASI"/>
    <m/>
    <n v="2.15"/>
    <n v="7"/>
    <n v="7"/>
    <n v="6.9991999988"/>
    <n v="6.9987999988"/>
    <n v="6.9983999988000001"/>
    <n v="6.9979999988000001"/>
    <n v="6.9975999988000002"/>
    <n v="6.9971999988000002"/>
    <n v="43.325218087387199"/>
    <n v="43.3248180873872"/>
  </r>
  <r>
    <x v="3"/>
    <s v="POWGEN - REN"/>
    <x v="7"/>
    <s v="MEA"/>
    <s v="AFR"/>
    <n v="5.7077625570776296E-4"/>
    <n v="5.7077625570776263E-4"/>
    <n v="0.11252120796156452"/>
    <n v="0.11244162473558139"/>
    <n v="0.11164162353558195"/>
    <n v="0.3814703663554751"/>
    <n v="2.36236396142947"/>
    <n v="2.3619639614294701"/>
    <n v="14.625058288379"/>
    <n v="14.624658288379001"/>
    <n v="14.624258288379"/>
    <n v="14.623858288378999"/>
  </r>
  <r>
    <x v="3"/>
    <s v="POWGEN - REN"/>
    <x v="7"/>
    <s v="MEX"/>
    <s v="LAM"/>
    <m/>
    <m/>
    <n v="5.6260603980782399E-2"/>
    <n v="5.6260603980782399E-2"/>
    <n v="0.34875083081403252"/>
    <n v="2.1597732214935101"/>
    <n v="13.373146519645569"/>
    <n v="46.151465018391306"/>
    <n v="56.097636210161795"/>
    <n v="63.830965082415304"/>
    <n v="63.830565082415305"/>
    <n v="63.830165082415306"/>
  </r>
  <r>
    <x v="3"/>
    <s v="POWGEN - REN"/>
    <x v="7"/>
    <s v="ODA"/>
    <s v="ASI"/>
    <m/>
    <m/>
    <m/>
    <m/>
    <n v="4.0000000000000002E-4"/>
    <n v="0.52009899537576598"/>
    <n v="3.2207158929217798"/>
    <n v="19.942223900406301"/>
    <n v="123.477394067802"/>
    <n v="123.476994067802"/>
    <n v="123.476594067802"/>
    <n v="228.310502283105"/>
  </r>
  <r>
    <x v="3"/>
    <s v="POWGEN - REN"/>
    <x v="7"/>
    <s v="SKO"/>
    <s v="ASI"/>
    <n v="5.7077625570776296E-4"/>
    <n v="0.44999999999999996"/>
    <n v="0.69362388469457847"/>
    <n v="0.69354430146859536"/>
    <n v="0.69274430026859524"/>
    <n v="2.6872682856215531"/>
    <n v="16.639256920843319"/>
    <n v="16.63885692084332"/>
    <n v="42.678823015551806"/>
    <n v="264.25642293055574"/>
    <n v="264.94624998423762"/>
    <n v="346.6162691827675"/>
  </r>
  <r>
    <x v="3"/>
    <s v="POWGEN - REN"/>
    <x v="7"/>
    <s v="USA"/>
    <s v="NAM"/>
    <n v="0.24931506849315099"/>
    <n v="1.1499999999999999"/>
    <n v="7.9999999999999973"/>
    <n v="9.999569999999995"/>
    <n v="45.616781892275213"/>
    <n v="282.44748991507697"/>
    <n v="361.04657890286302"/>
    <n v="629.53388762074303"/>
    <n v="709.5315733622399"/>
    <n v="709.53117336224"/>
    <n v="709.53077336224032"/>
    <n v="709.53037336224008"/>
  </r>
  <r>
    <x v="3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81.722162805050203"/>
    <n v="181.10653748998399"/>
    <n v="181.10613748998401"/>
    <n v="181.1057374899836"/>
    <n v="181.10533748998441"/>
  </r>
  <r>
    <x v="3"/>
    <s v="POWGEN - REN"/>
    <x v="8"/>
    <s v="AFR"/>
    <s v="AFR"/>
    <m/>
    <m/>
    <m/>
    <m/>
    <n v="4.0000000000000002E-4"/>
    <n v="2.7726640646734801"/>
    <n v="17.168005076318401"/>
    <n v="106.300162330989"/>
    <n v="658.18298681181602"/>
    <n v="1758.90147707754"/>
    <n v="1988.9312347348"/>
    <n v="2679.79430173625"/>
  </r>
  <r>
    <x v="3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3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444.44577777777801"/>
  </r>
  <r>
    <x v="3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26.700225842940402"/>
    <n v="165.32116083803999"/>
  </r>
  <r>
    <x v="3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3"/>
    <s v="POWGEN - REN"/>
    <x v="8"/>
    <s v="MEA"/>
    <s v="AFR"/>
    <m/>
    <m/>
    <m/>
    <m/>
    <n v="4.0000000000000002E-4"/>
    <n v="0.59081491195021896"/>
    <n v="3.6585702092192198"/>
    <n v="22.653302418330199"/>
    <n v="140.26367767121701"/>
    <n v="868.47612177664905"/>
    <n v="1026.93958784283"/>
    <n v="1163.7951053638701"/>
  </r>
  <r>
    <x v="3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3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3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3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3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3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3"/>
    <s v="POWGEN - REN"/>
    <x v="10"/>
    <s v="AFR"/>
    <s v="AFR"/>
    <n v="0.47488584474885798"/>
    <n v="1.0413832775112302"/>
    <n v="1"/>
    <n v="1.34232322896804"/>
    <n v="2.1873030962645861"/>
    <n v="3.563286260639043"/>
    <n v="5.8046178436248201"/>
    <n v="9.4555108159769308"/>
    <n v="15.402430761580799"/>
    <n v="25.089336706850599"/>
    <n v="40.868285751198897"/>
    <n v="66.570531065732993"/>
  </r>
  <r>
    <x v="3"/>
    <s v="POWGEN - REN"/>
    <x v="10"/>
    <s v="AUS"/>
    <s v="AUS"/>
    <n v="0.85445205479452002"/>
    <n v="3.074460055810472"/>
    <n v="3.0000000000000018"/>
    <n v="2.8808639107032499"/>
    <n v="4.6934237458215664"/>
    <n v="7.6454927207584031"/>
    <n v="12.4541020119094"/>
    <n v="20.286819848537402"/>
    <n v="33.045491845684502"/>
    <n v="53.828024106653203"/>
    <n v="64.133661446540003"/>
    <n v="71.605025419610797"/>
  </r>
  <r>
    <x v="3"/>
    <s v="POWGEN - REN"/>
    <x v="10"/>
    <s v="CAN"/>
    <s v="NAM"/>
    <n v="0.83961187214611899"/>
    <n v="6.0731668283882403"/>
    <n v="5.9999999999999964"/>
    <n v="5.8829330745788058"/>
    <n v="9.5834780760727138"/>
    <n v="15.610875943954261"/>
    <n v="25.428871944396299"/>
    <n v="41.421352875238803"/>
    <n v="67.471419132328805"/>
    <n v="109.90423208569899"/>
    <n v="179.02281310449601"/>
    <n v="291.60969833649602"/>
  </r>
  <r>
    <x v="3"/>
    <s v="POWGEN - REN"/>
    <x v="10"/>
    <s v="CHI"/>
    <s v="ASI"/>
    <m/>
    <n v="44.223670504200001"/>
    <n v="44.223670504200001"/>
    <n v="151.19135805839201"/>
    <n v="246.2755907577"/>
    <n v="401.15738649165701"/>
    <n v="653.44351134834199"/>
    <n v="1064.3910245379"/>
    <n v="1733.7812206599201"/>
    <n v="2824.1473143405701"/>
    <n v="4600.2387855572997"/>
    <n v="7493.3046396874697"/>
  </r>
  <r>
    <x v="3"/>
    <s v="POWGEN - REN"/>
    <x v="10"/>
    <s v="CSA"/>
    <s v="LAM"/>
    <n v="0.212899543378995"/>
    <n v="4.0185528395573185"/>
    <n v="4"/>
    <n v="12.09842181524254"/>
    <n v="19.707854288535593"/>
    <n v="32.102417955908344"/>
    <n v="52.291856114942703"/>
    <n v="85.178323449849302"/>
    <n v="138.74691338536999"/>
    <n v="226.00450169538499"/>
    <n v="368.137918439126"/>
    <n v="599.65827725852398"/>
  </r>
  <r>
    <x v="3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3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n v="4.0000000000000002E-4"/>
    <n v="4.0000000000000002E-4"/>
    <n v="2.2427481459515601E-4"/>
    <m/>
  </r>
  <r>
    <x v="3"/>
    <s v="POWGEN - REN"/>
    <x v="10"/>
    <s v="IND"/>
    <s v="ASI"/>
    <n v="3.4041095890410999"/>
    <n v="18.29664647485215"/>
    <n v="18.000000000000011"/>
    <n v="20.790970868945301"/>
    <n v="33.8671007351114"/>
    <n v="55.166338411953298"/>
    <n v="89.860552218216696"/>
    <n v="146.37377066750699"/>
    <n v="238.42784854145501"/>
    <n v="388.37424136328201"/>
    <n v="632.62111493541602"/>
    <n v="1030.4735349042501"/>
  </r>
  <r>
    <x v="3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3"/>
    <s v="POWGEN - REN"/>
    <x v="10"/>
    <s v="MEA"/>
    <s v="AFR"/>
    <n v="3.1963470319634701E-2"/>
    <n v="3.0849305155870799E-2"/>
    <n v="2.8063892246461102E-2"/>
    <n v="3.4732435683865757"/>
    <n v="5.6583477872342005"/>
    <n v="9.2172523070638146"/>
    <n v="15.0143327566282"/>
    <n v="24.457165951920199"/>
    <n v="39.838546205287102"/>
    <n v="64.893193852416999"/>
    <n v="105.704574780629"/>
    <n v="172.182013885961"/>
  </r>
  <r>
    <x v="3"/>
    <s v="POWGEN - REN"/>
    <x v="10"/>
    <s v="MEX"/>
    <s v="LAM"/>
    <n v="2.85388127853881E-3"/>
    <n v="9.251440224605989E-2"/>
    <n v="0.14706508226486262"/>
    <n v="0.74614237068687295"/>
    <n v="1.2161872996228313"/>
    <n v="1.9814409575105956"/>
    <n v="3.2279585289657602"/>
    <n v="5.2584043032927301"/>
    <n v="8.5657865150569101"/>
    <n v="13.953163628498899"/>
    <n v="22.728633261008198"/>
    <n v="37.022948592851399"/>
  </r>
  <r>
    <x v="3"/>
    <s v="POWGEN - REN"/>
    <x v="10"/>
    <s v="ODA"/>
    <s v="ASI"/>
    <n v="1.14155251141553E-3"/>
    <n v="1.10176089842396E-3"/>
    <n v="1.0022818659450399E-3"/>
    <n v="7.1817959596455081"/>
    <n v="11.699188850478551"/>
    <n v="19.057145856199025"/>
    <n v="31.042482486876601"/>
    <n v="50.565332924705999"/>
    <n v="82.365999102266102"/>
    <n v="134.16593336683701"/>
    <n v="218.54256795782101"/>
    <n v="355.98321466863803"/>
  </r>
  <r>
    <x v="3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3"/>
    <s v="POWGEN - REN"/>
    <x v="10"/>
    <s v="USA"/>
    <s v="NAM"/>
    <n v="10.206050228310501"/>
    <n v="44.194091604412293"/>
    <n v="60.000000000000028"/>
    <n v="58.576972336195603"/>
    <n v="95.416515492519807"/>
    <n v="155.4238493915924"/>
    <n v="253.169473147031"/>
    <n v="412.38679447327399"/>
    <n v="671.73503367148896"/>
    <n v="1094.18598696565"/>
    <n v="1782.3140748635201"/>
    <n v="2334.7551810374598"/>
  </r>
  <r>
    <x v="3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712.8599984577299"/>
    <n v="3238.71950576883"/>
  </r>
  <r>
    <x v="4"/>
    <s v="POWGEN - REN"/>
    <x v="0"/>
    <s v="AFR"/>
    <s v="AFR"/>
    <m/>
    <m/>
    <m/>
    <m/>
    <n v="47.189291052031898"/>
    <n v="47.189291052031898"/>
    <n v="47.189291052031898"/>
    <m/>
    <m/>
    <m/>
    <m/>
    <m/>
  </r>
  <r>
    <x v="4"/>
    <s v="POWGEN - REN"/>
    <x v="0"/>
    <s v="AUS"/>
    <s v="AUS"/>
    <n v="0.199086757990868"/>
    <n v="0.19214710068513899"/>
    <n v="0.174797957420815"/>
    <n v="3.746576281751798"/>
    <n v="24.514572871671206"/>
    <n v="24.465559762271909"/>
    <n v="20.817009699318731"/>
    <m/>
    <m/>
    <m/>
    <m/>
    <m/>
  </r>
  <r>
    <x v="4"/>
    <s v="POWGEN - REN"/>
    <x v="0"/>
    <s v="CAN"/>
    <s v="NAM"/>
    <m/>
    <m/>
    <m/>
    <m/>
    <n v="23.500217393989999"/>
    <n v="23.500217393989999"/>
    <n v="23.500217393989999"/>
    <m/>
    <m/>
    <m/>
    <m/>
    <m/>
  </r>
  <r>
    <x v="4"/>
    <s v="POWGEN - REN"/>
    <x v="0"/>
    <s v="CHI"/>
    <s v="ASI"/>
    <n v="1.8264840182648401"/>
    <n v="1.7628174374783301"/>
    <n v="1.60365098551206"/>
    <n v="57.622190013756899"/>
    <n v="95.912804213807988"/>
    <n v="103.22161859634708"/>
    <n v="47.041694521904297"/>
    <n v="8.3014187677311906"/>
    <n v="0.54294283107006003"/>
    <m/>
    <m/>
    <m/>
  </r>
  <r>
    <x v="4"/>
    <s v="POWGEN - REN"/>
    <x v="0"/>
    <s v="CSA"/>
    <s v="LAM"/>
    <n v="4.3378995433789997"/>
    <n v="4.1866914140110403"/>
    <n v="10.34019827782085"/>
    <n v="9.7353657603490298"/>
    <n v="37.336303179501648"/>
    <n v="36.633090125336878"/>
    <n v="32.565756833745603"/>
    <n v="9.8270600067054108"/>
    <n v="5.9301867831523003"/>
    <n v="5.9301867831523003"/>
    <m/>
    <m/>
  </r>
  <r>
    <x v="4"/>
    <s v="POWGEN - REN"/>
    <x v="0"/>
    <s v="EEU"/>
    <s v="EUR"/>
    <n v="0.68493150684931503"/>
    <n v="0.661056539054375"/>
    <n v="0.60136911956702399"/>
    <n v="2.537925329698933"/>
    <n v="40.236542203442376"/>
    <n v="44.804134167677958"/>
    <n v="43.807646981637959"/>
    <n v="6.4233383751016104"/>
    <n v="4.8677115934754198"/>
    <n v="6.6343464511339301"/>
    <n v="16.586425171239402"/>
    <n v="17.253397811928899"/>
  </r>
  <r>
    <x v="4"/>
    <s v="POWGEN - REN"/>
    <x v="0"/>
    <s v="FSU"/>
    <s v="ASI"/>
    <n v="0.68493150684931503"/>
    <n v="0.661056539054375"/>
    <n v="0.60136911956702399"/>
    <n v="0.50586924838726299"/>
    <n v="62.668742849870327"/>
    <n v="69.761454877814273"/>
    <n v="76.85416690575822"/>
    <n v="14.5226702214794"/>
    <n v="7.2613351107396804"/>
    <m/>
    <m/>
    <m/>
  </r>
  <r>
    <x v="4"/>
    <s v="POWGEN - REN"/>
    <x v="0"/>
    <s v="IND"/>
    <s v="ASI"/>
    <n v="0.45662100456621002"/>
    <n v="0.44070435936958302"/>
    <n v="0.40091274637801599"/>
    <n v="2.3268801724159482"/>
    <n v="43.406711738516243"/>
    <n v="43.294296349985743"/>
    <n v="41.192246954630797"/>
    <m/>
    <m/>
    <m/>
    <m/>
    <m/>
  </r>
  <r>
    <x v="4"/>
    <s v="POWGEN - REN"/>
    <x v="0"/>
    <s v="JPN"/>
    <s v="ASI"/>
    <n v="0.932077625570776"/>
    <n v="0.899587773563161"/>
    <n v="0.81836314354412498"/>
    <n v="0.68840373551366696"/>
    <n v="4.8811137703969987"/>
    <n v="4.6516458585591085"/>
    <n v="4.4221779467212201"/>
    <m/>
    <m/>
    <m/>
    <m/>
    <m/>
  </r>
  <r>
    <x v="4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4"/>
    <s v="POWGEN - REN"/>
    <x v="0"/>
    <s v="MEX"/>
    <s v="LAM"/>
    <m/>
    <m/>
    <m/>
    <n v="3.065986586248107"/>
    <n v="11.113308043998927"/>
    <n v="11.113308043998927"/>
    <n v="8.0473214577507903"/>
    <m/>
    <m/>
    <m/>
    <m/>
    <m/>
  </r>
  <r>
    <x v="4"/>
    <s v="POWGEN - REN"/>
    <x v="0"/>
    <s v="ODA"/>
    <s v="ASI"/>
    <n v="1.3698630136986301"/>
    <n v="1.32211307810875"/>
    <n v="1.20273823913405"/>
    <n v="1.01173849677453"/>
    <n v="62.64192387019402"/>
    <n v="65.881153527654206"/>
    <n v="65.543907362062697"/>
    <n v="3.5764758230516098"/>
    <m/>
    <m/>
    <m/>
    <m/>
  </r>
  <r>
    <x v="4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4"/>
    <s v="POWGEN - REN"/>
    <x v="0"/>
    <s v="USA"/>
    <s v="NAM"/>
    <n v="6.79771689497717"/>
    <n v="6.56076579793499"/>
    <n v="5.9683880553295303"/>
    <n v="19.397874051820491"/>
    <n v="157.5572031323689"/>
    <n v="199.22265468098692"/>
    <n v="195.37200437743951"/>
    <n v="55.539147407837106"/>
    <n v="12.200167970165801"/>
    <m/>
    <m/>
    <m/>
  </r>
  <r>
    <x v="4"/>
    <s v="POWGEN - REN"/>
    <x v="0"/>
    <s v="WEU"/>
    <s v="EUR"/>
    <n v="2.9127853881278498"/>
    <n v="2.8112531084185699"/>
    <n v="2.5574224091453601"/>
    <n v="14.34983023656523"/>
    <n v="52.104346045369049"/>
    <n v="66.112674624805678"/>
    <n v="53.197039915112597"/>
    <n v="14.7254263428727"/>
    <m/>
    <m/>
    <m/>
    <m/>
  </r>
  <r>
    <x v="4"/>
    <s v="POWGEN - REN"/>
    <x v="11"/>
    <s v="AFR"/>
    <s v="AFR"/>
    <m/>
    <m/>
    <m/>
    <m/>
    <n v="1.0004029999999999"/>
    <n v="7.19463469217823"/>
    <n v="45.547684669422594"/>
    <n v="101.44532603806891"/>
    <n v="221.24921834670232"/>
    <n v="317.71014775994399"/>
    <n v="341.88825760181101"/>
    <n v="338.25649974899352"/>
  </r>
  <r>
    <x v="4"/>
    <s v="POWGEN - REN"/>
    <x v="11"/>
    <s v="AUS"/>
    <s v="AUS"/>
    <m/>
    <m/>
    <m/>
    <m/>
    <n v="1.0004029999999999"/>
    <n v="7.19463469217823"/>
    <n v="45.547684669422502"/>
    <n v="215.3539205417795"/>
    <n v="374.90697181087552"/>
    <n v="336.55392183363131"/>
    <n v="261.6417150128666"/>
    <n v="279.19023505328209"/>
  </r>
  <r>
    <x v="4"/>
    <s v="POWGEN - REN"/>
    <x v="11"/>
    <s v="CAN"/>
    <s v="NAM"/>
    <m/>
    <m/>
    <m/>
    <m/>
    <n v="1.0004029999999999"/>
    <n v="7.19463469217823"/>
    <n v="45.547684669422495"/>
    <n v="135.4374119466454"/>
    <n v="192.99449657627849"/>
    <n v="181.44523710182031"/>
    <n v="181.6406364250432"/>
    <n v="196.97913739418561"/>
  </r>
  <r>
    <x v="4"/>
    <s v="POWGEN - REN"/>
    <x v="11"/>
    <s v="CHI"/>
    <s v="ASI"/>
    <m/>
    <m/>
    <m/>
    <m/>
    <n v="1.0004029999999999"/>
    <n v="12.512541216286499"/>
    <n v="78.474760185662404"/>
    <n v="172.62212956150239"/>
    <n v="229.78376697305322"/>
    <n v="237.77908015226311"/>
    <n v="245.80572951540609"/>
    <n v="257.78994734226802"/>
  </r>
  <r>
    <x v="4"/>
    <s v="POWGEN - REN"/>
    <x v="11"/>
    <s v="CSA"/>
    <s v="LAM"/>
    <m/>
    <m/>
    <m/>
    <m/>
    <n v="1.0004029999999999"/>
    <n v="7.19463469217823"/>
    <n v="45.547684669422502"/>
    <n v="240.8689192545275"/>
    <n v="555.10519014261695"/>
    <n v="672.61023728964699"/>
    <n v="684.92877095111794"/>
    <n v="741.57885902181204"/>
  </r>
  <r>
    <x v="4"/>
    <s v="POWGEN - REN"/>
    <x v="11"/>
    <s v="EEU"/>
    <s v="EUR"/>
    <m/>
    <m/>
    <m/>
    <m/>
    <n v="1.0004029999999999"/>
    <n v="7.19463469217823"/>
    <n v="45.547684669422509"/>
    <n v="91.138142455095092"/>
    <n v="95.972490024776306"/>
    <n v="98.97036123262049"/>
    <n v="102.24524040687329"/>
    <n v="105.52952809775769"/>
  </r>
  <r>
    <x v="4"/>
    <s v="POWGEN - REN"/>
    <x v="11"/>
    <s v="FSU"/>
    <s v="ASI"/>
    <m/>
    <m/>
    <m/>
    <m/>
    <n v="1.0004029999999999"/>
    <n v="14.6269332511428"/>
    <n v="91.566518359114795"/>
    <n v="567.95614979648929"/>
    <n v="1063.9614533573872"/>
    <n v="987.02186824941612"/>
    <n v="635.13007065826673"/>
    <n v="641.81755850424963"/>
  </r>
  <r>
    <x v="4"/>
    <s v="POWGEN - REN"/>
    <x v="11"/>
    <s v="IND"/>
    <s v="ASI"/>
    <m/>
    <m/>
    <m/>
    <m/>
    <n v="1.0004029999999999"/>
    <n v="7.19463469217823"/>
    <n v="45.547684669422495"/>
    <n v="113.16614159937799"/>
    <n v="162.86660822197729"/>
    <n v="195.24509088403849"/>
    <n v="228.27586562219071"/>
    <n v="258.79611514525669"/>
  </r>
  <r>
    <x v="4"/>
    <s v="POWGEN - REN"/>
    <x v="11"/>
    <s v="JPN"/>
    <s v="ASI"/>
    <m/>
    <m/>
    <m/>
    <m/>
    <n v="1.0004029999999999"/>
    <n v="3.6247619994597202"/>
    <n v="5.5479444067330697"/>
    <n v="6.6621127549564303"/>
    <n v="6.6066701285531302"/>
    <n v="6.5472733197825699"/>
    <n v="6.4835165419840903"/>
    <n v="6.4197200495195101"/>
  </r>
  <r>
    <x v="4"/>
    <s v="POWGEN - REN"/>
    <x v="11"/>
    <s v="MEA"/>
    <s v="AFR"/>
    <m/>
    <m/>
    <m/>
    <m/>
    <n v="1.0004029999999999"/>
    <n v="7.1946346921782292"/>
    <n v="14.345275371093491"/>
    <n v="18.159718408185519"/>
    <n v="20.040808132750939"/>
    <n v="21.466364564824911"/>
    <n v="22.84199137304163"/>
    <n v="62.189231351359979"/>
  </r>
  <r>
    <x v="4"/>
    <s v="POWGEN - REN"/>
    <x v="11"/>
    <s v="MEX"/>
    <s v="LAM"/>
    <m/>
    <m/>
    <m/>
    <m/>
    <n v="1.0004029999999999"/>
    <n v="7.19463469217823"/>
    <n v="42.257271011158096"/>
    <n v="77.996679599187502"/>
    <n v="71.802447907009196"/>
    <n v="71.167154041878703"/>
    <n v="78.366324951165296"/>
    <n v="85.522019597951498"/>
  </r>
  <r>
    <x v="4"/>
    <s v="POWGEN - REN"/>
    <x v="11"/>
    <s v="ODA"/>
    <s v="ASI"/>
    <m/>
    <m/>
    <m/>
    <m/>
    <n v="1.0004029999999999"/>
    <n v="7.19463469217823"/>
    <n v="45.547684669422495"/>
    <n v="106.3882302384721"/>
    <n v="155.84392187637332"/>
    <n v="179.16417431859918"/>
    <n v="173.88865780025159"/>
    <n v="150.2067547521564"/>
  </r>
  <r>
    <x v="4"/>
    <s v="POWGEN - REN"/>
    <x v="11"/>
    <s v="SKO"/>
    <s v="ASI"/>
    <m/>
    <m/>
    <m/>
    <m/>
    <n v="1.0004029999999999"/>
    <n v="2.44771766125417"/>
    <n v="2.79272126410629"/>
    <n v="3.0582168816240198"/>
    <n v="3.9983965460264601"/>
    <n v="6.4260310128484797"/>
    <n v="7.1035746388385599"/>
    <n v="4.7196824961274801"/>
  </r>
  <r>
    <x v="4"/>
    <s v="POWGEN - REN"/>
    <x v="11"/>
    <s v="USA"/>
    <s v="NAM"/>
    <m/>
    <m/>
    <m/>
    <m/>
    <n v="1.0004029999999999"/>
    <n v="8.1483104100280705"/>
    <n v="51.4525933467919"/>
    <n v="310.92935050292908"/>
    <n v="577.89114581272497"/>
    <n v="534.58686287596095"/>
    <n v="381.78853921138898"/>
    <n v="405.42393588049003"/>
  </r>
  <r>
    <x v="4"/>
    <s v="POWGEN - REN"/>
    <x v="11"/>
    <s v="WEU"/>
    <s v="EUR"/>
    <m/>
    <m/>
    <m/>
    <m/>
    <n v="1.0004029999999999"/>
    <n v="7.19463469217823"/>
    <n v="45.547684669422601"/>
    <n v="181.59722082510251"/>
    <n v="298.06721855887201"/>
    <n v="326.29990183813999"/>
    <n v="349.60737497276602"/>
    <n v="361.53063498197696"/>
  </r>
  <r>
    <x v="4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4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4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4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4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4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4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4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4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4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4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4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4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4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4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4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4"/>
    <s v=""/>
    <x v="2"/>
    <s v="AUS"/>
    <s v="AUS"/>
    <n v="17.14537546961623"/>
    <n v="17.14537546961623"/>
    <n v="17.14537546961623"/>
    <n v="17.971024548315853"/>
    <n v="15.541700358361915"/>
    <n v="2.2257904137724629"/>
    <m/>
    <n v="18.793212762642799"/>
    <n v="18.793212762642799"/>
    <n v="18.793212762642799"/>
    <n v="31.604433103681799"/>
    <n v="32.2763591414205"/>
  </r>
  <r>
    <x v="4"/>
    <s v=""/>
    <x v="2"/>
    <s v="CAN"/>
    <s v="NAM"/>
    <n v="9.49563606460916"/>
    <n v="10.094034113138889"/>
    <n v="10.094034113138889"/>
    <n v="10.094034113138889"/>
    <n v="8.6363395931376985"/>
    <n v="6.18927746343092"/>
    <n v="5.2664137974165701"/>
    <n v="5.2664137974165701"/>
    <m/>
    <m/>
    <m/>
    <m/>
  </r>
  <r>
    <x v="4"/>
    <s v=""/>
    <x v="2"/>
    <s v="CHI"/>
    <s v="ASI"/>
    <n v="70.801212499663265"/>
    <n v="70.801212499663265"/>
    <n v="405.77291047420869"/>
    <n v="545.46876491673072"/>
    <n v="996.4446068355337"/>
    <n v="752.12461910556385"/>
    <n v="457.46914040697499"/>
    <m/>
    <m/>
    <m/>
    <m/>
    <m/>
  </r>
  <r>
    <x v="4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4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4"/>
    <s v=""/>
    <x v="2"/>
    <s v="FSU"/>
    <s v="ASI"/>
    <n v="36.557822622560032"/>
    <n v="36.557822622560032"/>
    <n v="36.557822622560032"/>
    <n v="36.557822622560032"/>
    <n v="31.685460228431822"/>
    <n v="2.5815938247445098"/>
    <n v="65.166948444079395"/>
    <n v="140.879738077224"/>
    <n v="140.879738077224"/>
    <n v="75.712789633144894"/>
    <n v="163.12415764587999"/>
    <n v="165.03273318126301"/>
  </r>
  <r>
    <x v="4"/>
    <s v=""/>
    <x v="2"/>
    <s v="IND"/>
    <s v="ASI"/>
    <n v="32.465259791497708"/>
    <n v="32.465259791497708"/>
    <n v="323.16247975706113"/>
    <n v="323.16247975706113"/>
    <n v="405.09756789698383"/>
    <n v="222.49543545530983"/>
    <n v="86.455580830179798"/>
    <m/>
    <m/>
    <m/>
    <m/>
    <n v="14.442072858686901"/>
  </r>
  <r>
    <x v="4"/>
    <s v=""/>
    <x v="2"/>
    <s v="JPN"/>
    <s v="ASI"/>
    <n v="67.733036958045602"/>
    <n v="67.733036958045602"/>
    <n v="67.733036958045602"/>
    <n v="67.733036958045602"/>
    <n v="63.308814382384"/>
    <n v="23.773874323200403"/>
    <n v="10.822873269459601"/>
    <m/>
    <n v="1.9892466260377799"/>
    <n v="1.9892466260377799"/>
    <n v="1.9892466260377799"/>
    <m/>
  </r>
  <r>
    <x v="4"/>
    <s v=""/>
    <x v="2"/>
    <s v="MEA"/>
    <s v="AFR"/>
    <n v="77.090609812596199"/>
    <n v="93.853042146649102"/>
    <n v="93.853042146649102"/>
    <n v="185.2181416966892"/>
    <n v="162.95370758646939"/>
    <n v="127.4587085093757"/>
    <n v="67.545965860023159"/>
    <n v="67.545965860023159"/>
    <n v="52.641678994118955"/>
    <m/>
    <m/>
    <m/>
  </r>
  <r>
    <x v="4"/>
    <s v=""/>
    <x v="2"/>
    <s v="MEX"/>
    <s v="LAM"/>
    <n v="18.869482522028971"/>
    <n v="18.869482522028971"/>
    <n v="18.869482522028971"/>
    <n v="18.869482522028971"/>
    <n v="13.829132362921751"/>
    <n v="4.6489872380283304"/>
    <n v="13.934980913232099"/>
    <n v="13.934980913232099"/>
    <n v="13.934980913232099"/>
    <n v="16.920471674403899"/>
    <n v="16.920471674403899"/>
    <n v="27.981489351875702"/>
  </r>
  <r>
    <x v="4"/>
    <s v=""/>
    <x v="2"/>
    <s v="ODA"/>
    <s v="ASI"/>
    <n v="83.630302155542694"/>
    <n v="151.26408662136589"/>
    <n v="151.26408662136589"/>
    <n v="151.26408662136589"/>
    <n v="130.15421120345459"/>
    <n v="31.725131811755201"/>
    <n v="15.20985591969634"/>
    <n v="79.743560089821003"/>
    <n v="95.896718137713606"/>
    <n v="93.421653320253697"/>
    <n v="83.401975692922207"/>
    <n v="54.514026542793196"/>
  </r>
  <r>
    <x v="4"/>
    <s v=""/>
    <x v="2"/>
    <s v="SKO"/>
    <s v="ASI"/>
    <n v="15.761856007418761"/>
    <n v="15.761856007418761"/>
    <n v="15.761856007418761"/>
    <n v="46.307729891054564"/>
    <n v="53.268496792667257"/>
    <n v="43.35040748065434"/>
    <n v="12.04286349667211"/>
    <n v="1.8444399235718101"/>
    <n v="1.8444399235718101"/>
    <m/>
    <m/>
    <m/>
  </r>
  <r>
    <x v="4"/>
    <s v=""/>
    <x v="2"/>
    <s v="USA"/>
    <s v="NAM"/>
    <n v="183.4524509571599"/>
    <n v="183.4524509571599"/>
    <n v="183.4524509571599"/>
    <n v="226.7822119793081"/>
    <n v="235.17790165905433"/>
    <n v="121.0945532947178"/>
    <n v="129.239270190262"/>
    <n v="82.575369415843895"/>
    <n v="82.575369415843895"/>
    <m/>
    <m/>
    <m/>
  </r>
  <r>
    <x v="4"/>
    <s v=""/>
    <x v="2"/>
    <s v="WEU"/>
    <s v="EUR"/>
    <n v="132.3308919783484"/>
    <n v="221.5032346030537"/>
    <n v="221.5032346030537"/>
    <n v="243.07517548052539"/>
    <n v="217.73119456786708"/>
    <n v="117.3742300244572"/>
    <n v="116.64178883519989"/>
    <n v="116.64178883519989"/>
    <n v="40.305470551445602"/>
    <m/>
    <m/>
    <m/>
  </r>
  <r>
    <x v="4"/>
    <s v=""/>
    <x v="12"/>
    <s v="CHI"/>
    <s v="ASI"/>
    <m/>
    <m/>
    <m/>
    <m/>
    <m/>
    <m/>
    <m/>
    <n v="314.27330431916801"/>
    <n v="715.37452891600299"/>
    <n v="715.37452891600299"/>
    <n v="401.10122459683402"/>
    <m/>
  </r>
  <r>
    <x v="4"/>
    <s v=""/>
    <x v="12"/>
    <s v="EEU"/>
    <s v="EUR"/>
    <m/>
    <m/>
    <m/>
    <m/>
    <m/>
    <m/>
    <m/>
    <n v="2.1322340877321699"/>
    <n v="4.8535651456444997"/>
    <n v="4.8535651456444997"/>
    <n v="2.7213310579123302"/>
    <m/>
  </r>
  <r>
    <x v="4"/>
    <s v=""/>
    <x v="12"/>
    <s v="IND"/>
    <s v="ASI"/>
    <m/>
    <m/>
    <m/>
    <m/>
    <m/>
    <m/>
    <m/>
    <n v="154.37875789040299"/>
    <n v="351.40952057552499"/>
    <n v="351.40952057552499"/>
    <n v="197.030762685121"/>
    <m/>
  </r>
  <r>
    <x v="4"/>
    <s v=""/>
    <x v="12"/>
    <s v="JPN"/>
    <s v="ASI"/>
    <m/>
    <m/>
    <m/>
    <m/>
    <m/>
    <n v="3.5698726927185098"/>
    <n v="16.792438457009201"/>
    <n v="27.853208912732299"/>
    <n v="24.283336220013801"/>
    <n v="12.9142734937511"/>
    <n v="4.2190947956783704"/>
    <n v="4.2190947956783704"/>
  </r>
  <r>
    <x v="4"/>
    <s v=""/>
    <x v="12"/>
    <s v="MEA"/>
    <s v="AFR"/>
    <m/>
    <m/>
    <m/>
    <m/>
    <m/>
    <m/>
    <n v="31.202409298329101"/>
    <n v="183.87662431452901"/>
    <n v="327.90647332490198"/>
    <n v="296.70406402657301"/>
    <n v="156.87412480184901"/>
    <n v="66.975025478267497"/>
  </r>
  <r>
    <x v="4"/>
    <s v=""/>
    <x v="12"/>
    <s v="SKO"/>
    <s v="ASI"/>
    <m/>
    <m/>
    <m/>
    <m/>
    <m/>
    <n v="4.7469170309240596"/>
    <n v="38.114281336421399"/>
    <n v="72.968205591213604"/>
    <n v="68.221288560289594"/>
    <n v="46.019855593092402"/>
    <n v="33.517026868363097"/>
    <n v="43.855192421272797"/>
  </r>
  <r>
    <x v="4"/>
    <s v=""/>
    <x v="12"/>
    <s v="USA"/>
    <s v="NAM"/>
    <m/>
    <m/>
    <m/>
    <m/>
    <m/>
    <m/>
    <m/>
    <n v="8.6519487493383007"/>
    <n v="88.218548934256006"/>
    <n v="175.67482104168101"/>
    <n v="179.194544173835"/>
    <n v="115.1624244235"/>
  </r>
  <r>
    <x v="4"/>
    <s v=""/>
    <x v="12"/>
    <s v="WEU"/>
    <s v="EUR"/>
    <m/>
    <m/>
    <m/>
    <m/>
    <m/>
    <m/>
    <m/>
    <n v="101.422440298551"/>
    <n v="263.62606174282399"/>
    <n v="305.43708490800202"/>
    <n v="277.61889349499302"/>
    <n v="264.31011419120102"/>
  </r>
  <r>
    <x v="4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4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4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4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4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4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4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0.75124669697777802"/>
    <n v="0.41432346398888897"/>
    <n v="7.7400231E-2"/>
    <n v="7.7400231E-2"/>
  </r>
  <r>
    <x v="4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9.239064424403217"/>
    <n v="38.6534768100341"/>
    <n v="41.249435321152397"/>
    <n v="54.686314920756601"/>
    <n v="53.393320238467297"/>
    <n v="45.929074728798895"/>
  </r>
  <r>
    <x v="4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MEX"/>
    <s v="LAM"/>
    <n v="4.1660958904109604"/>
    <n v="4.1156612432426849"/>
    <n v="3.9407102253219852"/>
    <n v="3.6566797746338633"/>
    <n v="3.2898088291159882"/>
    <n v="4.8408521816219707"/>
    <n v="3.6186973564366101"/>
    <n v="3.2354722091984578"/>
    <n v="2.5766932536111491"/>
    <m/>
    <m/>
    <n v="7.9018555140897107"/>
  </r>
  <r>
    <x v="4"/>
    <s v="POWGEN - REN"/>
    <x v="3"/>
    <s v="ODA"/>
    <s v="ASI"/>
    <n v="9.4223744292237406"/>
    <n v="9.0939344555913504"/>
    <n v="9.3813477881770293"/>
    <n v="55.23316044640378"/>
    <n v="84.156515632935921"/>
    <n v="114.65887377147645"/>
    <n v="209.3752029718583"/>
    <n v="505.61425089311001"/>
    <n v="505.61425089311001"/>
    <n v="504.03524794110206"/>
    <n v="509.97138302004998"/>
    <n v="582.10128914475001"/>
  </r>
  <r>
    <x v="4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4"/>
    <s v="POWGEN - REN"/>
    <x v="3"/>
    <s v="WEU"/>
    <s v="EUR"/>
    <n v="3.3710045662100501"/>
    <n v="3.3218248219348387"/>
    <n v="3.1586794612468112"/>
    <n v="10.979095283129316"/>
    <n v="15.537688176086215"/>
    <n v="24.240999543597518"/>
    <n v="60.291196155999202"/>
    <n v="112.705538112"/>
    <n v="112.705538112"/>
    <n v="112.705538112"/>
    <n v="112.705538112"/>
    <n v="112.705538112"/>
  </r>
  <r>
    <x v="4"/>
    <s v="POWGEN - REN"/>
    <x v="4"/>
    <s v="AFR"/>
    <s v="AFR"/>
    <n v="26.010497847680501"/>
    <n v="26.010497847680501"/>
    <n v="26.010497847680501"/>
    <n v="40.491011432265303"/>
    <n v="67.123288507898195"/>
    <n v="171.09303436644601"/>
    <n v="252.01577750180249"/>
    <n v="310.4860405755511"/>
    <n v="321.43648558406852"/>
    <n v="369.48010061285214"/>
    <n v="468.85664064011883"/>
    <n v="538.70002545817795"/>
  </r>
  <r>
    <x v="4"/>
    <s v="POWGEN - REN"/>
    <x v="4"/>
    <s v="AUS"/>
    <s v="AUS"/>
    <n v="15.8474518958036"/>
    <n v="15.8474518958036"/>
    <n v="15.85490322735888"/>
    <n v="16.512473103344888"/>
    <n v="16.819642053116581"/>
    <n v="16.922031703040478"/>
    <n v="16.922031703040478"/>
    <n v="16.922031703040478"/>
    <n v="16.922031703040478"/>
    <n v="16.922031703040478"/>
    <n v="16.922031703040478"/>
    <n v="16.922031703040478"/>
  </r>
  <r>
    <x v="4"/>
    <s v="POWGEN - REN"/>
    <x v="4"/>
    <s v="CAN"/>
    <s v="NAM"/>
    <n v="65.0328344737121"/>
    <n v="65.0328344737121"/>
    <n v="65.198859542057619"/>
    <n v="74.680129434808663"/>
    <n v="81.386427048594769"/>
    <n v="95.425672488447589"/>
    <n v="95.425672488447589"/>
    <n v="106.1274512840356"/>
    <n v="106.52493540814203"/>
    <n v="132.10836691353228"/>
    <n v="132.59120271613966"/>
    <n v="133.12741519152976"/>
  </r>
  <r>
    <x v="4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75.09665405938426"/>
    <n v="524.95827079147296"/>
    <n v="620.78122981550405"/>
    <n v="764.01646899847765"/>
    <n v="859.13248787945452"/>
  </r>
  <r>
    <x v="4"/>
    <s v="POWGEN - REN"/>
    <x v="4"/>
    <s v="CSA"/>
    <s v="LAM"/>
    <n v="128.552732041007"/>
    <n v="128.552732041007"/>
    <n v="130.7870037629724"/>
    <n v="200.68307519263072"/>
    <n v="221.24711234612872"/>
    <n v="231.97776665073101"/>
    <n v="291.69020907017284"/>
    <n v="523.14703425270341"/>
    <n v="559.61319149387259"/>
    <n v="562.33770374579717"/>
    <n v="571.08206880128284"/>
    <n v="571.08206880128284"/>
  </r>
  <r>
    <x v="4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0.269743468777506"/>
    <n v="48.74940086841945"/>
    <n v="50.991466734242998"/>
    <n v="51.664471117970486"/>
    <n v="54.520760658684935"/>
    <n v="57.153563832077445"/>
  </r>
  <r>
    <x v="4"/>
    <s v="POWGEN - REN"/>
    <x v="4"/>
    <s v="FSU"/>
    <s v="ASI"/>
    <n v="70.484254749868597"/>
    <n v="70.484254749868597"/>
    <n v="70.484254749868597"/>
    <n v="72.981129910002394"/>
    <n v="112.2430879546272"/>
    <n v="198.197687778123"/>
    <n v="261.15304837797299"/>
    <n v="272.43938843227482"/>
    <n v="272.43938843227482"/>
    <n v="272.43938843227482"/>
    <n v="350.72840371735663"/>
    <n v="358.56009541092561"/>
  </r>
  <r>
    <x v="4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187.75665587013071"/>
    <n v="272.71285056807693"/>
  </r>
  <r>
    <x v="4"/>
    <s v="POWGEN - REN"/>
    <x v="4"/>
    <s v="JPN"/>
    <s v="ASI"/>
    <n v="16.082619712378602"/>
    <n v="16.082619712378602"/>
    <n v="16.125618071759121"/>
    <n v="17.750470328946225"/>
    <n v="18.37653048781948"/>
    <n v="19.048895524809772"/>
    <n v="20.597668179254178"/>
    <n v="20.811573375395668"/>
    <n v="22.29158748374827"/>
    <n v="24.64567284711546"/>
    <n v="24.989991903221892"/>
    <n v="25.334310959328331"/>
  </r>
  <r>
    <x v="4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80430004354136"/>
    <n v="67.721558223479548"/>
    <n v="68.539535205508429"/>
    <n v="85.256856493916672"/>
  </r>
  <r>
    <x v="4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9.7445221787727689"/>
    <n v="9.7445221787727689"/>
    <n v="9.7445221787727689"/>
    <n v="9.7445221787727689"/>
    <n v="9.7445221787727689"/>
    <n v="10.123513656713577"/>
  </r>
  <r>
    <x v="4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36.59140519461201"/>
    <n v="141.0493433945276"/>
    <n v="158.74581208544069"/>
    <n v="168.3604428630444"/>
    <n v="207.39466148685489"/>
    <n v="211.3700861977951"/>
  </r>
  <r>
    <x v="4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6.712854458195201"/>
    <n v="6.7916361477728291"/>
    <n v="6.9250132739978278"/>
    <n v="7.5408472539833697"/>
    <n v="10.01856482833877"/>
    <n v="10.25931776376296"/>
  </r>
  <r>
    <x v="4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263.03573895775196"/>
    <n v="342.37324705568898"/>
    <n v="419.85815317512856"/>
    <n v="422.9549759517414"/>
    <n v="557.62984133742953"/>
    <n v="584.75262622277137"/>
  </r>
  <r>
    <x v="4"/>
    <s v="POWGEN - REN"/>
    <x v="4"/>
    <s v="WEU"/>
    <s v="EUR"/>
    <n v="103.223597460593"/>
    <n v="103.223597460593"/>
    <n v="103.223597460593"/>
    <n v="109.93466454710402"/>
    <n v="114.85474337194249"/>
    <n v="127.83879610429763"/>
    <n v="187.65376037272964"/>
    <n v="194.38097604421557"/>
    <n v="194.38097604421557"/>
    <n v="194.38097604421557"/>
    <n v="194.38097604421557"/>
    <n v="206.25718186924829"/>
  </r>
  <r>
    <x v="4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51.823283983064108"/>
    <n v="72.121290271460538"/>
    <n v="80.185928505493379"/>
    <n v="85.691399998248215"/>
  </r>
  <r>
    <x v="4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4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4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4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4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11.495244813019646"/>
    <n v="11.963082241746003"/>
    <n v="12.041235182472558"/>
  </r>
  <r>
    <x v="4"/>
    <s v=""/>
    <x v="5"/>
    <s v="FSU"/>
    <s v="ASI"/>
    <n v="42.038156419934801"/>
    <n v="39.0298567908021"/>
    <n v="38.943813362614833"/>
    <n v="70.046129203830503"/>
    <n v="64.947587829237904"/>
    <n v="77.574820173569691"/>
    <n v="82.080238363611898"/>
    <n v="57.862730941402582"/>
    <n v="57.091004312260267"/>
    <n v="44.994911011479353"/>
    <n v="40.139029518180429"/>
    <n v="36.241902911919908"/>
  </r>
  <r>
    <x v="4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4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4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4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4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237.21128970417357"/>
    <n v="260.87568211872133"/>
    <n v="276.62381822861704"/>
  </r>
  <r>
    <x v="4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4.942353760702169"/>
    <n v="44.215937033530615"/>
  </r>
  <r>
    <x v="4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4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71.5508132907209"/>
    <n v="169.02258166651197"/>
    <n v="158.49502992873101"/>
    <n v="160.23033101387605"/>
    <n v="152.77603697837509"/>
  </r>
  <r>
    <x v="4"/>
    <s v=""/>
    <x v="6"/>
    <s v="AFR"/>
    <s v="AFR"/>
    <n v="29.6489726027397"/>
    <n v="29.658599719671663"/>
    <n v="29.658599719671663"/>
    <n v="29.672724575606107"/>
    <n v="19.780106591094242"/>
    <n v="9.8829908675799008"/>
    <m/>
    <n v="13.8342224798704"/>
    <n v="53.706393222034002"/>
    <n v="110.246508706317"/>
    <n v="147.42543604820901"/>
    <n v="192.15154471482401"/>
  </r>
  <r>
    <x v="4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65511491948792899"/>
    <n v="0.65511491948792899"/>
    <n v="0.73193895429806499"/>
    <n v="1.77890106749174"/>
    <n v="1.0469621131936799"/>
  </r>
  <r>
    <x v="4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4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4"/>
    <s v=""/>
    <x v="6"/>
    <s v="CSA"/>
    <s v="LAM"/>
    <n v="45.573059360730603"/>
    <n v="45.618284197017132"/>
    <n v="45.618284197017132"/>
    <n v="45.618284197017132"/>
    <n v="30.3820395738204"/>
    <n v="18.179255232249631"/>
    <n v="8.5596126128826402"/>
    <n v="25.758852918321832"/>
    <n v="17.199240305439201"/>
    <m/>
    <m/>
    <m/>
  </r>
  <r>
    <x v="4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4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4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4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4"/>
    <s v=""/>
    <x v="6"/>
    <s v="MEA"/>
    <s v="AFR"/>
    <n v="42.193185809624197"/>
    <n v="72"/>
    <n v="72"/>
    <n v="72"/>
    <n v="28.128790539749499"/>
    <n v="16.462419195624378"/>
    <n v="2.3980239257496798"/>
    <n v="11.825868093955201"/>
    <n v="23.076744132964102"/>
    <n v="11.250876039009"/>
    <n v="4.6315540400055397"/>
    <n v="7.5840566200439197"/>
  </r>
  <r>
    <x v="4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4"/>
    <s v=""/>
    <x v="6"/>
    <s v="ODA"/>
    <s v="ASI"/>
    <n v="25.965981735159801"/>
    <n v="65"/>
    <n v="65"/>
    <n v="65"/>
    <n v="17.310654490106501"/>
    <n v="8.6553272450532699"/>
    <m/>
    <n v="7.8309623410613698"/>
    <n v="14.330906823171"/>
    <n v="18.612026946639599"/>
    <n v="22.493950694765999"/>
    <n v="27.6719820881789"/>
  </r>
  <r>
    <x v="4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4"/>
    <s v=""/>
    <x v="6"/>
    <s v="USA"/>
    <s v="NAM"/>
    <n v="66.615867579908695"/>
    <n v="67.023201001512106"/>
    <n v="67.458606190932827"/>
    <n v="67.458606190932827"/>
    <n v="47.814859178445779"/>
    <n v="25.002291179982748"/>
    <m/>
    <m/>
    <m/>
    <n v="27.7399098708228"/>
    <n v="27.7399098708228"/>
    <m/>
  </r>
  <r>
    <x v="4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4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4"/>
    <n v="2306.3601919737948"/>
    <n v="3474.4401375130351"/>
    <n v="4083.816292376885"/>
    <n v="4741.1553186969149"/>
  </r>
  <r>
    <x v="4"/>
    <s v="POWGEN - REN"/>
    <x v="7"/>
    <s v="AUS"/>
    <s v="AUS"/>
    <n v="6.2785388127853904E-3"/>
    <n v="6.2785388127853904E-3"/>
    <n v="2.9999999999999978"/>
    <n v="2.9996000000000032"/>
    <n v="14.418962436378688"/>
    <n v="25.115694636842893"/>
    <n v="52.405403594221497"/>
    <n v="52.405003594221498"/>
    <n v="52.404603594221498"/>
    <n v="52.404203594221499"/>
    <n v="52.4038035942215"/>
    <n v="57.663111753716898"/>
  </r>
  <r>
    <x v="4"/>
    <s v="POWGEN - REN"/>
    <x v="7"/>
    <s v="CAN"/>
    <s v="NAM"/>
    <n v="9.7031963470319595E-3"/>
    <n v="9.7031963470319612E-3"/>
    <n v="9.7031963470319595E-3"/>
    <n v="3.4825129350364996"/>
    <n v="16.740642043245646"/>
    <n v="49.268042568229973"/>
    <n v="121.81793632229929"/>
    <n v="315.45592945728157"/>
    <n v="315.4555294572815"/>
    <n v="315.45512945728228"/>
    <n v="315.45472945728221"/>
    <n v="315.4543294572822"/>
  </r>
  <r>
    <x v="4"/>
    <s v="POWGEN - REN"/>
    <x v="7"/>
    <s v="CHI"/>
    <s v="ASI"/>
    <m/>
    <n v="0.22"/>
    <n v="7"/>
    <n v="28.012588913277799"/>
    <n v="134.6521076445872"/>
    <n v="647.24997369764606"/>
    <n v="2058.9339327122038"/>
    <n v="3377.1420479879198"/>
    <n v="5777.3512284307753"/>
    <n v="7158.5159472843825"/>
    <n v="8528.0799278610793"/>
    <n v="8528.0795278610749"/>
  </r>
  <r>
    <x v="4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299.2114869011912"/>
    <n v="3566.9690012590927"/>
    <n v="3623.63871597361"/>
    <n v="3623.6383159736101"/>
  </r>
  <r>
    <x v="4"/>
    <s v="POWGEN - REN"/>
    <x v="7"/>
    <s v="EEU"/>
    <s v="EUR"/>
    <m/>
    <m/>
    <n v="2"/>
    <n v="6.8985707277525901"/>
    <n v="26.931692322621139"/>
    <n v="77.281931756888596"/>
    <n v="81.961609455447501"/>
    <n v="89.861241844385304"/>
    <n v="97.167025775302989"/>
    <n v="135.3218501733387"/>
    <n v="173.85164015562611"/>
    <n v="181.28959789796198"/>
  </r>
  <r>
    <x v="4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4"/>
    <s v="POWGEN - REN"/>
    <x v="7"/>
    <s v="IND"/>
    <s v="ASI"/>
    <m/>
    <n v="0.14000000000000001"/>
    <n v="0.32831530542210002"/>
    <n v="4.9995849999999997"/>
    <n v="24.032547112442359"/>
    <n v="115.5207297259509"/>
    <n v="555.28872319297398"/>
    <n v="1512.4141637660871"/>
    <n v="2337.0103094628789"/>
    <n v="2653.509498134611"/>
    <n v="4222.0318361974932"/>
    <n v="4581.5726242413348"/>
  </r>
  <r>
    <x v="4"/>
    <s v="POWGEN - REN"/>
    <x v="7"/>
    <s v="JPN"/>
    <s v="ASI"/>
    <m/>
    <n v="2.15"/>
    <n v="7"/>
    <n v="7"/>
    <n v="33.648198724713509"/>
    <n v="161.74151687690249"/>
    <n v="228.401278560696"/>
    <n v="237.95400568264799"/>
    <n v="237.9536056826478"/>
    <n v="237.95320568264759"/>
    <n v="237.95280568264758"/>
    <n v="237.95240568264711"/>
  </r>
  <r>
    <x v="4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79.0685937405949"/>
    <n v="1518.7488066548749"/>
    <n v="1835.5479768550549"/>
    <n v="2234.6016828155548"/>
  </r>
  <r>
    <x v="4"/>
    <s v="POWGEN - REN"/>
    <x v="7"/>
    <s v="MEX"/>
    <s v="LAM"/>
    <m/>
    <m/>
    <n v="5.6260603980782399E-2"/>
    <n v="5.6260603980782399E-2"/>
    <n v="5.5460602780782402E-2"/>
    <n v="5.5060602780782397E-2"/>
    <n v="5.466060278078242E-2"/>
    <n v="5.4260602780782416E-2"/>
    <n v="5.3860602780782418E-2"/>
    <n v="5.34606027807824E-2"/>
    <n v="5.3060602780782402E-2"/>
    <n v="5.2660602780782398E-2"/>
  </r>
  <r>
    <x v="4"/>
    <s v="POWGEN - REN"/>
    <x v="7"/>
    <s v="ODA"/>
    <s v="ASI"/>
    <m/>
    <m/>
    <m/>
    <m/>
    <n v="4.0000000000000002E-4"/>
    <n v="2.3227313556979101E-3"/>
    <n v="1.15649710211578E-2"/>
    <n v="5.5990831025294403E-2"/>
    <n v="1733.376654047195"/>
    <n v="2061.8503481157049"/>
    <n v="2142.734367469825"/>
    <n v="2461.0983756153651"/>
  </r>
  <r>
    <x v="4"/>
    <s v="POWGEN - REN"/>
    <x v="7"/>
    <s v="SKO"/>
    <s v="ASI"/>
    <n v="5.7077625570776296E-4"/>
    <n v="0.44999999999999996"/>
    <n v="0.69362388469457847"/>
    <n v="0.69354430146859536"/>
    <n v="3.334148437498182"/>
    <n v="16.027079363322382"/>
    <n v="77.039820080297417"/>
    <n v="219.95280127998493"/>
    <n v="222.0763190098458"/>
    <n v="231.0294365775577"/>
    <n v="237.0356783075666"/>
    <n v="248.8738263224725"/>
  </r>
  <r>
    <x v="4"/>
    <s v="POWGEN - REN"/>
    <x v="7"/>
    <s v="USA"/>
    <s v="NAM"/>
    <n v="0.24931506849315099"/>
    <n v="1.1499999999999999"/>
    <n v="7.9999999999999973"/>
    <n v="9.999569999999995"/>
    <n v="48.066616956240416"/>
    <n v="231.04837896021104"/>
    <n v="1110.6103072749311"/>
    <n v="2219.9660229824813"/>
    <n v="2576.4512491124779"/>
    <n v="2576.4508491124752"/>
    <n v="2576.4504491124731"/>
    <n v="2576.45004911248"/>
  </r>
  <r>
    <x v="4"/>
    <s v="POWGEN - REN"/>
    <x v="7"/>
    <s v="WEU"/>
    <s v="EUR"/>
    <n v="0.75811872146118697"/>
    <n v="9.5"/>
    <n v="68"/>
    <n v="81.723762805050171"/>
    <n v="392.83250312722186"/>
    <n v="648.70964132264135"/>
    <n v="1105.809415303665"/>
    <n v="1105.809015303664"/>
    <n v="1846.0509871464001"/>
    <n v="1885.0372937837381"/>
    <n v="1885.036893783737"/>
    <n v="1885.0364937837348"/>
  </r>
  <r>
    <x v="4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4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4"/>
    <s v="POWGEN - REN"/>
    <x v="8"/>
    <s v="CHI"/>
    <s v="ASI"/>
    <m/>
    <m/>
    <m/>
    <n v="4.9599850000000001E-2"/>
    <n v="0.23881796708228301"/>
    <n v="1.14835698403284"/>
    <n v="5.5203549518365902"/>
    <n v="26.535798901196198"/>
    <n v="302.14057238302797"/>
    <n v="302.14017238302802"/>
    <n v="302.139772383028"/>
    <n v="302.13937238302799"/>
  </r>
  <r>
    <x v="4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4"/>
    <s v="POWGEN - REN"/>
    <x v="8"/>
    <s v="IND"/>
    <s v="ASI"/>
    <m/>
    <m/>
    <m/>
    <m/>
    <n v="4.0000000000000002E-4"/>
    <n v="2.3227313556979101E-3"/>
    <n v="1.15649710211578E-2"/>
    <n v="5.5990831025294403E-2"/>
    <n v="161.74221461050999"/>
    <n v="161.74181461051"/>
    <n v="161.74141461050999"/>
    <n v="161.74101461051001"/>
  </r>
  <r>
    <x v="4"/>
    <s v="POWGEN - REN"/>
    <x v="8"/>
    <s v="MEA"/>
    <s v="AFR"/>
    <m/>
    <m/>
    <m/>
    <m/>
    <n v="4.0000000000000002E-4"/>
    <n v="2.3227313556979101E-3"/>
    <n v="1.15649710211578E-2"/>
    <n v="5.5990831025294403E-2"/>
    <n v="144.774758794039"/>
    <n v="144.77435879403899"/>
    <n v="144.773958794039"/>
    <n v="144.77355879403899"/>
  </r>
  <r>
    <x v="4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4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4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4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4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4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431.09820146621399"/>
    <n v="1106.3720478103101"/>
    <n v="1707.55397349481"/>
    <n v="2182.1934563688701"/>
    <n v="2739.8782673156702"/>
  </r>
  <r>
    <x v="4"/>
    <s v="POWGEN - REN"/>
    <x v="10"/>
    <s v="AUS"/>
    <s v="AUS"/>
    <n v="0.85445205479452002"/>
    <n v="3.074460055810472"/>
    <n v="3.0000000000000018"/>
    <n v="2.8808639107032499"/>
    <n v="13.848218431519081"/>
    <n v="45.477202399682596"/>
    <n v="77.783656664762816"/>
    <n v="80.741180833515003"/>
    <n v="88.775734025485903"/>
    <n v="96.232185348768297"/>
    <n v="103.542605237182"/>
    <n v="107.57628573421501"/>
  </r>
  <r>
    <x v="4"/>
    <s v="POWGEN - REN"/>
    <x v="10"/>
    <s v="CAN"/>
    <s v="NAM"/>
    <n v="0.83961187214611899"/>
    <n v="6.0731668283882403"/>
    <n v="5.9999999999999964"/>
    <n v="5.8829330745788058"/>
    <n v="28.278649714912522"/>
    <n v="103.73806123213046"/>
    <n v="190.75975944451301"/>
    <n v="416.19788281746099"/>
    <n v="507.86268537097197"/>
    <n v="602.47999325157298"/>
    <n v="697.35359623454303"/>
    <n v="790.53982512243101"/>
  </r>
  <r>
    <x v="4"/>
    <s v="POWGEN - REN"/>
    <x v="10"/>
    <s v="CHI"/>
    <s v="ASI"/>
    <m/>
    <n v="44.223670504200001"/>
    <n v="44.223670504200001"/>
    <n v="151.19135805839201"/>
    <n v="726.75131212355404"/>
    <n v="1157.57140715171"/>
    <n v="1266.14553978924"/>
    <n v="2076.7802566942701"/>
    <n v="3552.7936926259699"/>
    <n v="4453.7133133715597"/>
    <n v="6166.9946702922998"/>
    <n v="7357.5491928600004"/>
  </r>
  <r>
    <x v="4"/>
    <s v="POWGEN - REN"/>
    <x v="10"/>
    <s v="CSA"/>
    <s v="LAM"/>
    <n v="0.212899543378995"/>
    <n v="4.0185528395573185"/>
    <n v="4"/>
    <n v="12.09842181524254"/>
    <n v="58.155437446566197"/>
    <n v="198.68028832903633"/>
    <n v="275.06219223045201"/>
    <n v="573.84288785859098"/>
    <n v="1869.748308573232"/>
    <n v="2279.3974343000823"/>
    <n v="2672.1302518838702"/>
    <n v="3055.3093081971901"/>
  </r>
  <r>
    <x v="4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70.13590735288699"/>
    <n v="311.10788789400402"/>
    <n v="466.32795190810702"/>
    <n v="632.23487869658504"/>
    <n v="782.73555387597196"/>
    <n v="911.11675571079195"/>
  </r>
  <r>
    <x v="4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434.88416510347599"/>
    <n v="678.62526201963601"/>
    <n v="742.01771742199503"/>
    <n v="913.00102056460503"/>
  </r>
  <r>
    <x v="4"/>
    <s v="POWGEN - REN"/>
    <x v="10"/>
    <s v="IND"/>
    <s v="ASI"/>
    <n v="3.4041095890410999"/>
    <n v="18.29664647485215"/>
    <n v="18.000000000000011"/>
    <n v="20.790970868945301"/>
    <n v="99.939029012807808"/>
    <n v="252.6496965538669"/>
    <n v="335.63871584676099"/>
    <n v="1170.29856891194"/>
    <n v="1412.5825114517399"/>
    <n v="1833.2999517114199"/>
    <n v="3681.5912485178801"/>
    <n v="4565.9572400610596"/>
  </r>
  <r>
    <x v="4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47.15081834743"/>
    <n v="333.33043404303697"/>
    <n v="401.88148069983299"/>
    <n v="489.149235939714"/>
    <n v="545.66194334562203"/>
    <n v="584.88733822967697"/>
  </r>
  <r>
    <x v="4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64.34393718108001"/>
    <n v="325.20887234730299"/>
    <n v="659.09652242162599"/>
    <n v="850.61275308786799"/>
    <n v="1351.0945856037399"/>
    <n v="1785.2019343253298"/>
  </r>
  <r>
    <x v="4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50.665575684693202"/>
    <n v="78.898826710343201"/>
    <n v="86.669974003579995"/>
    <n v="101.780436652021"/>
    <n v="114.660211886383"/>
    <n v="129.68136698114199"/>
  </r>
  <r>
    <x v="4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7409716842005"/>
    <n v="1163.9798753662999"/>
    <n v="1871.1546923301"/>
    <n v="2370.4390182770499"/>
    <n v="2828.9956947493101"/>
    <n v="3419.78658255037"/>
  </r>
  <r>
    <x v="4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28.20097195941699"/>
    <n v="306.667711636371"/>
    <n v="354.75359795771197"/>
    <n v="403.01244868946401"/>
    <n v="475.717545856154"/>
  </r>
  <r>
    <x v="4"/>
    <s v="POWGEN - REN"/>
    <x v="10"/>
    <s v="USA"/>
    <s v="NAM"/>
    <n v="10.206050228310501"/>
    <n v="44.194091604412293"/>
    <n v="60.000000000000028"/>
    <n v="58.576972336195603"/>
    <n v="281.56985358163081"/>
    <n v="531.47911311042742"/>
    <n v="874.26637935926999"/>
    <n v="1917.4560290402801"/>
    <n v="1782.6280700945799"/>
    <n v="2072.1126959734202"/>
    <n v="2548.7557820520801"/>
    <n v="2689.0141084132001"/>
  </r>
  <r>
    <x v="4"/>
    <s v="POWGEN - REN"/>
    <x v="10"/>
    <s v="WEU"/>
    <s v="EUR"/>
    <n v="38.453767123287697"/>
    <n v="94.437366743860295"/>
    <n v="100"/>
    <n v="94.638398482290199"/>
    <n v="399.52125964357828"/>
    <n v="662.19434913955956"/>
    <n v="1120.03080074475"/>
    <n v="1468.0369851793801"/>
    <n v="1990.29621707364"/>
    <n v="2347.7560841464301"/>
    <n v="2698.0706782276998"/>
    <n v="3060.96225244586"/>
  </r>
  <r>
    <x v="5"/>
    <s v="POWGEN - REN"/>
    <x v="0"/>
    <s v="AFR"/>
    <s v="AFR"/>
    <m/>
    <m/>
    <m/>
    <m/>
    <n v="41.939878480382703"/>
    <n v="65.155845496499794"/>
    <n v="66.850325267618501"/>
    <n v="71.7143921140717"/>
    <n v="83.174711030149695"/>
    <n v="81.480231259031001"/>
    <n v="34.6762859321951"/>
    <m/>
  </r>
  <r>
    <x v="5"/>
    <s v="POWGEN - REN"/>
    <x v="0"/>
    <s v="AUS"/>
    <s v="AUS"/>
    <n v="0.199086757990868"/>
    <n v="0.19214710068513899"/>
    <n v="0.174797957420815"/>
    <n v="3.746576281751798"/>
    <n v="6.7410352940569789"/>
    <n v="7.4014010232653886"/>
    <n v="7.6796656204981604"/>
    <n v="10.193754001738601"/>
    <n v="13.5817392860413"/>
    <n v="11.2456936337445"/>
    <n v="5.6881331307996303"/>
    <n v="1.5907690078891401"/>
  </r>
  <r>
    <x v="5"/>
    <s v="POWGEN - REN"/>
    <x v="0"/>
    <s v="CAN"/>
    <s v="NAM"/>
    <m/>
    <m/>
    <m/>
    <m/>
    <n v="10.802797024822899"/>
    <n v="10.8916786150031"/>
    <n v="11.628054110730501"/>
    <n v="16.8345398986921"/>
    <n v="25.8357687953789"/>
    <n v="25.099393299651499"/>
    <n v="9.0901104868670508"/>
    <m/>
  </r>
  <r>
    <x v="5"/>
    <s v="POWGEN - REN"/>
    <x v="0"/>
    <s v="CHI"/>
    <s v="ASI"/>
    <n v="1.8264840182648401"/>
    <n v="1.7628174374783301"/>
    <n v="1.60365098551206"/>
    <n v="57.622190013756899"/>
    <n v="75.606009423127389"/>
    <n v="102.50007554809228"/>
    <n v="115.886989129757"/>
    <n v="148.009580625133"/>
    <n v="169.20013396869001"/>
    <n v="174.00813797108799"/>
    <n v="123.45206551221899"/>
    <n v="74.917784489575396"/>
  </r>
  <r>
    <x v="5"/>
    <s v="POWGEN - REN"/>
    <x v="0"/>
    <s v="CSA"/>
    <s v="LAM"/>
    <n v="4.3378995433789997"/>
    <n v="4.1866914140110403"/>
    <n v="10.34019827782085"/>
    <n v="9.7353657603490298"/>
    <n v="38.916112782992549"/>
    <n v="53.504470060642383"/>
    <n v="65.510671304548495"/>
    <n v="58.793823398551901"/>
    <n v="59.630540743209302"/>
    <n v="43.557006207711801"/>
    <n v="20.025160900025099"/>
    <m/>
  </r>
  <r>
    <x v="5"/>
    <s v="POWGEN - REN"/>
    <x v="0"/>
    <s v="EEU"/>
    <s v="EUR"/>
    <n v="0.68493150684931503"/>
    <n v="0.661056539054375"/>
    <n v="0.60136911956702399"/>
    <n v="2.537925329698933"/>
    <n v="6.0065940105794393"/>
    <n v="14.686141746056624"/>
    <n v="14.4943279657235"/>
    <n v="16.195596378090698"/>
    <n v="17.091745460624299"/>
    <n v="18.793013872991502"/>
    <n v="20.8479816441289"/>
    <n v="15.904747566622991"/>
  </r>
  <r>
    <x v="5"/>
    <s v="POWGEN - REN"/>
    <x v="0"/>
    <s v="FSU"/>
    <s v="ASI"/>
    <n v="0.68493150684931503"/>
    <n v="0.661056539054375"/>
    <n v="0.60136911956702399"/>
    <n v="0.50586924838726299"/>
    <n v="12.471396146042409"/>
    <n v="27.780598026671456"/>
    <n v="34.873310054615402"/>
    <n v="42.134645165355103"/>
    <n v="49.395980276094797"/>
    <n v="56.791856515001001"/>
    <n v="37.3963714238104"/>
    <n v="14.657211349645801"/>
  </r>
  <r>
    <x v="5"/>
    <s v="POWGEN - REN"/>
    <x v="0"/>
    <s v="IND"/>
    <s v="ASI"/>
    <n v="0.45662100456621002"/>
    <n v="0.44070435936958302"/>
    <n v="0.40091274637801599"/>
    <n v="2.3268801724159482"/>
    <n v="2.6290808449560048"/>
    <n v="9.7771617843242726"/>
    <n v="7.67511238896933"/>
    <n v="14.256258328514299"/>
    <n v="81.2077260279965"/>
    <n v="104.743694950476"/>
    <n v="125.735181470776"/>
    <n v="51.5232174433945"/>
  </r>
  <r>
    <x v="5"/>
    <s v="POWGEN - REN"/>
    <x v="0"/>
    <s v="JPN"/>
    <s v="ASI"/>
    <n v="0.932077625570776"/>
    <n v="0.899587773563161"/>
    <n v="0.81836314354412498"/>
    <n v="0.68840373551366696"/>
    <n v="0.45893582367577801"/>
    <n v="0.229467911837889"/>
    <m/>
    <m/>
    <m/>
    <m/>
    <m/>
    <m/>
  </r>
  <r>
    <x v="5"/>
    <s v="POWGEN - REN"/>
    <x v="0"/>
    <s v="MEA"/>
    <s v="AFR"/>
    <m/>
    <m/>
    <m/>
    <n v="0.471048609655698"/>
    <n v="3.0221697433295982"/>
    <n v="4.6167826685422284"/>
    <n v="4.2528426895872498"/>
    <n v="4.3599513202879701"/>
    <n v="4.4670599509886797"/>
    <n v="4.5741685816893902"/>
    <n v="1.91593881731478"/>
    <n v="0.21421726140143099"/>
  </r>
  <r>
    <x v="5"/>
    <s v="POWGEN - REN"/>
    <x v="0"/>
    <s v="MEX"/>
    <s v="LAM"/>
    <m/>
    <m/>
    <m/>
    <n v="3.065986586248107"/>
    <n v="9.4881798189683977"/>
    <n v="14.262185351807126"/>
    <n v="19.507546754932601"/>
    <n v="15.3599144277566"/>
    <n v="12.9874960144532"/>
    <n v="16.3612216683889"/>
    <n v="14.0866607628447"/>
    <n v="11.6850736433093"/>
  </r>
  <r>
    <x v="5"/>
    <s v="POWGEN - REN"/>
    <x v="0"/>
    <s v="ODA"/>
    <s v="ASI"/>
    <n v="1.3698630136986301"/>
    <n v="1.32211307810875"/>
    <n v="1.20273823913405"/>
    <n v="1.01173849677453"/>
    <n v="39.517870303195217"/>
    <n v="55.548320844136811"/>
    <n v="67.721781680726295"/>
    <n v="64.881323448038501"/>
    <n v="81.175414225466497"/>
    <n v="78.318703698547395"/>
    <n v="47.811429469811102"/>
    <n v="15.14964198585"/>
  </r>
  <r>
    <x v="5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n v="2.4803474643263799E-2"/>
    <n v="2.3563898754157502"/>
    <n v="2.3563898754157502"/>
    <n v="2.33158640077249"/>
    <m/>
  </r>
  <r>
    <x v="5"/>
    <s v="POWGEN - REN"/>
    <x v="0"/>
    <s v="USA"/>
    <s v="NAM"/>
    <n v="6.79771689497717"/>
    <n v="6.56076579793499"/>
    <n v="5.9683880553295303"/>
    <n v="19.397874051820491"/>
    <n v="17.724346162766889"/>
    <n v="67.676768918273609"/>
    <n v="79.910550454761406"/>
    <n v="105.74135843693701"/>
    <n v="129.279851547866"/>
    <n v="150.18579924439001"/>
    <n v="124.354991262214"/>
    <n v="49.190547506724798"/>
  </r>
  <r>
    <x v="5"/>
    <s v="POWGEN - REN"/>
    <x v="0"/>
    <s v="WEU"/>
    <s v="EUR"/>
    <n v="2.9127853881278498"/>
    <n v="2.8112531084185699"/>
    <n v="2.5574224091453601"/>
    <n v="14.34983023656523"/>
    <n v="13.632732473129151"/>
    <n v="54.113931303865279"/>
    <n v="41.198296594172199"/>
    <n v="95.890077651196606"/>
    <n v="125.72338444391001"/>
    <n v="125.72338444391001"/>
    <n v="71.031603386885905"/>
    <m/>
  </r>
  <r>
    <x v="5"/>
    <s v="POWGEN - REN"/>
    <x v="11"/>
    <s v="AUS"/>
    <s v="AUS"/>
    <m/>
    <m/>
    <m/>
    <m/>
    <m/>
    <m/>
    <m/>
    <m/>
    <n v="0.42930379551626302"/>
    <n v="3.6585389469726102"/>
    <n v="14.714438052005301"/>
    <n v="92.108325021749806"/>
  </r>
  <r>
    <x v="5"/>
    <s v="POWGEN - REN"/>
    <x v="11"/>
    <s v="CAN"/>
    <s v="NAM"/>
    <m/>
    <m/>
    <m/>
    <m/>
    <m/>
    <m/>
    <m/>
    <m/>
    <n v="1.17416003871604"/>
    <n v="8.4589524427731391"/>
    <n v="53.492195328557798"/>
    <n v="115.9002057924923"/>
  </r>
  <r>
    <x v="5"/>
    <s v="POWGEN - REN"/>
    <x v="11"/>
    <s v="CSA"/>
    <s v="LAM"/>
    <m/>
    <m/>
    <m/>
    <m/>
    <m/>
    <m/>
    <m/>
    <m/>
    <m/>
    <n v="2.1132989013597099"/>
    <n v="17.444400009173201"/>
    <n v="112.654768709004"/>
  </r>
  <r>
    <x v="5"/>
    <s v="POWGEN - REN"/>
    <x v="11"/>
    <s v="EEU"/>
    <s v="EUR"/>
    <m/>
    <m/>
    <m/>
    <m/>
    <m/>
    <m/>
    <m/>
    <n v="0.85128439280573798"/>
    <n v="6.27133158075595"/>
    <n v="39.830835165514003"/>
    <n v="74.751999869984502"/>
    <n v="96.421505905103757"/>
  </r>
  <r>
    <x v="5"/>
    <s v="POWGEN - REN"/>
    <x v="11"/>
    <s v="FSU"/>
    <s v="ASI"/>
    <m/>
    <m/>
    <m/>
    <m/>
    <m/>
    <m/>
    <m/>
    <m/>
    <n v="1.5826505255457799"/>
    <n v="12.557131297614358"/>
    <n v="80.656928562674409"/>
    <n v="488.85347443522141"/>
  </r>
  <r>
    <x v="5"/>
    <s v="POWGEN - REN"/>
    <x v="11"/>
    <s v="IND"/>
    <s v="ASI"/>
    <m/>
    <m/>
    <m/>
    <m/>
    <m/>
    <m/>
    <m/>
    <m/>
    <m/>
    <m/>
    <n v="3.5677093309082601"/>
    <n v="30.839512309658001"/>
  </r>
  <r>
    <x v="5"/>
    <s v="POWGEN - REN"/>
    <x v="11"/>
    <s v="MEX"/>
    <s v="LAM"/>
    <m/>
    <m/>
    <m/>
    <m/>
    <m/>
    <m/>
    <m/>
    <m/>
    <m/>
    <m/>
    <n v="6.3416738255747198"/>
    <n v="55.188904685569"/>
  </r>
  <r>
    <x v="5"/>
    <s v="POWGEN - REN"/>
    <x v="11"/>
    <s v="ODA"/>
    <s v="ASI"/>
    <m/>
    <m/>
    <m/>
    <m/>
    <m/>
    <m/>
    <m/>
    <m/>
    <m/>
    <m/>
    <n v="1.0004029999999999"/>
    <n v="5.4455267611873701"/>
  </r>
  <r>
    <x v="5"/>
    <s v="POWGEN - REN"/>
    <x v="11"/>
    <s v="SKO"/>
    <s v="ASI"/>
    <m/>
    <m/>
    <m/>
    <m/>
    <m/>
    <m/>
    <m/>
    <m/>
    <m/>
    <m/>
    <n v="5.4401297841620497E-2"/>
    <n v="1.3372414972717901"/>
  </r>
  <r>
    <x v="5"/>
    <s v="POWGEN - REN"/>
    <x v="11"/>
    <s v="USA"/>
    <s v="NAM"/>
    <m/>
    <m/>
    <m/>
    <m/>
    <m/>
    <m/>
    <m/>
    <m/>
    <n v="6.1112395231994503"/>
    <n v="44.382891262490702"/>
    <n v="195.41904620931982"/>
    <n v="332.43680688307649"/>
  </r>
  <r>
    <x v="5"/>
    <s v="POWGEN - REN"/>
    <x v="11"/>
    <s v="WEU"/>
    <s v="EUR"/>
    <m/>
    <m/>
    <m/>
    <m/>
    <m/>
    <m/>
    <m/>
    <m/>
    <m/>
    <n v="6.2895252741430401"/>
    <n v="54.752511143992805"/>
    <n v="163.5002980123331"/>
  </r>
  <r>
    <x v="5"/>
    <s v=""/>
    <x v="1"/>
    <s v="AFR"/>
    <s v="AFR"/>
    <n v="34.164383561643803"/>
    <n v="34.164383561643803"/>
    <n v="34.164383561643803"/>
    <n v="34.164383561643803"/>
    <n v="22.776255707762498"/>
    <n v="33.845792692044199"/>
    <n v="75.820630347931299"/>
    <n v="75.820630347931299"/>
    <n v="53.362965509768401"/>
    <m/>
    <m/>
    <m/>
  </r>
  <r>
    <x v="5"/>
    <s v=""/>
    <x v="1"/>
    <s v="AUS"/>
    <s v="AUS"/>
    <n v="28.2019121004566"/>
    <n v="37.0010199055559"/>
    <n v="37.0010199055559"/>
    <n v="37.0010199055559"/>
    <n v="27.600382538737001"/>
    <n v="17.269508411605102"/>
    <n v="7.8688710447862302"/>
    <n v="7.8688710447862302"/>
    <m/>
    <m/>
    <m/>
    <m/>
  </r>
  <r>
    <x v="5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5"/>
    <s v=""/>
    <x v="1"/>
    <s v="CHI"/>
    <s v="ASI"/>
    <n v="319.18639921722098"/>
    <n v="492.24754750766698"/>
    <n v="750.61338794942503"/>
    <n v="750.61338794942503"/>
    <n v="912.42931535896503"/>
    <n v="713.47989961607902"/>
    <n v="602.835921982017"/>
    <n v="334.62452816673601"/>
    <n v="114.397426671058"/>
    <m/>
    <m/>
    <m/>
  </r>
  <r>
    <x v="5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5"/>
    <s v=""/>
    <x v="1"/>
    <s v="EEU"/>
    <s v="EUR"/>
    <n v="28.821632420091301"/>
    <n v="52.882775586424501"/>
    <n v="52.882775586424501"/>
    <n v="69.261617142803303"/>
    <n v="59.654406336106192"/>
    <n v="63.101351348027805"/>
    <n v="56.635156916976399"/>
    <n v="56.635156916976399"/>
    <n v="19.5198579320246"/>
    <m/>
    <m/>
    <m/>
  </r>
  <r>
    <x v="5"/>
    <s v=""/>
    <x v="1"/>
    <s v="FSU"/>
    <s v="ASI"/>
    <n v="33.671803652968002"/>
    <n v="50.6176654393864"/>
    <n v="52"/>
    <n v="56.719838211504708"/>
    <n v="45.495903660515403"/>
    <n v="67.507485161765686"/>
    <n v="74.671139714266303"/>
    <n v="74.671139714266303"/>
    <n v="23.7422185867599"/>
    <m/>
    <m/>
    <m/>
  </r>
  <r>
    <x v="5"/>
    <s v=""/>
    <x v="1"/>
    <s v="IND"/>
    <s v="ASI"/>
    <n v="74.997754889160603"/>
    <n v="149.3164370452628"/>
    <n v="149.3164370452628"/>
    <n v="192.85952116877661"/>
    <n v="184.8925520154761"/>
    <n v="182.25789132044318"/>
    <n v="203.70481409084101"/>
    <n v="193.30642553272301"/>
    <n v="96.623152441933797"/>
    <n v="6.63389391830151"/>
    <m/>
    <m/>
  </r>
  <r>
    <x v="5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5"/>
    <s v=""/>
    <x v="1"/>
    <s v="MEA"/>
    <s v="AFR"/>
    <n v="14.3734779299848"/>
    <n v="14.3734779299848"/>
    <n v="14.3734779299848"/>
    <n v="14.3734779299848"/>
    <n v="9.58231861998987"/>
    <n v="4.7911593099949297"/>
    <n v="9.5051917941663806"/>
    <n v="9.5051917941663806"/>
    <n v="9.5051917941663806"/>
    <m/>
    <m/>
    <m/>
  </r>
  <r>
    <x v="5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5"/>
    <s v=""/>
    <x v="1"/>
    <s v="ODA"/>
    <s v="ASI"/>
    <n v="40.628044140030397"/>
    <n v="40.628044140030397"/>
    <n v="40.628044140030397"/>
    <n v="40.628044140030397"/>
    <n v="27.085362760020299"/>
    <n v="146.48964208424309"/>
    <n v="132.94696070423299"/>
    <n v="132.94696070423299"/>
    <m/>
    <m/>
    <m/>
    <m/>
  </r>
  <r>
    <x v="5"/>
    <s v=""/>
    <x v="1"/>
    <s v="SKO"/>
    <s v="ASI"/>
    <n v="18.597004120726101"/>
    <n v="31.130157646084101"/>
    <n v="43.153805539669804"/>
    <n v="43.153805539669804"/>
    <n v="36.954804166094398"/>
    <n v="59.8817854135877"/>
    <n v="79.540338887719003"/>
    <n v="79.540338887719003"/>
    <n v="31.379016116995501"/>
    <m/>
    <m/>
    <m/>
  </r>
  <r>
    <x v="5"/>
    <s v=""/>
    <x v="1"/>
    <s v="USA"/>
    <s v="NAM"/>
    <n v="304.14555376945299"/>
    <n v="379.61322777678618"/>
    <n v="423.090306985187"/>
    <n v="423.090306985187"/>
    <n v="321.70845572870297"/>
    <n v="305.59580609420453"/>
    <n v="212.19366991373499"/>
    <n v="212.19366991373499"/>
    <n v="27.9451208393555"/>
    <m/>
    <m/>
    <m/>
  </r>
  <r>
    <x v="5"/>
    <s v=""/>
    <x v="1"/>
    <s v="WEU"/>
    <s v="EUR"/>
    <n v="117.176369863014"/>
    <n v="119.67222702922005"/>
    <n v="119.67222702922005"/>
    <n v="119.67222702922005"/>
    <n v="80.613437074882057"/>
    <n v="43.17247041065464"/>
    <n v="4.11368045631664"/>
    <n v="4.11368045631664"/>
    <m/>
    <m/>
    <m/>
    <m/>
  </r>
  <r>
    <x v="5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5"/>
    <s v=""/>
    <x v="2"/>
    <s v="AUS"/>
    <s v="AUS"/>
    <n v="17.14537546961623"/>
    <n v="17.14537546961623"/>
    <n v="17.14537546961623"/>
    <n v="17.971024548315853"/>
    <n v="15.541700358361915"/>
    <n v="2.2257904137724629"/>
    <m/>
    <n v="0.57583689029128604"/>
    <n v="2.45724756003316"/>
    <n v="3.0343192531295"/>
    <n v="2.4584823628382102"/>
    <n v="11.8767703596255"/>
  </r>
  <r>
    <x v="5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n v="9.1899164547095697"/>
  </r>
  <r>
    <x v="5"/>
    <s v=""/>
    <x v="2"/>
    <s v="CHI"/>
    <s v="ASI"/>
    <n v="70.801212499663265"/>
    <n v="70.801212499663265"/>
    <n v="405.77291047420869"/>
    <n v="545.46876491673072"/>
    <n v="538.97546642855878"/>
    <n v="294.65547869858892"/>
    <m/>
    <m/>
    <n v="5.5916338063270903"/>
    <n v="5.5916338063270903"/>
    <n v="5.5916338063270903"/>
    <m/>
  </r>
  <r>
    <x v="5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5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n v="23.698945640740401"/>
    <n v="23.698945640740401"/>
    <n v="23.698945640740401"/>
    <m/>
  </r>
  <r>
    <x v="5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n v="11.386432444324701"/>
    <n v="97.279370843291105"/>
  </r>
  <r>
    <x v="5"/>
    <s v=""/>
    <x v="2"/>
    <s v="IND"/>
    <s v="ASI"/>
    <n v="32.465259791497708"/>
    <n v="32.465259791497708"/>
    <n v="323.16247975706113"/>
    <n v="323.16247975706113"/>
    <n v="318.64198706680406"/>
    <n v="136.03985462513003"/>
    <n v="14.802221001415999"/>
    <n v="19.982248779974761"/>
    <n v="60.024007230776306"/>
    <n v="101.56127668023154"/>
    <n v="96.381248901672805"/>
    <n v="56.339490450871303"/>
  </r>
  <r>
    <x v="5"/>
    <s v=""/>
    <x v="2"/>
    <s v="JPN"/>
    <s v="ASI"/>
    <n v="67.733036958045602"/>
    <n v="67.733036958045602"/>
    <n v="67.733036958045602"/>
    <n v="67.733036958045602"/>
    <n v="52.485941112924401"/>
    <n v="12.9510010537408"/>
    <n v="6.6910275262373"/>
    <n v="8.1497200319119596"/>
    <n v="22.445980381831902"/>
    <n v="21.732272062218001"/>
    <n v="20.2735795565433"/>
    <n v="10.4039597398134"/>
  </r>
  <r>
    <x v="5"/>
    <s v=""/>
    <x v="2"/>
    <s v="MEA"/>
    <s v="AFR"/>
    <n v="77.090609812596199"/>
    <n v="93.853042146649102"/>
    <n v="93.853042146649102"/>
    <n v="185.2181416966892"/>
    <n v="182.88160894831938"/>
    <n v="183.65430487026271"/>
    <n v="157.9610850433458"/>
    <n v="157.6936527726894"/>
    <n v="138.50735949095741"/>
    <n v="150.41556066356952"/>
    <n v="130.75509157237599"/>
    <n v="98.769402989167403"/>
  </r>
  <r>
    <x v="5"/>
    <s v=""/>
    <x v="2"/>
    <s v="MEX"/>
    <s v="LAM"/>
    <n v="18.869482522028971"/>
    <n v="18.869482522028971"/>
    <n v="18.869482522028971"/>
    <n v="18.869482522028971"/>
    <n v="13.829132362921751"/>
    <n v="5.2067928965448633"/>
    <n v="7.8376882857984853"/>
    <n v="9.8225461760100554"/>
    <n v="11.999926309254976"/>
    <n v="11.0991272062397"/>
    <n v="10.739499604843401"/>
    <n v="19.912009966603701"/>
  </r>
  <r>
    <x v="5"/>
    <s v=""/>
    <x v="2"/>
    <s v="ODA"/>
    <s v="ASI"/>
    <n v="83.630302155542694"/>
    <n v="151.26408662136589"/>
    <n v="151.26408662136589"/>
    <n v="151.26408662136589"/>
    <n v="144.36096280741199"/>
    <n v="33.197092313476205"/>
    <n v="32.635077745453103"/>
    <n v="20.999742294095199"/>
    <n v="20.999742294095199"/>
    <n v="2.5714161525995198"/>
    <m/>
    <m/>
  </r>
  <r>
    <x v="5"/>
    <s v=""/>
    <x v="2"/>
    <s v="SKO"/>
    <s v="ASI"/>
    <n v="15.761856007418761"/>
    <n v="15.761856007418761"/>
    <n v="15.761856007418761"/>
    <n v="46.307729891054564"/>
    <n v="43.070073219566957"/>
    <n v="33.15198390755404"/>
    <n v="17.529112122583701"/>
    <n v="22.308522654547339"/>
    <n v="35.4776010706547"/>
    <n v="27.456634353766312"/>
    <n v="25.723591191560807"/>
    <n v="27.845350605179313"/>
  </r>
  <r>
    <x v="5"/>
    <s v=""/>
    <x v="2"/>
    <s v="USA"/>
    <s v="NAM"/>
    <n v="183.4524509571599"/>
    <n v="183.4524509571599"/>
    <n v="183.4524509571599"/>
    <n v="226.7822119793081"/>
    <n v="188.51400088463652"/>
    <n v="74.430652520300001"/>
    <n v="135.22942605435958"/>
    <n v="324.68758404391332"/>
    <n v="352.97883726276831"/>
    <n v="376.1259690132722"/>
    <n v="265.3439894698252"/>
    <n v="276.60138474763079"/>
  </r>
  <r>
    <x v="5"/>
    <s v=""/>
    <x v="2"/>
    <s v="WEU"/>
    <s v="EUR"/>
    <n v="132.3308919783484"/>
    <n v="221.5032346030537"/>
    <n v="221.5032346030537"/>
    <n v="243.07517548052539"/>
    <n v="217.73119456786708"/>
    <n v="41.037911740702896"/>
    <n v="46.626640371191471"/>
    <n v="169.769369190552"/>
    <n v="169.769369190552"/>
    <n v="194.46000643021699"/>
    <n v="246.46578632400701"/>
    <n v="259.95218804404499"/>
  </r>
  <r>
    <x v="5"/>
    <s v=""/>
    <x v="12"/>
    <s v="CAN"/>
    <s v="NAM"/>
    <m/>
    <m/>
    <m/>
    <m/>
    <m/>
    <m/>
    <n v="1.4702926612392499E-2"/>
    <n v="3.3468000795717899E-2"/>
    <n v="3.3468000795717899E-2"/>
    <n v="1.87650741833255E-2"/>
    <m/>
    <m/>
  </r>
  <r>
    <x v="5"/>
    <s v=""/>
    <x v="12"/>
    <s v="CSA"/>
    <s v="LAM"/>
    <m/>
    <m/>
    <m/>
    <m/>
    <m/>
    <m/>
    <m/>
    <m/>
    <n v="0.28423157508416602"/>
    <n v="0.64699109448504"/>
    <n v="0.64699109448504"/>
    <n v="0.36275951940087398"/>
  </r>
  <r>
    <x v="5"/>
    <s v=""/>
    <x v="12"/>
    <s v="FSU"/>
    <s v="ASI"/>
    <m/>
    <m/>
    <m/>
    <m/>
    <m/>
    <m/>
    <m/>
    <n v="0.14870495171429701"/>
    <n v="0.33849434017486602"/>
    <n v="0.33849434017486602"/>
    <n v="0.18978938846057"/>
    <m/>
  </r>
  <r>
    <x v="5"/>
    <s v=""/>
    <x v="12"/>
    <s v="IND"/>
    <s v="ASI"/>
    <m/>
    <m/>
    <m/>
    <m/>
    <m/>
    <m/>
    <m/>
    <m/>
    <m/>
    <n v="0.65568533522862604"/>
    <n v="1.4925244408603799"/>
    <n v="1.4925244408603799"/>
  </r>
  <r>
    <x v="5"/>
    <s v=""/>
    <x v="12"/>
    <s v="MEX"/>
    <s v="LAM"/>
    <m/>
    <m/>
    <m/>
    <m/>
    <m/>
    <m/>
    <m/>
    <m/>
    <n v="5.2460749619156297E-2"/>
    <n v="1.3252261341633369"/>
    <n v="2.8641800972407561"/>
    <n v="2.8117193476215991"/>
  </r>
  <r>
    <x v="5"/>
    <s v=""/>
    <x v="12"/>
    <s v="USA"/>
    <s v="NAM"/>
    <m/>
    <m/>
    <m/>
    <m/>
    <m/>
    <m/>
    <n v="0.43246739748678398"/>
    <n v="0.98441756425624705"/>
    <n v="0.98441756425624705"/>
    <n v="0.55195016676946296"/>
    <m/>
    <m/>
  </r>
  <r>
    <x v="5"/>
    <s v=""/>
    <x v="12"/>
    <s v="WEU"/>
    <s v="EUR"/>
    <m/>
    <m/>
    <m/>
    <m/>
    <m/>
    <m/>
    <m/>
    <n v="5.0539896486777397E-2"/>
    <n v="1.31333271786151"/>
    <n v="2.8426877497696199"/>
    <n v="2.7921478532828501"/>
    <n v="1.5293550319081199"/>
  </r>
  <r>
    <x v="5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12.526286058694311"/>
    <n v="36.193308576"/>
    <n v="36.193308576"/>
  </r>
  <r>
    <x v="5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584831751999999"/>
    <n v="10.584831751999999"/>
    <n v="10.584831751999999"/>
    <n v="8.2212067970807805"/>
    <n v="4.60384381149"/>
  </r>
  <r>
    <x v="5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4.0000000000000002E-4"/>
  </r>
  <r>
    <x v="5"/>
    <s v="POWGEN - REN"/>
    <x v="3"/>
    <s v="CHI"/>
    <s v="ASI"/>
    <m/>
    <m/>
    <m/>
    <n v="0.50740201980150024"/>
    <n v="0.83553617086766696"/>
    <n v="1.1636703219338345"/>
    <n v="2.3597640834354552"/>
    <n v="6.8172204480000005"/>
    <n v="6.8172204480000005"/>
    <n v="6.8172204480000005"/>
    <n v="5.9492608375645499"/>
    <n v="1.491804473"/>
  </r>
  <r>
    <x v="5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5"/>
    <s v="POWGEN - REN"/>
    <x v="3"/>
    <s v="EEU"/>
    <s v="EUR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FSU"/>
    <s v="ASI"/>
    <n v="0.23401826484018301"/>
    <n v="0.225860984176912"/>
    <n v="0.21845256029651078"/>
    <n v="0.72933532695064773"/>
    <n v="0.68856860197820913"/>
    <n v="1.3216483429835484"/>
    <n v="1.6178048509999998"/>
    <n v="1.6178048509999998"/>
    <n v="1.6178048509999998"/>
    <n v="1.6178048509999998"/>
    <n v="1.28088161801111"/>
    <n v="0.73140690043206591"/>
  </r>
  <r>
    <x v="5"/>
    <s v="POWGEN - REN"/>
    <x v="3"/>
    <s v="IND"/>
    <s v="ASI"/>
    <m/>
    <m/>
    <m/>
    <n v="4.0000000000000002E-4"/>
    <n v="8.0000000000000004E-4"/>
    <n v="8.0000000000000004E-4"/>
    <n v="8.6519375121192892E-4"/>
    <n v="1.2000000000000001E-3"/>
    <n v="1.2000000000000001E-3"/>
    <n v="1.2000000000000001E-3"/>
    <n v="1.2000000000000001E-3"/>
    <n v="1.2000000000000001E-3"/>
  </r>
  <r>
    <x v="5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5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MEX"/>
    <s v="LAM"/>
    <n v="4.1660958904109604"/>
    <n v="4.1156612432426849"/>
    <n v="3.9407102253219852"/>
    <n v="3.6566797746338633"/>
    <n v="3.0015882074225719"/>
    <n v="8.1347180785933411"/>
    <n v="7.4796265113820501"/>
    <n v="7.4796265113820501"/>
    <n v="7.4796265113820501"/>
    <n v="1.6914050730000001"/>
    <n v="1.6914050730000001"/>
    <n v="1.6914050730000001"/>
  </r>
  <r>
    <x v="5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7.66761720066495"/>
    <n v="185.0400907192367"/>
    <n v="227.57620544495481"/>
  </r>
  <r>
    <x v="5"/>
    <s v="POWGEN - REN"/>
    <x v="3"/>
    <s v="SKO"/>
    <s v="ASI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43.324867336684406"/>
    <n v="125.185575552"/>
    <n v="125.185575552"/>
    <n v="125.185575552"/>
    <n v="109.2455903673157"/>
  </r>
  <r>
    <x v="5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30.070637670894779"/>
    <n v="67.639992076744207"/>
  </r>
  <r>
    <x v="5"/>
    <s v="POWGEN - REN"/>
    <x v="4"/>
    <s v="AFR"/>
    <s v="AFR"/>
    <n v="26.010497847680501"/>
    <n v="26.010497847680501"/>
    <n v="26.010497847680501"/>
    <n v="40.491011432265303"/>
    <n v="51.395641935087696"/>
    <n v="96.514057939333895"/>
    <n v="117.9564567096093"/>
    <n v="122.1184815493409"/>
    <n v="126.675167461386"/>
    <n v="208.98504163251923"/>
    <n v="288.15295085479414"/>
    <n v="346.6878852131901"/>
  </r>
  <r>
    <x v="5"/>
    <s v="POWGEN - REN"/>
    <x v="4"/>
    <s v="AUS"/>
    <s v="AUS"/>
    <n v="15.8474518958036"/>
    <n v="15.8474518958036"/>
    <n v="15.85490322735888"/>
    <n v="16.512473103344888"/>
    <n v="16.819642053116581"/>
    <n v="17.024421352964371"/>
    <n v="17.229200652812164"/>
    <n v="17.231019750703613"/>
    <n v="17.334192999939464"/>
    <n v="17.397318086051513"/>
    <n v="17.397318086051513"/>
    <n v="17.397318086051513"/>
  </r>
  <r>
    <x v="5"/>
    <s v="POWGEN - REN"/>
    <x v="4"/>
    <s v="CAN"/>
    <s v="NAM"/>
    <n v="65.0328344737121"/>
    <n v="65.0328344737121"/>
    <n v="65.198859542057619"/>
    <n v="74.680129434808663"/>
    <n v="77.858940951426078"/>
    <n v="81.301645783411573"/>
    <n v="85.042528195962433"/>
    <n v="115.12097188719716"/>
    <n v="119.34484303255982"/>
    <n v="124.64345848867991"/>
    <n v="125.3961865052307"/>
    <n v="125.3961865052307"/>
  </r>
  <r>
    <x v="5"/>
    <s v="POWGEN - REN"/>
    <x v="4"/>
    <s v="CHI"/>
    <s v="ASI"/>
    <n v="113.303938356164"/>
    <n v="113.303938356164"/>
    <n v="114.20524655433712"/>
    <n v="203.18678075515999"/>
    <n v="249.1182027327653"/>
    <n v="272.23464108892972"/>
    <n v="304.17334220472014"/>
    <n v="336.40545018930629"/>
    <n v="482.74014702698321"/>
    <n v="532.60176375907201"/>
    <n v="541.14956770577282"/>
    <n v="541.14956770577282"/>
  </r>
  <r>
    <x v="5"/>
    <s v="POWGEN - REN"/>
    <x v="4"/>
    <s v="CSA"/>
    <s v="LAM"/>
    <n v="128.552732041007"/>
    <n v="128.552732041007"/>
    <n v="130.7870037629724"/>
    <n v="200.68307519263072"/>
    <n v="221.24711234612872"/>
    <n v="221.24711234612872"/>
    <n v="251.03589950948381"/>
    <n v="257.28420865988323"/>
    <n v="257.28420865988323"/>
    <n v="257.28420865988323"/>
    <n v="257.28420865988323"/>
    <n v="257.28420865988323"/>
  </r>
  <r>
    <x v="5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7.007382391759144"/>
    <n v="38.228554158911201"/>
    <n v="39.045992308503557"/>
    <n v="42.385430849150438"/>
    <n v="48.026779168763262"/>
  </r>
  <r>
    <x v="5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74.2565721287539"/>
    <n v="181.59285876975139"/>
    <n v="185.70914815425121"/>
    <n v="190.48424364077999"/>
    <n v="196.0900643636275"/>
    <n v="200.45519674719611"/>
  </r>
  <r>
    <x v="5"/>
    <s v="POWGEN - REN"/>
    <x v="4"/>
    <s v="IND"/>
    <s v="ASI"/>
    <n v="31.7851376496791"/>
    <n v="31.7851376496791"/>
    <n v="32.060647731763638"/>
    <n v="63.359359606531157"/>
    <n v="69.306545913241621"/>
    <n v="72.647002534246226"/>
    <n v="89.130859967298491"/>
    <n v="93.829018075382123"/>
    <n v="96.43574776108801"/>
    <n v="109.06384730980747"/>
    <n v="111.67057699551339"/>
    <n v="114.27730668121927"/>
  </r>
  <r>
    <x v="5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20.963131105584932"/>
  </r>
  <r>
    <x v="5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41.156343703099608"/>
    <n v="43.428800141741633"/>
    <n v="44.147495925861243"/>
    <n v="45.064754105799423"/>
    <n v="45.882731087828311"/>
  </r>
  <r>
    <x v="5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461229455152271"/>
    <n v="10.46970133166837"/>
    <n v="10.46970133166837"/>
  </r>
  <r>
    <x v="5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108.82560473580251"/>
    <n v="119.85601006119431"/>
    <n v="148.59234790749201"/>
    <n v="152.08525912945689"/>
    <n v="156.5431973293725"/>
    <n v="164.03161115549679"/>
  </r>
  <r>
    <x v="5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4.2054053512308647"/>
    <n v="4.4203704386166391"/>
    <n v="4.5537475648416379"/>
    <n v="4.6871246910666402"/>
    <n v="4.8205018172916398"/>
    <n v="5.9790547508456502"/>
  </r>
  <r>
    <x v="5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24.78220248619721"/>
    <n v="133.20480185419129"/>
    <n v="160.95572830837111"/>
    <n v="173.34939926684058"/>
    <n v="200.47218415218248"/>
    <n v="207.17766947889351"/>
  </r>
  <r>
    <x v="5"/>
    <s v="POWGEN - REN"/>
    <x v="4"/>
    <s v="WEU"/>
    <s v="EUR"/>
    <n v="103.223597460593"/>
    <n v="103.223597460593"/>
    <n v="103.223597460593"/>
    <n v="109.93466454710402"/>
    <n v="113.29019809035954"/>
    <n v="114.96796486198728"/>
    <n v="120.00126517687056"/>
    <n v="121.15207992997263"/>
    <n v="121.15207992997263"/>
    <n v="129.54091378811142"/>
    <n v="140.61699964881052"/>
    <n v="168.70175646844339"/>
  </r>
  <r>
    <x v="5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71.135276498729439"/>
    <n v="80.185928505493379"/>
    <n v="85.691399998248215"/>
  </r>
  <r>
    <x v="5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2.810606602741201"/>
    <n v="13.5195630763721"/>
    <n v="15.0397678097114"/>
    <n v="16.060076998836099"/>
  </r>
  <r>
    <x v="5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8766245140790385"/>
    <n v="9.6301605105784329"/>
    <n v="9.390513573016797"/>
  </r>
  <r>
    <x v="5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159.99012207273276"/>
    <n v="206.04468871286207"/>
    <n v="210.09310738390937"/>
    <n v="212.73323823450167"/>
    <n v="177.46915929398199"/>
  </r>
  <r>
    <x v="5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5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5.6354202186028521"/>
    <n v="7.8784538386999783"/>
    <n v="7.9907132873229552"/>
    <n v="8.0501852587023723"/>
    <n v="8.0438127796684391"/>
  </r>
  <r>
    <x v="5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5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73.262848904080613"/>
    <n v="85.508420875989529"/>
    <n v="99.270467017474957"/>
    <n v="109.62091259788338"/>
    <n v="116.60265910048759"/>
  </r>
  <r>
    <x v="5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5"/>
    <s v=""/>
    <x v="5"/>
    <s v="MEA"/>
    <s v="AFR"/>
    <m/>
    <m/>
    <n v="0.66637651187474101"/>
    <n v="4.5326349717969396"/>
    <n v="4.5326349717969396"/>
    <n v="7.9591577879249096"/>
    <n v="16.7427701674277"/>
    <n v="27.218315358214799"/>
    <n v="42.944384755424302"/>
    <n v="50.049243441668899"/>
    <n v="55.419389978213502"/>
    <n v="59.073477183872001"/>
  </r>
  <r>
    <x v="5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5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119.5286725014001"/>
    <n v="178.95599424733183"/>
    <n v="237.21128970417357"/>
    <n v="260.87568211872133"/>
    <n v="276.62381822861704"/>
  </r>
  <r>
    <x v="5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617191115208421"/>
    <n v="42.57227248030847"/>
    <n v="43.433528020790718"/>
    <n v="43.99820374213067"/>
    <n v="44.215937033530615"/>
  </r>
  <r>
    <x v="5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78.03413469972156"/>
    <n v="195.901993537973"/>
    <n v="178.86249442245244"/>
    <n v="143.91723489609487"/>
  </r>
  <r>
    <x v="5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82.892056968675092"/>
    <n v="97.598127418324879"/>
    <n v="133.53425193930801"/>
    <n v="160.23033101387605"/>
    <n v="160.6487430907541"/>
  </r>
  <r>
    <x v="5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3039109493230603"/>
    <n v="16.697193018697298"/>
    <n v="42.881572148106699"/>
    <n v="45.7135088184681"/>
  </r>
  <r>
    <x v="5"/>
    <s v=""/>
    <x v="6"/>
    <s v="AUS"/>
    <s v="AUS"/>
    <n v="0.64954337899543402"/>
    <n v="0.68669110775291076"/>
    <n v="0.68669110775291076"/>
    <n v="0.68669110775291076"/>
    <n v="0.43302891933028897"/>
    <n v="1.579884964490945"/>
    <n v="1.3633705048258"/>
    <m/>
    <n v="4.1457589212068997E-2"/>
    <n v="4.1457589212068997E-2"/>
    <m/>
    <n v="1.6765538864140301E-2"/>
  </r>
  <r>
    <x v="5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5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5"/>
    <s v=""/>
    <x v="6"/>
    <s v="CSA"/>
    <s v="LAM"/>
    <n v="45.573059360730603"/>
    <n v="45.618284197017132"/>
    <n v="45.618284197017132"/>
    <n v="45.618284197017132"/>
    <n v="30.3820395738204"/>
    <n v="16.098472449432496"/>
    <n v="1.72874659790735"/>
    <n v="4.6306862355940801"/>
    <n v="3.9597713043175902"/>
    <n v="5.1191276525227503"/>
    <n v="12.5293288859451"/>
    <n v="28.618977314233401"/>
  </r>
  <r>
    <x v="5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5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5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5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5"/>
    <s v=""/>
    <x v="6"/>
    <s v="MEA"/>
    <s v="AFR"/>
    <n v="42.193185809624197"/>
    <n v="72"/>
    <n v="72"/>
    <n v="72"/>
    <n v="28.255360334503983"/>
    <n v="16.673713019117308"/>
    <n v="7.06701894385826"/>
    <n v="7.6192840360991001"/>
    <n v="7.3984366558124899"/>
    <n v="4.3634236090835197"/>
    <m/>
    <m/>
  </r>
  <r>
    <x v="5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5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5"/>
    <s v=""/>
    <x v="6"/>
    <s v="SKO"/>
    <s v="ASI"/>
    <n v="9.9372146118721396"/>
    <n v="9.9372146118721396"/>
    <n v="9.9372146118721396"/>
    <n v="9.9372146118721396"/>
    <n v="6.6248097412480904"/>
    <n v="3.4374604469552432"/>
    <n v="0.1499063639354713"/>
    <n v="0.1499063639354713"/>
    <m/>
    <m/>
    <m/>
    <m/>
  </r>
  <r>
    <x v="5"/>
    <s v=""/>
    <x v="6"/>
    <s v="USA"/>
    <s v="NAM"/>
    <n v="66.615867579908695"/>
    <n v="67.023201001512106"/>
    <n v="67.458606190932827"/>
    <n v="67.458606190932827"/>
    <n v="49.581185620366426"/>
    <n v="32.486665884189698"/>
    <n v="5.7180482622863504"/>
    <m/>
    <m/>
    <m/>
    <m/>
    <m/>
  </r>
  <r>
    <x v="5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5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536.583390172843"/>
    <n v="862.12061763385395"/>
    <n v="1332.409277996845"/>
    <n v="1873.6819720143151"/>
  </r>
  <r>
    <x v="5"/>
    <s v="POWGEN - REN"/>
    <x v="7"/>
    <s v="AUS"/>
    <s v="AUS"/>
    <n v="6.2785388127853904E-3"/>
    <n v="6.2785388127853904E-3"/>
    <n v="2.9999999999999978"/>
    <n v="2.9996000000000032"/>
    <n v="7.0403062959526688"/>
    <n v="33.841944172364094"/>
    <n v="98.860117470065305"/>
    <n v="102.0959986119815"/>
    <n v="117.23247603209509"/>
    <n v="117.23207603209511"/>
    <n v="117.23167603209509"/>
    <n v="117.2312760320951"/>
  </r>
  <r>
    <x v="5"/>
    <s v="POWGEN - REN"/>
    <x v="7"/>
    <s v="CAN"/>
    <s v="NAM"/>
    <n v="9.7031963470319595E-3"/>
    <n v="9.7031963470319612E-3"/>
    <n v="9.7031963470319595E-3"/>
    <n v="3.4825129350364996"/>
    <n v="5.7854641352234459"/>
    <n v="27.810133250149537"/>
    <n v="133.67893801549931"/>
    <n v="197.45009190879361"/>
    <n v="219.527599168591"/>
    <n v="226.9282902458331"/>
    <n v="226.92789024583323"/>
    <n v="239.76901034456802"/>
  </r>
  <r>
    <x v="5"/>
    <s v="POWGEN - REN"/>
    <x v="7"/>
    <s v="CHI"/>
    <s v="ASI"/>
    <m/>
    <n v="0.22"/>
    <n v="7"/>
    <n v="28.012588913277799"/>
    <n v="55.509048157799995"/>
    <n v="266.82286854486847"/>
    <n v="588.01400005297296"/>
    <n v="1459.6818216954998"/>
    <n v="1969.4026340428361"/>
    <n v="1969.402234042833"/>
    <n v="2287.834757541099"/>
    <n v="3347.9621695900551"/>
  </r>
  <r>
    <x v="5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0.841148659165299"/>
    <n v="159.71330290966901"/>
    <n v="226.93350257071199"/>
    <n v="410.88767749880901"/>
  </r>
  <r>
    <x v="5"/>
    <s v="POWGEN - REN"/>
    <x v="7"/>
    <s v="EEU"/>
    <s v="EUR"/>
    <m/>
    <m/>
    <n v="2"/>
    <n v="6.8985707277525901"/>
    <n v="6.8977707265525909"/>
    <n v="21.941219614697069"/>
    <n v="57.892165048021795"/>
    <n v="132.07296959156201"/>
    <n v="239.4152279395945"/>
    <n v="260.99757276934128"/>
    <n v="260.9971727693412"/>
    <n v="260.99677276934102"/>
  </r>
  <r>
    <x v="5"/>
    <s v="POWGEN - REN"/>
    <x v="7"/>
    <s v="FSU"/>
    <s v="ASI"/>
    <m/>
    <m/>
    <m/>
    <m/>
    <n v="4.0000000000000002E-4"/>
    <n v="2.3227313556979101E-3"/>
    <n v="1.15649710211578E-2"/>
    <n v="5.5990831025294403E-2"/>
    <n v="5.5590831025294357E-2"/>
    <n v="147.39743980735037"/>
    <n v="147.39703980735038"/>
    <n v="147.39663980735105"/>
  </r>
  <r>
    <x v="5"/>
    <s v="POWGEN - REN"/>
    <x v="7"/>
    <s v="IND"/>
    <s v="ASI"/>
    <m/>
    <n v="0.14000000000000001"/>
    <n v="0.32831530542210002"/>
    <n v="4.9995849999999997"/>
    <n v="7.8249051889789296"/>
    <n v="37.613376405532769"/>
    <n v="180.80144552146501"/>
    <n v="220.74465717820701"/>
    <n v="358.18714217631447"/>
    <n v="714.46848206445304"/>
    <n v="947.91779872637494"/>
    <n v="1785.6332470135851"/>
  </r>
  <r>
    <x v="5"/>
    <s v="POWGEN - REN"/>
    <x v="7"/>
    <s v="JPN"/>
    <s v="ASI"/>
    <m/>
    <n v="2.15"/>
    <n v="7"/>
    <n v="7"/>
    <n v="33.648198724713481"/>
    <n v="161.74151687690329"/>
    <n v="161.74111687690291"/>
    <n v="164.77993503933089"/>
    <n v="164.77953503933111"/>
    <n v="164.7791350393309"/>
    <n v="164.77873503933091"/>
    <n v="164.7783350393311"/>
  </r>
  <r>
    <x v="5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570.34574863905709"/>
    <n v="627.83916478842707"/>
    <n v="897.56581357331697"/>
    <n v="1088.744531637208"/>
  </r>
  <r>
    <x v="5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502E-2"/>
    <n v="5.3460602780782504E-2"/>
    <n v="5.30606027807825E-2"/>
    <n v="5.2660602780782495E-2"/>
  </r>
  <r>
    <x v="5"/>
    <s v="POWGEN - REN"/>
    <x v="7"/>
    <s v="ODA"/>
    <s v="ASI"/>
    <m/>
    <m/>
    <m/>
    <m/>
    <n v="4.0000000000000002E-4"/>
    <n v="2.3227313556979101E-3"/>
    <n v="1.15649710211578E-2"/>
    <n v="5.5990831025294403E-2"/>
    <n v="694.803659538798"/>
    <n v="771.80839510102203"/>
    <n v="884.39790035563897"/>
    <n v="1129.693058844488"/>
  </r>
  <r>
    <x v="5"/>
    <s v="POWGEN - REN"/>
    <x v="7"/>
    <s v="SKO"/>
    <s v="ASI"/>
    <n v="5.7077625570776296E-4"/>
    <n v="0.44999999999999996"/>
    <n v="0.69362388469457847"/>
    <n v="0.69354430146859536"/>
    <n v="1.9929397175675463"/>
    <n v="9.5801192124571521"/>
    <n v="46.050389002788421"/>
    <n v="88.077086105481314"/>
    <n v="160.41352893134282"/>
    <n v="160.41312893134273"/>
    <n v="160.4127289313426"/>
    <n v="160.4123289313425"/>
  </r>
  <r>
    <x v="5"/>
    <s v="POWGEN - REN"/>
    <x v="7"/>
    <s v="USA"/>
    <s v="NAM"/>
    <n v="0.24931506849315099"/>
    <n v="1.1499999999999999"/>
    <n v="7.9999999999999973"/>
    <n v="9.999569999999995"/>
    <n v="31.31434241944352"/>
    <n v="150.52307013231317"/>
    <n v="723.53896674828798"/>
    <n v="1018.7157398635779"/>
    <n v="1158.7528066027519"/>
    <n v="1158.752406602752"/>
    <n v="1158.7520066027519"/>
    <n v="1158.751606602752"/>
  </r>
  <r>
    <x v="5"/>
    <s v="POWGEN - REN"/>
    <x v="7"/>
    <s v="WEU"/>
    <s v="EUR"/>
    <n v="0.75811872146118697"/>
    <n v="9.5"/>
    <n v="68"/>
    <n v="81.723762805050171"/>
    <n v="166.77440887821376"/>
    <n v="500.83375762712643"/>
    <n v="648.42987936371298"/>
    <n v="889.839335612946"/>
    <n v="889.83893561294701"/>
    <n v="889.838535612947"/>
    <n v="889.83813561294699"/>
    <n v="889.83773561294697"/>
  </r>
  <r>
    <x v="5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5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5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5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5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5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5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5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2.19352855494299"/>
    <n v="427.59693165559401"/>
    <n v="585.68022937902902"/>
    <n v="808.84369901823698"/>
    <n v="1128.5489232725799"/>
  </r>
  <r>
    <x v="5"/>
    <s v="POWGEN - REN"/>
    <x v="10"/>
    <s v="AUS"/>
    <s v="AUS"/>
    <n v="0.85445205479452002"/>
    <n v="3.074460055810472"/>
    <n v="3.0000000000000018"/>
    <n v="2.8808639107032499"/>
    <n v="13.848218431519108"/>
    <n v="47.405381477129403"/>
    <n v="54.454700984040599"/>
    <n v="69.081789897046306"/>
    <n v="80.014677848703499"/>
    <n v="92.208958827779099"/>
    <n v="108.84430372814199"/>
    <n v="73.414217050844002"/>
  </r>
  <r>
    <x v="5"/>
    <s v="POWGEN - REN"/>
    <x v="10"/>
    <s v="CAN"/>
    <s v="NAM"/>
    <n v="0.83961187214611899"/>
    <n v="6.0731668283882403"/>
    <n v="5.9999999999999964"/>
    <n v="5.8829330745788058"/>
    <n v="25.518705651198921"/>
    <n v="98.566304628901264"/>
    <n v="136.10802967352799"/>
    <n v="184.09203657705601"/>
    <n v="231.86798079728999"/>
    <n v="280.54753002813698"/>
    <n v="401.478440555021"/>
    <n v="365.909677590493"/>
  </r>
  <r>
    <x v="5"/>
    <s v="POWGEN - REN"/>
    <x v="10"/>
    <s v="CHI"/>
    <s v="ASI"/>
    <m/>
    <n v="44.223670504200001"/>
    <n v="44.223670504200001"/>
    <n v="151.19135805839201"/>
    <n v="726.75131212355404"/>
    <n v="1307.5745063147699"/>
    <n v="1303.8425277147301"/>
    <n v="1534.59336672274"/>
    <n v="1774.4904952289501"/>
    <n v="1894.5160349344601"/>
    <n v="2182.51783488306"/>
    <n v="2629.3105794643202"/>
  </r>
  <r>
    <x v="5"/>
    <s v="POWGEN - REN"/>
    <x v="10"/>
    <s v="CSA"/>
    <s v="LAM"/>
    <n v="0.212899543378995"/>
    <n v="4.0185528395573185"/>
    <n v="4"/>
    <n v="12.09842181524254"/>
    <n v="58.155437446566197"/>
    <n v="202.18783554127435"/>
    <n v="238.131853919755"/>
    <n v="289.14347819038198"/>
    <n v="350.73628792920402"/>
    <n v="403.49675884315002"/>
    <n v="467.09550056326998"/>
    <n v="720.22831155279403"/>
  </r>
  <r>
    <x v="5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n v="22.896746824948199"/>
    <n v="22.896746824948199"/>
    <n v="12.8379091224938"/>
    <n v="171.38959917905501"/>
  </r>
  <r>
    <x v="5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80.43351631673204"/>
    <n v="689.75089369825901"/>
    <n v="901.01580633312904"/>
    <n v="537.84354960379198"/>
  </r>
  <r>
    <x v="5"/>
    <s v="POWGEN - REN"/>
    <x v="10"/>
    <s v="IND"/>
    <s v="ASI"/>
    <n v="3.4041095890410999"/>
    <n v="18.29664647485215"/>
    <n v="18.000000000000011"/>
    <n v="20.790970868945301"/>
    <n v="99.939029012807808"/>
    <n v="294.49206901971291"/>
    <n v="374.47472179636497"/>
    <n v="496.69446554703001"/>
    <n v="600.17688014749797"/>
    <n v="742.78783170847703"/>
    <n v="983.56909162056297"/>
    <n v="1257.18125655825"/>
  </r>
  <r>
    <x v="5"/>
    <s v="POWGEN - REN"/>
    <x v="10"/>
    <s v="JPN"/>
    <s v="ASI"/>
    <n v="3.4246575342465799E-3"/>
    <n v="1.533305282695272"/>
    <n v="3.0000000000000049"/>
    <n v="2.9995225006441064"/>
    <n v="12.833307280711157"/>
    <n v="61.687905764824279"/>
    <n v="183.90081048380401"/>
    <n v="222.41440200798499"/>
    <n v="262.70593894804398"/>
    <n v="284.34298531623301"/>
    <n v="287.952957954493"/>
    <n v="332.18335819292901"/>
  </r>
  <r>
    <x v="5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5.2771365161"/>
    <n v="238.76248259185601"/>
    <n v="293.89580929871403"/>
    <n v="366.255887711117"/>
    <n v="514.96106853626998"/>
    <n v="629.26981669025304"/>
  </r>
  <r>
    <x v="5"/>
    <s v="POWGEN - REN"/>
    <x v="10"/>
    <s v="MEX"/>
    <s v="LAM"/>
    <n v="2.85388127853881E-3"/>
    <n v="9.251440224605989E-2"/>
    <n v="0.14706508226486262"/>
    <n v="0.74614237068687295"/>
    <n v="3.5869783298360711"/>
    <n v="14.316191503504616"/>
    <n v="36.8662523380724"/>
    <n v="36.8530185999929"/>
    <n v="43.266332004959096"/>
    <n v="50.061649461489303"/>
    <n v="59.595909124677"/>
    <n v="105.40432356891399"/>
  </r>
  <r>
    <x v="5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19.80371232520599"/>
    <n v="699.12575013464095"/>
    <n v="913.91332731316595"/>
    <n v="1166.41902867668"/>
    <n v="1440.8967002859499"/>
    <n v="1779.6361016799401"/>
  </r>
  <r>
    <x v="5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n v="4.0000000000000002E-4"/>
    <n v="38.917890492667297"/>
    <n v="229.18509351743401"/>
    <n v="256.63989188070099"/>
    <n v="271.48145687120098"/>
  </r>
  <r>
    <x v="5"/>
    <s v="POWGEN - REN"/>
    <x v="10"/>
    <s v="USA"/>
    <s v="NAM"/>
    <n v="10.206050228310501"/>
    <n v="44.194091604412293"/>
    <n v="60.000000000000028"/>
    <n v="58.576972336195603"/>
    <n v="281.56985358163081"/>
    <n v="547.15463500122837"/>
    <n v="621.23596807297201"/>
    <n v="855.13059980618402"/>
    <n v="1007.83145493276"/>
    <n v="1209.0319285216201"/>
    <n v="1537.0001534758001"/>
    <n v="1907.7455519683799"/>
  </r>
  <r>
    <x v="5"/>
    <s v="POWGEN - REN"/>
    <x v="10"/>
    <s v="WEU"/>
    <s v="EUR"/>
    <n v="38.453767123287697"/>
    <n v="94.437366743860295"/>
    <n v="100"/>
    <n v="94.638398482290199"/>
    <n v="50.128038130160206"/>
    <n v="240.95727678119863"/>
    <n v="579.33362546836997"/>
    <n v="797.528226295016"/>
    <n v="950.87262188383295"/>
    <n v="1176.66493552611"/>
    <n v="1500.3257149358001"/>
    <n v="1947.7237072180301"/>
  </r>
  <r>
    <x v="6"/>
    <s v="POWGEN - REN"/>
    <x v="0"/>
    <s v="AFR"/>
    <s v="AFR"/>
    <m/>
    <m/>
    <m/>
    <m/>
    <n v="37.186687702689802"/>
    <n v="65.155845496485199"/>
    <n v="65.155845496485199"/>
    <n v="71.665296896547304"/>
    <n v="81.517283234939796"/>
    <n v="94.026409512556299"/>
    <n v="103.93131637375799"/>
    <n v="85.543005794813197"/>
  </r>
  <r>
    <x v="6"/>
    <s v="POWGEN - REN"/>
    <x v="0"/>
    <s v="AUS"/>
    <s v="AUS"/>
    <n v="0.199086757990868"/>
    <n v="0.19214710068513899"/>
    <n v="0.174797957420815"/>
    <n v="3.746576281751798"/>
    <n v="6.7081812191142687"/>
    <n v="6.6591681097149689"/>
    <n v="6.9895023236292904"/>
    <n v="7.2360074794455"/>
    <n v="9.6378183733529692"/>
    <n v="11.103887051586099"/>
    <n v="11.628282951065099"/>
    <n v="16.077743403349601"/>
  </r>
  <r>
    <x v="6"/>
    <s v="POWGEN - REN"/>
    <x v="0"/>
    <s v="CAN"/>
    <s v="NAM"/>
    <m/>
    <m/>
    <m/>
    <m/>
    <n v="10.8430895492701"/>
    <n v="11.666150903787999"/>
    <n v="13.4948698437481"/>
    <n v="15.6340055028506"/>
    <n v="14.810944148332799"/>
    <n v="12.9822252083727"/>
    <n v="5.4026848931665903"/>
    <n v="5.4026848931665903"/>
  </r>
  <r>
    <x v="6"/>
    <s v="POWGEN - REN"/>
    <x v="0"/>
    <s v="CHI"/>
    <s v="ASI"/>
    <n v="1.8264840182648401"/>
    <n v="1.7628174374783301"/>
    <n v="1.60365098551206"/>
    <n v="57.622190013756899"/>
    <n v="57.271365449787488"/>
    <n v="86.208560082987489"/>
    <n v="108.79144077543801"/>
    <n v="120.27110256862299"/>
    <n v="144.525553978538"/>
    <n v="169.12657028943599"/>
    <n v="180.29027455256201"/>
    <n v="169.15186383837101"/>
  </r>
  <r>
    <x v="6"/>
    <s v="POWGEN - REN"/>
    <x v="0"/>
    <s v="CSA"/>
    <s v="LAM"/>
    <n v="4.3378995433789997"/>
    <n v="4.1866914140110403"/>
    <n v="10.34019827782085"/>
    <n v="9.7353657603490298"/>
    <n v="38.95051851594895"/>
    <n v="53.40122950929068"/>
    <n v="65.778850088373105"/>
    <n v="58.228619447099199"/>
    <n v="59.126568047784701"/>
    <n v="43.487323226624198"/>
    <n v="40.836773924236702"/>
    <n v="43.4873715287479"/>
  </r>
  <r>
    <x v="6"/>
    <s v="POWGEN - REN"/>
    <x v="0"/>
    <s v="EEU"/>
    <s v="EUR"/>
    <n v="0.68493150684931503"/>
    <n v="0.661056539054375"/>
    <n v="0.60136911956702399"/>
    <n v="2.537925329698933"/>
    <n v="6.0289201072121585"/>
    <n v="14.723070534728123"/>
    <n v="14.4943279657235"/>
    <n v="16.195596378090698"/>
    <n v="17.896864790458"/>
    <n v="19.598133202825199"/>
    <n v="21.299401615192401"/>
    <n v="23.0006700275597"/>
  </r>
  <r>
    <x v="6"/>
    <s v="POWGEN - REN"/>
    <x v="0"/>
    <s v="FSU"/>
    <s v="ASI"/>
    <n v="0.68493150684931503"/>
    <n v="0.661056539054375"/>
    <n v="0.60136911956702399"/>
    <n v="0.50586924838726299"/>
    <n v="12.418092085022609"/>
    <n v="27.780598026671456"/>
    <n v="34.873310054615402"/>
    <n v="42.134645165355103"/>
    <n v="36.868634816128697"/>
    <n v="44.685666984415398"/>
    <n v="48.543852832528003"/>
    <n v="54.1809937116995"/>
  </r>
  <r>
    <x v="6"/>
    <s v="POWGEN - REN"/>
    <x v="0"/>
    <s v="IND"/>
    <s v="ASI"/>
    <n v="0.45662100456621002"/>
    <n v="0.44070435936958302"/>
    <n v="0.40091274637801599"/>
    <n v="2.3268801724159482"/>
    <n v="2.3698179813521092"/>
    <n v="3.9821196597361128"/>
    <n v="1.88007026438117"/>
    <n v="5.7941002910011896"/>
    <n v="19.1399634921681"/>
    <n v="41.025342331328702"/>
    <n v="69.545364124550801"/>
    <n v="86.513878659858904"/>
  </r>
  <r>
    <x v="6"/>
    <s v="POWGEN - REN"/>
    <x v="0"/>
    <s v="JPN"/>
    <s v="ASI"/>
    <n v="0.932077625570776"/>
    <n v="0.899587773563161"/>
    <n v="0.81836314354412498"/>
    <n v="0.68840373551366696"/>
    <n v="0.52200077704791725"/>
    <n v="0.889738221712574"/>
    <n v="0.66027030987468505"/>
    <n v="0.59720535650254503"/>
    <m/>
    <m/>
    <m/>
    <m/>
  </r>
  <r>
    <x v="6"/>
    <s v="POWGEN - REN"/>
    <x v="0"/>
    <s v="MEA"/>
    <s v="AFR"/>
    <m/>
    <m/>
    <m/>
    <n v="0.471048609655698"/>
    <n v="2.7354966435130081"/>
    <n v="3.6510517265428279"/>
    <n v="3.1800031168871299"/>
    <n v="1.5815282158973401"/>
    <n v="0.66597313286751803"/>
    <n v="0.66597313286751803"/>
    <m/>
    <m/>
  </r>
  <r>
    <x v="6"/>
    <s v="POWGEN - REN"/>
    <x v="0"/>
    <s v="MEX"/>
    <s v="LAM"/>
    <m/>
    <m/>
    <m/>
    <n v="3.065986586248107"/>
    <n v="9.4098831531853371"/>
    <n v="14.400758868028527"/>
    <n v="14.324206009272601"/>
    <n v="7.98030944233538"/>
    <n v="6.7995786900395903"/>
    <n v="18.151656725014799"/>
    <n v="20.3830136443801"/>
    <n v="28.6076555494998"/>
  </r>
  <r>
    <x v="6"/>
    <s v="POWGEN - REN"/>
    <x v="0"/>
    <s v="ODA"/>
    <s v="ASI"/>
    <n v="1.3698630136986301"/>
    <n v="1.32211307810875"/>
    <n v="1.20273823913405"/>
    <n v="1.01173849677453"/>
    <n v="39.388089331322419"/>
    <n v="48.98772030403191"/>
    <n v="59.813340351588202"/>
    <n v="58.014155051261497"/>
    <n v="61.935666526570898"/>
    <n v="65.965503170835305"/>
    <n v="68.087553973751696"/>
    <n v="54.229165360141401"/>
  </r>
  <r>
    <x v="6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6"/>
    <s v="POWGEN - REN"/>
    <x v="0"/>
    <s v="USA"/>
    <s v="NAM"/>
    <n v="6.79771689497717"/>
    <n v="6.56076579793499"/>
    <n v="5.9683880553295303"/>
    <n v="19.397874051820491"/>
    <n v="17.724346162766889"/>
    <n v="23.183442228379597"/>
    <n v="34.522411576207801"/>
    <n v="53.117224940731298"/>
    <n v="57.790439395368701"/>
    <n v="64.178083609475095"/>
    <n v="65.947126595616794"/>
    <n v="74.812714352890794"/>
  </r>
  <r>
    <x v="6"/>
    <s v="POWGEN - REN"/>
    <x v="0"/>
    <s v="WEU"/>
    <s v="EUR"/>
    <n v="2.9127853881278498"/>
    <n v="2.8112531084185699"/>
    <n v="2.5574224091453601"/>
    <n v="14.34983023656523"/>
    <n v="13.632732473129151"/>
    <n v="27.528398885796776"/>
    <n v="29.670316495660099"/>
    <n v="36.363175338202097"/>
    <n v="45.549136228482404"/>
    <n v="55.427333272669998"/>
    <n v="63.485379614787497"/>
    <n v="64.867055032022606"/>
  </r>
  <r>
    <x v="6"/>
    <s v=""/>
    <x v="1"/>
    <s v="AFR"/>
    <s v="AFR"/>
    <n v="34.164383561643803"/>
    <n v="34.164383561643803"/>
    <n v="34.164383561643803"/>
    <n v="34.164383561643803"/>
    <n v="22.776255707762498"/>
    <n v="54.560587377462298"/>
    <n v="107.677099260698"/>
    <n v="110.092096098257"/>
    <n v="150.47819175168399"/>
    <n v="188.35833635892001"/>
    <n v="237.60200856828499"/>
    <n v="328.700552163113"/>
  </r>
  <r>
    <x v="6"/>
    <s v=""/>
    <x v="1"/>
    <s v="AUS"/>
    <s v="AUS"/>
    <n v="28.2019121004566"/>
    <n v="37.0010199055559"/>
    <n v="37.0010199055559"/>
    <n v="37.0010199055559"/>
    <n v="28.063469823139961"/>
    <n v="22.568361503193529"/>
    <n v="13.167724136374657"/>
    <n v="12.704636851971699"/>
    <n v="13.639021378751099"/>
    <n v="13.639021378751099"/>
    <n v="13.639021378751099"/>
    <n v="4.07052972910917"/>
  </r>
  <r>
    <x v="6"/>
    <s v=""/>
    <x v="1"/>
    <s v="CAN"/>
    <s v="NAM"/>
    <n v="16.260200125539999"/>
    <n v="19.079744182950108"/>
    <n v="19.079744182950108"/>
    <n v="19.079744182950108"/>
    <n v="13.659677474436808"/>
    <n v="5.4200667085133301"/>
    <m/>
    <n v="9.0307206649138898"/>
    <n v="19.470515730678301"/>
    <n v="27.5765815463892"/>
    <n v="41.099597028436499"/>
    <n v="36.359332908017798"/>
  </r>
  <r>
    <x v="6"/>
    <s v=""/>
    <x v="1"/>
    <s v="CHI"/>
    <s v="ASI"/>
    <n v="319.18639921722098"/>
    <n v="492.24754750766698"/>
    <n v="750.61338794942503"/>
    <n v="750.61338794942503"/>
    <n v="941.93527172660106"/>
    <n v="811.49269220331701"/>
    <n v="714.02704534264296"/>
    <n v="690.00813870447905"/>
    <n v="620.01865983390701"/>
    <n v="493.08170129587501"/>
    <n v="416.809047896153"/>
    <n v="357.436658364501"/>
  </r>
  <r>
    <x v="6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6"/>
    <s v=""/>
    <x v="1"/>
    <s v="EEU"/>
    <s v="EUR"/>
    <n v="28.821632420091301"/>
    <n v="52.882775586424501"/>
    <n v="52.882775586424501"/>
    <n v="69.261617142803303"/>
    <n v="59.654406336106192"/>
    <n v="64.200061554475198"/>
    <n v="62.116701304263103"/>
    <n v="98.033877246221707"/>
    <n v="108.142056446111"/>
    <n v="121.382452054081"/>
    <n v="135.68166141090799"/>
    <n v="152.39346130283101"/>
  </r>
  <r>
    <x v="6"/>
    <s v=""/>
    <x v="1"/>
    <s v="FSU"/>
    <s v="ASI"/>
    <n v="33.671803652968002"/>
    <n v="50.6176654393864"/>
    <n v="52"/>
    <n v="56.719838211504708"/>
    <n v="45.495903660515403"/>
    <n v="70.107394581108579"/>
    <n v="116.169562335205"/>
    <n v="131.45121941184701"/>
    <n v="77.9223888649977"/>
    <n v="68.402099619526595"/>
    <n v="53.120442542884803"/>
    <n v="67.549973557283494"/>
  </r>
  <r>
    <x v="6"/>
    <s v=""/>
    <x v="1"/>
    <s v="IND"/>
    <s v="ASI"/>
    <n v="74.997754889160603"/>
    <n v="149.3164370452628"/>
    <n v="149.3164370452628"/>
    <n v="192.85952116877661"/>
    <n v="186.21809515371629"/>
    <n v="194.4204920858362"/>
    <n v="235.87108719800699"/>
    <n v="240.53270039690599"/>
    <n v="256.492501803842"/>
    <n v="256.370418161489"/>
    <n v="237.61647685562099"/>
    <n v="233.421405153357"/>
  </r>
  <r>
    <x v="6"/>
    <s v=""/>
    <x v="1"/>
    <s v="JPN"/>
    <s v="ASI"/>
    <n v="45.928170003512498"/>
    <n v="57.472490275108697"/>
    <n v="57.472490275108697"/>
    <n v="57.472490275108697"/>
    <n v="48.239111860977353"/>
    <n v="21.38540158821025"/>
    <n v="6.0760115870394502"/>
    <m/>
    <m/>
    <m/>
    <m/>
    <m/>
  </r>
  <r>
    <x v="6"/>
    <s v=""/>
    <x v="1"/>
    <s v="MEA"/>
    <s v="AFR"/>
    <n v="14.3734779299848"/>
    <n v="14.3734779299848"/>
    <n v="14.3734779299848"/>
    <n v="14.3734779299848"/>
    <n v="9.58231861998987"/>
    <n v="39.98125279357253"/>
    <n v="120.445187143498"/>
    <n v="157.568116314143"/>
    <n v="166.00529001431801"/>
    <n v="167.516860870562"/>
    <n v="170.27997573514801"/>
    <n v="181.20814246387599"/>
  </r>
  <r>
    <x v="6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6"/>
    <s v=""/>
    <x v="1"/>
    <s v="ODA"/>
    <s v="ASI"/>
    <n v="40.628044140030397"/>
    <n v="40.628044140030397"/>
    <n v="40.628044140030397"/>
    <n v="40.628044140030397"/>
    <n v="44.685022677219898"/>
    <n v="175.89901857988269"/>
    <n v="168.65086085354162"/>
    <n v="227.94454684169401"/>
    <n v="204.85918902884799"/>
    <n v="248.187198080375"/>
    <n v="279.81914118672302"/>
    <n v="346.52331359713099"/>
  </r>
  <r>
    <x v="6"/>
    <s v=""/>
    <x v="1"/>
    <s v="SKO"/>
    <s v="ASI"/>
    <n v="18.597004120726101"/>
    <n v="31.130157646084101"/>
    <n v="43.153805539669804"/>
    <n v="43.153805539669804"/>
    <n v="61.6752572156024"/>
    <n v="75.273651439257208"/>
    <n v="86.674794988245907"/>
    <n v="95.024485438386506"/>
    <n v="100.320526986358"/>
    <n v="103.99377018040499"/>
    <n v="106.8239497309"/>
    <n v="111.059048849435"/>
  </r>
  <r>
    <x v="6"/>
    <s v=""/>
    <x v="1"/>
    <s v="USA"/>
    <s v="NAM"/>
    <n v="304.14555376945299"/>
    <n v="379.61322777678618"/>
    <n v="423.090306985187"/>
    <n v="423.090306985187"/>
    <n v="322.21002393395906"/>
    <n v="399.20065963902044"/>
    <n v="396.36773902789002"/>
    <n v="424.274476695386"/>
    <n v="428.72389371188802"/>
    <n v="424.38307545324602"/>
    <n v="417.26558733130003"/>
    <n v="383.69801600460698"/>
  </r>
  <r>
    <x v="6"/>
    <s v=""/>
    <x v="1"/>
    <s v="WEU"/>
    <s v="EUR"/>
    <n v="117.176369863014"/>
    <n v="119.67222702922005"/>
    <n v="119.67222702922005"/>
    <n v="119.67222702922005"/>
    <n v="80.613437074882057"/>
    <n v="55.745504743803103"/>
    <n v="63.3750021591636"/>
    <n v="164.49419388319001"/>
    <n v="165.62399916458401"/>
    <n v="162.01407088467599"/>
    <n v="159.092522194775"/>
    <n v="175.31340283340199"/>
  </r>
  <r>
    <x v="6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2.6711568528911201E-2"/>
    <n v="2.91676103359285"/>
    <n v="9.0853202790457193"/>
    <n v="21.8862048555835"/>
  </r>
  <r>
    <x v="6"/>
    <s v=""/>
    <x v="2"/>
    <s v="AUS"/>
    <s v="AUS"/>
    <n v="17.14537546961623"/>
    <n v="17.14537546961623"/>
    <n v="17.14537546961623"/>
    <n v="17.971024548315853"/>
    <n v="15.541700358361915"/>
    <n v="2.2257904137724629"/>
    <m/>
    <m/>
    <m/>
    <n v="0.59808495831048303"/>
    <n v="1.8079714895407499"/>
    <n v="3.9758291381369899"/>
  </r>
  <r>
    <x v="6"/>
    <s v=""/>
    <x v="2"/>
    <s v="CAN"/>
    <s v="NAM"/>
    <n v="9.49563606460916"/>
    <n v="10.094034113138889"/>
    <n v="10.094034113138889"/>
    <n v="10.094034113138889"/>
    <n v="8.6363395931376985"/>
    <n v="0.92286366601434999"/>
    <n v="1.5925177726228199"/>
    <n v="1.5925177726228199"/>
    <n v="1.5925177726228199"/>
    <m/>
    <m/>
    <m/>
  </r>
  <r>
    <x v="6"/>
    <s v=""/>
    <x v="2"/>
    <s v="CHI"/>
    <s v="ASI"/>
    <n v="70.801212499663265"/>
    <n v="70.801212499663265"/>
    <n v="405.77291047420869"/>
    <n v="545.46876491673072"/>
    <n v="538.97546642855878"/>
    <n v="294.65547869858892"/>
    <n v="32.559782355974001"/>
    <n v="32.559782355974001"/>
    <n v="32.559782355974001"/>
    <m/>
    <m/>
    <m/>
  </r>
  <r>
    <x v="6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6"/>
    <s v=""/>
    <x v="2"/>
    <s v="EEU"/>
    <s v="EUR"/>
    <n v="0.54403131115459902"/>
    <n v="4.8385870481453397"/>
    <n v="4.8385870481453397"/>
    <n v="5.2052664515613998"/>
    <n v="5.0239226811765336"/>
    <n v="0.54802317380092092"/>
    <m/>
    <n v="18.096032835002202"/>
    <n v="20.0192147151322"/>
    <n v="21.084901467933001"/>
    <n v="22.478281567539501"/>
    <n v="25.15964021413378"/>
  </r>
  <r>
    <x v="6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m/>
    <m/>
  </r>
  <r>
    <x v="6"/>
    <s v=""/>
    <x v="2"/>
    <s v="IND"/>
    <s v="ASI"/>
    <n v="32.465259791497708"/>
    <n v="32.465259791497708"/>
    <n v="323.16247975706113"/>
    <n v="323.16247975706113"/>
    <n v="318.64198706680406"/>
    <n v="136.03985462513003"/>
    <n v="3.8362221370029501"/>
    <n v="32.307285985671299"/>
    <n v="36.272634078813397"/>
    <n v="37.274635541624797"/>
    <n v="34.801963623003701"/>
    <n v="34.564965218792999"/>
  </r>
  <r>
    <x v="6"/>
    <s v=""/>
    <x v="2"/>
    <s v="JPN"/>
    <s v="ASI"/>
    <n v="67.733036958045602"/>
    <n v="67.733036958045602"/>
    <n v="67.733036958045602"/>
    <n v="67.733036958045602"/>
    <n v="52.485941112924401"/>
    <n v="12.9510010537408"/>
    <n v="33.968802763407247"/>
    <n v="35.540284478312728"/>
    <n v="40.9718806507219"/>
    <n v="39.951567966572"/>
    <n v="41.460513265087897"/>
    <n v="46.715733493306701"/>
  </r>
  <r>
    <x v="6"/>
    <s v=""/>
    <x v="2"/>
    <s v="MEA"/>
    <s v="AFR"/>
    <n v="77.090609812596199"/>
    <n v="93.853042146649102"/>
    <n v="93.853042146649102"/>
    <n v="185.2181416966892"/>
    <n v="183.87303147940338"/>
    <n v="149.67434498096571"/>
    <n v="48.954274659379003"/>
    <n v="28.034950766444801"/>
    <n v="28.595655159837101"/>
    <n v="30.062207199148201"/>
    <n v="32.6725596672308"/>
    <n v="34.779008261868"/>
  </r>
  <r>
    <x v="6"/>
    <s v=""/>
    <x v="2"/>
    <s v="MEX"/>
    <s v="LAM"/>
    <n v="18.869482522028971"/>
    <n v="18.869482522028971"/>
    <n v="18.869482522028971"/>
    <n v="18.869482522028971"/>
    <n v="13.829132362921751"/>
    <n v="5.2250735908119559"/>
    <n v="17.38360201724182"/>
    <n v="19.051988813432182"/>
    <n v="20.25915301861118"/>
    <n v="12.4798015871089"/>
    <n v="13.526548524533"/>
    <n v="14.3560229372151"/>
  </r>
  <r>
    <x v="6"/>
    <s v=""/>
    <x v="2"/>
    <s v="ODA"/>
    <s v="ASI"/>
    <n v="83.630302155542694"/>
    <n v="151.26408662136589"/>
    <n v="151.26408662136589"/>
    <n v="151.26408662136589"/>
    <n v="130.15421120345459"/>
    <n v="18.990340709518801"/>
    <n v="25.807735017902601"/>
    <n v="37.172546288596997"/>
    <n v="37.172546288596997"/>
    <n v="29.808921161417601"/>
    <n v="35.849026767447803"/>
    <n v="46.634791169396301"/>
  </r>
  <r>
    <x v="6"/>
    <s v=""/>
    <x v="2"/>
    <s v="SKO"/>
    <s v="ASI"/>
    <n v="15.761856007418761"/>
    <n v="15.761856007418761"/>
    <n v="15.761856007418761"/>
    <n v="46.307729891054564"/>
    <n v="43.070073219566957"/>
    <n v="33.15198390755404"/>
    <n v="20.625795086928001"/>
    <n v="20.625795086928001"/>
    <n v="20.625795086928001"/>
    <n v="20.043719000735901"/>
    <n v="20.398747244079001"/>
    <n v="20.853630292951099"/>
  </r>
  <r>
    <x v="6"/>
    <s v=""/>
    <x v="2"/>
    <s v="USA"/>
    <s v="NAM"/>
    <n v="183.4524509571599"/>
    <n v="183.4524509571599"/>
    <n v="183.4524509571599"/>
    <n v="226.7822119793081"/>
    <n v="188.51400088463652"/>
    <n v="146.0368501372738"/>
    <n v="181.49419709727701"/>
    <n v="436.34470810381401"/>
    <n v="461.45589539530101"/>
    <n v="489.11732515487898"/>
    <n v="510.05522240726401"/>
    <n v="487.01955639446902"/>
  </r>
  <r>
    <x v="6"/>
    <s v=""/>
    <x v="2"/>
    <s v="WEU"/>
    <s v="EUR"/>
    <n v="132.3308919783484"/>
    <n v="221.5032346030537"/>
    <n v="221.5032346030537"/>
    <n v="243.07517548052539"/>
    <n v="217.73119456786708"/>
    <n v="41.037911740702896"/>
    <n v="4.3458062088849303"/>
    <n v="155.96372971942699"/>
    <n v="179.744200368116"/>
    <n v="201.46566728977601"/>
    <n v="234.342212068127"/>
    <n v="299.13587779269398"/>
  </r>
  <r>
    <x v="6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7.9178237510000002"/>
    <n v="7.9178237510000002"/>
    <n v="7.9178237510000002"/>
  </r>
  <r>
    <x v="6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49795554946903"/>
    <n v="10.584831751999999"/>
    <n v="8.7960788590972996"/>
    <n v="6.6037722821973004"/>
    <n v="10.584831751999999"/>
  </r>
  <r>
    <x v="6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CHI"/>
    <s v="ASI"/>
    <m/>
    <m/>
    <m/>
    <n v="0.50740201980150024"/>
    <n v="0.83553617086766696"/>
    <n v="1.1636703219338345"/>
    <n v="1.491804473"/>
    <n v="1.491804473"/>
    <n v="1.491804473"/>
    <n v="1.491804473"/>
    <n v="1.491804473"/>
    <n v="1.491804473"/>
  </r>
  <r>
    <x v="6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6"/>
    <s v="POWGEN - REN"/>
    <x v="3"/>
    <s v="EEU"/>
    <s v="EUR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FSU"/>
    <s v="ASI"/>
    <n v="0.23401826484018301"/>
    <n v="0.225860984176912"/>
    <n v="0.21845256029651078"/>
    <n v="0.72933532695064773"/>
    <n v="0.68856860197820913"/>
    <n v="0.64780187700577119"/>
    <n v="1.6178048509999998"/>
    <n v="1.6178048509999998"/>
    <n v="1.6178048509999998"/>
    <n v="1.6178048509999998"/>
    <n v="1.6178048509999998"/>
    <n v="1.6178048509999998"/>
  </r>
  <r>
    <x v="6"/>
    <s v="POWGEN - REN"/>
    <x v="3"/>
    <s v="IND"/>
    <s v="ASI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6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MEX"/>
    <s v="LAM"/>
    <n v="4.1660958904109604"/>
    <n v="4.1156612432426849"/>
    <n v="3.9407102253219852"/>
    <n v="3.6566797746338633"/>
    <n v="3.0015882074225719"/>
    <n v="8.0799916692692015"/>
    <n v="7.4249001020579106"/>
    <n v="7.4249001020579106"/>
    <n v="7.4249001020579106"/>
    <n v="1.6914050730000001"/>
    <n v="1.6914050730000001"/>
    <n v="1.6914050730000001"/>
  </r>
  <r>
    <x v="6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2.00322600600001"/>
    <n v="142.00322600600001"/>
    <n v="142.00322600600001"/>
  </r>
  <r>
    <x v="6"/>
    <s v="POWGEN - REN"/>
    <x v="3"/>
    <s v="SKO"/>
    <s v="ASI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27.384882152000003"/>
    <n v="27.384882152000003"/>
    <n v="27.384882152000003"/>
    <n v="27.384882152000003"/>
    <n v="27.384882152000003"/>
  </r>
  <r>
    <x v="6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24.654873962"/>
    <n v="24.654873962"/>
  </r>
  <r>
    <x v="6"/>
    <s v="POWGEN - REN"/>
    <x v="4"/>
    <s v="AFR"/>
    <s v="AFR"/>
    <n v="26.010497847680501"/>
    <n v="26.010497847680501"/>
    <n v="26.010497847680501"/>
    <n v="40.491011432265303"/>
    <n v="51.395641935087696"/>
    <n v="61.262277893507203"/>
    <n v="71.983477278644898"/>
    <n v="74.064489698510798"/>
    <n v="76.342832654533197"/>
    <n v="78.847970718897599"/>
    <n v="81.615541756505905"/>
    <n v="84.689063042375494"/>
  </r>
  <r>
    <x v="6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7720551833992"/>
    <n v="17.179307176451918"/>
    <n v="17.24243226256397"/>
    <n v="17.321454507241395"/>
    <n v="17.423244216298432"/>
  </r>
  <r>
    <x v="6"/>
    <s v="POWGEN - REN"/>
    <x v="4"/>
    <s v="CAN"/>
    <s v="NAM"/>
    <n v="65.0328344737121"/>
    <n v="65.0328344737121"/>
    <n v="65.198859542057619"/>
    <n v="74.680129434808663"/>
    <n v="77.858940951426078"/>
    <n v="81.301645783411573"/>
    <n v="84.561965774804975"/>
    <n v="104.31447632642536"/>
    <n v="110.33708967021248"/>
    <n v="118.53455850340572"/>
    <n v="119.01739430601313"/>
    <n v="119.55360678140323"/>
  </r>
  <r>
    <x v="6"/>
    <s v="POWGEN - REN"/>
    <x v="4"/>
    <s v="CHI"/>
    <s v="ASI"/>
    <n v="113.303938356164"/>
    <n v="113.303938356164"/>
    <n v="114.20524655433712"/>
    <n v="203.18678075515999"/>
    <n v="249.1182027327653"/>
    <n v="264.5291616368749"/>
    <n v="295.35107944509406"/>
    <n v="295.35107944509406"/>
    <n v="295.35107944509406"/>
    <n v="295.35107944509406"/>
    <n v="295.35107944509406"/>
    <n v="295.35107944509406"/>
  </r>
  <r>
    <x v="6"/>
    <s v="POWGEN - REN"/>
    <x v="4"/>
    <s v="CSA"/>
    <s v="LAM"/>
    <n v="128.552732041007"/>
    <n v="128.552732041007"/>
    <n v="130.7870037629724"/>
    <n v="200.68307519263072"/>
    <n v="221.24711234612872"/>
    <n v="221.67800143668561"/>
    <n v="251.7479660457677"/>
    <n v="255.81829939105711"/>
    <n v="255.81829939105711"/>
    <n v="255.81829939105711"/>
    <n v="255.81829939105711"/>
    <n v="255.81829939105711"/>
  </r>
  <r>
    <x v="6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5.883169886235237"/>
    <n v="37.096766572029743"/>
    <n v="38.755543397609159"/>
    <n v="39.282532636307124"/>
    <n v="39.809521875005089"/>
  </r>
  <r>
    <x v="6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22.45353142490899"/>
    <n v="126.03855675981001"/>
    <n v="126.03855675981001"/>
    <n v="134.92994163083858"/>
    <n v="140.5357623536861"/>
    <n v="140.5357623536861"/>
  </r>
  <r>
    <x v="6"/>
    <s v="POWGEN - REN"/>
    <x v="4"/>
    <s v="IND"/>
    <s v="ASI"/>
    <n v="31.7851376496791"/>
    <n v="31.7851376496791"/>
    <n v="32.060647731763638"/>
    <n v="63.359359606531157"/>
    <n v="69.306545913241621"/>
    <n v="72.647002534246226"/>
    <n v="75.987459155250718"/>
    <n v="75.987459155250718"/>
    <n v="75.987459155250718"/>
    <n v="75.987459155250718"/>
    <n v="75.987459155250718"/>
    <n v="75.987459155250718"/>
  </r>
  <r>
    <x v="6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19.59010250621499"/>
  </r>
  <r>
    <x v="6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34.680858404466399"/>
    <n v="34.680858404466399"/>
    <n v="34.680858404466399"/>
    <n v="34.680858404466399"/>
    <n v="34.680858404466399"/>
  </r>
  <r>
    <x v="6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123513656713577"/>
    <n v="10.46970133166837"/>
    <n v="10.46970133166837"/>
  </r>
  <r>
    <x v="6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95.559115017302815"/>
    <n v="95.559115017302815"/>
    <n v="95.559115017302815"/>
    <n v="95.559115017302815"/>
    <n v="95.559115017302815"/>
    <n v="95.559115017302815"/>
  </r>
  <r>
    <x v="6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2.2127110820407419"/>
    <n v="2.2127110820407419"/>
    <n v="2.2127110820407419"/>
    <n v="2.2127110820407419"/>
    <n v="2.2127110820407419"/>
    <n v="2.2127110820407419"/>
  </r>
  <r>
    <x v="6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09.0335906960085"/>
    <n v="109.0335906960085"/>
    <n v="109.0335906960085"/>
    <n v="109.0335906960085"/>
    <n v="113.5621722655971"/>
    <n v="146.57155911468669"/>
  </r>
  <r>
    <x v="6"/>
    <s v="POWGEN - REN"/>
    <x v="4"/>
    <s v="WEU"/>
    <s v="EUR"/>
    <n v="103.223597460593"/>
    <n v="103.223597460593"/>
    <n v="103.223597460593"/>
    <n v="109.93466454710402"/>
    <n v="113.29019809035954"/>
    <n v="114.96796486198728"/>
    <n v="116.64573163361504"/>
    <n v="121.15207992997263"/>
    <n v="121.15207992997263"/>
    <n v="121.15207992997263"/>
    <n v="121.15207992997263"/>
    <n v="122.53986656972586"/>
  </r>
  <r>
    <x v="6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48.08153738400415"/>
    <n v="53.450843299416974"/>
    <n v="57.133934394046115"/>
  </r>
  <r>
    <x v="6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6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6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944"/>
    <n v="92.488193055238057"/>
    <n v="107.73389886031737"/>
    <n v="119.25277146636367"/>
    <n v="127.02615805456297"/>
  </r>
  <r>
    <x v="6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6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6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6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6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6"/>
    <s v=""/>
    <x v="5"/>
    <s v="MEA"/>
    <s v="AFR"/>
    <m/>
    <m/>
    <n v="0.66637651187474101"/>
    <n v="4.5326349717969396"/>
    <n v="4.5326349717969396"/>
    <n v="7.9591577879249096"/>
    <n v="16.7427701674277"/>
    <n v="24.369907780463802"/>
    <n v="28.637672725102199"/>
    <n v="33.373623421971502"/>
    <n v="36.953099352374103"/>
    <n v="39.376100516309997"/>
  </r>
  <r>
    <x v="6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6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47.507404149854487"/>
    <n v="54.871098202866634"/>
    <n v="63.270023700054679"/>
    <n v="69.564911235025818"/>
    <n v="73.774413626594068"/>
  </r>
  <r>
    <x v="6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6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18.60065811273955"/>
    <n v="130.54251641379"/>
    <n v="138.98137534157544"/>
    <n v="143.91723489609487"/>
  </r>
  <r>
    <x v="6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6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9649740261544402"/>
    <n v="14.4256527371844"/>
    <n v="29.1751278562373"/>
    <n v="55.410939767105802"/>
  </r>
  <r>
    <x v="6"/>
    <s v=""/>
    <x v="6"/>
    <s v="AUS"/>
    <s v="AUS"/>
    <n v="0.64954337899543402"/>
    <n v="0.68669110775291076"/>
    <n v="0.68669110775291076"/>
    <n v="0.68669110775291076"/>
    <n v="0.43302891933028897"/>
    <n v="0.678330920755429"/>
    <n v="0.46181646109028401"/>
    <m/>
    <n v="4.1580791306380101E-2"/>
    <n v="0.22964528802956799"/>
    <n v="1.1947486476290801"/>
    <n v="2.6253309628623902"/>
  </r>
  <r>
    <x v="6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6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6"/>
    <s v=""/>
    <x v="6"/>
    <s v="CSA"/>
    <s v="LAM"/>
    <n v="45.573059360730603"/>
    <n v="45.618284197017132"/>
    <n v="45.618284197017132"/>
    <n v="45.618284197017132"/>
    <n v="30.3820395738204"/>
    <n v="15.879111879322933"/>
    <n v="1.7216713808247099"/>
    <n v="4.63002466408666"/>
    <n v="3.5964453756746901"/>
    <n v="4.0144862422245602"/>
    <n v="10.2114796589152"/>
    <n v="17.080764134788801"/>
  </r>
  <r>
    <x v="6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6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6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6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6"/>
    <s v=""/>
    <x v="6"/>
    <s v="MEA"/>
    <s v="AFR"/>
    <n v="42.193185809624197"/>
    <n v="72"/>
    <n v="72"/>
    <n v="72"/>
    <n v="28.298361299476472"/>
    <n v="16.818572660417221"/>
    <n v="7.2794649906498501"/>
    <n v="8.3378870353045293"/>
    <n v="3.6430286754702301"/>
    <m/>
    <n v="1.9241935586639201"/>
    <n v="18.400585390938499"/>
  </r>
  <r>
    <x v="6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6"/>
    <s v=""/>
    <x v="6"/>
    <s v="ODA"/>
    <s v="ASI"/>
    <n v="25.965981735159801"/>
    <n v="65"/>
    <n v="65"/>
    <n v="65"/>
    <n v="17.310654490106501"/>
    <n v="8.6553272450532699"/>
    <m/>
    <m/>
    <m/>
    <m/>
    <m/>
    <n v="2.9274645448363299"/>
  </r>
  <r>
    <x v="6"/>
    <s v=""/>
    <x v="6"/>
    <s v="SKO"/>
    <s v="ASI"/>
    <n v="9.9372146118721396"/>
    <n v="9.9372146118721396"/>
    <n v="9.9372146118721396"/>
    <n v="9.9372146118721396"/>
    <n v="6.7335242301118523"/>
    <n v="3.421119359487812"/>
    <n v="0.28347164040350803"/>
    <n v="0.174757151539746"/>
    <n v="0.199607939144022"/>
    <n v="0.224458726748298"/>
    <n v="0.24930951435257201"/>
    <n v="0.27416030195684998"/>
  </r>
  <r>
    <x v="6"/>
    <s v=""/>
    <x v="6"/>
    <s v="USA"/>
    <s v="NAM"/>
    <n v="66.615867579908695"/>
    <n v="67.023201001512106"/>
    <n v="67.458606190932827"/>
    <n v="67.458606190932827"/>
    <n v="51.208591272563758"/>
    <n v="39.719261263812896"/>
    <n v="11.3232379897121"/>
    <m/>
    <m/>
    <m/>
    <m/>
    <m/>
  </r>
  <r>
    <x v="6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6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32.624814191745"/>
    <n v="156.54623621458501"/>
    <n v="180.46765823742501"/>
    <n v="204.38908026026499"/>
    <n v="228.310502283105"/>
  </r>
  <r>
    <x v="6"/>
    <s v="POWGEN - REN"/>
    <x v="7"/>
    <s v="AUS"/>
    <s v="AUS"/>
    <n v="6.2785388127853904E-3"/>
    <n v="6.2785388127853904E-3"/>
    <n v="2.9999999999999978"/>
    <n v="2.9996000000000032"/>
    <n v="3.2365886065380836"/>
    <n v="15.558125998213434"/>
    <n v="74.785641731659894"/>
    <n v="93.637901630116502"/>
    <n v="93.637501630116603"/>
    <n v="93.637101630116604"/>
    <n v="93.636701630116505"/>
    <n v="93.636301630116492"/>
  </r>
  <r>
    <x v="6"/>
    <s v="POWGEN - REN"/>
    <x v="7"/>
    <s v="CAN"/>
    <s v="NAM"/>
    <n v="9.7031963470319595E-3"/>
    <n v="9.7031963470319612E-3"/>
    <n v="9.7031963470319595E-3"/>
    <n v="3.4825129350364996"/>
    <n v="5.4966709283657558"/>
    <n v="26.421953864804927"/>
    <n v="127.0061979366605"/>
    <n v="160.73134773229759"/>
    <n v="179.46465659337451"/>
    <n v="190.5294083223026"/>
    <n v="213.02268396643291"/>
    <n v="218.35762491213001"/>
  </r>
  <r>
    <x v="6"/>
    <s v="POWGEN - REN"/>
    <x v="7"/>
    <s v="CHI"/>
    <s v="ASI"/>
    <m/>
    <n v="0.22"/>
    <n v="7"/>
    <n v="28.012588913277799"/>
    <n v="28.011788912077808"/>
    <n v="67.611557124394295"/>
    <n v="324.99755222658399"/>
    <n v="396.98434315113002"/>
    <n v="468.97113407567599"/>
    <n v="540.95792500022299"/>
    <n v="612.94471592476896"/>
    <n v="684.93150684931504"/>
  </r>
  <r>
    <x v="6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4.769681386621698"/>
    <n v="169.63043435276001"/>
    <n v="174.67622495062699"/>
    <n v="178.83558412283901"/>
  </r>
  <r>
    <x v="6"/>
    <s v="POWGEN - REN"/>
    <x v="7"/>
    <s v="EEU"/>
    <s v="EUR"/>
    <m/>
    <m/>
    <n v="2"/>
    <n v="6.8985707277525901"/>
    <n v="6.8977707265525909"/>
    <n v="23.139909343612768"/>
    <n v="36.6053388163458"/>
    <n v="53.941405447881884"/>
    <n v="61.84103783681978"/>
    <n v="71.285244670192"/>
    <n v="85.668580785469004"/>
    <n v="102.82511502466899"/>
  </r>
  <r>
    <x v="6"/>
    <s v="POWGEN - REN"/>
    <x v="7"/>
    <s v="FSU"/>
    <s v="ASI"/>
    <m/>
    <m/>
    <m/>
    <m/>
    <n v="4.0000000000000002E-4"/>
    <n v="2.3227313556979101E-3"/>
    <n v="1.15649710211578E-2"/>
    <n v="5.5990831025294403E-2"/>
    <n v="27.477327068831201"/>
    <n v="27.476927068831198"/>
    <n v="34.0808719442444"/>
    <n v="34.080471944244401"/>
  </r>
  <r>
    <x v="6"/>
    <s v="POWGEN - REN"/>
    <x v="7"/>
    <s v="IND"/>
    <s v="ASI"/>
    <m/>
    <n v="0.14000000000000001"/>
    <n v="0.32831530542210002"/>
    <n v="4.9995849999999997"/>
    <n v="4.9987849987999997"/>
    <n v="19.56571808422207"/>
    <n v="94.0494491431987"/>
    <n v="220.74465717820701"/>
    <n v="243.968072171687"/>
    <n v="243.96767217168701"/>
    <n v="243.967272171687"/>
    <n v="243.96687217168699"/>
  </r>
  <r>
    <x v="6"/>
    <s v="POWGEN - REN"/>
    <x v="7"/>
    <s v="JPN"/>
    <s v="ASI"/>
    <m/>
    <n v="2.15"/>
    <n v="7"/>
    <n v="7"/>
    <n v="33.648198724713495"/>
    <n v="161.74151687690329"/>
    <n v="208.54030146933999"/>
    <n v="208.53990146934029"/>
    <n v="208.5395014693398"/>
    <n v="208.5391014693399"/>
    <n v="208.53870146933991"/>
    <n v="208.53830146933979"/>
  </r>
  <r>
    <x v="6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78.750871708023297"/>
    <n v="98.223333996521205"/>
    <n v="98.222933996521206"/>
    <n v="98.222533996521193"/>
  </r>
  <r>
    <x v="6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398E-2"/>
    <n v="5.34606027807824E-2"/>
    <n v="5.3060602780782402E-2"/>
    <n v="5.2660602780782398E-2"/>
  </r>
  <r>
    <x v="6"/>
    <s v="POWGEN - REN"/>
    <x v="7"/>
    <s v="ODA"/>
    <s v="ASI"/>
    <m/>
    <m/>
    <m/>
    <m/>
    <n v="4.0000000000000002E-4"/>
    <n v="2.3227313556979101E-3"/>
    <n v="1.15649710211578E-2"/>
    <n v="5.5990831025294403E-2"/>
    <n v="444.73418636304302"/>
    <n v="468.65560838588306"/>
    <n v="492.57703040872298"/>
    <n v="492.57663040872302"/>
  </r>
  <r>
    <x v="6"/>
    <s v="POWGEN - REN"/>
    <x v="7"/>
    <s v="SKO"/>
    <s v="ASI"/>
    <n v="5.7077625570776296E-4"/>
    <n v="0.44999999999999996"/>
    <n v="0.69362388469457847"/>
    <n v="0.69354430146859536"/>
    <n v="0.91541196219441223"/>
    <n v="3.6727765154750767"/>
    <n v="17.654806421937121"/>
    <n v="24.229871975927118"/>
    <n v="24.91969902960901"/>
    <n v="24.919299029609011"/>
    <n v="24.918899029609001"/>
    <n v="25.6087260832909"/>
  </r>
  <r>
    <x v="6"/>
    <s v="POWGEN - REN"/>
    <x v="7"/>
    <s v="USA"/>
    <s v="NAM"/>
    <n v="0.24931506849315099"/>
    <n v="1.1499999999999999"/>
    <n v="7.9999999999999973"/>
    <n v="9.999569999999995"/>
    <n v="9.9987699987999985"/>
    <n v="40.15606609276761"/>
    <n v="193.02371849510499"/>
    <n v="368.02310015446199"/>
    <n v="381.65729234024201"/>
    <n v="457.037381331652"/>
    <n v="497.68266074369097"/>
    <n v="549.91630398657605"/>
  </r>
  <r>
    <x v="6"/>
    <s v="POWGEN - REN"/>
    <x v="7"/>
    <s v="WEU"/>
    <s v="EUR"/>
    <n v="0.75811872146118697"/>
    <n v="9.5"/>
    <n v="68"/>
    <n v="81.723762805050171"/>
    <n v="104.05006825967635"/>
    <n v="464.68928169852637"/>
    <n v="464.68888169852698"/>
    <n v="567.77625830496709"/>
    <n v="567.77585830496696"/>
    <n v="567.77545830496706"/>
    <n v="567.77505830496693"/>
    <n v="567.77465830496703"/>
  </r>
  <r>
    <x v="6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6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6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6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6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6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6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6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6.340027513775"/>
    <n v="436.08013791324498"/>
    <n v="578.87700826668697"/>
    <n v="758.50593975508104"/>
    <n v="993.58686488670196"/>
  </r>
  <r>
    <x v="6"/>
    <s v="POWGEN - REN"/>
    <x v="10"/>
    <s v="AUS"/>
    <s v="AUS"/>
    <n v="0.85445205479452002"/>
    <n v="3.074460055810472"/>
    <n v="3.0000000000000018"/>
    <n v="2.8808639107032499"/>
    <n v="13.848218431519108"/>
    <n v="45.936740640722803"/>
    <n v="54.998751035053203"/>
    <n v="69.532765940286794"/>
    <n v="85.231324078625306"/>
    <n v="98.036092104677493"/>
    <n v="109.404284176678"/>
    <n v="121.502802546632"/>
  </r>
  <r>
    <x v="6"/>
    <s v="POWGEN - REN"/>
    <x v="10"/>
    <s v="CAN"/>
    <s v="NAM"/>
    <n v="0.83961187214611899"/>
    <n v="6.0731668283882403"/>
    <n v="5.9999999999999964"/>
    <n v="5.8829330745788058"/>
    <n v="25.950416837841324"/>
    <n v="95.500003133766157"/>
    <n v="136.63791618142301"/>
    <n v="183.16606423485101"/>
    <n v="233.967862382227"/>
    <n v="285.19279064554098"/>
    <n v="344.337223321951"/>
    <n v="384.35127486658001"/>
  </r>
  <r>
    <x v="6"/>
    <s v="POWGEN - REN"/>
    <x v="10"/>
    <s v="CHI"/>
    <s v="ASI"/>
    <m/>
    <n v="44.223670504200001"/>
    <n v="44.223670504200001"/>
    <n v="151.19135805839201"/>
    <n v="726.75131212355404"/>
    <n v="1362.0438671408799"/>
    <n v="1371.3451701888901"/>
    <n v="1599.8992985029699"/>
    <n v="1811.6554695423799"/>
    <n v="1930.3553998959301"/>
    <n v="2107.8552606397802"/>
    <n v="2268.3530120803598"/>
  </r>
  <r>
    <x v="6"/>
    <s v="POWGEN - REN"/>
    <x v="10"/>
    <s v="CSA"/>
    <s v="LAM"/>
    <n v="0.212899543378995"/>
    <n v="4.0185528395573185"/>
    <n v="4"/>
    <n v="12.09842181524254"/>
    <n v="58.155437446566197"/>
    <n v="202.34505103141134"/>
    <n v="238.779930320332"/>
    <n v="287.64246719723502"/>
    <n v="350.00145199945803"/>
    <n v="401.69456865103899"/>
    <n v="455.39900223209702"/>
    <n v="518.59285345480896"/>
  </r>
  <r>
    <x v="6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6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68.58380905309104"/>
    <n v="701.10962618294695"/>
    <n v="730.87243458706098"/>
    <n v="857.72239312235797"/>
  </r>
  <r>
    <x v="6"/>
    <s v="POWGEN - REN"/>
    <x v="10"/>
    <s v="IND"/>
    <s v="ASI"/>
    <n v="3.4041095890410999"/>
    <n v="18.29664647485215"/>
    <n v="18.000000000000011"/>
    <n v="20.790970868945301"/>
    <n v="99.939029012807808"/>
    <n v="298.94263613991893"/>
    <n v="382.45669710858402"/>
    <n v="507.52332182363102"/>
    <n v="651.73712214579098"/>
    <n v="801.88728583505701"/>
    <n v="945.54328769249696"/>
    <n v="1112.5201917756201"/>
  </r>
  <r>
    <x v="6"/>
    <s v="POWGEN - REN"/>
    <x v="10"/>
    <s v="JPN"/>
    <s v="ASI"/>
    <n v="3.4246575342465799E-3"/>
    <n v="1.533305282695272"/>
    <n v="3.0000000000000049"/>
    <n v="2.9995225006441064"/>
    <n v="8.4952402976560162"/>
    <n v="40.835562236229279"/>
    <n v="86.552468027206601"/>
    <n v="125.984375830023"/>
    <n v="115.361266039592"/>
    <n v="149.525775333122"/>
    <n v="147.125956477317"/>
    <n v="141.14666551693799"/>
  </r>
  <r>
    <x v="6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6.530792547673"/>
    <n v="246.107244574829"/>
    <n v="319.20478397193"/>
    <n v="392.49665184886697"/>
    <n v="457.27088740657803"/>
    <n v="508.96161833750699"/>
  </r>
  <r>
    <x v="6"/>
    <s v="POWGEN - REN"/>
    <x v="10"/>
    <s v="MEX"/>
    <s v="LAM"/>
    <n v="2.85388127853881E-3"/>
    <n v="9.251440224605989E-2"/>
    <n v="0.14706508226486262"/>
    <n v="0.74614237068687295"/>
    <n v="3.5869783298360711"/>
    <n v="14.345788812161215"/>
    <n v="27.950592304221399"/>
    <n v="37.499345409875197"/>
    <n v="44.182179845274199"/>
    <n v="51.153415036766297"/>
    <n v="59.208055756587598"/>
    <n v="69.164050673436705"/>
  </r>
  <r>
    <x v="6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8525785115705"/>
    <n v="707.48946069712599"/>
    <n v="913.32869271729703"/>
    <n v="1152.6035559479501"/>
    <n v="1402.63946995426"/>
    <n v="1725.15177873624"/>
  </r>
  <r>
    <x v="6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6"/>
    <s v="POWGEN - REN"/>
    <x v="10"/>
    <s v="USA"/>
    <s v="NAM"/>
    <n v="10.206050228310501"/>
    <n v="44.194091604412293"/>
    <n v="60.000000000000028"/>
    <n v="58.576972336195603"/>
    <n v="281.56985358163081"/>
    <n v="583.17410121112437"/>
    <n v="639.45742228752499"/>
    <n v="874.29708526460001"/>
    <n v="1034.1847569020199"/>
    <n v="1223.5193835553"/>
    <n v="1407.302898075"/>
    <n v="1561.8836734430299"/>
  </r>
  <r>
    <x v="6"/>
    <s v="POWGEN - REN"/>
    <x v="10"/>
    <s v="WEU"/>
    <s v="EUR"/>
    <n v="38.453767123287697"/>
    <n v="94.437366743860295"/>
    <n v="100"/>
    <n v="94.638398482290199"/>
    <n v="61.844885414806903"/>
    <n v="297.2781509414836"/>
    <n v="583.03039271281102"/>
    <n v="839.19743494335603"/>
    <n v="997.93201946794295"/>
    <n v="1173.2952815890601"/>
    <n v="1346.42489438333"/>
    <n v="1564.7199540786301"/>
  </r>
  <r>
    <x v="7"/>
    <s v="POWGEN - REN"/>
    <x v="0"/>
    <s v="AFR"/>
    <s v="AFR"/>
    <m/>
    <m/>
    <m/>
    <m/>
    <n v="58.799949086861893"/>
    <n v="58.799949086861893"/>
    <n v="58.799949086861893"/>
    <m/>
    <m/>
    <m/>
    <m/>
    <m/>
  </r>
  <r>
    <x v="7"/>
    <s v="POWGEN - REN"/>
    <x v="0"/>
    <s v="AUS"/>
    <s v="AUS"/>
    <n v="0.199086757990868"/>
    <n v="0.19214710068513899"/>
    <n v="0.174797957420815"/>
    <n v="3.746576281751798"/>
    <n v="25.662889737600381"/>
    <n v="25.61387662820108"/>
    <n v="21.965326565247892"/>
    <m/>
    <m/>
    <m/>
    <m/>
    <m/>
  </r>
  <r>
    <x v="7"/>
    <s v="POWGEN - REN"/>
    <x v="0"/>
    <s v="CAN"/>
    <s v="NAM"/>
    <m/>
    <m/>
    <m/>
    <m/>
    <n v="23.4382564504029"/>
    <n v="23.4382564504029"/>
    <n v="23.4382564504029"/>
    <m/>
    <m/>
    <m/>
    <m/>
    <m/>
  </r>
  <r>
    <x v="7"/>
    <s v="POWGEN - REN"/>
    <x v="0"/>
    <s v="CHI"/>
    <s v="ASI"/>
    <n v="1.8264840182648401"/>
    <n v="1.7628174374783301"/>
    <n v="1.60365098551206"/>
    <n v="57.622190013756899"/>
    <n v="85.460368878910487"/>
    <n v="85.010707324788484"/>
    <n v="28.2878404192756"/>
    <m/>
    <m/>
    <m/>
    <m/>
    <m/>
  </r>
  <r>
    <x v="7"/>
    <s v="POWGEN - REN"/>
    <x v="0"/>
    <s v="CSA"/>
    <s v="LAM"/>
    <n v="4.3378995433789997"/>
    <n v="4.1866914140110403"/>
    <n v="10.34019827782085"/>
    <n v="9.7353657603490298"/>
    <n v="53.58614944860765"/>
    <n v="64.883695752474082"/>
    <n v="66.771478402440849"/>
    <n v="21.852748523142452"/>
    <n v="5.9551159415581498"/>
    <m/>
    <m/>
    <m/>
  </r>
  <r>
    <x v="7"/>
    <s v="POWGEN - REN"/>
    <x v="0"/>
    <s v="EEU"/>
    <s v="EUR"/>
    <n v="0.68493150684931503"/>
    <n v="0.661056539054375"/>
    <n v="0.60136911956702399"/>
    <n v="2.537925329698933"/>
    <n v="48.610678947050886"/>
    <n v="53.173027834960585"/>
    <n v="50.972348670853158"/>
    <n v="5.37755399309723"/>
    <n v="11.158328378577499"/>
    <n v="16.039182861444999"/>
    <n v="18.876410012484499"/>
    <n v="19.061180806213599"/>
  </r>
  <r>
    <x v="7"/>
    <s v="POWGEN - REN"/>
    <x v="0"/>
    <s v="FSU"/>
    <s v="ASI"/>
    <n v="0.68493150684931503"/>
    <n v="0.661056539054375"/>
    <n v="0.60136911956702399"/>
    <n v="0.50586924838726299"/>
    <n v="93.972005305285208"/>
    <n v="103.66043467463987"/>
    <n v="103.49181159184411"/>
    <n v="9.857052452150441"/>
    <m/>
    <m/>
    <m/>
    <m/>
  </r>
  <r>
    <x v="7"/>
    <s v="POWGEN - REN"/>
    <x v="0"/>
    <s v="IND"/>
    <s v="ASI"/>
    <n v="0.45662100456621002"/>
    <n v="0.44070435936958302"/>
    <n v="0.40091274637801599"/>
    <n v="2.3268801724159482"/>
    <n v="44.858362511922245"/>
    <n v="44.745947123391744"/>
    <n v="42.643897728036798"/>
    <m/>
    <m/>
    <m/>
    <m/>
    <m/>
  </r>
  <r>
    <x v="7"/>
    <s v="POWGEN - REN"/>
    <x v="0"/>
    <s v="JPN"/>
    <s v="ASI"/>
    <n v="0.932077625570776"/>
    <n v="0.899587773563161"/>
    <n v="0.81836314354412498"/>
    <n v="0.68840373551366696"/>
    <n v="6.1568169284469985"/>
    <n v="6.9164443557934492"/>
    <n v="12.8408433165029"/>
    <n v="7.14296221173172"/>
    <n v="6.15386687254738"/>
    <m/>
    <n v="1.3895521246737199"/>
    <n v="9.4439727303744796"/>
  </r>
  <r>
    <x v="7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7"/>
    <s v="POWGEN - REN"/>
    <x v="0"/>
    <s v="MEX"/>
    <s v="LAM"/>
    <m/>
    <m/>
    <m/>
    <n v="3.065986586248107"/>
    <n v="11.409127989831742"/>
    <n v="11.409127989831742"/>
    <n v="8.3431414035836724"/>
    <m/>
    <m/>
    <m/>
    <m/>
    <m/>
  </r>
  <r>
    <x v="7"/>
    <s v="POWGEN - REN"/>
    <x v="0"/>
    <s v="ODA"/>
    <s v="ASI"/>
    <n v="1.3698630136986301"/>
    <n v="1.32211307810875"/>
    <n v="1.20273823913405"/>
    <n v="1.01173849677453"/>
    <n v="60.990544426136921"/>
    <n v="60.653298260545412"/>
    <n v="60.316052094953903"/>
    <m/>
    <m/>
    <m/>
    <m/>
    <m/>
  </r>
  <r>
    <x v="7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7"/>
    <s v="POWGEN - REN"/>
    <x v="0"/>
    <s v="USA"/>
    <s v="NAM"/>
    <n v="6.79771689497717"/>
    <n v="6.56076579793499"/>
    <n v="5.9683880553295303"/>
    <n v="19.397874051820491"/>
    <n v="175.78455140419408"/>
    <n v="185.59895915468221"/>
    <n v="169.5481408809689"/>
    <n v="11.4879356395417"/>
    <m/>
    <m/>
    <m/>
    <n v="58.815194458492897"/>
  </r>
  <r>
    <x v="7"/>
    <s v="POWGEN - REN"/>
    <x v="0"/>
    <s v="WEU"/>
    <s v="EUR"/>
    <n v="2.9127853881278498"/>
    <n v="2.8112531084185699"/>
    <n v="2.5574224091453601"/>
    <n v="14.34983023656523"/>
    <n v="77.28128075070245"/>
    <n v="102.36433430540816"/>
    <n v="89.448699595715084"/>
    <n v="25.800151318141808"/>
    <m/>
    <m/>
    <m/>
    <n v="12.1107572039442"/>
  </r>
  <r>
    <x v="7"/>
    <s v="POWGEN - REN"/>
    <x v="11"/>
    <s v="AFR"/>
    <s v="AFR"/>
    <m/>
    <m/>
    <m/>
    <m/>
    <n v="1.0004029999999999"/>
    <n v="8.324175620570049"/>
    <n v="52.541504376337706"/>
    <n v="202.84492753431272"/>
    <n v="329.1732997990793"/>
    <n v="321.44494765813374"/>
    <n v="347.41413235001346"/>
    <n v="380.57556498634199"/>
  </r>
  <r>
    <x v="7"/>
    <s v="POWGEN - REN"/>
    <x v="11"/>
    <s v="AUS"/>
    <s v="AUS"/>
    <m/>
    <m/>
    <m/>
    <m/>
    <n v="1.0004029999999999"/>
    <n v="7.19463469217823"/>
    <n v="45.547684669422495"/>
    <n v="221.12588530853751"/>
    <n v="394.27480862915172"/>
    <n v="379.3373821723298"/>
    <n v="261.64171501286648"/>
    <n v="276.5195884842052"/>
  </r>
  <r>
    <x v="7"/>
    <s v="POWGEN - REN"/>
    <x v="11"/>
    <s v="CAN"/>
    <s v="NAM"/>
    <m/>
    <m/>
    <m/>
    <m/>
    <n v="1.0004029999999999"/>
    <n v="7.19463469217823"/>
    <n v="45.547684669422601"/>
    <n v="135.42878596286039"/>
    <n v="204.08189205249371"/>
    <n v="194.12248868432488"/>
    <n v="181.64063642504391"/>
    <n v="196.97913739418641"/>
  </r>
  <r>
    <x v="7"/>
    <s v="POWGEN - REN"/>
    <x v="11"/>
    <s v="CHI"/>
    <s v="ASI"/>
    <m/>
    <m/>
    <m/>
    <m/>
    <n v="1.0004029999999999"/>
    <n v="19.296561346280811"/>
    <n v="120.3056835368517"/>
    <n v="220.49861293294708"/>
    <n v="229.78376697305322"/>
    <n v="237.7790801522639"/>
    <n v="245.8057295154062"/>
    <n v="253.86822629945789"/>
  </r>
  <r>
    <x v="7"/>
    <s v="POWGEN - REN"/>
    <x v="11"/>
    <s v="CSA"/>
    <s v="LAM"/>
    <m/>
    <m/>
    <m/>
    <m/>
    <n v="1.0004029999999999"/>
    <n v="7.19463469217823"/>
    <n v="45.547684669422502"/>
    <n v="247.27206976350459"/>
    <n v="565.90268854404997"/>
    <n v="678.58610339997699"/>
    <n v="684.92877095111703"/>
    <n v="741.57885902181192"/>
  </r>
  <r>
    <x v="7"/>
    <s v="POWGEN - REN"/>
    <x v="11"/>
    <s v="EEU"/>
    <s v="EUR"/>
    <m/>
    <m/>
    <m/>
    <m/>
    <n v="1.0004029999999999"/>
    <n v="7.19463469217823"/>
    <n v="45.54768466942253"/>
    <n v="92.220576295146387"/>
    <n v="95.703714064367688"/>
    <n v="98.970361232620391"/>
    <n v="102.6515826681248"/>
    <n v="105.5295280977578"/>
  </r>
  <r>
    <x v="7"/>
    <s v="POWGEN - REN"/>
    <x v="11"/>
    <s v="FSU"/>
    <s v="ASI"/>
    <m/>
    <m/>
    <m/>
    <m/>
    <n v="1.0004029999999999"/>
    <n v="29.0368205379858"/>
    <n v="180.78874231573866"/>
    <n v="606.59686740672566"/>
    <n v="931.731746866398"/>
    <n v="779.97982508864538"/>
    <n v="635.13007065826673"/>
    <n v="641.81755850424918"/>
  </r>
  <r>
    <x v="7"/>
    <s v="POWGEN - REN"/>
    <x v="11"/>
    <s v="IND"/>
    <s v="ASI"/>
    <m/>
    <m/>
    <m/>
    <m/>
    <n v="1.0004029999999999"/>
    <n v="7.3458345830911398"/>
    <n v="46.483874541050994"/>
    <n v="117.4647970050967"/>
    <n v="168.40378408187098"/>
    <n v="200.10126682940188"/>
    <n v="232.79053579048428"/>
    <n v="255.58089252587769"/>
  </r>
  <r>
    <x v="7"/>
    <s v="POWGEN - REN"/>
    <x v="11"/>
    <s v="JPN"/>
    <s v="ASI"/>
    <m/>
    <m/>
    <m/>
    <m/>
    <n v="1.0004029999999999"/>
    <n v="3.7449235970386399"/>
    <n v="6.5162683755127908"/>
    <n v="6.6621127549564196"/>
    <n v="6.2903328697738603"/>
    <n v="6.5472733197825601"/>
    <n v="6.4835165419840903"/>
    <n v="6.4197200495195101"/>
  </r>
  <r>
    <x v="7"/>
    <s v="POWGEN - REN"/>
    <x v="11"/>
    <s v="MEA"/>
    <s v="AFR"/>
    <m/>
    <m/>
    <m/>
    <m/>
    <n v="1.0004029999999999"/>
    <n v="7.4516949654611961"/>
    <n v="14.93642952259572"/>
    <n v="18.616844738579971"/>
    <n v="20.040808132751032"/>
    <n v="21.450024308034152"/>
    <n v="22.84199137304163"/>
    <n v="62.384377030319406"/>
  </r>
  <r>
    <x v="7"/>
    <s v="POWGEN - REN"/>
    <x v="11"/>
    <s v="MEX"/>
    <s v="LAM"/>
    <m/>
    <m/>
    <m/>
    <m/>
    <n v="1.0004029999999999"/>
    <n v="7.19463469217823"/>
    <n v="45.547684669422601"/>
    <n v="85.48658754990899"/>
    <n v="79.292355857730797"/>
    <n v="71.167154041878689"/>
    <n v="78.366324951165296"/>
    <n v="90.566595810243797"/>
  </r>
  <r>
    <x v="7"/>
    <s v="POWGEN - REN"/>
    <x v="11"/>
    <s v="ODA"/>
    <s v="ASI"/>
    <m/>
    <m/>
    <m/>
    <m/>
    <n v="1.0004029999999999"/>
    <n v="7.19463469217823"/>
    <n v="45.547684669422566"/>
    <n v="122.94150688710999"/>
    <n v="164.55029825434411"/>
    <n v="178.41020766951061"/>
    <n v="173.88865780025159"/>
    <n v="135.31855912425169"/>
  </r>
  <r>
    <x v="7"/>
    <s v="POWGEN - REN"/>
    <x v="11"/>
    <s v="SKO"/>
    <s v="ASI"/>
    <m/>
    <m/>
    <m/>
    <m/>
    <n v="1.0004029999999999"/>
    <n v="2.44771766125417"/>
    <n v="2.95305575514119"/>
    <n v="3.0582168816240198"/>
    <n v="3.9697751049029799"/>
    <n v="6.5679183189695607"/>
    <n v="7.6819335594255396"/>
    <n v="6.0454433398571199"/>
  </r>
  <r>
    <x v="7"/>
    <s v="POWGEN - REN"/>
    <x v="11"/>
    <s v="USA"/>
    <s v="NAM"/>
    <m/>
    <m/>
    <m/>
    <m/>
    <n v="1.0004029999999999"/>
    <n v="24.984303356736799"/>
    <n v="155.69662408219801"/>
    <n v="310.80263136551019"/>
    <n v="334.41523214399609"/>
    <n v="358.16278981899978"/>
    <n v="381.78853921138801"/>
    <n v="405.42393588048901"/>
  </r>
  <r>
    <x v="7"/>
    <s v="POWGEN - REN"/>
    <x v="11"/>
    <s v="WEU"/>
    <s v="EUR"/>
    <m/>
    <m/>
    <m/>
    <m/>
    <n v="1.0004029999999999"/>
    <n v="7.8629883969560996"/>
    <n v="49.6859546463416"/>
    <n v="184.25619871842659"/>
    <n v="293.90718089925599"/>
    <n v="336.120776716325"/>
    <n v="360.43040907598402"/>
    <n v="383.37070926916402"/>
  </r>
  <r>
    <x v="7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7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7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7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7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7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7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7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7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7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7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7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7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7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7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7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7"/>
    <s v=""/>
    <x v="2"/>
    <s v="AUS"/>
    <s v="AUS"/>
    <n v="17.14537546961623"/>
    <n v="17.14537546961623"/>
    <n v="17.14537546961623"/>
    <n v="17.971024548315853"/>
    <n v="15.541700358361915"/>
    <n v="2.2257904137724629"/>
    <m/>
    <n v="11.3970808480583"/>
    <n v="11.3970808480583"/>
    <n v="11.3970808480583"/>
    <n v="29.754812292316402"/>
    <n v="34.445652585088801"/>
  </r>
  <r>
    <x v="7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7"/>
    <s v=""/>
    <x v="2"/>
    <s v="CHI"/>
    <s v="ASI"/>
    <n v="70.801212499663265"/>
    <n v="70.801212499663265"/>
    <n v="405.77291047420869"/>
    <n v="545.46876491673072"/>
    <n v="936.52438602216466"/>
    <n v="692.20439829219481"/>
    <n v="397.548919593606"/>
    <n v="37.164227241487403"/>
    <n v="37.164227241487403"/>
    <n v="37.164227241487403"/>
    <m/>
    <m/>
  </r>
  <r>
    <x v="7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7"/>
    <s v=""/>
    <x v="2"/>
    <s v="EEU"/>
    <s v="EUR"/>
    <n v="0.54403131115459902"/>
    <n v="4.8385870481453397"/>
    <n v="4.8385870481453397"/>
    <n v="5.2052664515613998"/>
    <n v="5.0239226811765336"/>
    <n v="1.0739425204756059"/>
    <n v="0.52591934667468498"/>
    <n v="0.52591934667468498"/>
    <m/>
    <m/>
    <m/>
    <m/>
  </r>
  <r>
    <x v="7"/>
    <s v=""/>
    <x v="2"/>
    <s v="FSU"/>
    <s v="ASI"/>
    <n v="36.557822622560032"/>
    <n v="36.557822622560032"/>
    <n v="36.557822622560032"/>
    <n v="36.557822622560032"/>
    <n v="31.685460228431822"/>
    <n v="33.871847432479107"/>
    <n v="31.290253607734599"/>
    <n v="148.29840437433"/>
    <n v="117.00815076659499"/>
    <n v="117.00815076659499"/>
    <n v="162.724988881999"/>
    <n v="164.90829636217299"/>
  </r>
  <r>
    <x v="7"/>
    <s v=""/>
    <x v="2"/>
    <s v="IND"/>
    <s v="ASI"/>
    <n v="32.465259791497708"/>
    <n v="32.465259791497708"/>
    <n v="323.16247975706113"/>
    <n v="323.16247975706113"/>
    <n v="395.35431061098785"/>
    <n v="212.75217816931382"/>
    <n v="76.712323544183803"/>
    <m/>
    <m/>
    <m/>
    <m/>
    <n v="18.948599683701602"/>
  </r>
  <r>
    <x v="7"/>
    <s v=""/>
    <x v="2"/>
    <s v="JPN"/>
    <s v="ASI"/>
    <n v="67.733036958045602"/>
    <n v="67.733036958045602"/>
    <n v="67.733036958045602"/>
    <n v="67.733036958045602"/>
    <n v="63.2681656356079"/>
    <n v="23.733225576424299"/>
    <n v="10.782224522683499"/>
    <m/>
    <m/>
    <m/>
    <m/>
    <m/>
  </r>
  <r>
    <x v="7"/>
    <s v=""/>
    <x v="2"/>
    <s v="MEA"/>
    <s v="AFR"/>
    <n v="77.090609812596199"/>
    <n v="93.853042146649102"/>
    <n v="93.853042146649102"/>
    <n v="185.2181416966892"/>
    <n v="162.95370758646939"/>
    <n v="112.5544216434714"/>
    <n v="52.592285918269603"/>
    <n v="52.592285918269603"/>
    <n v="52.592285918269603"/>
    <m/>
    <m/>
    <m/>
  </r>
  <r>
    <x v="7"/>
    <s v=""/>
    <x v="2"/>
    <s v="MEX"/>
    <s v="LAM"/>
    <n v="18.869482522028971"/>
    <n v="18.869482522028971"/>
    <n v="18.869482522028971"/>
    <n v="18.869482522028971"/>
    <n v="13.829132362921751"/>
    <n v="5.2403095953553098"/>
    <n v="15.5753566163005"/>
    <n v="15.5753566163005"/>
    <n v="14.9840342589735"/>
    <n v="12.3053577183111"/>
    <n v="14.7357544205213"/>
    <n v="27.489923762895799"/>
  </r>
  <r>
    <x v="7"/>
    <s v=""/>
    <x v="2"/>
    <s v="ODA"/>
    <s v="ASI"/>
    <n v="83.630302155542694"/>
    <n v="151.26408662136589"/>
    <n v="151.26408662136589"/>
    <n v="151.26408662136589"/>
    <n v="130.15421120345459"/>
    <n v="18.990340709518801"/>
    <n v="53.531972485752902"/>
    <n v="106.182458172335"/>
    <n v="111.744386979494"/>
    <n v="102.745333165522"/>
    <n v="50.094847478939798"/>
    <n v="44.532918671781502"/>
  </r>
  <r>
    <x v="7"/>
    <s v=""/>
    <x v="2"/>
    <s v="SKO"/>
    <s v="ASI"/>
    <n v="15.761856007418761"/>
    <n v="15.761856007418761"/>
    <n v="15.761856007418761"/>
    <n v="46.307729891054564"/>
    <n v="49.201223998350855"/>
    <n v="39.283134686337938"/>
    <n v="6.1311507787838799"/>
    <m/>
    <m/>
    <m/>
    <m/>
    <m/>
  </r>
  <r>
    <x v="7"/>
    <s v=""/>
    <x v="2"/>
    <s v="USA"/>
    <s v="NAM"/>
    <n v="183.4524509571599"/>
    <n v="183.4524509571599"/>
    <n v="183.4524509571599"/>
    <n v="226.7822119793081"/>
    <n v="193.07388841923182"/>
    <n v="78.990540054895305"/>
    <n v="4.55988753459535"/>
    <m/>
    <m/>
    <m/>
    <m/>
    <m/>
  </r>
  <r>
    <x v="7"/>
    <s v=""/>
    <x v="2"/>
    <s v="WEU"/>
    <s v="EUR"/>
    <n v="132.3308919783484"/>
    <n v="221.5032346030537"/>
    <n v="221.5032346030537"/>
    <n v="243.07517548052539"/>
    <n v="217.73119456786708"/>
    <n v="81.3724875789528"/>
    <n v="40.334575838249897"/>
    <n v="40.334575838249897"/>
    <m/>
    <m/>
    <m/>
    <m/>
  </r>
  <r>
    <x v="7"/>
    <s v=""/>
    <x v="12"/>
    <s v="AFR"/>
    <s v="AFR"/>
    <m/>
    <m/>
    <m/>
    <m/>
    <m/>
    <m/>
    <m/>
    <n v="123.478621800346"/>
    <n v="281.07211044534102"/>
    <n v="281.07211044534102"/>
    <n v="157.59348864499501"/>
    <m/>
  </r>
  <r>
    <x v="7"/>
    <s v=""/>
    <x v="12"/>
    <s v="CHI"/>
    <s v="ASI"/>
    <m/>
    <m/>
    <m/>
    <m/>
    <m/>
    <m/>
    <n v="0.17394117799137199"/>
    <n v="526.47987057103001"/>
    <n v="1197.9110938248"/>
    <n v="1197.73715264681"/>
    <n v="671.43122325377499"/>
    <m/>
  </r>
  <r>
    <x v="7"/>
    <s v=""/>
    <x v="12"/>
    <s v="EEU"/>
    <s v="EUR"/>
    <m/>
    <m/>
    <m/>
    <m/>
    <m/>
    <m/>
    <m/>
    <n v="3.9506219099755802"/>
    <n v="8.9927278229900907"/>
    <n v="8.9927278229900907"/>
    <n v="5.0421059130145096"/>
    <m/>
  </r>
  <r>
    <x v="7"/>
    <s v=""/>
    <x v="12"/>
    <s v="IND"/>
    <s v="ASI"/>
    <m/>
    <m/>
    <m/>
    <m/>
    <m/>
    <m/>
    <m/>
    <n v="171.35150504500001"/>
    <n v="390.04427202676197"/>
    <n v="390.04427202676197"/>
    <n v="218.69276698176199"/>
    <m/>
  </r>
  <r>
    <x v="7"/>
    <s v=""/>
    <x v="12"/>
    <s v="JPN"/>
    <s v="ASI"/>
    <m/>
    <m/>
    <m/>
    <m/>
    <m/>
    <n v="3.4497110951395902"/>
    <n v="12.6140330268403"/>
    <n v="18.691072275085499"/>
    <n v="15.241361179945899"/>
    <n v="6.0770392482451303"/>
    <m/>
    <m/>
  </r>
  <r>
    <x v="7"/>
    <s v=""/>
    <x v="12"/>
    <s v="MEA"/>
    <s v="AFR"/>
    <m/>
    <m/>
    <m/>
    <m/>
    <m/>
    <m/>
    <n v="32.202904603664997"/>
    <n v="274.25789029867201"/>
    <n v="530.73306773716502"/>
    <n v="498.53016313350003"/>
    <n v="256.47517743849301"/>
    <n v="3.6787265729258398"/>
  </r>
  <r>
    <x v="7"/>
    <s v=""/>
    <x v="12"/>
    <s v="SKO"/>
    <s v="ASI"/>
    <m/>
    <m/>
    <m/>
    <m/>
    <m/>
    <n v="4.7469170309240596"/>
    <n v="37.587674970006198"/>
    <n v="71.769501227460594"/>
    <n v="67.022584196536599"/>
    <n v="41.2203153875938"/>
    <n v="19.801105611637801"/>
    <n v="24.624840579789399"/>
  </r>
  <r>
    <x v="7"/>
    <s v=""/>
    <x v="12"/>
    <s v="USA"/>
    <s v="NAM"/>
    <m/>
    <m/>
    <m/>
    <m/>
    <m/>
    <m/>
    <m/>
    <n v="106.46800411395699"/>
    <n v="242.351155000738"/>
    <n v="242.351155000738"/>
    <n v="135.88315088678101"/>
    <m/>
  </r>
  <r>
    <x v="7"/>
    <s v=""/>
    <x v="12"/>
    <s v="WEU"/>
    <s v="EUR"/>
    <m/>
    <m/>
    <m/>
    <m/>
    <m/>
    <m/>
    <m/>
    <n v="124.386539347042"/>
    <n v="283.13878641920098"/>
    <n v="283.13878641920098"/>
    <n v="219.43516284020399"/>
    <n v="138.131402458309"/>
  </r>
  <r>
    <x v="7"/>
    <s v="POWGEN - REN"/>
    <x v="3"/>
    <s v="AFR"/>
    <s v="AFR"/>
    <n v="0.50627853881278495"/>
    <n v="0.488630958451025"/>
    <n v="0.50453922976884724"/>
    <n v="3.0366546718745879"/>
    <n v="4.663711031583059"/>
    <n v="7.0589586756130949"/>
    <n v="16.471376461903581"/>
    <n v="36.193308576"/>
    <n v="36.193308576"/>
    <n v="36.193308576"/>
    <n v="36.193308576"/>
    <n v="36.193308576"/>
  </r>
  <r>
    <x v="7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7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7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7"/>
    <s v="POWGEN - REN"/>
    <x v="3"/>
    <s v="CSA"/>
    <s v="LAM"/>
    <n v="1.287100456621"/>
    <n v="1.28264541297301"/>
    <n v="1.2497978038530302"/>
    <n v="1.1956383631360641"/>
    <n v="0.87876748671570903"/>
    <n v="1.1029528043030101"/>
    <n v="0.70277970942529"/>
    <n v="0.54105619400765503"/>
    <n v="0.54105619400765503"/>
    <m/>
    <m/>
    <m/>
  </r>
  <r>
    <x v="7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FSU"/>
    <s v="ASI"/>
    <n v="0.23401826484018301"/>
    <n v="0.225860984176912"/>
    <n v="0.21845256029651078"/>
    <n v="0.72933532695064773"/>
    <n v="1.0254918349670981"/>
    <n v="2.2629511435613336"/>
    <n v="7.3932221760000001"/>
    <n v="6.8635872549666699"/>
    <n v="6.5266640219777781"/>
    <n v="5.2484379884110988"/>
    <n v="7.7400231E-2"/>
    <n v="7.7400231E-2"/>
  </r>
  <r>
    <x v="7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2.164702212426661"/>
    <n v="56.603895269698398"/>
    <n v="56.603895269698398"/>
    <n v="56.603895269698398"/>
    <n v="51.845075272271799"/>
    <n v="34.603265171733568"/>
  </r>
  <r>
    <x v="7"/>
    <s v="POWGEN - REN"/>
    <x v="3"/>
    <s v="MEA"/>
    <s v="AFR"/>
    <n v="5.3652968036529698E-2"/>
    <n v="5.1882762225926006E-2"/>
    <n v="4.72072476994169E-2"/>
    <n v="4.0126424457002201E-2"/>
    <n v="2.738281005588003E-2"/>
    <n v="1.4508808152334098E-2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MEX"/>
    <s v="LAM"/>
    <n v="4.1660958904109604"/>
    <n v="4.1156612432426849"/>
    <n v="3.9407102253219852"/>
    <n v="3.6566797746338633"/>
    <n v="3.601811674577799"/>
    <n v="11.38712086252011"/>
    <n v="10.16496603733475"/>
    <n v="9.7817408900965983"/>
    <n v="8.8109590890474792"/>
    <m/>
    <m/>
    <m/>
  </r>
  <r>
    <x v="7"/>
    <s v="POWGEN - REN"/>
    <x v="3"/>
    <s v="ODA"/>
    <s v="ASI"/>
    <n v="9.4223744292237406"/>
    <n v="9.0939344555913504"/>
    <n v="9.3813477881770293"/>
    <n v="55.23316044640378"/>
    <n v="84.156515632935921"/>
    <n v="155.08173377680376"/>
    <n v="440.36404288650601"/>
    <n v="649.15514745600001"/>
    <n v="649.15514745600001"/>
    <n v="607.15328449866399"/>
    <n v="409.46346410715705"/>
    <n v="501.97105998409995"/>
  </r>
  <r>
    <x v="7"/>
    <s v="POWGEN - REN"/>
    <x v="3"/>
    <s v="SKO"/>
    <s v="ASI"/>
    <m/>
    <m/>
    <m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USA"/>
    <s v="NAM"/>
    <n v="9.5764840182648392"/>
    <n v="9.3601610657674694"/>
    <n v="8.6711536845240502"/>
    <n v="17.199225584367909"/>
    <n v="32.533715868828885"/>
    <n v="101.24446172528928"/>
    <n v="125.185575552"/>
    <n v="125.185575552"/>
    <n v="121.5917914118248"/>
    <n v="99.134993068495106"/>
    <n v="78.589098097661804"/>
    <n v="78.589098097661804"/>
  </r>
  <r>
    <x v="7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43790255847159"/>
    <n v="111.0634448220565"/>
    <n v="111.0634448220565"/>
  </r>
  <r>
    <x v="7"/>
    <s v="POWGEN - REN"/>
    <x v="4"/>
    <s v="AFR"/>
    <s v="AFR"/>
    <n v="26.010497847680501"/>
    <n v="26.010497847680501"/>
    <n v="26.010497847680501"/>
    <n v="40.491011432265303"/>
    <n v="68.095865893347892"/>
    <n v="179.24801056911755"/>
    <n v="301.90286409380002"/>
    <n v="333.52309384957528"/>
    <n v="349.34375727094135"/>
    <n v="390.9320442084487"/>
    <n v="451.65762444534681"/>
    <n v="508.57888099182861"/>
  </r>
  <r>
    <x v="7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6811002888267"/>
    <n v="17.126811002888267"/>
    <n v="17.126811002888267"/>
    <n v="17.126811002888267"/>
    <n v="17.126811002888267"/>
  </r>
  <r>
    <x v="7"/>
    <s v="POWGEN - REN"/>
    <x v="4"/>
    <s v="CAN"/>
    <s v="NAM"/>
    <n v="65.0328344737121"/>
    <n v="65.0328344737121"/>
    <n v="65.198859542057619"/>
    <n v="74.680129434808663"/>
    <n v="81.386427048594769"/>
    <n v="97.532655230677705"/>
    <n v="100.81553578813143"/>
    <n v="101.17859324477044"/>
    <n v="101.57607736887687"/>
    <n v="102.01312860677211"/>
    <n v="102.49596440937951"/>
    <n v="103.03217688476963"/>
  </r>
  <r>
    <x v="7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67.34610041785891"/>
    <n v="500.97045541984301"/>
    <n v="555.46260631205121"/>
    <n v="703.19828711307423"/>
    <n v="853.13035268562851"/>
  </r>
  <r>
    <x v="7"/>
    <s v="POWGEN - REN"/>
    <x v="4"/>
    <s v="CSA"/>
    <s v="LAM"/>
    <n v="128.552732041007"/>
    <n v="128.552732041007"/>
    <n v="130.7870037629724"/>
    <n v="200.68307519263072"/>
    <n v="221.24711234612872"/>
    <n v="252.62148492725061"/>
    <n v="358.1957058485437"/>
    <n v="523.14703425270341"/>
    <n v="559.61319149387259"/>
    <n v="562.33770374579717"/>
    <n v="571.08206880128284"/>
    <n v="571.08206880128284"/>
  </r>
  <r>
    <x v="7"/>
    <s v="POWGEN - REN"/>
    <x v="4"/>
    <s v="EEU"/>
    <s v="EUR"/>
    <n v="23.233964145063801"/>
    <n v="23.233964145063801"/>
    <n v="23.290406496883527"/>
    <n v="30.711529252657737"/>
    <n v="32.009373024949959"/>
    <n v="42.730780631775389"/>
    <n v="50.43365488623904"/>
    <n v="53.240784940512725"/>
    <n v="53.411160613698385"/>
    <n v="56.466002947414246"/>
    <n v="60.661336308811002"/>
    <n v="62.478528543179024"/>
  </r>
  <r>
    <x v="7"/>
    <s v="POWGEN - REN"/>
    <x v="4"/>
    <s v="FSU"/>
    <s v="ASI"/>
    <n v="70.484254749868597"/>
    <n v="70.484254749868597"/>
    <n v="70.484254749868597"/>
    <n v="72.981129910002394"/>
    <n v="109.4629488745682"/>
    <n v="256.76980570961581"/>
    <n v="321.19911893354106"/>
    <n v="324.78414426844211"/>
    <n v="324.78414426844211"/>
    <n v="324.78414426844211"/>
    <n v="373.08583932908277"/>
    <n v="382.53360128612474"/>
  </r>
  <r>
    <x v="7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243.83664314830472"/>
    <n v="272.71285056807693"/>
  </r>
  <r>
    <x v="7"/>
    <s v="POWGEN - REN"/>
    <x v="4"/>
    <s v="JPN"/>
    <s v="ASI"/>
    <n v="16.082619712378602"/>
    <n v="16.082619712378602"/>
    <n v="16.125618071759121"/>
    <n v="17.750470328946225"/>
    <n v="18.399682926877997"/>
    <n v="19.560056835866572"/>
    <n v="21.079280459161506"/>
    <n v="22.178185267161727"/>
    <n v="22.741883472034136"/>
    <n v="23.731104088594325"/>
    <n v="25.697207213712218"/>
    <n v="26.041526269818657"/>
  </r>
  <r>
    <x v="7"/>
    <s v="POWGEN - REN"/>
    <x v="4"/>
    <s v="MEA"/>
    <s v="AFR"/>
    <n v="22.4557537336844"/>
    <n v="22.4557537336844"/>
    <n v="22.632820952108439"/>
    <n v="29.949002791713568"/>
    <n v="32.331162409946742"/>
    <n v="56.801793876299811"/>
    <n v="65.267627277392862"/>
    <n v="66.085604259421757"/>
    <n v="66.903581241450638"/>
    <n v="67.947550184007127"/>
    <n v="84.212887551360197"/>
    <n v="85.030864533389092"/>
  </r>
  <r>
    <x v="7"/>
    <s v="POWGEN - REN"/>
    <x v="4"/>
    <s v="MEX"/>
    <s v="LAM"/>
    <n v="8.5625459168226694"/>
    <n v="8.5625459168226694"/>
    <n v="8.574809190961556"/>
    <n v="9.1045745022360496"/>
    <n v="9.3920580598096226"/>
    <n v="9.6348370203469464"/>
    <n v="10.013828498287753"/>
    <n v="10.013828498287753"/>
    <n v="10.013828498287753"/>
    <n v="10.013828498287753"/>
    <n v="10.013828498287753"/>
    <n v="10.013828498287753"/>
  </r>
  <r>
    <x v="7"/>
    <s v="POWGEN - REN"/>
    <x v="4"/>
    <s v="ODA"/>
    <s v="ASI"/>
    <n v="34.404832192626401"/>
    <n v="34.404832192626401"/>
    <n v="34.979142398716419"/>
    <n v="63.857613981738027"/>
    <n v="85.885815791486863"/>
    <n v="119.8301805163523"/>
    <n v="140.60614090580961"/>
    <n v="144.5815656167498"/>
    <n v="144.5815656167498"/>
    <n v="166.14900747324631"/>
    <n v="268.73585587193679"/>
    <n v="272.71128058287695"/>
  </r>
  <r>
    <x v="7"/>
    <s v="POWGEN - REN"/>
    <x v="4"/>
    <s v="SKO"/>
    <s v="ASI"/>
    <n v="1.3091885768261999"/>
    <n v="1.3091885768261999"/>
    <n v="1.3202005113323549"/>
    <n v="1.515596224560452"/>
    <n v="2.2127110820407419"/>
    <n v="7.4733881789853003"/>
    <n v="8.6098670255201508"/>
    <n v="8.6886487150977789"/>
    <n v="8.8220258413227768"/>
    <n v="11.67482446023954"/>
    <n v="13.1100928189573"/>
    <n v="13.68182793689806"/>
  </r>
  <r>
    <x v="7"/>
    <s v="POWGEN - REN"/>
    <x v="4"/>
    <s v="USA"/>
    <s v="NAM"/>
    <n v="77.951632792036406"/>
    <n v="77.951632792036406"/>
    <n v="77.951632792036406"/>
    <n v="85.712203701817543"/>
    <n v="96.975273628996305"/>
    <n v="154.5429608727845"/>
    <n v="284.11446287350611"/>
    <n v="359.20732807004737"/>
    <n v="436.93665916149666"/>
    <n v="440.28940182485218"/>
    <n v="578.13085212076669"/>
    <n v="618.97396223731516"/>
  </r>
  <r>
    <x v="7"/>
    <s v="POWGEN - REN"/>
    <x v="4"/>
    <s v="WEU"/>
    <s v="EUR"/>
    <n v="103.223597460593"/>
    <n v="103.223597460593"/>
    <n v="103.223597460593"/>
    <n v="109.93466454710402"/>
    <n v="114.85474337194249"/>
    <n v="143.58113645532052"/>
    <n v="209.43163106977335"/>
    <n v="212.02702946154244"/>
    <n v="212.02702946154244"/>
    <n v="212.73693159318117"/>
    <n v="220.35222554407056"/>
    <n v="243.46905582713205"/>
  </r>
  <r>
    <x v="7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7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7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7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7"/>
    <s v=""/>
    <x v="5"/>
    <s v="CSA"/>
    <s v="LAM"/>
    <n v="4.3423897482837504"/>
    <n v="4.34143384897025"/>
    <n v="4.7165167991917398"/>
    <n v="7.7400803818509898"/>
    <n v="7.2134194699149798"/>
    <n v="20.027538014143261"/>
    <n v="33.06721394581745"/>
    <n v="50.252752368677349"/>
    <n v="60.243898574985458"/>
    <n v="71.025924299006249"/>
    <n v="79.213342926002568"/>
    <n v="84.849055939246568"/>
  </r>
  <r>
    <x v="7"/>
    <s v=""/>
    <x v="5"/>
    <s v="EEU"/>
    <s v="EUR"/>
    <n v="9.5282389189929599"/>
    <n v="8.8463870004654002"/>
    <n v="7.830122065354324"/>
    <n v="9.09654733813246"/>
    <n v="7.9409276703667198"/>
    <n v="7.9901149242587799"/>
    <n v="11.325781177643975"/>
    <n v="11.618982188606733"/>
    <n v="11.444065010289888"/>
    <n v="11.786063759858246"/>
    <n v="11.963082241746003"/>
    <n v="12.041235182472558"/>
  </r>
  <r>
    <x v="7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0.139029518180429"/>
    <n v="36.241902911919908"/>
  </r>
  <r>
    <x v="7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7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9.926630497899509"/>
    <n v="64.701533536125837"/>
    <n v="66.742671672998966"/>
    <n v="65.226743795389879"/>
    <n v="62.964703165221621"/>
  </r>
  <r>
    <x v="7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7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7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149.22138732321756"/>
    <n v="260.87568211872133"/>
    <n v="276.62381822861704"/>
  </r>
  <r>
    <x v="7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7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152.16515047244644"/>
    <n v="143.91723489609487"/>
  </r>
  <r>
    <x v="7"/>
    <s v=""/>
    <x v="5"/>
    <s v="WEU"/>
    <s v="EUR"/>
    <n v="137.720006632973"/>
    <n v="127.86460192065699"/>
    <n v="118.1553896311612"/>
    <n v="165.3522656273235"/>
    <n v="148.64907948107259"/>
    <n v="153.2391511268458"/>
    <n v="178.1154818180419"/>
    <n v="192.6973168361599"/>
    <n v="190.16908521195097"/>
    <n v="166.34759579571801"/>
    <n v="160.23033101387605"/>
    <n v="154.0616363021451"/>
  </r>
  <r>
    <x v="7"/>
    <s v=""/>
    <x v="6"/>
    <s v="AFR"/>
    <s v="AFR"/>
    <n v="29.6489726027397"/>
    <n v="29.658599719671663"/>
    <n v="29.658599719671663"/>
    <n v="29.672724575606107"/>
    <n v="19.780106591094242"/>
    <n v="9.8829908675799008"/>
    <m/>
    <n v="26.672515332902002"/>
    <n v="68.515726871525601"/>
    <n v="114.34470852972299"/>
    <n v="143.77947068763299"/>
    <n v="182.50351422722201"/>
  </r>
  <r>
    <x v="7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31637222031830597"/>
    <n v="0.31637222031830597"/>
    <m/>
    <m/>
    <m/>
  </r>
  <r>
    <x v="7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7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7"/>
    <s v=""/>
    <x v="6"/>
    <s v="CSA"/>
    <s v="LAM"/>
    <n v="45.573059360730603"/>
    <n v="45.618284197017132"/>
    <n v="45.618284197017132"/>
    <n v="45.618284197017132"/>
    <n v="30.3820395738204"/>
    <n v="16.384999861645959"/>
    <n v="7.8851104183220109"/>
    <n v="13.760664488771361"/>
    <n v="5.8755540704493301"/>
    <m/>
    <m/>
    <m/>
  </r>
  <r>
    <x v="7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7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7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7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7"/>
    <s v=""/>
    <x v="6"/>
    <s v="MEA"/>
    <s v="AFR"/>
    <n v="42.193185809624197"/>
    <n v="72"/>
    <n v="72"/>
    <n v="72"/>
    <n v="28.128790539749499"/>
    <n v="16.10892206475252"/>
    <n v="2.0445267948778199"/>
    <n v="16.309654680068999"/>
    <n v="22.720558637525599"/>
    <n v="6.4109039574565996"/>
    <n v="2.8169480778854799"/>
    <n v="6.3688869144435802"/>
  </r>
  <r>
    <x v="7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7"/>
    <s v=""/>
    <x v="6"/>
    <s v="ODA"/>
    <s v="ASI"/>
    <n v="25.965981735159801"/>
    <n v="65"/>
    <n v="65"/>
    <n v="65"/>
    <n v="17.310654490106501"/>
    <n v="8.6553272450532699"/>
    <m/>
    <n v="13.552502111417301"/>
    <n v="14.813415321690901"/>
    <n v="18.479481166778498"/>
    <n v="17.218567956504799"/>
    <n v="27.0842959100844"/>
  </r>
  <r>
    <x v="7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7"/>
    <s v=""/>
    <x v="6"/>
    <s v="USA"/>
    <s v="NAM"/>
    <n v="66.615867579908695"/>
    <n v="67.023201001512106"/>
    <n v="67.458606190932827"/>
    <n v="67.458606190932827"/>
    <n v="51.147188556212278"/>
    <n v="28.33462055774925"/>
    <m/>
    <m/>
    <m/>
    <m/>
    <m/>
    <m/>
  </r>
  <r>
    <x v="7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7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2798.7932495213149"/>
    <n v="3570.777489868015"/>
    <n v="3951.2632767177752"/>
    <n v="4594.2520882182553"/>
  </r>
  <r>
    <x v="7"/>
    <s v="POWGEN - REN"/>
    <x v="7"/>
    <s v="AUS"/>
    <s v="AUS"/>
    <n v="6.2785388127853904E-3"/>
    <n v="6.2785388127853904E-3"/>
    <n v="2.9999999999999978"/>
    <n v="2.9996000000000032"/>
    <n v="14.418962436378688"/>
    <n v="69.309877982639065"/>
    <n v="83.096829445542497"/>
    <n v="83.096429445542398"/>
    <n v="83.096029445542499"/>
    <n v="83.0956294455425"/>
    <n v="83.0952294455425"/>
    <n v="83.09482944554243"/>
  </r>
  <r>
    <x v="7"/>
    <s v="POWGEN - REN"/>
    <x v="7"/>
    <s v="CAN"/>
    <s v="NAM"/>
    <n v="9.7031963470319595E-3"/>
    <n v="9.7031963470319612E-3"/>
    <n v="9.7031963470319595E-3"/>
    <n v="3.4825129350364996"/>
    <n v="16.740642043245646"/>
    <n v="80.469793427657777"/>
    <n v="157.9061527792818"/>
    <n v="318.0451087565466"/>
    <n v="318.91145086118547"/>
    <n v="318.91105086118529"/>
    <n v="318.91065086118618"/>
    <n v="409.28767707821396"/>
  </r>
  <r>
    <x v="7"/>
    <s v="POWGEN - REN"/>
    <x v="7"/>
    <s v="CHI"/>
    <s v="ASI"/>
    <m/>
    <n v="0.22"/>
    <n v="7"/>
    <n v="28.012588913277799"/>
    <n v="134.6521076445872"/>
    <n v="647.24997369764606"/>
    <n v="1907.6363886544441"/>
    <n v="4315.8620732023001"/>
    <n v="6881.4464431363658"/>
    <n v="7942.9468035487935"/>
    <n v="8387.195873053608"/>
    <n v="8387.1954730536054"/>
  </r>
  <r>
    <x v="7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387.5192941006112"/>
    <n v="3574.9704375990341"/>
    <n v="3623.6387159736073"/>
    <n v="3623.6383159736101"/>
  </r>
  <r>
    <x v="7"/>
    <s v="POWGEN - REN"/>
    <x v="7"/>
    <s v="EEU"/>
    <s v="EUR"/>
    <m/>
    <m/>
    <n v="2"/>
    <n v="6.8985707277525901"/>
    <n v="33.160645619374201"/>
    <n v="68.884901304177902"/>
    <n v="144.47292250526581"/>
    <n v="146.4510267941406"/>
    <n v="146.4506267941411"/>
    <n v="166.85748175666629"/>
    <n v="177.29876080759419"/>
    <n v="183.83901357174199"/>
  </r>
  <r>
    <x v="7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7"/>
    <s v="POWGEN - REN"/>
    <x v="7"/>
    <s v="IND"/>
    <s v="ASI"/>
    <m/>
    <n v="0.14000000000000001"/>
    <n v="0.32831530542210002"/>
    <n v="4.9995849999999997"/>
    <n v="24.032547112442359"/>
    <n v="115.5207297259508"/>
    <n v="555.28872319297398"/>
    <n v="1593.6322462691071"/>
    <n v="2614.2201278940388"/>
    <n v="3683.6477703577712"/>
    <n v="4186.7722273216632"/>
    <n v="4364.0016304534047"/>
  </r>
  <r>
    <x v="7"/>
    <s v="POWGEN - REN"/>
    <x v="7"/>
    <s v="JPN"/>
    <s v="ASI"/>
    <m/>
    <n v="2.15"/>
    <n v="7"/>
    <n v="7"/>
    <n v="33.648198724713509"/>
    <n v="161.74151687690281"/>
    <n v="275.61940811866202"/>
    <n v="275.61900811866201"/>
    <n v="275.6186081186616"/>
    <n v="275.6182081186617"/>
    <n v="275.61780811866169"/>
    <n v="275.61740811866218"/>
  </r>
  <r>
    <x v="7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62.2487231226648"/>
    <n v="1403.887425994325"/>
    <n v="1702.9142776019251"/>
    <n v="2189.6456875049248"/>
  </r>
  <r>
    <x v="7"/>
    <s v="POWGEN - REN"/>
    <x v="7"/>
    <s v="MEX"/>
    <s v="LAM"/>
    <m/>
    <m/>
    <n v="5.6260603980782399E-2"/>
    <n v="5.6260603980782399E-2"/>
    <n v="0.20565380183697848"/>
    <n v="0.205253801836978"/>
    <n v="0.20485380183697799"/>
    <n v="0.20445380183697801"/>
    <n v="0.20405380183697799"/>
    <n v="0.20365380183697801"/>
    <n v="0.203253801836978"/>
    <n v="0.20285380183697799"/>
  </r>
  <r>
    <x v="7"/>
    <s v="POWGEN - REN"/>
    <x v="7"/>
    <s v="ODA"/>
    <s v="ASI"/>
    <m/>
    <m/>
    <m/>
    <m/>
    <n v="4.0000000000000002E-4"/>
    <n v="2.3227313556979101E-3"/>
    <n v="1.15649710211578E-2"/>
    <n v="5.5990831025294403E-2"/>
    <n v="1018.808319708801"/>
    <n v="1881.942771371095"/>
    <n v="2321.2308435653249"/>
    <n v="2532.0716065563352"/>
  </r>
  <r>
    <x v="7"/>
    <s v="POWGEN - REN"/>
    <x v="7"/>
    <s v="SKO"/>
    <s v="ASI"/>
    <n v="5.7077625570776296E-4"/>
    <n v="0.44999999999999996"/>
    <n v="0.69362388469457847"/>
    <n v="0.69354430146859536"/>
    <n v="3.3341484374981882"/>
    <n v="16.027079363322382"/>
    <n v="77.039820080297417"/>
    <n v="223.89570205499393"/>
    <n v="247.53595531870681"/>
    <n v="250.05501812268869"/>
    <n v="273.73047189121462"/>
    <n v="274.22023906011947"/>
  </r>
  <r>
    <x v="7"/>
    <s v="POWGEN - REN"/>
    <x v="7"/>
    <s v="USA"/>
    <s v="NAM"/>
    <n v="0.24931506849315099"/>
    <n v="1.1499999999999999"/>
    <n v="7.9999999999999973"/>
    <n v="9.999569999999995"/>
    <n v="48.066616956240416"/>
    <n v="231.04837896021087"/>
    <n v="1110.6103072749311"/>
    <n v="2572.9271964202812"/>
    <n v="2572.9267964202782"/>
    <n v="2572.9263964202751"/>
    <n v="2572.9259964202729"/>
    <n v="2572.9255964202803"/>
  </r>
  <r>
    <x v="7"/>
    <s v="POWGEN - REN"/>
    <x v="7"/>
    <s v="WEU"/>
    <s v="EUR"/>
    <n v="0.75811872146118697"/>
    <n v="9.5"/>
    <n v="68"/>
    <n v="81.723762805050171"/>
    <n v="392.83250312722186"/>
    <n v="945.87275023496443"/>
    <n v="1255.783697366543"/>
    <n v="1730.2866738429911"/>
    <n v="1953.6642577992902"/>
    <n v="1953.6638577992881"/>
    <n v="1953.663457799287"/>
    <n v="1953.6630577992951"/>
  </r>
  <r>
    <x v="7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7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7"/>
    <s v="POWGEN - REN"/>
    <x v="8"/>
    <s v="CHI"/>
    <s v="ASI"/>
    <m/>
    <m/>
    <m/>
    <n v="4.9599850000000001E-2"/>
    <n v="0.23881796708228301"/>
    <n v="1.14835698403284"/>
    <n v="5.5203549518365902"/>
    <n v="26.535798901196198"/>
    <n v="333.33473333333302"/>
    <n v="333.33433333333301"/>
    <n v="333.33393333333299"/>
    <n v="333.33353333333298"/>
  </r>
  <r>
    <x v="7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7"/>
    <s v="POWGEN - REN"/>
    <x v="8"/>
    <s v="IND"/>
    <s v="ASI"/>
    <m/>
    <m/>
    <m/>
    <m/>
    <n v="4.0000000000000002E-4"/>
    <n v="2.3227313556979101E-3"/>
    <n v="1.15649710211578E-2"/>
    <n v="5.5990831025294403E-2"/>
    <n v="211.64890811313001"/>
    <n v="211.64850811312999"/>
    <n v="211.64810811313001"/>
    <n v="211.64770811312999"/>
  </r>
  <r>
    <x v="7"/>
    <s v="POWGEN - REN"/>
    <x v="8"/>
    <s v="MEA"/>
    <s v="AFR"/>
    <m/>
    <m/>
    <m/>
    <m/>
    <n v="4.0000000000000002E-4"/>
    <n v="2.3227313556979101E-3"/>
    <n v="1.15649710211578E-2"/>
    <n v="5.5990831025294403E-2"/>
    <n v="177.135195072458"/>
    <n v="177.13479507245799"/>
    <n v="177.13439507245801"/>
    <n v="181.91976964909799"/>
  </r>
  <r>
    <x v="7"/>
    <s v="POWGEN - REN"/>
    <x v="8"/>
    <s v="ODA"/>
    <s v="ASI"/>
    <m/>
    <m/>
    <m/>
    <m/>
    <n v="4.0000000000000002E-4"/>
    <n v="4.0000000000000002E-4"/>
    <n v="2.2427481459515601E-4"/>
    <m/>
    <m/>
    <m/>
    <m/>
    <m/>
  </r>
  <r>
    <x v="7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7"/>
    <s v="POWGEN - REN"/>
    <x v="8"/>
    <s v="USA"/>
    <s v="NAM"/>
    <n v="0.1"/>
    <n v="9.9999999999999978E-2"/>
    <n v="0.1"/>
    <n v="9.9599999999999994E-2"/>
    <n v="0.4791601075687803"/>
    <n v="2.3036404080552004"/>
    <n v="2.3032404080552"/>
    <n v="2.3028404080552001"/>
    <n v="2.3024404080552001"/>
    <n v="2.3020404080552002"/>
    <n v="2.3016404080552002"/>
    <n v="2.3012404080551998"/>
  </r>
  <r>
    <x v="7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7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7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7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701.56075375269597"/>
    <n v="1342.59454774085"/>
    <n v="1752.6484709236099"/>
    <n v="2142.0751159602501"/>
    <n v="2633.7162682029598"/>
  </r>
  <r>
    <x v="7"/>
    <s v="POWGEN - REN"/>
    <x v="10"/>
    <s v="AUS"/>
    <s v="AUS"/>
    <n v="0.85445205479452002"/>
    <n v="3.074460055810472"/>
    <n v="3.0000000000000018"/>
    <n v="2.8808639107032499"/>
    <n v="13.848218431519108"/>
    <n v="59.556491489017404"/>
    <n v="77.081818406959698"/>
    <n v="65.728713622921703"/>
    <n v="73.7192334527127"/>
    <n v="81.861941443421301"/>
    <n v="89.069162858170202"/>
    <n v="95.780619876552905"/>
  </r>
  <r>
    <x v="7"/>
    <s v="POWGEN - REN"/>
    <x v="10"/>
    <s v="CAN"/>
    <s v="NAM"/>
    <n v="0.83961187214611899"/>
    <n v="6.0731668283882403"/>
    <n v="5.9999999999999964"/>
    <n v="5.8829330745788058"/>
    <n v="28.278649714912522"/>
    <n v="135.93101625915048"/>
    <n v="202.49191465072701"/>
    <n v="416.17313296994899"/>
    <n v="507.15710719369503"/>
    <n v="602.64651276836503"/>
    <n v="696.53624741802798"/>
    <n v="727.22066537929402"/>
  </r>
  <r>
    <x v="7"/>
    <s v="POWGEN - REN"/>
    <x v="10"/>
    <s v="CHI"/>
    <s v="ASI"/>
    <m/>
    <n v="44.223670504200001"/>
    <n v="44.223670504200001"/>
    <n v="151.19135805839201"/>
    <n v="726.75131212355404"/>
    <n v="999.09302016985498"/>
    <n v="1173.1048124758299"/>
    <n v="2654.0480136399001"/>
    <n v="4231.7592530995998"/>
    <n v="4884.5310227359396"/>
    <n v="6190.7521589136704"/>
    <n v="7257.3668866414801"/>
  </r>
  <r>
    <x v="7"/>
    <s v="POWGEN - REN"/>
    <x v="10"/>
    <s v="CSA"/>
    <s v="LAM"/>
    <n v="0.212899543378995"/>
    <n v="4.0185528395573185"/>
    <n v="4"/>
    <n v="12.09842181524254"/>
    <n v="58.155437446566197"/>
    <n v="244.97372410103833"/>
    <n v="344.71655680733801"/>
    <n v="573.888052818387"/>
    <n v="1902.7427988861009"/>
    <n v="2282.879380995621"/>
    <n v="2672.1302518838702"/>
    <n v="3055.3093081972002"/>
  </r>
  <r>
    <x v="7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80.75140335562099"/>
    <n v="297.28561833863898"/>
    <n v="553.59163779151595"/>
    <n v="671.64247657467001"/>
    <n v="770.65194920066597"/>
    <n v="902.96166406727696"/>
  </r>
  <r>
    <x v="7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265.91350006011697"/>
    <n v="430.61949755970397"/>
    <n v="523.19622424013801"/>
    <n v="721.84735646196998"/>
  </r>
  <r>
    <x v="7"/>
    <s v="POWGEN - REN"/>
    <x v="10"/>
    <s v="IND"/>
    <s v="ASI"/>
    <n v="3.4041095890410999"/>
    <n v="18.29664647485215"/>
    <n v="18.000000000000011"/>
    <n v="20.790970868945301"/>
    <n v="99.939029012807808"/>
    <n v="236.6277409206829"/>
    <n v="335.63871584676099"/>
    <n v="1233.8791005702899"/>
    <n v="1580.13921410427"/>
    <n v="2698.64287646722"/>
    <n v="3924.5986837210098"/>
    <n v="4508.0734849685005"/>
  </r>
  <r>
    <x v="7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73.71828876611897"/>
    <n v="362.169556314094"/>
    <n v="449.94208272254002"/>
    <n v="503.678594442367"/>
    <n v="548.92610613675197"/>
    <n v="598.58943317702801"/>
  </r>
  <r>
    <x v="7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53.95960944755399"/>
    <n v="434.31434594273799"/>
    <n v="650.42934203262098"/>
    <n v="840.46907382153904"/>
    <n v="1306.9391738588199"/>
    <n v="1917.0170584259481"/>
  </r>
  <r>
    <x v="7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82.881606229245193"/>
    <n v="74.314330124108096"/>
    <n v="86.109598747096399"/>
    <n v="101.220061395537"/>
    <n v="114.099836629899"/>
    <n v="124.767308216015"/>
  </r>
  <r>
    <x v="7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796.33184360504799"/>
    <n v="1382.8280862792201"/>
    <n v="1920.38218588993"/>
    <n v="2356.916154857"/>
    <n v="2780.5609424947002"/>
    <n v="3359.8284312719902"/>
  </r>
  <r>
    <x v="7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35.159322396943"/>
    <n v="328.24171159316899"/>
    <n v="367.90854355456298"/>
    <n v="460.06505260442299"/>
    <n v="526.44074670480404"/>
  </r>
  <r>
    <x v="7"/>
    <s v="POWGEN - REN"/>
    <x v="10"/>
    <s v="USA"/>
    <s v="NAM"/>
    <n v="10.206050228310501"/>
    <n v="44.194091604412293"/>
    <n v="60.000000000000028"/>
    <n v="58.576972336195603"/>
    <n v="281.56985358163081"/>
    <n v="510.86009069074339"/>
    <n v="997.68044887666804"/>
    <n v="2156.9071513136901"/>
    <n v="2072.67726737357"/>
    <n v="2344.1849183449899"/>
    <n v="2450.3739315350899"/>
    <n v="2870.0988140055902"/>
  </r>
  <r>
    <x v="7"/>
    <s v="POWGEN - REN"/>
    <x v="10"/>
    <s v="WEU"/>
    <s v="EUR"/>
    <n v="38.453767123287697"/>
    <n v="94.437366743860295"/>
    <n v="100"/>
    <n v="94.638398482290199"/>
    <n v="454.91094053733332"/>
    <n v="779.41182134516157"/>
    <n v="1283.32595483256"/>
    <n v="2010.6881346351099"/>
    <n v="2018.6365623117099"/>
    <n v="2358.9596423195399"/>
    <n v="2702.7804381488199"/>
    <n v="3052.6958012738501"/>
  </r>
  <r>
    <x v="8"/>
    <s v="POWGEN - REN"/>
    <x v="0"/>
    <s v="AFR"/>
    <s v="AFR"/>
    <m/>
    <m/>
    <m/>
    <m/>
    <n v="36.905444332912097"/>
    <n v="68.897465925837807"/>
    <n v="68.897465925837807"/>
    <n v="31.992021592925699"/>
    <m/>
    <m/>
    <m/>
    <m/>
  </r>
  <r>
    <x v="8"/>
    <s v="POWGEN - REN"/>
    <x v="0"/>
    <s v="AUS"/>
    <s v="AUS"/>
    <n v="0.199086757990868"/>
    <n v="0.19214710068513899"/>
    <n v="0.174797957420815"/>
    <n v="3.746576281751798"/>
    <n v="6.8276140241110088"/>
    <n v="23.829829351419189"/>
    <n v="20.181279288465991"/>
    <n v="17.051228436707483"/>
    <m/>
    <m/>
    <m/>
    <m/>
  </r>
  <r>
    <x v="8"/>
    <s v="POWGEN - REN"/>
    <x v="0"/>
    <s v="CAN"/>
    <s v="NAM"/>
    <m/>
    <m/>
    <m/>
    <m/>
    <n v="10.0338996410446"/>
    <n v="21.8386660293448"/>
    <n v="21.8386660293448"/>
    <n v="11.8047663883002"/>
    <m/>
    <m/>
    <m/>
    <m/>
  </r>
  <r>
    <x v="8"/>
    <s v="POWGEN - REN"/>
    <x v="0"/>
    <s v="CHI"/>
    <s v="ASI"/>
    <n v="1.8264840182648401"/>
    <n v="1.7628174374783301"/>
    <n v="1.60365098551206"/>
    <n v="57.622190013756899"/>
    <n v="91.503395607092827"/>
    <n v="139.51378172001071"/>
    <n v="82.790914814497313"/>
    <n v="48.460047667039298"/>
    <m/>
    <m/>
    <m/>
    <m/>
  </r>
  <r>
    <x v="8"/>
    <s v="POWGEN - REN"/>
    <x v="0"/>
    <s v="CSA"/>
    <s v="LAM"/>
    <n v="4.3378995433789997"/>
    <n v="4.1866914140110403"/>
    <n v="10.34019827782085"/>
    <n v="9.7353657603490298"/>
    <n v="47.381832447973444"/>
    <n v="60.016326558198983"/>
    <n v="56.259821824797122"/>
    <n v="23.18969632950164"/>
    <n v="5.9551159415581401"/>
    <n v="5.6442873833687202"/>
    <m/>
    <m/>
  </r>
  <r>
    <x v="8"/>
    <s v="POWGEN - REN"/>
    <x v="0"/>
    <s v="EEU"/>
    <s v="EUR"/>
    <n v="0.68493150684931503"/>
    <n v="0.661056539054375"/>
    <n v="0.60136911956702399"/>
    <n v="2.537925329698933"/>
    <n v="6.0325849179401896"/>
    <n v="65.262532882183848"/>
    <n v="63.412644148902032"/>
    <n v="62.460213355906177"/>
    <n v="6.1558917056701796"/>
    <n v="15.1021074005474"/>
    <n v="18.236124119448998"/>
    <n v="18.3308897116646"/>
  </r>
  <r>
    <x v="8"/>
    <s v="POWGEN - REN"/>
    <x v="0"/>
    <s v="FSU"/>
    <s v="ASI"/>
    <n v="0.68493150684931503"/>
    <n v="0.661056539054375"/>
    <n v="0.60136911956702399"/>
    <n v="0.50586924838726299"/>
    <n v="12.418092085022609"/>
    <n v="214.25491543943008"/>
    <n v="216.3416522441911"/>
    <n v="204.26080632476001"/>
    <n v="2.2553598875568501"/>
    <m/>
    <m/>
    <m/>
  </r>
  <r>
    <x v="8"/>
    <s v="POWGEN - REN"/>
    <x v="0"/>
    <s v="IND"/>
    <s v="ASI"/>
    <n v="0.45662100456621002"/>
    <n v="0.44070435936958302"/>
    <n v="0.40091274637801599"/>
    <n v="2.3268801724159482"/>
    <n v="20.894330844843644"/>
    <n v="56.46580507425773"/>
    <n v="54.363755678902791"/>
    <n v="35.683889617944594"/>
    <m/>
    <m/>
    <m/>
    <m/>
  </r>
  <r>
    <x v="8"/>
    <s v="POWGEN - REN"/>
    <x v="0"/>
    <s v="JPN"/>
    <s v="ASI"/>
    <n v="0.932077625570776"/>
    <n v="0.899587773563161"/>
    <n v="0.81836314354412498"/>
    <n v="0.68840373551366696"/>
    <n v="0.46224258791624917"/>
    <n v="4.8835524525351008"/>
    <n v="4.6540845406972116"/>
    <n v="4.6507777764567404"/>
    <m/>
    <m/>
    <n v="5.6929859568341499"/>
    <n v="5.6929859568341499"/>
  </r>
  <r>
    <x v="8"/>
    <s v="POWGEN - REN"/>
    <x v="0"/>
    <s v="MEA"/>
    <s v="AFR"/>
    <m/>
    <m/>
    <m/>
    <n v="0.471048609655698"/>
    <n v="2.7363905232128181"/>
    <n v="4.6167826685422284"/>
    <n v="4.1457340588865303"/>
    <n v="1.8803921453294199"/>
    <m/>
    <m/>
    <m/>
    <m/>
  </r>
  <r>
    <x v="8"/>
    <s v="POWGEN - REN"/>
    <x v="0"/>
    <s v="MEX"/>
    <s v="LAM"/>
    <m/>
    <m/>
    <m/>
    <n v="3.065986586248107"/>
    <n v="9.049154199660931"/>
    <n v="14.42670912600053"/>
    <n v="11.360722539752409"/>
    <n v="5.3775549263395899"/>
    <m/>
    <m/>
    <m/>
    <m/>
  </r>
  <r>
    <x v="8"/>
    <s v="POWGEN - REN"/>
    <x v="0"/>
    <s v="ODA"/>
    <s v="ASI"/>
    <n v="1.3698630136986301"/>
    <n v="1.32211307810875"/>
    <n v="1.20273823913405"/>
    <n v="1.01173849677453"/>
    <n v="38.919071142591015"/>
    <n v="69.240223040928313"/>
    <n v="68.902976875336805"/>
    <n v="30.6583980639288"/>
    <m/>
    <m/>
    <m/>
    <m/>
  </r>
  <r>
    <x v="8"/>
    <s v="POWGEN - REN"/>
    <x v="0"/>
    <s v="SKO"/>
    <s v="ASI"/>
    <n v="2.96803652968037E-2"/>
    <n v="2.8645783359023E-2"/>
    <n v="2.6059328514571101E-2"/>
    <n v="2.1921000763448099E-2"/>
    <n v="1.46140005089654E-2"/>
    <n v="1.3475191978611347"/>
    <n v="1.3402121976066519"/>
    <n v="1.3402121976066519"/>
    <m/>
    <m/>
    <m/>
    <m/>
  </r>
  <r>
    <x v="8"/>
    <s v="POWGEN - REN"/>
    <x v="0"/>
    <s v="USA"/>
    <s v="NAM"/>
    <n v="6.79771689497717"/>
    <n v="6.56076579793499"/>
    <n v="5.9683880553295303"/>
    <n v="19.397874051820491"/>
    <n v="17.724346162766889"/>
    <n v="214.90589813954136"/>
    <n v="213.22495098179058"/>
    <n v="213.22495098179058"/>
    <n v="14.3698711159625"/>
    <m/>
    <n v="14.491826725845"/>
    <n v="58.815194458492897"/>
  </r>
  <r>
    <x v="8"/>
    <s v="POWGEN - REN"/>
    <x v="0"/>
    <s v="WEU"/>
    <s v="EUR"/>
    <n v="2.9127853881278498"/>
    <n v="2.8112531084185699"/>
    <n v="2.5574224091453601"/>
    <n v="14.34983023656523"/>
    <n v="13.632732473129151"/>
    <n v="106.03986337450786"/>
    <n v="93.124228664814794"/>
    <n v="93.124228664814794"/>
    <m/>
    <m/>
    <m/>
    <n v="7.5716066021907196"/>
  </r>
  <r>
    <x v="8"/>
    <s v="POWGEN - REN"/>
    <x v="11"/>
    <s v="AFR"/>
    <s v="AFR"/>
    <m/>
    <m/>
    <m/>
    <m/>
    <m/>
    <n v="5.0004150000000003"/>
    <n v="47.976109219044197"/>
    <n v="202.16424853082842"/>
    <n v="334.34393930280703"/>
    <n v="321.64407217871599"/>
    <n v="347.30223764236496"/>
    <n v="390.34052289398403"/>
  </r>
  <r>
    <x v="8"/>
    <s v="POWGEN - REN"/>
    <x v="11"/>
    <s v="AUS"/>
    <s v="AUS"/>
    <m/>
    <m/>
    <m/>
    <m/>
    <m/>
    <n v="5.0004150000000003"/>
    <n v="47.976109219044204"/>
    <n v="215.7991997704116"/>
    <n v="365.3809274457895"/>
    <n v="324.63529924020253"/>
    <n v="261.6417150128666"/>
    <n v="276.51958848420429"/>
  </r>
  <r>
    <x v="8"/>
    <s v="POWGEN - REN"/>
    <x v="11"/>
    <s v="CAN"/>
    <s v="NAM"/>
    <m/>
    <m/>
    <m/>
    <m/>
    <m/>
    <n v="5.0004150000000003"/>
    <n v="47.976109219044204"/>
    <n v="135.585145399163"/>
    <n v="182.79115424635222"/>
    <n v="179.8713193845829"/>
    <n v="181.6406364250432"/>
    <n v="196.97913739418561"/>
  </r>
  <r>
    <x v="8"/>
    <s v="POWGEN - REN"/>
    <x v="11"/>
    <s v="CHI"/>
    <s v="ASI"/>
    <m/>
    <m/>
    <m/>
    <m/>
    <m/>
    <n v="5.0004150000000003"/>
    <n v="68.702452290285692"/>
    <n v="203.42287210107531"/>
    <n v="276.99524238540539"/>
    <n v="246.50647554201299"/>
    <n v="245.80572951540609"/>
    <n v="284.1788652364263"/>
  </r>
  <r>
    <x v="8"/>
    <s v="POWGEN - REN"/>
    <x v="11"/>
    <s v="CSA"/>
    <s v="LAM"/>
    <m/>
    <m/>
    <m/>
    <m/>
    <m/>
    <n v="5.0004150000000003"/>
    <n v="47.976109219044197"/>
    <n v="254.1053567962922"/>
    <n v="564.02585549224295"/>
    <n v="663.29088526971691"/>
    <n v="684.92877095111703"/>
    <n v="741.57885902181192"/>
  </r>
  <r>
    <x v="8"/>
    <s v="POWGEN - REN"/>
    <x v="11"/>
    <s v="EEU"/>
    <s v="EUR"/>
    <m/>
    <m/>
    <m/>
    <m/>
    <m/>
    <n v="5.0004150000000003"/>
    <n v="47.976109219044183"/>
    <n v="102.37480123338901"/>
    <n v="107.1950600626698"/>
    <n v="105.60798345515529"/>
    <n v="105.97215426399859"/>
    <n v="108.2165478295083"/>
  </r>
  <r>
    <x v="8"/>
    <s v="POWGEN - REN"/>
    <x v="11"/>
    <s v="FSU"/>
    <s v="ASI"/>
    <m/>
    <m/>
    <m/>
    <m/>
    <m/>
    <n v="5.0004150000000003"/>
    <n v="65.329474352032506"/>
    <n v="566.46971569681091"/>
    <n v="1113.1911748246353"/>
    <n v="1052.8621154726002"/>
    <n v="635.13007065826707"/>
    <n v="641.81755850424918"/>
  </r>
  <r>
    <x v="8"/>
    <s v="POWGEN - REN"/>
    <x v="11"/>
    <s v="IND"/>
    <s v="ASI"/>
    <m/>
    <m/>
    <m/>
    <m/>
    <m/>
    <n v="5.0004150000000003"/>
    <n v="47.976109219044197"/>
    <n v="117.73884655016019"/>
    <n v="168.40378408187121"/>
    <n v="200.0236636517738"/>
    <n v="232.79053579048428"/>
    <n v="255.11227528563441"/>
  </r>
  <r>
    <x v="8"/>
    <s v="POWGEN - REN"/>
    <x v="11"/>
    <s v="JPN"/>
    <s v="ASI"/>
    <m/>
    <m/>
    <m/>
    <m/>
    <m/>
    <n v="3.73648356039602"/>
    <n v="8.5052886455353303"/>
    <n v="8.5052886455353303"/>
    <n v="6.6066701285531391"/>
    <n v="5.7303154746298999"/>
    <n v="7.70448969717682"/>
    <n v="6.4197200495195101"/>
  </r>
  <r>
    <x v="8"/>
    <s v="POWGEN - REN"/>
    <x v="11"/>
    <s v="MEA"/>
    <s v="AFR"/>
    <m/>
    <m/>
    <m/>
    <m/>
    <m/>
    <n v="5.0004150000000003"/>
    <n v="14.56055871396906"/>
    <n v="18.616844738579971"/>
    <n v="20.040808132751021"/>
    <n v="21.45002430803417"/>
    <n v="22.84199137304163"/>
    <n v="62.979872677056065"/>
  </r>
  <r>
    <x v="8"/>
    <s v="POWGEN - REN"/>
    <x v="11"/>
    <s v="MEX"/>
    <s v="LAM"/>
    <m/>
    <m/>
    <m/>
    <m/>
    <m/>
    <n v="5.0004150000000003"/>
    <n v="47.976109219044204"/>
    <n v="94.680046329383998"/>
    <n v="89.679631329383994"/>
    <n v="76.846821705891401"/>
    <n v="78.366324951165296"/>
    <n v="90.813429939360404"/>
  </r>
  <r>
    <x v="8"/>
    <s v="POWGEN - REN"/>
    <x v="11"/>
    <s v="ODA"/>
    <s v="ASI"/>
    <m/>
    <m/>
    <m/>
    <m/>
    <m/>
    <n v="5.0004150000000003"/>
    <n v="47.976109219044204"/>
    <n v="122.70701939181561"/>
    <n v="160.47134069613949"/>
    <n v="180.10525889877169"/>
    <n v="173.88865780025151"/>
    <n v="131.12392149592762"/>
  </r>
  <r>
    <x v="8"/>
    <s v="POWGEN - REN"/>
    <x v="11"/>
    <s v="SKO"/>
    <s v="ASI"/>
    <m/>
    <m/>
    <m/>
    <m/>
    <m/>
    <n v="0.83332347299391696"/>
    <n v="1.896878859052717"/>
    <n v="3.0582168816258797"/>
    <n v="4.4878791552504005"/>
    <n v="6.5679183189695696"/>
    <n v="8.2178912890719502"/>
    <n v="6.04555497742854"/>
  </r>
  <r>
    <x v="8"/>
    <s v="POWGEN - REN"/>
    <x v="11"/>
    <s v="USA"/>
    <s v="NAM"/>
    <m/>
    <m/>
    <m/>
    <m/>
    <m/>
    <n v="5.0004150000000003"/>
    <n v="47.976109219044197"/>
    <n v="310.92935050292891"/>
    <n v="581.92393581047395"/>
    <n v="538.94824159143002"/>
    <n v="381.78853921138898"/>
    <n v="405.42393588048901"/>
  </r>
  <r>
    <x v="8"/>
    <s v="POWGEN - REN"/>
    <x v="11"/>
    <s v="WEU"/>
    <s v="EUR"/>
    <m/>
    <m/>
    <m/>
    <m/>
    <m/>
    <n v="5.0004150000000003"/>
    <n v="47.976109219044218"/>
    <n v="182.59481764590998"/>
    <n v="289.79840454674297"/>
    <n v="318.261836704215"/>
    <n v="361.598375251672"/>
    <n v="384.892053537229"/>
  </r>
  <r>
    <x v="8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8"/>
    <s v=""/>
    <x v="1"/>
    <s v="AUS"/>
    <s v="AUS"/>
    <n v="28.2019121004566"/>
    <n v="37.0010199055559"/>
    <n v="37.0010199055559"/>
    <n v="37.0010199055559"/>
    <n v="27.707520616789019"/>
    <n v="9.5077754448708856"/>
    <n v="0.107138078052016"/>
    <m/>
    <m/>
    <m/>
    <m/>
    <m/>
  </r>
  <r>
    <x v="8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8"/>
    <s v=""/>
    <x v="1"/>
    <s v="CHI"/>
    <s v="ASI"/>
    <n v="319.18639921722098"/>
    <n v="492.24754750766698"/>
    <n v="750.61338794942503"/>
    <n v="750.61338794942503"/>
    <n v="1043.7024167695572"/>
    <n v="624.525899530993"/>
    <n v="399.48449522587202"/>
    <m/>
    <m/>
    <m/>
    <m/>
    <m/>
  </r>
  <r>
    <x v="8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8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8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8"/>
    <s v=""/>
    <x v="1"/>
    <s v="IND"/>
    <s v="ASI"/>
    <n v="74.997754889160603"/>
    <n v="149.3164370452628"/>
    <n v="149.3164370452628"/>
    <n v="192.85952116877661"/>
    <n v="186.61471866612121"/>
    <n v="87.296784880298802"/>
    <n v="18.754449127064799"/>
    <m/>
    <m/>
    <m/>
    <m/>
    <m/>
  </r>
  <r>
    <x v="8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8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8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8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8"/>
    <s v=""/>
    <x v="1"/>
    <s v="SKO"/>
    <s v="ASI"/>
    <n v="18.597004120726101"/>
    <n v="31.130157646084101"/>
    <n v="43.153805539669804"/>
    <n v="43.153805539669804"/>
    <n v="49.832539139534802"/>
    <n v="24.598197616304503"/>
    <n v="12.877734973440401"/>
    <m/>
    <m/>
    <m/>
    <m/>
    <m/>
  </r>
  <r>
    <x v="8"/>
    <s v=""/>
    <x v="1"/>
    <s v="USA"/>
    <s v="NAM"/>
    <n v="304.14555376945299"/>
    <n v="379.61322777678618"/>
    <n v="423.090306985187"/>
    <n v="423.090306985187"/>
    <n v="372.75710368518492"/>
    <n v="172.39590497630741"/>
    <n v="51.048647956481901"/>
    <m/>
    <m/>
    <m/>
    <m/>
    <m/>
  </r>
  <r>
    <x v="8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8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8"/>
    <s v=""/>
    <x v="2"/>
    <s v="AUS"/>
    <s v="AUS"/>
    <n v="17.14537546961623"/>
    <n v="17.14537546961623"/>
    <n v="17.14537546961623"/>
    <n v="17.971024548315853"/>
    <n v="15.541700358361915"/>
    <n v="2.2257904137724629"/>
    <m/>
    <n v="2.31147582652821"/>
    <n v="2.31147582652821"/>
    <n v="2.31147582652821"/>
    <n v="31.559219360907001"/>
    <n v="34.894737804222601"/>
  </r>
  <r>
    <x v="8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8"/>
    <s v=""/>
    <x v="2"/>
    <s v="CHI"/>
    <s v="ASI"/>
    <n v="70.801212499663265"/>
    <n v="70.801212499663265"/>
    <n v="405.77291047420869"/>
    <n v="545.46876491673072"/>
    <n v="538.97546642855878"/>
    <n v="528.20006494540166"/>
    <n v="233.5445862468128"/>
    <n v="233.5445862468128"/>
    <m/>
    <m/>
    <m/>
    <m/>
  </r>
  <r>
    <x v="8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8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8"/>
    <s v=""/>
    <x v="2"/>
    <s v="FSU"/>
    <s v="ASI"/>
    <n v="36.557822622560032"/>
    <n v="36.557822622560032"/>
    <n v="36.557822622560032"/>
    <n v="36.557822622560032"/>
    <n v="31.685460228431822"/>
    <n v="37.492329409319211"/>
    <n v="76.937935801754605"/>
    <n v="76.937935801754605"/>
    <n v="42.027200217179903"/>
    <m/>
    <n v="159.72626582256399"/>
    <n v="162.00320188134901"/>
  </r>
  <r>
    <x v="8"/>
    <s v=""/>
    <x v="2"/>
    <s v="IND"/>
    <s v="ASI"/>
    <n v="32.465259791497708"/>
    <n v="32.465259791497708"/>
    <n v="323.16247975706113"/>
    <n v="323.16247975706113"/>
    <n v="318.64198706680406"/>
    <n v="195.94781190108114"/>
    <n v="59.907957275951098"/>
    <n v="59.907957275951098"/>
    <m/>
    <m/>
    <m/>
    <n v="20.0635542109464"/>
  </r>
  <r>
    <x v="8"/>
    <s v=""/>
    <x v="2"/>
    <s v="JPN"/>
    <s v="ASI"/>
    <n v="67.733036958045602"/>
    <n v="67.733036958045602"/>
    <n v="67.733036958045602"/>
    <n v="67.733036958045602"/>
    <n v="52.485941112924401"/>
    <n v="20.025475071695752"/>
    <n v="7.0744740179549499"/>
    <n v="7.0744740179549499"/>
    <m/>
    <m/>
    <m/>
    <m/>
  </r>
  <r>
    <x v="8"/>
    <s v=""/>
    <x v="2"/>
    <s v="MEA"/>
    <s v="AFR"/>
    <n v="77.090609812596199"/>
    <n v="93.853042146649102"/>
    <n v="93.853042146649102"/>
    <n v="185.2181416966892"/>
    <n v="186.21927635898038"/>
    <n v="141.7252521835527"/>
    <n v="55.966072180567402"/>
    <n v="32.700503408056399"/>
    <n v="26.795241640485798"/>
    <m/>
    <m/>
    <m/>
  </r>
  <r>
    <x v="8"/>
    <s v=""/>
    <x v="2"/>
    <s v="MEX"/>
    <s v="LAM"/>
    <n v="18.869482522028971"/>
    <n v="18.869482522028971"/>
    <n v="18.869482522028971"/>
    <n v="18.869482522028971"/>
    <n v="13.829132362921751"/>
    <n v="4.6489872380283304"/>
    <n v="16.124143803381301"/>
    <n v="16.124143803381301"/>
    <n v="16.124143803381301"/>
    <n v="6.6791191629435103"/>
    <n v="14.7891164028192"/>
    <n v="27.531856169703499"/>
  </r>
  <r>
    <x v="8"/>
    <s v=""/>
    <x v="2"/>
    <s v="ODA"/>
    <s v="ASI"/>
    <n v="83.630302155542694"/>
    <n v="151.26408662136589"/>
    <n v="151.26408662136589"/>
    <n v="151.26408662136589"/>
    <n v="130.15421120345459"/>
    <n v="21.027906186647073"/>
    <n v="67.146338948273467"/>
    <n v="110.02806221713627"/>
    <n v="128.27701322156901"/>
    <n v="107.043324974326"/>
    <n v="64.161601705462999"/>
    <n v="43.8750852239016"/>
  </r>
  <r>
    <x v="8"/>
    <s v=""/>
    <x v="2"/>
    <s v="SKO"/>
    <s v="ASI"/>
    <n v="15.761856007418761"/>
    <n v="15.761856007418761"/>
    <n v="15.761856007418761"/>
    <n v="46.307729891054564"/>
    <n v="43.070073219566957"/>
    <n v="44.741321546212838"/>
    <n v="11.589337638658799"/>
    <n v="11.589337638658799"/>
    <m/>
    <m/>
    <m/>
    <m/>
  </r>
  <r>
    <x v="8"/>
    <s v=""/>
    <x v="2"/>
    <s v="USA"/>
    <s v="NAM"/>
    <n v="183.4524509571599"/>
    <n v="183.4524509571599"/>
    <n v="183.4524509571599"/>
    <n v="226.7822119793081"/>
    <n v="188.51400088463652"/>
    <n v="107.18703526943899"/>
    <n v="60.204393046838099"/>
    <n v="60.204393046838099"/>
    <n v="27.448010297699099"/>
    <m/>
    <m/>
    <m/>
  </r>
  <r>
    <x v="8"/>
    <s v=""/>
    <x v="2"/>
    <s v="WEU"/>
    <s v="EUR"/>
    <n v="132.3308919783484"/>
    <n v="221.5032346030537"/>
    <n v="221.5032346030537"/>
    <n v="243.07517548052539"/>
    <n v="217.73119456786708"/>
    <n v="41.037911740702896"/>
    <m/>
    <m/>
    <m/>
    <m/>
    <m/>
    <m/>
  </r>
  <r>
    <x v="8"/>
    <s v=""/>
    <x v="12"/>
    <s v="AFR"/>
    <s v="AFR"/>
    <m/>
    <m/>
    <m/>
    <m/>
    <m/>
    <m/>
    <m/>
    <n v="182.843693113992"/>
    <n v="416.203727866892"/>
    <n v="416.203727866892"/>
    <n v="233.36003475289999"/>
    <m/>
  </r>
  <r>
    <x v="8"/>
    <s v=""/>
    <x v="12"/>
    <s v="CHI"/>
    <s v="ASI"/>
    <m/>
    <m/>
    <m/>
    <m/>
    <m/>
    <m/>
    <m/>
    <n v="392.035651221092"/>
    <n v="892.38352560084604"/>
    <n v="892.38352560084604"/>
    <n v="500.34787437975399"/>
    <m/>
  </r>
  <r>
    <x v="8"/>
    <s v=""/>
    <x v="12"/>
    <s v="EEU"/>
    <s v="EUR"/>
    <m/>
    <m/>
    <m/>
    <m/>
    <m/>
    <m/>
    <m/>
    <n v="5.4920773075296596"/>
    <n v="12.501514327332799"/>
    <n v="12.501514327332799"/>
    <n v="7.0094370198031299"/>
    <m/>
  </r>
  <r>
    <x v="8"/>
    <s v=""/>
    <x v="12"/>
    <s v="IND"/>
    <s v="ASI"/>
    <m/>
    <m/>
    <m/>
    <m/>
    <m/>
    <m/>
    <m/>
    <n v="194.42408872976199"/>
    <n v="442.56396891962601"/>
    <n v="442.56396891962601"/>
    <n v="248.13988018986399"/>
    <m/>
  </r>
  <r>
    <x v="8"/>
    <s v=""/>
    <x v="12"/>
    <s v="JPN"/>
    <s v="ASI"/>
    <m/>
    <m/>
    <m/>
    <m/>
    <m/>
    <n v="1.26393143960398"/>
    <n v="8.8600150493578393"/>
    <n v="16.495945386958098"/>
    <n v="15.232013947354099"/>
    <n v="7.6359303376002501"/>
    <m/>
    <m/>
  </r>
  <r>
    <x v="8"/>
    <s v=""/>
    <x v="12"/>
    <s v="MEA"/>
    <s v="AFR"/>
    <m/>
    <m/>
    <m/>
    <m/>
    <m/>
    <m/>
    <n v="33.415550505075103"/>
    <n v="285.82833866474101"/>
    <n v="553.54771604027303"/>
    <n v="520.13216553519703"/>
    <n v="267.71937737553202"/>
    <n v="3.6788405426713999"/>
  </r>
  <r>
    <x v="8"/>
    <s v=""/>
    <x v="12"/>
    <s v="SKO"/>
    <s v="ASI"/>
    <m/>
    <m/>
    <m/>
    <m/>
    <m/>
    <n v="4.1670915270060798"/>
    <n v="46.079230359991499"/>
    <n v="92.783167470331406"/>
    <n v="88.616075943325299"/>
    <n v="52.799414745672898"/>
    <n v="18.6253335910354"/>
    <n v="24.6880669534156"/>
  </r>
  <r>
    <x v="8"/>
    <s v=""/>
    <x v="12"/>
    <s v="USA"/>
    <s v="NAM"/>
    <m/>
    <m/>
    <m/>
    <m/>
    <m/>
    <m/>
    <m/>
    <n v="78.9718311770078"/>
    <n v="179.762123443077"/>
    <n v="179.762123443077"/>
    <n v="111.666208074295"/>
    <n v="29.907303017678299"/>
  </r>
  <r>
    <x v="8"/>
    <s v=""/>
    <x v="12"/>
    <s v="WEU"/>
    <s v="EUR"/>
    <m/>
    <m/>
    <m/>
    <m/>
    <m/>
    <m/>
    <m/>
    <n v="126.669243736411"/>
    <n v="288.33486433850499"/>
    <n v="288.33486433850499"/>
    <n v="228.38090233820401"/>
    <n v="151.86276590326699"/>
  </r>
  <r>
    <x v="8"/>
    <s v="POWGEN - REN"/>
    <x v="3"/>
    <s v="AFR"/>
    <s v="AFR"/>
    <n v="0.50627853881278495"/>
    <n v="0.488630958451025"/>
    <n v="0.50453922976884724"/>
    <n v="3.0366546718745879"/>
    <n v="4.663711031583059"/>
    <n v="10.899229698985838"/>
    <n v="36.193308576"/>
    <n v="36.193308576"/>
    <n v="36.193308576"/>
    <n v="36.193308576"/>
    <n v="36.193308576"/>
    <n v="36.193308576"/>
  </r>
  <r>
    <x v="8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8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8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8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8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6178048509999998"/>
    <n v="1.28088161801111"/>
    <n v="0.94395838502222207"/>
    <n v="0.60703515203333303"/>
    <n v="7.7400231E-2"/>
  </r>
  <r>
    <x v="8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JPN"/>
    <s v="ASI"/>
    <n v="1.7277397260273999"/>
    <n v="3.0649297864313256"/>
    <n v="3.0594591596633753"/>
    <n v="10.555033013506877"/>
    <n v="16.171982747337957"/>
    <n v="31.436862623443862"/>
    <n v="86.601310997196094"/>
    <n v="86.601310997196094"/>
    <n v="86.601310997196094"/>
    <n v="80.051279825319895"/>
    <n v="46.413219039832398"/>
    <n v="46.413219039832398"/>
  </r>
  <r>
    <x v="8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MEX"/>
    <s v="LAM"/>
    <n v="4.1660958904109604"/>
    <n v="4.1156612432426849"/>
    <n v="3.9407102253219852"/>
    <n v="3.6566797746338633"/>
    <n v="2.631029873528683"/>
    <n v="10.97821132954682"/>
    <n v="9.7560565043614602"/>
    <n v="9.3728313571233084"/>
    <n v="9.3728313571233084"/>
    <m/>
    <m/>
    <m/>
  </r>
  <r>
    <x v="8"/>
    <s v="POWGEN - REN"/>
    <x v="3"/>
    <s v="ODA"/>
    <s v="ASI"/>
    <n v="9.4223744292237406"/>
    <n v="9.0939344555913504"/>
    <n v="9.3813477881770293"/>
    <n v="55.23316044640378"/>
    <n v="84.156515632935921"/>
    <n v="164.55788645155545"/>
    <n v="489.02936848900299"/>
    <n v="649.15514745600001"/>
    <n v="649.15514745600001"/>
    <n v="602.50843090104502"/>
    <n v="384.027798072552"/>
    <n v="492.26611783169096"/>
  </r>
  <r>
    <x v="8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8"/>
    <s v="POWGEN - REN"/>
    <x v="3"/>
    <s v="WEU"/>
    <s v="EUR"/>
    <n v="3.3710045662100501"/>
    <n v="3.3218248219348387"/>
    <n v="3.1586794612468112"/>
    <n v="10.979095283129316"/>
    <n v="10.405783891530655"/>
    <n v="34.447163800643558"/>
    <n v="112.705538112"/>
    <n v="112.705538112"/>
    <n v="112.705538112"/>
    <n v="112.2779053407028"/>
    <n v="110.08177271517809"/>
    <n v="110.08177271517809"/>
  </r>
  <r>
    <x v="8"/>
    <s v="POWGEN - REN"/>
    <x v="4"/>
    <s v="AFR"/>
    <s v="AFR"/>
    <n v="26.010497847680501"/>
    <n v="26.010497847680501"/>
    <n v="26.010497847680501"/>
    <n v="40.491011432265303"/>
    <n v="51.395641935087696"/>
    <n v="90.468376296265902"/>
    <n v="322.35669837508919"/>
    <n v="343.75001099022006"/>
    <n v="350.58503985828736"/>
    <n v="388.83784835184383"/>
    <n v="451.64070723733744"/>
    <n v="497.65290511591462"/>
  </r>
  <r>
    <x v="8"/>
    <s v="POWGEN - REN"/>
    <x v="4"/>
    <s v="AUS"/>
    <s v="AUS"/>
    <n v="15.8474518958036"/>
    <n v="15.8474518958036"/>
    <n v="15.85490322735888"/>
    <n v="16.512473103344888"/>
    <n v="16.819642053116581"/>
    <n v="17.024421352964371"/>
    <n v="17.024421352964371"/>
    <n v="17.024421352964371"/>
    <n v="17.024421352964371"/>
    <n v="17.024421352964371"/>
    <n v="17.024421352964371"/>
    <n v="17.024421352964371"/>
  </r>
  <r>
    <x v="8"/>
    <s v="POWGEN - REN"/>
    <x v="4"/>
    <s v="CAN"/>
    <s v="NAM"/>
    <n v="65.0328344737121"/>
    <n v="65.0328344737121"/>
    <n v="65.198859542057619"/>
    <n v="74.680129434808663"/>
    <n v="77.858940951426078"/>
    <n v="81.301645783411573"/>
    <n v="87.386276297363338"/>
    <n v="115.00532569370895"/>
    <n v="115.4028098178154"/>
    <n v="117.89795560912384"/>
    <n v="118.38079141173124"/>
    <n v="118.91700388712135"/>
  </r>
  <r>
    <x v="8"/>
    <s v="POWGEN - REN"/>
    <x v="4"/>
    <s v="CHI"/>
    <s v="ASI"/>
    <n v="113.303938356164"/>
    <n v="113.303938356164"/>
    <n v="114.20524655433712"/>
    <n v="203.18678075515999"/>
    <n v="249.1182027327653"/>
    <n v="273.07696558357583"/>
    <n v="346.77398502568826"/>
    <n v="483.27750846447611"/>
    <n v="598.59624872850293"/>
    <n v="656.29316045094833"/>
    <n v="765.03289269019785"/>
    <n v="813.59570831535132"/>
  </r>
  <r>
    <x v="8"/>
    <s v="POWGEN - REN"/>
    <x v="4"/>
    <s v="CSA"/>
    <s v="LAM"/>
    <n v="128.552732041007"/>
    <n v="128.552732041007"/>
    <n v="130.7870037629724"/>
    <n v="200.68307519263072"/>
    <n v="221.24711234612872"/>
    <n v="272.21753612961663"/>
    <n v="329.13334959973395"/>
    <n v="523.14703425270341"/>
    <n v="559.61319149387259"/>
    <n v="562.33770374579717"/>
    <n v="571.08206880128284"/>
    <n v="571.08206880128284"/>
  </r>
  <r>
    <x v="8"/>
    <s v="POWGEN - REN"/>
    <x v="4"/>
    <s v="EEU"/>
    <s v="EUR"/>
    <n v="23.233964145063801"/>
    <n v="23.233964145063801"/>
    <n v="23.290406496883527"/>
    <n v="30.711529252657737"/>
    <n v="32.009373024949959"/>
    <n v="35.020226871896092"/>
    <n v="42.992586417815382"/>
    <n v="45.11719713390972"/>
    <n v="45.644186372607678"/>
    <n v="48.502674232385864"/>
    <n v="53.060574253895581"/>
    <n v="55.632760896207785"/>
  </r>
  <r>
    <x v="8"/>
    <s v="POWGEN - REN"/>
    <x v="4"/>
    <s v="FSU"/>
    <s v="ASI"/>
    <n v="70.484254749868597"/>
    <n v="70.484254749868597"/>
    <n v="70.484254749868597"/>
    <n v="72.981129910002394"/>
    <n v="98.101441073506294"/>
    <n v="128.35855672275449"/>
    <n v="295.18264659101999"/>
    <n v="295.18264659101999"/>
    <n v="295.18264659101999"/>
    <n v="295.18264659101999"/>
    <n v="354.91665699960902"/>
    <n v="365.44481022245702"/>
  </r>
  <r>
    <x v="8"/>
    <s v="POWGEN - REN"/>
    <x v="4"/>
    <s v="IND"/>
    <s v="ASI"/>
    <n v="31.7851376496791"/>
    <n v="31.7851376496791"/>
    <n v="32.060647731763638"/>
    <n v="63.359359606531157"/>
    <n v="69.306545913241621"/>
    <n v="81.802053186482794"/>
    <n v="127.7533700753235"/>
    <n v="179.21627545655593"/>
    <n v="181.82300514226182"/>
    <n v="184.42973482796774"/>
    <n v="243.6549187167509"/>
    <n v="272.71285056807693"/>
  </r>
  <r>
    <x v="8"/>
    <s v="POWGEN - REN"/>
    <x v="4"/>
    <s v="JPN"/>
    <s v="ASI"/>
    <n v="16.082619712378602"/>
    <n v="16.082619712378602"/>
    <n v="16.125618071759121"/>
    <n v="17.750470328946225"/>
    <n v="18.37653048781948"/>
    <n v="18.819665604385367"/>
    <n v="19.698108122741552"/>
    <n v="21.786987341174807"/>
    <n v="21.786987341174807"/>
    <n v="22.59091950449443"/>
    <n v="23.61696330385195"/>
    <n v="24.559140714752647"/>
  </r>
  <r>
    <x v="8"/>
    <s v="POWGEN - REN"/>
    <x v="4"/>
    <s v="MEA"/>
    <s v="AFR"/>
    <n v="22.4557537336844"/>
    <n v="22.4557537336844"/>
    <n v="22.632820952108439"/>
    <n v="29.949002791713568"/>
    <n v="31.550887591171858"/>
    <n v="34.714927569065892"/>
    <n v="66.490494165681596"/>
    <n v="66.490494165681596"/>
    <n v="66.903581241450652"/>
    <n v="67.721558223479548"/>
    <n v="84.212887551360197"/>
    <n v="85.030864533389092"/>
  </r>
  <r>
    <x v="8"/>
    <s v="POWGEN - REN"/>
    <x v="4"/>
    <s v="MEX"/>
    <s v="LAM"/>
    <n v="8.5625459168226694"/>
    <n v="8.5625459168226694"/>
    <n v="8.574809190961556"/>
    <n v="9.1045745022360496"/>
    <n v="9.3920580598096226"/>
    <n v="9.6466745106108522"/>
    <n v="9.9363126684921745"/>
    <n v="9.9363126684921745"/>
    <n v="9.9363126684921745"/>
    <n v="9.9363126684921745"/>
    <n v="9.9363126684921745"/>
    <n v="9.9363126684921745"/>
  </r>
  <r>
    <x v="8"/>
    <s v="POWGEN - REN"/>
    <x v="4"/>
    <s v="ODA"/>
    <s v="ASI"/>
    <n v="34.404832192626401"/>
    <n v="34.404832192626401"/>
    <n v="34.979142398716419"/>
    <n v="63.857613981738027"/>
    <n v="85.507753847868315"/>
    <n v="104.3998149549503"/>
    <n v="118.4893928435817"/>
    <n v="126.9204545056387"/>
    <n v="126.9204545056387"/>
    <n v="148.48789636213519"/>
    <n v="282.63249889620562"/>
    <n v="286.60792360714578"/>
  </r>
  <r>
    <x v="8"/>
    <s v="POWGEN - REN"/>
    <x v="4"/>
    <s v="SKO"/>
    <s v="ASI"/>
    <n v="1.3091885768261999"/>
    <n v="1.3091885768261999"/>
    <n v="1.3202005113323549"/>
    <n v="1.515596224560452"/>
    <n v="2.2127110820407419"/>
    <n v="2.52261314010789"/>
    <n v="6.6582590215478294"/>
    <n v="6.7916361477728291"/>
    <n v="6.9502455108011221"/>
    <n v="9.7778118929145901"/>
    <n v="11.3168375443278"/>
    <n v="11.78481536957311"/>
  </r>
  <r>
    <x v="8"/>
    <s v="POWGEN - REN"/>
    <x v="4"/>
    <s v="USA"/>
    <s v="NAM"/>
    <n v="77.951632792036406"/>
    <n v="77.951632792036406"/>
    <n v="77.951632792036406"/>
    <n v="85.712203701817543"/>
    <n v="88.587075012210818"/>
    <n v="103.20288760274509"/>
    <n v="240.38294070694241"/>
    <n v="369.86756698579171"/>
    <n v="369.86756698579171"/>
    <n v="369.86756698579171"/>
    <n v="609.14502951156953"/>
    <n v="649.46621015734945"/>
  </r>
  <r>
    <x v="8"/>
    <s v="POWGEN - REN"/>
    <x v="4"/>
    <s v="WEU"/>
    <s v="EUR"/>
    <n v="103.223597460593"/>
    <n v="103.223597460593"/>
    <n v="103.223597460593"/>
    <n v="109.93466454710402"/>
    <n v="114.66484813876173"/>
    <n v="118.0970554251532"/>
    <n v="200.5282653008687"/>
    <n v="209.08127082517419"/>
    <n v="209.08127082517419"/>
    <n v="209.08127082517419"/>
    <n v="209.08127082517419"/>
    <n v="237.16177304954218"/>
  </r>
  <r>
    <x v="8"/>
    <s v=""/>
    <x v="5"/>
    <s v="AFR"/>
    <s v="AFR"/>
    <n v="1.5624442736356601"/>
    <n v="1.5614665641814001"/>
    <n v="2.5011837270890798"/>
    <n v="8.2631775655389781"/>
    <n v="8.073678609042183"/>
    <n v="10.062111235798387"/>
    <n v="34.683874211436937"/>
    <n v="51.737305831926278"/>
    <n v="61.473236631691613"/>
    <n v="72.121290271460538"/>
    <n v="80.185928505493379"/>
    <n v="85.691399998248215"/>
  </r>
  <r>
    <x v="8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8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8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8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8"/>
    <s v=""/>
    <x v="5"/>
    <s v="EEU"/>
    <s v="EUR"/>
    <n v="9.5282389189929599"/>
    <n v="8.8463870004654002"/>
    <n v="7.830122065354324"/>
    <n v="9.09654733813246"/>
    <n v="7.9409276703667198"/>
    <n v="6.7853080026009795"/>
    <n v="8.0241933949115261"/>
    <n v="10.026619110455822"/>
    <n v="9.8517019321389778"/>
    <n v="11.786063759858246"/>
    <n v="11.963082241746003"/>
    <n v="12.041235182472558"/>
  </r>
  <r>
    <x v="8"/>
    <s v=""/>
    <x v="5"/>
    <s v="FSU"/>
    <s v="ASI"/>
    <n v="42.038156419934801"/>
    <n v="39.0298567908021"/>
    <n v="38.943813362614833"/>
    <n v="70.046129203830503"/>
    <n v="64.947587829237904"/>
    <n v="59.849046454645297"/>
    <n v="82.080238363611898"/>
    <n v="57.862730941402582"/>
    <n v="57.091004312260267"/>
    <n v="56.319277683117953"/>
    <n v="40.139029518180429"/>
    <n v="36.241902911919908"/>
  </r>
  <r>
    <x v="8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8"/>
    <s v=""/>
    <x v="5"/>
    <s v="JPN"/>
    <s v="ASI"/>
    <n v="44.861610750477404"/>
    <n v="44.860966450286398"/>
    <n v="43.962789593314383"/>
    <n v="47.4338271399794"/>
    <n v="41.9928468967613"/>
    <n v="39.110099559732987"/>
    <n v="49.097331480953777"/>
    <n v="44.320456928516009"/>
    <n v="44.961228851948036"/>
    <n v="44.560739539414861"/>
    <n v="65.226743795389879"/>
    <n v="61.610181711165119"/>
  </r>
  <r>
    <x v="8"/>
    <s v=""/>
    <x v="5"/>
    <s v="MEA"/>
    <s v="AFR"/>
    <m/>
    <m/>
    <n v="0.66637651187474101"/>
    <n v="4.5326349717969396"/>
    <n v="4.5326349717969396"/>
    <n v="7.9591577879249096"/>
    <n v="25.0992329960904"/>
    <n v="36.540872056585201"/>
    <n v="42.944384755424203"/>
    <n v="50.049243441668899"/>
    <n v="55.419389978213502"/>
    <n v="59.073477183872001"/>
  </r>
  <r>
    <x v="8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8"/>
    <s v=""/>
    <x v="5"/>
    <s v="ODA"/>
    <s v="ASI"/>
    <n v="6.0305785530821998"/>
    <n v="6.0303471318493198"/>
    <n v="10.921132559414151"/>
    <n v="40.465286445844882"/>
    <n v="39.733875820733836"/>
    <n v="39.00246519562279"/>
    <n v="126.81216743411535"/>
    <n v="178.08646225711607"/>
    <n v="177.97575430855483"/>
    <n v="177.86504635999356"/>
    <n v="260.87568211872133"/>
    <n v="276.62381822861704"/>
  </r>
  <r>
    <x v="8"/>
    <s v=""/>
    <x v="5"/>
    <s v="SKO"/>
    <s v="ASI"/>
    <n v="18.4190608077724"/>
    <n v="18.4194364846634"/>
    <n v="19.385603279620639"/>
    <n v="28.550911570141658"/>
    <n v="26.3169805035302"/>
    <n v="24.083049436918731"/>
    <n v="35.20728370811517"/>
    <n v="40.269154045505623"/>
    <n v="42.57227248030847"/>
    <n v="43.433528020790718"/>
    <n v="44.102574741773068"/>
    <n v="44.215937033530615"/>
  </r>
  <r>
    <x v="8"/>
    <s v=""/>
    <x v="5"/>
    <s v="USA"/>
    <s v="NAM"/>
    <n v="105.408462570599"/>
    <n v="105.409077542359"/>
    <n v="104.36282116173791"/>
    <n v="118.67589110239049"/>
    <n v="105.8915672067416"/>
    <n v="93.107243311092788"/>
    <n v="134.9697245112057"/>
    <n v="179.96919856622611"/>
    <n v="178.03413469972156"/>
    <n v="181.386054765008"/>
    <n v="155.56396088999745"/>
    <n v="143.91723489609487"/>
  </r>
  <r>
    <x v="8"/>
    <s v=""/>
    <x v="5"/>
    <s v="WEU"/>
    <s v="EUR"/>
    <n v="137.720006632973"/>
    <n v="127.86460192065699"/>
    <n v="118.1553896311612"/>
    <n v="165.3522656273235"/>
    <n v="148.64907948107259"/>
    <n v="131.94589333482179"/>
    <n v="211.2051817820109"/>
    <n v="191.34310714907289"/>
    <n v="188.81487552486396"/>
    <n v="186.28664390065501"/>
    <n v="160.23033101387605"/>
    <n v="152.7630983726111"/>
  </r>
  <r>
    <x v="8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68.615642829181496"/>
    <n v="114.391414418682"/>
    <n v="143.749496962282"/>
    <n v="182.48429064782999"/>
  </r>
  <r>
    <x v="8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78137563984818503"/>
    <n v="1.79347634860475"/>
    <n v="1.0121007087565701"/>
    <m/>
  </r>
  <r>
    <x v="8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8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8"/>
    <s v=""/>
    <x v="6"/>
    <s v="CSA"/>
    <s v="LAM"/>
    <n v="45.573059360730603"/>
    <n v="45.618284197017132"/>
    <n v="45.618284197017132"/>
    <n v="45.618284197017132"/>
    <n v="30.3820395738204"/>
    <n v="15.1910197869102"/>
    <m/>
    <n v="13.685108324229599"/>
    <n v="13.685108324229599"/>
    <m/>
    <m/>
    <m/>
  </r>
  <r>
    <x v="8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8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8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8"/>
    <s v=""/>
    <x v="6"/>
    <s v="JPN"/>
    <s v="ASI"/>
    <n v="54.542808219178099"/>
    <n v="54.542808219178099"/>
    <n v="54.542808219178099"/>
    <n v="55.260187554540856"/>
    <n v="37.079251481481457"/>
    <n v="19.333877451485503"/>
    <n v="3.56041896887257"/>
    <n v="3.12485692580923"/>
    <m/>
    <m/>
    <m/>
    <m/>
  </r>
  <r>
    <x v="8"/>
    <s v=""/>
    <x v="6"/>
    <s v="MEA"/>
    <s v="AFR"/>
    <n v="42.193185809624197"/>
    <n v="72"/>
    <n v="72"/>
    <n v="72"/>
    <n v="28.128790539749499"/>
    <n v="14.91226138859766"/>
    <n v="2.1738628462301399"/>
    <n v="15.533236724049379"/>
    <n v="22.737178605313982"/>
    <n v="7.2039418812646003"/>
    <n v="2.8147470524652101"/>
    <n v="6.3685373013734603"/>
  </r>
  <r>
    <x v="8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8"/>
    <s v=""/>
    <x v="6"/>
    <s v="ODA"/>
    <s v="ASI"/>
    <n v="25.965981735159801"/>
    <n v="65"/>
    <n v="65"/>
    <n v="65"/>
    <n v="17.310654490106501"/>
    <n v="8.6553272450532699"/>
    <m/>
    <m/>
    <n v="14.819712845474101"/>
    <n v="18.486596691856199"/>
    <n v="3.6668838463820999"/>
    <n v="27.084295910084201"/>
  </r>
  <r>
    <x v="8"/>
    <s v=""/>
    <x v="6"/>
    <s v="SKO"/>
    <s v="ASI"/>
    <n v="9.9372146118721396"/>
    <n v="9.9372146118721396"/>
    <n v="9.9372146118721396"/>
    <n v="9.9372146118721396"/>
    <n v="6.62790885550708"/>
    <n v="3.3155039848830397"/>
    <n v="3.0991142589896301E-3"/>
    <m/>
    <m/>
    <m/>
    <m/>
    <m/>
  </r>
  <r>
    <x v="8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8.8326624660425495"/>
    <n v="8.8326624660425495"/>
    <m/>
    <m/>
  </r>
  <r>
    <x v="8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8"/>
    <s v="POWGEN - REN"/>
    <x v="7"/>
    <s v="AFR"/>
    <s v="AFR"/>
    <n v="0.30422374429223698"/>
    <n v="0.30422374429223698"/>
    <n v="0.30422374429223698"/>
    <n v="0.30382374429223702"/>
    <n v="0.30342374429223701"/>
    <n v="1.9426916026138015"/>
    <n v="12.436056922719146"/>
    <n v="79.606724109429805"/>
    <n v="2802.1156083587048"/>
    <n v="3575.903763814345"/>
    <n v="3950.1633471110949"/>
    <n v="4623.4068640188052"/>
  </r>
  <r>
    <x v="8"/>
    <s v="POWGEN - REN"/>
    <x v="7"/>
    <s v="AUS"/>
    <s v="AUS"/>
    <n v="6.2785388127853904E-3"/>
    <n v="6.2785388127853904E-3"/>
    <n v="2.9999999999999978"/>
    <n v="2.9996000000000032"/>
    <n v="2.9992000000000028"/>
    <n v="19.199032553122663"/>
    <n v="28.73348127117335"/>
    <n v="33.177746523046146"/>
    <n v="48.756615058044801"/>
    <n v="49.158406953868699"/>
    <n v="49.1580069538687"/>
    <n v="49.157606953868701"/>
  </r>
  <r>
    <x v="8"/>
    <s v="POWGEN - REN"/>
    <x v="7"/>
    <s v="CAN"/>
    <s v="NAM"/>
    <n v="9.7031963470319595E-3"/>
    <n v="9.7031963470319612E-3"/>
    <n v="9.7031963470319595E-3"/>
    <n v="3.4825129350364996"/>
    <n v="21.563202181344565"/>
    <n v="136.79785631024717"/>
    <n v="151.33127778434451"/>
    <n v="342.91287934369262"/>
    <n v="342.91247934369352"/>
    <n v="342.91207934369328"/>
    <n v="342.91167934369321"/>
    <n v="501.90038233873696"/>
  </r>
  <r>
    <x v="8"/>
    <s v="POWGEN - REN"/>
    <x v="7"/>
    <s v="CHI"/>
    <s v="ASI"/>
    <m/>
    <n v="0.22"/>
    <n v="7"/>
    <n v="28.012588913277799"/>
    <n v="28.0121889132778"/>
    <n v="179.31345746688351"/>
    <n v="1147.8308820407699"/>
    <n v="3777.5979885875399"/>
    <n v="6773.9597212624258"/>
    <n v="7858.7966827923537"/>
    <n v="8417.9785913320884"/>
    <n v="8417.9781913320949"/>
  </r>
  <r>
    <x v="8"/>
    <s v="POWGEN - REN"/>
    <x v="7"/>
    <s v="CSA"/>
    <s v="LAM"/>
    <m/>
    <m/>
    <n v="5.6260603980782399E-2"/>
    <n v="5.6260603980782399E-2"/>
    <n v="5.5860603980782401E-2"/>
    <n v="0.35797775740949001"/>
    <n v="2.29190554371021"/>
    <n v="14.6714630768729"/>
    <n v="3372.1695338948111"/>
    <n v="3575.92331837151"/>
    <n v="3623.6387159736119"/>
    <n v="3623.6383159736101"/>
  </r>
  <r>
    <x v="8"/>
    <s v="POWGEN - REN"/>
    <x v="7"/>
    <s v="EEU"/>
    <s v="EUR"/>
    <m/>
    <m/>
    <n v="2"/>
    <n v="6.8985707277525901"/>
    <n v="6.898170727752591"/>
    <n v="44.157323543220997"/>
    <n v="208.44995224281982"/>
    <n v="212.0179545952613"/>
    <n v="212.01755459526149"/>
    <n v="212.01715459526127"/>
    <n v="219.91678698419909"/>
    <n v="227.81641937313697"/>
  </r>
  <r>
    <x v="8"/>
    <s v="POWGEN - REN"/>
    <x v="7"/>
    <s v="FSU"/>
    <s v="ASI"/>
    <m/>
    <m/>
    <m/>
    <m/>
    <m/>
    <n v="4.0000000000000002E-4"/>
    <n v="2.96050047387605E-3"/>
    <n v="1.9350907165674801E-2"/>
    <n v="104.475419904403"/>
    <n v="104.475019904403"/>
    <n v="104.474619904403"/>
    <n v="104.474219904403"/>
  </r>
  <r>
    <x v="8"/>
    <s v="POWGEN - REN"/>
    <x v="7"/>
    <s v="IND"/>
    <s v="ASI"/>
    <m/>
    <n v="0.14000000000000001"/>
    <n v="0.32831530542210002"/>
    <n v="4.9995849999999997"/>
    <n v="4.9991849999999998"/>
    <n v="32.001438903735114"/>
    <n v="204.8496486943238"/>
    <n v="1311.2944563878971"/>
    <n v="2703.7374990981389"/>
    <n v="3522.9813200618009"/>
    <n v="4133.7649671989329"/>
    <n v="4311.825850168615"/>
  </r>
  <r>
    <x v="8"/>
    <s v="POWGEN - REN"/>
    <x v="7"/>
    <s v="JPN"/>
    <s v="ASI"/>
    <m/>
    <n v="2.15"/>
    <n v="7"/>
    <n v="7"/>
    <n v="6.9995999999999992"/>
    <n v="44.806597792357103"/>
    <n v="262.3918260097646"/>
    <n v="262.39142600976459"/>
    <n v="262.391026009764"/>
    <n v="262.39062600976422"/>
    <n v="262.39022600976421"/>
    <n v="262.3898260097647"/>
  </r>
  <r>
    <x v="8"/>
    <s v="POWGEN - REN"/>
    <x v="7"/>
    <s v="MEA"/>
    <s v="AFR"/>
    <n v="5.7077625570776296E-4"/>
    <n v="5.7077625570776263E-4"/>
    <n v="0.11252120796156452"/>
    <n v="0.11244162473558139"/>
    <n v="0.11204162473558195"/>
    <n v="0.7176065830732512"/>
    <n v="4.5939799900390801"/>
    <n v="29.407619853680501"/>
    <n v="1263.0335549348949"/>
    <n v="1402.1867766282951"/>
    <n v="1703.8211376706849"/>
    <n v="2190.8423013254951"/>
  </r>
  <r>
    <x v="8"/>
    <s v="POWGEN - REN"/>
    <x v="7"/>
    <s v="MEX"/>
    <s v="LAM"/>
    <m/>
    <m/>
    <n v="5.6260603980782399E-2"/>
    <n v="5.6260603980782399E-2"/>
    <n v="5.5860603980782401E-2"/>
    <n v="0.35797775740949001"/>
    <n v="0.35757775740948999"/>
    <n v="0.35717775740948998"/>
    <n v="0.35677775740949003"/>
    <n v="0.35637775740949001"/>
    <n v="0.35597775740949"/>
    <n v="0.35557775740948999"/>
  </r>
  <r>
    <x v="8"/>
    <s v="POWGEN - REN"/>
    <x v="7"/>
    <s v="ODA"/>
    <s v="ASI"/>
    <m/>
    <m/>
    <m/>
    <m/>
    <m/>
    <n v="4.0000000000000002E-4"/>
    <n v="2.96050047387605E-3"/>
    <n v="1.9350907165674801E-2"/>
    <n v="1093.137153906313"/>
    <n v="1820.5830307860349"/>
    <n v="2418.1413507397751"/>
    <n v="2534.7146873737152"/>
  </r>
  <r>
    <x v="8"/>
    <s v="POWGEN - REN"/>
    <x v="7"/>
    <s v="SKO"/>
    <s v="ASI"/>
    <n v="5.7077625570776296E-4"/>
    <n v="0.44999999999999996"/>
    <n v="0.69362388469457847"/>
    <n v="0.69354430146859536"/>
    <n v="0.69314430146859529"/>
    <n v="4.4373907809370561"/>
    <n v="28.405252993406421"/>
    <n v="181.82955937546592"/>
    <n v="250.0407615718058"/>
    <n v="251.3047337509247"/>
    <n v="277.26337002371162"/>
    <n v="277.26297002371149"/>
  </r>
  <r>
    <x v="8"/>
    <s v="POWGEN - REN"/>
    <x v="7"/>
    <s v="USA"/>
    <s v="NAM"/>
    <n v="0.24931506849315099"/>
    <n v="1.1499999999999999"/>
    <n v="7.9999999999999973"/>
    <n v="9.999569999999995"/>
    <n v="9.9991699999999888"/>
    <n v="64.00759880841801"/>
    <n v="409.72911770155633"/>
    <n v="2524.8486447899113"/>
    <n v="2787.6565481611278"/>
    <n v="2787.6561481611207"/>
    <n v="2787.6557481611235"/>
    <n v="2787.65534816113"/>
  </r>
  <r>
    <x v="8"/>
    <s v="POWGEN - REN"/>
    <x v="7"/>
    <s v="WEU"/>
    <s v="EUR"/>
    <n v="0.75811872146118697"/>
    <n v="9.5"/>
    <n v="68"/>
    <n v="81.723762805050171"/>
    <n v="86.823496975278857"/>
    <n v="555.77941287194346"/>
    <n v="1252.706863219252"/>
    <n v="1684.3982872460319"/>
    <n v="1972.8222563346299"/>
    <n v="1972.8218563346279"/>
    <n v="1972.8214563346371"/>
    <n v="1972.8210563346352"/>
  </r>
  <r>
    <x v="8"/>
    <s v="POWGEN - REN"/>
    <x v="8"/>
    <s v="AFR"/>
    <s v="AFR"/>
    <m/>
    <m/>
    <m/>
    <m/>
    <m/>
    <n v="4.0000000000000002E-4"/>
    <n v="2.96050047387605E-3"/>
    <n v="1.9350907165674801E-2"/>
    <n v="1.89509071656748E-2"/>
    <n v="1.8550907165674799E-2"/>
    <n v="1.8150907165674801E-2"/>
    <n v="1.77509071656748E-2"/>
  </r>
  <r>
    <x v="8"/>
    <s v="POWGEN - REN"/>
    <x v="8"/>
    <s v="AUS"/>
    <s v="AUS"/>
    <m/>
    <m/>
    <m/>
    <n v="1.599994E-3"/>
    <n v="1.599994E-3"/>
    <n v="8.9709589425840603E-4"/>
    <n v="4.9709589425840596E-4"/>
    <n v="4.9709589425840596E-4"/>
    <n v="2.78715223802043E-4"/>
    <m/>
    <m/>
    <m/>
  </r>
  <r>
    <x v="8"/>
    <s v="POWGEN - REN"/>
    <x v="8"/>
    <s v="CHI"/>
    <s v="ASI"/>
    <m/>
    <m/>
    <m/>
    <n v="4.9599850000000001E-2"/>
    <n v="4.9599850000000001E-2"/>
    <n v="0.31790109857295301"/>
    <n v="2.0353647838544102"/>
    <n v="13.0292812339246"/>
    <n v="333.33473333333302"/>
    <n v="388.890455555556"/>
    <n v="388.89005555555599"/>
    <n v="388.88965555555598"/>
  </r>
  <r>
    <x v="8"/>
    <s v="POWGEN - REN"/>
    <x v="8"/>
    <s v="EEU"/>
    <s v="EUR"/>
    <n v="11.1111111111111"/>
    <n v="11.1111111111111"/>
    <n v="11.1111111111111"/>
    <n v="11.110711111111099"/>
    <n v="11.1103111111111"/>
    <n v="11.1095111099111"/>
    <n v="11.109111109911099"/>
    <n v="11.1087111099111"/>
    <n v="11.108311109911099"/>
    <n v="11.1079111099111"/>
    <n v="11.107511109911099"/>
    <n v="11.1071111099111"/>
  </r>
  <r>
    <x v="8"/>
    <s v="POWGEN - REN"/>
    <x v="8"/>
    <s v="IND"/>
    <s v="ASI"/>
    <m/>
    <m/>
    <m/>
    <m/>
    <m/>
    <n v="4.0000000000000002E-4"/>
    <n v="2.96050047387605E-3"/>
    <n v="1.9350907165674801E-2"/>
    <n v="230.36510921455499"/>
    <n v="230.36470921455501"/>
    <n v="230.36430921455499"/>
    <n v="230.36390921455501"/>
  </r>
  <r>
    <x v="8"/>
    <s v="POWGEN - REN"/>
    <x v="8"/>
    <s v="MEA"/>
    <s v="AFR"/>
    <m/>
    <m/>
    <m/>
    <m/>
    <m/>
    <n v="4.0000000000000002E-4"/>
    <n v="2.96050047387605E-3"/>
    <n v="1.9350907165674801E-2"/>
    <n v="177.11134147977799"/>
    <n v="177.11094147977801"/>
    <n v="177.11054147977799"/>
    <n v="182.14380774574701"/>
  </r>
  <r>
    <x v="8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USA"/>
    <s v="NAM"/>
    <n v="0.1"/>
    <n v="9.9999999999999978E-2"/>
    <n v="0.1"/>
    <n v="9.9599999999999994E-2"/>
    <n v="9.920000000000001E-2"/>
    <n v="0.63540411752126114"/>
    <n v="0.63500411752126096"/>
    <n v="0.634604117521261"/>
    <n v="0.63420411752126105"/>
    <n v="0.63380411752126098"/>
    <n v="0.63340411752126102"/>
    <n v="0.63300411752126096"/>
  </r>
  <r>
    <x v="8"/>
    <s v="POWGEN - REN"/>
    <x v="8"/>
    <s v="WEU"/>
    <s v="EUR"/>
    <n v="1.2999999999999999E-2"/>
    <n v="1.2999999999999968E-2"/>
    <n v="1.038400000000002"/>
    <n v="1.7995946000000003"/>
    <n v="1.7991945999999968"/>
    <n v="1.7983945988000034"/>
    <n v="1.7979945987999999"/>
    <n v="1.7975945987999999"/>
    <n v="1.7971945988"/>
    <n v="1.7967945988"/>
    <n v="1.7963945988000001"/>
    <n v="1.7959945987999999"/>
  </r>
  <r>
    <x v="8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8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8"/>
    <s v="POWGEN - REN"/>
    <x v="10"/>
    <s v="AFR"/>
    <s v="AFR"/>
    <n v="0.47488584474885798"/>
    <n v="1.0413832775112302"/>
    <n v="1"/>
    <n v="1.34232322896804"/>
    <n v="2.186903095064586"/>
    <n v="13.999316028084724"/>
    <n v="89.613538309628794"/>
    <n v="573.63916826878597"/>
    <n v="1344.18829921266"/>
    <n v="1753.16239866757"/>
    <n v="2141.7453003975602"/>
    <n v="2633.50474175505"/>
  </r>
  <r>
    <x v="8"/>
    <s v="POWGEN - REN"/>
    <x v="10"/>
    <s v="AUS"/>
    <s v="AUS"/>
    <n v="0.85445205479452002"/>
    <n v="3.074460055810472"/>
    <n v="3.0000000000000018"/>
    <n v="2.8808639107032499"/>
    <n v="4.6930237446215664"/>
    <n v="30.041623805037702"/>
    <n v="76.891819206146707"/>
    <n v="90.1818828697714"/>
    <n v="90.234948335563899"/>
    <n v="98.001260193136105"/>
    <n v="104.906938295298"/>
    <n v="111.324527189821"/>
  </r>
  <r>
    <x v="8"/>
    <s v="POWGEN - REN"/>
    <x v="10"/>
    <s v="CAN"/>
    <s v="NAM"/>
    <n v="0.83961187214611899"/>
    <n v="6.0731668283882403"/>
    <n v="5.9999999999999964"/>
    <n v="5.8829330745788058"/>
    <n v="9.5830780748727147"/>
    <n v="61.344089879757057"/>
    <n v="194.29910218362099"/>
    <n v="416.62176263376"/>
    <n v="508.28656518727098"/>
    <n v="602.90387306787204"/>
    <n v="696.87581646240699"/>
    <n v="680.255460060372"/>
  </r>
  <r>
    <x v="8"/>
    <s v="POWGEN - REN"/>
    <x v="10"/>
    <s v="CHI"/>
    <s v="ASI"/>
    <m/>
    <n v="44.223670504200001"/>
    <n v="44.223670504200001"/>
    <n v="151.19135805839201"/>
    <n v="246.2751907565"/>
    <n v="948.52978072674296"/>
    <n v="914.03372749961795"/>
    <n v="2323.0414382778899"/>
    <n v="4165.6600785097698"/>
    <n v="4887.9789416235699"/>
    <n v="6361.0152624708098"/>
    <n v="7360.9777441347796"/>
  </r>
  <r>
    <x v="8"/>
    <s v="POWGEN - REN"/>
    <x v="10"/>
    <s v="CSA"/>
    <s v="LAM"/>
    <n v="0.212899543378995"/>
    <n v="4.0185528395573185"/>
    <n v="4"/>
    <n v="12.09842181524254"/>
    <n v="19.707454287335594"/>
    <n v="126.15276510403335"/>
    <n v="308.49132970190902"/>
    <n v="568.95791251106004"/>
    <n v="1897.0076602785789"/>
    <n v="2283.2940415535491"/>
    <n v="2672.1302518838702"/>
    <n v="3055.3093081972002"/>
  </r>
  <r>
    <x v="8"/>
    <s v="POWGEN - REN"/>
    <x v="10"/>
    <s v="EEU"/>
    <s v="EUR"/>
    <n v="9.4748858447488593E-2"/>
    <n v="0.39744615456918853"/>
    <n v="3.0747800054974381"/>
    <n v="3.0615691899842377"/>
    <n v="1.5116727805037886"/>
    <n v="9.6769971770636793"/>
    <n v="61.945289643921903"/>
    <n v="230.81984194189201"/>
    <n v="504.971372805116"/>
    <n v="629.24860226181397"/>
    <n v="713.73869893368897"/>
    <n v="843.88175447667697"/>
  </r>
  <r>
    <x v="8"/>
    <s v="POWGEN - REN"/>
    <x v="10"/>
    <s v="FSU"/>
    <s v="ASI"/>
    <n v="8.3904109589041098E-2"/>
    <n v="8.0979426034160903E-2"/>
    <n v="7.3667717146960507E-2"/>
    <n v="6.19689829274397E-2"/>
    <n v="4.1312655284959802E-2"/>
    <n v="0.26485268358554387"/>
    <n v="1.69578855457032"/>
    <n v="10.855568493927301"/>
    <n v="383.62111535854302"/>
    <n v="480.38668900947403"/>
    <n v="614.482243924508"/>
    <n v="801.44308530154797"/>
  </r>
  <r>
    <x v="8"/>
    <s v="POWGEN - REN"/>
    <x v="10"/>
    <s v="IND"/>
    <s v="ASI"/>
    <n v="3.4041095890410999"/>
    <n v="18.29664647485215"/>
    <n v="18.000000000000011"/>
    <n v="20.790970868945301"/>
    <n v="33.866700733911401"/>
    <n v="216.78965819449689"/>
    <n v="275.32174508690701"/>
    <n v="1103.20484505024"/>
    <n v="1634.24709395488"/>
    <n v="2532.29884209079"/>
    <n v="3925.00723550675"/>
    <n v="4505.0121840696602"/>
  </r>
  <r>
    <x v="8"/>
    <s v="POWGEN - REN"/>
    <x v="10"/>
    <s v="JPN"/>
    <s v="ASI"/>
    <n v="3.4246575342465799E-3"/>
    <n v="1.533305282695272"/>
    <n v="3.0000000000000049"/>
    <n v="2.9995225006441064"/>
    <n v="0.8417736238278235"/>
    <n v="5.3888044067687586"/>
    <n v="34.495490592891898"/>
    <n v="220.81470002421699"/>
    <n v="458.58639633355699"/>
    <n v="508.16309396050201"/>
    <n v="544.38682974159497"/>
    <n v="594.11651351868704"/>
  </r>
  <r>
    <x v="8"/>
    <s v="POWGEN - REN"/>
    <x v="10"/>
    <s v="MEA"/>
    <s v="AFR"/>
    <n v="3.1963470319634701E-2"/>
    <n v="3.0849305155870799E-2"/>
    <n v="2.8063892246461102E-2"/>
    <n v="3.4732435683865757"/>
    <n v="5.6579477860342005"/>
    <n v="36.218344968266337"/>
    <n v="156.639908545444"/>
    <n v="442.05899064769199"/>
    <n v="650.83376124880704"/>
    <n v="838.44312789192998"/>
    <n v="1306.88561557359"/>
    <n v="1918.43735545959"/>
  </r>
  <r>
    <x v="8"/>
    <s v="POWGEN - REN"/>
    <x v="10"/>
    <s v="MEX"/>
    <s v="LAM"/>
    <n v="2.85388127853881E-3"/>
    <n v="9.251440224605989E-2"/>
    <n v="0.14706508226486262"/>
    <n v="0.74614237068687295"/>
    <n v="1.2157872984228313"/>
    <n v="7.7829598843603565"/>
    <n v="49.821081180157499"/>
    <n v="74.053808678408799"/>
    <n v="86.089994894628006"/>
    <n v="101.20045754306901"/>
    <n v="114.08023277743099"/>
    <n v="124.747704363547"/>
  </r>
  <r>
    <x v="8"/>
    <s v="POWGEN - REN"/>
    <x v="10"/>
    <s v="ODA"/>
    <s v="ASI"/>
    <n v="1.14155251141553E-3"/>
    <n v="1.10176089842396E-3"/>
    <n v="1.0022818659450399E-3"/>
    <n v="7.1817959596455081"/>
    <n v="11.698788849278552"/>
    <n v="74.887285980883831"/>
    <n v="479.372728103361"/>
    <n v="1366.64225583544"/>
    <n v="1921.02468506336"/>
    <n v="2357.6421098733699"/>
    <n v="2816.2102088728002"/>
    <n v="3359.8284312719902"/>
  </r>
  <r>
    <x v="8"/>
    <s v="POWGEN - REN"/>
    <x v="10"/>
    <s v="SKO"/>
    <s v="ASI"/>
    <n v="7.1347031963470295E-2"/>
    <n v="0.27286005615149728"/>
    <n v="0.45032458382156498"/>
    <n v="0.44037668057367318"/>
    <n v="0.1406802159028781"/>
    <n v="0.90092939871076105"/>
    <n v="5.7674753808194303"/>
    <n v="36.919458614141497"/>
    <n v="327.42911634756399"/>
    <n v="368.07615370403897"/>
    <n v="463.84453708591502"/>
    <n v="529.26392649218803"/>
  </r>
  <r>
    <x v="8"/>
    <s v="POWGEN - REN"/>
    <x v="10"/>
    <s v="USA"/>
    <s v="NAM"/>
    <n v="10.206050228310501"/>
    <n v="44.194091604412293"/>
    <n v="60.000000000000028"/>
    <n v="58.576972336195603"/>
    <n v="95.4161154913198"/>
    <n v="480.8837112076244"/>
    <n v="748.58880450200297"/>
    <n v="2103.9611413561502"/>
    <n v="1776.37918592192"/>
    <n v="2105.7233932949498"/>
    <n v="2469.0371819228199"/>
    <n v="2837.7041923952502"/>
  </r>
  <r>
    <x v="8"/>
    <s v="POWGEN - REN"/>
    <x v="10"/>
    <s v="WEU"/>
    <s v="EUR"/>
    <n v="38.453767123287697"/>
    <n v="94.437366743860295"/>
    <n v="100"/>
    <n v="94.638398482290199"/>
    <n v="49.124838289923602"/>
    <n v="314.46082930108463"/>
    <n v="1093.37627770007"/>
    <n v="1968.7679761597601"/>
    <n v="2015.9557500389401"/>
    <n v="2359.2166526380101"/>
    <n v="2702.9490041225099"/>
    <n v="3051.943173975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C1ED6-EB36-43B2-BFA9-C2146E1CA9C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" firstHeaderRow="0" firstDataRow="1" firstDataCol="1" rowPageCount="1" colPageCount="1"/>
  <pivotFields count="1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14">
        <item h="1" x="0"/>
        <item h="1" x="11"/>
        <item h="1" x="1"/>
        <item h="1" x="2"/>
        <item h="1" x="12"/>
        <item h="1" x="3"/>
        <item h="1" x="4"/>
        <item h="1" x="5"/>
        <item h="1"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2012" fld="7" baseField="0" baseItem="0"/>
    <dataField name="Sum of 2020" fld="8" baseField="0" baseItem="0"/>
    <dataField name="Sum of 2030" fld="9" baseField="0" baseItem="0"/>
    <dataField name="Sum of 2040" fld="10" baseField="0" baseItem="0"/>
    <dataField name="Sum of 2050" fld="11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1">
  <a:themeElements>
    <a:clrScheme name="New PPT Colours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data.worldbank.org/indicator/FP.CPI.TOTL.ZG?page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7" Type="http://schemas.openxmlformats.org/officeDocument/2006/relationships/printerSettings" Target="../printerSettings/printerSettings33.bin"/><Relationship Id="rId2" Type="http://schemas.openxmlformats.org/officeDocument/2006/relationships/hyperlink" Target="https://www.iea.org/statistics/resources/unitconverter/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iea.org/statistics/resources/unitconverter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://resourceirena.irena.org/gateway/dashboard/index.html?topic=4&amp;subTopic=5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../../../../../../../../:x:/r/sites/projects/data/Shared%20Documents/ETPs/ETP%202017/ETP2017_transport_summary.xlsx?d=wddd3c3ed73a74ef1acd40fa10544e841&amp;csf=1&amp;e=UI3vyU" TargetMode="External"/><Relationship Id="rId4" Type="http://schemas.openxmlformats.org/officeDocument/2006/relationships/comments" Target="../comments3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../../../../../../../../:x:/r/sites/projects/data/Shared%20Documents/ETPs/ETP%202017/ETP2017_buildings_summary.xlsx?d=w8283de052ea64ce78178145dcafb63e4&amp;csf=1&amp;e=ocQUfe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webstore.iea.org/world-energy-balances-2017-overview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www.iea.org/weo2017/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www.iea.org/weo2017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www.iea.org/weo2017/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webstore.iea.org/co2-emissions-from-fuel-combustion-overview-2017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../../../../../../../../:x:/r/sites/projects/171211HSB/Shared%20Documents/5%20-%20data/Scenarios/180502%20TIAM%20scenario%20carbon%20price%20analysis.xlsx?d=wce2cc64049f04629b8ce49a9800bf5fd&amp;csf=1&amp;e=WwHscN" TargetMode="External"/><Relationship Id="rId4" Type="http://schemas.openxmlformats.org/officeDocument/2006/relationships/comments" Target="../comments3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www.bp.com/en/global/corporate/energy-economics/energy-outlook.html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https://www.iea.org/publications/freepublications/publication/GlobalEVOutlook2017.pdf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https://www.iea.org/weo20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33"/>
  <sheetViews>
    <sheetView workbookViewId="0"/>
    <sheetView workbookViewId="1"/>
  </sheetViews>
  <sheetFormatPr defaultColWidth="8.5546875" defaultRowHeight="14.4" x14ac:dyDescent="0.3"/>
  <cols>
    <col min="1" max="1" width="19.44140625" style="42" customWidth="1"/>
    <col min="2" max="6" width="25.5546875" style="41" customWidth="1"/>
    <col min="7" max="7" width="41.44140625" style="41" bestFit="1" customWidth="1"/>
    <col min="8" max="10" width="25.5546875" style="41" customWidth="1"/>
    <col min="11" max="18" width="15.5546875" style="41" customWidth="1"/>
    <col min="19" max="16384" width="8.5546875" style="41"/>
  </cols>
  <sheetData>
    <row r="1" spans="1:7" s="5" customFormat="1" ht="49.5" customHeight="1" x14ac:dyDescent="0.3">
      <c r="A1" s="5" t="s">
        <v>0</v>
      </c>
    </row>
    <row r="2" spans="1:7" s="2" customFormat="1" ht="14.85" customHeight="1" x14ac:dyDescent="0.3">
      <c r="A2" s="55" t="s">
        <v>1</v>
      </c>
    </row>
    <row r="3" spans="1:7" s="4" customFormat="1" ht="14.85" customHeight="1" x14ac:dyDescent="0.3">
      <c r="A3" s="3" t="s">
        <v>2</v>
      </c>
      <c r="B3" s="4" t="s">
        <v>3</v>
      </c>
    </row>
    <row r="4" spans="1:7" s="4" customFormat="1" ht="14.85" customHeight="1" x14ac:dyDescent="0.3">
      <c r="A4" s="3" t="s">
        <v>4</v>
      </c>
      <c r="B4" s="4" t="s">
        <v>5</v>
      </c>
    </row>
    <row r="5" spans="1:7" s="4" customFormat="1" ht="14.85" customHeight="1" x14ac:dyDescent="0.3">
      <c r="A5" s="3" t="s">
        <v>6</v>
      </c>
      <c r="B5" s="4" t="s">
        <v>7</v>
      </c>
    </row>
    <row r="6" spans="1:7" s="4" customFormat="1" ht="14.85" customHeight="1" x14ac:dyDescent="0.3">
      <c r="A6" s="3" t="s">
        <v>8</v>
      </c>
      <c r="B6" s="4" t="s">
        <v>9</v>
      </c>
    </row>
    <row r="7" spans="1:7" s="4" customFormat="1" ht="14.85" customHeight="1" x14ac:dyDescent="0.3">
      <c r="A7" s="3" t="s">
        <v>10</v>
      </c>
    </row>
    <row r="8" spans="1:7" s="4" customFormat="1" ht="14.25" customHeight="1" x14ac:dyDescent="0.3">
      <c r="A8" s="3" t="s">
        <v>11</v>
      </c>
      <c r="B8" s="21">
        <v>43216</v>
      </c>
      <c r="C8" s="21"/>
    </row>
    <row r="9" spans="1:7" s="22" customFormat="1" ht="81.599999999999994" customHeight="1" x14ac:dyDescent="0.3">
      <c r="A9" s="54" t="s">
        <v>12</v>
      </c>
      <c r="B9" s="676" t="s">
        <v>13</v>
      </c>
      <c r="C9" s="677"/>
      <c r="D9" s="677"/>
      <c r="E9" s="677"/>
    </row>
    <row r="10" spans="1:7" s="1" customFormat="1" x14ac:dyDescent="0.3"/>
    <row r="11" spans="1:7" s="1" customFormat="1" x14ac:dyDescent="0.3">
      <c r="A11" s="10" t="s">
        <v>14</v>
      </c>
      <c r="B11" s="40"/>
      <c r="C11" s="40"/>
      <c r="D11" s="40"/>
      <c r="E11" s="40"/>
      <c r="F11" s="40"/>
      <c r="G11" s="40"/>
    </row>
    <row r="12" spans="1:7" s="49" customFormat="1" ht="14.85" customHeight="1" x14ac:dyDescent="0.3">
      <c r="A12" s="49" t="s">
        <v>15</v>
      </c>
      <c r="B12" s="50" t="s">
        <v>16</v>
      </c>
      <c r="C12" s="50" t="s">
        <v>17</v>
      </c>
      <c r="D12" s="50" t="s">
        <v>18</v>
      </c>
    </row>
    <row r="13" spans="1:7" s="13" customFormat="1" ht="14.85" customHeight="1" x14ac:dyDescent="0.3">
      <c r="A13" s="12"/>
    </row>
    <row r="14" spans="1:7" s="15" customFormat="1" ht="14.85" customHeight="1" x14ac:dyDescent="0.3">
      <c r="A14" s="14"/>
    </row>
    <row r="15" spans="1:7" s="15" customFormat="1" ht="14.85" customHeight="1" x14ac:dyDescent="0.3">
      <c r="A15" s="14"/>
    </row>
    <row r="16" spans="1:7" s="15" customFormat="1" ht="14.85" customHeight="1" x14ac:dyDescent="0.3">
      <c r="A16" s="14"/>
    </row>
    <row r="17" spans="1:6" s="51" customFormat="1" ht="14.85" customHeight="1" x14ac:dyDescent="0.3">
      <c r="A17" s="51" t="s">
        <v>19</v>
      </c>
      <c r="B17" s="52" t="s">
        <v>16</v>
      </c>
      <c r="C17" s="52" t="s">
        <v>17</v>
      </c>
      <c r="D17" s="52" t="s">
        <v>18</v>
      </c>
    </row>
    <row r="18" spans="1:6" s="18" customFormat="1" ht="14.85" customHeight="1" x14ac:dyDescent="0.3">
      <c r="A18" s="17"/>
    </row>
    <row r="19" spans="1:6" s="20" customFormat="1" ht="14.85" customHeight="1" x14ac:dyDescent="0.3">
      <c r="A19" s="19"/>
    </row>
    <row r="20" spans="1:6" s="20" customFormat="1" ht="14.85" customHeight="1" x14ac:dyDescent="0.3">
      <c r="A20" s="19"/>
    </row>
    <row r="21" spans="1:6" s="20" customFormat="1" ht="14.85" customHeight="1" x14ac:dyDescent="0.3">
      <c r="A21" s="19"/>
    </row>
    <row r="22" spans="1:6" s="20" customFormat="1" ht="14.85" customHeight="1" x14ac:dyDescent="0.3">
      <c r="A22" s="19"/>
    </row>
    <row r="23" spans="1:6" s="29" customFormat="1" ht="14.85" customHeight="1" x14ac:dyDescent="0.3">
      <c r="A23" s="29" t="s">
        <v>20</v>
      </c>
      <c r="B23" s="53" t="s">
        <v>21</v>
      </c>
      <c r="C23" s="53" t="s">
        <v>22</v>
      </c>
      <c r="D23" s="53" t="s">
        <v>23</v>
      </c>
      <c r="E23" s="53" t="s">
        <v>24</v>
      </c>
      <c r="F23" s="53" t="s">
        <v>18</v>
      </c>
    </row>
    <row r="24" spans="1:6" s="7" customFormat="1" ht="14.85" customHeight="1" x14ac:dyDescent="0.3">
      <c r="A24" s="6"/>
      <c r="B24" s="28"/>
      <c r="C24" s="28"/>
      <c r="D24" s="28"/>
      <c r="E24" s="28"/>
      <c r="F24" s="28"/>
    </row>
    <row r="25" spans="1:6" s="9" customFormat="1" ht="14.85" customHeight="1" x14ac:dyDescent="0.3">
      <c r="A25" s="8"/>
      <c r="D25" s="7" t="str">
        <f ca="1">IFERROR(INDIRECT(A25,'R3. TIAM CO2 emissions'!$F$6)," ")</f>
        <v xml:space="preserve"> </v>
      </c>
      <c r="E25" s="7" t="str">
        <f ca="1">IFERROR(INDIRECT(B25,'R3. TIAM CO2 emissions'!$F$7)," ")</f>
        <v xml:space="preserve"> </v>
      </c>
    </row>
    <row r="26" spans="1:6" s="9" customFormat="1" ht="14.85" customHeight="1" x14ac:dyDescent="0.3">
      <c r="A26" s="8"/>
      <c r="D26" s="7" t="str">
        <f ca="1">IFERROR(INDIRECT(A26,'R3. TIAM CO2 emissions'!$F$6)," ")</f>
        <v xml:space="preserve"> </v>
      </c>
      <c r="E26" s="7" t="str">
        <f ca="1">IFERROR(INDIRECT(B26,'R3. TIAM CO2 emissions'!$F$7)," ")</f>
        <v xml:space="preserve"> </v>
      </c>
    </row>
    <row r="27" spans="1:6" s="9" customFormat="1" ht="14.85" customHeight="1" x14ac:dyDescent="0.3">
      <c r="A27" s="8"/>
      <c r="D27" s="7" t="str">
        <f ca="1">IFERROR(INDIRECT(A27,'R3. TIAM CO2 emissions'!$F$6)," ")</f>
        <v xml:space="preserve"> </v>
      </c>
      <c r="E27" s="7" t="str">
        <f ca="1">IFERROR(INDIRECT(B27,'R3. TIAM CO2 emissions'!$F$7)," ")</f>
        <v xml:space="preserve"> </v>
      </c>
    </row>
    <row r="28" spans="1:6" x14ac:dyDescent="0.3">
      <c r="A28" s="11"/>
    </row>
    <row r="29" spans="1:6" s="675" customFormat="1" ht="14.85" customHeight="1" x14ac:dyDescent="0.3">
      <c r="A29" s="675" t="s">
        <v>25</v>
      </c>
    </row>
    <row r="30" spans="1:6" s="24" customFormat="1" ht="14.85" customHeight="1" x14ac:dyDescent="0.3">
      <c r="A30" s="23" t="s">
        <v>26</v>
      </c>
      <c r="B30" s="24" t="s">
        <v>27</v>
      </c>
      <c r="C30" s="24" t="s">
        <v>28</v>
      </c>
    </row>
    <row r="31" spans="1:6" s="26" customFormat="1" ht="14.85" customHeight="1" x14ac:dyDescent="0.3">
      <c r="A31" s="25"/>
      <c r="D31" s="24"/>
      <c r="E31" s="24"/>
    </row>
    <row r="32" spans="1:6" s="26" customFormat="1" ht="14.85" customHeight="1" x14ac:dyDescent="0.3">
      <c r="A32" s="25"/>
      <c r="D32" s="24"/>
      <c r="E32" s="24"/>
    </row>
    <row r="33" spans="1:5" s="26" customFormat="1" ht="14.85" customHeight="1" x14ac:dyDescent="0.3">
      <c r="A33" s="25"/>
      <c r="D33" s="24"/>
      <c r="E33" s="24"/>
    </row>
  </sheetData>
  <mergeCells count="2">
    <mergeCell ref="A29:XFD29"/>
    <mergeCell ref="B9:E9"/>
  </mergeCells>
  <conditionalFormatting sqref="B24:E24">
    <cfRule type="expression" dxfId="209" priority="1">
      <formula>_xlfn.ISFORMULA(B24)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E103"/>
  <sheetViews>
    <sheetView workbookViewId="0"/>
    <sheetView workbookViewId="1"/>
  </sheetViews>
  <sheetFormatPr defaultColWidth="9.44140625" defaultRowHeight="14.4" x14ac:dyDescent="0.3"/>
  <cols>
    <col min="1" max="1" width="9.44140625" style="39"/>
    <col min="2" max="2" width="46.44140625" style="39" customWidth="1"/>
    <col min="3" max="3" width="18.5546875" style="39" customWidth="1"/>
    <col min="4" max="4" width="19" style="39" customWidth="1"/>
    <col min="5" max="5" width="49.44140625" style="39" customWidth="1"/>
    <col min="6" max="16384" width="9.44140625" style="39"/>
  </cols>
  <sheetData>
    <row r="1" spans="1:5" s="5" customFormat="1" ht="49.5" customHeight="1" x14ac:dyDescent="0.3">
      <c r="A1" s="5" t="s">
        <v>29</v>
      </c>
    </row>
    <row r="3" spans="1:5" customFormat="1" x14ac:dyDescent="0.3">
      <c r="A3" s="38" t="s">
        <v>30</v>
      </c>
      <c r="B3" s="36" t="s">
        <v>31</v>
      </c>
      <c r="C3" s="37" t="s">
        <v>32</v>
      </c>
      <c r="D3" s="36" t="s">
        <v>33</v>
      </c>
      <c r="E3" s="36" t="s">
        <v>34</v>
      </c>
    </row>
    <row r="4" spans="1:5" x14ac:dyDescent="0.3">
      <c r="A4" s="44">
        <v>1</v>
      </c>
      <c r="B4" s="46"/>
      <c r="C4" s="47"/>
      <c r="D4" s="47"/>
      <c r="E4" s="48"/>
    </row>
    <row r="5" spans="1:5" x14ac:dyDescent="0.3">
      <c r="A5" s="44">
        <v>2</v>
      </c>
      <c r="B5" s="46"/>
      <c r="C5" s="48"/>
      <c r="D5" s="48"/>
      <c r="E5" s="48"/>
    </row>
    <row r="6" spans="1:5" x14ac:dyDescent="0.3">
      <c r="A6" s="44">
        <v>3</v>
      </c>
      <c r="B6" s="46"/>
      <c r="C6" s="48"/>
      <c r="D6" s="48"/>
      <c r="E6" s="48"/>
    </row>
    <row r="7" spans="1:5" x14ac:dyDescent="0.3">
      <c r="A7" s="44">
        <v>4</v>
      </c>
      <c r="B7" s="46"/>
      <c r="C7" s="48"/>
      <c r="D7" s="48"/>
      <c r="E7" s="48"/>
    </row>
    <row r="8" spans="1:5" x14ac:dyDescent="0.3">
      <c r="A8" s="44">
        <v>5</v>
      </c>
      <c r="B8" s="46"/>
      <c r="C8" s="48"/>
      <c r="D8" s="48"/>
      <c r="E8" s="48"/>
    </row>
    <row r="9" spans="1:5" x14ac:dyDescent="0.3">
      <c r="A9" s="44">
        <v>6</v>
      </c>
      <c r="B9" s="46"/>
      <c r="C9" s="48"/>
      <c r="D9" s="48"/>
      <c r="E9" s="48"/>
    </row>
    <row r="10" spans="1:5" x14ac:dyDescent="0.3">
      <c r="A10" s="44">
        <v>7</v>
      </c>
      <c r="B10" s="46"/>
      <c r="C10" s="48"/>
      <c r="D10" s="48"/>
      <c r="E10" s="48"/>
    </row>
    <row r="11" spans="1:5" x14ac:dyDescent="0.3">
      <c r="A11" s="44">
        <v>8</v>
      </c>
      <c r="B11" s="46"/>
      <c r="C11" s="48"/>
      <c r="D11" s="48"/>
      <c r="E11" s="48"/>
    </row>
    <row r="12" spans="1:5" x14ac:dyDescent="0.3">
      <c r="A12" s="44">
        <v>9</v>
      </c>
      <c r="B12" s="46"/>
      <c r="C12" s="48"/>
      <c r="D12" s="48"/>
      <c r="E12" s="48"/>
    </row>
    <row r="13" spans="1:5" x14ac:dyDescent="0.3">
      <c r="A13" s="44">
        <v>10</v>
      </c>
      <c r="B13" s="46"/>
      <c r="C13" s="48"/>
      <c r="D13" s="48"/>
      <c r="E13" s="48"/>
    </row>
    <row r="14" spans="1:5" x14ac:dyDescent="0.3">
      <c r="A14" s="44">
        <v>11</v>
      </c>
      <c r="B14" s="46"/>
      <c r="C14" s="48"/>
      <c r="D14" s="48"/>
      <c r="E14" s="48"/>
    </row>
    <row r="15" spans="1:5" x14ac:dyDescent="0.3">
      <c r="A15" s="44">
        <v>12</v>
      </c>
      <c r="B15" s="46"/>
      <c r="C15" s="48"/>
      <c r="D15" s="48"/>
      <c r="E15" s="48"/>
    </row>
    <row r="16" spans="1:5" x14ac:dyDescent="0.3">
      <c r="A16" s="44">
        <v>13</v>
      </c>
      <c r="B16" s="46"/>
      <c r="C16" s="48"/>
      <c r="D16" s="48"/>
      <c r="E16" s="48"/>
    </row>
    <row r="17" spans="1:5" x14ac:dyDescent="0.3">
      <c r="A17" s="44">
        <v>14</v>
      </c>
      <c r="B17" s="46"/>
      <c r="C17" s="48"/>
      <c r="D17" s="48"/>
      <c r="E17" s="48"/>
    </row>
    <row r="18" spans="1:5" x14ac:dyDescent="0.3">
      <c r="A18" s="44">
        <v>15</v>
      </c>
      <c r="B18" s="46"/>
      <c r="C18" s="48"/>
      <c r="D18" s="48"/>
      <c r="E18" s="48"/>
    </row>
    <row r="19" spans="1:5" x14ac:dyDescent="0.3">
      <c r="A19" s="44">
        <v>16</v>
      </c>
      <c r="B19" s="46"/>
      <c r="C19" s="48"/>
      <c r="D19" s="48"/>
      <c r="E19" s="48"/>
    </row>
    <row r="20" spans="1:5" x14ac:dyDescent="0.3">
      <c r="A20" s="44">
        <v>17</v>
      </c>
      <c r="B20" s="46"/>
      <c r="C20" s="48"/>
      <c r="D20" s="48"/>
      <c r="E20" s="48"/>
    </row>
    <row r="21" spans="1:5" x14ac:dyDescent="0.3">
      <c r="A21" s="44">
        <v>18</v>
      </c>
      <c r="B21" s="46"/>
      <c r="C21" s="48"/>
      <c r="D21" s="48"/>
      <c r="E21" s="48"/>
    </row>
    <row r="22" spans="1:5" x14ac:dyDescent="0.3">
      <c r="A22" s="44">
        <v>19</v>
      </c>
      <c r="B22" s="46"/>
      <c r="C22" s="48"/>
      <c r="D22" s="48"/>
      <c r="E22" s="48"/>
    </row>
    <row r="23" spans="1:5" x14ac:dyDescent="0.3">
      <c r="A23" s="44">
        <v>20</v>
      </c>
      <c r="B23" s="46"/>
      <c r="C23" s="48"/>
      <c r="D23" s="48"/>
      <c r="E23" s="48"/>
    </row>
    <row r="24" spans="1:5" x14ac:dyDescent="0.3">
      <c r="A24" s="44">
        <v>21</v>
      </c>
      <c r="B24" s="46"/>
      <c r="C24" s="48"/>
      <c r="D24" s="48"/>
      <c r="E24" s="48"/>
    </row>
    <row r="25" spans="1:5" x14ac:dyDescent="0.3">
      <c r="A25" s="44">
        <v>22</v>
      </c>
      <c r="B25" s="46"/>
      <c r="C25" s="48"/>
      <c r="D25" s="48"/>
      <c r="E25" s="48"/>
    </row>
    <row r="26" spans="1:5" x14ac:dyDescent="0.3">
      <c r="A26" s="44">
        <v>23</v>
      </c>
      <c r="B26" s="46"/>
      <c r="C26" s="48"/>
      <c r="D26" s="48"/>
      <c r="E26" s="48"/>
    </row>
    <row r="27" spans="1:5" x14ac:dyDescent="0.3">
      <c r="A27" s="44">
        <v>24</v>
      </c>
      <c r="B27" s="46"/>
      <c r="C27" s="48"/>
      <c r="D27" s="48"/>
      <c r="E27" s="48"/>
    </row>
    <row r="28" spans="1:5" x14ac:dyDescent="0.3">
      <c r="A28" s="44">
        <v>25</v>
      </c>
      <c r="B28" s="46"/>
      <c r="C28" s="48"/>
      <c r="D28" s="48"/>
      <c r="E28" s="48"/>
    </row>
    <row r="29" spans="1:5" x14ac:dyDescent="0.3">
      <c r="A29" s="44">
        <v>26</v>
      </c>
      <c r="B29" s="46"/>
      <c r="C29" s="48"/>
      <c r="D29" s="48"/>
      <c r="E29" s="48"/>
    </row>
    <row r="30" spans="1:5" x14ac:dyDescent="0.3">
      <c r="A30" s="44">
        <v>27</v>
      </c>
      <c r="B30" s="46"/>
      <c r="C30" s="48"/>
      <c r="D30" s="48"/>
      <c r="E30" s="48"/>
    </row>
    <row r="31" spans="1:5" x14ac:dyDescent="0.3">
      <c r="A31" s="44">
        <v>28</v>
      </c>
      <c r="B31" s="46"/>
      <c r="C31" s="48"/>
      <c r="D31" s="48"/>
      <c r="E31" s="48"/>
    </row>
    <row r="32" spans="1:5" x14ac:dyDescent="0.3">
      <c r="A32" s="44">
        <v>29</v>
      </c>
      <c r="B32" s="46"/>
      <c r="C32" s="48"/>
      <c r="D32" s="48"/>
      <c r="E32" s="48"/>
    </row>
    <row r="33" spans="1:5" x14ac:dyDescent="0.3">
      <c r="A33" s="44">
        <v>30</v>
      </c>
      <c r="B33" s="46"/>
      <c r="C33" s="48"/>
      <c r="D33" s="48"/>
      <c r="E33" s="48"/>
    </row>
    <row r="34" spans="1:5" x14ac:dyDescent="0.3">
      <c r="A34" s="44">
        <v>31</v>
      </c>
      <c r="B34" s="46"/>
      <c r="C34" s="48"/>
      <c r="D34" s="48"/>
      <c r="E34" s="48"/>
    </row>
    <row r="35" spans="1:5" x14ac:dyDescent="0.3">
      <c r="A35" s="44">
        <v>32</v>
      </c>
      <c r="B35" s="46"/>
      <c r="C35" s="48"/>
      <c r="D35" s="48"/>
      <c r="E35" s="48"/>
    </row>
    <row r="36" spans="1:5" x14ac:dyDescent="0.3">
      <c r="A36" s="44">
        <v>33</v>
      </c>
      <c r="B36" s="46"/>
      <c r="C36" s="48"/>
      <c r="D36" s="48"/>
      <c r="E36" s="48"/>
    </row>
    <row r="37" spans="1:5" x14ac:dyDescent="0.3">
      <c r="A37" s="44">
        <v>34</v>
      </c>
      <c r="B37" s="46"/>
      <c r="C37" s="48"/>
      <c r="D37" s="48"/>
      <c r="E37" s="48"/>
    </row>
    <row r="38" spans="1:5" x14ac:dyDescent="0.3">
      <c r="A38" s="44">
        <v>35</v>
      </c>
      <c r="B38" s="46"/>
      <c r="C38" s="48"/>
      <c r="D38" s="48"/>
      <c r="E38" s="48"/>
    </row>
    <row r="39" spans="1:5" x14ac:dyDescent="0.3">
      <c r="A39" s="44">
        <v>36</v>
      </c>
      <c r="B39" s="46"/>
      <c r="C39" s="48"/>
      <c r="D39" s="48"/>
      <c r="E39" s="48"/>
    </row>
    <row r="40" spans="1:5" x14ac:dyDescent="0.3">
      <c r="A40" s="44">
        <v>37</v>
      </c>
      <c r="B40" s="46"/>
      <c r="C40" s="48"/>
      <c r="D40" s="48"/>
      <c r="E40" s="48"/>
    </row>
    <row r="41" spans="1:5" x14ac:dyDescent="0.3">
      <c r="A41" s="44">
        <v>38</v>
      </c>
      <c r="B41" s="46"/>
      <c r="C41" s="48"/>
      <c r="D41" s="48"/>
      <c r="E41" s="48"/>
    </row>
    <row r="42" spans="1:5" x14ac:dyDescent="0.3">
      <c r="A42" s="44">
        <v>39</v>
      </c>
      <c r="B42" s="46"/>
      <c r="C42" s="48"/>
      <c r="D42" s="48"/>
      <c r="E42" s="48"/>
    </row>
    <row r="43" spans="1:5" x14ac:dyDescent="0.3">
      <c r="A43" s="44">
        <v>40</v>
      </c>
      <c r="B43" s="46"/>
      <c r="C43" s="48"/>
      <c r="D43" s="48"/>
      <c r="E43" s="48"/>
    </row>
    <row r="44" spans="1:5" x14ac:dyDescent="0.3">
      <c r="A44" s="44">
        <v>41</v>
      </c>
      <c r="B44" s="46"/>
      <c r="C44" s="48"/>
      <c r="D44" s="48"/>
      <c r="E44" s="48"/>
    </row>
    <row r="45" spans="1:5" x14ac:dyDescent="0.3">
      <c r="A45" s="44">
        <v>42</v>
      </c>
      <c r="B45" s="46"/>
      <c r="C45" s="48"/>
      <c r="D45" s="48"/>
      <c r="E45" s="48"/>
    </row>
    <row r="46" spans="1:5" x14ac:dyDescent="0.3">
      <c r="A46" s="44">
        <v>43</v>
      </c>
      <c r="B46" s="46"/>
      <c r="C46" s="48"/>
      <c r="D46" s="48"/>
      <c r="E46" s="48"/>
    </row>
    <row r="47" spans="1:5" x14ac:dyDescent="0.3">
      <c r="A47" s="44">
        <v>44</v>
      </c>
      <c r="B47" s="46"/>
      <c r="C47" s="48"/>
      <c r="D47" s="48"/>
      <c r="E47" s="48"/>
    </row>
    <row r="48" spans="1:5" x14ac:dyDescent="0.3">
      <c r="A48" s="44">
        <v>45</v>
      </c>
      <c r="B48" s="46"/>
      <c r="C48" s="48"/>
      <c r="D48" s="48"/>
      <c r="E48" s="48"/>
    </row>
    <row r="49" spans="1:5" x14ac:dyDescent="0.3">
      <c r="A49" s="44">
        <v>46</v>
      </c>
      <c r="B49" s="46"/>
      <c r="C49" s="48"/>
      <c r="D49" s="48"/>
      <c r="E49" s="48"/>
    </row>
    <row r="50" spans="1:5" x14ac:dyDescent="0.3">
      <c r="A50" s="44">
        <v>47</v>
      </c>
      <c r="B50" s="46"/>
      <c r="C50" s="48"/>
      <c r="D50" s="48"/>
      <c r="E50" s="48"/>
    </row>
    <row r="51" spans="1:5" x14ac:dyDescent="0.3">
      <c r="A51" s="44">
        <v>48</v>
      </c>
      <c r="B51" s="46"/>
      <c r="C51" s="48"/>
      <c r="D51" s="48"/>
      <c r="E51" s="48"/>
    </row>
    <row r="52" spans="1:5" x14ac:dyDescent="0.3">
      <c r="A52" s="44">
        <v>49</v>
      </c>
      <c r="B52" s="46"/>
      <c r="C52" s="48"/>
      <c r="D52" s="48"/>
      <c r="E52" s="48"/>
    </row>
    <row r="53" spans="1:5" x14ac:dyDescent="0.3">
      <c r="A53" s="44">
        <v>50</v>
      </c>
      <c r="B53" s="46"/>
      <c r="C53" s="48"/>
      <c r="D53" s="48"/>
      <c r="E53" s="48"/>
    </row>
    <row r="54" spans="1:5" x14ac:dyDescent="0.3">
      <c r="A54" s="44">
        <v>51</v>
      </c>
      <c r="B54" s="46"/>
      <c r="C54" s="48"/>
      <c r="D54" s="48"/>
      <c r="E54" s="48"/>
    </row>
    <row r="55" spans="1:5" x14ac:dyDescent="0.3">
      <c r="A55" s="44">
        <v>52</v>
      </c>
      <c r="B55" s="46"/>
      <c r="C55" s="48"/>
      <c r="D55" s="48"/>
      <c r="E55" s="48"/>
    </row>
    <row r="56" spans="1:5" x14ac:dyDescent="0.3">
      <c r="A56" s="44">
        <v>53</v>
      </c>
      <c r="B56" s="46"/>
      <c r="C56" s="48"/>
      <c r="D56" s="48"/>
      <c r="E56" s="48"/>
    </row>
    <row r="57" spans="1:5" x14ac:dyDescent="0.3">
      <c r="A57" s="44">
        <v>54</v>
      </c>
      <c r="B57" s="46"/>
      <c r="C57" s="48"/>
      <c r="D57" s="48"/>
      <c r="E57" s="48"/>
    </row>
    <row r="58" spans="1:5" x14ac:dyDescent="0.3">
      <c r="A58" s="44">
        <v>55</v>
      </c>
      <c r="B58" s="46"/>
      <c r="C58" s="48"/>
      <c r="D58" s="48"/>
      <c r="E58" s="48"/>
    </row>
    <row r="59" spans="1:5" x14ac:dyDescent="0.3">
      <c r="A59" s="44">
        <v>56</v>
      </c>
      <c r="B59" s="46"/>
      <c r="C59" s="48"/>
      <c r="D59" s="48"/>
      <c r="E59" s="48"/>
    </row>
    <row r="60" spans="1:5" x14ac:dyDescent="0.3">
      <c r="A60" s="44">
        <v>57</v>
      </c>
      <c r="B60" s="46"/>
      <c r="C60" s="48"/>
      <c r="D60" s="48"/>
      <c r="E60" s="48"/>
    </row>
    <row r="61" spans="1:5" x14ac:dyDescent="0.3">
      <c r="A61" s="44">
        <v>58</v>
      </c>
      <c r="B61" s="46"/>
      <c r="C61" s="48"/>
      <c r="D61" s="48"/>
      <c r="E61" s="48"/>
    </row>
    <row r="62" spans="1:5" x14ac:dyDescent="0.3">
      <c r="A62" s="44">
        <v>59</v>
      </c>
      <c r="B62" s="46"/>
      <c r="C62" s="48"/>
      <c r="D62" s="48"/>
      <c r="E62" s="48"/>
    </row>
    <row r="63" spans="1:5" x14ac:dyDescent="0.3">
      <c r="A63" s="44">
        <v>60</v>
      </c>
      <c r="B63" s="46"/>
      <c r="C63" s="48"/>
      <c r="D63" s="48"/>
      <c r="E63" s="48"/>
    </row>
    <row r="64" spans="1:5" x14ac:dyDescent="0.3">
      <c r="A64" s="44">
        <v>61</v>
      </c>
      <c r="B64" s="46"/>
      <c r="C64" s="48"/>
      <c r="D64" s="48"/>
      <c r="E64" s="48"/>
    </row>
    <row r="65" spans="1:5" x14ac:dyDescent="0.3">
      <c r="A65" s="44">
        <v>62</v>
      </c>
      <c r="B65" s="46"/>
      <c r="C65" s="48"/>
      <c r="D65" s="48"/>
      <c r="E65" s="48"/>
    </row>
    <row r="66" spans="1:5" x14ac:dyDescent="0.3">
      <c r="A66" s="44">
        <v>63</v>
      </c>
      <c r="B66" s="46"/>
      <c r="C66" s="48"/>
      <c r="D66" s="48"/>
      <c r="E66" s="48"/>
    </row>
    <row r="67" spans="1:5" x14ac:dyDescent="0.3">
      <c r="A67" s="44">
        <v>64</v>
      </c>
      <c r="B67" s="46"/>
      <c r="C67" s="48"/>
      <c r="D67" s="48"/>
      <c r="E67" s="48"/>
    </row>
    <row r="68" spans="1:5" x14ac:dyDescent="0.3">
      <c r="A68" s="44">
        <v>65</v>
      </c>
      <c r="B68" s="46"/>
      <c r="C68" s="48"/>
      <c r="D68" s="48"/>
      <c r="E68" s="48"/>
    </row>
    <row r="69" spans="1:5" x14ac:dyDescent="0.3">
      <c r="A69" s="44">
        <v>66</v>
      </c>
      <c r="B69" s="46"/>
      <c r="C69" s="48"/>
      <c r="D69" s="48"/>
      <c r="E69" s="48"/>
    </row>
    <row r="70" spans="1:5" x14ac:dyDescent="0.3">
      <c r="A70" s="44">
        <v>67</v>
      </c>
      <c r="B70" s="46"/>
      <c r="C70" s="48"/>
      <c r="D70" s="48"/>
      <c r="E70" s="48"/>
    </row>
    <row r="71" spans="1:5" x14ac:dyDescent="0.3">
      <c r="A71" s="44">
        <v>68</v>
      </c>
      <c r="B71" s="46"/>
      <c r="C71" s="48"/>
      <c r="D71" s="48"/>
      <c r="E71" s="48"/>
    </row>
    <row r="72" spans="1:5" x14ac:dyDescent="0.3">
      <c r="A72" s="44">
        <v>69</v>
      </c>
      <c r="B72" s="46"/>
      <c r="C72" s="48"/>
      <c r="D72" s="48"/>
      <c r="E72" s="48"/>
    </row>
    <row r="73" spans="1:5" x14ac:dyDescent="0.3">
      <c r="A73" s="44">
        <v>70</v>
      </c>
      <c r="B73" s="46"/>
      <c r="C73" s="48"/>
      <c r="D73" s="48"/>
      <c r="E73" s="48"/>
    </row>
    <row r="74" spans="1:5" x14ac:dyDescent="0.3">
      <c r="A74" s="44">
        <v>71</v>
      </c>
      <c r="B74" s="46"/>
      <c r="C74" s="48"/>
      <c r="D74" s="48"/>
      <c r="E74" s="48"/>
    </row>
    <row r="75" spans="1:5" x14ac:dyDescent="0.3">
      <c r="A75" s="44">
        <v>72</v>
      </c>
      <c r="B75" s="46"/>
      <c r="C75" s="48"/>
      <c r="D75" s="48"/>
      <c r="E75" s="48"/>
    </row>
    <row r="76" spans="1:5" x14ac:dyDescent="0.3">
      <c r="A76" s="44">
        <v>73</v>
      </c>
      <c r="B76" s="46"/>
      <c r="C76" s="48"/>
      <c r="D76" s="48"/>
      <c r="E76" s="48"/>
    </row>
    <row r="77" spans="1:5" x14ac:dyDescent="0.3">
      <c r="A77" s="44">
        <v>74</v>
      </c>
      <c r="B77" s="46"/>
      <c r="C77" s="48"/>
      <c r="D77" s="48"/>
      <c r="E77" s="48"/>
    </row>
    <row r="78" spans="1:5" x14ac:dyDescent="0.3">
      <c r="A78" s="44">
        <v>75</v>
      </c>
      <c r="B78" s="46"/>
      <c r="C78" s="48"/>
      <c r="D78" s="48"/>
      <c r="E78" s="48"/>
    </row>
    <row r="79" spans="1:5" x14ac:dyDescent="0.3">
      <c r="A79" s="44">
        <v>76</v>
      </c>
      <c r="B79" s="46"/>
      <c r="C79" s="48"/>
      <c r="D79" s="48"/>
      <c r="E79" s="48"/>
    </row>
    <row r="80" spans="1:5" x14ac:dyDescent="0.3">
      <c r="A80" s="44">
        <v>77</v>
      </c>
      <c r="B80" s="46"/>
      <c r="C80" s="48"/>
      <c r="D80" s="48"/>
      <c r="E80" s="48"/>
    </row>
    <row r="81" spans="1:5" x14ac:dyDescent="0.3">
      <c r="A81" s="44">
        <v>78</v>
      </c>
      <c r="B81" s="46"/>
      <c r="C81" s="48"/>
      <c r="D81" s="48"/>
      <c r="E81" s="48"/>
    </row>
    <row r="82" spans="1:5" x14ac:dyDescent="0.3">
      <c r="A82" s="44">
        <v>79</v>
      </c>
      <c r="B82" s="46"/>
      <c r="C82" s="48"/>
      <c r="D82" s="48"/>
      <c r="E82" s="48"/>
    </row>
    <row r="83" spans="1:5" x14ac:dyDescent="0.3">
      <c r="A83" s="44">
        <v>80</v>
      </c>
      <c r="B83" s="46"/>
      <c r="C83" s="48"/>
      <c r="D83" s="48"/>
      <c r="E83" s="48"/>
    </row>
    <row r="84" spans="1:5" x14ac:dyDescent="0.3">
      <c r="A84" s="44">
        <v>81</v>
      </c>
      <c r="B84" s="46"/>
      <c r="C84" s="48"/>
      <c r="D84" s="48"/>
      <c r="E84" s="48"/>
    </row>
    <row r="85" spans="1:5" x14ac:dyDescent="0.3">
      <c r="A85" s="44">
        <v>82</v>
      </c>
      <c r="B85" s="46"/>
      <c r="C85" s="48"/>
      <c r="D85" s="48"/>
      <c r="E85" s="48"/>
    </row>
    <row r="86" spans="1:5" x14ac:dyDescent="0.3">
      <c r="A86" s="44">
        <v>83</v>
      </c>
      <c r="B86" s="46"/>
      <c r="C86" s="48"/>
      <c r="D86" s="48"/>
      <c r="E86" s="48"/>
    </row>
    <row r="87" spans="1:5" x14ac:dyDescent="0.3">
      <c r="A87" s="44">
        <v>84</v>
      </c>
      <c r="B87" s="46"/>
      <c r="C87" s="48"/>
      <c r="D87" s="48"/>
      <c r="E87" s="48"/>
    </row>
    <row r="88" spans="1:5" x14ac:dyDescent="0.3">
      <c r="A88" s="44">
        <v>85</v>
      </c>
      <c r="B88" s="46"/>
      <c r="C88" s="48"/>
      <c r="D88" s="48"/>
      <c r="E88" s="48"/>
    </row>
    <row r="89" spans="1:5" x14ac:dyDescent="0.3">
      <c r="A89" s="44">
        <v>86</v>
      </c>
      <c r="B89" s="46"/>
      <c r="C89" s="48"/>
      <c r="D89" s="48"/>
      <c r="E89" s="48"/>
    </row>
    <row r="90" spans="1:5" x14ac:dyDescent="0.3">
      <c r="A90" s="44">
        <v>87</v>
      </c>
      <c r="B90" s="46"/>
      <c r="C90" s="48"/>
      <c r="D90" s="48"/>
      <c r="E90" s="48"/>
    </row>
    <row r="91" spans="1:5" x14ac:dyDescent="0.3">
      <c r="A91" s="44">
        <v>88</v>
      </c>
      <c r="B91" s="46"/>
      <c r="C91" s="48"/>
      <c r="D91" s="48"/>
      <c r="E91" s="48"/>
    </row>
    <row r="92" spans="1:5" x14ac:dyDescent="0.3">
      <c r="A92" s="44">
        <v>89</v>
      </c>
      <c r="B92" s="46"/>
      <c r="C92" s="48"/>
      <c r="D92" s="48"/>
      <c r="E92" s="48"/>
    </row>
    <row r="93" spans="1:5" x14ac:dyDescent="0.3">
      <c r="A93" s="44">
        <v>90</v>
      </c>
      <c r="B93" s="46"/>
      <c r="C93" s="48"/>
      <c r="D93" s="48"/>
      <c r="E93" s="48"/>
    </row>
    <row r="94" spans="1:5" x14ac:dyDescent="0.3">
      <c r="A94" s="44">
        <v>91</v>
      </c>
      <c r="B94" s="46"/>
      <c r="C94" s="48"/>
      <c r="D94" s="48"/>
      <c r="E94" s="48"/>
    </row>
    <row r="95" spans="1:5" x14ac:dyDescent="0.3">
      <c r="A95" s="44">
        <v>92</v>
      </c>
      <c r="B95" s="46"/>
      <c r="C95" s="48"/>
      <c r="D95" s="48"/>
      <c r="E95" s="48"/>
    </row>
    <row r="96" spans="1:5" x14ac:dyDescent="0.3">
      <c r="A96" s="44">
        <v>93</v>
      </c>
      <c r="B96" s="46"/>
      <c r="C96" s="48"/>
      <c r="D96" s="48"/>
      <c r="E96" s="48"/>
    </row>
    <row r="97" spans="1:5" x14ac:dyDescent="0.3">
      <c r="A97" s="44">
        <v>94</v>
      </c>
      <c r="B97" s="46"/>
      <c r="C97" s="48"/>
      <c r="D97" s="48"/>
      <c r="E97" s="48"/>
    </row>
    <row r="98" spans="1:5" x14ac:dyDescent="0.3">
      <c r="A98" s="44">
        <v>95</v>
      </c>
      <c r="B98" s="46"/>
      <c r="C98" s="48"/>
      <c r="D98" s="48"/>
      <c r="E98" s="48"/>
    </row>
    <row r="99" spans="1:5" x14ac:dyDescent="0.3">
      <c r="A99" s="44">
        <v>96</v>
      </c>
      <c r="B99" s="46"/>
      <c r="C99" s="48"/>
      <c r="D99" s="48"/>
      <c r="E99" s="48"/>
    </row>
    <row r="100" spans="1:5" x14ac:dyDescent="0.3">
      <c r="A100" s="44">
        <v>97</v>
      </c>
      <c r="B100" s="46"/>
      <c r="C100" s="48"/>
      <c r="D100" s="48"/>
      <c r="E100" s="48"/>
    </row>
    <row r="101" spans="1:5" x14ac:dyDescent="0.3">
      <c r="A101" s="44">
        <v>98</v>
      </c>
      <c r="B101" s="46"/>
      <c r="C101" s="48"/>
      <c r="D101" s="48"/>
      <c r="E101" s="48"/>
    </row>
    <row r="102" spans="1:5" x14ac:dyDescent="0.3">
      <c r="A102" s="44">
        <v>99</v>
      </c>
      <c r="B102" s="46"/>
      <c r="C102" s="48"/>
      <c r="D102" s="48"/>
      <c r="E102" s="48"/>
    </row>
    <row r="103" spans="1:5" x14ac:dyDescent="0.3">
      <c r="A103" s="44">
        <v>100</v>
      </c>
      <c r="B103" s="46"/>
      <c r="C103" s="48"/>
      <c r="D103" s="48"/>
      <c r="E103" s="48"/>
    </row>
  </sheetData>
  <conditionalFormatting sqref="A4:E103">
    <cfRule type="expression" dxfId="208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I103"/>
  <sheetViews>
    <sheetView workbookViewId="0"/>
    <sheetView workbookViewId="1"/>
  </sheetViews>
  <sheetFormatPr defaultColWidth="9.44140625" defaultRowHeight="14.55" customHeight="1" x14ac:dyDescent="0.3"/>
  <cols>
    <col min="1" max="1" width="9.44140625" style="39"/>
    <col min="2" max="5" width="13.5546875" style="39" customWidth="1"/>
    <col min="6" max="6" width="37.5546875" style="39" bestFit="1" customWidth="1"/>
    <col min="7" max="7" width="37.5546875" style="39" customWidth="1"/>
    <col min="8" max="8" width="8.5546875" style="39" bestFit="1" customWidth="1"/>
    <col min="9" max="9" width="13.5546875" style="39" bestFit="1" customWidth="1"/>
    <col min="10" max="10" width="12.5546875" style="39" bestFit="1" customWidth="1"/>
    <col min="11" max="16384" width="9.44140625" style="39"/>
  </cols>
  <sheetData>
    <row r="1" spans="1:9" s="5" customFormat="1" ht="49.5" customHeight="1" x14ac:dyDescent="0.3">
      <c r="A1" s="5" t="s">
        <v>35</v>
      </c>
    </row>
    <row r="3" spans="1:9" customFormat="1" ht="14.55" customHeight="1" x14ac:dyDescent="0.3">
      <c r="A3" s="38" t="s">
        <v>30</v>
      </c>
      <c r="B3" s="36" t="s">
        <v>36</v>
      </c>
      <c r="C3" s="37" t="s">
        <v>37</v>
      </c>
      <c r="D3" s="37" t="s">
        <v>38</v>
      </c>
      <c r="E3" s="37" t="s">
        <v>39</v>
      </c>
      <c r="F3" s="37" t="s">
        <v>40</v>
      </c>
      <c r="G3" s="37" t="s">
        <v>18</v>
      </c>
      <c r="H3" s="37" t="s">
        <v>22</v>
      </c>
      <c r="I3" s="37" t="s">
        <v>23</v>
      </c>
    </row>
    <row r="4" spans="1:9" ht="14.55" customHeight="1" x14ac:dyDescent="0.3">
      <c r="A4" s="44">
        <v>1</v>
      </c>
      <c r="B4" s="45"/>
      <c r="C4" s="45"/>
      <c r="D4" s="45"/>
      <c r="E4" s="45"/>
      <c r="F4" s="45"/>
      <c r="G4" s="45"/>
      <c r="H4" s="45"/>
      <c r="I4" s="45"/>
    </row>
    <row r="5" spans="1:9" ht="14.55" customHeight="1" x14ac:dyDescent="0.3">
      <c r="A5" s="44">
        <v>2</v>
      </c>
      <c r="B5" s="45"/>
      <c r="C5" s="45"/>
      <c r="D5" s="45"/>
      <c r="E5" s="45"/>
      <c r="F5" s="45"/>
      <c r="G5" s="45"/>
      <c r="H5" s="45"/>
      <c r="I5" s="45"/>
    </row>
    <row r="6" spans="1:9" ht="14.55" customHeight="1" x14ac:dyDescent="0.3">
      <c r="A6" s="44">
        <v>3</v>
      </c>
      <c r="B6" s="45"/>
      <c r="C6" s="45"/>
      <c r="D6" s="45"/>
      <c r="E6" s="45"/>
      <c r="F6" s="45"/>
      <c r="G6" s="45"/>
      <c r="H6" s="45"/>
      <c r="I6" s="45"/>
    </row>
    <row r="7" spans="1:9" ht="14.55" customHeight="1" x14ac:dyDescent="0.3">
      <c r="A7" s="44">
        <v>4</v>
      </c>
      <c r="B7" s="45"/>
      <c r="C7" s="45"/>
      <c r="D7" s="45"/>
      <c r="E7" s="45"/>
      <c r="F7" s="45"/>
      <c r="G7" s="45"/>
      <c r="H7" s="45"/>
      <c r="I7" s="45"/>
    </row>
    <row r="8" spans="1:9" ht="14.55" customHeight="1" x14ac:dyDescent="0.3">
      <c r="A8" s="44">
        <v>5</v>
      </c>
      <c r="B8" s="45"/>
      <c r="C8" s="45"/>
      <c r="D8" s="45"/>
      <c r="E8" s="45"/>
      <c r="F8" s="45"/>
      <c r="G8" s="45"/>
      <c r="H8" s="45"/>
      <c r="I8" s="45"/>
    </row>
    <row r="9" spans="1:9" ht="14.55" customHeight="1" x14ac:dyDescent="0.3">
      <c r="A9" s="44">
        <v>6</v>
      </c>
      <c r="B9" s="45"/>
      <c r="C9" s="45"/>
      <c r="D9" s="45"/>
      <c r="E9" s="45"/>
      <c r="F9" s="45"/>
      <c r="G9" s="45"/>
      <c r="H9" s="45"/>
      <c r="I9" s="45"/>
    </row>
    <row r="10" spans="1:9" ht="14.55" customHeight="1" x14ac:dyDescent="0.3">
      <c r="A10" s="44">
        <v>7</v>
      </c>
      <c r="B10" s="45"/>
      <c r="C10" s="45"/>
      <c r="D10" s="45"/>
      <c r="E10" s="45"/>
      <c r="F10" s="45"/>
      <c r="G10" s="45"/>
      <c r="H10" s="45"/>
      <c r="I10" s="45"/>
    </row>
    <row r="11" spans="1:9" ht="14.55" customHeight="1" x14ac:dyDescent="0.3">
      <c r="A11" s="44">
        <v>8</v>
      </c>
      <c r="B11" s="45"/>
      <c r="C11" s="45"/>
      <c r="D11" s="45"/>
      <c r="E11" s="45"/>
      <c r="F11" s="45"/>
      <c r="G11" s="45"/>
      <c r="H11" s="45"/>
      <c r="I11" s="45"/>
    </row>
    <row r="12" spans="1:9" ht="14.55" customHeight="1" x14ac:dyDescent="0.3">
      <c r="A12" s="44">
        <v>9</v>
      </c>
      <c r="B12" s="45"/>
      <c r="C12" s="45"/>
      <c r="D12" s="45"/>
      <c r="E12" s="45"/>
      <c r="F12" s="45"/>
      <c r="G12" s="45"/>
      <c r="H12" s="45"/>
      <c r="I12" s="45"/>
    </row>
    <row r="13" spans="1:9" ht="14.55" customHeight="1" x14ac:dyDescent="0.3">
      <c r="A13" s="44">
        <v>10</v>
      </c>
      <c r="B13" s="45"/>
      <c r="C13" s="45"/>
      <c r="D13" s="45"/>
      <c r="E13" s="45"/>
      <c r="F13" s="45"/>
      <c r="G13" s="45"/>
      <c r="H13" s="45"/>
      <c r="I13" s="45"/>
    </row>
    <row r="14" spans="1:9" ht="14.55" customHeight="1" x14ac:dyDescent="0.3">
      <c r="A14" s="44">
        <v>11</v>
      </c>
      <c r="B14" s="45"/>
      <c r="C14" s="45"/>
      <c r="D14" s="45"/>
      <c r="E14" s="45"/>
      <c r="F14" s="45"/>
      <c r="G14" s="45"/>
      <c r="H14" s="45"/>
      <c r="I14" s="45"/>
    </row>
    <row r="15" spans="1:9" ht="14.55" customHeight="1" x14ac:dyDescent="0.3">
      <c r="A15" s="44">
        <v>12</v>
      </c>
      <c r="B15" s="45"/>
      <c r="C15" s="45"/>
      <c r="D15" s="45"/>
      <c r="E15" s="45"/>
      <c r="F15" s="45"/>
      <c r="G15" s="45"/>
      <c r="H15" s="45"/>
      <c r="I15" s="45"/>
    </row>
    <row r="16" spans="1:9" ht="14.55" customHeight="1" x14ac:dyDescent="0.3">
      <c r="A16" s="44">
        <v>13</v>
      </c>
      <c r="B16" s="45"/>
      <c r="C16" s="45"/>
      <c r="D16" s="45"/>
      <c r="E16" s="45"/>
      <c r="F16" s="45"/>
      <c r="G16" s="45"/>
      <c r="H16" s="45"/>
      <c r="I16" s="45"/>
    </row>
    <row r="17" spans="1:9" ht="14.55" customHeight="1" x14ac:dyDescent="0.3">
      <c r="A17" s="44">
        <v>14</v>
      </c>
      <c r="B17" s="45"/>
      <c r="C17" s="45"/>
      <c r="D17" s="45"/>
      <c r="E17" s="45"/>
      <c r="F17" s="45"/>
      <c r="G17" s="45"/>
      <c r="H17" s="45"/>
      <c r="I17" s="45"/>
    </row>
    <row r="18" spans="1:9" ht="14.55" customHeight="1" x14ac:dyDescent="0.3">
      <c r="A18" s="44">
        <v>15</v>
      </c>
      <c r="B18" s="45"/>
      <c r="C18" s="45"/>
      <c r="D18" s="45"/>
      <c r="E18" s="45"/>
      <c r="F18" s="45"/>
      <c r="G18" s="45"/>
      <c r="H18" s="45"/>
      <c r="I18" s="45"/>
    </row>
    <row r="19" spans="1:9" ht="14.55" customHeight="1" x14ac:dyDescent="0.3">
      <c r="A19" s="44">
        <v>16</v>
      </c>
      <c r="B19" s="45"/>
      <c r="C19" s="45"/>
      <c r="D19" s="45"/>
      <c r="E19" s="45"/>
      <c r="F19" s="45"/>
      <c r="G19" s="45"/>
      <c r="H19" s="45"/>
      <c r="I19" s="45"/>
    </row>
    <row r="20" spans="1:9" ht="14.55" customHeight="1" x14ac:dyDescent="0.3">
      <c r="A20" s="44">
        <v>17</v>
      </c>
      <c r="B20" s="45"/>
      <c r="C20" s="45"/>
      <c r="D20" s="45"/>
      <c r="E20" s="45"/>
      <c r="F20" s="45"/>
      <c r="G20" s="45"/>
      <c r="H20" s="45"/>
      <c r="I20" s="45"/>
    </row>
    <row r="21" spans="1:9" ht="14.55" customHeight="1" x14ac:dyDescent="0.3">
      <c r="A21" s="44">
        <v>18</v>
      </c>
      <c r="B21" s="45"/>
      <c r="C21" s="45"/>
      <c r="D21" s="45"/>
      <c r="E21" s="45"/>
      <c r="F21" s="45"/>
      <c r="G21" s="45"/>
      <c r="H21" s="45"/>
      <c r="I21" s="45"/>
    </row>
    <row r="22" spans="1:9" ht="14.55" customHeight="1" x14ac:dyDescent="0.3">
      <c r="A22" s="44">
        <v>19</v>
      </c>
      <c r="B22" s="45"/>
      <c r="C22" s="45"/>
      <c r="D22" s="45"/>
      <c r="E22" s="45"/>
      <c r="F22" s="45"/>
      <c r="G22" s="45"/>
      <c r="H22" s="45"/>
      <c r="I22" s="45"/>
    </row>
    <row r="23" spans="1:9" ht="14.55" customHeight="1" x14ac:dyDescent="0.3">
      <c r="A23" s="44">
        <v>20</v>
      </c>
      <c r="B23" s="45"/>
      <c r="C23" s="45"/>
      <c r="D23" s="45"/>
      <c r="E23" s="45"/>
      <c r="F23" s="45"/>
      <c r="G23" s="45"/>
      <c r="H23" s="45"/>
      <c r="I23" s="45"/>
    </row>
    <row r="24" spans="1:9" ht="14.55" customHeight="1" x14ac:dyDescent="0.3">
      <c r="A24" s="44">
        <v>21</v>
      </c>
      <c r="B24" s="45"/>
      <c r="C24" s="45"/>
      <c r="D24" s="45"/>
      <c r="E24" s="45"/>
      <c r="F24" s="45"/>
      <c r="G24" s="45"/>
      <c r="H24" s="45"/>
      <c r="I24" s="45"/>
    </row>
    <row r="25" spans="1:9" ht="14.55" customHeight="1" x14ac:dyDescent="0.3">
      <c r="A25" s="44">
        <v>22</v>
      </c>
      <c r="B25" s="45"/>
      <c r="C25" s="45"/>
      <c r="D25" s="45"/>
      <c r="E25" s="45"/>
      <c r="F25" s="45"/>
      <c r="G25" s="45"/>
      <c r="H25" s="45"/>
      <c r="I25" s="45"/>
    </row>
    <row r="26" spans="1:9" ht="14.55" customHeight="1" x14ac:dyDescent="0.3">
      <c r="A26" s="44">
        <v>23</v>
      </c>
      <c r="B26" s="45"/>
      <c r="C26" s="45"/>
      <c r="D26" s="45"/>
      <c r="E26" s="45"/>
      <c r="F26" s="45"/>
      <c r="G26" s="45"/>
      <c r="H26" s="45"/>
      <c r="I26" s="45"/>
    </row>
    <row r="27" spans="1:9" ht="14.55" customHeight="1" x14ac:dyDescent="0.3">
      <c r="A27" s="44">
        <v>24</v>
      </c>
      <c r="B27" s="45"/>
      <c r="C27" s="45"/>
      <c r="D27" s="45"/>
      <c r="E27" s="45"/>
      <c r="F27" s="45"/>
      <c r="G27" s="45"/>
      <c r="H27" s="45"/>
      <c r="I27" s="45"/>
    </row>
    <row r="28" spans="1:9" ht="14.55" customHeight="1" x14ac:dyDescent="0.3">
      <c r="A28" s="44">
        <v>25</v>
      </c>
      <c r="B28" s="45"/>
      <c r="C28" s="45"/>
      <c r="D28" s="45"/>
      <c r="E28" s="45"/>
      <c r="F28" s="45"/>
      <c r="G28" s="45"/>
      <c r="H28" s="45"/>
      <c r="I28" s="45"/>
    </row>
    <row r="29" spans="1:9" ht="14.55" customHeight="1" x14ac:dyDescent="0.3">
      <c r="A29" s="44">
        <v>26</v>
      </c>
      <c r="B29" s="45"/>
      <c r="C29" s="45"/>
      <c r="D29" s="45"/>
      <c r="E29" s="45"/>
      <c r="F29" s="45"/>
      <c r="G29" s="45"/>
      <c r="H29" s="45"/>
      <c r="I29" s="45"/>
    </row>
    <row r="30" spans="1:9" ht="14.55" customHeight="1" x14ac:dyDescent="0.3">
      <c r="A30" s="44">
        <v>27</v>
      </c>
      <c r="B30" s="45"/>
      <c r="C30" s="45"/>
      <c r="D30" s="45"/>
      <c r="E30" s="45"/>
      <c r="F30" s="45"/>
      <c r="G30" s="45"/>
      <c r="H30" s="45"/>
      <c r="I30" s="45"/>
    </row>
    <row r="31" spans="1:9" ht="14.55" customHeight="1" x14ac:dyDescent="0.3">
      <c r="A31" s="44">
        <v>28</v>
      </c>
      <c r="B31" s="45"/>
      <c r="C31" s="45"/>
      <c r="D31" s="45"/>
      <c r="E31" s="45"/>
      <c r="F31" s="45"/>
      <c r="G31" s="45"/>
      <c r="H31" s="45"/>
      <c r="I31" s="45"/>
    </row>
    <row r="32" spans="1:9" ht="14.55" customHeight="1" x14ac:dyDescent="0.3">
      <c r="A32" s="44">
        <v>29</v>
      </c>
      <c r="B32" s="45"/>
      <c r="C32" s="45"/>
      <c r="D32" s="45"/>
      <c r="E32" s="45"/>
      <c r="F32" s="45"/>
      <c r="G32" s="45"/>
      <c r="H32" s="45"/>
      <c r="I32" s="45"/>
    </row>
    <row r="33" spans="1:9" ht="14.55" customHeight="1" x14ac:dyDescent="0.3">
      <c r="A33" s="44">
        <v>30</v>
      </c>
      <c r="B33" s="45"/>
      <c r="C33" s="45"/>
      <c r="D33" s="45"/>
      <c r="E33" s="45"/>
      <c r="F33" s="45"/>
      <c r="G33" s="45"/>
      <c r="H33" s="45"/>
      <c r="I33" s="45"/>
    </row>
    <row r="34" spans="1:9" ht="14.55" customHeight="1" x14ac:dyDescent="0.3">
      <c r="A34" s="44">
        <v>31</v>
      </c>
      <c r="B34" s="45"/>
      <c r="C34" s="45"/>
      <c r="D34" s="45"/>
      <c r="E34" s="45"/>
      <c r="F34" s="45"/>
      <c r="G34" s="45"/>
      <c r="H34" s="45"/>
      <c r="I34" s="45"/>
    </row>
    <row r="35" spans="1:9" ht="14.55" customHeight="1" x14ac:dyDescent="0.3">
      <c r="A35" s="44">
        <v>32</v>
      </c>
      <c r="B35" s="45"/>
      <c r="C35" s="45"/>
      <c r="D35" s="45"/>
      <c r="E35" s="45"/>
      <c r="F35" s="45"/>
      <c r="G35" s="45"/>
      <c r="H35" s="45"/>
      <c r="I35" s="45"/>
    </row>
    <row r="36" spans="1:9" ht="14.55" customHeight="1" x14ac:dyDescent="0.3">
      <c r="A36" s="44">
        <v>33</v>
      </c>
      <c r="B36" s="45"/>
      <c r="C36" s="45"/>
      <c r="D36" s="45"/>
      <c r="E36" s="45"/>
      <c r="F36" s="45"/>
      <c r="G36" s="45"/>
      <c r="H36" s="45"/>
      <c r="I36" s="45"/>
    </row>
    <row r="37" spans="1:9" ht="14.55" customHeight="1" x14ac:dyDescent="0.3">
      <c r="A37" s="44">
        <v>34</v>
      </c>
      <c r="B37" s="45"/>
      <c r="C37" s="45"/>
      <c r="D37" s="45"/>
      <c r="E37" s="45"/>
      <c r="F37" s="45"/>
      <c r="G37" s="45"/>
      <c r="H37" s="45"/>
      <c r="I37" s="45"/>
    </row>
    <row r="38" spans="1:9" ht="14.55" customHeight="1" x14ac:dyDescent="0.3">
      <c r="A38" s="44">
        <v>35</v>
      </c>
      <c r="B38" s="45"/>
      <c r="C38" s="45"/>
      <c r="D38" s="45"/>
      <c r="E38" s="45"/>
      <c r="F38" s="45"/>
      <c r="G38" s="45"/>
      <c r="H38" s="45"/>
      <c r="I38" s="45"/>
    </row>
    <row r="39" spans="1:9" ht="14.55" customHeight="1" x14ac:dyDescent="0.3">
      <c r="A39" s="44">
        <v>36</v>
      </c>
      <c r="B39" s="45"/>
      <c r="C39" s="45"/>
      <c r="D39" s="45"/>
      <c r="E39" s="45"/>
      <c r="F39" s="45"/>
      <c r="G39" s="45"/>
      <c r="H39" s="45"/>
      <c r="I39" s="45"/>
    </row>
    <row r="40" spans="1:9" ht="14.55" customHeight="1" x14ac:dyDescent="0.3">
      <c r="A40" s="44">
        <v>37</v>
      </c>
      <c r="B40" s="45"/>
      <c r="C40" s="45"/>
      <c r="D40" s="45"/>
      <c r="E40" s="45"/>
      <c r="F40" s="45"/>
      <c r="G40" s="45"/>
      <c r="H40" s="45"/>
      <c r="I40" s="45"/>
    </row>
    <row r="41" spans="1:9" ht="14.55" customHeight="1" x14ac:dyDescent="0.3">
      <c r="A41" s="44">
        <v>38</v>
      </c>
      <c r="B41" s="45"/>
      <c r="C41" s="45"/>
      <c r="D41" s="45"/>
      <c r="E41" s="45"/>
      <c r="F41" s="45"/>
      <c r="G41" s="45"/>
      <c r="H41" s="45"/>
      <c r="I41" s="45"/>
    </row>
    <row r="42" spans="1:9" ht="14.55" customHeight="1" x14ac:dyDescent="0.3">
      <c r="A42" s="44">
        <v>39</v>
      </c>
      <c r="B42" s="45"/>
      <c r="C42" s="45"/>
      <c r="D42" s="45"/>
      <c r="E42" s="45"/>
      <c r="F42" s="45"/>
      <c r="G42" s="45"/>
      <c r="H42" s="45"/>
      <c r="I42" s="45"/>
    </row>
    <row r="43" spans="1:9" ht="14.55" customHeight="1" x14ac:dyDescent="0.3">
      <c r="A43" s="44">
        <v>40</v>
      </c>
      <c r="B43" s="45"/>
      <c r="C43" s="45"/>
      <c r="D43" s="45"/>
      <c r="E43" s="45"/>
      <c r="F43" s="45"/>
      <c r="G43" s="45"/>
      <c r="H43" s="45"/>
      <c r="I43" s="45"/>
    </row>
    <row r="44" spans="1:9" ht="14.55" customHeight="1" x14ac:dyDescent="0.3">
      <c r="A44" s="44">
        <v>41</v>
      </c>
      <c r="B44" s="45"/>
      <c r="C44" s="45"/>
      <c r="D44" s="45"/>
      <c r="E44" s="45"/>
      <c r="F44" s="45"/>
      <c r="G44" s="45"/>
      <c r="H44" s="45"/>
      <c r="I44" s="45"/>
    </row>
    <row r="45" spans="1:9" ht="14.55" customHeight="1" x14ac:dyDescent="0.3">
      <c r="A45" s="44">
        <v>42</v>
      </c>
      <c r="B45" s="45"/>
      <c r="C45" s="45"/>
      <c r="D45" s="45"/>
      <c r="E45" s="45"/>
      <c r="F45" s="45"/>
      <c r="G45" s="45"/>
      <c r="H45" s="45"/>
      <c r="I45" s="45"/>
    </row>
    <row r="46" spans="1:9" ht="14.55" customHeight="1" x14ac:dyDescent="0.3">
      <c r="A46" s="44">
        <v>43</v>
      </c>
      <c r="B46" s="45"/>
      <c r="C46" s="45"/>
      <c r="D46" s="45"/>
      <c r="E46" s="45"/>
      <c r="F46" s="45"/>
      <c r="G46" s="45"/>
      <c r="H46" s="45"/>
      <c r="I46" s="45"/>
    </row>
    <row r="47" spans="1:9" ht="14.55" customHeight="1" x14ac:dyDescent="0.3">
      <c r="A47" s="44">
        <v>44</v>
      </c>
      <c r="B47" s="45"/>
      <c r="C47" s="45"/>
      <c r="D47" s="45"/>
      <c r="E47" s="45"/>
      <c r="F47" s="45"/>
      <c r="G47" s="45"/>
      <c r="H47" s="45"/>
      <c r="I47" s="45"/>
    </row>
    <row r="48" spans="1:9" ht="14.55" customHeight="1" x14ac:dyDescent="0.3">
      <c r="A48" s="44">
        <v>45</v>
      </c>
      <c r="B48" s="45"/>
      <c r="C48" s="45"/>
      <c r="D48" s="45"/>
      <c r="E48" s="45"/>
      <c r="F48" s="45"/>
      <c r="G48" s="45"/>
      <c r="H48" s="45"/>
      <c r="I48" s="45"/>
    </row>
    <row r="49" spans="1:9" ht="14.55" customHeight="1" x14ac:dyDescent="0.3">
      <c r="A49" s="44">
        <v>46</v>
      </c>
      <c r="B49" s="45"/>
      <c r="C49" s="45"/>
      <c r="D49" s="45"/>
      <c r="E49" s="45"/>
      <c r="F49" s="45"/>
      <c r="G49" s="45"/>
      <c r="H49" s="45"/>
      <c r="I49" s="45"/>
    </row>
    <row r="50" spans="1:9" ht="14.55" customHeight="1" x14ac:dyDescent="0.3">
      <c r="A50" s="44">
        <v>47</v>
      </c>
      <c r="B50" s="45"/>
      <c r="C50" s="45"/>
      <c r="D50" s="45"/>
      <c r="E50" s="45"/>
      <c r="F50" s="45"/>
      <c r="G50" s="45"/>
      <c r="H50" s="45"/>
      <c r="I50" s="45"/>
    </row>
    <row r="51" spans="1:9" ht="14.55" customHeight="1" x14ac:dyDescent="0.3">
      <c r="A51" s="44">
        <v>48</v>
      </c>
      <c r="B51" s="45"/>
      <c r="C51" s="45"/>
      <c r="D51" s="45"/>
      <c r="E51" s="45"/>
      <c r="F51" s="45"/>
      <c r="G51" s="45"/>
      <c r="H51" s="45"/>
      <c r="I51" s="45"/>
    </row>
    <row r="52" spans="1:9" ht="14.55" customHeight="1" x14ac:dyDescent="0.3">
      <c r="A52" s="44">
        <v>49</v>
      </c>
      <c r="B52" s="45"/>
      <c r="C52" s="45"/>
      <c r="D52" s="45"/>
      <c r="E52" s="45"/>
      <c r="F52" s="45"/>
      <c r="G52" s="45"/>
      <c r="H52" s="45"/>
      <c r="I52" s="45"/>
    </row>
    <row r="53" spans="1:9" ht="14.55" customHeight="1" x14ac:dyDescent="0.3">
      <c r="A53" s="44">
        <v>50</v>
      </c>
      <c r="B53" s="45"/>
      <c r="C53" s="45"/>
      <c r="D53" s="45"/>
      <c r="E53" s="45"/>
      <c r="F53" s="45"/>
      <c r="G53" s="45"/>
      <c r="H53" s="45"/>
      <c r="I53" s="45"/>
    </row>
    <row r="54" spans="1:9" ht="14.55" customHeight="1" x14ac:dyDescent="0.3">
      <c r="A54" s="44">
        <v>51</v>
      </c>
      <c r="B54" s="45"/>
      <c r="C54" s="45"/>
      <c r="D54" s="45"/>
      <c r="E54" s="45"/>
      <c r="F54" s="45"/>
      <c r="G54" s="45"/>
      <c r="H54" s="45"/>
      <c r="I54" s="45"/>
    </row>
    <row r="55" spans="1:9" ht="14.55" customHeight="1" x14ac:dyDescent="0.3">
      <c r="A55" s="44">
        <v>52</v>
      </c>
      <c r="B55" s="45"/>
      <c r="C55" s="45"/>
      <c r="D55" s="45"/>
      <c r="E55" s="45"/>
      <c r="F55" s="45"/>
      <c r="G55" s="45"/>
      <c r="H55" s="45"/>
      <c r="I55" s="45"/>
    </row>
    <row r="56" spans="1:9" ht="14.55" customHeight="1" x14ac:dyDescent="0.3">
      <c r="A56" s="44">
        <v>53</v>
      </c>
      <c r="B56" s="45"/>
      <c r="C56" s="45"/>
      <c r="D56" s="45"/>
      <c r="E56" s="45"/>
      <c r="F56" s="45"/>
      <c r="G56" s="45"/>
      <c r="H56" s="45"/>
      <c r="I56" s="45"/>
    </row>
    <row r="57" spans="1:9" ht="14.55" customHeight="1" x14ac:dyDescent="0.3">
      <c r="A57" s="44">
        <v>54</v>
      </c>
      <c r="B57" s="45"/>
      <c r="C57" s="45"/>
      <c r="D57" s="45"/>
      <c r="E57" s="45"/>
      <c r="F57" s="45"/>
      <c r="G57" s="45"/>
      <c r="H57" s="45"/>
      <c r="I57" s="45"/>
    </row>
    <row r="58" spans="1:9" ht="14.55" customHeight="1" x14ac:dyDescent="0.3">
      <c r="A58" s="44">
        <v>55</v>
      </c>
      <c r="B58" s="45"/>
      <c r="C58" s="45"/>
      <c r="D58" s="45"/>
      <c r="E58" s="45"/>
      <c r="F58" s="45"/>
      <c r="G58" s="45"/>
      <c r="H58" s="45"/>
      <c r="I58" s="45"/>
    </row>
    <row r="59" spans="1:9" ht="14.55" customHeight="1" x14ac:dyDescent="0.3">
      <c r="A59" s="44">
        <v>56</v>
      </c>
      <c r="B59" s="45"/>
      <c r="C59" s="45"/>
      <c r="D59" s="45"/>
      <c r="E59" s="45"/>
      <c r="F59" s="45"/>
      <c r="G59" s="45"/>
      <c r="H59" s="45"/>
      <c r="I59" s="45"/>
    </row>
    <row r="60" spans="1:9" ht="14.55" customHeight="1" x14ac:dyDescent="0.3">
      <c r="A60" s="44">
        <v>57</v>
      </c>
      <c r="B60" s="45"/>
      <c r="C60" s="45"/>
      <c r="D60" s="45"/>
      <c r="E60" s="45"/>
      <c r="F60" s="45"/>
      <c r="G60" s="45"/>
      <c r="H60" s="45"/>
      <c r="I60" s="45"/>
    </row>
    <row r="61" spans="1:9" ht="14.55" customHeight="1" x14ac:dyDescent="0.3">
      <c r="A61" s="44">
        <v>58</v>
      </c>
      <c r="B61" s="45"/>
      <c r="C61" s="45"/>
      <c r="D61" s="45"/>
      <c r="E61" s="45"/>
      <c r="F61" s="45"/>
      <c r="G61" s="45"/>
      <c r="H61" s="45"/>
      <c r="I61" s="45"/>
    </row>
    <row r="62" spans="1:9" ht="14.55" customHeight="1" x14ac:dyDescent="0.3">
      <c r="A62" s="44">
        <v>59</v>
      </c>
      <c r="B62" s="45"/>
      <c r="C62" s="45"/>
      <c r="D62" s="45"/>
      <c r="E62" s="45"/>
      <c r="F62" s="45"/>
      <c r="G62" s="45"/>
      <c r="H62" s="45"/>
      <c r="I62" s="45"/>
    </row>
    <row r="63" spans="1:9" ht="14.55" customHeight="1" x14ac:dyDescent="0.3">
      <c r="A63" s="44">
        <v>60</v>
      </c>
      <c r="B63" s="45"/>
      <c r="C63" s="45"/>
      <c r="D63" s="45"/>
      <c r="E63" s="45"/>
      <c r="F63" s="45"/>
      <c r="G63" s="45"/>
      <c r="H63" s="45"/>
      <c r="I63" s="45"/>
    </row>
    <row r="64" spans="1:9" ht="14.55" customHeight="1" x14ac:dyDescent="0.3">
      <c r="A64" s="44">
        <v>61</v>
      </c>
      <c r="B64" s="45"/>
      <c r="C64" s="45"/>
      <c r="D64" s="45"/>
      <c r="E64" s="45"/>
      <c r="F64" s="45"/>
      <c r="G64" s="45"/>
      <c r="H64" s="45"/>
      <c r="I64" s="45"/>
    </row>
    <row r="65" spans="1:9" ht="14.55" customHeight="1" x14ac:dyDescent="0.3">
      <c r="A65" s="44">
        <v>62</v>
      </c>
      <c r="B65" s="45"/>
      <c r="C65" s="45"/>
      <c r="D65" s="45"/>
      <c r="E65" s="45"/>
      <c r="F65" s="45"/>
      <c r="G65" s="45"/>
      <c r="H65" s="45"/>
      <c r="I65" s="45"/>
    </row>
    <row r="66" spans="1:9" ht="14.55" customHeight="1" x14ac:dyDescent="0.3">
      <c r="A66" s="44">
        <v>63</v>
      </c>
      <c r="B66" s="45"/>
      <c r="C66" s="45"/>
      <c r="D66" s="45"/>
      <c r="E66" s="45"/>
      <c r="F66" s="45"/>
      <c r="G66" s="45"/>
      <c r="H66" s="45"/>
      <c r="I66" s="45"/>
    </row>
    <row r="67" spans="1:9" ht="14.55" customHeight="1" x14ac:dyDescent="0.3">
      <c r="A67" s="44">
        <v>64</v>
      </c>
      <c r="B67" s="45"/>
      <c r="C67" s="45"/>
      <c r="D67" s="45"/>
      <c r="E67" s="45"/>
      <c r="F67" s="45"/>
      <c r="G67" s="45"/>
      <c r="H67" s="45"/>
      <c r="I67" s="45"/>
    </row>
    <row r="68" spans="1:9" ht="14.55" customHeight="1" x14ac:dyDescent="0.3">
      <c r="A68" s="44">
        <v>65</v>
      </c>
      <c r="B68" s="45"/>
      <c r="C68" s="45"/>
      <c r="D68" s="45"/>
      <c r="E68" s="45"/>
      <c r="F68" s="45"/>
      <c r="G68" s="45"/>
      <c r="H68" s="45"/>
      <c r="I68" s="45"/>
    </row>
    <row r="69" spans="1:9" ht="14.55" customHeight="1" x14ac:dyDescent="0.3">
      <c r="A69" s="44">
        <v>66</v>
      </c>
      <c r="B69" s="45"/>
      <c r="C69" s="45"/>
      <c r="D69" s="45"/>
      <c r="E69" s="45"/>
      <c r="F69" s="45"/>
      <c r="G69" s="45"/>
      <c r="H69" s="45"/>
      <c r="I69" s="45"/>
    </row>
    <row r="70" spans="1:9" ht="14.55" customHeight="1" x14ac:dyDescent="0.3">
      <c r="A70" s="44">
        <v>67</v>
      </c>
      <c r="B70" s="45"/>
      <c r="C70" s="45"/>
      <c r="D70" s="45"/>
      <c r="E70" s="45"/>
      <c r="F70" s="45"/>
      <c r="G70" s="45"/>
      <c r="H70" s="45"/>
      <c r="I70" s="45"/>
    </row>
    <row r="71" spans="1:9" ht="14.55" customHeight="1" x14ac:dyDescent="0.3">
      <c r="A71" s="44">
        <v>68</v>
      </c>
      <c r="B71" s="45"/>
      <c r="C71" s="45"/>
      <c r="D71" s="45"/>
      <c r="E71" s="45"/>
      <c r="F71" s="45"/>
      <c r="G71" s="45"/>
      <c r="H71" s="45"/>
      <c r="I71" s="45"/>
    </row>
    <row r="72" spans="1:9" ht="14.55" customHeight="1" x14ac:dyDescent="0.3">
      <c r="A72" s="44">
        <v>69</v>
      </c>
      <c r="B72" s="45"/>
      <c r="C72" s="45"/>
      <c r="D72" s="45"/>
      <c r="E72" s="45"/>
      <c r="F72" s="45"/>
      <c r="G72" s="45"/>
      <c r="H72" s="45"/>
      <c r="I72" s="45"/>
    </row>
    <row r="73" spans="1:9" ht="14.55" customHeight="1" x14ac:dyDescent="0.3">
      <c r="A73" s="44">
        <v>70</v>
      </c>
      <c r="B73" s="45"/>
      <c r="C73" s="45"/>
      <c r="D73" s="45"/>
      <c r="E73" s="45"/>
      <c r="F73" s="45"/>
      <c r="G73" s="45"/>
      <c r="H73" s="45"/>
      <c r="I73" s="45"/>
    </row>
    <row r="74" spans="1:9" ht="14.55" customHeight="1" x14ac:dyDescent="0.3">
      <c r="A74" s="44">
        <v>71</v>
      </c>
      <c r="B74" s="45"/>
      <c r="C74" s="45"/>
      <c r="D74" s="45"/>
      <c r="E74" s="45"/>
      <c r="F74" s="45"/>
      <c r="G74" s="45"/>
      <c r="H74" s="45"/>
      <c r="I74" s="45"/>
    </row>
    <row r="75" spans="1:9" ht="14.55" customHeight="1" x14ac:dyDescent="0.3">
      <c r="A75" s="44">
        <v>72</v>
      </c>
      <c r="B75" s="45"/>
      <c r="C75" s="45"/>
      <c r="D75" s="45"/>
      <c r="E75" s="45"/>
      <c r="F75" s="45"/>
      <c r="G75" s="45"/>
      <c r="H75" s="45"/>
      <c r="I75" s="45"/>
    </row>
    <row r="76" spans="1:9" ht="14.55" customHeight="1" x14ac:dyDescent="0.3">
      <c r="A76" s="44">
        <v>73</v>
      </c>
      <c r="B76" s="45"/>
      <c r="C76" s="45"/>
      <c r="D76" s="45"/>
      <c r="E76" s="45"/>
      <c r="F76" s="45"/>
      <c r="G76" s="45"/>
      <c r="H76" s="45"/>
      <c r="I76" s="45"/>
    </row>
    <row r="77" spans="1:9" ht="14.55" customHeight="1" x14ac:dyDescent="0.3">
      <c r="A77" s="44">
        <v>74</v>
      </c>
      <c r="B77" s="45"/>
      <c r="C77" s="45"/>
      <c r="D77" s="45"/>
      <c r="E77" s="45"/>
      <c r="F77" s="45"/>
      <c r="G77" s="45"/>
      <c r="H77" s="45"/>
      <c r="I77" s="45"/>
    </row>
    <row r="78" spans="1:9" ht="14.55" customHeight="1" x14ac:dyDescent="0.3">
      <c r="A78" s="44">
        <v>75</v>
      </c>
      <c r="B78" s="45"/>
      <c r="C78" s="45"/>
      <c r="D78" s="45"/>
      <c r="E78" s="45"/>
      <c r="F78" s="45"/>
      <c r="G78" s="45"/>
      <c r="H78" s="45"/>
      <c r="I78" s="45"/>
    </row>
    <row r="79" spans="1:9" ht="14.55" customHeight="1" x14ac:dyDescent="0.3">
      <c r="A79" s="44">
        <v>76</v>
      </c>
      <c r="B79" s="45"/>
      <c r="C79" s="45"/>
      <c r="D79" s="45"/>
      <c r="E79" s="45"/>
      <c r="F79" s="45"/>
      <c r="G79" s="45"/>
      <c r="H79" s="45"/>
      <c r="I79" s="45"/>
    </row>
    <row r="80" spans="1:9" ht="14.55" customHeight="1" x14ac:dyDescent="0.3">
      <c r="A80" s="44">
        <v>77</v>
      </c>
      <c r="B80" s="45"/>
      <c r="C80" s="45"/>
      <c r="D80" s="45"/>
      <c r="E80" s="45"/>
      <c r="F80" s="45"/>
      <c r="G80" s="45"/>
      <c r="H80" s="45"/>
      <c r="I80" s="45"/>
    </row>
    <row r="81" spans="1:9" ht="14.55" customHeight="1" x14ac:dyDescent="0.3">
      <c r="A81" s="44">
        <v>78</v>
      </c>
      <c r="B81" s="45"/>
      <c r="C81" s="45"/>
      <c r="D81" s="45"/>
      <c r="E81" s="45"/>
      <c r="F81" s="45"/>
      <c r="G81" s="45"/>
      <c r="H81" s="45"/>
      <c r="I81" s="45"/>
    </row>
    <row r="82" spans="1:9" ht="14.55" customHeight="1" x14ac:dyDescent="0.3">
      <c r="A82" s="44">
        <v>79</v>
      </c>
      <c r="B82" s="45"/>
      <c r="C82" s="45"/>
      <c r="D82" s="45"/>
      <c r="E82" s="45"/>
      <c r="F82" s="45"/>
      <c r="G82" s="45"/>
      <c r="H82" s="45"/>
      <c r="I82" s="45"/>
    </row>
    <row r="83" spans="1:9" ht="14.55" customHeight="1" x14ac:dyDescent="0.3">
      <c r="A83" s="44">
        <v>80</v>
      </c>
      <c r="B83" s="45"/>
      <c r="C83" s="45"/>
      <c r="D83" s="45"/>
      <c r="E83" s="45"/>
      <c r="F83" s="45"/>
      <c r="G83" s="45"/>
      <c r="H83" s="45"/>
      <c r="I83" s="45"/>
    </row>
    <row r="84" spans="1:9" ht="14.55" customHeight="1" x14ac:dyDescent="0.3">
      <c r="A84" s="44">
        <v>81</v>
      </c>
      <c r="B84" s="45"/>
      <c r="C84" s="45"/>
      <c r="D84" s="45"/>
      <c r="E84" s="45"/>
      <c r="F84" s="45"/>
      <c r="G84" s="45"/>
      <c r="H84" s="45"/>
      <c r="I84" s="45"/>
    </row>
    <row r="85" spans="1:9" ht="14.55" customHeight="1" x14ac:dyDescent="0.3">
      <c r="A85" s="44">
        <v>82</v>
      </c>
      <c r="B85" s="45"/>
      <c r="C85" s="45"/>
      <c r="D85" s="45"/>
      <c r="E85" s="45"/>
      <c r="F85" s="45"/>
      <c r="G85" s="45"/>
      <c r="H85" s="45"/>
      <c r="I85" s="45"/>
    </row>
    <row r="86" spans="1:9" ht="14.55" customHeight="1" x14ac:dyDescent="0.3">
      <c r="A86" s="44">
        <v>83</v>
      </c>
      <c r="B86" s="45"/>
      <c r="C86" s="45"/>
      <c r="D86" s="45"/>
      <c r="E86" s="45"/>
      <c r="F86" s="45"/>
      <c r="G86" s="45"/>
      <c r="H86" s="45"/>
      <c r="I86" s="45"/>
    </row>
    <row r="87" spans="1:9" ht="14.55" customHeight="1" x14ac:dyDescent="0.3">
      <c r="A87" s="44">
        <v>84</v>
      </c>
      <c r="B87" s="45"/>
      <c r="C87" s="45"/>
      <c r="D87" s="45"/>
      <c r="E87" s="45"/>
      <c r="F87" s="45"/>
      <c r="G87" s="45"/>
      <c r="H87" s="45"/>
      <c r="I87" s="45"/>
    </row>
    <row r="88" spans="1:9" ht="14.55" customHeight="1" x14ac:dyDescent="0.3">
      <c r="A88" s="44">
        <v>85</v>
      </c>
      <c r="B88" s="45"/>
      <c r="C88" s="45"/>
      <c r="D88" s="45"/>
      <c r="E88" s="45"/>
      <c r="F88" s="45"/>
      <c r="G88" s="45"/>
      <c r="H88" s="45"/>
      <c r="I88" s="45"/>
    </row>
    <row r="89" spans="1:9" ht="14.55" customHeight="1" x14ac:dyDescent="0.3">
      <c r="A89" s="44">
        <v>86</v>
      </c>
      <c r="B89" s="45"/>
      <c r="C89" s="45"/>
      <c r="D89" s="45"/>
      <c r="E89" s="45"/>
      <c r="F89" s="45"/>
      <c r="G89" s="45"/>
      <c r="H89" s="45"/>
      <c r="I89" s="45"/>
    </row>
    <row r="90" spans="1:9" ht="14.55" customHeight="1" x14ac:dyDescent="0.3">
      <c r="A90" s="44">
        <v>87</v>
      </c>
      <c r="B90" s="45"/>
      <c r="C90" s="45"/>
      <c r="D90" s="45"/>
      <c r="E90" s="45"/>
      <c r="F90" s="45"/>
      <c r="G90" s="45"/>
      <c r="H90" s="45"/>
      <c r="I90" s="45"/>
    </row>
    <row r="91" spans="1:9" ht="14.55" customHeight="1" x14ac:dyDescent="0.3">
      <c r="A91" s="44">
        <v>88</v>
      </c>
      <c r="B91" s="45"/>
      <c r="C91" s="45"/>
      <c r="D91" s="45"/>
      <c r="E91" s="45"/>
      <c r="F91" s="45"/>
      <c r="G91" s="45"/>
      <c r="H91" s="45"/>
      <c r="I91" s="45"/>
    </row>
    <row r="92" spans="1:9" ht="14.55" customHeight="1" x14ac:dyDescent="0.3">
      <c r="A92" s="44">
        <v>89</v>
      </c>
      <c r="B92" s="45"/>
      <c r="C92" s="45"/>
      <c r="D92" s="45"/>
      <c r="E92" s="45"/>
      <c r="F92" s="45"/>
      <c r="G92" s="45"/>
      <c r="H92" s="45"/>
      <c r="I92" s="45"/>
    </row>
    <row r="93" spans="1:9" ht="14.55" customHeight="1" x14ac:dyDescent="0.3">
      <c r="A93" s="44">
        <v>90</v>
      </c>
      <c r="B93" s="45"/>
      <c r="C93" s="45"/>
      <c r="D93" s="45"/>
      <c r="E93" s="45"/>
      <c r="F93" s="45"/>
      <c r="G93" s="45"/>
      <c r="H93" s="45"/>
      <c r="I93" s="45"/>
    </row>
    <row r="94" spans="1:9" ht="14.55" customHeight="1" x14ac:dyDescent="0.3">
      <c r="A94" s="44">
        <v>91</v>
      </c>
      <c r="B94" s="45"/>
      <c r="C94" s="45"/>
      <c r="D94" s="45"/>
      <c r="E94" s="45"/>
      <c r="F94" s="45"/>
      <c r="G94" s="45"/>
      <c r="H94" s="45"/>
      <c r="I94" s="45"/>
    </row>
    <row r="95" spans="1:9" ht="14.55" customHeight="1" x14ac:dyDescent="0.3">
      <c r="A95" s="44">
        <v>92</v>
      </c>
      <c r="B95" s="45"/>
      <c r="C95" s="45"/>
      <c r="D95" s="45"/>
      <c r="E95" s="45"/>
      <c r="F95" s="45"/>
      <c r="G95" s="45"/>
      <c r="H95" s="45"/>
      <c r="I95" s="45"/>
    </row>
    <row r="96" spans="1:9" ht="14.55" customHeight="1" x14ac:dyDescent="0.3">
      <c r="A96" s="44">
        <v>93</v>
      </c>
      <c r="B96" s="45"/>
      <c r="C96" s="45"/>
      <c r="D96" s="45"/>
      <c r="E96" s="45"/>
      <c r="F96" s="45"/>
      <c r="G96" s="45"/>
      <c r="H96" s="45"/>
      <c r="I96" s="45"/>
    </row>
    <row r="97" spans="1:9" ht="14.55" customHeight="1" x14ac:dyDescent="0.3">
      <c r="A97" s="44">
        <v>94</v>
      </c>
      <c r="B97" s="45"/>
      <c r="C97" s="45"/>
      <c r="D97" s="45"/>
      <c r="E97" s="45"/>
      <c r="F97" s="45"/>
      <c r="G97" s="45"/>
      <c r="H97" s="45"/>
      <c r="I97" s="45"/>
    </row>
    <row r="98" spans="1:9" ht="14.55" customHeight="1" x14ac:dyDescent="0.3">
      <c r="A98" s="44">
        <v>95</v>
      </c>
      <c r="B98" s="45"/>
      <c r="C98" s="45"/>
      <c r="D98" s="45"/>
      <c r="E98" s="45"/>
      <c r="F98" s="45"/>
      <c r="G98" s="45"/>
      <c r="H98" s="45"/>
      <c r="I98" s="45"/>
    </row>
    <row r="99" spans="1:9" ht="14.55" customHeight="1" x14ac:dyDescent="0.3">
      <c r="A99" s="44">
        <v>96</v>
      </c>
      <c r="B99" s="45"/>
      <c r="C99" s="45"/>
      <c r="D99" s="45"/>
      <c r="E99" s="45"/>
      <c r="F99" s="45"/>
      <c r="G99" s="45"/>
      <c r="H99" s="45"/>
      <c r="I99" s="45"/>
    </row>
    <row r="100" spans="1:9" ht="14.55" customHeight="1" x14ac:dyDescent="0.3">
      <c r="A100" s="44">
        <v>97</v>
      </c>
      <c r="B100" s="45"/>
      <c r="C100" s="45"/>
      <c r="D100" s="45"/>
      <c r="E100" s="45"/>
      <c r="F100" s="45"/>
      <c r="G100" s="45"/>
      <c r="H100" s="45"/>
      <c r="I100" s="45"/>
    </row>
    <row r="101" spans="1:9" ht="14.55" customHeight="1" x14ac:dyDescent="0.3">
      <c r="A101" s="44">
        <v>98</v>
      </c>
      <c r="B101" s="45"/>
      <c r="C101" s="45"/>
      <c r="D101" s="45"/>
      <c r="E101" s="45"/>
      <c r="F101" s="45"/>
      <c r="G101" s="45"/>
      <c r="H101" s="45"/>
      <c r="I101" s="45"/>
    </row>
    <row r="102" spans="1:9" ht="14.55" customHeight="1" x14ac:dyDescent="0.3">
      <c r="A102" s="44">
        <v>99</v>
      </c>
      <c r="B102" s="45"/>
      <c r="C102" s="45"/>
      <c r="D102" s="45"/>
      <c r="E102" s="45"/>
      <c r="F102" s="45"/>
      <c r="G102" s="45"/>
      <c r="H102" s="45"/>
      <c r="I102" s="45"/>
    </row>
    <row r="103" spans="1:9" ht="14.55" customHeight="1" x14ac:dyDescent="0.3">
      <c r="A103" s="44">
        <v>100</v>
      </c>
      <c r="B103" s="45"/>
      <c r="C103" s="45"/>
      <c r="D103" s="45"/>
      <c r="E103" s="45"/>
      <c r="F103" s="45"/>
      <c r="G103" s="45"/>
      <c r="H103" s="45"/>
      <c r="I103" s="45"/>
    </row>
  </sheetData>
  <conditionalFormatting sqref="A4:A103">
    <cfRule type="expression" dxfId="207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7953-4315-4795-86D2-CE1D03D4CF8B}">
  <sheetPr>
    <tabColor theme="6"/>
  </sheetPr>
  <dimension ref="A1:AN322"/>
  <sheetViews>
    <sheetView workbookViewId="0"/>
    <sheetView workbookViewId="1"/>
  </sheetViews>
  <sheetFormatPr defaultColWidth="8.77734375" defaultRowHeight="14.4" outlineLevelRow="1" x14ac:dyDescent="0.3"/>
  <cols>
    <col min="1" max="32" width="15.77734375" style="39" customWidth="1"/>
    <col min="33" max="33" width="8.77734375" style="39"/>
    <col min="34" max="36" width="15.77734375" style="39" customWidth="1"/>
    <col min="37" max="37" width="8.77734375" style="39"/>
    <col min="38" max="40" width="15.77734375" style="39" customWidth="1"/>
    <col min="41" max="16384" width="8.77734375" style="39"/>
  </cols>
  <sheetData>
    <row r="1" spans="1:40" s="481" customFormat="1" ht="49.5" customHeight="1" x14ac:dyDescent="0.3">
      <c r="A1" s="481" t="s">
        <v>41</v>
      </c>
    </row>
    <row r="2" spans="1:40" s="33" customFormat="1" x14ac:dyDescent="0.3">
      <c r="A2" s="33" t="s">
        <v>42</v>
      </c>
      <c r="B2" s="33" t="s">
        <v>43</v>
      </c>
    </row>
    <row r="3" spans="1:40" s="33" customFormat="1" x14ac:dyDescent="0.3">
      <c r="A3" s="33" t="s">
        <v>44</v>
      </c>
      <c r="B3" s="33" t="s">
        <v>45</v>
      </c>
    </row>
    <row r="4" spans="1:40" s="33" customFormat="1" x14ac:dyDescent="0.3">
      <c r="A4" s="33" t="s">
        <v>46</v>
      </c>
      <c r="B4" s="33" t="s">
        <v>47</v>
      </c>
    </row>
    <row r="5" spans="1:40" s="33" customFormat="1" x14ac:dyDescent="0.3">
      <c r="B5" s="33" t="s">
        <v>48</v>
      </c>
    </row>
    <row r="6" spans="1:40" s="33" customFormat="1" x14ac:dyDescent="0.3">
      <c r="B6" s="33" t="s">
        <v>49</v>
      </c>
    </row>
    <row r="9" spans="1:40" x14ac:dyDescent="0.3">
      <c r="B9" s="39" t="s">
        <v>50</v>
      </c>
      <c r="C9" s="39" t="s">
        <v>50</v>
      </c>
      <c r="D9" s="39" t="s">
        <v>50</v>
      </c>
      <c r="E9" s="39" t="s">
        <v>50</v>
      </c>
      <c r="F9" s="39" t="s">
        <v>50</v>
      </c>
      <c r="G9" s="43" t="s">
        <v>50</v>
      </c>
      <c r="J9" s="39" t="s">
        <v>51</v>
      </c>
      <c r="K9" s="39" t="s">
        <v>51</v>
      </c>
      <c r="L9" s="39" t="s">
        <v>51</v>
      </c>
      <c r="M9" s="39" t="s">
        <v>51</v>
      </c>
      <c r="N9" s="39" t="s">
        <v>51</v>
      </c>
      <c r="O9" s="39" t="s">
        <v>51</v>
      </c>
      <c r="P9" s="43" t="s">
        <v>51</v>
      </c>
      <c r="R9" s="39" t="s">
        <v>52</v>
      </c>
      <c r="S9" s="39" t="s">
        <v>52</v>
      </c>
      <c r="T9" s="39" t="s">
        <v>52</v>
      </c>
      <c r="U9" s="39" t="s">
        <v>52</v>
      </c>
      <c r="V9" s="39" t="s">
        <v>52</v>
      </c>
      <c r="W9" s="39" t="s">
        <v>52</v>
      </c>
      <c r="X9" s="43" t="s">
        <v>52</v>
      </c>
      <c r="Z9" s="39" t="s">
        <v>53</v>
      </c>
      <c r="AA9" s="39" t="s">
        <v>53</v>
      </c>
      <c r="AB9" s="39" t="s">
        <v>53</v>
      </c>
      <c r="AC9" s="39" t="s">
        <v>53</v>
      </c>
      <c r="AD9" s="39" t="s">
        <v>53</v>
      </c>
      <c r="AE9" s="39" t="s">
        <v>53</v>
      </c>
      <c r="AF9" s="43" t="s">
        <v>53</v>
      </c>
      <c r="AI9" s="39" t="s">
        <v>54</v>
      </c>
      <c r="AJ9" s="43" t="s">
        <v>54</v>
      </c>
      <c r="AM9" s="39" t="s">
        <v>55</v>
      </c>
      <c r="AN9" s="43" t="s">
        <v>55</v>
      </c>
    </row>
    <row r="10" spans="1:40" x14ac:dyDescent="0.3">
      <c r="A10" s="39" t="s">
        <v>56</v>
      </c>
      <c r="B10" s="59">
        <v>2016</v>
      </c>
      <c r="C10" s="59">
        <v>2020</v>
      </c>
      <c r="D10" s="59">
        <v>2030</v>
      </c>
      <c r="E10" s="59">
        <v>2040</v>
      </c>
      <c r="F10" s="59">
        <v>2050</v>
      </c>
      <c r="G10" s="43" t="s">
        <v>57</v>
      </c>
      <c r="I10" s="39" t="s">
        <v>56</v>
      </c>
      <c r="J10" s="39">
        <v>2016</v>
      </c>
      <c r="K10" s="39">
        <v>2020</v>
      </c>
      <c r="L10" s="39">
        <v>2030</v>
      </c>
      <c r="M10" s="39">
        <v>2040</v>
      </c>
      <c r="N10" s="39">
        <v>2050</v>
      </c>
      <c r="O10" s="39" t="s">
        <v>58</v>
      </c>
      <c r="P10" s="43" t="s">
        <v>59</v>
      </c>
      <c r="R10" s="39">
        <v>2016</v>
      </c>
      <c r="S10" s="39">
        <v>2020</v>
      </c>
      <c r="T10" s="39">
        <v>2030</v>
      </c>
      <c r="U10" s="39">
        <v>2040</v>
      </c>
      <c r="V10" s="39">
        <v>2050</v>
      </c>
      <c r="W10" s="39" t="s">
        <v>58</v>
      </c>
      <c r="X10" s="43" t="s">
        <v>59</v>
      </c>
      <c r="Z10" s="39">
        <v>2016</v>
      </c>
      <c r="AA10" s="39">
        <v>2020</v>
      </c>
      <c r="AB10" s="39">
        <v>2030</v>
      </c>
      <c r="AC10" s="39">
        <v>2040</v>
      </c>
      <c r="AD10" s="39">
        <v>2050</v>
      </c>
      <c r="AE10" s="39" t="s">
        <v>58</v>
      </c>
      <c r="AF10" s="43" t="s">
        <v>59</v>
      </c>
      <c r="AH10" s="39" t="s">
        <v>56</v>
      </c>
      <c r="AI10" s="39">
        <v>2050</v>
      </c>
      <c r="AJ10" s="43" t="s">
        <v>59</v>
      </c>
      <c r="AL10" s="39" t="s">
        <v>56</v>
      </c>
      <c r="AM10" s="39">
        <v>2050</v>
      </c>
      <c r="AN10" s="43" t="s">
        <v>59</v>
      </c>
    </row>
    <row r="11" spans="1:40" x14ac:dyDescent="0.3">
      <c r="A11" s="538" t="s">
        <v>60</v>
      </c>
      <c r="B11" s="539">
        <v>20.123493164347668</v>
      </c>
      <c r="C11" s="539">
        <v>20.123493164347668</v>
      </c>
      <c r="D11" s="539">
        <v>20.123493164347668</v>
      </c>
      <c r="E11" s="539">
        <v>20.123493164347668</v>
      </c>
      <c r="F11" s="539">
        <v>20.1234931643477</v>
      </c>
      <c r="G11" s="540">
        <f>AVERAGE($C11:$F11)</f>
        <v>20.123493164347678</v>
      </c>
    </row>
    <row r="12" spans="1:40" x14ac:dyDescent="0.3">
      <c r="A12" s="39" t="s">
        <v>61</v>
      </c>
      <c r="B12" s="64">
        <v>3.5544094328383014</v>
      </c>
      <c r="C12" s="64">
        <v>3.5544094328383014</v>
      </c>
      <c r="D12" s="64">
        <v>3.5544094328383014</v>
      </c>
      <c r="E12" s="64">
        <v>3.5544094328383014</v>
      </c>
      <c r="F12" s="64">
        <v>3.5544094328383014</v>
      </c>
      <c r="G12" s="540">
        <f t="shared" ref="G12:G18" si="0">AVERAGE($C12:$F12)</f>
        <v>3.5544094328383014</v>
      </c>
      <c r="I12" s="39" t="s">
        <v>62</v>
      </c>
      <c r="J12" s="57">
        <f t="array" ref="J12">INDEX($E$280:$I$300,MATCH($I12&amp;LEFT(J$9,FIND(" ",J$9,1)-1),$A$280:$A$300&amp;$C$280:$C$300,0),MATCH(J$10,$E$279:$I$279,0))</f>
        <v>94.624700000000004</v>
      </c>
      <c r="K12" s="57">
        <f t="array" ref="K12">INDEX($E$280:$I$300,MATCH($I12&amp;LEFT(K$9,FIND(" ",K$9,1)-1),$A$280:$A$300&amp;$C$280:$C$300,0),MATCH(K$10,$E$279:$I$279,0))</f>
        <v>99.879027777777779</v>
      </c>
      <c r="L12" s="57">
        <f t="array" ref="L12">INDEX($E$280:$I$300,MATCH($I12&amp;LEFT(L$9,FIND(" ",L$9,1)-1),$A$280:$A$300&amp;$C$280:$C$300,0),MATCH(L$10,$E$279:$I$279,0))</f>
        <v>109.13251</v>
      </c>
      <c r="M12" s="57">
        <f t="array" ref="M12">INDEX($E$280:$I$300,MATCH($I12&amp;LEFT(M$9,FIND(" ",M$9,1)-1),$A$280:$A$300&amp;$C$280:$C$300,0),MATCH(M$10,$E$279:$I$279,0))</f>
        <v>118.83663</v>
      </c>
      <c r="N12" s="57">
        <f t="array" ref="N12">INDEX($E$280:$I$300,MATCH($I12&amp;LEFT(N$9,FIND(" ",N$9,1)-1),$A$280:$A$300&amp;$C$280:$C$300,0),MATCH(N$10,$E$279:$I$279,0))</f>
        <v>128.54075</v>
      </c>
      <c r="O12" s="57">
        <f>$K12*(7/10)+SUM($L12:$M12)+$N12*(5/10)</f>
        <v>362.15483444444442</v>
      </c>
      <c r="P12" s="542">
        <f>O12/$O$12</f>
        <v>1</v>
      </c>
      <c r="Q12" s="57"/>
      <c r="R12" s="57">
        <f t="array" ref="R12">INDEX($E$280:$I$300,MATCH($I12&amp;LEFT(R$9,FIND(" ",R$9,1)-1),$A$280:$A$300&amp;$C$280:$C$300,0),MATCH(R$10,$E$279:$I$279,0))</f>
        <v>3620.55</v>
      </c>
      <c r="S12" s="57">
        <f t="array" ref="S12">INDEX($E$280:$I$300,MATCH($I12&amp;LEFT(S$9,FIND(" ",S$9,1)-1),$A$280:$A$300&amp;$C$280:$C$300,0),MATCH(S$10,$E$279:$I$279,0))</f>
        <v>3981.3777777777777</v>
      </c>
      <c r="T12" s="57">
        <f t="array" ref="T12">INDEX($E$280:$I$300,MATCH($I12&amp;LEFT(T$9,FIND(" ",T$9,1)-1),$A$280:$A$300&amp;$C$280:$C$300,0),MATCH(T$10,$E$279:$I$279,0))</f>
        <v>4719.79</v>
      </c>
      <c r="U12" s="57">
        <f t="array" ref="U12">INDEX($E$280:$I$300,MATCH($I12&amp;LEFT(U$9,FIND(" ",U$9,1)-1),$A$280:$A$300&amp;$C$280:$C$300,0),MATCH(U$10,$E$279:$I$279,0))</f>
        <v>5704.12</v>
      </c>
      <c r="V12" s="57">
        <f t="array" ref="V12">INDEX($E$280:$I$300,MATCH($I12&amp;LEFT(V$9,FIND(" ",V$9,1)-1),$A$280:$A$300&amp;$C$280:$C$300,0),MATCH(V$10,$E$279:$I$279,0))</f>
        <v>6688.45</v>
      </c>
      <c r="W12" s="57">
        <f>$S12*(7/10)+SUM($T12:$U12)+$V12*(5/10)</f>
        <v>16555.099444444444</v>
      </c>
      <c r="X12" s="542">
        <f>W12/$W$12</f>
        <v>1</v>
      </c>
      <c r="Y12" s="57"/>
      <c r="Z12" s="57">
        <f t="array" ref="Z12">INDEX($E$280:$I$300,MATCH($I12&amp;LEFT(Z$9,FIND(" ",Z$9,1)-1),$A$280:$A$300&amp;$C$280:$C$300,0),MATCH(Z$10,$E$279:$I$279,0))</f>
        <v>5488.25</v>
      </c>
      <c r="AA12" s="57">
        <f t="array" ref="AA12">INDEX($E$280:$I$300,MATCH($I12&amp;LEFT(AA$9,FIND(" ",AA$9,1)-1),$A$280:$A$300&amp;$C$280:$C$300,0),MATCH(AA$10,$E$279:$I$279,0))</f>
        <v>5745</v>
      </c>
      <c r="AB12" s="57">
        <f t="array" ref="AB12">INDEX($E$280:$I$300,MATCH($I12&amp;LEFT(AB$9,FIND(" ",AB$9,1)-1),$A$280:$A$300&amp;$C$280:$C$300,0),MATCH(AB$10,$E$279:$I$279,0))</f>
        <v>6375.4</v>
      </c>
      <c r="AC12" s="57">
        <f t="array" ref="AC12">INDEX($E$280:$I$300,MATCH($I12&amp;LEFT(AC$9,FIND(" ",AC$9,1)-1),$A$280:$A$300&amp;$C$280:$C$300,0),MATCH(AC$10,$E$279:$I$279,0))</f>
        <v>7207.77</v>
      </c>
      <c r="AD12" s="57">
        <f t="array" ref="AD12">INDEX($E$280:$I$300,MATCH($I12&amp;LEFT(AD$9,FIND(" ",AD$9,1)-1),$A$280:$A$300&amp;$C$280:$C$300,0),MATCH(AD$10,$E$279:$I$279,0))</f>
        <v>8040.1400000000012</v>
      </c>
      <c r="AE12" s="70">
        <f>$AA12*(7/10)+SUM($AB12:$AC12)+$AD12*(5/10)</f>
        <v>21624.739999999998</v>
      </c>
      <c r="AF12" s="541">
        <f>AE12/$AE$12</f>
        <v>1</v>
      </c>
      <c r="AH12" s="39" t="s">
        <v>62</v>
      </c>
      <c r="AI12" s="58">
        <f>INDEX($E$305:$E$311,MATCH($AH12,$A$305:$A$311,0))</f>
        <v>5768.9610000000002</v>
      </c>
      <c r="AJ12" s="540">
        <f>AI12/$AI$12</f>
        <v>1</v>
      </c>
      <c r="AL12" s="39" t="s">
        <v>62</v>
      </c>
      <c r="AM12" s="57">
        <f>INDEX($D$316:$D$322,MATCH($AL12,$A$316:$A$322,0))</f>
        <v>44.53860640301307</v>
      </c>
      <c r="AN12" s="540">
        <f>AM12/$AM$12</f>
        <v>1</v>
      </c>
    </row>
    <row r="13" spans="1:40" x14ac:dyDescent="0.3">
      <c r="A13" s="39" t="s">
        <v>63</v>
      </c>
      <c r="B13" s="67">
        <f>AVERAGEIFS(F$24:F$275,$B$24:$B$275,$A13,$E$24:$E$275,"&lt;&gt;Road")+B$12</f>
        <v>3.5544094328383014</v>
      </c>
      <c r="C13" s="67">
        <f t="shared" ref="C13:F17" si="1">AVERAGEIFS(G$24:G$275,$B$24:$B$275,$A13,$E$24:$E$275,"&lt;&gt;Road")+C$12</f>
        <v>17.987407683186611</v>
      </c>
      <c r="D13" s="67">
        <f t="shared" si="1"/>
        <v>64.90279221523285</v>
      </c>
      <c r="E13" s="67">
        <f t="shared" si="1"/>
        <v>103.48108685337571</v>
      </c>
      <c r="F13" s="67">
        <f t="shared" si="1"/>
        <v>166.32106350376165</v>
      </c>
      <c r="G13" s="545">
        <f t="shared" si="0"/>
        <v>88.173087563889212</v>
      </c>
      <c r="I13" s="39" t="s">
        <v>63</v>
      </c>
      <c r="J13" s="57">
        <f t="array" ref="J13">INDEX($E$280:$I$300,MATCH($I13&amp;LEFT(J$9,FIND(" ",J$9,1)-1),$A$280:$A$300&amp;$C$280:$C$300,0),MATCH(J$10,$E$279:$I$279,0))</f>
        <v>94.624700000000004</v>
      </c>
      <c r="K13" s="57">
        <f t="array" ref="K13">INDEX($E$280:$I$300,MATCH($I13&amp;LEFT(K$9,FIND(" ",K$9,1)-1),$A$280:$A$300&amp;$C$280:$C$300,0),MATCH(K$10,$E$279:$I$279,0))</f>
        <v>99.879027777777779</v>
      </c>
      <c r="L13" s="57">
        <f t="array" ref="L13">INDEX($E$280:$I$300,MATCH($I13&amp;LEFT(L$9,FIND(" ",L$9,1)-1),$A$280:$A$300&amp;$C$280:$C$300,0),MATCH(L$10,$E$279:$I$279,0))</f>
        <v>77.637099587364105</v>
      </c>
      <c r="M13" s="57">
        <f t="array" ref="M13">INDEX($E$280:$I$300,MATCH($I13&amp;LEFT(M$9,FIND(" ",M$9,1)-1),$A$280:$A$300&amp;$C$280:$C$300,0),MATCH(M$10,$E$279:$I$279,0))</f>
        <v>70.718685969682099</v>
      </c>
      <c r="N13" s="57">
        <f t="array" ref="N13">INDEX($E$280:$I$300,MATCH($I13&amp;LEFT(N$9,FIND(" ",N$9,1)-1),$A$280:$A$300&amp;$C$280:$C$300,0),MATCH(N$10,$E$279:$I$279,0))</f>
        <v>73.495369413304147</v>
      </c>
      <c r="O13" s="57">
        <f t="shared" ref="O13:O18" si="2">$K13*(7/10)+SUM($L13:$M13)+$N13*(5/10)</f>
        <v>255.01878970814272</v>
      </c>
      <c r="P13" s="542">
        <f t="shared" ref="P13:P18" si="3">O13/$O$12</f>
        <v>0.70417060730211878</v>
      </c>
      <c r="Q13" s="57"/>
      <c r="R13" s="57">
        <f t="array" ref="R13">INDEX($E$280:$I$300,MATCH($I13&amp;LEFT(R$9,FIND(" ",R$9,1)-1),$A$280:$A$300&amp;$C$280:$C$300,0),MATCH(R$10,$E$279:$I$279,0))</f>
        <v>3620.55</v>
      </c>
      <c r="S13" s="57">
        <f t="array" ref="S13">INDEX($E$280:$I$300,MATCH($I13&amp;LEFT(S$9,FIND(" ",S$9,1)-1),$A$280:$A$300&amp;$C$280:$C$300,0),MATCH(S$10,$E$279:$I$279,0))</f>
        <v>3981.3777777777777</v>
      </c>
      <c r="T13" s="57">
        <f t="array" ref="T13">INDEX($E$280:$I$300,MATCH($I13&amp;LEFT(T$9,FIND(" ",T$9,1)-1),$A$280:$A$300&amp;$C$280:$C$300,0),MATCH(T$10,$E$279:$I$279,0))</f>
        <v>4786.0046830492347</v>
      </c>
      <c r="U13" s="57">
        <f t="array" ref="U13">INDEX($E$280:$I$300,MATCH($I13&amp;LEFT(U$9,FIND(" ",U$9,1)-1),$A$280:$A$300&amp;$C$280:$C$300,0),MATCH(U$10,$E$279:$I$279,0))</f>
        <v>4486.2903025159931</v>
      </c>
      <c r="V13" s="57">
        <f t="array" ref="V13">INDEX($E$280:$I$300,MATCH($I13&amp;LEFT(V$9,FIND(" ",V$9,1)-1),$A$280:$A$300&amp;$C$280:$C$300,0),MATCH(V$10,$E$279:$I$279,0))</f>
        <v>3616.0513063385829</v>
      </c>
      <c r="W13" s="57">
        <f t="shared" ref="W13:W18" si="4">$S13*(7/10)+SUM($T13:$U13)+$V13*(5/10)</f>
        <v>13867.285083178964</v>
      </c>
      <c r="X13" s="542">
        <f t="shared" ref="X13:X18" si="5">W13/$W$12</f>
        <v>0.83764432401718636</v>
      </c>
      <c r="Y13" s="57"/>
      <c r="Z13" s="57">
        <f t="array" ref="Z13">INDEX($E$280:$I$300,MATCH($I13&amp;LEFT(Z$9,FIND(" ",Z$9,1)-1),$A$280:$A$300&amp;$C$280:$C$300,0),MATCH(Z$10,$E$279:$I$279,0))</f>
        <v>5488.25</v>
      </c>
      <c r="AA13" s="57">
        <f t="array" ref="AA13">INDEX($E$280:$I$300,MATCH($I13&amp;LEFT(AA$9,FIND(" ",AA$9,1)-1),$A$280:$A$300&amp;$C$280:$C$300,0),MATCH(AA$10,$E$279:$I$279,0))</f>
        <v>5745</v>
      </c>
      <c r="AB13" s="57">
        <f t="array" ref="AB13">INDEX($E$280:$I$300,MATCH($I13&amp;LEFT(AB$9,FIND(" ",AB$9,1)-1),$A$280:$A$300&amp;$C$280:$C$300,0),MATCH(AB$10,$E$279:$I$279,0))</f>
        <v>1169.5436623794421</v>
      </c>
      <c r="AC13" s="57">
        <f t="array" ref="AC13">INDEX($E$280:$I$300,MATCH($I13&amp;LEFT(AC$9,FIND(" ",AC$9,1)-1),$A$280:$A$300&amp;$C$280:$C$300,0),MATCH(AC$10,$E$279:$I$279,0))</f>
        <v>1274.8109041916391</v>
      </c>
      <c r="AD13" s="57">
        <f t="array" ref="AD13">INDEX($E$280:$I$300,MATCH($I13&amp;LEFT(AD$9,FIND(" ",AD$9,1)-1),$A$280:$A$300&amp;$C$280:$C$300,0),MATCH(AD$10,$E$279:$I$279,0))</f>
        <v>2255.8067742792609</v>
      </c>
      <c r="AE13" s="70">
        <f t="shared" ref="AE13:AE18" si="6">$AA13*(7/10)+SUM($AB13:$AC13)+$AD13*(5/10)</f>
        <v>7593.7579537107113</v>
      </c>
      <c r="AF13" s="541">
        <f t="shared" ref="AF13:AF18" si="7">AE13/$AE$12</f>
        <v>0.3511606592130454</v>
      </c>
      <c r="AH13" s="39" t="s">
        <v>63</v>
      </c>
      <c r="AI13" s="58">
        <f t="shared" ref="AI13:AI18" si="8">INDEX($E$305:$E$311,MATCH($AH13,$A$305:$A$311,0))</f>
        <v>21896.199242979124</v>
      </c>
      <c r="AJ13" s="540">
        <f t="shared" ref="AJ13:AJ18" si="9">AI13/$AI$12</f>
        <v>3.7955186805698848</v>
      </c>
      <c r="AL13" s="39" t="s">
        <v>63</v>
      </c>
      <c r="AM13" s="57">
        <f t="shared" ref="AM13:AM18" si="10">INDEX($D$316:$D$322,MATCH($AL13,$A$316:$A$322,0))</f>
        <v>100.82678969208756</v>
      </c>
      <c r="AN13" s="540">
        <f t="shared" ref="AN13:AN18" si="11">AM13/$AM$12</f>
        <v>2.2638065677166441</v>
      </c>
    </row>
    <row r="14" spans="1:40" x14ac:dyDescent="0.3">
      <c r="A14" s="39" t="s">
        <v>64</v>
      </c>
      <c r="B14" s="67">
        <f t="shared" ref="B14:B17" si="12">AVERAGEIFS(F$24:F$275,$B$24:$B$275,$A14,$E$24:$E$275,"&lt;&gt;Road")+B$12</f>
        <v>3.5544094328383014</v>
      </c>
      <c r="C14" s="67">
        <f t="shared" si="1"/>
        <v>17.987407683186611</v>
      </c>
      <c r="D14" s="67">
        <f t="shared" si="1"/>
        <v>58.18909206823416</v>
      </c>
      <c r="E14" s="67">
        <f t="shared" si="1"/>
        <v>92.545176683457839</v>
      </c>
      <c r="F14" s="67">
        <f t="shared" si="1"/>
        <v>148.50761831023959</v>
      </c>
      <c r="G14" s="547">
        <f t="shared" si="0"/>
        <v>79.307323686279545</v>
      </c>
      <c r="I14" s="39" t="s">
        <v>64</v>
      </c>
      <c r="J14" s="57">
        <f t="array" ref="J14">INDEX($E$280:$I$300,MATCH($I14&amp;LEFT(J$9,FIND(" ",J$9,1)-1),$A$280:$A$300&amp;$C$280:$C$300,0),MATCH(J$10,$E$279:$I$279,0))</f>
        <v>94.624700000000004</v>
      </c>
      <c r="K14" s="57">
        <f t="array" ref="K14">INDEX($E$280:$I$300,MATCH($I14&amp;LEFT(K$9,FIND(" ",K$9,1)-1),$A$280:$A$300&amp;$C$280:$C$300,0),MATCH(K$10,$E$279:$I$279,0))</f>
        <v>99.879027777777779</v>
      </c>
      <c r="L14" s="57">
        <f t="array" ref="L14">INDEX($E$280:$I$300,MATCH($I14&amp;LEFT(L$9,FIND(" ",L$9,1)-1),$A$280:$A$300&amp;$C$280:$C$300,0),MATCH(L$10,$E$279:$I$279,0))</f>
        <v>78.132935051695171</v>
      </c>
      <c r="M14" s="57">
        <f t="array" ref="M14">INDEX($E$280:$I$300,MATCH($I14&amp;LEFT(M$9,FIND(" ",M$9,1)-1),$A$280:$A$300&amp;$C$280:$C$300,0),MATCH(M$10,$E$279:$I$279,0))</f>
        <v>73.591140107526613</v>
      </c>
      <c r="N14" s="57">
        <f t="array" ref="N14">INDEX($E$280:$I$300,MATCH($I14&amp;LEFT(N$9,FIND(" ",N$9,1)-1),$A$280:$A$300&amp;$C$280:$C$300,0),MATCH(N$10,$E$279:$I$279,0))</f>
        <v>72.415092819664267</v>
      </c>
      <c r="O14" s="57">
        <f t="shared" si="2"/>
        <v>257.84694101349839</v>
      </c>
      <c r="P14" s="542">
        <f t="shared" si="3"/>
        <v>0.71197983980813828</v>
      </c>
      <c r="Q14" s="57"/>
      <c r="R14" s="57">
        <f t="array" ref="R14">INDEX($E$280:$I$300,MATCH($I14&amp;LEFT(R$9,FIND(" ",R$9,1)-1),$A$280:$A$300&amp;$C$280:$C$300,0),MATCH(R$10,$E$279:$I$279,0))</f>
        <v>3620.55</v>
      </c>
      <c r="S14" s="57">
        <f t="array" ref="S14">INDEX($E$280:$I$300,MATCH($I14&amp;LEFT(S$9,FIND(" ",S$9,1)-1),$A$280:$A$300&amp;$C$280:$C$300,0),MATCH(S$10,$E$279:$I$279,0))</f>
        <v>3981.3777777777777</v>
      </c>
      <c r="T14" s="57">
        <f t="array" ref="T14">INDEX($E$280:$I$300,MATCH($I14&amp;LEFT(T$9,FIND(" ",T$9,1)-1),$A$280:$A$300&amp;$C$280:$C$300,0),MATCH(T$10,$E$279:$I$279,0))</f>
        <v>5848.7492899972422</v>
      </c>
      <c r="U14" s="57">
        <f t="array" ref="U14">INDEX($E$280:$I$300,MATCH($I14&amp;LEFT(U$9,FIND(" ",U$9,1)-1),$A$280:$A$300&amp;$C$280:$C$300,0),MATCH(U$10,$E$279:$I$279,0))</f>
        <v>6346.8153744845513</v>
      </c>
      <c r="V14" s="57">
        <f t="array" ref="V14">INDEX($E$280:$I$300,MATCH($I14&amp;LEFT(V$9,FIND(" ",V$9,1)-1),$A$280:$A$300&amp;$C$280:$C$300,0),MATCH(V$10,$E$279:$I$279,0))</f>
        <v>5797.9451454825548</v>
      </c>
      <c r="W14" s="57">
        <f t="shared" si="4"/>
        <v>17881.501681667516</v>
      </c>
      <c r="X14" s="542">
        <f t="shared" si="5"/>
        <v>1.0801204632852983</v>
      </c>
      <c r="Y14" s="57"/>
      <c r="Z14" s="57">
        <f t="array" ref="Z14">INDEX($E$280:$I$300,MATCH($I14&amp;LEFT(Z$9,FIND(" ",Z$9,1)-1),$A$280:$A$300&amp;$C$280:$C$300,0),MATCH(Z$10,$E$279:$I$279,0))</f>
        <v>5488.25</v>
      </c>
      <c r="AA14" s="57">
        <f t="array" ref="AA14">INDEX($E$280:$I$300,MATCH($I14&amp;LEFT(AA$9,FIND(" ",AA$9,1)-1),$A$280:$A$300&amp;$C$280:$C$300,0),MATCH(AA$10,$E$279:$I$279,0))</f>
        <v>5745</v>
      </c>
      <c r="AB14" s="57">
        <f t="array" ref="AB14">INDEX($E$280:$I$300,MATCH($I14&amp;LEFT(AB$9,FIND(" ",AB$9,1)-1),$A$280:$A$300&amp;$C$280:$C$300,0),MATCH(AB$10,$E$279:$I$279,0))</f>
        <v>2233.3422280115624</v>
      </c>
      <c r="AC14" s="57">
        <f t="array" ref="AC14">INDEX($E$280:$I$300,MATCH($I14&amp;LEFT(AC$9,FIND(" ",AC$9,1)-1),$A$280:$A$300&amp;$C$280:$C$300,0),MATCH(AC$10,$E$279:$I$279,0))</f>
        <v>1393.8684816836897</v>
      </c>
      <c r="AD14" s="57">
        <f t="array" ref="AD14">INDEX($E$280:$I$300,MATCH($I14&amp;LEFT(AD$9,FIND(" ",AD$9,1)-1),$A$280:$A$300&amp;$C$280:$C$300,0),MATCH(AD$10,$E$279:$I$279,0))</f>
        <v>2337.4109202026557</v>
      </c>
      <c r="AE14" s="70">
        <f t="shared" si="6"/>
        <v>8817.4161697965792</v>
      </c>
      <c r="AF14" s="541">
        <f t="shared" si="7"/>
        <v>0.40774669058664198</v>
      </c>
      <c r="AH14" s="39" t="s">
        <v>64</v>
      </c>
      <c r="AI14" s="58">
        <f t="shared" si="8"/>
        <v>8982.9675784680803</v>
      </c>
      <c r="AJ14" s="540">
        <f t="shared" si="9"/>
        <v>1.5571205245568622</v>
      </c>
      <c r="AL14" s="39" t="s">
        <v>64</v>
      </c>
      <c r="AM14" s="57">
        <f t="shared" si="10"/>
        <v>101.79320086984981</v>
      </c>
      <c r="AN14" s="540">
        <f t="shared" si="11"/>
        <v>2.2855048482828915</v>
      </c>
    </row>
    <row r="15" spans="1:40" x14ac:dyDescent="0.3">
      <c r="A15" s="39" t="s">
        <v>65</v>
      </c>
      <c r="B15" s="67">
        <f t="shared" si="12"/>
        <v>3.5544094328383014</v>
      </c>
      <c r="C15" s="67">
        <f t="shared" si="1"/>
        <v>17.987407683186611</v>
      </c>
      <c r="D15" s="67">
        <f t="shared" si="1"/>
        <v>76.388546167705215</v>
      </c>
      <c r="E15" s="67">
        <f t="shared" si="1"/>
        <v>122.19016955279393</v>
      </c>
      <c r="F15" s="67">
        <f t="shared" si="1"/>
        <v>196.79618810918737</v>
      </c>
      <c r="G15" s="545">
        <f t="shared" si="0"/>
        <v>103.34057787821828</v>
      </c>
      <c r="I15" s="39" t="s">
        <v>65</v>
      </c>
      <c r="J15" s="57">
        <f t="array" ref="J15">INDEX($E$280:$I$300,MATCH($I15&amp;LEFT(J$9,FIND(" ",J$9,1)-1),$A$280:$A$300&amp;$C$280:$C$300,0),MATCH(J$10,$E$279:$I$279,0))</f>
        <v>94.624700000000004</v>
      </c>
      <c r="K15" s="57">
        <f t="array" ref="K15">INDEX($E$280:$I$300,MATCH($I15&amp;LEFT(K$9,FIND(" ",K$9,1)-1),$A$280:$A$300&amp;$C$280:$C$300,0),MATCH(K$10,$E$279:$I$279,0))</f>
        <v>99.879027777777779</v>
      </c>
      <c r="L15" s="57">
        <f t="array" ref="L15">INDEX($E$280:$I$300,MATCH($I15&amp;LEFT(L$9,FIND(" ",L$9,1)-1),$A$280:$A$300&amp;$C$280:$C$300,0),MATCH(L$10,$E$279:$I$279,0))</f>
        <v>72.604623502412934</v>
      </c>
      <c r="M15" s="57">
        <f t="array" ref="M15">INDEX($E$280:$I$300,MATCH($I15&amp;LEFT(M$9,FIND(" ",M$9,1)-1),$A$280:$A$300&amp;$C$280:$C$300,0),MATCH(M$10,$E$279:$I$279,0))</f>
        <v>70.786908845311387</v>
      </c>
      <c r="N15" s="57">
        <f t="array" ref="N15">INDEX($E$280:$I$300,MATCH($I15&amp;LEFT(N$9,FIND(" ",N$9,1)-1),$A$280:$A$300&amp;$C$280:$C$300,0),MATCH(N$10,$E$279:$I$279,0))</f>
        <v>65.341113310999489</v>
      </c>
      <c r="O15" s="57">
        <f t="shared" si="2"/>
        <v>245.97740844766849</v>
      </c>
      <c r="P15" s="542">
        <f t="shared" si="3"/>
        <v>0.67920509421061481</v>
      </c>
      <c r="Q15" s="57"/>
      <c r="R15" s="57">
        <f t="array" ref="R15">INDEX($E$280:$I$300,MATCH($I15&amp;LEFT(R$9,FIND(" ",R$9,1)-1),$A$280:$A$300&amp;$C$280:$C$300,0),MATCH(R$10,$E$279:$I$279,0))</f>
        <v>3620.55</v>
      </c>
      <c r="S15" s="57">
        <f t="array" ref="S15">INDEX($E$280:$I$300,MATCH($I15&amp;LEFT(S$9,FIND(" ",S$9,1)-1),$A$280:$A$300&amp;$C$280:$C$300,0),MATCH(S$10,$E$279:$I$279,0))</f>
        <v>3981.3777777777777</v>
      </c>
      <c r="T15" s="57">
        <f t="array" ref="T15">INDEX($E$280:$I$300,MATCH($I15&amp;LEFT(T$9,FIND(" ",T$9,1)-1),$A$280:$A$300&amp;$C$280:$C$300,0),MATCH(T$10,$E$279:$I$279,0))</f>
        <v>5980.9516029318183</v>
      </c>
      <c r="U15" s="57">
        <f t="array" ref="U15">INDEX($E$280:$I$300,MATCH($I15&amp;LEFT(U$9,FIND(" ",U$9,1)-1),$A$280:$A$300&amp;$C$280:$C$300,0),MATCH(U$10,$E$279:$I$279,0))</f>
        <v>5081.8991644465441</v>
      </c>
      <c r="V15" s="57">
        <f t="array" ref="V15">INDEX($E$280:$I$300,MATCH($I15&amp;LEFT(V$9,FIND(" ",V$9,1)-1),$A$280:$A$300&amp;$C$280:$C$300,0),MATCH(V$10,$E$279:$I$279,0))</f>
        <v>3749.6720380459337</v>
      </c>
      <c r="W15" s="57">
        <f t="shared" si="4"/>
        <v>15724.651230845773</v>
      </c>
      <c r="X15" s="542">
        <f t="shared" si="5"/>
        <v>0.94983731650869951</v>
      </c>
      <c r="Y15" s="57"/>
      <c r="Z15" s="57">
        <f t="array" ref="Z15">INDEX($E$280:$I$300,MATCH($I15&amp;LEFT(Z$9,FIND(" ",Z$9,1)-1),$A$280:$A$300&amp;$C$280:$C$300,0),MATCH(Z$10,$E$279:$I$279,0))</f>
        <v>5488.25</v>
      </c>
      <c r="AA15" s="57">
        <f t="array" ref="AA15">INDEX($E$280:$I$300,MATCH($I15&amp;LEFT(AA$9,FIND(" ",AA$9,1)-1),$A$280:$A$300&amp;$C$280:$C$300,0),MATCH(AA$10,$E$279:$I$279,0))</f>
        <v>5745</v>
      </c>
      <c r="AB15" s="57">
        <f t="array" ref="AB15">INDEX($E$280:$I$300,MATCH($I15&amp;LEFT(AB$9,FIND(" ",AB$9,1)-1),$A$280:$A$300&amp;$C$280:$C$300,0),MATCH(AB$10,$E$279:$I$279,0))</f>
        <v>1137.707106168275</v>
      </c>
      <c r="AC15" s="57">
        <f t="array" ref="AC15">INDEX($E$280:$I$300,MATCH($I15&amp;LEFT(AC$9,FIND(" ",AC$9,1)-1),$A$280:$A$300&amp;$C$280:$C$300,0),MATCH(AC$10,$E$279:$I$279,0))</f>
        <v>1343.5506242861825</v>
      </c>
      <c r="AD15" s="57">
        <f t="array" ref="AD15">INDEX($E$280:$I$300,MATCH($I15&amp;LEFT(AD$9,FIND(" ",AD$9,1)-1),$A$280:$A$300&amp;$C$280:$C$300,0),MATCH(AD$10,$E$279:$I$279,0))</f>
        <v>1829.6578322234641</v>
      </c>
      <c r="AE15" s="70">
        <f t="shared" si="6"/>
        <v>7417.5866465661893</v>
      </c>
      <c r="AF15" s="541">
        <f t="shared" si="7"/>
        <v>0.34301391122234026</v>
      </c>
      <c r="AH15" s="39" t="s">
        <v>65</v>
      </c>
      <c r="AI15" s="58">
        <f t="shared" si="8"/>
        <v>9260.5862176208429</v>
      </c>
      <c r="AJ15" s="540">
        <f t="shared" si="9"/>
        <v>1.6052433388994729</v>
      </c>
      <c r="AL15" s="39" t="s">
        <v>65</v>
      </c>
      <c r="AM15" s="57">
        <f t="shared" si="10"/>
        <v>76.362496787583325</v>
      </c>
      <c r="AN15" s="540">
        <f t="shared" si="11"/>
        <v>1.7145237122286194</v>
      </c>
    </row>
    <row r="16" spans="1:40" x14ac:dyDescent="0.3">
      <c r="A16" s="39" t="s">
        <v>66</v>
      </c>
      <c r="B16" s="67">
        <f t="shared" si="12"/>
        <v>3.5544094328383014</v>
      </c>
      <c r="C16" s="544">
        <f>B16</f>
        <v>3.5544094328383014</v>
      </c>
      <c r="D16" s="67">
        <f t="shared" si="1"/>
        <v>3.5544094328383014</v>
      </c>
      <c r="E16" s="67">
        <f t="shared" si="1"/>
        <v>233.31451151840719</v>
      </c>
      <c r="F16" s="67">
        <f t="shared" si="1"/>
        <v>377.80603143790756</v>
      </c>
      <c r="G16" s="540">
        <f t="shared" si="0"/>
        <v>154.55734045549784</v>
      </c>
      <c r="I16" s="39" t="s">
        <v>66</v>
      </c>
      <c r="J16" s="57">
        <f t="array" ref="J16">INDEX($E$280:$I$300,MATCH($I16&amp;LEFT(J$9,FIND(" ",J$9,1)-1),$A$280:$A$300&amp;$C$280:$C$300,0),MATCH(J$10,$E$279:$I$279,0))</f>
        <v>94.624700000000004</v>
      </c>
      <c r="K16" s="57">
        <f t="array" ref="K16">INDEX($E$280:$I$300,MATCH($I16&amp;LEFT(K$9,FIND(" ",K$9,1)-1),$A$280:$A$300&amp;$C$280:$C$300,0),MATCH(K$10,$E$279:$I$279,0))</f>
        <v>99.879027777777779</v>
      </c>
      <c r="L16" s="57">
        <f t="array" ref="L16">INDEX($E$280:$I$300,MATCH($I16&amp;LEFT(L$9,FIND(" ",L$9,1)-1),$A$280:$A$300&amp;$C$280:$C$300,0),MATCH(L$10,$E$279:$I$279,0))</f>
        <v>109.13251</v>
      </c>
      <c r="M16" s="57">
        <f t="array" ref="M16">INDEX($E$280:$I$300,MATCH($I16&amp;LEFT(M$9,FIND(" ",M$9,1)-1),$A$280:$A$300&amp;$C$280:$C$300,0),MATCH(M$10,$E$279:$I$279,0))</f>
        <v>75.767212506491333</v>
      </c>
      <c r="N16" s="57">
        <f t="array" ref="N16">INDEX($E$280:$I$300,MATCH($I16&amp;LEFT(N$9,FIND(" ",N$9,1)-1),$A$280:$A$300&amp;$C$280:$C$300,0),MATCH(N$10,$E$279:$I$279,0))</f>
        <v>69.73023589094467</v>
      </c>
      <c r="O16" s="57">
        <f t="shared" si="2"/>
        <v>289.6801598964081</v>
      </c>
      <c r="P16" s="542">
        <f t="shared" si="3"/>
        <v>0.79987931223059749</v>
      </c>
      <c r="Q16" s="57"/>
      <c r="R16" s="57">
        <f t="array" ref="R16">INDEX($E$280:$I$300,MATCH($I16&amp;LEFT(R$9,FIND(" ",R$9,1)-1),$A$280:$A$300&amp;$C$280:$C$300,0),MATCH(R$10,$E$279:$I$279,0))</f>
        <v>3620.55</v>
      </c>
      <c r="S16" s="57">
        <f t="array" ref="S16">INDEX($E$280:$I$300,MATCH($I16&amp;LEFT(S$9,FIND(" ",S$9,1)-1),$A$280:$A$300&amp;$C$280:$C$300,0),MATCH(S$10,$E$279:$I$279,0))</f>
        <v>3981.3777777777777</v>
      </c>
      <c r="T16" s="57">
        <f t="array" ref="T16">INDEX($E$280:$I$300,MATCH($I16&amp;LEFT(T$9,FIND(" ",T$9,1)-1),$A$280:$A$300&amp;$C$280:$C$300,0),MATCH(T$10,$E$279:$I$279,0))</f>
        <v>4719.79</v>
      </c>
      <c r="U16" s="57">
        <f t="array" ref="U16">INDEX($E$280:$I$300,MATCH($I16&amp;LEFT(U$9,FIND(" ",U$9,1)-1),$A$280:$A$300&amp;$C$280:$C$300,0),MATCH(U$10,$E$279:$I$279,0))</f>
        <v>4381.5682326457945</v>
      </c>
      <c r="V16" s="57">
        <f t="array" ref="V16">INDEX($E$280:$I$300,MATCH($I16&amp;LEFT(V$9,FIND(" ",V$9,1)-1),$A$280:$A$300&amp;$C$280:$C$300,0),MATCH(V$10,$E$279:$I$279,0))</f>
        <v>3359.5568562879985</v>
      </c>
      <c r="W16" s="57">
        <f t="shared" si="4"/>
        <v>13568.101105234238</v>
      </c>
      <c r="X16" s="542">
        <f t="shared" si="5"/>
        <v>0.81957231068082881</v>
      </c>
      <c r="Y16" s="57"/>
      <c r="Z16" s="57">
        <f t="array" ref="Z16">INDEX($E$280:$I$300,MATCH($I16&amp;LEFT(Z$9,FIND(" ",Z$9,1)-1),$A$280:$A$300&amp;$C$280:$C$300,0),MATCH(Z$10,$E$279:$I$279,0))</f>
        <v>5488.25</v>
      </c>
      <c r="AA16" s="57">
        <f t="array" ref="AA16">INDEX($E$280:$I$300,MATCH($I16&amp;LEFT(AA$9,FIND(" ",AA$9,1)-1),$A$280:$A$300&amp;$C$280:$C$300,0),MATCH(AA$10,$E$279:$I$279,0))</f>
        <v>5745</v>
      </c>
      <c r="AB16" s="57">
        <f t="array" ref="AB16">INDEX($E$280:$I$300,MATCH($I16&amp;LEFT(AB$9,FIND(" ",AB$9,1)-1),$A$280:$A$300&amp;$C$280:$C$300,0),MATCH(AB$10,$E$279:$I$279,0))</f>
        <v>6375.4</v>
      </c>
      <c r="AC16" s="57">
        <f t="array" ref="AC16">INDEX($E$280:$I$300,MATCH($I16&amp;LEFT(AC$9,FIND(" ",AC$9,1)-1),$A$280:$A$300&amp;$C$280:$C$300,0),MATCH(AC$10,$E$279:$I$279,0))</f>
        <v>2104.1613649407118</v>
      </c>
      <c r="AD16" s="57">
        <f t="array" ref="AD16">INDEX($E$280:$I$300,MATCH($I16&amp;LEFT(AD$9,FIND(" ",AD$9,1)-1),$A$280:$A$300&amp;$C$280:$C$300,0),MATCH(AD$10,$E$279:$I$279,0))</f>
        <v>2206.4042680940884</v>
      </c>
      <c r="AE16" s="70">
        <f t="shared" si="6"/>
        <v>13604.263498987755</v>
      </c>
      <c r="AF16" s="541">
        <f t="shared" si="7"/>
        <v>0.62910645394986286</v>
      </c>
      <c r="AH16" s="39" t="s">
        <v>66</v>
      </c>
      <c r="AI16" s="58">
        <f t="shared" si="8"/>
        <v>14928.00848244999</v>
      </c>
      <c r="AJ16" s="540">
        <f t="shared" si="9"/>
        <v>2.5876424684531565</v>
      </c>
      <c r="AL16" s="39" t="s">
        <v>66</v>
      </c>
      <c r="AM16" s="57">
        <f t="shared" si="10"/>
        <v>102.39993663021578</v>
      </c>
      <c r="AN16" s="540">
        <f t="shared" si="11"/>
        <v>2.2991275412534762</v>
      </c>
    </row>
    <row r="17" spans="1:40" x14ac:dyDescent="0.3">
      <c r="A17" s="39" t="s">
        <v>67</v>
      </c>
      <c r="B17" s="67">
        <f t="shared" si="12"/>
        <v>3.5544094328383014</v>
      </c>
      <c r="C17" s="67">
        <f t="shared" si="1"/>
        <v>17.987407683186611</v>
      </c>
      <c r="D17" s="67">
        <f t="shared" si="1"/>
        <v>76.891001683924259</v>
      </c>
      <c r="E17" s="67">
        <f t="shared" si="1"/>
        <v>123.00861676684987</v>
      </c>
      <c r="F17" s="67">
        <f t="shared" si="1"/>
        <v>198.12935217521994</v>
      </c>
      <c r="G17" s="545">
        <f t="shared" si="0"/>
        <v>104.00409457729516</v>
      </c>
      <c r="I17" s="39" t="s">
        <v>67</v>
      </c>
      <c r="J17" s="57">
        <f t="array" ref="J17">INDEX($E$280:$I$300,MATCH($I17&amp;LEFT(J$9,FIND(" ",J$9,1)-1),$A$280:$A$300&amp;$C$280:$C$300,0),MATCH(J$10,$E$279:$I$279,0))</f>
        <v>94.624700000000004</v>
      </c>
      <c r="K17" s="57">
        <f t="array" ref="K17">INDEX($E$280:$I$300,MATCH($I17&amp;LEFT(K$9,FIND(" ",K$9,1)-1),$A$280:$A$300&amp;$C$280:$C$300,0),MATCH(K$10,$E$279:$I$279,0))</f>
        <v>99.879027777777779</v>
      </c>
      <c r="L17" s="57">
        <f t="array" ref="L17">INDEX($E$280:$I$300,MATCH($I17&amp;LEFT(L$9,FIND(" ",L$9,1)-1),$A$280:$A$300&amp;$C$280:$C$300,0),MATCH(L$10,$E$279:$I$279,0))</f>
        <v>76.515674994242389</v>
      </c>
      <c r="M17" s="57">
        <f t="array" ref="M17">INDEX($E$280:$I$300,MATCH($I17&amp;LEFT(M$9,FIND(" ",M$9,1)-1),$A$280:$A$300&amp;$C$280:$C$300,0),MATCH(M$10,$E$279:$I$279,0))</f>
        <v>74.488883103572348</v>
      </c>
      <c r="N17" s="57">
        <f t="array" ref="N17">INDEX($E$280:$I$300,MATCH($I17&amp;LEFT(N$9,FIND(" ",N$9,1)-1),$A$280:$A$300&amp;$C$280:$C$300,0),MATCH(N$10,$E$279:$I$279,0))</f>
        <v>72.195919538156417</v>
      </c>
      <c r="O17" s="57">
        <f t="shared" si="2"/>
        <v>257.01783731133736</v>
      </c>
      <c r="P17" s="542">
        <f t="shared" si="3"/>
        <v>0.70969047729435908</v>
      </c>
      <c r="Q17" s="57"/>
      <c r="R17" s="57">
        <f t="array" ref="R17">INDEX($E$280:$I$300,MATCH($I17&amp;LEFT(R$9,FIND(" ",R$9,1)-1),$A$280:$A$300&amp;$C$280:$C$300,0),MATCH(R$10,$E$279:$I$279,0))</f>
        <v>3620.55</v>
      </c>
      <c r="S17" s="57">
        <f t="array" ref="S17">INDEX($E$280:$I$300,MATCH($I17&amp;LEFT(S$9,FIND(" ",S$9,1)-1),$A$280:$A$300&amp;$C$280:$C$300,0),MATCH(S$10,$E$279:$I$279,0))</f>
        <v>3981.3777777777777</v>
      </c>
      <c r="T17" s="57">
        <f t="array" ref="T17">INDEX($E$280:$I$300,MATCH($I17&amp;LEFT(T$9,FIND(" ",T$9,1)-1),$A$280:$A$300&amp;$C$280:$C$300,0),MATCH(T$10,$E$279:$I$279,0))</f>
        <v>5764.3431428101776</v>
      </c>
      <c r="U17" s="57">
        <f t="array" ref="U17">INDEX($E$280:$I$300,MATCH($I17&amp;LEFT(U$9,FIND(" ",U$9,1)-1),$A$280:$A$300&amp;$C$280:$C$300,0),MATCH(U$10,$E$279:$I$279,0))</f>
        <v>5059.6911532699323</v>
      </c>
      <c r="V17" s="57">
        <f t="array" ref="V17">INDEX($E$280:$I$300,MATCH($I17&amp;LEFT(V$9,FIND(" ",V$9,1)-1),$A$280:$A$300&amp;$C$280:$C$300,0),MATCH(V$10,$E$279:$I$279,0))</f>
        <v>3845.4085402290802</v>
      </c>
      <c r="W17" s="57">
        <f t="shared" si="4"/>
        <v>15533.703010639094</v>
      </c>
      <c r="X17" s="542">
        <f t="shared" si="5"/>
        <v>0.93830321362713953</v>
      </c>
      <c r="Y17" s="57"/>
      <c r="Z17" s="57">
        <f t="array" ref="Z17">INDEX($E$280:$I$300,MATCH($I17&amp;LEFT(Z$9,FIND(" ",Z$9,1)-1),$A$280:$A$300&amp;$C$280:$C$300,0),MATCH(Z$10,$E$279:$I$279,0))</f>
        <v>5488.25</v>
      </c>
      <c r="AA17" s="57">
        <f t="array" ref="AA17">INDEX($E$280:$I$300,MATCH($I17&amp;LEFT(AA$9,FIND(" ",AA$9,1)-1),$A$280:$A$300&amp;$C$280:$C$300,0),MATCH(AA$10,$E$279:$I$279,0))</f>
        <v>5745</v>
      </c>
      <c r="AB17" s="57">
        <f t="array" ref="AB17">INDEX($E$280:$I$300,MATCH($I17&amp;LEFT(AB$9,FIND(" ",AB$9,1)-1),$A$280:$A$300&amp;$C$280:$C$300,0),MATCH(AB$10,$E$279:$I$279,0))</f>
        <v>1144.3803298356693</v>
      </c>
      <c r="AC17" s="57">
        <f t="array" ref="AC17">INDEX($E$280:$I$300,MATCH($I17&amp;LEFT(AC$9,FIND(" ",AC$9,1)-1),$A$280:$A$300&amp;$C$280:$C$300,0),MATCH(AC$10,$E$279:$I$279,0))</f>
        <v>1335.5468609531083</v>
      </c>
      <c r="AD17" s="57">
        <f t="array" ref="AD17">INDEX($E$280:$I$300,MATCH($I17&amp;LEFT(AD$9,FIND(" ",AD$9,1)-1),$A$280:$A$300&amp;$C$280:$C$300,0),MATCH(AD$10,$E$279:$I$279,0))</f>
        <v>2297.7234626662748</v>
      </c>
      <c r="AE17" s="70">
        <f t="shared" si="6"/>
        <v>7650.2889221219157</v>
      </c>
      <c r="AF17" s="541">
        <f t="shared" si="7"/>
        <v>0.35377483947191579</v>
      </c>
      <c r="AH17" s="39" t="s">
        <v>67</v>
      </c>
      <c r="AI17" s="58">
        <f t="shared" si="8"/>
        <v>16938.383975469671</v>
      </c>
      <c r="AJ17" s="540">
        <f t="shared" si="9"/>
        <v>2.9361238488992507</v>
      </c>
      <c r="AL17" s="39" t="s">
        <v>67</v>
      </c>
      <c r="AM17" s="57">
        <f t="shared" si="10"/>
        <v>101.82483646927217</v>
      </c>
      <c r="AN17" s="540">
        <f t="shared" si="11"/>
        <v>2.2862151444052285</v>
      </c>
    </row>
    <row r="18" spans="1:40" x14ac:dyDescent="0.3">
      <c r="A18" s="39" t="s">
        <v>68</v>
      </c>
      <c r="B18" s="67">
        <f t="shared" ref="B18" si="13">AVERAGEIFS(F$24:F$275,$B$24:$B$275,$A18,$E$24:$E$275,"&lt;&gt;Road")+B$12</f>
        <v>3.5544094328383014</v>
      </c>
      <c r="C18" s="67">
        <f t="shared" ref="C18" si="14">AVERAGEIFS(G$24:G$275,$B$24:$B$275,$A18,$E$24:$E$275,"&lt;&gt;Road")+C$12</f>
        <v>17.987407683186611</v>
      </c>
      <c r="D18" s="67">
        <f t="shared" ref="D18" si="15">AVERAGEIFS(H$24:H$275,$B$24:$B$275,$A18,$E$24:$E$275,"&lt;&gt;Road")+D$12</f>
        <v>144.60925241557769</v>
      </c>
      <c r="E18" s="67">
        <f t="shared" ref="E18" si="16">AVERAGEIFS(I$24:I$275,$B$24:$B$275,$A18,$E$24:$E$275,"&lt;&gt;Road")+E$12</f>
        <v>233.31451151840719</v>
      </c>
      <c r="F18" s="67">
        <f t="shared" ref="F18" si="17">AVERAGEIFS(J$24:J$275,$B$24:$B$275,$A18,$E$24:$E$275,"&lt;&gt;Road")+F$12</f>
        <v>377.80603143790756</v>
      </c>
      <c r="G18" s="546">
        <f t="shared" si="0"/>
        <v>193.42930076376976</v>
      </c>
      <c r="I18" s="39" t="s">
        <v>68</v>
      </c>
      <c r="J18" s="57">
        <f t="array" ref="J18">INDEX($E$280:$I$300,MATCH($I18&amp;LEFT(J$9,FIND(" ",J$9,1)-1),$A$280:$A$300&amp;$C$280:$C$300,0),MATCH(J$10,$E$279:$I$279,0))</f>
        <v>94.624700000000004</v>
      </c>
      <c r="K18" s="57">
        <f t="array" ref="K18">INDEX($E$280:$I$300,MATCH($I18&amp;LEFT(K$9,FIND(" ",K$9,1)-1),$A$280:$A$300&amp;$C$280:$C$300,0),MATCH(K$10,$E$279:$I$279,0))</f>
        <v>99.879027777777779</v>
      </c>
      <c r="L18" s="57">
        <f t="array" ref="L18">INDEX($E$280:$I$300,MATCH($I18&amp;LEFT(L$9,FIND(" ",L$9,1)-1),$A$280:$A$300&amp;$C$280:$C$300,0),MATCH(L$10,$E$279:$I$279,0))</f>
        <v>75.420236841712224</v>
      </c>
      <c r="M18" s="57">
        <f t="array" ref="M18">INDEX($E$280:$I$300,MATCH($I18&amp;LEFT(M$9,FIND(" ",M$9,1)-1),$A$280:$A$300&amp;$C$280:$C$300,0),MATCH(M$10,$E$279:$I$279,0))</f>
        <v>72.599915520773365</v>
      </c>
      <c r="N18" s="57">
        <f t="array" ref="N18">INDEX($E$280:$I$300,MATCH($I18&amp;LEFT(N$9,FIND(" ",N$9,1)-1),$A$280:$A$300&amp;$C$280:$C$300,0),MATCH(N$10,$E$279:$I$279,0))</f>
        <v>69.243675231398655</v>
      </c>
      <c r="O18" s="57">
        <f t="shared" si="2"/>
        <v>252.55730942262934</v>
      </c>
      <c r="P18" s="542">
        <f t="shared" si="3"/>
        <v>0.69737384511257261</v>
      </c>
      <c r="Q18" s="57"/>
      <c r="R18" s="57">
        <f t="array" ref="R18">INDEX($E$280:$I$300,MATCH($I18&amp;LEFT(R$9,FIND(" ",R$9,1)-1),$A$280:$A$300&amp;$C$280:$C$300,0),MATCH(R$10,$E$279:$I$279,0))</f>
        <v>3620.55</v>
      </c>
      <c r="S18" s="57">
        <f t="array" ref="S18">INDEX($E$280:$I$300,MATCH($I18&amp;LEFT(S$9,FIND(" ",S$9,1)-1),$A$280:$A$300&amp;$C$280:$C$300,0),MATCH(S$10,$E$279:$I$279,0))</f>
        <v>3981.3777777777777</v>
      </c>
      <c r="T18" s="57">
        <f t="array" ref="T18">INDEX($E$280:$I$300,MATCH($I18&amp;LEFT(T$9,FIND(" ",T$9,1)-1),$A$280:$A$300&amp;$C$280:$C$300,0),MATCH(T$10,$E$279:$I$279,0))</f>
        <v>5204.2596434858415</v>
      </c>
      <c r="U18" s="57">
        <f t="array" ref="U18">INDEX($E$280:$I$300,MATCH($I18&amp;LEFT(U$9,FIND(" ",U$9,1)-1),$A$280:$A$300&amp;$C$280:$C$300,0),MATCH(U$10,$E$279:$I$279,0))</f>
        <v>3736.5794048989492</v>
      </c>
      <c r="V18" s="57">
        <f t="array" ref="V18">INDEX($E$280:$I$300,MATCH($I18&amp;LEFT(V$9,FIND(" ",V$9,1)-1),$A$280:$A$300&amp;$C$280:$C$300,0),MATCH(V$10,$E$279:$I$279,0))</f>
        <v>3134.2348743832536</v>
      </c>
      <c r="W18" s="57">
        <f t="shared" si="4"/>
        <v>13294.92093002086</v>
      </c>
      <c r="X18" s="542">
        <f t="shared" si="5"/>
        <v>0.80307104011280139</v>
      </c>
      <c r="Y18" s="57"/>
      <c r="Z18" s="57">
        <f t="array" ref="Z18">INDEX($E$280:$I$300,MATCH($I18&amp;LEFT(Z$9,FIND(" ",Z$9,1)-1),$A$280:$A$300&amp;$C$280:$C$300,0),MATCH(Z$10,$E$279:$I$279,0))</f>
        <v>5488.25</v>
      </c>
      <c r="AA18" s="57">
        <f t="array" ref="AA18">INDEX($E$280:$I$300,MATCH($I18&amp;LEFT(AA$9,FIND(" ",AA$9,1)-1),$A$280:$A$300&amp;$C$280:$C$300,0),MATCH(AA$10,$E$279:$I$279,0))</f>
        <v>5745</v>
      </c>
      <c r="AB18" s="57">
        <f t="array" ref="AB18">INDEX($E$280:$I$300,MATCH($I18&amp;LEFT(AB$9,FIND(" ",AB$9,1)-1),$A$280:$A$300&amp;$C$280:$C$300,0),MATCH(AB$10,$E$279:$I$279,0))</f>
        <v>1045.826300749231</v>
      </c>
      <c r="AC18" s="57">
        <f t="array" ref="AC18">INDEX($E$280:$I$300,MATCH($I18&amp;LEFT(AC$9,FIND(" ",AC$9,1)-1),$A$280:$A$300&amp;$C$280:$C$300,0),MATCH(AC$10,$E$279:$I$279,0))</f>
        <v>1820.5798230945525</v>
      </c>
      <c r="AD18" s="57">
        <f t="array" ref="AD18">INDEX($E$280:$I$300,MATCH($I18&amp;LEFT(AD$9,FIND(" ",AD$9,1)-1),$A$280:$A$300&amp;$C$280:$C$300,0),MATCH(AD$10,$E$279:$I$279,0))</f>
        <v>1792.4580146769201</v>
      </c>
      <c r="AE18" s="70">
        <f t="shared" si="6"/>
        <v>7784.1351311822427</v>
      </c>
      <c r="AF18" s="541">
        <f t="shared" si="7"/>
        <v>0.35996433396111321</v>
      </c>
      <c r="AH18" s="39" t="s">
        <v>68</v>
      </c>
      <c r="AI18" s="58">
        <f t="shared" si="8"/>
        <v>18593.597494934729</v>
      </c>
      <c r="AJ18" s="540">
        <f t="shared" si="9"/>
        <v>3.2230409418497938</v>
      </c>
      <c r="AL18" s="39" t="s">
        <v>68</v>
      </c>
      <c r="AM18" s="57">
        <f t="shared" si="10"/>
        <v>102.73155781312647</v>
      </c>
      <c r="AN18" s="540">
        <f t="shared" si="11"/>
        <v>2.3065732430769681</v>
      </c>
    </row>
    <row r="19" spans="1:40" ht="15" thickBot="1" x14ac:dyDescent="0.35"/>
    <row r="20" spans="1:40" s="537" customFormat="1" ht="15" outlineLevel="1" thickBot="1" x14ac:dyDescent="0.35">
      <c r="A20" s="536" t="s">
        <v>69</v>
      </c>
    </row>
    <row r="21" spans="1:40" outlineLevel="1" x14ac:dyDescent="0.3"/>
    <row r="22" spans="1:40" ht="15" outlineLevel="1" thickBot="1" x14ac:dyDescent="0.35">
      <c r="A22" s="39" t="s">
        <v>70</v>
      </c>
      <c r="F22" s="39" t="s">
        <v>71</v>
      </c>
    </row>
    <row r="23" spans="1:40" outlineLevel="1" x14ac:dyDescent="0.3">
      <c r="A23" s="39" t="s">
        <v>72</v>
      </c>
      <c r="B23" s="39" t="s">
        <v>73</v>
      </c>
      <c r="C23" s="39" t="s">
        <v>74</v>
      </c>
      <c r="D23" s="39" t="s">
        <v>75</v>
      </c>
      <c r="E23" s="39" t="s">
        <v>76</v>
      </c>
      <c r="F23" s="39">
        <v>2016</v>
      </c>
      <c r="G23" s="39">
        <v>2020</v>
      </c>
      <c r="H23" s="39">
        <v>2030</v>
      </c>
      <c r="I23" s="39">
        <v>2040</v>
      </c>
      <c r="J23" s="39">
        <v>2050</v>
      </c>
      <c r="L23" s="484" t="s">
        <v>77</v>
      </c>
      <c r="M23" s="485"/>
      <c r="N23" s="483"/>
    </row>
    <row r="24" spans="1:40" outlineLevel="1" x14ac:dyDescent="0.3">
      <c r="A24" s="39" t="s">
        <v>78</v>
      </c>
      <c r="B24" s="39" t="s">
        <v>62</v>
      </c>
      <c r="C24" s="39" t="s">
        <v>79</v>
      </c>
      <c r="D24" s="39" t="s">
        <v>80</v>
      </c>
      <c r="E24" s="39" t="s">
        <v>81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67"/>
      <c r="L24" s="486" t="s">
        <v>82</v>
      </c>
      <c r="M24" s="39" t="s">
        <v>83</v>
      </c>
      <c r="N24" s="487"/>
    </row>
    <row r="25" spans="1:40" outlineLevel="1" x14ac:dyDescent="0.3">
      <c r="A25" s="39" t="s">
        <v>78</v>
      </c>
      <c r="B25" s="39" t="s">
        <v>62</v>
      </c>
      <c r="C25" s="39" t="s">
        <v>79</v>
      </c>
      <c r="D25" s="39" t="s">
        <v>80</v>
      </c>
      <c r="E25" s="39" t="s">
        <v>84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67"/>
      <c r="L25" s="486" t="s">
        <v>85</v>
      </c>
      <c r="M25" s="39" t="s">
        <v>86</v>
      </c>
      <c r="N25" s="487"/>
    </row>
    <row r="26" spans="1:40" outlineLevel="1" x14ac:dyDescent="0.3">
      <c r="A26" s="39" t="s">
        <v>78</v>
      </c>
      <c r="B26" s="39" t="s">
        <v>62</v>
      </c>
      <c r="C26" s="39" t="s">
        <v>79</v>
      </c>
      <c r="D26" s="39" t="s">
        <v>80</v>
      </c>
      <c r="E26" s="39" t="s">
        <v>87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67"/>
      <c r="L26" s="486" t="s">
        <v>88</v>
      </c>
      <c r="M26" s="39" t="s">
        <v>89</v>
      </c>
      <c r="N26" s="487"/>
    </row>
    <row r="27" spans="1:40" outlineLevel="1" x14ac:dyDescent="0.3">
      <c r="A27" s="39" t="s">
        <v>78</v>
      </c>
      <c r="B27" s="39" t="s">
        <v>62</v>
      </c>
      <c r="C27" s="39" t="s">
        <v>79</v>
      </c>
      <c r="D27" s="39" t="s">
        <v>80</v>
      </c>
      <c r="E27" s="39" t="s">
        <v>90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67"/>
      <c r="L27" s="486" t="s">
        <v>91</v>
      </c>
      <c r="M27" s="39" t="s">
        <v>92</v>
      </c>
      <c r="N27" s="487"/>
    </row>
    <row r="28" spans="1:40" ht="15" outlineLevel="1" thickBot="1" x14ac:dyDescent="0.35">
      <c r="A28" s="39" t="s">
        <v>78</v>
      </c>
      <c r="B28" s="39" t="s">
        <v>62</v>
      </c>
      <c r="C28" s="39" t="s">
        <v>79</v>
      </c>
      <c r="D28" s="39" t="s">
        <v>80</v>
      </c>
      <c r="E28" s="39" t="s">
        <v>93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67"/>
      <c r="L28" s="489" t="s">
        <v>94</v>
      </c>
      <c r="M28" s="495">
        <v>2020</v>
      </c>
      <c r="N28" s="512"/>
    </row>
    <row r="29" spans="1:40" outlineLevel="1" x14ac:dyDescent="0.3">
      <c r="A29" s="39" t="s">
        <v>78</v>
      </c>
      <c r="B29" s="39" t="s">
        <v>62</v>
      </c>
      <c r="C29" s="39" t="s">
        <v>79</v>
      </c>
      <c r="D29" s="39" t="s">
        <v>80</v>
      </c>
      <c r="E29" s="39" t="s">
        <v>95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67"/>
    </row>
    <row r="30" spans="1:40" outlineLevel="1" x14ac:dyDescent="0.3">
      <c r="A30" s="39" t="s">
        <v>78</v>
      </c>
      <c r="B30" s="39" t="s">
        <v>62</v>
      </c>
      <c r="C30" s="39" t="s">
        <v>96</v>
      </c>
      <c r="D30" s="39" t="s">
        <v>97</v>
      </c>
      <c r="E30" s="39" t="s">
        <v>81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67"/>
    </row>
    <row r="31" spans="1:40" outlineLevel="1" x14ac:dyDescent="0.3">
      <c r="A31" s="39" t="s">
        <v>78</v>
      </c>
      <c r="B31" s="39" t="s">
        <v>62</v>
      </c>
      <c r="C31" s="39" t="s">
        <v>96</v>
      </c>
      <c r="D31" s="39" t="s">
        <v>97</v>
      </c>
      <c r="E31" s="39" t="s">
        <v>84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67"/>
    </row>
    <row r="32" spans="1:40" outlineLevel="1" x14ac:dyDescent="0.3">
      <c r="A32" s="39" t="s">
        <v>78</v>
      </c>
      <c r="B32" s="39" t="s">
        <v>62</v>
      </c>
      <c r="C32" s="39" t="s">
        <v>96</v>
      </c>
      <c r="D32" s="39" t="s">
        <v>97</v>
      </c>
      <c r="E32" s="39" t="s">
        <v>87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67"/>
    </row>
    <row r="33" spans="1:11" outlineLevel="1" x14ac:dyDescent="0.3">
      <c r="A33" s="39" t="s">
        <v>78</v>
      </c>
      <c r="B33" s="39" t="s">
        <v>62</v>
      </c>
      <c r="C33" s="39" t="s">
        <v>96</v>
      </c>
      <c r="D33" s="39" t="s">
        <v>97</v>
      </c>
      <c r="E33" s="39" t="s">
        <v>90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67"/>
    </row>
    <row r="34" spans="1:11" outlineLevel="1" x14ac:dyDescent="0.3">
      <c r="A34" s="39" t="s">
        <v>78</v>
      </c>
      <c r="B34" s="39" t="s">
        <v>62</v>
      </c>
      <c r="C34" s="39" t="s">
        <v>96</v>
      </c>
      <c r="D34" s="39" t="s">
        <v>97</v>
      </c>
      <c r="E34" s="39" t="s">
        <v>93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67"/>
    </row>
    <row r="35" spans="1:11" outlineLevel="1" x14ac:dyDescent="0.3">
      <c r="A35" s="39" t="s">
        <v>78</v>
      </c>
      <c r="B35" s="39" t="s">
        <v>62</v>
      </c>
      <c r="C35" s="39" t="s">
        <v>96</v>
      </c>
      <c r="D35" s="39" t="s">
        <v>97</v>
      </c>
      <c r="E35" s="39" t="s">
        <v>95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67"/>
    </row>
    <row r="36" spans="1:11" outlineLevel="1" x14ac:dyDescent="0.3">
      <c r="A36" s="39" t="s">
        <v>78</v>
      </c>
      <c r="B36" s="39" t="s">
        <v>62</v>
      </c>
      <c r="C36" s="39" t="s">
        <v>96</v>
      </c>
      <c r="D36" s="39" t="s">
        <v>98</v>
      </c>
      <c r="E36" s="39" t="s">
        <v>81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67"/>
    </row>
    <row r="37" spans="1:11" outlineLevel="1" x14ac:dyDescent="0.3">
      <c r="A37" s="39" t="s">
        <v>78</v>
      </c>
      <c r="B37" s="39" t="s">
        <v>62</v>
      </c>
      <c r="C37" s="39" t="s">
        <v>96</v>
      </c>
      <c r="D37" s="39" t="s">
        <v>98</v>
      </c>
      <c r="E37" s="39" t="s">
        <v>84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67"/>
    </row>
    <row r="38" spans="1:11" outlineLevel="1" x14ac:dyDescent="0.3">
      <c r="A38" s="39" t="s">
        <v>78</v>
      </c>
      <c r="B38" s="39" t="s">
        <v>62</v>
      </c>
      <c r="C38" s="39" t="s">
        <v>96</v>
      </c>
      <c r="D38" s="39" t="s">
        <v>98</v>
      </c>
      <c r="E38" s="39" t="s">
        <v>87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67"/>
    </row>
    <row r="39" spans="1:11" outlineLevel="1" x14ac:dyDescent="0.3">
      <c r="A39" s="39" t="s">
        <v>78</v>
      </c>
      <c r="B39" s="39" t="s">
        <v>62</v>
      </c>
      <c r="C39" s="39" t="s">
        <v>96</v>
      </c>
      <c r="D39" s="39" t="s">
        <v>98</v>
      </c>
      <c r="E39" s="39" t="s">
        <v>90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67"/>
    </row>
    <row r="40" spans="1:11" outlineLevel="1" x14ac:dyDescent="0.3">
      <c r="A40" s="39" t="s">
        <v>78</v>
      </c>
      <c r="B40" s="39" t="s">
        <v>62</v>
      </c>
      <c r="C40" s="39" t="s">
        <v>96</v>
      </c>
      <c r="D40" s="39" t="s">
        <v>98</v>
      </c>
      <c r="E40" s="39" t="s">
        <v>93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67"/>
    </row>
    <row r="41" spans="1:11" outlineLevel="1" x14ac:dyDescent="0.3">
      <c r="A41" s="39" t="s">
        <v>78</v>
      </c>
      <c r="B41" s="39" t="s">
        <v>62</v>
      </c>
      <c r="C41" s="39" t="s">
        <v>96</v>
      </c>
      <c r="D41" s="39" t="s">
        <v>98</v>
      </c>
      <c r="E41" s="39" t="s">
        <v>95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67"/>
    </row>
    <row r="42" spans="1:11" outlineLevel="1" x14ac:dyDescent="0.3">
      <c r="A42" s="39" t="s">
        <v>78</v>
      </c>
      <c r="B42" s="39" t="s">
        <v>62</v>
      </c>
      <c r="C42" s="39" t="s">
        <v>79</v>
      </c>
      <c r="D42" s="39" t="s">
        <v>99</v>
      </c>
      <c r="E42" s="39" t="s">
        <v>81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67"/>
    </row>
    <row r="43" spans="1:11" outlineLevel="1" x14ac:dyDescent="0.3">
      <c r="A43" s="39" t="s">
        <v>78</v>
      </c>
      <c r="B43" s="39" t="s">
        <v>62</v>
      </c>
      <c r="C43" s="39" t="s">
        <v>79</v>
      </c>
      <c r="D43" s="39" t="s">
        <v>99</v>
      </c>
      <c r="E43" s="39" t="s">
        <v>84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67"/>
    </row>
    <row r="44" spans="1:11" outlineLevel="1" x14ac:dyDescent="0.3">
      <c r="A44" s="39" t="s">
        <v>78</v>
      </c>
      <c r="B44" s="39" t="s">
        <v>62</v>
      </c>
      <c r="C44" s="39" t="s">
        <v>79</v>
      </c>
      <c r="D44" s="39" t="s">
        <v>99</v>
      </c>
      <c r="E44" s="39" t="s">
        <v>87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67"/>
    </row>
    <row r="45" spans="1:11" outlineLevel="1" x14ac:dyDescent="0.3">
      <c r="A45" s="39" t="s">
        <v>78</v>
      </c>
      <c r="B45" s="39" t="s">
        <v>62</v>
      </c>
      <c r="C45" s="39" t="s">
        <v>79</v>
      </c>
      <c r="D45" s="39" t="s">
        <v>99</v>
      </c>
      <c r="E45" s="39" t="s">
        <v>90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67"/>
    </row>
    <row r="46" spans="1:11" outlineLevel="1" x14ac:dyDescent="0.3">
      <c r="A46" s="39" t="s">
        <v>78</v>
      </c>
      <c r="B46" s="39" t="s">
        <v>62</v>
      </c>
      <c r="C46" s="39" t="s">
        <v>79</v>
      </c>
      <c r="D46" s="39" t="s">
        <v>99</v>
      </c>
      <c r="E46" s="39" t="s">
        <v>93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67"/>
    </row>
    <row r="47" spans="1:11" outlineLevel="1" x14ac:dyDescent="0.3">
      <c r="A47" s="39" t="s">
        <v>78</v>
      </c>
      <c r="B47" s="39" t="s">
        <v>62</v>
      </c>
      <c r="C47" s="39" t="s">
        <v>79</v>
      </c>
      <c r="D47" s="39" t="s">
        <v>99</v>
      </c>
      <c r="E47" s="39" t="s">
        <v>95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67"/>
    </row>
    <row r="48" spans="1:11" outlineLevel="1" x14ac:dyDescent="0.3">
      <c r="A48" s="39" t="s">
        <v>78</v>
      </c>
      <c r="B48" s="39" t="s">
        <v>62</v>
      </c>
      <c r="C48" s="39" t="s">
        <v>79</v>
      </c>
      <c r="D48" s="39" t="s">
        <v>100</v>
      </c>
      <c r="E48" s="39" t="s">
        <v>81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67"/>
    </row>
    <row r="49" spans="1:11" outlineLevel="1" x14ac:dyDescent="0.3">
      <c r="A49" s="39" t="s">
        <v>78</v>
      </c>
      <c r="B49" s="39" t="s">
        <v>62</v>
      </c>
      <c r="C49" s="39" t="s">
        <v>79</v>
      </c>
      <c r="D49" s="39" t="s">
        <v>100</v>
      </c>
      <c r="E49" s="39" t="s">
        <v>84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67"/>
    </row>
    <row r="50" spans="1:11" outlineLevel="1" x14ac:dyDescent="0.3">
      <c r="A50" s="39" t="s">
        <v>78</v>
      </c>
      <c r="B50" s="39" t="s">
        <v>62</v>
      </c>
      <c r="C50" s="39" t="s">
        <v>79</v>
      </c>
      <c r="D50" s="39" t="s">
        <v>100</v>
      </c>
      <c r="E50" s="39" t="s">
        <v>87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67"/>
    </row>
    <row r="51" spans="1:11" outlineLevel="1" x14ac:dyDescent="0.3">
      <c r="A51" s="39" t="s">
        <v>78</v>
      </c>
      <c r="B51" s="39" t="s">
        <v>62</v>
      </c>
      <c r="C51" s="39" t="s">
        <v>79</v>
      </c>
      <c r="D51" s="39" t="s">
        <v>100</v>
      </c>
      <c r="E51" s="39" t="s">
        <v>90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67"/>
    </row>
    <row r="52" spans="1:11" outlineLevel="1" x14ac:dyDescent="0.3">
      <c r="A52" s="39" t="s">
        <v>78</v>
      </c>
      <c r="B52" s="39" t="s">
        <v>62</v>
      </c>
      <c r="C52" s="39" t="s">
        <v>79</v>
      </c>
      <c r="D52" s="39" t="s">
        <v>100</v>
      </c>
      <c r="E52" s="39" t="s">
        <v>93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67"/>
    </row>
    <row r="53" spans="1:11" outlineLevel="1" x14ac:dyDescent="0.3">
      <c r="A53" s="39" t="s">
        <v>78</v>
      </c>
      <c r="B53" s="39" t="s">
        <v>62</v>
      </c>
      <c r="C53" s="39" t="s">
        <v>79</v>
      </c>
      <c r="D53" s="39" t="s">
        <v>100</v>
      </c>
      <c r="E53" s="39" t="s">
        <v>95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67"/>
    </row>
    <row r="54" spans="1:11" outlineLevel="1" x14ac:dyDescent="0.3">
      <c r="A54" s="39" t="s">
        <v>78</v>
      </c>
      <c r="B54" s="39" t="s">
        <v>62</v>
      </c>
      <c r="C54" s="39" t="s">
        <v>96</v>
      </c>
      <c r="D54" s="39" t="s">
        <v>101</v>
      </c>
      <c r="E54" s="39" t="s">
        <v>81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67"/>
    </row>
    <row r="55" spans="1:11" outlineLevel="1" x14ac:dyDescent="0.3">
      <c r="A55" s="39" t="s">
        <v>78</v>
      </c>
      <c r="B55" s="39" t="s">
        <v>62</v>
      </c>
      <c r="C55" s="39" t="s">
        <v>96</v>
      </c>
      <c r="D55" s="39" t="s">
        <v>101</v>
      </c>
      <c r="E55" s="39" t="s">
        <v>84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67"/>
    </row>
    <row r="56" spans="1:11" outlineLevel="1" x14ac:dyDescent="0.3">
      <c r="A56" s="39" t="s">
        <v>78</v>
      </c>
      <c r="B56" s="39" t="s">
        <v>62</v>
      </c>
      <c r="C56" s="39" t="s">
        <v>96</v>
      </c>
      <c r="D56" s="39" t="s">
        <v>101</v>
      </c>
      <c r="E56" s="39" t="s">
        <v>87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67"/>
    </row>
    <row r="57" spans="1:11" outlineLevel="1" x14ac:dyDescent="0.3">
      <c r="A57" s="39" t="s">
        <v>78</v>
      </c>
      <c r="B57" s="39" t="s">
        <v>62</v>
      </c>
      <c r="C57" s="39" t="s">
        <v>96</v>
      </c>
      <c r="D57" s="39" t="s">
        <v>101</v>
      </c>
      <c r="E57" s="39" t="s">
        <v>90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67"/>
    </row>
    <row r="58" spans="1:11" outlineLevel="1" x14ac:dyDescent="0.3">
      <c r="A58" s="39" t="s">
        <v>78</v>
      </c>
      <c r="B58" s="39" t="s">
        <v>62</v>
      </c>
      <c r="C58" s="39" t="s">
        <v>96</v>
      </c>
      <c r="D58" s="39" t="s">
        <v>101</v>
      </c>
      <c r="E58" s="39" t="s">
        <v>93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67"/>
    </row>
    <row r="59" spans="1:11" outlineLevel="1" x14ac:dyDescent="0.3">
      <c r="A59" s="39" t="s">
        <v>78</v>
      </c>
      <c r="B59" s="39" t="s">
        <v>62</v>
      </c>
      <c r="C59" s="39" t="s">
        <v>96</v>
      </c>
      <c r="D59" s="39" t="s">
        <v>101</v>
      </c>
      <c r="E59" s="39" t="s">
        <v>95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67"/>
    </row>
    <row r="60" spans="1:11" outlineLevel="1" x14ac:dyDescent="0.3">
      <c r="A60" s="39" t="s">
        <v>78</v>
      </c>
      <c r="B60" s="39" t="s">
        <v>63</v>
      </c>
      <c r="C60" s="39" t="s">
        <v>79</v>
      </c>
      <c r="D60" s="39" t="s">
        <v>80</v>
      </c>
      <c r="E60" s="39" t="s">
        <v>81</v>
      </c>
      <c r="F60" s="39">
        <v>0</v>
      </c>
      <c r="G60" s="39">
        <v>14.432998250348319</v>
      </c>
      <c r="H60" s="39">
        <v>61.348382782394573</v>
      </c>
      <c r="I60" s="39">
        <v>99.926677420537402</v>
      </c>
      <c r="J60" s="39">
        <v>162.76665407092335</v>
      </c>
      <c r="K60" s="67"/>
    </row>
    <row r="61" spans="1:11" outlineLevel="1" x14ac:dyDescent="0.3">
      <c r="A61" s="39" t="s">
        <v>78</v>
      </c>
      <c r="B61" s="39" t="s">
        <v>63</v>
      </c>
      <c r="C61" s="39" t="s">
        <v>79</v>
      </c>
      <c r="D61" s="39" t="s">
        <v>80</v>
      </c>
      <c r="E61" s="39" t="s">
        <v>84</v>
      </c>
      <c r="F61" s="39">
        <v>0</v>
      </c>
      <c r="G61" s="39">
        <v>14.432998250348319</v>
      </c>
      <c r="H61" s="39">
        <v>61.348382782394573</v>
      </c>
      <c r="I61" s="39">
        <v>99.926677420537402</v>
      </c>
      <c r="J61" s="39">
        <v>162.76665407092335</v>
      </c>
      <c r="K61" s="67"/>
    </row>
    <row r="62" spans="1:11" outlineLevel="1" x14ac:dyDescent="0.3">
      <c r="A62" s="39" t="s">
        <v>78</v>
      </c>
      <c r="B62" s="39" t="s">
        <v>63</v>
      </c>
      <c r="C62" s="39" t="s">
        <v>79</v>
      </c>
      <c r="D62" s="39" t="s">
        <v>80</v>
      </c>
      <c r="E62" s="39" t="s">
        <v>87</v>
      </c>
      <c r="F62" s="39">
        <v>0</v>
      </c>
      <c r="G62" s="39">
        <v>14.432998250348319</v>
      </c>
      <c r="H62" s="39">
        <v>61.348382782394573</v>
      </c>
      <c r="I62" s="39">
        <v>99.926677420537402</v>
      </c>
      <c r="J62" s="39">
        <v>162.76665407092335</v>
      </c>
      <c r="K62" s="67"/>
    </row>
    <row r="63" spans="1:11" outlineLevel="1" x14ac:dyDescent="0.3">
      <c r="A63" s="39" t="s">
        <v>78</v>
      </c>
      <c r="B63" s="39" t="s">
        <v>63</v>
      </c>
      <c r="C63" s="39" t="s">
        <v>79</v>
      </c>
      <c r="D63" s="39" t="s">
        <v>80</v>
      </c>
      <c r="E63" s="39" t="s">
        <v>90</v>
      </c>
      <c r="F63" s="39">
        <v>0</v>
      </c>
      <c r="G63" s="39">
        <v>14.432998250348319</v>
      </c>
      <c r="H63" s="39">
        <v>61.348382782394573</v>
      </c>
      <c r="I63" s="39">
        <v>99.926677420537402</v>
      </c>
      <c r="J63" s="39">
        <v>162.76665407092335</v>
      </c>
      <c r="K63" s="67"/>
    </row>
    <row r="64" spans="1:11" outlineLevel="1" x14ac:dyDescent="0.3">
      <c r="A64" s="39" t="s">
        <v>78</v>
      </c>
      <c r="B64" s="39" t="s">
        <v>63</v>
      </c>
      <c r="C64" s="39" t="s">
        <v>79</v>
      </c>
      <c r="D64" s="39" t="s">
        <v>80</v>
      </c>
      <c r="E64" s="39" t="s">
        <v>93</v>
      </c>
      <c r="F64" s="39">
        <v>0</v>
      </c>
      <c r="G64" s="39">
        <v>14.432998250348319</v>
      </c>
      <c r="H64" s="39">
        <v>61.348382782394573</v>
      </c>
      <c r="I64" s="39">
        <v>99.926677420537402</v>
      </c>
      <c r="J64" s="39">
        <v>162.76665407092335</v>
      </c>
      <c r="K64" s="67"/>
    </row>
    <row r="65" spans="1:11" outlineLevel="1" x14ac:dyDescent="0.3">
      <c r="A65" s="39" t="s">
        <v>78</v>
      </c>
      <c r="B65" s="39" t="s">
        <v>63</v>
      </c>
      <c r="C65" s="39" t="s">
        <v>79</v>
      </c>
      <c r="D65" s="39" t="s">
        <v>80</v>
      </c>
      <c r="E65" s="39" t="s">
        <v>95</v>
      </c>
      <c r="F65" s="39">
        <v>0</v>
      </c>
      <c r="G65" s="39">
        <v>163.84446144994234</v>
      </c>
      <c r="H65" s="39">
        <v>696.43136952252951</v>
      </c>
      <c r="I65" s="39">
        <v>1134.3750177517645</v>
      </c>
      <c r="J65" s="39">
        <v>1847.7390709595559</v>
      </c>
      <c r="K65" s="67"/>
    </row>
    <row r="66" spans="1:11" outlineLevel="1" x14ac:dyDescent="0.3">
      <c r="A66" s="39" t="s">
        <v>78</v>
      </c>
      <c r="B66" s="39" t="s">
        <v>63</v>
      </c>
      <c r="C66" s="39" t="s">
        <v>96</v>
      </c>
      <c r="D66" s="39" t="s">
        <v>97</v>
      </c>
      <c r="E66" s="39" t="s">
        <v>81</v>
      </c>
      <c r="F66" s="39">
        <v>0</v>
      </c>
      <c r="G66" s="39">
        <v>14.432998250348319</v>
      </c>
      <c r="H66" s="39">
        <v>61.348382782394573</v>
      </c>
      <c r="I66" s="39">
        <v>99.926677420537402</v>
      </c>
      <c r="J66" s="39">
        <v>162.76665407092335</v>
      </c>
      <c r="K66" s="67"/>
    </row>
    <row r="67" spans="1:11" outlineLevel="1" x14ac:dyDescent="0.3">
      <c r="A67" s="39" t="s">
        <v>78</v>
      </c>
      <c r="B67" s="39" t="s">
        <v>63</v>
      </c>
      <c r="C67" s="39" t="s">
        <v>96</v>
      </c>
      <c r="D67" s="39" t="s">
        <v>97</v>
      </c>
      <c r="E67" s="39" t="s">
        <v>84</v>
      </c>
      <c r="F67" s="39">
        <v>0</v>
      </c>
      <c r="G67" s="39">
        <v>14.432998250348319</v>
      </c>
      <c r="H67" s="39">
        <v>61.348382782394573</v>
      </c>
      <c r="I67" s="39">
        <v>99.926677420537402</v>
      </c>
      <c r="J67" s="39">
        <v>162.76665407092335</v>
      </c>
      <c r="K67" s="67"/>
    </row>
    <row r="68" spans="1:11" outlineLevel="1" x14ac:dyDescent="0.3">
      <c r="A68" s="39" t="s">
        <v>78</v>
      </c>
      <c r="B68" s="39" t="s">
        <v>63</v>
      </c>
      <c r="C68" s="39" t="s">
        <v>96</v>
      </c>
      <c r="D68" s="39" t="s">
        <v>97</v>
      </c>
      <c r="E68" s="39" t="s">
        <v>87</v>
      </c>
      <c r="F68" s="39">
        <v>0</v>
      </c>
      <c r="G68" s="39">
        <v>14.432998250348319</v>
      </c>
      <c r="H68" s="39">
        <v>61.348382782394573</v>
      </c>
      <c r="I68" s="39">
        <v>99.926677420537402</v>
      </c>
      <c r="J68" s="39">
        <v>162.76665407092335</v>
      </c>
      <c r="K68" s="67"/>
    </row>
    <row r="69" spans="1:11" outlineLevel="1" x14ac:dyDescent="0.3">
      <c r="A69" s="39" t="s">
        <v>78</v>
      </c>
      <c r="B69" s="39" t="s">
        <v>63</v>
      </c>
      <c r="C69" s="39" t="s">
        <v>96</v>
      </c>
      <c r="D69" s="39" t="s">
        <v>97</v>
      </c>
      <c r="E69" s="39" t="s">
        <v>90</v>
      </c>
      <c r="F69" s="39">
        <v>0</v>
      </c>
      <c r="G69" s="39">
        <v>14.432998250348319</v>
      </c>
      <c r="H69" s="39">
        <v>61.348382782394573</v>
      </c>
      <c r="I69" s="39">
        <v>99.926677420537402</v>
      </c>
      <c r="J69" s="39">
        <v>162.76665407092335</v>
      </c>
      <c r="K69" s="67"/>
    </row>
    <row r="70" spans="1:11" outlineLevel="1" x14ac:dyDescent="0.3">
      <c r="A70" s="39" t="s">
        <v>78</v>
      </c>
      <c r="B70" s="39" t="s">
        <v>63</v>
      </c>
      <c r="C70" s="39" t="s">
        <v>96</v>
      </c>
      <c r="D70" s="39" t="s">
        <v>97</v>
      </c>
      <c r="E70" s="39" t="s">
        <v>93</v>
      </c>
      <c r="F70" s="39">
        <v>0</v>
      </c>
      <c r="G70" s="39">
        <v>14.432998250348319</v>
      </c>
      <c r="H70" s="39">
        <v>61.348382782394573</v>
      </c>
      <c r="I70" s="39">
        <v>99.926677420537402</v>
      </c>
      <c r="J70" s="39">
        <v>162.76665407092335</v>
      </c>
      <c r="K70" s="67"/>
    </row>
    <row r="71" spans="1:11" outlineLevel="1" x14ac:dyDescent="0.3">
      <c r="A71" s="39" t="s">
        <v>78</v>
      </c>
      <c r="B71" s="39" t="s">
        <v>63</v>
      </c>
      <c r="C71" s="39" t="s">
        <v>96</v>
      </c>
      <c r="D71" s="39" t="s">
        <v>97</v>
      </c>
      <c r="E71" s="39" t="s">
        <v>95</v>
      </c>
      <c r="F71" s="39">
        <v>0</v>
      </c>
      <c r="G71" s="39">
        <v>163.84446144994234</v>
      </c>
      <c r="H71" s="39">
        <v>696.43136952252951</v>
      </c>
      <c r="I71" s="39">
        <v>1134.3750177517645</v>
      </c>
      <c r="J71" s="39">
        <v>1847.7390709595559</v>
      </c>
      <c r="K71" s="67"/>
    </row>
    <row r="72" spans="1:11" outlineLevel="1" x14ac:dyDescent="0.3">
      <c r="A72" s="39" t="s">
        <v>78</v>
      </c>
      <c r="B72" s="39" t="s">
        <v>63</v>
      </c>
      <c r="C72" s="39" t="s">
        <v>96</v>
      </c>
      <c r="D72" s="39" t="s">
        <v>98</v>
      </c>
      <c r="E72" s="39" t="s">
        <v>81</v>
      </c>
      <c r="F72" s="39">
        <v>0</v>
      </c>
      <c r="G72" s="39">
        <v>14.432998250348319</v>
      </c>
      <c r="H72" s="39">
        <v>61.348382782394573</v>
      </c>
      <c r="I72" s="39">
        <v>99.926677420537402</v>
      </c>
      <c r="J72" s="39">
        <v>162.76665407092335</v>
      </c>
      <c r="K72" s="67"/>
    </row>
    <row r="73" spans="1:11" outlineLevel="1" x14ac:dyDescent="0.3">
      <c r="A73" s="39" t="s">
        <v>78</v>
      </c>
      <c r="B73" s="39" t="s">
        <v>63</v>
      </c>
      <c r="C73" s="39" t="s">
        <v>96</v>
      </c>
      <c r="D73" s="39" t="s">
        <v>98</v>
      </c>
      <c r="E73" s="39" t="s">
        <v>84</v>
      </c>
      <c r="F73" s="39">
        <v>0</v>
      </c>
      <c r="G73" s="39">
        <v>14.432998250348319</v>
      </c>
      <c r="H73" s="39">
        <v>61.348382782394573</v>
      </c>
      <c r="I73" s="39">
        <v>99.926677420537402</v>
      </c>
      <c r="J73" s="39">
        <v>162.76665407092335</v>
      </c>
      <c r="K73" s="67"/>
    </row>
    <row r="74" spans="1:11" outlineLevel="1" x14ac:dyDescent="0.3">
      <c r="A74" s="39" t="s">
        <v>78</v>
      </c>
      <c r="B74" s="39" t="s">
        <v>63</v>
      </c>
      <c r="C74" s="39" t="s">
        <v>96</v>
      </c>
      <c r="D74" s="39" t="s">
        <v>98</v>
      </c>
      <c r="E74" s="39" t="s">
        <v>87</v>
      </c>
      <c r="F74" s="39">
        <v>0</v>
      </c>
      <c r="G74" s="39">
        <v>14.432998250348319</v>
      </c>
      <c r="H74" s="39">
        <v>61.348382782394573</v>
      </c>
      <c r="I74" s="39">
        <v>99.926677420537402</v>
      </c>
      <c r="J74" s="39">
        <v>162.76665407092335</v>
      </c>
      <c r="K74" s="67"/>
    </row>
    <row r="75" spans="1:11" outlineLevel="1" x14ac:dyDescent="0.3">
      <c r="A75" s="39" t="s">
        <v>78</v>
      </c>
      <c r="B75" s="39" t="s">
        <v>63</v>
      </c>
      <c r="C75" s="39" t="s">
        <v>96</v>
      </c>
      <c r="D75" s="39" t="s">
        <v>98</v>
      </c>
      <c r="E75" s="39" t="s">
        <v>90</v>
      </c>
      <c r="F75" s="39">
        <v>0</v>
      </c>
      <c r="G75" s="39">
        <v>14.432998250348319</v>
      </c>
      <c r="H75" s="39">
        <v>61.348382782394573</v>
      </c>
      <c r="I75" s="39">
        <v>99.926677420537402</v>
      </c>
      <c r="J75" s="39">
        <v>162.76665407092335</v>
      </c>
      <c r="K75" s="67"/>
    </row>
    <row r="76" spans="1:11" outlineLevel="1" x14ac:dyDescent="0.3">
      <c r="A76" s="39" t="s">
        <v>78</v>
      </c>
      <c r="B76" s="39" t="s">
        <v>63</v>
      </c>
      <c r="C76" s="39" t="s">
        <v>96</v>
      </c>
      <c r="D76" s="39" t="s">
        <v>98</v>
      </c>
      <c r="E76" s="39" t="s">
        <v>93</v>
      </c>
      <c r="F76" s="39">
        <v>0</v>
      </c>
      <c r="G76" s="39">
        <v>14.432998250348319</v>
      </c>
      <c r="H76" s="39">
        <v>61.348382782394573</v>
      </c>
      <c r="I76" s="39">
        <v>99.926677420537402</v>
      </c>
      <c r="J76" s="39">
        <v>162.76665407092335</v>
      </c>
      <c r="K76" s="67"/>
    </row>
    <row r="77" spans="1:11" outlineLevel="1" x14ac:dyDescent="0.3">
      <c r="A77" s="39" t="s">
        <v>78</v>
      </c>
      <c r="B77" s="39" t="s">
        <v>63</v>
      </c>
      <c r="C77" s="39" t="s">
        <v>96</v>
      </c>
      <c r="D77" s="39" t="s">
        <v>98</v>
      </c>
      <c r="E77" s="39" t="s">
        <v>95</v>
      </c>
      <c r="F77" s="39">
        <v>0</v>
      </c>
      <c r="G77" s="39">
        <v>163.84446144994234</v>
      </c>
      <c r="H77" s="39">
        <v>696.43136952252951</v>
      </c>
      <c r="I77" s="39">
        <v>1134.3750177517645</v>
      </c>
      <c r="J77" s="39">
        <v>1847.7390709595559</v>
      </c>
      <c r="K77" s="67"/>
    </row>
    <row r="78" spans="1:11" outlineLevel="1" x14ac:dyDescent="0.3">
      <c r="A78" s="39" t="s">
        <v>78</v>
      </c>
      <c r="B78" s="39" t="s">
        <v>63</v>
      </c>
      <c r="C78" s="39" t="s">
        <v>79</v>
      </c>
      <c r="D78" s="39" t="s">
        <v>99</v>
      </c>
      <c r="E78" s="39" t="s">
        <v>81</v>
      </c>
      <c r="F78" s="39">
        <v>0</v>
      </c>
      <c r="G78" s="39">
        <v>14.432998250348319</v>
      </c>
      <c r="H78" s="39">
        <v>61.348382782394573</v>
      </c>
      <c r="I78" s="39">
        <v>99.926677420537402</v>
      </c>
      <c r="J78" s="39">
        <v>162.76665407092335</v>
      </c>
      <c r="K78" s="67"/>
    </row>
    <row r="79" spans="1:11" outlineLevel="1" x14ac:dyDescent="0.3">
      <c r="A79" s="39" t="s">
        <v>78</v>
      </c>
      <c r="B79" s="39" t="s">
        <v>63</v>
      </c>
      <c r="C79" s="39" t="s">
        <v>79</v>
      </c>
      <c r="D79" s="39" t="s">
        <v>99</v>
      </c>
      <c r="E79" s="39" t="s">
        <v>84</v>
      </c>
      <c r="F79" s="39">
        <v>0</v>
      </c>
      <c r="G79" s="39">
        <v>14.432998250348319</v>
      </c>
      <c r="H79" s="39">
        <v>61.348382782394573</v>
      </c>
      <c r="I79" s="39">
        <v>99.926677420537402</v>
      </c>
      <c r="J79" s="39">
        <v>162.76665407092335</v>
      </c>
      <c r="K79" s="67"/>
    </row>
    <row r="80" spans="1:11" outlineLevel="1" x14ac:dyDescent="0.3">
      <c r="A80" s="39" t="s">
        <v>78</v>
      </c>
      <c r="B80" s="39" t="s">
        <v>63</v>
      </c>
      <c r="C80" s="39" t="s">
        <v>79</v>
      </c>
      <c r="D80" s="39" t="s">
        <v>99</v>
      </c>
      <c r="E80" s="39" t="s">
        <v>87</v>
      </c>
      <c r="F80" s="39">
        <v>0</v>
      </c>
      <c r="G80" s="39">
        <v>14.432998250348319</v>
      </c>
      <c r="H80" s="39">
        <v>61.348382782394573</v>
      </c>
      <c r="I80" s="39">
        <v>99.926677420537402</v>
      </c>
      <c r="J80" s="39">
        <v>162.76665407092335</v>
      </c>
      <c r="K80" s="67"/>
    </row>
    <row r="81" spans="1:11" outlineLevel="1" x14ac:dyDescent="0.3">
      <c r="A81" s="39" t="s">
        <v>78</v>
      </c>
      <c r="B81" s="39" t="s">
        <v>63</v>
      </c>
      <c r="C81" s="39" t="s">
        <v>79</v>
      </c>
      <c r="D81" s="39" t="s">
        <v>99</v>
      </c>
      <c r="E81" s="39" t="s">
        <v>90</v>
      </c>
      <c r="F81" s="39">
        <v>0</v>
      </c>
      <c r="G81" s="39">
        <v>14.432998250348319</v>
      </c>
      <c r="H81" s="39">
        <v>61.348382782394573</v>
      </c>
      <c r="I81" s="39">
        <v>99.926677420537402</v>
      </c>
      <c r="J81" s="39">
        <v>162.76665407092335</v>
      </c>
      <c r="K81" s="67"/>
    </row>
    <row r="82" spans="1:11" outlineLevel="1" x14ac:dyDescent="0.3">
      <c r="A82" s="39" t="s">
        <v>78</v>
      </c>
      <c r="B82" s="39" t="s">
        <v>63</v>
      </c>
      <c r="C82" s="39" t="s">
        <v>79</v>
      </c>
      <c r="D82" s="39" t="s">
        <v>99</v>
      </c>
      <c r="E82" s="39" t="s">
        <v>93</v>
      </c>
      <c r="F82" s="39">
        <v>0</v>
      </c>
      <c r="G82" s="39">
        <v>14.432998250348319</v>
      </c>
      <c r="H82" s="39">
        <v>61.348382782394573</v>
      </c>
      <c r="I82" s="39">
        <v>99.926677420537402</v>
      </c>
      <c r="J82" s="39">
        <v>162.76665407092335</v>
      </c>
      <c r="K82" s="67"/>
    </row>
    <row r="83" spans="1:11" outlineLevel="1" x14ac:dyDescent="0.3">
      <c r="A83" s="39" t="s">
        <v>78</v>
      </c>
      <c r="B83" s="39" t="s">
        <v>63</v>
      </c>
      <c r="C83" s="39" t="s">
        <v>79</v>
      </c>
      <c r="D83" s="39" t="s">
        <v>99</v>
      </c>
      <c r="E83" s="39" t="s">
        <v>95</v>
      </c>
      <c r="F83" s="39">
        <v>0</v>
      </c>
      <c r="G83" s="39">
        <v>163.84446144994234</v>
      </c>
      <c r="H83" s="39">
        <v>696.43136952252951</v>
      </c>
      <c r="I83" s="39">
        <v>1134.3750177517645</v>
      </c>
      <c r="J83" s="39">
        <v>1847.7390709595559</v>
      </c>
      <c r="K83" s="67"/>
    </row>
    <row r="84" spans="1:11" outlineLevel="1" x14ac:dyDescent="0.3">
      <c r="A84" s="39" t="s">
        <v>78</v>
      </c>
      <c r="B84" s="39" t="s">
        <v>63</v>
      </c>
      <c r="C84" s="39" t="s">
        <v>79</v>
      </c>
      <c r="D84" s="39" t="s">
        <v>100</v>
      </c>
      <c r="E84" s="39" t="s">
        <v>81</v>
      </c>
      <c r="F84" s="39">
        <v>0</v>
      </c>
      <c r="G84" s="39">
        <v>14.432998250348319</v>
      </c>
      <c r="H84" s="39">
        <v>61.348382782394573</v>
      </c>
      <c r="I84" s="39">
        <v>99.926677420537402</v>
      </c>
      <c r="J84" s="39">
        <v>162.76665407092335</v>
      </c>
      <c r="K84" s="67"/>
    </row>
    <row r="85" spans="1:11" outlineLevel="1" x14ac:dyDescent="0.3">
      <c r="A85" s="39" t="s">
        <v>78</v>
      </c>
      <c r="B85" s="39" t="s">
        <v>63</v>
      </c>
      <c r="C85" s="39" t="s">
        <v>79</v>
      </c>
      <c r="D85" s="39" t="s">
        <v>100</v>
      </c>
      <c r="E85" s="39" t="s">
        <v>84</v>
      </c>
      <c r="F85" s="39">
        <v>0</v>
      </c>
      <c r="G85" s="39">
        <v>14.432998250348319</v>
      </c>
      <c r="H85" s="39">
        <v>61.348382782394573</v>
      </c>
      <c r="I85" s="39">
        <v>99.926677420537402</v>
      </c>
      <c r="J85" s="39">
        <v>162.76665407092335</v>
      </c>
      <c r="K85" s="67"/>
    </row>
    <row r="86" spans="1:11" outlineLevel="1" x14ac:dyDescent="0.3">
      <c r="A86" s="39" t="s">
        <v>78</v>
      </c>
      <c r="B86" s="39" t="s">
        <v>63</v>
      </c>
      <c r="C86" s="39" t="s">
        <v>79</v>
      </c>
      <c r="D86" s="39" t="s">
        <v>100</v>
      </c>
      <c r="E86" s="39" t="s">
        <v>87</v>
      </c>
      <c r="F86" s="39">
        <v>0</v>
      </c>
      <c r="G86" s="39">
        <v>14.432998250348319</v>
      </c>
      <c r="H86" s="39">
        <v>61.348382782394573</v>
      </c>
      <c r="I86" s="39">
        <v>99.926677420537402</v>
      </c>
      <c r="J86" s="39">
        <v>162.76665407092335</v>
      </c>
      <c r="K86" s="67"/>
    </row>
    <row r="87" spans="1:11" outlineLevel="1" x14ac:dyDescent="0.3">
      <c r="A87" s="39" t="s">
        <v>78</v>
      </c>
      <c r="B87" s="39" t="s">
        <v>63</v>
      </c>
      <c r="C87" s="39" t="s">
        <v>79</v>
      </c>
      <c r="D87" s="39" t="s">
        <v>100</v>
      </c>
      <c r="E87" s="39" t="s">
        <v>90</v>
      </c>
      <c r="F87" s="39">
        <v>0</v>
      </c>
      <c r="G87" s="39">
        <v>14.432998250348319</v>
      </c>
      <c r="H87" s="39">
        <v>61.348382782394573</v>
      </c>
      <c r="I87" s="39">
        <v>99.926677420537402</v>
      </c>
      <c r="J87" s="39">
        <v>162.76665407092335</v>
      </c>
      <c r="K87" s="67"/>
    </row>
    <row r="88" spans="1:11" outlineLevel="1" x14ac:dyDescent="0.3">
      <c r="A88" s="39" t="s">
        <v>78</v>
      </c>
      <c r="B88" s="39" t="s">
        <v>63</v>
      </c>
      <c r="C88" s="39" t="s">
        <v>79</v>
      </c>
      <c r="D88" s="39" t="s">
        <v>100</v>
      </c>
      <c r="E88" s="39" t="s">
        <v>93</v>
      </c>
      <c r="F88" s="39">
        <v>0</v>
      </c>
      <c r="G88" s="39">
        <v>14.432998250348319</v>
      </c>
      <c r="H88" s="39">
        <v>61.348382782394573</v>
      </c>
      <c r="I88" s="39">
        <v>99.926677420537402</v>
      </c>
      <c r="J88" s="39">
        <v>162.76665407092335</v>
      </c>
      <c r="K88" s="67"/>
    </row>
    <row r="89" spans="1:11" outlineLevel="1" x14ac:dyDescent="0.3">
      <c r="A89" s="39" t="s">
        <v>78</v>
      </c>
      <c r="B89" s="39" t="s">
        <v>63</v>
      </c>
      <c r="C89" s="39" t="s">
        <v>79</v>
      </c>
      <c r="D89" s="39" t="s">
        <v>100</v>
      </c>
      <c r="E89" s="39" t="s">
        <v>95</v>
      </c>
      <c r="F89" s="39">
        <v>0</v>
      </c>
      <c r="G89" s="39">
        <v>163.84446144994234</v>
      </c>
      <c r="H89" s="39">
        <v>696.43136952252951</v>
      </c>
      <c r="I89" s="39">
        <v>1134.3750177517645</v>
      </c>
      <c r="J89" s="39">
        <v>1847.7390709595559</v>
      </c>
      <c r="K89" s="67"/>
    </row>
    <row r="90" spans="1:11" outlineLevel="1" x14ac:dyDescent="0.3">
      <c r="A90" s="39" t="s">
        <v>78</v>
      </c>
      <c r="B90" s="39" t="s">
        <v>63</v>
      </c>
      <c r="C90" s="39" t="s">
        <v>96</v>
      </c>
      <c r="D90" s="39" t="s">
        <v>101</v>
      </c>
      <c r="E90" s="39" t="s">
        <v>81</v>
      </c>
      <c r="F90" s="39">
        <v>0</v>
      </c>
      <c r="G90" s="39">
        <v>14.432998250348319</v>
      </c>
      <c r="H90" s="39">
        <v>61.348382782394573</v>
      </c>
      <c r="I90" s="39">
        <v>99.926677420537402</v>
      </c>
      <c r="J90" s="39">
        <v>162.76665407092335</v>
      </c>
      <c r="K90" s="67"/>
    </row>
    <row r="91" spans="1:11" outlineLevel="1" x14ac:dyDescent="0.3">
      <c r="A91" s="39" t="s">
        <v>78</v>
      </c>
      <c r="B91" s="39" t="s">
        <v>63</v>
      </c>
      <c r="C91" s="39" t="s">
        <v>96</v>
      </c>
      <c r="D91" s="39" t="s">
        <v>101</v>
      </c>
      <c r="E91" s="39" t="s">
        <v>84</v>
      </c>
      <c r="F91" s="39">
        <v>0</v>
      </c>
      <c r="G91" s="39">
        <v>14.432998250348319</v>
      </c>
      <c r="H91" s="39">
        <v>61.348382782394573</v>
      </c>
      <c r="I91" s="39">
        <v>99.926677420537402</v>
      </c>
      <c r="J91" s="39">
        <v>162.76665407092335</v>
      </c>
      <c r="K91" s="67"/>
    </row>
    <row r="92" spans="1:11" outlineLevel="1" x14ac:dyDescent="0.3">
      <c r="A92" s="39" t="s">
        <v>78</v>
      </c>
      <c r="B92" s="39" t="s">
        <v>63</v>
      </c>
      <c r="C92" s="39" t="s">
        <v>96</v>
      </c>
      <c r="D92" s="39" t="s">
        <v>101</v>
      </c>
      <c r="E92" s="39" t="s">
        <v>87</v>
      </c>
      <c r="F92" s="39">
        <v>0</v>
      </c>
      <c r="G92" s="39">
        <v>14.432998250348319</v>
      </c>
      <c r="H92" s="39">
        <v>61.348382782394573</v>
      </c>
      <c r="I92" s="39">
        <v>99.926677420537402</v>
      </c>
      <c r="J92" s="39">
        <v>162.76665407092335</v>
      </c>
      <c r="K92" s="67"/>
    </row>
    <row r="93" spans="1:11" outlineLevel="1" x14ac:dyDescent="0.3">
      <c r="A93" s="39" t="s">
        <v>78</v>
      </c>
      <c r="B93" s="39" t="s">
        <v>63</v>
      </c>
      <c r="C93" s="39" t="s">
        <v>96</v>
      </c>
      <c r="D93" s="39" t="s">
        <v>101</v>
      </c>
      <c r="E93" s="39" t="s">
        <v>90</v>
      </c>
      <c r="F93" s="39">
        <v>0</v>
      </c>
      <c r="G93" s="39">
        <v>14.432998250348319</v>
      </c>
      <c r="H93" s="39">
        <v>61.348382782394573</v>
      </c>
      <c r="I93" s="39">
        <v>99.926677420537402</v>
      </c>
      <c r="J93" s="39">
        <v>162.76665407092335</v>
      </c>
      <c r="K93" s="67"/>
    </row>
    <row r="94" spans="1:11" outlineLevel="1" x14ac:dyDescent="0.3">
      <c r="A94" s="39" t="s">
        <v>78</v>
      </c>
      <c r="B94" s="39" t="s">
        <v>63</v>
      </c>
      <c r="C94" s="39" t="s">
        <v>96</v>
      </c>
      <c r="D94" s="39" t="s">
        <v>101</v>
      </c>
      <c r="E94" s="39" t="s">
        <v>93</v>
      </c>
      <c r="F94" s="39">
        <v>0</v>
      </c>
      <c r="G94" s="39">
        <v>14.432998250348319</v>
      </c>
      <c r="H94" s="39">
        <v>61.348382782394573</v>
      </c>
      <c r="I94" s="39">
        <v>99.926677420537402</v>
      </c>
      <c r="J94" s="39">
        <v>162.76665407092335</v>
      </c>
      <c r="K94" s="67"/>
    </row>
    <row r="95" spans="1:11" outlineLevel="1" x14ac:dyDescent="0.3">
      <c r="A95" s="39" t="s">
        <v>78</v>
      </c>
      <c r="B95" s="39" t="s">
        <v>63</v>
      </c>
      <c r="C95" s="39" t="s">
        <v>96</v>
      </c>
      <c r="D95" s="39" t="s">
        <v>101</v>
      </c>
      <c r="E95" s="39" t="s">
        <v>95</v>
      </c>
      <c r="F95" s="39">
        <v>0</v>
      </c>
      <c r="G95" s="39">
        <v>163.84446144994234</v>
      </c>
      <c r="H95" s="39">
        <v>696.43136952252951</v>
      </c>
      <c r="I95" s="39">
        <v>1134.3750177517645</v>
      </c>
      <c r="J95" s="39">
        <v>1847.7390709595559</v>
      </c>
      <c r="K95" s="67"/>
    </row>
    <row r="96" spans="1:11" outlineLevel="1" x14ac:dyDescent="0.3">
      <c r="A96" s="39" t="s">
        <v>78</v>
      </c>
      <c r="B96" s="39" t="s">
        <v>64</v>
      </c>
      <c r="C96" s="39" t="s">
        <v>79</v>
      </c>
      <c r="D96" s="39" t="s">
        <v>80</v>
      </c>
      <c r="E96" s="39" t="s">
        <v>81</v>
      </c>
      <c r="F96" s="39">
        <v>0</v>
      </c>
      <c r="G96" s="39">
        <v>14.432998250348319</v>
      </c>
      <c r="H96" s="39">
        <v>54.634682635395897</v>
      </c>
      <c r="I96" s="39">
        <v>88.990767250619555</v>
      </c>
      <c r="J96" s="39">
        <v>144.95320887740138</v>
      </c>
      <c r="K96" s="67"/>
    </row>
    <row r="97" spans="1:11" outlineLevel="1" x14ac:dyDescent="0.3">
      <c r="A97" s="39" t="s">
        <v>78</v>
      </c>
      <c r="B97" s="39" t="s">
        <v>64</v>
      </c>
      <c r="C97" s="39" t="s">
        <v>79</v>
      </c>
      <c r="D97" s="39" t="s">
        <v>80</v>
      </c>
      <c r="E97" s="39" t="s">
        <v>84</v>
      </c>
      <c r="F97" s="39">
        <v>0</v>
      </c>
      <c r="G97" s="39">
        <v>14.432998250348319</v>
      </c>
      <c r="H97" s="39">
        <v>54.634682635395897</v>
      </c>
      <c r="I97" s="39">
        <v>88.990767250619555</v>
      </c>
      <c r="J97" s="39">
        <v>144.95320887740138</v>
      </c>
      <c r="K97" s="67"/>
    </row>
    <row r="98" spans="1:11" outlineLevel="1" x14ac:dyDescent="0.3">
      <c r="A98" s="39" t="s">
        <v>78</v>
      </c>
      <c r="B98" s="39" t="s">
        <v>64</v>
      </c>
      <c r="C98" s="39" t="s">
        <v>79</v>
      </c>
      <c r="D98" s="39" t="s">
        <v>80</v>
      </c>
      <c r="E98" s="39" t="s">
        <v>87</v>
      </c>
      <c r="F98" s="39">
        <v>0</v>
      </c>
      <c r="G98" s="39">
        <v>14.432998250348319</v>
      </c>
      <c r="H98" s="39">
        <v>54.634682635395897</v>
      </c>
      <c r="I98" s="39">
        <v>88.990767250619555</v>
      </c>
      <c r="J98" s="39">
        <v>144.95320887740138</v>
      </c>
      <c r="K98" s="67"/>
    </row>
    <row r="99" spans="1:11" outlineLevel="1" x14ac:dyDescent="0.3">
      <c r="A99" s="39" t="s">
        <v>78</v>
      </c>
      <c r="B99" s="39" t="s">
        <v>64</v>
      </c>
      <c r="C99" s="39" t="s">
        <v>79</v>
      </c>
      <c r="D99" s="39" t="s">
        <v>80</v>
      </c>
      <c r="E99" s="39" t="s">
        <v>90</v>
      </c>
      <c r="F99" s="39">
        <v>0</v>
      </c>
      <c r="G99" s="39">
        <v>14.432998250348319</v>
      </c>
      <c r="H99" s="39">
        <v>54.634682635395897</v>
      </c>
      <c r="I99" s="39">
        <v>88.990767250619555</v>
      </c>
      <c r="J99" s="39">
        <v>144.95320887740138</v>
      </c>
      <c r="K99" s="67"/>
    </row>
    <row r="100" spans="1:11" outlineLevel="1" x14ac:dyDescent="0.3">
      <c r="A100" s="39" t="s">
        <v>78</v>
      </c>
      <c r="B100" s="39" t="s">
        <v>64</v>
      </c>
      <c r="C100" s="39" t="s">
        <v>79</v>
      </c>
      <c r="D100" s="39" t="s">
        <v>80</v>
      </c>
      <c r="E100" s="39" t="s">
        <v>93</v>
      </c>
      <c r="F100" s="39">
        <v>0</v>
      </c>
      <c r="G100" s="39">
        <v>14.432998250348319</v>
      </c>
      <c r="H100" s="39">
        <v>54.634682635395897</v>
      </c>
      <c r="I100" s="39">
        <v>88.990767250619555</v>
      </c>
      <c r="J100" s="39">
        <v>144.95320887740138</v>
      </c>
      <c r="K100" s="67"/>
    </row>
    <row r="101" spans="1:11" outlineLevel="1" x14ac:dyDescent="0.3">
      <c r="A101" s="39" t="s">
        <v>78</v>
      </c>
      <c r="B101" s="39" t="s">
        <v>64</v>
      </c>
      <c r="C101" s="39" t="s">
        <v>79</v>
      </c>
      <c r="D101" s="39" t="s">
        <v>80</v>
      </c>
      <c r="E101" s="39" t="s">
        <v>95</v>
      </c>
      <c r="F101" s="39">
        <v>0</v>
      </c>
      <c r="G101" s="39">
        <v>163.84446144994234</v>
      </c>
      <c r="H101" s="39">
        <v>620.21694990983053</v>
      </c>
      <c r="I101" s="39">
        <v>1010.2297583139416</v>
      </c>
      <c r="J101" s="39">
        <v>1645.519526297016</v>
      </c>
      <c r="K101" s="67"/>
    </row>
    <row r="102" spans="1:11" outlineLevel="1" x14ac:dyDescent="0.3">
      <c r="A102" s="39" t="s">
        <v>78</v>
      </c>
      <c r="B102" s="39" t="s">
        <v>64</v>
      </c>
      <c r="C102" s="39" t="s">
        <v>96</v>
      </c>
      <c r="D102" s="39" t="s">
        <v>97</v>
      </c>
      <c r="E102" s="39" t="s">
        <v>81</v>
      </c>
      <c r="F102" s="39">
        <v>0</v>
      </c>
      <c r="G102" s="39">
        <v>14.432998250348319</v>
      </c>
      <c r="H102" s="39">
        <v>54.634682635395897</v>
      </c>
      <c r="I102" s="39">
        <v>88.990767250619555</v>
      </c>
      <c r="J102" s="39">
        <v>144.95320887740138</v>
      </c>
      <c r="K102" s="67"/>
    </row>
    <row r="103" spans="1:11" outlineLevel="1" x14ac:dyDescent="0.3">
      <c r="A103" s="39" t="s">
        <v>78</v>
      </c>
      <c r="B103" s="39" t="s">
        <v>64</v>
      </c>
      <c r="C103" s="39" t="s">
        <v>96</v>
      </c>
      <c r="D103" s="39" t="s">
        <v>97</v>
      </c>
      <c r="E103" s="39" t="s">
        <v>84</v>
      </c>
      <c r="F103" s="39">
        <v>0</v>
      </c>
      <c r="G103" s="39">
        <v>14.432998250348319</v>
      </c>
      <c r="H103" s="39">
        <v>54.634682635395897</v>
      </c>
      <c r="I103" s="39">
        <v>88.990767250619555</v>
      </c>
      <c r="J103" s="39">
        <v>144.95320887740138</v>
      </c>
      <c r="K103" s="67"/>
    </row>
    <row r="104" spans="1:11" outlineLevel="1" x14ac:dyDescent="0.3">
      <c r="A104" s="39" t="s">
        <v>78</v>
      </c>
      <c r="B104" s="39" t="s">
        <v>64</v>
      </c>
      <c r="C104" s="39" t="s">
        <v>96</v>
      </c>
      <c r="D104" s="39" t="s">
        <v>97</v>
      </c>
      <c r="E104" s="39" t="s">
        <v>87</v>
      </c>
      <c r="F104" s="39">
        <v>0</v>
      </c>
      <c r="G104" s="39">
        <v>14.432998250348319</v>
      </c>
      <c r="H104" s="39">
        <v>54.634682635395897</v>
      </c>
      <c r="I104" s="39">
        <v>88.990767250619555</v>
      </c>
      <c r="J104" s="39">
        <v>144.95320887740138</v>
      </c>
      <c r="K104" s="67"/>
    </row>
    <row r="105" spans="1:11" outlineLevel="1" x14ac:dyDescent="0.3">
      <c r="A105" s="39" t="s">
        <v>78</v>
      </c>
      <c r="B105" s="39" t="s">
        <v>64</v>
      </c>
      <c r="C105" s="39" t="s">
        <v>96</v>
      </c>
      <c r="D105" s="39" t="s">
        <v>97</v>
      </c>
      <c r="E105" s="39" t="s">
        <v>90</v>
      </c>
      <c r="F105" s="39">
        <v>0</v>
      </c>
      <c r="G105" s="39">
        <v>14.432998250348319</v>
      </c>
      <c r="H105" s="39">
        <v>54.634682635395897</v>
      </c>
      <c r="I105" s="39">
        <v>88.990767250619555</v>
      </c>
      <c r="J105" s="39">
        <v>144.95320887740138</v>
      </c>
      <c r="K105" s="67"/>
    </row>
    <row r="106" spans="1:11" outlineLevel="1" x14ac:dyDescent="0.3">
      <c r="A106" s="39" t="s">
        <v>78</v>
      </c>
      <c r="B106" s="39" t="s">
        <v>64</v>
      </c>
      <c r="C106" s="39" t="s">
        <v>96</v>
      </c>
      <c r="D106" s="39" t="s">
        <v>97</v>
      </c>
      <c r="E106" s="39" t="s">
        <v>93</v>
      </c>
      <c r="F106" s="39">
        <v>0</v>
      </c>
      <c r="G106" s="39">
        <v>14.432998250348319</v>
      </c>
      <c r="H106" s="39">
        <v>54.634682635395897</v>
      </c>
      <c r="I106" s="39">
        <v>88.990767250619555</v>
      </c>
      <c r="J106" s="39">
        <v>144.95320887740138</v>
      </c>
      <c r="K106" s="67"/>
    </row>
    <row r="107" spans="1:11" outlineLevel="1" x14ac:dyDescent="0.3">
      <c r="A107" s="39" t="s">
        <v>78</v>
      </c>
      <c r="B107" s="39" t="s">
        <v>64</v>
      </c>
      <c r="C107" s="39" t="s">
        <v>96</v>
      </c>
      <c r="D107" s="39" t="s">
        <v>97</v>
      </c>
      <c r="E107" s="39" t="s">
        <v>95</v>
      </c>
      <c r="F107" s="39">
        <v>0</v>
      </c>
      <c r="G107" s="39">
        <v>163.84446144994234</v>
      </c>
      <c r="H107" s="39">
        <v>620.21694990983053</v>
      </c>
      <c r="I107" s="39">
        <v>1010.2297583139416</v>
      </c>
      <c r="J107" s="39">
        <v>1645.519526297016</v>
      </c>
      <c r="K107" s="67"/>
    </row>
    <row r="108" spans="1:11" outlineLevel="1" x14ac:dyDescent="0.3">
      <c r="A108" s="39" t="s">
        <v>78</v>
      </c>
      <c r="B108" s="39" t="s">
        <v>64</v>
      </c>
      <c r="C108" s="39" t="s">
        <v>96</v>
      </c>
      <c r="D108" s="39" t="s">
        <v>98</v>
      </c>
      <c r="E108" s="39" t="s">
        <v>81</v>
      </c>
      <c r="F108" s="39">
        <v>0</v>
      </c>
      <c r="G108" s="39">
        <v>14.432998250348319</v>
      </c>
      <c r="H108" s="39">
        <v>54.634682635395897</v>
      </c>
      <c r="I108" s="39">
        <v>88.990767250619555</v>
      </c>
      <c r="J108" s="39">
        <v>144.95320887740138</v>
      </c>
      <c r="K108" s="67"/>
    </row>
    <row r="109" spans="1:11" outlineLevel="1" x14ac:dyDescent="0.3">
      <c r="A109" s="39" t="s">
        <v>78</v>
      </c>
      <c r="B109" s="39" t="s">
        <v>64</v>
      </c>
      <c r="C109" s="39" t="s">
        <v>96</v>
      </c>
      <c r="D109" s="39" t="s">
        <v>98</v>
      </c>
      <c r="E109" s="39" t="s">
        <v>84</v>
      </c>
      <c r="F109" s="39">
        <v>0</v>
      </c>
      <c r="G109" s="39">
        <v>14.432998250348319</v>
      </c>
      <c r="H109" s="39">
        <v>54.634682635395897</v>
      </c>
      <c r="I109" s="39">
        <v>88.990767250619555</v>
      </c>
      <c r="J109" s="39">
        <v>144.95320887740138</v>
      </c>
      <c r="K109" s="67"/>
    </row>
    <row r="110" spans="1:11" outlineLevel="1" x14ac:dyDescent="0.3">
      <c r="A110" s="39" t="s">
        <v>78</v>
      </c>
      <c r="B110" s="39" t="s">
        <v>64</v>
      </c>
      <c r="C110" s="39" t="s">
        <v>96</v>
      </c>
      <c r="D110" s="39" t="s">
        <v>98</v>
      </c>
      <c r="E110" s="39" t="s">
        <v>87</v>
      </c>
      <c r="F110" s="39">
        <v>0</v>
      </c>
      <c r="G110" s="39">
        <v>14.432998250348319</v>
      </c>
      <c r="H110" s="39">
        <v>54.634682635395897</v>
      </c>
      <c r="I110" s="39">
        <v>88.990767250619555</v>
      </c>
      <c r="J110" s="39">
        <v>144.95320887740138</v>
      </c>
      <c r="K110" s="67"/>
    </row>
    <row r="111" spans="1:11" outlineLevel="1" x14ac:dyDescent="0.3">
      <c r="A111" s="39" t="s">
        <v>78</v>
      </c>
      <c r="B111" s="39" t="s">
        <v>64</v>
      </c>
      <c r="C111" s="39" t="s">
        <v>96</v>
      </c>
      <c r="D111" s="39" t="s">
        <v>98</v>
      </c>
      <c r="E111" s="39" t="s">
        <v>90</v>
      </c>
      <c r="F111" s="39">
        <v>0</v>
      </c>
      <c r="G111" s="39">
        <v>14.432998250348319</v>
      </c>
      <c r="H111" s="39">
        <v>54.634682635395897</v>
      </c>
      <c r="I111" s="39">
        <v>88.990767250619555</v>
      </c>
      <c r="J111" s="39">
        <v>144.95320887740138</v>
      </c>
      <c r="K111" s="67"/>
    </row>
    <row r="112" spans="1:11" outlineLevel="1" x14ac:dyDescent="0.3">
      <c r="A112" s="39" t="s">
        <v>78</v>
      </c>
      <c r="B112" s="39" t="s">
        <v>64</v>
      </c>
      <c r="C112" s="39" t="s">
        <v>96</v>
      </c>
      <c r="D112" s="39" t="s">
        <v>98</v>
      </c>
      <c r="E112" s="39" t="s">
        <v>93</v>
      </c>
      <c r="F112" s="39">
        <v>0</v>
      </c>
      <c r="G112" s="39">
        <v>14.432998250348319</v>
      </c>
      <c r="H112" s="39">
        <v>54.634682635395897</v>
      </c>
      <c r="I112" s="39">
        <v>88.990767250619555</v>
      </c>
      <c r="J112" s="39">
        <v>144.95320887740138</v>
      </c>
      <c r="K112" s="67"/>
    </row>
    <row r="113" spans="1:11" outlineLevel="1" x14ac:dyDescent="0.3">
      <c r="A113" s="39" t="s">
        <v>78</v>
      </c>
      <c r="B113" s="39" t="s">
        <v>64</v>
      </c>
      <c r="C113" s="39" t="s">
        <v>96</v>
      </c>
      <c r="D113" s="39" t="s">
        <v>98</v>
      </c>
      <c r="E113" s="39" t="s">
        <v>95</v>
      </c>
      <c r="F113" s="39">
        <v>0</v>
      </c>
      <c r="G113" s="39">
        <v>163.84446144994234</v>
      </c>
      <c r="H113" s="39">
        <v>620.21694990983053</v>
      </c>
      <c r="I113" s="39">
        <v>1010.2297583139416</v>
      </c>
      <c r="J113" s="39">
        <v>1645.519526297016</v>
      </c>
      <c r="K113" s="67"/>
    </row>
    <row r="114" spans="1:11" outlineLevel="1" x14ac:dyDescent="0.3">
      <c r="A114" s="39" t="s">
        <v>78</v>
      </c>
      <c r="B114" s="39" t="s">
        <v>64</v>
      </c>
      <c r="C114" s="39" t="s">
        <v>79</v>
      </c>
      <c r="D114" s="39" t="s">
        <v>99</v>
      </c>
      <c r="E114" s="39" t="s">
        <v>81</v>
      </c>
      <c r="F114" s="39">
        <v>0</v>
      </c>
      <c r="G114" s="39">
        <v>14.432998250348319</v>
      </c>
      <c r="H114" s="39">
        <v>54.634682635395897</v>
      </c>
      <c r="I114" s="39">
        <v>88.990767250619555</v>
      </c>
      <c r="J114" s="39">
        <v>144.95320887740138</v>
      </c>
      <c r="K114" s="67"/>
    </row>
    <row r="115" spans="1:11" outlineLevel="1" x14ac:dyDescent="0.3">
      <c r="A115" s="39" t="s">
        <v>78</v>
      </c>
      <c r="B115" s="39" t="s">
        <v>64</v>
      </c>
      <c r="C115" s="39" t="s">
        <v>79</v>
      </c>
      <c r="D115" s="39" t="s">
        <v>99</v>
      </c>
      <c r="E115" s="39" t="s">
        <v>84</v>
      </c>
      <c r="F115" s="39">
        <v>0</v>
      </c>
      <c r="G115" s="39">
        <v>14.432998250348319</v>
      </c>
      <c r="H115" s="39">
        <v>54.634682635395897</v>
      </c>
      <c r="I115" s="39">
        <v>88.990767250619555</v>
      </c>
      <c r="J115" s="39">
        <v>144.95320887740138</v>
      </c>
      <c r="K115" s="67"/>
    </row>
    <row r="116" spans="1:11" outlineLevel="1" x14ac:dyDescent="0.3">
      <c r="A116" s="39" t="s">
        <v>78</v>
      </c>
      <c r="B116" s="39" t="s">
        <v>64</v>
      </c>
      <c r="C116" s="39" t="s">
        <v>79</v>
      </c>
      <c r="D116" s="39" t="s">
        <v>99</v>
      </c>
      <c r="E116" s="39" t="s">
        <v>87</v>
      </c>
      <c r="F116" s="39">
        <v>0</v>
      </c>
      <c r="G116" s="39">
        <v>14.432998250348319</v>
      </c>
      <c r="H116" s="39">
        <v>54.634682635395897</v>
      </c>
      <c r="I116" s="39">
        <v>88.990767250619555</v>
      </c>
      <c r="J116" s="39">
        <v>144.95320887740138</v>
      </c>
      <c r="K116" s="67"/>
    </row>
    <row r="117" spans="1:11" outlineLevel="1" x14ac:dyDescent="0.3">
      <c r="A117" s="39" t="s">
        <v>78</v>
      </c>
      <c r="B117" s="39" t="s">
        <v>64</v>
      </c>
      <c r="C117" s="39" t="s">
        <v>79</v>
      </c>
      <c r="D117" s="39" t="s">
        <v>99</v>
      </c>
      <c r="E117" s="39" t="s">
        <v>90</v>
      </c>
      <c r="F117" s="39">
        <v>0</v>
      </c>
      <c r="G117" s="39">
        <v>14.432998250348319</v>
      </c>
      <c r="H117" s="39">
        <v>54.634682635395897</v>
      </c>
      <c r="I117" s="39">
        <v>88.990767250619555</v>
      </c>
      <c r="J117" s="39">
        <v>144.95320887740138</v>
      </c>
      <c r="K117" s="67"/>
    </row>
    <row r="118" spans="1:11" outlineLevel="1" x14ac:dyDescent="0.3">
      <c r="A118" s="39" t="s">
        <v>78</v>
      </c>
      <c r="B118" s="39" t="s">
        <v>64</v>
      </c>
      <c r="C118" s="39" t="s">
        <v>79</v>
      </c>
      <c r="D118" s="39" t="s">
        <v>99</v>
      </c>
      <c r="E118" s="39" t="s">
        <v>93</v>
      </c>
      <c r="F118" s="39">
        <v>0</v>
      </c>
      <c r="G118" s="39">
        <v>14.432998250348319</v>
      </c>
      <c r="H118" s="39">
        <v>54.634682635395897</v>
      </c>
      <c r="I118" s="39">
        <v>88.990767250619555</v>
      </c>
      <c r="J118" s="39">
        <v>144.95320887740138</v>
      </c>
      <c r="K118" s="67"/>
    </row>
    <row r="119" spans="1:11" outlineLevel="1" x14ac:dyDescent="0.3">
      <c r="A119" s="39" t="s">
        <v>78</v>
      </c>
      <c r="B119" s="39" t="s">
        <v>64</v>
      </c>
      <c r="C119" s="39" t="s">
        <v>79</v>
      </c>
      <c r="D119" s="39" t="s">
        <v>99</v>
      </c>
      <c r="E119" s="39" t="s">
        <v>95</v>
      </c>
      <c r="F119" s="39">
        <v>0</v>
      </c>
      <c r="G119" s="39">
        <v>163.84446144994234</v>
      </c>
      <c r="H119" s="39">
        <v>620.21694990983053</v>
      </c>
      <c r="I119" s="39">
        <v>1010.2297583139416</v>
      </c>
      <c r="J119" s="39">
        <v>1645.519526297016</v>
      </c>
      <c r="K119" s="67"/>
    </row>
    <row r="120" spans="1:11" outlineLevel="1" x14ac:dyDescent="0.3">
      <c r="A120" s="39" t="s">
        <v>78</v>
      </c>
      <c r="B120" s="39" t="s">
        <v>64</v>
      </c>
      <c r="C120" s="39" t="s">
        <v>79</v>
      </c>
      <c r="D120" s="39" t="s">
        <v>100</v>
      </c>
      <c r="E120" s="39" t="s">
        <v>81</v>
      </c>
      <c r="F120" s="39">
        <v>0</v>
      </c>
      <c r="G120" s="39">
        <v>14.432998250348319</v>
      </c>
      <c r="H120" s="39">
        <v>54.634682635395897</v>
      </c>
      <c r="I120" s="39">
        <v>88.990767250619555</v>
      </c>
      <c r="J120" s="39">
        <v>144.95320887740138</v>
      </c>
      <c r="K120" s="67"/>
    </row>
    <row r="121" spans="1:11" outlineLevel="1" x14ac:dyDescent="0.3">
      <c r="A121" s="39" t="s">
        <v>78</v>
      </c>
      <c r="B121" s="39" t="s">
        <v>64</v>
      </c>
      <c r="C121" s="39" t="s">
        <v>79</v>
      </c>
      <c r="D121" s="39" t="s">
        <v>100</v>
      </c>
      <c r="E121" s="39" t="s">
        <v>84</v>
      </c>
      <c r="F121" s="39">
        <v>0</v>
      </c>
      <c r="G121" s="39">
        <v>14.432998250348319</v>
      </c>
      <c r="H121" s="39">
        <v>54.634682635395897</v>
      </c>
      <c r="I121" s="39">
        <v>88.990767250619555</v>
      </c>
      <c r="J121" s="39">
        <v>144.95320887740138</v>
      </c>
      <c r="K121" s="67"/>
    </row>
    <row r="122" spans="1:11" outlineLevel="1" x14ac:dyDescent="0.3">
      <c r="A122" s="39" t="s">
        <v>78</v>
      </c>
      <c r="B122" s="39" t="s">
        <v>64</v>
      </c>
      <c r="C122" s="39" t="s">
        <v>79</v>
      </c>
      <c r="D122" s="39" t="s">
        <v>100</v>
      </c>
      <c r="E122" s="39" t="s">
        <v>87</v>
      </c>
      <c r="F122" s="39">
        <v>0</v>
      </c>
      <c r="G122" s="39">
        <v>14.432998250348319</v>
      </c>
      <c r="H122" s="39">
        <v>54.634682635395897</v>
      </c>
      <c r="I122" s="39">
        <v>88.990767250619555</v>
      </c>
      <c r="J122" s="39">
        <v>144.95320887740138</v>
      </c>
      <c r="K122" s="67"/>
    </row>
    <row r="123" spans="1:11" outlineLevel="1" x14ac:dyDescent="0.3">
      <c r="A123" s="39" t="s">
        <v>78</v>
      </c>
      <c r="B123" s="39" t="s">
        <v>64</v>
      </c>
      <c r="C123" s="39" t="s">
        <v>79</v>
      </c>
      <c r="D123" s="39" t="s">
        <v>100</v>
      </c>
      <c r="E123" s="39" t="s">
        <v>90</v>
      </c>
      <c r="F123" s="39">
        <v>0</v>
      </c>
      <c r="G123" s="39">
        <v>14.432998250348319</v>
      </c>
      <c r="H123" s="39">
        <v>54.634682635395897</v>
      </c>
      <c r="I123" s="39">
        <v>88.990767250619555</v>
      </c>
      <c r="J123" s="39">
        <v>144.95320887740138</v>
      </c>
      <c r="K123" s="67"/>
    </row>
    <row r="124" spans="1:11" outlineLevel="1" x14ac:dyDescent="0.3">
      <c r="A124" s="39" t="s">
        <v>78</v>
      </c>
      <c r="B124" s="39" t="s">
        <v>64</v>
      </c>
      <c r="C124" s="39" t="s">
        <v>79</v>
      </c>
      <c r="D124" s="39" t="s">
        <v>100</v>
      </c>
      <c r="E124" s="39" t="s">
        <v>93</v>
      </c>
      <c r="F124" s="39">
        <v>0</v>
      </c>
      <c r="G124" s="39">
        <v>14.432998250348319</v>
      </c>
      <c r="H124" s="39">
        <v>54.634682635395897</v>
      </c>
      <c r="I124" s="39">
        <v>88.990767250619555</v>
      </c>
      <c r="J124" s="39">
        <v>144.95320887740138</v>
      </c>
      <c r="K124" s="67"/>
    </row>
    <row r="125" spans="1:11" outlineLevel="1" x14ac:dyDescent="0.3">
      <c r="A125" s="39" t="s">
        <v>78</v>
      </c>
      <c r="B125" s="39" t="s">
        <v>64</v>
      </c>
      <c r="C125" s="39" t="s">
        <v>79</v>
      </c>
      <c r="D125" s="39" t="s">
        <v>100</v>
      </c>
      <c r="E125" s="39" t="s">
        <v>95</v>
      </c>
      <c r="F125" s="39">
        <v>0</v>
      </c>
      <c r="G125" s="39">
        <v>163.84446144994234</v>
      </c>
      <c r="H125" s="39">
        <v>620.21694990983053</v>
      </c>
      <c r="I125" s="39">
        <v>1010.2297583139416</v>
      </c>
      <c r="J125" s="39">
        <v>1645.519526297016</v>
      </c>
      <c r="K125" s="67"/>
    </row>
    <row r="126" spans="1:11" outlineLevel="1" x14ac:dyDescent="0.3">
      <c r="A126" s="39" t="s">
        <v>78</v>
      </c>
      <c r="B126" s="39" t="s">
        <v>64</v>
      </c>
      <c r="C126" s="39" t="s">
        <v>96</v>
      </c>
      <c r="D126" s="39" t="s">
        <v>101</v>
      </c>
      <c r="E126" s="39" t="s">
        <v>81</v>
      </c>
      <c r="F126" s="39">
        <v>0</v>
      </c>
      <c r="G126" s="39">
        <v>14.432998250348319</v>
      </c>
      <c r="H126" s="39">
        <v>54.634682635395897</v>
      </c>
      <c r="I126" s="39">
        <v>88.990767250619555</v>
      </c>
      <c r="J126" s="39">
        <v>144.95320887740138</v>
      </c>
      <c r="K126" s="67"/>
    </row>
    <row r="127" spans="1:11" outlineLevel="1" x14ac:dyDescent="0.3">
      <c r="A127" s="39" t="s">
        <v>78</v>
      </c>
      <c r="B127" s="39" t="s">
        <v>64</v>
      </c>
      <c r="C127" s="39" t="s">
        <v>96</v>
      </c>
      <c r="D127" s="39" t="s">
        <v>101</v>
      </c>
      <c r="E127" s="39" t="s">
        <v>84</v>
      </c>
      <c r="F127" s="39">
        <v>0</v>
      </c>
      <c r="G127" s="39">
        <v>14.432998250348319</v>
      </c>
      <c r="H127" s="39">
        <v>54.634682635395897</v>
      </c>
      <c r="I127" s="39">
        <v>88.990767250619555</v>
      </c>
      <c r="J127" s="39">
        <v>144.95320887740138</v>
      </c>
      <c r="K127" s="67"/>
    </row>
    <row r="128" spans="1:11" outlineLevel="1" x14ac:dyDescent="0.3">
      <c r="A128" s="39" t="s">
        <v>78</v>
      </c>
      <c r="B128" s="39" t="s">
        <v>64</v>
      </c>
      <c r="C128" s="39" t="s">
        <v>96</v>
      </c>
      <c r="D128" s="39" t="s">
        <v>101</v>
      </c>
      <c r="E128" s="39" t="s">
        <v>87</v>
      </c>
      <c r="F128" s="39">
        <v>0</v>
      </c>
      <c r="G128" s="39">
        <v>14.432998250348319</v>
      </c>
      <c r="H128" s="39">
        <v>54.634682635395897</v>
      </c>
      <c r="I128" s="39">
        <v>88.990767250619555</v>
      </c>
      <c r="J128" s="39">
        <v>144.95320887740138</v>
      </c>
      <c r="K128" s="67"/>
    </row>
    <row r="129" spans="1:11" outlineLevel="1" x14ac:dyDescent="0.3">
      <c r="A129" s="39" t="s">
        <v>78</v>
      </c>
      <c r="B129" s="39" t="s">
        <v>64</v>
      </c>
      <c r="C129" s="39" t="s">
        <v>96</v>
      </c>
      <c r="D129" s="39" t="s">
        <v>101</v>
      </c>
      <c r="E129" s="39" t="s">
        <v>90</v>
      </c>
      <c r="F129" s="39">
        <v>0</v>
      </c>
      <c r="G129" s="39">
        <v>14.432998250348319</v>
      </c>
      <c r="H129" s="39">
        <v>54.634682635395897</v>
      </c>
      <c r="I129" s="39">
        <v>88.990767250619555</v>
      </c>
      <c r="J129" s="39">
        <v>144.95320887740138</v>
      </c>
      <c r="K129" s="67"/>
    </row>
    <row r="130" spans="1:11" outlineLevel="1" x14ac:dyDescent="0.3">
      <c r="A130" s="39" t="s">
        <v>78</v>
      </c>
      <c r="B130" s="39" t="s">
        <v>64</v>
      </c>
      <c r="C130" s="39" t="s">
        <v>96</v>
      </c>
      <c r="D130" s="39" t="s">
        <v>101</v>
      </c>
      <c r="E130" s="39" t="s">
        <v>93</v>
      </c>
      <c r="F130" s="39">
        <v>0</v>
      </c>
      <c r="G130" s="39">
        <v>14.432998250348319</v>
      </c>
      <c r="H130" s="39">
        <v>54.634682635395897</v>
      </c>
      <c r="I130" s="39">
        <v>88.990767250619555</v>
      </c>
      <c r="J130" s="39">
        <v>144.95320887740138</v>
      </c>
      <c r="K130" s="67"/>
    </row>
    <row r="131" spans="1:11" outlineLevel="1" x14ac:dyDescent="0.3">
      <c r="A131" s="39" t="s">
        <v>78</v>
      </c>
      <c r="B131" s="39" t="s">
        <v>64</v>
      </c>
      <c r="C131" s="39" t="s">
        <v>96</v>
      </c>
      <c r="D131" s="39" t="s">
        <v>101</v>
      </c>
      <c r="E131" s="39" t="s">
        <v>95</v>
      </c>
      <c r="F131" s="39">
        <v>0</v>
      </c>
      <c r="G131" s="39">
        <v>163.84446144994234</v>
      </c>
      <c r="H131" s="39">
        <v>620.21694990983053</v>
      </c>
      <c r="I131" s="39">
        <v>1010.2297583139416</v>
      </c>
      <c r="J131" s="39">
        <v>1645.519526297016</v>
      </c>
      <c r="K131" s="67"/>
    </row>
    <row r="132" spans="1:11" outlineLevel="1" x14ac:dyDescent="0.3">
      <c r="A132" s="39" t="s">
        <v>78</v>
      </c>
      <c r="B132" s="39" t="s">
        <v>65</v>
      </c>
      <c r="C132" s="39" t="s">
        <v>79</v>
      </c>
      <c r="D132" s="39" t="s">
        <v>80</v>
      </c>
      <c r="E132" s="39" t="s">
        <v>81</v>
      </c>
      <c r="F132" s="39">
        <v>0</v>
      </c>
      <c r="G132" s="39">
        <v>14.432998250348319</v>
      </c>
      <c r="H132" s="39">
        <v>72.834136734866931</v>
      </c>
      <c r="I132" s="39">
        <v>118.63576011995561</v>
      </c>
      <c r="J132" s="39">
        <v>193.24177867634916</v>
      </c>
      <c r="K132" s="67"/>
    </row>
    <row r="133" spans="1:11" outlineLevel="1" x14ac:dyDescent="0.3">
      <c r="A133" s="39" t="s">
        <v>78</v>
      </c>
      <c r="B133" s="39" t="s">
        <v>65</v>
      </c>
      <c r="C133" s="39" t="s">
        <v>79</v>
      </c>
      <c r="D133" s="39" t="s">
        <v>80</v>
      </c>
      <c r="E133" s="39" t="s">
        <v>84</v>
      </c>
      <c r="F133" s="39">
        <v>0</v>
      </c>
      <c r="G133" s="39">
        <v>14.432998250348319</v>
      </c>
      <c r="H133" s="39">
        <v>72.834136734866931</v>
      </c>
      <c r="I133" s="39">
        <v>118.63576011995561</v>
      </c>
      <c r="J133" s="39">
        <v>193.24177867634916</v>
      </c>
      <c r="K133" s="67"/>
    </row>
    <row r="134" spans="1:11" outlineLevel="1" x14ac:dyDescent="0.3">
      <c r="A134" s="39" t="s">
        <v>78</v>
      </c>
      <c r="B134" s="39" t="s">
        <v>65</v>
      </c>
      <c r="C134" s="39" t="s">
        <v>79</v>
      </c>
      <c r="D134" s="39" t="s">
        <v>80</v>
      </c>
      <c r="E134" s="39" t="s">
        <v>87</v>
      </c>
      <c r="F134" s="39">
        <v>0</v>
      </c>
      <c r="G134" s="39">
        <v>14.432998250348319</v>
      </c>
      <c r="H134" s="39">
        <v>72.834136734866931</v>
      </c>
      <c r="I134" s="39">
        <v>118.63576011995561</v>
      </c>
      <c r="J134" s="39">
        <v>193.24177867634916</v>
      </c>
      <c r="K134" s="67"/>
    </row>
    <row r="135" spans="1:11" outlineLevel="1" x14ac:dyDescent="0.3">
      <c r="A135" s="39" t="s">
        <v>78</v>
      </c>
      <c r="B135" s="39" t="s">
        <v>65</v>
      </c>
      <c r="C135" s="39" t="s">
        <v>79</v>
      </c>
      <c r="D135" s="39" t="s">
        <v>80</v>
      </c>
      <c r="E135" s="39" t="s">
        <v>90</v>
      </c>
      <c r="F135" s="39">
        <v>0</v>
      </c>
      <c r="G135" s="39">
        <v>14.432998250348319</v>
      </c>
      <c r="H135" s="39">
        <v>72.834136734866931</v>
      </c>
      <c r="I135" s="39">
        <v>118.63576011995561</v>
      </c>
      <c r="J135" s="39">
        <v>193.24177867634916</v>
      </c>
      <c r="K135" s="67"/>
    </row>
    <row r="136" spans="1:11" outlineLevel="1" x14ac:dyDescent="0.3">
      <c r="A136" s="39" t="s">
        <v>78</v>
      </c>
      <c r="B136" s="39" t="s">
        <v>65</v>
      </c>
      <c r="C136" s="39" t="s">
        <v>79</v>
      </c>
      <c r="D136" s="39" t="s">
        <v>80</v>
      </c>
      <c r="E136" s="39" t="s">
        <v>93</v>
      </c>
      <c r="F136" s="39">
        <v>0</v>
      </c>
      <c r="G136" s="39">
        <v>14.432998250348319</v>
      </c>
      <c r="H136" s="39">
        <v>72.834136734866931</v>
      </c>
      <c r="I136" s="39">
        <v>118.63576011995561</v>
      </c>
      <c r="J136" s="39">
        <v>193.24177867634916</v>
      </c>
      <c r="K136" s="67"/>
    </row>
    <row r="137" spans="1:11" outlineLevel="1" x14ac:dyDescent="0.3">
      <c r="A137" s="39" t="s">
        <v>78</v>
      </c>
      <c r="B137" s="39" t="s">
        <v>65</v>
      </c>
      <c r="C137" s="39" t="s">
        <v>79</v>
      </c>
      <c r="D137" s="39" t="s">
        <v>80</v>
      </c>
      <c r="E137" s="39" t="s">
        <v>95</v>
      </c>
      <c r="F137" s="39">
        <v>0</v>
      </c>
      <c r="G137" s="39">
        <v>163.84446144994234</v>
      </c>
      <c r="H137" s="39">
        <v>826.81849616435284</v>
      </c>
      <c r="I137" s="39">
        <v>1346.7619054890115</v>
      </c>
      <c r="J137" s="39">
        <v>2193.6949348754524</v>
      </c>
      <c r="K137" s="67"/>
    </row>
    <row r="138" spans="1:11" outlineLevel="1" x14ac:dyDescent="0.3">
      <c r="A138" s="39" t="s">
        <v>78</v>
      </c>
      <c r="B138" s="39" t="s">
        <v>65</v>
      </c>
      <c r="C138" s="39" t="s">
        <v>96</v>
      </c>
      <c r="D138" s="39" t="s">
        <v>97</v>
      </c>
      <c r="E138" s="39" t="s">
        <v>81</v>
      </c>
      <c r="F138" s="39">
        <v>0</v>
      </c>
      <c r="G138" s="39">
        <v>14.432998250348319</v>
      </c>
      <c r="H138" s="39">
        <v>72.834136734866931</v>
      </c>
      <c r="I138" s="39">
        <v>118.63576011995561</v>
      </c>
      <c r="J138" s="39">
        <v>193.24177867634916</v>
      </c>
      <c r="K138" s="67"/>
    </row>
    <row r="139" spans="1:11" outlineLevel="1" x14ac:dyDescent="0.3">
      <c r="A139" s="39" t="s">
        <v>78</v>
      </c>
      <c r="B139" s="39" t="s">
        <v>65</v>
      </c>
      <c r="C139" s="39" t="s">
        <v>96</v>
      </c>
      <c r="D139" s="39" t="s">
        <v>97</v>
      </c>
      <c r="E139" s="39" t="s">
        <v>84</v>
      </c>
      <c r="F139" s="39">
        <v>0</v>
      </c>
      <c r="G139" s="39">
        <v>14.432998250348319</v>
      </c>
      <c r="H139" s="39">
        <v>72.834136734866931</v>
      </c>
      <c r="I139" s="39">
        <v>118.63576011995561</v>
      </c>
      <c r="J139" s="39">
        <v>193.24177867634916</v>
      </c>
      <c r="K139" s="67"/>
    </row>
    <row r="140" spans="1:11" outlineLevel="1" x14ac:dyDescent="0.3">
      <c r="A140" s="39" t="s">
        <v>78</v>
      </c>
      <c r="B140" s="39" t="s">
        <v>65</v>
      </c>
      <c r="C140" s="39" t="s">
        <v>96</v>
      </c>
      <c r="D140" s="39" t="s">
        <v>97</v>
      </c>
      <c r="E140" s="39" t="s">
        <v>87</v>
      </c>
      <c r="F140" s="39">
        <v>0</v>
      </c>
      <c r="G140" s="39">
        <v>14.432998250348319</v>
      </c>
      <c r="H140" s="39">
        <v>72.834136734866931</v>
      </c>
      <c r="I140" s="39">
        <v>118.63576011995561</v>
      </c>
      <c r="J140" s="39">
        <v>193.24177867634916</v>
      </c>
      <c r="K140" s="67"/>
    </row>
    <row r="141" spans="1:11" outlineLevel="1" x14ac:dyDescent="0.3">
      <c r="A141" s="39" t="s">
        <v>78</v>
      </c>
      <c r="B141" s="39" t="s">
        <v>65</v>
      </c>
      <c r="C141" s="39" t="s">
        <v>96</v>
      </c>
      <c r="D141" s="39" t="s">
        <v>97</v>
      </c>
      <c r="E141" s="39" t="s">
        <v>90</v>
      </c>
      <c r="F141" s="39">
        <v>0</v>
      </c>
      <c r="G141" s="39">
        <v>14.432998250348319</v>
      </c>
      <c r="H141" s="39">
        <v>72.834136734866931</v>
      </c>
      <c r="I141" s="39">
        <v>118.63576011995561</v>
      </c>
      <c r="J141" s="39">
        <v>193.24177867634916</v>
      </c>
      <c r="K141" s="67"/>
    </row>
    <row r="142" spans="1:11" outlineLevel="1" x14ac:dyDescent="0.3">
      <c r="A142" s="39" t="s">
        <v>78</v>
      </c>
      <c r="B142" s="39" t="s">
        <v>65</v>
      </c>
      <c r="C142" s="39" t="s">
        <v>96</v>
      </c>
      <c r="D142" s="39" t="s">
        <v>97</v>
      </c>
      <c r="E142" s="39" t="s">
        <v>93</v>
      </c>
      <c r="F142" s="39">
        <v>0</v>
      </c>
      <c r="G142" s="39">
        <v>14.432998250348319</v>
      </c>
      <c r="H142" s="39">
        <v>72.834136734866931</v>
      </c>
      <c r="I142" s="39">
        <v>118.63576011995561</v>
      </c>
      <c r="J142" s="39">
        <v>193.24177867634916</v>
      </c>
      <c r="K142" s="67"/>
    </row>
    <row r="143" spans="1:11" outlineLevel="1" x14ac:dyDescent="0.3">
      <c r="A143" s="39" t="s">
        <v>78</v>
      </c>
      <c r="B143" s="39" t="s">
        <v>65</v>
      </c>
      <c r="C143" s="39" t="s">
        <v>96</v>
      </c>
      <c r="D143" s="39" t="s">
        <v>97</v>
      </c>
      <c r="E143" s="39" t="s">
        <v>95</v>
      </c>
      <c r="F143" s="39">
        <v>0</v>
      </c>
      <c r="G143" s="39">
        <v>163.84446144994234</v>
      </c>
      <c r="H143" s="39">
        <v>826.81849616435284</v>
      </c>
      <c r="I143" s="39">
        <v>1346.7619054890115</v>
      </c>
      <c r="J143" s="39">
        <v>2193.6949348754524</v>
      </c>
      <c r="K143" s="67"/>
    </row>
    <row r="144" spans="1:11" outlineLevel="1" x14ac:dyDescent="0.3">
      <c r="A144" s="39" t="s">
        <v>78</v>
      </c>
      <c r="B144" s="39" t="s">
        <v>65</v>
      </c>
      <c r="C144" s="39" t="s">
        <v>96</v>
      </c>
      <c r="D144" s="39" t="s">
        <v>98</v>
      </c>
      <c r="E144" s="39" t="s">
        <v>81</v>
      </c>
      <c r="F144" s="39">
        <v>0</v>
      </c>
      <c r="G144" s="39">
        <v>14.432998250348319</v>
      </c>
      <c r="H144" s="39">
        <v>72.834136734866931</v>
      </c>
      <c r="I144" s="39">
        <v>118.63576011995561</v>
      </c>
      <c r="J144" s="39">
        <v>193.24177867634916</v>
      </c>
      <c r="K144" s="67"/>
    </row>
    <row r="145" spans="1:11" outlineLevel="1" x14ac:dyDescent="0.3">
      <c r="A145" s="39" t="s">
        <v>78</v>
      </c>
      <c r="B145" s="39" t="s">
        <v>65</v>
      </c>
      <c r="C145" s="39" t="s">
        <v>96</v>
      </c>
      <c r="D145" s="39" t="s">
        <v>98</v>
      </c>
      <c r="E145" s="39" t="s">
        <v>84</v>
      </c>
      <c r="F145" s="39">
        <v>0</v>
      </c>
      <c r="G145" s="39">
        <v>14.432998250348319</v>
      </c>
      <c r="H145" s="39">
        <v>72.834136734866931</v>
      </c>
      <c r="I145" s="39">
        <v>118.63576011995561</v>
      </c>
      <c r="J145" s="39">
        <v>193.24177867634916</v>
      </c>
      <c r="K145" s="67"/>
    </row>
    <row r="146" spans="1:11" outlineLevel="1" x14ac:dyDescent="0.3">
      <c r="A146" s="39" t="s">
        <v>78</v>
      </c>
      <c r="B146" s="39" t="s">
        <v>65</v>
      </c>
      <c r="C146" s="39" t="s">
        <v>96</v>
      </c>
      <c r="D146" s="39" t="s">
        <v>98</v>
      </c>
      <c r="E146" s="39" t="s">
        <v>87</v>
      </c>
      <c r="F146" s="39">
        <v>0</v>
      </c>
      <c r="G146" s="39">
        <v>14.432998250348319</v>
      </c>
      <c r="H146" s="39">
        <v>72.834136734866931</v>
      </c>
      <c r="I146" s="39">
        <v>118.63576011995561</v>
      </c>
      <c r="J146" s="39">
        <v>193.24177867634916</v>
      </c>
      <c r="K146" s="67"/>
    </row>
    <row r="147" spans="1:11" outlineLevel="1" x14ac:dyDescent="0.3">
      <c r="A147" s="39" t="s">
        <v>78</v>
      </c>
      <c r="B147" s="39" t="s">
        <v>65</v>
      </c>
      <c r="C147" s="39" t="s">
        <v>96</v>
      </c>
      <c r="D147" s="39" t="s">
        <v>98</v>
      </c>
      <c r="E147" s="39" t="s">
        <v>90</v>
      </c>
      <c r="F147" s="39">
        <v>0</v>
      </c>
      <c r="G147" s="39">
        <v>14.432998250348319</v>
      </c>
      <c r="H147" s="39">
        <v>72.834136734866931</v>
      </c>
      <c r="I147" s="39">
        <v>118.63576011995561</v>
      </c>
      <c r="J147" s="39">
        <v>193.24177867634916</v>
      </c>
      <c r="K147" s="67"/>
    </row>
    <row r="148" spans="1:11" outlineLevel="1" x14ac:dyDescent="0.3">
      <c r="A148" s="39" t="s">
        <v>78</v>
      </c>
      <c r="B148" s="39" t="s">
        <v>65</v>
      </c>
      <c r="C148" s="39" t="s">
        <v>96</v>
      </c>
      <c r="D148" s="39" t="s">
        <v>98</v>
      </c>
      <c r="E148" s="39" t="s">
        <v>93</v>
      </c>
      <c r="F148" s="39">
        <v>0</v>
      </c>
      <c r="G148" s="39">
        <v>14.432998250348319</v>
      </c>
      <c r="H148" s="39">
        <v>72.834136734866931</v>
      </c>
      <c r="I148" s="39">
        <v>118.63576011995561</v>
      </c>
      <c r="J148" s="39">
        <v>193.24177867634916</v>
      </c>
      <c r="K148" s="67"/>
    </row>
    <row r="149" spans="1:11" outlineLevel="1" x14ac:dyDescent="0.3">
      <c r="A149" s="39" t="s">
        <v>78</v>
      </c>
      <c r="B149" s="39" t="s">
        <v>65</v>
      </c>
      <c r="C149" s="39" t="s">
        <v>96</v>
      </c>
      <c r="D149" s="39" t="s">
        <v>98</v>
      </c>
      <c r="E149" s="39" t="s">
        <v>95</v>
      </c>
      <c r="F149" s="39">
        <v>0</v>
      </c>
      <c r="G149" s="39">
        <v>163.84446144994234</v>
      </c>
      <c r="H149" s="39">
        <v>826.81849616435284</v>
      </c>
      <c r="I149" s="39">
        <v>1346.7619054890115</v>
      </c>
      <c r="J149" s="39">
        <v>2193.6949348754524</v>
      </c>
      <c r="K149" s="67"/>
    </row>
    <row r="150" spans="1:11" outlineLevel="1" x14ac:dyDescent="0.3">
      <c r="A150" s="39" t="s">
        <v>78</v>
      </c>
      <c r="B150" s="39" t="s">
        <v>65</v>
      </c>
      <c r="C150" s="39" t="s">
        <v>79</v>
      </c>
      <c r="D150" s="39" t="s">
        <v>99</v>
      </c>
      <c r="E150" s="39" t="s">
        <v>81</v>
      </c>
      <c r="F150" s="39">
        <v>0</v>
      </c>
      <c r="G150" s="39">
        <v>14.432998250348319</v>
      </c>
      <c r="H150" s="39">
        <v>72.834136734866931</v>
      </c>
      <c r="I150" s="39">
        <v>118.63576011995561</v>
      </c>
      <c r="J150" s="39">
        <v>193.24177867634916</v>
      </c>
      <c r="K150" s="67"/>
    </row>
    <row r="151" spans="1:11" outlineLevel="1" x14ac:dyDescent="0.3">
      <c r="A151" s="39" t="s">
        <v>78</v>
      </c>
      <c r="B151" s="39" t="s">
        <v>65</v>
      </c>
      <c r="C151" s="39" t="s">
        <v>79</v>
      </c>
      <c r="D151" s="39" t="s">
        <v>99</v>
      </c>
      <c r="E151" s="39" t="s">
        <v>84</v>
      </c>
      <c r="F151" s="39">
        <v>0</v>
      </c>
      <c r="G151" s="39">
        <v>14.432998250348319</v>
      </c>
      <c r="H151" s="39">
        <v>72.834136734866931</v>
      </c>
      <c r="I151" s="39">
        <v>118.63576011995561</v>
      </c>
      <c r="J151" s="39">
        <v>193.24177867634916</v>
      </c>
      <c r="K151" s="67"/>
    </row>
    <row r="152" spans="1:11" outlineLevel="1" x14ac:dyDescent="0.3">
      <c r="A152" s="39" t="s">
        <v>78</v>
      </c>
      <c r="B152" s="39" t="s">
        <v>65</v>
      </c>
      <c r="C152" s="39" t="s">
        <v>79</v>
      </c>
      <c r="D152" s="39" t="s">
        <v>99</v>
      </c>
      <c r="E152" s="39" t="s">
        <v>87</v>
      </c>
      <c r="F152" s="39">
        <v>0</v>
      </c>
      <c r="G152" s="39">
        <v>14.432998250348319</v>
      </c>
      <c r="H152" s="39">
        <v>72.834136734866931</v>
      </c>
      <c r="I152" s="39">
        <v>118.63576011995561</v>
      </c>
      <c r="J152" s="39">
        <v>193.24177867634916</v>
      </c>
      <c r="K152" s="67"/>
    </row>
    <row r="153" spans="1:11" outlineLevel="1" x14ac:dyDescent="0.3">
      <c r="A153" s="39" t="s">
        <v>78</v>
      </c>
      <c r="B153" s="39" t="s">
        <v>65</v>
      </c>
      <c r="C153" s="39" t="s">
        <v>79</v>
      </c>
      <c r="D153" s="39" t="s">
        <v>99</v>
      </c>
      <c r="E153" s="39" t="s">
        <v>90</v>
      </c>
      <c r="F153" s="39">
        <v>0</v>
      </c>
      <c r="G153" s="39">
        <v>14.432998250348319</v>
      </c>
      <c r="H153" s="39">
        <v>72.834136734866931</v>
      </c>
      <c r="I153" s="39">
        <v>118.63576011995561</v>
      </c>
      <c r="J153" s="39">
        <v>193.24177867634916</v>
      </c>
      <c r="K153" s="67"/>
    </row>
    <row r="154" spans="1:11" outlineLevel="1" x14ac:dyDescent="0.3">
      <c r="A154" s="39" t="s">
        <v>78</v>
      </c>
      <c r="B154" s="39" t="s">
        <v>65</v>
      </c>
      <c r="C154" s="39" t="s">
        <v>79</v>
      </c>
      <c r="D154" s="39" t="s">
        <v>99</v>
      </c>
      <c r="E154" s="39" t="s">
        <v>93</v>
      </c>
      <c r="F154" s="39">
        <v>0</v>
      </c>
      <c r="G154" s="39">
        <v>14.432998250348319</v>
      </c>
      <c r="H154" s="39">
        <v>72.834136734866931</v>
      </c>
      <c r="I154" s="39">
        <v>118.63576011995561</v>
      </c>
      <c r="J154" s="39">
        <v>193.24177867634916</v>
      </c>
      <c r="K154" s="67"/>
    </row>
    <row r="155" spans="1:11" outlineLevel="1" x14ac:dyDescent="0.3">
      <c r="A155" s="39" t="s">
        <v>78</v>
      </c>
      <c r="B155" s="39" t="s">
        <v>65</v>
      </c>
      <c r="C155" s="39" t="s">
        <v>79</v>
      </c>
      <c r="D155" s="39" t="s">
        <v>99</v>
      </c>
      <c r="E155" s="39" t="s">
        <v>95</v>
      </c>
      <c r="F155" s="39">
        <v>0</v>
      </c>
      <c r="G155" s="39">
        <v>163.84446144994234</v>
      </c>
      <c r="H155" s="39">
        <v>826.81849616435284</v>
      </c>
      <c r="I155" s="39">
        <v>1346.7619054890115</v>
      </c>
      <c r="J155" s="39">
        <v>2193.6949348754524</v>
      </c>
      <c r="K155" s="67"/>
    </row>
    <row r="156" spans="1:11" outlineLevel="1" x14ac:dyDescent="0.3">
      <c r="A156" s="39" t="s">
        <v>78</v>
      </c>
      <c r="B156" s="39" t="s">
        <v>65</v>
      </c>
      <c r="C156" s="39" t="s">
        <v>79</v>
      </c>
      <c r="D156" s="39" t="s">
        <v>100</v>
      </c>
      <c r="E156" s="39" t="s">
        <v>81</v>
      </c>
      <c r="F156" s="39">
        <v>0</v>
      </c>
      <c r="G156" s="39">
        <v>14.432998250348319</v>
      </c>
      <c r="H156" s="39">
        <v>72.834136734866931</v>
      </c>
      <c r="I156" s="39">
        <v>118.63576011995561</v>
      </c>
      <c r="J156" s="39">
        <v>193.24177867634916</v>
      </c>
      <c r="K156" s="67"/>
    </row>
    <row r="157" spans="1:11" outlineLevel="1" x14ac:dyDescent="0.3">
      <c r="A157" s="39" t="s">
        <v>78</v>
      </c>
      <c r="B157" s="39" t="s">
        <v>65</v>
      </c>
      <c r="C157" s="39" t="s">
        <v>79</v>
      </c>
      <c r="D157" s="39" t="s">
        <v>100</v>
      </c>
      <c r="E157" s="39" t="s">
        <v>84</v>
      </c>
      <c r="F157" s="39">
        <v>0</v>
      </c>
      <c r="G157" s="39">
        <v>14.432998250348319</v>
      </c>
      <c r="H157" s="39">
        <v>72.834136734866931</v>
      </c>
      <c r="I157" s="39">
        <v>118.63576011995561</v>
      </c>
      <c r="J157" s="39">
        <v>193.24177867634916</v>
      </c>
      <c r="K157" s="67"/>
    </row>
    <row r="158" spans="1:11" outlineLevel="1" x14ac:dyDescent="0.3">
      <c r="A158" s="39" t="s">
        <v>78</v>
      </c>
      <c r="B158" s="39" t="s">
        <v>65</v>
      </c>
      <c r="C158" s="39" t="s">
        <v>79</v>
      </c>
      <c r="D158" s="39" t="s">
        <v>100</v>
      </c>
      <c r="E158" s="39" t="s">
        <v>87</v>
      </c>
      <c r="F158" s="39">
        <v>0</v>
      </c>
      <c r="G158" s="39">
        <v>14.432998250348319</v>
      </c>
      <c r="H158" s="39">
        <v>72.834136734866931</v>
      </c>
      <c r="I158" s="39">
        <v>118.63576011995561</v>
      </c>
      <c r="J158" s="39">
        <v>193.24177867634916</v>
      </c>
      <c r="K158" s="67"/>
    </row>
    <row r="159" spans="1:11" outlineLevel="1" x14ac:dyDescent="0.3">
      <c r="A159" s="39" t="s">
        <v>78</v>
      </c>
      <c r="B159" s="39" t="s">
        <v>65</v>
      </c>
      <c r="C159" s="39" t="s">
        <v>79</v>
      </c>
      <c r="D159" s="39" t="s">
        <v>100</v>
      </c>
      <c r="E159" s="39" t="s">
        <v>90</v>
      </c>
      <c r="F159" s="39">
        <v>0</v>
      </c>
      <c r="G159" s="39">
        <v>14.432998250348319</v>
      </c>
      <c r="H159" s="39">
        <v>72.834136734866931</v>
      </c>
      <c r="I159" s="39">
        <v>118.63576011995561</v>
      </c>
      <c r="J159" s="39">
        <v>193.24177867634916</v>
      </c>
      <c r="K159" s="67"/>
    </row>
    <row r="160" spans="1:11" outlineLevel="1" x14ac:dyDescent="0.3">
      <c r="A160" s="39" t="s">
        <v>78</v>
      </c>
      <c r="B160" s="39" t="s">
        <v>65</v>
      </c>
      <c r="C160" s="39" t="s">
        <v>79</v>
      </c>
      <c r="D160" s="39" t="s">
        <v>100</v>
      </c>
      <c r="E160" s="39" t="s">
        <v>93</v>
      </c>
      <c r="F160" s="39">
        <v>0</v>
      </c>
      <c r="G160" s="39">
        <v>14.432998250348319</v>
      </c>
      <c r="H160" s="39">
        <v>72.834136734866931</v>
      </c>
      <c r="I160" s="39">
        <v>118.63576011995561</v>
      </c>
      <c r="J160" s="39">
        <v>193.24177867634916</v>
      </c>
      <c r="K160" s="67"/>
    </row>
    <row r="161" spans="1:11" outlineLevel="1" x14ac:dyDescent="0.3">
      <c r="A161" s="39" t="s">
        <v>78</v>
      </c>
      <c r="B161" s="39" t="s">
        <v>65</v>
      </c>
      <c r="C161" s="39" t="s">
        <v>79</v>
      </c>
      <c r="D161" s="39" t="s">
        <v>100</v>
      </c>
      <c r="E161" s="39" t="s">
        <v>95</v>
      </c>
      <c r="F161" s="39">
        <v>0</v>
      </c>
      <c r="G161" s="39">
        <v>163.84446144994234</v>
      </c>
      <c r="H161" s="39">
        <v>826.81849616435284</v>
      </c>
      <c r="I161" s="39">
        <v>1346.7619054890115</v>
      </c>
      <c r="J161" s="39">
        <v>2193.6949348754524</v>
      </c>
      <c r="K161" s="67"/>
    </row>
    <row r="162" spans="1:11" outlineLevel="1" x14ac:dyDescent="0.3">
      <c r="A162" s="39" t="s">
        <v>78</v>
      </c>
      <c r="B162" s="39" t="s">
        <v>65</v>
      </c>
      <c r="C162" s="39" t="s">
        <v>96</v>
      </c>
      <c r="D162" s="39" t="s">
        <v>101</v>
      </c>
      <c r="E162" s="39" t="s">
        <v>81</v>
      </c>
      <c r="F162" s="39">
        <v>0</v>
      </c>
      <c r="G162" s="39">
        <v>14.432998250348319</v>
      </c>
      <c r="H162" s="39">
        <v>72.834136734866931</v>
      </c>
      <c r="I162" s="39">
        <v>118.63576011995561</v>
      </c>
      <c r="J162" s="39">
        <v>193.24177867634916</v>
      </c>
      <c r="K162" s="67"/>
    </row>
    <row r="163" spans="1:11" outlineLevel="1" x14ac:dyDescent="0.3">
      <c r="A163" s="39" t="s">
        <v>78</v>
      </c>
      <c r="B163" s="39" t="s">
        <v>65</v>
      </c>
      <c r="C163" s="39" t="s">
        <v>96</v>
      </c>
      <c r="D163" s="39" t="s">
        <v>101</v>
      </c>
      <c r="E163" s="39" t="s">
        <v>84</v>
      </c>
      <c r="F163" s="39">
        <v>0</v>
      </c>
      <c r="G163" s="39">
        <v>14.432998250348319</v>
      </c>
      <c r="H163" s="39">
        <v>72.834136734866931</v>
      </c>
      <c r="I163" s="39">
        <v>118.63576011995561</v>
      </c>
      <c r="J163" s="39">
        <v>193.24177867634916</v>
      </c>
      <c r="K163" s="67"/>
    </row>
    <row r="164" spans="1:11" outlineLevel="1" x14ac:dyDescent="0.3">
      <c r="A164" s="39" t="s">
        <v>78</v>
      </c>
      <c r="B164" s="39" t="s">
        <v>65</v>
      </c>
      <c r="C164" s="39" t="s">
        <v>96</v>
      </c>
      <c r="D164" s="39" t="s">
        <v>101</v>
      </c>
      <c r="E164" s="39" t="s">
        <v>87</v>
      </c>
      <c r="F164" s="39">
        <v>0</v>
      </c>
      <c r="G164" s="39">
        <v>14.432998250348319</v>
      </c>
      <c r="H164" s="39">
        <v>72.834136734866931</v>
      </c>
      <c r="I164" s="39">
        <v>118.63576011995561</v>
      </c>
      <c r="J164" s="39">
        <v>193.24177867634916</v>
      </c>
      <c r="K164" s="67"/>
    </row>
    <row r="165" spans="1:11" outlineLevel="1" x14ac:dyDescent="0.3">
      <c r="A165" s="39" t="s">
        <v>78</v>
      </c>
      <c r="B165" s="39" t="s">
        <v>65</v>
      </c>
      <c r="C165" s="39" t="s">
        <v>96</v>
      </c>
      <c r="D165" s="39" t="s">
        <v>101</v>
      </c>
      <c r="E165" s="39" t="s">
        <v>90</v>
      </c>
      <c r="F165" s="39">
        <v>0</v>
      </c>
      <c r="G165" s="39">
        <v>14.432998250348319</v>
      </c>
      <c r="H165" s="39">
        <v>72.834136734866931</v>
      </c>
      <c r="I165" s="39">
        <v>118.63576011995561</v>
      </c>
      <c r="J165" s="39">
        <v>193.24177867634916</v>
      </c>
      <c r="K165" s="67"/>
    </row>
    <row r="166" spans="1:11" outlineLevel="1" x14ac:dyDescent="0.3">
      <c r="A166" s="39" t="s">
        <v>78</v>
      </c>
      <c r="B166" s="39" t="s">
        <v>65</v>
      </c>
      <c r="C166" s="39" t="s">
        <v>96</v>
      </c>
      <c r="D166" s="39" t="s">
        <v>101</v>
      </c>
      <c r="E166" s="39" t="s">
        <v>93</v>
      </c>
      <c r="F166" s="39">
        <v>0</v>
      </c>
      <c r="G166" s="39">
        <v>14.432998250348319</v>
      </c>
      <c r="H166" s="39">
        <v>72.834136734866931</v>
      </c>
      <c r="I166" s="39">
        <v>118.63576011995561</v>
      </c>
      <c r="J166" s="39">
        <v>193.24177867634916</v>
      </c>
      <c r="K166" s="67"/>
    </row>
    <row r="167" spans="1:11" outlineLevel="1" x14ac:dyDescent="0.3">
      <c r="A167" s="39" t="s">
        <v>78</v>
      </c>
      <c r="B167" s="39" t="s">
        <v>65</v>
      </c>
      <c r="C167" s="39" t="s">
        <v>96</v>
      </c>
      <c r="D167" s="39" t="s">
        <v>101</v>
      </c>
      <c r="E167" s="39" t="s">
        <v>95</v>
      </c>
      <c r="F167" s="39">
        <v>0</v>
      </c>
      <c r="G167" s="39">
        <v>163.84446144994234</v>
      </c>
      <c r="H167" s="39">
        <v>826.81849616435284</v>
      </c>
      <c r="I167" s="39">
        <v>1346.7619054890115</v>
      </c>
      <c r="J167" s="39">
        <v>2193.6949348754524</v>
      </c>
      <c r="K167" s="67"/>
    </row>
    <row r="168" spans="1:11" outlineLevel="1" x14ac:dyDescent="0.3">
      <c r="A168" s="39" t="s">
        <v>78</v>
      </c>
      <c r="B168" s="39" t="s">
        <v>66</v>
      </c>
      <c r="C168" s="39" t="s">
        <v>79</v>
      </c>
      <c r="D168" s="39" t="s">
        <v>80</v>
      </c>
      <c r="E168" s="39" t="s">
        <v>81</v>
      </c>
      <c r="F168" s="39">
        <v>0</v>
      </c>
      <c r="G168" s="39">
        <v>14.432998250348319</v>
      </c>
      <c r="H168" s="39">
        <v>0</v>
      </c>
      <c r="I168" s="39">
        <v>229.7601020855688</v>
      </c>
      <c r="J168" s="39">
        <v>374.25162200506907</v>
      </c>
      <c r="K168" s="67"/>
    </row>
    <row r="169" spans="1:11" outlineLevel="1" x14ac:dyDescent="0.3">
      <c r="A169" s="39" t="s">
        <v>78</v>
      </c>
      <c r="B169" s="39" t="s">
        <v>66</v>
      </c>
      <c r="C169" s="39" t="s">
        <v>79</v>
      </c>
      <c r="D169" s="39" t="s">
        <v>80</v>
      </c>
      <c r="E169" s="39" t="s">
        <v>84</v>
      </c>
      <c r="F169" s="39">
        <v>0</v>
      </c>
      <c r="G169" s="39">
        <v>14.432998250348319</v>
      </c>
      <c r="H169" s="39">
        <v>0</v>
      </c>
      <c r="I169" s="39">
        <v>229.7601020855688</v>
      </c>
      <c r="J169" s="39">
        <v>374.25162200506907</v>
      </c>
      <c r="K169" s="67"/>
    </row>
    <row r="170" spans="1:11" outlineLevel="1" x14ac:dyDescent="0.3">
      <c r="A170" s="39" t="s">
        <v>78</v>
      </c>
      <c r="B170" s="39" t="s">
        <v>66</v>
      </c>
      <c r="C170" s="39" t="s">
        <v>79</v>
      </c>
      <c r="D170" s="39" t="s">
        <v>80</v>
      </c>
      <c r="E170" s="39" t="s">
        <v>87</v>
      </c>
      <c r="F170" s="39">
        <v>0</v>
      </c>
      <c r="G170" s="39">
        <v>14.432998250348319</v>
      </c>
      <c r="H170" s="39">
        <v>0</v>
      </c>
      <c r="I170" s="39">
        <v>229.7601020855688</v>
      </c>
      <c r="J170" s="39">
        <v>374.25162200506907</v>
      </c>
      <c r="K170" s="67"/>
    </row>
    <row r="171" spans="1:11" outlineLevel="1" x14ac:dyDescent="0.3">
      <c r="A171" s="39" t="s">
        <v>78</v>
      </c>
      <c r="B171" s="39" t="s">
        <v>66</v>
      </c>
      <c r="C171" s="39" t="s">
        <v>79</v>
      </c>
      <c r="D171" s="39" t="s">
        <v>80</v>
      </c>
      <c r="E171" s="39" t="s">
        <v>90</v>
      </c>
      <c r="F171" s="39">
        <v>0</v>
      </c>
      <c r="G171" s="39">
        <v>14.432998250348319</v>
      </c>
      <c r="H171" s="39">
        <v>0</v>
      </c>
      <c r="I171" s="39">
        <v>229.7601020855688</v>
      </c>
      <c r="J171" s="39">
        <v>374.25162200506907</v>
      </c>
      <c r="K171" s="67"/>
    </row>
    <row r="172" spans="1:11" outlineLevel="1" x14ac:dyDescent="0.3">
      <c r="A172" s="39" t="s">
        <v>78</v>
      </c>
      <c r="B172" s="39" t="s">
        <v>66</v>
      </c>
      <c r="C172" s="39" t="s">
        <v>79</v>
      </c>
      <c r="D172" s="39" t="s">
        <v>80</v>
      </c>
      <c r="E172" s="39" t="s">
        <v>93</v>
      </c>
      <c r="F172" s="39">
        <v>0</v>
      </c>
      <c r="G172" s="39">
        <v>14.432998250348319</v>
      </c>
      <c r="H172" s="39">
        <v>0</v>
      </c>
      <c r="I172" s="39">
        <v>229.7601020855688</v>
      </c>
      <c r="J172" s="39">
        <v>374.25162200506907</v>
      </c>
      <c r="K172" s="67"/>
    </row>
    <row r="173" spans="1:11" outlineLevel="1" x14ac:dyDescent="0.3">
      <c r="A173" s="39" t="s">
        <v>78</v>
      </c>
      <c r="B173" s="39" t="s">
        <v>66</v>
      </c>
      <c r="C173" s="39" t="s">
        <v>79</v>
      </c>
      <c r="D173" s="39" t="s">
        <v>80</v>
      </c>
      <c r="E173" s="39" t="s">
        <v>95</v>
      </c>
      <c r="F173" s="39">
        <v>0</v>
      </c>
      <c r="G173" s="39">
        <v>163.84446144994234</v>
      </c>
      <c r="H173" s="39">
        <v>0</v>
      </c>
      <c r="I173" s="39">
        <v>2608.2536376657072</v>
      </c>
      <c r="J173" s="39">
        <v>4248.5320368349721</v>
      </c>
      <c r="K173" s="67"/>
    </row>
    <row r="174" spans="1:11" outlineLevel="1" x14ac:dyDescent="0.3">
      <c r="A174" s="39" t="s">
        <v>78</v>
      </c>
      <c r="B174" s="39" t="s">
        <v>66</v>
      </c>
      <c r="C174" s="39" t="s">
        <v>96</v>
      </c>
      <c r="D174" s="39" t="s">
        <v>97</v>
      </c>
      <c r="E174" s="39" t="s">
        <v>81</v>
      </c>
      <c r="F174" s="39">
        <v>0</v>
      </c>
      <c r="G174" s="39">
        <v>14.432998250348319</v>
      </c>
      <c r="H174" s="39">
        <v>0</v>
      </c>
      <c r="I174" s="39">
        <v>229.7601020855688</v>
      </c>
      <c r="J174" s="39">
        <v>374.25162200506907</v>
      </c>
      <c r="K174" s="67"/>
    </row>
    <row r="175" spans="1:11" outlineLevel="1" x14ac:dyDescent="0.3">
      <c r="A175" s="39" t="s">
        <v>78</v>
      </c>
      <c r="B175" s="39" t="s">
        <v>66</v>
      </c>
      <c r="C175" s="39" t="s">
        <v>96</v>
      </c>
      <c r="D175" s="39" t="s">
        <v>97</v>
      </c>
      <c r="E175" s="39" t="s">
        <v>84</v>
      </c>
      <c r="F175" s="39">
        <v>0</v>
      </c>
      <c r="G175" s="39">
        <v>14.432998250348319</v>
      </c>
      <c r="H175" s="39">
        <v>0</v>
      </c>
      <c r="I175" s="39">
        <v>229.7601020855688</v>
      </c>
      <c r="J175" s="39">
        <v>374.25162200506907</v>
      </c>
      <c r="K175" s="67"/>
    </row>
    <row r="176" spans="1:11" outlineLevel="1" x14ac:dyDescent="0.3">
      <c r="A176" s="39" t="s">
        <v>78</v>
      </c>
      <c r="B176" s="39" t="s">
        <v>66</v>
      </c>
      <c r="C176" s="39" t="s">
        <v>96</v>
      </c>
      <c r="D176" s="39" t="s">
        <v>97</v>
      </c>
      <c r="E176" s="39" t="s">
        <v>87</v>
      </c>
      <c r="F176" s="39">
        <v>0</v>
      </c>
      <c r="G176" s="39">
        <v>14.432998250348319</v>
      </c>
      <c r="H176" s="39">
        <v>0</v>
      </c>
      <c r="I176" s="39">
        <v>229.7601020855688</v>
      </c>
      <c r="J176" s="39">
        <v>374.25162200506907</v>
      </c>
      <c r="K176" s="67"/>
    </row>
    <row r="177" spans="1:11" outlineLevel="1" x14ac:dyDescent="0.3">
      <c r="A177" s="39" t="s">
        <v>78</v>
      </c>
      <c r="B177" s="39" t="s">
        <v>66</v>
      </c>
      <c r="C177" s="39" t="s">
        <v>96</v>
      </c>
      <c r="D177" s="39" t="s">
        <v>97</v>
      </c>
      <c r="E177" s="39" t="s">
        <v>90</v>
      </c>
      <c r="F177" s="39">
        <v>0</v>
      </c>
      <c r="G177" s="39">
        <v>14.432998250348319</v>
      </c>
      <c r="H177" s="39">
        <v>0</v>
      </c>
      <c r="I177" s="39">
        <v>229.7601020855688</v>
      </c>
      <c r="J177" s="39">
        <v>374.25162200506907</v>
      </c>
      <c r="K177" s="67"/>
    </row>
    <row r="178" spans="1:11" outlineLevel="1" x14ac:dyDescent="0.3">
      <c r="A178" s="39" t="s">
        <v>78</v>
      </c>
      <c r="B178" s="39" t="s">
        <v>66</v>
      </c>
      <c r="C178" s="39" t="s">
        <v>96</v>
      </c>
      <c r="D178" s="39" t="s">
        <v>97</v>
      </c>
      <c r="E178" s="39" t="s">
        <v>93</v>
      </c>
      <c r="F178" s="39">
        <v>0</v>
      </c>
      <c r="G178" s="39">
        <v>14.432998250348319</v>
      </c>
      <c r="H178" s="39">
        <v>0</v>
      </c>
      <c r="I178" s="39">
        <v>229.7601020855688</v>
      </c>
      <c r="J178" s="39">
        <v>374.25162200506907</v>
      </c>
      <c r="K178" s="67"/>
    </row>
    <row r="179" spans="1:11" outlineLevel="1" x14ac:dyDescent="0.3">
      <c r="A179" s="39" t="s">
        <v>78</v>
      </c>
      <c r="B179" s="39" t="s">
        <v>66</v>
      </c>
      <c r="C179" s="39" t="s">
        <v>96</v>
      </c>
      <c r="D179" s="39" t="s">
        <v>97</v>
      </c>
      <c r="E179" s="39" t="s">
        <v>95</v>
      </c>
      <c r="F179" s="39">
        <v>0</v>
      </c>
      <c r="G179" s="39">
        <v>163.84446144994234</v>
      </c>
      <c r="H179" s="39">
        <v>0</v>
      </c>
      <c r="I179" s="39">
        <v>2608.2536376657072</v>
      </c>
      <c r="J179" s="39">
        <v>4248.5320368349721</v>
      </c>
      <c r="K179" s="67"/>
    </row>
    <row r="180" spans="1:11" outlineLevel="1" x14ac:dyDescent="0.3">
      <c r="A180" s="39" t="s">
        <v>78</v>
      </c>
      <c r="B180" s="39" t="s">
        <v>66</v>
      </c>
      <c r="C180" s="39" t="s">
        <v>96</v>
      </c>
      <c r="D180" s="39" t="s">
        <v>98</v>
      </c>
      <c r="E180" s="39" t="s">
        <v>81</v>
      </c>
      <c r="F180" s="39">
        <v>0</v>
      </c>
      <c r="G180" s="39">
        <v>14.432998250348319</v>
      </c>
      <c r="H180" s="39">
        <v>0</v>
      </c>
      <c r="I180" s="39">
        <v>229.7601020855688</v>
      </c>
      <c r="J180" s="39">
        <v>374.25162200506907</v>
      </c>
      <c r="K180" s="67"/>
    </row>
    <row r="181" spans="1:11" outlineLevel="1" x14ac:dyDescent="0.3">
      <c r="A181" s="39" t="s">
        <v>78</v>
      </c>
      <c r="B181" s="39" t="s">
        <v>66</v>
      </c>
      <c r="C181" s="39" t="s">
        <v>96</v>
      </c>
      <c r="D181" s="39" t="s">
        <v>98</v>
      </c>
      <c r="E181" s="39" t="s">
        <v>84</v>
      </c>
      <c r="F181" s="39">
        <v>0</v>
      </c>
      <c r="G181" s="39">
        <v>14.432998250348319</v>
      </c>
      <c r="H181" s="39">
        <v>0</v>
      </c>
      <c r="I181" s="39">
        <v>229.7601020855688</v>
      </c>
      <c r="J181" s="39">
        <v>374.25162200506907</v>
      </c>
      <c r="K181" s="67"/>
    </row>
    <row r="182" spans="1:11" outlineLevel="1" x14ac:dyDescent="0.3">
      <c r="A182" s="39" t="s">
        <v>78</v>
      </c>
      <c r="B182" s="39" t="s">
        <v>66</v>
      </c>
      <c r="C182" s="39" t="s">
        <v>96</v>
      </c>
      <c r="D182" s="39" t="s">
        <v>98</v>
      </c>
      <c r="E182" s="39" t="s">
        <v>87</v>
      </c>
      <c r="F182" s="39">
        <v>0</v>
      </c>
      <c r="G182" s="39">
        <v>14.432998250348319</v>
      </c>
      <c r="H182" s="39">
        <v>0</v>
      </c>
      <c r="I182" s="39">
        <v>229.7601020855688</v>
      </c>
      <c r="J182" s="39">
        <v>374.25162200506907</v>
      </c>
      <c r="K182" s="67"/>
    </row>
    <row r="183" spans="1:11" outlineLevel="1" x14ac:dyDescent="0.3">
      <c r="A183" s="39" t="s">
        <v>78</v>
      </c>
      <c r="B183" s="39" t="s">
        <v>66</v>
      </c>
      <c r="C183" s="39" t="s">
        <v>96</v>
      </c>
      <c r="D183" s="39" t="s">
        <v>98</v>
      </c>
      <c r="E183" s="39" t="s">
        <v>90</v>
      </c>
      <c r="F183" s="39">
        <v>0</v>
      </c>
      <c r="G183" s="39">
        <v>14.432998250348319</v>
      </c>
      <c r="H183" s="39">
        <v>0</v>
      </c>
      <c r="I183" s="39">
        <v>229.7601020855688</v>
      </c>
      <c r="J183" s="39">
        <v>374.25162200506907</v>
      </c>
      <c r="K183" s="67"/>
    </row>
    <row r="184" spans="1:11" outlineLevel="1" x14ac:dyDescent="0.3">
      <c r="A184" s="39" t="s">
        <v>78</v>
      </c>
      <c r="B184" s="39" t="s">
        <v>66</v>
      </c>
      <c r="C184" s="39" t="s">
        <v>96</v>
      </c>
      <c r="D184" s="39" t="s">
        <v>98</v>
      </c>
      <c r="E184" s="39" t="s">
        <v>93</v>
      </c>
      <c r="F184" s="39">
        <v>0</v>
      </c>
      <c r="G184" s="39">
        <v>14.432998250348319</v>
      </c>
      <c r="H184" s="39">
        <v>0</v>
      </c>
      <c r="I184" s="39">
        <v>229.7601020855688</v>
      </c>
      <c r="J184" s="39">
        <v>374.25162200506907</v>
      </c>
      <c r="K184" s="67"/>
    </row>
    <row r="185" spans="1:11" outlineLevel="1" x14ac:dyDescent="0.3">
      <c r="A185" s="39" t="s">
        <v>78</v>
      </c>
      <c r="B185" s="39" t="s">
        <v>66</v>
      </c>
      <c r="C185" s="39" t="s">
        <v>96</v>
      </c>
      <c r="D185" s="39" t="s">
        <v>98</v>
      </c>
      <c r="E185" s="39" t="s">
        <v>95</v>
      </c>
      <c r="F185" s="39">
        <v>0</v>
      </c>
      <c r="G185" s="39">
        <v>163.84446144994234</v>
      </c>
      <c r="H185" s="39">
        <v>0</v>
      </c>
      <c r="I185" s="39">
        <v>2608.2536376657072</v>
      </c>
      <c r="J185" s="39">
        <v>4248.5320368349721</v>
      </c>
      <c r="K185" s="67"/>
    </row>
    <row r="186" spans="1:11" outlineLevel="1" x14ac:dyDescent="0.3">
      <c r="A186" s="39" t="s">
        <v>78</v>
      </c>
      <c r="B186" s="39" t="s">
        <v>66</v>
      </c>
      <c r="C186" s="39" t="s">
        <v>79</v>
      </c>
      <c r="D186" s="39" t="s">
        <v>99</v>
      </c>
      <c r="E186" s="39" t="s">
        <v>81</v>
      </c>
      <c r="F186" s="39">
        <v>0</v>
      </c>
      <c r="G186" s="39">
        <v>14.432998250348319</v>
      </c>
      <c r="H186" s="39">
        <v>0</v>
      </c>
      <c r="I186" s="39">
        <v>229.7601020855688</v>
      </c>
      <c r="J186" s="39">
        <v>374.25162200506907</v>
      </c>
      <c r="K186" s="67"/>
    </row>
    <row r="187" spans="1:11" outlineLevel="1" x14ac:dyDescent="0.3">
      <c r="A187" s="39" t="s">
        <v>78</v>
      </c>
      <c r="B187" s="39" t="s">
        <v>66</v>
      </c>
      <c r="C187" s="39" t="s">
        <v>79</v>
      </c>
      <c r="D187" s="39" t="s">
        <v>99</v>
      </c>
      <c r="E187" s="39" t="s">
        <v>84</v>
      </c>
      <c r="F187" s="39">
        <v>0</v>
      </c>
      <c r="G187" s="39">
        <v>14.432998250348319</v>
      </c>
      <c r="H187" s="39">
        <v>0</v>
      </c>
      <c r="I187" s="39">
        <v>229.7601020855688</v>
      </c>
      <c r="J187" s="39">
        <v>374.25162200506907</v>
      </c>
      <c r="K187" s="67"/>
    </row>
    <row r="188" spans="1:11" outlineLevel="1" x14ac:dyDescent="0.3">
      <c r="A188" s="39" t="s">
        <v>78</v>
      </c>
      <c r="B188" s="39" t="s">
        <v>66</v>
      </c>
      <c r="C188" s="39" t="s">
        <v>79</v>
      </c>
      <c r="D188" s="39" t="s">
        <v>99</v>
      </c>
      <c r="E188" s="39" t="s">
        <v>87</v>
      </c>
      <c r="F188" s="39">
        <v>0</v>
      </c>
      <c r="G188" s="39">
        <v>14.432998250348319</v>
      </c>
      <c r="H188" s="39">
        <v>0</v>
      </c>
      <c r="I188" s="39">
        <v>229.7601020855688</v>
      </c>
      <c r="J188" s="39">
        <v>374.25162200506907</v>
      </c>
      <c r="K188" s="67"/>
    </row>
    <row r="189" spans="1:11" outlineLevel="1" x14ac:dyDescent="0.3">
      <c r="A189" s="39" t="s">
        <v>78</v>
      </c>
      <c r="B189" s="39" t="s">
        <v>66</v>
      </c>
      <c r="C189" s="39" t="s">
        <v>79</v>
      </c>
      <c r="D189" s="39" t="s">
        <v>99</v>
      </c>
      <c r="E189" s="39" t="s">
        <v>90</v>
      </c>
      <c r="F189" s="39">
        <v>0</v>
      </c>
      <c r="G189" s="39">
        <v>14.432998250348319</v>
      </c>
      <c r="H189" s="39">
        <v>0</v>
      </c>
      <c r="I189" s="39">
        <v>229.7601020855688</v>
      </c>
      <c r="J189" s="39">
        <v>374.25162200506907</v>
      </c>
      <c r="K189" s="67"/>
    </row>
    <row r="190" spans="1:11" outlineLevel="1" x14ac:dyDescent="0.3">
      <c r="A190" s="39" t="s">
        <v>78</v>
      </c>
      <c r="B190" s="39" t="s">
        <v>66</v>
      </c>
      <c r="C190" s="39" t="s">
        <v>79</v>
      </c>
      <c r="D190" s="39" t="s">
        <v>99</v>
      </c>
      <c r="E190" s="39" t="s">
        <v>93</v>
      </c>
      <c r="F190" s="39">
        <v>0</v>
      </c>
      <c r="G190" s="39">
        <v>14.432998250348319</v>
      </c>
      <c r="H190" s="39">
        <v>0</v>
      </c>
      <c r="I190" s="39">
        <v>229.7601020855688</v>
      </c>
      <c r="J190" s="39">
        <v>374.25162200506907</v>
      </c>
      <c r="K190" s="67"/>
    </row>
    <row r="191" spans="1:11" outlineLevel="1" x14ac:dyDescent="0.3">
      <c r="A191" s="39" t="s">
        <v>78</v>
      </c>
      <c r="B191" s="39" t="s">
        <v>66</v>
      </c>
      <c r="C191" s="39" t="s">
        <v>79</v>
      </c>
      <c r="D191" s="39" t="s">
        <v>99</v>
      </c>
      <c r="E191" s="39" t="s">
        <v>95</v>
      </c>
      <c r="F191" s="39">
        <v>0</v>
      </c>
      <c r="G191" s="39">
        <v>163.84446144994234</v>
      </c>
      <c r="H191" s="39">
        <v>0</v>
      </c>
      <c r="I191" s="39">
        <v>2608.2536376657072</v>
      </c>
      <c r="J191" s="39">
        <v>4248.5320368349721</v>
      </c>
      <c r="K191" s="67"/>
    </row>
    <row r="192" spans="1:11" outlineLevel="1" x14ac:dyDescent="0.3">
      <c r="A192" s="39" t="s">
        <v>78</v>
      </c>
      <c r="B192" s="39" t="s">
        <v>66</v>
      </c>
      <c r="C192" s="39" t="s">
        <v>79</v>
      </c>
      <c r="D192" s="39" t="s">
        <v>100</v>
      </c>
      <c r="E192" s="39" t="s">
        <v>81</v>
      </c>
      <c r="F192" s="39">
        <v>0</v>
      </c>
      <c r="G192" s="39">
        <v>14.432998250348319</v>
      </c>
      <c r="H192" s="39">
        <v>0</v>
      </c>
      <c r="I192" s="39">
        <v>229.7601020855688</v>
      </c>
      <c r="J192" s="39">
        <v>374.25162200506907</v>
      </c>
      <c r="K192" s="67"/>
    </row>
    <row r="193" spans="1:11" outlineLevel="1" x14ac:dyDescent="0.3">
      <c r="A193" s="39" t="s">
        <v>78</v>
      </c>
      <c r="B193" s="39" t="s">
        <v>66</v>
      </c>
      <c r="C193" s="39" t="s">
        <v>79</v>
      </c>
      <c r="D193" s="39" t="s">
        <v>100</v>
      </c>
      <c r="E193" s="39" t="s">
        <v>84</v>
      </c>
      <c r="F193" s="39">
        <v>0</v>
      </c>
      <c r="G193" s="39">
        <v>14.432998250348319</v>
      </c>
      <c r="H193" s="39">
        <v>0</v>
      </c>
      <c r="I193" s="39">
        <v>229.7601020855688</v>
      </c>
      <c r="J193" s="39">
        <v>374.25162200506907</v>
      </c>
      <c r="K193" s="67"/>
    </row>
    <row r="194" spans="1:11" outlineLevel="1" x14ac:dyDescent="0.3">
      <c r="A194" s="39" t="s">
        <v>78</v>
      </c>
      <c r="B194" s="39" t="s">
        <v>66</v>
      </c>
      <c r="C194" s="39" t="s">
        <v>79</v>
      </c>
      <c r="D194" s="39" t="s">
        <v>100</v>
      </c>
      <c r="E194" s="39" t="s">
        <v>87</v>
      </c>
      <c r="F194" s="39">
        <v>0</v>
      </c>
      <c r="G194" s="39">
        <v>14.432998250348319</v>
      </c>
      <c r="H194" s="39">
        <v>0</v>
      </c>
      <c r="I194" s="39">
        <v>229.7601020855688</v>
      </c>
      <c r="J194" s="39">
        <v>374.25162200506907</v>
      </c>
      <c r="K194" s="67"/>
    </row>
    <row r="195" spans="1:11" outlineLevel="1" x14ac:dyDescent="0.3">
      <c r="A195" s="39" t="s">
        <v>78</v>
      </c>
      <c r="B195" s="39" t="s">
        <v>66</v>
      </c>
      <c r="C195" s="39" t="s">
        <v>79</v>
      </c>
      <c r="D195" s="39" t="s">
        <v>100</v>
      </c>
      <c r="E195" s="39" t="s">
        <v>90</v>
      </c>
      <c r="F195" s="39">
        <v>0</v>
      </c>
      <c r="G195" s="39">
        <v>14.432998250348319</v>
      </c>
      <c r="H195" s="39">
        <v>0</v>
      </c>
      <c r="I195" s="39">
        <v>229.7601020855688</v>
      </c>
      <c r="J195" s="39">
        <v>374.25162200506907</v>
      </c>
      <c r="K195" s="67"/>
    </row>
    <row r="196" spans="1:11" outlineLevel="1" x14ac:dyDescent="0.3">
      <c r="A196" s="39" t="s">
        <v>78</v>
      </c>
      <c r="B196" s="39" t="s">
        <v>66</v>
      </c>
      <c r="C196" s="39" t="s">
        <v>79</v>
      </c>
      <c r="D196" s="39" t="s">
        <v>100</v>
      </c>
      <c r="E196" s="39" t="s">
        <v>93</v>
      </c>
      <c r="F196" s="39">
        <v>0</v>
      </c>
      <c r="G196" s="39">
        <v>14.432998250348319</v>
      </c>
      <c r="H196" s="39">
        <v>0</v>
      </c>
      <c r="I196" s="39">
        <v>229.7601020855688</v>
      </c>
      <c r="J196" s="39">
        <v>374.25162200506907</v>
      </c>
      <c r="K196" s="67"/>
    </row>
    <row r="197" spans="1:11" outlineLevel="1" x14ac:dyDescent="0.3">
      <c r="A197" s="39" t="s">
        <v>78</v>
      </c>
      <c r="B197" s="39" t="s">
        <v>66</v>
      </c>
      <c r="C197" s="39" t="s">
        <v>79</v>
      </c>
      <c r="D197" s="39" t="s">
        <v>100</v>
      </c>
      <c r="E197" s="39" t="s">
        <v>95</v>
      </c>
      <c r="F197" s="39">
        <v>0</v>
      </c>
      <c r="G197" s="39">
        <v>163.84446144994234</v>
      </c>
      <c r="H197" s="39">
        <v>0</v>
      </c>
      <c r="I197" s="39">
        <v>2608.2536376657072</v>
      </c>
      <c r="J197" s="39">
        <v>4248.5320368349721</v>
      </c>
      <c r="K197" s="67"/>
    </row>
    <row r="198" spans="1:11" outlineLevel="1" x14ac:dyDescent="0.3">
      <c r="A198" s="39" t="s">
        <v>78</v>
      </c>
      <c r="B198" s="39" t="s">
        <v>66</v>
      </c>
      <c r="C198" s="39" t="s">
        <v>96</v>
      </c>
      <c r="D198" s="39" t="s">
        <v>101</v>
      </c>
      <c r="E198" s="39" t="s">
        <v>81</v>
      </c>
      <c r="F198" s="39">
        <v>0</v>
      </c>
      <c r="G198" s="39">
        <v>14.432998250348319</v>
      </c>
      <c r="H198" s="39">
        <v>0</v>
      </c>
      <c r="I198" s="39">
        <v>229.7601020855688</v>
      </c>
      <c r="J198" s="39">
        <v>374.25162200506907</v>
      </c>
      <c r="K198" s="67"/>
    </row>
    <row r="199" spans="1:11" outlineLevel="1" x14ac:dyDescent="0.3">
      <c r="A199" s="39" t="s">
        <v>78</v>
      </c>
      <c r="B199" s="39" t="s">
        <v>66</v>
      </c>
      <c r="C199" s="39" t="s">
        <v>96</v>
      </c>
      <c r="D199" s="39" t="s">
        <v>101</v>
      </c>
      <c r="E199" s="39" t="s">
        <v>84</v>
      </c>
      <c r="F199" s="39">
        <v>0</v>
      </c>
      <c r="G199" s="39">
        <v>14.432998250348319</v>
      </c>
      <c r="H199" s="39">
        <v>0</v>
      </c>
      <c r="I199" s="39">
        <v>229.7601020855688</v>
      </c>
      <c r="J199" s="39">
        <v>374.25162200506907</v>
      </c>
      <c r="K199" s="67"/>
    </row>
    <row r="200" spans="1:11" outlineLevel="1" x14ac:dyDescent="0.3">
      <c r="A200" s="39" t="s">
        <v>78</v>
      </c>
      <c r="B200" s="39" t="s">
        <v>66</v>
      </c>
      <c r="C200" s="39" t="s">
        <v>96</v>
      </c>
      <c r="D200" s="39" t="s">
        <v>101</v>
      </c>
      <c r="E200" s="39" t="s">
        <v>87</v>
      </c>
      <c r="F200" s="39">
        <v>0</v>
      </c>
      <c r="G200" s="39">
        <v>14.432998250348319</v>
      </c>
      <c r="H200" s="39">
        <v>0</v>
      </c>
      <c r="I200" s="39">
        <v>229.7601020855688</v>
      </c>
      <c r="J200" s="39">
        <v>374.25162200506907</v>
      </c>
      <c r="K200" s="67"/>
    </row>
    <row r="201" spans="1:11" outlineLevel="1" x14ac:dyDescent="0.3">
      <c r="A201" s="39" t="s">
        <v>78</v>
      </c>
      <c r="B201" s="39" t="s">
        <v>66</v>
      </c>
      <c r="C201" s="39" t="s">
        <v>96</v>
      </c>
      <c r="D201" s="39" t="s">
        <v>101</v>
      </c>
      <c r="E201" s="39" t="s">
        <v>90</v>
      </c>
      <c r="F201" s="39">
        <v>0</v>
      </c>
      <c r="G201" s="39">
        <v>14.432998250348319</v>
      </c>
      <c r="H201" s="39">
        <v>0</v>
      </c>
      <c r="I201" s="39">
        <v>229.7601020855688</v>
      </c>
      <c r="J201" s="39">
        <v>374.25162200506907</v>
      </c>
      <c r="K201" s="67"/>
    </row>
    <row r="202" spans="1:11" outlineLevel="1" x14ac:dyDescent="0.3">
      <c r="A202" s="39" t="s">
        <v>78</v>
      </c>
      <c r="B202" s="39" t="s">
        <v>66</v>
      </c>
      <c r="C202" s="39" t="s">
        <v>96</v>
      </c>
      <c r="D202" s="39" t="s">
        <v>101</v>
      </c>
      <c r="E202" s="39" t="s">
        <v>93</v>
      </c>
      <c r="F202" s="39">
        <v>0</v>
      </c>
      <c r="G202" s="39">
        <v>14.432998250348319</v>
      </c>
      <c r="H202" s="39">
        <v>0</v>
      </c>
      <c r="I202" s="39">
        <v>229.7601020855688</v>
      </c>
      <c r="J202" s="39">
        <v>374.25162200506907</v>
      </c>
      <c r="K202" s="67"/>
    </row>
    <row r="203" spans="1:11" outlineLevel="1" x14ac:dyDescent="0.3">
      <c r="A203" s="39" t="s">
        <v>78</v>
      </c>
      <c r="B203" s="39" t="s">
        <v>66</v>
      </c>
      <c r="C203" s="39" t="s">
        <v>96</v>
      </c>
      <c r="D203" s="39" t="s">
        <v>101</v>
      </c>
      <c r="E203" s="39" t="s">
        <v>95</v>
      </c>
      <c r="F203" s="39">
        <v>0</v>
      </c>
      <c r="G203" s="39">
        <v>163.84446144994234</v>
      </c>
      <c r="H203" s="39">
        <v>0</v>
      </c>
      <c r="I203" s="39">
        <v>2608.2536376657072</v>
      </c>
      <c r="J203" s="39">
        <v>4248.5320368349721</v>
      </c>
      <c r="K203" s="67"/>
    </row>
    <row r="204" spans="1:11" outlineLevel="1" x14ac:dyDescent="0.3">
      <c r="A204" s="39" t="s">
        <v>78</v>
      </c>
      <c r="B204" s="39" t="s">
        <v>67</v>
      </c>
      <c r="C204" s="39" t="s">
        <v>79</v>
      </c>
      <c r="D204" s="39" t="s">
        <v>80</v>
      </c>
      <c r="E204" s="39" t="s">
        <v>81</v>
      </c>
      <c r="F204" s="39">
        <v>0</v>
      </c>
      <c r="G204" s="39">
        <v>14.432998250348319</v>
      </c>
      <c r="H204" s="39">
        <v>73.336592251086003</v>
      </c>
      <c r="I204" s="39">
        <v>119.45420733401153</v>
      </c>
      <c r="J204" s="39">
        <v>194.57494274238172</v>
      </c>
      <c r="K204" s="67"/>
    </row>
    <row r="205" spans="1:11" outlineLevel="1" x14ac:dyDescent="0.3">
      <c r="A205" s="39" t="s">
        <v>78</v>
      </c>
      <c r="B205" s="39" t="s">
        <v>67</v>
      </c>
      <c r="C205" s="39" t="s">
        <v>79</v>
      </c>
      <c r="D205" s="39" t="s">
        <v>80</v>
      </c>
      <c r="E205" s="39" t="s">
        <v>84</v>
      </c>
      <c r="F205" s="39">
        <v>0</v>
      </c>
      <c r="G205" s="39">
        <v>14.432998250348319</v>
      </c>
      <c r="H205" s="39">
        <v>73.336592251086003</v>
      </c>
      <c r="I205" s="39">
        <v>119.45420733401153</v>
      </c>
      <c r="J205" s="39">
        <v>194.57494274238172</v>
      </c>
      <c r="K205" s="67"/>
    </row>
    <row r="206" spans="1:11" outlineLevel="1" x14ac:dyDescent="0.3">
      <c r="A206" s="39" t="s">
        <v>78</v>
      </c>
      <c r="B206" s="39" t="s">
        <v>67</v>
      </c>
      <c r="C206" s="39" t="s">
        <v>79</v>
      </c>
      <c r="D206" s="39" t="s">
        <v>80</v>
      </c>
      <c r="E206" s="39" t="s">
        <v>87</v>
      </c>
      <c r="F206" s="39">
        <v>0</v>
      </c>
      <c r="G206" s="39">
        <v>14.432998250348319</v>
      </c>
      <c r="H206" s="39">
        <v>73.336592251086003</v>
      </c>
      <c r="I206" s="39">
        <v>119.45420733401153</v>
      </c>
      <c r="J206" s="39">
        <v>194.57494274238172</v>
      </c>
      <c r="K206" s="67"/>
    </row>
    <row r="207" spans="1:11" outlineLevel="1" x14ac:dyDescent="0.3">
      <c r="A207" s="39" t="s">
        <v>78</v>
      </c>
      <c r="B207" s="39" t="s">
        <v>67</v>
      </c>
      <c r="C207" s="39" t="s">
        <v>79</v>
      </c>
      <c r="D207" s="39" t="s">
        <v>80</v>
      </c>
      <c r="E207" s="39" t="s">
        <v>90</v>
      </c>
      <c r="F207" s="39">
        <v>0</v>
      </c>
      <c r="G207" s="39">
        <v>14.432998250348319</v>
      </c>
      <c r="H207" s="39">
        <v>73.336592251086003</v>
      </c>
      <c r="I207" s="39">
        <v>119.45420733401153</v>
      </c>
      <c r="J207" s="39">
        <v>194.57494274238172</v>
      </c>
      <c r="K207" s="67"/>
    </row>
    <row r="208" spans="1:11" outlineLevel="1" x14ac:dyDescent="0.3">
      <c r="A208" s="39" t="s">
        <v>78</v>
      </c>
      <c r="B208" s="39" t="s">
        <v>67</v>
      </c>
      <c r="C208" s="39" t="s">
        <v>79</v>
      </c>
      <c r="D208" s="39" t="s">
        <v>80</v>
      </c>
      <c r="E208" s="39" t="s">
        <v>93</v>
      </c>
      <c r="F208" s="39">
        <v>0</v>
      </c>
      <c r="G208" s="39">
        <v>14.432998250348319</v>
      </c>
      <c r="H208" s="39">
        <v>73.336592251086003</v>
      </c>
      <c r="I208" s="39">
        <v>119.45420733401153</v>
      </c>
      <c r="J208" s="39">
        <v>194.57494274238172</v>
      </c>
      <c r="K208" s="67"/>
    </row>
    <row r="209" spans="1:11" outlineLevel="1" x14ac:dyDescent="0.3">
      <c r="A209" s="39" t="s">
        <v>78</v>
      </c>
      <c r="B209" s="39" t="s">
        <v>67</v>
      </c>
      <c r="C209" s="39" t="s">
        <v>79</v>
      </c>
      <c r="D209" s="39" t="s">
        <v>80</v>
      </c>
      <c r="E209" s="39" t="s">
        <v>95</v>
      </c>
      <c r="F209" s="39">
        <v>0</v>
      </c>
      <c r="G209" s="39">
        <v>163.84446144994234</v>
      </c>
      <c r="H209" s="39">
        <v>832.52240827114463</v>
      </c>
      <c r="I209" s="39">
        <v>1356.0529786732657</v>
      </c>
      <c r="J209" s="39">
        <v>2208.829111755038</v>
      </c>
      <c r="K209" s="67"/>
    </row>
    <row r="210" spans="1:11" outlineLevel="1" x14ac:dyDescent="0.3">
      <c r="A210" s="39" t="s">
        <v>78</v>
      </c>
      <c r="B210" s="39" t="s">
        <v>67</v>
      </c>
      <c r="C210" s="39" t="s">
        <v>96</v>
      </c>
      <c r="D210" s="39" t="s">
        <v>97</v>
      </c>
      <c r="E210" s="39" t="s">
        <v>81</v>
      </c>
      <c r="F210" s="39">
        <v>0</v>
      </c>
      <c r="G210" s="39">
        <v>14.432998250348319</v>
      </c>
      <c r="H210" s="39">
        <v>73.336592251086003</v>
      </c>
      <c r="I210" s="39">
        <v>119.45420733401153</v>
      </c>
      <c r="J210" s="39">
        <v>194.57494274238172</v>
      </c>
      <c r="K210" s="67"/>
    </row>
    <row r="211" spans="1:11" outlineLevel="1" x14ac:dyDescent="0.3">
      <c r="A211" s="39" t="s">
        <v>78</v>
      </c>
      <c r="B211" s="39" t="s">
        <v>67</v>
      </c>
      <c r="C211" s="39" t="s">
        <v>96</v>
      </c>
      <c r="D211" s="39" t="s">
        <v>97</v>
      </c>
      <c r="E211" s="39" t="s">
        <v>84</v>
      </c>
      <c r="F211" s="39">
        <v>0</v>
      </c>
      <c r="G211" s="39">
        <v>14.432998250348319</v>
      </c>
      <c r="H211" s="39">
        <v>73.336592251086003</v>
      </c>
      <c r="I211" s="39">
        <v>119.45420733401153</v>
      </c>
      <c r="J211" s="39">
        <v>194.57494274238172</v>
      </c>
      <c r="K211" s="67"/>
    </row>
    <row r="212" spans="1:11" outlineLevel="1" x14ac:dyDescent="0.3">
      <c r="A212" s="39" t="s">
        <v>78</v>
      </c>
      <c r="B212" s="39" t="s">
        <v>67</v>
      </c>
      <c r="C212" s="39" t="s">
        <v>96</v>
      </c>
      <c r="D212" s="39" t="s">
        <v>97</v>
      </c>
      <c r="E212" s="39" t="s">
        <v>87</v>
      </c>
      <c r="F212" s="39">
        <v>0</v>
      </c>
      <c r="G212" s="39">
        <v>14.432998250348319</v>
      </c>
      <c r="H212" s="39">
        <v>73.336592251086003</v>
      </c>
      <c r="I212" s="39">
        <v>119.45420733401153</v>
      </c>
      <c r="J212" s="39">
        <v>194.57494274238172</v>
      </c>
      <c r="K212" s="67"/>
    </row>
    <row r="213" spans="1:11" outlineLevel="1" x14ac:dyDescent="0.3">
      <c r="A213" s="39" t="s">
        <v>78</v>
      </c>
      <c r="B213" s="39" t="s">
        <v>67</v>
      </c>
      <c r="C213" s="39" t="s">
        <v>96</v>
      </c>
      <c r="D213" s="39" t="s">
        <v>97</v>
      </c>
      <c r="E213" s="39" t="s">
        <v>90</v>
      </c>
      <c r="F213" s="39">
        <v>0</v>
      </c>
      <c r="G213" s="39">
        <v>14.432998250348319</v>
      </c>
      <c r="H213" s="39">
        <v>73.336592251086003</v>
      </c>
      <c r="I213" s="39">
        <v>119.45420733401153</v>
      </c>
      <c r="J213" s="39">
        <v>194.57494274238172</v>
      </c>
      <c r="K213" s="67"/>
    </row>
    <row r="214" spans="1:11" outlineLevel="1" x14ac:dyDescent="0.3">
      <c r="A214" s="39" t="s">
        <v>78</v>
      </c>
      <c r="B214" s="39" t="s">
        <v>67</v>
      </c>
      <c r="C214" s="39" t="s">
        <v>96</v>
      </c>
      <c r="D214" s="39" t="s">
        <v>97</v>
      </c>
      <c r="E214" s="39" t="s">
        <v>93</v>
      </c>
      <c r="F214" s="39">
        <v>0</v>
      </c>
      <c r="G214" s="39">
        <v>14.432998250348319</v>
      </c>
      <c r="H214" s="39">
        <v>73.336592251086003</v>
      </c>
      <c r="I214" s="39">
        <v>119.45420733401153</v>
      </c>
      <c r="J214" s="39">
        <v>194.57494274238172</v>
      </c>
      <c r="K214" s="67"/>
    </row>
    <row r="215" spans="1:11" outlineLevel="1" x14ac:dyDescent="0.3">
      <c r="A215" s="39" t="s">
        <v>78</v>
      </c>
      <c r="B215" s="39" t="s">
        <v>67</v>
      </c>
      <c r="C215" s="39" t="s">
        <v>96</v>
      </c>
      <c r="D215" s="39" t="s">
        <v>97</v>
      </c>
      <c r="E215" s="39" t="s">
        <v>95</v>
      </c>
      <c r="F215" s="39">
        <v>0</v>
      </c>
      <c r="G215" s="39">
        <v>163.84446144994234</v>
      </c>
      <c r="H215" s="39">
        <v>832.52240827114463</v>
      </c>
      <c r="I215" s="39">
        <v>1356.0529786732657</v>
      </c>
      <c r="J215" s="39">
        <v>2208.829111755038</v>
      </c>
      <c r="K215" s="67"/>
    </row>
    <row r="216" spans="1:11" outlineLevel="1" x14ac:dyDescent="0.3">
      <c r="A216" s="39" t="s">
        <v>78</v>
      </c>
      <c r="B216" s="39" t="s">
        <v>67</v>
      </c>
      <c r="C216" s="39" t="s">
        <v>96</v>
      </c>
      <c r="D216" s="39" t="s">
        <v>98</v>
      </c>
      <c r="E216" s="39" t="s">
        <v>81</v>
      </c>
      <c r="F216" s="39">
        <v>0</v>
      </c>
      <c r="G216" s="39">
        <v>14.432998250348319</v>
      </c>
      <c r="H216" s="39">
        <v>73.336592251086003</v>
      </c>
      <c r="I216" s="39">
        <v>119.45420733401153</v>
      </c>
      <c r="J216" s="39">
        <v>194.57494274238172</v>
      </c>
      <c r="K216" s="67"/>
    </row>
    <row r="217" spans="1:11" outlineLevel="1" x14ac:dyDescent="0.3">
      <c r="A217" s="39" t="s">
        <v>78</v>
      </c>
      <c r="B217" s="39" t="s">
        <v>67</v>
      </c>
      <c r="C217" s="39" t="s">
        <v>96</v>
      </c>
      <c r="D217" s="39" t="s">
        <v>98</v>
      </c>
      <c r="E217" s="39" t="s">
        <v>84</v>
      </c>
      <c r="F217" s="39">
        <v>0</v>
      </c>
      <c r="G217" s="39">
        <v>14.432998250348319</v>
      </c>
      <c r="H217" s="39">
        <v>73.336592251086003</v>
      </c>
      <c r="I217" s="39">
        <v>119.45420733401153</v>
      </c>
      <c r="J217" s="39">
        <v>194.57494274238172</v>
      </c>
      <c r="K217" s="67"/>
    </row>
    <row r="218" spans="1:11" outlineLevel="1" x14ac:dyDescent="0.3">
      <c r="A218" s="39" t="s">
        <v>78</v>
      </c>
      <c r="B218" s="39" t="s">
        <v>67</v>
      </c>
      <c r="C218" s="39" t="s">
        <v>96</v>
      </c>
      <c r="D218" s="39" t="s">
        <v>98</v>
      </c>
      <c r="E218" s="39" t="s">
        <v>87</v>
      </c>
      <c r="F218" s="39">
        <v>0</v>
      </c>
      <c r="G218" s="39">
        <v>14.432998250348319</v>
      </c>
      <c r="H218" s="39">
        <v>73.336592251086003</v>
      </c>
      <c r="I218" s="39">
        <v>119.45420733401153</v>
      </c>
      <c r="J218" s="39">
        <v>194.57494274238172</v>
      </c>
      <c r="K218" s="67"/>
    </row>
    <row r="219" spans="1:11" outlineLevel="1" x14ac:dyDescent="0.3">
      <c r="A219" s="39" t="s">
        <v>78</v>
      </c>
      <c r="B219" s="39" t="s">
        <v>67</v>
      </c>
      <c r="C219" s="39" t="s">
        <v>96</v>
      </c>
      <c r="D219" s="39" t="s">
        <v>98</v>
      </c>
      <c r="E219" s="39" t="s">
        <v>90</v>
      </c>
      <c r="F219" s="39">
        <v>0</v>
      </c>
      <c r="G219" s="39">
        <v>14.432998250348319</v>
      </c>
      <c r="H219" s="39">
        <v>73.336592251086003</v>
      </c>
      <c r="I219" s="39">
        <v>119.45420733401153</v>
      </c>
      <c r="J219" s="39">
        <v>194.57494274238172</v>
      </c>
      <c r="K219" s="67"/>
    </row>
    <row r="220" spans="1:11" outlineLevel="1" x14ac:dyDescent="0.3">
      <c r="A220" s="39" t="s">
        <v>78</v>
      </c>
      <c r="B220" s="39" t="s">
        <v>67</v>
      </c>
      <c r="C220" s="39" t="s">
        <v>96</v>
      </c>
      <c r="D220" s="39" t="s">
        <v>98</v>
      </c>
      <c r="E220" s="39" t="s">
        <v>93</v>
      </c>
      <c r="F220" s="39">
        <v>0</v>
      </c>
      <c r="G220" s="39">
        <v>14.432998250348319</v>
      </c>
      <c r="H220" s="39">
        <v>73.336592251086003</v>
      </c>
      <c r="I220" s="39">
        <v>119.45420733401153</v>
      </c>
      <c r="J220" s="39">
        <v>194.57494274238172</v>
      </c>
      <c r="K220" s="67"/>
    </row>
    <row r="221" spans="1:11" outlineLevel="1" x14ac:dyDescent="0.3">
      <c r="A221" s="39" t="s">
        <v>78</v>
      </c>
      <c r="B221" s="39" t="s">
        <v>67</v>
      </c>
      <c r="C221" s="39" t="s">
        <v>96</v>
      </c>
      <c r="D221" s="39" t="s">
        <v>98</v>
      </c>
      <c r="E221" s="39" t="s">
        <v>95</v>
      </c>
      <c r="F221" s="39">
        <v>0</v>
      </c>
      <c r="G221" s="39">
        <v>163.84446144994234</v>
      </c>
      <c r="H221" s="39">
        <v>832.52240827114463</v>
      </c>
      <c r="I221" s="39">
        <v>1356.0529786732657</v>
      </c>
      <c r="J221" s="39">
        <v>2208.829111755038</v>
      </c>
      <c r="K221" s="67"/>
    </row>
    <row r="222" spans="1:11" outlineLevel="1" x14ac:dyDescent="0.3">
      <c r="A222" s="39" t="s">
        <v>78</v>
      </c>
      <c r="B222" s="39" t="s">
        <v>67</v>
      </c>
      <c r="C222" s="39" t="s">
        <v>79</v>
      </c>
      <c r="D222" s="39" t="s">
        <v>99</v>
      </c>
      <c r="E222" s="39" t="s">
        <v>81</v>
      </c>
      <c r="F222" s="39">
        <v>0</v>
      </c>
      <c r="G222" s="39">
        <v>14.432998250348319</v>
      </c>
      <c r="H222" s="39">
        <v>73.336592251086003</v>
      </c>
      <c r="I222" s="39">
        <v>119.45420733401153</v>
      </c>
      <c r="J222" s="39">
        <v>194.57494274238172</v>
      </c>
      <c r="K222" s="67"/>
    </row>
    <row r="223" spans="1:11" outlineLevel="1" x14ac:dyDescent="0.3">
      <c r="A223" s="39" t="s">
        <v>78</v>
      </c>
      <c r="B223" s="39" t="s">
        <v>67</v>
      </c>
      <c r="C223" s="39" t="s">
        <v>79</v>
      </c>
      <c r="D223" s="39" t="s">
        <v>99</v>
      </c>
      <c r="E223" s="39" t="s">
        <v>84</v>
      </c>
      <c r="F223" s="39">
        <v>0</v>
      </c>
      <c r="G223" s="39">
        <v>14.432998250348319</v>
      </c>
      <c r="H223" s="39">
        <v>73.336592251086003</v>
      </c>
      <c r="I223" s="39">
        <v>119.45420733401153</v>
      </c>
      <c r="J223" s="39">
        <v>194.57494274238172</v>
      </c>
      <c r="K223" s="67"/>
    </row>
    <row r="224" spans="1:11" outlineLevel="1" x14ac:dyDescent="0.3">
      <c r="A224" s="39" t="s">
        <v>78</v>
      </c>
      <c r="B224" s="39" t="s">
        <v>67</v>
      </c>
      <c r="C224" s="39" t="s">
        <v>79</v>
      </c>
      <c r="D224" s="39" t="s">
        <v>99</v>
      </c>
      <c r="E224" s="39" t="s">
        <v>87</v>
      </c>
      <c r="F224" s="39">
        <v>0</v>
      </c>
      <c r="G224" s="39">
        <v>14.432998250348319</v>
      </c>
      <c r="H224" s="39">
        <v>73.336592251086003</v>
      </c>
      <c r="I224" s="39">
        <v>119.45420733401153</v>
      </c>
      <c r="J224" s="39">
        <v>194.57494274238172</v>
      </c>
      <c r="K224" s="67"/>
    </row>
    <row r="225" spans="1:11" outlineLevel="1" x14ac:dyDescent="0.3">
      <c r="A225" s="39" t="s">
        <v>78</v>
      </c>
      <c r="B225" s="39" t="s">
        <v>67</v>
      </c>
      <c r="C225" s="39" t="s">
        <v>79</v>
      </c>
      <c r="D225" s="39" t="s">
        <v>99</v>
      </c>
      <c r="E225" s="39" t="s">
        <v>90</v>
      </c>
      <c r="F225" s="39">
        <v>0</v>
      </c>
      <c r="G225" s="39">
        <v>14.432998250348319</v>
      </c>
      <c r="H225" s="39">
        <v>73.336592251086003</v>
      </c>
      <c r="I225" s="39">
        <v>119.45420733401153</v>
      </c>
      <c r="J225" s="39">
        <v>194.57494274238172</v>
      </c>
      <c r="K225" s="67"/>
    </row>
    <row r="226" spans="1:11" outlineLevel="1" x14ac:dyDescent="0.3">
      <c r="A226" s="39" t="s">
        <v>78</v>
      </c>
      <c r="B226" s="39" t="s">
        <v>67</v>
      </c>
      <c r="C226" s="39" t="s">
        <v>79</v>
      </c>
      <c r="D226" s="39" t="s">
        <v>99</v>
      </c>
      <c r="E226" s="39" t="s">
        <v>93</v>
      </c>
      <c r="F226" s="39">
        <v>0</v>
      </c>
      <c r="G226" s="39">
        <v>14.432998250348319</v>
      </c>
      <c r="H226" s="39">
        <v>73.336592251086003</v>
      </c>
      <c r="I226" s="39">
        <v>119.45420733401153</v>
      </c>
      <c r="J226" s="39">
        <v>194.57494274238172</v>
      </c>
      <c r="K226" s="67"/>
    </row>
    <row r="227" spans="1:11" outlineLevel="1" x14ac:dyDescent="0.3">
      <c r="A227" s="39" t="s">
        <v>78</v>
      </c>
      <c r="B227" s="39" t="s">
        <v>67</v>
      </c>
      <c r="C227" s="39" t="s">
        <v>79</v>
      </c>
      <c r="D227" s="39" t="s">
        <v>99</v>
      </c>
      <c r="E227" s="39" t="s">
        <v>95</v>
      </c>
      <c r="F227" s="39">
        <v>0</v>
      </c>
      <c r="G227" s="39">
        <v>163.84446144994234</v>
      </c>
      <c r="H227" s="39">
        <v>832.52240827114463</v>
      </c>
      <c r="I227" s="39">
        <v>1356.0529786732657</v>
      </c>
      <c r="J227" s="39">
        <v>2208.829111755038</v>
      </c>
      <c r="K227" s="67"/>
    </row>
    <row r="228" spans="1:11" outlineLevel="1" x14ac:dyDescent="0.3">
      <c r="A228" s="39" t="s">
        <v>78</v>
      </c>
      <c r="B228" s="39" t="s">
        <v>67</v>
      </c>
      <c r="C228" s="39" t="s">
        <v>79</v>
      </c>
      <c r="D228" s="39" t="s">
        <v>100</v>
      </c>
      <c r="E228" s="39" t="s">
        <v>81</v>
      </c>
      <c r="F228" s="39">
        <v>0</v>
      </c>
      <c r="G228" s="39">
        <v>14.432998250348319</v>
      </c>
      <c r="H228" s="39">
        <v>73.336592251086003</v>
      </c>
      <c r="I228" s="39">
        <v>119.45420733401153</v>
      </c>
      <c r="J228" s="39">
        <v>194.57494274238172</v>
      </c>
      <c r="K228" s="67"/>
    </row>
    <row r="229" spans="1:11" outlineLevel="1" x14ac:dyDescent="0.3">
      <c r="A229" s="39" t="s">
        <v>78</v>
      </c>
      <c r="B229" s="39" t="s">
        <v>67</v>
      </c>
      <c r="C229" s="39" t="s">
        <v>79</v>
      </c>
      <c r="D229" s="39" t="s">
        <v>100</v>
      </c>
      <c r="E229" s="39" t="s">
        <v>84</v>
      </c>
      <c r="F229" s="39">
        <v>0</v>
      </c>
      <c r="G229" s="39">
        <v>14.432998250348319</v>
      </c>
      <c r="H229" s="39">
        <v>73.336592251086003</v>
      </c>
      <c r="I229" s="39">
        <v>119.45420733401153</v>
      </c>
      <c r="J229" s="39">
        <v>194.57494274238172</v>
      </c>
      <c r="K229" s="67"/>
    </row>
    <row r="230" spans="1:11" outlineLevel="1" x14ac:dyDescent="0.3">
      <c r="A230" s="39" t="s">
        <v>78</v>
      </c>
      <c r="B230" s="39" t="s">
        <v>67</v>
      </c>
      <c r="C230" s="39" t="s">
        <v>79</v>
      </c>
      <c r="D230" s="39" t="s">
        <v>100</v>
      </c>
      <c r="E230" s="39" t="s">
        <v>87</v>
      </c>
      <c r="F230" s="39">
        <v>0</v>
      </c>
      <c r="G230" s="39">
        <v>14.432998250348319</v>
      </c>
      <c r="H230" s="39">
        <v>73.336592251086003</v>
      </c>
      <c r="I230" s="39">
        <v>119.45420733401153</v>
      </c>
      <c r="J230" s="39">
        <v>194.57494274238172</v>
      </c>
      <c r="K230" s="67"/>
    </row>
    <row r="231" spans="1:11" outlineLevel="1" x14ac:dyDescent="0.3">
      <c r="A231" s="39" t="s">
        <v>78</v>
      </c>
      <c r="B231" s="39" t="s">
        <v>67</v>
      </c>
      <c r="C231" s="39" t="s">
        <v>79</v>
      </c>
      <c r="D231" s="39" t="s">
        <v>100</v>
      </c>
      <c r="E231" s="39" t="s">
        <v>90</v>
      </c>
      <c r="F231" s="39">
        <v>0</v>
      </c>
      <c r="G231" s="39">
        <v>14.432998250348319</v>
      </c>
      <c r="H231" s="39">
        <v>73.336592251086003</v>
      </c>
      <c r="I231" s="39">
        <v>119.45420733401153</v>
      </c>
      <c r="J231" s="39">
        <v>194.57494274238172</v>
      </c>
      <c r="K231" s="67"/>
    </row>
    <row r="232" spans="1:11" outlineLevel="1" x14ac:dyDescent="0.3">
      <c r="A232" s="39" t="s">
        <v>78</v>
      </c>
      <c r="B232" s="39" t="s">
        <v>67</v>
      </c>
      <c r="C232" s="39" t="s">
        <v>79</v>
      </c>
      <c r="D232" s="39" t="s">
        <v>100</v>
      </c>
      <c r="E232" s="39" t="s">
        <v>93</v>
      </c>
      <c r="F232" s="39">
        <v>0</v>
      </c>
      <c r="G232" s="39">
        <v>14.432998250348319</v>
      </c>
      <c r="H232" s="39">
        <v>73.336592251086003</v>
      </c>
      <c r="I232" s="39">
        <v>119.45420733401153</v>
      </c>
      <c r="J232" s="39">
        <v>194.57494274238172</v>
      </c>
      <c r="K232" s="67"/>
    </row>
    <row r="233" spans="1:11" outlineLevel="1" x14ac:dyDescent="0.3">
      <c r="A233" s="39" t="s">
        <v>78</v>
      </c>
      <c r="B233" s="39" t="s">
        <v>67</v>
      </c>
      <c r="C233" s="39" t="s">
        <v>79</v>
      </c>
      <c r="D233" s="39" t="s">
        <v>100</v>
      </c>
      <c r="E233" s="39" t="s">
        <v>95</v>
      </c>
      <c r="F233" s="39">
        <v>0</v>
      </c>
      <c r="G233" s="39">
        <v>163.84446144994234</v>
      </c>
      <c r="H233" s="39">
        <v>832.52240827114463</v>
      </c>
      <c r="I233" s="39">
        <v>1356.0529786732657</v>
      </c>
      <c r="J233" s="39">
        <v>2208.829111755038</v>
      </c>
      <c r="K233" s="67"/>
    </row>
    <row r="234" spans="1:11" outlineLevel="1" x14ac:dyDescent="0.3">
      <c r="A234" s="39" t="s">
        <v>78</v>
      </c>
      <c r="B234" s="39" t="s">
        <v>67</v>
      </c>
      <c r="C234" s="39" t="s">
        <v>96</v>
      </c>
      <c r="D234" s="39" t="s">
        <v>101</v>
      </c>
      <c r="E234" s="39" t="s">
        <v>81</v>
      </c>
      <c r="F234" s="39">
        <v>0</v>
      </c>
      <c r="G234" s="39">
        <v>14.432998250348319</v>
      </c>
      <c r="H234" s="39">
        <v>73.336592251086003</v>
      </c>
      <c r="I234" s="39">
        <v>119.45420733401153</v>
      </c>
      <c r="J234" s="39">
        <v>194.57494274238172</v>
      </c>
      <c r="K234" s="67"/>
    </row>
    <row r="235" spans="1:11" outlineLevel="1" x14ac:dyDescent="0.3">
      <c r="A235" s="39" t="s">
        <v>78</v>
      </c>
      <c r="B235" s="39" t="s">
        <v>67</v>
      </c>
      <c r="C235" s="39" t="s">
        <v>96</v>
      </c>
      <c r="D235" s="39" t="s">
        <v>101</v>
      </c>
      <c r="E235" s="39" t="s">
        <v>84</v>
      </c>
      <c r="F235" s="39">
        <v>0</v>
      </c>
      <c r="G235" s="39">
        <v>14.432998250348319</v>
      </c>
      <c r="H235" s="39">
        <v>73.336592251086003</v>
      </c>
      <c r="I235" s="39">
        <v>119.45420733401153</v>
      </c>
      <c r="J235" s="39">
        <v>194.57494274238172</v>
      </c>
      <c r="K235" s="67"/>
    </row>
    <row r="236" spans="1:11" outlineLevel="1" x14ac:dyDescent="0.3">
      <c r="A236" s="39" t="s">
        <v>78</v>
      </c>
      <c r="B236" s="39" t="s">
        <v>67</v>
      </c>
      <c r="C236" s="39" t="s">
        <v>96</v>
      </c>
      <c r="D236" s="39" t="s">
        <v>101</v>
      </c>
      <c r="E236" s="39" t="s">
        <v>87</v>
      </c>
      <c r="F236" s="39">
        <v>0</v>
      </c>
      <c r="G236" s="39">
        <v>14.432998250348319</v>
      </c>
      <c r="H236" s="39">
        <v>73.336592251086003</v>
      </c>
      <c r="I236" s="39">
        <v>119.45420733401153</v>
      </c>
      <c r="J236" s="39">
        <v>194.57494274238172</v>
      </c>
      <c r="K236" s="67"/>
    </row>
    <row r="237" spans="1:11" outlineLevel="1" x14ac:dyDescent="0.3">
      <c r="A237" s="39" t="s">
        <v>78</v>
      </c>
      <c r="B237" s="39" t="s">
        <v>67</v>
      </c>
      <c r="C237" s="39" t="s">
        <v>96</v>
      </c>
      <c r="D237" s="39" t="s">
        <v>101</v>
      </c>
      <c r="E237" s="39" t="s">
        <v>90</v>
      </c>
      <c r="F237" s="39">
        <v>0</v>
      </c>
      <c r="G237" s="39">
        <v>14.432998250348319</v>
      </c>
      <c r="H237" s="39">
        <v>73.336592251086003</v>
      </c>
      <c r="I237" s="39">
        <v>119.45420733401153</v>
      </c>
      <c r="J237" s="39">
        <v>194.57494274238172</v>
      </c>
      <c r="K237" s="67"/>
    </row>
    <row r="238" spans="1:11" outlineLevel="1" x14ac:dyDescent="0.3">
      <c r="A238" s="39" t="s">
        <v>78</v>
      </c>
      <c r="B238" s="39" t="s">
        <v>67</v>
      </c>
      <c r="C238" s="39" t="s">
        <v>96</v>
      </c>
      <c r="D238" s="39" t="s">
        <v>101</v>
      </c>
      <c r="E238" s="39" t="s">
        <v>93</v>
      </c>
      <c r="F238" s="39">
        <v>0</v>
      </c>
      <c r="G238" s="39">
        <v>14.432998250348319</v>
      </c>
      <c r="H238" s="39">
        <v>73.336592251086003</v>
      </c>
      <c r="I238" s="39">
        <v>119.45420733401153</v>
      </c>
      <c r="J238" s="39">
        <v>194.57494274238172</v>
      </c>
      <c r="K238" s="67"/>
    </row>
    <row r="239" spans="1:11" outlineLevel="1" x14ac:dyDescent="0.3">
      <c r="A239" s="39" t="s">
        <v>78</v>
      </c>
      <c r="B239" s="39" t="s">
        <v>67</v>
      </c>
      <c r="C239" s="39" t="s">
        <v>96</v>
      </c>
      <c r="D239" s="39" t="s">
        <v>101</v>
      </c>
      <c r="E239" s="39" t="s">
        <v>95</v>
      </c>
      <c r="F239" s="39">
        <v>0</v>
      </c>
      <c r="G239" s="39">
        <v>163.84446144994234</v>
      </c>
      <c r="H239" s="39">
        <v>832.52240827114463</v>
      </c>
      <c r="I239" s="39">
        <v>1356.0529786732657</v>
      </c>
      <c r="J239" s="39">
        <v>2208.829111755038</v>
      </c>
      <c r="K239" s="67"/>
    </row>
    <row r="240" spans="1:11" outlineLevel="1" x14ac:dyDescent="0.3">
      <c r="A240" s="39" t="s">
        <v>78</v>
      </c>
      <c r="B240" s="39" t="s">
        <v>68</v>
      </c>
      <c r="C240" s="39" t="s">
        <v>79</v>
      </c>
      <c r="D240" s="39" t="s">
        <v>80</v>
      </c>
      <c r="E240" s="39" t="s">
        <v>81</v>
      </c>
      <c r="F240" s="39">
        <v>0</v>
      </c>
      <c r="G240" s="39">
        <v>14.432998250348319</v>
      </c>
      <c r="H240" s="39">
        <v>141.05484298273933</v>
      </c>
      <c r="I240" s="39">
        <v>229.7601020855688</v>
      </c>
      <c r="J240" s="39">
        <v>374.25162200506907</v>
      </c>
    </row>
    <row r="241" spans="1:10" outlineLevel="1" x14ac:dyDescent="0.3">
      <c r="A241" s="39" t="s">
        <v>78</v>
      </c>
      <c r="B241" s="39" t="s">
        <v>68</v>
      </c>
      <c r="C241" s="39" t="s">
        <v>79</v>
      </c>
      <c r="D241" s="39" t="s">
        <v>80</v>
      </c>
      <c r="E241" s="39" t="s">
        <v>84</v>
      </c>
      <c r="F241" s="39">
        <v>0</v>
      </c>
      <c r="G241" s="39">
        <v>14.432998250348319</v>
      </c>
      <c r="H241" s="39">
        <v>141.05484298273933</v>
      </c>
      <c r="I241" s="39">
        <v>229.7601020855688</v>
      </c>
      <c r="J241" s="39">
        <v>374.25162200506907</v>
      </c>
    </row>
    <row r="242" spans="1:10" outlineLevel="1" x14ac:dyDescent="0.3">
      <c r="A242" s="39" t="s">
        <v>78</v>
      </c>
      <c r="B242" s="39" t="s">
        <v>68</v>
      </c>
      <c r="C242" s="39" t="s">
        <v>79</v>
      </c>
      <c r="D242" s="39" t="s">
        <v>80</v>
      </c>
      <c r="E242" s="39" t="s">
        <v>87</v>
      </c>
      <c r="F242" s="39">
        <v>0</v>
      </c>
      <c r="G242" s="39">
        <v>14.432998250348319</v>
      </c>
      <c r="H242" s="39">
        <v>141.05484298273933</v>
      </c>
      <c r="I242" s="39">
        <v>229.7601020855688</v>
      </c>
      <c r="J242" s="39">
        <v>374.25162200506907</v>
      </c>
    </row>
    <row r="243" spans="1:10" outlineLevel="1" x14ac:dyDescent="0.3">
      <c r="A243" s="39" t="s">
        <v>78</v>
      </c>
      <c r="B243" s="39" t="s">
        <v>68</v>
      </c>
      <c r="C243" s="39" t="s">
        <v>79</v>
      </c>
      <c r="D243" s="39" t="s">
        <v>80</v>
      </c>
      <c r="E243" s="39" t="s">
        <v>90</v>
      </c>
      <c r="F243" s="39">
        <v>0</v>
      </c>
      <c r="G243" s="39">
        <v>14.432998250348319</v>
      </c>
      <c r="H243" s="39">
        <v>141.05484298273933</v>
      </c>
      <c r="I243" s="39">
        <v>229.7601020855688</v>
      </c>
      <c r="J243" s="39">
        <v>374.25162200506907</v>
      </c>
    </row>
    <row r="244" spans="1:10" outlineLevel="1" x14ac:dyDescent="0.3">
      <c r="A244" s="39" t="s">
        <v>78</v>
      </c>
      <c r="B244" s="39" t="s">
        <v>68</v>
      </c>
      <c r="C244" s="39" t="s">
        <v>79</v>
      </c>
      <c r="D244" s="39" t="s">
        <v>80</v>
      </c>
      <c r="E244" s="39" t="s">
        <v>93</v>
      </c>
      <c r="F244" s="39">
        <v>0</v>
      </c>
      <c r="G244" s="39">
        <v>14.432998250348319</v>
      </c>
      <c r="H244" s="39">
        <v>141.05484298273933</v>
      </c>
      <c r="I244" s="39">
        <v>229.7601020855688</v>
      </c>
      <c r="J244" s="39">
        <v>374.25162200506907</v>
      </c>
    </row>
    <row r="245" spans="1:10" outlineLevel="1" x14ac:dyDescent="0.3">
      <c r="A245" s="39" t="s">
        <v>78</v>
      </c>
      <c r="B245" s="39" t="s">
        <v>68</v>
      </c>
      <c r="C245" s="39" t="s">
        <v>79</v>
      </c>
      <c r="D245" s="39" t="s">
        <v>80</v>
      </c>
      <c r="E245" s="39" t="s">
        <v>95</v>
      </c>
      <c r="F245" s="39">
        <v>0</v>
      </c>
      <c r="G245" s="39">
        <v>163.84446144994234</v>
      </c>
      <c r="H245" s="39">
        <v>1601.26498891908</v>
      </c>
      <c r="I245" s="39">
        <v>2608.2536376657072</v>
      </c>
      <c r="J245" s="39">
        <v>4248.5320368349721</v>
      </c>
    </row>
    <row r="246" spans="1:10" outlineLevel="1" x14ac:dyDescent="0.3">
      <c r="A246" s="39" t="s">
        <v>78</v>
      </c>
      <c r="B246" s="39" t="s">
        <v>68</v>
      </c>
      <c r="C246" s="39" t="s">
        <v>96</v>
      </c>
      <c r="D246" s="39" t="s">
        <v>97</v>
      </c>
      <c r="E246" s="39" t="s">
        <v>81</v>
      </c>
      <c r="F246" s="39">
        <v>0</v>
      </c>
      <c r="G246" s="39">
        <v>14.432998250348319</v>
      </c>
      <c r="H246" s="39">
        <v>141.05484298273933</v>
      </c>
      <c r="I246" s="39">
        <v>229.7601020855688</v>
      </c>
      <c r="J246" s="39">
        <v>374.25162200506907</v>
      </c>
    </row>
    <row r="247" spans="1:10" outlineLevel="1" x14ac:dyDescent="0.3">
      <c r="A247" s="39" t="s">
        <v>78</v>
      </c>
      <c r="B247" s="39" t="s">
        <v>68</v>
      </c>
      <c r="C247" s="39" t="s">
        <v>96</v>
      </c>
      <c r="D247" s="39" t="s">
        <v>97</v>
      </c>
      <c r="E247" s="39" t="s">
        <v>84</v>
      </c>
      <c r="F247" s="39">
        <v>0</v>
      </c>
      <c r="G247" s="39">
        <v>14.432998250348319</v>
      </c>
      <c r="H247" s="39">
        <v>141.05484298273933</v>
      </c>
      <c r="I247" s="39">
        <v>229.7601020855688</v>
      </c>
      <c r="J247" s="39">
        <v>374.25162200506907</v>
      </c>
    </row>
    <row r="248" spans="1:10" outlineLevel="1" x14ac:dyDescent="0.3">
      <c r="A248" s="39" t="s">
        <v>78</v>
      </c>
      <c r="B248" s="39" t="s">
        <v>68</v>
      </c>
      <c r="C248" s="39" t="s">
        <v>96</v>
      </c>
      <c r="D248" s="39" t="s">
        <v>97</v>
      </c>
      <c r="E248" s="39" t="s">
        <v>87</v>
      </c>
      <c r="F248" s="39">
        <v>0</v>
      </c>
      <c r="G248" s="39">
        <v>14.432998250348319</v>
      </c>
      <c r="H248" s="39">
        <v>141.05484298273933</v>
      </c>
      <c r="I248" s="39">
        <v>229.7601020855688</v>
      </c>
      <c r="J248" s="39">
        <v>374.25162200506907</v>
      </c>
    </row>
    <row r="249" spans="1:10" outlineLevel="1" x14ac:dyDescent="0.3">
      <c r="A249" s="39" t="s">
        <v>78</v>
      </c>
      <c r="B249" s="39" t="s">
        <v>68</v>
      </c>
      <c r="C249" s="39" t="s">
        <v>96</v>
      </c>
      <c r="D249" s="39" t="s">
        <v>97</v>
      </c>
      <c r="E249" s="39" t="s">
        <v>90</v>
      </c>
      <c r="F249" s="39">
        <v>0</v>
      </c>
      <c r="G249" s="39">
        <v>14.432998250348319</v>
      </c>
      <c r="H249" s="39">
        <v>141.05484298273933</v>
      </c>
      <c r="I249" s="39">
        <v>229.7601020855688</v>
      </c>
      <c r="J249" s="39">
        <v>374.25162200506907</v>
      </c>
    </row>
    <row r="250" spans="1:10" outlineLevel="1" x14ac:dyDescent="0.3">
      <c r="A250" s="39" t="s">
        <v>78</v>
      </c>
      <c r="B250" s="39" t="s">
        <v>68</v>
      </c>
      <c r="C250" s="39" t="s">
        <v>96</v>
      </c>
      <c r="D250" s="39" t="s">
        <v>97</v>
      </c>
      <c r="E250" s="39" t="s">
        <v>93</v>
      </c>
      <c r="F250" s="39">
        <v>0</v>
      </c>
      <c r="G250" s="39">
        <v>14.432998250348319</v>
      </c>
      <c r="H250" s="39">
        <v>141.05484298273933</v>
      </c>
      <c r="I250" s="39">
        <v>229.7601020855688</v>
      </c>
      <c r="J250" s="39">
        <v>374.25162200506907</v>
      </c>
    </row>
    <row r="251" spans="1:10" outlineLevel="1" x14ac:dyDescent="0.3">
      <c r="A251" s="39" t="s">
        <v>78</v>
      </c>
      <c r="B251" s="39" t="s">
        <v>68</v>
      </c>
      <c r="C251" s="39" t="s">
        <v>96</v>
      </c>
      <c r="D251" s="39" t="s">
        <v>97</v>
      </c>
      <c r="E251" s="39" t="s">
        <v>95</v>
      </c>
      <c r="F251" s="39">
        <v>0</v>
      </c>
      <c r="G251" s="39">
        <v>163.84446144994234</v>
      </c>
      <c r="H251" s="39">
        <v>1601.26498891908</v>
      </c>
      <c r="I251" s="39">
        <v>2608.2536376657072</v>
      </c>
      <c r="J251" s="39">
        <v>4248.5320368349721</v>
      </c>
    </row>
    <row r="252" spans="1:10" outlineLevel="1" x14ac:dyDescent="0.3">
      <c r="A252" s="39" t="s">
        <v>78</v>
      </c>
      <c r="B252" s="39" t="s">
        <v>68</v>
      </c>
      <c r="C252" s="39" t="s">
        <v>96</v>
      </c>
      <c r="D252" s="39" t="s">
        <v>98</v>
      </c>
      <c r="E252" s="39" t="s">
        <v>81</v>
      </c>
      <c r="F252" s="39">
        <v>0</v>
      </c>
      <c r="G252" s="39">
        <v>14.432998250348319</v>
      </c>
      <c r="H252" s="39">
        <v>141.05484298273933</v>
      </c>
      <c r="I252" s="39">
        <v>229.7601020855688</v>
      </c>
      <c r="J252" s="39">
        <v>374.25162200506907</v>
      </c>
    </row>
    <row r="253" spans="1:10" outlineLevel="1" x14ac:dyDescent="0.3">
      <c r="A253" s="39" t="s">
        <v>78</v>
      </c>
      <c r="B253" s="39" t="s">
        <v>68</v>
      </c>
      <c r="C253" s="39" t="s">
        <v>96</v>
      </c>
      <c r="D253" s="39" t="s">
        <v>98</v>
      </c>
      <c r="E253" s="39" t="s">
        <v>84</v>
      </c>
      <c r="F253" s="39">
        <v>0</v>
      </c>
      <c r="G253" s="39">
        <v>14.432998250348319</v>
      </c>
      <c r="H253" s="39">
        <v>141.05484298273933</v>
      </c>
      <c r="I253" s="39">
        <v>229.7601020855688</v>
      </c>
      <c r="J253" s="39">
        <v>374.25162200506907</v>
      </c>
    </row>
    <row r="254" spans="1:10" outlineLevel="1" x14ac:dyDescent="0.3">
      <c r="A254" s="39" t="s">
        <v>78</v>
      </c>
      <c r="B254" s="39" t="s">
        <v>68</v>
      </c>
      <c r="C254" s="39" t="s">
        <v>96</v>
      </c>
      <c r="D254" s="39" t="s">
        <v>98</v>
      </c>
      <c r="E254" s="39" t="s">
        <v>87</v>
      </c>
      <c r="F254" s="39">
        <v>0</v>
      </c>
      <c r="G254" s="39">
        <v>14.432998250348319</v>
      </c>
      <c r="H254" s="39">
        <v>141.05484298273933</v>
      </c>
      <c r="I254" s="39">
        <v>229.7601020855688</v>
      </c>
      <c r="J254" s="39">
        <v>374.25162200506907</v>
      </c>
    </row>
    <row r="255" spans="1:10" outlineLevel="1" x14ac:dyDescent="0.3">
      <c r="A255" s="39" t="s">
        <v>78</v>
      </c>
      <c r="B255" s="39" t="s">
        <v>68</v>
      </c>
      <c r="C255" s="39" t="s">
        <v>96</v>
      </c>
      <c r="D255" s="39" t="s">
        <v>98</v>
      </c>
      <c r="E255" s="39" t="s">
        <v>90</v>
      </c>
      <c r="F255" s="39">
        <v>0</v>
      </c>
      <c r="G255" s="39">
        <v>14.432998250348319</v>
      </c>
      <c r="H255" s="39">
        <v>141.05484298273933</v>
      </c>
      <c r="I255" s="39">
        <v>229.7601020855688</v>
      </c>
      <c r="J255" s="39">
        <v>374.25162200506907</v>
      </c>
    </row>
    <row r="256" spans="1:10" outlineLevel="1" x14ac:dyDescent="0.3">
      <c r="A256" s="39" t="s">
        <v>78</v>
      </c>
      <c r="B256" s="39" t="s">
        <v>68</v>
      </c>
      <c r="C256" s="39" t="s">
        <v>96</v>
      </c>
      <c r="D256" s="39" t="s">
        <v>98</v>
      </c>
      <c r="E256" s="39" t="s">
        <v>93</v>
      </c>
      <c r="F256" s="39">
        <v>0</v>
      </c>
      <c r="G256" s="39">
        <v>14.432998250348319</v>
      </c>
      <c r="H256" s="39">
        <v>141.05484298273933</v>
      </c>
      <c r="I256" s="39">
        <v>229.7601020855688</v>
      </c>
      <c r="J256" s="39">
        <v>374.25162200506907</v>
      </c>
    </row>
    <row r="257" spans="1:10" outlineLevel="1" x14ac:dyDescent="0.3">
      <c r="A257" s="39" t="s">
        <v>78</v>
      </c>
      <c r="B257" s="39" t="s">
        <v>68</v>
      </c>
      <c r="C257" s="39" t="s">
        <v>96</v>
      </c>
      <c r="D257" s="39" t="s">
        <v>98</v>
      </c>
      <c r="E257" s="39" t="s">
        <v>95</v>
      </c>
      <c r="F257" s="39">
        <v>0</v>
      </c>
      <c r="G257" s="39">
        <v>163.84446144994234</v>
      </c>
      <c r="H257" s="39">
        <v>1601.26498891908</v>
      </c>
      <c r="I257" s="39">
        <v>2608.2536376657072</v>
      </c>
      <c r="J257" s="39">
        <v>4248.5320368349721</v>
      </c>
    </row>
    <row r="258" spans="1:10" outlineLevel="1" x14ac:dyDescent="0.3">
      <c r="A258" s="39" t="s">
        <v>78</v>
      </c>
      <c r="B258" s="39" t="s">
        <v>68</v>
      </c>
      <c r="C258" s="39" t="s">
        <v>79</v>
      </c>
      <c r="D258" s="39" t="s">
        <v>99</v>
      </c>
      <c r="E258" s="39" t="s">
        <v>81</v>
      </c>
      <c r="F258" s="39">
        <v>0</v>
      </c>
      <c r="G258" s="39">
        <v>14.432998250348319</v>
      </c>
      <c r="H258" s="39">
        <v>141.05484298273933</v>
      </c>
      <c r="I258" s="39">
        <v>229.7601020855688</v>
      </c>
      <c r="J258" s="39">
        <v>374.25162200506907</v>
      </c>
    </row>
    <row r="259" spans="1:10" outlineLevel="1" x14ac:dyDescent="0.3">
      <c r="A259" s="39" t="s">
        <v>78</v>
      </c>
      <c r="B259" s="39" t="s">
        <v>68</v>
      </c>
      <c r="C259" s="39" t="s">
        <v>79</v>
      </c>
      <c r="D259" s="39" t="s">
        <v>99</v>
      </c>
      <c r="E259" s="39" t="s">
        <v>84</v>
      </c>
      <c r="F259" s="39">
        <v>0</v>
      </c>
      <c r="G259" s="39">
        <v>14.432998250348319</v>
      </c>
      <c r="H259" s="39">
        <v>141.05484298273933</v>
      </c>
      <c r="I259" s="39">
        <v>229.7601020855688</v>
      </c>
      <c r="J259" s="39">
        <v>374.25162200506907</v>
      </c>
    </row>
    <row r="260" spans="1:10" outlineLevel="1" x14ac:dyDescent="0.3">
      <c r="A260" s="39" t="s">
        <v>78</v>
      </c>
      <c r="B260" s="39" t="s">
        <v>68</v>
      </c>
      <c r="C260" s="39" t="s">
        <v>79</v>
      </c>
      <c r="D260" s="39" t="s">
        <v>99</v>
      </c>
      <c r="E260" s="39" t="s">
        <v>87</v>
      </c>
      <c r="F260" s="39">
        <v>0</v>
      </c>
      <c r="G260" s="39">
        <v>14.432998250348319</v>
      </c>
      <c r="H260" s="39">
        <v>141.05484298273933</v>
      </c>
      <c r="I260" s="39">
        <v>229.7601020855688</v>
      </c>
      <c r="J260" s="39">
        <v>374.25162200506907</v>
      </c>
    </row>
    <row r="261" spans="1:10" outlineLevel="1" x14ac:dyDescent="0.3">
      <c r="A261" s="39" t="s">
        <v>78</v>
      </c>
      <c r="B261" s="39" t="s">
        <v>68</v>
      </c>
      <c r="C261" s="39" t="s">
        <v>79</v>
      </c>
      <c r="D261" s="39" t="s">
        <v>99</v>
      </c>
      <c r="E261" s="39" t="s">
        <v>90</v>
      </c>
      <c r="F261" s="39">
        <v>0</v>
      </c>
      <c r="G261" s="39">
        <v>14.432998250348319</v>
      </c>
      <c r="H261" s="39">
        <v>141.05484298273933</v>
      </c>
      <c r="I261" s="39">
        <v>229.7601020855688</v>
      </c>
      <c r="J261" s="39">
        <v>374.25162200506907</v>
      </c>
    </row>
    <row r="262" spans="1:10" outlineLevel="1" x14ac:dyDescent="0.3">
      <c r="A262" s="39" t="s">
        <v>78</v>
      </c>
      <c r="B262" s="39" t="s">
        <v>68</v>
      </c>
      <c r="C262" s="39" t="s">
        <v>79</v>
      </c>
      <c r="D262" s="39" t="s">
        <v>99</v>
      </c>
      <c r="E262" s="39" t="s">
        <v>93</v>
      </c>
      <c r="F262" s="39">
        <v>0</v>
      </c>
      <c r="G262" s="39">
        <v>14.432998250348319</v>
      </c>
      <c r="H262" s="39">
        <v>141.05484298273933</v>
      </c>
      <c r="I262" s="39">
        <v>229.7601020855688</v>
      </c>
      <c r="J262" s="39">
        <v>374.25162200506907</v>
      </c>
    </row>
    <row r="263" spans="1:10" outlineLevel="1" x14ac:dyDescent="0.3">
      <c r="A263" s="39" t="s">
        <v>78</v>
      </c>
      <c r="B263" s="39" t="s">
        <v>68</v>
      </c>
      <c r="C263" s="39" t="s">
        <v>79</v>
      </c>
      <c r="D263" s="39" t="s">
        <v>99</v>
      </c>
      <c r="E263" s="39" t="s">
        <v>95</v>
      </c>
      <c r="F263" s="39">
        <v>0</v>
      </c>
      <c r="G263" s="39">
        <v>163.84446144994234</v>
      </c>
      <c r="H263" s="39">
        <v>1601.26498891908</v>
      </c>
      <c r="I263" s="39">
        <v>2608.2536376657072</v>
      </c>
      <c r="J263" s="39">
        <v>4248.5320368349721</v>
      </c>
    </row>
    <row r="264" spans="1:10" outlineLevel="1" x14ac:dyDescent="0.3">
      <c r="A264" s="39" t="s">
        <v>78</v>
      </c>
      <c r="B264" s="39" t="s">
        <v>68</v>
      </c>
      <c r="C264" s="39" t="s">
        <v>79</v>
      </c>
      <c r="D264" s="39" t="s">
        <v>100</v>
      </c>
      <c r="E264" s="39" t="s">
        <v>81</v>
      </c>
      <c r="F264" s="39">
        <v>0</v>
      </c>
      <c r="G264" s="39">
        <v>14.432998250348319</v>
      </c>
      <c r="H264" s="39">
        <v>141.05484298273933</v>
      </c>
      <c r="I264" s="39">
        <v>229.7601020855688</v>
      </c>
      <c r="J264" s="39">
        <v>374.25162200506907</v>
      </c>
    </row>
    <row r="265" spans="1:10" outlineLevel="1" x14ac:dyDescent="0.3">
      <c r="A265" s="39" t="s">
        <v>78</v>
      </c>
      <c r="B265" s="39" t="s">
        <v>68</v>
      </c>
      <c r="C265" s="39" t="s">
        <v>79</v>
      </c>
      <c r="D265" s="39" t="s">
        <v>100</v>
      </c>
      <c r="E265" s="39" t="s">
        <v>84</v>
      </c>
      <c r="F265" s="39">
        <v>0</v>
      </c>
      <c r="G265" s="39">
        <v>14.432998250348319</v>
      </c>
      <c r="H265" s="39">
        <v>141.05484298273933</v>
      </c>
      <c r="I265" s="39">
        <v>229.7601020855688</v>
      </c>
      <c r="J265" s="39">
        <v>374.25162200506907</v>
      </c>
    </row>
    <row r="266" spans="1:10" outlineLevel="1" x14ac:dyDescent="0.3">
      <c r="A266" s="39" t="s">
        <v>78</v>
      </c>
      <c r="B266" s="39" t="s">
        <v>68</v>
      </c>
      <c r="C266" s="39" t="s">
        <v>79</v>
      </c>
      <c r="D266" s="39" t="s">
        <v>100</v>
      </c>
      <c r="E266" s="39" t="s">
        <v>87</v>
      </c>
      <c r="F266" s="39">
        <v>0</v>
      </c>
      <c r="G266" s="39">
        <v>14.432998250348319</v>
      </c>
      <c r="H266" s="39">
        <v>141.05484298273933</v>
      </c>
      <c r="I266" s="39">
        <v>229.7601020855688</v>
      </c>
      <c r="J266" s="39">
        <v>374.25162200506907</v>
      </c>
    </row>
    <row r="267" spans="1:10" outlineLevel="1" x14ac:dyDescent="0.3">
      <c r="A267" s="39" t="s">
        <v>78</v>
      </c>
      <c r="B267" s="39" t="s">
        <v>68</v>
      </c>
      <c r="C267" s="39" t="s">
        <v>79</v>
      </c>
      <c r="D267" s="39" t="s">
        <v>100</v>
      </c>
      <c r="E267" s="39" t="s">
        <v>90</v>
      </c>
      <c r="F267" s="39">
        <v>0</v>
      </c>
      <c r="G267" s="39">
        <v>14.432998250348319</v>
      </c>
      <c r="H267" s="39">
        <v>141.05484298273933</v>
      </c>
      <c r="I267" s="39">
        <v>229.7601020855688</v>
      </c>
      <c r="J267" s="39">
        <v>374.25162200506907</v>
      </c>
    </row>
    <row r="268" spans="1:10" outlineLevel="1" x14ac:dyDescent="0.3">
      <c r="A268" s="39" t="s">
        <v>78</v>
      </c>
      <c r="B268" s="39" t="s">
        <v>68</v>
      </c>
      <c r="C268" s="39" t="s">
        <v>79</v>
      </c>
      <c r="D268" s="39" t="s">
        <v>100</v>
      </c>
      <c r="E268" s="39" t="s">
        <v>93</v>
      </c>
      <c r="F268" s="39">
        <v>0</v>
      </c>
      <c r="G268" s="39">
        <v>14.432998250348319</v>
      </c>
      <c r="H268" s="39">
        <v>141.05484298273933</v>
      </c>
      <c r="I268" s="39">
        <v>229.7601020855688</v>
      </c>
      <c r="J268" s="39">
        <v>374.25162200506907</v>
      </c>
    </row>
    <row r="269" spans="1:10" outlineLevel="1" x14ac:dyDescent="0.3">
      <c r="A269" s="39" t="s">
        <v>78</v>
      </c>
      <c r="B269" s="39" t="s">
        <v>68</v>
      </c>
      <c r="C269" s="39" t="s">
        <v>79</v>
      </c>
      <c r="D269" s="39" t="s">
        <v>100</v>
      </c>
      <c r="E269" s="39" t="s">
        <v>95</v>
      </c>
      <c r="F269" s="39">
        <v>0</v>
      </c>
      <c r="G269" s="39">
        <v>163.84446144994234</v>
      </c>
      <c r="H269" s="39">
        <v>1601.26498891908</v>
      </c>
      <c r="I269" s="39">
        <v>2608.2536376657072</v>
      </c>
      <c r="J269" s="39">
        <v>4248.5320368349721</v>
      </c>
    </row>
    <row r="270" spans="1:10" outlineLevel="1" x14ac:dyDescent="0.3">
      <c r="A270" s="39" t="s">
        <v>78</v>
      </c>
      <c r="B270" s="39" t="s">
        <v>68</v>
      </c>
      <c r="C270" s="39" t="s">
        <v>96</v>
      </c>
      <c r="D270" s="39" t="s">
        <v>101</v>
      </c>
      <c r="E270" s="39" t="s">
        <v>81</v>
      </c>
      <c r="F270" s="39">
        <v>0</v>
      </c>
      <c r="G270" s="39">
        <v>14.432998250348319</v>
      </c>
      <c r="H270" s="39">
        <v>141.05484298273933</v>
      </c>
      <c r="I270" s="39">
        <v>229.7601020855688</v>
      </c>
      <c r="J270" s="39">
        <v>374.25162200506907</v>
      </c>
    </row>
    <row r="271" spans="1:10" outlineLevel="1" x14ac:dyDescent="0.3">
      <c r="A271" s="39" t="s">
        <v>78</v>
      </c>
      <c r="B271" s="39" t="s">
        <v>68</v>
      </c>
      <c r="C271" s="39" t="s">
        <v>96</v>
      </c>
      <c r="D271" s="39" t="s">
        <v>101</v>
      </c>
      <c r="E271" s="39" t="s">
        <v>84</v>
      </c>
      <c r="F271" s="39">
        <v>0</v>
      </c>
      <c r="G271" s="39">
        <v>14.432998250348319</v>
      </c>
      <c r="H271" s="39">
        <v>141.05484298273933</v>
      </c>
      <c r="I271" s="39">
        <v>229.7601020855688</v>
      </c>
      <c r="J271" s="39">
        <v>374.25162200506907</v>
      </c>
    </row>
    <row r="272" spans="1:10" outlineLevel="1" x14ac:dyDescent="0.3">
      <c r="A272" s="39" t="s">
        <v>78</v>
      </c>
      <c r="B272" s="39" t="s">
        <v>68</v>
      </c>
      <c r="C272" s="39" t="s">
        <v>96</v>
      </c>
      <c r="D272" s="39" t="s">
        <v>101</v>
      </c>
      <c r="E272" s="39" t="s">
        <v>87</v>
      </c>
      <c r="F272" s="39">
        <v>0</v>
      </c>
      <c r="G272" s="39">
        <v>14.432998250348319</v>
      </c>
      <c r="H272" s="39">
        <v>141.05484298273933</v>
      </c>
      <c r="I272" s="39">
        <v>229.7601020855688</v>
      </c>
      <c r="J272" s="39">
        <v>374.25162200506907</v>
      </c>
    </row>
    <row r="273" spans="1:10" outlineLevel="1" x14ac:dyDescent="0.3">
      <c r="A273" s="39" t="s">
        <v>78</v>
      </c>
      <c r="B273" s="39" t="s">
        <v>68</v>
      </c>
      <c r="C273" s="39" t="s">
        <v>96</v>
      </c>
      <c r="D273" s="39" t="s">
        <v>101</v>
      </c>
      <c r="E273" s="39" t="s">
        <v>90</v>
      </c>
      <c r="F273" s="39">
        <v>0</v>
      </c>
      <c r="G273" s="39">
        <v>14.432998250348319</v>
      </c>
      <c r="H273" s="39">
        <v>141.05484298273933</v>
      </c>
      <c r="I273" s="39">
        <v>229.7601020855688</v>
      </c>
      <c r="J273" s="39">
        <v>374.25162200506907</v>
      </c>
    </row>
    <row r="274" spans="1:10" outlineLevel="1" x14ac:dyDescent="0.3">
      <c r="A274" s="39" t="s">
        <v>78</v>
      </c>
      <c r="B274" s="39" t="s">
        <v>68</v>
      </c>
      <c r="C274" s="39" t="s">
        <v>96</v>
      </c>
      <c r="D274" s="39" t="s">
        <v>101</v>
      </c>
      <c r="E274" s="39" t="s">
        <v>93</v>
      </c>
      <c r="F274" s="39">
        <v>0</v>
      </c>
      <c r="G274" s="39">
        <v>14.432998250348319</v>
      </c>
      <c r="H274" s="39">
        <v>141.05484298273933</v>
      </c>
      <c r="I274" s="39">
        <v>229.7601020855688</v>
      </c>
      <c r="J274" s="39">
        <v>374.25162200506907</v>
      </c>
    </row>
    <row r="275" spans="1:10" outlineLevel="1" x14ac:dyDescent="0.3">
      <c r="A275" s="39" t="s">
        <v>78</v>
      </c>
      <c r="B275" s="39" t="s">
        <v>68</v>
      </c>
      <c r="C275" s="39" t="s">
        <v>96</v>
      </c>
      <c r="D275" s="39" t="s">
        <v>101</v>
      </c>
      <c r="E275" s="39" t="s">
        <v>95</v>
      </c>
      <c r="F275" s="39">
        <v>0</v>
      </c>
      <c r="G275" s="39">
        <v>163.84446144994234</v>
      </c>
      <c r="H275" s="39">
        <v>1601.26498891908</v>
      </c>
      <c r="I275" s="39">
        <v>2608.2536376657072</v>
      </c>
      <c r="J275" s="39">
        <v>4248.5320368349721</v>
      </c>
    </row>
    <row r="276" spans="1:10" ht="15" thickBot="1" x14ac:dyDescent="0.35"/>
    <row r="277" spans="1:10" s="537" customFormat="1" ht="15" outlineLevel="1" thickBot="1" x14ac:dyDescent="0.35">
      <c r="A277" s="536" t="s">
        <v>102</v>
      </c>
    </row>
    <row r="278" spans="1:10" outlineLevel="1" x14ac:dyDescent="0.3"/>
    <row r="279" spans="1:10" outlineLevel="1" x14ac:dyDescent="0.3">
      <c r="A279" s="39" t="s">
        <v>56</v>
      </c>
      <c r="B279" s="39" t="s">
        <v>103</v>
      </c>
      <c r="C279" s="39" t="s">
        <v>104</v>
      </c>
      <c r="D279" s="39" t="s">
        <v>24</v>
      </c>
      <c r="E279" s="39">
        <v>2016</v>
      </c>
      <c r="F279" s="39">
        <v>2020</v>
      </c>
      <c r="G279" s="39">
        <v>2030</v>
      </c>
      <c r="H279" s="39">
        <v>2040</v>
      </c>
      <c r="I279" s="39">
        <v>2050</v>
      </c>
    </row>
    <row r="280" spans="1:10" outlineLevel="1" x14ac:dyDescent="0.3">
      <c r="A280" s="39" t="s">
        <v>62</v>
      </c>
      <c r="B280" s="543" t="str">
        <f>IF(A280="BAU", "WEO BAU",A280)</f>
        <v>WEO BAU</v>
      </c>
      <c r="C280" s="39" t="s">
        <v>105</v>
      </c>
      <c r="D280" s="39" t="s">
        <v>106</v>
      </c>
      <c r="E280" s="57">
        <f t="array" ref="E280">INDEX('F2. Fossil fuel production'!$E$7:$N$30,MATCH($B280&amp;$C280,'F2. Fossil fuel production'!$B$7:$B$30&amp;'F2. Fossil fuel production'!$C$7:$C$30,0),MATCH(E$279,'F2. Fossil fuel production'!$E$6:$N$6,0))</f>
        <v>94.624700000000004</v>
      </c>
      <c r="F280" s="57">
        <f t="array" ref="F280">INDEX('F2. Fossil fuel production'!$E$7:$N$30,MATCH($B280&amp;$C280,'F2. Fossil fuel production'!$B$7:$B$30&amp;'F2. Fossil fuel production'!$C$7:$C$30,0),MATCH(F$279,'F2. Fossil fuel production'!$E$6:$N$6,0))</f>
        <v>99.879027777777779</v>
      </c>
      <c r="G280" s="57">
        <f t="array" ref="G280">INDEX('F2. Fossil fuel production'!$E$7:$N$30,MATCH($B280&amp;$C280,'F2. Fossil fuel production'!$B$7:$B$30&amp;'F2. Fossil fuel production'!$C$7:$C$30,0),MATCH(G$279,'F2. Fossil fuel production'!$E$6:$N$6,0))</f>
        <v>109.13251</v>
      </c>
      <c r="H280" s="57">
        <f t="array" ref="H280">INDEX('F2. Fossil fuel production'!$E$7:$N$30,MATCH($B280&amp;$C280,'F2. Fossil fuel production'!$B$7:$B$30&amp;'F2. Fossil fuel production'!$C$7:$C$30,0),MATCH(H$279,'F2. Fossil fuel production'!$E$6:$N$6,0))</f>
        <v>118.83663</v>
      </c>
      <c r="I280" s="57">
        <f t="array" ref="I280">INDEX('F2. Fossil fuel production'!$E$7:$N$30,MATCH($B280&amp;$C280,'F2. Fossil fuel production'!$B$7:$B$30&amp;'F2. Fossil fuel production'!$C$7:$C$30,0),MATCH(I$279,'F2. Fossil fuel production'!$E$6:$N$6,0))</f>
        <v>128.54075</v>
      </c>
    </row>
    <row r="281" spans="1:10" outlineLevel="1" x14ac:dyDescent="0.3">
      <c r="A281" s="39" t="s">
        <v>63</v>
      </c>
      <c r="B281" s="543" t="str">
        <f t="shared" ref="B281:B300" si="18">IF(A281="BAU", "WEO BAU",A281)</f>
        <v>2DS high renewables</v>
      </c>
      <c r="C281" s="39" t="s">
        <v>105</v>
      </c>
      <c r="D281" s="39" t="s">
        <v>106</v>
      </c>
      <c r="E281" s="57">
        <f t="array" ref="E281">INDEX('F2. Fossil fuel production'!$E$7:$N$30,MATCH($B281&amp;$C281,'F2. Fossil fuel production'!$B$7:$B$30&amp;'F2. Fossil fuel production'!$C$7:$C$30,0),MATCH(E$279,'F2. Fossil fuel production'!$E$6:$N$6,0))</f>
        <v>94.624700000000004</v>
      </c>
      <c r="F281" s="57">
        <f t="array" ref="F281">INDEX('F2. Fossil fuel production'!$E$7:$N$30,MATCH($B281&amp;$C281,'F2. Fossil fuel production'!$B$7:$B$30&amp;'F2. Fossil fuel production'!$C$7:$C$30,0),MATCH(F$279,'F2. Fossil fuel production'!$E$6:$N$6,0))</f>
        <v>99.879027777777779</v>
      </c>
      <c r="G281" s="57">
        <f t="array" ref="G281">INDEX('F2. Fossil fuel production'!$E$7:$N$30,MATCH($B281&amp;$C281,'F2. Fossil fuel production'!$B$7:$B$30&amp;'F2. Fossil fuel production'!$C$7:$C$30,0),MATCH(G$279,'F2. Fossil fuel production'!$E$6:$N$6,0))</f>
        <v>77.637099587364105</v>
      </c>
      <c r="H281" s="57">
        <f t="array" ref="H281">INDEX('F2. Fossil fuel production'!$E$7:$N$30,MATCH($B281&amp;$C281,'F2. Fossil fuel production'!$B$7:$B$30&amp;'F2. Fossil fuel production'!$C$7:$C$30,0),MATCH(H$279,'F2. Fossil fuel production'!$E$6:$N$6,0))</f>
        <v>70.718685969682099</v>
      </c>
      <c r="I281" s="57">
        <f t="array" ref="I281">INDEX('F2. Fossil fuel production'!$E$7:$N$30,MATCH($B281&amp;$C281,'F2. Fossil fuel production'!$B$7:$B$30&amp;'F2. Fossil fuel production'!$C$7:$C$30,0),MATCH(I$279,'F2. Fossil fuel production'!$E$6:$N$6,0))</f>
        <v>73.495369413304147</v>
      </c>
    </row>
    <row r="282" spans="1:10" outlineLevel="1" x14ac:dyDescent="0.3">
      <c r="A282" s="39" t="s">
        <v>64</v>
      </c>
      <c r="B282" s="543" t="str">
        <f t="shared" si="18"/>
        <v>2DS high CCS</v>
      </c>
      <c r="C282" s="39" t="s">
        <v>105</v>
      </c>
      <c r="D282" s="39" t="s">
        <v>106</v>
      </c>
      <c r="E282" s="57">
        <f t="array" ref="E282">INDEX('F2. Fossil fuel production'!$E$7:$N$30,MATCH($B282&amp;$C282,'F2. Fossil fuel production'!$B$7:$B$30&amp;'F2. Fossil fuel production'!$C$7:$C$30,0),MATCH(E$279,'F2. Fossil fuel production'!$E$6:$N$6,0))</f>
        <v>94.624700000000004</v>
      </c>
      <c r="F282" s="57">
        <f t="array" ref="F282">INDEX('F2. Fossil fuel production'!$E$7:$N$30,MATCH($B282&amp;$C282,'F2. Fossil fuel production'!$B$7:$B$30&amp;'F2. Fossil fuel production'!$C$7:$C$30,0),MATCH(F$279,'F2. Fossil fuel production'!$E$6:$N$6,0))</f>
        <v>99.879027777777779</v>
      </c>
      <c r="G282" s="57">
        <f t="array" ref="G282">INDEX('F2. Fossil fuel production'!$E$7:$N$30,MATCH($B282&amp;$C282,'F2. Fossil fuel production'!$B$7:$B$30&amp;'F2. Fossil fuel production'!$C$7:$C$30,0),MATCH(G$279,'F2. Fossil fuel production'!$E$6:$N$6,0))</f>
        <v>78.132935051695171</v>
      </c>
      <c r="H282" s="57">
        <f t="array" ref="H282">INDEX('F2. Fossil fuel production'!$E$7:$N$30,MATCH($B282&amp;$C282,'F2. Fossil fuel production'!$B$7:$B$30&amp;'F2. Fossil fuel production'!$C$7:$C$30,0),MATCH(H$279,'F2. Fossil fuel production'!$E$6:$N$6,0))</f>
        <v>73.591140107526613</v>
      </c>
      <c r="I282" s="57">
        <f t="array" ref="I282">INDEX('F2. Fossil fuel production'!$E$7:$N$30,MATCH($B282&amp;$C282,'F2. Fossil fuel production'!$B$7:$B$30&amp;'F2. Fossil fuel production'!$C$7:$C$30,0),MATCH(I$279,'F2. Fossil fuel production'!$E$6:$N$6,0))</f>
        <v>72.415092819664267</v>
      </c>
    </row>
    <row r="283" spans="1:10" outlineLevel="1" x14ac:dyDescent="0.3">
      <c r="A283" s="39" t="s">
        <v>65</v>
      </c>
      <c r="B283" s="543" t="str">
        <f t="shared" si="18"/>
        <v>2DS high efficiency</v>
      </c>
      <c r="C283" s="39" t="s">
        <v>105</v>
      </c>
      <c r="D283" s="39" t="s">
        <v>106</v>
      </c>
      <c r="E283" s="57">
        <f t="array" ref="E283">INDEX('F2. Fossil fuel production'!$E$7:$N$30,MATCH($B283&amp;$C283,'F2. Fossil fuel production'!$B$7:$B$30&amp;'F2. Fossil fuel production'!$C$7:$C$30,0),MATCH(E$279,'F2. Fossil fuel production'!$E$6:$N$6,0))</f>
        <v>94.624700000000004</v>
      </c>
      <c r="F283" s="57">
        <f t="array" ref="F283">INDEX('F2. Fossil fuel production'!$E$7:$N$30,MATCH($B283&amp;$C283,'F2. Fossil fuel production'!$B$7:$B$30&amp;'F2. Fossil fuel production'!$C$7:$C$30,0),MATCH(F$279,'F2. Fossil fuel production'!$E$6:$N$6,0))</f>
        <v>99.879027777777779</v>
      </c>
      <c r="G283" s="57">
        <f t="array" ref="G283">INDEX('F2. Fossil fuel production'!$E$7:$N$30,MATCH($B283&amp;$C283,'F2. Fossil fuel production'!$B$7:$B$30&amp;'F2. Fossil fuel production'!$C$7:$C$30,0),MATCH(G$279,'F2. Fossil fuel production'!$E$6:$N$6,0))</f>
        <v>72.604623502412934</v>
      </c>
      <c r="H283" s="57">
        <f t="array" ref="H283">INDEX('F2. Fossil fuel production'!$E$7:$N$30,MATCH($B283&amp;$C283,'F2. Fossil fuel production'!$B$7:$B$30&amp;'F2. Fossil fuel production'!$C$7:$C$30,0),MATCH(H$279,'F2. Fossil fuel production'!$E$6:$N$6,0))</f>
        <v>70.786908845311387</v>
      </c>
      <c r="I283" s="57">
        <f t="array" ref="I283">INDEX('F2. Fossil fuel production'!$E$7:$N$30,MATCH($B283&amp;$C283,'F2. Fossil fuel production'!$B$7:$B$30&amp;'F2. Fossil fuel production'!$C$7:$C$30,0),MATCH(I$279,'F2. Fossil fuel production'!$E$6:$N$6,0))</f>
        <v>65.341113310999489</v>
      </c>
    </row>
    <row r="284" spans="1:10" outlineLevel="1" x14ac:dyDescent="0.3">
      <c r="A284" s="39" t="s">
        <v>67</v>
      </c>
      <c r="B284" s="543" t="str">
        <f t="shared" si="18"/>
        <v>2DS central</v>
      </c>
      <c r="C284" s="39" t="s">
        <v>105</v>
      </c>
      <c r="D284" s="39" t="s">
        <v>106</v>
      </c>
      <c r="E284" s="57">
        <f t="array" ref="E284">INDEX('F2. Fossil fuel production'!$E$7:$N$30,MATCH($B284&amp;$C284,'F2. Fossil fuel production'!$B$7:$B$30&amp;'F2. Fossil fuel production'!$C$7:$C$30,0),MATCH(E$279,'F2. Fossil fuel production'!$E$6:$N$6,0))</f>
        <v>94.624700000000004</v>
      </c>
      <c r="F284" s="57">
        <f t="array" ref="F284">INDEX('F2. Fossil fuel production'!$E$7:$N$30,MATCH($B284&amp;$C284,'F2. Fossil fuel production'!$B$7:$B$30&amp;'F2. Fossil fuel production'!$C$7:$C$30,0),MATCH(F$279,'F2. Fossil fuel production'!$E$6:$N$6,0))</f>
        <v>99.879027777777779</v>
      </c>
      <c r="G284" s="57">
        <f t="array" ref="G284">INDEX('F2. Fossil fuel production'!$E$7:$N$30,MATCH($B284&amp;$C284,'F2. Fossil fuel production'!$B$7:$B$30&amp;'F2. Fossil fuel production'!$C$7:$C$30,0),MATCH(G$279,'F2. Fossil fuel production'!$E$6:$N$6,0))</f>
        <v>76.515674994242389</v>
      </c>
      <c r="H284" s="57">
        <f t="array" ref="H284">INDEX('F2. Fossil fuel production'!$E$7:$N$30,MATCH($B284&amp;$C284,'F2. Fossil fuel production'!$B$7:$B$30&amp;'F2. Fossil fuel production'!$C$7:$C$30,0),MATCH(H$279,'F2. Fossil fuel production'!$E$6:$N$6,0))</f>
        <v>74.488883103572348</v>
      </c>
      <c r="I284" s="57">
        <f t="array" ref="I284">INDEX('F2. Fossil fuel production'!$E$7:$N$30,MATCH($B284&amp;$C284,'F2. Fossil fuel production'!$B$7:$B$30&amp;'F2. Fossil fuel production'!$C$7:$C$30,0),MATCH(I$279,'F2. Fossil fuel production'!$E$6:$N$6,0))</f>
        <v>72.195919538156417</v>
      </c>
    </row>
    <row r="285" spans="1:10" outlineLevel="1" x14ac:dyDescent="0.3">
      <c r="A285" s="39" t="s">
        <v>66</v>
      </c>
      <c r="B285" s="543" t="str">
        <f t="shared" si="18"/>
        <v>2DS delayed</v>
      </c>
      <c r="C285" s="39" t="s">
        <v>105</v>
      </c>
      <c r="D285" s="39" t="s">
        <v>106</v>
      </c>
      <c r="E285" s="57">
        <f t="array" ref="E285">INDEX('F2. Fossil fuel production'!$E$7:$N$30,MATCH($B285&amp;$C285,'F2. Fossil fuel production'!$B$7:$B$30&amp;'F2. Fossil fuel production'!$C$7:$C$30,0),MATCH(E$279,'F2. Fossil fuel production'!$E$6:$N$6,0))</f>
        <v>94.624700000000004</v>
      </c>
      <c r="F285" s="57">
        <f t="array" ref="F285">INDEX('F2. Fossil fuel production'!$E$7:$N$30,MATCH($B285&amp;$C285,'F2. Fossil fuel production'!$B$7:$B$30&amp;'F2. Fossil fuel production'!$C$7:$C$30,0),MATCH(F$279,'F2. Fossil fuel production'!$E$6:$N$6,0))</f>
        <v>99.879027777777779</v>
      </c>
      <c r="G285" s="57">
        <f t="array" ref="G285">INDEX('F2. Fossil fuel production'!$E$7:$N$30,MATCH($B285&amp;$C285,'F2. Fossil fuel production'!$B$7:$B$30&amp;'F2. Fossil fuel production'!$C$7:$C$30,0),MATCH(G$279,'F2. Fossil fuel production'!$E$6:$N$6,0))</f>
        <v>109.13251</v>
      </c>
      <c r="H285" s="57">
        <f t="array" ref="H285">INDEX('F2. Fossil fuel production'!$E$7:$N$30,MATCH($B285&amp;$C285,'F2. Fossil fuel production'!$B$7:$B$30&amp;'F2. Fossil fuel production'!$C$7:$C$30,0),MATCH(H$279,'F2. Fossil fuel production'!$E$6:$N$6,0))</f>
        <v>75.767212506491333</v>
      </c>
      <c r="I285" s="57">
        <f t="array" ref="I285">INDEX('F2. Fossil fuel production'!$E$7:$N$30,MATCH($B285&amp;$C285,'F2. Fossil fuel production'!$B$7:$B$30&amp;'F2. Fossil fuel production'!$C$7:$C$30,0),MATCH(I$279,'F2. Fossil fuel production'!$E$6:$N$6,0))</f>
        <v>69.73023589094467</v>
      </c>
    </row>
    <row r="286" spans="1:10" outlineLevel="1" x14ac:dyDescent="0.3">
      <c r="A286" s="39" t="s">
        <v>68</v>
      </c>
      <c r="B286" s="543" t="str">
        <f t="shared" si="18"/>
        <v>B2DS central</v>
      </c>
      <c r="C286" s="39" t="s">
        <v>105</v>
      </c>
      <c r="D286" s="39" t="s">
        <v>106</v>
      </c>
      <c r="E286" s="57">
        <f t="array" ref="E286">INDEX('F2. Fossil fuel production'!$E$7:$N$30,MATCH($B286&amp;$C286,'F2. Fossil fuel production'!$B$7:$B$30&amp;'F2. Fossil fuel production'!$C$7:$C$30,0),MATCH(E$279,'F2. Fossil fuel production'!$E$6:$N$6,0))</f>
        <v>94.624700000000004</v>
      </c>
      <c r="F286" s="57">
        <f t="array" ref="F286">INDEX('F2. Fossil fuel production'!$E$7:$N$30,MATCH($B286&amp;$C286,'F2. Fossil fuel production'!$B$7:$B$30&amp;'F2. Fossil fuel production'!$C$7:$C$30,0),MATCH(F$279,'F2. Fossil fuel production'!$E$6:$N$6,0))</f>
        <v>99.879027777777779</v>
      </c>
      <c r="G286" s="57">
        <f t="array" ref="G286">INDEX('F2. Fossil fuel production'!$E$7:$N$30,MATCH($B286&amp;$C286,'F2. Fossil fuel production'!$B$7:$B$30&amp;'F2. Fossil fuel production'!$C$7:$C$30,0),MATCH(G$279,'F2. Fossil fuel production'!$E$6:$N$6,0))</f>
        <v>75.420236841712224</v>
      </c>
      <c r="H286" s="57">
        <f t="array" ref="H286">INDEX('F2. Fossil fuel production'!$E$7:$N$30,MATCH($B286&amp;$C286,'F2. Fossil fuel production'!$B$7:$B$30&amp;'F2. Fossil fuel production'!$C$7:$C$30,0),MATCH(H$279,'F2. Fossil fuel production'!$E$6:$N$6,0))</f>
        <v>72.599915520773365</v>
      </c>
      <c r="I286" s="57">
        <f t="array" ref="I286">INDEX('F2. Fossil fuel production'!$E$7:$N$30,MATCH($B286&amp;$C286,'F2. Fossil fuel production'!$B$7:$B$30&amp;'F2. Fossil fuel production'!$C$7:$C$30,0),MATCH(I$279,'F2. Fossil fuel production'!$E$6:$N$6,0))</f>
        <v>69.243675231398655</v>
      </c>
    </row>
    <row r="287" spans="1:10" outlineLevel="1" x14ac:dyDescent="0.3">
      <c r="A287" s="39" t="s">
        <v>62</v>
      </c>
      <c r="B287" s="543" t="str">
        <f t="shared" si="18"/>
        <v>WEO BAU</v>
      </c>
      <c r="C287" s="39" t="s">
        <v>107</v>
      </c>
      <c r="D287" s="39" t="s">
        <v>108</v>
      </c>
      <c r="E287" s="57">
        <f t="array" ref="E287">INDEX('F2. Fossil fuel production'!$E$7:$N$30,MATCH($B287&amp;$C287,'F2. Fossil fuel production'!$B$7:$B$30&amp;'F2. Fossil fuel production'!$C$7:$C$30,0),MATCH(E$279,'F2. Fossil fuel production'!$E$6:$N$6,0))</f>
        <v>3620.55</v>
      </c>
      <c r="F287" s="57">
        <f t="array" ref="F287">INDEX('F2. Fossil fuel production'!$E$7:$N$30,MATCH($B287&amp;$C287,'F2. Fossil fuel production'!$B$7:$B$30&amp;'F2. Fossil fuel production'!$C$7:$C$30,0),MATCH(F$279,'F2. Fossil fuel production'!$E$6:$N$6,0))</f>
        <v>3981.3777777777777</v>
      </c>
      <c r="G287" s="57">
        <f t="array" ref="G287">INDEX('F2. Fossil fuel production'!$E$7:$N$30,MATCH($B287&amp;$C287,'F2. Fossil fuel production'!$B$7:$B$30&amp;'F2. Fossil fuel production'!$C$7:$C$30,0),MATCH(G$279,'F2. Fossil fuel production'!$E$6:$N$6,0))</f>
        <v>4719.79</v>
      </c>
      <c r="H287" s="57">
        <f t="array" ref="H287">INDEX('F2. Fossil fuel production'!$E$7:$N$30,MATCH($B287&amp;$C287,'F2. Fossil fuel production'!$B$7:$B$30&amp;'F2. Fossil fuel production'!$C$7:$C$30,0),MATCH(H$279,'F2. Fossil fuel production'!$E$6:$N$6,0))</f>
        <v>5704.12</v>
      </c>
      <c r="I287" s="57">
        <f t="array" ref="I287">INDEX('F2. Fossil fuel production'!$E$7:$N$30,MATCH($B287&amp;$C287,'F2. Fossil fuel production'!$B$7:$B$30&amp;'F2. Fossil fuel production'!$C$7:$C$30,0),MATCH(I$279,'F2. Fossil fuel production'!$E$6:$N$6,0))</f>
        <v>6688.45</v>
      </c>
    </row>
    <row r="288" spans="1:10" outlineLevel="1" x14ac:dyDescent="0.3">
      <c r="A288" s="39" t="s">
        <v>63</v>
      </c>
      <c r="B288" s="543" t="str">
        <f t="shared" si="18"/>
        <v>2DS high renewables</v>
      </c>
      <c r="C288" s="39" t="s">
        <v>107</v>
      </c>
      <c r="D288" s="39" t="s">
        <v>108</v>
      </c>
      <c r="E288" s="57">
        <f t="array" ref="E288">INDEX('F2. Fossil fuel production'!$E$7:$N$30,MATCH($B288&amp;$C288,'F2. Fossil fuel production'!$B$7:$B$30&amp;'F2. Fossil fuel production'!$C$7:$C$30,0),MATCH(E$279,'F2. Fossil fuel production'!$E$6:$N$6,0))</f>
        <v>3620.55</v>
      </c>
      <c r="F288" s="57">
        <f t="array" ref="F288">INDEX('F2. Fossil fuel production'!$E$7:$N$30,MATCH($B288&amp;$C288,'F2. Fossil fuel production'!$B$7:$B$30&amp;'F2. Fossil fuel production'!$C$7:$C$30,0),MATCH(F$279,'F2. Fossil fuel production'!$E$6:$N$6,0))</f>
        <v>3981.3777777777777</v>
      </c>
      <c r="G288" s="57">
        <f t="array" ref="G288">INDEX('F2. Fossil fuel production'!$E$7:$N$30,MATCH($B288&amp;$C288,'F2. Fossil fuel production'!$B$7:$B$30&amp;'F2. Fossil fuel production'!$C$7:$C$30,0),MATCH(G$279,'F2. Fossil fuel production'!$E$6:$N$6,0))</f>
        <v>4786.0046830492347</v>
      </c>
      <c r="H288" s="57">
        <f t="array" ref="H288">INDEX('F2. Fossil fuel production'!$E$7:$N$30,MATCH($B288&amp;$C288,'F2. Fossil fuel production'!$B$7:$B$30&amp;'F2. Fossil fuel production'!$C$7:$C$30,0),MATCH(H$279,'F2. Fossil fuel production'!$E$6:$N$6,0))</f>
        <v>4486.2903025159931</v>
      </c>
      <c r="I288" s="57">
        <f t="array" ref="I288">INDEX('F2. Fossil fuel production'!$E$7:$N$30,MATCH($B288&amp;$C288,'F2. Fossil fuel production'!$B$7:$B$30&amp;'F2. Fossil fuel production'!$C$7:$C$30,0),MATCH(I$279,'F2. Fossil fuel production'!$E$6:$N$6,0))</f>
        <v>3616.0513063385829</v>
      </c>
    </row>
    <row r="289" spans="1:9" outlineLevel="1" x14ac:dyDescent="0.3">
      <c r="A289" s="39" t="s">
        <v>64</v>
      </c>
      <c r="B289" s="543" t="str">
        <f t="shared" si="18"/>
        <v>2DS high CCS</v>
      </c>
      <c r="C289" s="39" t="s">
        <v>107</v>
      </c>
      <c r="D289" s="39" t="s">
        <v>108</v>
      </c>
      <c r="E289" s="57">
        <f t="array" ref="E289">INDEX('F2. Fossil fuel production'!$E$7:$N$30,MATCH($B289&amp;$C289,'F2. Fossil fuel production'!$B$7:$B$30&amp;'F2. Fossil fuel production'!$C$7:$C$30,0),MATCH(E$279,'F2. Fossil fuel production'!$E$6:$N$6,0))</f>
        <v>3620.55</v>
      </c>
      <c r="F289" s="57">
        <f t="array" ref="F289">INDEX('F2. Fossil fuel production'!$E$7:$N$30,MATCH($B289&amp;$C289,'F2. Fossil fuel production'!$B$7:$B$30&amp;'F2. Fossil fuel production'!$C$7:$C$30,0),MATCH(F$279,'F2. Fossil fuel production'!$E$6:$N$6,0))</f>
        <v>3981.3777777777777</v>
      </c>
      <c r="G289" s="57">
        <f t="array" ref="G289">INDEX('F2. Fossil fuel production'!$E$7:$N$30,MATCH($B289&amp;$C289,'F2. Fossil fuel production'!$B$7:$B$30&amp;'F2. Fossil fuel production'!$C$7:$C$30,0),MATCH(G$279,'F2. Fossil fuel production'!$E$6:$N$6,0))</f>
        <v>5848.7492899972422</v>
      </c>
      <c r="H289" s="57">
        <f t="array" ref="H289">INDEX('F2. Fossil fuel production'!$E$7:$N$30,MATCH($B289&amp;$C289,'F2. Fossil fuel production'!$B$7:$B$30&amp;'F2. Fossil fuel production'!$C$7:$C$30,0),MATCH(H$279,'F2. Fossil fuel production'!$E$6:$N$6,0))</f>
        <v>6346.8153744845513</v>
      </c>
      <c r="I289" s="57">
        <f t="array" ref="I289">INDEX('F2. Fossil fuel production'!$E$7:$N$30,MATCH($B289&amp;$C289,'F2. Fossil fuel production'!$B$7:$B$30&amp;'F2. Fossil fuel production'!$C$7:$C$30,0),MATCH(I$279,'F2. Fossil fuel production'!$E$6:$N$6,0))</f>
        <v>5797.9451454825548</v>
      </c>
    </row>
    <row r="290" spans="1:9" outlineLevel="1" x14ac:dyDescent="0.3">
      <c r="A290" s="39" t="s">
        <v>65</v>
      </c>
      <c r="B290" s="543" t="str">
        <f t="shared" si="18"/>
        <v>2DS high efficiency</v>
      </c>
      <c r="C290" s="39" t="s">
        <v>107</v>
      </c>
      <c r="D290" s="39" t="s">
        <v>108</v>
      </c>
      <c r="E290" s="57">
        <f t="array" ref="E290">INDEX('F2. Fossil fuel production'!$E$7:$N$30,MATCH($B290&amp;$C290,'F2. Fossil fuel production'!$B$7:$B$30&amp;'F2. Fossil fuel production'!$C$7:$C$30,0),MATCH(E$279,'F2. Fossil fuel production'!$E$6:$N$6,0))</f>
        <v>3620.55</v>
      </c>
      <c r="F290" s="57">
        <f t="array" ref="F290">INDEX('F2. Fossil fuel production'!$E$7:$N$30,MATCH($B290&amp;$C290,'F2. Fossil fuel production'!$B$7:$B$30&amp;'F2. Fossil fuel production'!$C$7:$C$30,0),MATCH(F$279,'F2. Fossil fuel production'!$E$6:$N$6,0))</f>
        <v>3981.3777777777777</v>
      </c>
      <c r="G290" s="57">
        <f t="array" ref="G290">INDEX('F2. Fossil fuel production'!$E$7:$N$30,MATCH($B290&amp;$C290,'F2. Fossil fuel production'!$B$7:$B$30&amp;'F2. Fossil fuel production'!$C$7:$C$30,0),MATCH(G$279,'F2. Fossil fuel production'!$E$6:$N$6,0))</f>
        <v>5980.9516029318183</v>
      </c>
      <c r="H290" s="57">
        <f t="array" ref="H290">INDEX('F2. Fossil fuel production'!$E$7:$N$30,MATCH($B290&amp;$C290,'F2. Fossil fuel production'!$B$7:$B$30&amp;'F2. Fossil fuel production'!$C$7:$C$30,0),MATCH(H$279,'F2. Fossil fuel production'!$E$6:$N$6,0))</f>
        <v>5081.8991644465441</v>
      </c>
      <c r="I290" s="57">
        <f t="array" ref="I290">INDEX('F2. Fossil fuel production'!$E$7:$N$30,MATCH($B290&amp;$C290,'F2. Fossil fuel production'!$B$7:$B$30&amp;'F2. Fossil fuel production'!$C$7:$C$30,0),MATCH(I$279,'F2. Fossil fuel production'!$E$6:$N$6,0))</f>
        <v>3749.6720380459337</v>
      </c>
    </row>
    <row r="291" spans="1:9" outlineLevel="1" x14ac:dyDescent="0.3">
      <c r="A291" s="39" t="s">
        <v>67</v>
      </c>
      <c r="B291" s="543" t="str">
        <f t="shared" si="18"/>
        <v>2DS central</v>
      </c>
      <c r="C291" s="39" t="s">
        <v>107</v>
      </c>
      <c r="D291" s="39" t="s">
        <v>108</v>
      </c>
      <c r="E291" s="57">
        <f t="array" ref="E291">INDEX('F2. Fossil fuel production'!$E$7:$N$30,MATCH($B291&amp;$C291,'F2. Fossil fuel production'!$B$7:$B$30&amp;'F2. Fossil fuel production'!$C$7:$C$30,0),MATCH(E$279,'F2. Fossil fuel production'!$E$6:$N$6,0))</f>
        <v>3620.55</v>
      </c>
      <c r="F291" s="57">
        <f t="array" ref="F291">INDEX('F2. Fossil fuel production'!$E$7:$N$30,MATCH($B291&amp;$C291,'F2. Fossil fuel production'!$B$7:$B$30&amp;'F2. Fossil fuel production'!$C$7:$C$30,0),MATCH(F$279,'F2. Fossil fuel production'!$E$6:$N$6,0))</f>
        <v>3981.3777777777777</v>
      </c>
      <c r="G291" s="57">
        <f t="array" ref="G291">INDEX('F2. Fossil fuel production'!$E$7:$N$30,MATCH($B291&amp;$C291,'F2. Fossil fuel production'!$B$7:$B$30&amp;'F2. Fossil fuel production'!$C$7:$C$30,0),MATCH(G$279,'F2. Fossil fuel production'!$E$6:$N$6,0))</f>
        <v>5764.3431428101776</v>
      </c>
      <c r="H291" s="57">
        <f t="array" ref="H291">INDEX('F2. Fossil fuel production'!$E$7:$N$30,MATCH($B291&amp;$C291,'F2. Fossil fuel production'!$B$7:$B$30&amp;'F2. Fossil fuel production'!$C$7:$C$30,0),MATCH(H$279,'F2. Fossil fuel production'!$E$6:$N$6,0))</f>
        <v>5059.6911532699323</v>
      </c>
      <c r="I291" s="57">
        <f t="array" ref="I291">INDEX('F2. Fossil fuel production'!$E$7:$N$30,MATCH($B291&amp;$C291,'F2. Fossil fuel production'!$B$7:$B$30&amp;'F2. Fossil fuel production'!$C$7:$C$30,0),MATCH(I$279,'F2. Fossil fuel production'!$E$6:$N$6,0))</f>
        <v>3845.4085402290802</v>
      </c>
    </row>
    <row r="292" spans="1:9" outlineLevel="1" x14ac:dyDescent="0.3">
      <c r="A292" s="39" t="s">
        <v>66</v>
      </c>
      <c r="B292" s="543" t="str">
        <f t="shared" si="18"/>
        <v>2DS delayed</v>
      </c>
      <c r="C292" s="39" t="s">
        <v>107</v>
      </c>
      <c r="D292" s="39" t="s">
        <v>108</v>
      </c>
      <c r="E292" s="57">
        <f t="array" ref="E292">INDEX('F2. Fossil fuel production'!$E$7:$N$30,MATCH($B292&amp;$C292,'F2. Fossil fuel production'!$B$7:$B$30&amp;'F2. Fossil fuel production'!$C$7:$C$30,0),MATCH(E$279,'F2. Fossil fuel production'!$E$6:$N$6,0))</f>
        <v>3620.55</v>
      </c>
      <c r="F292" s="57">
        <f t="array" ref="F292">INDEX('F2. Fossil fuel production'!$E$7:$N$30,MATCH($B292&amp;$C292,'F2. Fossil fuel production'!$B$7:$B$30&amp;'F2. Fossil fuel production'!$C$7:$C$30,0),MATCH(F$279,'F2. Fossil fuel production'!$E$6:$N$6,0))</f>
        <v>3981.3777777777777</v>
      </c>
      <c r="G292" s="57">
        <f t="array" ref="G292">INDEX('F2. Fossil fuel production'!$E$7:$N$30,MATCH($B292&amp;$C292,'F2. Fossil fuel production'!$B$7:$B$30&amp;'F2. Fossil fuel production'!$C$7:$C$30,0),MATCH(G$279,'F2. Fossil fuel production'!$E$6:$N$6,0))</f>
        <v>4719.79</v>
      </c>
      <c r="H292" s="57">
        <f t="array" ref="H292">INDEX('F2. Fossil fuel production'!$E$7:$N$30,MATCH($B292&amp;$C292,'F2. Fossil fuel production'!$B$7:$B$30&amp;'F2. Fossil fuel production'!$C$7:$C$30,0),MATCH(H$279,'F2. Fossil fuel production'!$E$6:$N$6,0))</f>
        <v>4381.5682326457945</v>
      </c>
      <c r="I292" s="57">
        <f t="array" ref="I292">INDEX('F2. Fossil fuel production'!$E$7:$N$30,MATCH($B292&amp;$C292,'F2. Fossil fuel production'!$B$7:$B$30&amp;'F2. Fossil fuel production'!$C$7:$C$30,0),MATCH(I$279,'F2. Fossil fuel production'!$E$6:$N$6,0))</f>
        <v>3359.5568562879985</v>
      </c>
    </row>
    <row r="293" spans="1:9" outlineLevel="1" x14ac:dyDescent="0.3">
      <c r="A293" s="39" t="s">
        <v>68</v>
      </c>
      <c r="B293" s="543" t="str">
        <f t="shared" si="18"/>
        <v>B2DS central</v>
      </c>
      <c r="C293" s="39" t="s">
        <v>107</v>
      </c>
      <c r="D293" s="39" t="s">
        <v>108</v>
      </c>
      <c r="E293" s="57">
        <f t="array" ref="E293">INDEX('F2. Fossil fuel production'!$E$7:$N$30,MATCH($B293&amp;$C293,'F2. Fossil fuel production'!$B$7:$B$30&amp;'F2. Fossil fuel production'!$C$7:$C$30,0),MATCH(E$279,'F2. Fossil fuel production'!$E$6:$N$6,0))</f>
        <v>3620.55</v>
      </c>
      <c r="F293" s="57">
        <f t="array" ref="F293">INDEX('F2. Fossil fuel production'!$E$7:$N$30,MATCH($B293&amp;$C293,'F2. Fossil fuel production'!$B$7:$B$30&amp;'F2. Fossil fuel production'!$C$7:$C$30,0),MATCH(F$279,'F2. Fossil fuel production'!$E$6:$N$6,0))</f>
        <v>3981.3777777777777</v>
      </c>
      <c r="G293" s="57">
        <f t="array" ref="G293">INDEX('F2. Fossil fuel production'!$E$7:$N$30,MATCH($B293&amp;$C293,'F2. Fossil fuel production'!$B$7:$B$30&amp;'F2. Fossil fuel production'!$C$7:$C$30,0),MATCH(G$279,'F2. Fossil fuel production'!$E$6:$N$6,0))</f>
        <v>5204.2596434858415</v>
      </c>
      <c r="H293" s="57">
        <f t="array" ref="H293">INDEX('F2. Fossil fuel production'!$E$7:$N$30,MATCH($B293&amp;$C293,'F2. Fossil fuel production'!$B$7:$B$30&amp;'F2. Fossil fuel production'!$C$7:$C$30,0),MATCH(H$279,'F2. Fossil fuel production'!$E$6:$N$6,0))</f>
        <v>3736.5794048989492</v>
      </c>
      <c r="I293" s="57">
        <f t="array" ref="I293">INDEX('F2. Fossil fuel production'!$E$7:$N$30,MATCH($B293&amp;$C293,'F2. Fossil fuel production'!$B$7:$B$30&amp;'F2. Fossil fuel production'!$C$7:$C$30,0),MATCH(I$279,'F2. Fossil fuel production'!$E$6:$N$6,0))</f>
        <v>3134.2348743832536</v>
      </c>
    </row>
    <row r="294" spans="1:9" outlineLevel="1" x14ac:dyDescent="0.3">
      <c r="A294" s="39" t="s">
        <v>62</v>
      </c>
      <c r="B294" s="543" t="str">
        <f t="shared" si="18"/>
        <v>WEO BAU</v>
      </c>
      <c r="C294" s="39" t="s">
        <v>109</v>
      </c>
      <c r="D294" s="39" t="s">
        <v>110</v>
      </c>
      <c r="E294" s="57">
        <f t="array" ref="E294">INDEX('F2. Fossil fuel production'!$E$7:$N$30,MATCH($B294&amp;$C294,'F2. Fossil fuel production'!$B$7:$B$30&amp;'F2. Fossil fuel production'!$C$7:$C$30,0),MATCH(E$279,'F2. Fossil fuel production'!$E$6:$N$6,0))</f>
        <v>5488.25</v>
      </c>
      <c r="F294" s="57">
        <f t="array" ref="F294">INDEX('F2. Fossil fuel production'!$E$7:$N$30,MATCH($B294&amp;$C294,'F2. Fossil fuel production'!$B$7:$B$30&amp;'F2. Fossil fuel production'!$C$7:$C$30,0),MATCH(F$279,'F2. Fossil fuel production'!$E$6:$N$6,0))</f>
        <v>5745</v>
      </c>
      <c r="G294" s="57">
        <f t="array" ref="G294">INDEX('F2. Fossil fuel production'!$E$7:$N$30,MATCH($B294&amp;$C294,'F2. Fossil fuel production'!$B$7:$B$30&amp;'F2. Fossil fuel production'!$C$7:$C$30,0),MATCH(G$279,'F2. Fossil fuel production'!$E$6:$N$6,0))</f>
        <v>6375.4</v>
      </c>
      <c r="H294" s="57">
        <f t="array" ref="H294">INDEX('F2. Fossil fuel production'!$E$7:$N$30,MATCH($B294&amp;$C294,'F2. Fossil fuel production'!$B$7:$B$30&amp;'F2. Fossil fuel production'!$C$7:$C$30,0),MATCH(H$279,'F2. Fossil fuel production'!$E$6:$N$6,0))</f>
        <v>7207.77</v>
      </c>
      <c r="I294" s="57">
        <f t="array" ref="I294">INDEX('F2. Fossil fuel production'!$E$7:$N$30,MATCH($B294&amp;$C294,'F2. Fossil fuel production'!$B$7:$B$30&amp;'F2. Fossil fuel production'!$C$7:$C$30,0),MATCH(I$279,'F2. Fossil fuel production'!$E$6:$N$6,0))</f>
        <v>8040.1400000000012</v>
      </c>
    </row>
    <row r="295" spans="1:9" outlineLevel="1" x14ac:dyDescent="0.3">
      <c r="A295" s="39" t="s">
        <v>63</v>
      </c>
      <c r="B295" s="543" t="str">
        <f t="shared" si="18"/>
        <v>2DS high renewables</v>
      </c>
      <c r="C295" s="39" t="s">
        <v>109</v>
      </c>
      <c r="D295" s="39" t="s">
        <v>110</v>
      </c>
      <c r="E295" s="57">
        <f t="array" ref="E295">INDEX('F2. Fossil fuel production'!$E$7:$N$30,MATCH($B295&amp;$C295,'F2. Fossil fuel production'!$B$7:$B$30&amp;'F2. Fossil fuel production'!$C$7:$C$30,0),MATCH(E$279,'F2. Fossil fuel production'!$E$6:$N$6,0))</f>
        <v>5488.25</v>
      </c>
      <c r="F295" s="57">
        <f t="array" ref="F295">INDEX('F2. Fossil fuel production'!$E$7:$N$30,MATCH($B295&amp;$C295,'F2. Fossil fuel production'!$B$7:$B$30&amp;'F2. Fossil fuel production'!$C$7:$C$30,0),MATCH(F$279,'F2. Fossil fuel production'!$E$6:$N$6,0))</f>
        <v>5745</v>
      </c>
      <c r="G295" s="57">
        <f t="array" ref="G295">INDEX('F2. Fossil fuel production'!$E$7:$N$30,MATCH($B295&amp;$C295,'F2. Fossil fuel production'!$B$7:$B$30&amp;'F2. Fossil fuel production'!$C$7:$C$30,0),MATCH(G$279,'F2. Fossil fuel production'!$E$6:$N$6,0))</f>
        <v>1169.5436623794421</v>
      </c>
      <c r="H295" s="57">
        <f t="array" ref="H295">INDEX('F2. Fossil fuel production'!$E$7:$N$30,MATCH($B295&amp;$C295,'F2. Fossil fuel production'!$B$7:$B$30&amp;'F2. Fossil fuel production'!$C$7:$C$30,0),MATCH(H$279,'F2. Fossil fuel production'!$E$6:$N$6,0))</f>
        <v>1274.8109041916391</v>
      </c>
      <c r="I295" s="57">
        <f t="array" ref="I295">INDEX('F2. Fossil fuel production'!$E$7:$N$30,MATCH($B295&amp;$C295,'F2. Fossil fuel production'!$B$7:$B$30&amp;'F2. Fossil fuel production'!$C$7:$C$30,0),MATCH(I$279,'F2. Fossil fuel production'!$E$6:$N$6,0))</f>
        <v>2255.8067742792609</v>
      </c>
    </row>
    <row r="296" spans="1:9" outlineLevel="1" x14ac:dyDescent="0.3">
      <c r="A296" s="39" t="s">
        <v>64</v>
      </c>
      <c r="B296" s="543" t="str">
        <f t="shared" si="18"/>
        <v>2DS high CCS</v>
      </c>
      <c r="C296" s="39" t="s">
        <v>109</v>
      </c>
      <c r="D296" s="39" t="s">
        <v>110</v>
      </c>
      <c r="E296" s="57">
        <f t="array" ref="E296">INDEX('F2. Fossil fuel production'!$E$7:$N$30,MATCH($B296&amp;$C296,'F2. Fossil fuel production'!$B$7:$B$30&amp;'F2. Fossil fuel production'!$C$7:$C$30,0),MATCH(E$279,'F2. Fossil fuel production'!$E$6:$N$6,0))</f>
        <v>5488.25</v>
      </c>
      <c r="F296" s="57">
        <f t="array" ref="F296">INDEX('F2. Fossil fuel production'!$E$7:$N$30,MATCH($B296&amp;$C296,'F2. Fossil fuel production'!$B$7:$B$30&amp;'F2. Fossil fuel production'!$C$7:$C$30,0),MATCH(F$279,'F2. Fossil fuel production'!$E$6:$N$6,0))</f>
        <v>5745</v>
      </c>
      <c r="G296" s="57">
        <f t="array" ref="G296">INDEX('F2. Fossil fuel production'!$E$7:$N$30,MATCH($B296&amp;$C296,'F2. Fossil fuel production'!$B$7:$B$30&amp;'F2. Fossil fuel production'!$C$7:$C$30,0),MATCH(G$279,'F2. Fossil fuel production'!$E$6:$N$6,0))</f>
        <v>2233.3422280115624</v>
      </c>
      <c r="H296" s="57">
        <f t="array" ref="H296">INDEX('F2. Fossil fuel production'!$E$7:$N$30,MATCH($B296&amp;$C296,'F2. Fossil fuel production'!$B$7:$B$30&amp;'F2. Fossil fuel production'!$C$7:$C$30,0),MATCH(H$279,'F2. Fossil fuel production'!$E$6:$N$6,0))</f>
        <v>1393.8684816836897</v>
      </c>
      <c r="I296" s="57">
        <f t="array" ref="I296">INDEX('F2. Fossil fuel production'!$E$7:$N$30,MATCH($B296&amp;$C296,'F2. Fossil fuel production'!$B$7:$B$30&amp;'F2. Fossil fuel production'!$C$7:$C$30,0),MATCH(I$279,'F2. Fossil fuel production'!$E$6:$N$6,0))</f>
        <v>2337.4109202026557</v>
      </c>
    </row>
    <row r="297" spans="1:9" outlineLevel="1" x14ac:dyDescent="0.3">
      <c r="A297" s="39" t="s">
        <v>65</v>
      </c>
      <c r="B297" s="543" t="str">
        <f t="shared" si="18"/>
        <v>2DS high efficiency</v>
      </c>
      <c r="C297" s="39" t="s">
        <v>109</v>
      </c>
      <c r="D297" s="39" t="s">
        <v>110</v>
      </c>
      <c r="E297" s="57">
        <f t="array" ref="E297">INDEX('F2. Fossil fuel production'!$E$7:$N$30,MATCH($B297&amp;$C297,'F2. Fossil fuel production'!$B$7:$B$30&amp;'F2. Fossil fuel production'!$C$7:$C$30,0),MATCH(E$279,'F2. Fossil fuel production'!$E$6:$N$6,0))</f>
        <v>5488.25</v>
      </c>
      <c r="F297" s="57">
        <f t="array" ref="F297">INDEX('F2. Fossil fuel production'!$E$7:$N$30,MATCH($B297&amp;$C297,'F2. Fossil fuel production'!$B$7:$B$30&amp;'F2. Fossil fuel production'!$C$7:$C$30,0),MATCH(F$279,'F2. Fossil fuel production'!$E$6:$N$6,0))</f>
        <v>5745</v>
      </c>
      <c r="G297" s="57">
        <f t="array" ref="G297">INDEX('F2. Fossil fuel production'!$E$7:$N$30,MATCH($B297&amp;$C297,'F2. Fossil fuel production'!$B$7:$B$30&amp;'F2. Fossil fuel production'!$C$7:$C$30,0),MATCH(G$279,'F2. Fossil fuel production'!$E$6:$N$6,0))</f>
        <v>1137.707106168275</v>
      </c>
      <c r="H297" s="57">
        <f t="array" ref="H297">INDEX('F2. Fossil fuel production'!$E$7:$N$30,MATCH($B297&amp;$C297,'F2. Fossil fuel production'!$B$7:$B$30&amp;'F2. Fossil fuel production'!$C$7:$C$30,0),MATCH(H$279,'F2. Fossil fuel production'!$E$6:$N$6,0))</f>
        <v>1343.5506242861825</v>
      </c>
      <c r="I297" s="57">
        <f t="array" ref="I297">INDEX('F2. Fossil fuel production'!$E$7:$N$30,MATCH($B297&amp;$C297,'F2. Fossil fuel production'!$B$7:$B$30&amp;'F2. Fossil fuel production'!$C$7:$C$30,0),MATCH(I$279,'F2. Fossil fuel production'!$E$6:$N$6,0))</f>
        <v>1829.6578322234641</v>
      </c>
    </row>
    <row r="298" spans="1:9" outlineLevel="1" x14ac:dyDescent="0.3">
      <c r="A298" s="39" t="s">
        <v>67</v>
      </c>
      <c r="B298" s="543" t="str">
        <f t="shared" si="18"/>
        <v>2DS central</v>
      </c>
      <c r="C298" s="39" t="s">
        <v>109</v>
      </c>
      <c r="D298" s="39" t="s">
        <v>110</v>
      </c>
      <c r="E298" s="57">
        <f t="array" ref="E298">INDEX('F2. Fossil fuel production'!$E$7:$N$30,MATCH($B298&amp;$C298,'F2. Fossil fuel production'!$B$7:$B$30&amp;'F2. Fossil fuel production'!$C$7:$C$30,0),MATCH(E$279,'F2. Fossil fuel production'!$E$6:$N$6,0))</f>
        <v>5488.25</v>
      </c>
      <c r="F298" s="57">
        <f t="array" ref="F298">INDEX('F2. Fossil fuel production'!$E$7:$N$30,MATCH($B298&amp;$C298,'F2. Fossil fuel production'!$B$7:$B$30&amp;'F2. Fossil fuel production'!$C$7:$C$30,0),MATCH(F$279,'F2. Fossil fuel production'!$E$6:$N$6,0))</f>
        <v>5745</v>
      </c>
      <c r="G298" s="57">
        <f t="array" ref="G298">INDEX('F2. Fossil fuel production'!$E$7:$N$30,MATCH($B298&amp;$C298,'F2. Fossil fuel production'!$B$7:$B$30&amp;'F2. Fossil fuel production'!$C$7:$C$30,0),MATCH(G$279,'F2. Fossil fuel production'!$E$6:$N$6,0))</f>
        <v>1144.3803298356693</v>
      </c>
      <c r="H298" s="57">
        <f t="array" ref="H298">INDEX('F2. Fossil fuel production'!$E$7:$N$30,MATCH($B298&amp;$C298,'F2. Fossil fuel production'!$B$7:$B$30&amp;'F2. Fossil fuel production'!$C$7:$C$30,0),MATCH(H$279,'F2. Fossil fuel production'!$E$6:$N$6,0))</f>
        <v>1335.5468609531083</v>
      </c>
      <c r="I298" s="57">
        <f t="array" ref="I298">INDEX('F2. Fossil fuel production'!$E$7:$N$30,MATCH($B298&amp;$C298,'F2. Fossil fuel production'!$B$7:$B$30&amp;'F2. Fossil fuel production'!$C$7:$C$30,0),MATCH(I$279,'F2. Fossil fuel production'!$E$6:$N$6,0))</f>
        <v>2297.7234626662748</v>
      </c>
    </row>
    <row r="299" spans="1:9" outlineLevel="1" x14ac:dyDescent="0.3">
      <c r="A299" s="39" t="s">
        <v>66</v>
      </c>
      <c r="B299" s="543" t="str">
        <f t="shared" si="18"/>
        <v>2DS delayed</v>
      </c>
      <c r="C299" s="39" t="s">
        <v>109</v>
      </c>
      <c r="D299" s="39" t="s">
        <v>110</v>
      </c>
      <c r="E299" s="57">
        <f t="array" ref="E299">INDEX('F2. Fossil fuel production'!$E$7:$N$30,MATCH($B299&amp;$C299,'F2. Fossil fuel production'!$B$7:$B$30&amp;'F2. Fossil fuel production'!$C$7:$C$30,0),MATCH(E$279,'F2. Fossil fuel production'!$E$6:$N$6,0))</f>
        <v>5488.25</v>
      </c>
      <c r="F299" s="57">
        <f t="array" ref="F299">INDEX('F2. Fossil fuel production'!$E$7:$N$30,MATCH($B299&amp;$C299,'F2. Fossil fuel production'!$B$7:$B$30&amp;'F2. Fossil fuel production'!$C$7:$C$30,0),MATCH(F$279,'F2. Fossil fuel production'!$E$6:$N$6,0))</f>
        <v>5745</v>
      </c>
      <c r="G299" s="57">
        <f t="array" ref="G299">INDEX('F2. Fossil fuel production'!$E$7:$N$30,MATCH($B299&amp;$C299,'F2. Fossil fuel production'!$B$7:$B$30&amp;'F2. Fossil fuel production'!$C$7:$C$30,0),MATCH(G$279,'F2. Fossil fuel production'!$E$6:$N$6,0))</f>
        <v>6375.4</v>
      </c>
      <c r="H299" s="57">
        <f t="array" ref="H299">INDEX('F2. Fossil fuel production'!$E$7:$N$30,MATCH($B299&amp;$C299,'F2. Fossil fuel production'!$B$7:$B$30&amp;'F2. Fossil fuel production'!$C$7:$C$30,0),MATCH(H$279,'F2. Fossil fuel production'!$E$6:$N$6,0))</f>
        <v>2104.1613649407118</v>
      </c>
      <c r="I299" s="57">
        <f t="array" ref="I299">INDEX('F2. Fossil fuel production'!$E$7:$N$30,MATCH($B299&amp;$C299,'F2. Fossil fuel production'!$B$7:$B$30&amp;'F2. Fossil fuel production'!$C$7:$C$30,0),MATCH(I$279,'F2. Fossil fuel production'!$E$6:$N$6,0))</f>
        <v>2206.4042680940884</v>
      </c>
    </row>
    <row r="300" spans="1:9" outlineLevel="1" x14ac:dyDescent="0.3">
      <c r="A300" s="39" t="s">
        <v>68</v>
      </c>
      <c r="B300" s="543" t="str">
        <f t="shared" si="18"/>
        <v>B2DS central</v>
      </c>
      <c r="C300" s="39" t="s">
        <v>109</v>
      </c>
      <c r="D300" s="39" t="s">
        <v>110</v>
      </c>
      <c r="E300" s="57">
        <f t="array" ref="E300">INDEX('F2. Fossil fuel production'!$E$7:$N$30,MATCH($B300&amp;$C300,'F2. Fossil fuel production'!$B$7:$B$30&amp;'F2. Fossil fuel production'!$C$7:$C$30,0),MATCH(E$279,'F2. Fossil fuel production'!$E$6:$N$6,0))</f>
        <v>5488.25</v>
      </c>
      <c r="F300" s="57">
        <f t="array" ref="F300">INDEX('F2. Fossil fuel production'!$E$7:$N$30,MATCH($B300&amp;$C300,'F2. Fossil fuel production'!$B$7:$B$30&amp;'F2. Fossil fuel production'!$C$7:$C$30,0),MATCH(F$279,'F2. Fossil fuel production'!$E$6:$N$6,0))</f>
        <v>5745</v>
      </c>
      <c r="G300" s="57">
        <f t="array" ref="G300">INDEX('F2. Fossil fuel production'!$E$7:$N$30,MATCH($B300&amp;$C300,'F2. Fossil fuel production'!$B$7:$B$30&amp;'F2. Fossil fuel production'!$C$7:$C$30,0),MATCH(G$279,'F2. Fossil fuel production'!$E$6:$N$6,0))</f>
        <v>1045.826300749231</v>
      </c>
      <c r="H300" s="57">
        <f t="array" ref="H300">INDEX('F2. Fossil fuel production'!$E$7:$N$30,MATCH($B300&amp;$C300,'F2. Fossil fuel production'!$B$7:$B$30&amp;'F2. Fossil fuel production'!$C$7:$C$30,0),MATCH(H$279,'F2. Fossil fuel production'!$E$6:$N$6,0))</f>
        <v>1820.5798230945525</v>
      </c>
      <c r="I300" s="57">
        <f t="array" ref="I300">INDEX('F2. Fossil fuel production'!$E$7:$N$30,MATCH($B300&amp;$C300,'F2. Fossil fuel production'!$B$7:$B$30&amp;'F2. Fossil fuel production'!$C$7:$C$30,0),MATCH(I$279,'F2. Fossil fuel production'!$E$6:$N$6,0))</f>
        <v>1792.4580146769201</v>
      </c>
    </row>
    <row r="301" spans="1:9" ht="15" thickBot="1" x14ac:dyDescent="0.35"/>
    <row r="302" spans="1:9" s="537" customFormat="1" ht="15" outlineLevel="1" thickBot="1" x14ac:dyDescent="0.35">
      <c r="A302" s="536" t="s">
        <v>111</v>
      </c>
    </row>
    <row r="303" spans="1:9" outlineLevel="1" x14ac:dyDescent="0.3"/>
    <row r="304" spans="1:9" outlineLevel="1" x14ac:dyDescent="0.3">
      <c r="A304" s="39" t="s">
        <v>56</v>
      </c>
      <c r="B304" s="39" t="s">
        <v>103</v>
      </c>
      <c r="C304" s="39" t="s">
        <v>21</v>
      </c>
      <c r="D304" s="39" t="s">
        <v>24</v>
      </c>
      <c r="E304" s="39">
        <v>2050</v>
      </c>
    </row>
    <row r="305" spans="1:5" outlineLevel="1" x14ac:dyDescent="0.3">
      <c r="A305" s="39" t="s">
        <v>62</v>
      </c>
      <c r="B305" s="39" t="s">
        <v>112</v>
      </c>
      <c r="C305" s="39" t="s">
        <v>113</v>
      </c>
      <c r="D305" s="39" t="s">
        <v>114</v>
      </c>
      <c r="E305" s="57">
        <f t="array" ref="E305">INDEX('F3. Total renewable capacity'!$E$7:$N$42,MATCH($B305&amp;$C305,'F3. Total renewable capacity'!$B$7:$B$42&amp;'F3. Total renewable capacity'!$C$7:$C$42,0),MATCH(E$304,'F3. Total renewable capacity'!$E$6:$N$6,0))</f>
        <v>5768.9610000000002</v>
      </c>
    </row>
    <row r="306" spans="1:5" outlineLevel="1" x14ac:dyDescent="0.3">
      <c r="A306" s="39" t="s">
        <v>63</v>
      </c>
      <c r="B306" s="39" t="str">
        <f>A306</f>
        <v>2DS high renewables</v>
      </c>
      <c r="C306" s="39" t="s">
        <v>113</v>
      </c>
      <c r="D306" s="39" t="s">
        <v>114</v>
      </c>
      <c r="E306" s="57">
        <f t="array" ref="E306">INDEX('F3. Total renewable capacity'!$E$7:$N$42,MATCH($B306&amp;$C306,'F3. Total renewable capacity'!$B$7:$B$42&amp;'F3. Total renewable capacity'!$C$7:$C$42,0),MATCH(E$304,'F3. Total renewable capacity'!$E$6:$N$6,0))</f>
        <v>21896.199242979124</v>
      </c>
    </row>
    <row r="307" spans="1:5" outlineLevel="1" x14ac:dyDescent="0.3">
      <c r="A307" s="39" t="s">
        <v>64</v>
      </c>
      <c r="B307" s="39" t="str">
        <f t="shared" ref="B307:B311" si="19">A307</f>
        <v>2DS high CCS</v>
      </c>
      <c r="C307" s="39" t="s">
        <v>113</v>
      </c>
      <c r="D307" s="39" t="s">
        <v>114</v>
      </c>
      <c r="E307" s="57">
        <f t="array" ref="E307">INDEX('F3. Total renewable capacity'!$E$7:$N$42,MATCH($B307&amp;$C307,'F3. Total renewable capacity'!$B$7:$B$42&amp;'F3. Total renewable capacity'!$C$7:$C$42,0),MATCH(E$304,'F3. Total renewable capacity'!$E$6:$N$6,0))</f>
        <v>8982.9675784680803</v>
      </c>
    </row>
    <row r="308" spans="1:5" outlineLevel="1" x14ac:dyDescent="0.3">
      <c r="A308" s="39" t="s">
        <v>65</v>
      </c>
      <c r="B308" s="39" t="str">
        <f t="shared" si="19"/>
        <v>2DS high efficiency</v>
      </c>
      <c r="C308" s="39" t="s">
        <v>113</v>
      </c>
      <c r="D308" s="39" t="s">
        <v>114</v>
      </c>
      <c r="E308" s="57">
        <f t="array" ref="E308">INDEX('F3. Total renewable capacity'!$E$7:$N$42,MATCH($B308&amp;$C308,'F3. Total renewable capacity'!$B$7:$B$42&amp;'F3. Total renewable capacity'!$C$7:$C$42,0),MATCH(E$304,'F3. Total renewable capacity'!$E$6:$N$6,0))</f>
        <v>9260.5862176208429</v>
      </c>
    </row>
    <row r="309" spans="1:5" outlineLevel="1" x14ac:dyDescent="0.3">
      <c r="A309" s="39" t="s">
        <v>67</v>
      </c>
      <c r="B309" s="39" t="str">
        <f t="shared" si="19"/>
        <v>2DS central</v>
      </c>
      <c r="C309" s="39" t="s">
        <v>113</v>
      </c>
      <c r="D309" s="39" t="s">
        <v>114</v>
      </c>
      <c r="E309" s="57">
        <f t="array" ref="E309">INDEX('F3. Total renewable capacity'!$E$7:$N$42,MATCH($B309&amp;$C309,'F3. Total renewable capacity'!$B$7:$B$42&amp;'F3. Total renewable capacity'!$C$7:$C$42,0),MATCH(E$304,'F3. Total renewable capacity'!$E$6:$N$6,0))</f>
        <v>16938.383975469671</v>
      </c>
    </row>
    <row r="310" spans="1:5" outlineLevel="1" x14ac:dyDescent="0.3">
      <c r="A310" s="39" t="s">
        <v>66</v>
      </c>
      <c r="B310" s="39" t="str">
        <f t="shared" si="19"/>
        <v>2DS delayed</v>
      </c>
      <c r="C310" s="39" t="s">
        <v>113</v>
      </c>
      <c r="D310" s="39" t="s">
        <v>114</v>
      </c>
      <c r="E310" s="57">
        <f t="array" ref="E310">INDEX('F3. Total renewable capacity'!$E$7:$N$42,MATCH($B310&amp;$C310,'F3. Total renewable capacity'!$B$7:$B$42&amp;'F3. Total renewable capacity'!$C$7:$C$42,0),MATCH(E$304,'F3. Total renewable capacity'!$E$6:$N$6,0))</f>
        <v>14928.00848244999</v>
      </c>
    </row>
    <row r="311" spans="1:5" x14ac:dyDescent="0.3">
      <c r="A311" s="39" t="s">
        <v>68</v>
      </c>
      <c r="B311" s="39" t="str">
        <f t="shared" si="19"/>
        <v>B2DS central</v>
      </c>
      <c r="C311" s="39" t="s">
        <v>113</v>
      </c>
      <c r="D311" s="39" t="s">
        <v>114</v>
      </c>
      <c r="E311" s="57">
        <f t="array" ref="E311">INDEX('F3. Total renewable capacity'!$E$7:$N$42,MATCH($B311&amp;$C311,'F3. Total renewable capacity'!$B$7:$B$42&amp;'F3. Total renewable capacity'!$C$7:$C$42,0),MATCH(E$304,'F3. Total renewable capacity'!$E$6:$N$6,0))</f>
        <v>18593.597494934729</v>
      </c>
    </row>
    <row r="312" spans="1:5" ht="15" thickBot="1" x14ac:dyDescent="0.35"/>
    <row r="313" spans="1:5" s="537" customFormat="1" ht="15" outlineLevel="1" thickBot="1" x14ac:dyDescent="0.35">
      <c r="A313" s="536" t="s">
        <v>115</v>
      </c>
    </row>
    <row r="314" spans="1:5" outlineLevel="1" x14ac:dyDescent="0.3"/>
    <row r="315" spans="1:5" outlineLevel="1" x14ac:dyDescent="0.3">
      <c r="A315" s="39" t="s">
        <v>56</v>
      </c>
      <c r="B315" s="39" t="s">
        <v>103</v>
      </c>
      <c r="C315" s="39" t="s">
        <v>24</v>
      </c>
      <c r="D315" s="39">
        <v>2050</v>
      </c>
    </row>
    <row r="316" spans="1:5" outlineLevel="1" x14ac:dyDescent="0.3">
      <c r="A316" s="39" t="s">
        <v>62</v>
      </c>
      <c r="B316" s="39" t="s">
        <v>116</v>
      </c>
      <c r="C316" s="39" t="s">
        <v>117</v>
      </c>
      <c r="D316" s="57">
        <f>INDEX('F4. New EV capacity'!$C$21:$H$28,MATCH($B316,'F4. New EV capacity'!$B$21:$B$28,0),MATCH(D$315,'F4. New EV capacity'!$C$20:$H$20,0))</f>
        <v>44.53860640301307</v>
      </c>
    </row>
    <row r="317" spans="1:5" outlineLevel="1" x14ac:dyDescent="0.3">
      <c r="A317" s="39" t="s">
        <v>63</v>
      </c>
      <c r="B317" s="39" t="str">
        <f>A317</f>
        <v>2DS high renewables</v>
      </c>
      <c r="C317" s="39" t="s">
        <v>117</v>
      </c>
      <c r="D317" s="57">
        <f>INDEX('F4. New EV capacity'!$C$21:$H$28,MATCH($B317,'F4. New EV capacity'!$B$21:$B$28,0),MATCH(D$315,'F4. New EV capacity'!$C$20:$H$20,0))</f>
        <v>100.82678969208756</v>
      </c>
    </row>
    <row r="318" spans="1:5" outlineLevel="1" x14ac:dyDescent="0.3">
      <c r="A318" s="39" t="s">
        <v>64</v>
      </c>
      <c r="B318" s="39" t="str">
        <f t="shared" ref="B318:B322" si="20">A318</f>
        <v>2DS high CCS</v>
      </c>
      <c r="C318" s="39" t="s">
        <v>117</v>
      </c>
      <c r="D318" s="57">
        <f>INDEX('F4. New EV capacity'!$C$21:$H$28,MATCH($B318,'F4. New EV capacity'!$B$21:$B$28,0),MATCH(D$315,'F4. New EV capacity'!$C$20:$H$20,0))</f>
        <v>101.79320086984981</v>
      </c>
    </row>
    <row r="319" spans="1:5" outlineLevel="1" x14ac:dyDescent="0.3">
      <c r="A319" s="39" t="s">
        <v>65</v>
      </c>
      <c r="B319" s="39" t="str">
        <f t="shared" si="20"/>
        <v>2DS high efficiency</v>
      </c>
      <c r="C319" s="39" t="s">
        <v>117</v>
      </c>
      <c r="D319" s="57">
        <f>INDEX('F4. New EV capacity'!$C$21:$H$28,MATCH($B319,'F4. New EV capacity'!$B$21:$B$28,0),MATCH(D$315,'F4. New EV capacity'!$C$20:$H$20,0))</f>
        <v>76.362496787583325</v>
      </c>
    </row>
    <row r="320" spans="1:5" outlineLevel="1" x14ac:dyDescent="0.3">
      <c r="A320" s="39" t="s">
        <v>67</v>
      </c>
      <c r="B320" s="39" t="str">
        <f t="shared" si="20"/>
        <v>2DS central</v>
      </c>
      <c r="C320" s="39" t="s">
        <v>117</v>
      </c>
      <c r="D320" s="57">
        <f>INDEX('F4. New EV capacity'!$C$21:$H$28,MATCH($B320,'F4. New EV capacity'!$B$21:$B$28,0),MATCH(D$315,'F4. New EV capacity'!$C$20:$H$20,0))</f>
        <v>101.82483646927217</v>
      </c>
    </row>
    <row r="321" spans="1:4" outlineLevel="1" x14ac:dyDescent="0.3">
      <c r="A321" s="39" t="s">
        <v>66</v>
      </c>
      <c r="B321" s="39" t="str">
        <f t="shared" si="20"/>
        <v>2DS delayed</v>
      </c>
      <c r="C321" s="39" t="s">
        <v>117</v>
      </c>
      <c r="D321" s="57">
        <f>INDEX('F4. New EV capacity'!$C$21:$H$28,MATCH($B321,'F4. New EV capacity'!$B$21:$B$28,0),MATCH(D$315,'F4. New EV capacity'!$C$20:$H$20,0))</f>
        <v>102.39993663021578</v>
      </c>
    </row>
    <row r="322" spans="1:4" outlineLevel="1" x14ac:dyDescent="0.3">
      <c r="A322" s="39" t="s">
        <v>68</v>
      </c>
      <c r="B322" s="39" t="str">
        <f t="shared" si="20"/>
        <v>B2DS central</v>
      </c>
      <c r="C322" s="39" t="s">
        <v>117</v>
      </c>
      <c r="D322" s="57">
        <f>INDEX('F4. New EV capacity'!$C$21:$H$28,MATCH($B322,'F4. New EV capacity'!$B$21:$B$28,0),MATCH(D$315,'F4. New EV capacity'!$C$20:$H$20,0))</f>
        <v>102.73155781312647</v>
      </c>
    </row>
  </sheetData>
  <conditionalFormatting sqref="B22:E229 B20:XFD21 A230:E275 F29:Z275 K22:Z22 F22:J23 AG22:XFD275 F24:K28 R23:Z28 A1:XFD8 A9:G10 A276:XFD278 A279 C279:XFD300 A19:XFD19 A11:AK18 J10:AK10 J9:XFD9 A301:XFD314 A323:XFD1048576 A315:A322 C315:XFD322 AM10:XFD18">
    <cfRule type="expression" dxfId="206" priority="8">
      <formula>_xlfn.ISFORMULA(A1)</formula>
    </cfRule>
  </conditionalFormatting>
  <conditionalFormatting sqref="K23">
    <cfRule type="expression" dxfId="205" priority="6">
      <formula>_xlfn.ISFORMULA(K23)</formula>
    </cfRule>
  </conditionalFormatting>
  <conditionalFormatting sqref="L23:Q28">
    <cfRule type="expression" dxfId="204" priority="5">
      <formula>_xlfn.ISFORMULA(L23)</formula>
    </cfRule>
  </conditionalFormatting>
  <conditionalFormatting sqref="A280:A286">
    <cfRule type="expression" dxfId="203" priority="4">
      <formula>_xlfn.ISFORMULA(A280)</formula>
    </cfRule>
  </conditionalFormatting>
  <conditionalFormatting sqref="A287:A293">
    <cfRule type="expression" dxfId="202" priority="3">
      <formula>_xlfn.ISFORMULA(A287)</formula>
    </cfRule>
  </conditionalFormatting>
  <conditionalFormatting sqref="A294:A300">
    <cfRule type="expression" dxfId="201" priority="2">
      <formula>_xlfn.ISFORMULA(A294)</formula>
    </cfRule>
  </conditionalFormatting>
  <conditionalFormatting sqref="AL10:AL18">
    <cfRule type="expression" dxfId="200" priority="1">
      <formula>_xlfn.ISFORMULA(AL10)</formula>
    </cfRule>
  </conditionalFormatting>
  <dataValidations disablePrompts="1" count="5">
    <dataValidation type="list" allowBlank="1" showInputMessage="1" showErrorMessage="1" sqref="M28" xr:uid="{2B7E7A63-7DC4-40E2-8030-8D7FB5B20997}">
      <formula1>$AI$8:$AI$18</formula1>
    </dataValidation>
    <dataValidation type="list" allowBlank="1" showInputMessage="1" showErrorMessage="1" sqref="M27" xr:uid="{D86B5BAA-A68D-48C8-A431-D4B337536BB5}">
      <formula1>$AM$8:$AM$9</formula1>
    </dataValidation>
    <dataValidation type="list" allowBlank="1" showInputMessage="1" showErrorMessage="1" sqref="M26" xr:uid="{43E6AD1C-20E1-4EBB-B74D-212426EFB620}">
      <formula1>$AL$8:$AL$9</formula1>
    </dataValidation>
    <dataValidation type="list" allowBlank="1" showInputMessage="1" showErrorMessage="1" sqref="M25" xr:uid="{F841A2C6-1CB6-464E-9050-A76027EF076D}">
      <formula1>$AK$8:$AK$10</formula1>
    </dataValidation>
    <dataValidation type="list" allowBlank="1" showInputMessage="1" showErrorMessage="1" sqref="M24" xr:uid="{9A04FA98-C3A4-4877-9CC8-09E4ED677775}">
      <formula1>$AJ$8:$AJ$9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8119-019C-405E-990E-4F3F02A4BF68}">
  <sheetPr>
    <tabColor theme="6"/>
  </sheetPr>
  <dimension ref="A1:CE455"/>
  <sheetViews>
    <sheetView workbookViewId="0"/>
    <sheetView workbookViewId="1"/>
  </sheetViews>
  <sheetFormatPr defaultColWidth="8.77734375" defaultRowHeight="14.4" outlineLevelCol="1" x14ac:dyDescent="0.3"/>
  <cols>
    <col min="1" max="25" width="15.77734375" style="39" customWidth="1"/>
    <col min="26" max="26" width="8.77734375" style="39"/>
    <col min="27" max="32" width="8.77734375" style="39" hidden="1" customWidth="1" outlineLevel="1"/>
    <col min="33" max="33" width="8.77734375" style="39" collapsed="1"/>
    <col min="34" max="16384" width="8.77734375" style="39"/>
  </cols>
  <sheetData>
    <row r="1" spans="1:82" s="481" customFormat="1" ht="49.5" customHeight="1" x14ac:dyDescent="0.3">
      <c r="A1" s="481" t="s">
        <v>118</v>
      </c>
    </row>
    <row r="2" spans="1:82" s="33" customFormat="1" x14ac:dyDescent="0.3">
      <c r="A2" s="33" t="s">
        <v>42</v>
      </c>
      <c r="B2" s="33" t="s">
        <v>43</v>
      </c>
    </row>
    <row r="3" spans="1:82" s="33" customFormat="1" x14ac:dyDescent="0.3">
      <c r="A3" s="33" t="s">
        <v>44</v>
      </c>
      <c r="B3" s="33" t="s">
        <v>45</v>
      </c>
    </row>
    <row r="4" spans="1:82" s="33" customFormat="1" x14ac:dyDescent="0.3">
      <c r="A4" s="33" t="s">
        <v>46</v>
      </c>
      <c r="B4" s="33" t="s">
        <v>47</v>
      </c>
    </row>
    <row r="5" spans="1:82" ht="15" thickBot="1" x14ac:dyDescent="0.35"/>
    <row r="6" spans="1:82" x14ac:dyDescent="0.3">
      <c r="A6" s="484" t="s">
        <v>77</v>
      </c>
      <c r="B6" s="485"/>
      <c r="C6" s="483"/>
      <c r="AA6" s="39" t="s">
        <v>119</v>
      </c>
    </row>
    <row r="7" spans="1:82" ht="15" thickBot="1" x14ac:dyDescent="0.35">
      <c r="A7" s="486" t="s">
        <v>82</v>
      </c>
      <c r="B7" s="39" t="s">
        <v>83</v>
      </c>
      <c r="C7" s="487"/>
      <c r="AA7" s="39" t="s">
        <v>120</v>
      </c>
      <c r="AB7" s="39" t="s">
        <v>82</v>
      </c>
      <c r="AC7" s="39" t="s">
        <v>85</v>
      </c>
      <c r="AD7" s="39" t="s">
        <v>88</v>
      </c>
      <c r="AE7" s="39" t="s">
        <v>91</v>
      </c>
      <c r="AF7" s="39" t="s">
        <v>56</v>
      </c>
    </row>
    <row r="8" spans="1:82" x14ac:dyDescent="0.3">
      <c r="A8" s="486" t="s">
        <v>85</v>
      </c>
      <c r="B8" s="39" t="s">
        <v>86</v>
      </c>
      <c r="C8" s="487"/>
      <c r="AA8" s="39">
        <v>2020</v>
      </c>
      <c r="AB8" s="39" t="s">
        <v>121</v>
      </c>
      <c r="AC8" s="39" t="s">
        <v>121</v>
      </c>
      <c r="AD8" s="39" t="s">
        <v>89</v>
      </c>
      <c r="AE8" s="39" t="s">
        <v>89</v>
      </c>
      <c r="AF8" s="39" t="s">
        <v>122</v>
      </c>
      <c r="AH8" s="484" t="s">
        <v>123</v>
      </c>
      <c r="AI8" s="485"/>
      <c r="AJ8" s="485"/>
      <c r="AK8" s="485"/>
      <c r="AL8" s="485"/>
      <c r="AM8" s="485" t="s">
        <v>82</v>
      </c>
      <c r="AN8" s="485" t="s">
        <v>83</v>
      </c>
      <c r="AO8" s="485"/>
      <c r="AP8" s="485"/>
      <c r="AQ8" s="485"/>
      <c r="AR8" s="485"/>
      <c r="AS8" s="485"/>
      <c r="AT8" s="485"/>
      <c r="AU8" s="483"/>
      <c r="AW8" s="484" t="s">
        <v>124</v>
      </c>
      <c r="AX8" s="485"/>
      <c r="AY8" s="485"/>
      <c r="AZ8" s="485"/>
      <c r="BA8" s="485"/>
      <c r="BB8" s="485"/>
      <c r="BC8" s="485" t="s">
        <v>82</v>
      </c>
      <c r="BD8" s="485" t="s">
        <v>83</v>
      </c>
      <c r="BE8" s="485"/>
      <c r="BF8" s="485"/>
      <c r="BG8" s="485"/>
      <c r="BH8" s="485"/>
      <c r="BI8" s="485"/>
      <c r="BJ8" s="483"/>
      <c r="BL8" s="482" t="s">
        <v>125</v>
      </c>
      <c r="BM8" s="485"/>
      <c r="BN8" s="485"/>
      <c r="BO8" s="485"/>
      <c r="BP8" s="485"/>
      <c r="BQ8" s="485"/>
      <c r="BR8" s="485"/>
      <c r="BS8" s="485"/>
      <c r="BT8" s="485"/>
      <c r="BU8" s="485" t="s">
        <v>82</v>
      </c>
      <c r="BV8" s="485" t="s">
        <v>83</v>
      </c>
      <c r="BW8" s="485"/>
      <c r="BX8" s="485"/>
      <c r="BY8" s="485"/>
      <c r="BZ8" s="485"/>
      <c r="CA8" s="485"/>
      <c r="CB8" s="485"/>
      <c r="CC8" s="485"/>
      <c r="CD8" s="483"/>
    </row>
    <row r="9" spans="1:82" x14ac:dyDescent="0.3">
      <c r="A9" s="486" t="s">
        <v>88</v>
      </c>
      <c r="B9" s="39" t="s">
        <v>89</v>
      </c>
      <c r="C9" s="487"/>
      <c r="AA9" s="39">
        <v>2025</v>
      </c>
      <c r="AB9" s="39" t="s">
        <v>83</v>
      </c>
      <c r="AC9" s="39" t="s">
        <v>126</v>
      </c>
      <c r="AD9" s="39" t="s">
        <v>92</v>
      </c>
      <c r="AE9" s="39" t="s">
        <v>92</v>
      </c>
      <c r="AF9" s="39" t="s">
        <v>127</v>
      </c>
      <c r="AH9" s="486"/>
      <c r="AM9" s="39" t="s">
        <v>85</v>
      </c>
      <c r="AN9" s="39" t="s">
        <v>86</v>
      </c>
      <c r="AU9" s="487"/>
      <c r="AW9" s="486"/>
      <c r="BC9" s="39" t="s">
        <v>85</v>
      </c>
      <c r="BD9" s="39" t="s">
        <v>86</v>
      </c>
      <c r="BJ9" s="487"/>
      <c r="BL9" s="486"/>
      <c r="BU9" s="39" t="s">
        <v>85</v>
      </c>
      <c r="BV9" s="39" t="s">
        <v>86</v>
      </c>
      <c r="CD9" s="487"/>
    </row>
    <row r="10" spans="1:82" ht="14.55" customHeight="1" x14ac:dyDescent="0.3">
      <c r="A10" s="486" t="s">
        <v>91</v>
      </c>
      <c r="B10" s="39" t="s">
        <v>92</v>
      </c>
      <c r="C10" s="487"/>
      <c r="AA10" s="39">
        <v>2030</v>
      </c>
      <c r="AC10" s="39" t="s">
        <v>86</v>
      </c>
      <c r="AF10" s="39" t="s">
        <v>128</v>
      </c>
      <c r="AH10" s="486"/>
      <c r="AM10" s="39" t="s">
        <v>88</v>
      </c>
      <c r="AN10" s="39" t="s">
        <v>89</v>
      </c>
      <c r="AU10" s="487"/>
      <c r="AW10" s="486"/>
      <c r="BC10" s="39" t="s">
        <v>88</v>
      </c>
      <c r="BD10" s="39" t="s">
        <v>89</v>
      </c>
      <c r="BJ10" s="487"/>
      <c r="BL10" s="681" t="s">
        <v>129</v>
      </c>
      <c r="BM10" s="682"/>
      <c r="BN10" s="682"/>
      <c r="BO10" s="682"/>
      <c r="BP10" s="682"/>
      <c r="BQ10" s="682"/>
      <c r="BR10" s="682"/>
      <c r="BS10" s="682"/>
      <c r="BT10" s="492"/>
      <c r="BU10" s="492" t="s">
        <v>88</v>
      </c>
      <c r="BV10" s="492" t="s">
        <v>89</v>
      </c>
      <c r="BW10" s="492"/>
      <c r="BX10" s="492"/>
      <c r="CD10" s="487"/>
    </row>
    <row r="11" spans="1:82" ht="15" customHeight="1" thickBot="1" x14ac:dyDescent="0.35">
      <c r="A11" s="489" t="s">
        <v>94</v>
      </c>
      <c r="B11" s="495">
        <v>2020</v>
      </c>
      <c r="C11" s="512"/>
      <c r="AA11" s="39">
        <v>2040</v>
      </c>
      <c r="AF11" s="39" t="s">
        <v>130</v>
      </c>
      <c r="AH11" s="486"/>
      <c r="AM11" s="39" t="s">
        <v>91</v>
      </c>
      <c r="AN11" s="39" t="s">
        <v>92</v>
      </c>
      <c r="AU11" s="487"/>
      <c r="AW11" s="486"/>
      <c r="BC11" s="39" t="s">
        <v>91</v>
      </c>
      <c r="BD11" s="39" t="s">
        <v>92</v>
      </c>
      <c r="BJ11" s="487"/>
      <c r="BL11" s="681"/>
      <c r="BM11" s="682"/>
      <c r="BN11" s="682"/>
      <c r="BO11" s="682"/>
      <c r="BP11" s="682"/>
      <c r="BQ11" s="682"/>
      <c r="BR11" s="682"/>
      <c r="BS11" s="682"/>
      <c r="BT11" s="492"/>
      <c r="BU11" s="73" t="s">
        <v>91</v>
      </c>
      <c r="BV11" s="492" t="s">
        <v>92</v>
      </c>
      <c r="BW11" s="492"/>
      <c r="BX11" s="492"/>
      <c r="CD11" s="487"/>
    </row>
    <row r="12" spans="1:82" ht="15" thickBot="1" x14ac:dyDescent="0.35">
      <c r="AA12" s="39">
        <v>2050</v>
      </c>
      <c r="AF12" s="39" t="s">
        <v>131</v>
      </c>
      <c r="AH12" s="486"/>
      <c r="AM12" s="39" t="s">
        <v>94</v>
      </c>
      <c r="AN12" s="39">
        <v>2020</v>
      </c>
      <c r="AU12" s="487"/>
      <c r="AW12" s="486"/>
      <c r="BC12" s="39" t="s">
        <v>94</v>
      </c>
      <c r="BD12" s="39">
        <v>2055</v>
      </c>
      <c r="BJ12" s="487"/>
      <c r="BL12" s="681"/>
      <c r="BM12" s="682"/>
      <c r="BN12" s="682"/>
      <c r="BO12" s="682"/>
      <c r="BP12" s="682"/>
      <c r="BQ12" s="682"/>
      <c r="BR12" s="682"/>
      <c r="BS12" s="682"/>
      <c r="BU12" s="39" t="s">
        <v>94</v>
      </c>
      <c r="BV12" s="39">
        <v>2020</v>
      </c>
      <c r="CD12" s="487"/>
    </row>
    <row r="13" spans="1:82" ht="15" thickBot="1" x14ac:dyDescent="0.35">
      <c r="A13" s="43" t="s">
        <v>70</v>
      </c>
      <c r="F13" s="678" t="s">
        <v>132</v>
      </c>
      <c r="G13" s="679"/>
      <c r="H13" s="679"/>
      <c r="I13" s="679"/>
      <c r="J13" s="679"/>
      <c r="K13" s="679"/>
      <c r="L13" s="679"/>
      <c r="M13" s="679"/>
      <c r="N13" s="679"/>
      <c r="O13" s="679"/>
      <c r="P13" s="680"/>
      <c r="Q13" s="678" t="s">
        <v>133</v>
      </c>
      <c r="R13" s="679"/>
      <c r="S13" s="679"/>
      <c r="T13" s="680"/>
      <c r="U13" s="678" t="s">
        <v>71</v>
      </c>
      <c r="V13" s="679"/>
      <c r="W13" s="679"/>
      <c r="X13" s="679"/>
      <c r="Y13" s="680"/>
      <c r="AA13" s="39">
        <v>2055</v>
      </c>
      <c r="AH13" s="486"/>
      <c r="AU13" s="487"/>
      <c r="AW13" s="486"/>
      <c r="BJ13" s="487"/>
      <c r="BL13" s="486"/>
      <c r="CD13" s="487"/>
    </row>
    <row r="14" spans="1:82" x14ac:dyDescent="0.3">
      <c r="A14" s="482" t="s">
        <v>72</v>
      </c>
      <c r="B14" s="485" t="s">
        <v>73</v>
      </c>
      <c r="C14" s="485" t="s">
        <v>74</v>
      </c>
      <c r="D14" s="485" t="s">
        <v>75</v>
      </c>
      <c r="E14" s="483" t="s">
        <v>76</v>
      </c>
      <c r="F14" s="486">
        <v>2007</v>
      </c>
      <c r="G14" s="39">
        <v>2012</v>
      </c>
      <c r="H14" s="39">
        <v>2020</v>
      </c>
      <c r="I14" s="39">
        <v>2030</v>
      </c>
      <c r="J14" s="39">
        <v>2040</v>
      </c>
      <c r="K14" s="39">
        <v>2050</v>
      </c>
      <c r="L14" s="39">
        <v>2060</v>
      </c>
      <c r="M14" s="39">
        <v>2070</v>
      </c>
      <c r="N14" s="39">
        <v>2080</v>
      </c>
      <c r="O14" s="39">
        <v>2090</v>
      </c>
      <c r="P14" s="487">
        <v>2100</v>
      </c>
      <c r="Q14" s="486">
        <v>2020</v>
      </c>
      <c r="R14" s="39">
        <v>2030</v>
      </c>
      <c r="S14" s="39">
        <v>2040</v>
      </c>
      <c r="T14" s="487">
        <v>2050</v>
      </c>
      <c r="U14" s="486">
        <v>2016</v>
      </c>
      <c r="V14" s="39">
        <v>2020</v>
      </c>
      <c r="W14" s="39">
        <v>2030</v>
      </c>
      <c r="X14" s="39">
        <v>2040</v>
      </c>
      <c r="Y14" s="487">
        <v>2050</v>
      </c>
      <c r="AA14" s="39">
        <v>2060</v>
      </c>
      <c r="AH14" s="486"/>
      <c r="AU14" s="487"/>
      <c r="AW14" s="486"/>
      <c r="BJ14" s="487"/>
      <c r="BL14" s="486"/>
      <c r="BU14" s="39" t="s">
        <v>94</v>
      </c>
      <c r="BV14" s="39">
        <v>2055</v>
      </c>
      <c r="CD14" s="487"/>
    </row>
    <row r="15" spans="1:82" x14ac:dyDescent="0.3">
      <c r="A15" s="486" t="s">
        <v>78</v>
      </c>
      <c r="B15" s="39" t="s">
        <v>62</v>
      </c>
      <c r="C15" s="39" t="s">
        <v>79</v>
      </c>
      <c r="D15" s="39" t="s">
        <v>80</v>
      </c>
      <c r="E15" s="487" t="s">
        <v>81</v>
      </c>
      <c r="F15" s="507">
        <f>INDEX('W2. TIAM CO2 price'!$C$21:$N$27,MATCH($B15,'W2. TIAM CO2 price'!$A$21:$A$27,0),MATCH(F$14,'W2. TIAM CO2 price'!$C$20:$N$20,0))</f>
        <v>0</v>
      </c>
      <c r="G15" s="84">
        <f>INDEX('W2. TIAM CO2 price'!$C$21:$N$27,MATCH($B15,'W2. TIAM CO2 price'!$A$21:$A$27,0),MATCH(G$14,'W2. TIAM CO2 price'!$C$20:$N$20,0))</f>
        <v>0</v>
      </c>
      <c r="H15" s="84">
        <f>INDEX('W2. TIAM CO2 price'!$C$21:$N$27,MATCH($B15,'W2. TIAM CO2 price'!$A$21:$A$27,0),MATCH(H$14,'W2. TIAM CO2 price'!$C$20:$N$20,0))</f>
        <v>0</v>
      </c>
      <c r="I15" s="84">
        <f>INDEX('W2. TIAM CO2 price'!$C$21:$N$27,MATCH($B15,'W2. TIAM CO2 price'!$A$21:$A$27,0),MATCH(I$14,'W2. TIAM CO2 price'!$C$20:$N$20,0))</f>
        <v>0</v>
      </c>
      <c r="J15" s="84">
        <f>INDEX('W2. TIAM CO2 price'!$C$21:$N$27,MATCH($B15,'W2. TIAM CO2 price'!$A$21:$A$27,0),MATCH(J$14,'W2. TIAM CO2 price'!$C$20:$N$20,0))</f>
        <v>0</v>
      </c>
      <c r="K15" s="84">
        <f>INDEX('W2. TIAM CO2 price'!$C$21:$N$27,MATCH($B15,'W2. TIAM CO2 price'!$A$21:$A$27,0),MATCH(K$14,'W2. TIAM CO2 price'!$C$20:$N$20,0))</f>
        <v>0</v>
      </c>
      <c r="L15" s="84">
        <f>INDEX('W2. TIAM CO2 price'!$C$21:$N$27,MATCH($B15,'W2. TIAM CO2 price'!$A$21:$A$27,0),MATCH(L$14,'W2. TIAM CO2 price'!$C$20:$N$20,0))</f>
        <v>0</v>
      </c>
      <c r="M15" s="84">
        <f>INDEX('W2. TIAM CO2 price'!$C$21:$N$27,MATCH($B15,'W2. TIAM CO2 price'!$A$21:$A$27,0),MATCH(M$14,'W2. TIAM CO2 price'!$C$20:$N$20,0))</f>
        <v>0</v>
      </c>
      <c r="N15" s="84">
        <f>INDEX('W2. TIAM CO2 price'!$C$21:$N$27,MATCH($B15,'W2. TIAM CO2 price'!$A$21:$A$27,0),MATCH(N$14,'W2. TIAM CO2 price'!$C$20:$N$20,0))</f>
        <v>0</v>
      </c>
      <c r="O15" s="84">
        <f>INDEX('W2. TIAM CO2 price'!$C$21:$N$27,MATCH($B15,'W2. TIAM CO2 price'!$A$21:$A$27,0),MATCH(O$14,'W2. TIAM CO2 price'!$C$20:$N$20,0))</f>
        <v>0</v>
      </c>
      <c r="P15" s="508">
        <f>INDEX('W2. TIAM CO2 price'!$C$21:$N$27,MATCH($B15,'W2. TIAM CO2 price'!$A$21:$A$27,0),MATCH(P$14,'W2. TIAM CO2 price'!$C$20:$N$20,0))</f>
        <v>0</v>
      </c>
      <c r="Q15" s="501">
        <f t="array" ref="Q15">IF($B$8="Global",INDEX('R24. Carbon price convergence'!$L$18:$T$690,MATCH(CONCATENATE("Global "&amp;$E15&amp;" "&amp;$B$7&amp;" "&amp;"All "&amp;$B$9&amp;" "&amp;$B$10),'R24. Carbon price convergence'!$A$18:$A$690,0),MATCH(Q$14,'R24. Carbon price convergence'!$L$17:$T$17,0)),INDEX('R24. Carbon price convergence'!$L$18:$T$690,MATCH(CONCATENATE($D15," ",$E15," ",$B$7," ",$B$8," ",$B$9," ",$B$10),'R24. Carbon price convergence'!$A$18:$A$690,0),MATCH(Q$14,'R24. Carbon price convergence'!$L$17:$T$17,0)))</f>
        <v>0.34920618027291611</v>
      </c>
      <c r="R15" s="502">
        <f t="array" ref="R15">IF($B$8="Global",INDEX('R24. Carbon price convergence'!$L$18:$T$690,MATCH(CONCATENATE("Global "&amp;$E15&amp;" "&amp;$B$7&amp;" "&amp;"All "&amp;$B$9&amp;" "&amp;$B$10),'R24. Carbon price convergence'!$A$18:$A$690,0),MATCH(R$14,'R24. Carbon price convergence'!$L$17:$T$17,0)),INDEX('R24. Carbon price convergence'!$L$18:$T$690,MATCH(CONCATENATE($D15," ",$E15," ",$B$7," ",$B$8," ",$B$9," ",$B$10),'R24. Carbon price convergence'!$A$18:$A$690,0),MATCH(R$14,'R24. Carbon price convergence'!$L$17:$T$17,0)))</f>
        <v>0.34920618027291611</v>
      </c>
      <c r="S15" s="502">
        <f t="array" ref="S15">IF($B$8="Global",INDEX('R24. Carbon price convergence'!$L$18:$T$690,MATCH(CONCATENATE("Global "&amp;$E15&amp;" "&amp;$B$7&amp;" "&amp;"All "&amp;$B$9&amp;" "&amp;$B$10),'R24. Carbon price convergence'!$A$18:$A$690,0),MATCH(S$14,'R24. Carbon price convergence'!$L$17:$T$17,0)),INDEX('R24. Carbon price convergence'!$L$18:$T$690,MATCH(CONCATENATE($D15," ",$E15," ",$B$7," ",$B$8," ",$B$9," ",$B$10),'R24. Carbon price convergence'!$A$18:$A$690,0),MATCH(S$14,'R24. Carbon price convergence'!$L$17:$T$17,0)))</f>
        <v>0.34920618027291611</v>
      </c>
      <c r="T15" s="503">
        <f t="array" ref="T15">IF($B$8="Global",INDEX('R24. Carbon price convergence'!$L$18:$T$690,MATCH(CONCATENATE("Global "&amp;$E15&amp;" "&amp;$B$7&amp;" "&amp;"All "&amp;$B$9&amp;" "&amp;$B$10),'R24. Carbon price convergence'!$A$18:$A$690,0),MATCH(T$14,'R24. Carbon price convergence'!$L$17:$T$17,0)),INDEX('R24. Carbon price convergence'!$L$18:$T$690,MATCH(CONCATENATE($D15," ",$E15," ",$B$7," ",$B$8," ",$B$9," ",$B$10),'R24. Carbon price convergence'!$A$18:$A$690,0),MATCH(T$14,'R24. Carbon price convergence'!$L$17:$T$17,0)))</f>
        <v>0.34920618027291611</v>
      </c>
      <c r="U15" s="507">
        <f t="shared" ref="U15:U20" si="0">G15</f>
        <v>0</v>
      </c>
      <c r="V15" s="84">
        <f t="shared" ref="V15:V20" si="1">H15*Q15</f>
        <v>0</v>
      </c>
      <c r="W15" s="84">
        <f t="shared" ref="W15:W20" si="2">I15*R15</f>
        <v>0</v>
      </c>
      <c r="X15" s="84">
        <f t="shared" ref="X15:X20" si="3">J15*S15</f>
        <v>0</v>
      </c>
      <c r="Y15" s="508">
        <f t="shared" ref="Y15:Y20" si="4">K15*T15</f>
        <v>0</v>
      </c>
      <c r="AA15" s="39">
        <v>2070</v>
      </c>
      <c r="AH15" s="486"/>
      <c r="AU15" s="487"/>
      <c r="AW15" s="486"/>
      <c r="BJ15" s="487"/>
      <c r="BL15" s="486"/>
      <c r="CD15" s="487"/>
    </row>
    <row r="16" spans="1:82" x14ac:dyDescent="0.3">
      <c r="A16" s="486" t="s">
        <v>78</v>
      </c>
      <c r="B16" s="39" t="s">
        <v>62</v>
      </c>
      <c r="C16" s="39" t="s">
        <v>79</v>
      </c>
      <c r="D16" s="39" t="s">
        <v>80</v>
      </c>
      <c r="E16" s="487" t="s">
        <v>84</v>
      </c>
      <c r="F16" s="507">
        <f>INDEX('W2. TIAM CO2 price'!$C$21:$N$27,MATCH($B16,'W2. TIAM CO2 price'!$A$21:$A$27,0),MATCH(F$14,'W2. TIAM CO2 price'!$C$20:$N$20,0))</f>
        <v>0</v>
      </c>
      <c r="G16" s="84">
        <f>INDEX('W2. TIAM CO2 price'!$C$21:$N$27,MATCH($B16,'W2. TIAM CO2 price'!$A$21:$A$27,0),MATCH(G$14,'W2. TIAM CO2 price'!$C$20:$N$20,0))</f>
        <v>0</v>
      </c>
      <c r="H16" s="84">
        <f>INDEX('W2. TIAM CO2 price'!$C$21:$N$27,MATCH($B16,'W2. TIAM CO2 price'!$A$21:$A$27,0),MATCH(H$14,'W2. TIAM CO2 price'!$C$20:$N$20,0))</f>
        <v>0</v>
      </c>
      <c r="I16" s="84">
        <f>INDEX('W2. TIAM CO2 price'!$C$21:$N$27,MATCH($B16,'W2. TIAM CO2 price'!$A$21:$A$27,0),MATCH(I$14,'W2. TIAM CO2 price'!$C$20:$N$20,0))</f>
        <v>0</v>
      </c>
      <c r="J16" s="84">
        <f>INDEX('W2. TIAM CO2 price'!$C$21:$N$27,MATCH($B16,'W2. TIAM CO2 price'!$A$21:$A$27,0),MATCH(J$14,'W2. TIAM CO2 price'!$C$20:$N$20,0))</f>
        <v>0</v>
      </c>
      <c r="K16" s="84">
        <f>INDEX('W2. TIAM CO2 price'!$C$21:$N$27,MATCH($B16,'W2. TIAM CO2 price'!$A$21:$A$27,0),MATCH(K$14,'W2. TIAM CO2 price'!$C$20:$N$20,0))</f>
        <v>0</v>
      </c>
      <c r="L16" s="84">
        <f>INDEX('W2. TIAM CO2 price'!$C$21:$N$27,MATCH($B16,'W2. TIAM CO2 price'!$A$21:$A$27,0),MATCH(L$14,'W2. TIAM CO2 price'!$C$20:$N$20,0))</f>
        <v>0</v>
      </c>
      <c r="M16" s="84">
        <f>INDEX('W2. TIAM CO2 price'!$C$21:$N$27,MATCH($B16,'W2. TIAM CO2 price'!$A$21:$A$27,0),MATCH(M$14,'W2. TIAM CO2 price'!$C$20:$N$20,0))</f>
        <v>0</v>
      </c>
      <c r="N16" s="84">
        <f>INDEX('W2. TIAM CO2 price'!$C$21:$N$27,MATCH($B16,'W2. TIAM CO2 price'!$A$21:$A$27,0),MATCH(N$14,'W2. TIAM CO2 price'!$C$20:$N$20,0))</f>
        <v>0</v>
      </c>
      <c r="O16" s="84">
        <f>INDEX('W2. TIAM CO2 price'!$C$21:$N$27,MATCH($B16,'W2. TIAM CO2 price'!$A$21:$A$27,0),MATCH(O$14,'W2. TIAM CO2 price'!$C$20:$N$20,0))</f>
        <v>0</v>
      </c>
      <c r="P16" s="508">
        <f>INDEX('W2. TIAM CO2 price'!$C$21:$N$27,MATCH($B16,'W2. TIAM CO2 price'!$A$21:$A$27,0),MATCH(P$14,'W2. TIAM CO2 price'!$C$20:$N$20,0))</f>
        <v>0</v>
      </c>
      <c r="Q16" s="501">
        <f t="array" ref="Q16">IF($B$8="Global",INDEX('R24. Carbon price convergence'!$L$18:$T$690,MATCH(CONCATENATE("Global "&amp;$E16&amp;" "&amp;$B$7&amp;" "&amp;"All "&amp;$B$9&amp;" "&amp;$B$10),'R24. Carbon price convergence'!$A$18:$A$690,0),MATCH(Q$14,'R24. Carbon price convergence'!$L$17:$T$17,0)),INDEX('R24. Carbon price convergence'!$L$18:$T$690,MATCH(CONCATENATE($D16," ",$E16," ",$B$7," ",$B$8," ",$B$9," ",$B$10),'R24. Carbon price convergence'!$A$18:$A$690,0),MATCH(Q$14,'R24. Carbon price convergence'!$L$17:$T$17,0)))</f>
        <v>0.34920618027291611</v>
      </c>
      <c r="R16" s="502">
        <f t="array" ref="R16">IF($B$8="Global",INDEX('R24. Carbon price convergence'!$L$18:$T$690,MATCH(CONCATENATE("Global "&amp;$E16&amp;" "&amp;$B$7&amp;" "&amp;"All "&amp;$B$9&amp;" "&amp;$B$10),'R24. Carbon price convergence'!$A$18:$A$690,0),MATCH(R$14,'R24. Carbon price convergence'!$L$17:$T$17,0)),INDEX('R24. Carbon price convergence'!$L$18:$T$690,MATCH(CONCATENATE($D16," ",$E16," ",$B$7," ",$B$8," ",$B$9," ",$B$10),'R24. Carbon price convergence'!$A$18:$A$690,0),MATCH(R$14,'R24. Carbon price convergence'!$L$17:$T$17,0)))</f>
        <v>0.34920618027291611</v>
      </c>
      <c r="S16" s="502">
        <f t="array" ref="S16">IF($B$8="Global",INDEX('R24. Carbon price convergence'!$L$18:$T$690,MATCH(CONCATENATE("Global "&amp;$E16&amp;" "&amp;$B$7&amp;" "&amp;"All "&amp;$B$9&amp;" "&amp;$B$10),'R24. Carbon price convergence'!$A$18:$A$690,0),MATCH(S$14,'R24. Carbon price convergence'!$L$17:$T$17,0)),INDEX('R24. Carbon price convergence'!$L$18:$T$690,MATCH(CONCATENATE($D16," ",$E16," ",$B$7," ",$B$8," ",$B$9," ",$B$10),'R24. Carbon price convergence'!$A$18:$A$690,0),MATCH(S$14,'R24. Carbon price convergence'!$L$17:$T$17,0)))</f>
        <v>0.34920618027291611</v>
      </c>
      <c r="T16" s="503">
        <f t="array" ref="T16">IF($B$8="Global",INDEX('R24. Carbon price convergence'!$L$18:$T$690,MATCH(CONCATENATE("Global "&amp;$E16&amp;" "&amp;$B$7&amp;" "&amp;"All "&amp;$B$9&amp;" "&amp;$B$10),'R24. Carbon price convergence'!$A$18:$A$690,0),MATCH(T$14,'R24. Carbon price convergence'!$L$17:$T$17,0)),INDEX('R24. Carbon price convergence'!$L$18:$T$690,MATCH(CONCATENATE($D16," ",$E16," ",$B$7," ",$B$8," ",$B$9," ",$B$10),'R24. Carbon price convergence'!$A$18:$A$690,0),MATCH(T$14,'R24. Carbon price convergence'!$L$17:$T$17,0)))</f>
        <v>0.34920618027291611</v>
      </c>
      <c r="U16" s="507">
        <f t="shared" si="0"/>
        <v>0</v>
      </c>
      <c r="V16" s="84">
        <f t="shared" si="1"/>
        <v>0</v>
      </c>
      <c r="W16" s="84">
        <f t="shared" si="2"/>
        <v>0</v>
      </c>
      <c r="X16" s="84">
        <f t="shared" si="3"/>
        <v>0</v>
      </c>
      <c r="Y16" s="508">
        <f t="shared" si="4"/>
        <v>0</v>
      </c>
      <c r="AA16" s="39">
        <v>2080</v>
      </c>
      <c r="AH16" s="486"/>
      <c r="AU16" s="487"/>
      <c r="AW16" s="486"/>
      <c r="BJ16" s="487"/>
      <c r="BL16" s="486"/>
      <c r="CD16" s="487"/>
    </row>
    <row r="17" spans="1:82" x14ac:dyDescent="0.3">
      <c r="A17" s="486" t="s">
        <v>78</v>
      </c>
      <c r="B17" s="39" t="s">
        <v>62</v>
      </c>
      <c r="C17" s="39" t="s">
        <v>79</v>
      </c>
      <c r="D17" s="39" t="s">
        <v>80</v>
      </c>
      <c r="E17" s="487" t="s">
        <v>87</v>
      </c>
      <c r="F17" s="507">
        <f>INDEX('W2. TIAM CO2 price'!$C$21:$N$27,MATCH($B17,'W2. TIAM CO2 price'!$A$21:$A$27,0),MATCH(F$14,'W2. TIAM CO2 price'!$C$20:$N$20,0))</f>
        <v>0</v>
      </c>
      <c r="G17" s="84">
        <f>INDEX('W2. TIAM CO2 price'!$C$21:$N$27,MATCH($B17,'W2. TIAM CO2 price'!$A$21:$A$27,0),MATCH(G$14,'W2. TIAM CO2 price'!$C$20:$N$20,0))</f>
        <v>0</v>
      </c>
      <c r="H17" s="84">
        <f>INDEX('W2. TIAM CO2 price'!$C$21:$N$27,MATCH($B17,'W2. TIAM CO2 price'!$A$21:$A$27,0),MATCH(H$14,'W2. TIAM CO2 price'!$C$20:$N$20,0))</f>
        <v>0</v>
      </c>
      <c r="I17" s="84">
        <f>INDEX('W2. TIAM CO2 price'!$C$21:$N$27,MATCH($B17,'W2. TIAM CO2 price'!$A$21:$A$27,0),MATCH(I$14,'W2. TIAM CO2 price'!$C$20:$N$20,0))</f>
        <v>0</v>
      </c>
      <c r="J17" s="84">
        <f>INDEX('W2. TIAM CO2 price'!$C$21:$N$27,MATCH($B17,'W2. TIAM CO2 price'!$A$21:$A$27,0),MATCH(J$14,'W2. TIAM CO2 price'!$C$20:$N$20,0))</f>
        <v>0</v>
      </c>
      <c r="K17" s="84">
        <f>INDEX('W2. TIAM CO2 price'!$C$21:$N$27,MATCH($B17,'W2. TIAM CO2 price'!$A$21:$A$27,0),MATCH(K$14,'W2. TIAM CO2 price'!$C$20:$N$20,0))</f>
        <v>0</v>
      </c>
      <c r="L17" s="84">
        <f>INDEX('W2. TIAM CO2 price'!$C$21:$N$27,MATCH($B17,'W2. TIAM CO2 price'!$A$21:$A$27,0),MATCH(L$14,'W2. TIAM CO2 price'!$C$20:$N$20,0))</f>
        <v>0</v>
      </c>
      <c r="M17" s="84">
        <f>INDEX('W2. TIAM CO2 price'!$C$21:$N$27,MATCH($B17,'W2. TIAM CO2 price'!$A$21:$A$27,0),MATCH(M$14,'W2. TIAM CO2 price'!$C$20:$N$20,0))</f>
        <v>0</v>
      </c>
      <c r="N17" s="84">
        <f>INDEX('W2. TIAM CO2 price'!$C$21:$N$27,MATCH($B17,'W2. TIAM CO2 price'!$A$21:$A$27,0),MATCH(N$14,'W2. TIAM CO2 price'!$C$20:$N$20,0))</f>
        <v>0</v>
      </c>
      <c r="O17" s="84">
        <f>INDEX('W2. TIAM CO2 price'!$C$21:$N$27,MATCH($B17,'W2. TIAM CO2 price'!$A$21:$A$27,0),MATCH(O$14,'W2. TIAM CO2 price'!$C$20:$N$20,0))</f>
        <v>0</v>
      </c>
      <c r="P17" s="508">
        <f>INDEX('W2. TIAM CO2 price'!$C$21:$N$27,MATCH($B17,'W2. TIAM CO2 price'!$A$21:$A$27,0),MATCH(P$14,'W2. TIAM CO2 price'!$C$20:$N$20,0))</f>
        <v>0</v>
      </c>
      <c r="Q17" s="501">
        <f t="array" ref="Q17">IF($B$8="Global",INDEX('R24. Carbon price convergence'!$L$18:$T$690,MATCH(CONCATENATE("Global "&amp;$E17&amp;" "&amp;$B$7&amp;" "&amp;"All "&amp;$B$9&amp;" "&amp;$B$10),'R24. Carbon price convergence'!$A$18:$A$690,0),MATCH(Q$14,'R24. Carbon price convergence'!$L$17:$T$17,0)),INDEX('R24. Carbon price convergence'!$L$18:$T$690,MATCH(CONCATENATE($D17," ",$E17," ",$B$7," ",$B$8," ",$B$9," ",$B$10),'R24. Carbon price convergence'!$A$18:$A$690,0),MATCH(Q$14,'R24. Carbon price convergence'!$L$17:$T$17,0)))</f>
        <v>0.34920618027291611</v>
      </c>
      <c r="R17" s="502">
        <f t="array" ref="R17">IF($B$8="Global",INDEX('R24. Carbon price convergence'!$L$18:$T$690,MATCH(CONCATENATE("Global "&amp;$E17&amp;" "&amp;$B$7&amp;" "&amp;"All "&amp;$B$9&amp;" "&amp;$B$10),'R24. Carbon price convergence'!$A$18:$A$690,0),MATCH(R$14,'R24. Carbon price convergence'!$L$17:$T$17,0)),INDEX('R24. Carbon price convergence'!$L$18:$T$690,MATCH(CONCATENATE($D17," ",$E17," ",$B$7," ",$B$8," ",$B$9," ",$B$10),'R24. Carbon price convergence'!$A$18:$A$690,0),MATCH(R$14,'R24. Carbon price convergence'!$L$17:$T$17,0)))</f>
        <v>0.34920618027291611</v>
      </c>
      <c r="S17" s="502">
        <f t="array" ref="S17">IF($B$8="Global",INDEX('R24. Carbon price convergence'!$L$18:$T$690,MATCH(CONCATENATE("Global "&amp;$E17&amp;" "&amp;$B$7&amp;" "&amp;"All "&amp;$B$9&amp;" "&amp;$B$10),'R24. Carbon price convergence'!$A$18:$A$690,0),MATCH(S$14,'R24. Carbon price convergence'!$L$17:$T$17,0)),INDEX('R24. Carbon price convergence'!$L$18:$T$690,MATCH(CONCATENATE($D17," ",$E17," ",$B$7," ",$B$8," ",$B$9," ",$B$10),'R24. Carbon price convergence'!$A$18:$A$690,0),MATCH(S$14,'R24. Carbon price convergence'!$L$17:$T$17,0)))</f>
        <v>0.34920618027291611</v>
      </c>
      <c r="T17" s="503">
        <f t="array" ref="T17">IF($B$8="Global",INDEX('R24. Carbon price convergence'!$L$18:$T$690,MATCH(CONCATENATE("Global "&amp;$E17&amp;" "&amp;$B$7&amp;" "&amp;"All "&amp;$B$9&amp;" "&amp;$B$10),'R24. Carbon price convergence'!$A$18:$A$690,0),MATCH(T$14,'R24. Carbon price convergence'!$L$17:$T$17,0)),INDEX('R24. Carbon price convergence'!$L$18:$T$690,MATCH(CONCATENATE($D17," ",$E17," ",$B$7," ",$B$8," ",$B$9," ",$B$10),'R24. Carbon price convergence'!$A$18:$A$690,0),MATCH(T$14,'R24. Carbon price convergence'!$L$17:$T$17,0)))</f>
        <v>0.34920618027291611</v>
      </c>
      <c r="U17" s="507">
        <f t="shared" si="0"/>
        <v>0</v>
      </c>
      <c r="V17" s="84">
        <f t="shared" si="1"/>
        <v>0</v>
      </c>
      <c r="W17" s="84">
        <f t="shared" si="2"/>
        <v>0</v>
      </c>
      <c r="X17" s="84">
        <f t="shared" si="3"/>
        <v>0</v>
      </c>
      <c r="Y17" s="508">
        <f t="shared" si="4"/>
        <v>0</v>
      </c>
      <c r="AA17" s="39">
        <v>2090</v>
      </c>
      <c r="AH17" s="486"/>
      <c r="AU17" s="487"/>
      <c r="AW17" s="486"/>
      <c r="BJ17" s="487"/>
      <c r="BL17" s="486"/>
      <c r="CD17" s="487"/>
    </row>
    <row r="18" spans="1:82" x14ac:dyDescent="0.3">
      <c r="A18" s="486" t="s">
        <v>78</v>
      </c>
      <c r="B18" s="39" t="s">
        <v>62</v>
      </c>
      <c r="C18" s="39" t="s">
        <v>79</v>
      </c>
      <c r="D18" s="39" t="s">
        <v>80</v>
      </c>
      <c r="E18" s="487" t="s">
        <v>90</v>
      </c>
      <c r="F18" s="507">
        <f>INDEX('W2. TIAM CO2 price'!$C$21:$N$27,MATCH($B18,'W2. TIAM CO2 price'!$A$21:$A$27,0),MATCH(F$14,'W2. TIAM CO2 price'!$C$20:$N$20,0))</f>
        <v>0</v>
      </c>
      <c r="G18" s="84">
        <f>INDEX('W2. TIAM CO2 price'!$C$21:$N$27,MATCH($B18,'W2. TIAM CO2 price'!$A$21:$A$27,0),MATCH(G$14,'W2. TIAM CO2 price'!$C$20:$N$20,0))</f>
        <v>0</v>
      </c>
      <c r="H18" s="84">
        <f>INDEX('W2. TIAM CO2 price'!$C$21:$N$27,MATCH($B18,'W2. TIAM CO2 price'!$A$21:$A$27,0),MATCH(H$14,'W2. TIAM CO2 price'!$C$20:$N$20,0))</f>
        <v>0</v>
      </c>
      <c r="I18" s="84">
        <f>INDEX('W2. TIAM CO2 price'!$C$21:$N$27,MATCH($B18,'W2. TIAM CO2 price'!$A$21:$A$27,0),MATCH(I$14,'W2. TIAM CO2 price'!$C$20:$N$20,0))</f>
        <v>0</v>
      </c>
      <c r="J18" s="84">
        <f>INDEX('W2. TIAM CO2 price'!$C$21:$N$27,MATCH($B18,'W2. TIAM CO2 price'!$A$21:$A$27,0),MATCH(J$14,'W2. TIAM CO2 price'!$C$20:$N$20,0))</f>
        <v>0</v>
      </c>
      <c r="K18" s="84">
        <f>INDEX('W2. TIAM CO2 price'!$C$21:$N$27,MATCH($B18,'W2. TIAM CO2 price'!$A$21:$A$27,0),MATCH(K$14,'W2. TIAM CO2 price'!$C$20:$N$20,0))</f>
        <v>0</v>
      </c>
      <c r="L18" s="84">
        <f>INDEX('W2. TIAM CO2 price'!$C$21:$N$27,MATCH($B18,'W2. TIAM CO2 price'!$A$21:$A$27,0),MATCH(L$14,'W2. TIAM CO2 price'!$C$20:$N$20,0))</f>
        <v>0</v>
      </c>
      <c r="M18" s="84">
        <f>INDEX('W2. TIAM CO2 price'!$C$21:$N$27,MATCH($B18,'W2. TIAM CO2 price'!$A$21:$A$27,0),MATCH(M$14,'W2. TIAM CO2 price'!$C$20:$N$20,0))</f>
        <v>0</v>
      </c>
      <c r="N18" s="84">
        <f>INDEX('W2. TIAM CO2 price'!$C$21:$N$27,MATCH($B18,'W2. TIAM CO2 price'!$A$21:$A$27,0),MATCH(N$14,'W2. TIAM CO2 price'!$C$20:$N$20,0))</f>
        <v>0</v>
      </c>
      <c r="O18" s="84">
        <f>INDEX('W2. TIAM CO2 price'!$C$21:$N$27,MATCH($B18,'W2. TIAM CO2 price'!$A$21:$A$27,0),MATCH(O$14,'W2. TIAM CO2 price'!$C$20:$N$20,0))</f>
        <v>0</v>
      </c>
      <c r="P18" s="508">
        <f>INDEX('W2. TIAM CO2 price'!$C$21:$N$27,MATCH($B18,'W2. TIAM CO2 price'!$A$21:$A$27,0),MATCH(P$14,'W2. TIAM CO2 price'!$C$20:$N$20,0))</f>
        <v>0</v>
      </c>
      <c r="Q18" s="501">
        <f t="array" ref="Q18">IF($B$8="Global",INDEX('R24. Carbon price convergence'!$L$18:$T$690,MATCH(CONCATENATE("Global "&amp;$E18&amp;" "&amp;$B$7&amp;" "&amp;"All "&amp;$B$9&amp;" "&amp;$B$10),'R24. Carbon price convergence'!$A$18:$A$690,0),MATCH(Q$14,'R24. Carbon price convergence'!$L$17:$T$17,0)),INDEX('R24. Carbon price convergence'!$L$18:$T$690,MATCH(CONCATENATE($D18," ",$E18," ",$B$7," ",$B$8," ",$B$9," ",$B$10),'R24. Carbon price convergence'!$A$18:$A$690,0),MATCH(Q$14,'R24. Carbon price convergence'!$L$17:$T$17,0)))</f>
        <v>0.34920618027291611</v>
      </c>
      <c r="R18" s="502">
        <f t="array" ref="R18">IF($B$8="Global",INDEX('R24. Carbon price convergence'!$L$18:$T$690,MATCH(CONCATENATE("Global "&amp;$E18&amp;" "&amp;$B$7&amp;" "&amp;"All "&amp;$B$9&amp;" "&amp;$B$10),'R24. Carbon price convergence'!$A$18:$A$690,0),MATCH(R$14,'R24. Carbon price convergence'!$L$17:$T$17,0)),INDEX('R24. Carbon price convergence'!$L$18:$T$690,MATCH(CONCATENATE($D18," ",$E18," ",$B$7," ",$B$8," ",$B$9," ",$B$10),'R24. Carbon price convergence'!$A$18:$A$690,0),MATCH(R$14,'R24. Carbon price convergence'!$L$17:$T$17,0)))</f>
        <v>0.34920618027291611</v>
      </c>
      <c r="S18" s="502">
        <f t="array" ref="S18">IF($B$8="Global",INDEX('R24. Carbon price convergence'!$L$18:$T$690,MATCH(CONCATENATE("Global "&amp;$E18&amp;" "&amp;$B$7&amp;" "&amp;"All "&amp;$B$9&amp;" "&amp;$B$10),'R24. Carbon price convergence'!$A$18:$A$690,0),MATCH(S$14,'R24. Carbon price convergence'!$L$17:$T$17,0)),INDEX('R24. Carbon price convergence'!$L$18:$T$690,MATCH(CONCATENATE($D18," ",$E18," ",$B$7," ",$B$8," ",$B$9," ",$B$10),'R24. Carbon price convergence'!$A$18:$A$690,0),MATCH(S$14,'R24. Carbon price convergence'!$L$17:$T$17,0)))</f>
        <v>0.34920618027291611</v>
      </c>
      <c r="T18" s="503">
        <f t="array" ref="T18">IF($B$8="Global",INDEX('R24. Carbon price convergence'!$L$18:$T$690,MATCH(CONCATENATE("Global "&amp;$E18&amp;" "&amp;$B$7&amp;" "&amp;"All "&amp;$B$9&amp;" "&amp;$B$10),'R24. Carbon price convergence'!$A$18:$A$690,0),MATCH(T$14,'R24. Carbon price convergence'!$L$17:$T$17,0)),INDEX('R24. Carbon price convergence'!$L$18:$T$690,MATCH(CONCATENATE($D18," ",$E18," ",$B$7," ",$B$8," ",$B$9," ",$B$10),'R24. Carbon price convergence'!$A$18:$A$690,0),MATCH(T$14,'R24. Carbon price convergence'!$L$17:$T$17,0)))</f>
        <v>0.34920618027291611</v>
      </c>
      <c r="U18" s="507">
        <f t="shared" si="0"/>
        <v>0</v>
      </c>
      <c r="V18" s="84">
        <f t="shared" si="1"/>
        <v>0</v>
      </c>
      <c r="W18" s="84">
        <f t="shared" si="2"/>
        <v>0</v>
      </c>
      <c r="X18" s="84">
        <f t="shared" si="3"/>
        <v>0</v>
      </c>
      <c r="Y18" s="508">
        <f t="shared" si="4"/>
        <v>0</v>
      </c>
      <c r="AA18" s="39">
        <v>2100</v>
      </c>
      <c r="AH18" s="486"/>
      <c r="AU18" s="487"/>
      <c r="AW18" s="486"/>
      <c r="BJ18" s="487"/>
      <c r="BL18" s="486"/>
      <c r="CD18" s="487"/>
    </row>
    <row r="19" spans="1:82" x14ac:dyDescent="0.3">
      <c r="A19" s="486" t="s">
        <v>78</v>
      </c>
      <c r="B19" s="39" t="s">
        <v>62</v>
      </c>
      <c r="C19" s="39" t="s">
        <v>79</v>
      </c>
      <c r="D19" s="39" t="s">
        <v>80</v>
      </c>
      <c r="E19" s="487" t="s">
        <v>93</v>
      </c>
      <c r="F19" s="507">
        <f>INDEX('W2. TIAM CO2 price'!$C$21:$N$27,MATCH($B19,'W2. TIAM CO2 price'!$A$21:$A$27,0),MATCH(F$14,'W2. TIAM CO2 price'!$C$20:$N$20,0))</f>
        <v>0</v>
      </c>
      <c r="G19" s="84">
        <f>INDEX('W2. TIAM CO2 price'!$C$21:$N$27,MATCH($B19,'W2. TIAM CO2 price'!$A$21:$A$27,0),MATCH(G$14,'W2. TIAM CO2 price'!$C$20:$N$20,0))</f>
        <v>0</v>
      </c>
      <c r="H19" s="84">
        <f>INDEX('W2. TIAM CO2 price'!$C$21:$N$27,MATCH($B19,'W2. TIAM CO2 price'!$A$21:$A$27,0),MATCH(H$14,'W2. TIAM CO2 price'!$C$20:$N$20,0))</f>
        <v>0</v>
      </c>
      <c r="I19" s="84">
        <f>INDEX('W2. TIAM CO2 price'!$C$21:$N$27,MATCH($B19,'W2. TIAM CO2 price'!$A$21:$A$27,0),MATCH(I$14,'W2. TIAM CO2 price'!$C$20:$N$20,0))</f>
        <v>0</v>
      </c>
      <c r="J19" s="84">
        <f>INDEX('W2. TIAM CO2 price'!$C$21:$N$27,MATCH($B19,'W2. TIAM CO2 price'!$A$21:$A$27,0),MATCH(J$14,'W2. TIAM CO2 price'!$C$20:$N$20,0))</f>
        <v>0</v>
      </c>
      <c r="K19" s="84">
        <f>INDEX('W2. TIAM CO2 price'!$C$21:$N$27,MATCH($B19,'W2. TIAM CO2 price'!$A$21:$A$27,0),MATCH(K$14,'W2. TIAM CO2 price'!$C$20:$N$20,0))</f>
        <v>0</v>
      </c>
      <c r="L19" s="84">
        <f>INDEX('W2. TIAM CO2 price'!$C$21:$N$27,MATCH($B19,'W2. TIAM CO2 price'!$A$21:$A$27,0),MATCH(L$14,'W2. TIAM CO2 price'!$C$20:$N$20,0))</f>
        <v>0</v>
      </c>
      <c r="M19" s="84">
        <f>INDEX('W2. TIAM CO2 price'!$C$21:$N$27,MATCH($B19,'W2. TIAM CO2 price'!$A$21:$A$27,0),MATCH(M$14,'W2. TIAM CO2 price'!$C$20:$N$20,0))</f>
        <v>0</v>
      </c>
      <c r="N19" s="84">
        <f>INDEX('W2. TIAM CO2 price'!$C$21:$N$27,MATCH($B19,'W2. TIAM CO2 price'!$A$21:$A$27,0),MATCH(N$14,'W2. TIAM CO2 price'!$C$20:$N$20,0))</f>
        <v>0</v>
      </c>
      <c r="O19" s="84">
        <f>INDEX('W2. TIAM CO2 price'!$C$21:$N$27,MATCH($B19,'W2. TIAM CO2 price'!$A$21:$A$27,0),MATCH(O$14,'W2. TIAM CO2 price'!$C$20:$N$20,0))</f>
        <v>0</v>
      </c>
      <c r="P19" s="508">
        <f>INDEX('W2. TIAM CO2 price'!$C$21:$N$27,MATCH($B19,'W2. TIAM CO2 price'!$A$21:$A$27,0),MATCH(P$14,'W2. TIAM CO2 price'!$C$20:$N$20,0))</f>
        <v>0</v>
      </c>
      <c r="Q19" s="501">
        <f t="array" ref="Q19">IF($B$8="Global",INDEX('R24. Carbon price convergence'!$L$18:$T$690,MATCH(CONCATENATE("Global "&amp;$E19&amp;" "&amp;$B$7&amp;" "&amp;"All "&amp;$B$9&amp;" "&amp;$B$10),'R24. Carbon price convergence'!$A$18:$A$690,0),MATCH(Q$14,'R24. Carbon price convergence'!$L$17:$T$17,0)),INDEX('R24. Carbon price convergence'!$L$18:$T$690,MATCH(CONCATENATE($D19," ",$E19," ",$B$7," ",$B$8," ",$B$9," ",$B$10),'R24. Carbon price convergence'!$A$18:$A$690,0),MATCH(Q$14,'R24. Carbon price convergence'!$L$17:$T$17,0)))</f>
        <v>0.34920618027291611</v>
      </c>
      <c r="R19" s="502">
        <f t="array" ref="R19">IF($B$8="Global",INDEX('R24. Carbon price convergence'!$L$18:$T$690,MATCH(CONCATENATE("Global "&amp;$E19&amp;" "&amp;$B$7&amp;" "&amp;"All "&amp;$B$9&amp;" "&amp;$B$10),'R24. Carbon price convergence'!$A$18:$A$690,0),MATCH(R$14,'R24. Carbon price convergence'!$L$17:$T$17,0)),INDEX('R24. Carbon price convergence'!$L$18:$T$690,MATCH(CONCATENATE($D19," ",$E19," ",$B$7," ",$B$8," ",$B$9," ",$B$10),'R24. Carbon price convergence'!$A$18:$A$690,0),MATCH(R$14,'R24. Carbon price convergence'!$L$17:$T$17,0)))</f>
        <v>0.34920618027291611</v>
      </c>
      <c r="S19" s="502">
        <f t="array" ref="S19">IF($B$8="Global",INDEX('R24. Carbon price convergence'!$L$18:$T$690,MATCH(CONCATENATE("Global "&amp;$E19&amp;" "&amp;$B$7&amp;" "&amp;"All "&amp;$B$9&amp;" "&amp;$B$10),'R24. Carbon price convergence'!$A$18:$A$690,0),MATCH(S$14,'R24. Carbon price convergence'!$L$17:$T$17,0)),INDEX('R24. Carbon price convergence'!$L$18:$T$690,MATCH(CONCATENATE($D19," ",$E19," ",$B$7," ",$B$8," ",$B$9," ",$B$10),'R24. Carbon price convergence'!$A$18:$A$690,0),MATCH(S$14,'R24. Carbon price convergence'!$L$17:$T$17,0)))</f>
        <v>0.34920618027291611</v>
      </c>
      <c r="T19" s="503">
        <f t="array" ref="T19">IF($B$8="Global",INDEX('R24. Carbon price convergence'!$L$18:$T$690,MATCH(CONCATENATE("Global "&amp;$E19&amp;" "&amp;$B$7&amp;" "&amp;"All "&amp;$B$9&amp;" "&amp;$B$10),'R24. Carbon price convergence'!$A$18:$A$690,0),MATCH(T$14,'R24. Carbon price convergence'!$L$17:$T$17,0)),INDEX('R24. Carbon price convergence'!$L$18:$T$690,MATCH(CONCATENATE($D19," ",$E19," ",$B$7," ",$B$8," ",$B$9," ",$B$10),'R24. Carbon price convergence'!$A$18:$A$690,0),MATCH(T$14,'R24. Carbon price convergence'!$L$17:$T$17,0)))</f>
        <v>0.34920618027291611</v>
      </c>
      <c r="U19" s="507">
        <f t="shared" si="0"/>
        <v>0</v>
      </c>
      <c r="V19" s="84">
        <f t="shared" si="1"/>
        <v>0</v>
      </c>
      <c r="W19" s="84">
        <f t="shared" si="2"/>
        <v>0</v>
      </c>
      <c r="X19" s="84">
        <f t="shared" si="3"/>
        <v>0</v>
      </c>
      <c r="Y19" s="508">
        <f t="shared" si="4"/>
        <v>0</v>
      </c>
      <c r="AH19" s="486"/>
      <c r="AU19" s="487"/>
      <c r="AW19" s="486"/>
      <c r="BJ19" s="487"/>
      <c r="BL19" s="486"/>
      <c r="CD19" s="487"/>
    </row>
    <row r="20" spans="1:82" x14ac:dyDescent="0.3">
      <c r="A20" s="486" t="s">
        <v>78</v>
      </c>
      <c r="B20" s="39" t="s">
        <v>62</v>
      </c>
      <c r="C20" s="39" t="s">
        <v>79</v>
      </c>
      <c r="D20" s="39" t="s">
        <v>80</v>
      </c>
      <c r="E20" s="487" t="s">
        <v>95</v>
      </c>
      <c r="F20" s="507">
        <f>INDEX('W2. TIAM CO2 price'!$C$21:$N$27,MATCH($B20,'W2. TIAM CO2 price'!$A$21:$A$27,0),MATCH(F$14,'W2. TIAM CO2 price'!$C$20:$N$20,0))</f>
        <v>0</v>
      </c>
      <c r="G20" s="84">
        <f>INDEX('W2. TIAM CO2 price'!$C$21:$N$27,MATCH($B20,'W2. TIAM CO2 price'!$A$21:$A$27,0),MATCH(G$14,'W2. TIAM CO2 price'!$C$20:$N$20,0))</f>
        <v>0</v>
      </c>
      <c r="H20" s="84">
        <f>INDEX('W2. TIAM CO2 price'!$C$21:$N$27,MATCH($B20,'W2. TIAM CO2 price'!$A$21:$A$27,0),MATCH(H$14,'W2. TIAM CO2 price'!$C$20:$N$20,0))</f>
        <v>0</v>
      </c>
      <c r="I20" s="84">
        <f>INDEX('W2. TIAM CO2 price'!$C$21:$N$27,MATCH($B20,'W2. TIAM CO2 price'!$A$21:$A$27,0),MATCH(I$14,'W2. TIAM CO2 price'!$C$20:$N$20,0))</f>
        <v>0</v>
      </c>
      <c r="J20" s="84">
        <f>INDEX('W2. TIAM CO2 price'!$C$21:$N$27,MATCH($B20,'W2. TIAM CO2 price'!$A$21:$A$27,0),MATCH(J$14,'W2. TIAM CO2 price'!$C$20:$N$20,0))</f>
        <v>0</v>
      </c>
      <c r="K20" s="84">
        <f>INDEX('W2. TIAM CO2 price'!$C$21:$N$27,MATCH($B20,'W2. TIAM CO2 price'!$A$21:$A$27,0),MATCH(K$14,'W2. TIAM CO2 price'!$C$20:$N$20,0))</f>
        <v>0</v>
      </c>
      <c r="L20" s="84">
        <f>INDEX('W2. TIAM CO2 price'!$C$21:$N$27,MATCH($B20,'W2. TIAM CO2 price'!$A$21:$A$27,0),MATCH(L$14,'W2. TIAM CO2 price'!$C$20:$N$20,0))</f>
        <v>0</v>
      </c>
      <c r="M20" s="84">
        <f>INDEX('W2. TIAM CO2 price'!$C$21:$N$27,MATCH($B20,'W2. TIAM CO2 price'!$A$21:$A$27,0),MATCH(M$14,'W2. TIAM CO2 price'!$C$20:$N$20,0))</f>
        <v>0</v>
      </c>
      <c r="N20" s="84">
        <f>INDEX('W2. TIAM CO2 price'!$C$21:$N$27,MATCH($B20,'W2. TIAM CO2 price'!$A$21:$A$27,0),MATCH(N$14,'W2. TIAM CO2 price'!$C$20:$N$20,0))</f>
        <v>0</v>
      </c>
      <c r="O20" s="84">
        <f>INDEX('W2. TIAM CO2 price'!$C$21:$N$27,MATCH($B20,'W2. TIAM CO2 price'!$A$21:$A$27,0),MATCH(O$14,'W2. TIAM CO2 price'!$C$20:$N$20,0))</f>
        <v>0</v>
      </c>
      <c r="P20" s="508">
        <f>INDEX('W2. TIAM CO2 price'!$C$21:$N$27,MATCH($B20,'W2. TIAM CO2 price'!$A$21:$A$27,0),MATCH(P$14,'W2. TIAM CO2 price'!$C$20:$N$20,0))</f>
        <v>0</v>
      </c>
      <c r="Q20" s="501">
        <f t="array" ref="Q20">IF($B$8="Global",INDEX('R24. Carbon price convergence'!$L$18:$T$690,MATCH(CONCATENATE("Global "&amp;$E20&amp;" "&amp;$B$7&amp;" "&amp;"All "&amp;$B$9&amp;" "&amp;$B$10),'R24. Carbon price convergence'!$A$18:$A$690,0),MATCH(Q$14,'R24. Carbon price convergence'!$L$17:$T$17,0)),INDEX('R24. Carbon price convergence'!$L$18:$T$690,MATCH(CONCATENATE($D20," ",$E20," ",$B$7," ",$B$8," ",$B$9," ",$B$10),'R24. Carbon price convergence'!$A$18:$A$690,0),MATCH(Q$14,'R24. Carbon price convergence'!$L$17:$T$17,0)))</f>
        <v>3.9642143336660212</v>
      </c>
      <c r="R20" s="502">
        <f t="array" ref="R20">IF($B$8="Global",INDEX('R24. Carbon price convergence'!$L$18:$T$690,MATCH(CONCATENATE("Global "&amp;$E20&amp;" "&amp;$B$7&amp;" "&amp;"All "&amp;$B$9&amp;" "&amp;$B$10),'R24. Carbon price convergence'!$A$18:$A$690,0),MATCH(R$14,'R24. Carbon price convergence'!$L$17:$T$17,0)),INDEX('R24. Carbon price convergence'!$L$18:$T$690,MATCH(CONCATENATE($D20," ",$E20," ",$B$7," ",$B$8," ",$B$9," ",$B$10),'R24. Carbon price convergence'!$A$18:$A$690,0),MATCH(R$14,'R24. Carbon price convergence'!$L$17:$T$17,0)))</f>
        <v>3.9642143336660212</v>
      </c>
      <c r="S20" s="502">
        <f t="array" ref="S20">IF($B$8="Global",INDEX('R24. Carbon price convergence'!$L$18:$T$690,MATCH(CONCATENATE("Global "&amp;$E20&amp;" "&amp;$B$7&amp;" "&amp;"All "&amp;$B$9&amp;" "&amp;$B$10),'R24. Carbon price convergence'!$A$18:$A$690,0),MATCH(S$14,'R24. Carbon price convergence'!$L$17:$T$17,0)),INDEX('R24. Carbon price convergence'!$L$18:$T$690,MATCH(CONCATENATE($D20," ",$E20," ",$B$7," ",$B$8," ",$B$9," ",$B$10),'R24. Carbon price convergence'!$A$18:$A$690,0),MATCH(S$14,'R24. Carbon price convergence'!$L$17:$T$17,0)))</f>
        <v>3.9642143336660212</v>
      </c>
      <c r="T20" s="503">
        <f t="array" ref="T20">IF($B$8="Global",INDEX('R24. Carbon price convergence'!$L$18:$T$690,MATCH(CONCATENATE("Global "&amp;$E20&amp;" "&amp;$B$7&amp;" "&amp;"All "&amp;$B$9&amp;" "&amp;$B$10),'R24. Carbon price convergence'!$A$18:$A$690,0),MATCH(T$14,'R24. Carbon price convergence'!$L$17:$T$17,0)),INDEX('R24. Carbon price convergence'!$L$18:$T$690,MATCH(CONCATENATE($D20," ",$E20," ",$B$7," ",$B$8," ",$B$9," ",$B$10),'R24. Carbon price convergence'!$A$18:$A$690,0),MATCH(T$14,'R24. Carbon price convergence'!$L$17:$T$17,0)))</f>
        <v>3.9642143336660212</v>
      </c>
      <c r="U20" s="507">
        <f t="shared" si="0"/>
        <v>0</v>
      </c>
      <c r="V20" s="84">
        <f t="shared" si="1"/>
        <v>0</v>
      </c>
      <c r="W20" s="84">
        <f t="shared" si="2"/>
        <v>0</v>
      </c>
      <c r="X20" s="84">
        <f t="shared" si="3"/>
        <v>0</v>
      </c>
      <c r="Y20" s="508">
        <f t="shared" si="4"/>
        <v>0</v>
      </c>
      <c r="AH20" s="486"/>
      <c r="AU20" s="487"/>
      <c r="AW20" s="486"/>
      <c r="BJ20" s="487"/>
      <c r="BL20" s="486"/>
      <c r="CD20" s="487"/>
    </row>
    <row r="21" spans="1:82" x14ac:dyDescent="0.3">
      <c r="A21" s="486" t="s">
        <v>78</v>
      </c>
      <c r="B21" s="39" t="s">
        <v>62</v>
      </c>
      <c r="C21" s="39" t="s">
        <v>96</v>
      </c>
      <c r="D21" s="39" t="s">
        <v>97</v>
      </c>
      <c r="E21" s="487" t="s">
        <v>81</v>
      </c>
      <c r="F21" s="507">
        <f>INDEX('W2. TIAM CO2 price'!$C$21:$N$27,MATCH($B21,'W2. TIAM CO2 price'!$A$21:$A$27,0),MATCH(F$14,'W2. TIAM CO2 price'!$C$20:$N$20,0))</f>
        <v>0</v>
      </c>
      <c r="G21" s="84">
        <f>INDEX('W2. TIAM CO2 price'!$C$21:$N$27,MATCH($B21,'W2. TIAM CO2 price'!$A$21:$A$27,0),MATCH(G$14,'W2. TIAM CO2 price'!$C$20:$N$20,0))</f>
        <v>0</v>
      </c>
      <c r="H21" s="84">
        <f>INDEX('W2. TIAM CO2 price'!$C$21:$N$27,MATCH($B21,'W2. TIAM CO2 price'!$A$21:$A$27,0),MATCH(H$14,'W2. TIAM CO2 price'!$C$20:$N$20,0))</f>
        <v>0</v>
      </c>
      <c r="I21" s="84">
        <f>INDEX('W2. TIAM CO2 price'!$C$21:$N$27,MATCH($B21,'W2. TIAM CO2 price'!$A$21:$A$27,0),MATCH(I$14,'W2. TIAM CO2 price'!$C$20:$N$20,0))</f>
        <v>0</v>
      </c>
      <c r="J21" s="84">
        <f>INDEX('W2. TIAM CO2 price'!$C$21:$N$27,MATCH($B21,'W2. TIAM CO2 price'!$A$21:$A$27,0),MATCH(J$14,'W2. TIAM CO2 price'!$C$20:$N$20,0))</f>
        <v>0</v>
      </c>
      <c r="K21" s="84">
        <f>INDEX('W2. TIAM CO2 price'!$C$21:$N$27,MATCH($B21,'W2. TIAM CO2 price'!$A$21:$A$27,0),MATCH(K$14,'W2. TIAM CO2 price'!$C$20:$N$20,0))</f>
        <v>0</v>
      </c>
      <c r="L21" s="84">
        <f>INDEX('W2. TIAM CO2 price'!$C$21:$N$27,MATCH($B21,'W2. TIAM CO2 price'!$A$21:$A$27,0),MATCH(L$14,'W2. TIAM CO2 price'!$C$20:$N$20,0))</f>
        <v>0</v>
      </c>
      <c r="M21" s="84">
        <f>INDEX('W2. TIAM CO2 price'!$C$21:$N$27,MATCH($B21,'W2. TIAM CO2 price'!$A$21:$A$27,0),MATCH(M$14,'W2. TIAM CO2 price'!$C$20:$N$20,0))</f>
        <v>0</v>
      </c>
      <c r="N21" s="84">
        <f>INDEX('W2. TIAM CO2 price'!$C$21:$N$27,MATCH($B21,'W2. TIAM CO2 price'!$A$21:$A$27,0),MATCH(N$14,'W2. TIAM CO2 price'!$C$20:$N$20,0))</f>
        <v>0</v>
      </c>
      <c r="O21" s="84">
        <f>INDEX('W2. TIAM CO2 price'!$C$21:$N$27,MATCH($B21,'W2. TIAM CO2 price'!$A$21:$A$27,0),MATCH(O$14,'W2. TIAM CO2 price'!$C$20:$N$20,0))</f>
        <v>0</v>
      </c>
      <c r="P21" s="508">
        <f>INDEX('W2. TIAM CO2 price'!$C$21:$N$27,MATCH($B21,'W2. TIAM CO2 price'!$A$21:$A$27,0),MATCH(P$14,'W2. TIAM CO2 price'!$C$20:$N$20,0))</f>
        <v>0</v>
      </c>
      <c r="Q21" s="501">
        <f t="array" ref="Q21">IF($B$8="Global",INDEX('R24. Carbon price convergence'!$L$18:$T$690,MATCH(CONCATENATE("Global "&amp;$E21&amp;" "&amp;$B$7&amp;" "&amp;"All "&amp;$B$9&amp;" "&amp;$B$10),'R24. Carbon price convergence'!$A$18:$A$690,0),MATCH(Q$14,'R24. Carbon price convergence'!$L$17:$T$17,0)),INDEX('R24. Carbon price convergence'!$L$18:$T$690,MATCH(CONCATENATE($D21," ",$E21," ",$B$7," ",$B$8," ",$B$9," ",$B$10),'R24. Carbon price convergence'!$A$18:$A$690,0),MATCH(Q$14,'R24. Carbon price convergence'!$L$17:$T$17,0)))</f>
        <v>0.34920618027291611</v>
      </c>
      <c r="R21" s="502">
        <f t="array" ref="R21">IF($B$8="Global",INDEX('R24. Carbon price convergence'!$L$18:$T$690,MATCH(CONCATENATE("Global "&amp;$E21&amp;" "&amp;$B$7&amp;" "&amp;"All "&amp;$B$9&amp;" "&amp;$B$10),'R24. Carbon price convergence'!$A$18:$A$690,0),MATCH(R$14,'R24. Carbon price convergence'!$L$17:$T$17,0)),INDEX('R24. Carbon price convergence'!$L$18:$T$690,MATCH(CONCATENATE($D21," ",$E21," ",$B$7," ",$B$8," ",$B$9," ",$B$10),'R24. Carbon price convergence'!$A$18:$A$690,0),MATCH(R$14,'R24. Carbon price convergence'!$L$17:$T$17,0)))</f>
        <v>0.34920618027291611</v>
      </c>
      <c r="S21" s="502">
        <f t="array" ref="S21">IF($B$8="Global",INDEX('R24. Carbon price convergence'!$L$18:$T$690,MATCH(CONCATENATE("Global "&amp;$E21&amp;" "&amp;$B$7&amp;" "&amp;"All "&amp;$B$9&amp;" "&amp;$B$10),'R24. Carbon price convergence'!$A$18:$A$690,0),MATCH(S$14,'R24. Carbon price convergence'!$L$17:$T$17,0)),INDEX('R24. Carbon price convergence'!$L$18:$T$690,MATCH(CONCATENATE($D21," ",$E21," ",$B$7," ",$B$8," ",$B$9," ",$B$10),'R24. Carbon price convergence'!$A$18:$A$690,0),MATCH(S$14,'R24. Carbon price convergence'!$L$17:$T$17,0)))</f>
        <v>0.34920618027291611</v>
      </c>
      <c r="T21" s="503">
        <f t="array" ref="T21">IF($B$8="Global",INDEX('R24. Carbon price convergence'!$L$18:$T$690,MATCH(CONCATENATE("Global "&amp;$E21&amp;" "&amp;$B$7&amp;" "&amp;"All "&amp;$B$9&amp;" "&amp;$B$10),'R24. Carbon price convergence'!$A$18:$A$690,0),MATCH(T$14,'R24. Carbon price convergence'!$L$17:$T$17,0)),INDEX('R24. Carbon price convergence'!$L$18:$T$690,MATCH(CONCATENATE($D21," ",$E21," ",$B$7," ",$B$8," ",$B$9," ",$B$10),'R24. Carbon price convergence'!$A$18:$A$690,0),MATCH(T$14,'R24. Carbon price convergence'!$L$17:$T$17,0)))</f>
        <v>0.34920618027291611</v>
      </c>
      <c r="U21" s="507">
        <f>G21</f>
        <v>0</v>
      </c>
      <c r="V21" s="84">
        <f>H21*Q21</f>
        <v>0</v>
      </c>
      <c r="W21" s="84">
        <f t="shared" ref="W21:Y36" si="5">I21*R21</f>
        <v>0</v>
      </c>
      <c r="X21" s="84">
        <f t="shared" si="5"/>
        <v>0</v>
      </c>
      <c r="Y21" s="508">
        <f t="shared" si="5"/>
        <v>0</v>
      </c>
      <c r="AH21" s="486"/>
      <c r="AU21" s="487"/>
      <c r="AW21" s="486"/>
      <c r="BJ21" s="487"/>
      <c r="BL21" s="486"/>
      <c r="CD21" s="487"/>
    </row>
    <row r="22" spans="1:82" x14ac:dyDescent="0.3">
      <c r="A22" s="486" t="s">
        <v>78</v>
      </c>
      <c r="B22" s="39" t="s">
        <v>62</v>
      </c>
      <c r="C22" s="39" t="s">
        <v>96</v>
      </c>
      <c r="D22" s="39" t="s">
        <v>97</v>
      </c>
      <c r="E22" s="487" t="s">
        <v>84</v>
      </c>
      <c r="F22" s="507">
        <f>INDEX('W2. TIAM CO2 price'!$C$21:$N$27,MATCH($B22,'W2. TIAM CO2 price'!$A$21:$A$27,0),MATCH(F$14,'W2. TIAM CO2 price'!$C$20:$N$20,0))</f>
        <v>0</v>
      </c>
      <c r="G22" s="84">
        <f>INDEX('W2. TIAM CO2 price'!$C$21:$N$27,MATCH($B22,'W2. TIAM CO2 price'!$A$21:$A$27,0),MATCH(G$14,'W2. TIAM CO2 price'!$C$20:$N$20,0))</f>
        <v>0</v>
      </c>
      <c r="H22" s="84">
        <f>INDEX('W2. TIAM CO2 price'!$C$21:$N$27,MATCH($B22,'W2. TIAM CO2 price'!$A$21:$A$27,0),MATCH(H$14,'W2. TIAM CO2 price'!$C$20:$N$20,0))</f>
        <v>0</v>
      </c>
      <c r="I22" s="84">
        <f>INDEX('W2. TIAM CO2 price'!$C$21:$N$27,MATCH($B22,'W2. TIAM CO2 price'!$A$21:$A$27,0),MATCH(I$14,'W2. TIAM CO2 price'!$C$20:$N$20,0))</f>
        <v>0</v>
      </c>
      <c r="J22" s="84">
        <f>INDEX('W2. TIAM CO2 price'!$C$21:$N$27,MATCH($B22,'W2. TIAM CO2 price'!$A$21:$A$27,0),MATCH(J$14,'W2. TIAM CO2 price'!$C$20:$N$20,0))</f>
        <v>0</v>
      </c>
      <c r="K22" s="84">
        <f>INDEX('W2. TIAM CO2 price'!$C$21:$N$27,MATCH($B22,'W2. TIAM CO2 price'!$A$21:$A$27,0),MATCH(K$14,'W2. TIAM CO2 price'!$C$20:$N$20,0))</f>
        <v>0</v>
      </c>
      <c r="L22" s="84">
        <f>INDEX('W2. TIAM CO2 price'!$C$21:$N$27,MATCH($B22,'W2. TIAM CO2 price'!$A$21:$A$27,0),MATCH(L$14,'W2. TIAM CO2 price'!$C$20:$N$20,0))</f>
        <v>0</v>
      </c>
      <c r="M22" s="84">
        <f>INDEX('W2. TIAM CO2 price'!$C$21:$N$27,MATCH($B22,'W2. TIAM CO2 price'!$A$21:$A$27,0),MATCH(M$14,'W2. TIAM CO2 price'!$C$20:$N$20,0))</f>
        <v>0</v>
      </c>
      <c r="N22" s="84">
        <f>INDEX('W2. TIAM CO2 price'!$C$21:$N$27,MATCH($B22,'W2. TIAM CO2 price'!$A$21:$A$27,0),MATCH(N$14,'W2. TIAM CO2 price'!$C$20:$N$20,0))</f>
        <v>0</v>
      </c>
      <c r="O22" s="84">
        <f>INDEX('W2. TIAM CO2 price'!$C$21:$N$27,MATCH($B22,'W2. TIAM CO2 price'!$A$21:$A$27,0),MATCH(O$14,'W2. TIAM CO2 price'!$C$20:$N$20,0))</f>
        <v>0</v>
      </c>
      <c r="P22" s="508">
        <f>INDEX('W2. TIAM CO2 price'!$C$21:$N$27,MATCH($B22,'W2. TIAM CO2 price'!$A$21:$A$27,0),MATCH(P$14,'W2. TIAM CO2 price'!$C$20:$N$20,0))</f>
        <v>0</v>
      </c>
      <c r="Q22" s="501">
        <f t="array" ref="Q22">IF($B$8="Global",INDEX('R24. Carbon price convergence'!$L$18:$T$690,MATCH(CONCATENATE("Global "&amp;$E22&amp;" "&amp;$B$7&amp;" "&amp;"All "&amp;$B$9&amp;" "&amp;$B$10),'R24. Carbon price convergence'!$A$18:$A$690,0),MATCH(Q$14,'R24. Carbon price convergence'!$L$17:$T$17,0)),INDEX('R24. Carbon price convergence'!$L$18:$T$690,MATCH(CONCATENATE($D22," ",$E22," ",$B$7," ",$B$8," ",$B$9," ",$B$10),'R24. Carbon price convergence'!$A$18:$A$690,0),MATCH(Q$14,'R24. Carbon price convergence'!$L$17:$T$17,0)))</f>
        <v>0.34920618027291611</v>
      </c>
      <c r="R22" s="502">
        <f t="array" ref="R22">IF($B$8="Global",INDEX('R24. Carbon price convergence'!$L$18:$T$690,MATCH(CONCATENATE("Global "&amp;$E22&amp;" "&amp;$B$7&amp;" "&amp;"All "&amp;$B$9&amp;" "&amp;$B$10),'R24. Carbon price convergence'!$A$18:$A$690,0),MATCH(R$14,'R24. Carbon price convergence'!$L$17:$T$17,0)),INDEX('R24. Carbon price convergence'!$L$18:$T$690,MATCH(CONCATENATE($D22," ",$E22," ",$B$7," ",$B$8," ",$B$9," ",$B$10),'R24. Carbon price convergence'!$A$18:$A$690,0),MATCH(R$14,'R24. Carbon price convergence'!$L$17:$T$17,0)))</f>
        <v>0.34920618027291611</v>
      </c>
      <c r="S22" s="502">
        <f t="array" ref="S22">IF($B$8="Global",INDEX('R24. Carbon price convergence'!$L$18:$T$690,MATCH(CONCATENATE("Global "&amp;$E22&amp;" "&amp;$B$7&amp;" "&amp;"All "&amp;$B$9&amp;" "&amp;$B$10),'R24. Carbon price convergence'!$A$18:$A$690,0),MATCH(S$14,'R24. Carbon price convergence'!$L$17:$T$17,0)),INDEX('R24. Carbon price convergence'!$L$18:$T$690,MATCH(CONCATENATE($D22," ",$E22," ",$B$7," ",$B$8," ",$B$9," ",$B$10),'R24. Carbon price convergence'!$A$18:$A$690,0),MATCH(S$14,'R24. Carbon price convergence'!$L$17:$T$17,0)))</f>
        <v>0.34920618027291611</v>
      </c>
      <c r="T22" s="503">
        <f t="array" ref="T22">IF($B$8="Global",INDEX('R24. Carbon price convergence'!$L$18:$T$690,MATCH(CONCATENATE("Global "&amp;$E22&amp;" "&amp;$B$7&amp;" "&amp;"All "&amp;$B$9&amp;" "&amp;$B$10),'R24. Carbon price convergence'!$A$18:$A$690,0),MATCH(T$14,'R24. Carbon price convergence'!$L$17:$T$17,0)),INDEX('R24. Carbon price convergence'!$L$18:$T$690,MATCH(CONCATENATE($D22," ",$E22," ",$B$7," ",$B$8," ",$B$9," ",$B$10),'R24. Carbon price convergence'!$A$18:$A$690,0),MATCH(T$14,'R24. Carbon price convergence'!$L$17:$T$17,0)))</f>
        <v>0.34920618027291611</v>
      </c>
      <c r="U22" s="507">
        <f t="shared" ref="U22:U97" si="6">G22</f>
        <v>0</v>
      </c>
      <c r="V22" s="84">
        <f t="shared" ref="V22:V97" si="7">H22*Q22</f>
        <v>0</v>
      </c>
      <c r="W22" s="84">
        <f t="shared" si="5"/>
        <v>0</v>
      </c>
      <c r="X22" s="84">
        <f t="shared" si="5"/>
        <v>0</v>
      </c>
      <c r="Y22" s="508">
        <f t="shared" si="5"/>
        <v>0</v>
      </c>
      <c r="AH22" s="486"/>
      <c r="AU22" s="487"/>
      <c r="AW22" s="486"/>
      <c r="BJ22" s="487"/>
      <c r="BL22" s="486"/>
      <c r="CD22" s="487"/>
    </row>
    <row r="23" spans="1:82" x14ac:dyDescent="0.3">
      <c r="A23" s="486" t="s">
        <v>78</v>
      </c>
      <c r="B23" s="39" t="s">
        <v>62</v>
      </c>
      <c r="C23" s="39" t="s">
        <v>96</v>
      </c>
      <c r="D23" s="39" t="s">
        <v>97</v>
      </c>
      <c r="E23" s="487" t="s">
        <v>87</v>
      </c>
      <c r="F23" s="507">
        <f>INDEX('W2. TIAM CO2 price'!$C$21:$N$27,MATCH($B23,'W2. TIAM CO2 price'!$A$21:$A$27,0),MATCH(F$14,'W2. TIAM CO2 price'!$C$20:$N$20,0))</f>
        <v>0</v>
      </c>
      <c r="G23" s="84">
        <f>INDEX('W2. TIAM CO2 price'!$C$21:$N$27,MATCH($B23,'W2. TIAM CO2 price'!$A$21:$A$27,0),MATCH(G$14,'W2. TIAM CO2 price'!$C$20:$N$20,0))</f>
        <v>0</v>
      </c>
      <c r="H23" s="84">
        <f>INDEX('W2. TIAM CO2 price'!$C$21:$N$27,MATCH($B23,'W2. TIAM CO2 price'!$A$21:$A$27,0),MATCH(H$14,'W2. TIAM CO2 price'!$C$20:$N$20,0))</f>
        <v>0</v>
      </c>
      <c r="I23" s="84">
        <f>INDEX('W2. TIAM CO2 price'!$C$21:$N$27,MATCH($B23,'W2. TIAM CO2 price'!$A$21:$A$27,0),MATCH(I$14,'W2. TIAM CO2 price'!$C$20:$N$20,0))</f>
        <v>0</v>
      </c>
      <c r="J23" s="84">
        <f>INDEX('W2. TIAM CO2 price'!$C$21:$N$27,MATCH($B23,'W2. TIAM CO2 price'!$A$21:$A$27,0),MATCH(J$14,'W2. TIAM CO2 price'!$C$20:$N$20,0))</f>
        <v>0</v>
      </c>
      <c r="K23" s="84">
        <f>INDEX('W2. TIAM CO2 price'!$C$21:$N$27,MATCH($B23,'W2. TIAM CO2 price'!$A$21:$A$27,0),MATCH(K$14,'W2. TIAM CO2 price'!$C$20:$N$20,0))</f>
        <v>0</v>
      </c>
      <c r="L23" s="84">
        <f>INDEX('W2. TIAM CO2 price'!$C$21:$N$27,MATCH($B23,'W2. TIAM CO2 price'!$A$21:$A$27,0),MATCH(L$14,'W2. TIAM CO2 price'!$C$20:$N$20,0))</f>
        <v>0</v>
      </c>
      <c r="M23" s="84">
        <f>INDEX('W2. TIAM CO2 price'!$C$21:$N$27,MATCH($B23,'W2. TIAM CO2 price'!$A$21:$A$27,0),MATCH(M$14,'W2. TIAM CO2 price'!$C$20:$N$20,0))</f>
        <v>0</v>
      </c>
      <c r="N23" s="84">
        <f>INDEX('W2. TIAM CO2 price'!$C$21:$N$27,MATCH($B23,'W2. TIAM CO2 price'!$A$21:$A$27,0),MATCH(N$14,'W2. TIAM CO2 price'!$C$20:$N$20,0))</f>
        <v>0</v>
      </c>
      <c r="O23" s="84">
        <f>INDEX('W2. TIAM CO2 price'!$C$21:$N$27,MATCH($B23,'W2. TIAM CO2 price'!$A$21:$A$27,0),MATCH(O$14,'W2. TIAM CO2 price'!$C$20:$N$20,0))</f>
        <v>0</v>
      </c>
      <c r="P23" s="508">
        <f>INDEX('W2. TIAM CO2 price'!$C$21:$N$27,MATCH($B23,'W2. TIAM CO2 price'!$A$21:$A$27,0),MATCH(P$14,'W2. TIAM CO2 price'!$C$20:$N$20,0))</f>
        <v>0</v>
      </c>
      <c r="Q23" s="501">
        <f t="array" ref="Q23">IF($B$8="Global",INDEX('R24. Carbon price convergence'!$L$18:$T$690,MATCH(CONCATENATE("Global "&amp;$E23&amp;" "&amp;$B$7&amp;" "&amp;"All "&amp;$B$9&amp;" "&amp;$B$10),'R24. Carbon price convergence'!$A$18:$A$690,0),MATCH(Q$14,'R24. Carbon price convergence'!$L$17:$T$17,0)),INDEX('R24. Carbon price convergence'!$L$18:$T$690,MATCH(CONCATENATE($D23," ",$E23," ",$B$7," ",$B$8," ",$B$9," ",$B$10),'R24. Carbon price convergence'!$A$18:$A$690,0),MATCH(Q$14,'R24. Carbon price convergence'!$L$17:$T$17,0)))</f>
        <v>0.34920618027291611</v>
      </c>
      <c r="R23" s="502">
        <f t="array" ref="R23">IF($B$8="Global",INDEX('R24. Carbon price convergence'!$L$18:$T$690,MATCH(CONCATENATE("Global "&amp;$E23&amp;" "&amp;$B$7&amp;" "&amp;"All "&amp;$B$9&amp;" "&amp;$B$10),'R24. Carbon price convergence'!$A$18:$A$690,0),MATCH(R$14,'R24. Carbon price convergence'!$L$17:$T$17,0)),INDEX('R24. Carbon price convergence'!$L$18:$T$690,MATCH(CONCATENATE($D23," ",$E23," ",$B$7," ",$B$8," ",$B$9," ",$B$10),'R24. Carbon price convergence'!$A$18:$A$690,0),MATCH(R$14,'R24. Carbon price convergence'!$L$17:$T$17,0)))</f>
        <v>0.34920618027291611</v>
      </c>
      <c r="S23" s="502">
        <f t="array" ref="S23">IF($B$8="Global",INDEX('R24. Carbon price convergence'!$L$18:$T$690,MATCH(CONCATENATE("Global "&amp;$E23&amp;" "&amp;$B$7&amp;" "&amp;"All "&amp;$B$9&amp;" "&amp;$B$10),'R24. Carbon price convergence'!$A$18:$A$690,0),MATCH(S$14,'R24. Carbon price convergence'!$L$17:$T$17,0)),INDEX('R24. Carbon price convergence'!$L$18:$T$690,MATCH(CONCATENATE($D23," ",$E23," ",$B$7," ",$B$8," ",$B$9," ",$B$10),'R24. Carbon price convergence'!$A$18:$A$690,0),MATCH(S$14,'R24. Carbon price convergence'!$L$17:$T$17,0)))</f>
        <v>0.34920618027291611</v>
      </c>
      <c r="T23" s="503">
        <f t="array" ref="T23">IF($B$8="Global",INDEX('R24. Carbon price convergence'!$L$18:$T$690,MATCH(CONCATENATE("Global "&amp;$E23&amp;" "&amp;$B$7&amp;" "&amp;"All "&amp;$B$9&amp;" "&amp;$B$10),'R24. Carbon price convergence'!$A$18:$A$690,0),MATCH(T$14,'R24. Carbon price convergence'!$L$17:$T$17,0)),INDEX('R24. Carbon price convergence'!$L$18:$T$690,MATCH(CONCATENATE($D23," ",$E23," ",$B$7," ",$B$8," ",$B$9," ",$B$10),'R24. Carbon price convergence'!$A$18:$A$690,0),MATCH(T$14,'R24. Carbon price convergence'!$L$17:$T$17,0)))</f>
        <v>0.34920618027291611</v>
      </c>
      <c r="U23" s="507">
        <f t="shared" si="6"/>
        <v>0</v>
      </c>
      <c r="V23" s="84">
        <f t="shared" si="7"/>
        <v>0</v>
      </c>
      <c r="W23" s="84">
        <f t="shared" si="5"/>
        <v>0</v>
      </c>
      <c r="X23" s="84">
        <f t="shared" si="5"/>
        <v>0</v>
      </c>
      <c r="Y23" s="508">
        <f t="shared" si="5"/>
        <v>0</v>
      </c>
      <c r="AH23" s="486"/>
      <c r="AU23" s="487"/>
      <c r="AW23" s="486"/>
      <c r="BJ23" s="487"/>
      <c r="BL23" s="486"/>
      <c r="CD23" s="487"/>
    </row>
    <row r="24" spans="1:82" x14ac:dyDescent="0.3">
      <c r="A24" s="486" t="s">
        <v>78</v>
      </c>
      <c r="B24" s="39" t="s">
        <v>62</v>
      </c>
      <c r="C24" s="39" t="s">
        <v>96</v>
      </c>
      <c r="D24" s="39" t="s">
        <v>97</v>
      </c>
      <c r="E24" s="487" t="s">
        <v>90</v>
      </c>
      <c r="F24" s="507">
        <f>INDEX('W2. TIAM CO2 price'!$C$21:$N$27,MATCH($B24,'W2. TIAM CO2 price'!$A$21:$A$27,0),MATCH(F$14,'W2. TIAM CO2 price'!$C$20:$N$20,0))</f>
        <v>0</v>
      </c>
      <c r="G24" s="84">
        <f>INDEX('W2. TIAM CO2 price'!$C$21:$N$27,MATCH($B24,'W2. TIAM CO2 price'!$A$21:$A$27,0),MATCH(G$14,'W2. TIAM CO2 price'!$C$20:$N$20,0))</f>
        <v>0</v>
      </c>
      <c r="H24" s="84">
        <f>INDEX('W2. TIAM CO2 price'!$C$21:$N$27,MATCH($B24,'W2. TIAM CO2 price'!$A$21:$A$27,0),MATCH(H$14,'W2. TIAM CO2 price'!$C$20:$N$20,0))</f>
        <v>0</v>
      </c>
      <c r="I24" s="84">
        <f>INDEX('W2. TIAM CO2 price'!$C$21:$N$27,MATCH($B24,'W2. TIAM CO2 price'!$A$21:$A$27,0),MATCH(I$14,'W2. TIAM CO2 price'!$C$20:$N$20,0))</f>
        <v>0</v>
      </c>
      <c r="J24" s="84">
        <f>INDEX('W2. TIAM CO2 price'!$C$21:$N$27,MATCH($B24,'W2. TIAM CO2 price'!$A$21:$A$27,0),MATCH(J$14,'W2. TIAM CO2 price'!$C$20:$N$20,0))</f>
        <v>0</v>
      </c>
      <c r="K24" s="84">
        <f>INDEX('W2. TIAM CO2 price'!$C$21:$N$27,MATCH($B24,'W2. TIAM CO2 price'!$A$21:$A$27,0),MATCH(K$14,'W2. TIAM CO2 price'!$C$20:$N$20,0))</f>
        <v>0</v>
      </c>
      <c r="L24" s="84">
        <f>INDEX('W2. TIAM CO2 price'!$C$21:$N$27,MATCH($B24,'W2. TIAM CO2 price'!$A$21:$A$27,0),MATCH(L$14,'W2. TIAM CO2 price'!$C$20:$N$20,0))</f>
        <v>0</v>
      </c>
      <c r="M24" s="84">
        <f>INDEX('W2. TIAM CO2 price'!$C$21:$N$27,MATCH($B24,'W2. TIAM CO2 price'!$A$21:$A$27,0),MATCH(M$14,'W2. TIAM CO2 price'!$C$20:$N$20,0))</f>
        <v>0</v>
      </c>
      <c r="N24" s="84">
        <f>INDEX('W2. TIAM CO2 price'!$C$21:$N$27,MATCH($B24,'W2. TIAM CO2 price'!$A$21:$A$27,0),MATCH(N$14,'W2. TIAM CO2 price'!$C$20:$N$20,0))</f>
        <v>0</v>
      </c>
      <c r="O24" s="84">
        <f>INDEX('W2. TIAM CO2 price'!$C$21:$N$27,MATCH($B24,'W2. TIAM CO2 price'!$A$21:$A$27,0),MATCH(O$14,'W2. TIAM CO2 price'!$C$20:$N$20,0))</f>
        <v>0</v>
      </c>
      <c r="P24" s="508">
        <f>INDEX('W2. TIAM CO2 price'!$C$21:$N$27,MATCH($B24,'W2. TIAM CO2 price'!$A$21:$A$27,0),MATCH(P$14,'W2. TIAM CO2 price'!$C$20:$N$20,0))</f>
        <v>0</v>
      </c>
      <c r="Q24" s="501">
        <f t="array" ref="Q24">IF($B$8="Global",INDEX('R24. Carbon price convergence'!$L$18:$T$690,MATCH(CONCATENATE("Global "&amp;$E24&amp;" "&amp;$B$7&amp;" "&amp;"All "&amp;$B$9&amp;" "&amp;$B$10),'R24. Carbon price convergence'!$A$18:$A$690,0),MATCH(Q$14,'R24. Carbon price convergence'!$L$17:$T$17,0)),INDEX('R24. Carbon price convergence'!$L$18:$T$690,MATCH(CONCATENATE($D24," ",$E24," ",$B$7," ",$B$8," ",$B$9," ",$B$10),'R24. Carbon price convergence'!$A$18:$A$690,0),MATCH(Q$14,'R24. Carbon price convergence'!$L$17:$T$17,0)))</f>
        <v>0.34920618027291611</v>
      </c>
      <c r="R24" s="502">
        <f t="array" ref="R24">IF($B$8="Global",INDEX('R24. Carbon price convergence'!$L$18:$T$690,MATCH(CONCATENATE("Global "&amp;$E24&amp;" "&amp;$B$7&amp;" "&amp;"All "&amp;$B$9&amp;" "&amp;$B$10),'R24. Carbon price convergence'!$A$18:$A$690,0),MATCH(R$14,'R24. Carbon price convergence'!$L$17:$T$17,0)),INDEX('R24. Carbon price convergence'!$L$18:$T$690,MATCH(CONCATENATE($D24," ",$E24," ",$B$7," ",$B$8," ",$B$9," ",$B$10),'R24. Carbon price convergence'!$A$18:$A$690,0),MATCH(R$14,'R24. Carbon price convergence'!$L$17:$T$17,0)))</f>
        <v>0.34920618027291611</v>
      </c>
      <c r="S24" s="502">
        <f t="array" ref="S24">IF($B$8="Global",INDEX('R24. Carbon price convergence'!$L$18:$T$690,MATCH(CONCATENATE("Global "&amp;$E24&amp;" "&amp;$B$7&amp;" "&amp;"All "&amp;$B$9&amp;" "&amp;$B$10),'R24. Carbon price convergence'!$A$18:$A$690,0),MATCH(S$14,'R24. Carbon price convergence'!$L$17:$T$17,0)),INDEX('R24. Carbon price convergence'!$L$18:$T$690,MATCH(CONCATENATE($D24," ",$E24," ",$B$7," ",$B$8," ",$B$9," ",$B$10),'R24. Carbon price convergence'!$A$18:$A$690,0),MATCH(S$14,'R24. Carbon price convergence'!$L$17:$T$17,0)))</f>
        <v>0.34920618027291611</v>
      </c>
      <c r="T24" s="503">
        <f t="array" ref="T24">IF($B$8="Global",INDEX('R24. Carbon price convergence'!$L$18:$T$690,MATCH(CONCATENATE("Global "&amp;$E24&amp;" "&amp;$B$7&amp;" "&amp;"All "&amp;$B$9&amp;" "&amp;$B$10),'R24. Carbon price convergence'!$A$18:$A$690,0),MATCH(T$14,'R24. Carbon price convergence'!$L$17:$T$17,0)),INDEX('R24. Carbon price convergence'!$L$18:$T$690,MATCH(CONCATENATE($D24," ",$E24," ",$B$7," ",$B$8," ",$B$9," ",$B$10),'R24. Carbon price convergence'!$A$18:$A$690,0),MATCH(T$14,'R24. Carbon price convergence'!$L$17:$T$17,0)))</f>
        <v>0.34920618027291611</v>
      </c>
      <c r="U24" s="507">
        <f t="shared" si="6"/>
        <v>0</v>
      </c>
      <c r="V24" s="84">
        <f t="shared" si="7"/>
        <v>0</v>
      </c>
      <c r="W24" s="84">
        <f t="shared" si="5"/>
        <v>0</v>
      </c>
      <c r="X24" s="84">
        <f t="shared" si="5"/>
        <v>0</v>
      </c>
      <c r="Y24" s="508">
        <f t="shared" si="5"/>
        <v>0</v>
      </c>
      <c r="AH24" s="486"/>
      <c r="AU24" s="487"/>
      <c r="AW24" s="486"/>
      <c r="BJ24" s="487"/>
      <c r="BL24" s="486"/>
      <c r="CD24" s="487"/>
    </row>
    <row r="25" spans="1:82" x14ac:dyDescent="0.3">
      <c r="A25" s="486" t="s">
        <v>78</v>
      </c>
      <c r="B25" s="39" t="s">
        <v>62</v>
      </c>
      <c r="C25" s="39" t="s">
        <v>96</v>
      </c>
      <c r="D25" s="39" t="s">
        <v>97</v>
      </c>
      <c r="E25" s="487" t="s">
        <v>93</v>
      </c>
      <c r="F25" s="507">
        <f>INDEX('W2. TIAM CO2 price'!$C$21:$N$27,MATCH($B25,'W2. TIAM CO2 price'!$A$21:$A$27,0),MATCH(F$14,'W2. TIAM CO2 price'!$C$20:$N$20,0))</f>
        <v>0</v>
      </c>
      <c r="G25" s="84">
        <f>INDEX('W2. TIAM CO2 price'!$C$21:$N$27,MATCH($B25,'W2. TIAM CO2 price'!$A$21:$A$27,0),MATCH(G$14,'W2. TIAM CO2 price'!$C$20:$N$20,0))</f>
        <v>0</v>
      </c>
      <c r="H25" s="84">
        <f>INDEX('W2. TIAM CO2 price'!$C$21:$N$27,MATCH($B25,'W2. TIAM CO2 price'!$A$21:$A$27,0),MATCH(H$14,'W2. TIAM CO2 price'!$C$20:$N$20,0))</f>
        <v>0</v>
      </c>
      <c r="I25" s="84">
        <f>INDEX('W2. TIAM CO2 price'!$C$21:$N$27,MATCH($B25,'W2. TIAM CO2 price'!$A$21:$A$27,0),MATCH(I$14,'W2. TIAM CO2 price'!$C$20:$N$20,0))</f>
        <v>0</v>
      </c>
      <c r="J25" s="84">
        <f>INDEX('W2. TIAM CO2 price'!$C$21:$N$27,MATCH($B25,'W2. TIAM CO2 price'!$A$21:$A$27,0),MATCH(J$14,'W2. TIAM CO2 price'!$C$20:$N$20,0))</f>
        <v>0</v>
      </c>
      <c r="K25" s="84">
        <f>INDEX('W2. TIAM CO2 price'!$C$21:$N$27,MATCH($B25,'W2. TIAM CO2 price'!$A$21:$A$27,0),MATCH(K$14,'W2. TIAM CO2 price'!$C$20:$N$20,0))</f>
        <v>0</v>
      </c>
      <c r="L25" s="84">
        <f>INDEX('W2. TIAM CO2 price'!$C$21:$N$27,MATCH($B25,'W2. TIAM CO2 price'!$A$21:$A$27,0),MATCH(L$14,'W2. TIAM CO2 price'!$C$20:$N$20,0))</f>
        <v>0</v>
      </c>
      <c r="M25" s="84">
        <f>INDEX('W2. TIAM CO2 price'!$C$21:$N$27,MATCH($B25,'W2. TIAM CO2 price'!$A$21:$A$27,0),MATCH(M$14,'W2. TIAM CO2 price'!$C$20:$N$20,0))</f>
        <v>0</v>
      </c>
      <c r="N25" s="84">
        <f>INDEX('W2. TIAM CO2 price'!$C$21:$N$27,MATCH($B25,'W2. TIAM CO2 price'!$A$21:$A$27,0),MATCH(N$14,'W2. TIAM CO2 price'!$C$20:$N$20,0))</f>
        <v>0</v>
      </c>
      <c r="O25" s="84">
        <f>INDEX('W2. TIAM CO2 price'!$C$21:$N$27,MATCH($B25,'W2. TIAM CO2 price'!$A$21:$A$27,0),MATCH(O$14,'W2. TIAM CO2 price'!$C$20:$N$20,0))</f>
        <v>0</v>
      </c>
      <c r="P25" s="508">
        <f>INDEX('W2. TIAM CO2 price'!$C$21:$N$27,MATCH($B25,'W2. TIAM CO2 price'!$A$21:$A$27,0),MATCH(P$14,'W2. TIAM CO2 price'!$C$20:$N$20,0))</f>
        <v>0</v>
      </c>
      <c r="Q25" s="501">
        <f t="array" ref="Q25">IF($B$8="Global",INDEX('R24. Carbon price convergence'!$L$18:$T$690,MATCH(CONCATENATE("Global "&amp;$E25&amp;" "&amp;$B$7&amp;" "&amp;"All "&amp;$B$9&amp;" "&amp;$B$10),'R24. Carbon price convergence'!$A$18:$A$690,0),MATCH(Q$14,'R24. Carbon price convergence'!$L$17:$T$17,0)),INDEX('R24. Carbon price convergence'!$L$18:$T$690,MATCH(CONCATENATE($D25," ",$E25," ",$B$7," ",$B$8," ",$B$9," ",$B$10),'R24. Carbon price convergence'!$A$18:$A$690,0),MATCH(Q$14,'R24. Carbon price convergence'!$L$17:$T$17,0)))</f>
        <v>0.34920618027291611</v>
      </c>
      <c r="R25" s="502">
        <f t="array" ref="R25">IF($B$8="Global",INDEX('R24. Carbon price convergence'!$L$18:$T$690,MATCH(CONCATENATE("Global "&amp;$E25&amp;" "&amp;$B$7&amp;" "&amp;"All "&amp;$B$9&amp;" "&amp;$B$10),'R24. Carbon price convergence'!$A$18:$A$690,0),MATCH(R$14,'R24. Carbon price convergence'!$L$17:$T$17,0)),INDEX('R24. Carbon price convergence'!$L$18:$T$690,MATCH(CONCATENATE($D25," ",$E25," ",$B$7," ",$B$8," ",$B$9," ",$B$10),'R24. Carbon price convergence'!$A$18:$A$690,0),MATCH(R$14,'R24. Carbon price convergence'!$L$17:$T$17,0)))</f>
        <v>0.34920618027291611</v>
      </c>
      <c r="S25" s="502">
        <f t="array" ref="S25">IF($B$8="Global",INDEX('R24. Carbon price convergence'!$L$18:$T$690,MATCH(CONCATENATE("Global "&amp;$E25&amp;" "&amp;$B$7&amp;" "&amp;"All "&amp;$B$9&amp;" "&amp;$B$10),'R24. Carbon price convergence'!$A$18:$A$690,0),MATCH(S$14,'R24. Carbon price convergence'!$L$17:$T$17,0)),INDEX('R24. Carbon price convergence'!$L$18:$T$690,MATCH(CONCATENATE($D25," ",$E25," ",$B$7," ",$B$8," ",$B$9," ",$B$10),'R24. Carbon price convergence'!$A$18:$A$690,0),MATCH(S$14,'R24. Carbon price convergence'!$L$17:$T$17,0)))</f>
        <v>0.34920618027291611</v>
      </c>
      <c r="T25" s="503">
        <f t="array" ref="T25">IF($B$8="Global",INDEX('R24. Carbon price convergence'!$L$18:$T$690,MATCH(CONCATENATE("Global "&amp;$E25&amp;" "&amp;$B$7&amp;" "&amp;"All "&amp;$B$9&amp;" "&amp;$B$10),'R24. Carbon price convergence'!$A$18:$A$690,0),MATCH(T$14,'R24. Carbon price convergence'!$L$17:$T$17,0)),INDEX('R24. Carbon price convergence'!$L$18:$T$690,MATCH(CONCATENATE($D25," ",$E25," ",$B$7," ",$B$8," ",$B$9," ",$B$10),'R24. Carbon price convergence'!$A$18:$A$690,0),MATCH(T$14,'R24. Carbon price convergence'!$L$17:$T$17,0)))</f>
        <v>0.34920618027291611</v>
      </c>
      <c r="U25" s="507">
        <f t="shared" si="6"/>
        <v>0</v>
      </c>
      <c r="V25" s="84">
        <f t="shared" si="7"/>
        <v>0</v>
      </c>
      <c r="W25" s="84">
        <f t="shared" si="5"/>
        <v>0</v>
      </c>
      <c r="X25" s="84">
        <f t="shared" si="5"/>
        <v>0</v>
      </c>
      <c r="Y25" s="508">
        <f t="shared" si="5"/>
        <v>0</v>
      </c>
      <c r="AH25" s="486"/>
      <c r="AU25" s="487"/>
      <c r="AW25" s="486"/>
      <c r="BJ25" s="487"/>
      <c r="BL25" s="486"/>
      <c r="CD25" s="487"/>
    </row>
    <row r="26" spans="1:82" x14ac:dyDescent="0.3">
      <c r="A26" s="486" t="s">
        <v>78</v>
      </c>
      <c r="B26" s="39" t="s">
        <v>62</v>
      </c>
      <c r="C26" s="39" t="s">
        <v>96</v>
      </c>
      <c r="D26" s="39" t="s">
        <v>97</v>
      </c>
      <c r="E26" s="487" t="s">
        <v>95</v>
      </c>
      <c r="F26" s="507">
        <f>INDEX('W2. TIAM CO2 price'!$C$21:$N$27,MATCH($B26,'W2. TIAM CO2 price'!$A$21:$A$27,0),MATCH(F$14,'W2. TIAM CO2 price'!$C$20:$N$20,0))</f>
        <v>0</v>
      </c>
      <c r="G26" s="84">
        <f>INDEX('W2. TIAM CO2 price'!$C$21:$N$27,MATCH($B26,'W2. TIAM CO2 price'!$A$21:$A$27,0),MATCH(G$14,'W2. TIAM CO2 price'!$C$20:$N$20,0))</f>
        <v>0</v>
      </c>
      <c r="H26" s="84">
        <f>INDEX('W2. TIAM CO2 price'!$C$21:$N$27,MATCH($B26,'W2. TIAM CO2 price'!$A$21:$A$27,0),MATCH(H$14,'W2. TIAM CO2 price'!$C$20:$N$20,0))</f>
        <v>0</v>
      </c>
      <c r="I26" s="84">
        <f>INDEX('W2. TIAM CO2 price'!$C$21:$N$27,MATCH($B26,'W2. TIAM CO2 price'!$A$21:$A$27,0),MATCH(I$14,'W2. TIAM CO2 price'!$C$20:$N$20,0))</f>
        <v>0</v>
      </c>
      <c r="J26" s="84">
        <f>INDEX('W2. TIAM CO2 price'!$C$21:$N$27,MATCH($B26,'W2. TIAM CO2 price'!$A$21:$A$27,0),MATCH(J$14,'W2. TIAM CO2 price'!$C$20:$N$20,0))</f>
        <v>0</v>
      </c>
      <c r="K26" s="84">
        <f>INDEX('W2. TIAM CO2 price'!$C$21:$N$27,MATCH($B26,'W2. TIAM CO2 price'!$A$21:$A$27,0),MATCH(K$14,'W2. TIAM CO2 price'!$C$20:$N$20,0))</f>
        <v>0</v>
      </c>
      <c r="L26" s="84">
        <f>INDEX('W2. TIAM CO2 price'!$C$21:$N$27,MATCH($B26,'W2. TIAM CO2 price'!$A$21:$A$27,0),MATCH(L$14,'W2. TIAM CO2 price'!$C$20:$N$20,0))</f>
        <v>0</v>
      </c>
      <c r="M26" s="84">
        <f>INDEX('W2. TIAM CO2 price'!$C$21:$N$27,MATCH($B26,'W2. TIAM CO2 price'!$A$21:$A$27,0),MATCH(M$14,'W2. TIAM CO2 price'!$C$20:$N$20,0))</f>
        <v>0</v>
      </c>
      <c r="N26" s="84">
        <f>INDEX('W2. TIAM CO2 price'!$C$21:$N$27,MATCH($B26,'W2. TIAM CO2 price'!$A$21:$A$27,0),MATCH(N$14,'W2. TIAM CO2 price'!$C$20:$N$20,0))</f>
        <v>0</v>
      </c>
      <c r="O26" s="84">
        <f>INDEX('W2. TIAM CO2 price'!$C$21:$N$27,MATCH($B26,'W2. TIAM CO2 price'!$A$21:$A$27,0),MATCH(O$14,'W2. TIAM CO2 price'!$C$20:$N$20,0))</f>
        <v>0</v>
      </c>
      <c r="P26" s="508">
        <f>INDEX('W2. TIAM CO2 price'!$C$21:$N$27,MATCH($B26,'W2. TIAM CO2 price'!$A$21:$A$27,0),MATCH(P$14,'W2. TIAM CO2 price'!$C$20:$N$20,0))</f>
        <v>0</v>
      </c>
      <c r="Q26" s="501">
        <f t="array" ref="Q26">IF($B$8="Global",INDEX('R24. Carbon price convergence'!$L$18:$T$690,MATCH(CONCATENATE("Global "&amp;$E26&amp;" "&amp;$B$7&amp;" "&amp;"All "&amp;$B$9&amp;" "&amp;$B$10),'R24. Carbon price convergence'!$A$18:$A$690,0),MATCH(Q$14,'R24. Carbon price convergence'!$L$17:$T$17,0)),INDEX('R24. Carbon price convergence'!$L$18:$T$690,MATCH(CONCATENATE($D26," ",$E26," ",$B$7," ",$B$8," ",$B$9," ",$B$10),'R24. Carbon price convergence'!$A$18:$A$690,0),MATCH(Q$14,'R24. Carbon price convergence'!$L$17:$T$17,0)))</f>
        <v>3.9642143336660212</v>
      </c>
      <c r="R26" s="502">
        <f t="array" ref="R26">IF($B$8="Global",INDEX('R24. Carbon price convergence'!$L$18:$T$690,MATCH(CONCATENATE("Global "&amp;$E26&amp;" "&amp;$B$7&amp;" "&amp;"All "&amp;$B$9&amp;" "&amp;$B$10),'R24. Carbon price convergence'!$A$18:$A$690,0),MATCH(R$14,'R24. Carbon price convergence'!$L$17:$T$17,0)),INDEX('R24. Carbon price convergence'!$L$18:$T$690,MATCH(CONCATENATE($D26," ",$E26," ",$B$7," ",$B$8," ",$B$9," ",$B$10),'R24. Carbon price convergence'!$A$18:$A$690,0),MATCH(R$14,'R24. Carbon price convergence'!$L$17:$T$17,0)))</f>
        <v>3.9642143336660212</v>
      </c>
      <c r="S26" s="502">
        <f t="array" ref="S26">IF($B$8="Global",INDEX('R24. Carbon price convergence'!$L$18:$T$690,MATCH(CONCATENATE("Global "&amp;$E26&amp;" "&amp;$B$7&amp;" "&amp;"All "&amp;$B$9&amp;" "&amp;$B$10),'R24. Carbon price convergence'!$A$18:$A$690,0),MATCH(S$14,'R24. Carbon price convergence'!$L$17:$T$17,0)),INDEX('R24. Carbon price convergence'!$L$18:$T$690,MATCH(CONCATENATE($D26," ",$E26," ",$B$7," ",$B$8," ",$B$9," ",$B$10),'R24. Carbon price convergence'!$A$18:$A$690,0),MATCH(S$14,'R24. Carbon price convergence'!$L$17:$T$17,0)))</f>
        <v>3.9642143336660212</v>
      </c>
      <c r="T26" s="503">
        <f t="array" ref="T26">IF($B$8="Global",INDEX('R24. Carbon price convergence'!$L$18:$T$690,MATCH(CONCATENATE("Global "&amp;$E26&amp;" "&amp;$B$7&amp;" "&amp;"All "&amp;$B$9&amp;" "&amp;$B$10),'R24. Carbon price convergence'!$A$18:$A$690,0),MATCH(T$14,'R24. Carbon price convergence'!$L$17:$T$17,0)),INDEX('R24. Carbon price convergence'!$L$18:$T$690,MATCH(CONCATENATE($D26," ",$E26," ",$B$7," ",$B$8," ",$B$9," ",$B$10),'R24. Carbon price convergence'!$A$18:$A$690,0),MATCH(T$14,'R24. Carbon price convergence'!$L$17:$T$17,0)))</f>
        <v>3.9642143336660212</v>
      </c>
      <c r="U26" s="507">
        <f t="shared" si="6"/>
        <v>0</v>
      </c>
      <c r="V26" s="84">
        <f t="shared" si="7"/>
        <v>0</v>
      </c>
      <c r="W26" s="84">
        <f t="shared" si="5"/>
        <v>0</v>
      </c>
      <c r="X26" s="84">
        <f t="shared" si="5"/>
        <v>0</v>
      </c>
      <c r="Y26" s="508">
        <f t="shared" si="5"/>
        <v>0</v>
      </c>
      <c r="AH26" s="486"/>
      <c r="AU26" s="487"/>
      <c r="AW26" s="486"/>
      <c r="BJ26" s="487"/>
      <c r="BL26" s="486"/>
      <c r="CD26" s="487"/>
    </row>
    <row r="27" spans="1:82" x14ac:dyDescent="0.3">
      <c r="A27" s="486" t="s">
        <v>78</v>
      </c>
      <c r="B27" s="39" t="s">
        <v>62</v>
      </c>
      <c r="C27" s="39" t="s">
        <v>96</v>
      </c>
      <c r="D27" s="39" t="s">
        <v>98</v>
      </c>
      <c r="E27" s="487" t="s">
        <v>81</v>
      </c>
      <c r="F27" s="507">
        <f>INDEX('W2. TIAM CO2 price'!$C$21:$N$27,MATCH($B27,'W2. TIAM CO2 price'!$A$21:$A$27,0),MATCH(F$14,'W2. TIAM CO2 price'!$C$20:$N$20,0))</f>
        <v>0</v>
      </c>
      <c r="G27" s="84">
        <f>INDEX('W2. TIAM CO2 price'!$C$21:$N$27,MATCH($B27,'W2. TIAM CO2 price'!$A$21:$A$27,0),MATCH(G$14,'W2. TIAM CO2 price'!$C$20:$N$20,0))</f>
        <v>0</v>
      </c>
      <c r="H27" s="84">
        <f>INDEX('W2. TIAM CO2 price'!$C$21:$N$27,MATCH($B27,'W2. TIAM CO2 price'!$A$21:$A$27,0),MATCH(H$14,'W2. TIAM CO2 price'!$C$20:$N$20,0))</f>
        <v>0</v>
      </c>
      <c r="I27" s="84">
        <f>INDEX('W2. TIAM CO2 price'!$C$21:$N$27,MATCH($B27,'W2. TIAM CO2 price'!$A$21:$A$27,0),MATCH(I$14,'W2. TIAM CO2 price'!$C$20:$N$20,0))</f>
        <v>0</v>
      </c>
      <c r="J27" s="84">
        <f>INDEX('W2. TIAM CO2 price'!$C$21:$N$27,MATCH($B27,'W2. TIAM CO2 price'!$A$21:$A$27,0),MATCH(J$14,'W2. TIAM CO2 price'!$C$20:$N$20,0))</f>
        <v>0</v>
      </c>
      <c r="K27" s="84">
        <f>INDEX('W2. TIAM CO2 price'!$C$21:$N$27,MATCH($B27,'W2. TIAM CO2 price'!$A$21:$A$27,0),MATCH(K$14,'W2. TIAM CO2 price'!$C$20:$N$20,0))</f>
        <v>0</v>
      </c>
      <c r="L27" s="84">
        <f>INDEX('W2. TIAM CO2 price'!$C$21:$N$27,MATCH($B27,'W2. TIAM CO2 price'!$A$21:$A$27,0),MATCH(L$14,'W2. TIAM CO2 price'!$C$20:$N$20,0))</f>
        <v>0</v>
      </c>
      <c r="M27" s="84">
        <f>INDEX('W2. TIAM CO2 price'!$C$21:$N$27,MATCH($B27,'W2. TIAM CO2 price'!$A$21:$A$27,0),MATCH(M$14,'W2. TIAM CO2 price'!$C$20:$N$20,0))</f>
        <v>0</v>
      </c>
      <c r="N27" s="84">
        <f>INDEX('W2. TIAM CO2 price'!$C$21:$N$27,MATCH($B27,'W2. TIAM CO2 price'!$A$21:$A$27,0),MATCH(N$14,'W2. TIAM CO2 price'!$C$20:$N$20,0))</f>
        <v>0</v>
      </c>
      <c r="O27" s="84">
        <f>INDEX('W2. TIAM CO2 price'!$C$21:$N$27,MATCH($B27,'W2. TIAM CO2 price'!$A$21:$A$27,0),MATCH(O$14,'W2. TIAM CO2 price'!$C$20:$N$20,0))</f>
        <v>0</v>
      </c>
      <c r="P27" s="508">
        <f>INDEX('W2. TIAM CO2 price'!$C$21:$N$27,MATCH($B27,'W2. TIAM CO2 price'!$A$21:$A$27,0),MATCH(P$14,'W2. TIAM CO2 price'!$C$20:$N$20,0))</f>
        <v>0</v>
      </c>
      <c r="Q27" s="501">
        <f t="array" ref="Q27">IF($B$8="Global",INDEX('R24. Carbon price convergence'!$L$18:$T$690,MATCH(CONCATENATE("Global "&amp;$E27&amp;" "&amp;$B$7&amp;" "&amp;"All "&amp;$B$9&amp;" "&amp;$B$10),'R24. Carbon price convergence'!$A$18:$A$690,0),MATCH(Q$14,'R24. Carbon price convergence'!$L$17:$T$17,0)),INDEX('R24. Carbon price convergence'!$L$18:$T$690,MATCH(CONCATENATE($D27," ",$E27," ",$B$7," ",$B$8," ",$B$9," ",$B$10),'R24. Carbon price convergence'!$A$18:$A$690,0),MATCH(Q$14,'R24. Carbon price convergence'!$L$17:$T$17,0)))</f>
        <v>0.34920618027291611</v>
      </c>
      <c r="R27" s="502">
        <f t="array" ref="R27">IF($B$8="Global",INDEX('R24. Carbon price convergence'!$L$18:$T$690,MATCH(CONCATENATE("Global "&amp;$E27&amp;" "&amp;$B$7&amp;" "&amp;"All "&amp;$B$9&amp;" "&amp;$B$10),'R24. Carbon price convergence'!$A$18:$A$690,0),MATCH(R$14,'R24. Carbon price convergence'!$L$17:$T$17,0)),INDEX('R24. Carbon price convergence'!$L$18:$T$690,MATCH(CONCATENATE($D27," ",$E27," ",$B$7," ",$B$8," ",$B$9," ",$B$10),'R24. Carbon price convergence'!$A$18:$A$690,0),MATCH(R$14,'R24. Carbon price convergence'!$L$17:$T$17,0)))</f>
        <v>0.34920618027291611</v>
      </c>
      <c r="S27" s="502">
        <f t="array" ref="S27">IF($B$8="Global",INDEX('R24. Carbon price convergence'!$L$18:$T$690,MATCH(CONCATENATE("Global "&amp;$E27&amp;" "&amp;$B$7&amp;" "&amp;"All "&amp;$B$9&amp;" "&amp;$B$10),'R24. Carbon price convergence'!$A$18:$A$690,0),MATCH(S$14,'R24. Carbon price convergence'!$L$17:$T$17,0)),INDEX('R24. Carbon price convergence'!$L$18:$T$690,MATCH(CONCATENATE($D27," ",$E27," ",$B$7," ",$B$8," ",$B$9," ",$B$10),'R24. Carbon price convergence'!$A$18:$A$690,0),MATCH(S$14,'R24. Carbon price convergence'!$L$17:$T$17,0)))</f>
        <v>0.34920618027291611</v>
      </c>
      <c r="T27" s="503">
        <f t="array" ref="T27">IF($B$8="Global",INDEX('R24. Carbon price convergence'!$L$18:$T$690,MATCH(CONCATENATE("Global "&amp;$E27&amp;" "&amp;$B$7&amp;" "&amp;"All "&amp;$B$9&amp;" "&amp;$B$10),'R24. Carbon price convergence'!$A$18:$A$690,0),MATCH(T$14,'R24. Carbon price convergence'!$L$17:$T$17,0)),INDEX('R24. Carbon price convergence'!$L$18:$T$690,MATCH(CONCATENATE($D27," ",$E27," ",$B$7," ",$B$8," ",$B$9," ",$B$10),'R24. Carbon price convergence'!$A$18:$A$690,0),MATCH(T$14,'R24. Carbon price convergence'!$L$17:$T$17,0)))</f>
        <v>0.34920618027291611</v>
      </c>
      <c r="U27" s="507">
        <f t="shared" si="6"/>
        <v>0</v>
      </c>
      <c r="V27" s="84">
        <f t="shared" si="7"/>
        <v>0</v>
      </c>
      <c r="W27" s="84">
        <f t="shared" si="5"/>
        <v>0</v>
      </c>
      <c r="X27" s="84">
        <f t="shared" si="5"/>
        <v>0</v>
      </c>
      <c r="Y27" s="508">
        <f t="shared" si="5"/>
        <v>0</v>
      </c>
      <c r="AH27" s="486"/>
      <c r="AU27" s="487"/>
      <c r="AW27" s="486"/>
      <c r="BJ27" s="487"/>
      <c r="BL27" s="486"/>
      <c r="CD27" s="487"/>
    </row>
    <row r="28" spans="1:82" x14ac:dyDescent="0.3">
      <c r="A28" s="486" t="s">
        <v>78</v>
      </c>
      <c r="B28" s="39" t="s">
        <v>62</v>
      </c>
      <c r="C28" s="39" t="s">
        <v>96</v>
      </c>
      <c r="D28" s="39" t="s">
        <v>98</v>
      </c>
      <c r="E28" s="487" t="s">
        <v>84</v>
      </c>
      <c r="F28" s="507">
        <f>INDEX('W2. TIAM CO2 price'!$C$21:$N$27,MATCH($B28,'W2. TIAM CO2 price'!$A$21:$A$27,0),MATCH(F$14,'W2. TIAM CO2 price'!$C$20:$N$20,0))</f>
        <v>0</v>
      </c>
      <c r="G28" s="84">
        <f>INDEX('W2. TIAM CO2 price'!$C$21:$N$27,MATCH($B28,'W2. TIAM CO2 price'!$A$21:$A$27,0),MATCH(G$14,'W2. TIAM CO2 price'!$C$20:$N$20,0))</f>
        <v>0</v>
      </c>
      <c r="H28" s="84">
        <f>INDEX('W2. TIAM CO2 price'!$C$21:$N$27,MATCH($B28,'W2. TIAM CO2 price'!$A$21:$A$27,0),MATCH(H$14,'W2. TIAM CO2 price'!$C$20:$N$20,0))</f>
        <v>0</v>
      </c>
      <c r="I28" s="84">
        <f>INDEX('W2. TIAM CO2 price'!$C$21:$N$27,MATCH($B28,'W2. TIAM CO2 price'!$A$21:$A$27,0),MATCH(I$14,'W2. TIAM CO2 price'!$C$20:$N$20,0))</f>
        <v>0</v>
      </c>
      <c r="J28" s="84">
        <f>INDEX('W2. TIAM CO2 price'!$C$21:$N$27,MATCH($B28,'W2. TIAM CO2 price'!$A$21:$A$27,0),MATCH(J$14,'W2. TIAM CO2 price'!$C$20:$N$20,0))</f>
        <v>0</v>
      </c>
      <c r="K28" s="84">
        <f>INDEX('W2. TIAM CO2 price'!$C$21:$N$27,MATCH($B28,'W2. TIAM CO2 price'!$A$21:$A$27,0),MATCH(K$14,'W2. TIAM CO2 price'!$C$20:$N$20,0))</f>
        <v>0</v>
      </c>
      <c r="L28" s="84">
        <f>INDEX('W2. TIAM CO2 price'!$C$21:$N$27,MATCH($B28,'W2. TIAM CO2 price'!$A$21:$A$27,0),MATCH(L$14,'W2. TIAM CO2 price'!$C$20:$N$20,0))</f>
        <v>0</v>
      </c>
      <c r="M28" s="84">
        <f>INDEX('W2. TIAM CO2 price'!$C$21:$N$27,MATCH($B28,'W2. TIAM CO2 price'!$A$21:$A$27,0),MATCH(M$14,'W2. TIAM CO2 price'!$C$20:$N$20,0))</f>
        <v>0</v>
      </c>
      <c r="N28" s="84">
        <f>INDEX('W2. TIAM CO2 price'!$C$21:$N$27,MATCH($B28,'W2. TIAM CO2 price'!$A$21:$A$27,0),MATCH(N$14,'W2. TIAM CO2 price'!$C$20:$N$20,0))</f>
        <v>0</v>
      </c>
      <c r="O28" s="84">
        <f>INDEX('W2. TIAM CO2 price'!$C$21:$N$27,MATCH($B28,'W2. TIAM CO2 price'!$A$21:$A$27,0),MATCH(O$14,'W2. TIAM CO2 price'!$C$20:$N$20,0))</f>
        <v>0</v>
      </c>
      <c r="P28" s="508">
        <f>INDEX('W2. TIAM CO2 price'!$C$21:$N$27,MATCH($B28,'W2. TIAM CO2 price'!$A$21:$A$27,0),MATCH(P$14,'W2. TIAM CO2 price'!$C$20:$N$20,0))</f>
        <v>0</v>
      </c>
      <c r="Q28" s="501">
        <f t="array" ref="Q28">IF($B$8="Global",INDEX('R24. Carbon price convergence'!$L$18:$T$690,MATCH(CONCATENATE("Global "&amp;$E28&amp;" "&amp;$B$7&amp;" "&amp;"All "&amp;$B$9&amp;" "&amp;$B$10),'R24. Carbon price convergence'!$A$18:$A$690,0),MATCH(Q$14,'R24. Carbon price convergence'!$L$17:$T$17,0)),INDEX('R24. Carbon price convergence'!$L$18:$T$690,MATCH(CONCATENATE($D28," ",$E28," ",$B$7," ",$B$8," ",$B$9," ",$B$10),'R24. Carbon price convergence'!$A$18:$A$690,0),MATCH(Q$14,'R24. Carbon price convergence'!$L$17:$T$17,0)))</f>
        <v>0.34920618027291611</v>
      </c>
      <c r="R28" s="502">
        <f t="array" ref="R28">IF($B$8="Global",INDEX('R24. Carbon price convergence'!$L$18:$T$690,MATCH(CONCATENATE("Global "&amp;$E28&amp;" "&amp;$B$7&amp;" "&amp;"All "&amp;$B$9&amp;" "&amp;$B$10),'R24. Carbon price convergence'!$A$18:$A$690,0),MATCH(R$14,'R24. Carbon price convergence'!$L$17:$T$17,0)),INDEX('R24. Carbon price convergence'!$L$18:$T$690,MATCH(CONCATENATE($D28," ",$E28," ",$B$7," ",$B$8," ",$B$9," ",$B$10),'R24. Carbon price convergence'!$A$18:$A$690,0),MATCH(R$14,'R24. Carbon price convergence'!$L$17:$T$17,0)))</f>
        <v>0.34920618027291611</v>
      </c>
      <c r="S28" s="502">
        <f t="array" ref="S28">IF($B$8="Global",INDEX('R24. Carbon price convergence'!$L$18:$T$690,MATCH(CONCATENATE("Global "&amp;$E28&amp;" "&amp;$B$7&amp;" "&amp;"All "&amp;$B$9&amp;" "&amp;$B$10),'R24. Carbon price convergence'!$A$18:$A$690,0),MATCH(S$14,'R24. Carbon price convergence'!$L$17:$T$17,0)),INDEX('R24. Carbon price convergence'!$L$18:$T$690,MATCH(CONCATENATE($D28," ",$E28," ",$B$7," ",$B$8," ",$B$9," ",$B$10),'R24. Carbon price convergence'!$A$18:$A$690,0),MATCH(S$14,'R24. Carbon price convergence'!$L$17:$T$17,0)))</f>
        <v>0.34920618027291611</v>
      </c>
      <c r="T28" s="503">
        <f t="array" ref="T28">IF($B$8="Global",INDEX('R24. Carbon price convergence'!$L$18:$T$690,MATCH(CONCATENATE("Global "&amp;$E28&amp;" "&amp;$B$7&amp;" "&amp;"All "&amp;$B$9&amp;" "&amp;$B$10),'R24. Carbon price convergence'!$A$18:$A$690,0),MATCH(T$14,'R24. Carbon price convergence'!$L$17:$T$17,0)),INDEX('R24. Carbon price convergence'!$L$18:$T$690,MATCH(CONCATENATE($D28," ",$E28," ",$B$7," ",$B$8," ",$B$9," ",$B$10),'R24. Carbon price convergence'!$A$18:$A$690,0),MATCH(T$14,'R24. Carbon price convergence'!$L$17:$T$17,0)))</f>
        <v>0.34920618027291611</v>
      </c>
      <c r="U28" s="507">
        <f t="shared" si="6"/>
        <v>0</v>
      </c>
      <c r="V28" s="84">
        <f t="shared" si="7"/>
        <v>0</v>
      </c>
      <c r="W28" s="84">
        <f t="shared" si="5"/>
        <v>0</v>
      </c>
      <c r="X28" s="84">
        <f t="shared" si="5"/>
        <v>0</v>
      </c>
      <c r="Y28" s="508">
        <f t="shared" si="5"/>
        <v>0</v>
      </c>
      <c r="AH28" s="486"/>
      <c r="AU28" s="487"/>
      <c r="AW28" s="486"/>
      <c r="BJ28" s="487"/>
      <c r="BL28" s="486"/>
      <c r="CD28" s="487"/>
    </row>
    <row r="29" spans="1:82" x14ac:dyDescent="0.3">
      <c r="A29" s="486" t="s">
        <v>78</v>
      </c>
      <c r="B29" s="39" t="s">
        <v>62</v>
      </c>
      <c r="C29" s="39" t="s">
        <v>96</v>
      </c>
      <c r="D29" s="39" t="s">
        <v>98</v>
      </c>
      <c r="E29" s="487" t="s">
        <v>87</v>
      </c>
      <c r="F29" s="507">
        <f>INDEX('W2. TIAM CO2 price'!$C$21:$N$27,MATCH($B29,'W2. TIAM CO2 price'!$A$21:$A$27,0),MATCH(F$14,'W2. TIAM CO2 price'!$C$20:$N$20,0))</f>
        <v>0</v>
      </c>
      <c r="G29" s="84">
        <f>INDEX('W2. TIAM CO2 price'!$C$21:$N$27,MATCH($B29,'W2. TIAM CO2 price'!$A$21:$A$27,0),MATCH(G$14,'W2. TIAM CO2 price'!$C$20:$N$20,0))</f>
        <v>0</v>
      </c>
      <c r="H29" s="84">
        <f>INDEX('W2. TIAM CO2 price'!$C$21:$N$27,MATCH($B29,'W2. TIAM CO2 price'!$A$21:$A$27,0),MATCH(H$14,'W2. TIAM CO2 price'!$C$20:$N$20,0))</f>
        <v>0</v>
      </c>
      <c r="I29" s="84">
        <f>INDEX('W2. TIAM CO2 price'!$C$21:$N$27,MATCH($B29,'W2. TIAM CO2 price'!$A$21:$A$27,0),MATCH(I$14,'W2. TIAM CO2 price'!$C$20:$N$20,0))</f>
        <v>0</v>
      </c>
      <c r="J29" s="84">
        <f>INDEX('W2. TIAM CO2 price'!$C$21:$N$27,MATCH($B29,'W2. TIAM CO2 price'!$A$21:$A$27,0),MATCH(J$14,'W2. TIAM CO2 price'!$C$20:$N$20,0))</f>
        <v>0</v>
      </c>
      <c r="K29" s="84">
        <f>INDEX('W2. TIAM CO2 price'!$C$21:$N$27,MATCH($B29,'W2. TIAM CO2 price'!$A$21:$A$27,0),MATCH(K$14,'W2. TIAM CO2 price'!$C$20:$N$20,0))</f>
        <v>0</v>
      </c>
      <c r="L29" s="84">
        <f>INDEX('W2. TIAM CO2 price'!$C$21:$N$27,MATCH($B29,'W2. TIAM CO2 price'!$A$21:$A$27,0),MATCH(L$14,'W2. TIAM CO2 price'!$C$20:$N$20,0))</f>
        <v>0</v>
      </c>
      <c r="M29" s="84">
        <f>INDEX('W2. TIAM CO2 price'!$C$21:$N$27,MATCH($B29,'W2. TIAM CO2 price'!$A$21:$A$27,0),MATCH(M$14,'W2. TIAM CO2 price'!$C$20:$N$20,0))</f>
        <v>0</v>
      </c>
      <c r="N29" s="84">
        <f>INDEX('W2. TIAM CO2 price'!$C$21:$N$27,MATCH($B29,'W2. TIAM CO2 price'!$A$21:$A$27,0),MATCH(N$14,'W2. TIAM CO2 price'!$C$20:$N$20,0))</f>
        <v>0</v>
      </c>
      <c r="O29" s="84">
        <f>INDEX('W2. TIAM CO2 price'!$C$21:$N$27,MATCH($B29,'W2. TIAM CO2 price'!$A$21:$A$27,0),MATCH(O$14,'W2. TIAM CO2 price'!$C$20:$N$20,0))</f>
        <v>0</v>
      </c>
      <c r="P29" s="508">
        <f>INDEX('W2. TIAM CO2 price'!$C$21:$N$27,MATCH($B29,'W2. TIAM CO2 price'!$A$21:$A$27,0),MATCH(P$14,'W2. TIAM CO2 price'!$C$20:$N$20,0))</f>
        <v>0</v>
      </c>
      <c r="Q29" s="501">
        <f t="array" ref="Q29">IF($B$8="Global",INDEX('R24. Carbon price convergence'!$L$18:$T$690,MATCH(CONCATENATE("Global "&amp;$E29&amp;" "&amp;$B$7&amp;" "&amp;"All "&amp;$B$9&amp;" "&amp;$B$10),'R24. Carbon price convergence'!$A$18:$A$690,0),MATCH(Q$14,'R24. Carbon price convergence'!$L$17:$T$17,0)),INDEX('R24. Carbon price convergence'!$L$18:$T$690,MATCH(CONCATENATE($D29," ",$E29," ",$B$7," ",$B$8," ",$B$9," ",$B$10),'R24. Carbon price convergence'!$A$18:$A$690,0),MATCH(Q$14,'R24. Carbon price convergence'!$L$17:$T$17,0)))</f>
        <v>0.34920618027291611</v>
      </c>
      <c r="R29" s="502">
        <f t="array" ref="R29">IF($B$8="Global",INDEX('R24. Carbon price convergence'!$L$18:$T$690,MATCH(CONCATENATE("Global "&amp;$E29&amp;" "&amp;$B$7&amp;" "&amp;"All "&amp;$B$9&amp;" "&amp;$B$10),'R24. Carbon price convergence'!$A$18:$A$690,0),MATCH(R$14,'R24. Carbon price convergence'!$L$17:$T$17,0)),INDEX('R24. Carbon price convergence'!$L$18:$T$690,MATCH(CONCATENATE($D29," ",$E29," ",$B$7," ",$B$8," ",$B$9," ",$B$10),'R24. Carbon price convergence'!$A$18:$A$690,0),MATCH(R$14,'R24. Carbon price convergence'!$L$17:$T$17,0)))</f>
        <v>0.34920618027291611</v>
      </c>
      <c r="S29" s="502">
        <f t="array" ref="S29">IF($B$8="Global",INDEX('R24. Carbon price convergence'!$L$18:$T$690,MATCH(CONCATENATE("Global "&amp;$E29&amp;" "&amp;$B$7&amp;" "&amp;"All "&amp;$B$9&amp;" "&amp;$B$10),'R24. Carbon price convergence'!$A$18:$A$690,0),MATCH(S$14,'R24. Carbon price convergence'!$L$17:$T$17,0)),INDEX('R24. Carbon price convergence'!$L$18:$T$690,MATCH(CONCATENATE($D29," ",$E29," ",$B$7," ",$B$8," ",$B$9," ",$B$10),'R24. Carbon price convergence'!$A$18:$A$690,0),MATCH(S$14,'R24. Carbon price convergence'!$L$17:$T$17,0)))</f>
        <v>0.34920618027291611</v>
      </c>
      <c r="T29" s="503">
        <f t="array" ref="T29">IF($B$8="Global",INDEX('R24. Carbon price convergence'!$L$18:$T$690,MATCH(CONCATENATE("Global "&amp;$E29&amp;" "&amp;$B$7&amp;" "&amp;"All "&amp;$B$9&amp;" "&amp;$B$10),'R24. Carbon price convergence'!$A$18:$A$690,0),MATCH(T$14,'R24. Carbon price convergence'!$L$17:$T$17,0)),INDEX('R24. Carbon price convergence'!$L$18:$T$690,MATCH(CONCATENATE($D29," ",$E29," ",$B$7," ",$B$8," ",$B$9," ",$B$10),'R24. Carbon price convergence'!$A$18:$A$690,0),MATCH(T$14,'R24. Carbon price convergence'!$L$17:$T$17,0)))</f>
        <v>0.34920618027291611</v>
      </c>
      <c r="U29" s="507">
        <f t="shared" si="6"/>
        <v>0</v>
      </c>
      <c r="V29" s="84">
        <f t="shared" si="7"/>
        <v>0</v>
      </c>
      <c r="W29" s="84">
        <f t="shared" si="5"/>
        <v>0</v>
      </c>
      <c r="X29" s="84">
        <f t="shared" si="5"/>
        <v>0</v>
      </c>
      <c r="Y29" s="508">
        <f t="shared" si="5"/>
        <v>0</v>
      </c>
      <c r="AH29" s="486"/>
      <c r="AU29" s="487"/>
      <c r="AW29" s="486"/>
      <c r="BJ29" s="487"/>
      <c r="BL29" s="486"/>
      <c r="CD29" s="487"/>
    </row>
    <row r="30" spans="1:82" x14ac:dyDescent="0.3">
      <c r="A30" s="486" t="s">
        <v>78</v>
      </c>
      <c r="B30" s="39" t="s">
        <v>62</v>
      </c>
      <c r="C30" s="39" t="s">
        <v>96</v>
      </c>
      <c r="D30" s="39" t="s">
        <v>98</v>
      </c>
      <c r="E30" s="487" t="s">
        <v>90</v>
      </c>
      <c r="F30" s="507">
        <f>INDEX('W2. TIAM CO2 price'!$C$21:$N$27,MATCH($B30,'W2. TIAM CO2 price'!$A$21:$A$27,0),MATCH(F$14,'W2. TIAM CO2 price'!$C$20:$N$20,0))</f>
        <v>0</v>
      </c>
      <c r="G30" s="84">
        <f>INDEX('W2. TIAM CO2 price'!$C$21:$N$27,MATCH($B30,'W2. TIAM CO2 price'!$A$21:$A$27,0),MATCH(G$14,'W2. TIAM CO2 price'!$C$20:$N$20,0))</f>
        <v>0</v>
      </c>
      <c r="H30" s="84">
        <f>INDEX('W2. TIAM CO2 price'!$C$21:$N$27,MATCH($B30,'W2. TIAM CO2 price'!$A$21:$A$27,0),MATCH(H$14,'W2. TIAM CO2 price'!$C$20:$N$20,0))</f>
        <v>0</v>
      </c>
      <c r="I30" s="84">
        <f>INDEX('W2. TIAM CO2 price'!$C$21:$N$27,MATCH($B30,'W2. TIAM CO2 price'!$A$21:$A$27,0),MATCH(I$14,'W2. TIAM CO2 price'!$C$20:$N$20,0))</f>
        <v>0</v>
      </c>
      <c r="J30" s="84">
        <f>INDEX('W2. TIAM CO2 price'!$C$21:$N$27,MATCH($B30,'W2. TIAM CO2 price'!$A$21:$A$27,0),MATCH(J$14,'W2. TIAM CO2 price'!$C$20:$N$20,0))</f>
        <v>0</v>
      </c>
      <c r="K30" s="84">
        <f>INDEX('W2. TIAM CO2 price'!$C$21:$N$27,MATCH($B30,'W2. TIAM CO2 price'!$A$21:$A$27,0),MATCH(K$14,'W2. TIAM CO2 price'!$C$20:$N$20,0))</f>
        <v>0</v>
      </c>
      <c r="L30" s="84">
        <f>INDEX('W2. TIAM CO2 price'!$C$21:$N$27,MATCH($B30,'W2. TIAM CO2 price'!$A$21:$A$27,0),MATCH(L$14,'W2. TIAM CO2 price'!$C$20:$N$20,0))</f>
        <v>0</v>
      </c>
      <c r="M30" s="84">
        <f>INDEX('W2. TIAM CO2 price'!$C$21:$N$27,MATCH($B30,'W2. TIAM CO2 price'!$A$21:$A$27,0),MATCH(M$14,'W2. TIAM CO2 price'!$C$20:$N$20,0))</f>
        <v>0</v>
      </c>
      <c r="N30" s="84">
        <f>INDEX('W2. TIAM CO2 price'!$C$21:$N$27,MATCH($B30,'W2. TIAM CO2 price'!$A$21:$A$27,0),MATCH(N$14,'W2. TIAM CO2 price'!$C$20:$N$20,0))</f>
        <v>0</v>
      </c>
      <c r="O30" s="84">
        <f>INDEX('W2. TIAM CO2 price'!$C$21:$N$27,MATCH($B30,'W2. TIAM CO2 price'!$A$21:$A$27,0),MATCH(O$14,'W2. TIAM CO2 price'!$C$20:$N$20,0))</f>
        <v>0</v>
      </c>
      <c r="P30" s="508">
        <f>INDEX('W2. TIAM CO2 price'!$C$21:$N$27,MATCH($B30,'W2. TIAM CO2 price'!$A$21:$A$27,0),MATCH(P$14,'W2. TIAM CO2 price'!$C$20:$N$20,0))</f>
        <v>0</v>
      </c>
      <c r="Q30" s="501">
        <f t="array" ref="Q30">IF($B$8="Global",INDEX('R24. Carbon price convergence'!$L$18:$T$690,MATCH(CONCATENATE("Global "&amp;$E30&amp;" "&amp;$B$7&amp;" "&amp;"All "&amp;$B$9&amp;" "&amp;$B$10),'R24. Carbon price convergence'!$A$18:$A$690,0),MATCH(Q$14,'R24. Carbon price convergence'!$L$17:$T$17,0)),INDEX('R24. Carbon price convergence'!$L$18:$T$690,MATCH(CONCATENATE($D30," ",$E30," ",$B$7," ",$B$8," ",$B$9," ",$B$10),'R24. Carbon price convergence'!$A$18:$A$690,0),MATCH(Q$14,'R24. Carbon price convergence'!$L$17:$T$17,0)))</f>
        <v>0.34920618027291611</v>
      </c>
      <c r="R30" s="502">
        <f t="array" ref="R30">IF($B$8="Global",INDEX('R24. Carbon price convergence'!$L$18:$T$690,MATCH(CONCATENATE("Global "&amp;$E30&amp;" "&amp;$B$7&amp;" "&amp;"All "&amp;$B$9&amp;" "&amp;$B$10),'R24. Carbon price convergence'!$A$18:$A$690,0),MATCH(R$14,'R24. Carbon price convergence'!$L$17:$T$17,0)),INDEX('R24. Carbon price convergence'!$L$18:$T$690,MATCH(CONCATENATE($D30," ",$E30," ",$B$7," ",$B$8," ",$B$9," ",$B$10),'R24. Carbon price convergence'!$A$18:$A$690,0),MATCH(R$14,'R24. Carbon price convergence'!$L$17:$T$17,0)))</f>
        <v>0.34920618027291611</v>
      </c>
      <c r="S30" s="502">
        <f t="array" ref="S30">IF($B$8="Global",INDEX('R24. Carbon price convergence'!$L$18:$T$690,MATCH(CONCATENATE("Global "&amp;$E30&amp;" "&amp;$B$7&amp;" "&amp;"All "&amp;$B$9&amp;" "&amp;$B$10),'R24. Carbon price convergence'!$A$18:$A$690,0),MATCH(S$14,'R24. Carbon price convergence'!$L$17:$T$17,0)),INDEX('R24. Carbon price convergence'!$L$18:$T$690,MATCH(CONCATENATE($D30," ",$E30," ",$B$7," ",$B$8," ",$B$9," ",$B$10),'R24. Carbon price convergence'!$A$18:$A$690,0),MATCH(S$14,'R24. Carbon price convergence'!$L$17:$T$17,0)))</f>
        <v>0.34920618027291611</v>
      </c>
      <c r="T30" s="503">
        <f t="array" ref="T30">IF($B$8="Global",INDEX('R24. Carbon price convergence'!$L$18:$T$690,MATCH(CONCATENATE("Global "&amp;$E30&amp;" "&amp;$B$7&amp;" "&amp;"All "&amp;$B$9&amp;" "&amp;$B$10),'R24. Carbon price convergence'!$A$18:$A$690,0),MATCH(T$14,'R24. Carbon price convergence'!$L$17:$T$17,0)),INDEX('R24. Carbon price convergence'!$L$18:$T$690,MATCH(CONCATENATE($D30," ",$E30," ",$B$7," ",$B$8," ",$B$9," ",$B$10),'R24. Carbon price convergence'!$A$18:$A$690,0),MATCH(T$14,'R24. Carbon price convergence'!$L$17:$T$17,0)))</f>
        <v>0.34920618027291611</v>
      </c>
      <c r="U30" s="507">
        <f t="shared" si="6"/>
        <v>0</v>
      </c>
      <c r="V30" s="84">
        <f t="shared" si="7"/>
        <v>0</v>
      </c>
      <c r="W30" s="84">
        <f t="shared" si="5"/>
        <v>0</v>
      </c>
      <c r="X30" s="84">
        <f t="shared" si="5"/>
        <v>0</v>
      </c>
      <c r="Y30" s="508">
        <f t="shared" si="5"/>
        <v>0</v>
      </c>
      <c r="AH30" s="486"/>
      <c r="AU30" s="487"/>
      <c r="AW30" s="486"/>
      <c r="BJ30" s="487"/>
      <c r="BL30" s="486"/>
      <c r="CD30" s="487"/>
    </row>
    <row r="31" spans="1:82" x14ac:dyDescent="0.3">
      <c r="A31" s="486" t="s">
        <v>78</v>
      </c>
      <c r="B31" s="39" t="s">
        <v>62</v>
      </c>
      <c r="C31" s="39" t="s">
        <v>96</v>
      </c>
      <c r="D31" s="39" t="s">
        <v>98</v>
      </c>
      <c r="E31" s="487" t="s">
        <v>93</v>
      </c>
      <c r="F31" s="507">
        <f>INDEX('W2. TIAM CO2 price'!$C$21:$N$27,MATCH($B31,'W2. TIAM CO2 price'!$A$21:$A$27,0),MATCH(F$14,'W2. TIAM CO2 price'!$C$20:$N$20,0))</f>
        <v>0</v>
      </c>
      <c r="G31" s="84">
        <f>INDEX('W2. TIAM CO2 price'!$C$21:$N$27,MATCH($B31,'W2. TIAM CO2 price'!$A$21:$A$27,0),MATCH(G$14,'W2. TIAM CO2 price'!$C$20:$N$20,0))</f>
        <v>0</v>
      </c>
      <c r="H31" s="84">
        <f>INDEX('W2. TIAM CO2 price'!$C$21:$N$27,MATCH($B31,'W2. TIAM CO2 price'!$A$21:$A$27,0),MATCH(H$14,'W2. TIAM CO2 price'!$C$20:$N$20,0))</f>
        <v>0</v>
      </c>
      <c r="I31" s="84">
        <f>INDEX('W2. TIAM CO2 price'!$C$21:$N$27,MATCH($B31,'W2. TIAM CO2 price'!$A$21:$A$27,0),MATCH(I$14,'W2. TIAM CO2 price'!$C$20:$N$20,0))</f>
        <v>0</v>
      </c>
      <c r="J31" s="84">
        <f>INDEX('W2. TIAM CO2 price'!$C$21:$N$27,MATCH($B31,'W2. TIAM CO2 price'!$A$21:$A$27,0),MATCH(J$14,'W2. TIAM CO2 price'!$C$20:$N$20,0))</f>
        <v>0</v>
      </c>
      <c r="K31" s="84">
        <f>INDEX('W2. TIAM CO2 price'!$C$21:$N$27,MATCH($B31,'W2. TIAM CO2 price'!$A$21:$A$27,0),MATCH(K$14,'W2. TIAM CO2 price'!$C$20:$N$20,0))</f>
        <v>0</v>
      </c>
      <c r="L31" s="84">
        <f>INDEX('W2. TIAM CO2 price'!$C$21:$N$27,MATCH($B31,'W2. TIAM CO2 price'!$A$21:$A$27,0),MATCH(L$14,'W2. TIAM CO2 price'!$C$20:$N$20,0))</f>
        <v>0</v>
      </c>
      <c r="M31" s="84">
        <f>INDEX('W2. TIAM CO2 price'!$C$21:$N$27,MATCH($B31,'W2. TIAM CO2 price'!$A$21:$A$27,0),MATCH(M$14,'W2. TIAM CO2 price'!$C$20:$N$20,0))</f>
        <v>0</v>
      </c>
      <c r="N31" s="84">
        <f>INDEX('W2. TIAM CO2 price'!$C$21:$N$27,MATCH($B31,'W2. TIAM CO2 price'!$A$21:$A$27,0),MATCH(N$14,'W2. TIAM CO2 price'!$C$20:$N$20,0))</f>
        <v>0</v>
      </c>
      <c r="O31" s="84">
        <f>INDEX('W2. TIAM CO2 price'!$C$21:$N$27,MATCH($B31,'W2. TIAM CO2 price'!$A$21:$A$27,0),MATCH(O$14,'W2. TIAM CO2 price'!$C$20:$N$20,0))</f>
        <v>0</v>
      </c>
      <c r="P31" s="508">
        <f>INDEX('W2. TIAM CO2 price'!$C$21:$N$27,MATCH($B31,'W2. TIAM CO2 price'!$A$21:$A$27,0),MATCH(P$14,'W2. TIAM CO2 price'!$C$20:$N$20,0))</f>
        <v>0</v>
      </c>
      <c r="Q31" s="501">
        <f t="array" ref="Q31">IF($B$8="Global",INDEX('R24. Carbon price convergence'!$L$18:$T$690,MATCH(CONCATENATE("Global "&amp;$E31&amp;" "&amp;$B$7&amp;" "&amp;"All "&amp;$B$9&amp;" "&amp;$B$10),'R24. Carbon price convergence'!$A$18:$A$690,0),MATCH(Q$14,'R24. Carbon price convergence'!$L$17:$T$17,0)),INDEX('R24. Carbon price convergence'!$L$18:$T$690,MATCH(CONCATENATE($D31," ",$E31," ",$B$7," ",$B$8," ",$B$9," ",$B$10),'R24. Carbon price convergence'!$A$18:$A$690,0),MATCH(Q$14,'R24. Carbon price convergence'!$L$17:$T$17,0)))</f>
        <v>0.34920618027291611</v>
      </c>
      <c r="R31" s="502">
        <f t="array" ref="R31">IF($B$8="Global",INDEX('R24. Carbon price convergence'!$L$18:$T$690,MATCH(CONCATENATE("Global "&amp;$E31&amp;" "&amp;$B$7&amp;" "&amp;"All "&amp;$B$9&amp;" "&amp;$B$10),'R24. Carbon price convergence'!$A$18:$A$690,0),MATCH(R$14,'R24. Carbon price convergence'!$L$17:$T$17,0)),INDEX('R24. Carbon price convergence'!$L$18:$T$690,MATCH(CONCATENATE($D31," ",$E31," ",$B$7," ",$B$8," ",$B$9," ",$B$10),'R24. Carbon price convergence'!$A$18:$A$690,0),MATCH(R$14,'R24. Carbon price convergence'!$L$17:$T$17,0)))</f>
        <v>0.34920618027291611</v>
      </c>
      <c r="S31" s="502">
        <f t="array" ref="S31">IF($B$8="Global",INDEX('R24. Carbon price convergence'!$L$18:$T$690,MATCH(CONCATENATE("Global "&amp;$E31&amp;" "&amp;$B$7&amp;" "&amp;"All "&amp;$B$9&amp;" "&amp;$B$10),'R24. Carbon price convergence'!$A$18:$A$690,0),MATCH(S$14,'R24. Carbon price convergence'!$L$17:$T$17,0)),INDEX('R24. Carbon price convergence'!$L$18:$T$690,MATCH(CONCATENATE($D31," ",$E31," ",$B$7," ",$B$8," ",$B$9," ",$B$10),'R24. Carbon price convergence'!$A$18:$A$690,0),MATCH(S$14,'R24. Carbon price convergence'!$L$17:$T$17,0)))</f>
        <v>0.34920618027291611</v>
      </c>
      <c r="T31" s="503">
        <f t="array" ref="T31">IF($B$8="Global",INDEX('R24. Carbon price convergence'!$L$18:$T$690,MATCH(CONCATENATE("Global "&amp;$E31&amp;" "&amp;$B$7&amp;" "&amp;"All "&amp;$B$9&amp;" "&amp;$B$10),'R24. Carbon price convergence'!$A$18:$A$690,0),MATCH(T$14,'R24. Carbon price convergence'!$L$17:$T$17,0)),INDEX('R24. Carbon price convergence'!$L$18:$T$690,MATCH(CONCATENATE($D31," ",$E31," ",$B$7," ",$B$8," ",$B$9," ",$B$10),'R24. Carbon price convergence'!$A$18:$A$690,0),MATCH(T$14,'R24. Carbon price convergence'!$L$17:$T$17,0)))</f>
        <v>0.34920618027291611</v>
      </c>
      <c r="U31" s="507">
        <f t="shared" si="6"/>
        <v>0</v>
      </c>
      <c r="V31" s="84">
        <f t="shared" si="7"/>
        <v>0</v>
      </c>
      <c r="W31" s="84">
        <f t="shared" si="5"/>
        <v>0</v>
      </c>
      <c r="X31" s="84">
        <f t="shared" si="5"/>
        <v>0</v>
      </c>
      <c r="Y31" s="508">
        <f t="shared" si="5"/>
        <v>0</v>
      </c>
      <c r="AH31" s="486"/>
      <c r="AU31" s="487"/>
      <c r="AW31" s="486"/>
      <c r="BJ31" s="487"/>
      <c r="BL31" s="486"/>
      <c r="CD31" s="487"/>
    </row>
    <row r="32" spans="1:82" x14ac:dyDescent="0.3">
      <c r="A32" s="486" t="s">
        <v>78</v>
      </c>
      <c r="B32" s="39" t="s">
        <v>62</v>
      </c>
      <c r="C32" s="39" t="s">
        <v>96</v>
      </c>
      <c r="D32" s="39" t="s">
        <v>98</v>
      </c>
      <c r="E32" s="487" t="s">
        <v>95</v>
      </c>
      <c r="F32" s="507">
        <f>INDEX('W2. TIAM CO2 price'!$C$21:$N$27,MATCH($B32,'W2. TIAM CO2 price'!$A$21:$A$27,0),MATCH(F$14,'W2. TIAM CO2 price'!$C$20:$N$20,0))</f>
        <v>0</v>
      </c>
      <c r="G32" s="84">
        <f>INDEX('W2. TIAM CO2 price'!$C$21:$N$27,MATCH($B32,'W2. TIAM CO2 price'!$A$21:$A$27,0),MATCH(G$14,'W2. TIAM CO2 price'!$C$20:$N$20,0))</f>
        <v>0</v>
      </c>
      <c r="H32" s="84">
        <f>INDEX('W2. TIAM CO2 price'!$C$21:$N$27,MATCH($B32,'W2. TIAM CO2 price'!$A$21:$A$27,0),MATCH(H$14,'W2. TIAM CO2 price'!$C$20:$N$20,0))</f>
        <v>0</v>
      </c>
      <c r="I32" s="84">
        <f>INDEX('W2. TIAM CO2 price'!$C$21:$N$27,MATCH($B32,'W2. TIAM CO2 price'!$A$21:$A$27,0),MATCH(I$14,'W2. TIAM CO2 price'!$C$20:$N$20,0))</f>
        <v>0</v>
      </c>
      <c r="J32" s="84">
        <f>INDEX('W2. TIAM CO2 price'!$C$21:$N$27,MATCH($B32,'W2. TIAM CO2 price'!$A$21:$A$27,0),MATCH(J$14,'W2. TIAM CO2 price'!$C$20:$N$20,0))</f>
        <v>0</v>
      </c>
      <c r="K32" s="84">
        <f>INDEX('W2. TIAM CO2 price'!$C$21:$N$27,MATCH($B32,'W2. TIAM CO2 price'!$A$21:$A$27,0),MATCH(K$14,'W2. TIAM CO2 price'!$C$20:$N$20,0))</f>
        <v>0</v>
      </c>
      <c r="L32" s="84">
        <f>INDEX('W2. TIAM CO2 price'!$C$21:$N$27,MATCH($B32,'W2. TIAM CO2 price'!$A$21:$A$27,0),MATCH(L$14,'W2. TIAM CO2 price'!$C$20:$N$20,0))</f>
        <v>0</v>
      </c>
      <c r="M32" s="84">
        <f>INDEX('W2. TIAM CO2 price'!$C$21:$N$27,MATCH($B32,'W2. TIAM CO2 price'!$A$21:$A$27,0),MATCH(M$14,'W2. TIAM CO2 price'!$C$20:$N$20,0))</f>
        <v>0</v>
      </c>
      <c r="N32" s="84">
        <f>INDEX('W2. TIAM CO2 price'!$C$21:$N$27,MATCH($B32,'W2. TIAM CO2 price'!$A$21:$A$27,0),MATCH(N$14,'W2. TIAM CO2 price'!$C$20:$N$20,0))</f>
        <v>0</v>
      </c>
      <c r="O32" s="84">
        <f>INDEX('W2. TIAM CO2 price'!$C$21:$N$27,MATCH($B32,'W2. TIAM CO2 price'!$A$21:$A$27,0),MATCH(O$14,'W2. TIAM CO2 price'!$C$20:$N$20,0))</f>
        <v>0</v>
      </c>
      <c r="P32" s="508">
        <f>INDEX('W2. TIAM CO2 price'!$C$21:$N$27,MATCH($B32,'W2. TIAM CO2 price'!$A$21:$A$27,0),MATCH(P$14,'W2. TIAM CO2 price'!$C$20:$N$20,0))</f>
        <v>0</v>
      </c>
      <c r="Q32" s="501">
        <f t="array" ref="Q32">IF($B$8="Global",INDEX('R24. Carbon price convergence'!$L$18:$T$690,MATCH(CONCATENATE("Global "&amp;$E32&amp;" "&amp;$B$7&amp;" "&amp;"All "&amp;$B$9&amp;" "&amp;$B$10),'R24. Carbon price convergence'!$A$18:$A$690,0),MATCH(Q$14,'R24. Carbon price convergence'!$L$17:$T$17,0)),INDEX('R24. Carbon price convergence'!$L$18:$T$690,MATCH(CONCATENATE($D32," ",$E32," ",$B$7," ",$B$8," ",$B$9," ",$B$10),'R24. Carbon price convergence'!$A$18:$A$690,0),MATCH(Q$14,'R24. Carbon price convergence'!$L$17:$T$17,0)))</f>
        <v>3.9642143336660212</v>
      </c>
      <c r="R32" s="502">
        <f t="array" ref="R32">IF($B$8="Global",INDEX('R24. Carbon price convergence'!$L$18:$T$690,MATCH(CONCATENATE("Global "&amp;$E32&amp;" "&amp;$B$7&amp;" "&amp;"All "&amp;$B$9&amp;" "&amp;$B$10),'R24. Carbon price convergence'!$A$18:$A$690,0),MATCH(R$14,'R24. Carbon price convergence'!$L$17:$T$17,0)),INDEX('R24. Carbon price convergence'!$L$18:$T$690,MATCH(CONCATENATE($D32," ",$E32," ",$B$7," ",$B$8," ",$B$9," ",$B$10),'R24. Carbon price convergence'!$A$18:$A$690,0),MATCH(R$14,'R24. Carbon price convergence'!$L$17:$T$17,0)))</f>
        <v>3.9642143336660212</v>
      </c>
      <c r="S32" s="502">
        <f t="array" ref="S32">IF($B$8="Global",INDEX('R24. Carbon price convergence'!$L$18:$T$690,MATCH(CONCATENATE("Global "&amp;$E32&amp;" "&amp;$B$7&amp;" "&amp;"All "&amp;$B$9&amp;" "&amp;$B$10),'R24. Carbon price convergence'!$A$18:$A$690,0),MATCH(S$14,'R24. Carbon price convergence'!$L$17:$T$17,0)),INDEX('R24. Carbon price convergence'!$L$18:$T$690,MATCH(CONCATENATE($D32," ",$E32," ",$B$7," ",$B$8," ",$B$9," ",$B$10),'R24. Carbon price convergence'!$A$18:$A$690,0),MATCH(S$14,'R24. Carbon price convergence'!$L$17:$T$17,0)))</f>
        <v>3.9642143336660212</v>
      </c>
      <c r="T32" s="503">
        <f t="array" ref="T32">IF($B$8="Global",INDEX('R24. Carbon price convergence'!$L$18:$T$690,MATCH(CONCATENATE("Global "&amp;$E32&amp;" "&amp;$B$7&amp;" "&amp;"All "&amp;$B$9&amp;" "&amp;$B$10),'R24. Carbon price convergence'!$A$18:$A$690,0),MATCH(T$14,'R24. Carbon price convergence'!$L$17:$T$17,0)),INDEX('R24. Carbon price convergence'!$L$18:$T$690,MATCH(CONCATENATE($D32," ",$E32," ",$B$7," ",$B$8," ",$B$9," ",$B$10),'R24. Carbon price convergence'!$A$18:$A$690,0),MATCH(T$14,'R24. Carbon price convergence'!$L$17:$T$17,0)))</f>
        <v>3.9642143336660212</v>
      </c>
      <c r="U32" s="507">
        <f t="shared" si="6"/>
        <v>0</v>
      </c>
      <c r="V32" s="84">
        <f t="shared" si="7"/>
        <v>0</v>
      </c>
      <c r="W32" s="84">
        <f t="shared" si="5"/>
        <v>0</v>
      </c>
      <c r="X32" s="84">
        <f t="shared" si="5"/>
        <v>0</v>
      </c>
      <c r="Y32" s="508">
        <f t="shared" si="5"/>
        <v>0</v>
      </c>
      <c r="AH32" s="486"/>
      <c r="AU32" s="487"/>
      <c r="AW32" s="486"/>
      <c r="BJ32" s="487"/>
      <c r="BL32" s="486"/>
      <c r="CD32" s="487"/>
    </row>
    <row r="33" spans="1:83" x14ac:dyDescent="0.3">
      <c r="A33" s="486" t="s">
        <v>78</v>
      </c>
      <c r="B33" s="39" t="s">
        <v>62</v>
      </c>
      <c r="C33" s="39" t="s">
        <v>79</v>
      </c>
      <c r="D33" s="39" t="s">
        <v>99</v>
      </c>
      <c r="E33" s="487" t="s">
        <v>81</v>
      </c>
      <c r="F33" s="507">
        <f>INDEX('W2. TIAM CO2 price'!$C$21:$N$27,MATCH($B33,'W2. TIAM CO2 price'!$A$21:$A$27,0),MATCH(F$14,'W2. TIAM CO2 price'!$C$20:$N$20,0))</f>
        <v>0</v>
      </c>
      <c r="G33" s="84">
        <f>INDEX('W2. TIAM CO2 price'!$C$21:$N$27,MATCH($B33,'W2. TIAM CO2 price'!$A$21:$A$27,0),MATCH(G$14,'W2. TIAM CO2 price'!$C$20:$N$20,0))</f>
        <v>0</v>
      </c>
      <c r="H33" s="84">
        <f>INDEX('W2. TIAM CO2 price'!$C$21:$N$27,MATCH($B33,'W2. TIAM CO2 price'!$A$21:$A$27,0),MATCH(H$14,'W2. TIAM CO2 price'!$C$20:$N$20,0))</f>
        <v>0</v>
      </c>
      <c r="I33" s="84">
        <f>INDEX('W2. TIAM CO2 price'!$C$21:$N$27,MATCH($B33,'W2. TIAM CO2 price'!$A$21:$A$27,0),MATCH(I$14,'W2. TIAM CO2 price'!$C$20:$N$20,0))</f>
        <v>0</v>
      </c>
      <c r="J33" s="84">
        <f>INDEX('W2. TIAM CO2 price'!$C$21:$N$27,MATCH($B33,'W2. TIAM CO2 price'!$A$21:$A$27,0),MATCH(J$14,'W2. TIAM CO2 price'!$C$20:$N$20,0))</f>
        <v>0</v>
      </c>
      <c r="K33" s="84">
        <f>INDEX('W2. TIAM CO2 price'!$C$21:$N$27,MATCH($B33,'W2. TIAM CO2 price'!$A$21:$A$27,0),MATCH(K$14,'W2. TIAM CO2 price'!$C$20:$N$20,0))</f>
        <v>0</v>
      </c>
      <c r="L33" s="84">
        <f>INDEX('W2. TIAM CO2 price'!$C$21:$N$27,MATCH($B33,'W2. TIAM CO2 price'!$A$21:$A$27,0),MATCH(L$14,'W2. TIAM CO2 price'!$C$20:$N$20,0))</f>
        <v>0</v>
      </c>
      <c r="M33" s="84">
        <f>INDEX('W2. TIAM CO2 price'!$C$21:$N$27,MATCH($B33,'W2. TIAM CO2 price'!$A$21:$A$27,0),MATCH(M$14,'W2. TIAM CO2 price'!$C$20:$N$20,0))</f>
        <v>0</v>
      </c>
      <c r="N33" s="84">
        <f>INDEX('W2. TIAM CO2 price'!$C$21:$N$27,MATCH($B33,'W2. TIAM CO2 price'!$A$21:$A$27,0),MATCH(N$14,'W2. TIAM CO2 price'!$C$20:$N$20,0))</f>
        <v>0</v>
      </c>
      <c r="O33" s="84">
        <f>INDEX('W2. TIAM CO2 price'!$C$21:$N$27,MATCH($B33,'W2. TIAM CO2 price'!$A$21:$A$27,0),MATCH(O$14,'W2. TIAM CO2 price'!$C$20:$N$20,0))</f>
        <v>0</v>
      </c>
      <c r="P33" s="508">
        <f>INDEX('W2. TIAM CO2 price'!$C$21:$N$27,MATCH($B33,'W2. TIAM CO2 price'!$A$21:$A$27,0),MATCH(P$14,'W2. TIAM CO2 price'!$C$20:$N$20,0))</f>
        <v>0</v>
      </c>
      <c r="Q33" s="501">
        <f t="array" ref="Q33">IF($B$8="Global",INDEX('R24. Carbon price convergence'!$L$18:$T$690,MATCH(CONCATENATE("Global "&amp;$E33&amp;" "&amp;$B$7&amp;" "&amp;"All "&amp;$B$9&amp;" "&amp;$B$10),'R24. Carbon price convergence'!$A$18:$A$690,0),MATCH(Q$14,'R24. Carbon price convergence'!$L$17:$T$17,0)),INDEX('R24. Carbon price convergence'!$L$18:$T$690,MATCH(CONCATENATE($D33," ",$E33," ",$B$7," ",$B$8," ",$B$9," ",$B$10),'R24. Carbon price convergence'!$A$18:$A$690,0),MATCH(Q$14,'R24. Carbon price convergence'!$L$17:$T$17,0)))</f>
        <v>0.34920618027291611</v>
      </c>
      <c r="R33" s="502">
        <f t="array" ref="R33">IF($B$8="Global",INDEX('R24. Carbon price convergence'!$L$18:$T$690,MATCH(CONCATENATE("Global "&amp;$E33&amp;" "&amp;$B$7&amp;" "&amp;"All "&amp;$B$9&amp;" "&amp;$B$10),'R24. Carbon price convergence'!$A$18:$A$690,0),MATCH(R$14,'R24. Carbon price convergence'!$L$17:$T$17,0)),INDEX('R24. Carbon price convergence'!$L$18:$T$690,MATCH(CONCATENATE($D33," ",$E33," ",$B$7," ",$B$8," ",$B$9," ",$B$10),'R24. Carbon price convergence'!$A$18:$A$690,0),MATCH(R$14,'R24. Carbon price convergence'!$L$17:$T$17,0)))</f>
        <v>0.34920618027291611</v>
      </c>
      <c r="S33" s="502">
        <f t="array" ref="S33">IF($B$8="Global",INDEX('R24. Carbon price convergence'!$L$18:$T$690,MATCH(CONCATENATE("Global "&amp;$E33&amp;" "&amp;$B$7&amp;" "&amp;"All "&amp;$B$9&amp;" "&amp;$B$10),'R24. Carbon price convergence'!$A$18:$A$690,0),MATCH(S$14,'R24. Carbon price convergence'!$L$17:$T$17,0)),INDEX('R24. Carbon price convergence'!$L$18:$T$690,MATCH(CONCATENATE($D33," ",$E33," ",$B$7," ",$B$8," ",$B$9," ",$B$10),'R24. Carbon price convergence'!$A$18:$A$690,0),MATCH(S$14,'R24. Carbon price convergence'!$L$17:$T$17,0)))</f>
        <v>0.34920618027291611</v>
      </c>
      <c r="T33" s="503">
        <f t="array" ref="T33">IF($B$8="Global",INDEX('R24. Carbon price convergence'!$L$18:$T$690,MATCH(CONCATENATE("Global "&amp;$E33&amp;" "&amp;$B$7&amp;" "&amp;"All "&amp;$B$9&amp;" "&amp;$B$10),'R24. Carbon price convergence'!$A$18:$A$690,0),MATCH(T$14,'R24. Carbon price convergence'!$L$17:$T$17,0)),INDEX('R24. Carbon price convergence'!$L$18:$T$690,MATCH(CONCATENATE($D33," ",$E33," ",$B$7," ",$B$8," ",$B$9," ",$B$10),'R24. Carbon price convergence'!$A$18:$A$690,0),MATCH(T$14,'R24. Carbon price convergence'!$L$17:$T$17,0)))</f>
        <v>0.34920618027291611</v>
      </c>
      <c r="U33" s="507">
        <f t="shared" si="6"/>
        <v>0</v>
      </c>
      <c r="V33" s="84">
        <f t="shared" si="7"/>
        <v>0</v>
      </c>
      <c r="W33" s="84">
        <f t="shared" si="5"/>
        <v>0</v>
      </c>
      <c r="X33" s="84">
        <f t="shared" si="5"/>
        <v>0</v>
      </c>
      <c r="Y33" s="508">
        <f t="shared" si="5"/>
        <v>0</v>
      </c>
      <c r="AH33" s="486"/>
      <c r="AU33" s="487"/>
      <c r="AW33" s="486"/>
      <c r="BJ33" s="487"/>
      <c r="BL33" s="486"/>
      <c r="CD33" s="487"/>
    </row>
    <row r="34" spans="1:83" x14ac:dyDescent="0.3">
      <c r="A34" s="486" t="s">
        <v>78</v>
      </c>
      <c r="B34" s="39" t="s">
        <v>62</v>
      </c>
      <c r="C34" s="39" t="s">
        <v>79</v>
      </c>
      <c r="D34" s="39" t="s">
        <v>99</v>
      </c>
      <c r="E34" s="487" t="s">
        <v>84</v>
      </c>
      <c r="F34" s="507">
        <f>INDEX('W2. TIAM CO2 price'!$C$21:$N$27,MATCH($B34,'W2. TIAM CO2 price'!$A$21:$A$27,0),MATCH(F$14,'W2. TIAM CO2 price'!$C$20:$N$20,0))</f>
        <v>0</v>
      </c>
      <c r="G34" s="84">
        <f>INDEX('W2. TIAM CO2 price'!$C$21:$N$27,MATCH($B34,'W2. TIAM CO2 price'!$A$21:$A$27,0),MATCH(G$14,'W2. TIAM CO2 price'!$C$20:$N$20,0))</f>
        <v>0</v>
      </c>
      <c r="H34" s="84">
        <f>INDEX('W2. TIAM CO2 price'!$C$21:$N$27,MATCH($B34,'W2. TIAM CO2 price'!$A$21:$A$27,0),MATCH(H$14,'W2. TIAM CO2 price'!$C$20:$N$20,0))</f>
        <v>0</v>
      </c>
      <c r="I34" s="84">
        <f>INDEX('W2. TIAM CO2 price'!$C$21:$N$27,MATCH($B34,'W2. TIAM CO2 price'!$A$21:$A$27,0),MATCH(I$14,'W2. TIAM CO2 price'!$C$20:$N$20,0))</f>
        <v>0</v>
      </c>
      <c r="J34" s="84">
        <f>INDEX('W2. TIAM CO2 price'!$C$21:$N$27,MATCH($B34,'W2. TIAM CO2 price'!$A$21:$A$27,0),MATCH(J$14,'W2. TIAM CO2 price'!$C$20:$N$20,0))</f>
        <v>0</v>
      </c>
      <c r="K34" s="84">
        <f>INDEX('W2. TIAM CO2 price'!$C$21:$N$27,MATCH($B34,'W2. TIAM CO2 price'!$A$21:$A$27,0),MATCH(K$14,'W2. TIAM CO2 price'!$C$20:$N$20,0))</f>
        <v>0</v>
      </c>
      <c r="L34" s="84">
        <f>INDEX('W2. TIAM CO2 price'!$C$21:$N$27,MATCH($B34,'W2. TIAM CO2 price'!$A$21:$A$27,0),MATCH(L$14,'W2. TIAM CO2 price'!$C$20:$N$20,0))</f>
        <v>0</v>
      </c>
      <c r="M34" s="84">
        <f>INDEX('W2. TIAM CO2 price'!$C$21:$N$27,MATCH($B34,'W2. TIAM CO2 price'!$A$21:$A$27,0),MATCH(M$14,'W2. TIAM CO2 price'!$C$20:$N$20,0))</f>
        <v>0</v>
      </c>
      <c r="N34" s="84">
        <f>INDEX('W2. TIAM CO2 price'!$C$21:$N$27,MATCH($B34,'W2. TIAM CO2 price'!$A$21:$A$27,0),MATCH(N$14,'W2. TIAM CO2 price'!$C$20:$N$20,0))</f>
        <v>0</v>
      </c>
      <c r="O34" s="84">
        <f>INDEX('W2. TIAM CO2 price'!$C$21:$N$27,MATCH($B34,'W2. TIAM CO2 price'!$A$21:$A$27,0),MATCH(O$14,'W2. TIAM CO2 price'!$C$20:$N$20,0))</f>
        <v>0</v>
      </c>
      <c r="P34" s="508">
        <f>INDEX('W2. TIAM CO2 price'!$C$21:$N$27,MATCH($B34,'W2. TIAM CO2 price'!$A$21:$A$27,0),MATCH(P$14,'W2. TIAM CO2 price'!$C$20:$N$20,0))</f>
        <v>0</v>
      </c>
      <c r="Q34" s="501">
        <f t="array" ref="Q34">IF($B$8="Global",INDEX('R24. Carbon price convergence'!$L$18:$T$690,MATCH(CONCATENATE("Global "&amp;$E34&amp;" "&amp;$B$7&amp;" "&amp;"All "&amp;$B$9&amp;" "&amp;$B$10),'R24. Carbon price convergence'!$A$18:$A$690,0),MATCH(Q$14,'R24. Carbon price convergence'!$L$17:$T$17,0)),INDEX('R24. Carbon price convergence'!$L$18:$T$690,MATCH(CONCATENATE($D34," ",$E34," ",$B$7," ",$B$8," ",$B$9," ",$B$10),'R24. Carbon price convergence'!$A$18:$A$690,0),MATCH(Q$14,'R24. Carbon price convergence'!$L$17:$T$17,0)))</f>
        <v>0.34920618027291611</v>
      </c>
      <c r="R34" s="502">
        <f t="array" ref="R34">IF($B$8="Global",INDEX('R24. Carbon price convergence'!$L$18:$T$690,MATCH(CONCATENATE("Global "&amp;$E34&amp;" "&amp;$B$7&amp;" "&amp;"All "&amp;$B$9&amp;" "&amp;$B$10),'R24. Carbon price convergence'!$A$18:$A$690,0),MATCH(R$14,'R24. Carbon price convergence'!$L$17:$T$17,0)),INDEX('R24. Carbon price convergence'!$L$18:$T$690,MATCH(CONCATENATE($D34," ",$E34," ",$B$7," ",$B$8," ",$B$9," ",$B$10),'R24. Carbon price convergence'!$A$18:$A$690,0),MATCH(R$14,'R24. Carbon price convergence'!$L$17:$T$17,0)))</f>
        <v>0.34920618027291611</v>
      </c>
      <c r="S34" s="502">
        <f t="array" ref="S34">IF($B$8="Global",INDEX('R24. Carbon price convergence'!$L$18:$T$690,MATCH(CONCATENATE("Global "&amp;$E34&amp;" "&amp;$B$7&amp;" "&amp;"All "&amp;$B$9&amp;" "&amp;$B$10),'R24. Carbon price convergence'!$A$18:$A$690,0),MATCH(S$14,'R24. Carbon price convergence'!$L$17:$T$17,0)),INDEX('R24. Carbon price convergence'!$L$18:$T$690,MATCH(CONCATENATE($D34," ",$E34," ",$B$7," ",$B$8," ",$B$9," ",$B$10),'R24. Carbon price convergence'!$A$18:$A$690,0),MATCH(S$14,'R24. Carbon price convergence'!$L$17:$T$17,0)))</f>
        <v>0.34920618027291611</v>
      </c>
      <c r="T34" s="503">
        <f t="array" ref="T34">IF($B$8="Global",INDEX('R24. Carbon price convergence'!$L$18:$T$690,MATCH(CONCATENATE("Global "&amp;$E34&amp;" "&amp;$B$7&amp;" "&amp;"All "&amp;$B$9&amp;" "&amp;$B$10),'R24. Carbon price convergence'!$A$18:$A$690,0),MATCH(T$14,'R24. Carbon price convergence'!$L$17:$T$17,0)),INDEX('R24. Carbon price convergence'!$L$18:$T$690,MATCH(CONCATENATE($D34," ",$E34," ",$B$7," ",$B$8," ",$B$9," ",$B$10),'R24. Carbon price convergence'!$A$18:$A$690,0),MATCH(T$14,'R24. Carbon price convergence'!$L$17:$T$17,0)))</f>
        <v>0.34920618027291611</v>
      </c>
      <c r="U34" s="507">
        <f t="shared" si="6"/>
        <v>0</v>
      </c>
      <c r="V34" s="84">
        <f t="shared" si="7"/>
        <v>0</v>
      </c>
      <c r="W34" s="84">
        <f t="shared" si="5"/>
        <v>0</v>
      </c>
      <c r="X34" s="84">
        <f t="shared" si="5"/>
        <v>0</v>
      </c>
      <c r="Y34" s="508">
        <f t="shared" si="5"/>
        <v>0</v>
      </c>
      <c r="AH34" s="486"/>
      <c r="AU34" s="487"/>
      <c r="AW34" s="486"/>
      <c r="BJ34" s="487"/>
      <c r="BL34" s="486"/>
      <c r="CD34" s="487"/>
    </row>
    <row r="35" spans="1:83" x14ac:dyDescent="0.3">
      <c r="A35" s="486" t="s">
        <v>78</v>
      </c>
      <c r="B35" s="39" t="s">
        <v>62</v>
      </c>
      <c r="C35" s="39" t="s">
        <v>79</v>
      </c>
      <c r="D35" s="39" t="s">
        <v>99</v>
      </c>
      <c r="E35" s="487" t="s">
        <v>87</v>
      </c>
      <c r="F35" s="507">
        <f>INDEX('W2. TIAM CO2 price'!$C$21:$N$27,MATCH($B35,'W2. TIAM CO2 price'!$A$21:$A$27,0),MATCH(F$14,'W2. TIAM CO2 price'!$C$20:$N$20,0))</f>
        <v>0</v>
      </c>
      <c r="G35" s="84">
        <f>INDEX('W2. TIAM CO2 price'!$C$21:$N$27,MATCH($B35,'W2. TIAM CO2 price'!$A$21:$A$27,0),MATCH(G$14,'W2. TIAM CO2 price'!$C$20:$N$20,0))</f>
        <v>0</v>
      </c>
      <c r="H35" s="84">
        <f>INDEX('W2. TIAM CO2 price'!$C$21:$N$27,MATCH($B35,'W2. TIAM CO2 price'!$A$21:$A$27,0),MATCH(H$14,'W2. TIAM CO2 price'!$C$20:$N$20,0))</f>
        <v>0</v>
      </c>
      <c r="I35" s="84">
        <f>INDEX('W2. TIAM CO2 price'!$C$21:$N$27,MATCH($B35,'W2. TIAM CO2 price'!$A$21:$A$27,0),MATCH(I$14,'W2. TIAM CO2 price'!$C$20:$N$20,0))</f>
        <v>0</v>
      </c>
      <c r="J35" s="84">
        <f>INDEX('W2. TIAM CO2 price'!$C$21:$N$27,MATCH($B35,'W2. TIAM CO2 price'!$A$21:$A$27,0),MATCH(J$14,'W2. TIAM CO2 price'!$C$20:$N$20,0))</f>
        <v>0</v>
      </c>
      <c r="K35" s="84">
        <f>INDEX('W2. TIAM CO2 price'!$C$21:$N$27,MATCH($B35,'W2. TIAM CO2 price'!$A$21:$A$27,0),MATCH(K$14,'W2. TIAM CO2 price'!$C$20:$N$20,0))</f>
        <v>0</v>
      </c>
      <c r="L35" s="84">
        <f>INDEX('W2. TIAM CO2 price'!$C$21:$N$27,MATCH($B35,'W2. TIAM CO2 price'!$A$21:$A$27,0),MATCH(L$14,'W2. TIAM CO2 price'!$C$20:$N$20,0))</f>
        <v>0</v>
      </c>
      <c r="M35" s="84">
        <f>INDEX('W2. TIAM CO2 price'!$C$21:$N$27,MATCH($B35,'W2. TIAM CO2 price'!$A$21:$A$27,0),MATCH(M$14,'W2. TIAM CO2 price'!$C$20:$N$20,0))</f>
        <v>0</v>
      </c>
      <c r="N35" s="84">
        <f>INDEX('W2. TIAM CO2 price'!$C$21:$N$27,MATCH($B35,'W2. TIAM CO2 price'!$A$21:$A$27,0),MATCH(N$14,'W2. TIAM CO2 price'!$C$20:$N$20,0))</f>
        <v>0</v>
      </c>
      <c r="O35" s="84">
        <f>INDEX('W2. TIAM CO2 price'!$C$21:$N$27,MATCH($B35,'W2. TIAM CO2 price'!$A$21:$A$27,0),MATCH(O$14,'W2. TIAM CO2 price'!$C$20:$N$20,0))</f>
        <v>0</v>
      </c>
      <c r="P35" s="508">
        <f>INDEX('W2. TIAM CO2 price'!$C$21:$N$27,MATCH($B35,'W2. TIAM CO2 price'!$A$21:$A$27,0),MATCH(P$14,'W2. TIAM CO2 price'!$C$20:$N$20,0))</f>
        <v>0</v>
      </c>
      <c r="Q35" s="501">
        <f t="array" ref="Q35">IF($B$8="Global",INDEX('R24. Carbon price convergence'!$L$18:$T$690,MATCH(CONCATENATE("Global "&amp;$E35&amp;" "&amp;$B$7&amp;" "&amp;"All "&amp;$B$9&amp;" "&amp;$B$10),'R24. Carbon price convergence'!$A$18:$A$690,0),MATCH(Q$14,'R24. Carbon price convergence'!$L$17:$T$17,0)),INDEX('R24. Carbon price convergence'!$L$18:$T$690,MATCH(CONCATENATE($D35," ",$E35," ",$B$7," ",$B$8," ",$B$9," ",$B$10),'R24. Carbon price convergence'!$A$18:$A$690,0),MATCH(Q$14,'R24. Carbon price convergence'!$L$17:$T$17,0)))</f>
        <v>0.34920618027291611</v>
      </c>
      <c r="R35" s="502">
        <f t="array" ref="R35">IF($B$8="Global",INDEX('R24. Carbon price convergence'!$L$18:$T$690,MATCH(CONCATENATE("Global "&amp;$E35&amp;" "&amp;$B$7&amp;" "&amp;"All "&amp;$B$9&amp;" "&amp;$B$10),'R24. Carbon price convergence'!$A$18:$A$690,0),MATCH(R$14,'R24. Carbon price convergence'!$L$17:$T$17,0)),INDEX('R24. Carbon price convergence'!$L$18:$T$690,MATCH(CONCATENATE($D35," ",$E35," ",$B$7," ",$B$8," ",$B$9," ",$B$10),'R24. Carbon price convergence'!$A$18:$A$690,0),MATCH(R$14,'R24. Carbon price convergence'!$L$17:$T$17,0)))</f>
        <v>0.34920618027291611</v>
      </c>
      <c r="S35" s="502">
        <f t="array" ref="S35">IF($B$8="Global",INDEX('R24. Carbon price convergence'!$L$18:$T$690,MATCH(CONCATENATE("Global "&amp;$E35&amp;" "&amp;$B$7&amp;" "&amp;"All "&amp;$B$9&amp;" "&amp;$B$10),'R24. Carbon price convergence'!$A$18:$A$690,0),MATCH(S$14,'R24. Carbon price convergence'!$L$17:$T$17,0)),INDEX('R24. Carbon price convergence'!$L$18:$T$690,MATCH(CONCATENATE($D35," ",$E35," ",$B$7," ",$B$8," ",$B$9," ",$B$10),'R24. Carbon price convergence'!$A$18:$A$690,0),MATCH(S$14,'R24. Carbon price convergence'!$L$17:$T$17,0)))</f>
        <v>0.34920618027291611</v>
      </c>
      <c r="T35" s="503">
        <f t="array" ref="T35">IF($B$8="Global",INDEX('R24. Carbon price convergence'!$L$18:$T$690,MATCH(CONCATENATE("Global "&amp;$E35&amp;" "&amp;$B$7&amp;" "&amp;"All "&amp;$B$9&amp;" "&amp;$B$10),'R24. Carbon price convergence'!$A$18:$A$690,0),MATCH(T$14,'R24. Carbon price convergence'!$L$17:$T$17,0)),INDEX('R24. Carbon price convergence'!$L$18:$T$690,MATCH(CONCATENATE($D35," ",$E35," ",$B$7," ",$B$8," ",$B$9," ",$B$10),'R24. Carbon price convergence'!$A$18:$A$690,0),MATCH(T$14,'R24. Carbon price convergence'!$L$17:$T$17,0)))</f>
        <v>0.34920618027291611</v>
      </c>
      <c r="U35" s="507">
        <f t="shared" si="6"/>
        <v>0</v>
      </c>
      <c r="V35" s="84">
        <f t="shared" si="7"/>
        <v>0</v>
      </c>
      <c r="W35" s="84">
        <f t="shared" si="5"/>
        <v>0</v>
      </c>
      <c r="X35" s="84">
        <f t="shared" si="5"/>
        <v>0</v>
      </c>
      <c r="Y35" s="508">
        <f t="shared" si="5"/>
        <v>0</v>
      </c>
      <c r="AH35" s="486"/>
      <c r="AU35" s="487"/>
      <c r="AW35" s="486"/>
      <c r="BJ35" s="487"/>
      <c r="BL35" s="486"/>
      <c r="CD35" s="487"/>
    </row>
    <row r="36" spans="1:83" x14ac:dyDescent="0.3">
      <c r="A36" s="486" t="s">
        <v>78</v>
      </c>
      <c r="B36" s="39" t="s">
        <v>62</v>
      </c>
      <c r="C36" s="39" t="s">
        <v>79</v>
      </c>
      <c r="D36" s="39" t="s">
        <v>99</v>
      </c>
      <c r="E36" s="487" t="s">
        <v>90</v>
      </c>
      <c r="F36" s="507">
        <f>INDEX('W2. TIAM CO2 price'!$C$21:$N$27,MATCH($B36,'W2. TIAM CO2 price'!$A$21:$A$27,0),MATCH(F$14,'W2. TIAM CO2 price'!$C$20:$N$20,0))</f>
        <v>0</v>
      </c>
      <c r="G36" s="84">
        <f>INDEX('W2. TIAM CO2 price'!$C$21:$N$27,MATCH($B36,'W2. TIAM CO2 price'!$A$21:$A$27,0),MATCH(G$14,'W2. TIAM CO2 price'!$C$20:$N$20,0))</f>
        <v>0</v>
      </c>
      <c r="H36" s="84">
        <f>INDEX('W2. TIAM CO2 price'!$C$21:$N$27,MATCH($B36,'W2. TIAM CO2 price'!$A$21:$A$27,0),MATCH(H$14,'W2. TIAM CO2 price'!$C$20:$N$20,0))</f>
        <v>0</v>
      </c>
      <c r="I36" s="84">
        <f>INDEX('W2. TIAM CO2 price'!$C$21:$N$27,MATCH($B36,'W2. TIAM CO2 price'!$A$21:$A$27,0),MATCH(I$14,'W2. TIAM CO2 price'!$C$20:$N$20,0))</f>
        <v>0</v>
      </c>
      <c r="J36" s="84">
        <f>INDEX('W2. TIAM CO2 price'!$C$21:$N$27,MATCH($B36,'W2. TIAM CO2 price'!$A$21:$A$27,0),MATCH(J$14,'W2. TIAM CO2 price'!$C$20:$N$20,0))</f>
        <v>0</v>
      </c>
      <c r="K36" s="84">
        <f>INDEX('W2. TIAM CO2 price'!$C$21:$N$27,MATCH($B36,'W2. TIAM CO2 price'!$A$21:$A$27,0),MATCH(K$14,'W2. TIAM CO2 price'!$C$20:$N$20,0))</f>
        <v>0</v>
      </c>
      <c r="L36" s="84">
        <f>INDEX('W2. TIAM CO2 price'!$C$21:$N$27,MATCH($B36,'W2. TIAM CO2 price'!$A$21:$A$27,0),MATCH(L$14,'W2. TIAM CO2 price'!$C$20:$N$20,0))</f>
        <v>0</v>
      </c>
      <c r="M36" s="84">
        <f>INDEX('W2. TIAM CO2 price'!$C$21:$N$27,MATCH($B36,'W2. TIAM CO2 price'!$A$21:$A$27,0),MATCH(M$14,'W2. TIAM CO2 price'!$C$20:$N$20,0))</f>
        <v>0</v>
      </c>
      <c r="N36" s="84">
        <f>INDEX('W2. TIAM CO2 price'!$C$21:$N$27,MATCH($B36,'W2. TIAM CO2 price'!$A$21:$A$27,0),MATCH(N$14,'W2. TIAM CO2 price'!$C$20:$N$20,0))</f>
        <v>0</v>
      </c>
      <c r="O36" s="84">
        <f>INDEX('W2. TIAM CO2 price'!$C$21:$N$27,MATCH($B36,'W2. TIAM CO2 price'!$A$21:$A$27,0),MATCH(O$14,'W2. TIAM CO2 price'!$C$20:$N$20,0))</f>
        <v>0</v>
      </c>
      <c r="P36" s="508">
        <f>INDEX('W2. TIAM CO2 price'!$C$21:$N$27,MATCH($B36,'W2. TIAM CO2 price'!$A$21:$A$27,0),MATCH(P$14,'W2. TIAM CO2 price'!$C$20:$N$20,0))</f>
        <v>0</v>
      </c>
      <c r="Q36" s="501">
        <f t="array" ref="Q36">IF($B$8="Global",INDEX('R24. Carbon price convergence'!$L$18:$T$690,MATCH(CONCATENATE("Global "&amp;$E36&amp;" "&amp;$B$7&amp;" "&amp;"All "&amp;$B$9&amp;" "&amp;$B$10),'R24. Carbon price convergence'!$A$18:$A$690,0),MATCH(Q$14,'R24. Carbon price convergence'!$L$17:$T$17,0)),INDEX('R24. Carbon price convergence'!$L$18:$T$690,MATCH(CONCATENATE($D36," ",$E36," ",$B$7," ",$B$8," ",$B$9," ",$B$10),'R24. Carbon price convergence'!$A$18:$A$690,0),MATCH(Q$14,'R24. Carbon price convergence'!$L$17:$T$17,0)))</f>
        <v>0.34920618027291611</v>
      </c>
      <c r="R36" s="502">
        <f t="array" ref="R36">IF($B$8="Global",INDEX('R24. Carbon price convergence'!$L$18:$T$690,MATCH(CONCATENATE("Global "&amp;$E36&amp;" "&amp;$B$7&amp;" "&amp;"All "&amp;$B$9&amp;" "&amp;$B$10),'R24. Carbon price convergence'!$A$18:$A$690,0),MATCH(R$14,'R24. Carbon price convergence'!$L$17:$T$17,0)),INDEX('R24. Carbon price convergence'!$L$18:$T$690,MATCH(CONCATENATE($D36," ",$E36," ",$B$7," ",$B$8," ",$B$9," ",$B$10),'R24. Carbon price convergence'!$A$18:$A$690,0),MATCH(R$14,'R24. Carbon price convergence'!$L$17:$T$17,0)))</f>
        <v>0.34920618027291611</v>
      </c>
      <c r="S36" s="502">
        <f t="array" ref="S36">IF($B$8="Global",INDEX('R24. Carbon price convergence'!$L$18:$T$690,MATCH(CONCATENATE("Global "&amp;$E36&amp;" "&amp;$B$7&amp;" "&amp;"All "&amp;$B$9&amp;" "&amp;$B$10),'R24. Carbon price convergence'!$A$18:$A$690,0),MATCH(S$14,'R24. Carbon price convergence'!$L$17:$T$17,0)),INDEX('R24. Carbon price convergence'!$L$18:$T$690,MATCH(CONCATENATE($D36," ",$E36," ",$B$7," ",$B$8," ",$B$9," ",$B$10),'R24. Carbon price convergence'!$A$18:$A$690,0),MATCH(S$14,'R24. Carbon price convergence'!$L$17:$T$17,0)))</f>
        <v>0.34920618027291611</v>
      </c>
      <c r="T36" s="503">
        <f t="array" ref="T36">IF($B$8="Global",INDEX('R24. Carbon price convergence'!$L$18:$T$690,MATCH(CONCATENATE("Global "&amp;$E36&amp;" "&amp;$B$7&amp;" "&amp;"All "&amp;$B$9&amp;" "&amp;$B$10),'R24. Carbon price convergence'!$A$18:$A$690,0),MATCH(T$14,'R24. Carbon price convergence'!$L$17:$T$17,0)),INDEX('R24. Carbon price convergence'!$L$18:$T$690,MATCH(CONCATENATE($D36," ",$E36," ",$B$7," ",$B$8," ",$B$9," ",$B$10),'R24. Carbon price convergence'!$A$18:$A$690,0),MATCH(T$14,'R24. Carbon price convergence'!$L$17:$T$17,0)))</f>
        <v>0.34920618027291611</v>
      </c>
      <c r="U36" s="507">
        <f t="shared" si="6"/>
        <v>0</v>
      </c>
      <c r="V36" s="84">
        <f t="shared" si="7"/>
        <v>0</v>
      </c>
      <c r="W36" s="84">
        <f t="shared" si="5"/>
        <v>0</v>
      </c>
      <c r="X36" s="84">
        <f t="shared" si="5"/>
        <v>0</v>
      </c>
      <c r="Y36" s="508">
        <f t="shared" si="5"/>
        <v>0</v>
      </c>
      <c r="AH36" s="486"/>
      <c r="AU36" s="487"/>
      <c r="AW36" s="486"/>
      <c r="BJ36" s="487"/>
      <c r="BL36" s="486"/>
      <c r="CD36" s="487"/>
    </row>
    <row r="37" spans="1:83" x14ac:dyDescent="0.3">
      <c r="A37" s="486" t="s">
        <v>78</v>
      </c>
      <c r="B37" s="39" t="s">
        <v>62</v>
      </c>
      <c r="C37" s="39" t="s">
        <v>79</v>
      </c>
      <c r="D37" s="39" t="s">
        <v>99</v>
      </c>
      <c r="E37" s="487" t="s">
        <v>93</v>
      </c>
      <c r="F37" s="507">
        <f>INDEX('W2. TIAM CO2 price'!$C$21:$N$27,MATCH($B37,'W2. TIAM CO2 price'!$A$21:$A$27,0),MATCH(F$14,'W2. TIAM CO2 price'!$C$20:$N$20,0))</f>
        <v>0</v>
      </c>
      <c r="G37" s="84">
        <f>INDEX('W2. TIAM CO2 price'!$C$21:$N$27,MATCH($B37,'W2. TIAM CO2 price'!$A$21:$A$27,0),MATCH(G$14,'W2. TIAM CO2 price'!$C$20:$N$20,0))</f>
        <v>0</v>
      </c>
      <c r="H37" s="84">
        <f>INDEX('W2. TIAM CO2 price'!$C$21:$N$27,MATCH($B37,'W2. TIAM CO2 price'!$A$21:$A$27,0),MATCH(H$14,'W2. TIAM CO2 price'!$C$20:$N$20,0))</f>
        <v>0</v>
      </c>
      <c r="I37" s="84">
        <f>INDEX('W2. TIAM CO2 price'!$C$21:$N$27,MATCH($B37,'W2. TIAM CO2 price'!$A$21:$A$27,0),MATCH(I$14,'W2. TIAM CO2 price'!$C$20:$N$20,0))</f>
        <v>0</v>
      </c>
      <c r="J37" s="84">
        <f>INDEX('W2. TIAM CO2 price'!$C$21:$N$27,MATCH($B37,'W2. TIAM CO2 price'!$A$21:$A$27,0),MATCH(J$14,'W2. TIAM CO2 price'!$C$20:$N$20,0))</f>
        <v>0</v>
      </c>
      <c r="K37" s="84">
        <f>INDEX('W2. TIAM CO2 price'!$C$21:$N$27,MATCH($B37,'W2. TIAM CO2 price'!$A$21:$A$27,0),MATCH(K$14,'W2. TIAM CO2 price'!$C$20:$N$20,0))</f>
        <v>0</v>
      </c>
      <c r="L37" s="84">
        <f>INDEX('W2. TIAM CO2 price'!$C$21:$N$27,MATCH($B37,'W2. TIAM CO2 price'!$A$21:$A$27,0),MATCH(L$14,'W2. TIAM CO2 price'!$C$20:$N$20,0))</f>
        <v>0</v>
      </c>
      <c r="M37" s="84">
        <f>INDEX('W2. TIAM CO2 price'!$C$21:$N$27,MATCH($B37,'W2. TIAM CO2 price'!$A$21:$A$27,0),MATCH(M$14,'W2. TIAM CO2 price'!$C$20:$N$20,0))</f>
        <v>0</v>
      </c>
      <c r="N37" s="84">
        <f>INDEX('W2. TIAM CO2 price'!$C$21:$N$27,MATCH($B37,'W2. TIAM CO2 price'!$A$21:$A$27,0),MATCH(N$14,'W2. TIAM CO2 price'!$C$20:$N$20,0))</f>
        <v>0</v>
      </c>
      <c r="O37" s="84">
        <f>INDEX('W2. TIAM CO2 price'!$C$21:$N$27,MATCH($B37,'W2. TIAM CO2 price'!$A$21:$A$27,0),MATCH(O$14,'W2. TIAM CO2 price'!$C$20:$N$20,0))</f>
        <v>0</v>
      </c>
      <c r="P37" s="508">
        <f>INDEX('W2. TIAM CO2 price'!$C$21:$N$27,MATCH($B37,'W2. TIAM CO2 price'!$A$21:$A$27,0),MATCH(P$14,'W2. TIAM CO2 price'!$C$20:$N$20,0))</f>
        <v>0</v>
      </c>
      <c r="Q37" s="501">
        <f t="array" ref="Q37">IF($B$8="Global",INDEX('R24. Carbon price convergence'!$L$18:$T$690,MATCH(CONCATENATE("Global "&amp;$E37&amp;" "&amp;$B$7&amp;" "&amp;"All "&amp;$B$9&amp;" "&amp;$B$10),'R24. Carbon price convergence'!$A$18:$A$690,0),MATCH(Q$14,'R24. Carbon price convergence'!$L$17:$T$17,0)),INDEX('R24. Carbon price convergence'!$L$18:$T$690,MATCH(CONCATENATE($D37," ",$E37," ",$B$7," ",$B$8," ",$B$9," ",$B$10),'R24. Carbon price convergence'!$A$18:$A$690,0),MATCH(Q$14,'R24. Carbon price convergence'!$L$17:$T$17,0)))</f>
        <v>0.34920618027291611</v>
      </c>
      <c r="R37" s="502">
        <f t="array" ref="R37">IF($B$8="Global",INDEX('R24. Carbon price convergence'!$L$18:$T$690,MATCH(CONCATENATE("Global "&amp;$E37&amp;" "&amp;$B$7&amp;" "&amp;"All "&amp;$B$9&amp;" "&amp;$B$10),'R24. Carbon price convergence'!$A$18:$A$690,0),MATCH(R$14,'R24. Carbon price convergence'!$L$17:$T$17,0)),INDEX('R24. Carbon price convergence'!$L$18:$T$690,MATCH(CONCATENATE($D37," ",$E37," ",$B$7," ",$B$8," ",$B$9," ",$B$10),'R24. Carbon price convergence'!$A$18:$A$690,0),MATCH(R$14,'R24. Carbon price convergence'!$L$17:$T$17,0)))</f>
        <v>0.34920618027291611</v>
      </c>
      <c r="S37" s="502">
        <f t="array" ref="S37">IF($B$8="Global",INDEX('R24. Carbon price convergence'!$L$18:$T$690,MATCH(CONCATENATE("Global "&amp;$E37&amp;" "&amp;$B$7&amp;" "&amp;"All "&amp;$B$9&amp;" "&amp;$B$10),'R24. Carbon price convergence'!$A$18:$A$690,0),MATCH(S$14,'R24. Carbon price convergence'!$L$17:$T$17,0)),INDEX('R24. Carbon price convergence'!$L$18:$T$690,MATCH(CONCATENATE($D37," ",$E37," ",$B$7," ",$B$8," ",$B$9," ",$B$10),'R24. Carbon price convergence'!$A$18:$A$690,0),MATCH(S$14,'R24. Carbon price convergence'!$L$17:$T$17,0)))</f>
        <v>0.34920618027291611</v>
      </c>
      <c r="T37" s="503">
        <f t="array" ref="T37">IF($B$8="Global",INDEX('R24. Carbon price convergence'!$L$18:$T$690,MATCH(CONCATENATE("Global "&amp;$E37&amp;" "&amp;$B$7&amp;" "&amp;"All "&amp;$B$9&amp;" "&amp;$B$10),'R24. Carbon price convergence'!$A$18:$A$690,0),MATCH(T$14,'R24. Carbon price convergence'!$L$17:$T$17,0)),INDEX('R24. Carbon price convergence'!$L$18:$T$690,MATCH(CONCATENATE($D37," ",$E37," ",$B$7," ",$B$8," ",$B$9," ",$B$10),'R24. Carbon price convergence'!$A$18:$A$690,0),MATCH(T$14,'R24. Carbon price convergence'!$L$17:$T$17,0)))</f>
        <v>0.34920618027291611</v>
      </c>
      <c r="U37" s="507">
        <f t="shared" si="6"/>
        <v>0</v>
      </c>
      <c r="V37" s="84">
        <f t="shared" si="7"/>
        <v>0</v>
      </c>
      <c r="W37" s="84">
        <f t="shared" ref="W37:W112" si="8">I37*R37</f>
        <v>0</v>
      </c>
      <c r="X37" s="84">
        <f t="shared" ref="X37:X112" si="9">J37*S37</f>
        <v>0</v>
      </c>
      <c r="Y37" s="508">
        <f t="shared" ref="Y37:Y112" si="10">K37*T37</f>
        <v>0</v>
      </c>
      <c r="AH37" s="486"/>
      <c r="AU37" s="487"/>
      <c r="AW37" s="486"/>
      <c r="BJ37" s="487"/>
      <c r="BL37" s="486"/>
      <c r="CD37" s="487"/>
    </row>
    <row r="38" spans="1:83" x14ac:dyDescent="0.3">
      <c r="A38" s="486" t="s">
        <v>78</v>
      </c>
      <c r="B38" s="39" t="s">
        <v>62</v>
      </c>
      <c r="C38" s="39" t="s">
        <v>79</v>
      </c>
      <c r="D38" s="39" t="s">
        <v>99</v>
      </c>
      <c r="E38" s="487" t="s">
        <v>95</v>
      </c>
      <c r="F38" s="507">
        <f>INDEX('W2. TIAM CO2 price'!$C$21:$N$27,MATCH($B38,'W2. TIAM CO2 price'!$A$21:$A$27,0),MATCH(F$14,'W2. TIAM CO2 price'!$C$20:$N$20,0))</f>
        <v>0</v>
      </c>
      <c r="G38" s="84">
        <f>INDEX('W2. TIAM CO2 price'!$C$21:$N$27,MATCH($B38,'W2. TIAM CO2 price'!$A$21:$A$27,0),MATCH(G$14,'W2. TIAM CO2 price'!$C$20:$N$20,0))</f>
        <v>0</v>
      </c>
      <c r="H38" s="84">
        <f>INDEX('W2. TIAM CO2 price'!$C$21:$N$27,MATCH($B38,'W2. TIAM CO2 price'!$A$21:$A$27,0),MATCH(H$14,'W2. TIAM CO2 price'!$C$20:$N$20,0))</f>
        <v>0</v>
      </c>
      <c r="I38" s="84">
        <f>INDEX('W2. TIAM CO2 price'!$C$21:$N$27,MATCH($B38,'W2. TIAM CO2 price'!$A$21:$A$27,0),MATCH(I$14,'W2. TIAM CO2 price'!$C$20:$N$20,0))</f>
        <v>0</v>
      </c>
      <c r="J38" s="84">
        <f>INDEX('W2. TIAM CO2 price'!$C$21:$N$27,MATCH($B38,'W2. TIAM CO2 price'!$A$21:$A$27,0),MATCH(J$14,'W2. TIAM CO2 price'!$C$20:$N$20,0))</f>
        <v>0</v>
      </c>
      <c r="K38" s="84">
        <f>INDEX('W2. TIAM CO2 price'!$C$21:$N$27,MATCH($B38,'W2. TIAM CO2 price'!$A$21:$A$27,0),MATCH(K$14,'W2. TIAM CO2 price'!$C$20:$N$20,0))</f>
        <v>0</v>
      </c>
      <c r="L38" s="84">
        <f>INDEX('W2. TIAM CO2 price'!$C$21:$N$27,MATCH($B38,'W2. TIAM CO2 price'!$A$21:$A$27,0),MATCH(L$14,'W2. TIAM CO2 price'!$C$20:$N$20,0))</f>
        <v>0</v>
      </c>
      <c r="M38" s="84">
        <f>INDEX('W2. TIAM CO2 price'!$C$21:$N$27,MATCH($B38,'W2. TIAM CO2 price'!$A$21:$A$27,0),MATCH(M$14,'W2. TIAM CO2 price'!$C$20:$N$20,0))</f>
        <v>0</v>
      </c>
      <c r="N38" s="84">
        <f>INDEX('W2. TIAM CO2 price'!$C$21:$N$27,MATCH($B38,'W2. TIAM CO2 price'!$A$21:$A$27,0),MATCH(N$14,'W2. TIAM CO2 price'!$C$20:$N$20,0))</f>
        <v>0</v>
      </c>
      <c r="O38" s="84">
        <f>INDEX('W2. TIAM CO2 price'!$C$21:$N$27,MATCH($B38,'W2. TIAM CO2 price'!$A$21:$A$27,0),MATCH(O$14,'W2. TIAM CO2 price'!$C$20:$N$20,0))</f>
        <v>0</v>
      </c>
      <c r="P38" s="508">
        <f>INDEX('W2. TIAM CO2 price'!$C$21:$N$27,MATCH($B38,'W2. TIAM CO2 price'!$A$21:$A$27,0),MATCH(P$14,'W2. TIAM CO2 price'!$C$20:$N$20,0))</f>
        <v>0</v>
      </c>
      <c r="Q38" s="501">
        <f t="array" ref="Q38">IF($B$8="Global",INDEX('R24. Carbon price convergence'!$L$18:$T$690,MATCH(CONCATENATE("Global "&amp;$E38&amp;" "&amp;$B$7&amp;" "&amp;"All "&amp;$B$9&amp;" "&amp;$B$10),'R24. Carbon price convergence'!$A$18:$A$690,0),MATCH(Q$14,'R24. Carbon price convergence'!$L$17:$T$17,0)),INDEX('R24. Carbon price convergence'!$L$18:$T$690,MATCH(CONCATENATE($D38," ",$E38," ",$B$7," ",$B$8," ",$B$9," ",$B$10),'R24. Carbon price convergence'!$A$18:$A$690,0),MATCH(Q$14,'R24. Carbon price convergence'!$L$17:$T$17,0)))</f>
        <v>3.9642143336660212</v>
      </c>
      <c r="R38" s="502">
        <f t="array" ref="R38">IF($B$8="Global",INDEX('R24. Carbon price convergence'!$L$18:$T$690,MATCH(CONCATENATE("Global "&amp;$E38&amp;" "&amp;$B$7&amp;" "&amp;"All "&amp;$B$9&amp;" "&amp;$B$10),'R24. Carbon price convergence'!$A$18:$A$690,0),MATCH(R$14,'R24. Carbon price convergence'!$L$17:$T$17,0)),INDEX('R24. Carbon price convergence'!$L$18:$T$690,MATCH(CONCATENATE($D38," ",$E38," ",$B$7," ",$B$8," ",$B$9," ",$B$10),'R24. Carbon price convergence'!$A$18:$A$690,0),MATCH(R$14,'R24. Carbon price convergence'!$L$17:$T$17,0)))</f>
        <v>3.9642143336660212</v>
      </c>
      <c r="S38" s="502">
        <f t="array" ref="S38">IF($B$8="Global",INDEX('R24. Carbon price convergence'!$L$18:$T$690,MATCH(CONCATENATE("Global "&amp;$E38&amp;" "&amp;$B$7&amp;" "&amp;"All "&amp;$B$9&amp;" "&amp;$B$10),'R24. Carbon price convergence'!$A$18:$A$690,0),MATCH(S$14,'R24. Carbon price convergence'!$L$17:$T$17,0)),INDEX('R24. Carbon price convergence'!$L$18:$T$690,MATCH(CONCATENATE($D38," ",$E38," ",$B$7," ",$B$8," ",$B$9," ",$B$10),'R24. Carbon price convergence'!$A$18:$A$690,0),MATCH(S$14,'R24. Carbon price convergence'!$L$17:$T$17,0)))</f>
        <v>3.9642143336660212</v>
      </c>
      <c r="T38" s="503">
        <f t="array" ref="T38">IF($B$8="Global",INDEX('R24. Carbon price convergence'!$L$18:$T$690,MATCH(CONCATENATE("Global "&amp;$E38&amp;" "&amp;$B$7&amp;" "&amp;"All "&amp;$B$9&amp;" "&amp;$B$10),'R24. Carbon price convergence'!$A$18:$A$690,0),MATCH(T$14,'R24. Carbon price convergence'!$L$17:$T$17,0)),INDEX('R24. Carbon price convergence'!$L$18:$T$690,MATCH(CONCATENATE($D38," ",$E38," ",$B$7," ",$B$8," ",$B$9," ",$B$10),'R24. Carbon price convergence'!$A$18:$A$690,0),MATCH(T$14,'R24. Carbon price convergence'!$L$17:$T$17,0)))</f>
        <v>3.9642143336660212</v>
      </c>
      <c r="U38" s="507">
        <f t="shared" si="6"/>
        <v>0</v>
      </c>
      <c r="V38" s="84">
        <f t="shared" si="7"/>
        <v>0</v>
      </c>
      <c r="W38" s="84">
        <f t="shared" si="8"/>
        <v>0</v>
      </c>
      <c r="X38" s="84">
        <f t="shared" si="9"/>
        <v>0</v>
      </c>
      <c r="Y38" s="508">
        <f t="shared" si="10"/>
        <v>0</v>
      </c>
      <c r="AH38" s="486"/>
      <c r="AU38" s="487"/>
      <c r="AW38" s="486"/>
      <c r="BJ38" s="487"/>
      <c r="BL38" s="486"/>
      <c r="CD38" s="487"/>
    </row>
    <row r="39" spans="1:83" ht="15" thickBot="1" x14ac:dyDescent="0.35">
      <c r="A39" s="486" t="s">
        <v>78</v>
      </c>
      <c r="B39" s="39" t="s">
        <v>62</v>
      </c>
      <c r="C39" s="39" t="s">
        <v>79</v>
      </c>
      <c r="D39" s="39" t="s">
        <v>100</v>
      </c>
      <c r="E39" s="487" t="s">
        <v>81</v>
      </c>
      <c r="F39" s="507">
        <f>INDEX('W2. TIAM CO2 price'!$C$21:$N$27,MATCH($B39,'W2. TIAM CO2 price'!$A$21:$A$27,0),MATCH(F$14,'W2. TIAM CO2 price'!$C$20:$N$20,0))</f>
        <v>0</v>
      </c>
      <c r="G39" s="84">
        <f>INDEX('W2. TIAM CO2 price'!$C$21:$N$27,MATCH($B39,'W2. TIAM CO2 price'!$A$21:$A$27,0),MATCH(G$14,'W2. TIAM CO2 price'!$C$20:$N$20,0))</f>
        <v>0</v>
      </c>
      <c r="H39" s="84">
        <f>INDEX('W2. TIAM CO2 price'!$C$21:$N$27,MATCH($B39,'W2. TIAM CO2 price'!$A$21:$A$27,0),MATCH(H$14,'W2. TIAM CO2 price'!$C$20:$N$20,0))</f>
        <v>0</v>
      </c>
      <c r="I39" s="84">
        <f>INDEX('W2. TIAM CO2 price'!$C$21:$N$27,MATCH($B39,'W2. TIAM CO2 price'!$A$21:$A$27,0),MATCH(I$14,'W2. TIAM CO2 price'!$C$20:$N$20,0))</f>
        <v>0</v>
      </c>
      <c r="J39" s="84">
        <f>INDEX('W2. TIAM CO2 price'!$C$21:$N$27,MATCH($B39,'W2. TIAM CO2 price'!$A$21:$A$27,0),MATCH(J$14,'W2. TIAM CO2 price'!$C$20:$N$20,0))</f>
        <v>0</v>
      </c>
      <c r="K39" s="84">
        <f>INDEX('W2. TIAM CO2 price'!$C$21:$N$27,MATCH($B39,'W2. TIAM CO2 price'!$A$21:$A$27,0),MATCH(K$14,'W2. TIAM CO2 price'!$C$20:$N$20,0))</f>
        <v>0</v>
      </c>
      <c r="L39" s="84">
        <f>INDEX('W2. TIAM CO2 price'!$C$21:$N$27,MATCH($B39,'W2. TIAM CO2 price'!$A$21:$A$27,0),MATCH(L$14,'W2. TIAM CO2 price'!$C$20:$N$20,0))</f>
        <v>0</v>
      </c>
      <c r="M39" s="84">
        <f>INDEX('W2. TIAM CO2 price'!$C$21:$N$27,MATCH($B39,'W2. TIAM CO2 price'!$A$21:$A$27,0),MATCH(M$14,'W2. TIAM CO2 price'!$C$20:$N$20,0))</f>
        <v>0</v>
      </c>
      <c r="N39" s="84">
        <f>INDEX('W2. TIAM CO2 price'!$C$21:$N$27,MATCH($B39,'W2. TIAM CO2 price'!$A$21:$A$27,0),MATCH(N$14,'W2. TIAM CO2 price'!$C$20:$N$20,0))</f>
        <v>0</v>
      </c>
      <c r="O39" s="84">
        <f>INDEX('W2. TIAM CO2 price'!$C$21:$N$27,MATCH($B39,'W2. TIAM CO2 price'!$A$21:$A$27,0),MATCH(O$14,'W2. TIAM CO2 price'!$C$20:$N$20,0))</f>
        <v>0</v>
      </c>
      <c r="P39" s="508">
        <f>INDEX('W2. TIAM CO2 price'!$C$21:$N$27,MATCH($B39,'W2. TIAM CO2 price'!$A$21:$A$27,0),MATCH(P$14,'W2. TIAM CO2 price'!$C$20:$N$20,0))</f>
        <v>0</v>
      </c>
      <c r="Q39" s="501">
        <f t="array" ref="Q39">IF($B$8="Global",INDEX('R24. Carbon price convergence'!$L$18:$T$690,MATCH(CONCATENATE("Global "&amp;$E39&amp;" "&amp;$B$7&amp;" "&amp;"All "&amp;$B$9&amp;" "&amp;$B$10),'R24. Carbon price convergence'!$A$18:$A$690,0),MATCH(Q$14,'R24. Carbon price convergence'!$L$17:$T$17,0)),INDEX('R24. Carbon price convergence'!$L$18:$T$690,MATCH(CONCATENATE($D39," ",$E39," ",$B$7," ",$B$8," ",$B$9," ",$B$10),'R24. Carbon price convergence'!$A$18:$A$690,0),MATCH(Q$14,'R24. Carbon price convergence'!$L$17:$T$17,0)))</f>
        <v>0.34920618027291611</v>
      </c>
      <c r="R39" s="502">
        <f t="array" ref="R39">IF($B$8="Global",INDEX('R24. Carbon price convergence'!$L$18:$T$690,MATCH(CONCATENATE("Global "&amp;$E39&amp;" "&amp;$B$7&amp;" "&amp;"All "&amp;$B$9&amp;" "&amp;$B$10),'R24. Carbon price convergence'!$A$18:$A$690,0),MATCH(R$14,'R24. Carbon price convergence'!$L$17:$T$17,0)),INDEX('R24. Carbon price convergence'!$L$18:$T$690,MATCH(CONCATENATE($D39," ",$E39," ",$B$7," ",$B$8," ",$B$9," ",$B$10),'R24. Carbon price convergence'!$A$18:$A$690,0),MATCH(R$14,'R24. Carbon price convergence'!$L$17:$T$17,0)))</f>
        <v>0.34920618027291611</v>
      </c>
      <c r="S39" s="502">
        <f t="array" ref="S39">IF($B$8="Global",INDEX('R24. Carbon price convergence'!$L$18:$T$690,MATCH(CONCATENATE("Global "&amp;$E39&amp;" "&amp;$B$7&amp;" "&amp;"All "&amp;$B$9&amp;" "&amp;$B$10),'R24. Carbon price convergence'!$A$18:$A$690,0),MATCH(S$14,'R24. Carbon price convergence'!$L$17:$T$17,0)),INDEX('R24. Carbon price convergence'!$L$18:$T$690,MATCH(CONCATENATE($D39," ",$E39," ",$B$7," ",$B$8," ",$B$9," ",$B$10),'R24. Carbon price convergence'!$A$18:$A$690,0),MATCH(S$14,'R24. Carbon price convergence'!$L$17:$T$17,0)))</f>
        <v>0.34920618027291611</v>
      </c>
      <c r="T39" s="503">
        <f t="array" ref="T39">IF($B$8="Global",INDEX('R24. Carbon price convergence'!$L$18:$T$690,MATCH(CONCATENATE("Global "&amp;$E39&amp;" "&amp;$B$7&amp;" "&amp;"All "&amp;$B$9&amp;" "&amp;$B$10),'R24. Carbon price convergence'!$A$18:$A$690,0),MATCH(T$14,'R24. Carbon price convergence'!$L$17:$T$17,0)),INDEX('R24. Carbon price convergence'!$L$18:$T$690,MATCH(CONCATENATE($D39," ",$E39," ",$B$7," ",$B$8," ",$B$9," ",$B$10),'R24. Carbon price convergence'!$A$18:$A$690,0),MATCH(T$14,'R24. Carbon price convergence'!$L$17:$T$17,0)))</f>
        <v>0.34920618027291611</v>
      </c>
      <c r="U39" s="507">
        <f t="shared" si="6"/>
        <v>0</v>
      </c>
      <c r="V39" s="84">
        <f t="shared" si="7"/>
        <v>0</v>
      </c>
      <c r="W39" s="84">
        <f t="shared" si="8"/>
        <v>0</v>
      </c>
      <c r="X39" s="84">
        <f t="shared" si="9"/>
        <v>0</v>
      </c>
      <c r="Y39" s="508">
        <f t="shared" si="10"/>
        <v>0</v>
      </c>
      <c r="AH39" s="489"/>
      <c r="AI39" s="495"/>
      <c r="AJ39" s="495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512"/>
      <c r="AW39" s="489"/>
      <c r="AX39" s="495"/>
      <c r="AY39" s="495"/>
      <c r="AZ39" s="495"/>
      <c r="BA39" s="495"/>
      <c r="BB39" s="495"/>
      <c r="BC39" s="495"/>
      <c r="BD39" s="495"/>
      <c r="BE39" s="495"/>
      <c r="BF39" s="495"/>
      <c r="BG39" s="495"/>
      <c r="BH39" s="495"/>
      <c r="BI39" s="495"/>
      <c r="BJ39" s="512"/>
      <c r="BL39" s="486"/>
      <c r="CD39" s="487"/>
    </row>
    <row r="40" spans="1:83" ht="15" thickBot="1" x14ac:dyDescent="0.35">
      <c r="A40" s="486" t="s">
        <v>78</v>
      </c>
      <c r="B40" s="39" t="s">
        <v>62</v>
      </c>
      <c r="C40" s="39" t="s">
        <v>79</v>
      </c>
      <c r="D40" s="39" t="s">
        <v>100</v>
      </c>
      <c r="E40" s="487" t="s">
        <v>84</v>
      </c>
      <c r="F40" s="507">
        <f>INDEX('W2. TIAM CO2 price'!$C$21:$N$27,MATCH($B40,'W2. TIAM CO2 price'!$A$21:$A$27,0),MATCH(F$14,'W2. TIAM CO2 price'!$C$20:$N$20,0))</f>
        <v>0</v>
      </c>
      <c r="G40" s="84">
        <f>INDEX('W2. TIAM CO2 price'!$C$21:$N$27,MATCH($B40,'W2. TIAM CO2 price'!$A$21:$A$27,0),MATCH(G$14,'W2. TIAM CO2 price'!$C$20:$N$20,0))</f>
        <v>0</v>
      </c>
      <c r="H40" s="84">
        <f>INDEX('W2. TIAM CO2 price'!$C$21:$N$27,MATCH($B40,'W2. TIAM CO2 price'!$A$21:$A$27,0),MATCH(H$14,'W2. TIAM CO2 price'!$C$20:$N$20,0))</f>
        <v>0</v>
      </c>
      <c r="I40" s="84">
        <f>INDEX('W2. TIAM CO2 price'!$C$21:$N$27,MATCH($B40,'W2. TIAM CO2 price'!$A$21:$A$27,0),MATCH(I$14,'W2. TIAM CO2 price'!$C$20:$N$20,0))</f>
        <v>0</v>
      </c>
      <c r="J40" s="84">
        <f>INDEX('W2. TIAM CO2 price'!$C$21:$N$27,MATCH($B40,'W2. TIAM CO2 price'!$A$21:$A$27,0),MATCH(J$14,'W2. TIAM CO2 price'!$C$20:$N$20,0))</f>
        <v>0</v>
      </c>
      <c r="K40" s="84">
        <f>INDEX('W2. TIAM CO2 price'!$C$21:$N$27,MATCH($B40,'W2. TIAM CO2 price'!$A$21:$A$27,0),MATCH(K$14,'W2. TIAM CO2 price'!$C$20:$N$20,0))</f>
        <v>0</v>
      </c>
      <c r="L40" s="84">
        <f>INDEX('W2. TIAM CO2 price'!$C$21:$N$27,MATCH($B40,'W2. TIAM CO2 price'!$A$21:$A$27,0),MATCH(L$14,'W2. TIAM CO2 price'!$C$20:$N$20,0))</f>
        <v>0</v>
      </c>
      <c r="M40" s="84">
        <f>INDEX('W2. TIAM CO2 price'!$C$21:$N$27,MATCH($B40,'W2. TIAM CO2 price'!$A$21:$A$27,0),MATCH(M$14,'W2. TIAM CO2 price'!$C$20:$N$20,0))</f>
        <v>0</v>
      </c>
      <c r="N40" s="84">
        <f>INDEX('W2. TIAM CO2 price'!$C$21:$N$27,MATCH($B40,'W2. TIAM CO2 price'!$A$21:$A$27,0),MATCH(N$14,'W2. TIAM CO2 price'!$C$20:$N$20,0))</f>
        <v>0</v>
      </c>
      <c r="O40" s="84">
        <f>INDEX('W2. TIAM CO2 price'!$C$21:$N$27,MATCH($B40,'W2. TIAM CO2 price'!$A$21:$A$27,0),MATCH(O$14,'W2. TIAM CO2 price'!$C$20:$N$20,0))</f>
        <v>0</v>
      </c>
      <c r="P40" s="508">
        <f>INDEX('W2. TIAM CO2 price'!$C$21:$N$27,MATCH($B40,'W2. TIAM CO2 price'!$A$21:$A$27,0),MATCH(P$14,'W2. TIAM CO2 price'!$C$20:$N$20,0))</f>
        <v>0</v>
      </c>
      <c r="Q40" s="501">
        <f t="array" ref="Q40">IF($B$8="Global",INDEX('R24. Carbon price convergence'!$L$18:$T$690,MATCH(CONCATENATE("Global "&amp;$E40&amp;" "&amp;$B$7&amp;" "&amp;"All "&amp;$B$9&amp;" "&amp;$B$10),'R24. Carbon price convergence'!$A$18:$A$690,0),MATCH(Q$14,'R24. Carbon price convergence'!$L$17:$T$17,0)),INDEX('R24. Carbon price convergence'!$L$18:$T$690,MATCH(CONCATENATE($D40," ",$E40," ",$B$7," ",$B$8," ",$B$9," ",$B$10),'R24. Carbon price convergence'!$A$18:$A$690,0),MATCH(Q$14,'R24. Carbon price convergence'!$L$17:$T$17,0)))</f>
        <v>0.34920618027291611</v>
      </c>
      <c r="R40" s="502">
        <f t="array" ref="R40">IF($B$8="Global",INDEX('R24. Carbon price convergence'!$L$18:$T$690,MATCH(CONCATENATE("Global "&amp;$E40&amp;" "&amp;$B$7&amp;" "&amp;"All "&amp;$B$9&amp;" "&amp;$B$10),'R24. Carbon price convergence'!$A$18:$A$690,0),MATCH(R$14,'R24. Carbon price convergence'!$L$17:$T$17,0)),INDEX('R24. Carbon price convergence'!$L$18:$T$690,MATCH(CONCATENATE($D40," ",$E40," ",$B$7," ",$B$8," ",$B$9," ",$B$10),'R24. Carbon price convergence'!$A$18:$A$690,0),MATCH(R$14,'R24. Carbon price convergence'!$L$17:$T$17,0)))</f>
        <v>0.34920618027291611</v>
      </c>
      <c r="S40" s="502">
        <f t="array" ref="S40">IF($B$8="Global",INDEX('R24. Carbon price convergence'!$L$18:$T$690,MATCH(CONCATENATE("Global "&amp;$E40&amp;" "&amp;$B$7&amp;" "&amp;"All "&amp;$B$9&amp;" "&amp;$B$10),'R24. Carbon price convergence'!$A$18:$A$690,0),MATCH(S$14,'R24. Carbon price convergence'!$L$17:$T$17,0)),INDEX('R24. Carbon price convergence'!$L$18:$T$690,MATCH(CONCATENATE($D40," ",$E40," ",$B$7," ",$B$8," ",$B$9," ",$B$10),'R24. Carbon price convergence'!$A$18:$A$690,0),MATCH(S$14,'R24. Carbon price convergence'!$L$17:$T$17,0)))</f>
        <v>0.34920618027291611</v>
      </c>
      <c r="T40" s="503">
        <f t="array" ref="T40">IF($B$8="Global",INDEX('R24. Carbon price convergence'!$L$18:$T$690,MATCH(CONCATENATE("Global "&amp;$E40&amp;" "&amp;$B$7&amp;" "&amp;"All "&amp;$B$9&amp;" "&amp;$B$10),'R24. Carbon price convergence'!$A$18:$A$690,0),MATCH(T$14,'R24. Carbon price convergence'!$L$17:$T$17,0)),INDEX('R24. Carbon price convergence'!$L$18:$T$690,MATCH(CONCATENATE($D40," ",$E40," ",$B$7," ",$B$8," ",$B$9," ",$B$10),'R24. Carbon price convergence'!$A$18:$A$690,0),MATCH(T$14,'R24. Carbon price convergence'!$L$17:$T$17,0)))</f>
        <v>0.34920618027291611</v>
      </c>
      <c r="U40" s="507">
        <f t="shared" si="6"/>
        <v>0</v>
      </c>
      <c r="V40" s="84">
        <f t="shared" si="7"/>
        <v>0</v>
      </c>
      <c r="W40" s="84">
        <f t="shared" si="8"/>
        <v>0</v>
      </c>
      <c r="X40" s="84">
        <f t="shared" si="9"/>
        <v>0</v>
      </c>
      <c r="Y40" s="508">
        <f t="shared" si="10"/>
        <v>0</v>
      </c>
      <c r="BL40" s="486"/>
      <c r="CD40" s="487"/>
    </row>
    <row r="41" spans="1:83" x14ac:dyDescent="0.3">
      <c r="A41" s="486" t="s">
        <v>78</v>
      </c>
      <c r="B41" s="39" t="s">
        <v>62</v>
      </c>
      <c r="C41" s="39" t="s">
        <v>79</v>
      </c>
      <c r="D41" s="39" t="s">
        <v>100</v>
      </c>
      <c r="E41" s="487" t="s">
        <v>87</v>
      </c>
      <c r="F41" s="507">
        <f>INDEX('W2. TIAM CO2 price'!$C$21:$N$27,MATCH($B41,'W2. TIAM CO2 price'!$A$21:$A$27,0),MATCH(F$14,'W2. TIAM CO2 price'!$C$20:$N$20,0))</f>
        <v>0</v>
      </c>
      <c r="G41" s="84">
        <f>INDEX('W2. TIAM CO2 price'!$C$21:$N$27,MATCH($B41,'W2. TIAM CO2 price'!$A$21:$A$27,0),MATCH(G$14,'W2. TIAM CO2 price'!$C$20:$N$20,0))</f>
        <v>0</v>
      </c>
      <c r="H41" s="84">
        <f>INDEX('W2. TIAM CO2 price'!$C$21:$N$27,MATCH($B41,'W2. TIAM CO2 price'!$A$21:$A$27,0),MATCH(H$14,'W2. TIAM CO2 price'!$C$20:$N$20,0))</f>
        <v>0</v>
      </c>
      <c r="I41" s="84">
        <f>INDEX('W2. TIAM CO2 price'!$C$21:$N$27,MATCH($B41,'W2. TIAM CO2 price'!$A$21:$A$27,0),MATCH(I$14,'W2. TIAM CO2 price'!$C$20:$N$20,0))</f>
        <v>0</v>
      </c>
      <c r="J41" s="84">
        <f>INDEX('W2. TIAM CO2 price'!$C$21:$N$27,MATCH($B41,'W2. TIAM CO2 price'!$A$21:$A$27,0),MATCH(J$14,'W2. TIAM CO2 price'!$C$20:$N$20,0))</f>
        <v>0</v>
      </c>
      <c r="K41" s="84">
        <f>INDEX('W2. TIAM CO2 price'!$C$21:$N$27,MATCH($B41,'W2. TIAM CO2 price'!$A$21:$A$27,0),MATCH(K$14,'W2. TIAM CO2 price'!$C$20:$N$20,0))</f>
        <v>0</v>
      </c>
      <c r="L41" s="84">
        <f>INDEX('W2. TIAM CO2 price'!$C$21:$N$27,MATCH($B41,'W2. TIAM CO2 price'!$A$21:$A$27,0),MATCH(L$14,'W2. TIAM CO2 price'!$C$20:$N$20,0))</f>
        <v>0</v>
      </c>
      <c r="M41" s="84">
        <f>INDEX('W2. TIAM CO2 price'!$C$21:$N$27,MATCH($B41,'W2. TIAM CO2 price'!$A$21:$A$27,0),MATCH(M$14,'W2. TIAM CO2 price'!$C$20:$N$20,0))</f>
        <v>0</v>
      </c>
      <c r="N41" s="84">
        <f>INDEX('W2. TIAM CO2 price'!$C$21:$N$27,MATCH($B41,'W2. TIAM CO2 price'!$A$21:$A$27,0),MATCH(N$14,'W2. TIAM CO2 price'!$C$20:$N$20,0))</f>
        <v>0</v>
      </c>
      <c r="O41" s="84">
        <f>INDEX('W2. TIAM CO2 price'!$C$21:$N$27,MATCH($B41,'W2. TIAM CO2 price'!$A$21:$A$27,0),MATCH(O$14,'W2. TIAM CO2 price'!$C$20:$N$20,0))</f>
        <v>0</v>
      </c>
      <c r="P41" s="508">
        <f>INDEX('W2. TIAM CO2 price'!$C$21:$N$27,MATCH($B41,'W2. TIAM CO2 price'!$A$21:$A$27,0),MATCH(P$14,'W2. TIAM CO2 price'!$C$20:$N$20,0))</f>
        <v>0</v>
      </c>
      <c r="Q41" s="501">
        <f t="array" ref="Q41">IF($B$8="Global",INDEX('R24. Carbon price convergence'!$L$18:$T$690,MATCH(CONCATENATE("Global "&amp;$E41&amp;" "&amp;$B$7&amp;" "&amp;"All "&amp;$B$9&amp;" "&amp;$B$10),'R24. Carbon price convergence'!$A$18:$A$690,0),MATCH(Q$14,'R24. Carbon price convergence'!$L$17:$T$17,0)),INDEX('R24. Carbon price convergence'!$L$18:$T$690,MATCH(CONCATENATE($D41," ",$E41," ",$B$7," ",$B$8," ",$B$9," ",$B$10),'R24. Carbon price convergence'!$A$18:$A$690,0),MATCH(Q$14,'R24. Carbon price convergence'!$L$17:$T$17,0)))</f>
        <v>0.34920618027291611</v>
      </c>
      <c r="R41" s="502">
        <f t="array" ref="R41">IF($B$8="Global",INDEX('R24. Carbon price convergence'!$L$18:$T$690,MATCH(CONCATENATE("Global "&amp;$E41&amp;" "&amp;$B$7&amp;" "&amp;"All "&amp;$B$9&amp;" "&amp;$B$10),'R24. Carbon price convergence'!$A$18:$A$690,0),MATCH(R$14,'R24. Carbon price convergence'!$L$17:$T$17,0)),INDEX('R24. Carbon price convergence'!$L$18:$T$690,MATCH(CONCATENATE($D41," ",$E41," ",$B$7," ",$B$8," ",$B$9," ",$B$10),'R24. Carbon price convergence'!$A$18:$A$690,0),MATCH(R$14,'R24. Carbon price convergence'!$L$17:$T$17,0)))</f>
        <v>0.34920618027291611</v>
      </c>
      <c r="S41" s="502">
        <f t="array" ref="S41">IF($B$8="Global",INDEX('R24. Carbon price convergence'!$L$18:$T$690,MATCH(CONCATENATE("Global "&amp;$E41&amp;" "&amp;$B$7&amp;" "&amp;"All "&amp;$B$9&amp;" "&amp;$B$10),'R24. Carbon price convergence'!$A$18:$A$690,0),MATCH(S$14,'R24. Carbon price convergence'!$L$17:$T$17,0)),INDEX('R24. Carbon price convergence'!$L$18:$T$690,MATCH(CONCATENATE($D41," ",$E41," ",$B$7," ",$B$8," ",$B$9," ",$B$10),'R24. Carbon price convergence'!$A$18:$A$690,0),MATCH(S$14,'R24. Carbon price convergence'!$L$17:$T$17,0)))</f>
        <v>0.34920618027291611</v>
      </c>
      <c r="T41" s="503">
        <f t="array" ref="T41">IF($B$8="Global",INDEX('R24. Carbon price convergence'!$L$18:$T$690,MATCH(CONCATENATE("Global "&amp;$E41&amp;" "&amp;$B$7&amp;" "&amp;"All "&amp;$B$9&amp;" "&amp;$B$10),'R24. Carbon price convergence'!$A$18:$A$690,0),MATCH(T$14,'R24. Carbon price convergence'!$L$17:$T$17,0)),INDEX('R24. Carbon price convergence'!$L$18:$T$690,MATCH(CONCATENATE($D41," ",$E41," ",$B$7," ",$B$8," ",$B$9," ",$B$10),'R24. Carbon price convergence'!$A$18:$A$690,0),MATCH(T$14,'R24. Carbon price convergence'!$L$17:$T$17,0)))</f>
        <v>0.34920618027291611</v>
      </c>
      <c r="U41" s="507">
        <f t="shared" si="6"/>
        <v>0</v>
      </c>
      <c r="V41" s="84">
        <f t="shared" si="7"/>
        <v>0</v>
      </c>
      <c r="W41" s="84">
        <f t="shared" si="8"/>
        <v>0</v>
      </c>
      <c r="X41" s="84">
        <f t="shared" si="9"/>
        <v>0</v>
      </c>
      <c r="Y41" s="508">
        <f t="shared" si="10"/>
        <v>0</v>
      </c>
      <c r="BL41" s="486"/>
      <c r="BO41" s="482" t="s">
        <v>134</v>
      </c>
      <c r="BP41" s="485" t="s">
        <v>134</v>
      </c>
      <c r="BQ41" s="485" t="s">
        <v>134</v>
      </c>
      <c r="BR41" s="485" t="s">
        <v>134</v>
      </c>
      <c r="BS41" s="483" t="s">
        <v>134</v>
      </c>
      <c r="BT41" s="482" t="s">
        <v>135</v>
      </c>
      <c r="BU41" s="485" t="s">
        <v>135</v>
      </c>
      <c r="BV41" s="485" t="s">
        <v>135</v>
      </c>
      <c r="BW41" s="485" t="s">
        <v>135</v>
      </c>
      <c r="BX41" s="485" t="s">
        <v>135</v>
      </c>
      <c r="BY41" s="483"/>
      <c r="BZ41" s="482" t="s">
        <v>136</v>
      </c>
      <c r="CA41" s="485" t="s">
        <v>136</v>
      </c>
      <c r="CB41" s="485" t="s">
        <v>136</v>
      </c>
      <c r="CC41" s="485" t="s">
        <v>136</v>
      </c>
      <c r="CD41" s="483" t="s">
        <v>136</v>
      </c>
      <c r="CE41" s="39" t="s">
        <v>137</v>
      </c>
    </row>
    <row r="42" spans="1:83" x14ac:dyDescent="0.3">
      <c r="A42" s="486" t="s">
        <v>78</v>
      </c>
      <c r="B42" s="39" t="s">
        <v>62</v>
      </c>
      <c r="C42" s="39" t="s">
        <v>79</v>
      </c>
      <c r="D42" s="39" t="s">
        <v>100</v>
      </c>
      <c r="E42" s="487" t="s">
        <v>90</v>
      </c>
      <c r="F42" s="507">
        <f>INDEX('W2. TIAM CO2 price'!$C$21:$N$27,MATCH($B42,'W2. TIAM CO2 price'!$A$21:$A$27,0),MATCH(F$14,'W2. TIAM CO2 price'!$C$20:$N$20,0))</f>
        <v>0</v>
      </c>
      <c r="G42" s="84">
        <f>INDEX('W2. TIAM CO2 price'!$C$21:$N$27,MATCH($B42,'W2. TIAM CO2 price'!$A$21:$A$27,0),MATCH(G$14,'W2. TIAM CO2 price'!$C$20:$N$20,0))</f>
        <v>0</v>
      </c>
      <c r="H42" s="84">
        <f>INDEX('W2. TIAM CO2 price'!$C$21:$N$27,MATCH($B42,'W2. TIAM CO2 price'!$A$21:$A$27,0),MATCH(H$14,'W2. TIAM CO2 price'!$C$20:$N$20,0))</f>
        <v>0</v>
      </c>
      <c r="I42" s="84">
        <f>INDEX('W2. TIAM CO2 price'!$C$21:$N$27,MATCH($B42,'W2. TIAM CO2 price'!$A$21:$A$27,0),MATCH(I$14,'W2. TIAM CO2 price'!$C$20:$N$20,0))</f>
        <v>0</v>
      </c>
      <c r="J42" s="84">
        <f>INDEX('W2. TIAM CO2 price'!$C$21:$N$27,MATCH($B42,'W2. TIAM CO2 price'!$A$21:$A$27,0),MATCH(J$14,'W2. TIAM CO2 price'!$C$20:$N$20,0))</f>
        <v>0</v>
      </c>
      <c r="K42" s="84">
        <f>INDEX('W2. TIAM CO2 price'!$C$21:$N$27,MATCH($B42,'W2. TIAM CO2 price'!$A$21:$A$27,0),MATCH(K$14,'W2. TIAM CO2 price'!$C$20:$N$20,0))</f>
        <v>0</v>
      </c>
      <c r="L42" s="84">
        <f>INDEX('W2. TIAM CO2 price'!$C$21:$N$27,MATCH($B42,'W2. TIAM CO2 price'!$A$21:$A$27,0),MATCH(L$14,'W2. TIAM CO2 price'!$C$20:$N$20,0))</f>
        <v>0</v>
      </c>
      <c r="M42" s="84">
        <f>INDEX('W2. TIAM CO2 price'!$C$21:$N$27,MATCH($B42,'W2. TIAM CO2 price'!$A$21:$A$27,0),MATCH(M$14,'W2. TIAM CO2 price'!$C$20:$N$20,0))</f>
        <v>0</v>
      </c>
      <c r="N42" s="84">
        <f>INDEX('W2. TIAM CO2 price'!$C$21:$N$27,MATCH($B42,'W2. TIAM CO2 price'!$A$21:$A$27,0),MATCH(N$14,'W2. TIAM CO2 price'!$C$20:$N$20,0))</f>
        <v>0</v>
      </c>
      <c r="O42" s="84">
        <f>INDEX('W2. TIAM CO2 price'!$C$21:$N$27,MATCH($B42,'W2. TIAM CO2 price'!$A$21:$A$27,0),MATCH(O$14,'W2. TIAM CO2 price'!$C$20:$N$20,0))</f>
        <v>0</v>
      </c>
      <c r="P42" s="508">
        <f>INDEX('W2. TIAM CO2 price'!$C$21:$N$27,MATCH($B42,'W2. TIAM CO2 price'!$A$21:$A$27,0),MATCH(P$14,'W2. TIAM CO2 price'!$C$20:$N$20,0))</f>
        <v>0</v>
      </c>
      <c r="Q42" s="501">
        <f t="array" ref="Q42">IF($B$8="Global",INDEX('R24. Carbon price convergence'!$L$18:$T$690,MATCH(CONCATENATE("Global "&amp;$E42&amp;" "&amp;$B$7&amp;" "&amp;"All "&amp;$B$9&amp;" "&amp;$B$10),'R24. Carbon price convergence'!$A$18:$A$690,0),MATCH(Q$14,'R24. Carbon price convergence'!$L$17:$T$17,0)),INDEX('R24. Carbon price convergence'!$L$18:$T$690,MATCH(CONCATENATE($D42," ",$E42," ",$B$7," ",$B$8," ",$B$9," ",$B$10),'R24. Carbon price convergence'!$A$18:$A$690,0),MATCH(Q$14,'R24. Carbon price convergence'!$L$17:$T$17,0)))</f>
        <v>0.34920618027291611</v>
      </c>
      <c r="R42" s="502">
        <f t="array" ref="R42">IF($B$8="Global",INDEX('R24. Carbon price convergence'!$L$18:$T$690,MATCH(CONCATENATE("Global "&amp;$E42&amp;" "&amp;$B$7&amp;" "&amp;"All "&amp;$B$9&amp;" "&amp;$B$10),'R24. Carbon price convergence'!$A$18:$A$690,0),MATCH(R$14,'R24. Carbon price convergence'!$L$17:$T$17,0)),INDEX('R24. Carbon price convergence'!$L$18:$T$690,MATCH(CONCATENATE($D42," ",$E42," ",$B$7," ",$B$8," ",$B$9," ",$B$10),'R24. Carbon price convergence'!$A$18:$A$690,0),MATCH(R$14,'R24. Carbon price convergence'!$L$17:$T$17,0)))</f>
        <v>0.34920618027291611</v>
      </c>
      <c r="S42" s="502">
        <f t="array" ref="S42">IF($B$8="Global",INDEX('R24. Carbon price convergence'!$L$18:$T$690,MATCH(CONCATENATE("Global "&amp;$E42&amp;" "&amp;$B$7&amp;" "&amp;"All "&amp;$B$9&amp;" "&amp;$B$10),'R24. Carbon price convergence'!$A$18:$A$690,0),MATCH(S$14,'R24. Carbon price convergence'!$L$17:$T$17,0)),INDEX('R24. Carbon price convergence'!$L$18:$T$690,MATCH(CONCATENATE($D42," ",$E42," ",$B$7," ",$B$8," ",$B$9," ",$B$10),'R24. Carbon price convergence'!$A$18:$A$690,0),MATCH(S$14,'R24. Carbon price convergence'!$L$17:$T$17,0)))</f>
        <v>0.34920618027291611</v>
      </c>
      <c r="T42" s="503">
        <f t="array" ref="T42">IF($B$8="Global",INDEX('R24. Carbon price convergence'!$L$18:$T$690,MATCH(CONCATENATE("Global "&amp;$E42&amp;" "&amp;$B$7&amp;" "&amp;"All "&amp;$B$9&amp;" "&amp;$B$10),'R24. Carbon price convergence'!$A$18:$A$690,0),MATCH(T$14,'R24. Carbon price convergence'!$L$17:$T$17,0)),INDEX('R24. Carbon price convergence'!$L$18:$T$690,MATCH(CONCATENATE($D42," ",$E42," ",$B$7," ",$B$8," ",$B$9," ",$B$10),'R24. Carbon price convergence'!$A$18:$A$690,0),MATCH(T$14,'R24. Carbon price convergence'!$L$17:$T$17,0)))</f>
        <v>0.34920618027291611</v>
      </c>
      <c r="U42" s="507">
        <f t="shared" si="6"/>
        <v>0</v>
      </c>
      <c r="V42" s="84">
        <f t="shared" si="7"/>
        <v>0</v>
      </c>
      <c r="W42" s="84">
        <f t="shared" si="8"/>
        <v>0</v>
      </c>
      <c r="X42" s="84">
        <f t="shared" si="9"/>
        <v>0</v>
      </c>
      <c r="Y42" s="508">
        <f t="shared" si="10"/>
        <v>0</v>
      </c>
      <c r="BL42" s="486" t="s">
        <v>56</v>
      </c>
      <c r="BM42" s="39" t="s">
        <v>75</v>
      </c>
      <c r="BN42" s="39" t="s">
        <v>76</v>
      </c>
      <c r="BO42" s="486">
        <v>2016</v>
      </c>
      <c r="BP42" s="39">
        <v>2020</v>
      </c>
      <c r="BQ42" s="39">
        <v>2030</v>
      </c>
      <c r="BR42" s="39">
        <v>2040</v>
      </c>
      <c r="BS42" s="487">
        <v>2050</v>
      </c>
      <c r="BT42" s="486">
        <v>2016</v>
      </c>
      <c r="BU42" s="39">
        <v>2020</v>
      </c>
      <c r="BV42" s="39">
        <v>2030</v>
      </c>
      <c r="BW42" s="39">
        <v>2040</v>
      </c>
      <c r="BX42" s="39">
        <v>2050</v>
      </c>
      <c r="BY42" s="487">
        <v>2055</v>
      </c>
      <c r="BZ42" s="486">
        <v>2016</v>
      </c>
      <c r="CA42" s="39">
        <v>2020</v>
      </c>
      <c r="CB42" s="39">
        <v>2030</v>
      </c>
      <c r="CC42" s="39">
        <v>2040</v>
      </c>
      <c r="CD42" s="487">
        <v>2050</v>
      </c>
    </row>
    <row r="43" spans="1:83" x14ac:dyDescent="0.3">
      <c r="A43" s="486" t="s">
        <v>78</v>
      </c>
      <c r="B43" s="39" t="s">
        <v>62</v>
      </c>
      <c r="C43" s="39" t="s">
        <v>79</v>
      </c>
      <c r="D43" s="39" t="s">
        <v>100</v>
      </c>
      <c r="E43" s="487" t="s">
        <v>93</v>
      </c>
      <c r="F43" s="507">
        <f>INDEX('W2. TIAM CO2 price'!$C$21:$N$27,MATCH($B43,'W2. TIAM CO2 price'!$A$21:$A$27,0),MATCH(F$14,'W2. TIAM CO2 price'!$C$20:$N$20,0))</f>
        <v>0</v>
      </c>
      <c r="G43" s="84">
        <f>INDEX('W2. TIAM CO2 price'!$C$21:$N$27,MATCH($B43,'W2. TIAM CO2 price'!$A$21:$A$27,0),MATCH(G$14,'W2. TIAM CO2 price'!$C$20:$N$20,0))</f>
        <v>0</v>
      </c>
      <c r="H43" s="84">
        <f>INDEX('W2. TIAM CO2 price'!$C$21:$N$27,MATCH($B43,'W2. TIAM CO2 price'!$A$21:$A$27,0),MATCH(H$14,'W2. TIAM CO2 price'!$C$20:$N$20,0))</f>
        <v>0</v>
      </c>
      <c r="I43" s="84">
        <f>INDEX('W2. TIAM CO2 price'!$C$21:$N$27,MATCH($B43,'W2. TIAM CO2 price'!$A$21:$A$27,0),MATCH(I$14,'W2. TIAM CO2 price'!$C$20:$N$20,0))</f>
        <v>0</v>
      </c>
      <c r="J43" s="84">
        <f>INDEX('W2. TIAM CO2 price'!$C$21:$N$27,MATCH($B43,'W2. TIAM CO2 price'!$A$21:$A$27,0),MATCH(J$14,'W2. TIAM CO2 price'!$C$20:$N$20,0))</f>
        <v>0</v>
      </c>
      <c r="K43" s="84">
        <f>INDEX('W2. TIAM CO2 price'!$C$21:$N$27,MATCH($B43,'W2. TIAM CO2 price'!$A$21:$A$27,0),MATCH(K$14,'W2. TIAM CO2 price'!$C$20:$N$20,0))</f>
        <v>0</v>
      </c>
      <c r="L43" s="84">
        <f>INDEX('W2. TIAM CO2 price'!$C$21:$N$27,MATCH($B43,'W2. TIAM CO2 price'!$A$21:$A$27,0),MATCH(L$14,'W2. TIAM CO2 price'!$C$20:$N$20,0))</f>
        <v>0</v>
      </c>
      <c r="M43" s="84">
        <f>INDEX('W2. TIAM CO2 price'!$C$21:$N$27,MATCH($B43,'W2. TIAM CO2 price'!$A$21:$A$27,0),MATCH(M$14,'W2. TIAM CO2 price'!$C$20:$N$20,0))</f>
        <v>0</v>
      </c>
      <c r="N43" s="84">
        <f>INDEX('W2. TIAM CO2 price'!$C$21:$N$27,MATCH($B43,'W2. TIAM CO2 price'!$A$21:$A$27,0),MATCH(N$14,'W2. TIAM CO2 price'!$C$20:$N$20,0))</f>
        <v>0</v>
      </c>
      <c r="O43" s="84">
        <f>INDEX('W2. TIAM CO2 price'!$C$21:$N$27,MATCH($B43,'W2. TIAM CO2 price'!$A$21:$A$27,0),MATCH(O$14,'W2. TIAM CO2 price'!$C$20:$N$20,0))</f>
        <v>0</v>
      </c>
      <c r="P43" s="508">
        <f>INDEX('W2. TIAM CO2 price'!$C$21:$N$27,MATCH($B43,'W2. TIAM CO2 price'!$A$21:$A$27,0),MATCH(P$14,'W2. TIAM CO2 price'!$C$20:$N$20,0))</f>
        <v>0</v>
      </c>
      <c r="Q43" s="501">
        <f t="array" ref="Q43">IF($B$8="Global",INDEX('R24. Carbon price convergence'!$L$18:$T$690,MATCH(CONCATENATE("Global "&amp;$E43&amp;" "&amp;$B$7&amp;" "&amp;"All "&amp;$B$9&amp;" "&amp;$B$10),'R24. Carbon price convergence'!$A$18:$A$690,0),MATCH(Q$14,'R24. Carbon price convergence'!$L$17:$T$17,0)),INDEX('R24. Carbon price convergence'!$L$18:$T$690,MATCH(CONCATENATE($D43," ",$E43," ",$B$7," ",$B$8," ",$B$9," ",$B$10),'R24. Carbon price convergence'!$A$18:$A$690,0),MATCH(Q$14,'R24. Carbon price convergence'!$L$17:$T$17,0)))</f>
        <v>0.34920618027291611</v>
      </c>
      <c r="R43" s="502">
        <f t="array" ref="R43">IF($B$8="Global",INDEX('R24. Carbon price convergence'!$L$18:$T$690,MATCH(CONCATENATE("Global "&amp;$E43&amp;" "&amp;$B$7&amp;" "&amp;"All "&amp;$B$9&amp;" "&amp;$B$10),'R24. Carbon price convergence'!$A$18:$A$690,0),MATCH(R$14,'R24. Carbon price convergence'!$L$17:$T$17,0)),INDEX('R24. Carbon price convergence'!$L$18:$T$690,MATCH(CONCATENATE($D43," ",$E43," ",$B$7," ",$B$8," ",$B$9," ",$B$10),'R24. Carbon price convergence'!$A$18:$A$690,0),MATCH(R$14,'R24. Carbon price convergence'!$L$17:$T$17,0)))</f>
        <v>0.34920618027291611</v>
      </c>
      <c r="S43" s="502">
        <f t="array" ref="S43">IF($B$8="Global",INDEX('R24. Carbon price convergence'!$L$18:$T$690,MATCH(CONCATENATE("Global "&amp;$E43&amp;" "&amp;$B$7&amp;" "&amp;"All "&amp;$B$9&amp;" "&amp;$B$10),'R24. Carbon price convergence'!$A$18:$A$690,0),MATCH(S$14,'R24. Carbon price convergence'!$L$17:$T$17,0)),INDEX('R24. Carbon price convergence'!$L$18:$T$690,MATCH(CONCATENATE($D43," ",$E43," ",$B$7," ",$B$8," ",$B$9," ",$B$10),'R24. Carbon price convergence'!$A$18:$A$690,0),MATCH(S$14,'R24. Carbon price convergence'!$L$17:$T$17,0)))</f>
        <v>0.34920618027291611</v>
      </c>
      <c r="T43" s="503">
        <f t="array" ref="T43">IF($B$8="Global",INDEX('R24. Carbon price convergence'!$L$18:$T$690,MATCH(CONCATENATE("Global "&amp;$E43&amp;" "&amp;$B$7&amp;" "&amp;"All "&amp;$B$9&amp;" "&amp;$B$10),'R24. Carbon price convergence'!$A$18:$A$690,0),MATCH(T$14,'R24. Carbon price convergence'!$L$17:$T$17,0)),INDEX('R24. Carbon price convergence'!$L$18:$T$690,MATCH(CONCATENATE($D43," ",$E43," ",$B$7," ",$B$8," ",$B$9," ",$B$10),'R24. Carbon price convergence'!$A$18:$A$690,0),MATCH(T$14,'R24. Carbon price convergence'!$L$17:$T$17,0)))</f>
        <v>0.34920618027291611</v>
      </c>
      <c r="U43" s="507">
        <f t="shared" si="6"/>
        <v>0</v>
      </c>
      <c r="V43" s="84">
        <f t="shared" si="7"/>
        <v>0</v>
      </c>
      <c r="W43" s="84">
        <f t="shared" si="8"/>
        <v>0</v>
      </c>
      <c r="X43" s="84">
        <f t="shared" si="9"/>
        <v>0</v>
      </c>
      <c r="Y43" s="508">
        <f t="shared" si="10"/>
        <v>0</v>
      </c>
      <c r="BL43" s="486" t="s">
        <v>67</v>
      </c>
      <c r="BM43" s="39" t="s">
        <v>97</v>
      </c>
      <c r="BN43" s="39" t="s">
        <v>121</v>
      </c>
      <c r="BO43" s="507">
        <v>0</v>
      </c>
      <c r="BP43" s="84">
        <f t="array" ref="BP43">INDEX($F$195:$P$230,MATCH($BL43&amp;$BM43,$B$195:$B$230&amp;$D$195:$D$230,0),MATCH(BP$42,$F$14:$P$14,0))*$Q$195</f>
        <v>14.432998250348319</v>
      </c>
      <c r="BQ43" s="84">
        <f t="array" ref="BQ43">INDEX($F$195:$P$230,MATCH($BL43&amp;$BM43,$B$195:$B$230&amp;$D$195:$D$230,0),MATCH(BQ$42,$F$14:$P$14,0))*$Q$195</f>
        <v>73.336592251086003</v>
      </c>
      <c r="BR43" s="84">
        <f t="array" ref="BR43">INDEX($F$195:$P$230,MATCH($BL43&amp;$BM43,$B$195:$B$230&amp;$D$195:$D$230,0),MATCH(BR$42,$F$14:$P$14,0))*$Q$195</f>
        <v>119.45420733401153</v>
      </c>
      <c r="BS43" s="508">
        <f t="array" ref="BS43">INDEX($F$195:$P$230,MATCH($BL43&amp;$BM43,$B$195:$B$230&amp;$D$195:$D$230,0),MATCH(BS$42,$F$14:$P$14,0))*$Q$195</f>
        <v>194.57494274238172</v>
      </c>
      <c r="BT43" s="534">
        <f>INDEX('R24. Carbon price convergence'!$J$9:$J$14,MATCH($BM43,'R24. Carbon price convergence'!$I$9:$I$14,0))</f>
        <v>1.1106253843562763</v>
      </c>
      <c r="BU43" s="64">
        <f>INDEX('R24. Carbon price convergence'!$J$9:$J$14,MATCH($BM43,'R24. Carbon price convergence'!$I$9:$I$14,0))</f>
        <v>1.1106253843562763</v>
      </c>
      <c r="BV43" s="64">
        <f t="shared" ref="BV43:BY48" si="11">($BV$14-BV$42)/($BV$14-2020)*$BU43+(BV$42-2020)/($BV$14-2020)*1</f>
        <v>1.0790181316830545</v>
      </c>
      <c r="BW43" s="64">
        <f t="shared" si="11"/>
        <v>1.0474108790098327</v>
      </c>
      <c r="BX43" s="64">
        <f t="shared" si="11"/>
        <v>1.0158036263366108</v>
      </c>
      <c r="BY43" s="488">
        <f t="shared" si="11"/>
        <v>1</v>
      </c>
      <c r="BZ43" s="507">
        <f>BO43</f>
        <v>0</v>
      </c>
      <c r="CA43" s="84">
        <f>BP43*BU43</f>
        <v>16.029654229206567</v>
      </c>
      <c r="CB43" s="84">
        <f t="shared" ref="CB43:CD48" si="12">BQ43*BV43</f>
        <v>79.131512754768792</v>
      </c>
      <c r="CC43" s="84">
        <f t="shared" si="12"/>
        <v>125.11763630513981</v>
      </c>
      <c r="CD43" s="508">
        <f t="shared" si="12"/>
        <v>197.64993243194976</v>
      </c>
    </row>
    <row r="44" spans="1:83" x14ac:dyDescent="0.3">
      <c r="A44" s="486" t="s">
        <v>78</v>
      </c>
      <c r="B44" s="39" t="s">
        <v>62</v>
      </c>
      <c r="C44" s="39" t="s">
        <v>79</v>
      </c>
      <c r="D44" s="39" t="s">
        <v>100</v>
      </c>
      <c r="E44" s="487" t="s">
        <v>95</v>
      </c>
      <c r="F44" s="507">
        <f>INDEX('W2. TIAM CO2 price'!$C$21:$N$27,MATCH($B44,'W2. TIAM CO2 price'!$A$21:$A$27,0),MATCH(F$14,'W2. TIAM CO2 price'!$C$20:$N$20,0))</f>
        <v>0</v>
      </c>
      <c r="G44" s="84">
        <f>INDEX('W2. TIAM CO2 price'!$C$21:$N$27,MATCH($B44,'W2. TIAM CO2 price'!$A$21:$A$27,0),MATCH(G$14,'W2. TIAM CO2 price'!$C$20:$N$20,0))</f>
        <v>0</v>
      </c>
      <c r="H44" s="84">
        <f>INDEX('W2. TIAM CO2 price'!$C$21:$N$27,MATCH($B44,'W2. TIAM CO2 price'!$A$21:$A$27,0),MATCH(H$14,'W2. TIAM CO2 price'!$C$20:$N$20,0))</f>
        <v>0</v>
      </c>
      <c r="I44" s="84">
        <f>INDEX('W2. TIAM CO2 price'!$C$21:$N$27,MATCH($B44,'W2. TIAM CO2 price'!$A$21:$A$27,0),MATCH(I$14,'W2. TIAM CO2 price'!$C$20:$N$20,0))</f>
        <v>0</v>
      </c>
      <c r="J44" s="84">
        <f>INDEX('W2. TIAM CO2 price'!$C$21:$N$27,MATCH($B44,'W2. TIAM CO2 price'!$A$21:$A$27,0),MATCH(J$14,'W2. TIAM CO2 price'!$C$20:$N$20,0))</f>
        <v>0</v>
      </c>
      <c r="K44" s="84">
        <f>INDEX('W2. TIAM CO2 price'!$C$21:$N$27,MATCH($B44,'W2. TIAM CO2 price'!$A$21:$A$27,0),MATCH(K$14,'W2. TIAM CO2 price'!$C$20:$N$20,0))</f>
        <v>0</v>
      </c>
      <c r="L44" s="84">
        <f>INDEX('W2. TIAM CO2 price'!$C$21:$N$27,MATCH($B44,'W2. TIAM CO2 price'!$A$21:$A$27,0),MATCH(L$14,'W2. TIAM CO2 price'!$C$20:$N$20,0))</f>
        <v>0</v>
      </c>
      <c r="M44" s="84">
        <f>INDEX('W2. TIAM CO2 price'!$C$21:$N$27,MATCH($B44,'W2. TIAM CO2 price'!$A$21:$A$27,0),MATCH(M$14,'W2. TIAM CO2 price'!$C$20:$N$20,0))</f>
        <v>0</v>
      </c>
      <c r="N44" s="84">
        <f>INDEX('W2. TIAM CO2 price'!$C$21:$N$27,MATCH($B44,'W2. TIAM CO2 price'!$A$21:$A$27,0),MATCH(N$14,'W2. TIAM CO2 price'!$C$20:$N$20,0))</f>
        <v>0</v>
      </c>
      <c r="O44" s="84">
        <f>INDEX('W2. TIAM CO2 price'!$C$21:$N$27,MATCH($B44,'W2. TIAM CO2 price'!$A$21:$A$27,0),MATCH(O$14,'W2. TIAM CO2 price'!$C$20:$N$20,0))</f>
        <v>0</v>
      </c>
      <c r="P44" s="508">
        <f>INDEX('W2. TIAM CO2 price'!$C$21:$N$27,MATCH($B44,'W2. TIAM CO2 price'!$A$21:$A$27,0),MATCH(P$14,'W2. TIAM CO2 price'!$C$20:$N$20,0))</f>
        <v>0</v>
      </c>
      <c r="Q44" s="501">
        <f t="array" ref="Q44">IF($B$8="Global",INDEX('R24. Carbon price convergence'!$L$18:$T$690,MATCH(CONCATENATE("Global "&amp;$E44&amp;" "&amp;$B$7&amp;" "&amp;"All "&amp;$B$9&amp;" "&amp;$B$10),'R24. Carbon price convergence'!$A$18:$A$690,0),MATCH(Q$14,'R24. Carbon price convergence'!$L$17:$T$17,0)),INDEX('R24. Carbon price convergence'!$L$18:$T$690,MATCH(CONCATENATE($D44," ",$E44," ",$B$7," ",$B$8," ",$B$9," ",$B$10),'R24. Carbon price convergence'!$A$18:$A$690,0),MATCH(Q$14,'R24. Carbon price convergence'!$L$17:$T$17,0)))</f>
        <v>3.9642143336660212</v>
      </c>
      <c r="R44" s="502">
        <f t="array" ref="R44">IF($B$8="Global",INDEX('R24. Carbon price convergence'!$L$18:$T$690,MATCH(CONCATENATE("Global "&amp;$E44&amp;" "&amp;$B$7&amp;" "&amp;"All "&amp;$B$9&amp;" "&amp;$B$10),'R24. Carbon price convergence'!$A$18:$A$690,0),MATCH(R$14,'R24. Carbon price convergence'!$L$17:$T$17,0)),INDEX('R24. Carbon price convergence'!$L$18:$T$690,MATCH(CONCATENATE($D44," ",$E44," ",$B$7," ",$B$8," ",$B$9," ",$B$10),'R24. Carbon price convergence'!$A$18:$A$690,0),MATCH(R$14,'R24. Carbon price convergence'!$L$17:$T$17,0)))</f>
        <v>3.9642143336660212</v>
      </c>
      <c r="S44" s="502">
        <f t="array" ref="S44">IF($B$8="Global",INDEX('R24. Carbon price convergence'!$L$18:$T$690,MATCH(CONCATENATE("Global "&amp;$E44&amp;" "&amp;$B$7&amp;" "&amp;"All "&amp;$B$9&amp;" "&amp;$B$10),'R24. Carbon price convergence'!$A$18:$A$690,0),MATCH(S$14,'R24. Carbon price convergence'!$L$17:$T$17,0)),INDEX('R24. Carbon price convergence'!$L$18:$T$690,MATCH(CONCATENATE($D44," ",$E44," ",$B$7," ",$B$8," ",$B$9," ",$B$10),'R24. Carbon price convergence'!$A$18:$A$690,0),MATCH(S$14,'R24. Carbon price convergence'!$L$17:$T$17,0)))</f>
        <v>3.9642143336660212</v>
      </c>
      <c r="T44" s="503">
        <f t="array" ref="T44">IF($B$8="Global",INDEX('R24. Carbon price convergence'!$L$18:$T$690,MATCH(CONCATENATE("Global "&amp;$E44&amp;" "&amp;$B$7&amp;" "&amp;"All "&amp;$B$9&amp;" "&amp;$B$10),'R24. Carbon price convergence'!$A$18:$A$690,0),MATCH(T$14,'R24. Carbon price convergence'!$L$17:$T$17,0)),INDEX('R24. Carbon price convergence'!$L$18:$T$690,MATCH(CONCATENATE($D44," ",$E44," ",$B$7," ",$B$8," ",$B$9," ",$B$10),'R24. Carbon price convergence'!$A$18:$A$690,0),MATCH(T$14,'R24. Carbon price convergence'!$L$17:$T$17,0)))</f>
        <v>3.9642143336660212</v>
      </c>
      <c r="U44" s="507">
        <f t="shared" si="6"/>
        <v>0</v>
      </c>
      <c r="V44" s="84">
        <f t="shared" si="7"/>
        <v>0</v>
      </c>
      <c r="W44" s="84">
        <f t="shared" si="8"/>
        <v>0</v>
      </c>
      <c r="X44" s="84">
        <f t="shared" si="9"/>
        <v>0</v>
      </c>
      <c r="Y44" s="508">
        <f t="shared" si="10"/>
        <v>0</v>
      </c>
      <c r="BL44" s="486" t="s">
        <v>67</v>
      </c>
      <c r="BM44" s="39" t="s">
        <v>98</v>
      </c>
      <c r="BN44" s="39" t="s">
        <v>121</v>
      </c>
      <c r="BO44" s="507">
        <v>0</v>
      </c>
      <c r="BP44" s="84">
        <f t="array" ref="BP44">INDEX($F$195:$P$230,MATCH($BL44&amp;$BM44,$B$195:$B$230&amp;$D$195:$D$230,0),MATCH(BP$42,$F$14:$P$14,0))*$Q$195</f>
        <v>14.432998250348319</v>
      </c>
      <c r="BQ44" s="84">
        <f t="array" ref="BQ44">INDEX($F$195:$P$230,MATCH($BL44&amp;$BM44,$B$195:$B$230&amp;$D$195:$D$230,0),MATCH(BQ$42,$F$14:$P$14,0))*$Q$195</f>
        <v>73.336592251086003</v>
      </c>
      <c r="BR44" s="84">
        <f t="array" ref="BR44">INDEX($F$195:$P$230,MATCH($BL44&amp;$BM44,$B$195:$B$230&amp;$D$195:$D$230,0),MATCH(BR$42,$F$14:$P$14,0))*$Q$195</f>
        <v>119.45420733401153</v>
      </c>
      <c r="BS44" s="508">
        <f t="array" ref="BS44">INDEX($F$195:$P$230,MATCH($BL44&amp;$BM44,$B$195:$B$230&amp;$D$195:$D$230,0),MATCH(BS$42,$F$14:$P$14,0))*$Q$195</f>
        <v>194.57494274238172</v>
      </c>
      <c r="BT44" s="534">
        <f>INDEX('R24. Carbon price convergence'!$J$9:$J$14,MATCH($BM44,'R24. Carbon price convergence'!$I$9:$I$14,0))</f>
        <v>0.63565492394299372</v>
      </c>
      <c r="BU44" s="64">
        <f>INDEX('R24. Carbon price convergence'!$J$9:$J$14,MATCH($BM44,'R24. Carbon price convergence'!$I$9:$I$14,0))</f>
        <v>0.63565492394299372</v>
      </c>
      <c r="BV44" s="64">
        <f t="shared" si="11"/>
        <v>0.73975351710213832</v>
      </c>
      <c r="BW44" s="64">
        <f t="shared" si="11"/>
        <v>0.84385211026128304</v>
      </c>
      <c r="BX44" s="64">
        <f t="shared" si="11"/>
        <v>0.94795070342042764</v>
      </c>
      <c r="BY44" s="488">
        <f t="shared" si="11"/>
        <v>1</v>
      </c>
      <c r="BZ44" s="507">
        <f t="shared" ref="BZ44:BZ48" si="13">BO44</f>
        <v>0</v>
      </c>
      <c r="CA44" s="84">
        <f t="shared" ref="CA44:CA48" si="14">BP44*BU44</f>
        <v>9.1744064050945227</v>
      </c>
      <c r="CB44" s="84">
        <f t="shared" si="12"/>
        <v>54.251002050026294</v>
      </c>
      <c r="CC44" s="84">
        <f t="shared" si="12"/>
        <v>100.80168493839446</v>
      </c>
      <c r="CD44" s="508">
        <f t="shared" si="12"/>
        <v>184.44745384063017</v>
      </c>
    </row>
    <row r="45" spans="1:83" x14ac:dyDescent="0.3">
      <c r="A45" s="486" t="s">
        <v>78</v>
      </c>
      <c r="B45" s="39" t="s">
        <v>62</v>
      </c>
      <c r="C45" s="39" t="s">
        <v>96</v>
      </c>
      <c r="D45" s="39" t="s">
        <v>101</v>
      </c>
      <c r="E45" s="487" t="s">
        <v>81</v>
      </c>
      <c r="F45" s="507">
        <f>INDEX('W2. TIAM CO2 price'!$C$21:$N$27,MATCH($B45,'W2. TIAM CO2 price'!$A$21:$A$27,0),MATCH(F$14,'W2. TIAM CO2 price'!$C$20:$N$20,0))</f>
        <v>0</v>
      </c>
      <c r="G45" s="84">
        <f>INDEX('W2. TIAM CO2 price'!$C$21:$N$27,MATCH($B45,'W2. TIAM CO2 price'!$A$21:$A$27,0),MATCH(G$14,'W2. TIAM CO2 price'!$C$20:$N$20,0))</f>
        <v>0</v>
      </c>
      <c r="H45" s="84">
        <f>INDEX('W2. TIAM CO2 price'!$C$21:$N$27,MATCH($B45,'W2. TIAM CO2 price'!$A$21:$A$27,0),MATCH(H$14,'W2. TIAM CO2 price'!$C$20:$N$20,0))</f>
        <v>0</v>
      </c>
      <c r="I45" s="84">
        <f>INDEX('W2. TIAM CO2 price'!$C$21:$N$27,MATCH($B45,'W2. TIAM CO2 price'!$A$21:$A$27,0),MATCH(I$14,'W2. TIAM CO2 price'!$C$20:$N$20,0))</f>
        <v>0</v>
      </c>
      <c r="J45" s="84">
        <f>INDEX('W2. TIAM CO2 price'!$C$21:$N$27,MATCH($B45,'W2. TIAM CO2 price'!$A$21:$A$27,0),MATCH(J$14,'W2. TIAM CO2 price'!$C$20:$N$20,0))</f>
        <v>0</v>
      </c>
      <c r="K45" s="84">
        <f>INDEX('W2. TIAM CO2 price'!$C$21:$N$27,MATCH($B45,'W2. TIAM CO2 price'!$A$21:$A$27,0),MATCH(K$14,'W2. TIAM CO2 price'!$C$20:$N$20,0))</f>
        <v>0</v>
      </c>
      <c r="L45" s="84">
        <f>INDEX('W2. TIAM CO2 price'!$C$21:$N$27,MATCH($B45,'W2. TIAM CO2 price'!$A$21:$A$27,0),MATCH(L$14,'W2. TIAM CO2 price'!$C$20:$N$20,0))</f>
        <v>0</v>
      </c>
      <c r="M45" s="84">
        <f>INDEX('W2. TIAM CO2 price'!$C$21:$N$27,MATCH($B45,'W2. TIAM CO2 price'!$A$21:$A$27,0),MATCH(M$14,'W2. TIAM CO2 price'!$C$20:$N$20,0))</f>
        <v>0</v>
      </c>
      <c r="N45" s="84">
        <f>INDEX('W2. TIAM CO2 price'!$C$21:$N$27,MATCH($B45,'W2. TIAM CO2 price'!$A$21:$A$27,0),MATCH(N$14,'W2. TIAM CO2 price'!$C$20:$N$20,0))</f>
        <v>0</v>
      </c>
      <c r="O45" s="84">
        <f>INDEX('W2. TIAM CO2 price'!$C$21:$N$27,MATCH($B45,'W2. TIAM CO2 price'!$A$21:$A$27,0),MATCH(O$14,'W2. TIAM CO2 price'!$C$20:$N$20,0))</f>
        <v>0</v>
      </c>
      <c r="P45" s="508">
        <f>INDEX('W2. TIAM CO2 price'!$C$21:$N$27,MATCH($B45,'W2. TIAM CO2 price'!$A$21:$A$27,0),MATCH(P$14,'W2. TIAM CO2 price'!$C$20:$N$20,0))</f>
        <v>0</v>
      </c>
      <c r="Q45" s="501">
        <f t="array" ref="Q45">IF($B$8="Global",INDEX('R24. Carbon price convergence'!$L$18:$T$690,MATCH(CONCATENATE("Global "&amp;$E45&amp;" "&amp;$B$7&amp;" "&amp;"All "&amp;$B$9&amp;" "&amp;$B$10),'R24. Carbon price convergence'!$A$18:$A$690,0),MATCH(Q$14,'R24. Carbon price convergence'!$L$17:$T$17,0)),INDEX('R24. Carbon price convergence'!$L$18:$T$690,MATCH(CONCATENATE($D45," ",$E45," ",$B$7," ",$B$8," ",$B$9," ",$B$10),'R24. Carbon price convergence'!$A$18:$A$690,0),MATCH(Q$14,'R24. Carbon price convergence'!$L$17:$T$17,0)))</f>
        <v>0.34920618027291611</v>
      </c>
      <c r="R45" s="502">
        <f t="array" ref="R45">IF($B$8="Global",INDEX('R24. Carbon price convergence'!$L$18:$T$690,MATCH(CONCATENATE("Global "&amp;$E45&amp;" "&amp;$B$7&amp;" "&amp;"All "&amp;$B$9&amp;" "&amp;$B$10),'R24. Carbon price convergence'!$A$18:$A$690,0),MATCH(R$14,'R24. Carbon price convergence'!$L$17:$T$17,0)),INDEX('R24. Carbon price convergence'!$L$18:$T$690,MATCH(CONCATENATE($D45," ",$E45," ",$B$7," ",$B$8," ",$B$9," ",$B$10),'R24. Carbon price convergence'!$A$18:$A$690,0),MATCH(R$14,'R24. Carbon price convergence'!$L$17:$T$17,0)))</f>
        <v>0.34920618027291611</v>
      </c>
      <c r="S45" s="502">
        <f t="array" ref="S45">IF($B$8="Global",INDEX('R24. Carbon price convergence'!$L$18:$T$690,MATCH(CONCATENATE("Global "&amp;$E45&amp;" "&amp;$B$7&amp;" "&amp;"All "&amp;$B$9&amp;" "&amp;$B$10),'R24. Carbon price convergence'!$A$18:$A$690,0),MATCH(S$14,'R24. Carbon price convergence'!$L$17:$T$17,0)),INDEX('R24. Carbon price convergence'!$L$18:$T$690,MATCH(CONCATENATE($D45," ",$E45," ",$B$7," ",$B$8," ",$B$9," ",$B$10),'R24. Carbon price convergence'!$A$18:$A$690,0),MATCH(S$14,'R24. Carbon price convergence'!$L$17:$T$17,0)))</f>
        <v>0.34920618027291611</v>
      </c>
      <c r="T45" s="503">
        <f t="array" ref="T45">IF($B$8="Global",INDEX('R24. Carbon price convergence'!$L$18:$T$690,MATCH(CONCATENATE("Global "&amp;$E45&amp;" "&amp;$B$7&amp;" "&amp;"All "&amp;$B$9&amp;" "&amp;$B$10),'R24. Carbon price convergence'!$A$18:$A$690,0),MATCH(T$14,'R24. Carbon price convergence'!$L$17:$T$17,0)),INDEX('R24. Carbon price convergence'!$L$18:$T$690,MATCH(CONCATENATE($D45," ",$E45," ",$B$7," ",$B$8," ",$B$9," ",$B$10),'R24. Carbon price convergence'!$A$18:$A$690,0),MATCH(T$14,'R24. Carbon price convergence'!$L$17:$T$17,0)))</f>
        <v>0.34920618027291611</v>
      </c>
      <c r="U45" s="507">
        <f t="shared" si="6"/>
        <v>0</v>
      </c>
      <c r="V45" s="84">
        <f t="shared" si="7"/>
        <v>0</v>
      </c>
      <c r="W45" s="84">
        <f t="shared" si="8"/>
        <v>0</v>
      </c>
      <c r="X45" s="84">
        <f t="shared" si="9"/>
        <v>0</v>
      </c>
      <c r="Y45" s="508">
        <f t="shared" si="10"/>
        <v>0</v>
      </c>
      <c r="BL45" s="486" t="s">
        <v>67</v>
      </c>
      <c r="BM45" s="39" t="s">
        <v>99</v>
      </c>
      <c r="BN45" s="39" t="s">
        <v>121</v>
      </c>
      <c r="BO45" s="507">
        <v>0</v>
      </c>
      <c r="BP45" s="84">
        <f t="array" ref="BP45">INDEX($F$195:$P$230,MATCH($BL45&amp;$BM45,$B$195:$B$230&amp;$D$195:$D$230,0),MATCH(BP$42,$F$14:$P$14,0))*$Q$195</f>
        <v>14.432998250348319</v>
      </c>
      <c r="BQ45" s="84">
        <f t="array" ref="BQ45">INDEX($F$195:$P$230,MATCH($BL45&amp;$BM45,$B$195:$B$230&amp;$D$195:$D$230,0),MATCH(BQ$42,$F$14:$P$14,0))*$Q$195</f>
        <v>73.336592251086003</v>
      </c>
      <c r="BR45" s="84">
        <f t="array" ref="BR45">INDEX($F$195:$P$230,MATCH($BL45&amp;$BM45,$B$195:$B$230&amp;$D$195:$D$230,0),MATCH(BR$42,$F$14:$P$14,0))*$Q$195</f>
        <v>119.45420733401153</v>
      </c>
      <c r="BS45" s="508">
        <f t="array" ref="BS45">INDEX($F$195:$P$230,MATCH($BL45&amp;$BM45,$B$195:$B$230&amp;$D$195:$D$230,0),MATCH(BS$42,$F$14:$P$14,0))*$Q$195</f>
        <v>194.57494274238172</v>
      </c>
      <c r="BT45" s="534">
        <f>INDEX('R24. Carbon price convergence'!$J$9:$J$14,MATCH($BM45,'R24. Carbon price convergence'!$I$9:$I$14,0))</f>
        <v>1.1633693980735702</v>
      </c>
      <c r="BU45" s="64">
        <f>INDEX('R24. Carbon price convergence'!$J$9:$J$14,MATCH($BM45,'R24. Carbon price convergence'!$I$9:$I$14,0))</f>
        <v>1.1633693980735702</v>
      </c>
      <c r="BV45" s="64">
        <f t="shared" si="11"/>
        <v>1.1166924271954073</v>
      </c>
      <c r="BW45" s="64">
        <f t="shared" si="11"/>
        <v>1.0700154563172444</v>
      </c>
      <c r="BX45" s="64">
        <f t="shared" si="11"/>
        <v>1.0233384854390815</v>
      </c>
      <c r="BY45" s="488">
        <f t="shared" si="11"/>
        <v>1</v>
      </c>
      <c r="BZ45" s="507">
        <f t="shared" si="13"/>
        <v>0</v>
      </c>
      <c r="CA45" s="84">
        <f t="shared" si="14"/>
        <v>16.790908486904616</v>
      </c>
      <c r="CB45" s="84">
        <f t="shared" si="12"/>
        <v>81.894417203105121</v>
      </c>
      <c r="CC45" s="84">
        <f t="shared" si="12"/>
        <v>127.81784816951706</v>
      </c>
      <c r="CD45" s="508">
        <f t="shared" si="12"/>
        <v>199.11602721038491</v>
      </c>
    </row>
    <row r="46" spans="1:83" x14ac:dyDescent="0.3">
      <c r="A46" s="486" t="s">
        <v>78</v>
      </c>
      <c r="B46" s="39" t="s">
        <v>62</v>
      </c>
      <c r="C46" s="39" t="s">
        <v>96</v>
      </c>
      <c r="D46" s="39" t="s">
        <v>101</v>
      </c>
      <c r="E46" s="487" t="s">
        <v>84</v>
      </c>
      <c r="F46" s="507">
        <f>INDEX('W2. TIAM CO2 price'!$C$21:$N$27,MATCH($B46,'W2. TIAM CO2 price'!$A$21:$A$27,0),MATCH(F$14,'W2. TIAM CO2 price'!$C$20:$N$20,0))</f>
        <v>0</v>
      </c>
      <c r="G46" s="84">
        <f>INDEX('W2. TIAM CO2 price'!$C$21:$N$27,MATCH($B46,'W2. TIAM CO2 price'!$A$21:$A$27,0),MATCH(G$14,'W2. TIAM CO2 price'!$C$20:$N$20,0))</f>
        <v>0</v>
      </c>
      <c r="H46" s="84">
        <f>INDEX('W2. TIAM CO2 price'!$C$21:$N$27,MATCH($B46,'W2. TIAM CO2 price'!$A$21:$A$27,0),MATCH(H$14,'W2. TIAM CO2 price'!$C$20:$N$20,0))</f>
        <v>0</v>
      </c>
      <c r="I46" s="84">
        <f>INDEX('W2. TIAM CO2 price'!$C$21:$N$27,MATCH($B46,'W2. TIAM CO2 price'!$A$21:$A$27,0),MATCH(I$14,'W2. TIAM CO2 price'!$C$20:$N$20,0))</f>
        <v>0</v>
      </c>
      <c r="J46" s="84">
        <f>INDEX('W2. TIAM CO2 price'!$C$21:$N$27,MATCH($B46,'W2. TIAM CO2 price'!$A$21:$A$27,0),MATCH(J$14,'W2. TIAM CO2 price'!$C$20:$N$20,0))</f>
        <v>0</v>
      </c>
      <c r="K46" s="84">
        <f>INDEX('W2. TIAM CO2 price'!$C$21:$N$27,MATCH($B46,'W2. TIAM CO2 price'!$A$21:$A$27,0),MATCH(K$14,'W2. TIAM CO2 price'!$C$20:$N$20,0))</f>
        <v>0</v>
      </c>
      <c r="L46" s="84">
        <f>INDEX('W2. TIAM CO2 price'!$C$21:$N$27,MATCH($B46,'W2. TIAM CO2 price'!$A$21:$A$27,0),MATCH(L$14,'W2. TIAM CO2 price'!$C$20:$N$20,0))</f>
        <v>0</v>
      </c>
      <c r="M46" s="84">
        <f>INDEX('W2. TIAM CO2 price'!$C$21:$N$27,MATCH($B46,'W2. TIAM CO2 price'!$A$21:$A$27,0),MATCH(M$14,'W2. TIAM CO2 price'!$C$20:$N$20,0))</f>
        <v>0</v>
      </c>
      <c r="N46" s="84">
        <f>INDEX('W2. TIAM CO2 price'!$C$21:$N$27,MATCH($B46,'W2. TIAM CO2 price'!$A$21:$A$27,0),MATCH(N$14,'W2. TIAM CO2 price'!$C$20:$N$20,0))</f>
        <v>0</v>
      </c>
      <c r="O46" s="84">
        <f>INDEX('W2. TIAM CO2 price'!$C$21:$N$27,MATCH($B46,'W2. TIAM CO2 price'!$A$21:$A$27,0),MATCH(O$14,'W2. TIAM CO2 price'!$C$20:$N$20,0))</f>
        <v>0</v>
      </c>
      <c r="P46" s="508">
        <f>INDEX('W2. TIAM CO2 price'!$C$21:$N$27,MATCH($B46,'W2. TIAM CO2 price'!$A$21:$A$27,0),MATCH(P$14,'W2. TIAM CO2 price'!$C$20:$N$20,0))</f>
        <v>0</v>
      </c>
      <c r="Q46" s="501">
        <f t="array" ref="Q46">IF($B$8="Global",INDEX('R24. Carbon price convergence'!$L$18:$T$690,MATCH(CONCATENATE("Global "&amp;$E46&amp;" "&amp;$B$7&amp;" "&amp;"All "&amp;$B$9&amp;" "&amp;$B$10),'R24. Carbon price convergence'!$A$18:$A$690,0),MATCH(Q$14,'R24. Carbon price convergence'!$L$17:$T$17,0)),INDEX('R24. Carbon price convergence'!$L$18:$T$690,MATCH(CONCATENATE($D46," ",$E46," ",$B$7," ",$B$8," ",$B$9," ",$B$10),'R24. Carbon price convergence'!$A$18:$A$690,0),MATCH(Q$14,'R24. Carbon price convergence'!$L$17:$T$17,0)))</f>
        <v>0.34920618027291611</v>
      </c>
      <c r="R46" s="502">
        <f t="array" ref="R46">IF($B$8="Global",INDEX('R24. Carbon price convergence'!$L$18:$T$690,MATCH(CONCATENATE("Global "&amp;$E46&amp;" "&amp;$B$7&amp;" "&amp;"All "&amp;$B$9&amp;" "&amp;$B$10),'R24. Carbon price convergence'!$A$18:$A$690,0),MATCH(R$14,'R24. Carbon price convergence'!$L$17:$T$17,0)),INDEX('R24. Carbon price convergence'!$L$18:$T$690,MATCH(CONCATENATE($D46," ",$E46," ",$B$7," ",$B$8," ",$B$9," ",$B$10),'R24. Carbon price convergence'!$A$18:$A$690,0),MATCH(R$14,'R24. Carbon price convergence'!$L$17:$T$17,0)))</f>
        <v>0.34920618027291611</v>
      </c>
      <c r="S46" s="502">
        <f t="array" ref="S46">IF($B$8="Global",INDEX('R24. Carbon price convergence'!$L$18:$T$690,MATCH(CONCATENATE("Global "&amp;$E46&amp;" "&amp;$B$7&amp;" "&amp;"All "&amp;$B$9&amp;" "&amp;$B$10),'R24. Carbon price convergence'!$A$18:$A$690,0),MATCH(S$14,'R24. Carbon price convergence'!$L$17:$T$17,0)),INDEX('R24. Carbon price convergence'!$L$18:$T$690,MATCH(CONCATENATE($D46," ",$E46," ",$B$7," ",$B$8," ",$B$9," ",$B$10),'R24. Carbon price convergence'!$A$18:$A$690,0),MATCH(S$14,'R24. Carbon price convergence'!$L$17:$T$17,0)))</f>
        <v>0.34920618027291611</v>
      </c>
      <c r="T46" s="503">
        <f t="array" ref="T46">IF($B$8="Global",INDEX('R24. Carbon price convergence'!$L$18:$T$690,MATCH(CONCATENATE("Global "&amp;$E46&amp;" "&amp;$B$7&amp;" "&amp;"All "&amp;$B$9&amp;" "&amp;$B$10),'R24. Carbon price convergence'!$A$18:$A$690,0),MATCH(T$14,'R24. Carbon price convergence'!$L$17:$T$17,0)),INDEX('R24. Carbon price convergence'!$L$18:$T$690,MATCH(CONCATENATE($D46," ",$E46," ",$B$7," ",$B$8," ",$B$9," ",$B$10),'R24. Carbon price convergence'!$A$18:$A$690,0),MATCH(T$14,'R24. Carbon price convergence'!$L$17:$T$17,0)))</f>
        <v>0.34920618027291611</v>
      </c>
      <c r="U46" s="507">
        <f t="shared" si="6"/>
        <v>0</v>
      </c>
      <c r="V46" s="84">
        <f t="shared" si="7"/>
        <v>0</v>
      </c>
      <c r="W46" s="84">
        <f t="shared" si="8"/>
        <v>0</v>
      </c>
      <c r="X46" s="84">
        <f t="shared" si="9"/>
        <v>0</v>
      </c>
      <c r="Y46" s="508">
        <f t="shared" si="10"/>
        <v>0</v>
      </c>
      <c r="BL46" s="486" t="s">
        <v>67</v>
      </c>
      <c r="BM46" s="39" t="s">
        <v>100</v>
      </c>
      <c r="BN46" s="39" t="s">
        <v>121</v>
      </c>
      <c r="BO46" s="507">
        <v>0</v>
      </c>
      <c r="BP46" s="84">
        <f t="array" ref="BP46">INDEX($F$195:$P$230,MATCH($BL46&amp;$BM46,$B$195:$B$230&amp;$D$195:$D$230,0),MATCH(BP$42,$F$14:$P$14,0))*$Q$195</f>
        <v>14.432998250348319</v>
      </c>
      <c r="BQ46" s="84">
        <f t="array" ref="BQ46">INDEX($F$195:$P$230,MATCH($BL46&amp;$BM46,$B$195:$B$230&amp;$D$195:$D$230,0),MATCH(BQ$42,$F$14:$P$14,0))*$Q$195</f>
        <v>73.336592251086003</v>
      </c>
      <c r="BR46" s="84">
        <f t="array" ref="BR46">INDEX($F$195:$P$230,MATCH($BL46&amp;$BM46,$B$195:$B$230&amp;$D$195:$D$230,0),MATCH(BR$42,$F$14:$P$14,0))*$Q$195</f>
        <v>119.45420733401153</v>
      </c>
      <c r="BS46" s="508">
        <f t="array" ref="BS46">INDEX($F$195:$P$230,MATCH($BL46&amp;$BM46,$B$195:$B$230&amp;$D$195:$D$230,0),MATCH(BS$42,$F$14:$P$14,0))*$Q$195</f>
        <v>194.57494274238172</v>
      </c>
      <c r="BT46" s="534">
        <f>INDEX('R24. Carbon price convergence'!$J$9:$J$14,MATCH($BM46,'R24. Carbon price convergence'!$I$9:$I$14,0))</f>
        <v>3.2744798265182955</v>
      </c>
      <c r="BU46" s="64">
        <f>INDEX('R24. Carbon price convergence'!$J$9:$J$14,MATCH($BM46,'R24. Carbon price convergence'!$I$9:$I$14,0))</f>
        <v>3.2744798265182955</v>
      </c>
      <c r="BV46" s="64">
        <f t="shared" si="11"/>
        <v>2.6246284475130683</v>
      </c>
      <c r="BW46" s="64">
        <f t="shared" si="11"/>
        <v>1.9747770685078407</v>
      </c>
      <c r="BX46" s="64">
        <f t="shared" si="11"/>
        <v>1.3249256895026136</v>
      </c>
      <c r="BY46" s="488">
        <f t="shared" si="11"/>
        <v>1</v>
      </c>
      <c r="BZ46" s="507">
        <f t="shared" si="13"/>
        <v>0</v>
      </c>
      <c r="CA46" s="84">
        <f t="shared" si="14"/>
        <v>47.260561606939426</v>
      </c>
      <c r="CB46" s="84">
        <f t="shared" si="12"/>
        <v>192.48130626586678</v>
      </c>
      <c r="CC46" s="84">
        <f t="shared" si="12"/>
        <v>235.89542937998709</v>
      </c>
      <c r="CD46" s="508">
        <f t="shared" si="12"/>
        <v>257.79734017288166</v>
      </c>
    </row>
    <row r="47" spans="1:83" x14ac:dyDescent="0.3">
      <c r="A47" s="486" t="s">
        <v>78</v>
      </c>
      <c r="B47" s="39" t="s">
        <v>62</v>
      </c>
      <c r="C47" s="39" t="s">
        <v>96</v>
      </c>
      <c r="D47" s="39" t="s">
        <v>101</v>
      </c>
      <c r="E47" s="487" t="s">
        <v>87</v>
      </c>
      <c r="F47" s="507">
        <f>INDEX('W2. TIAM CO2 price'!$C$21:$N$27,MATCH($B47,'W2. TIAM CO2 price'!$A$21:$A$27,0),MATCH(F$14,'W2. TIAM CO2 price'!$C$20:$N$20,0))</f>
        <v>0</v>
      </c>
      <c r="G47" s="84">
        <f>INDEX('W2. TIAM CO2 price'!$C$21:$N$27,MATCH($B47,'W2. TIAM CO2 price'!$A$21:$A$27,0),MATCH(G$14,'W2. TIAM CO2 price'!$C$20:$N$20,0))</f>
        <v>0</v>
      </c>
      <c r="H47" s="84">
        <f>INDEX('W2. TIAM CO2 price'!$C$21:$N$27,MATCH($B47,'W2. TIAM CO2 price'!$A$21:$A$27,0),MATCH(H$14,'W2. TIAM CO2 price'!$C$20:$N$20,0))</f>
        <v>0</v>
      </c>
      <c r="I47" s="84">
        <f>INDEX('W2. TIAM CO2 price'!$C$21:$N$27,MATCH($B47,'W2. TIAM CO2 price'!$A$21:$A$27,0),MATCH(I$14,'W2. TIAM CO2 price'!$C$20:$N$20,0))</f>
        <v>0</v>
      </c>
      <c r="J47" s="84">
        <f>INDEX('W2. TIAM CO2 price'!$C$21:$N$27,MATCH($B47,'W2. TIAM CO2 price'!$A$21:$A$27,0),MATCH(J$14,'W2. TIAM CO2 price'!$C$20:$N$20,0))</f>
        <v>0</v>
      </c>
      <c r="K47" s="84">
        <f>INDEX('W2. TIAM CO2 price'!$C$21:$N$27,MATCH($B47,'W2. TIAM CO2 price'!$A$21:$A$27,0),MATCH(K$14,'W2. TIAM CO2 price'!$C$20:$N$20,0))</f>
        <v>0</v>
      </c>
      <c r="L47" s="84">
        <f>INDEX('W2. TIAM CO2 price'!$C$21:$N$27,MATCH($B47,'W2. TIAM CO2 price'!$A$21:$A$27,0),MATCH(L$14,'W2. TIAM CO2 price'!$C$20:$N$20,0))</f>
        <v>0</v>
      </c>
      <c r="M47" s="84">
        <f>INDEX('W2. TIAM CO2 price'!$C$21:$N$27,MATCH($B47,'W2. TIAM CO2 price'!$A$21:$A$27,0),MATCH(M$14,'W2. TIAM CO2 price'!$C$20:$N$20,0))</f>
        <v>0</v>
      </c>
      <c r="N47" s="84">
        <f>INDEX('W2. TIAM CO2 price'!$C$21:$N$27,MATCH($B47,'W2. TIAM CO2 price'!$A$21:$A$27,0),MATCH(N$14,'W2. TIAM CO2 price'!$C$20:$N$20,0))</f>
        <v>0</v>
      </c>
      <c r="O47" s="84">
        <f>INDEX('W2. TIAM CO2 price'!$C$21:$N$27,MATCH($B47,'W2. TIAM CO2 price'!$A$21:$A$27,0),MATCH(O$14,'W2. TIAM CO2 price'!$C$20:$N$20,0))</f>
        <v>0</v>
      </c>
      <c r="P47" s="508">
        <f>INDEX('W2. TIAM CO2 price'!$C$21:$N$27,MATCH($B47,'W2. TIAM CO2 price'!$A$21:$A$27,0),MATCH(P$14,'W2. TIAM CO2 price'!$C$20:$N$20,0))</f>
        <v>0</v>
      </c>
      <c r="Q47" s="501">
        <f t="array" ref="Q47">IF($B$8="Global",INDEX('R24. Carbon price convergence'!$L$18:$T$690,MATCH(CONCATENATE("Global "&amp;$E47&amp;" "&amp;$B$7&amp;" "&amp;"All "&amp;$B$9&amp;" "&amp;$B$10),'R24. Carbon price convergence'!$A$18:$A$690,0),MATCH(Q$14,'R24. Carbon price convergence'!$L$17:$T$17,0)),INDEX('R24. Carbon price convergence'!$L$18:$T$690,MATCH(CONCATENATE($D47," ",$E47," ",$B$7," ",$B$8," ",$B$9," ",$B$10),'R24. Carbon price convergence'!$A$18:$A$690,0),MATCH(Q$14,'R24. Carbon price convergence'!$L$17:$T$17,0)))</f>
        <v>0.34920618027291611</v>
      </c>
      <c r="R47" s="502">
        <f t="array" ref="R47">IF($B$8="Global",INDEX('R24. Carbon price convergence'!$L$18:$T$690,MATCH(CONCATENATE("Global "&amp;$E47&amp;" "&amp;$B$7&amp;" "&amp;"All "&amp;$B$9&amp;" "&amp;$B$10),'R24. Carbon price convergence'!$A$18:$A$690,0),MATCH(R$14,'R24. Carbon price convergence'!$L$17:$T$17,0)),INDEX('R24. Carbon price convergence'!$L$18:$T$690,MATCH(CONCATENATE($D47," ",$E47," ",$B$7," ",$B$8," ",$B$9," ",$B$10),'R24. Carbon price convergence'!$A$18:$A$690,0),MATCH(R$14,'R24. Carbon price convergence'!$L$17:$T$17,0)))</f>
        <v>0.34920618027291611</v>
      </c>
      <c r="S47" s="502">
        <f t="array" ref="S47">IF($B$8="Global",INDEX('R24. Carbon price convergence'!$L$18:$T$690,MATCH(CONCATENATE("Global "&amp;$E47&amp;" "&amp;$B$7&amp;" "&amp;"All "&amp;$B$9&amp;" "&amp;$B$10),'R24. Carbon price convergence'!$A$18:$A$690,0),MATCH(S$14,'R24. Carbon price convergence'!$L$17:$T$17,0)),INDEX('R24. Carbon price convergence'!$L$18:$T$690,MATCH(CONCATENATE($D47," ",$E47," ",$B$7," ",$B$8," ",$B$9," ",$B$10),'R24. Carbon price convergence'!$A$18:$A$690,0),MATCH(S$14,'R24. Carbon price convergence'!$L$17:$T$17,0)))</f>
        <v>0.34920618027291611</v>
      </c>
      <c r="T47" s="503">
        <f t="array" ref="T47">IF($B$8="Global",INDEX('R24. Carbon price convergence'!$L$18:$T$690,MATCH(CONCATENATE("Global "&amp;$E47&amp;" "&amp;$B$7&amp;" "&amp;"All "&amp;$B$9&amp;" "&amp;$B$10),'R24. Carbon price convergence'!$A$18:$A$690,0),MATCH(T$14,'R24. Carbon price convergence'!$L$17:$T$17,0)),INDEX('R24. Carbon price convergence'!$L$18:$T$690,MATCH(CONCATENATE($D47," ",$E47," ",$B$7," ",$B$8," ",$B$9," ",$B$10),'R24. Carbon price convergence'!$A$18:$A$690,0),MATCH(T$14,'R24. Carbon price convergence'!$L$17:$T$17,0)))</f>
        <v>0.34920618027291611</v>
      </c>
      <c r="U47" s="507">
        <f t="shared" si="6"/>
        <v>0</v>
      </c>
      <c r="V47" s="84">
        <f t="shared" si="7"/>
        <v>0</v>
      </c>
      <c r="W47" s="84">
        <f t="shared" si="8"/>
        <v>0</v>
      </c>
      <c r="X47" s="84">
        <f t="shared" si="9"/>
        <v>0</v>
      </c>
      <c r="Y47" s="508">
        <f t="shared" si="10"/>
        <v>0</v>
      </c>
      <c r="BL47" s="486" t="s">
        <v>67</v>
      </c>
      <c r="BM47" s="39" t="s">
        <v>101</v>
      </c>
      <c r="BN47" s="39" t="s">
        <v>121</v>
      </c>
      <c r="BO47" s="507">
        <v>0</v>
      </c>
      <c r="BP47" s="84">
        <f t="array" ref="BP47">INDEX($F$195:$P$230,MATCH($BL47&amp;$BM47,$B$195:$B$230&amp;$D$195:$D$230,0),MATCH(BP$42,$F$14:$P$14,0))*$Q$195</f>
        <v>14.432998250348319</v>
      </c>
      <c r="BQ47" s="84">
        <f t="array" ref="BQ47">INDEX($F$195:$P$230,MATCH($BL47&amp;$BM47,$B$195:$B$230&amp;$D$195:$D$230,0),MATCH(BQ$42,$F$14:$P$14,0))*$Q$195</f>
        <v>73.336592251086003</v>
      </c>
      <c r="BR47" s="84">
        <f t="array" ref="BR47">INDEX($F$195:$P$230,MATCH($BL47&amp;$BM47,$B$195:$B$230&amp;$D$195:$D$230,0),MATCH(BR$42,$F$14:$P$14,0))*$Q$195</f>
        <v>119.45420733401153</v>
      </c>
      <c r="BS47" s="508">
        <f t="array" ref="BS47">INDEX($F$195:$P$230,MATCH($BL47&amp;$BM47,$B$195:$B$230&amp;$D$195:$D$230,0),MATCH(BS$42,$F$14:$P$14,0))*$Q$195</f>
        <v>194.57494274238172</v>
      </c>
      <c r="BT47" s="534">
        <f>INDEX('R24. Carbon price convergence'!$J$9:$J$14,MATCH($BM47,'R24. Carbon price convergence'!$I$9:$I$14,0))</f>
        <v>0.89704472304019767</v>
      </c>
      <c r="BU47" s="64">
        <f>INDEX('R24. Carbon price convergence'!$J$9:$J$14,MATCH($BM47,'R24. Carbon price convergence'!$I$9:$I$14,0))</f>
        <v>0.89704472304019767</v>
      </c>
      <c r="BV47" s="64">
        <f t="shared" si="11"/>
        <v>0.926460516457284</v>
      </c>
      <c r="BW47" s="64">
        <f t="shared" si="11"/>
        <v>0.95587630987437033</v>
      </c>
      <c r="BX47" s="64">
        <f t="shared" si="11"/>
        <v>0.98529210329145678</v>
      </c>
      <c r="BY47" s="488">
        <f t="shared" si="11"/>
        <v>1</v>
      </c>
      <c r="BZ47" s="507">
        <f t="shared" si="13"/>
        <v>0</v>
      </c>
      <c r="CA47" s="84">
        <f t="shared" si="14"/>
        <v>12.947044918123366</v>
      </c>
      <c r="CB47" s="84">
        <f t="shared" si="12"/>
        <v>67.943457132158386</v>
      </c>
      <c r="CC47" s="84">
        <f t="shared" si="12"/>
        <v>114.18344690540289</v>
      </c>
      <c r="CD47" s="508">
        <f t="shared" si="12"/>
        <v>191.71315458245607</v>
      </c>
    </row>
    <row r="48" spans="1:83" ht="15" thickBot="1" x14ac:dyDescent="0.35">
      <c r="A48" s="486" t="s">
        <v>78</v>
      </c>
      <c r="B48" s="39" t="s">
        <v>62</v>
      </c>
      <c r="C48" s="39" t="s">
        <v>96</v>
      </c>
      <c r="D48" s="39" t="s">
        <v>101</v>
      </c>
      <c r="E48" s="487" t="s">
        <v>90</v>
      </c>
      <c r="F48" s="507">
        <f>INDEX('W2. TIAM CO2 price'!$C$21:$N$27,MATCH($B48,'W2. TIAM CO2 price'!$A$21:$A$27,0),MATCH(F$14,'W2. TIAM CO2 price'!$C$20:$N$20,0))</f>
        <v>0</v>
      </c>
      <c r="G48" s="84">
        <f>INDEX('W2. TIAM CO2 price'!$C$21:$N$27,MATCH($B48,'W2. TIAM CO2 price'!$A$21:$A$27,0),MATCH(G$14,'W2. TIAM CO2 price'!$C$20:$N$20,0))</f>
        <v>0</v>
      </c>
      <c r="H48" s="84">
        <f>INDEX('W2. TIAM CO2 price'!$C$21:$N$27,MATCH($B48,'W2. TIAM CO2 price'!$A$21:$A$27,0),MATCH(H$14,'W2. TIAM CO2 price'!$C$20:$N$20,0))</f>
        <v>0</v>
      </c>
      <c r="I48" s="84">
        <f>INDEX('W2. TIAM CO2 price'!$C$21:$N$27,MATCH($B48,'W2. TIAM CO2 price'!$A$21:$A$27,0),MATCH(I$14,'W2. TIAM CO2 price'!$C$20:$N$20,0))</f>
        <v>0</v>
      </c>
      <c r="J48" s="84">
        <f>INDEX('W2. TIAM CO2 price'!$C$21:$N$27,MATCH($B48,'W2. TIAM CO2 price'!$A$21:$A$27,0),MATCH(J$14,'W2. TIAM CO2 price'!$C$20:$N$20,0))</f>
        <v>0</v>
      </c>
      <c r="K48" s="84">
        <f>INDEX('W2. TIAM CO2 price'!$C$21:$N$27,MATCH($B48,'W2. TIAM CO2 price'!$A$21:$A$27,0),MATCH(K$14,'W2. TIAM CO2 price'!$C$20:$N$20,0))</f>
        <v>0</v>
      </c>
      <c r="L48" s="84">
        <f>INDEX('W2. TIAM CO2 price'!$C$21:$N$27,MATCH($B48,'W2. TIAM CO2 price'!$A$21:$A$27,0),MATCH(L$14,'W2. TIAM CO2 price'!$C$20:$N$20,0))</f>
        <v>0</v>
      </c>
      <c r="M48" s="84">
        <f>INDEX('W2. TIAM CO2 price'!$C$21:$N$27,MATCH($B48,'W2. TIAM CO2 price'!$A$21:$A$27,0),MATCH(M$14,'W2. TIAM CO2 price'!$C$20:$N$20,0))</f>
        <v>0</v>
      </c>
      <c r="N48" s="84">
        <f>INDEX('W2. TIAM CO2 price'!$C$21:$N$27,MATCH($B48,'W2. TIAM CO2 price'!$A$21:$A$27,0),MATCH(N$14,'W2. TIAM CO2 price'!$C$20:$N$20,0))</f>
        <v>0</v>
      </c>
      <c r="O48" s="84">
        <f>INDEX('W2. TIAM CO2 price'!$C$21:$N$27,MATCH($B48,'W2. TIAM CO2 price'!$A$21:$A$27,0),MATCH(O$14,'W2. TIAM CO2 price'!$C$20:$N$20,0))</f>
        <v>0</v>
      </c>
      <c r="P48" s="508">
        <f>INDEX('W2. TIAM CO2 price'!$C$21:$N$27,MATCH($B48,'W2. TIAM CO2 price'!$A$21:$A$27,0),MATCH(P$14,'W2. TIAM CO2 price'!$C$20:$N$20,0))</f>
        <v>0</v>
      </c>
      <c r="Q48" s="501">
        <f t="array" ref="Q48">IF($B$8="Global",INDEX('R24. Carbon price convergence'!$L$18:$T$690,MATCH(CONCATENATE("Global "&amp;$E48&amp;" "&amp;$B$7&amp;" "&amp;"All "&amp;$B$9&amp;" "&amp;$B$10),'R24. Carbon price convergence'!$A$18:$A$690,0),MATCH(Q$14,'R24. Carbon price convergence'!$L$17:$T$17,0)),INDEX('R24. Carbon price convergence'!$L$18:$T$690,MATCH(CONCATENATE($D48," ",$E48," ",$B$7," ",$B$8," ",$B$9," ",$B$10),'R24. Carbon price convergence'!$A$18:$A$690,0),MATCH(Q$14,'R24. Carbon price convergence'!$L$17:$T$17,0)))</f>
        <v>0.34920618027291611</v>
      </c>
      <c r="R48" s="502">
        <f t="array" ref="R48">IF($B$8="Global",INDEX('R24. Carbon price convergence'!$L$18:$T$690,MATCH(CONCATENATE("Global "&amp;$E48&amp;" "&amp;$B$7&amp;" "&amp;"All "&amp;$B$9&amp;" "&amp;$B$10),'R24. Carbon price convergence'!$A$18:$A$690,0),MATCH(R$14,'R24. Carbon price convergence'!$L$17:$T$17,0)),INDEX('R24. Carbon price convergence'!$L$18:$T$690,MATCH(CONCATENATE($D48," ",$E48," ",$B$7," ",$B$8," ",$B$9," ",$B$10),'R24. Carbon price convergence'!$A$18:$A$690,0),MATCH(R$14,'R24. Carbon price convergence'!$L$17:$T$17,0)))</f>
        <v>0.34920618027291611</v>
      </c>
      <c r="S48" s="502">
        <f t="array" ref="S48">IF($B$8="Global",INDEX('R24. Carbon price convergence'!$L$18:$T$690,MATCH(CONCATENATE("Global "&amp;$E48&amp;" "&amp;$B$7&amp;" "&amp;"All "&amp;$B$9&amp;" "&amp;$B$10),'R24. Carbon price convergence'!$A$18:$A$690,0),MATCH(S$14,'R24. Carbon price convergence'!$L$17:$T$17,0)),INDEX('R24. Carbon price convergence'!$L$18:$T$690,MATCH(CONCATENATE($D48," ",$E48," ",$B$7," ",$B$8," ",$B$9," ",$B$10),'R24. Carbon price convergence'!$A$18:$A$690,0),MATCH(S$14,'R24. Carbon price convergence'!$L$17:$T$17,0)))</f>
        <v>0.34920618027291611</v>
      </c>
      <c r="T48" s="503">
        <f t="array" ref="T48">IF($B$8="Global",INDEX('R24. Carbon price convergence'!$L$18:$T$690,MATCH(CONCATENATE("Global "&amp;$E48&amp;" "&amp;$B$7&amp;" "&amp;"All "&amp;$B$9&amp;" "&amp;$B$10),'R24. Carbon price convergence'!$A$18:$A$690,0),MATCH(T$14,'R24. Carbon price convergence'!$L$17:$T$17,0)),INDEX('R24. Carbon price convergence'!$L$18:$T$690,MATCH(CONCATENATE($D48," ",$E48," ",$B$7," ",$B$8," ",$B$9," ",$B$10),'R24. Carbon price convergence'!$A$18:$A$690,0),MATCH(T$14,'R24. Carbon price convergence'!$L$17:$T$17,0)))</f>
        <v>0.34920618027291611</v>
      </c>
      <c r="U48" s="507">
        <f t="shared" si="6"/>
        <v>0</v>
      </c>
      <c r="V48" s="84">
        <f t="shared" si="7"/>
        <v>0</v>
      </c>
      <c r="W48" s="84">
        <f t="shared" si="8"/>
        <v>0</v>
      </c>
      <c r="X48" s="84">
        <f t="shared" si="9"/>
        <v>0</v>
      </c>
      <c r="Y48" s="508">
        <f t="shared" si="10"/>
        <v>0</v>
      </c>
      <c r="BL48" s="489" t="s">
        <v>67</v>
      </c>
      <c r="BM48" s="495" t="s">
        <v>80</v>
      </c>
      <c r="BN48" s="495" t="s">
        <v>121</v>
      </c>
      <c r="BO48" s="509">
        <v>0</v>
      </c>
      <c r="BP48" s="510">
        <f t="array" ref="BP48">INDEX($F$195:$P$230,MATCH($BL48&amp;$BM48,$B$195:$B$230&amp;$D$195:$D$230,0),MATCH(BP$42,$F$14:$P$14,0))*$Q$195</f>
        <v>14.432998250348319</v>
      </c>
      <c r="BQ48" s="510">
        <f t="array" ref="BQ48">INDEX($F$195:$P$230,MATCH($BL48&amp;$BM48,$B$195:$B$230&amp;$D$195:$D$230,0),MATCH(BQ$42,$F$14:$P$14,0))*$Q$195</f>
        <v>73.336592251086003</v>
      </c>
      <c r="BR48" s="510">
        <f t="array" ref="BR48">INDEX($F$195:$P$230,MATCH($BL48&amp;$BM48,$B$195:$B$230&amp;$D$195:$D$230,0),MATCH(BR$42,$F$14:$P$14,0))*$Q$195</f>
        <v>119.45420733401153</v>
      </c>
      <c r="BS48" s="511">
        <f t="array" ref="BS48">INDEX($F$195:$P$230,MATCH($BL48&amp;$BM48,$B$195:$B$230&amp;$D$195:$D$230,0),MATCH(BS$42,$F$14:$P$14,0))*$Q$195</f>
        <v>194.57494274238172</v>
      </c>
      <c r="BT48" s="535">
        <f>INDEX('R24. Carbon price convergence'!$J$9:$J$14,MATCH($BM48,'R24. Carbon price convergence'!$I$9:$I$14,0))</f>
        <v>0.70836905136885764</v>
      </c>
      <c r="BU48" s="490">
        <f>INDEX('R24. Carbon price convergence'!$J$9:$J$14,MATCH($BM48,'R24. Carbon price convergence'!$I$9:$I$14,0))</f>
        <v>0.70836905136885764</v>
      </c>
      <c r="BV48" s="490">
        <f t="shared" si="11"/>
        <v>0.79169217954918403</v>
      </c>
      <c r="BW48" s="490">
        <f t="shared" si="11"/>
        <v>0.87501530772951042</v>
      </c>
      <c r="BX48" s="490">
        <f t="shared" si="11"/>
        <v>0.95833843590983681</v>
      </c>
      <c r="BY48" s="491">
        <f t="shared" si="11"/>
        <v>1</v>
      </c>
      <c r="BZ48" s="509">
        <f t="shared" si="13"/>
        <v>0</v>
      </c>
      <c r="CA48" s="510">
        <f t="shared" si="14"/>
        <v>10.22388927900762</v>
      </c>
      <c r="CB48" s="510">
        <f t="shared" si="12"/>
        <v>58.060006559972081</v>
      </c>
      <c r="CC48" s="510">
        <f t="shared" si="12"/>
        <v>104.52425998995484</v>
      </c>
      <c r="CD48" s="511">
        <f t="shared" si="12"/>
        <v>186.46864629498015</v>
      </c>
    </row>
    <row r="49" spans="1:25" x14ac:dyDescent="0.3">
      <c r="A49" s="486" t="s">
        <v>78</v>
      </c>
      <c r="B49" s="39" t="s">
        <v>62</v>
      </c>
      <c r="C49" s="39" t="s">
        <v>96</v>
      </c>
      <c r="D49" s="39" t="s">
        <v>101</v>
      </c>
      <c r="E49" s="487" t="s">
        <v>93</v>
      </c>
      <c r="F49" s="507">
        <f>INDEX('W2. TIAM CO2 price'!$C$21:$N$27,MATCH($B49,'W2. TIAM CO2 price'!$A$21:$A$27,0),MATCH(F$14,'W2. TIAM CO2 price'!$C$20:$N$20,0))</f>
        <v>0</v>
      </c>
      <c r="G49" s="84">
        <f>INDEX('W2. TIAM CO2 price'!$C$21:$N$27,MATCH($B49,'W2. TIAM CO2 price'!$A$21:$A$27,0),MATCH(G$14,'W2. TIAM CO2 price'!$C$20:$N$20,0))</f>
        <v>0</v>
      </c>
      <c r="H49" s="84">
        <f>INDEX('W2. TIAM CO2 price'!$C$21:$N$27,MATCH($B49,'W2. TIAM CO2 price'!$A$21:$A$27,0),MATCH(H$14,'W2. TIAM CO2 price'!$C$20:$N$20,0))</f>
        <v>0</v>
      </c>
      <c r="I49" s="84">
        <f>INDEX('W2. TIAM CO2 price'!$C$21:$N$27,MATCH($B49,'W2. TIAM CO2 price'!$A$21:$A$27,0),MATCH(I$14,'W2. TIAM CO2 price'!$C$20:$N$20,0))</f>
        <v>0</v>
      </c>
      <c r="J49" s="84">
        <f>INDEX('W2. TIAM CO2 price'!$C$21:$N$27,MATCH($B49,'W2. TIAM CO2 price'!$A$21:$A$27,0),MATCH(J$14,'W2. TIAM CO2 price'!$C$20:$N$20,0))</f>
        <v>0</v>
      </c>
      <c r="K49" s="84">
        <f>INDEX('W2. TIAM CO2 price'!$C$21:$N$27,MATCH($B49,'W2. TIAM CO2 price'!$A$21:$A$27,0),MATCH(K$14,'W2. TIAM CO2 price'!$C$20:$N$20,0))</f>
        <v>0</v>
      </c>
      <c r="L49" s="84">
        <f>INDEX('W2. TIAM CO2 price'!$C$21:$N$27,MATCH($B49,'W2. TIAM CO2 price'!$A$21:$A$27,0),MATCH(L$14,'W2. TIAM CO2 price'!$C$20:$N$20,0))</f>
        <v>0</v>
      </c>
      <c r="M49" s="84">
        <f>INDEX('W2. TIAM CO2 price'!$C$21:$N$27,MATCH($B49,'W2. TIAM CO2 price'!$A$21:$A$27,0),MATCH(M$14,'W2. TIAM CO2 price'!$C$20:$N$20,0))</f>
        <v>0</v>
      </c>
      <c r="N49" s="84">
        <f>INDEX('W2. TIAM CO2 price'!$C$21:$N$27,MATCH($B49,'W2. TIAM CO2 price'!$A$21:$A$27,0),MATCH(N$14,'W2. TIAM CO2 price'!$C$20:$N$20,0))</f>
        <v>0</v>
      </c>
      <c r="O49" s="84">
        <f>INDEX('W2. TIAM CO2 price'!$C$21:$N$27,MATCH($B49,'W2. TIAM CO2 price'!$A$21:$A$27,0),MATCH(O$14,'W2. TIAM CO2 price'!$C$20:$N$20,0))</f>
        <v>0</v>
      </c>
      <c r="P49" s="508">
        <f>INDEX('W2. TIAM CO2 price'!$C$21:$N$27,MATCH($B49,'W2. TIAM CO2 price'!$A$21:$A$27,0),MATCH(P$14,'W2. TIAM CO2 price'!$C$20:$N$20,0))</f>
        <v>0</v>
      </c>
      <c r="Q49" s="501">
        <f t="array" ref="Q49">IF($B$8="Global",INDEX('R24. Carbon price convergence'!$L$18:$T$690,MATCH(CONCATENATE("Global "&amp;$E49&amp;" "&amp;$B$7&amp;" "&amp;"All "&amp;$B$9&amp;" "&amp;$B$10),'R24. Carbon price convergence'!$A$18:$A$690,0),MATCH(Q$14,'R24. Carbon price convergence'!$L$17:$T$17,0)),INDEX('R24. Carbon price convergence'!$L$18:$T$690,MATCH(CONCATENATE($D49," ",$E49," ",$B$7," ",$B$8," ",$B$9," ",$B$10),'R24. Carbon price convergence'!$A$18:$A$690,0),MATCH(Q$14,'R24. Carbon price convergence'!$L$17:$T$17,0)))</f>
        <v>0.34920618027291611</v>
      </c>
      <c r="R49" s="502">
        <f t="array" ref="R49">IF($B$8="Global",INDEX('R24. Carbon price convergence'!$L$18:$T$690,MATCH(CONCATENATE("Global "&amp;$E49&amp;" "&amp;$B$7&amp;" "&amp;"All "&amp;$B$9&amp;" "&amp;$B$10),'R24. Carbon price convergence'!$A$18:$A$690,0),MATCH(R$14,'R24. Carbon price convergence'!$L$17:$T$17,0)),INDEX('R24. Carbon price convergence'!$L$18:$T$690,MATCH(CONCATENATE($D49," ",$E49," ",$B$7," ",$B$8," ",$B$9," ",$B$10),'R24. Carbon price convergence'!$A$18:$A$690,0),MATCH(R$14,'R24. Carbon price convergence'!$L$17:$T$17,0)))</f>
        <v>0.34920618027291611</v>
      </c>
      <c r="S49" s="502">
        <f t="array" ref="S49">IF($B$8="Global",INDEX('R24. Carbon price convergence'!$L$18:$T$690,MATCH(CONCATENATE("Global "&amp;$E49&amp;" "&amp;$B$7&amp;" "&amp;"All "&amp;$B$9&amp;" "&amp;$B$10),'R24. Carbon price convergence'!$A$18:$A$690,0),MATCH(S$14,'R24. Carbon price convergence'!$L$17:$T$17,0)),INDEX('R24. Carbon price convergence'!$L$18:$T$690,MATCH(CONCATENATE($D49," ",$E49," ",$B$7," ",$B$8," ",$B$9," ",$B$10),'R24. Carbon price convergence'!$A$18:$A$690,0),MATCH(S$14,'R24. Carbon price convergence'!$L$17:$T$17,0)))</f>
        <v>0.34920618027291611</v>
      </c>
      <c r="T49" s="503">
        <f t="array" ref="T49">IF($B$8="Global",INDEX('R24. Carbon price convergence'!$L$18:$T$690,MATCH(CONCATENATE("Global "&amp;$E49&amp;" "&amp;$B$7&amp;" "&amp;"All "&amp;$B$9&amp;" "&amp;$B$10),'R24. Carbon price convergence'!$A$18:$A$690,0),MATCH(T$14,'R24. Carbon price convergence'!$L$17:$T$17,0)),INDEX('R24. Carbon price convergence'!$L$18:$T$690,MATCH(CONCATENATE($D49," ",$E49," ",$B$7," ",$B$8," ",$B$9," ",$B$10),'R24. Carbon price convergence'!$A$18:$A$690,0),MATCH(T$14,'R24. Carbon price convergence'!$L$17:$T$17,0)))</f>
        <v>0.34920618027291611</v>
      </c>
      <c r="U49" s="507">
        <f t="shared" si="6"/>
        <v>0</v>
      </c>
      <c r="V49" s="84">
        <f t="shared" si="7"/>
        <v>0</v>
      </c>
      <c r="W49" s="84">
        <f t="shared" si="8"/>
        <v>0</v>
      </c>
      <c r="X49" s="84">
        <f t="shared" si="9"/>
        <v>0</v>
      </c>
      <c r="Y49" s="508">
        <f t="shared" si="10"/>
        <v>0</v>
      </c>
    </row>
    <row r="50" spans="1:25" x14ac:dyDescent="0.3">
      <c r="A50" s="486" t="s">
        <v>78</v>
      </c>
      <c r="B50" s="39" t="s">
        <v>62</v>
      </c>
      <c r="C50" s="39" t="s">
        <v>96</v>
      </c>
      <c r="D50" s="39" t="s">
        <v>101</v>
      </c>
      <c r="E50" s="487" t="s">
        <v>95</v>
      </c>
      <c r="F50" s="507">
        <f>INDEX('W2. TIAM CO2 price'!$C$21:$N$27,MATCH($B50,'W2. TIAM CO2 price'!$A$21:$A$27,0),MATCH(F$14,'W2. TIAM CO2 price'!$C$20:$N$20,0))</f>
        <v>0</v>
      </c>
      <c r="G50" s="84">
        <f>INDEX('W2. TIAM CO2 price'!$C$21:$N$27,MATCH($B50,'W2. TIAM CO2 price'!$A$21:$A$27,0),MATCH(G$14,'W2. TIAM CO2 price'!$C$20:$N$20,0))</f>
        <v>0</v>
      </c>
      <c r="H50" s="84">
        <f>INDEX('W2. TIAM CO2 price'!$C$21:$N$27,MATCH($B50,'W2. TIAM CO2 price'!$A$21:$A$27,0),MATCH(H$14,'W2. TIAM CO2 price'!$C$20:$N$20,0))</f>
        <v>0</v>
      </c>
      <c r="I50" s="84">
        <f>INDEX('W2. TIAM CO2 price'!$C$21:$N$27,MATCH($B50,'W2. TIAM CO2 price'!$A$21:$A$27,0),MATCH(I$14,'W2. TIAM CO2 price'!$C$20:$N$20,0))</f>
        <v>0</v>
      </c>
      <c r="J50" s="84">
        <f>INDEX('W2. TIAM CO2 price'!$C$21:$N$27,MATCH($B50,'W2. TIAM CO2 price'!$A$21:$A$27,0),MATCH(J$14,'W2. TIAM CO2 price'!$C$20:$N$20,0))</f>
        <v>0</v>
      </c>
      <c r="K50" s="84">
        <f>INDEX('W2. TIAM CO2 price'!$C$21:$N$27,MATCH($B50,'W2. TIAM CO2 price'!$A$21:$A$27,0),MATCH(K$14,'W2. TIAM CO2 price'!$C$20:$N$20,0))</f>
        <v>0</v>
      </c>
      <c r="L50" s="84">
        <f>INDEX('W2. TIAM CO2 price'!$C$21:$N$27,MATCH($B50,'W2. TIAM CO2 price'!$A$21:$A$27,0),MATCH(L$14,'W2. TIAM CO2 price'!$C$20:$N$20,0))</f>
        <v>0</v>
      </c>
      <c r="M50" s="84">
        <f>INDEX('W2. TIAM CO2 price'!$C$21:$N$27,MATCH($B50,'W2. TIAM CO2 price'!$A$21:$A$27,0),MATCH(M$14,'W2. TIAM CO2 price'!$C$20:$N$20,0))</f>
        <v>0</v>
      </c>
      <c r="N50" s="84">
        <f>INDEX('W2. TIAM CO2 price'!$C$21:$N$27,MATCH($B50,'W2. TIAM CO2 price'!$A$21:$A$27,0),MATCH(N$14,'W2. TIAM CO2 price'!$C$20:$N$20,0))</f>
        <v>0</v>
      </c>
      <c r="O50" s="84">
        <f>INDEX('W2. TIAM CO2 price'!$C$21:$N$27,MATCH($B50,'W2. TIAM CO2 price'!$A$21:$A$27,0),MATCH(O$14,'W2. TIAM CO2 price'!$C$20:$N$20,0))</f>
        <v>0</v>
      </c>
      <c r="P50" s="508">
        <f>INDEX('W2. TIAM CO2 price'!$C$21:$N$27,MATCH($B50,'W2. TIAM CO2 price'!$A$21:$A$27,0),MATCH(P$14,'W2. TIAM CO2 price'!$C$20:$N$20,0))</f>
        <v>0</v>
      </c>
      <c r="Q50" s="501">
        <f t="array" ref="Q50">IF($B$8="Global",INDEX('R24. Carbon price convergence'!$L$18:$T$690,MATCH(CONCATENATE("Global "&amp;$E50&amp;" "&amp;$B$7&amp;" "&amp;"All "&amp;$B$9&amp;" "&amp;$B$10),'R24. Carbon price convergence'!$A$18:$A$690,0),MATCH(Q$14,'R24. Carbon price convergence'!$L$17:$T$17,0)),INDEX('R24. Carbon price convergence'!$L$18:$T$690,MATCH(CONCATENATE($D50," ",$E50," ",$B$7," ",$B$8," ",$B$9," ",$B$10),'R24. Carbon price convergence'!$A$18:$A$690,0),MATCH(Q$14,'R24. Carbon price convergence'!$L$17:$T$17,0)))</f>
        <v>3.9642143336660212</v>
      </c>
      <c r="R50" s="502">
        <f t="array" ref="R50">IF($B$8="Global",INDEX('R24. Carbon price convergence'!$L$18:$T$690,MATCH(CONCATENATE("Global "&amp;$E50&amp;" "&amp;$B$7&amp;" "&amp;"All "&amp;$B$9&amp;" "&amp;$B$10),'R24. Carbon price convergence'!$A$18:$A$690,0),MATCH(R$14,'R24. Carbon price convergence'!$L$17:$T$17,0)),INDEX('R24. Carbon price convergence'!$L$18:$T$690,MATCH(CONCATENATE($D50," ",$E50," ",$B$7," ",$B$8," ",$B$9," ",$B$10),'R24. Carbon price convergence'!$A$18:$A$690,0),MATCH(R$14,'R24. Carbon price convergence'!$L$17:$T$17,0)))</f>
        <v>3.9642143336660212</v>
      </c>
      <c r="S50" s="502">
        <f t="array" ref="S50">IF($B$8="Global",INDEX('R24. Carbon price convergence'!$L$18:$T$690,MATCH(CONCATENATE("Global "&amp;$E50&amp;" "&amp;$B$7&amp;" "&amp;"All "&amp;$B$9&amp;" "&amp;$B$10),'R24. Carbon price convergence'!$A$18:$A$690,0),MATCH(S$14,'R24. Carbon price convergence'!$L$17:$T$17,0)),INDEX('R24. Carbon price convergence'!$L$18:$T$690,MATCH(CONCATENATE($D50," ",$E50," ",$B$7," ",$B$8," ",$B$9," ",$B$10),'R24. Carbon price convergence'!$A$18:$A$690,0),MATCH(S$14,'R24. Carbon price convergence'!$L$17:$T$17,0)))</f>
        <v>3.9642143336660212</v>
      </c>
      <c r="T50" s="503">
        <f t="array" ref="T50">IF($B$8="Global",INDEX('R24. Carbon price convergence'!$L$18:$T$690,MATCH(CONCATENATE("Global "&amp;$E50&amp;" "&amp;$B$7&amp;" "&amp;"All "&amp;$B$9&amp;" "&amp;$B$10),'R24. Carbon price convergence'!$A$18:$A$690,0),MATCH(T$14,'R24. Carbon price convergence'!$L$17:$T$17,0)),INDEX('R24. Carbon price convergence'!$L$18:$T$690,MATCH(CONCATENATE($D50," ",$E50," ",$B$7," ",$B$8," ",$B$9," ",$B$10),'R24. Carbon price convergence'!$A$18:$A$690,0),MATCH(T$14,'R24. Carbon price convergence'!$L$17:$T$17,0)))</f>
        <v>3.9642143336660212</v>
      </c>
      <c r="U50" s="507">
        <f t="shared" si="6"/>
        <v>0</v>
      </c>
      <c r="V50" s="84">
        <f t="shared" si="7"/>
        <v>0</v>
      </c>
      <c r="W50" s="84">
        <f t="shared" si="8"/>
        <v>0</v>
      </c>
      <c r="X50" s="84">
        <f t="shared" si="9"/>
        <v>0</v>
      </c>
      <c r="Y50" s="508">
        <f t="shared" si="10"/>
        <v>0</v>
      </c>
    </row>
    <row r="51" spans="1:25" x14ac:dyDescent="0.3">
      <c r="A51" s="486" t="s">
        <v>78</v>
      </c>
      <c r="B51" s="39" t="s">
        <v>63</v>
      </c>
      <c r="C51" s="39" t="s">
        <v>79</v>
      </c>
      <c r="D51" s="39" t="s">
        <v>80</v>
      </c>
      <c r="E51" s="487" t="s">
        <v>81</v>
      </c>
      <c r="F51" s="507">
        <f>INDEX('W2. TIAM CO2 price'!$C$21:$N$27,MATCH($B51,'W2. TIAM CO2 price'!$A$21:$A$27,0),MATCH(F$14,'W2. TIAM CO2 price'!$C$20:$N$20,0))</f>
        <v>0</v>
      </c>
      <c r="G51" s="84">
        <f>INDEX('W2. TIAM CO2 price'!$C$21:$N$27,MATCH($B51,'W2. TIAM CO2 price'!$A$21:$A$27,0),MATCH(G$14,'W2. TIAM CO2 price'!$C$20:$N$20,0))</f>
        <v>0</v>
      </c>
      <c r="H51" s="84">
        <f>INDEX('W2. TIAM CO2 price'!$C$21:$N$27,MATCH($B51,'W2. TIAM CO2 price'!$A$21:$A$27,0),MATCH(H$14,'W2. TIAM CO2 price'!$C$20:$N$20,0))</f>
        <v>41.330878620385405</v>
      </c>
      <c r="I51" s="84">
        <f>INDEX('W2. TIAM CO2 price'!$C$21:$N$27,MATCH($B51,'W2. TIAM CO2 price'!$A$21:$A$27,0),MATCH(I$14,'W2. TIAM CO2 price'!$C$20:$N$20,0))</f>
        <v>175.67954477337369</v>
      </c>
      <c r="J51" s="84">
        <f>INDEX('W2. TIAM CO2 price'!$C$21:$N$27,MATCH($B51,'W2. TIAM CO2 price'!$A$21:$A$27,0),MATCH(J$14,'W2. TIAM CO2 price'!$C$20:$N$20,0))</f>
        <v>286.15380558969895</v>
      </c>
      <c r="K51" s="84">
        <f>INDEX('W2. TIAM CO2 price'!$C$21:$N$27,MATCH($B51,'W2. TIAM CO2 price'!$A$21:$A$27,0),MATCH(K$14,'W2. TIAM CO2 price'!$C$20:$N$20,0))</f>
        <v>466.10473486957153</v>
      </c>
      <c r="L51" s="84">
        <f>INDEX('W2. TIAM CO2 price'!$C$21:$N$27,MATCH($B51,'W2. TIAM CO2 price'!$A$21:$A$27,0),MATCH(L$14,'W2. TIAM CO2 price'!$C$20:$N$20,0))</f>
        <v>759.22583700123562</v>
      </c>
      <c r="M51" s="84">
        <f>INDEX('W2. TIAM CO2 price'!$C$21:$N$27,MATCH($B51,'W2. TIAM CO2 price'!$A$21:$A$27,0),MATCH(M$14,'W2. TIAM CO2 price'!$C$20:$N$20,0))</f>
        <v>1236.6892252614728</v>
      </c>
      <c r="N51" s="84">
        <f>INDEX('W2. TIAM CO2 price'!$C$21:$N$27,MATCH($B51,'W2. TIAM CO2 price'!$A$21:$A$27,0),MATCH(N$14,'W2. TIAM CO2 price'!$C$20:$N$20,0))</f>
        <v>2014.4267728816033</v>
      </c>
      <c r="O51" s="84">
        <f>INDEX('W2. TIAM CO2 price'!$C$21:$N$27,MATCH($B51,'W2. TIAM CO2 price'!$A$21:$A$27,0),MATCH(O$14,'W2. TIAM CO2 price'!$C$20:$N$20,0))</f>
        <v>3281.2792852430284</v>
      </c>
      <c r="P51" s="508">
        <f>INDEX('W2. TIAM CO2 price'!$C$21:$N$27,MATCH($B51,'W2. TIAM CO2 price'!$A$21:$A$27,0),MATCH(P$14,'W2. TIAM CO2 price'!$C$20:$N$20,0))</f>
        <v>5344.8485355480461</v>
      </c>
      <c r="Q51" s="501">
        <f t="array" ref="Q51">IF($B$8="Global",INDEX('R24. Carbon price convergence'!$L$18:$T$690,MATCH(CONCATENATE("Global "&amp;$E51&amp;" "&amp;$B$7&amp;" "&amp;"All "&amp;$B$9&amp;" "&amp;$B$10),'R24. Carbon price convergence'!$A$18:$A$690,0),MATCH(Q$14,'R24. Carbon price convergence'!$L$17:$T$17,0)),INDEX('R24. Carbon price convergence'!$L$18:$T$690,MATCH(CONCATENATE($D51," ",$E51," ",$B$7," ",$B$8," ",$B$9," ",$B$10),'R24. Carbon price convergence'!$A$18:$A$690,0),MATCH(Q$14,'R24. Carbon price convergence'!$L$17:$T$17,0)))</f>
        <v>0.34920618027291611</v>
      </c>
      <c r="R51" s="502">
        <f t="array" ref="R51">IF($B$8="Global",INDEX('R24. Carbon price convergence'!$L$18:$T$690,MATCH(CONCATENATE("Global "&amp;$E51&amp;" "&amp;$B$7&amp;" "&amp;"All "&amp;$B$9&amp;" "&amp;$B$10),'R24. Carbon price convergence'!$A$18:$A$690,0),MATCH(R$14,'R24. Carbon price convergence'!$L$17:$T$17,0)),INDEX('R24. Carbon price convergence'!$L$18:$T$690,MATCH(CONCATENATE($D51," ",$E51," ",$B$7," ",$B$8," ",$B$9," ",$B$10),'R24. Carbon price convergence'!$A$18:$A$690,0),MATCH(R$14,'R24. Carbon price convergence'!$L$17:$T$17,0)))</f>
        <v>0.34920618027291611</v>
      </c>
      <c r="S51" s="502">
        <f t="array" ref="S51">IF($B$8="Global",INDEX('R24. Carbon price convergence'!$L$18:$T$690,MATCH(CONCATENATE("Global "&amp;$E51&amp;" "&amp;$B$7&amp;" "&amp;"All "&amp;$B$9&amp;" "&amp;$B$10),'R24. Carbon price convergence'!$A$18:$A$690,0),MATCH(S$14,'R24. Carbon price convergence'!$L$17:$T$17,0)),INDEX('R24. Carbon price convergence'!$L$18:$T$690,MATCH(CONCATENATE($D51," ",$E51," ",$B$7," ",$B$8," ",$B$9," ",$B$10),'R24. Carbon price convergence'!$A$18:$A$690,0),MATCH(S$14,'R24. Carbon price convergence'!$L$17:$T$17,0)))</f>
        <v>0.34920618027291611</v>
      </c>
      <c r="T51" s="503">
        <f t="array" ref="T51">IF($B$8="Global",INDEX('R24. Carbon price convergence'!$L$18:$T$690,MATCH(CONCATENATE("Global "&amp;$E51&amp;" "&amp;$B$7&amp;" "&amp;"All "&amp;$B$9&amp;" "&amp;$B$10),'R24. Carbon price convergence'!$A$18:$A$690,0),MATCH(T$14,'R24. Carbon price convergence'!$L$17:$T$17,0)),INDEX('R24. Carbon price convergence'!$L$18:$T$690,MATCH(CONCATENATE($D51," ",$E51," ",$B$7," ",$B$8," ",$B$9," ",$B$10),'R24. Carbon price convergence'!$A$18:$A$690,0),MATCH(T$14,'R24. Carbon price convergence'!$L$17:$T$17,0)))</f>
        <v>0.34920618027291611</v>
      </c>
      <c r="U51" s="507">
        <f t="shared" ref="U51:U56" si="15">G51</f>
        <v>0</v>
      </c>
      <c r="V51" s="84">
        <f t="shared" ref="V51:V56" si="16">H51*Q51</f>
        <v>14.432998250348319</v>
      </c>
      <c r="W51" s="84">
        <f t="shared" ref="W51:W56" si="17">I51*R51</f>
        <v>61.348382782394573</v>
      </c>
      <c r="X51" s="84">
        <f t="shared" ref="X51:X56" si="18">J51*S51</f>
        <v>99.926677420537402</v>
      </c>
      <c r="Y51" s="508">
        <f t="shared" ref="Y51:Y56" si="19">K51*T51</f>
        <v>162.76665407092335</v>
      </c>
    </row>
    <row r="52" spans="1:25" x14ac:dyDescent="0.3">
      <c r="A52" s="486" t="s">
        <v>78</v>
      </c>
      <c r="B52" s="39" t="s">
        <v>63</v>
      </c>
      <c r="C52" s="39" t="s">
        <v>79</v>
      </c>
      <c r="D52" s="39" t="s">
        <v>80</v>
      </c>
      <c r="E52" s="487" t="s">
        <v>84</v>
      </c>
      <c r="F52" s="507">
        <f>INDEX('W2. TIAM CO2 price'!$C$21:$N$27,MATCH($B52,'W2. TIAM CO2 price'!$A$21:$A$27,0),MATCH(F$14,'W2. TIAM CO2 price'!$C$20:$N$20,0))</f>
        <v>0</v>
      </c>
      <c r="G52" s="84">
        <f>INDEX('W2. TIAM CO2 price'!$C$21:$N$27,MATCH($B52,'W2. TIAM CO2 price'!$A$21:$A$27,0),MATCH(G$14,'W2. TIAM CO2 price'!$C$20:$N$20,0))</f>
        <v>0</v>
      </c>
      <c r="H52" s="84">
        <f>INDEX('W2. TIAM CO2 price'!$C$21:$N$27,MATCH($B52,'W2. TIAM CO2 price'!$A$21:$A$27,0),MATCH(H$14,'W2. TIAM CO2 price'!$C$20:$N$20,0))</f>
        <v>41.330878620385405</v>
      </c>
      <c r="I52" s="84">
        <f>INDEX('W2. TIAM CO2 price'!$C$21:$N$27,MATCH($B52,'W2. TIAM CO2 price'!$A$21:$A$27,0),MATCH(I$14,'W2. TIAM CO2 price'!$C$20:$N$20,0))</f>
        <v>175.67954477337369</v>
      </c>
      <c r="J52" s="84">
        <f>INDEX('W2. TIAM CO2 price'!$C$21:$N$27,MATCH($B52,'W2. TIAM CO2 price'!$A$21:$A$27,0),MATCH(J$14,'W2. TIAM CO2 price'!$C$20:$N$20,0))</f>
        <v>286.15380558969895</v>
      </c>
      <c r="K52" s="84">
        <f>INDEX('W2. TIAM CO2 price'!$C$21:$N$27,MATCH($B52,'W2. TIAM CO2 price'!$A$21:$A$27,0),MATCH(K$14,'W2. TIAM CO2 price'!$C$20:$N$20,0))</f>
        <v>466.10473486957153</v>
      </c>
      <c r="L52" s="84">
        <f>INDEX('W2. TIAM CO2 price'!$C$21:$N$27,MATCH($B52,'W2. TIAM CO2 price'!$A$21:$A$27,0),MATCH(L$14,'W2. TIAM CO2 price'!$C$20:$N$20,0))</f>
        <v>759.22583700123562</v>
      </c>
      <c r="M52" s="84">
        <f>INDEX('W2. TIAM CO2 price'!$C$21:$N$27,MATCH($B52,'W2. TIAM CO2 price'!$A$21:$A$27,0),MATCH(M$14,'W2. TIAM CO2 price'!$C$20:$N$20,0))</f>
        <v>1236.6892252614728</v>
      </c>
      <c r="N52" s="84">
        <f>INDEX('W2. TIAM CO2 price'!$C$21:$N$27,MATCH($B52,'W2. TIAM CO2 price'!$A$21:$A$27,0),MATCH(N$14,'W2. TIAM CO2 price'!$C$20:$N$20,0))</f>
        <v>2014.4267728816033</v>
      </c>
      <c r="O52" s="84">
        <f>INDEX('W2. TIAM CO2 price'!$C$21:$N$27,MATCH($B52,'W2. TIAM CO2 price'!$A$21:$A$27,0),MATCH(O$14,'W2. TIAM CO2 price'!$C$20:$N$20,0))</f>
        <v>3281.2792852430284</v>
      </c>
      <c r="P52" s="508">
        <f>INDEX('W2. TIAM CO2 price'!$C$21:$N$27,MATCH($B52,'W2. TIAM CO2 price'!$A$21:$A$27,0),MATCH(P$14,'W2. TIAM CO2 price'!$C$20:$N$20,0))</f>
        <v>5344.8485355480461</v>
      </c>
      <c r="Q52" s="501">
        <f t="array" ref="Q52">IF($B$8="Global",INDEX('R24. Carbon price convergence'!$L$18:$T$690,MATCH(CONCATENATE("Global "&amp;$E52&amp;" "&amp;$B$7&amp;" "&amp;"All "&amp;$B$9&amp;" "&amp;$B$10),'R24. Carbon price convergence'!$A$18:$A$690,0),MATCH(Q$14,'R24. Carbon price convergence'!$L$17:$T$17,0)),INDEX('R24. Carbon price convergence'!$L$18:$T$690,MATCH(CONCATENATE($D52," ",$E52," ",$B$7," ",$B$8," ",$B$9," ",$B$10),'R24. Carbon price convergence'!$A$18:$A$690,0),MATCH(Q$14,'R24. Carbon price convergence'!$L$17:$T$17,0)))</f>
        <v>0.34920618027291611</v>
      </c>
      <c r="R52" s="502">
        <f t="array" ref="R52">IF($B$8="Global",INDEX('R24. Carbon price convergence'!$L$18:$T$690,MATCH(CONCATENATE("Global "&amp;$E52&amp;" "&amp;$B$7&amp;" "&amp;"All "&amp;$B$9&amp;" "&amp;$B$10),'R24. Carbon price convergence'!$A$18:$A$690,0),MATCH(R$14,'R24. Carbon price convergence'!$L$17:$T$17,0)),INDEX('R24. Carbon price convergence'!$L$18:$T$690,MATCH(CONCATENATE($D52," ",$E52," ",$B$7," ",$B$8," ",$B$9," ",$B$10),'R24. Carbon price convergence'!$A$18:$A$690,0),MATCH(R$14,'R24. Carbon price convergence'!$L$17:$T$17,0)))</f>
        <v>0.34920618027291611</v>
      </c>
      <c r="S52" s="502">
        <f t="array" ref="S52">IF($B$8="Global",INDEX('R24. Carbon price convergence'!$L$18:$T$690,MATCH(CONCATENATE("Global "&amp;$E52&amp;" "&amp;$B$7&amp;" "&amp;"All "&amp;$B$9&amp;" "&amp;$B$10),'R24. Carbon price convergence'!$A$18:$A$690,0),MATCH(S$14,'R24. Carbon price convergence'!$L$17:$T$17,0)),INDEX('R24. Carbon price convergence'!$L$18:$T$690,MATCH(CONCATENATE($D52," ",$E52," ",$B$7," ",$B$8," ",$B$9," ",$B$10),'R24. Carbon price convergence'!$A$18:$A$690,0),MATCH(S$14,'R24. Carbon price convergence'!$L$17:$T$17,0)))</f>
        <v>0.34920618027291611</v>
      </c>
      <c r="T52" s="503">
        <f t="array" ref="T52">IF($B$8="Global",INDEX('R24. Carbon price convergence'!$L$18:$T$690,MATCH(CONCATENATE("Global "&amp;$E52&amp;" "&amp;$B$7&amp;" "&amp;"All "&amp;$B$9&amp;" "&amp;$B$10),'R24. Carbon price convergence'!$A$18:$A$690,0),MATCH(T$14,'R24. Carbon price convergence'!$L$17:$T$17,0)),INDEX('R24. Carbon price convergence'!$L$18:$T$690,MATCH(CONCATENATE($D52," ",$E52," ",$B$7," ",$B$8," ",$B$9," ",$B$10),'R24. Carbon price convergence'!$A$18:$A$690,0),MATCH(T$14,'R24. Carbon price convergence'!$L$17:$T$17,0)))</f>
        <v>0.34920618027291611</v>
      </c>
      <c r="U52" s="507">
        <f t="shared" si="15"/>
        <v>0</v>
      </c>
      <c r="V52" s="84">
        <f t="shared" si="16"/>
        <v>14.432998250348319</v>
      </c>
      <c r="W52" s="84">
        <f t="shared" si="17"/>
        <v>61.348382782394573</v>
      </c>
      <c r="X52" s="84">
        <f t="shared" si="18"/>
        <v>99.926677420537402</v>
      </c>
      <c r="Y52" s="508">
        <f t="shared" si="19"/>
        <v>162.76665407092335</v>
      </c>
    </row>
    <row r="53" spans="1:25" x14ac:dyDescent="0.3">
      <c r="A53" s="486" t="s">
        <v>78</v>
      </c>
      <c r="B53" s="39" t="s">
        <v>63</v>
      </c>
      <c r="C53" s="39" t="s">
        <v>79</v>
      </c>
      <c r="D53" s="39" t="s">
        <v>80</v>
      </c>
      <c r="E53" s="487" t="s">
        <v>87</v>
      </c>
      <c r="F53" s="507">
        <f>INDEX('W2. TIAM CO2 price'!$C$21:$N$27,MATCH($B53,'W2. TIAM CO2 price'!$A$21:$A$27,0),MATCH(F$14,'W2. TIAM CO2 price'!$C$20:$N$20,0))</f>
        <v>0</v>
      </c>
      <c r="G53" s="84">
        <f>INDEX('W2. TIAM CO2 price'!$C$21:$N$27,MATCH($B53,'W2. TIAM CO2 price'!$A$21:$A$27,0),MATCH(G$14,'W2. TIAM CO2 price'!$C$20:$N$20,0))</f>
        <v>0</v>
      </c>
      <c r="H53" s="84">
        <f>INDEX('W2. TIAM CO2 price'!$C$21:$N$27,MATCH($B53,'W2. TIAM CO2 price'!$A$21:$A$27,0),MATCH(H$14,'W2. TIAM CO2 price'!$C$20:$N$20,0))</f>
        <v>41.330878620385405</v>
      </c>
      <c r="I53" s="84">
        <f>INDEX('W2. TIAM CO2 price'!$C$21:$N$27,MATCH($B53,'W2. TIAM CO2 price'!$A$21:$A$27,0),MATCH(I$14,'W2. TIAM CO2 price'!$C$20:$N$20,0))</f>
        <v>175.67954477337369</v>
      </c>
      <c r="J53" s="84">
        <f>INDEX('W2. TIAM CO2 price'!$C$21:$N$27,MATCH($B53,'W2. TIAM CO2 price'!$A$21:$A$27,0),MATCH(J$14,'W2. TIAM CO2 price'!$C$20:$N$20,0))</f>
        <v>286.15380558969895</v>
      </c>
      <c r="K53" s="84">
        <f>INDEX('W2. TIAM CO2 price'!$C$21:$N$27,MATCH($B53,'W2. TIAM CO2 price'!$A$21:$A$27,0),MATCH(K$14,'W2. TIAM CO2 price'!$C$20:$N$20,0))</f>
        <v>466.10473486957153</v>
      </c>
      <c r="L53" s="84">
        <f>INDEX('W2. TIAM CO2 price'!$C$21:$N$27,MATCH($B53,'W2. TIAM CO2 price'!$A$21:$A$27,0),MATCH(L$14,'W2. TIAM CO2 price'!$C$20:$N$20,0))</f>
        <v>759.22583700123562</v>
      </c>
      <c r="M53" s="84">
        <f>INDEX('W2. TIAM CO2 price'!$C$21:$N$27,MATCH($B53,'W2. TIAM CO2 price'!$A$21:$A$27,0),MATCH(M$14,'W2. TIAM CO2 price'!$C$20:$N$20,0))</f>
        <v>1236.6892252614728</v>
      </c>
      <c r="N53" s="84">
        <f>INDEX('W2. TIAM CO2 price'!$C$21:$N$27,MATCH($B53,'W2. TIAM CO2 price'!$A$21:$A$27,0),MATCH(N$14,'W2. TIAM CO2 price'!$C$20:$N$20,0))</f>
        <v>2014.4267728816033</v>
      </c>
      <c r="O53" s="84">
        <f>INDEX('W2. TIAM CO2 price'!$C$21:$N$27,MATCH($B53,'W2. TIAM CO2 price'!$A$21:$A$27,0),MATCH(O$14,'W2. TIAM CO2 price'!$C$20:$N$20,0))</f>
        <v>3281.2792852430284</v>
      </c>
      <c r="P53" s="508">
        <f>INDEX('W2. TIAM CO2 price'!$C$21:$N$27,MATCH($B53,'W2. TIAM CO2 price'!$A$21:$A$27,0),MATCH(P$14,'W2. TIAM CO2 price'!$C$20:$N$20,0))</f>
        <v>5344.8485355480461</v>
      </c>
      <c r="Q53" s="501">
        <f t="array" ref="Q53">IF($B$8="Global",INDEX('R24. Carbon price convergence'!$L$18:$T$690,MATCH(CONCATENATE("Global "&amp;$E53&amp;" "&amp;$B$7&amp;" "&amp;"All "&amp;$B$9&amp;" "&amp;$B$10),'R24. Carbon price convergence'!$A$18:$A$690,0),MATCH(Q$14,'R24. Carbon price convergence'!$L$17:$T$17,0)),INDEX('R24. Carbon price convergence'!$L$18:$T$690,MATCH(CONCATENATE($D53," ",$E53," ",$B$7," ",$B$8," ",$B$9," ",$B$10),'R24. Carbon price convergence'!$A$18:$A$690,0),MATCH(Q$14,'R24. Carbon price convergence'!$L$17:$T$17,0)))</f>
        <v>0.34920618027291611</v>
      </c>
      <c r="R53" s="502">
        <f t="array" ref="R53">IF($B$8="Global",INDEX('R24. Carbon price convergence'!$L$18:$T$690,MATCH(CONCATENATE("Global "&amp;$E53&amp;" "&amp;$B$7&amp;" "&amp;"All "&amp;$B$9&amp;" "&amp;$B$10),'R24. Carbon price convergence'!$A$18:$A$690,0),MATCH(R$14,'R24. Carbon price convergence'!$L$17:$T$17,0)),INDEX('R24. Carbon price convergence'!$L$18:$T$690,MATCH(CONCATENATE($D53," ",$E53," ",$B$7," ",$B$8," ",$B$9," ",$B$10),'R24. Carbon price convergence'!$A$18:$A$690,0),MATCH(R$14,'R24. Carbon price convergence'!$L$17:$T$17,0)))</f>
        <v>0.34920618027291611</v>
      </c>
      <c r="S53" s="502">
        <f t="array" ref="S53">IF($B$8="Global",INDEX('R24. Carbon price convergence'!$L$18:$T$690,MATCH(CONCATENATE("Global "&amp;$E53&amp;" "&amp;$B$7&amp;" "&amp;"All "&amp;$B$9&amp;" "&amp;$B$10),'R24. Carbon price convergence'!$A$18:$A$690,0),MATCH(S$14,'R24. Carbon price convergence'!$L$17:$T$17,0)),INDEX('R24. Carbon price convergence'!$L$18:$T$690,MATCH(CONCATENATE($D53," ",$E53," ",$B$7," ",$B$8," ",$B$9," ",$B$10),'R24. Carbon price convergence'!$A$18:$A$690,0),MATCH(S$14,'R24. Carbon price convergence'!$L$17:$T$17,0)))</f>
        <v>0.34920618027291611</v>
      </c>
      <c r="T53" s="503">
        <f t="array" ref="T53">IF($B$8="Global",INDEX('R24. Carbon price convergence'!$L$18:$T$690,MATCH(CONCATENATE("Global "&amp;$E53&amp;" "&amp;$B$7&amp;" "&amp;"All "&amp;$B$9&amp;" "&amp;$B$10),'R24. Carbon price convergence'!$A$18:$A$690,0),MATCH(T$14,'R24. Carbon price convergence'!$L$17:$T$17,0)),INDEX('R24. Carbon price convergence'!$L$18:$T$690,MATCH(CONCATENATE($D53," ",$E53," ",$B$7," ",$B$8," ",$B$9," ",$B$10),'R24. Carbon price convergence'!$A$18:$A$690,0),MATCH(T$14,'R24. Carbon price convergence'!$L$17:$T$17,0)))</f>
        <v>0.34920618027291611</v>
      </c>
      <c r="U53" s="507">
        <f t="shared" si="15"/>
        <v>0</v>
      </c>
      <c r="V53" s="84">
        <f t="shared" si="16"/>
        <v>14.432998250348319</v>
      </c>
      <c r="W53" s="84">
        <f t="shared" si="17"/>
        <v>61.348382782394573</v>
      </c>
      <c r="X53" s="84">
        <f t="shared" si="18"/>
        <v>99.926677420537402</v>
      </c>
      <c r="Y53" s="508">
        <f t="shared" si="19"/>
        <v>162.76665407092335</v>
      </c>
    </row>
    <row r="54" spans="1:25" x14ac:dyDescent="0.3">
      <c r="A54" s="486" t="s">
        <v>78</v>
      </c>
      <c r="B54" s="39" t="s">
        <v>63</v>
      </c>
      <c r="C54" s="39" t="s">
        <v>79</v>
      </c>
      <c r="D54" s="39" t="s">
        <v>80</v>
      </c>
      <c r="E54" s="487" t="s">
        <v>90</v>
      </c>
      <c r="F54" s="507">
        <f>INDEX('W2. TIAM CO2 price'!$C$21:$N$27,MATCH($B54,'W2. TIAM CO2 price'!$A$21:$A$27,0),MATCH(F$14,'W2. TIAM CO2 price'!$C$20:$N$20,0))</f>
        <v>0</v>
      </c>
      <c r="G54" s="84">
        <f>INDEX('W2. TIAM CO2 price'!$C$21:$N$27,MATCH($B54,'W2. TIAM CO2 price'!$A$21:$A$27,0),MATCH(G$14,'W2. TIAM CO2 price'!$C$20:$N$20,0))</f>
        <v>0</v>
      </c>
      <c r="H54" s="84">
        <f>INDEX('W2. TIAM CO2 price'!$C$21:$N$27,MATCH($B54,'W2. TIAM CO2 price'!$A$21:$A$27,0),MATCH(H$14,'W2. TIAM CO2 price'!$C$20:$N$20,0))</f>
        <v>41.330878620385405</v>
      </c>
      <c r="I54" s="84">
        <f>INDEX('W2. TIAM CO2 price'!$C$21:$N$27,MATCH($B54,'W2. TIAM CO2 price'!$A$21:$A$27,0),MATCH(I$14,'W2. TIAM CO2 price'!$C$20:$N$20,0))</f>
        <v>175.67954477337369</v>
      </c>
      <c r="J54" s="84">
        <f>INDEX('W2. TIAM CO2 price'!$C$21:$N$27,MATCH($B54,'W2. TIAM CO2 price'!$A$21:$A$27,0),MATCH(J$14,'W2. TIAM CO2 price'!$C$20:$N$20,0))</f>
        <v>286.15380558969895</v>
      </c>
      <c r="K54" s="84">
        <f>INDEX('W2. TIAM CO2 price'!$C$21:$N$27,MATCH($B54,'W2. TIAM CO2 price'!$A$21:$A$27,0),MATCH(K$14,'W2. TIAM CO2 price'!$C$20:$N$20,0))</f>
        <v>466.10473486957153</v>
      </c>
      <c r="L54" s="84">
        <f>INDEX('W2. TIAM CO2 price'!$C$21:$N$27,MATCH($B54,'W2. TIAM CO2 price'!$A$21:$A$27,0),MATCH(L$14,'W2. TIAM CO2 price'!$C$20:$N$20,0))</f>
        <v>759.22583700123562</v>
      </c>
      <c r="M54" s="84">
        <f>INDEX('W2. TIAM CO2 price'!$C$21:$N$27,MATCH($B54,'W2. TIAM CO2 price'!$A$21:$A$27,0),MATCH(M$14,'W2. TIAM CO2 price'!$C$20:$N$20,0))</f>
        <v>1236.6892252614728</v>
      </c>
      <c r="N54" s="84">
        <f>INDEX('W2. TIAM CO2 price'!$C$21:$N$27,MATCH($B54,'W2. TIAM CO2 price'!$A$21:$A$27,0),MATCH(N$14,'W2. TIAM CO2 price'!$C$20:$N$20,0))</f>
        <v>2014.4267728816033</v>
      </c>
      <c r="O54" s="84">
        <f>INDEX('W2. TIAM CO2 price'!$C$21:$N$27,MATCH($B54,'W2. TIAM CO2 price'!$A$21:$A$27,0),MATCH(O$14,'W2. TIAM CO2 price'!$C$20:$N$20,0))</f>
        <v>3281.2792852430284</v>
      </c>
      <c r="P54" s="508">
        <f>INDEX('W2. TIAM CO2 price'!$C$21:$N$27,MATCH($B54,'W2. TIAM CO2 price'!$A$21:$A$27,0),MATCH(P$14,'W2. TIAM CO2 price'!$C$20:$N$20,0))</f>
        <v>5344.8485355480461</v>
      </c>
      <c r="Q54" s="501">
        <f t="array" ref="Q54">IF($B$8="Global",INDEX('R24. Carbon price convergence'!$L$18:$T$690,MATCH(CONCATENATE("Global "&amp;$E54&amp;" "&amp;$B$7&amp;" "&amp;"All "&amp;$B$9&amp;" "&amp;$B$10),'R24. Carbon price convergence'!$A$18:$A$690,0),MATCH(Q$14,'R24. Carbon price convergence'!$L$17:$T$17,0)),INDEX('R24. Carbon price convergence'!$L$18:$T$690,MATCH(CONCATENATE($D54," ",$E54," ",$B$7," ",$B$8," ",$B$9," ",$B$10),'R24. Carbon price convergence'!$A$18:$A$690,0),MATCH(Q$14,'R24. Carbon price convergence'!$L$17:$T$17,0)))</f>
        <v>0.34920618027291611</v>
      </c>
      <c r="R54" s="502">
        <f t="array" ref="R54">IF($B$8="Global",INDEX('R24. Carbon price convergence'!$L$18:$T$690,MATCH(CONCATENATE("Global "&amp;$E54&amp;" "&amp;$B$7&amp;" "&amp;"All "&amp;$B$9&amp;" "&amp;$B$10),'R24. Carbon price convergence'!$A$18:$A$690,0),MATCH(R$14,'R24. Carbon price convergence'!$L$17:$T$17,0)),INDEX('R24. Carbon price convergence'!$L$18:$T$690,MATCH(CONCATENATE($D54," ",$E54," ",$B$7," ",$B$8," ",$B$9," ",$B$10),'R24. Carbon price convergence'!$A$18:$A$690,0),MATCH(R$14,'R24. Carbon price convergence'!$L$17:$T$17,0)))</f>
        <v>0.34920618027291611</v>
      </c>
      <c r="S54" s="502">
        <f t="array" ref="S54">IF($B$8="Global",INDEX('R24. Carbon price convergence'!$L$18:$T$690,MATCH(CONCATENATE("Global "&amp;$E54&amp;" "&amp;$B$7&amp;" "&amp;"All "&amp;$B$9&amp;" "&amp;$B$10),'R24. Carbon price convergence'!$A$18:$A$690,0),MATCH(S$14,'R24. Carbon price convergence'!$L$17:$T$17,0)),INDEX('R24. Carbon price convergence'!$L$18:$T$690,MATCH(CONCATENATE($D54," ",$E54," ",$B$7," ",$B$8," ",$B$9," ",$B$10),'R24. Carbon price convergence'!$A$18:$A$690,0),MATCH(S$14,'R24. Carbon price convergence'!$L$17:$T$17,0)))</f>
        <v>0.34920618027291611</v>
      </c>
      <c r="T54" s="503">
        <f t="array" ref="T54">IF($B$8="Global",INDEX('R24. Carbon price convergence'!$L$18:$T$690,MATCH(CONCATENATE("Global "&amp;$E54&amp;" "&amp;$B$7&amp;" "&amp;"All "&amp;$B$9&amp;" "&amp;$B$10),'R24. Carbon price convergence'!$A$18:$A$690,0),MATCH(T$14,'R24. Carbon price convergence'!$L$17:$T$17,0)),INDEX('R24. Carbon price convergence'!$L$18:$T$690,MATCH(CONCATENATE($D54," ",$E54," ",$B$7," ",$B$8," ",$B$9," ",$B$10),'R24. Carbon price convergence'!$A$18:$A$690,0),MATCH(T$14,'R24. Carbon price convergence'!$L$17:$T$17,0)))</f>
        <v>0.34920618027291611</v>
      </c>
      <c r="U54" s="507">
        <f t="shared" si="15"/>
        <v>0</v>
      </c>
      <c r="V54" s="84">
        <f t="shared" si="16"/>
        <v>14.432998250348319</v>
      </c>
      <c r="W54" s="84">
        <f t="shared" si="17"/>
        <v>61.348382782394573</v>
      </c>
      <c r="X54" s="84">
        <f t="shared" si="18"/>
        <v>99.926677420537402</v>
      </c>
      <c r="Y54" s="508">
        <f t="shared" si="19"/>
        <v>162.76665407092335</v>
      </c>
    </row>
    <row r="55" spans="1:25" x14ac:dyDescent="0.3">
      <c r="A55" s="486" t="s">
        <v>78</v>
      </c>
      <c r="B55" s="39" t="s">
        <v>63</v>
      </c>
      <c r="C55" s="39" t="s">
        <v>79</v>
      </c>
      <c r="D55" s="39" t="s">
        <v>80</v>
      </c>
      <c r="E55" s="487" t="s">
        <v>93</v>
      </c>
      <c r="F55" s="507">
        <f>INDEX('W2. TIAM CO2 price'!$C$21:$N$27,MATCH($B55,'W2. TIAM CO2 price'!$A$21:$A$27,0),MATCH(F$14,'W2. TIAM CO2 price'!$C$20:$N$20,0))</f>
        <v>0</v>
      </c>
      <c r="G55" s="84">
        <f>INDEX('W2. TIAM CO2 price'!$C$21:$N$27,MATCH($B55,'W2. TIAM CO2 price'!$A$21:$A$27,0),MATCH(G$14,'W2. TIAM CO2 price'!$C$20:$N$20,0))</f>
        <v>0</v>
      </c>
      <c r="H55" s="84">
        <f>INDEX('W2. TIAM CO2 price'!$C$21:$N$27,MATCH($B55,'W2. TIAM CO2 price'!$A$21:$A$27,0),MATCH(H$14,'W2. TIAM CO2 price'!$C$20:$N$20,0))</f>
        <v>41.330878620385405</v>
      </c>
      <c r="I55" s="84">
        <f>INDEX('W2. TIAM CO2 price'!$C$21:$N$27,MATCH($B55,'W2. TIAM CO2 price'!$A$21:$A$27,0),MATCH(I$14,'W2. TIAM CO2 price'!$C$20:$N$20,0))</f>
        <v>175.67954477337369</v>
      </c>
      <c r="J55" s="84">
        <f>INDEX('W2. TIAM CO2 price'!$C$21:$N$27,MATCH($B55,'W2. TIAM CO2 price'!$A$21:$A$27,0),MATCH(J$14,'W2. TIAM CO2 price'!$C$20:$N$20,0))</f>
        <v>286.15380558969895</v>
      </c>
      <c r="K55" s="84">
        <f>INDEX('W2. TIAM CO2 price'!$C$21:$N$27,MATCH($B55,'W2. TIAM CO2 price'!$A$21:$A$27,0),MATCH(K$14,'W2. TIAM CO2 price'!$C$20:$N$20,0))</f>
        <v>466.10473486957153</v>
      </c>
      <c r="L55" s="84">
        <f>INDEX('W2. TIAM CO2 price'!$C$21:$N$27,MATCH($B55,'W2. TIAM CO2 price'!$A$21:$A$27,0),MATCH(L$14,'W2. TIAM CO2 price'!$C$20:$N$20,0))</f>
        <v>759.22583700123562</v>
      </c>
      <c r="M55" s="84">
        <f>INDEX('W2. TIAM CO2 price'!$C$21:$N$27,MATCH($B55,'W2. TIAM CO2 price'!$A$21:$A$27,0),MATCH(M$14,'W2. TIAM CO2 price'!$C$20:$N$20,0))</f>
        <v>1236.6892252614728</v>
      </c>
      <c r="N55" s="84">
        <f>INDEX('W2. TIAM CO2 price'!$C$21:$N$27,MATCH($B55,'W2. TIAM CO2 price'!$A$21:$A$27,0),MATCH(N$14,'W2. TIAM CO2 price'!$C$20:$N$20,0))</f>
        <v>2014.4267728816033</v>
      </c>
      <c r="O55" s="84">
        <f>INDEX('W2. TIAM CO2 price'!$C$21:$N$27,MATCH($B55,'W2. TIAM CO2 price'!$A$21:$A$27,0),MATCH(O$14,'W2. TIAM CO2 price'!$C$20:$N$20,0))</f>
        <v>3281.2792852430284</v>
      </c>
      <c r="P55" s="508">
        <f>INDEX('W2. TIAM CO2 price'!$C$21:$N$27,MATCH($B55,'W2. TIAM CO2 price'!$A$21:$A$27,0),MATCH(P$14,'W2. TIAM CO2 price'!$C$20:$N$20,0))</f>
        <v>5344.8485355480461</v>
      </c>
      <c r="Q55" s="501">
        <f t="array" ref="Q55">IF($B$8="Global",INDEX('R24. Carbon price convergence'!$L$18:$T$690,MATCH(CONCATENATE("Global "&amp;$E55&amp;" "&amp;$B$7&amp;" "&amp;"All "&amp;$B$9&amp;" "&amp;$B$10),'R24. Carbon price convergence'!$A$18:$A$690,0),MATCH(Q$14,'R24. Carbon price convergence'!$L$17:$T$17,0)),INDEX('R24. Carbon price convergence'!$L$18:$T$690,MATCH(CONCATENATE($D55," ",$E55," ",$B$7," ",$B$8," ",$B$9," ",$B$10),'R24. Carbon price convergence'!$A$18:$A$690,0),MATCH(Q$14,'R24. Carbon price convergence'!$L$17:$T$17,0)))</f>
        <v>0.34920618027291611</v>
      </c>
      <c r="R55" s="502">
        <f t="array" ref="R55">IF($B$8="Global",INDEX('R24. Carbon price convergence'!$L$18:$T$690,MATCH(CONCATENATE("Global "&amp;$E55&amp;" "&amp;$B$7&amp;" "&amp;"All "&amp;$B$9&amp;" "&amp;$B$10),'R24. Carbon price convergence'!$A$18:$A$690,0),MATCH(R$14,'R24. Carbon price convergence'!$L$17:$T$17,0)),INDEX('R24. Carbon price convergence'!$L$18:$T$690,MATCH(CONCATENATE($D55," ",$E55," ",$B$7," ",$B$8," ",$B$9," ",$B$10),'R24. Carbon price convergence'!$A$18:$A$690,0),MATCH(R$14,'R24. Carbon price convergence'!$L$17:$T$17,0)))</f>
        <v>0.34920618027291611</v>
      </c>
      <c r="S55" s="502">
        <f t="array" ref="S55">IF($B$8="Global",INDEX('R24. Carbon price convergence'!$L$18:$T$690,MATCH(CONCATENATE("Global "&amp;$E55&amp;" "&amp;$B$7&amp;" "&amp;"All "&amp;$B$9&amp;" "&amp;$B$10),'R24. Carbon price convergence'!$A$18:$A$690,0),MATCH(S$14,'R24. Carbon price convergence'!$L$17:$T$17,0)),INDEX('R24. Carbon price convergence'!$L$18:$T$690,MATCH(CONCATENATE($D55," ",$E55," ",$B$7," ",$B$8," ",$B$9," ",$B$10),'R24. Carbon price convergence'!$A$18:$A$690,0),MATCH(S$14,'R24. Carbon price convergence'!$L$17:$T$17,0)))</f>
        <v>0.34920618027291611</v>
      </c>
      <c r="T55" s="503">
        <f t="array" ref="T55">IF($B$8="Global",INDEX('R24. Carbon price convergence'!$L$18:$T$690,MATCH(CONCATENATE("Global "&amp;$E55&amp;" "&amp;$B$7&amp;" "&amp;"All "&amp;$B$9&amp;" "&amp;$B$10),'R24. Carbon price convergence'!$A$18:$A$690,0),MATCH(T$14,'R24. Carbon price convergence'!$L$17:$T$17,0)),INDEX('R24. Carbon price convergence'!$L$18:$T$690,MATCH(CONCATENATE($D55," ",$E55," ",$B$7," ",$B$8," ",$B$9," ",$B$10),'R24. Carbon price convergence'!$A$18:$A$690,0),MATCH(T$14,'R24. Carbon price convergence'!$L$17:$T$17,0)))</f>
        <v>0.34920618027291611</v>
      </c>
      <c r="U55" s="507">
        <f t="shared" si="15"/>
        <v>0</v>
      </c>
      <c r="V55" s="84">
        <f t="shared" si="16"/>
        <v>14.432998250348319</v>
      </c>
      <c r="W55" s="84">
        <f t="shared" si="17"/>
        <v>61.348382782394573</v>
      </c>
      <c r="X55" s="84">
        <f t="shared" si="18"/>
        <v>99.926677420537402</v>
      </c>
      <c r="Y55" s="508">
        <f t="shared" si="19"/>
        <v>162.76665407092335</v>
      </c>
    </row>
    <row r="56" spans="1:25" x14ac:dyDescent="0.3">
      <c r="A56" s="486" t="s">
        <v>78</v>
      </c>
      <c r="B56" s="39" t="s">
        <v>63</v>
      </c>
      <c r="C56" s="39" t="s">
        <v>79</v>
      </c>
      <c r="D56" s="39" t="s">
        <v>80</v>
      </c>
      <c r="E56" s="487" t="s">
        <v>95</v>
      </c>
      <c r="F56" s="507">
        <f>INDEX('W2. TIAM CO2 price'!$C$21:$N$27,MATCH($B56,'W2. TIAM CO2 price'!$A$21:$A$27,0),MATCH(F$14,'W2. TIAM CO2 price'!$C$20:$N$20,0))</f>
        <v>0</v>
      </c>
      <c r="G56" s="84">
        <f>INDEX('W2. TIAM CO2 price'!$C$21:$N$27,MATCH($B56,'W2. TIAM CO2 price'!$A$21:$A$27,0),MATCH(G$14,'W2. TIAM CO2 price'!$C$20:$N$20,0))</f>
        <v>0</v>
      </c>
      <c r="H56" s="84">
        <f>INDEX('W2. TIAM CO2 price'!$C$21:$N$27,MATCH($B56,'W2. TIAM CO2 price'!$A$21:$A$27,0),MATCH(H$14,'W2. TIAM CO2 price'!$C$20:$N$20,0))</f>
        <v>41.330878620385405</v>
      </c>
      <c r="I56" s="84">
        <f>INDEX('W2. TIAM CO2 price'!$C$21:$N$27,MATCH($B56,'W2. TIAM CO2 price'!$A$21:$A$27,0),MATCH(I$14,'W2. TIAM CO2 price'!$C$20:$N$20,0))</f>
        <v>175.67954477337369</v>
      </c>
      <c r="J56" s="84">
        <f>INDEX('W2. TIAM CO2 price'!$C$21:$N$27,MATCH($B56,'W2. TIAM CO2 price'!$A$21:$A$27,0),MATCH(J$14,'W2. TIAM CO2 price'!$C$20:$N$20,0))</f>
        <v>286.15380558969895</v>
      </c>
      <c r="K56" s="84">
        <f>INDEX('W2. TIAM CO2 price'!$C$21:$N$27,MATCH($B56,'W2. TIAM CO2 price'!$A$21:$A$27,0),MATCH(K$14,'W2. TIAM CO2 price'!$C$20:$N$20,0))</f>
        <v>466.10473486957153</v>
      </c>
      <c r="L56" s="84">
        <f>INDEX('W2. TIAM CO2 price'!$C$21:$N$27,MATCH($B56,'W2. TIAM CO2 price'!$A$21:$A$27,0),MATCH(L$14,'W2. TIAM CO2 price'!$C$20:$N$20,0))</f>
        <v>759.22583700123562</v>
      </c>
      <c r="M56" s="84">
        <f>INDEX('W2. TIAM CO2 price'!$C$21:$N$27,MATCH($B56,'W2. TIAM CO2 price'!$A$21:$A$27,0),MATCH(M$14,'W2. TIAM CO2 price'!$C$20:$N$20,0))</f>
        <v>1236.6892252614728</v>
      </c>
      <c r="N56" s="84">
        <f>INDEX('W2. TIAM CO2 price'!$C$21:$N$27,MATCH($B56,'W2. TIAM CO2 price'!$A$21:$A$27,0),MATCH(N$14,'W2. TIAM CO2 price'!$C$20:$N$20,0))</f>
        <v>2014.4267728816033</v>
      </c>
      <c r="O56" s="84">
        <f>INDEX('W2. TIAM CO2 price'!$C$21:$N$27,MATCH($B56,'W2. TIAM CO2 price'!$A$21:$A$27,0),MATCH(O$14,'W2. TIAM CO2 price'!$C$20:$N$20,0))</f>
        <v>3281.2792852430284</v>
      </c>
      <c r="P56" s="508">
        <f>INDEX('W2. TIAM CO2 price'!$C$21:$N$27,MATCH($B56,'W2. TIAM CO2 price'!$A$21:$A$27,0),MATCH(P$14,'W2. TIAM CO2 price'!$C$20:$N$20,0))</f>
        <v>5344.8485355480461</v>
      </c>
      <c r="Q56" s="501">
        <f t="array" ref="Q56">IF($B$8="Global",INDEX('R24. Carbon price convergence'!$L$18:$T$690,MATCH(CONCATENATE("Global "&amp;$E56&amp;" "&amp;$B$7&amp;" "&amp;"All "&amp;$B$9&amp;" "&amp;$B$10),'R24. Carbon price convergence'!$A$18:$A$690,0),MATCH(Q$14,'R24. Carbon price convergence'!$L$17:$T$17,0)),INDEX('R24. Carbon price convergence'!$L$18:$T$690,MATCH(CONCATENATE($D56," ",$E56," ",$B$7," ",$B$8," ",$B$9," ",$B$10),'R24. Carbon price convergence'!$A$18:$A$690,0),MATCH(Q$14,'R24. Carbon price convergence'!$L$17:$T$17,0)))</f>
        <v>3.9642143336660212</v>
      </c>
      <c r="R56" s="502">
        <f t="array" ref="R56">IF($B$8="Global",INDEX('R24. Carbon price convergence'!$L$18:$T$690,MATCH(CONCATENATE("Global "&amp;$E56&amp;" "&amp;$B$7&amp;" "&amp;"All "&amp;$B$9&amp;" "&amp;$B$10),'R24. Carbon price convergence'!$A$18:$A$690,0),MATCH(R$14,'R24. Carbon price convergence'!$L$17:$T$17,0)),INDEX('R24. Carbon price convergence'!$L$18:$T$690,MATCH(CONCATENATE($D56," ",$E56," ",$B$7," ",$B$8," ",$B$9," ",$B$10),'R24. Carbon price convergence'!$A$18:$A$690,0),MATCH(R$14,'R24. Carbon price convergence'!$L$17:$T$17,0)))</f>
        <v>3.9642143336660212</v>
      </c>
      <c r="S56" s="502">
        <f t="array" ref="S56">IF($B$8="Global",INDEX('R24. Carbon price convergence'!$L$18:$T$690,MATCH(CONCATENATE("Global "&amp;$E56&amp;" "&amp;$B$7&amp;" "&amp;"All "&amp;$B$9&amp;" "&amp;$B$10),'R24. Carbon price convergence'!$A$18:$A$690,0),MATCH(S$14,'R24. Carbon price convergence'!$L$17:$T$17,0)),INDEX('R24. Carbon price convergence'!$L$18:$T$690,MATCH(CONCATENATE($D56," ",$E56," ",$B$7," ",$B$8," ",$B$9," ",$B$10),'R24. Carbon price convergence'!$A$18:$A$690,0),MATCH(S$14,'R24. Carbon price convergence'!$L$17:$T$17,0)))</f>
        <v>3.9642143336660212</v>
      </c>
      <c r="T56" s="503">
        <f t="array" ref="T56">IF($B$8="Global",INDEX('R24. Carbon price convergence'!$L$18:$T$690,MATCH(CONCATENATE("Global "&amp;$E56&amp;" "&amp;$B$7&amp;" "&amp;"All "&amp;$B$9&amp;" "&amp;$B$10),'R24. Carbon price convergence'!$A$18:$A$690,0),MATCH(T$14,'R24. Carbon price convergence'!$L$17:$T$17,0)),INDEX('R24. Carbon price convergence'!$L$18:$T$690,MATCH(CONCATENATE($D56," ",$E56," ",$B$7," ",$B$8," ",$B$9," ",$B$10),'R24. Carbon price convergence'!$A$18:$A$690,0),MATCH(T$14,'R24. Carbon price convergence'!$L$17:$T$17,0)))</f>
        <v>3.9642143336660212</v>
      </c>
      <c r="U56" s="507">
        <f t="shared" si="15"/>
        <v>0</v>
      </c>
      <c r="V56" s="84">
        <f t="shared" si="16"/>
        <v>163.84446144994234</v>
      </c>
      <c r="W56" s="84">
        <f t="shared" si="17"/>
        <v>696.43136952252951</v>
      </c>
      <c r="X56" s="84">
        <f t="shared" si="18"/>
        <v>1134.3750177517645</v>
      </c>
      <c r="Y56" s="508">
        <f t="shared" si="19"/>
        <v>1847.7390709595559</v>
      </c>
    </row>
    <row r="57" spans="1:25" x14ac:dyDescent="0.3">
      <c r="A57" s="486" t="s">
        <v>78</v>
      </c>
      <c r="B57" s="39" t="s">
        <v>63</v>
      </c>
      <c r="C57" s="39" t="s">
        <v>96</v>
      </c>
      <c r="D57" s="39" t="s">
        <v>97</v>
      </c>
      <c r="E57" s="487" t="s">
        <v>81</v>
      </c>
      <c r="F57" s="507">
        <f>INDEX('W2. TIAM CO2 price'!$C$21:$N$27,MATCH($B57,'W2. TIAM CO2 price'!$A$21:$A$27,0),MATCH(F$14,'W2. TIAM CO2 price'!$C$20:$N$20,0))</f>
        <v>0</v>
      </c>
      <c r="G57" s="84">
        <f>INDEX('W2. TIAM CO2 price'!$C$21:$N$27,MATCH($B57,'W2. TIAM CO2 price'!$A$21:$A$27,0),MATCH(G$14,'W2. TIAM CO2 price'!$C$20:$N$20,0))</f>
        <v>0</v>
      </c>
      <c r="H57" s="84">
        <f>INDEX('W2. TIAM CO2 price'!$C$21:$N$27,MATCH($B57,'W2. TIAM CO2 price'!$A$21:$A$27,0),MATCH(H$14,'W2. TIAM CO2 price'!$C$20:$N$20,0))</f>
        <v>41.330878620385405</v>
      </c>
      <c r="I57" s="84">
        <f>INDEX('W2. TIAM CO2 price'!$C$21:$N$27,MATCH($B57,'W2. TIAM CO2 price'!$A$21:$A$27,0),MATCH(I$14,'W2. TIAM CO2 price'!$C$20:$N$20,0))</f>
        <v>175.67954477337369</v>
      </c>
      <c r="J57" s="84">
        <f>INDEX('W2. TIAM CO2 price'!$C$21:$N$27,MATCH($B57,'W2. TIAM CO2 price'!$A$21:$A$27,0),MATCH(J$14,'W2. TIAM CO2 price'!$C$20:$N$20,0))</f>
        <v>286.15380558969895</v>
      </c>
      <c r="K57" s="84">
        <f>INDEX('W2. TIAM CO2 price'!$C$21:$N$27,MATCH($B57,'W2. TIAM CO2 price'!$A$21:$A$27,0),MATCH(K$14,'W2. TIAM CO2 price'!$C$20:$N$20,0))</f>
        <v>466.10473486957153</v>
      </c>
      <c r="L57" s="84">
        <f>INDEX('W2. TIAM CO2 price'!$C$21:$N$27,MATCH($B57,'W2. TIAM CO2 price'!$A$21:$A$27,0),MATCH(L$14,'W2. TIAM CO2 price'!$C$20:$N$20,0))</f>
        <v>759.22583700123562</v>
      </c>
      <c r="M57" s="84">
        <f>INDEX('W2. TIAM CO2 price'!$C$21:$N$27,MATCH($B57,'W2. TIAM CO2 price'!$A$21:$A$27,0),MATCH(M$14,'W2. TIAM CO2 price'!$C$20:$N$20,0))</f>
        <v>1236.6892252614728</v>
      </c>
      <c r="N57" s="84">
        <f>INDEX('W2. TIAM CO2 price'!$C$21:$N$27,MATCH($B57,'W2. TIAM CO2 price'!$A$21:$A$27,0),MATCH(N$14,'W2. TIAM CO2 price'!$C$20:$N$20,0))</f>
        <v>2014.4267728816033</v>
      </c>
      <c r="O57" s="84">
        <f>INDEX('W2. TIAM CO2 price'!$C$21:$N$27,MATCH($B57,'W2. TIAM CO2 price'!$A$21:$A$27,0),MATCH(O$14,'W2. TIAM CO2 price'!$C$20:$N$20,0))</f>
        <v>3281.2792852430284</v>
      </c>
      <c r="P57" s="508">
        <f>INDEX('W2. TIAM CO2 price'!$C$21:$N$27,MATCH($B57,'W2. TIAM CO2 price'!$A$21:$A$27,0),MATCH(P$14,'W2. TIAM CO2 price'!$C$20:$N$20,0))</f>
        <v>5344.8485355480461</v>
      </c>
      <c r="Q57" s="501">
        <f t="array" ref="Q57">IF($B$8="Global",INDEX('R24. Carbon price convergence'!$L$18:$T$690,MATCH(CONCATENATE("Global "&amp;$E57&amp;" "&amp;$B$7&amp;" "&amp;"All "&amp;$B$9&amp;" "&amp;$B$10),'R24. Carbon price convergence'!$A$18:$A$690,0),MATCH(Q$14,'R24. Carbon price convergence'!$L$17:$T$17,0)),INDEX('R24. Carbon price convergence'!$L$18:$T$690,MATCH(CONCATENATE($D57," ",$E57," ",$B$7," ",$B$8," ",$B$9," ",$B$10),'R24. Carbon price convergence'!$A$18:$A$690,0),MATCH(Q$14,'R24. Carbon price convergence'!$L$17:$T$17,0)))</f>
        <v>0.34920618027291611</v>
      </c>
      <c r="R57" s="502">
        <f t="array" ref="R57">IF($B$8="Global",INDEX('R24. Carbon price convergence'!$L$18:$T$690,MATCH(CONCATENATE("Global "&amp;$E57&amp;" "&amp;$B$7&amp;" "&amp;"All "&amp;$B$9&amp;" "&amp;$B$10),'R24. Carbon price convergence'!$A$18:$A$690,0),MATCH(R$14,'R24. Carbon price convergence'!$L$17:$T$17,0)),INDEX('R24. Carbon price convergence'!$L$18:$T$690,MATCH(CONCATENATE($D57," ",$E57," ",$B$7," ",$B$8," ",$B$9," ",$B$10),'R24. Carbon price convergence'!$A$18:$A$690,0),MATCH(R$14,'R24. Carbon price convergence'!$L$17:$T$17,0)))</f>
        <v>0.34920618027291611</v>
      </c>
      <c r="S57" s="502">
        <f t="array" ref="S57">IF($B$8="Global",INDEX('R24. Carbon price convergence'!$L$18:$T$690,MATCH(CONCATENATE("Global "&amp;$E57&amp;" "&amp;$B$7&amp;" "&amp;"All "&amp;$B$9&amp;" "&amp;$B$10),'R24. Carbon price convergence'!$A$18:$A$690,0),MATCH(S$14,'R24. Carbon price convergence'!$L$17:$T$17,0)),INDEX('R24. Carbon price convergence'!$L$18:$T$690,MATCH(CONCATENATE($D57," ",$E57," ",$B$7," ",$B$8," ",$B$9," ",$B$10),'R24. Carbon price convergence'!$A$18:$A$690,0),MATCH(S$14,'R24. Carbon price convergence'!$L$17:$T$17,0)))</f>
        <v>0.34920618027291611</v>
      </c>
      <c r="T57" s="503">
        <f t="array" ref="T57">IF($B$8="Global",INDEX('R24. Carbon price convergence'!$L$18:$T$690,MATCH(CONCATENATE("Global "&amp;$E57&amp;" "&amp;$B$7&amp;" "&amp;"All "&amp;$B$9&amp;" "&amp;$B$10),'R24. Carbon price convergence'!$A$18:$A$690,0),MATCH(T$14,'R24. Carbon price convergence'!$L$17:$T$17,0)),INDEX('R24. Carbon price convergence'!$L$18:$T$690,MATCH(CONCATENATE($D57," ",$E57," ",$B$7," ",$B$8," ",$B$9," ",$B$10),'R24. Carbon price convergence'!$A$18:$A$690,0),MATCH(T$14,'R24. Carbon price convergence'!$L$17:$T$17,0)))</f>
        <v>0.34920618027291611</v>
      </c>
      <c r="U57" s="507">
        <f t="shared" si="6"/>
        <v>0</v>
      </c>
      <c r="V57" s="84">
        <f t="shared" si="7"/>
        <v>14.432998250348319</v>
      </c>
      <c r="W57" s="84">
        <f t="shared" si="8"/>
        <v>61.348382782394573</v>
      </c>
      <c r="X57" s="84">
        <f t="shared" si="9"/>
        <v>99.926677420537402</v>
      </c>
      <c r="Y57" s="508">
        <f t="shared" si="10"/>
        <v>162.76665407092335</v>
      </c>
    </row>
    <row r="58" spans="1:25" x14ac:dyDescent="0.3">
      <c r="A58" s="486" t="s">
        <v>78</v>
      </c>
      <c r="B58" s="39" t="s">
        <v>63</v>
      </c>
      <c r="C58" s="39" t="s">
        <v>96</v>
      </c>
      <c r="D58" s="39" t="s">
        <v>97</v>
      </c>
      <c r="E58" s="487" t="s">
        <v>84</v>
      </c>
      <c r="F58" s="507">
        <f>INDEX('W2. TIAM CO2 price'!$C$21:$N$27,MATCH($B58,'W2. TIAM CO2 price'!$A$21:$A$27,0),MATCH(F$14,'W2. TIAM CO2 price'!$C$20:$N$20,0))</f>
        <v>0</v>
      </c>
      <c r="G58" s="84">
        <f>INDEX('W2. TIAM CO2 price'!$C$21:$N$27,MATCH($B58,'W2. TIAM CO2 price'!$A$21:$A$27,0),MATCH(G$14,'W2. TIAM CO2 price'!$C$20:$N$20,0))</f>
        <v>0</v>
      </c>
      <c r="H58" s="84">
        <f>INDEX('W2. TIAM CO2 price'!$C$21:$N$27,MATCH($B58,'W2. TIAM CO2 price'!$A$21:$A$27,0),MATCH(H$14,'W2. TIAM CO2 price'!$C$20:$N$20,0))</f>
        <v>41.330878620385405</v>
      </c>
      <c r="I58" s="84">
        <f>INDEX('W2. TIAM CO2 price'!$C$21:$N$27,MATCH($B58,'W2. TIAM CO2 price'!$A$21:$A$27,0),MATCH(I$14,'W2. TIAM CO2 price'!$C$20:$N$20,0))</f>
        <v>175.67954477337369</v>
      </c>
      <c r="J58" s="84">
        <f>INDEX('W2. TIAM CO2 price'!$C$21:$N$27,MATCH($B58,'W2. TIAM CO2 price'!$A$21:$A$27,0),MATCH(J$14,'W2. TIAM CO2 price'!$C$20:$N$20,0))</f>
        <v>286.15380558969895</v>
      </c>
      <c r="K58" s="84">
        <f>INDEX('W2. TIAM CO2 price'!$C$21:$N$27,MATCH($B58,'W2. TIAM CO2 price'!$A$21:$A$27,0),MATCH(K$14,'W2. TIAM CO2 price'!$C$20:$N$20,0))</f>
        <v>466.10473486957153</v>
      </c>
      <c r="L58" s="84">
        <f>INDEX('W2. TIAM CO2 price'!$C$21:$N$27,MATCH($B58,'W2. TIAM CO2 price'!$A$21:$A$27,0),MATCH(L$14,'W2. TIAM CO2 price'!$C$20:$N$20,0))</f>
        <v>759.22583700123562</v>
      </c>
      <c r="M58" s="84">
        <f>INDEX('W2. TIAM CO2 price'!$C$21:$N$27,MATCH($B58,'W2. TIAM CO2 price'!$A$21:$A$27,0),MATCH(M$14,'W2. TIAM CO2 price'!$C$20:$N$20,0))</f>
        <v>1236.6892252614728</v>
      </c>
      <c r="N58" s="84">
        <f>INDEX('W2. TIAM CO2 price'!$C$21:$N$27,MATCH($B58,'W2. TIAM CO2 price'!$A$21:$A$27,0),MATCH(N$14,'W2. TIAM CO2 price'!$C$20:$N$20,0))</f>
        <v>2014.4267728816033</v>
      </c>
      <c r="O58" s="84">
        <f>INDEX('W2. TIAM CO2 price'!$C$21:$N$27,MATCH($B58,'W2. TIAM CO2 price'!$A$21:$A$27,0),MATCH(O$14,'W2. TIAM CO2 price'!$C$20:$N$20,0))</f>
        <v>3281.2792852430284</v>
      </c>
      <c r="P58" s="508">
        <f>INDEX('W2. TIAM CO2 price'!$C$21:$N$27,MATCH($B58,'W2. TIAM CO2 price'!$A$21:$A$27,0),MATCH(P$14,'W2. TIAM CO2 price'!$C$20:$N$20,0))</f>
        <v>5344.8485355480461</v>
      </c>
      <c r="Q58" s="501">
        <f t="array" ref="Q58">IF($B$8="Global",INDEX('R24. Carbon price convergence'!$L$18:$T$690,MATCH(CONCATENATE("Global "&amp;$E58&amp;" "&amp;$B$7&amp;" "&amp;"All "&amp;$B$9&amp;" "&amp;$B$10),'R24. Carbon price convergence'!$A$18:$A$690,0),MATCH(Q$14,'R24. Carbon price convergence'!$L$17:$T$17,0)),INDEX('R24. Carbon price convergence'!$L$18:$T$690,MATCH(CONCATENATE($D58," ",$E58," ",$B$7," ",$B$8," ",$B$9," ",$B$10),'R24. Carbon price convergence'!$A$18:$A$690,0),MATCH(Q$14,'R24. Carbon price convergence'!$L$17:$T$17,0)))</f>
        <v>0.34920618027291611</v>
      </c>
      <c r="R58" s="502">
        <f t="array" ref="R58">IF($B$8="Global",INDEX('R24. Carbon price convergence'!$L$18:$T$690,MATCH(CONCATENATE("Global "&amp;$E58&amp;" "&amp;$B$7&amp;" "&amp;"All "&amp;$B$9&amp;" "&amp;$B$10),'R24. Carbon price convergence'!$A$18:$A$690,0),MATCH(R$14,'R24. Carbon price convergence'!$L$17:$T$17,0)),INDEX('R24. Carbon price convergence'!$L$18:$T$690,MATCH(CONCATENATE($D58," ",$E58," ",$B$7," ",$B$8," ",$B$9," ",$B$10),'R24. Carbon price convergence'!$A$18:$A$690,0),MATCH(R$14,'R24. Carbon price convergence'!$L$17:$T$17,0)))</f>
        <v>0.34920618027291611</v>
      </c>
      <c r="S58" s="502">
        <f t="array" ref="S58">IF($B$8="Global",INDEX('R24. Carbon price convergence'!$L$18:$T$690,MATCH(CONCATENATE("Global "&amp;$E58&amp;" "&amp;$B$7&amp;" "&amp;"All "&amp;$B$9&amp;" "&amp;$B$10),'R24. Carbon price convergence'!$A$18:$A$690,0),MATCH(S$14,'R24. Carbon price convergence'!$L$17:$T$17,0)),INDEX('R24. Carbon price convergence'!$L$18:$T$690,MATCH(CONCATENATE($D58," ",$E58," ",$B$7," ",$B$8," ",$B$9," ",$B$10),'R24. Carbon price convergence'!$A$18:$A$690,0),MATCH(S$14,'R24. Carbon price convergence'!$L$17:$T$17,0)))</f>
        <v>0.34920618027291611</v>
      </c>
      <c r="T58" s="503">
        <f t="array" ref="T58">IF($B$8="Global",INDEX('R24. Carbon price convergence'!$L$18:$T$690,MATCH(CONCATENATE("Global "&amp;$E58&amp;" "&amp;$B$7&amp;" "&amp;"All "&amp;$B$9&amp;" "&amp;$B$10),'R24. Carbon price convergence'!$A$18:$A$690,0),MATCH(T$14,'R24. Carbon price convergence'!$L$17:$T$17,0)),INDEX('R24. Carbon price convergence'!$L$18:$T$690,MATCH(CONCATENATE($D58," ",$E58," ",$B$7," ",$B$8," ",$B$9," ",$B$10),'R24. Carbon price convergence'!$A$18:$A$690,0),MATCH(T$14,'R24. Carbon price convergence'!$L$17:$T$17,0)))</f>
        <v>0.34920618027291611</v>
      </c>
      <c r="U58" s="507">
        <f t="shared" si="6"/>
        <v>0</v>
      </c>
      <c r="V58" s="84">
        <f t="shared" si="7"/>
        <v>14.432998250348319</v>
      </c>
      <c r="W58" s="84">
        <f t="shared" si="8"/>
        <v>61.348382782394573</v>
      </c>
      <c r="X58" s="84">
        <f t="shared" si="9"/>
        <v>99.926677420537402</v>
      </c>
      <c r="Y58" s="508">
        <f t="shared" si="10"/>
        <v>162.76665407092335</v>
      </c>
    </row>
    <row r="59" spans="1:25" x14ac:dyDescent="0.3">
      <c r="A59" s="486" t="s">
        <v>78</v>
      </c>
      <c r="B59" s="39" t="s">
        <v>63</v>
      </c>
      <c r="C59" s="39" t="s">
        <v>96</v>
      </c>
      <c r="D59" s="39" t="s">
        <v>97</v>
      </c>
      <c r="E59" s="487" t="s">
        <v>87</v>
      </c>
      <c r="F59" s="507">
        <f>INDEX('W2. TIAM CO2 price'!$C$21:$N$27,MATCH($B59,'W2. TIAM CO2 price'!$A$21:$A$27,0),MATCH(F$14,'W2. TIAM CO2 price'!$C$20:$N$20,0))</f>
        <v>0</v>
      </c>
      <c r="G59" s="84">
        <f>INDEX('W2. TIAM CO2 price'!$C$21:$N$27,MATCH($B59,'W2. TIAM CO2 price'!$A$21:$A$27,0),MATCH(G$14,'W2. TIAM CO2 price'!$C$20:$N$20,0))</f>
        <v>0</v>
      </c>
      <c r="H59" s="84">
        <f>INDEX('W2. TIAM CO2 price'!$C$21:$N$27,MATCH($B59,'W2. TIAM CO2 price'!$A$21:$A$27,0),MATCH(H$14,'W2. TIAM CO2 price'!$C$20:$N$20,0))</f>
        <v>41.330878620385405</v>
      </c>
      <c r="I59" s="84">
        <f>INDEX('W2. TIAM CO2 price'!$C$21:$N$27,MATCH($B59,'W2. TIAM CO2 price'!$A$21:$A$27,0),MATCH(I$14,'W2. TIAM CO2 price'!$C$20:$N$20,0))</f>
        <v>175.67954477337369</v>
      </c>
      <c r="J59" s="84">
        <f>INDEX('W2. TIAM CO2 price'!$C$21:$N$27,MATCH($B59,'W2. TIAM CO2 price'!$A$21:$A$27,0),MATCH(J$14,'W2. TIAM CO2 price'!$C$20:$N$20,0))</f>
        <v>286.15380558969895</v>
      </c>
      <c r="K59" s="84">
        <f>INDEX('W2. TIAM CO2 price'!$C$21:$N$27,MATCH($B59,'W2. TIAM CO2 price'!$A$21:$A$27,0),MATCH(K$14,'W2. TIAM CO2 price'!$C$20:$N$20,0))</f>
        <v>466.10473486957153</v>
      </c>
      <c r="L59" s="84">
        <f>INDEX('W2. TIAM CO2 price'!$C$21:$N$27,MATCH($B59,'W2. TIAM CO2 price'!$A$21:$A$27,0),MATCH(L$14,'W2. TIAM CO2 price'!$C$20:$N$20,0))</f>
        <v>759.22583700123562</v>
      </c>
      <c r="M59" s="84">
        <f>INDEX('W2. TIAM CO2 price'!$C$21:$N$27,MATCH($B59,'W2. TIAM CO2 price'!$A$21:$A$27,0),MATCH(M$14,'W2. TIAM CO2 price'!$C$20:$N$20,0))</f>
        <v>1236.6892252614728</v>
      </c>
      <c r="N59" s="84">
        <f>INDEX('W2. TIAM CO2 price'!$C$21:$N$27,MATCH($B59,'W2. TIAM CO2 price'!$A$21:$A$27,0),MATCH(N$14,'W2. TIAM CO2 price'!$C$20:$N$20,0))</f>
        <v>2014.4267728816033</v>
      </c>
      <c r="O59" s="84">
        <f>INDEX('W2. TIAM CO2 price'!$C$21:$N$27,MATCH($B59,'W2. TIAM CO2 price'!$A$21:$A$27,0),MATCH(O$14,'W2. TIAM CO2 price'!$C$20:$N$20,0))</f>
        <v>3281.2792852430284</v>
      </c>
      <c r="P59" s="508">
        <f>INDEX('W2. TIAM CO2 price'!$C$21:$N$27,MATCH($B59,'W2. TIAM CO2 price'!$A$21:$A$27,0),MATCH(P$14,'W2. TIAM CO2 price'!$C$20:$N$20,0))</f>
        <v>5344.8485355480461</v>
      </c>
      <c r="Q59" s="501">
        <f t="array" ref="Q59">IF($B$8="Global",INDEX('R24. Carbon price convergence'!$L$18:$T$690,MATCH(CONCATENATE("Global "&amp;$E59&amp;" "&amp;$B$7&amp;" "&amp;"All "&amp;$B$9&amp;" "&amp;$B$10),'R24. Carbon price convergence'!$A$18:$A$690,0),MATCH(Q$14,'R24. Carbon price convergence'!$L$17:$T$17,0)),INDEX('R24. Carbon price convergence'!$L$18:$T$690,MATCH(CONCATENATE($D59," ",$E59," ",$B$7," ",$B$8," ",$B$9," ",$B$10),'R24. Carbon price convergence'!$A$18:$A$690,0),MATCH(Q$14,'R24. Carbon price convergence'!$L$17:$T$17,0)))</f>
        <v>0.34920618027291611</v>
      </c>
      <c r="R59" s="502">
        <f t="array" ref="R59">IF($B$8="Global",INDEX('R24. Carbon price convergence'!$L$18:$T$690,MATCH(CONCATENATE("Global "&amp;$E59&amp;" "&amp;$B$7&amp;" "&amp;"All "&amp;$B$9&amp;" "&amp;$B$10),'R24. Carbon price convergence'!$A$18:$A$690,0),MATCH(R$14,'R24. Carbon price convergence'!$L$17:$T$17,0)),INDEX('R24. Carbon price convergence'!$L$18:$T$690,MATCH(CONCATENATE($D59," ",$E59," ",$B$7," ",$B$8," ",$B$9," ",$B$10),'R24. Carbon price convergence'!$A$18:$A$690,0),MATCH(R$14,'R24. Carbon price convergence'!$L$17:$T$17,0)))</f>
        <v>0.34920618027291611</v>
      </c>
      <c r="S59" s="502">
        <f t="array" ref="S59">IF($B$8="Global",INDEX('R24. Carbon price convergence'!$L$18:$T$690,MATCH(CONCATENATE("Global "&amp;$E59&amp;" "&amp;$B$7&amp;" "&amp;"All "&amp;$B$9&amp;" "&amp;$B$10),'R24. Carbon price convergence'!$A$18:$A$690,0),MATCH(S$14,'R24. Carbon price convergence'!$L$17:$T$17,0)),INDEX('R24. Carbon price convergence'!$L$18:$T$690,MATCH(CONCATENATE($D59," ",$E59," ",$B$7," ",$B$8," ",$B$9," ",$B$10),'R24. Carbon price convergence'!$A$18:$A$690,0),MATCH(S$14,'R24. Carbon price convergence'!$L$17:$T$17,0)))</f>
        <v>0.34920618027291611</v>
      </c>
      <c r="T59" s="503">
        <f t="array" ref="T59">IF($B$8="Global",INDEX('R24. Carbon price convergence'!$L$18:$T$690,MATCH(CONCATENATE("Global "&amp;$E59&amp;" "&amp;$B$7&amp;" "&amp;"All "&amp;$B$9&amp;" "&amp;$B$10),'R24. Carbon price convergence'!$A$18:$A$690,0),MATCH(T$14,'R24. Carbon price convergence'!$L$17:$T$17,0)),INDEX('R24. Carbon price convergence'!$L$18:$T$690,MATCH(CONCATENATE($D59," ",$E59," ",$B$7," ",$B$8," ",$B$9," ",$B$10),'R24. Carbon price convergence'!$A$18:$A$690,0),MATCH(T$14,'R24. Carbon price convergence'!$L$17:$T$17,0)))</f>
        <v>0.34920618027291611</v>
      </c>
      <c r="U59" s="507">
        <f t="shared" si="6"/>
        <v>0</v>
      </c>
      <c r="V59" s="84">
        <f t="shared" si="7"/>
        <v>14.432998250348319</v>
      </c>
      <c r="W59" s="84">
        <f t="shared" si="8"/>
        <v>61.348382782394573</v>
      </c>
      <c r="X59" s="84">
        <f t="shared" si="9"/>
        <v>99.926677420537402</v>
      </c>
      <c r="Y59" s="508">
        <f t="shared" si="10"/>
        <v>162.76665407092335</v>
      </c>
    </row>
    <row r="60" spans="1:25" x14ac:dyDescent="0.3">
      <c r="A60" s="486" t="s">
        <v>78</v>
      </c>
      <c r="B60" s="39" t="s">
        <v>63</v>
      </c>
      <c r="C60" s="39" t="s">
        <v>96</v>
      </c>
      <c r="D60" s="39" t="s">
        <v>97</v>
      </c>
      <c r="E60" s="487" t="s">
        <v>90</v>
      </c>
      <c r="F60" s="507">
        <f>INDEX('W2. TIAM CO2 price'!$C$21:$N$27,MATCH($B60,'W2. TIAM CO2 price'!$A$21:$A$27,0),MATCH(F$14,'W2. TIAM CO2 price'!$C$20:$N$20,0))</f>
        <v>0</v>
      </c>
      <c r="G60" s="84">
        <f>INDEX('W2. TIAM CO2 price'!$C$21:$N$27,MATCH($B60,'W2. TIAM CO2 price'!$A$21:$A$27,0),MATCH(G$14,'W2. TIAM CO2 price'!$C$20:$N$20,0))</f>
        <v>0</v>
      </c>
      <c r="H60" s="84">
        <f>INDEX('W2. TIAM CO2 price'!$C$21:$N$27,MATCH($B60,'W2. TIAM CO2 price'!$A$21:$A$27,0),MATCH(H$14,'W2. TIAM CO2 price'!$C$20:$N$20,0))</f>
        <v>41.330878620385405</v>
      </c>
      <c r="I60" s="84">
        <f>INDEX('W2. TIAM CO2 price'!$C$21:$N$27,MATCH($B60,'W2. TIAM CO2 price'!$A$21:$A$27,0),MATCH(I$14,'W2. TIAM CO2 price'!$C$20:$N$20,0))</f>
        <v>175.67954477337369</v>
      </c>
      <c r="J60" s="84">
        <f>INDEX('W2. TIAM CO2 price'!$C$21:$N$27,MATCH($B60,'W2. TIAM CO2 price'!$A$21:$A$27,0),MATCH(J$14,'W2. TIAM CO2 price'!$C$20:$N$20,0))</f>
        <v>286.15380558969895</v>
      </c>
      <c r="K60" s="84">
        <f>INDEX('W2. TIAM CO2 price'!$C$21:$N$27,MATCH($B60,'W2. TIAM CO2 price'!$A$21:$A$27,0),MATCH(K$14,'W2. TIAM CO2 price'!$C$20:$N$20,0))</f>
        <v>466.10473486957153</v>
      </c>
      <c r="L60" s="84">
        <f>INDEX('W2. TIAM CO2 price'!$C$21:$N$27,MATCH($B60,'W2. TIAM CO2 price'!$A$21:$A$27,0),MATCH(L$14,'W2. TIAM CO2 price'!$C$20:$N$20,0))</f>
        <v>759.22583700123562</v>
      </c>
      <c r="M60" s="84">
        <f>INDEX('W2. TIAM CO2 price'!$C$21:$N$27,MATCH($B60,'W2. TIAM CO2 price'!$A$21:$A$27,0),MATCH(M$14,'W2. TIAM CO2 price'!$C$20:$N$20,0))</f>
        <v>1236.6892252614728</v>
      </c>
      <c r="N60" s="84">
        <f>INDEX('W2. TIAM CO2 price'!$C$21:$N$27,MATCH($B60,'W2. TIAM CO2 price'!$A$21:$A$27,0),MATCH(N$14,'W2. TIAM CO2 price'!$C$20:$N$20,0))</f>
        <v>2014.4267728816033</v>
      </c>
      <c r="O60" s="84">
        <f>INDEX('W2. TIAM CO2 price'!$C$21:$N$27,MATCH($B60,'W2. TIAM CO2 price'!$A$21:$A$27,0),MATCH(O$14,'W2. TIAM CO2 price'!$C$20:$N$20,0))</f>
        <v>3281.2792852430284</v>
      </c>
      <c r="P60" s="508">
        <f>INDEX('W2. TIAM CO2 price'!$C$21:$N$27,MATCH($B60,'W2. TIAM CO2 price'!$A$21:$A$27,0),MATCH(P$14,'W2. TIAM CO2 price'!$C$20:$N$20,0))</f>
        <v>5344.8485355480461</v>
      </c>
      <c r="Q60" s="501">
        <f t="array" ref="Q60">IF($B$8="Global",INDEX('R24. Carbon price convergence'!$L$18:$T$690,MATCH(CONCATENATE("Global "&amp;$E60&amp;" "&amp;$B$7&amp;" "&amp;"All "&amp;$B$9&amp;" "&amp;$B$10),'R24. Carbon price convergence'!$A$18:$A$690,0),MATCH(Q$14,'R24. Carbon price convergence'!$L$17:$T$17,0)),INDEX('R24. Carbon price convergence'!$L$18:$T$690,MATCH(CONCATENATE($D60," ",$E60," ",$B$7," ",$B$8," ",$B$9," ",$B$10),'R24. Carbon price convergence'!$A$18:$A$690,0),MATCH(Q$14,'R24. Carbon price convergence'!$L$17:$T$17,0)))</f>
        <v>0.34920618027291611</v>
      </c>
      <c r="R60" s="502">
        <f t="array" ref="R60">IF($B$8="Global",INDEX('R24. Carbon price convergence'!$L$18:$T$690,MATCH(CONCATENATE("Global "&amp;$E60&amp;" "&amp;$B$7&amp;" "&amp;"All "&amp;$B$9&amp;" "&amp;$B$10),'R24. Carbon price convergence'!$A$18:$A$690,0),MATCH(R$14,'R24. Carbon price convergence'!$L$17:$T$17,0)),INDEX('R24. Carbon price convergence'!$L$18:$T$690,MATCH(CONCATENATE($D60," ",$E60," ",$B$7," ",$B$8," ",$B$9," ",$B$10),'R24. Carbon price convergence'!$A$18:$A$690,0),MATCH(R$14,'R24. Carbon price convergence'!$L$17:$T$17,0)))</f>
        <v>0.34920618027291611</v>
      </c>
      <c r="S60" s="502">
        <f t="array" ref="S60">IF($B$8="Global",INDEX('R24. Carbon price convergence'!$L$18:$T$690,MATCH(CONCATENATE("Global "&amp;$E60&amp;" "&amp;$B$7&amp;" "&amp;"All "&amp;$B$9&amp;" "&amp;$B$10),'R24. Carbon price convergence'!$A$18:$A$690,0),MATCH(S$14,'R24. Carbon price convergence'!$L$17:$T$17,0)),INDEX('R24. Carbon price convergence'!$L$18:$T$690,MATCH(CONCATENATE($D60," ",$E60," ",$B$7," ",$B$8," ",$B$9," ",$B$10),'R24. Carbon price convergence'!$A$18:$A$690,0),MATCH(S$14,'R24. Carbon price convergence'!$L$17:$T$17,0)))</f>
        <v>0.34920618027291611</v>
      </c>
      <c r="T60" s="503">
        <f t="array" ref="T60">IF($B$8="Global",INDEX('R24. Carbon price convergence'!$L$18:$T$690,MATCH(CONCATENATE("Global "&amp;$E60&amp;" "&amp;$B$7&amp;" "&amp;"All "&amp;$B$9&amp;" "&amp;$B$10),'R24. Carbon price convergence'!$A$18:$A$690,0),MATCH(T$14,'R24. Carbon price convergence'!$L$17:$T$17,0)),INDEX('R24. Carbon price convergence'!$L$18:$T$690,MATCH(CONCATENATE($D60," ",$E60," ",$B$7," ",$B$8," ",$B$9," ",$B$10),'R24. Carbon price convergence'!$A$18:$A$690,0),MATCH(T$14,'R24. Carbon price convergence'!$L$17:$T$17,0)))</f>
        <v>0.34920618027291611</v>
      </c>
      <c r="U60" s="507">
        <f t="shared" si="6"/>
        <v>0</v>
      </c>
      <c r="V60" s="84">
        <f t="shared" si="7"/>
        <v>14.432998250348319</v>
      </c>
      <c r="W60" s="84">
        <f t="shared" si="8"/>
        <v>61.348382782394573</v>
      </c>
      <c r="X60" s="84">
        <f t="shared" si="9"/>
        <v>99.926677420537402</v>
      </c>
      <c r="Y60" s="508">
        <f t="shared" si="10"/>
        <v>162.76665407092335</v>
      </c>
    </row>
    <row r="61" spans="1:25" x14ac:dyDescent="0.3">
      <c r="A61" s="486" t="s">
        <v>78</v>
      </c>
      <c r="B61" s="39" t="s">
        <v>63</v>
      </c>
      <c r="C61" s="39" t="s">
        <v>96</v>
      </c>
      <c r="D61" s="39" t="s">
        <v>97</v>
      </c>
      <c r="E61" s="487" t="s">
        <v>93</v>
      </c>
      <c r="F61" s="507">
        <f>INDEX('W2. TIAM CO2 price'!$C$21:$N$27,MATCH($B61,'W2. TIAM CO2 price'!$A$21:$A$27,0),MATCH(F$14,'W2. TIAM CO2 price'!$C$20:$N$20,0))</f>
        <v>0</v>
      </c>
      <c r="G61" s="84">
        <f>INDEX('W2. TIAM CO2 price'!$C$21:$N$27,MATCH($B61,'W2. TIAM CO2 price'!$A$21:$A$27,0),MATCH(G$14,'W2. TIAM CO2 price'!$C$20:$N$20,0))</f>
        <v>0</v>
      </c>
      <c r="H61" s="84">
        <f>INDEX('W2. TIAM CO2 price'!$C$21:$N$27,MATCH($B61,'W2. TIAM CO2 price'!$A$21:$A$27,0),MATCH(H$14,'W2. TIAM CO2 price'!$C$20:$N$20,0))</f>
        <v>41.330878620385405</v>
      </c>
      <c r="I61" s="84">
        <f>INDEX('W2. TIAM CO2 price'!$C$21:$N$27,MATCH($B61,'W2. TIAM CO2 price'!$A$21:$A$27,0),MATCH(I$14,'W2. TIAM CO2 price'!$C$20:$N$20,0))</f>
        <v>175.67954477337369</v>
      </c>
      <c r="J61" s="84">
        <f>INDEX('W2. TIAM CO2 price'!$C$21:$N$27,MATCH($B61,'W2. TIAM CO2 price'!$A$21:$A$27,0),MATCH(J$14,'W2. TIAM CO2 price'!$C$20:$N$20,0))</f>
        <v>286.15380558969895</v>
      </c>
      <c r="K61" s="84">
        <f>INDEX('W2. TIAM CO2 price'!$C$21:$N$27,MATCH($B61,'W2. TIAM CO2 price'!$A$21:$A$27,0),MATCH(K$14,'W2. TIAM CO2 price'!$C$20:$N$20,0))</f>
        <v>466.10473486957153</v>
      </c>
      <c r="L61" s="84">
        <f>INDEX('W2. TIAM CO2 price'!$C$21:$N$27,MATCH($B61,'W2. TIAM CO2 price'!$A$21:$A$27,0),MATCH(L$14,'W2. TIAM CO2 price'!$C$20:$N$20,0))</f>
        <v>759.22583700123562</v>
      </c>
      <c r="M61" s="84">
        <f>INDEX('W2. TIAM CO2 price'!$C$21:$N$27,MATCH($B61,'W2. TIAM CO2 price'!$A$21:$A$27,0),MATCH(M$14,'W2. TIAM CO2 price'!$C$20:$N$20,0))</f>
        <v>1236.6892252614728</v>
      </c>
      <c r="N61" s="84">
        <f>INDEX('W2. TIAM CO2 price'!$C$21:$N$27,MATCH($B61,'W2. TIAM CO2 price'!$A$21:$A$27,0),MATCH(N$14,'W2. TIAM CO2 price'!$C$20:$N$20,0))</f>
        <v>2014.4267728816033</v>
      </c>
      <c r="O61" s="84">
        <f>INDEX('W2. TIAM CO2 price'!$C$21:$N$27,MATCH($B61,'W2. TIAM CO2 price'!$A$21:$A$27,0),MATCH(O$14,'W2. TIAM CO2 price'!$C$20:$N$20,0))</f>
        <v>3281.2792852430284</v>
      </c>
      <c r="P61" s="508">
        <f>INDEX('W2. TIAM CO2 price'!$C$21:$N$27,MATCH($B61,'W2. TIAM CO2 price'!$A$21:$A$27,0),MATCH(P$14,'W2. TIAM CO2 price'!$C$20:$N$20,0))</f>
        <v>5344.8485355480461</v>
      </c>
      <c r="Q61" s="501">
        <f t="array" ref="Q61">IF($B$8="Global",INDEX('R24. Carbon price convergence'!$L$18:$T$690,MATCH(CONCATENATE("Global "&amp;$E61&amp;" "&amp;$B$7&amp;" "&amp;"All "&amp;$B$9&amp;" "&amp;$B$10),'R24. Carbon price convergence'!$A$18:$A$690,0),MATCH(Q$14,'R24. Carbon price convergence'!$L$17:$T$17,0)),INDEX('R24. Carbon price convergence'!$L$18:$T$690,MATCH(CONCATENATE($D61," ",$E61," ",$B$7," ",$B$8," ",$B$9," ",$B$10),'R24. Carbon price convergence'!$A$18:$A$690,0),MATCH(Q$14,'R24. Carbon price convergence'!$L$17:$T$17,0)))</f>
        <v>0.34920618027291611</v>
      </c>
      <c r="R61" s="502">
        <f t="array" ref="R61">IF($B$8="Global",INDEX('R24. Carbon price convergence'!$L$18:$T$690,MATCH(CONCATENATE("Global "&amp;$E61&amp;" "&amp;$B$7&amp;" "&amp;"All "&amp;$B$9&amp;" "&amp;$B$10),'R24. Carbon price convergence'!$A$18:$A$690,0),MATCH(R$14,'R24. Carbon price convergence'!$L$17:$T$17,0)),INDEX('R24. Carbon price convergence'!$L$18:$T$690,MATCH(CONCATENATE($D61," ",$E61," ",$B$7," ",$B$8," ",$B$9," ",$B$10),'R24. Carbon price convergence'!$A$18:$A$690,0),MATCH(R$14,'R24. Carbon price convergence'!$L$17:$T$17,0)))</f>
        <v>0.34920618027291611</v>
      </c>
      <c r="S61" s="502">
        <f t="array" ref="S61">IF($B$8="Global",INDEX('R24. Carbon price convergence'!$L$18:$T$690,MATCH(CONCATENATE("Global "&amp;$E61&amp;" "&amp;$B$7&amp;" "&amp;"All "&amp;$B$9&amp;" "&amp;$B$10),'R24. Carbon price convergence'!$A$18:$A$690,0),MATCH(S$14,'R24. Carbon price convergence'!$L$17:$T$17,0)),INDEX('R24. Carbon price convergence'!$L$18:$T$690,MATCH(CONCATENATE($D61," ",$E61," ",$B$7," ",$B$8," ",$B$9," ",$B$10),'R24. Carbon price convergence'!$A$18:$A$690,0),MATCH(S$14,'R24. Carbon price convergence'!$L$17:$T$17,0)))</f>
        <v>0.34920618027291611</v>
      </c>
      <c r="T61" s="503">
        <f t="array" ref="T61">IF($B$8="Global",INDEX('R24. Carbon price convergence'!$L$18:$T$690,MATCH(CONCATENATE("Global "&amp;$E61&amp;" "&amp;$B$7&amp;" "&amp;"All "&amp;$B$9&amp;" "&amp;$B$10),'R24. Carbon price convergence'!$A$18:$A$690,0),MATCH(T$14,'R24. Carbon price convergence'!$L$17:$T$17,0)),INDEX('R24. Carbon price convergence'!$L$18:$T$690,MATCH(CONCATENATE($D61," ",$E61," ",$B$7," ",$B$8," ",$B$9," ",$B$10),'R24. Carbon price convergence'!$A$18:$A$690,0),MATCH(T$14,'R24. Carbon price convergence'!$L$17:$T$17,0)))</f>
        <v>0.34920618027291611</v>
      </c>
      <c r="U61" s="507">
        <f t="shared" si="6"/>
        <v>0</v>
      </c>
      <c r="V61" s="84">
        <f t="shared" si="7"/>
        <v>14.432998250348319</v>
      </c>
      <c r="W61" s="84">
        <f t="shared" si="8"/>
        <v>61.348382782394573</v>
      </c>
      <c r="X61" s="84">
        <f t="shared" si="9"/>
        <v>99.926677420537402</v>
      </c>
      <c r="Y61" s="508">
        <f t="shared" si="10"/>
        <v>162.76665407092335</v>
      </c>
    </row>
    <row r="62" spans="1:25" x14ac:dyDescent="0.3">
      <c r="A62" s="486" t="s">
        <v>78</v>
      </c>
      <c r="B62" s="39" t="s">
        <v>63</v>
      </c>
      <c r="C62" s="39" t="s">
        <v>96</v>
      </c>
      <c r="D62" s="39" t="s">
        <v>97</v>
      </c>
      <c r="E62" s="487" t="s">
        <v>95</v>
      </c>
      <c r="F62" s="507">
        <f>INDEX('W2. TIAM CO2 price'!$C$21:$N$27,MATCH($B62,'W2. TIAM CO2 price'!$A$21:$A$27,0),MATCH(F$14,'W2. TIAM CO2 price'!$C$20:$N$20,0))</f>
        <v>0</v>
      </c>
      <c r="G62" s="84">
        <f>INDEX('W2. TIAM CO2 price'!$C$21:$N$27,MATCH($B62,'W2. TIAM CO2 price'!$A$21:$A$27,0),MATCH(G$14,'W2. TIAM CO2 price'!$C$20:$N$20,0))</f>
        <v>0</v>
      </c>
      <c r="H62" s="84">
        <f>INDEX('W2. TIAM CO2 price'!$C$21:$N$27,MATCH($B62,'W2. TIAM CO2 price'!$A$21:$A$27,0),MATCH(H$14,'W2. TIAM CO2 price'!$C$20:$N$20,0))</f>
        <v>41.330878620385405</v>
      </c>
      <c r="I62" s="84">
        <f>INDEX('W2. TIAM CO2 price'!$C$21:$N$27,MATCH($B62,'W2. TIAM CO2 price'!$A$21:$A$27,0),MATCH(I$14,'W2. TIAM CO2 price'!$C$20:$N$20,0))</f>
        <v>175.67954477337369</v>
      </c>
      <c r="J62" s="84">
        <f>INDEX('W2. TIAM CO2 price'!$C$21:$N$27,MATCH($B62,'W2. TIAM CO2 price'!$A$21:$A$27,0),MATCH(J$14,'W2. TIAM CO2 price'!$C$20:$N$20,0))</f>
        <v>286.15380558969895</v>
      </c>
      <c r="K62" s="84">
        <f>INDEX('W2. TIAM CO2 price'!$C$21:$N$27,MATCH($B62,'W2. TIAM CO2 price'!$A$21:$A$27,0),MATCH(K$14,'W2. TIAM CO2 price'!$C$20:$N$20,0))</f>
        <v>466.10473486957153</v>
      </c>
      <c r="L62" s="84">
        <f>INDEX('W2. TIAM CO2 price'!$C$21:$N$27,MATCH($B62,'W2. TIAM CO2 price'!$A$21:$A$27,0),MATCH(L$14,'W2. TIAM CO2 price'!$C$20:$N$20,0))</f>
        <v>759.22583700123562</v>
      </c>
      <c r="M62" s="84">
        <f>INDEX('W2. TIAM CO2 price'!$C$21:$N$27,MATCH($B62,'W2. TIAM CO2 price'!$A$21:$A$27,0),MATCH(M$14,'W2. TIAM CO2 price'!$C$20:$N$20,0))</f>
        <v>1236.6892252614728</v>
      </c>
      <c r="N62" s="84">
        <f>INDEX('W2. TIAM CO2 price'!$C$21:$N$27,MATCH($B62,'W2. TIAM CO2 price'!$A$21:$A$27,0),MATCH(N$14,'W2. TIAM CO2 price'!$C$20:$N$20,0))</f>
        <v>2014.4267728816033</v>
      </c>
      <c r="O62" s="84">
        <f>INDEX('W2. TIAM CO2 price'!$C$21:$N$27,MATCH($B62,'W2. TIAM CO2 price'!$A$21:$A$27,0),MATCH(O$14,'W2. TIAM CO2 price'!$C$20:$N$20,0))</f>
        <v>3281.2792852430284</v>
      </c>
      <c r="P62" s="508">
        <f>INDEX('W2. TIAM CO2 price'!$C$21:$N$27,MATCH($B62,'W2. TIAM CO2 price'!$A$21:$A$27,0),MATCH(P$14,'W2. TIAM CO2 price'!$C$20:$N$20,0))</f>
        <v>5344.8485355480461</v>
      </c>
      <c r="Q62" s="501">
        <f t="array" ref="Q62">IF($B$8="Global",INDEX('R24. Carbon price convergence'!$L$18:$T$690,MATCH(CONCATENATE("Global "&amp;$E62&amp;" "&amp;$B$7&amp;" "&amp;"All "&amp;$B$9&amp;" "&amp;$B$10),'R24. Carbon price convergence'!$A$18:$A$690,0),MATCH(Q$14,'R24. Carbon price convergence'!$L$17:$T$17,0)),INDEX('R24. Carbon price convergence'!$L$18:$T$690,MATCH(CONCATENATE($D62," ",$E62," ",$B$7," ",$B$8," ",$B$9," ",$B$10),'R24. Carbon price convergence'!$A$18:$A$690,0),MATCH(Q$14,'R24. Carbon price convergence'!$L$17:$T$17,0)))</f>
        <v>3.9642143336660212</v>
      </c>
      <c r="R62" s="502">
        <f t="array" ref="R62">IF($B$8="Global",INDEX('R24. Carbon price convergence'!$L$18:$T$690,MATCH(CONCATENATE("Global "&amp;$E62&amp;" "&amp;$B$7&amp;" "&amp;"All "&amp;$B$9&amp;" "&amp;$B$10),'R24. Carbon price convergence'!$A$18:$A$690,0),MATCH(R$14,'R24. Carbon price convergence'!$L$17:$T$17,0)),INDEX('R24. Carbon price convergence'!$L$18:$T$690,MATCH(CONCATENATE($D62," ",$E62," ",$B$7," ",$B$8," ",$B$9," ",$B$10),'R24. Carbon price convergence'!$A$18:$A$690,0),MATCH(R$14,'R24. Carbon price convergence'!$L$17:$T$17,0)))</f>
        <v>3.9642143336660212</v>
      </c>
      <c r="S62" s="502">
        <f t="array" ref="S62">IF($B$8="Global",INDEX('R24. Carbon price convergence'!$L$18:$T$690,MATCH(CONCATENATE("Global "&amp;$E62&amp;" "&amp;$B$7&amp;" "&amp;"All "&amp;$B$9&amp;" "&amp;$B$10),'R24. Carbon price convergence'!$A$18:$A$690,0),MATCH(S$14,'R24. Carbon price convergence'!$L$17:$T$17,0)),INDEX('R24. Carbon price convergence'!$L$18:$T$690,MATCH(CONCATENATE($D62," ",$E62," ",$B$7," ",$B$8," ",$B$9," ",$B$10),'R24. Carbon price convergence'!$A$18:$A$690,0),MATCH(S$14,'R24. Carbon price convergence'!$L$17:$T$17,0)))</f>
        <v>3.9642143336660212</v>
      </c>
      <c r="T62" s="503">
        <f t="array" ref="T62">IF($B$8="Global",INDEX('R24. Carbon price convergence'!$L$18:$T$690,MATCH(CONCATENATE("Global "&amp;$E62&amp;" "&amp;$B$7&amp;" "&amp;"All "&amp;$B$9&amp;" "&amp;$B$10),'R24. Carbon price convergence'!$A$18:$A$690,0),MATCH(T$14,'R24. Carbon price convergence'!$L$17:$T$17,0)),INDEX('R24. Carbon price convergence'!$L$18:$T$690,MATCH(CONCATENATE($D62," ",$E62," ",$B$7," ",$B$8," ",$B$9," ",$B$10),'R24. Carbon price convergence'!$A$18:$A$690,0),MATCH(T$14,'R24. Carbon price convergence'!$L$17:$T$17,0)))</f>
        <v>3.9642143336660212</v>
      </c>
      <c r="U62" s="507">
        <f t="shared" si="6"/>
        <v>0</v>
      </c>
      <c r="V62" s="84">
        <f t="shared" si="7"/>
        <v>163.84446144994234</v>
      </c>
      <c r="W62" s="84">
        <f t="shared" si="8"/>
        <v>696.43136952252951</v>
      </c>
      <c r="X62" s="84">
        <f t="shared" si="9"/>
        <v>1134.3750177517645</v>
      </c>
      <c r="Y62" s="508">
        <f t="shared" si="10"/>
        <v>1847.7390709595559</v>
      </c>
    </row>
    <row r="63" spans="1:25" x14ac:dyDescent="0.3">
      <c r="A63" s="486" t="s">
        <v>78</v>
      </c>
      <c r="B63" s="39" t="s">
        <v>63</v>
      </c>
      <c r="C63" s="39" t="s">
        <v>96</v>
      </c>
      <c r="D63" s="39" t="s">
        <v>98</v>
      </c>
      <c r="E63" s="487" t="s">
        <v>81</v>
      </c>
      <c r="F63" s="507">
        <f>INDEX('W2. TIAM CO2 price'!$C$21:$N$27,MATCH($B63,'W2. TIAM CO2 price'!$A$21:$A$27,0),MATCH(F$14,'W2. TIAM CO2 price'!$C$20:$N$20,0))</f>
        <v>0</v>
      </c>
      <c r="G63" s="84">
        <f>INDEX('W2. TIAM CO2 price'!$C$21:$N$27,MATCH($B63,'W2. TIAM CO2 price'!$A$21:$A$27,0),MATCH(G$14,'W2. TIAM CO2 price'!$C$20:$N$20,0))</f>
        <v>0</v>
      </c>
      <c r="H63" s="84">
        <f>INDEX('W2. TIAM CO2 price'!$C$21:$N$27,MATCH($B63,'W2. TIAM CO2 price'!$A$21:$A$27,0),MATCH(H$14,'W2. TIAM CO2 price'!$C$20:$N$20,0))</f>
        <v>41.330878620385405</v>
      </c>
      <c r="I63" s="84">
        <f>INDEX('W2. TIAM CO2 price'!$C$21:$N$27,MATCH($B63,'W2. TIAM CO2 price'!$A$21:$A$27,0),MATCH(I$14,'W2. TIAM CO2 price'!$C$20:$N$20,0))</f>
        <v>175.67954477337369</v>
      </c>
      <c r="J63" s="84">
        <f>INDEX('W2. TIAM CO2 price'!$C$21:$N$27,MATCH($B63,'W2. TIAM CO2 price'!$A$21:$A$27,0),MATCH(J$14,'W2. TIAM CO2 price'!$C$20:$N$20,0))</f>
        <v>286.15380558969895</v>
      </c>
      <c r="K63" s="84">
        <f>INDEX('W2. TIAM CO2 price'!$C$21:$N$27,MATCH($B63,'W2. TIAM CO2 price'!$A$21:$A$27,0),MATCH(K$14,'W2. TIAM CO2 price'!$C$20:$N$20,0))</f>
        <v>466.10473486957153</v>
      </c>
      <c r="L63" s="84">
        <f>INDEX('W2. TIAM CO2 price'!$C$21:$N$27,MATCH($B63,'W2. TIAM CO2 price'!$A$21:$A$27,0),MATCH(L$14,'W2. TIAM CO2 price'!$C$20:$N$20,0))</f>
        <v>759.22583700123562</v>
      </c>
      <c r="M63" s="84">
        <f>INDEX('W2. TIAM CO2 price'!$C$21:$N$27,MATCH($B63,'W2. TIAM CO2 price'!$A$21:$A$27,0),MATCH(M$14,'W2. TIAM CO2 price'!$C$20:$N$20,0))</f>
        <v>1236.6892252614728</v>
      </c>
      <c r="N63" s="84">
        <f>INDEX('W2. TIAM CO2 price'!$C$21:$N$27,MATCH($B63,'W2. TIAM CO2 price'!$A$21:$A$27,0),MATCH(N$14,'W2. TIAM CO2 price'!$C$20:$N$20,0))</f>
        <v>2014.4267728816033</v>
      </c>
      <c r="O63" s="84">
        <f>INDEX('W2. TIAM CO2 price'!$C$21:$N$27,MATCH($B63,'W2. TIAM CO2 price'!$A$21:$A$27,0),MATCH(O$14,'W2. TIAM CO2 price'!$C$20:$N$20,0))</f>
        <v>3281.2792852430284</v>
      </c>
      <c r="P63" s="508">
        <f>INDEX('W2. TIAM CO2 price'!$C$21:$N$27,MATCH($B63,'W2. TIAM CO2 price'!$A$21:$A$27,0),MATCH(P$14,'W2. TIAM CO2 price'!$C$20:$N$20,0))</f>
        <v>5344.8485355480461</v>
      </c>
      <c r="Q63" s="501">
        <f t="array" ref="Q63">IF($B$8="Global",INDEX('R24. Carbon price convergence'!$L$18:$T$690,MATCH(CONCATENATE("Global "&amp;$E63&amp;" "&amp;$B$7&amp;" "&amp;"All "&amp;$B$9&amp;" "&amp;$B$10),'R24. Carbon price convergence'!$A$18:$A$690,0),MATCH(Q$14,'R24. Carbon price convergence'!$L$17:$T$17,0)),INDEX('R24. Carbon price convergence'!$L$18:$T$690,MATCH(CONCATENATE($D63," ",$E63," ",$B$7," ",$B$8," ",$B$9," ",$B$10),'R24. Carbon price convergence'!$A$18:$A$690,0),MATCH(Q$14,'R24. Carbon price convergence'!$L$17:$T$17,0)))</f>
        <v>0.34920618027291611</v>
      </c>
      <c r="R63" s="502">
        <f t="array" ref="R63">IF($B$8="Global",INDEX('R24. Carbon price convergence'!$L$18:$T$690,MATCH(CONCATENATE("Global "&amp;$E63&amp;" "&amp;$B$7&amp;" "&amp;"All "&amp;$B$9&amp;" "&amp;$B$10),'R24. Carbon price convergence'!$A$18:$A$690,0),MATCH(R$14,'R24. Carbon price convergence'!$L$17:$T$17,0)),INDEX('R24. Carbon price convergence'!$L$18:$T$690,MATCH(CONCATENATE($D63," ",$E63," ",$B$7," ",$B$8," ",$B$9," ",$B$10),'R24. Carbon price convergence'!$A$18:$A$690,0),MATCH(R$14,'R24. Carbon price convergence'!$L$17:$T$17,0)))</f>
        <v>0.34920618027291611</v>
      </c>
      <c r="S63" s="502">
        <f t="array" ref="S63">IF($B$8="Global",INDEX('R24. Carbon price convergence'!$L$18:$T$690,MATCH(CONCATENATE("Global "&amp;$E63&amp;" "&amp;$B$7&amp;" "&amp;"All "&amp;$B$9&amp;" "&amp;$B$10),'R24. Carbon price convergence'!$A$18:$A$690,0),MATCH(S$14,'R24. Carbon price convergence'!$L$17:$T$17,0)),INDEX('R24. Carbon price convergence'!$L$18:$T$690,MATCH(CONCATENATE($D63," ",$E63," ",$B$7," ",$B$8," ",$B$9," ",$B$10),'R24. Carbon price convergence'!$A$18:$A$690,0),MATCH(S$14,'R24. Carbon price convergence'!$L$17:$T$17,0)))</f>
        <v>0.34920618027291611</v>
      </c>
      <c r="T63" s="503">
        <f t="array" ref="T63">IF($B$8="Global",INDEX('R24. Carbon price convergence'!$L$18:$T$690,MATCH(CONCATENATE("Global "&amp;$E63&amp;" "&amp;$B$7&amp;" "&amp;"All "&amp;$B$9&amp;" "&amp;$B$10),'R24. Carbon price convergence'!$A$18:$A$690,0),MATCH(T$14,'R24. Carbon price convergence'!$L$17:$T$17,0)),INDEX('R24. Carbon price convergence'!$L$18:$T$690,MATCH(CONCATENATE($D63," ",$E63," ",$B$7," ",$B$8," ",$B$9," ",$B$10),'R24. Carbon price convergence'!$A$18:$A$690,0),MATCH(T$14,'R24. Carbon price convergence'!$L$17:$T$17,0)))</f>
        <v>0.34920618027291611</v>
      </c>
      <c r="U63" s="507">
        <f t="shared" si="6"/>
        <v>0</v>
      </c>
      <c r="V63" s="84">
        <f t="shared" si="7"/>
        <v>14.432998250348319</v>
      </c>
      <c r="W63" s="84">
        <f t="shared" si="8"/>
        <v>61.348382782394573</v>
      </c>
      <c r="X63" s="84">
        <f t="shared" si="9"/>
        <v>99.926677420537402</v>
      </c>
      <c r="Y63" s="508">
        <f t="shared" si="10"/>
        <v>162.76665407092335</v>
      </c>
    </row>
    <row r="64" spans="1:25" x14ac:dyDescent="0.3">
      <c r="A64" s="486" t="s">
        <v>78</v>
      </c>
      <c r="B64" s="39" t="s">
        <v>63</v>
      </c>
      <c r="C64" s="39" t="s">
        <v>96</v>
      </c>
      <c r="D64" s="39" t="s">
        <v>98</v>
      </c>
      <c r="E64" s="487" t="s">
        <v>84</v>
      </c>
      <c r="F64" s="507">
        <f>INDEX('W2. TIAM CO2 price'!$C$21:$N$27,MATCH($B64,'W2. TIAM CO2 price'!$A$21:$A$27,0),MATCH(F$14,'W2. TIAM CO2 price'!$C$20:$N$20,0))</f>
        <v>0</v>
      </c>
      <c r="G64" s="84">
        <f>INDEX('W2. TIAM CO2 price'!$C$21:$N$27,MATCH($B64,'W2. TIAM CO2 price'!$A$21:$A$27,0),MATCH(G$14,'W2. TIAM CO2 price'!$C$20:$N$20,0))</f>
        <v>0</v>
      </c>
      <c r="H64" s="84">
        <f>INDEX('W2. TIAM CO2 price'!$C$21:$N$27,MATCH($B64,'W2. TIAM CO2 price'!$A$21:$A$27,0),MATCH(H$14,'W2. TIAM CO2 price'!$C$20:$N$20,0))</f>
        <v>41.330878620385405</v>
      </c>
      <c r="I64" s="84">
        <f>INDEX('W2. TIAM CO2 price'!$C$21:$N$27,MATCH($B64,'W2. TIAM CO2 price'!$A$21:$A$27,0),MATCH(I$14,'W2. TIAM CO2 price'!$C$20:$N$20,0))</f>
        <v>175.67954477337369</v>
      </c>
      <c r="J64" s="84">
        <f>INDEX('W2. TIAM CO2 price'!$C$21:$N$27,MATCH($B64,'W2. TIAM CO2 price'!$A$21:$A$27,0),MATCH(J$14,'W2. TIAM CO2 price'!$C$20:$N$20,0))</f>
        <v>286.15380558969895</v>
      </c>
      <c r="K64" s="84">
        <f>INDEX('W2. TIAM CO2 price'!$C$21:$N$27,MATCH($B64,'W2. TIAM CO2 price'!$A$21:$A$27,0),MATCH(K$14,'W2. TIAM CO2 price'!$C$20:$N$20,0))</f>
        <v>466.10473486957153</v>
      </c>
      <c r="L64" s="84">
        <f>INDEX('W2. TIAM CO2 price'!$C$21:$N$27,MATCH($B64,'W2. TIAM CO2 price'!$A$21:$A$27,0),MATCH(L$14,'W2. TIAM CO2 price'!$C$20:$N$20,0))</f>
        <v>759.22583700123562</v>
      </c>
      <c r="M64" s="84">
        <f>INDEX('W2. TIAM CO2 price'!$C$21:$N$27,MATCH($B64,'W2. TIAM CO2 price'!$A$21:$A$27,0),MATCH(M$14,'W2. TIAM CO2 price'!$C$20:$N$20,0))</f>
        <v>1236.6892252614728</v>
      </c>
      <c r="N64" s="84">
        <f>INDEX('W2. TIAM CO2 price'!$C$21:$N$27,MATCH($B64,'W2. TIAM CO2 price'!$A$21:$A$27,0),MATCH(N$14,'W2. TIAM CO2 price'!$C$20:$N$20,0))</f>
        <v>2014.4267728816033</v>
      </c>
      <c r="O64" s="84">
        <f>INDEX('W2. TIAM CO2 price'!$C$21:$N$27,MATCH($B64,'W2. TIAM CO2 price'!$A$21:$A$27,0),MATCH(O$14,'W2. TIAM CO2 price'!$C$20:$N$20,0))</f>
        <v>3281.2792852430284</v>
      </c>
      <c r="P64" s="508">
        <f>INDEX('W2. TIAM CO2 price'!$C$21:$N$27,MATCH($B64,'W2. TIAM CO2 price'!$A$21:$A$27,0),MATCH(P$14,'W2. TIAM CO2 price'!$C$20:$N$20,0))</f>
        <v>5344.8485355480461</v>
      </c>
      <c r="Q64" s="501">
        <f t="array" ref="Q64">IF($B$8="Global",INDEX('R24. Carbon price convergence'!$L$18:$T$690,MATCH(CONCATENATE("Global "&amp;$E64&amp;" "&amp;$B$7&amp;" "&amp;"All "&amp;$B$9&amp;" "&amp;$B$10),'R24. Carbon price convergence'!$A$18:$A$690,0),MATCH(Q$14,'R24. Carbon price convergence'!$L$17:$T$17,0)),INDEX('R24. Carbon price convergence'!$L$18:$T$690,MATCH(CONCATENATE($D64," ",$E64," ",$B$7," ",$B$8," ",$B$9," ",$B$10),'R24. Carbon price convergence'!$A$18:$A$690,0),MATCH(Q$14,'R24. Carbon price convergence'!$L$17:$T$17,0)))</f>
        <v>0.34920618027291611</v>
      </c>
      <c r="R64" s="502">
        <f t="array" ref="R64">IF($B$8="Global",INDEX('R24. Carbon price convergence'!$L$18:$T$690,MATCH(CONCATENATE("Global "&amp;$E64&amp;" "&amp;$B$7&amp;" "&amp;"All "&amp;$B$9&amp;" "&amp;$B$10),'R24. Carbon price convergence'!$A$18:$A$690,0),MATCH(R$14,'R24. Carbon price convergence'!$L$17:$T$17,0)),INDEX('R24. Carbon price convergence'!$L$18:$T$690,MATCH(CONCATENATE($D64," ",$E64," ",$B$7," ",$B$8," ",$B$9," ",$B$10),'R24. Carbon price convergence'!$A$18:$A$690,0),MATCH(R$14,'R24. Carbon price convergence'!$L$17:$T$17,0)))</f>
        <v>0.34920618027291611</v>
      </c>
      <c r="S64" s="502">
        <f t="array" ref="S64">IF($B$8="Global",INDEX('R24. Carbon price convergence'!$L$18:$T$690,MATCH(CONCATENATE("Global "&amp;$E64&amp;" "&amp;$B$7&amp;" "&amp;"All "&amp;$B$9&amp;" "&amp;$B$10),'R24. Carbon price convergence'!$A$18:$A$690,0),MATCH(S$14,'R24. Carbon price convergence'!$L$17:$T$17,0)),INDEX('R24. Carbon price convergence'!$L$18:$T$690,MATCH(CONCATENATE($D64," ",$E64," ",$B$7," ",$B$8," ",$B$9," ",$B$10),'R24. Carbon price convergence'!$A$18:$A$690,0),MATCH(S$14,'R24. Carbon price convergence'!$L$17:$T$17,0)))</f>
        <v>0.34920618027291611</v>
      </c>
      <c r="T64" s="503">
        <f t="array" ref="T64">IF($B$8="Global",INDEX('R24. Carbon price convergence'!$L$18:$T$690,MATCH(CONCATENATE("Global "&amp;$E64&amp;" "&amp;$B$7&amp;" "&amp;"All "&amp;$B$9&amp;" "&amp;$B$10),'R24. Carbon price convergence'!$A$18:$A$690,0),MATCH(T$14,'R24. Carbon price convergence'!$L$17:$T$17,0)),INDEX('R24. Carbon price convergence'!$L$18:$T$690,MATCH(CONCATENATE($D64," ",$E64," ",$B$7," ",$B$8," ",$B$9," ",$B$10),'R24. Carbon price convergence'!$A$18:$A$690,0),MATCH(T$14,'R24. Carbon price convergence'!$L$17:$T$17,0)))</f>
        <v>0.34920618027291611</v>
      </c>
      <c r="U64" s="507">
        <f t="shared" si="6"/>
        <v>0</v>
      </c>
      <c r="V64" s="84">
        <f t="shared" si="7"/>
        <v>14.432998250348319</v>
      </c>
      <c r="W64" s="84">
        <f t="shared" si="8"/>
        <v>61.348382782394573</v>
      </c>
      <c r="X64" s="84">
        <f t="shared" si="9"/>
        <v>99.926677420537402</v>
      </c>
      <c r="Y64" s="508">
        <f t="shared" si="10"/>
        <v>162.76665407092335</v>
      </c>
    </row>
    <row r="65" spans="1:25" x14ac:dyDescent="0.3">
      <c r="A65" s="486" t="s">
        <v>78</v>
      </c>
      <c r="B65" s="39" t="s">
        <v>63</v>
      </c>
      <c r="C65" s="39" t="s">
        <v>96</v>
      </c>
      <c r="D65" s="39" t="s">
        <v>98</v>
      </c>
      <c r="E65" s="487" t="s">
        <v>87</v>
      </c>
      <c r="F65" s="507">
        <f>INDEX('W2. TIAM CO2 price'!$C$21:$N$27,MATCH($B65,'W2. TIAM CO2 price'!$A$21:$A$27,0),MATCH(F$14,'W2. TIAM CO2 price'!$C$20:$N$20,0))</f>
        <v>0</v>
      </c>
      <c r="G65" s="84">
        <f>INDEX('W2. TIAM CO2 price'!$C$21:$N$27,MATCH($B65,'W2. TIAM CO2 price'!$A$21:$A$27,0),MATCH(G$14,'W2. TIAM CO2 price'!$C$20:$N$20,0))</f>
        <v>0</v>
      </c>
      <c r="H65" s="84">
        <f>INDEX('W2. TIAM CO2 price'!$C$21:$N$27,MATCH($B65,'W2. TIAM CO2 price'!$A$21:$A$27,0),MATCH(H$14,'W2. TIAM CO2 price'!$C$20:$N$20,0))</f>
        <v>41.330878620385405</v>
      </c>
      <c r="I65" s="84">
        <f>INDEX('W2. TIAM CO2 price'!$C$21:$N$27,MATCH($B65,'W2. TIAM CO2 price'!$A$21:$A$27,0),MATCH(I$14,'W2. TIAM CO2 price'!$C$20:$N$20,0))</f>
        <v>175.67954477337369</v>
      </c>
      <c r="J65" s="84">
        <f>INDEX('W2. TIAM CO2 price'!$C$21:$N$27,MATCH($B65,'W2. TIAM CO2 price'!$A$21:$A$27,0),MATCH(J$14,'W2. TIAM CO2 price'!$C$20:$N$20,0))</f>
        <v>286.15380558969895</v>
      </c>
      <c r="K65" s="84">
        <f>INDEX('W2. TIAM CO2 price'!$C$21:$N$27,MATCH($B65,'W2. TIAM CO2 price'!$A$21:$A$27,0),MATCH(K$14,'W2. TIAM CO2 price'!$C$20:$N$20,0))</f>
        <v>466.10473486957153</v>
      </c>
      <c r="L65" s="84">
        <f>INDEX('W2. TIAM CO2 price'!$C$21:$N$27,MATCH($B65,'W2. TIAM CO2 price'!$A$21:$A$27,0),MATCH(L$14,'W2. TIAM CO2 price'!$C$20:$N$20,0))</f>
        <v>759.22583700123562</v>
      </c>
      <c r="M65" s="84">
        <f>INDEX('W2. TIAM CO2 price'!$C$21:$N$27,MATCH($B65,'W2. TIAM CO2 price'!$A$21:$A$27,0),MATCH(M$14,'W2. TIAM CO2 price'!$C$20:$N$20,0))</f>
        <v>1236.6892252614728</v>
      </c>
      <c r="N65" s="84">
        <f>INDEX('W2. TIAM CO2 price'!$C$21:$N$27,MATCH($B65,'W2. TIAM CO2 price'!$A$21:$A$27,0),MATCH(N$14,'W2. TIAM CO2 price'!$C$20:$N$20,0))</f>
        <v>2014.4267728816033</v>
      </c>
      <c r="O65" s="84">
        <f>INDEX('W2. TIAM CO2 price'!$C$21:$N$27,MATCH($B65,'W2. TIAM CO2 price'!$A$21:$A$27,0),MATCH(O$14,'W2. TIAM CO2 price'!$C$20:$N$20,0))</f>
        <v>3281.2792852430284</v>
      </c>
      <c r="P65" s="508">
        <f>INDEX('W2. TIAM CO2 price'!$C$21:$N$27,MATCH($B65,'W2. TIAM CO2 price'!$A$21:$A$27,0),MATCH(P$14,'W2. TIAM CO2 price'!$C$20:$N$20,0))</f>
        <v>5344.8485355480461</v>
      </c>
      <c r="Q65" s="501">
        <f t="array" ref="Q65">IF($B$8="Global",INDEX('R24. Carbon price convergence'!$L$18:$T$690,MATCH(CONCATENATE("Global "&amp;$E65&amp;" "&amp;$B$7&amp;" "&amp;"All "&amp;$B$9&amp;" "&amp;$B$10),'R24. Carbon price convergence'!$A$18:$A$690,0),MATCH(Q$14,'R24. Carbon price convergence'!$L$17:$T$17,0)),INDEX('R24. Carbon price convergence'!$L$18:$T$690,MATCH(CONCATENATE($D65," ",$E65," ",$B$7," ",$B$8," ",$B$9," ",$B$10),'R24. Carbon price convergence'!$A$18:$A$690,0),MATCH(Q$14,'R24. Carbon price convergence'!$L$17:$T$17,0)))</f>
        <v>0.34920618027291611</v>
      </c>
      <c r="R65" s="502">
        <f t="array" ref="R65">IF($B$8="Global",INDEX('R24. Carbon price convergence'!$L$18:$T$690,MATCH(CONCATENATE("Global "&amp;$E65&amp;" "&amp;$B$7&amp;" "&amp;"All "&amp;$B$9&amp;" "&amp;$B$10),'R24. Carbon price convergence'!$A$18:$A$690,0),MATCH(R$14,'R24. Carbon price convergence'!$L$17:$T$17,0)),INDEX('R24. Carbon price convergence'!$L$18:$T$690,MATCH(CONCATENATE($D65," ",$E65," ",$B$7," ",$B$8," ",$B$9," ",$B$10),'R24. Carbon price convergence'!$A$18:$A$690,0),MATCH(R$14,'R24. Carbon price convergence'!$L$17:$T$17,0)))</f>
        <v>0.34920618027291611</v>
      </c>
      <c r="S65" s="502">
        <f t="array" ref="S65">IF($B$8="Global",INDEX('R24. Carbon price convergence'!$L$18:$T$690,MATCH(CONCATENATE("Global "&amp;$E65&amp;" "&amp;$B$7&amp;" "&amp;"All "&amp;$B$9&amp;" "&amp;$B$10),'R24. Carbon price convergence'!$A$18:$A$690,0),MATCH(S$14,'R24. Carbon price convergence'!$L$17:$T$17,0)),INDEX('R24. Carbon price convergence'!$L$18:$T$690,MATCH(CONCATENATE($D65," ",$E65," ",$B$7," ",$B$8," ",$B$9," ",$B$10),'R24. Carbon price convergence'!$A$18:$A$690,0),MATCH(S$14,'R24. Carbon price convergence'!$L$17:$T$17,0)))</f>
        <v>0.34920618027291611</v>
      </c>
      <c r="T65" s="503">
        <f t="array" ref="T65">IF($B$8="Global",INDEX('R24. Carbon price convergence'!$L$18:$T$690,MATCH(CONCATENATE("Global "&amp;$E65&amp;" "&amp;$B$7&amp;" "&amp;"All "&amp;$B$9&amp;" "&amp;$B$10),'R24. Carbon price convergence'!$A$18:$A$690,0),MATCH(T$14,'R24. Carbon price convergence'!$L$17:$T$17,0)),INDEX('R24. Carbon price convergence'!$L$18:$T$690,MATCH(CONCATENATE($D65," ",$E65," ",$B$7," ",$B$8," ",$B$9," ",$B$10),'R24. Carbon price convergence'!$A$18:$A$690,0),MATCH(T$14,'R24. Carbon price convergence'!$L$17:$T$17,0)))</f>
        <v>0.34920618027291611</v>
      </c>
      <c r="U65" s="507">
        <f t="shared" si="6"/>
        <v>0</v>
      </c>
      <c r="V65" s="84">
        <f t="shared" si="7"/>
        <v>14.432998250348319</v>
      </c>
      <c r="W65" s="84">
        <f t="shared" si="8"/>
        <v>61.348382782394573</v>
      </c>
      <c r="X65" s="84">
        <f t="shared" si="9"/>
        <v>99.926677420537402</v>
      </c>
      <c r="Y65" s="508">
        <f t="shared" si="10"/>
        <v>162.76665407092335</v>
      </c>
    </row>
    <row r="66" spans="1:25" x14ac:dyDescent="0.3">
      <c r="A66" s="486" t="s">
        <v>78</v>
      </c>
      <c r="B66" s="39" t="s">
        <v>63</v>
      </c>
      <c r="C66" s="39" t="s">
        <v>96</v>
      </c>
      <c r="D66" s="39" t="s">
        <v>98</v>
      </c>
      <c r="E66" s="487" t="s">
        <v>90</v>
      </c>
      <c r="F66" s="507">
        <f>INDEX('W2. TIAM CO2 price'!$C$21:$N$27,MATCH($B66,'W2. TIAM CO2 price'!$A$21:$A$27,0),MATCH(F$14,'W2. TIAM CO2 price'!$C$20:$N$20,0))</f>
        <v>0</v>
      </c>
      <c r="G66" s="84">
        <f>INDEX('W2. TIAM CO2 price'!$C$21:$N$27,MATCH($B66,'W2. TIAM CO2 price'!$A$21:$A$27,0),MATCH(G$14,'W2. TIAM CO2 price'!$C$20:$N$20,0))</f>
        <v>0</v>
      </c>
      <c r="H66" s="84">
        <f>INDEX('W2. TIAM CO2 price'!$C$21:$N$27,MATCH($B66,'W2. TIAM CO2 price'!$A$21:$A$27,0),MATCH(H$14,'W2. TIAM CO2 price'!$C$20:$N$20,0))</f>
        <v>41.330878620385405</v>
      </c>
      <c r="I66" s="84">
        <f>INDEX('W2. TIAM CO2 price'!$C$21:$N$27,MATCH($B66,'W2. TIAM CO2 price'!$A$21:$A$27,0),MATCH(I$14,'W2. TIAM CO2 price'!$C$20:$N$20,0))</f>
        <v>175.67954477337369</v>
      </c>
      <c r="J66" s="84">
        <f>INDEX('W2. TIAM CO2 price'!$C$21:$N$27,MATCH($B66,'W2. TIAM CO2 price'!$A$21:$A$27,0),MATCH(J$14,'W2. TIAM CO2 price'!$C$20:$N$20,0))</f>
        <v>286.15380558969895</v>
      </c>
      <c r="K66" s="84">
        <f>INDEX('W2. TIAM CO2 price'!$C$21:$N$27,MATCH($B66,'W2. TIAM CO2 price'!$A$21:$A$27,0),MATCH(K$14,'W2. TIAM CO2 price'!$C$20:$N$20,0))</f>
        <v>466.10473486957153</v>
      </c>
      <c r="L66" s="84">
        <f>INDEX('W2. TIAM CO2 price'!$C$21:$N$27,MATCH($B66,'W2. TIAM CO2 price'!$A$21:$A$27,0),MATCH(L$14,'W2. TIAM CO2 price'!$C$20:$N$20,0))</f>
        <v>759.22583700123562</v>
      </c>
      <c r="M66" s="84">
        <f>INDEX('W2. TIAM CO2 price'!$C$21:$N$27,MATCH($B66,'W2. TIAM CO2 price'!$A$21:$A$27,0),MATCH(M$14,'W2. TIAM CO2 price'!$C$20:$N$20,0))</f>
        <v>1236.6892252614728</v>
      </c>
      <c r="N66" s="84">
        <f>INDEX('W2. TIAM CO2 price'!$C$21:$N$27,MATCH($B66,'W2. TIAM CO2 price'!$A$21:$A$27,0),MATCH(N$14,'W2. TIAM CO2 price'!$C$20:$N$20,0))</f>
        <v>2014.4267728816033</v>
      </c>
      <c r="O66" s="84">
        <f>INDEX('W2. TIAM CO2 price'!$C$21:$N$27,MATCH($B66,'W2. TIAM CO2 price'!$A$21:$A$27,0),MATCH(O$14,'W2. TIAM CO2 price'!$C$20:$N$20,0))</f>
        <v>3281.2792852430284</v>
      </c>
      <c r="P66" s="508">
        <f>INDEX('W2. TIAM CO2 price'!$C$21:$N$27,MATCH($B66,'W2. TIAM CO2 price'!$A$21:$A$27,0),MATCH(P$14,'W2. TIAM CO2 price'!$C$20:$N$20,0))</f>
        <v>5344.8485355480461</v>
      </c>
      <c r="Q66" s="501">
        <f t="array" ref="Q66">IF($B$8="Global",INDEX('R24. Carbon price convergence'!$L$18:$T$690,MATCH(CONCATENATE("Global "&amp;$E66&amp;" "&amp;$B$7&amp;" "&amp;"All "&amp;$B$9&amp;" "&amp;$B$10),'R24. Carbon price convergence'!$A$18:$A$690,0),MATCH(Q$14,'R24. Carbon price convergence'!$L$17:$T$17,0)),INDEX('R24. Carbon price convergence'!$L$18:$T$690,MATCH(CONCATENATE($D66," ",$E66," ",$B$7," ",$B$8," ",$B$9," ",$B$10),'R24. Carbon price convergence'!$A$18:$A$690,0),MATCH(Q$14,'R24. Carbon price convergence'!$L$17:$T$17,0)))</f>
        <v>0.34920618027291611</v>
      </c>
      <c r="R66" s="502">
        <f t="array" ref="R66">IF($B$8="Global",INDEX('R24. Carbon price convergence'!$L$18:$T$690,MATCH(CONCATENATE("Global "&amp;$E66&amp;" "&amp;$B$7&amp;" "&amp;"All "&amp;$B$9&amp;" "&amp;$B$10),'R24. Carbon price convergence'!$A$18:$A$690,0),MATCH(R$14,'R24. Carbon price convergence'!$L$17:$T$17,0)),INDEX('R24. Carbon price convergence'!$L$18:$T$690,MATCH(CONCATENATE($D66," ",$E66," ",$B$7," ",$B$8," ",$B$9," ",$B$10),'R24. Carbon price convergence'!$A$18:$A$690,0),MATCH(R$14,'R24. Carbon price convergence'!$L$17:$T$17,0)))</f>
        <v>0.34920618027291611</v>
      </c>
      <c r="S66" s="502">
        <f t="array" ref="S66">IF($B$8="Global",INDEX('R24. Carbon price convergence'!$L$18:$T$690,MATCH(CONCATENATE("Global "&amp;$E66&amp;" "&amp;$B$7&amp;" "&amp;"All "&amp;$B$9&amp;" "&amp;$B$10),'R24. Carbon price convergence'!$A$18:$A$690,0),MATCH(S$14,'R24. Carbon price convergence'!$L$17:$T$17,0)),INDEX('R24. Carbon price convergence'!$L$18:$T$690,MATCH(CONCATENATE($D66," ",$E66," ",$B$7," ",$B$8," ",$B$9," ",$B$10),'R24. Carbon price convergence'!$A$18:$A$690,0),MATCH(S$14,'R24. Carbon price convergence'!$L$17:$T$17,0)))</f>
        <v>0.34920618027291611</v>
      </c>
      <c r="T66" s="503">
        <f t="array" ref="T66">IF($B$8="Global",INDEX('R24. Carbon price convergence'!$L$18:$T$690,MATCH(CONCATENATE("Global "&amp;$E66&amp;" "&amp;$B$7&amp;" "&amp;"All "&amp;$B$9&amp;" "&amp;$B$10),'R24. Carbon price convergence'!$A$18:$A$690,0),MATCH(T$14,'R24. Carbon price convergence'!$L$17:$T$17,0)),INDEX('R24. Carbon price convergence'!$L$18:$T$690,MATCH(CONCATENATE($D66," ",$E66," ",$B$7," ",$B$8," ",$B$9," ",$B$10),'R24. Carbon price convergence'!$A$18:$A$690,0),MATCH(T$14,'R24. Carbon price convergence'!$L$17:$T$17,0)))</f>
        <v>0.34920618027291611</v>
      </c>
      <c r="U66" s="507">
        <f t="shared" si="6"/>
        <v>0</v>
      </c>
      <c r="V66" s="84">
        <f t="shared" si="7"/>
        <v>14.432998250348319</v>
      </c>
      <c r="W66" s="84">
        <f t="shared" si="8"/>
        <v>61.348382782394573</v>
      </c>
      <c r="X66" s="84">
        <f t="shared" si="9"/>
        <v>99.926677420537402</v>
      </c>
      <c r="Y66" s="508">
        <f t="shared" si="10"/>
        <v>162.76665407092335</v>
      </c>
    </row>
    <row r="67" spans="1:25" x14ac:dyDescent="0.3">
      <c r="A67" s="486" t="s">
        <v>78</v>
      </c>
      <c r="B67" s="39" t="s">
        <v>63</v>
      </c>
      <c r="C67" s="39" t="s">
        <v>96</v>
      </c>
      <c r="D67" s="39" t="s">
        <v>98</v>
      </c>
      <c r="E67" s="487" t="s">
        <v>93</v>
      </c>
      <c r="F67" s="507">
        <f>INDEX('W2. TIAM CO2 price'!$C$21:$N$27,MATCH($B67,'W2. TIAM CO2 price'!$A$21:$A$27,0),MATCH(F$14,'W2. TIAM CO2 price'!$C$20:$N$20,0))</f>
        <v>0</v>
      </c>
      <c r="G67" s="84">
        <f>INDEX('W2. TIAM CO2 price'!$C$21:$N$27,MATCH($B67,'W2. TIAM CO2 price'!$A$21:$A$27,0),MATCH(G$14,'W2. TIAM CO2 price'!$C$20:$N$20,0))</f>
        <v>0</v>
      </c>
      <c r="H67" s="84">
        <f>INDEX('W2. TIAM CO2 price'!$C$21:$N$27,MATCH($B67,'W2. TIAM CO2 price'!$A$21:$A$27,0),MATCH(H$14,'W2. TIAM CO2 price'!$C$20:$N$20,0))</f>
        <v>41.330878620385405</v>
      </c>
      <c r="I67" s="84">
        <f>INDEX('W2. TIAM CO2 price'!$C$21:$N$27,MATCH($B67,'W2. TIAM CO2 price'!$A$21:$A$27,0),MATCH(I$14,'W2. TIAM CO2 price'!$C$20:$N$20,0))</f>
        <v>175.67954477337369</v>
      </c>
      <c r="J67" s="84">
        <f>INDEX('W2. TIAM CO2 price'!$C$21:$N$27,MATCH($B67,'W2. TIAM CO2 price'!$A$21:$A$27,0),MATCH(J$14,'W2. TIAM CO2 price'!$C$20:$N$20,0))</f>
        <v>286.15380558969895</v>
      </c>
      <c r="K67" s="84">
        <f>INDEX('W2. TIAM CO2 price'!$C$21:$N$27,MATCH($B67,'W2. TIAM CO2 price'!$A$21:$A$27,0),MATCH(K$14,'W2. TIAM CO2 price'!$C$20:$N$20,0))</f>
        <v>466.10473486957153</v>
      </c>
      <c r="L67" s="84">
        <f>INDEX('W2. TIAM CO2 price'!$C$21:$N$27,MATCH($B67,'W2. TIAM CO2 price'!$A$21:$A$27,0),MATCH(L$14,'W2. TIAM CO2 price'!$C$20:$N$20,0))</f>
        <v>759.22583700123562</v>
      </c>
      <c r="M67" s="84">
        <f>INDEX('W2. TIAM CO2 price'!$C$21:$N$27,MATCH($B67,'W2. TIAM CO2 price'!$A$21:$A$27,0),MATCH(M$14,'W2. TIAM CO2 price'!$C$20:$N$20,0))</f>
        <v>1236.6892252614728</v>
      </c>
      <c r="N67" s="84">
        <f>INDEX('W2. TIAM CO2 price'!$C$21:$N$27,MATCH($B67,'W2. TIAM CO2 price'!$A$21:$A$27,0),MATCH(N$14,'W2. TIAM CO2 price'!$C$20:$N$20,0))</f>
        <v>2014.4267728816033</v>
      </c>
      <c r="O67" s="84">
        <f>INDEX('W2. TIAM CO2 price'!$C$21:$N$27,MATCH($B67,'W2. TIAM CO2 price'!$A$21:$A$27,0),MATCH(O$14,'W2. TIAM CO2 price'!$C$20:$N$20,0))</f>
        <v>3281.2792852430284</v>
      </c>
      <c r="P67" s="508">
        <f>INDEX('W2. TIAM CO2 price'!$C$21:$N$27,MATCH($B67,'W2. TIAM CO2 price'!$A$21:$A$27,0),MATCH(P$14,'W2. TIAM CO2 price'!$C$20:$N$20,0))</f>
        <v>5344.8485355480461</v>
      </c>
      <c r="Q67" s="501">
        <f t="array" ref="Q67">IF($B$8="Global",INDEX('R24. Carbon price convergence'!$L$18:$T$690,MATCH(CONCATENATE("Global "&amp;$E67&amp;" "&amp;$B$7&amp;" "&amp;"All "&amp;$B$9&amp;" "&amp;$B$10),'R24. Carbon price convergence'!$A$18:$A$690,0),MATCH(Q$14,'R24. Carbon price convergence'!$L$17:$T$17,0)),INDEX('R24. Carbon price convergence'!$L$18:$T$690,MATCH(CONCATENATE($D67," ",$E67," ",$B$7," ",$B$8," ",$B$9," ",$B$10),'R24. Carbon price convergence'!$A$18:$A$690,0),MATCH(Q$14,'R24. Carbon price convergence'!$L$17:$T$17,0)))</f>
        <v>0.34920618027291611</v>
      </c>
      <c r="R67" s="502">
        <f t="array" ref="R67">IF($B$8="Global",INDEX('R24. Carbon price convergence'!$L$18:$T$690,MATCH(CONCATENATE("Global "&amp;$E67&amp;" "&amp;$B$7&amp;" "&amp;"All "&amp;$B$9&amp;" "&amp;$B$10),'R24. Carbon price convergence'!$A$18:$A$690,0),MATCH(R$14,'R24. Carbon price convergence'!$L$17:$T$17,0)),INDEX('R24. Carbon price convergence'!$L$18:$T$690,MATCH(CONCATENATE($D67," ",$E67," ",$B$7," ",$B$8," ",$B$9," ",$B$10),'R24. Carbon price convergence'!$A$18:$A$690,0),MATCH(R$14,'R24. Carbon price convergence'!$L$17:$T$17,0)))</f>
        <v>0.34920618027291611</v>
      </c>
      <c r="S67" s="502">
        <f t="array" ref="S67">IF($B$8="Global",INDEX('R24. Carbon price convergence'!$L$18:$T$690,MATCH(CONCATENATE("Global "&amp;$E67&amp;" "&amp;$B$7&amp;" "&amp;"All "&amp;$B$9&amp;" "&amp;$B$10),'R24. Carbon price convergence'!$A$18:$A$690,0),MATCH(S$14,'R24. Carbon price convergence'!$L$17:$T$17,0)),INDEX('R24. Carbon price convergence'!$L$18:$T$690,MATCH(CONCATENATE($D67," ",$E67," ",$B$7," ",$B$8," ",$B$9," ",$B$10),'R24. Carbon price convergence'!$A$18:$A$690,0),MATCH(S$14,'R24. Carbon price convergence'!$L$17:$T$17,0)))</f>
        <v>0.34920618027291611</v>
      </c>
      <c r="T67" s="503">
        <f t="array" ref="T67">IF($B$8="Global",INDEX('R24. Carbon price convergence'!$L$18:$T$690,MATCH(CONCATENATE("Global "&amp;$E67&amp;" "&amp;$B$7&amp;" "&amp;"All "&amp;$B$9&amp;" "&amp;$B$10),'R24. Carbon price convergence'!$A$18:$A$690,0),MATCH(T$14,'R24. Carbon price convergence'!$L$17:$T$17,0)),INDEX('R24. Carbon price convergence'!$L$18:$T$690,MATCH(CONCATENATE($D67," ",$E67," ",$B$7," ",$B$8," ",$B$9," ",$B$10),'R24. Carbon price convergence'!$A$18:$A$690,0),MATCH(T$14,'R24. Carbon price convergence'!$L$17:$T$17,0)))</f>
        <v>0.34920618027291611</v>
      </c>
      <c r="U67" s="507">
        <f t="shared" si="6"/>
        <v>0</v>
      </c>
      <c r="V67" s="84">
        <f t="shared" si="7"/>
        <v>14.432998250348319</v>
      </c>
      <c r="W67" s="84">
        <f t="shared" si="8"/>
        <v>61.348382782394573</v>
      </c>
      <c r="X67" s="84">
        <f t="shared" si="9"/>
        <v>99.926677420537402</v>
      </c>
      <c r="Y67" s="508">
        <f t="shared" si="10"/>
        <v>162.76665407092335</v>
      </c>
    </row>
    <row r="68" spans="1:25" x14ac:dyDescent="0.3">
      <c r="A68" s="486" t="s">
        <v>78</v>
      </c>
      <c r="B68" s="39" t="s">
        <v>63</v>
      </c>
      <c r="C68" s="39" t="s">
        <v>96</v>
      </c>
      <c r="D68" s="39" t="s">
        <v>98</v>
      </c>
      <c r="E68" s="487" t="s">
        <v>95</v>
      </c>
      <c r="F68" s="507">
        <f>INDEX('W2. TIAM CO2 price'!$C$21:$N$27,MATCH($B68,'W2. TIAM CO2 price'!$A$21:$A$27,0),MATCH(F$14,'W2. TIAM CO2 price'!$C$20:$N$20,0))</f>
        <v>0</v>
      </c>
      <c r="G68" s="84">
        <f>INDEX('W2. TIAM CO2 price'!$C$21:$N$27,MATCH($B68,'W2. TIAM CO2 price'!$A$21:$A$27,0),MATCH(G$14,'W2. TIAM CO2 price'!$C$20:$N$20,0))</f>
        <v>0</v>
      </c>
      <c r="H68" s="84">
        <f>INDEX('W2. TIAM CO2 price'!$C$21:$N$27,MATCH($B68,'W2. TIAM CO2 price'!$A$21:$A$27,0),MATCH(H$14,'W2. TIAM CO2 price'!$C$20:$N$20,0))</f>
        <v>41.330878620385405</v>
      </c>
      <c r="I68" s="84">
        <f>INDEX('W2. TIAM CO2 price'!$C$21:$N$27,MATCH($B68,'W2. TIAM CO2 price'!$A$21:$A$27,0),MATCH(I$14,'W2. TIAM CO2 price'!$C$20:$N$20,0))</f>
        <v>175.67954477337369</v>
      </c>
      <c r="J68" s="84">
        <f>INDEX('W2. TIAM CO2 price'!$C$21:$N$27,MATCH($B68,'W2. TIAM CO2 price'!$A$21:$A$27,0),MATCH(J$14,'W2. TIAM CO2 price'!$C$20:$N$20,0))</f>
        <v>286.15380558969895</v>
      </c>
      <c r="K68" s="84">
        <f>INDEX('W2. TIAM CO2 price'!$C$21:$N$27,MATCH($B68,'W2. TIAM CO2 price'!$A$21:$A$27,0),MATCH(K$14,'W2. TIAM CO2 price'!$C$20:$N$20,0))</f>
        <v>466.10473486957153</v>
      </c>
      <c r="L68" s="84">
        <f>INDEX('W2. TIAM CO2 price'!$C$21:$N$27,MATCH($B68,'W2. TIAM CO2 price'!$A$21:$A$27,0),MATCH(L$14,'W2. TIAM CO2 price'!$C$20:$N$20,0))</f>
        <v>759.22583700123562</v>
      </c>
      <c r="M68" s="84">
        <f>INDEX('W2. TIAM CO2 price'!$C$21:$N$27,MATCH($B68,'W2. TIAM CO2 price'!$A$21:$A$27,0),MATCH(M$14,'W2. TIAM CO2 price'!$C$20:$N$20,0))</f>
        <v>1236.6892252614728</v>
      </c>
      <c r="N68" s="84">
        <f>INDEX('W2. TIAM CO2 price'!$C$21:$N$27,MATCH($B68,'W2. TIAM CO2 price'!$A$21:$A$27,0),MATCH(N$14,'W2. TIAM CO2 price'!$C$20:$N$20,0))</f>
        <v>2014.4267728816033</v>
      </c>
      <c r="O68" s="84">
        <f>INDEX('W2. TIAM CO2 price'!$C$21:$N$27,MATCH($B68,'W2. TIAM CO2 price'!$A$21:$A$27,0),MATCH(O$14,'W2. TIAM CO2 price'!$C$20:$N$20,0))</f>
        <v>3281.2792852430284</v>
      </c>
      <c r="P68" s="508">
        <f>INDEX('W2. TIAM CO2 price'!$C$21:$N$27,MATCH($B68,'W2. TIAM CO2 price'!$A$21:$A$27,0),MATCH(P$14,'W2. TIAM CO2 price'!$C$20:$N$20,0))</f>
        <v>5344.8485355480461</v>
      </c>
      <c r="Q68" s="501">
        <f t="array" ref="Q68">IF($B$8="Global",INDEX('R24. Carbon price convergence'!$L$18:$T$690,MATCH(CONCATENATE("Global "&amp;$E68&amp;" "&amp;$B$7&amp;" "&amp;"All "&amp;$B$9&amp;" "&amp;$B$10),'R24. Carbon price convergence'!$A$18:$A$690,0),MATCH(Q$14,'R24. Carbon price convergence'!$L$17:$T$17,0)),INDEX('R24. Carbon price convergence'!$L$18:$T$690,MATCH(CONCATENATE($D68," ",$E68," ",$B$7," ",$B$8," ",$B$9," ",$B$10),'R24. Carbon price convergence'!$A$18:$A$690,0),MATCH(Q$14,'R24. Carbon price convergence'!$L$17:$T$17,0)))</f>
        <v>3.9642143336660212</v>
      </c>
      <c r="R68" s="502">
        <f t="array" ref="R68">IF($B$8="Global",INDEX('R24. Carbon price convergence'!$L$18:$T$690,MATCH(CONCATENATE("Global "&amp;$E68&amp;" "&amp;$B$7&amp;" "&amp;"All "&amp;$B$9&amp;" "&amp;$B$10),'R24. Carbon price convergence'!$A$18:$A$690,0),MATCH(R$14,'R24. Carbon price convergence'!$L$17:$T$17,0)),INDEX('R24. Carbon price convergence'!$L$18:$T$690,MATCH(CONCATENATE($D68," ",$E68," ",$B$7," ",$B$8," ",$B$9," ",$B$10),'R24. Carbon price convergence'!$A$18:$A$690,0),MATCH(R$14,'R24. Carbon price convergence'!$L$17:$T$17,0)))</f>
        <v>3.9642143336660212</v>
      </c>
      <c r="S68" s="502">
        <f t="array" ref="S68">IF($B$8="Global",INDEX('R24. Carbon price convergence'!$L$18:$T$690,MATCH(CONCATENATE("Global "&amp;$E68&amp;" "&amp;$B$7&amp;" "&amp;"All "&amp;$B$9&amp;" "&amp;$B$10),'R24. Carbon price convergence'!$A$18:$A$690,0),MATCH(S$14,'R24. Carbon price convergence'!$L$17:$T$17,0)),INDEX('R24. Carbon price convergence'!$L$18:$T$690,MATCH(CONCATENATE($D68," ",$E68," ",$B$7," ",$B$8," ",$B$9," ",$B$10),'R24. Carbon price convergence'!$A$18:$A$690,0),MATCH(S$14,'R24. Carbon price convergence'!$L$17:$T$17,0)))</f>
        <v>3.9642143336660212</v>
      </c>
      <c r="T68" s="503">
        <f t="array" ref="T68">IF($B$8="Global",INDEX('R24. Carbon price convergence'!$L$18:$T$690,MATCH(CONCATENATE("Global "&amp;$E68&amp;" "&amp;$B$7&amp;" "&amp;"All "&amp;$B$9&amp;" "&amp;$B$10),'R24. Carbon price convergence'!$A$18:$A$690,0),MATCH(T$14,'R24. Carbon price convergence'!$L$17:$T$17,0)),INDEX('R24. Carbon price convergence'!$L$18:$T$690,MATCH(CONCATENATE($D68," ",$E68," ",$B$7," ",$B$8," ",$B$9," ",$B$10),'R24. Carbon price convergence'!$A$18:$A$690,0),MATCH(T$14,'R24. Carbon price convergence'!$L$17:$T$17,0)))</f>
        <v>3.9642143336660212</v>
      </c>
      <c r="U68" s="507">
        <f t="shared" si="6"/>
        <v>0</v>
      </c>
      <c r="V68" s="84">
        <f t="shared" si="7"/>
        <v>163.84446144994234</v>
      </c>
      <c r="W68" s="84">
        <f t="shared" si="8"/>
        <v>696.43136952252951</v>
      </c>
      <c r="X68" s="84">
        <f t="shared" si="9"/>
        <v>1134.3750177517645</v>
      </c>
      <c r="Y68" s="508">
        <f t="shared" si="10"/>
        <v>1847.7390709595559</v>
      </c>
    </row>
    <row r="69" spans="1:25" x14ac:dyDescent="0.3">
      <c r="A69" s="486" t="s">
        <v>78</v>
      </c>
      <c r="B69" s="39" t="s">
        <v>63</v>
      </c>
      <c r="C69" s="39" t="s">
        <v>79</v>
      </c>
      <c r="D69" s="39" t="s">
        <v>99</v>
      </c>
      <c r="E69" s="487" t="s">
        <v>81</v>
      </c>
      <c r="F69" s="507">
        <f>INDEX('W2. TIAM CO2 price'!$C$21:$N$27,MATCH($B69,'W2. TIAM CO2 price'!$A$21:$A$27,0),MATCH(F$14,'W2. TIAM CO2 price'!$C$20:$N$20,0))</f>
        <v>0</v>
      </c>
      <c r="G69" s="84">
        <f>INDEX('W2. TIAM CO2 price'!$C$21:$N$27,MATCH($B69,'W2. TIAM CO2 price'!$A$21:$A$27,0),MATCH(G$14,'W2. TIAM CO2 price'!$C$20:$N$20,0))</f>
        <v>0</v>
      </c>
      <c r="H69" s="84">
        <f>INDEX('W2. TIAM CO2 price'!$C$21:$N$27,MATCH($B69,'W2. TIAM CO2 price'!$A$21:$A$27,0),MATCH(H$14,'W2. TIAM CO2 price'!$C$20:$N$20,0))</f>
        <v>41.330878620385405</v>
      </c>
      <c r="I69" s="84">
        <f>INDEX('W2. TIAM CO2 price'!$C$21:$N$27,MATCH($B69,'W2. TIAM CO2 price'!$A$21:$A$27,0),MATCH(I$14,'W2. TIAM CO2 price'!$C$20:$N$20,0))</f>
        <v>175.67954477337369</v>
      </c>
      <c r="J69" s="84">
        <f>INDEX('W2. TIAM CO2 price'!$C$21:$N$27,MATCH($B69,'W2. TIAM CO2 price'!$A$21:$A$27,0),MATCH(J$14,'W2. TIAM CO2 price'!$C$20:$N$20,0))</f>
        <v>286.15380558969895</v>
      </c>
      <c r="K69" s="84">
        <f>INDEX('W2. TIAM CO2 price'!$C$21:$N$27,MATCH($B69,'W2. TIAM CO2 price'!$A$21:$A$27,0),MATCH(K$14,'W2. TIAM CO2 price'!$C$20:$N$20,0))</f>
        <v>466.10473486957153</v>
      </c>
      <c r="L69" s="84">
        <f>INDEX('W2. TIAM CO2 price'!$C$21:$N$27,MATCH($B69,'W2. TIAM CO2 price'!$A$21:$A$27,0),MATCH(L$14,'W2. TIAM CO2 price'!$C$20:$N$20,0))</f>
        <v>759.22583700123562</v>
      </c>
      <c r="M69" s="84">
        <f>INDEX('W2. TIAM CO2 price'!$C$21:$N$27,MATCH($B69,'W2. TIAM CO2 price'!$A$21:$A$27,0),MATCH(M$14,'W2. TIAM CO2 price'!$C$20:$N$20,0))</f>
        <v>1236.6892252614728</v>
      </c>
      <c r="N69" s="84">
        <f>INDEX('W2. TIAM CO2 price'!$C$21:$N$27,MATCH($B69,'W2. TIAM CO2 price'!$A$21:$A$27,0),MATCH(N$14,'W2. TIAM CO2 price'!$C$20:$N$20,0))</f>
        <v>2014.4267728816033</v>
      </c>
      <c r="O69" s="84">
        <f>INDEX('W2. TIAM CO2 price'!$C$21:$N$27,MATCH($B69,'W2. TIAM CO2 price'!$A$21:$A$27,0),MATCH(O$14,'W2. TIAM CO2 price'!$C$20:$N$20,0))</f>
        <v>3281.2792852430284</v>
      </c>
      <c r="P69" s="508">
        <f>INDEX('W2. TIAM CO2 price'!$C$21:$N$27,MATCH($B69,'W2. TIAM CO2 price'!$A$21:$A$27,0),MATCH(P$14,'W2. TIAM CO2 price'!$C$20:$N$20,0))</f>
        <v>5344.8485355480461</v>
      </c>
      <c r="Q69" s="501">
        <f t="array" ref="Q69">IF($B$8="Global",INDEX('R24. Carbon price convergence'!$L$18:$T$690,MATCH(CONCATENATE("Global "&amp;$E69&amp;" "&amp;$B$7&amp;" "&amp;"All "&amp;$B$9&amp;" "&amp;$B$10),'R24. Carbon price convergence'!$A$18:$A$690,0),MATCH(Q$14,'R24. Carbon price convergence'!$L$17:$T$17,0)),INDEX('R24. Carbon price convergence'!$L$18:$T$690,MATCH(CONCATENATE($D69," ",$E69," ",$B$7," ",$B$8," ",$B$9," ",$B$10),'R24. Carbon price convergence'!$A$18:$A$690,0),MATCH(Q$14,'R24. Carbon price convergence'!$L$17:$T$17,0)))</f>
        <v>0.34920618027291611</v>
      </c>
      <c r="R69" s="502">
        <f t="array" ref="R69">IF($B$8="Global",INDEX('R24. Carbon price convergence'!$L$18:$T$690,MATCH(CONCATENATE("Global "&amp;$E69&amp;" "&amp;$B$7&amp;" "&amp;"All "&amp;$B$9&amp;" "&amp;$B$10),'R24. Carbon price convergence'!$A$18:$A$690,0),MATCH(R$14,'R24. Carbon price convergence'!$L$17:$T$17,0)),INDEX('R24. Carbon price convergence'!$L$18:$T$690,MATCH(CONCATENATE($D69," ",$E69," ",$B$7," ",$B$8," ",$B$9," ",$B$10),'R24. Carbon price convergence'!$A$18:$A$690,0),MATCH(R$14,'R24. Carbon price convergence'!$L$17:$T$17,0)))</f>
        <v>0.34920618027291611</v>
      </c>
      <c r="S69" s="502">
        <f t="array" ref="S69">IF($B$8="Global",INDEX('R24. Carbon price convergence'!$L$18:$T$690,MATCH(CONCATENATE("Global "&amp;$E69&amp;" "&amp;$B$7&amp;" "&amp;"All "&amp;$B$9&amp;" "&amp;$B$10),'R24. Carbon price convergence'!$A$18:$A$690,0),MATCH(S$14,'R24. Carbon price convergence'!$L$17:$T$17,0)),INDEX('R24. Carbon price convergence'!$L$18:$T$690,MATCH(CONCATENATE($D69," ",$E69," ",$B$7," ",$B$8," ",$B$9," ",$B$10),'R24. Carbon price convergence'!$A$18:$A$690,0),MATCH(S$14,'R24. Carbon price convergence'!$L$17:$T$17,0)))</f>
        <v>0.34920618027291611</v>
      </c>
      <c r="T69" s="503">
        <f t="array" ref="T69">IF($B$8="Global",INDEX('R24. Carbon price convergence'!$L$18:$T$690,MATCH(CONCATENATE("Global "&amp;$E69&amp;" "&amp;$B$7&amp;" "&amp;"All "&amp;$B$9&amp;" "&amp;$B$10),'R24. Carbon price convergence'!$A$18:$A$690,0),MATCH(T$14,'R24. Carbon price convergence'!$L$17:$T$17,0)),INDEX('R24. Carbon price convergence'!$L$18:$T$690,MATCH(CONCATENATE($D69," ",$E69," ",$B$7," ",$B$8," ",$B$9," ",$B$10),'R24. Carbon price convergence'!$A$18:$A$690,0),MATCH(T$14,'R24. Carbon price convergence'!$L$17:$T$17,0)))</f>
        <v>0.34920618027291611</v>
      </c>
      <c r="U69" s="507">
        <f t="shared" si="6"/>
        <v>0</v>
      </c>
      <c r="V69" s="84">
        <f t="shared" si="7"/>
        <v>14.432998250348319</v>
      </c>
      <c r="W69" s="84">
        <f t="shared" si="8"/>
        <v>61.348382782394573</v>
      </c>
      <c r="X69" s="84">
        <f t="shared" si="9"/>
        <v>99.926677420537402</v>
      </c>
      <c r="Y69" s="508">
        <f t="shared" si="10"/>
        <v>162.76665407092335</v>
      </c>
    </row>
    <row r="70" spans="1:25" x14ac:dyDescent="0.3">
      <c r="A70" s="486" t="s">
        <v>78</v>
      </c>
      <c r="B70" s="39" t="s">
        <v>63</v>
      </c>
      <c r="C70" s="39" t="s">
        <v>79</v>
      </c>
      <c r="D70" s="39" t="s">
        <v>99</v>
      </c>
      <c r="E70" s="487" t="s">
        <v>84</v>
      </c>
      <c r="F70" s="507">
        <f>INDEX('W2. TIAM CO2 price'!$C$21:$N$27,MATCH($B70,'W2. TIAM CO2 price'!$A$21:$A$27,0),MATCH(F$14,'W2. TIAM CO2 price'!$C$20:$N$20,0))</f>
        <v>0</v>
      </c>
      <c r="G70" s="84">
        <f>INDEX('W2. TIAM CO2 price'!$C$21:$N$27,MATCH($B70,'W2. TIAM CO2 price'!$A$21:$A$27,0),MATCH(G$14,'W2. TIAM CO2 price'!$C$20:$N$20,0))</f>
        <v>0</v>
      </c>
      <c r="H70" s="84">
        <f>INDEX('W2. TIAM CO2 price'!$C$21:$N$27,MATCH($B70,'W2. TIAM CO2 price'!$A$21:$A$27,0),MATCH(H$14,'W2. TIAM CO2 price'!$C$20:$N$20,0))</f>
        <v>41.330878620385405</v>
      </c>
      <c r="I70" s="84">
        <f>INDEX('W2. TIAM CO2 price'!$C$21:$N$27,MATCH($B70,'W2. TIAM CO2 price'!$A$21:$A$27,0),MATCH(I$14,'W2. TIAM CO2 price'!$C$20:$N$20,0))</f>
        <v>175.67954477337369</v>
      </c>
      <c r="J70" s="84">
        <f>INDEX('W2. TIAM CO2 price'!$C$21:$N$27,MATCH($B70,'W2. TIAM CO2 price'!$A$21:$A$27,0),MATCH(J$14,'W2. TIAM CO2 price'!$C$20:$N$20,0))</f>
        <v>286.15380558969895</v>
      </c>
      <c r="K70" s="84">
        <f>INDEX('W2. TIAM CO2 price'!$C$21:$N$27,MATCH($B70,'W2. TIAM CO2 price'!$A$21:$A$27,0),MATCH(K$14,'W2. TIAM CO2 price'!$C$20:$N$20,0))</f>
        <v>466.10473486957153</v>
      </c>
      <c r="L70" s="84">
        <f>INDEX('W2. TIAM CO2 price'!$C$21:$N$27,MATCH($B70,'W2. TIAM CO2 price'!$A$21:$A$27,0),MATCH(L$14,'W2. TIAM CO2 price'!$C$20:$N$20,0))</f>
        <v>759.22583700123562</v>
      </c>
      <c r="M70" s="84">
        <f>INDEX('W2. TIAM CO2 price'!$C$21:$N$27,MATCH($B70,'W2. TIAM CO2 price'!$A$21:$A$27,0),MATCH(M$14,'W2. TIAM CO2 price'!$C$20:$N$20,0))</f>
        <v>1236.6892252614728</v>
      </c>
      <c r="N70" s="84">
        <f>INDEX('W2. TIAM CO2 price'!$C$21:$N$27,MATCH($B70,'W2. TIAM CO2 price'!$A$21:$A$27,0),MATCH(N$14,'W2. TIAM CO2 price'!$C$20:$N$20,0))</f>
        <v>2014.4267728816033</v>
      </c>
      <c r="O70" s="84">
        <f>INDEX('W2. TIAM CO2 price'!$C$21:$N$27,MATCH($B70,'W2. TIAM CO2 price'!$A$21:$A$27,0),MATCH(O$14,'W2. TIAM CO2 price'!$C$20:$N$20,0))</f>
        <v>3281.2792852430284</v>
      </c>
      <c r="P70" s="508">
        <f>INDEX('W2. TIAM CO2 price'!$C$21:$N$27,MATCH($B70,'W2. TIAM CO2 price'!$A$21:$A$27,0),MATCH(P$14,'W2. TIAM CO2 price'!$C$20:$N$20,0))</f>
        <v>5344.8485355480461</v>
      </c>
      <c r="Q70" s="501">
        <f t="array" ref="Q70">IF($B$8="Global",INDEX('R24. Carbon price convergence'!$L$18:$T$690,MATCH(CONCATENATE("Global "&amp;$E70&amp;" "&amp;$B$7&amp;" "&amp;"All "&amp;$B$9&amp;" "&amp;$B$10),'R24. Carbon price convergence'!$A$18:$A$690,0),MATCH(Q$14,'R24. Carbon price convergence'!$L$17:$T$17,0)),INDEX('R24. Carbon price convergence'!$L$18:$T$690,MATCH(CONCATENATE($D70," ",$E70," ",$B$7," ",$B$8," ",$B$9," ",$B$10),'R24. Carbon price convergence'!$A$18:$A$690,0),MATCH(Q$14,'R24. Carbon price convergence'!$L$17:$T$17,0)))</f>
        <v>0.34920618027291611</v>
      </c>
      <c r="R70" s="502">
        <f t="array" ref="R70">IF($B$8="Global",INDEX('R24. Carbon price convergence'!$L$18:$T$690,MATCH(CONCATENATE("Global "&amp;$E70&amp;" "&amp;$B$7&amp;" "&amp;"All "&amp;$B$9&amp;" "&amp;$B$10),'R24. Carbon price convergence'!$A$18:$A$690,0),MATCH(R$14,'R24. Carbon price convergence'!$L$17:$T$17,0)),INDEX('R24. Carbon price convergence'!$L$18:$T$690,MATCH(CONCATENATE($D70," ",$E70," ",$B$7," ",$B$8," ",$B$9," ",$B$10),'R24. Carbon price convergence'!$A$18:$A$690,0),MATCH(R$14,'R24. Carbon price convergence'!$L$17:$T$17,0)))</f>
        <v>0.34920618027291611</v>
      </c>
      <c r="S70" s="502">
        <f t="array" ref="S70">IF($B$8="Global",INDEX('R24. Carbon price convergence'!$L$18:$T$690,MATCH(CONCATENATE("Global "&amp;$E70&amp;" "&amp;$B$7&amp;" "&amp;"All "&amp;$B$9&amp;" "&amp;$B$10),'R24. Carbon price convergence'!$A$18:$A$690,0),MATCH(S$14,'R24. Carbon price convergence'!$L$17:$T$17,0)),INDEX('R24. Carbon price convergence'!$L$18:$T$690,MATCH(CONCATENATE($D70," ",$E70," ",$B$7," ",$B$8," ",$B$9," ",$B$10),'R24. Carbon price convergence'!$A$18:$A$690,0),MATCH(S$14,'R24. Carbon price convergence'!$L$17:$T$17,0)))</f>
        <v>0.34920618027291611</v>
      </c>
      <c r="T70" s="503">
        <f t="array" ref="T70">IF($B$8="Global",INDEX('R24. Carbon price convergence'!$L$18:$T$690,MATCH(CONCATENATE("Global "&amp;$E70&amp;" "&amp;$B$7&amp;" "&amp;"All "&amp;$B$9&amp;" "&amp;$B$10),'R24. Carbon price convergence'!$A$18:$A$690,0),MATCH(T$14,'R24. Carbon price convergence'!$L$17:$T$17,0)),INDEX('R24. Carbon price convergence'!$L$18:$T$690,MATCH(CONCATENATE($D70," ",$E70," ",$B$7," ",$B$8," ",$B$9," ",$B$10),'R24. Carbon price convergence'!$A$18:$A$690,0),MATCH(T$14,'R24. Carbon price convergence'!$L$17:$T$17,0)))</f>
        <v>0.34920618027291611</v>
      </c>
      <c r="U70" s="507">
        <f t="shared" si="6"/>
        <v>0</v>
      </c>
      <c r="V70" s="84">
        <f t="shared" si="7"/>
        <v>14.432998250348319</v>
      </c>
      <c r="W70" s="84">
        <f t="shared" si="8"/>
        <v>61.348382782394573</v>
      </c>
      <c r="X70" s="84">
        <f t="shared" si="9"/>
        <v>99.926677420537402</v>
      </c>
      <c r="Y70" s="508">
        <f t="shared" si="10"/>
        <v>162.76665407092335</v>
      </c>
    </row>
    <row r="71" spans="1:25" x14ac:dyDescent="0.3">
      <c r="A71" s="486" t="s">
        <v>78</v>
      </c>
      <c r="B71" s="39" t="s">
        <v>63</v>
      </c>
      <c r="C71" s="39" t="s">
        <v>79</v>
      </c>
      <c r="D71" s="39" t="s">
        <v>99</v>
      </c>
      <c r="E71" s="487" t="s">
        <v>87</v>
      </c>
      <c r="F71" s="507">
        <f>INDEX('W2. TIAM CO2 price'!$C$21:$N$27,MATCH($B71,'W2. TIAM CO2 price'!$A$21:$A$27,0),MATCH(F$14,'W2. TIAM CO2 price'!$C$20:$N$20,0))</f>
        <v>0</v>
      </c>
      <c r="G71" s="84">
        <f>INDEX('W2. TIAM CO2 price'!$C$21:$N$27,MATCH($B71,'W2. TIAM CO2 price'!$A$21:$A$27,0),MATCH(G$14,'W2. TIAM CO2 price'!$C$20:$N$20,0))</f>
        <v>0</v>
      </c>
      <c r="H71" s="84">
        <f>INDEX('W2. TIAM CO2 price'!$C$21:$N$27,MATCH($B71,'W2. TIAM CO2 price'!$A$21:$A$27,0),MATCH(H$14,'W2. TIAM CO2 price'!$C$20:$N$20,0))</f>
        <v>41.330878620385405</v>
      </c>
      <c r="I71" s="84">
        <f>INDEX('W2. TIAM CO2 price'!$C$21:$N$27,MATCH($B71,'W2. TIAM CO2 price'!$A$21:$A$27,0),MATCH(I$14,'W2. TIAM CO2 price'!$C$20:$N$20,0))</f>
        <v>175.67954477337369</v>
      </c>
      <c r="J71" s="84">
        <f>INDEX('W2. TIAM CO2 price'!$C$21:$N$27,MATCH($B71,'W2. TIAM CO2 price'!$A$21:$A$27,0),MATCH(J$14,'W2. TIAM CO2 price'!$C$20:$N$20,0))</f>
        <v>286.15380558969895</v>
      </c>
      <c r="K71" s="84">
        <f>INDEX('W2. TIAM CO2 price'!$C$21:$N$27,MATCH($B71,'W2. TIAM CO2 price'!$A$21:$A$27,0),MATCH(K$14,'W2. TIAM CO2 price'!$C$20:$N$20,0))</f>
        <v>466.10473486957153</v>
      </c>
      <c r="L71" s="84">
        <f>INDEX('W2. TIAM CO2 price'!$C$21:$N$27,MATCH($B71,'W2. TIAM CO2 price'!$A$21:$A$27,0),MATCH(L$14,'W2. TIAM CO2 price'!$C$20:$N$20,0))</f>
        <v>759.22583700123562</v>
      </c>
      <c r="M71" s="84">
        <f>INDEX('W2. TIAM CO2 price'!$C$21:$N$27,MATCH($B71,'W2. TIAM CO2 price'!$A$21:$A$27,0),MATCH(M$14,'W2. TIAM CO2 price'!$C$20:$N$20,0))</f>
        <v>1236.6892252614728</v>
      </c>
      <c r="N71" s="84">
        <f>INDEX('W2. TIAM CO2 price'!$C$21:$N$27,MATCH($B71,'W2. TIAM CO2 price'!$A$21:$A$27,0),MATCH(N$14,'W2. TIAM CO2 price'!$C$20:$N$20,0))</f>
        <v>2014.4267728816033</v>
      </c>
      <c r="O71" s="84">
        <f>INDEX('W2. TIAM CO2 price'!$C$21:$N$27,MATCH($B71,'W2. TIAM CO2 price'!$A$21:$A$27,0),MATCH(O$14,'W2. TIAM CO2 price'!$C$20:$N$20,0))</f>
        <v>3281.2792852430284</v>
      </c>
      <c r="P71" s="508">
        <f>INDEX('W2. TIAM CO2 price'!$C$21:$N$27,MATCH($B71,'W2. TIAM CO2 price'!$A$21:$A$27,0),MATCH(P$14,'W2. TIAM CO2 price'!$C$20:$N$20,0))</f>
        <v>5344.8485355480461</v>
      </c>
      <c r="Q71" s="501">
        <f t="array" ref="Q71">IF($B$8="Global",INDEX('R24. Carbon price convergence'!$L$18:$T$690,MATCH(CONCATENATE("Global "&amp;$E71&amp;" "&amp;$B$7&amp;" "&amp;"All "&amp;$B$9&amp;" "&amp;$B$10),'R24. Carbon price convergence'!$A$18:$A$690,0),MATCH(Q$14,'R24. Carbon price convergence'!$L$17:$T$17,0)),INDEX('R24. Carbon price convergence'!$L$18:$T$690,MATCH(CONCATENATE($D71," ",$E71," ",$B$7," ",$B$8," ",$B$9," ",$B$10),'R24. Carbon price convergence'!$A$18:$A$690,0),MATCH(Q$14,'R24. Carbon price convergence'!$L$17:$T$17,0)))</f>
        <v>0.34920618027291611</v>
      </c>
      <c r="R71" s="502">
        <f t="array" ref="R71">IF($B$8="Global",INDEX('R24. Carbon price convergence'!$L$18:$T$690,MATCH(CONCATENATE("Global "&amp;$E71&amp;" "&amp;$B$7&amp;" "&amp;"All "&amp;$B$9&amp;" "&amp;$B$10),'R24. Carbon price convergence'!$A$18:$A$690,0),MATCH(R$14,'R24. Carbon price convergence'!$L$17:$T$17,0)),INDEX('R24. Carbon price convergence'!$L$18:$T$690,MATCH(CONCATENATE($D71," ",$E71," ",$B$7," ",$B$8," ",$B$9," ",$B$10),'R24. Carbon price convergence'!$A$18:$A$690,0),MATCH(R$14,'R24. Carbon price convergence'!$L$17:$T$17,0)))</f>
        <v>0.34920618027291611</v>
      </c>
      <c r="S71" s="502">
        <f t="array" ref="S71">IF($B$8="Global",INDEX('R24. Carbon price convergence'!$L$18:$T$690,MATCH(CONCATENATE("Global "&amp;$E71&amp;" "&amp;$B$7&amp;" "&amp;"All "&amp;$B$9&amp;" "&amp;$B$10),'R24. Carbon price convergence'!$A$18:$A$690,0),MATCH(S$14,'R24. Carbon price convergence'!$L$17:$T$17,0)),INDEX('R24. Carbon price convergence'!$L$18:$T$690,MATCH(CONCATENATE($D71," ",$E71," ",$B$7," ",$B$8," ",$B$9," ",$B$10),'R24. Carbon price convergence'!$A$18:$A$690,0),MATCH(S$14,'R24. Carbon price convergence'!$L$17:$T$17,0)))</f>
        <v>0.34920618027291611</v>
      </c>
      <c r="T71" s="503">
        <f t="array" ref="T71">IF($B$8="Global",INDEX('R24. Carbon price convergence'!$L$18:$T$690,MATCH(CONCATENATE("Global "&amp;$E71&amp;" "&amp;$B$7&amp;" "&amp;"All "&amp;$B$9&amp;" "&amp;$B$10),'R24. Carbon price convergence'!$A$18:$A$690,0),MATCH(T$14,'R24. Carbon price convergence'!$L$17:$T$17,0)),INDEX('R24. Carbon price convergence'!$L$18:$T$690,MATCH(CONCATENATE($D71," ",$E71," ",$B$7," ",$B$8," ",$B$9," ",$B$10),'R24. Carbon price convergence'!$A$18:$A$690,0),MATCH(T$14,'R24. Carbon price convergence'!$L$17:$T$17,0)))</f>
        <v>0.34920618027291611</v>
      </c>
      <c r="U71" s="507">
        <f t="shared" si="6"/>
        <v>0</v>
      </c>
      <c r="V71" s="84">
        <f t="shared" si="7"/>
        <v>14.432998250348319</v>
      </c>
      <c r="W71" s="84">
        <f t="shared" si="8"/>
        <v>61.348382782394573</v>
      </c>
      <c r="X71" s="84">
        <f t="shared" si="9"/>
        <v>99.926677420537402</v>
      </c>
      <c r="Y71" s="508">
        <f t="shared" si="10"/>
        <v>162.76665407092335</v>
      </c>
    </row>
    <row r="72" spans="1:25" x14ac:dyDescent="0.3">
      <c r="A72" s="486" t="s">
        <v>78</v>
      </c>
      <c r="B72" s="39" t="s">
        <v>63</v>
      </c>
      <c r="C72" s="39" t="s">
        <v>79</v>
      </c>
      <c r="D72" s="39" t="s">
        <v>99</v>
      </c>
      <c r="E72" s="487" t="s">
        <v>90</v>
      </c>
      <c r="F72" s="507">
        <f>INDEX('W2. TIAM CO2 price'!$C$21:$N$27,MATCH($B72,'W2. TIAM CO2 price'!$A$21:$A$27,0),MATCH(F$14,'W2. TIAM CO2 price'!$C$20:$N$20,0))</f>
        <v>0</v>
      </c>
      <c r="G72" s="84">
        <f>INDEX('W2. TIAM CO2 price'!$C$21:$N$27,MATCH($B72,'W2. TIAM CO2 price'!$A$21:$A$27,0),MATCH(G$14,'W2. TIAM CO2 price'!$C$20:$N$20,0))</f>
        <v>0</v>
      </c>
      <c r="H72" s="84">
        <f>INDEX('W2. TIAM CO2 price'!$C$21:$N$27,MATCH($B72,'W2. TIAM CO2 price'!$A$21:$A$27,0),MATCH(H$14,'W2. TIAM CO2 price'!$C$20:$N$20,0))</f>
        <v>41.330878620385405</v>
      </c>
      <c r="I72" s="84">
        <f>INDEX('W2. TIAM CO2 price'!$C$21:$N$27,MATCH($B72,'W2. TIAM CO2 price'!$A$21:$A$27,0),MATCH(I$14,'W2. TIAM CO2 price'!$C$20:$N$20,0))</f>
        <v>175.67954477337369</v>
      </c>
      <c r="J72" s="84">
        <f>INDEX('W2. TIAM CO2 price'!$C$21:$N$27,MATCH($B72,'W2. TIAM CO2 price'!$A$21:$A$27,0),MATCH(J$14,'W2. TIAM CO2 price'!$C$20:$N$20,0))</f>
        <v>286.15380558969895</v>
      </c>
      <c r="K72" s="84">
        <f>INDEX('W2. TIAM CO2 price'!$C$21:$N$27,MATCH($B72,'W2. TIAM CO2 price'!$A$21:$A$27,0),MATCH(K$14,'W2. TIAM CO2 price'!$C$20:$N$20,0))</f>
        <v>466.10473486957153</v>
      </c>
      <c r="L72" s="84">
        <f>INDEX('W2. TIAM CO2 price'!$C$21:$N$27,MATCH($B72,'W2. TIAM CO2 price'!$A$21:$A$27,0),MATCH(L$14,'W2. TIAM CO2 price'!$C$20:$N$20,0))</f>
        <v>759.22583700123562</v>
      </c>
      <c r="M72" s="84">
        <f>INDEX('W2. TIAM CO2 price'!$C$21:$N$27,MATCH($B72,'W2. TIAM CO2 price'!$A$21:$A$27,0),MATCH(M$14,'W2. TIAM CO2 price'!$C$20:$N$20,0))</f>
        <v>1236.6892252614728</v>
      </c>
      <c r="N72" s="84">
        <f>INDEX('W2. TIAM CO2 price'!$C$21:$N$27,MATCH($B72,'W2. TIAM CO2 price'!$A$21:$A$27,0),MATCH(N$14,'W2. TIAM CO2 price'!$C$20:$N$20,0))</f>
        <v>2014.4267728816033</v>
      </c>
      <c r="O72" s="84">
        <f>INDEX('W2. TIAM CO2 price'!$C$21:$N$27,MATCH($B72,'W2. TIAM CO2 price'!$A$21:$A$27,0),MATCH(O$14,'W2. TIAM CO2 price'!$C$20:$N$20,0))</f>
        <v>3281.2792852430284</v>
      </c>
      <c r="P72" s="508">
        <f>INDEX('W2. TIAM CO2 price'!$C$21:$N$27,MATCH($B72,'W2. TIAM CO2 price'!$A$21:$A$27,0),MATCH(P$14,'W2. TIAM CO2 price'!$C$20:$N$20,0))</f>
        <v>5344.8485355480461</v>
      </c>
      <c r="Q72" s="501">
        <f t="array" ref="Q72">IF($B$8="Global",INDEX('R24. Carbon price convergence'!$L$18:$T$690,MATCH(CONCATENATE("Global "&amp;$E72&amp;" "&amp;$B$7&amp;" "&amp;"All "&amp;$B$9&amp;" "&amp;$B$10),'R24. Carbon price convergence'!$A$18:$A$690,0),MATCH(Q$14,'R24. Carbon price convergence'!$L$17:$T$17,0)),INDEX('R24. Carbon price convergence'!$L$18:$T$690,MATCH(CONCATENATE($D72," ",$E72," ",$B$7," ",$B$8," ",$B$9," ",$B$10),'R24. Carbon price convergence'!$A$18:$A$690,0),MATCH(Q$14,'R24. Carbon price convergence'!$L$17:$T$17,0)))</f>
        <v>0.34920618027291611</v>
      </c>
      <c r="R72" s="502">
        <f t="array" ref="R72">IF($B$8="Global",INDEX('R24. Carbon price convergence'!$L$18:$T$690,MATCH(CONCATENATE("Global "&amp;$E72&amp;" "&amp;$B$7&amp;" "&amp;"All "&amp;$B$9&amp;" "&amp;$B$10),'R24. Carbon price convergence'!$A$18:$A$690,0),MATCH(R$14,'R24. Carbon price convergence'!$L$17:$T$17,0)),INDEX('R24. Carbon price convergence'!$L$18:$T$690,MATCH(CONCATENATE($D72," ",$E72," ",$B$7," ",$B$8," ",$B$9," ",$B$10),'R24. Carbon price convergence'!$A$18:$A$690,0),MATCH(R$14,'R24. Carbon price convergence'!$L$17:$T$17,0)))</f>
        <v>0.34920618027291611</v>
      </c>
      <c r="S72" s="502">
        <f t="array" ref="S72">IF($B$8="Global",INDEX('R24. Carbon price convergence'!$L$18:$T$690,MATCH(CONCATENATE("Global "&amp;$E72&amp;" "&amp;$B$7&amp;" "&amp;"All "&amp;$B$9&amp;" "&amp;$B$10),'R24. Carbon price convergence'!$A$18:$A$690,0),MATCH(S$14,'R24. Carbon price convergence'!$L$17:$T$17,0)),INDEX('R24. Carbon price convergence'!$L$18:$T$690,MATCH(CONCATENATE($D72," ",$E72," ",$B$7," ",$B$8," ",$B$9," ",$B$10),'R24. Carbon price convergence'!$A$18:$A$690,0),MATCH(S$14,'R24. Carbon price convergence'!$L$17:$T$17,0)))</f>
        <v>0.34920618027291611</v>
      </c>
      <c r="T72" s="503">
        <f t="array" ref="T72">IF($B$8="Global",INDEX('R24. Carbon price convergence'!$L$18:$T$690,MATCH(CONCATENATE("Global "&amp;$E72&amp;" "&amp;$B$7&amp;" "&amp;"All "&amp;$B$9&amp;" "&amp;$B$10),'R24. Carbon price convergence'!$A$18:$A$690,0),MATCH(T$14,'R24. Carbon price convergence'!$L$17:$T$17,0)),INDEX('R24. Carbon price convergence'!$L$18:$T$690,MATCH(CONCATENATE($D72," ",$E72," ",$B$7," ",$B$8," ",$B$9," ",$B$10),'R24. Carbon price convergence'!$A$18:$A$690,0),MATCH(T$14,'R24. Carbon price convergence'!$L$17:$T$17,0)))</f>
        <v>0.34920618027291611</v>
      </c>
      <c r="U72" s="507">
        <f t="shared" si="6"/>
        <v>0</v>
      </c>
      <c r="V72" s="84">
        <f t="shared" si="7"/>
        <v>14.432998250348319</v>
      </c>
      <c r="W72" s="84">
        <f t="shared" si="8"/>
        <v>61.348382782394573</v>
      </c>
      <c r="X72" s="84">
        <f t="shared" si="9"/>
        <v>99.926677420537402</v>
      </c>
      <c r="Y72" s="508">
        <f t="shared" si="10"/>
        <v>162.76665407092335</v>
      </c>
    </row>
    <row r="73" spans="1:25" x14ac:dyDescent="0.3">
      <c r="A73" s="486" t="s">
        <v>78</v>
      </c>
      <c r="B73" s="39" t="s">
        <v>63</v>
      </c>
      <c r="C73" s="39" t="s">
        <v>79</v>
      </c>
      <c r="D73" s="39" t="s">
        <v>99</v>
      </c>
      <c r="E73" s="487" t="s">
        <v>93</v>
      </c>
      <c r="F73" s="507">
        <f>INDEX('W2. TIAM CO2 price'!$C$21:$N$27,MATCH($B73,'W2. TIAM CO2 price'!$A$21:$A$27,0),MATCH(F$14,'W2. TIAM CO2 price'!$C$20:$N$20,0))</f>
        <v>0</v>
      </c>
      <c r="G73" s="84">
        <f>INDEX('W2. TIAM CO2 price'!$C$21:$N$27,MATCH($B73,'W2. TIAM CO2 price'!$A$21:$A$27,0),MATCH(G$14,'W2. TIAM CO2 price'!$C$20:$N$20,0))</f>
        <v>0</v>
      </c>
      <c r="H73" s="84">
        <f>INDEX('W2. TIAM CO2 price'!$C$21:$N$27,MATCH($B73,'W2. TIAM CO2 price'!$A$21:$A$27,0),MATCH(H$14,'W2. TIAM CO2 price'!$C$20:$N$20,0))</f>
        <v>41.330878620385405</v>
      </c>
      <c r="I73" s="84">
        <f>INDEX('W2. TIAM CO2 price'!$C$21:$N$27,MATCH($B73,'W2. TIAM CO2 price'!$A$21:$A$27,0),MATCH(I$14,'W2. TIAM CO2 price'!$C$20:$N$20,0))</f>
        <v>175.67954477337369</v>
      </c>
      <c r="J73" s="84">
        <f>INDEX('W2. TIAM CO2 price'!$C$21:$N$27,MATCH($B73,'W2. TIAM CO2 price'!$A$21:$A$27,0),MATCH(J$14,'W2. TIAM CO2 price'!$C$20:$N$20,0))</f>
        <v>286.15380558969895</v>
      </c>
      <c r="K73" s="84">
        <f>INDEX('W2. TIAM CO2 price'!$C$21:$N$27,MATCH($B73,'W2. TIAM CO2 price'!$A$21:$A$27,0),MATCH(K$14,'W2. TIAM CO2 price'!$C$20:$N$20,0))</f>
        <v>466.10473486957153</v>
      </c>
      <c r="L73" s="84">
        <f>INDEX('W2. TIAM CO2 price'!$C$21:$N$27,MATCH($B73,'W2. TIAM CO2 price'!$A$21:$A$27,0),MATCH(L$14,'W2. TIAM CO2 price'!$C$20:$N$20,0))</f>
        <v>759.22583700123562</v>
      </c>
      <c r="M73" s="84">
        <f>INDEX('W2. TIAM CO2 price'!$C$21:$N$27,MATCH($B73,'W2. TIAM CO2 price'!$A$21:$A$27,0),MATCH(M$14,'W2. TIAM CO2 price'!$C$20:$N$20,0))</f>
        <v>1236.6892252614728</v>
      </c>
      <c r="N73" s="84">
        <f>INDEX('W2. TIAM CO2 price'!$C$21:$N$27,MATCH($B73,'W2. TIAM CO2 price'!$A$21:$A$27,0),MATCH(N$14,'W2. TIAM CO2 price'!$C$20:$N$20,0))</f>
        <v>2014.4267728816033</v>
      </c>
      <c r="O73" s="84">
        <f>INDEX('W2. TIAM CO2 price'!$C$21:$N$27,MATCH($B73,'W2. TIAM CO2 price'!$A$21:$A$27,0),MATCH(O$14,'W2. TIAM CO2 price'!$C$20:$N$20,0))</f>
        <v>3281.2792852430284</v>
      </c>
      <c r="P73" s="508">
        <f>INDEX('W2. TIAM CO2 price'!$C$21:$N$27,MATCH($B73,'W2. TIAM CO2 price'!$A$21:$A$27,0),MATCH(P$14,'W2. TIAM CO2 price'!$C$20:$N$20,0))</f>
        <v>5344.8485355480461</v>
      </c>
      <c r="Q73" s="501">
        <f t="array" ref="Q73">IF($B$8="Global",INDEX('R24. Carbon price convergence'!$L$18:$T$690,MATCH(CONCATENATE("Global "&amp;$E73&amp;" "&amp;$B$7&amp;" "&amp;"All "&amp;$B$9&amp;" "&amp;$B$10),'R24. Carbon price convergence'!$A$18:$A$690,0),MATCH(Q$14,'R24. Carbon price convergence'!$L$17:$T$17,0)),INDEX('R24. Carbon price convergence'!$L$18:$T$690,MATCH(CONCATENATE($D73," ",$E73," ",$B$7," ",$B$8," ",$B$9," ",$B$10),'R24. Carbon price convergence'!$A$18:$A$690,0),MATCH(Q$14,'R24. Carbon price convergence'!$L$17:$T$17,0)))</f>
        <v>0.34920618027291611</v>
      </c>
      <c r="R73" s="502">
        <f t="array" ref="R73">IF($B$8="Global",INDEX('R24. Carbon price convergence'!$L$18:$T$690,MATCH(CONCATENATE("Global "&amp;$E73&amp;" "&amp;$B$7&amp;" "&amp;"All "&amp;$B$9&amp;" "&amp;$B$10),'R24. Carbon price convergence'!$A$18:$A$690,0),MATCH(R$14,'R24. Carbon price convergence'!$L$17:$T$17,0)),INDEX('R24. Carbon price convergence'!$L$18:$T$690,MATCH(CONCATENATE($D73," ",$E73," ",$B$7," ",$B$8," ",$B$9," ",$B$10),'R24. Carbon price convergence'!$A$18:$A$690,0),MATCH(R$14,'R24. Carbon price convergence'!$L$17:$T$17,0)))</f>
        <v>0.34920618027291611</v>
      </c>
      <c r="S73" s="502">
        <f t="array" ref="S73">IF($B$8="Global",INDEX('R24. Carbon price convergence'!$L$18:$T$690,MATCH(CONCATENATE("Global "&amp;$E73&amp;" "&amp;$B$7&amp;" "&amp;"All "&amp;$B$9&amp;" "&amp;$B$10),'R24. Carbon price convergence'!$A$18:$A$690,0),MATCH(S$14,'R24. Carbon price convergence'!$L$17:$T$17,0)),INDEX('R24. Carbon price convergence'!$L$18:$T$690,MATCH(CONCATENATE($D73," ",$E73," ",$B$7," ",$B$8," ",$B$9," ",$B$10),'R24. Carbon price convergence'!$A$18:$A$690,0),MATCH(S$14,'R24. Carbon price convergence'!$L$17:$T$17,0)))</f>
        <v>0.34920618027291611</v>
      </c>
      <c r="T73" s="503">
        <f t="array" ref="T73">IF($B$8="Global",INDEX('R24. Carbon price convergence'!$L$18:$T$690,MATCH(CONCATENATE("Global "&amp;$E73&amp;" "&amp;$B$7&amp;" "&amp;"All "&amp;$B$9&amp;" "&amp;$B$10),'R24. Carbon price convergence'!$A$18:$A$690,0),MATCH(T$14,'R24. Carbon price convergence'!$L$17:$T$17,0)),INDEX('R24. Carbon price convergence'!$L$18:$T$690,MATCH(CONCATENATE($D73," ",$E73," ",$B$7," ",$B$8," ",$B$9," ",$B$10),'R24. Carbon price convergence'!$A$18:$A$690,0),MATCH(T$14,'R24. Carbon price convergence'!$L$17:$T$17,0)))</f>
        <v>0.34920618027291611</v>
      </c>
      <c r="U73" s="507">
        <f t="shared" si="6"/>
        <v>0</v>
      </c>
      <c r="V73" s="84">
        <f t="shared" si="7"/>
        <v>14.432998250348319</v>
      </c>
      <c r="W73" s="84">
        <f t="shared" si="8"/>
        <v>61.348382782394573</v>
      </c>
      <c r="X73" s="84">
        <f t="shared" si="9"/>
        <v>99.926677420537402</v>
      </c>
      <c r="Y73" s="508">
        <f t="shared" si="10"/>
        <v>162.76665407092335</v>
      </c>
    </row>
    <row r="74" spans="1:25" x14ac:dyDescent="0.3">
      <c r="A74" s="486" t="s">
        <v>78</v>
      </c>
      <c r="B74" s="39" t="s">
        <v>63</v>
      </c>
      <c r="C74" s="39" t="s">
        <v>79</v>
      </c>
      <c r="D74" s="39" t="s">
        <v>99</v>
      </c>
      <c r="E74" s="487" t="s">
        <v>95</v>
      </c>
      <c r="F74" s="507">
        <f>INDEX('W2. TIAM CO2 price'!$C$21:$N$27,MATCH($B74,'W2. TIAM CO2 price'!$A$21:$A$27,0),MATCH(F$14,'W2. TIAM CO2 price'!$C$20:$N$20,0))</f>
        <v>0</v>
      </c>
      <c r="G74" s="84">
        <f>INDEX('W2. TIAM CO2 price'!$C$21:$N$27,MATCH($B74,'W2. TIAM CO2 price'!$A$21:$A$27,0),MATCH(G$14,'W2. TIAM CO2 price'!$C$20:$N$20,0))</f>
        <v>0</v>
      </c>
      <c r="H74" s="84">
        <f>INDEX('W2. TIAM CO2 price'!$C$21:$N$27,MATCH($B74,'W2. TIAM CO2 price'!$A$21:$A$27,0),MATCH(H$14,'W2. TIAM CO2 price'!$C$20:$N$20,0))</f>
        <v>41.330878620385405</v>
      </c>
      <c r="I74" s="84">
        <f>INDEX('W2. TIAM CO2 price'!$C$21:$N$27,MATCH($B74,'W2. TIAM CO2 price'!$A$21:$A$27,0),MATCH(I$14,'W2. TIAM CO2 price'!$C$20:$N$20,0))</f>
        <v>175.67954477337369</v>
      </c>
      <c r="J74" s="84">
        <f>INDEX('W2. TIAM CO2 price'!$C$21:$N$27,MATCH($B74,'W2. TIAM CO2 price'!$A$21:$A$27,0),MATCH(J$14,'W2. TIAM CO2 price'!$C$20:$N$20,0))</f>
        <v>286.15380558969895</v>
      </c>
      <c r="K74" s="84">
        <f>INDEX('W2. TIAM CO2 price'!$C$21:$N$27,MATCH($B74,'W2. TIAM CO2 price'!$A$21:$A$27,0),MATCH(K$14,'W2. TIAM CO2 price'!$C$20:$N$20,0))</f>
        <v>466.10473486957153</v>
      </c>
      <c r="L74" s="84">
        <f>INDEX('W2. TIAM CO2 price'!$C$21:$N$27,MATCH($B74,'W2. TIAM CO2 price'!$A$21:$A$27,0),MATCH(L$14,'W2. TIAM CO2 price'!$C$20:$N$20,0))</f>
        <v>759.22583700123562</v>
      </c>
      <c r="M74" s="84">
        <f>INDEX('W2. TIAM CO2 price'!$C$21:$N$27,MATCH($B74,'W2. TIAM CO2 price'!$A$21:$A$27,0),MATCH(M$14,'W2. TIAM CO2 price'!$C$20:$N$20,0))</f>
        <v>1236.6892252614728</v>
      </c>
      <c r="N74" s="84">
        <f>INDEX('W2. TIAM CO2 price'!$C$21:$N$27,MATCH($B74,'W2. TIAM CO2 price'!$A$21:$A$27,0),MATCH(N$14,'W2. TIAM CO2 price'!$C$20:$N$20,0))</f>
        <v>2014.4267728816033</v>
      </c>
      <c r="O74" s="84">
        <f>INDEX('W2. TIAM CO2 price'!$C$21:$N$27,MATCH($B74,'W2. TIAM CO2 price'!$A$21:$A$27,0),MATCH(O$14,'W2. TIAM CO2 price'!$C$20:$N$20,0))</f>
        <v>3281.2792852430284</v>
      </c>
      <c r="P74" s="508">
        <f>INDEX('W2. TIAM CO2 price'!$C$21:$N$27,MATCH($B74,'W2. TIAM CO2 price'!$A$21:$A$27,0),MATCH(P$14,'W2. TIAM CO2 price'!$C$20:$N$20,0))</f>
        <v>5344.8485355480461</v>
      </c>
      <c r="Q74" s="501">
        <f t="array" ref="Q74">IF($B$8="Global",INDEX('R24. Carbon price convergence'!$L$18:$T$690,MATCH(CONCATENATE("Global "&amp;$E74&amp;" "&amp;$B$7&amp;" "&amp;"All "&amp;$B$9&amp;" "&amp;$B$10),'R24. Carbon price convergence'!$A$18:$A$690,0),MATCH(Q$14,'R24. Carbon price convergence'!$L$17:$T$17,0)),INDEX('R24. Carbon price convergence'!$L$18:$T$690,MATCH(CONCATENATE($D74," ",$E74," ",$B$7," ",$B$8," ",$B$9," ",$B$10),'R24. Carbon price convergence'!$A$18:$A$690,0),MATCH(Q$14,'R24. Carbon price convergence'!$L$17:$T$17,0)))</f>
        <v>3.9642143336660212</v>
      </c>
      <c r="R74" s="502">
        <f t="array" ref="R74">IF($B$8="Global",INDEX('R24. Carbon price convergence'!$L$18:$T$690,MATCH(CONCATENATE("Global "&amp;$E74&amp;" "&amp;$B$7&amp;" "&amp;"All "&amp;$B$9&amp;" "&amp;$B$10),'R24. Carbon price convergence'!$A$18:$A$690,0),MATCH(R$14,'R24. Carbon price convergence'!$L$17:$T$17,0)),INDEX('R24. Carbon price convergence'!$L$18:$T$690,MATCH(CONCATENATE($D74," ",$E74," ",$B$7," ",$B$8," ",$B$9," ",$B$10),'R24. Carbon price convergence'!$A$18:$A$690,0),MATCH(R$14,'R24. Carbon price convergence'!$L$17:$T$17,0)))</f>
        <v>3.9642143336660212</v>
      </c>
      <c r="S74" s="502">
        <f t="array" ref="S74">IF($B$8="Global",INDEX('R24. Carbon price convergence'!$L$18:$T$690,MATCH(CONCATENATE("Global "&amp;$E74&amp;" "&amp;$B$7&amp;" "&amp;"All "&amp;$B$9&amp;" "&amp;$B$10),'R24. Carbon price convergence'!$A$18:$A$690,0),MATCH(S$14,'R24. Carbon price convergence'!$L$17:$T$17,0)),INDEX('R24. Carbon price convergence'!$L$18:$T$690,MATCH(CONCATENATE($D74," ",$E74," ",$B$7," ",$B$8," ",$B$9," ",$B$10),'R24. Carbon price convergence'!$A$18:$A$690,0),MATCH(S$14,'R24. Carbon price convergence'!$L$17:$T$17,0)))</f>
        <v>3.9642143336660212</v>
      </c>
      <c r="T74" s="503">
        <f t="array" ref="T74">IF($B$8="Global",INDEX('R24. Carbon price convergence'!$L$18:$T$690,MATCH(CONCATENATE("Global "&amp;$E74&amp;" "&amp;$B$7&amp;" "&amp;"All "&amp;$B$9&amp;" "&amp;$B$10),'R24. Carbon price convergence'!$A$18:$A$690,0),MATCH(T$14,'R24. Carbon price convergence'!$L$17:$T$17,0)),INDEX('R24. Carbon price convergence'!$L$18:$T$690,MATCH(CONCATENATE($D74," ",$E74," ",$B$7," ",$B$8," ",$B$9," ",$B$10),'R24. Carbon price convergence'!$A$18:$A$690,0),MATCH(T$14,'R24. Carbon price convergence'!$L$17:$T$17,0)))</f>
        <v>3.9642143336660212</v>
      </c>
      <c r="U74" s="507">
        <f t="shared" si="6"/>
        <v>0</v>
      </c>
      <c r="V74" s="84">
        <f t="shared" si="7"/>
        <v>163.84446144994234</v>
      </c>
      <c r="W74" s="84">
        <f t="shared" si="8"/>
        <v>696.43136952252951</v>
      </c>
      <c r="X74" s="84">
        <f t="shared" si="9"/>
        <v>1134.3750177517645</v>
      </c>
      <c r="Y74" s="508">
        <f t="shared" si="10"/>
        <v>1847.7390709595559</v>
      </c>
    </row>
    <row r="75" spans="1:25" x14ac:dyDescent="0.3">
      <c r="A75" s="486" t="s">
        <v>78</v>
      </c>
      <c r="B75" s="39" t="s">
        <v>63</v>
      </c>
      <c r="C75" s="39" t="s">
        <v>79</v>
      </c>
      <c r="D75" s="39" t="s">
        <v>100</v>
      </c>
      <c r="E75" s="487" t="s">
        <v>81</v>
      </c>
      <c r="F75" s="507">
        <f>INDEX('W2. TIAM CO2 price'!$C$21:$N$27,MATCH($B75,'W2. TIAM CO2 price'!$A$21:$A$27,0),MATCH(F$14,'W2. TIAM CO2 price'!$C$20:$N$20,0))</f>
        <v>0</v>
      </c>
      <c r="G75" s="84">
        <f>INDEX('W2. TIAM CO2 price'!$C$21:$N$27,MATCH($B75,'W2. TIAM CO2 price'!$A$21:$A$27,0),MATCH(G$14,'W2. TIAM CO2 price'!$C$20:$N$20,0))</f>
        <v>0</v>
      </c>
      <c r="H75" s="84">
        <f>INDEX('W2. TIAM CO2 price'!$C$21:$N$27,MATCH($B75,'W2. TIAM CO2 price'!$A$21:$A$27,0),MATCH(H$14,'W2. TIAM CO2 price'!$C$20:$N$20,0))</f>
        <v>41.330878620385405</v>
      </c>
      <c r="I75" s="84">
        <f>INDEX('W2. TIAM CO2 price'!$C$21:$N$27,MATCH($B75,'W2. TIAM CO2 price'!$A$21:$A$27,0),MATCH(I$14,'W2. TIAM CO2 price'!$C$20:$N$20,0))</f>
        <v>175.67954477337369</v>
      </c>
      <c r="J75" s="84">
        <f>INDEX('W2. TIAM CO2 price'!$C$21:$N$27,MATCH($B75,'W2. TIAM CO2 price'!$A$21:$A$27,0),MATCH(J$14,'W2. TIAM CO2 price'!$C$20:$N$20,0))</f>
        <v>286.15380558969895</v>
      </c>
      <c r="K75" s="84">
        <f>INDEX('W2. TIAM CO2 price'!$C$21:$N$27,MATCH($B75,'W2. TIAM CO2 price'!$A$21:$A$27,0),MATCH(K$14,'W2. TIAM CO2 price'!$C$20:$N$20,0))</f>
        <v>466.10473486957153</v>
      </c>
      <c r="L75" s="84">
        <f>INDEX('W2. TIAM CO2 price'!$C$21:$N$27,MATCH($B75,'W2. TIAM CO2 price'!$A$21:$A$27,0),MATCH(L$14,'W2. TIAM CO2 price'!$C$20:$N$20,0))</f>
        <v>759.22583700123562</v>
      </c>
      <c r="M75" s="84">
        <f>INDEX('W2. TIAM CO2 price'!$C$21:$N$27,MATCH($B75,'W2. TIAM CO2 price'!$A$21:$A$27,0),MATCH(M$14,'W2. TIAM CO2 price'!$C$20:$N$20,0))</f>
        <v>1236.6892252614728</v>
      </c>
      <c r="N75" s="84">
        <f>INDEX('W2. TIAM CO2 price'!$C$21:$N$27,MATCH($B75,'W2. TIAM CO2 price'!$A$21:$A$27,0),MATCH(N$14,'W2. TIAM CO2 price'!$C$20:$N$20,0))</f>
        <v>2014.4267728816033</v>
      </c>
      <c r="O75" s="84">
        <f>INDEX('W2. TIAM CO2 price'!$C$21:$N$27,MATCH($B75,'W2. TIAM CO2 price'!$A$21:$A$27,0),MATCH(O$14,'W2. TIAM CO2 price'!$C$20:$N$20,0))</f>
        <v>3281.2792852430284</v>
      </c>
      <c r="P75" s="508">
        <f>INDEX('W2. TIAM CO2 price'!$C$21:$N$27,MATCH($B75,'W2. TIAM CO2 price'!$A$21:$A$27,0),MATCH(P$14,'W2. TIAM CO2 price'!$C$20:$N$20,0))</f>
        <v>5344.8485355480461</v>
      </c>
      <c r="Q75" s="501">
        <f t="array" ref="Q75">IF($B$8="Global",INDEX('R24. Carbon price convergence'!$L$18:$T$690,MATCH(CONCATENATE("Global "&amp;$E75&amp;" "&amp;$B$7&amp;" "&amp;"All "&amp;$B$9&amp;" "&amp;$B$10),'R24. Carbon price convergence'!$A$18:$A$690,0),MATCH(Q$14,'R24. Carbon price convergence'!$L$17:$T$17,0)),INDEX('R24. Carbon price convergence'!$L$18:$T$690,MATCH(CONCATENATE($D75," ",$E75," ",$B$7," ",$B$8," ",$B$9," ",$B$10),'R24. Carbon price convergence'!$A$18:$A$690,0),MATCH(Q$14,'R24. Carbon price convergence'!$L$17:$T$17,0)))</f>
        <v>0.34920618027291611</v>
      </c>
      <c r="R75" s="502">
        <f t="array" ref="R75">IF($B$8="Global",INDEX('R24. Carbon price convergence'!$L$18:$T$690,MATCH(CONCATENATE("Global "&amp;$E75&amp;" "&amp;$B$7&amp;" "&amp;"All "&amp;$B$9&amp;" "&amp;$B$10),'R24. Carbon price convergence'!$A$18:$A$690,0),MATCH(R$14,'R24. Carbon price convergence'!$L$17:$T$17,0)),INDEX('R24. Carbon price convergence'!$L$18:$T$690,MATCH(CONCATENATE($D75," ",$E75," ",$B$7," ",$B$8," ",$B$9," ",$B$10),'R24. Carbon price convergence'!$A$18:$A$690,0),MATCH(R$14,'R24. Carbon price convergence'!$L$17:$T$17,0)))</f>
        <v>0.34920618027291611</v>
      </c>
      <c r="S75" s="502">
        <f t="array" ref="S75">IF($B$8="Global",INDEX('R24. Carbon price convergence'!$L$18:$T$690,MATCH(CONCATENATE("Global "&amp;$E75&amp;" "&amp;$B$7&amp;" "&amp;"All "&amp;$B$9&amp;" "&amp;$B$10),'R24. Carbon price convergence'!$A$18:$A$690,0),MATCH(S$14,'R24. Carbon price convergence'!$L$17:$T$17,0)),INDEX('R24. Carbon price convergence'!$L$18:$T$690,MATCH(CONCATENATE($D75," ",$E75," ",$B$7," ",$B$8," ",$B$9," ",$B$10),'R24. Carbon price convergence'!$A$18:$A$690,0),MATCH(S$14,'R24. Carbon price convergence'!$L$17:$T$17,0)))</f>
        <v>0.34920618027291611</v>
      </c>
      <c r="T75" s="503">
        <f t="array" ref="T75">IF($B$8="Global",INDEX('R24. Carbon price convergence'!$L$18:$T$690,MATCH(CONCATENATE("Global "&amp;$E75&amp;" "&amp;$B$7&amp;" "&amp;"All "&amp;$B$9&amp;" "&amp;$B$10),'R24. Carbon price convergence'!$A$18:$A$690,0),MATCH(T$14,'R24. Carbon price convergence'!$L$17:$T$17,0)),INDEX('R24. Carbon price convergence'!$L$18:$T$690,MATCH(CONCATENATE($D75," ",$E75," ",$B$7," ",$B$8," ",$B$9," ",$B$10),'R24. Carbon price convergence'!$A$18:$A$690,0),MATCH(T$14,'R24. Carbon price convergence'!$L$17:$T$17,0)))</f>
        <v>0.34920618027291611</v>
      </c>
      <c r="U75" s="507">
        <f t="shared" si="6"/>
        <v>0</v>
      </c>
      <c r="V75" s="84">
        <f t="shared" si="7"/>
        <v>14.432998250348319</v>
      </c>
      <c r="W75" s="84">
        <f t="shared" si="8"/>
        <v>61.348382782394573</v>
      </c>
      <c r="X75" s="84">
        <f t="shared" si="9"/>
        <v>99.926677420537402</v>
      </c>
      <c r="Y75" s="508">
        <f t="shared" si="10"/>
        <v>162.76665407092335</v>
      </c>
    </row>
    <row r="76" spans="1:25" x14ac:dyDescent="0.3">
      <c r="A76" s="486" t="s">
        <v>78</v>
      </c>
      <c r="B76" s="39" t="s">
        <v>63</v>
      </c>
      <c r="C76" s="39" t="s">
        <v>79</v>
      </c>
      <c r="D76" s="39" t="s">
        <v>100</v>
      </c>
      <c r="E76" s="487" t="s">
        <v>84</v>
      </c>
      <c r="F76" s="507">
        <f>INDEX('W2. TIAM CO2 price'!$C$21:$N$27,MATCH($B76,'W2. TIAM CO2 price'!$A$21:$A$27,0),MATCH(F$14,'W2. TIAM CO2 price'!$C$20:$N$20,0))</f>
        <v>0</v>
      </c>
      <c r="G76" s="84">
        <f>INDEX('W2. TIAM CO2 price'!$C$21:$N$27,MATCH($B76,'W2. TIAM CO2 price'!$A$21:$A$27,0),MATCH(G$14,'W2. TIAM CO2 price'!$C$20:$N$20,0))</f>
        <v>0</v>
      </c>
      <c r="H76" s="84">
        <f>INDEX('W2. TIAM CO2 price'!$C$21:$N$27,MATCH($B76,'W2. TIAM CO2 price'!$A$21:$A$27,0),MATCH(H$14,'W2. TIAM CO2 price'!$C$20:$N$20,0))</f>
        <v>41.330878620385405</v>
      </c>
      <c r="I76" s="84">
        <f>INDEX('W2. TIAM CO2 price'!$C$21:$N$27,MATCH($B76,'W2. TIAM CO2 price'!$A$21:$A$27,0),MATCH(I$14,'W2. TIAM CO2 price'!$C$20:$N$20,0))</f>
        <v>175.67954477337369</v>
      </c>
      <c r="J76" s="84">
        <f>INDEX('W2. TIAM CO2 price'!$C$21:$N$27,MATCH($B76,'W2. TIAM CO2 price'!$A$21:$A$27,0),MATCH(J$14,'W2. TIAM CO2 price'!$C$20:$N$20,0))</f>
        <v>286.15380558969895</v>
      </c>
      <c r="K76" s="84">
        <f>INDEX('W2. TIAM CO2 price'!$C$21:$N$27,MATCH($B76,'W2. TIAM CO2 price'!$A$21:$A$27,0),MATCH(K$14,'W2. TIAM CO2 price'!$C$20:$N$20,0))</f>
        <v>466.10473486957153</v>
      </c>
      <c r="L76" s="84">
        <f>INDEX('W2. TIAM CO2 price'!$C$21:$N$27,MATCH($B76,'W2. TIAM CO2 price'!$A$21:$A$27,0),MATCH(L$14,'W2. TIAM CO2 price'!$C$20:$N$20,0))</f>
        <v>759.22583700123562</v>
      </c>
      <c r="M76" s="84">
        <f>INDEX('W2. TIAM CO2 price'!$C$21:$N$27,MATCH($B76,'W2. TIAM CO2 price'!$A$21:$A$27,0),MATCH(M$14,'W2. TIAM CO2 price'!$C$20:$N$20,0))</f>
        <v>1236.6892252614728</v>
      </c>
      <c r="N76" s="84">
        <f>INDEX('W2. TIAM CO2 price'!$C$21:$N$27,MATCH($B76,'W2. TIAM CO2 price'!$A$21:$A$27,0),MATCH(N$14,'W2. TIAM CO2 price'!$C$20:$N$20,0))</f>
        <v>2014.4267728816033</v>
      </c>
      <c r="O76" s="84">
        <f>INDEX('W2. TIAM CO2 price'!$C$21:$N$27,MATCH($B76,'W2. TIAM CO2 price'!$A$21:$A$27,0),MATCH(O$14,'W2. TIAM CO2 price'!$C$20:$N$20,0))</f>
        <v>3281.2792852430284</v>
      </c>
      <c r="P76" s="508">
        <f>INDEX('W2. TIAM CO2 price'!$C$21:$N$27,MATCH($B76,'W2. TIAM CO2 price'!$A$21:$A$27,0),MATCH(P$14,'W2. TIAM CO2 price'!$C$20:$N$20,0))</f>
        <v>5344.8485355480461</v>
      </c>
      <c r="Q76" s="501">
        <f t="array" ref="Q76">IF($B$8="Global",INDEX('R24. Carbon price convergence'!$L$18:$T$690,MATCH(CONCATENATE("Global "&amp;$E76&amp;" "&amp;$B$7&amp;" "&amp;"All "&amp;$B$9&amp;" "&amp;$B$10),'R24. Carbon price convergence'!$A$18:$A$690,0),MATCH(Q$14,'R24. Carbon price convergence'!$L$17:$T$17,0)),INDEX('R24. Carbon price convergence'!$L$18:$T$690,MATCH(CONCATENATE($D76," ",$E76," ",$B$7," ",$B$8," ",$B$9," ",$B$10),'R24. Carbon price convergence'!$A$18:$A$690,0),MATCH(Q$14,'R24. Carbon price convergence'!$L$17:$T$17,0)))</f>
        <v>0.34920618027291611</v>
      </c>
      <c r="R76" s="502">
        <f t="array" ref="R76">IF($B$8="Global",INDEX('R24. Carbon price convergence'!$L$18:$T$690,MATCH(CONCATENATE("Global "&amp;$E76&amp;" "&amp;$B$7&amp;" "&amp;"All "&amp;$B$9&amp;" "&amp;$B$10),'R24. Carbon price convergence'!$A$18:$A$690,0),MATCH(R$14,'R24. Carbon price convergence'!$L$17:$T$17,0)),INDEX('R24. Carbon price convergence'!$L$18:$T$690,MATCH(CONCATENATE($D76," ",$E76," ",$B$7," ",$B$8," ",$B$9," ",$B$10),'R24. Carbon price convergence'!$A$18:$A$690,0),MATCH(R$14,'R24. Carbon price convergence'!$L$17:$T$17,0)))</f>
        <v>0.34920618027291611</v>
      </c>
      <c r="S76" s="502">
        <f t="array" ref="S76">IF($B$8="Global",INDEX('R24. Carbon price convergence'!$L$18:$T$690,MATCH(CONCATENATE("Global "&amp;$E76&amp;" "&amp;$B$7&amp;" "&amp;"All "&amp;$B$9&amp;" "&amp;$B$10),'R24. Carbon price convergence'!$A$18:$A$690,0),MATCH(S$14,'R24. Carbon price convergence'!$L$17:$T$17,0)),INDEX('R24. Carbon price convergence'!$L$18:$T$690,MATCH(CONCATENATE($D76," ",$E76," ",$B$7," ",$B$8," ",$B$9," ",$B$10),'R24. Carbon price convergence'!$A$18:$A$690,0),MATCH(S$14,'R24. Carbon price convergence'!$L$17:$T$17,0)))</f>
        <v>0.34920618027291611</v>
      </c>
      <c r="T76" s="503">
        <f t="array" ref="T76">IF($B$8="Global",INDEX('R24. Carbon price convergence'!$L$18:$T$690,MATCH(CONCATENATE("Global "&amp;$E76&amp;" "&amp;$B$7&amp;" "&amp;"All "&amp;$B$9&amp;" "&amp;$B$10),'R24. Carbon price convergence'!$A$18:$A$690,0),MATCH(T$14,'R24. Carbon price convergence'!$L$17:$T$17,0)),INDEX('R24. Carbon price convergence'!$L$18:$T$690,MATCH(CONCATENATE($D76," ",$E76," ",$B$7," ",$B$8," ",$B$9," ",$B$10),'R24. Carbon price convergence'!$A$18:$A$690,0),MATCH(T$14,'R24. Carbon price convergence'!$L$17:$T$17,0)))</f>
        <v>0.34920618027291611</v>
      </c>
      <c r="U76" s="507">
        <f t="shared" si="6"/>
        <v>0</v>
      </c>
      <c r="V76" s="84">
        <f t="shared" si="7"/>
        <v>14.432998250348319</v>
      </c>
      <c r="W76" s="84">
        <f t="shared" si="8"/>
        <v>61.348382782394573</v>
      </c>
      <c r="X76" s="84">
        <f t="shared" si="9"/>
        <v>99.926677420537402</v>
      </c>
      <c r="Y76" s="508">
        <f t="shared" si="10"/>
        <v>162.76665407092335</v>
      </c>
    </row>
    <row r="77" spans="1:25" x14ac:dyDescent="0.3">
      <c r="A77" s="486" t="s">
        <v>78</v>
      </c>
      <c r="B77" s="39" t="s">
        <v>63</v>
      </c>
      <c r="C77" s="39" t="s">
        <v>79</v>
      </c>
      <c r="D77" s="39" t="s">
        <v>100</v>
      </c>
      <c r="E77" s="487" t="s">
        <v>87</v>
      </c>
      <c r="F77" s="507">
        <f>INDEX('W2. TIAM CO2 price'!$C$21:$N$27,MATCH($B77,'W2. TIAM CO2 price'!$A$21:$A$27,0),MATCH(F$14,'W2. TIAM CO2 price'!$C$20:$N$20,0))</f>
        <v>0</v>
      </c>
      <c r="G77" s="84">
        <f>INDEX('W2. TIAM CO2 price'!$C$21:$N$27,MATCH($B77,'W2. TIAM CO2 price'!$A$21:$A$27,0),MATCH(G$14,'W2. TIAM CO2 price'!$C$20:$N$20,0))</f>
        <v>0</v>
      </c>
      <c r="H77" s="84">
        <f>INDEX('W2. TIAM CO2 price'!$C$21:$N$27,MATCH($B77,'W2. TIAM CO2 price'!$A$21:$A$27,0),MATCH(H$14,'W2. TIAM CO2 price'!$C$20:$N$20,0))</f>
        <v>41.330878620385405</v>
      </c>
      <c r="I77" s="84">
        <f>INDEX('W2. TIAM CO2 price'!$C$21:$N$27,MATCH($B77,'W2. TIAM CO2 price'!$A$21:$A$27,0),MATCH(I$14,'W2. TIAM CO2 price'!$C$20:$N$20,0))</f>
        <v>175.67954477337369</v>
      </c>
      <c r="J77" s="84">
        <f>INDEX('W2. TIAM CO2 price'!$C$21:$N$27,MATCH($B77,'W2. TIAM CO2 price'!$A$21:$A$27,0),MATCH(J$14,'W2. TIAM CO2 price'!$C$20:$N$20,0))</f>
        <v>286.15380558969895</v>
      </c>
      <c r="K77" s="84">
        <f>INDEX('W2. TIAM CO2 price'!$C$21:$N$27,MATCH($B77,'W2. TIAM CO2 price'!$A$21:$A$27,0),MATCH(K$14,'W2. TIAM CO2 price'!$C$20:$N$20,0))</f>
        <v>466.10473486957153</v>
      </c>
      <c r="L77" s="84">
        <f>INDEX('W2. TIAM CO2 price'!$C$21:$N$27,MATCH($B77,'W2. TIAM CO2 price'!$A$21:$A$27,0),MATCH(L$14,'W2. TIAM CO2 price'!$C$20:$N$20,0))</f>
        <v>759.22583700123562</v>
      </c>
      <c r="M77" s="84">
        <f>INDEX('W2. TIAM CO2 price'!$C$21:$N$27,MATCH($B77,'W2. TIAM CO2 price'!$A$21:$A$27,0),MATCH(M$14,'W2. TIAM CO2 price'!$C$20:$N$20,0))</f>
        <v>1236.6892252614728</v>
      </c>
      <c r="N77" s="84">
        <f>INDEX('W2. TIAM CO2 price'!$C$21:$N$27,MATCH($B77,'W2. TIAM CO2 price'!$A$21:$A$27,0),MATCH(N$14,'W2. TIAM CO2 price'!$C$20:$N$20,0))</f>
        <v>2014.4267728816033</v>
      </c>
      <c r="O77" s="84">
        <f>INDEX('W2. TIAM CO2 price'!$C$21:$N$27,MATCH($B77,'W2. TIAM CO2 price'!$A$21:$A$27,0),MATCH(O$14,'W2. TIAM CO2 price'!$C$20:$N$20,0))</f>
        <v>3281.2792852430284</v>
      </c>
      <c r="P77" s="508">
        <f>INDEX('W2. TIAM CO2 price'!$C$21:$N$27,MATCH($B77,'W2. TIAM CO2 price'!$A$21:$A$27,0),MATCH(P$14,'W2. TIAM CO2 price'!$C$20:$N$20,0))</f>
        <v>5344.8485355480461</v>
      </c>
      <c r="Q77" s="501">
        <f t="array" ref="Q77">IF($B$8="Global",INDEX('R24. Carbon price convergence'!$L$18:$T$690,MATCH(CONCATENATE("Global "&amp;$E77&amp;" "&amp;$B$7&amp;" "&amp;"All "&amp;$B$9&amp;" "&amp;$B$10),'R24. Carbon price convergence'!$A$18:$A$690,0),MATCH(Q$14,'R24. Carbon price convergence'!$L$17:$T$17,0)),INDEX('R24. Carbon price convergence'!$L$18:$T$690,MATCH(CONCATENATE($D77," ",$E77," ",$B$7," ",$B$8," ",$B$9," ",$B$10),'R24. Carbon price convergence'!$A$18:$A$690,0),MATCH(Q$14,'R24. Carbon price convergence'!$L$17:$T$17,0)))</f>
        <v>0.34920618027291611</v>
      </c>
      <c r="R77" s="502">
        <f t="array" ref="R77">IF($B$8="Global",INDEX('R24. Carbon price convergence'!$L$18:$T$690,MATCH(CONCATENATE("Global "&amp;$E77&amp;" "&amp;$B$7&amp;" "&amp;"All "&amp;$B$9&amp;" "&amp;$B$10),'R24. Carbon price convergence'!$A$18:$A$690,0),MATCH(R$14,'R24. Carbon price convergence'!$L$17:$T$17,0)),INDEX('R24. Carbon price convergence'!$L$18:$T$690,MATCH(CONCATENATE($D77," ",$E77," ",$B$7," ",$B$8," ",$B$9," ",$B$10),'R24. Carbon price convergence'!$A$18:$A$690,0),MATCH(R$14,'R24. Carbon price convergence'!$L$17:$T$17,0)))</f>
        <v>0.34920618027291611</v>
      </c>
      <c r="S77" s="502">
        <f t="array" ref="S77">IF($B$8="Global",INDEX('R24. Carbon price convergence'!$L$18:$T$690,MATCH(CONCATENATE("Global "&amp;$E77&amp;" "&amp;$B$7&amp;" "&amp;"All "&amp;$B$9&amp;" "&amp;$B$10),'R24. Carbon price convergence'!$A$18:$A$690,0),MATCH(S$14,'R24. Carbon price convergence'!$L$17:$T$17,0)),INDEX('R24. Carbon price convergence'!$L$18:$T$690,MATCH(CONCATENATE($D77," ",$E77," ",$B$7," ",$B$8," ",$B$9," ",$B$10),'R24. Carbon price convergence'!$A$18:$A$690,0),MATCH(S$14,'R24. Carbon price convergence'!$L$17:$T$17,0)))</f>
        <v>0.34920618027291611</v>
      </c>
      <c r="T77" s="503">
        <f t="array" ref="T77">IF($B$8="Global",INDEX('R24. Carbon price convergence'!$L$18:$T$690,MATCH(CONCATENATE("Global "&amp;$E77&amp;" "&amp;$B$7&amp;" "&amp;"All "&amp;$B$9&amp;" "&amp;$B$10),'R24. Carbon price convergence'!$A$18:$A$690,0),MATCH(T$14,'R24. Carbon price convergence'!$L$17:$T$17,0)),INDEX('R24. Carbon price convergence'!$L$18:$T$690,MATCH(CONCATENATE($D77," ",$E77," ",$B$7," ",$B$8," ",$B$9," ",$B$10),'R24. Carbon price convergence'!$A$18:$A$690,0),MATCH(T$14,'R24. Carbon price convergence'!$L$17:$T$17,0)))</f>
        <v>0.34920618027291611</v>
      </c>
      <c r="U77" s="507">
        <f t="shared" si="6"/>
        <v>0</v>
      </c>
      <c r="V77" s="84">
        <f t="shared" si="7"/>
        <v>14.432998250348319</v>
      </c>
      <c r="W77" s="84">
        <f t="shared" si="8"/>
        <v>61.348382782394573</v>
      </c>
      <c r="X77" s="84">
        <f t="shared" si="9"/>
        <v>99.926677420537402</v>
      </c>
      <c r="Y77" s="508">
        <f t="shared" si="10"/>
        <v>162.76665407092335</v>
      </c>
    </row>
    <row r="78" spans="1:25" x14ac:dyDescent="0.3">
      <c r="A78" s="486" t="s">
        <v>78</v>
      </c>
      <c r="B78" s="39" t="s">
        <v>63</v>
      </c>
      <c r="C78" s="39" t="s">
        <v>79</v>
      </c>
      <c r="D78" s="39" t="s">
        <v>100</v>
      </c>
      <c r="E78" s="487" t="s">
        <v>90</v>
      </c>
      <c r="F78" s="507">
        <f>INDEX('W2. TIAM CO2 price'!$C$21:$N$27,MATCH($B78,'W2. TIAM CO2 price'!$A$21:$A$27,0),MATCH(F$14,'W2. TIAM CO2 price'!$C$20:$N$20,0))</f>
        <v>0</v>
      </c>
      <c r="G78" s="84">
        <f>INDEX('W2. TIAM CO2 price'!$C$21:$N$27,MATCH($B78,'W2. TIAM CO2 price'!$A$21:$A$27,0),MATCH(G$14,'W2. TIAM CO2 price'!$C$20:$N$20,0))</f>
        <v>0</v>
      </c>
      <c r="H78" s="84">
        <f>INDEX('W2. TIAM CO2 price'!$C$21:$N$27,MATCH($B78,'W2. TIAM CO2 price'!$A$21:$A$27,0),MATCH(H$14,'W2. TIAM CO2 price'!$C$20:$N$20,0))</f>
        <v>41.330878620385405</v>
      </c>
      <c r="I78" s="84">
        <f>INDEX('W2. TIAM CO2 price'!$C$21:$N$27,MATCH($B78,'W2. TIAM CO2 price'!$A$21:$A$27,0),MATCH(I$14,'W2. TIAM CO2 price'!$C$20:$N$20,0))</f>
        <v>175.67954477337369</v>
      </c>
      <c r="J78" s="84">
        <f>INDEX('W2. TIAM CO2 price'!$C$21:$N$27,MATCH($B78,'W2. TIAM CO2 price'!$A$21:$A$27,0),MATCH(J$14,'W2. TIAM CO2 price'!$C$20:$N$20,0))</f>
        <v>286.15380558969895</v>
      </c>
      <c r="K78" s="84">
        <f>INDEX('W2. TIAM CO2 price'!$C$21:$N$27,MATCH($B78,'W2. TIAM CO2 price'!$A$21:$A$27,0),MATCH(K$14,'W2. TIAM CO2 price'!$C$20:$N$20,0))</f>
        <v>466.10473486957153</v>
      </c>
      <c r="L78" s="84">
        <f>INDEX('W2. TIAM CO2 price'!$C$21:$N$27,MATCH($B78,'W2. TIAM CO2 price'!$A$21:$A$27,0),MATCH(L$14,'W2. TIAM CO2 price'!$C$20:$N$20,0))</f>
        <v>759.22583700123562</v>
      </c>
      <c r="M78" s="84">
        <f>INDEX('W2. TIAM CO2 price'!$C$21:$N$27,MATCH($B78,'W2. TIAM CO2 price'!$A$21:$A$27,0),MATCH(M$14,'W2. TIAM CO2 price'!$C$20:$N$20,0))</f>
        <v>1236.6892252614728</v>
      </c>
      <c r="N78" s="84">
        <f>INDEX('W2. TIAM CO2 price'!$C$21:$N$27,MATCH($B78,'W2. TIAM CO2 price'!$A$21:$A$27,0),MATCH(N$14,'W2. TIAM CO2 price'!$C$20:$N$20,0))</f>
        <v>2014.4267728816033</v>
      </c>
      <c r="O78" s="84">
        <f>INDEX('W2. TIAM CO2 price'!$C$21:$N$27,MATCH($B78,'W2. TIAM CO2 price'!$A$21:$A$27,0),MATCH(O$14,'W2. TIAM CO2 price'!$C$20:$N$20,0))</f>
        <v>3281.2792852430284</v>
      </c>
      <c r="P78" s="508">
        <f>INDEX('W2. TIAM CO2 price'!$C$21:$N$27,MATCH($B78,'W2. TIAM CO2 price'!$A$21:$A$27,0),MATCH(P$14,'W2. TIAM CO2 price'!$C$20:$N$20,0))</f>
        <v>5344.8485355480461</v>
      </c>
      <c r="Q78" s="501">
        <f t="array" ref="Q78">IF($B$8="Global",INDEX('R24. Carbon price convergence'!$L$18:$T$690,MATCH(CONCATENATE("Global "&amp;$E78&amp;" "&amp;$B$7&amp;" "&amp;"All "&amp;$B$9&amp;" "&amp;$B$10),'R24. Carbon price convergence'!$A$18:$A$690,0),MATCH(Q$14,'R24. Carbon price convergence'!$L$17:$T$17,0)),INDEX('R24. Carbon price convergence'!$L$18:$T$690,MATCH(CONCATENATE($D78," ",$E78," ",$B$7," ",$B$8," ",$B$9," ",$B$10),'R24. Carbon price convergence'!$A$18:$A$690,0),MATCH(Q$14,'R24. Carbon price convergence'!$L$17:$T$17,0)))</f>
        <v>0.34920618027291611</v>
      </c>
      <c r="R78" s="502">
        <f t="array" ref="R78">IF($B$8="Global",INDEX('R24. Carbon price convergence'!$L$18:$T$690,MATCH(CONCATENATE("Global "&amp;$E78&amp;" "&amp;$B$7&amp;" "&amp;"All "&amp;$B$9&amp;" "&amp;$B$10),'R24. Carbon price convergence'!$A$18:$A$690,0),MATCH(R$14,'R24. Carbon price convergence'!$L$17:$T$17,0)),INDEX('R24. Carbon price convergence'!$L$18:$T$690,MATCH(CONCATENATE($D78," ",$E78," ",$B$7," ",$B$8," ",$B$9," ",$B$10),'R24. Carbon price convergence'!$A$18:$A$690,0),MATCH(R$14,'R24. Carbon price convergence'!$L$17:$T$17,0)))</f>
        <v>0.34920618027291611</v>
      </c>
      <c r="S78" s="502">
        <f t="array" ref="S78">IF($B$8="Global",INDEX('R24. Carbon price convergence'!$L$18:$T$690,MATCH(CONCATENATE("Global "&amp;$E78&amp;" "&amp;$B$7&amp;" "&amp;"All "&amp;$B$9&amp;" "&amp;$B$10),'R24. Carbon price convergence'!$A$18:$A$690,0),MATCH(S$14,'R24. Carbon price convergence'!$L$17:$T$17,0)),INDEX('R24. Carbon price convergence'!$L$18:$T$690,MATCH(CONCATENATE($D78," ",$E78," ",$B$7," ",$B$8," ",$B$9," ",$B$10),'R24. Carbon price convergence'!$A$18:$A$690,0),MATCH(S$14,'R24. Carbon price convergence'!$L$17:$T$17,0)))</f>
        <v>0.34920618027291611</v>
      </c>
      <c r="T78" s="503">
        <f t="array" ref="T78">IF($B$8="Global",INDEX('R24. Carbon price convergence'!$L$18:$T$690,MATCH(CONCATENATE("Global "&amp;$E78&amp;" "&amp;$B$7&amp;" "&amp;"All "&amp;$B$9&amp;" "&amp;$B$10),'R24. Carbon price convergence'!$A$18:$A$690,0),MATCH(T$14,'R24. Carbon price convergence'!$L$17:$T$17,0)),INDEX('R24. Carbon price convergence'!$L$18:$T$690,MATCH(CONCATENATE($D78," ",$E78," ",$B$7," ",$B$8," ",$B$9," ",$B$10),'R24. Carbon price convergence'!$A$18:$A$690,0),MATCH(T$14,'R24. Carbon price convergence'!$L$17:$T$17,0)))</f>
        <v>0.34920618027291611</v>
      </c>
      <c r="U78" s="507">
        <f t="shared" si="6"/>
        <v>0</v>
      </c>
      <c r="V78" s="84">
        <f t="shared" si="7"/>
        <v>14.432998250348319</v>
      </c>
      <c r="W78" s="84">
        <f t="shared" si="8"/>
        <v>61.348382782394573</v>
      </c>
      <c r="X78" s="84">
        <f t="shared" si="9"/>
        <v>99.926677420537402</v>
      </c>
      <c r="Y78" s="508">
        <f t="shared" si="10"/>
        <v>162.76665407092335</v>
      </c>
    </row>
    <row r="79" spans="1:25" x14ac:dyDescent="0.3">
      <c r="A79" s="486" t="s">
        <v>78</v>
      </c>
      <c r="B79" s="39" t="s">
        <v>63</v>
      </c>
      <c r="C79" s="39" t="s">
        <v>79</v>
      </c>
      <c r="D79" s="39" t="s">
        <v>100</v>
      </c>
      <c r="E79" s="487" t="s">
        <v>93</v>
      </c>
      <c r="F79" s="507">
        <f>INDEX('W2. TIAM CO2 price'!$C$21:$N$27,MATCH($B79,'W2. TIAM CO2 price'!$A$21:$A$27,0),MATCH(F$14,'W2. TIAM CO2 price'!$C$20:$N$20,0))</f>
        <v>0</v>
      </c>
      <c r="G79" s="84">
        <f>INDEX('W2. TIAM CO2 price'!$C$21:$N$27,MATCH($B79,'W2. TIAM CO2 price'!$A$21:$A$27,0),MATCH(G$14,'W2. TIAM CO2 price'!$C$20:$N$20,0))</f>
        <v>0</v>
      </c>
      <c r="H79" s="84">
        <f>INDEX('W2. TIAM CO2 price'!$C$21:$N$27,MATCH($B79,'W2. TIAM CO2 price'!$A$21:$A$27,0),MATCH(H$14,'W2. TIAM CO2 price'!$C$20:$N$20,0))</f>
        <v>41.330878620385405</v>
      </c>
      <c r="I79" s="84">
        <f>INDEX('W2. TIAM CO2 price'!$C$21:$N$27,MATCH($B79,'W2. TIAM CO2 price'!$A$21:$A$27,0),MATCH(I$14,'W2. TIAM CO2 price'!$C$20:$N$20,0))</f>
        <v>175.67954477337369</v>
      </c>
      <c r="J79" s="84">
        <f>INDEX('W2. TIAM CO2 price'!$C$21:$N$27,MATCH($B79,'W2. TIAM CO2 price'!$A$21:$A$27,0),MATCH(J$14,'W2. TIAM CO2 price'!$C$20:$N$20,0))</f>
        <v>286.15380558969895</v>
      </c>
      <c r="K79" s="84">
        <f>INDEX('W2. TIAM CO2 price'!$C$21:$N$27,MATCH($B79,'W2. TIAM CO2 price'!$A$21:$A$27,0),MATCH(K$14,'W2. TIAM CO2 price'!$C$20:$N$20,0))</f>
        <v>466.10473486957153</v>
      </c>
      <c r="L79" s="84">
        <f>INDEX('W2. TIAM CO2 price'!$C$21:$N$27,MATCH($B79,'W2. TIAM CO2 price'!$A$21:$A$27,0),MATCH(L$14,'W2. TIAM CO2 price'!$C$20:$N$20,0))</f>
        <v>759.22583700123562</v>
      </c>
      <c r="M79" s="84">
        <f>INDEX('W2. TIAM CO2 price'!$C$21:$N$27,MATCH($B79,'W2. TIAM CO2 price'!$A$21:$A$27,0),MATCH(M$14,'W2. TIAM CO2 price'!$C$20:$N$20,0))</f>
        <v>1236.6892252614728</v>
      </c>
      <c r="N79" s="84">
        <f>INDEX('W2. TIAM CO2 price'!$C$21:$N$27,MATCH($B79,'W2. TIAM CO2 price'!$A$21:$A$27,0),MATCH(N$14,'W2. TIAM CO2 price'!$C$20:$N$20,0))</f>
        <v>2014.4267728816033</v>
      </c>
      <c r="O79" s="84">
        <f>INDEX('W2. TIAM CO2 price'!$C$21:$N$27,MATCH($B79,'W2. TIAM CO2 price'!$A$21:$A$27,0),MATCH(O$14,'W2. TIAM CO2 price'!$C$20:$N$20,0))</f>
        <v>3281.2792852430284</v>
      </c>
      <c r="P79" s="508">
        <f>INDEX('W2. TIAM CO2 price'!$C$21:$N$27,MATCH($B79,'W2. TIAM CO2 price'!$A$21:$A$27,0),MATCH(P$14,'W2. TIAM CO2 price'!$C$20:$N$20,0))</f>
        <v>5344.8485355480461</v>
      </c>
      <c r="Q79" s="501">
        <f t="array" ref="Q79">IF($B$8="Global",INDEX('R24. Carbon price convergence'!$L$18:$T$690,MATCH(CONCATENATE("Global "&amp;$E79&amp;" "&amp;$B$7&amp;" "&amp;"All "&amp;$B$9&amp;" "&amp;$B$10),'R24. Carbon price convergence'!$A$18:$A$690,0),MATCH(Q$14,'R24. Carbon price convergence'!$L$17:$T$17,0)),INDEX('R24. Carbon price convergence'!$L$18:$T$690,MATCH(CONCATENATE($D79," ",$E79," ",$B$7," ",$B$8," ",$B$9," ",$B$10),'R24. Carbon price convergence'!$A$18:$A$690,0),MATCH(Q$14,'R24. Carbon price convergence'!$L$17:$T$17,0)))</f>
        <v>0.34920618027291611</v>
      </c>
      <c r="R79" s="502">
        <f t="array" ref="R79">IF($B$8="Global",INDEX('R24. Carbon price convergence'!$L$18:$T$690,MATCH(CONCATENATE("Global "&amp;$E79&amp;" "&amp;$B$7&amp;" "&amp;"All "&amp;$B$9&amp;" "&amp;$B$10),'R24. Carbon price convergence'!$A$18:$A$690,0),MATCH(R$14,'R24. Carbon price convergence'!$L$17:$T$17,0)),INDEX('R24. Carbon price convergence'!$L$18:$T$690,MATCH(CONCATENATE($D79," ",$E79," ",$B$7," ",$B$8," ",$B$9," ",$B$10),'R24. Carbon price convergence'!$A$18:$A$690,0),MATCH(R$14,'R24. Carbon price convergence'!$L$17:$T$17,0)))</f>
        <v>0.34920618027291611</v>
      </c>
      <c r="S79" s="502">
        <f t="array" ref="S79">IF($B$8="Global",INDEX('R24. Carbon price convergence'!$L$18:$T$690,MATCH(CONCATENATE("Global "&amp;$E79&amp;" "&amp;$B$7&amp;" "&amp;"All "&amp;$B$9&amp;" "&amp;$B$10),'R24. Carbon price convergence'!$A$18:$A$690,0),MATCH(S$14,'R24. Carbon price convergence'!$L$17:$T$17,0)),INDEX('R24. Carbon price convergence'!$L$18:$T$690,MATCH(CONCATENATE($D79," ",$E79," ",$B$7," ",$B$8," ",$B$9," ",$B$10),'R24. Carbon price convergence'!$A$18:$A$690,0),MATCH(S$14,'R24. Carbon price convergence'!$L$17:$T$17,0)))</f>
        <v>0.34920618027291611</v>
      </c>
      <c r="T79" s="503">
        <f t="array" ref="T79">IF($B$8="Global",INDEX('R24. Carbon price convergence'!$L$18:$T$690,MATCH(CONCATENATE("Global "&amp;$E79&amp;" "&amp;$B$7&amp;" "&amp;"All "&amp;$B$9&amp;" "&amp;$B$10),'R24. Carbon price convergence'!$A$18:$A$690,0),MATCH(T$14,'R24. Carbon price convergence'!$L$17:$T$17,0)),INDEX('R24. Carbon price convergence'!$L$18:$T$690,MATCH(CONCATENATE($D79," ",$E79," ",$B$7," ",$B$8," ",$B$9," ",$B$10),'R24. Carbon price convergence'!$A$18:$A$690,0),MATCH(T$14,'R24. Carbon price convergence'!$L$17:$T$17,0)))</f>
        <v>0.34920618027291611</v>
      </c>
      <c r="U79" s="507">
        <f t="shared" si="6"/>
        <v>0</v>
      </c>
      <c r="V79" s="84">
        <f t="shared" si="7"/>
        <v>14.432998250348319</v>
      </c>
      <c r="W79" s="84">
        <f t="shared" si="8"/>
        <v>61.348382782394573</v>
      </c>
      <c r="X79" s="84">
        <f t="shared" si="9"/>
        <v>99.926677420537402</v>
      </c>
      <c r="Y79" s="508">
        <f t="shared" si="10"/>
        <v>162.76665407092335</v>
      </c>
    </row>
    <row r="80" spans="1:25" x14ac:dyDescent="0.3">
      <c r="A80" s="486" t="s">
        <v>78</v>
      </c>
      <c r="B80" s="39" t="s">
        <v>63</v>
      </c>
      <c r="C80" s="39" t="s">
        <v>79</v>
      </c>
      <c r="D80" s="39" t="s">
        <v>100</v>
      </c>
      <c r="E80" s="487" t="s">
        <v>95</v>
      </c>
      <c r="F80" s="507">
        <f>INDEX('W2. TIAM CO2 price'!$C$21:$N$27,MATCH($B80,'W2. TIAM CO2 price'!$A$21:$A$27,0),MATCH(F$14,'W2. TIAM CO2 price'!$C$20:$N$20,0))</f>
        <v>0</v>
      </c>
      <c r="G80" s="84">
        <f>INDEX('W2. TIAM CO2 price'!$C$21:$N$27,MATCH($B80,'W2. TIAM CO2 price'!$A$21:$A$27,0),MATCH(G$14,'W2. TIAM CO2 price'!$C$20:$N$20,0))</f>
        <v>0</v>
      </c>
      <c r="H80" s="84">
        <f>INDEX('W2. TIAM CO2 price'!$C$21:$N$27,MATCH($B80,'W2. TIAM CO2 price'!$A$21:$A$27,0),MATCH(H$14,'W2. TIAM CO2 price'!$C$20:$N$20,0))</f>
        <v>41.330878620385405</v>
      </c>
      <c r="I80" s="84">
        <f>INDEX('W2. TIAM CO2 price'!$C$21:$N$27,MATCH($B80,'W2. TIAM CO2 price'!$A$21:$A$27,0),MATCH(I$14,'W2. TIAM CO2 price'!$C$20:$N$20,0))</f>
        <v>175.67954477337369</v>
      </c>
      <c r="J80" s="84">
        <f>INDEX('W2. TIAM CO2 price'!$C$21:$N$27,MATCH($B80,'W2. TIAM CO2 price'!$A$21:$A$27,0),MATCH(J$14,'W2. TIAM CO2 price'!$C$20:$N$20,0))</f>
        <v>286.15380558969895</v>
      </c>
      <c r="K80" s="84">
        <f>INDEX('W2. TIAM CO2 price'!$C$21:$N$27,MATCH($B80,'W2. TIAM CO2 price'!$A$21:$A$27,0),MATCH(K$14,'W2. TIAM CO2 price'!$C$20:$N$20,0))</f>
        <v>466.10473486957153</v>
      </c>
      <c r="L80" s="84">
        <f>INDEX('W2. TIAM CO2 price'!$C$21:$N$27,MATCH($B80,'W2. TIAM CO2 price'!$A$21:$A$27,0),MATCH(L$14,'W2. TIAM CO2 price'!$C$20:$N$20,0))</f>
        <v>759.22583700123562</v>
      </c>
      <c r="M80" s="84">
        <f>INDEX('W2. TIAM CO2 price'!$C$21:$N$27,MATCH($B80,'W2. TIAM CO2 price'!$A$21:$A$27,0),MATCH(M$14,'W2. TIAM CO2 price'!$C$20:$N$20,0))</f>
        <v>1236.6892252614728</v>
      </c>
      <c r="N80" s="84">
        <f>INDEX('W2. TIAM CO2 price'!$C$21:$N$27,MATCH($B80,'W2. TIAM CO2 price'!$A$21:$A$27,0),MATCH(N$14,'W2. TIAM CO2 price'!$C$20:$N$20,0))</f>
        <v>2014.4267728816033</v>
      </c>
      <c r="O80" s="84">
        <f>INDEX('W2. TIAM CO2 price'!$C$21:$N$27,MATCH($B80,'W2. TIAM CO2 price'!$A$21:$A$27,0),MATCH(O$14,'W2. TIAM CO2 price'!$C$20:$N$20,0))</f>
        <v>3281.2792852430284</v>
      </c>
      <c r="P80" s="508">
        <f>INDEX('W2. TIAM CO2 price'!$C$21:$N$27,MATCH($B80,'W2. TIAM CO2 price'!$A$21:$A$27,0),MATCH(P$14,'W2. TIAM CO2 price'!$C$20:$N$20,0))</f>
        <v>5344.8485355480461</v>
      </c>
      <c r="Q80" s="501">
        <f t="array" ref="Q80">IF($B$8="Global",INDEX('R24. Carbon price convergence'!$L$18:$T$690,MATCH(CONCATENATE("Global "&amp;$E80&amp;" "&amp;$B$7&amp;" "&amp;"All "&amp;$B$9&amp;" "&amp;$B$10),'R24. Carbon price convergence'!$A$18:$A$690,0),MATCH(Q$14,'R24. Carbon price convergence'!$L$17:$T$17,0)),INDEX('R24. Carbon price convergence'!$L$18:$T$690,MATCH(CONCATENATE($D80," ",$E80," ",$B$7," ",$B$8," ",$B$9," ",$B$10),'R24. Carbon price convergence'!$A$18:$A$690,0),MATCH(Q$14,'R24. Carbon price convergence'!$L$17:$T$17,0)))</f>
        <v>3.9642143336660212</v>
      </c>
      <c r="R80" s="502">
        <f t="array" ref="R80">IF($B$8="Global",INDEX('R24. Carbon price convergence'!$L$18:$T$690,MATCH(CONCATENATE("Global "&amp;$E80&amp;" "&amp;$B$7&amp;" "&amp;"All "&amp;$B$9&amp;" "&amp;$B$10),'R24. Carbon price convergence'!$A$18:$A$690,0),MATCH(R$14,'R24. Carbon price convergence'!$L$17:$T$17,0)),INDEX('R24. Carbon price convergence'!$L$18:$T$690,MATCH(CONCATENATE($D80," ",$E80," ",$B$7," ",$B$8," ",$B$9," ",$B$10),'R24. Carbon price convergence'!$A$18:$A$690,0),MATCH(R$14,'R24. Carbon price convergence'!$L$17:$T$17,0)))</f>
        <v>3.9642143336660212</v>
      </c>
      <c r="S80" s="502">
        <f t="array" ref="S80">IF($B$8="Global",INDEX('R24. Carbon price convergence'!$L$18:$T$690,MATCH(CONCATENATE("Global "&amp;$E80&amp;" "&amp;$B$7&amp;" "&amp;"All "&amp;$B$9&amp;" "&amp;$B$10),'R24. Carbon price convergence'!$A$18:$A$690,0),MATCH(S$14,'R24. Carbon price convergence'!$L$17:$T$17,0)),INDEX('R24. Carbon price convergence'!$L$18:$T$690,MATCH(CONCATENATE($D80," ",$E80," ",$B$7," ",$B$8," ",$B$9," ",$B$10),'R24. Carbon price convergence'!$A$18:$A$690,0),MATCH(S$14,'R24. Carbon price convergence'!$L$17:$T$17,0)))</f>
        <v>3.9642143336660212</v>
      </c>
      <c r="T80" s="503">
        <f t="array" ref="T80">IF($B$8="Global",INDEX('R24. Carbon price convergence'!$L$18:$T$690,MATCH(CONCATENATE("Global "&amp;$E80&amp;" "&amp;$B$7&amp;" "&amp;"All "&amp;$B$9&amp;" "&amp;$B$10),'R24. Carbon price convergence'!$A$18:$A$690,0),MATCH(T$14,'R24. Carbon price convergence'!$L$17:$T$17,0)),INDEX('R24. Carbon price convergence'!$L$18:$T$690,MATCH(CONCATENATE($D80," ",$E80," ",$B$7," ",$B$8," ",$B$9," ",$B$10),'R24. Carbon price convergence'!$A$18:$A$690,0),MATCH(T$14,'R24. Carbon price convergence'!$L$17:$T$17,0)))</f>
        <v>3.9642143336660212</v>
      </c>
      <c r="U80" s="507">
        <f t="shared" si="6"/>
        <v>0</v>
      </c>
      <c r="V80" s="84">
        <f t="shared" si="7"/>
        <v>163.84446144994234</v>
      </c>
      <c r="W80" s="84">
        <f t="shared" si="8"/>
        <v>696.43136952252951</v>
      </c>
      <c r="X80" s="84">
        <f t="shared" si="9"/>
        <v>1134.3750177517645</v>
      </c>
      <c r="Y80" s="508">
        <f t="shared" si="10"/>
        <v>1847.7390709595559</v>
      </c>
    </row>
    <row r="81" spans="1:25" x14ac:dyDescent="0.3">
      <c r="A81" s="486" t="s">
        <v>78</v>
      </c>
      <c r="B81" s="39" t="s">
        <v>63</v>
      </c>
      <c r="C81" s="39" t="s">
        <v>96</v>
      </c>
      <c r="D81" s="39" t="s">
        <v>101</v>
      </c>
      <c r="E81" s="487" t="s">
        <v>81</v>
      </c>
      <c r="F81" s="507">
        <f>INDEX('W2. TIAM CO2 price'!$C$21:$N$27,MATCH($B81,'W2. TIAM CO2 price'!$A$21:$A$27,0),MATCH(F$14,'W2. TIAM CO2 price'!$C$20:$N$20,0))</f>
        <v>0</v>
      </c>
      <c r="G81" s="84">
        <f>INDEX('W2. TIAM CO2 price'!$C$21:$N$27,MATCH($B81,'W2. TIAM CO2 price'!$A$21:$A$27,0),MATCH(G$14,'W2. TIAM CO2 price'!$C$20:$N$20,0))</f>
        <v>0</v>
      </c>
      <c r="H81" s="84">
        <f>INDEX('W2. TIAM CO2 price'!$C$21:$N$27,MATCH($B81,'W2. TIAM CO2 price'!$A$21:$A$27,0),MATCH(H$14,'W2. TIAM CO2 price'!$C$20:$N$20,0))</f>
        <v>41.330878620385405</v>
      </c>
      <c r="I81" s="84">
        <f>INDEX('W2. TIAM CO2 price'!$C$21:$N$27,MATCH($B81,'W2. TIAM CO2 price'!$A$21:$A$27,0),MATCH(I$14,'W2. TIAM CO2 price'!$C$20:$N$20,0))</f>
        <v>175.67954477337369</v>
      </c>
      <c r="J81" s="84">
        <f>INDEX('W2. TIAM CO2 price'!$C$21:$N$27,MATCH($B81,'W2. TIAM CO2 price'!$A$21:$A$27,0),MATCH(J$14,'W2. TIAM CO2 price'!$C$20:$N$20,0))</f>
        <v>286.15380558969895</v>
      </c>
      <c r="K81" s="84">
        <f>INDEX('W2. TIAM CO2 price'!$C$21:$N$27,MATCH($B81,'W2. TIAM CO2 price'!$A$21:$A$27,0),MATCH(K$14,'W2. TIAM CO2 price'!$C$20:$N$20,0))</f>
        <v>466.10473486957153</v>
      </c>
      <c r="L81" s="84">
        <f>INDEX('W2. TIAM CO2 price'!$C$21:$N$27,MATCH($B81,'W2. TIAM CO2 price'!$A$21:$A$27,0),MATCH(L$14,'W2. TIAM CO2 price'!$C$20:$N$20,0))</f>
        <v>759.22583700123562</v>
      </c>
      <c r="M81" s="84">
        <f>INDEX('W2. TIAM CO2 price'!$C$21:$N$27,MATCH($B81,'W2. TIAM CO2 price'!$A$21:$A$27,0),MATCH(M$14,'W2. TIAM CO2 price'!$C$20:$N$20,0))</f>
        <v>1236.6892252614728</v>
      </c>
      <c r="N81" s="84">
        <f>INDEX('W2. TIAM CO2 price'!$C$21:$N$27,MATCH($B81,'W2. TIAM CO2 price'!$A$21:$A$27,0),MATCH(N$14,'W2. TIAM CO2 price'!$C$20:$N$20,0))</f>
        <v>2014.4267728816033</v>
      </c>
      <c r="O81" s="84">
        <f>INDEX('W2. TIAM CO2 price'!$C$21:$N$27,MATCH($B81,'W2. TIAM CO2 price'!$A$21:$A$27,0),MATCH(O$14,'W2. TIAM CO2 price'!$C$20:$N$20,0))</f>
        <v>3281.2792852430284</v>
      </c>
      <c r="P81" s="508">
        <f>INDEX('W2. TIAM CO2 price'!$C$21:$N$27,MATCH($B81,'W2. TIAM CO2 price'!$A$21:$A$27,0),MATCH(P$14,'W2. TIAM CO2 price'!$C$20:$N$20,0))</f>
        <v>5344.8485355480461</v>
      </c>
      <c r="Q81" s="501">
        <f t="array" ref="Q81">IF($B$8="Global",INDEX('R24. Carbon price convergence'!$L$18:$T$690,MATCH(CONCATENATE("Global "&amp;$E81&amp;" "&amp;$B$7&amp;" "&amp;"All "&amp;$B$9&amp;" "&amp;$B$10),'R24. Carbon price convergence'!$A$18:$A$690,0),MATCH(Q$14,'R24. Carbon price convergence'!$L$17:$T$17,0)),INDEX('R24. Carbon price convergence'!$L$18:$T$690,MATCH(CONCATENATE($D81," ",$E81," ",$B$7," ",$B$8," ",$B$9," ",$B$10),'R24. Carbon price convergence'!$A$18:$A$690,0),MATCH(Q$14,'R24. Carbon price convergence'!$L$17:$T$17,0)))</f>
        <v>0.34920618027291611</v>
      </c>
      <c r="R81" s="502">
        <f t="array" ref="R81">IF($B$8="Global",INDEX('R24. Carbon price convergence'!$L$18:$T$690,MATCH(CONCATENATE("Global "&amp;$E81&amp;" "&amp;$B$7&amp;" "&amp;"All "&amp;$B$9&amp;" "&amp;$B$10),'R24. Carbon price convergence'!$A$18:$A$690,0),MATCH(R$14,'R24. Carbon price convergence'!$L$17:$T$17,0)),INDEX('R24. Carbon price convergence'!$L$18:$T$690,MATCH(CONCATENATE($D81," ",$E81," ",$B$7," ",$B$8," ",$B$9," ",$B$10),'R24. Carbon price convergence'!$A$18:$A$690,0),MATCH(R$14,'R24. Carbon price convergence'!$L$17:$T$17,0)))</f>
        <v>0.34920618027291611</v>
      </c>
      <c r="S81" s="502">
        <f t="array" ref="S81">IF($B$8="Global",INDEX('R24. Carbon price convergence'!$L$18:$T$690,MATCH(CONCATENATE("Global "&amp;$E81&amp;" "&amp;$B$7&amp;" "&amp;"All "&amp;$B$9&amp;" "&amp;$B$10),'R24. Carbon price convergence'!$A$18:$A$690,0),MATCH(S$14,'R24. Carbon price convergence'!$L$17:$T$17,0)),INDEX('R24. Carbon price convergence'!$L$18:$T$690,MATCH(CONCATENATE($D81," ",$E81," ",$B$7," ",$B$8," ",$B$9," ",$B$10),'R24. Carbon price convergence'!$A$18:$A$690,0),MATCH(S$14,'R24. Carbon price convergence'!$L$17:$T$17,0)))</f>
        <v>0.34920618027291611</v>
      </c>
      <c r="T81" s="503">
        <f t="array" ref="T81">IF($B$8="Global",INDEX('R24. Carbon price convergence'!$L$18:$T$690,MATCH(CONCATENATE("Global "&amp;$E81&amp;" "&amp;$B$7&amp;" "&amp;"All "&amp;$B$9&amp;" "&amp;$B$10),'R24. Carbon price convergence'!$A$18:$A$690,0),MATCH(T$14,'R24. Carbon price convergence'!$L$17:$T$17,0)),INDEX('R24. Carbon price convergence'!$L$18:$T$690,MATCH(CONCATENATE($D81," ",$E81," ",$B$7," ",$B$8," ",$B$9," ",$B$10),'R24. Carbon price convergence'!$A$18:$A$690,0),MATCH(T$14,'R24. Carbon price convergence'!$L$17:$T$17,0)))</f>
        <v>0.34920618027291611</v>
      </c>
      <c r="U81" s="507">
        <f t="shared" si="6"/>
        <v>0</v>
      </c>
      <c r="V81" s="84">
        <f t="shared" si="7"/>
        <v>14.432998250348319</v>
      </c>
      <c r="W81" s="84">
        <f t="shared" si="8"/>
        <v>61.348382782394573</v>
      </c>
      <c r="X81" s="84">
        <f t="shared" si="9"/>
        <v>99.926677420537402</v>
      </c>
      <c r="Y81" s="508">
        <f t="shared" si="10"/>
        <v>162.76665407092335</v>
      </c>
    </row>
    <row r="82" spans="1:25" x14ac:dyDescent="0.3">
      <c r="A82" s="486" t="s">
        <v>78</v>
      </c>
      <c r="B82" s="39" t="s">
        <v>63</v>
      </c>
      <c r="C82" s="39" t="s">
        <v>96</v>
      </c>
      <c r="D82" s="39" t="s">
        <v>101</v>
      </c>
      <c r="E82" s="487" t="s">
        <v>84</v>
      </c>
      <c r="F82" s="507">
        <f>INDEX('W2. TIAM CO2 price'!$C$21:$N$27,MATCH($B82,'W2. TIAM CO2 price'!$A$21:$A$27,0),MATCH(F$14,'W2. TIAM CO2 price'!$C$20:$N$20,0))</f>
        <v>0</v>
      </c>
      <c r="G82" s="84">
        <f>INDEX('W2. TIAM CO2 price'!$C$21:$N$27,MATCH($B82,'W2. TIAM CO2 price'!$A$21:$A$27,0),MATCH(G$14,'W2. TIAM CO2 price'!$C$20:$N$20,0))</f>
        <v>0</v>
      </c>
      <c r="H82" s="84">
        <f>INDEX('W2. TIAM CO2 price'!$C$21:$N$27,MATCH($B82,'W2. TIAM CO2 price'!$A$21:$A$27,0),MATCH(H$14,'W2. TIAM CO2 price'!$C$20:$N$20,0))</f>
        <v>41.330878620385405</v>
      </c>
      <c r="I82" s="84">
        <f>INDEX('W2. TIAM CO2 price'!$C$21:$N$27,MATCH($B82,'W2. TIAM CO2 price'!$A$21:$A$27,0),MATCH(I$14,'W2. TIAM CO2 price'!$C$20:$N$20,0))</f>
        <v>175.67954477337369</v>
      </c>
      <c r="J82" s="84">
        <f>INDEX('W2. TIAM CO2 price'!$C$21:$N$27,MATCH($B82,'W2. TIAM CO2 price'!$A$21:$A$27,0),MATCH(J$14,'W2. TIAM CO2 price'!$C$20:$N$20,0))</f>
        <v>286.15380558969895</v>
      </c>
      <c r="K82" s="84">
        <f>INDEX('W2. TIAM CO2 price'!$C$21:$N$27,MATCH($B82,'W2. TIAM CO2 price'!$A$21:$A$27,0),MATCH(K$14,'W2. TIAM CO2 price'!$C$20:$N$20,0))</f>
        <v>466.10473486957153</v>
      </c>
      <c r="L82" s="84">
        <f>INDEX('W2. TIAM CO2 price'!$C$21:$N$27,MATCH($B82,'W2. TIAM CO2 price'!$A$21:$A$27,0),MATCH(L$14,'W2. TIAM CO2 price'!$C$20:$N$20,0))</f>
        <v>759.22583700123562</v>
      </c>
      <c r="M82" s="84">
        <f>INDEX('W2. TIAM CO2 price'!$C$21:$N$27,MATCH($B82,'W2. TIAM CO2 price'!$A$21:$A$27,0),MATCH(M$14,'W2. TIAM CO2 price'!$C$20:$N$20,0))</f>
        <v>1236.6892252614728</v>
      </c>
      <c r="N82" s="84">
        <f>INDEX('W2. TIAM CO2 price'!$C$21:$N$27,MATCH($B82,'W2. TIAM CO2 price'!$A$21:$A$27,0),MATCH(N$14,'W2. TIAM CO2 price'!$C$20:$N$20,0))</f>
        <v>2014.4267728816033</v>
      </c>
      <c r="O82" s="84">
        <f>INDEX('W2. TIAM CO2 price'!$C$21:$N$27,MATCH($B82,'W2. TIAM CO2 price'!$A$21:$A$27,0),MATCH(O$14,'W2. TIAM CO2 price'!$C$20:$N$20,0))</f>
        <v>3281.2792852430284</v>
      </c>
      <c r="P82" s="508">
        <f>INDEX('W2. TIAM CO2 price'!$C$21:$N$27,MATCH($B82,'W2. TIAM CO2 price'!$A$21:$A$27,0),MATCH(P$14,'W2. TIAM CO2 price'!$C$20:$N$20,0))</f>
        <v>5344.8485355480461</v>
      </c>
      <c r="Q82" s="501">
        <f t="array" ref="Q82">IF($B$8="Global",INDEX('R24. Carbon price convergence'!$L$18:$T$690,MATCH(CONCATENATE("Global "&amp;$E82&amp;" "&amp;$B$7&amp;" "&amp;"All "&amp;$B$9&amp;" "&amp;$B$10),'R24. Carbon price convergence'!$A$18:$A$690,0),MATCH(Q$14,'R24. Carbon price convergence'!$L$17:$T$17,0)),INDEX('R24. Carbon price convergence'!$L$18:$T$690,MATCH(CONCATENATE($D82," ",$E82," ",$B$7," ",$B$8," ",$B$9," ",$B$10),'R24. Carbon price convergence'!$A$18:$A$690,0),MATCH(Q$14,'R24. Carbon price convergence'!$L$17:$T$17,0)))</f>
        <v>0.34920618027291611</v>
      </c>
      <c r="R82" s="502">
        <f t="array" ref="R82">IF($B$8="Global",INDEX('R24. Carbon price convergence'!$L$18:$T$690,MATCH(CONCATENATE("Global "&amp;$E82&amp;" "&amp;$B$7&amp;" "&amp;"All "&amp;$B$9&amp;" "&amp;$B$10),'R24. Carbon price convergence'!$A$18:$A$690,0),MATCH(R$14,'R24. Carbon price convergence'!$L$17:$T$17,0)),INDEX('R24. Carbon price convergence'!$L$18:$T$690,MATCH(CONCATENATE($D82," ",$E82," ",$B$7," ",$B$8," ",$B$9," ",$B$10),'R24. Carbon price convergence'!$A$18:$A$690,0),MATCH(R$14,'R24. Carbon price convergence'!$L$17:$T$17,0)))</f>
        <v>0.34920618027291611</v>
      </c>
      <c r="S82" s="502">
        <f t="array" ref="S82">IF($B$8="Global",INDEX('R24. Carbon price convergence'!$L$18:$T$690,MATCH(CONCATENATE("Global "&amp;$E82&amp;" "&amp;$B$7&amp;" "&amp;"All "&amp;$B$9&amp;" "&amp;$B$10),'R24. Carbon price convergence'!$A$18:$A$690,0),MATCH(S$14,'R24. Carbon price convergence'!$L$17:$T$17,0)),INDEX('R24. Carbon price convergence'!$L$18:$T$690,MATCH(CONCATENATE($D82," ",$E82," ",$B$7," ",$B$8," ",$B$9," ",$B$10),'R24. Carbon price convergence'!$A$18:$A$690,0),MATCH(S$14,'R24. Carbon price convergence'!$L$17:$T$17,0)))</f>
        <v>0.34920618027291611</v>
      </c>
      <c r="T82" s="503">
        <f t="array" ref="T82">IF($B$8="Global",INDEX('R24. Carbon price convergence'!$L$18:$T$690,MATCH(CONCATENATE("Global "&amp;$E82&amp;" "&amp;$B$7&amp;" "&amp;"All "&amp;$B$9&amp;" "&amp;$B$10),'R24. Carbon price convergence'!$A$18:$A$690,0),MATCH(T$14,'R24. Carbon price convergence'!$L$17:$T$17,0)),INDEX('R24. Carbon price convergence'!$L$18:$T$690,MATCH(CONCATENATE($D82," ",$E82," ",$B$7," ",$B$8," ",$B$9," ",$B$10),'R24. Carbon price convergence'!$A$18:$A$690,0),MATCH(T$14,'R24. Carbon price convergence'!$L$17:$T$17,0)))</f>
        <v>0.34920618027291611</v>
      </c>
      <c r="U82" s="507">
        <f t="shared" si="6"/>
        <v>0</v>
      </c>
      <c r="V82" s="84">
        <f t="shared" si="7"/>
        <v>14.432998250348319</v>
      </c>
      <c r="W82" s="84">
        <f t="shared" si="8"/>
        <v>61.348382782394573</v>
      </c>
      <c r="X82" s="84">
        <f t="shared" si="9"/>
        <v>99.926677420537402</v>
      </c>
      <c r="Y82" s="508">
        <f t="shared" si="10"/>
        <v>162.76665407092335</v>
      </c>
    </row>
    <row r="83" spans="1:25" x14ac:dyDescent="0.3">
      <c r="A83" s="486" t="s">
        <v>78</v>
      </c>
      <c r="B83" s="39" t="s">
        <v>63</v>
      </c>
      <c r="C83" s="39" t="s">
        <v>96</v>
      </c>
      <c r="D83" s="39" t="s">
        <v>101</v>
      </c>
      <c r="E83" s="487" t="s">
        <v>87</v>
      </c>
      <c r="F83" s="507">
        <f>INDEX('W2. TIAM CO2 price'!$C$21:$N$27,MATCH($B83,'W2. TIAM CO2 price'!$A$21:$A$27,0),MATCH(F$14,'W2. TIAM CO2 price'!$C$20:$N$20,0))</f>
        <v>0</v>
      </c>
      <c r="G83" s="84">
        <f>INDEX('W2. TIAM CO2 price'!$C$21:$N$27,MATCH($B83,'W2. TIAM CO2 price'!$A$21:$A$27,0),MATCH(G$14,'W2. TIAM CO2 price'!$C$20:$N$20,0))</f>
        <v>0</v>
      </c>
      <c r="H83" s="84">
        <f>INDEX('W2. TIAM CO2 price'!$C$21:$N$27,MATCH($B83,'W2. TIAM CO2 price'!$A$21:$A$27,0),MATCH(H$14,'W2. TIAM CO2 price'!$C$20:$N$20,0))</f>
        <v>41.330878620385405</v>
      </c>
      <c r="I83" s="84">
        <f>INDEX('W2. TIAM CO2 price'!$C$21:$N$27,MATCH($B83,'W2. TIAM CO2 price'!$A$21:$A$27,0),MATCH(I$14,'W2. TIAM CO2 price'!$C$20:$N$20,0))</f>
        <v>175.67954477337369</v>
      </c>
      <c r="J83" s="84">
        <f>INDEX('W2. TIAM CO2 price'!$C$21:$N$27,MATCH($B83,'W2. TIAM CO2 price'!$A$21:$A$27,0),MATCH(J$14,'W2. TIAM CO2 price'!$C$20:$N$20,0))</f>
        <v>286.15380558969895</v>
      </c>
      <c r="K83" s="84">
        <f>INDEX('W2. TIAM CO2 price'!$C$21:$N$27,MATCH($B83,'W2. TIAM CO2 price'!$A$21:$A$27,0),MATCH(K$14,'W2. TIAM CO2 price'!$C$20:$N$20,0))</f>
        <v>466.10473486957153</v>
      </c>
      <c r="L83" s="84">
        <f>INDEX('W2. TIAM CO2 price'!$C$21:$N$27,MATCH($B83,'W2. TIAM CO2 price'!$A$21:$A$27,0),MATCH(L$14,'W2. TIAM CO2 price'!$C$20:$N$20,0))</f>
        <v>759.22583700123562</v>
      </c>
      <c r="M83" s="84">
        <f>INDEX('W2. TIAM CO2 price'!$C$21:$N$27,MATCH($B83,'W2. TIAM CO2 price'!$A$21:$A$27,0),MATCH(M$14,'W2. TIAM CO2 price'!$C$20:$N$20,0))</f>
        <v>1236.6892252614728</v>
      </c>
      <c r="N83" s="84">
        <f>INDEX('W2. TIAM CO2 price'!$C$21:$N$27,MATCH($B83,'W2. TIAM CO2 price'!$A$21:$A$27,0),MATCH(N$14,'W2. TIAM CO2 price'!$C$20:$N$20,0))</f>
        <v>2014.4267728816033</v>
      </c>
      <c r="O83" s="84">
        <f>INDEX('W2. TIAM CO2 price'!$C$21:$N$27,MATCH($B83,'W2. TIAM CO2 price'!$A$21:$A$27,0),MATCH(O$14,'W2. TIAM CO2 price'!$C$20:$N$20,0))</f>
        <v>3281.2792852430284</v>
      </c>
      <c r="P83" s="508">
        <f>INDEX('W2. TIAM CO2 price'!$C$21:$N$27,MATCH($B83,'W2. TIAM CO2 price'!$A$21:$A$27,0),MATCH(P$14,'W2. TIAM CO2 price'!$C$20:$N$20,0))</f>
        <v>5344.8485355480461</v>
      </c>
      <c r="Q83" s="501">
        <f t="array" ref="Q83">IF($B$8="Global",INDEX('R24. Carbon price convergence'!$L$18:$T$690,MATCH(CONCATENATE("Global "&amp;$E83&amp;" "&amp;$B$7&amp;" "&amp;"All "&amp;$B$9&amp;" "&amp;$B$10),'R24. Carbon price convergence'!$A$18:$A$690,0),MATCH(Q$14,'R24. Carbon price convergence'!$L$17:$T$17,0)),INDEX('R24. Carbon price convergence'!$L$18:$T$690,MATCH(CONCATENATE($D83," ",$E83," ",$B$7," ",$B$8," ",$B$9," ",$B$10),'R24. Carbon price convergence'!$A$18:$A$690,0),MATCH(Q$14,'R24. Carbon price convergence'!$L$17:$T$17,0)))</f>
        <v>0.34920618027291611</v>
      </c>
      <c r="R83" s="502">
        <f t="array" ref="R83">IF($B$8="Global",INDEX('R24. Carbon price convergence'!$L$18:$T$690,MATCH(CONCATENATE("Global "&amp;$E83&amp;" "&amp;$B$7&amp;" "&amp;"All "&amp;$B$9&amp;" "&amp;$B$10),'R24. Carbon price convergence'!$A$18:$A$690,0),MATCH(R$14,'R24. Carbon price convergence'!$L$17:$T$17,0)),INDEX('R24. Carbon price convergence'!$L$18:$T$690,MATCH(CONCATENATE($D83," ",$E83," ",$B$7," ",$B$8," ",$B$9," ",$B$10),'R24. Carbon price convergence'!$A$18:$A$690,0),MATCH(R$14,'R24. Carbon price convergence'!$L$17:$T$17,0)))</f>
        <v>0.34920618027291611</v>
      </c>
      <c r="S83" s="502">
        <f t="array" ref="S83">IF($B$8="Global",INDEX('R24. Carbon price convergence'!$L$18:$T$690,MATCH(CONCATENATE("Global "&amp;$E83&amp;" "&amp;$B$7&amp;" "&amp;"All "&amp;$B$9&amp;" "&amp;$B$10),'R24. Carbon price convergence'!$A$18:$A$690,0),MATCH(S$14,'R24. Carbon price convergence'!$L$17:$T$17,0)),INDEX('R24. Carbon price convergence'!$L$18:$T$690,MATCH(CONCATENATE($D83," ",$E83," ",$B$7," ",$B$8," ",$B$9," ",$B$10),'R24. Carbon price convergence'!$A$18:$A$690,0),MATCH(S$14,'R24. Carbon price convergence'!$L$17:$T$17,0)))</f>
        <v>0.34920618027291611</v>
      </c>
      <c r="T83" s="503">
        <f t="array" ref="T83">IF($B$8="Global",INDEX('R24. Carbon price convergence'!$L$18:$T$690,MATCH(CONCATENATE("Global "&amp;$E83&amp;" "&amp;$B$7&amp;" "&amp;"All "&amp;$B$9&amp;" "&amp;$B$10),'R24. Carbon price convergence'!$A$18:$A$690,0),MATCH(T$14,'R24. Carbon price convergence'!$L$17:$T$17,0)),INDEX('R24. Carbon price convergence'!$L$18:$T$690,MATCH(CONCATENATE($D83," ",$E83," ",$B$7," ",$B$8," ",$B$9," ",$B$10),'R24. Carbon price convergence'!$A$18:$A$690,0),MATCH(T$14,'R24. Carbon price convergence'!$L$17:$T$17,0)))</f>
        <v>0.34920618027291611</v>
      </c>
      <c r="U83" s="507">
        <f t="shared" si="6"/>
        <v>0</v>
      </c>
      <c r="V83" s="84">
        <f t="shared" si="7"/>
        <v>14.432998250348319</v>
      </c>
      <c r="W83" s="84">
        <f t="shared" si="8"/>
        <v>61.348382782394573</v>
      </c>
      <c r="X83" s="84">
        <f t="shared" si="9"/>
        <v>99.926677420537402</v>
      </c>
      <c r="Y83" s="508">
        <f t="shared" si="10"/>
        <v>162.76665407092335</v>
      </c>
    </row>
    <row r="84" spans="1:25" x14ac:dyDescent="0.3">
      <c r="A84" s="486" t="s">
        <v>78</v>
      </c>
      <c r="B84" s="39" t="s">
        <v>63</v>
      </c>
      <c r="C84" s="39" t="s">
        <v>96</v>
      </c>
      <c r="D84" s="39" t="s">
        <v>101</v>
      </c>
      <c r="E84" s="487" t="s">
        <v>90</v>
      </c>
      <c r="F84" s="507">
        <f>INDEX('W2. TIAM CO2 price'!$C$21:$N$27,MATCH($B84,'W2. TIAM CO2 price'!$A$21:$A$27,0),MATCH(F$14,'W2. TIAM CO2 price'!$C$20:$N$20,0))</f>
        <v>0</v>
      </c>
      <c r="G84" s="84">
        <f>INDEX('W2. TIAM CO2 price'!$C$21:$N$27,MATCH($B84,'W2. TIAM CO2 price'!$A$21:$A$27,0),MATCH(G$14,'W2. TIAM CO2 price'!$C$20:$N$20,0))</f>
        <v>0</v>
      </c>
      <c r="H84" s="84">
        <f>INDEX('W2. TIAM CO2 price'!$C$21:$N$27,MATCH($B84,'W2. TIAM CO2 price'!$A$21:$A$27,0),MATCH(H$14,'W2. TIAM CO2 price'!$C$20:$N$20,0))</f>
        <v>41.330878620385405</v>
      </c>
      <c r="I84" s="84">
        <f>INDEX('W2. TIAM CO2 price'!$C$21:$N$27,MATCH($B84,'W2. TIAM CO2 price'!$A$21:$A$27,0),MATCH(I$14,'W2. TIAM CO2 price'!$C$20:$N$20,0))</f>
        <v>175.67954477337369</v>
      </c>
      <c r="J84" s="84">
        <f>INDEX('W2. TIAM CO2 price'!$C$21:$N$27,MATCH($B84,'W2. TIAM CO2 price'!$A$21:$A$27,0),MATCH(J$14,'W2. TIAM CO2 price'!$C$20:$N$20,0))</f>
        <v>286.15380558969895</v>
      </c>
      <c r="K84" s="84">
        <f>INDEX('W2. TIAM CO2 price'!$C$21:$N$27,MATCH($B84,'W2. TIAM CO2 price'!$A$21:$A$27,0),MATCH(K$14,'W2. TIAM CO2 price'!$C$20:$N$20,0))</f>
        <v>466.10473486957153</v>
      </c>
      <c r="L84" s="84">
        <f>INDEX('W2. TIAM CO2 price'!$C$21:$N$27,MATCH($B84,'W2. TIAM CO2 price'!$A$21:$A$27,0),MATCH(L$14,'W2. TIAM CO2 price'!$C$20:$N$20,0))</f>
        <v>759.22583700123562</v>
      </c>
      <c r="M84" s="84">
        <f>INDEX('W2. TIAM CO2 price'!$C$21:$N$27,MATCH($B84,'W2. TIAM CO2 price'!$A$21:$A$27,0),MATCH(M$14,'W2. TIAM CO2 price'!$C$20:$N$20,0))</f>
        <v>1236.6892252614728</v>
      </c>
      <c r="N84" s="84">
        <f>INDEX('W2. TIAM CO2 price'!$C$21:$N$27,MATCH($B84,'W2. TIAM CO2 price'!$A$21:$A$27,0),MATCH(N$14,'W2. TIAM CO2 price'!$C$20:$N$20,0))</f>
        <v>2014.4267728816033</v>
      </c>
      <c r="O84" s="84">
        <f>INDEX('W2. TIAM CO2 price'!$C$21:$N$27,MATCH($B84,'W2. TIAM CO2 price'!$A$21:$A$27,0),MATCH(O$14,'W2. TIAM CO2 price'!$C$20:$N$20,0))</f>
        <v>3281.2792852430284</v>
      </c>
      <c r="P84" s="508">
        <f>INDEX('W2. TIAM CO2 price'!$C$21:$N$27,MATCH($B84,'W2. TIAM CO2 price'!$A$21:$A$27,0),MATCH(P$14,'W2. TIAM CO2 price'!$C$20:$N$20,0))</f>
        <v>5344.8485355480461</v>
      </c>
      <c r="Q84" s="501">
        <f t="array" ref="Q84">IF($B$8="Global",INDEX('R24. Carbon price convergence'!$L$18:$T$690,MATCH(CONCATENATE("Global "&amp;$E84&amp;" "&amp;$B$7&amp;" "&amp;"All "&amp;$B$9&amp;" "&amp;$B$10),'R24. Carbon price convergence'!$A$18:$A$690,0),MATCH(Q$14,'R24. Carbon price convergence'!$L$17:$T$17,0)),INDEX('R24. Carbon price convergence'!$L$18:$T$690,MATCH(CONCATENATE($D84," ",$E84," ",$B$7," ",$B$8," ",$B$9," ",$B$10),'R24. Carbon price convergence'!$A$18:$A$690,0),MATCH(Q$14,'R24. Carbon price convergence'!$L$17:$T$17,0)))</f>
        <v>0.34920618027291611</v>
      </c>
      <c r="R84" s="502">
        <f t="array" ref="R84">IF($B$8="Global",INDEX('R24. Carbon price convergence'!$L$18:$T$690,MATCH(CONCATENATE("Global "&amp;$E84&amp;" "&amp;$B$7&amp;" "&amp;"All "&amp;$B$9&amp;" "&amp;$B$10),'R24. Carbon price convergence'!$A$18:$A$690,0),MATCH(R$14,'R24. Carbon price convergence'!$L$17:$T$17,0)),INDEX('R24. Carbon price convergence'!$L$18:$T$690,MATCH(CONCATENATE($D84," ",$E84," ",$B$7," ",$B$8," ",$B$9," ",$B$10),'R24. Carbon price convergence'!$A$18:$A$690,0),MATCH(R$14,'R24. Carbon price convergence'!$L$17:$T$17,0)))</f>
        <v>0.34920618027291611</v>
      </c>
      <c r="S84" s="502">
        <f t="array" ref="S84">IF($B$8="Global",INDEX('R24. Carbon price convergence'!$L$18:$T$690,MATCH(CONCATENATE("Global "&amp;$E84&amp;" "&amp;$B$7&amp;" "&amp;"All "&amp;$B$9&amp;" "&amp;$B$10),'R24. Carbon price convergence'!$A$18:$A$690,0),MATCH(S$14,'R24. Carbon price convergence'!$L$17:$T$17,0)),INDEX('R24. Carbon price convergence'!$L$18:$T$690,MATCH(CONCATENATE($D84," ",$E84," ",$B$7," ",$B$8," ",$B$9," ",$B$10),'R24. Carbon price convergence'!$A$18:$A$690,0),MATCH(S$14,'R24. Carbon price convergence'!$L$17:$T$17,0)))</f>
        <v>0.34920618027291611</v>
      </c>
      <c r="T84" s="503">
        <f t="array" ref="T84">IF($B$8="Global",INDEX('R24. Carbon price convergence'!$L$18:$T$690,MATCH(CONCATENATE("Global "&amp;$E84&amp;" "&amp;$B$7&amp;" "&amp;"All "&amp;$B$9&amp;" "&amp;$B$10),'R24. Carbon price convergence'!$A$18:$A$690,0),MATCH(T$14,'R24. Carbon price convergence'!$L$17:$T$17,0)),INDEX('R24. Carbon price convergence'!$L$18:$T$690,MATCH(CONCATENATE($D84," ",$E84," ",$B$7," ",$B$8," ",$B$9," ",$B$10),'R24. Carbon price convergence'!$A$18:$A$690,0),MATCH(T$14,'R24. Carbon price convergence'!$L$17:$T$17,0)))</f>
        <v>0.34920618027291611</v>
      </c>
      <c r="U84" s="507">
        <f t="shared" si="6"/>
        <v>0</v>
      </c>
      <c r="V84" s="84">
        <f t="shared" si="7"/>
        <v>14.432998250348319</v>
      </c>
      <c r="W84" s="84">
        <f t="shared" si="8"/>
        <v>61.348382782394573</v>
      </c>
      <c r="X84" s="84">
        <f t="shared" si="9"/>
        <v>99.926677420537402</v>
      </c>
      <c r="Y84" s="508">
        <f t="shared" si="10"/>
        <v>162.76665407092335</v>
      </c>
    </row>
    <row r="85" spans="1:25" x14ac:dyDescent="0.3">
      <c r="A85" s="486" t="s">
        <v>78</v>
      </c>
      <c r="B85" s="39" t="s">
        <v>63</v>
      </c>
      <c r="C85" s="39" t="s">
        <v>96</v>
      </c>
      <c r="D85" s="39" t="s">
        <v>101</v>
      </c>
      <c r="E85" s="487" t="s">
        <v>93</v>
      </c>
      <c r="F85" s="507">
        <f>INDEX('W2. TIAM CO2 price'!$C$21:$N$27,MATCH($B85,'W2. TIAM CO2 price'!$A$21:$A$27,0),MATCH(F$14,'W2. TIAM CO2 price'!$C$20:$N$20,0))</f>
        <v>0</v>
      </c>
      <c r="G85" s="84">
        <f>INDEX('W2. TIAM CO2 price'!$C$21:$N$27,MATCH($B85,'W2. TIAM CO2 price'!$A$21:$A$27,0),MATCH(G$14,'W2. TIAM CO2 price'!$C$20:$N$20,0))</f>
        <v>0</v>
      </c>
      <c r="H85" s="84">
        <f>INDEX('W2. TIAM CO2 price'!$C$21:$N$27,MATCH($B85,'W2. TIAM CO2 price'!$A$21:$A$27,0),MATCH(H$14,'W2. TIAM CO2 price'!$C$20:$N$20,0))</f>
        <v>41.330878620385405</v>
      </c>
      <c r="I85" s="84">
        <f>INDEX('W2. TIAM CO2 price'!$C$21:$N$27,MATCH($B85,'W2. TIAM CO2 price'!$A$21:$A$27,0),MATCH(I$14,'W2. TIAM CO2 price'!$C$20:$N$20,0))</f>
        <v>175.67954477337369</v>
      </c>
      <c r="J85" s="84">
        <f>INDEX('W2. TIAM CO2 price'!$C$21:$N$27,MATCH($B85,'W2. TIAM CO2 price'!$A$21:$A$27,0),MATCH(J$14,'W2. TIAM CO2 price'!$C$20:$N$20,0))</f>
        <v>286.15380558969895</v>
      </c>
      <c r="K85" s="84">
        <f>INDEX('W2. TIAM CO2 price'!$C$21:$N$27,MATCH($B85,'W2. TIAM CO2 price'!$A$21:$A$27,0),MATCH(K$14,'W2. TIAM CO2 price'!$C$20:$N$20,0))</f>
        <v>466.10473486957153</v>
      </c>
      <c r="L85" s="84">
        <f>INDEX('W2. TIAM CO2 price'!$C$21:$N$27,MATCH($B85,'W2. TIAM CO2 price'!$A$21:$A$27,0),MATCH(L$14,'W2. TIAM CO2 price'!$C$20:$N$20,0))</f>
        <v>759.22583700123562</v>
      </c>
      <c r="M85" s="84">
        <f>INDEX('W2. TIAM CO2 price'!$C$21:$N$27,MATCH($B85,'W2. TIAM CO2 price'!$A$21:$A$27,0),MATCH(M$14,'W2. TIAM CO2 price'!$C$20:$N$20,0))</f>
        <v>1236.6892252614728</v>
      </c>
      <c r="N85" s="84">
        <f>INDEX('W2. TIAM CO2 price'!$C$21:$N$27,MATCH($B85,'W2. TIAM CO2 price'!$A$21:$A$27,0),MATCH(N$14,'W2. TIAM CO2 price'!$C$20:$N$20,0))</f>
        <v>2014.4267728816033</v>
      </c>
      <c r="O85" s="84">
        <f>INDEX('W2. TIAM CO2 price'!$C$21:$N$27,MATCH($B85,'W2. TIAM CO2 price'!$A$21:$A$27,0),MATCH(O$14,'W2. TIAM CO2 price'!$C$20:$N$20,0))</f>
        <v>3281.2792852430284</v>
      </c>
      <c r="P85" s="508">
        <f>INDEX('W2. TIAM CO2 price'!$C$21:$N$27,MATCH($B85,'W2. TIAM CO2 price'!$A$21:$A$27,0),MATCH(P$14,'W2. TIAM CO2 price'!$C$20:$N$20,0))</f>
        <v>5344.8485355480461</v>
      </c>
      <c r="Q85" s="501">
        <f t="array" ref="Q85">IF($B$8="Global",INDEX('R24. Carbon price convergence'!$L$18:$T$690,MATCH(CONCATENATE("Global "&amp;$E85&amp;" "&amp;$B$7&amp;" "&amp;"All "&amp;$B$9&amp;" "&amp;$B$10),'R24. Carbon price convergence'!$A$18:$A$690,0),MATCH(Q$14,'R24. Carbon price convergence'!$L$17:$T$17,0)),INDEX('R24. Carbon price convergence'!$L$18:$T$690,MATCH(CONCATENATE($D85," ",$E85," ",$B$7," ",$B$8," ",$B$9," ",$B$10),'R24. Carbon price convergence'!$A$18:$A$690,0),MATCH(Q$14,'R24. Carbon price convergence'!$L$17:$T$17,0)))</f>
        <v>0.34920618027291611</v>
      </c>
      <c r="R85" s="502">
        <f t="array" ref="R85">IF($B$8="Global",INDEX('R24. Carbon price convergence'!$L$18:$T$690,MATCH(CONCATENATE("Global "&amp;$E85&amp;" "&amp;$B$7&amp;" "&amp;"All "&amp;$B$9&amp;" "&amp;$B$10),'R24. Carbon price convergence'!$A$18:$A$690,0),MATCH(R$14,'R24. Carbon price convergence'!$L$17:$T$17,0)),INDEX('R24. Carbon price convergence'!$L$18:$T$690,MATCH(CONCATENATE($D85," ",$E85," ",$B$7," ",$B$8," ",$B$9," ",$B$10),'R24. Carbon price convergence'!$A$18:$A$690,0),MATCH(R$14,'R24. Carbon price convergence'!$L$17:$T$17,0)))</f>
        <v>0.34920618027291611</v>
      </c>
      <c r="S85" s="502">
        <f t="array" ref="S85">IF($B$8="Global",INDEX('R24. Carbon price convergence'!$L$18:$T$690,MATCH(CONCATENATE("Global "&amp;$E85&amp;" "&amp;$B$7&amp;" "&amp;"All "&amp;$B$9&amp;" "&amp;$B$10),'R24. Carbon price convergence'!$A$18:$A$690,0),MATCH(S$14,'R24. Carbon price convergence'!$L$17:$T$17,0)),INDEX('R24. Carbon price convergence'!$L$18:$T$690,MATCH(CONCATENATE($D85," ",$E85," ",$B$7," ",$B$8," ",$B$9," ",$B$10),'R24. Carbon price convergence'!$A$18:$A$690,0),MATCH(S$14,'R24. Carbon price convergence'!$L$17:$T$17,0)))</f>
        <v>0.34920618027291611</v>
      </c>
      <c r="T85" s="503">
        <f t="array" ref="T85">IF($B$8="Global",INDEX('R24. Carbon price convergence'!$L$18:$T$690,MATCH(CONCATENATE("Global "&amp;$E85&amp;" "&amp;$B$7&amp;" "&amp;"All "&amp;$B$9&amp;" "&amp;$B$10),'R24. Carbon price convergence'!$A$18:$A$690,0),MATCH(T$14,'R24. Carbon price convergence'!$L$17:$T$17,0)),INDEX('R24. Carbon price convergence'!$L$18:$T$690,MATCH(CONCATENATE($D85," ",$E85," ",$B$7," ",$B$8," ",$B$9," ",$B$10),'R24. Carbon price convergence'!$A$18:$A$690,0),MATCH(T$14,'R24. Carbon price convergence'!$L$17:$T$17,0)))</f>
        <v>0.34920618027291611</v>
      </c>
      <c r="U85" s="507">
        <f t="shared" si="6"/>
        <v>0</v>
      </c>
      <c r="V85" s="84">
        <f t="shared" si="7"/>
        <v>14.432998250348319</v>
      </c>
      <c r="W85" s="84">
        <f t="shared" si="8"/>
        <v>61.348382782394573</v>
      </c>
      <c r="X85" s="84">
        <f t="shared" si="9"/>
        <v>99.926677420537402</v>
      </c>
      <c r="Y85" s="508">
        <f t="shared" si="10"/>
        <v>162.76665407092335</v>
      </c>
    </row>
    <row r="86" spans="1:25" x14ac:dyDescent="0.3">
      <c r="A86" s="486" t="s">
        <v>78</v>
      </c>
      <c r="B86" s="39" t="s">
        <v>63</v>
      </c>
      <c r="C86" s="39" t="s">
        <v>96</v>
      </c>
      <c r="D86" s="39" t="s">
        <v>101</v>
      </c>
      <c r="E86" s="487" t="s">
        <v>95</v>
      </c>
      <c r="F86" s="507">
        <f>INDEX('W2. TIAM CO2 price'!$C$21:$N$27,MATCH($B86,'W2. TIAM CO2 price'!$A$21:$A$27,0),MATCH(F$14,'W2. TIAM CO2 price'!$C$20:$N$20,0))</f>
        <v>0</v>
      </c>
      <c r="G86" s="84">
        <f>INDEX('W2. TIAM CO2 price'!$C$21:$N$27,MATCH($B86,'W2. TIAM CO2 price'!$A$21:$A$27,0),MATCH(G$14,'W2. TIAM CO2 price'!$C$20:$N$20,0))</f>
        <v>0</v>
      </c>
      <c r="H86" s="84">
        <f>INDEX('W2. TIAM CO2 price'!$C$21:$N$27,MATCH($B86,'W2. TIAM CO2 price'!$A$21:$A$27,0),MATCH(H$14,'W2. TIAM CO2 price'!$C$20:$N$20,0))</f>
        <v>41.330878620385405</v>
      </c>
      <c r="I86" s="84">
        <f>INDEX('W2. TIAM CO2 price'!$C$21:$N$27,MATCH($B86,'W2. TIAM CO2 price'!$A$21:$A$27,0),MATCH(I$14,'W2. TIAM CO2 price'!$C$20:$N$20,0))</f>
        <v>175.67954477337369</v>
      </c>
      <c r="J86" s="84">
        <f>INDEX('W2. TIAM CO2 price'!$C$21:$N$27,MATCH($B86,'W2. TIAM CO2 price'!$A$21:$A$27,0),MATCH(J$14,'W2. TIAM CO2 price'!$C$20:$N$20,0))</f>
        <v>286.15380558969895</v>
      </c>
      <c r="K86" s="84">
        <f>INDEX('W2. TIAM CO2 price'!$C$21:$N$27,MATCH($B86,'W2. TIAM CO2 price'!$A$21:$A$27,0),MATCH(K$14,'W2. TIAM CO2 price'!$C$20:$N$20,0))</f>
        <v>466.10473486957153</v>
      </c>
      <c r="L86" s="84">
        <f>INDEX('W2. TIAM CO2 price'!$C$21:$N$27,MATCH($B86,'W2. TIAM CO2 price'!$A$21:$A$27,0),MATCH(L$14,'W2. TIAM CO2 price'!$C$20:$N$20,0))</f>
        <v>759.22583700123562</v>
      </c>
      <c r="M86" s="84">
        <f>INDEX('W2. TIAM CO2 price'!$C$21:$N$27,MATCH($B86,'W2. TIAM CO2 price'!$A$21:$A$27,0),MATCH(M$14,'W2. TIAM CO2 price'!$C$20:$N$20,0))</f>
        <v>1236.6892252614728</v>
      </c>
      <c r="N86" s="84">
        <f>INDEX('W2. TIAM CO2 price'!$C$21:$N$27,MATCH($B86,'W2. TIAM CO2 price'!$A$21:$A$27,0),MATCH(N$14,'W2. TIAM CO2 price'!$C$20:$N$20,0))</f>
        <v>2014.4267728816033</v>
      </c>
      <c r="O86" s="84">
        <f>INDEX('W2. TIAM CO2 price'!$C$21:$N$27,MATCH($B86,'W2. TIAM CO2 price'!$A$21:$A$27,0),MATCH(O$14,'W2. TIAM CO2 price'!$C$20:$N$20,0))</f>
        <v>3281.2792852430284</v>
      </c>
      <c r="P86" s="508">
        <f>INDEX('W2. TIAM CO2 price'!$C$21:$N$27,MATCH($B86,'W2. TIAM CO2 price'!$A$21:$A$27,0),MATCH(P$14,'W2. TIAM CO2 price'!$C$20:$N$20,0))</f>
        <v>5344.8485355480461</v>
      </c>
      <c r="Q86" s="501">
        <f t="array" ref="Q86">IF($B$8="Global",INDEX('R24. Carbon price convergence'!$L$18:$T$690,MATCH(CONCATENATE("Global "&amp;$E86&amp;" "&amp;$B$7&amp;" "&amp;"All "&amp;$B$9&amp;" "&amp;$B$10),'R24. Carbon price convergence'!$A$18:$A$690,0),MATCH(Q$14,'R24. Carbon price convergence'!$L$17:$T$17,0)),INDEX('R24. Carbon price convergence'!$L$18:$T$690,MATCH(CONCATENATE($D86," ",$E86," ",$B$7," ",$B$8," ",$B$9," ",$B$10),'R24. Carbon price convergence'!$A$18:$A$690,0),MATCH(Q$14,'R24. Carbon price convergence'!$L$17:$T$17,0)))</f>
        <v>3.9642143336660212</v>
      </c>
      <c r="R86" s="502">
        <f t="array" ref="R86">IF($B$8="Global",INDEX('R24. Carbon price convergence'!$L$18:$T$690,MATCH(CONCATENATE("Global "&amp;$E86&amp;" "&amp;$B$7&amp;" "&amp;"All "&amp;$B$9&amp;" "&amp;$B$10),'R24. Carbon price convergence'!$A$18:$A$690,0),MATCH(R$14,'R24. Carbon price convergence'!$L$17:$T$17,0)),INDEX('R24. Carbon price convergence'!$L$18:$T$690,MATCH(CONCATENATE($D86," ",$E86," ",$B$7," ",$B$8," ",$B$9," ",$B$10),'R24. Carbon price convergence'!$A$18:$A$690,0),MATCH(R$14,'R24. Carbon price convergence'!$L$17:$T$17,0)))</f>
        <v>3.9642143336660212</v>
      </c>
      <c r="S86" s="502">
        <f t="array" ref="S86">IF($B$8="Global",INDEX('R24. Carbon price convergence'!$L$18:$T$690,MATCH(CONCATENATE("Global "&amp;$E86&amp;" "&amp;$B$7&amp;" "&amp;"All "&amp;$B$9&amp;" "&amp;$B$10),'R24. Carbon price convergence'!$A$18:$A$690,0),MATCH(S$14,'R24. Carbon price convergence'!$L$17:$T$17,0)),INDEX('R24. Carbon price convergence'!$L$18:$T$690,MATCH(CONCATENATE($D86," ",$E86," ",$B$7," ",$B$8," ",$B$9," ",$B$10),'R24. Carbon price convergence'!$A$18:$A$690,0),MATCH(S$14,'R24. Carbon price convergence'!$L$17:$T$17,0)))</f>
        <v>3.9642143336660212</v>
      </c>
      <c r="T86" s="503">
        <f t="array" ref="T86">IF($B$8="Global",INDEX('R24. Carbon price convergence'!$L$18:$T$690,MATCH(CONCATENATE("Global "&amp;$E86&amp;" "&amp;$B$7&amp;" "&amp;"All "&amp;$B$9&amp;" "&amp;$B$10),'R24. Carbon price convergence'!$A$18:$A$690,0),MATCH(T$14,'R24. Carbon price convergence'!$L$17:$T$17,0)),INDEX('R24. Carbon price convergence'!$L$18:$T$690,MATCH(CONCATENATE($D86," ",$E86," ",$B$7," ",$B$8," ",$B$9," ",$B$10),'R24. Carbon price convergence'!$A$18:$A$690,0),MATCH(T$14,'R24. Carbon price convergence'!$L$17:$T$17,0)))</f>
        <v>3.9642143336660212</v>
      </c>
      <c r="U86" s="507">
        <f t="shared" si="6"/>
        <v>0</v>
      </c>
      <c r="V86" s="84">
        <f t="shared" si="7"/>
        <v>163.84446144994234</v>
      </c>
      <c r="W86" s="84">
        <f t="shared" si="8"/>
        <v>696.43136952252951</v>
      </c>
      <c r="X86" s="84">
        <f t="shared" si="9"/>
        <v>1134.3750177517645</v>
      </c>
      <c r="Y86" s="508">
        <f t="shared" si="10"/>
        <v>1847.7390709595559</v>
      </c>
    </row>
    <row r="87" spans="1:25" x14ac:dyDescent="0.3">
      <c r="A87" s="486" t="s">
        <v>78</v>
      </c>
      <c r="B87" s="39" t="s">
        <v>64</v>
      </c>
      <c r="C87" s="39" t="s">
        <v>79</v>
      </c>
      <c r="D87" s="39" t="s">
        <v>80</v>
      </c>
      <c r="E87" s="487" t="s">
        <v>81</v>
      </c>
      <c r="F87" s="507">
        <f>INDEX('W2. TIAM CO2 price'!$C$21:$N$27,MATCH($B87,'W2. TIAM CO2 price'!$A$21:$A$27,0),MATCH(F$14,'W2. TIAM CO2 price'!$C$20:$N$20,0))</f>
        <v>0</v>
      </c>
      <c r="G87" s="84">
        <f>INDEX('W2. TIAM CO2 price'!$C$21:$N$27,MATCH($B87,'W2. TIAM CO2 price'!$A$21:$A$27,0),MATCH(G$14,'W2. TIAM CO2 price'!$C$20:$N$20,0))</f>
        <v>0</v>
      </c>
      <c r="H87" s="84">
        <f>INDEX('W2. TIAM CO2 price'!$C$21:$N$27,MATCH($B87,'W2. TIAM CO2 price'!$A$21:$A$27,0),MATCH(H$14,'W2. TIAM CO2 price'!$C$20:$N$20,0))</f>
        <v>41.330878620385405</v>
      </c>
      <c r="I87" s="84">
        <f>INDEX('W2. TIAM CO2 price'!$C$21:$N$27,MATCH($B87,'W2. TIAM CO2 price'!$A$21:$A$27,0),MATCH(I$14,'W2. TIAM CO2 price'!$C$20:$N$20,0))</f>
        <v>156.45393959722333</v>
      </c>
      <c r="J87" s="84">
        <f>INDEX('W2. TIAM CO2 price'!$C$21:$N$27,MATCH($B87,'W2. TIAM CO2 price'!$A$21:$A$27,0),MATCH(J$14,'W2. TIAM CO2 price'!$C$20:$N$20,0))</f>
        <v>254.83732040787578</v>
      </c>
      <c r="K87" s="84">
        <f>INDEX('W2. TIAM CO2 price'!$C$21:$N$27,MATCH($B87,'W2. TIAM CO2 price'!$A$21:$A$27,0),MATCH(K$14,'W2. TIAM CO2 price'!$C$20:$N$20,0))</f>
        <v>415.09348077435425</v>
      </c>
      <c r="L87" s="84">
        <f>INDEX('W2. TIAM CO2 price'!$C$21:$N$27,MATCH($B87,'W2. TIAM CO2 price'!$A$21:$A$27,0),MATCH(L$14,'W2. TIAM CO2 price'!$C$20:$N$20,0))</f>
        <v>676.13387930317424</v>
      </c>
      <c r="M87" s="84">
        <f>INDEX('W2. TIAM CO2 price'!$C$21:$N$27,MATCH($B87,'W2. TIAM CO2 price'!$A$21:$A$27,0),MATCH(M$14,'W2. TIAM CO2 price'!$C$20:$N$20,0))</f>
        <v>1101.3411818386858</v>
      </c>
      <c r="N87" s="84">
        <f>INDEX('W2. TIAM CO2 price'!$C$21:$N$27,MATCH($B87,'W2. TIAM CO2 price'!$A$21:$A$27,0),MATCH(N$14,'W2. TIAM CO2 price'!$C$20:$N$20,0))</f>
        <v>1793.9590722053124</v>
      </c>
      <c r="O87" s="84">
        <f>INDEX('W2. TIAM CO2 price'!$C$21:$N$27,MATCH($B87,'W2. TIAM CO2 price'!$A$21:$A$27,0),MATCH(O$14,'W2. TIAM CO2 price'!$C$20:$N$20,0))</f>
        <v>2922.1606322334364</v>
      </c>
      <c r="P87" s="508">
        <f>INDEX('W2. TIAM CO2 price'!$C$21:$N$27,MATCH($B87,'W2. TIAM CO2 price'!$A$21:$A$27,0),MATCH(P$14,'W2. TIAM CO2 price'!$C$20:$N$20,0))</f>
        <v>4759.8820912851706</v>
      </c>
      <c r="Q87" s="501">
        <f t="array" ref="Q87">IF($B$8="Global",INDEX('R24. Carbon price convergence'!$L$18:$T$690,MATCH(CONCATENATE("Global "&amp;$E87&amp;" "&amp;$B$7&amp;" "&amp;"All "&amp;$B$9&amp;" "&amp;$B$10),'R24. Carbon price convergence'!$A$18:$A$690,0),MATCH(Q$14,'R24. Carbon price convergence'!$L$17:$T$17,0)),INDEX('R24. Carbon price convergence'!$L$18:$T$690,MATCH(CONCATENATE($D87," ",$E87," ",$B$7," ",$B$8," ",$B$9," ",$B$10),'R24. Carbon price convergence'!$A$18:$A$690,0),MATCH(Q$14,'R24. Carbon price convergence'!$L$17:$T$17,0)))</f>
        <v>0.34920618027291611</v>
      </c>
      <c r="R87" s="502">
        <f t="array" ref="R87">IF($B$8="Global",INDEX('R24. Carbon price convergence'!$L$18:$T$690,MATCH(CONCATENATE("Global "&amp;$E87&amp;" "&amp;$B$7&amp;" "&amp;"All "&amp;$B$9&amp;" "&amp;$B$10),'R24. Carbon price convergence'!$A$18:$A$690,0),MATCH(R$14,'R24. Carbon price convergence'!$L$17:$T$17,0)),INDEX('R24. Carbon price convergence'!$L$18:$T$690,MATCH(CONCATENATE($D87," ",$E87," ",$B$7," ",$B$8," ",$B$9," ",$B$10),'R24. Carbon price convergence'!$A$18:$A$690,0),MATCH(R$14,'R24. Carbon price convergence'!$L$17:$T$17,0)))</f>
        <v>0.34920618027291611</v>
      </c>
      <c r="S87" s="502">
        <f t="array" ref="S87">IF($B$8="Global",INDEX('R24. Carbon price convergence'!$L$18:$T$690,MATCH(CONCATENATE("Global "&amp;$E87&amp;" "&amp;$B$7&amp;" "&amp;"All "&amp;$B$9&amp;" "&amp;$B$10),'R24. Carbon price convergence'!$A$18:$A$690,0),MATCH(S$14,'R24. Carbon price convergence'!$L$17:$T$17,0)),INDEX('R24. Carbon price convergence'!$L$18:$T$690,MATCH(CONCATENATE($D87," ",$E87," ",$B$7," ",$B$8," ",$B$9," ",$B$10),'R24. Carbon price convergence'!$A$18:$A$690,0),MATCH(S$14,'R24. Carbon price convergence'!$L$17:$T$17,0)))</f>
        <v>0.34920618027291611</v>
      </c>
      <c r="T87" s="503">
        <f t="array" ref="T87">IF($B$8="Global",INDEX('R24. Carbon price convergence'!$L$18:$T$690,MATCH(CONCATENATE("Global "&amp;$E87&amp;" "&amp;$B$7&amp;" "&amp;"All "&amp;$B$9&amp;" "&amp;$B$10),'R24. Carbon price convergence'!$A$18:$A$690,0),MATCH(T$14,'R24. Carbon price convergence'!$L$17:$T$17,0)),INDEX('R24. Carbon price convergence'!$L$18:$T$690,MATCH(CONCATENATE($D87," ",$E87," ",$B$7," ",$B$8," ",$B$9," ",$B$10),'R24. Carbon price convergence'!$A$18:$A$690,0),MATCH(T$14,'R24. Carbon price convergence'!$L$17:$T$17,0)))</f>
        <v>0.34920618027291611</v>
      </c>
      <c r="U87" s="507">
        <f t="shared" ref="U87:U92" si="20">G87</f>
        <v>0</v>
      </c>
      <c r="V87" s="84">
        <f t="shared" ref="V87:V92" si="21">H87*Q87</f>
        <v>14.432998250348319</v>
      </c>
      <c r="W87" s="84">
        <f t="shared" ref="W87:W92" si="22">I87*R87</f>
        <v>54.634682635395897</v>
      </c>
      <c r="X87" s="84">
        <f t="shared" ref="X87:X92" si="23">J87*S87</f>
        <v>88.990767250619555</v>
      </c>
      <c r="Y87" s="508">
        <f t="shared" ref="Y87:Y92" si="24">K87*T87</f>
        <v>144.95320887740138</v>
      </c>
    </row>
    <row r="88" spans="1:25" x14ac:dyDescent="0.3">
      <c r="A88" s="486" t="s">
        <v>78</v>
      </c>
      <c r="B88" s="39" t="s">
        <v>64</v>
      </c>
      <c r="C88" s="39" t="s">
        <v>79</v>
      </c>
      <c r="D88" s="39" t="s">
        <v>80</v>
      </c>
      <c r="E88" s="487" t="s">
        <v>84</v>
      </c>
      <c r="F88" s="507">
        <f>INDEX('W2. TIAM CO2 price'!$C$21:$N$27,MATCH($B88,'W2. TIAM CO2 price'!$A$21:$A$27,0),MATCH(F$14,'W2. TIAM CO2 price'!$C$20:$N$20,0))</f>
        <v>0</v>
      </c>
      <c r="G88" s="84">
        <f>INDEX('W2. TIAM CO2 price'!$C$21:$N$27,MATCH($B88,'W2. TIAM CO2 price'!$A$21:$A$27,0),MATCH(G$14,'W2. TIAM CO2 price'!$C$20:$N$20,0))</f>
        <v>0</v>
      </c>
      <c r="H88" s="84">
        <f>INDEX('W2. TIAM CO2 price'!$C$21:$N$27,MATCH($B88,'W2. TIAM CO2 price'!$A$21:$A$27,0),MATCH(H$14,'W2. TIAM CO2 price'!$C$20:$N$20,0))</f>
        <v>41.330878620385405</v>
      </c>
      <c r="I88" s="84">
        <f>INDEX('W2. TIAM CO2 price'!$C$21:$N$27,MATCH($B88,'W2. TIAM CO2 price'!$A$21:$A$27,0),MATCH(I$14,'W2. TIAM CO2 price'!$C$20:$N$20,0))</f>
        <v>156.45393959722333</v>
      </c>
      <c r="J88" s="84">
        <f>INDEX('W2. TIAM CO2 price'!$C$21:$N$27,MATCH($B88,'W2. TIAM CO2 price'!$A$21:$A$27,0),MATCH(J$14,'W2. TIAM CO2 price'!$C$20:$N$20,0))</f>
        <v>254.83732040787578</v>
      </c>
      <c r="K88" s="84">
        <f>INDEX('W2. TIAM CO2 price'!$C$21:$N$27,MATCH($B88,'W2. TIAM CO2 price'!$A$21:$A$27,0),MATCH(K$14,'W2. TIAM CO2 price'!$C$20:$N$20,0))</f>
        <v>415.09348077435425</v>
      </c>
      <c r="L88" s="84">
        <f>INDEX('W2. TIAM CO2 price'!$C$21:$N$27,MATCH($B88,'W2. TIAM CO2 price'!$A$21:$A$27,0),MATCH(L$14,'W2. TIAM CO2 price'!$C$20:$N$20,0))</f>
        <v>676.13387930317424</v>
      </c>
      <c r="M88" s="84">
        <f>INDEX('W2. TIAM CO2 price'!$C$21:$N$27,MATCH($B88,'W2. TIAM CO2 price'!$A$21:$A$27,0),MATCH(M$14,'W2. TIAM CO2 price'!$C$20:$N$20,0))</f>
        <v>1101.3411818386858</v>
      </c>
      <c r="N88" s="84">
        <f>INDEX('W2. TIAM CO2 price'!$C$21:$N$27,MATCH($B88,'W2. TIAM CO2 price'!$A$21:$A$27,0),MATCH(N$14,'W2. TIAM CO2 price'!$C$20:$N$20,0))</f>
        <v>1793.9590722053124</v>
      </c>
      <c r="O88" s="84">
        <f>INDEX('W2. TIAM CO2 price'!$C$21:$N$27,MATCH($B88,'W2. TIAM CO2 price'!$A$21:$A$27,0),MATCH(O$14,'W2. TIAM CO2 price'!$C$20:$N$20,0))</f>
        <v>2922.1606322334364</v>
      </c>
      <c r="P88" s="508">
        <f>INDEX('W2. TIAM CO2 price'!$C$21:$N$27,MATCH($B88,'W2. TIAM CO2 price'!$A$21:$A$27,0),MATCH(P$14,'W2. TIAM CO2 price'!$C$20:$N$20,0))</f>
        <v>4759.8820912851706</v>
      </c>
      <c r="Q88" s="501">
        <f t="array" ref="Q88">IF($B$8="Global",INDEX('R24. Carbon price convergence'!$L$18:$T$690,MATCH(CONCATENATE("Global "&amp;$E88&amp;" "&amp;$B$7&amp;" "&amp;"All "&amp;$B$9&amp;" "&amp;$B$10),'R24. Carbon price convergence'!$A$18:$A$690,0),MATCH(Q$14,'R24. Carbon price convergence'!$L$17:$T$17,0)),INDEX('R24. Carbon price convergence'!$L$18:$T$690,MATCH(CONCATENATE($D88," ",$E88," ",$B$7," ",$B$8," ",$B$9," ",$B$10),'R24. Carbon price convergence'!$A$18:$A$690,0),MATCH(Q$14,'R24. Carbon price convergence'!$L$17:$T$17,0)))</f>
        <v>0.34920618027291611</v>
      </c>
      <c r="R88" s="502">
        <f t="array" ref="R88">IF($B$8="Global",INDEX('R24. Carbon price convergence'!$L$18:$T$690,MATCH(CONCATENATE("Global "&amp;$E88&amp;" "&amp;$B$7&amp;" "&amp;"All "&amp;$B$9&amp;" "&amp;$B$10),'R24. Carbon price convergence'!$A$18:$A$690,0),MATCH(R$14,'R24. Carbon price convergence'!$L$17:$T$17,0)),INDEX('R24. Carbon price convergence'!$L$18:$T$690,MATCH(CONCATENATE($D88," ",$E88," ",$B$7," ",$B$8," ",$B$9," ",$B$10),'R24. Carbon price convergence'!$A$18:$A$690,0),MATCH(R$14,'R24. Carbon price convergence'!$L$17:$T$17,0)))</f>
        <v>0.34920618027291611</v>
      </c>
      <c r="S88" s="502">
        <f t="array" ref="S88">IF($B$8="Global",INDEX('R24. Carbon price convergence'!$L$18:$T$690,MATCH(CONCATENATE("Global "&amp;$E88&amp;" "&amp;$B$7&amp;" "&amp;"All "&amp;$B$9&amp;" "&amp;$B$10),'R24. Carbon price convergence'!$A$18:$A$690,0),MATCH(S$14,'R24. Carbon price convergence'!$L$17:$T$17,0)),INDEX('R24. Carbon price convergence'!$L$18:$T$690,MATCH(CONCATENATE($D88," ",$E88," ",$B$7," ",$B$8," ",$B$9," ",$B$10),'R24. Carbon price convergence'!$A$18:$A$690,0),MATCH(S$14,'R24. Carbon price convergence'!$L$17:$T$17,0)))</f>
        <v>0.34920618027291611</v>
      </c>
      <c r="T88" s="503">
        <f t="array" ref="T88">IF($B$8="Global",INDEX('R24. Carbon price convergence'!$L$18:$T$690,MATCH(CONCATENATE("Global "&amp;$E88&amp;" "&amp;$B$7&amp;" "&amp;"All "&amp;$B$9&amp;" "&amp;$B$10),'R24. Carbon price convergence'!$A$18:$A$690,0),MATCH(T$14,'R24. Carbon price convergence'!$L$17:$T$17,0)),INDEX('R24. Carbon price convergence'!$L$18:$T$690,MATCH(CONCATENATE($D88," ",$E88," ",$B$7," ",$B$8," ",$B$9," ",$B$10),'R24. Carbon price convergence'!$A$18:$A$690,0),MATCH(T$14,'R24. Carbon price convergence'!$L$17:$T$17,0)))</f>
        <v>0.34920618027291611</v>
      </c>
      <c r="U88" s="507">
        <f t="shared" si="20"/>
        <v>0</v>
      </c>
      <c r="V88" s="84">
        <f t="shared" si="21"/>
        <v>14.432998250348319</v>
      </c>
      <c r="W88" s="84">
        <f t="shared" si="22"/>
        <v>54.634682635395897</v>
      </c>
      <c r="X88" s="84">
        <f t="shared" si="23"/>
        <v>88.990767250619555</v>
      </c>
      <c r="Y88" s="508">
        <f t="shared" si="24"/>
        <v>144.95320887740138</v>
      </c>
    </row>
    <row r="89" spans="1:25" x14ac:dyDescent="0.3">
      <c r="A89" s="486" t="s">
        <v>78</v>
      </c>
      <c r="B89" s="39" t="s">
        <v>64</v>
      </c>
      <c r="C89" s="39" t="s">
        <v>79</v>
      </c>
      <c r="D89" s="39" t="s">
        <v>80</v>
      </c>
      <c r="E89" s="487" t="s">
        <v>87</v>
      </c>
      <c r="F89" s="507">
        <f>INDEX('W2. TIAM CO2 price'!$C$21:$N$27,MATCH($B89,'W2. TIAM CO2 price'!$A$21:$A$27,0),MATCH(F$14,'W2. TIAM CO2 price'!$C$20:$N$20,0))</f>
        <v>0</v>
      </c>
      <c r="G89" s="84">
        <f>INDEX('W2. TIAM CO2 price'!$C$21:$N$27,MATCH($B89,'W2. TIAM CO2 price'!$A$21:$A$27,0),MATCH(G$14,'W2. TIAM CO2 price'!$C$20:$N$20,0))</f>
        <v>0</v>
      </c>
      <c r="H89" s="84">
        <f>INDEX('W2. TIAM CO2 price'!$C$21:$N$27,MATCH($B89,'W2. TIAM CO2 price'!$A$21:$A$27,0),MATCH(H$14,'W2. TIAM CO2 price'!$C$20:$N$20,0))</f>
        <v>41.330878620385405</v>
      </c>
      <c r="I89" s="84">
        <f>INDEX('W2. TIAM CO2 price'!$C$21:$N$27,MATCH($B89,'W2. TIAM CO2 price'!$A$21:$A$27,0),MATCH(I$14,'W2. TIAM CO2 price'!$C$20:$N$20,0))</f>
        <v>156.45393959722333</v>
      </c>
      <c r="J89" s="84">
        <f>INDEX('W2. TIAM CO2 price'!$C$21:$N$27,MATCH($B89,'W2. TIAM CO2 price'!$A$21:$A$27,0),MATCH(J$14,'W2. TIAM CO2 price'!$C$20:$N$20,0))</f>
        <v>254.83732040787578</v>
      </c>
      <c r="K89" s="84">
        <f>INDEX('W2. TIAM CO2 price'!$C$21:$N$27,MATCH($B89,'W2. TIAM CO2 price'!$A$21:$A$27,0),MATCH(K$14,'W2. TIAM CO2 price'!$C$20:$N$20,0))</f>
        <v>415.09348077435425</v>
      </c>
      <c r="L89" s="84">
        <f>INDEX('W2. TIAM CO2 price'!$C$21:$N$27,MATCH($B89,'W2. TIAM CO2 price'!$A$21:$A$27,0),MATCH(L$14,'W2. TIAM CO2 price'!$C$20:$N$20,0))</f>
        <v>676.13387930317424</v>
      </c>
      <c r="M89" s="84">
        <f>INDEX('W2. TIAM CO2 price'!$C$21:$N$27,MATCH($B89,'W2. TIAM CO2 price'!$A$21:$A$27,0),MATCH(M$14,'W2. TIAM CO2 price'!$C$20:$N$20,0))</f>
        <v>1101.3411818386858</v>
      </c>
      <c r="N89" s="84">
        <f>INDEX('W2. TIAM CO2 price'!$C$21:$N$27,MATCH($B89,'W2. TIAM CO2 price'!$A$21:$A$27,0),MATCH(N$14,'W2. TIAM CO2 price'!$C$20:$N$20,0))</f>
        <v>1793.9590722053124</v>
      </c>
      <c r="O89" s="84">
        <f>INDEX('W2. TIAM CO2 price'!$C$21:$N$27,MATCH($B89,'W2. TIAM CO2 price'!$A$21:$A$27,0),MATCH(O$14,'W2. TIAM CO2 price'!$C$20:$N$20,0))</f>
        <v>2922.1606322334364</v>
      </c>
      <c r="P89" s="508">
        <f>INDEX('W2. TIAM CO2 price'!$C$21:$N$27,MATCH($B89,'W2. TIAM CO2 price'!$A$21:$A$27,0),MATCH(P$14,'W2. TIAM CO2 price'!$C$20:$N$20,0))</f>
        <v>4759.8820912851706</v>
      </c>
      <c r="Q89" s="501">
        <f t="array" ref="Q89">IF($B$8="Global",INDEX('R24. Carbon price convergence'!$L$18:$T$690,MATCH(CONCATENATE("Global "&amp;$E89&amp;" "&amp;$B$7&amp;" "&amp;"All "&amp;$B$9&amp;" "&amp;$B$10),'R24. Carbon price convergence'!$A$18:$A$690,0),MATCH(Q$14,'R24. Carbon price convergence'!$L$17:$T$17,0)),INDEX('R24. Carbon price convergence'!$L$18:$T$690,MATCH(CONCATENATE($D89," ",$E89," ",$B$7," ",$B$8," ",$B$9," ",$B$10),'R24. Carbon price convergence'!$A$18:$A$690,0),MATCH(Q$14,'R24. Carbon price convergence'!$L$17:$T$17,0)))</f>
        <v>0.34920618027291611</v>
      </c>
      <c r="R89" s="502">
        <f t="array" ref="R89">IF($B$8="Global",INDEX('R24. Carbon price convergence'!$L$18:$T$690,MATCH(CONCATENATE("Global "&amp;$E89&amp;" "&amp;$B$7&amp;" "&amp;"All "&amp;$B$9&amp;" "&amp;$B$10),'R24. Carbon price convergence'!$A$18:$A$690,0),MATCH(R$14,'R24. Carbon price convergence'!$L$17:$T$17,0)),INDEX('R24. Carbon price convergence'!$L$18:$T$690,MATCH(CONCATENATE($D89," ",$E89," ",$B$7," ",$B$8," ",$B$9," ",$B$10),'R24. Carbon price convergence'!$A$18:$A$690,0),MATCH(R$14,'R24. Carbon price convergence'!$L$17:$T$17,0)))</f>
        <v>0.34920618027291611</v>
      </c>
      <c r="S89" s="502">
        <f t="array" ref="S89">IF($B$8="Global",INDEX('R24. Carbon price convergence'!$L$18:$T$690,MATCH(CONCATENATE("Global "&amp;$E89&amp;" "&amp;$B$7&amp;" "&amp;"All "&amp;$B$9&amp;" "&amp;$B$10),'R24. Carbon price convergence'!$A$18:$A$690,0),MATCH(S$14,'R24. Carbon price convergence'!$L$17:$T$17,0)),INDEX('R24. Carbon price convergence'!$L$18:$T$690,MATCH(CONCATENATE($D89," ",$E89," ",$B$7," ",$B$8," ",$B$9," ",$B$10),'R24. Carbon price convergence'!$A$18:$A$690,0),MATCH(S$14,'R24. Carbon price convergence'!$L$17:$T$17,0)))</f>
        <v>0.34920618027291611</v>
      </c>
      <c r="T89" s="503">
        <f t="array" ref="T89">IF($B$8="Global",INDEX('R24. Carbon price convergence'!$L$18:$T$690,MATCH(CONCATENATE("Global "&amp;$E89&amp;" "&amp;$B$7&amp;" "&amp;"All "&amp;$B$9&amp;" "&amp;$B$10),'R24. Carbon price convergence'!$A$18:$A$690,0),MATCH(T$14,'R24. Carbon price convergence'!$L$17:$T$17,0)),INDEX('R24. Carbon price convergence'!$L$18:$T$690,MATCH(CONCATENATE($D89," ",$E89," ",$B$7," ",$B$8," ",$B$9," ",$B$10),'R24. Carbon price convergence'!$A$18:$A$690,0),MATCH(T$14,'R24. Carbon price convergence'!$L$17:$T$17,0)))</f>
        <v>0.34920618027291611</v>
      </c>
      <c r="U89" s="507">
        <f t="shared" si="20"/>
        <v>0</v>
      </c>
      <c r="V89" s="84">
        <f t="shared" si="21"/>
        <v>14.432998250348319</v>
      </c>
      <c r="W89" s="84">
        <f t="shared" si="22"/>
        <v>54.634682635395897</v>
      </c>
      <c r="X89" s="84">
        <f t="shared" si="23"/>
        <v>88.990767250619555</v>
      </c>
      <c r="Y89" s="508">
        <f t="shared" si="24"/>
        <v>144.95320887740138</v>
      </c>
    </row>
    <row r="90" spans="1:25" x14ac:dyDescent="0.3">
      <c r="A90" s="486" t="s">
        <v>78</v>
      </c>
      <c r="B90" s="39" t="s">
        <v>64</v>
      </c>
      <c r="C90" s="39" t="s">
        <v>79</v>
      </c>
      <c r="D90" s="39" t="s">
        <v>80</v>
      </c>
      <c r="E90" s="487" t="s">
        <v>90</v>
      </c>
      <c r="F90" s="507">
        <f>INDEX('W2. TIAM CO2 price'!$C$21:$N$27,MATCH($B90,'W2. TIAM CO2 price'!$A$21:$A$27,0),MATCH(F$14,'W2. TIAM CO2 price'!$C$20:$N$20,0))</f>
        <v>0</v>
      </c>
      <c r="G90" s="84">
        <f>INDEX('W2. TIAM CO2 price'!$C$21:$N$27,MATCH($B90,'W2. TIAM CO2 price'!$A$21:$A$27,0),MATCH(G$14,'W2. TIAM CO2 price'!$C$20:$N$20,0))</f>
        <v>0</v>
      </c>
      <c r="H90" s="84">
        <f>INDEX('W2. TIAM CO2 price'!$C$21:$N$27,MATCH($B90,'W2. TIAM CO2 price'!$A$21:$A$27,0),MATCH(H$14,'W2. TIAM CO2 price'!$C$20:$N$20,0))</f>
        <v>41.330878620385405</v>
      </c>
      <c r="I90" s="84">
        <f>INDEX('W2. TIAM CO2 price'!$C$21:$N$27,MATCH($B90,'W2. TIAM CO2 price'!$A$21:$A$27,0),MATCH(I$14,'W2. TIAM CO2 price'!$C$20:$N$20,0))</f>
        <v>156.45393959722333</v>
      </c>
      <c r="J90" s="84">
        <f>INDEX('W2. TIAM CO2 price'!$C$21:$N$27,MATCH($B90,'W2. TIAM CO2 price'!$A$21:$A$27,0),MATCH(J$14,'W2. TIAM CO2 price'!$C$20:$N$20,0))</f>
        <v>254.83732040787578</v>
      </c>
      <c r="K90" s="84">
        <f>INDEX('W2. TIAM CO2 price'!$C$21:$N$27,MATCH($B90,'W2. TIAM CO2 price'!$A$21:$A$27,0),MATCH(K$14,'W2. TIAM CO2 price'!$C$20:$N$20,0))</f>
        <v>415.09348077435425</v>
      </c>
      <c r="L90" s="84">
        <f>INDEX('W2. TIAM CO2 price'!$C$21:$N$27,MATCH($B90,'W2. TIAM CO2 price'!$A$21:$A$27,0),MATCH(L$14,'W2. TIAM CO2 price'!$C$20:$N$20,0))</f>
        <v>676.13387930317424</v>
      </c>
      <c r="M90" s="84">
        <f>INDEX('W2. TIAM CO2 price'!$C$21:$N$27,MATCH($B90,'W2. TIAM CO2 price'!$A$21:$A$27,0),MATCH(M$14,'W2. TIAM CO2 price'!$C$20:$N$20,0))</f>
        <v>1101.3411818386858</v>
      </c>
      <c r="N90" s="84">
        <f>INDEX('W2. TIAM CO2 price'!$C$21:$N$27,MATCH($B90,'W2. TIAM CO2 price'!$A$21:$A$27,0),MATCH(N$14,'W2. TIAM CO2 price'!$C$20:$N$20,0))</f>
        <v>1793.9590722053124</v>
      </c>
      <c r="O90" s="84">
        <f>INDEX('W2. TIAM CO2 price'!$C$21:$N$27,MATCH($B90,'W2. TIAM CO2 price'!$A$21:$A$27,0),MATCH(O$14,'W2. TIAM CO2 price'!$C$20:$N$20,0))</f>
        <v>2922.1606322334364</v>
      </c>
      <c r="P90" s="508">
        <f>INDEX('W2. TIAM CO2 price'!$C$21:$N$27,MATCH($B90,'W2. TIAM CO2 price'!$A$21:$A$27,0),MATCH(P$14,'W2. TIAM CO2 price'!$C$20:$N$20,0))</f>
        <v>4759.8820912851706</v>
      </c>
      <c r="Q90" s="501">
        <f t="array" ref="Q90">IF($B$8="Global",INDEX('R24. Carbon price convergence'!$L$18:$T$690,MATCH(CONCATENATE("Global "&amp;$E90&amp;" "&amp;$B$7&amp;" "&amp;"All "&amp;$B$9&amp;" "&amp;$B$10),'R24. Carbon price convergence'!$A$18:$A$690,0),MATCH(Q$14,'R24. Carbon price convergence'!$L$17:$T$17,0)),INDEX('R24. Carbon price convergence'!$L$18:$T$690,MATCH(CONCATENATE($D90," ",$E90," ",$B$7," ",$B$8," ",$B$9," ",$B$10),'R24. Carbon price convergence'!$A$18:$A$690,0),MATCH(Q$14,'R24. Carbon price convergence'!$L$17:$T$17,0)))</f>
        <v>0.34920618027291611</v>
      </c>
      <c r="R90" s="502">
        <f t="array" ref="R90">IF($B$8="Global",INDEX('R24. Carbon price convergence'!$L$18:$T$690,MATCH(CONCATENATE("Global "&amp;$E90&amp;" "&amp;$B$7&amp;" "&amp;"All "&amp;$B$9&amp;" "&amp;$B$10),'R24. Carbon price convergence'!$A$18:$A$690,0),MATCH(R$14,'R24. Carbon price convergence'!$L$17:$T$17,0)),INDEX('R24. Carbon price convergence'!$L$18:$T$690,MATCH(CONCATENATE($D90," ",$E90," ",$B$7," ",$B$8," ",$B$9," ",$B$10),'R24. Carbon price convergence'!$A$18:$A$690,0),MATCH(R$14,'R24. Carbon price convergence'!$L$17:$T$17,0)))</f>
        <v>0.34920618027291611</v>
      </c>
      <c r="S90" s="502">
        <f t="array" ref="S90">IF($B$8="Global",INDEX('R24. Carbon price convergence'!$L$18:$T$690,MATCH(CONCATENATE("Global "&amp;$E90&amp;" "&amp;$B$7&amp;" "&amp;"All "&amp;$B$9&amp;" "&amp;$B$10),'R24. Carbon price convergence'!$A$18:$A$690,0),MATCH(S$14,'R24. Carbon price convergence'!$L$17:$T$17,0)),INDEX('R24. Carbon price convergence'!$L$18:$T$690,MATCH(CONCATENATE($D90," ",$E90," ",$B$7," ",$B$8," ",$B$9," ",$B$10),'R24. Carbon price convergence'!$A$18:$A$690,0),MATCH(S$14,'R24. Carbon price convergence'!$L$17:$T$17,0)))</f>
        <v>0.34920618027291611</v>
      </c>
      <c r="T90" s="503">
        <f t="array" ref="T90">IF($B$8="Global",INDEX('R24. Carbon price convergence'!$L$18:$T$690,MATCH(CONCATENATE("Global "&amp;$E90&amp;" "&amp;$B$7&amp;" "&amp;"All "&amp;$B$9&amp;" "&amp;$B$10),'R24. Carbon price convergence'!$A$18:$A$690,0),MATCH(T$14,'R24. Carbon price convergence'!$L$17:$T$17,0)),INDEX('R24. Carbon price convergence'!$L$18:$T$690,MATCH(CONCATENATE($D90," ",$E90," ",$B$7," ",$B$8," ",$B$9," ",$B$10),'R24. Carbon price convergence'!$A$18:$A$690,0),MATCH(T$14,'R24. Carbon price convergence'!$L$17:$T$17,0)))</f>
        <v>0.34920618027291611</v>
      </c>
      <c r="U90" s="507">
        <f t="shared" si="20"/>
        <v>0</v>
      </c>
      <c r="V90" s="84">
        <f t="shared" si="21"/>
        <v>14.432998250348319</v>
      </c>
      <c r="W90" s="84">
        <f t="shared" si="22"/>
        <v>54.634682635395897</v>
      </c>
      <c r="X90" s="84">
        <f t="shared" si="23"/>
        <v>88.990767250619555</v>
      </c>
      <c r="Y90" s="508">
        <f t="shared" si="24"/>
        <v>144.95320887740138</v>
      </c>
    </row>
    <row r="91" spans="1:25" x14ac:dyDescent="0.3">
      <c r="A91" s="486" t="s">
        <v>78</v>
      </c>
      <c r="B91" s="39" t="s">
        <v>64</v>
      </c>
      <c r="C91" s="39" t="s">
        <v>79</v>
      </c>
      <c r="D91" s="39" t="s">
        <v>80</v>
      </c>
      <c r="E91" s="487" t="s">
        <v>93</v>
      </c>
      <c r="F91" s="507">
        <f>INDEX('W2. TIAM CO2 price'!$C$21:$N$27,MATCH($B91,'W2. TIAM CO2 price'!$A$21:$A$27,0),MATCH(F$14,'W2. TIAM CO2 price'!$C$20:$N$20,0))</f>
        <v>0</v>
      </c>
      <c r="G91" s="84">
        <f>INDEX('W2. TIAM CO2 price'!$C$21:$N$27,MATCH($B91,'W2. TIAM CO2 price'!$A$21:$A$27,0),MATCH(G$14,'W2. TIAM CO2 price'!$C$20:$N$20,0))</f>
        <v>0</v>
      </c>
      <c r="H91" s="84">
        <f>INDEX('W2. TIAM CO2 price'!$C$21:$N$27,MATCH($B91,'W2. TIAM CO2 price'!$A$21:$A$27,0),MATCH(H$14,'W2. TIAM CO2 price'!$C$20:$N$20,0))</f>
        <v>41.330878620385405</v>
      </c>
      <c r="I91" s="84">
        <f>INDEX('W2. TIAM CO2 price'!$C$21:$N$27,MATCH($B91,'W2. TIAM CO2 price'!$A$21:$A$27,0),MATCH(I$14,'W2. TIAM CO2 price'!$C$20:$N$20,0))</f>
        <v>156.45393959722333</v>
      </c>
      <c r="J91" s="84">
        <f>INDEX('W2. TIAM CO2 price'!$C$21:$N$27,MATCH($B91,'W2. TIAM CO2 price'!$A$21:$A$27,0),MATCH(J$14,'W2. TIAM CO2 price'!$C$20:$N$20,0))</f>
        <v>254.83732040787578</v>
      </c>
      <c r="K91" s="84">
        <f>INDEX('W2. TIAM CO2 price'!$C$21:$N$27,MATCH($B91,'W2. TIAM CO2 price'!$A$21:$A$27,0),MATCH(K$14,'W2. TIAM CO2 price'!$C$20:$N$20,0))</f>
        <v>415.09348077435425</v>
      </c>
      <c r="L91" s="84">
        <f>INDEX('W2. TIAM CO2 price'!$C$21:$N$27,MATCH($B91,'W2. TIAM CO2 price'!$A$21:$A$27,0),MATCH(L$14,'W2. TIAM CO2 price'!$C$20:$N$20,0))</f>
        <v>676.13387930317424</v>
      </c>
      <c r="M91" s="84">
        <f>INDEX('W2. TIAM CO2 price'!$C$21:$N$27,MATCH($B91,'W2. TIAM CO2 price'!$A$21:$A$27,0),MATCH(M$14,'W2. TIAM CO2 price'!$C$20:$N$20,0))</f>
        <v>1101.3411818386858</v>
      </c>
      <c r="N91" s="84">
        <f>INDEX('W2. TIAM CO2 price'!$C$21:$N$27,MATCH($B91,'W2. TIAM CO2 price'!$A$21:$A$27,0),MATCH(N$14,'W2. TIAM CO2 price'!$C$20:$N$20,0))</f>
        <v>1793.9590722053124</v>
      </c>
      <c r="O91" s="84">
        <f>INDEX('W2. TIAM CO2 price'!$C$21:$N$27,MATCH($B91,'W2. TIAM CO2 price'!$A$21:$A$27,0),MATCH(O$14,'W2. TIAM CO2 price'!$C$20:$N$20,0))</f>
        <v>2922.1606322334364</v>
      </c>
      <c r="P91" s="508">
        <f>INDEX('W2. TIAM CO2 price'!$C$21:$N$27,MATCH($B91,'W2. TIAM CO2 price'!$A$21:$A$27,0),MATCH(P$14,'W2. TIAM CO2 price'!$C$20:$N$20,0))</f>
        <v>4759.8820912851706</v>
      </c>
      <c r="Q91" s="501">
        <f t="array" ref="Q91">IF($B$8="Global",INDEX('R24. Carbon price convergence'!$L$18:$T$690,MATCH(CONCATENATE("Global "&amp;$E91&amp;" "&amp;$B$7&amp;" "&amp;"All "&amp;$B$9&amp;" "&amp;$B$10),'R24. Carbon price convergence'!$A$18:$A$690,0),MATCH(Q$14,'R24. Carbon price convergence'!$L$17:$T$17,0)),INDEX('R24. Carbon price convergence'!$L$18:$T$690,MATCH(CONCATENATE($D91," ",$E91," ",$B$7," ",$B$8," ",$B$9," ",$B$10),'R24. Carbon price convergence'!$A$18:$A$690,0),MATCH(Q$14,'R24. Carbon price convergence'!$L$17:$T$17,0)))</f>
        <v>0.34920618027291611</v>
      </c>
      <c r="R91" s="502">
        <f t="array" ref="R91">IF($B$8="Global",INDEX('R24. Carbon price convergence'!$L$18:$T$690,MATCH(CONCATENATE("Global "&amp;$E91&amp;" "&amp;$B$7&amp;" "&amp;"All "&amp;$B$9&amp;" "&amp;$B$10),'R24. Carbon price convergence'!$A$18:$A$690,0),MATCH(R$14,'R24. Carbon price convergence'!$L$17:$T$17,0)),INDEX('R24. Carbon price convergence'!$L$18:$T$690,MATCH(CONCATENATE($D91," ",$E91," ",$B$7," ",$B$8," ",$B$9," ",$B$10),'R24. Carbon price convergence'!$A$18:$A$690,0),MATCH(R$14,'R24. Carbon price convergence'!$L$17:$T$17,0)))</f>
        <v>0.34920618027291611</v>
      </c>
      <c r="S91" s="502">
        <f t="array" ref="S91">IF($B$8="Global",INDEX('R24. Carbon price convergence'!$L$18:$T$690,MATCH(CONCATENATE("Global "&amp;$E91&amp;" "&amp;$B$7&amp;" "&amp;"All "&amp;$B$9&amp;" "&amp;$B$10),'R24. Carbon price convergence'!$A$18:$A$690,0),MATCH(S$14,'R24. Carbon price convergence'!$L$17:$T$17,0)),INDEX('R24. Carbon price convergence'!$L$18:$T$690,MATCH(CONCATENATE($D91," ",$E91," ",$B$7," ",$B$8," ",$B$9," ",$B$10),'R24. Carbon price convergence'!$A$18:$A$690,0),MATCH(S$14,'R24. Carbon price convergence'!$L$17:$T$17,0)))</f>
        <v>0.34920618027291611</v>
      </c>
      <c r="T91" s="503">
        <f t="array" ref="T91">IF($B$8="Global",INDEX('R24. Carbon price convergence'!$L$18:$T$690,MATCH(CONCATENATE("Global "&amp;$E91&amp;" "&amp;$B$7&amp;" "&amp;"All "&amp;$B$9&amp;" "&amp;$B$10),'R24. Carbon price convergence'!$A$18:$A$690,0),MATCH(T$14,'R24. Carbon price convergence'!$L$17:$T$17,0)),INDEX('R24. Carbon price convergence'!$L$18:$T$690,MATCH(CONCATENATE($D91," ",$E91," ",$B$7," ",$B$8," ",$B$9," ",$B$10),'R24. Carbon price convergence'!$A$18:$A$690,0),MATCH(T$14,'R24. Carbon price convergence'!$L$17:$T$17,0)))</f>
        <v>0.34920618027291611</v>
      </c>
      <c r="U91" s="507">
        <f t="shared" si="20"/>
        <v>0</v>
      </c>
      <c r="V91" s="84">
        <f t="shared" si="21"/>
        <v>14.432998250348319</v>
      </c>
      <c r="W91" s="84">
        <f t="shared" si="22"/>
        <v>54.634682635395897</v>
      </c>
      <c r="X91" s="84">
        <f t="shared" si="23"/>
        <v>88.990767250619555</v>
      </c>
      <c r="Y91" s="508">
        <f t="shared" si="24"/>
        <v>144.95320887740138</v>
      </c>
    </row>
    <row r="92" spans="1:25" x14ac:dyDescent="0.3">
      <c r="A92" s="486" t="s">
        <v>78</v>
      </c>
      <c r="B92" s="39" t="s">
        <v>64</v>
      </c>
      <c r="C92" s="39" t="s">
        <v>79</v>
      </c>
      <c r="D92" s="39" t="s">
        <v>80</v>
      </c>
      <c r="E92" s="487" t="s">
        <v>95</v>
      </c>
      <c r="F92" s="507">
        <f>INDEX('W2. TIAM CO2 price'!$C$21:$N$27,MATCH($B92,'W2. TIAM CO2 price'!$A$21:$A$27,0),MATCH(F$14,'W2. TIAM CO2 price'!$C$20:$N$20,0))</f>
        <v>0</v>
      </c>
      <c r="G92" s="84">
        <f>INDEX('W2. TIAM CO2 price'!$C$21:$N$27,MATCH($B92,'W2. TIAM CO2 price'!$A$21:$A$27,0),MATCH(G$14,'W2. TIAM CO2 price'!$C$20:$N$20,0))</f>
        <v>0</v>
      </c>
      <c r="H92" s="84">
        <f>INDEX('W2. TIAM CO2 price'!$C$21:$N$27,MATCH($B92,'W2. TIAM CO2 price'!$A$21:$A$27,0),MATCH(H$14,'W2. TIAM CO2 price'!$C$20:$N$20,0))</f>
        <v>41.330878620385405</v>
      </c>
      <c r="I92" s="84">
        <f>INDEX('W2. TIAM CO2 price'!$C$21:$N$27,MATCH($B92,'W2. TIAM CO2 price'!$A$21:$A$27,0),MATCH(I$14,'W2. TIAM CO2 price'!$C$20:$N$20,0))</f>
        <v>156.45393959722333</v>
      </c>
      <c r="J92" s="84">
        <f>INDEX('W2. TIAM CO2 price'!$C$21:$N$27,MATCH($B92,'W2. TIAM CO2 price'!$A$21:$A$27,0),MATCH(J$14,'W2. TIAM CO2 price'!$C$20:$N$20,0))</f>
        <v>254.83732040787578</v>
      </c>
      <c r="K92" s="84">
        <f>INDEX('W2. TIAM CO2 price'!$C$21:$N$27,MATCH($B92,'W2. TIAM CO2 price'!$A$21:$A$27,0),MATCH(K$14,'W2. TIAM CO2 price'!$C$20:$N$20,0))</f>
        <v>415.09348077435425</v>
      </c>
      <c r="L92" s="84">
        <f>INDEX('W2. TIAM CO2 price'!$C$21:$N$27,MATCH($B92,'W2. TIAM CO2 price'!$A$21:$A$27,0),MATCH(L$14,'W2. TIAM CO2 price'!$C$20:$N$20,0))</f>
        <v>676.13387930317424</v>
      </c>
      <c r="M92" s="84">
        <f>INDEX('W2. TIAM CO2 price'!$C$21:$N$27,MATCH($B92,'W2. TIAM CO2 price'!$A$21:$A$27,0),MATCH(M$14,'W2. TIAM CO2 price'!$C$20:$N$20,0))</f>
        <v>1101.3411818386858</v>
      </c>
      <c r="N92" s="84">
        <f>INDEX('W2. TIAM CO2 price'!$C$21:$N$27,MATCH($B92,'W2. TIAM CO2 price'!$A$21:$A$27,0),MATCH(N$14,'W2. TIAM CO2 price'!$C$20:$N$20,0))</f>
        <v>1793.9590722053124</v>
      </c>
      <c r="O92" s="84">
        <f>INDEX('W2. TIAM CO2 price'!$C$21:$N$27,MATCH($B92,'W2. TIAM CO2 price'!$A$21:$A$27,0),MATCH(O$14,'W2. TIAM CO2 price'!$C$20:$N$20,0))</f>
        <v>2922.1606322334364</v>
      </c>
      <c r="P92" s="508">
        <f>INDEX('W2. TIAM CO2 price'!$C$21:$N$27,MATCH($B92,'W2. TIAM CO2 price'!$A$21:$A$27,0),MATCH(P$14,'W2. TIAM CO2 price'!$C$20:$N$20,0))</f>
        <v>4759.8820912851706</v>
      </c>
      <c r="Q92" s="501">
        <f t="array" ref="Q92">IF($B$8="Global",INDEX('R24. Carbon price convergence'!$L$18:$T$690,MATCH(CONCATENATE("Global "&amp;$E92&amp;" "&amp;$B$7&amp;" "&amp;"All "&amp;$B$9&amp;" "&amp;$B$10),'R24. Carbon price convergence'!$A$18:$A$690,0),MATCH(Q$14,'R24. Carbon price convergence'!$L$17:$T$17,0)),INDEX('R24. Carbon price convergence'!$L$18:$T$690,MATCH(CONCATENATE($D92," ",$E92," ",$B$7," ",$B$8," ",$B$9," ",$B$10),'R24. Carbon price convergence'!$A$18:$A$690,0),MATCH(Q$14,'R24. Carbon price convergence'!$L$17:$T$17,0)))</f>
        <v>3.9642143336660212</v>
      </c>
      <c r="R92" s="502">
        <f t="array" ref="R92">IF($B$8="Global",INDEX('R24. Carbon price convergence'!$L$18:$T$690,MATCH(CONCATENATE("Global "&amp;$E92&amp;" "&amp;$B$7&amp;" "&amp;"All "&amp;$B$9&amp;" "&amp;$B$10),'R24. Carbon price convergence'!$A$18:$A$690,0),MATCH(R$14,'R24. Carbon price convergence'!$L$17:$T$17,0)),INDEX('R24. Carbon price convergence'!$L$18:$T$690,MATCH(CONCATENATE($D92," ",$E92," ",$B$7," ",$B$8," ",$B$9," ",$B$10),'R24. Carbon price convergence'!$A$18:$A$690,0),MATCH(R$14,'R24. Carbon price convergence'!$L$17:$T$17,0)))</f>
        <v>3.9642143336660212</v>
      </c>
      <c r="S92" s="502">
        <f t="array" ref="S92">IF($B$8="Global",INDEX('R24. Carbon price convergence'!$L$18:$T$690,MATCH(CONCATENATE("Global "&amp;$E92&amp;" "&amp;$B$7&amp;" "&amp;"All "&amp;$B$9&amp;" "&amp;$B$10),'R24. Carbon price convergence'!$A$18:$A$690,0),MATCH(S$14,'R24. Carbon price convergence'!$L$17:$T$17,0)),INDEX('R24. Carbon price convergence'!$L$18:$T$690,MATCH(CONCATENATE($D92," ",$E92," ",$B$7," ",$B$8," ",$B$9," ",$B$10),'R24. Carbon price convergence'!$A$18:$A$690,0),MATCH(S$14,'R24. Carbon price convergence'!$L$17:$T$17,0)))</f>
        <v>3.9642143336660212</v>
      </c>
      <c r="T92" s="503">
        <f t="array" ref="T92">IF($B$8="Global",INDEX('R24. Carbon price convergence'!$L$18:$T$690,MATCH(CONCATENATE("Global "&amp;$E92&amp;" "&amp;$B$7&amp;" "&amp;"All "&amp;$B$9&amp;" "&amp;$B$10),'R24. Carbon price convergence'!$A$18:$A$690,0),MATCH(T$14,'R24. Carbon price convergence'!$L$17:$T$17,0)),INDEX('R24. Carbon price convergence'!$L$18:$T$690,MATCH(CONCATENATE($D92," ",$E92," ",$B$7," ",$B$8," ",$B$9," ",$B$10),'R24. Carbon price convergence'!$A$18:$A$690,0),MATCH(T$14,'R24. Carbon price convergence'!$L$17:$T$17,0)))</f>
        <v>3.9642143336660212</v>
      </c>
      <c r="U92" s="507">
        <f t="shared" si="20"/>
        <v>0</v>
      </c>
      <c r="V92" s="84">
        <f t="shared" si="21"/>
        <v>163.84446144994234</v>
      </c>
      <c r="W92" s="84">
        <f t="shared" si="22"/>
        <v>620.21694990983053</v>
      </c>
      <c r="X92" s="84">
        <f t="shared" si="23"/>
        <v>1010.2297583139416</v>
      </c>
      <c r="Y92" s="508">
        <f t="shared" si="24"/>
        <v>1645.519526297016</v>
      </c>
    </row>
    <row r="93" spans="1:25" x14ac:dyDescent="0.3">
      <c r="A93" s="486" t="s">
        <v>78</v>
      </c>
      <c r="B93" s="39" t="s">
        <v>64</v>
      </c>
      <c r="C93" s="39" t="s">
        <v>96</v>
      </c>
      <c r="D93" s="39" t="s">
        <v>97</v>
      </c>
      <c r="E93" s="487" t="s">
        <v>81</v>
      </c>
      <c r="F93" s="507">
        <f>INDEX('W2. TIAM CO2 price'!$C$21:$N$27,MATCH($B93,'W2. TIAM CO2 price'!$A$21:$A$27,0),MATCH(F$14,'W2. TIAM CO2 price'!$C$20:$N$20,0))</f>
        <v>0</v>
      </c>
      <c r="G93" s="84">
        <f>INDEX('W2. TIAM CO2 price'!$C$21:$N$27,MATCH($B93,'W2. TIAM CO2 price'!$A$21:$A$27,0),MATCH(G$14,'W2. TIAM CO2 price'!$C$20:$N$20,0))</f>
        <v>0</v>
      </c>
      <c r="H93" s="84">
        <f>INDEX('W2. TIAM CO2 price'!$C$21:$N$27,MATCH($B93,'W2. TIAM CO2 price'!$A$21:$A$27,0),MATCH(H$14,'W2. TIAM CO2 price'!$C$20:$N$20,0))</f>
        <v>41.330878620385405</v>
      </c>
      <c r="I93" s="84">
        <f>INDEX('W2. TIAM CO2 price'!$C$21:$N$27,MATCH($B93,'W2. TIAM CO2 price'!$A$21:$A$27,0),MATCH(I$14,'W2. TIAM CO2 price'!$C$20:$N$20,0))</f>
        <v>156.45393959722333</v>
      </c>
      <c r="J93" s="84">
        <f>INDEX('W2. TIAM CO2 price'!$C$21:$N$27,MATCH($B93,'W2. TIAM CO2 price'!$A$21:$A$27,0),MATCH(J$14,'W2. TIAM CO2 price'!$C$20:$N$20,0))</f>
        <v>254.83732040787578</v>
      </c>
      <c r="K93" s="84">
        <f>INDEX('W2. TIAM CO2 price'!$C$21:$N$27,MATCH($B93,'W2. TIAM CO2 price'!$A$21:$A$27,0),MATCH(K$14,'W2. TIAM CO2 price'!$C$20:$N$20,0))</f>
        <v>415.09348077435425</v>
      </c>
      <c r="L93" s="84">
        <f>INDEX('W2. TIAM CO2 price'!$C$21:$N$27,MATCH($B93,'W2. TIAM CO2 price'!$A$21:$A$27,0),MATCH(L$14,'W2. TIAM CO2 price'!$C$20:$N$20,0))</f>
        <v>676.13387930317424</v>
      </c>
      <c r="M93" s="84">
        <f>INDEX('W2. TIAM CO2 price'!$C$21:$N$27,MATCH($B93,'W2. TIAM CO2 price'!$A$21:$A$27,0),MATCH(M$14,'W2. TIAM CO2 price'!$C$20:$N$20,0))</f>
        <v>1101.3411818386858</v>
      </c>
      <c r="N93" s="84">
        <f>INDEX('W2. TIAM CO2 price'!$C$21:$N$27,MATCH($B93,'W2. TIAM CO2 price'!$A$21:$A$27,0),MATCH(N$14,'W2. TIAM CO2 price'!$C$20:$N$20,0))</f>
        <v>1793.9590722053124</v>
      </c>
      <c r="O93" s="84">
        <f>INDEX('W2. TIAM CO2 price'!$C$21:$N$27,MATCH($B93,'W2. TIAM CO2 price'!$A$21:$A$27,0),MATCH(O$14,'W2. TIAM CO2 price'!$C$20:$N$20,0))</f>
        <v>2922.1606322334364</v>
      </c>
      <c r="P93" s="508">
        <f>INDEX('W2. TIAM CO2 price'!$C$21:$N$27,MATCH($B93,'W2. TIAM CO2 price'!$A$21:$A$27,0),MATCH(P$14,'W2. TIAM CO2 price'!$C$20:$N$20,0))</f>
        <v>4759.8820912851706</v>
      </c>
      <c r="Q93" s="501">
        <f t="array" ref="Q93">IF($B$8="Global",INDEX('R24. Carbon price convergence'!$L$18:$T$690,MATCH(CONCATENATE("Global "&amp;$E93&amp;" "&amp;$B$7&amp;" "&amp;"All "&amp;$B$9&amp;" "&amp;$B$10),'R24. Carbon price convergence'!$A$18:$A$690,0),MATCH(Q$14,'R24. Carbon price convergence'!$L$17:$T$17,0)),INDEX('R24. Carbon price convergence'!$L$18:$T$690,MATCH(CONCATENATE($D93," ",$E93," ",$B$7," ",$B$8," ",$B$9," ",$B$10),'R24. Carbon price convergence'!$A$18:$A$690,0),MATCH(Q$14,'R24. Carbon price convergence'!$L$17:$T$17,0)))</f>
        <v>0.34920618027291611</v>
      </c>
      <c r="R93" s="502">
        <f t="array" ref="R93">IF($B$8="Global",INDEX('R24. Carbon price convergence'!$L$18:$T$690,MATCH(CONCATENATE("Global "&amp;$E93&amp;" "&amp;$B$7&amp;" "&amp;"All "&amp;$B$9&amp;" "&amp;$B$10),'R24. Carbon price convergence'!$A$18:$A$690,0),MATCH(R$14,'R24. Carbon price convergence'!$L$17:$T$17,0)),INDEX('R24. Carbon price convergence'!$L$18:$T$690,MATCH(CONCATENATE($D93," ",$E93," ",$B$7," ",$B$8," ",$B$9," ",$B$10),'R24. Carbon price convergence'!$A$18:$A$690,0),MATCH(R$14,'R24. Carbon price convergence'!$L$17:$T$17,0)))</f>
        <v>0.34920618027291611</v>
      </c>
      <c r="S93" s="502">
        <f t="array" ref="S93">IF($B$8="Global",INDEX('R24. Carbon price convergence'!$L$18:$T$690,MATCH(CONCATENATE("Global "&amp;$E93&amp;" "&amp;$B$7&amp;" "&amp;"All "&amp;$B$9&amp;" "&amp;$B$10),'R24. Carbon price convergence'!$A$18:$A$690,0),MATCH(S$14,'R24. Carbon price convergence'!$L$17:$T$17,0)),INDEX('R24. Carbon price convergence'!$L$18:$T$690,MATCH(CONCATENATE($D93," ",$E93," ",$B$7," ",$B$8," ",$B$9," ",$B$10),'R24. Carbon price convergence'!$A$18:$A$690,0),MATCH(S$14,'R24. Carbon price convergence'!$L$17:$T$17,0)))</f>
        <v>0.34920618027291611</v>
      </c>
      <c r="T93" s="503">
        <f t="array" ref="T93">IF($B$8="Global",INDEX('R24. Carbon price convergence'!$L$18:$T$690,MATCH(CONCATENATE("Global "&amp;$E93&amp;" "&amp;$B$7&amp;" "&amp;"All "&amp;$B$9&amp;" "&amp;$B$10),'R24. Carbon price convergence'!$A$18:$A$690,0),MATCH(T$14,'R24. Carbon price convergence'!$L$17:$T$17,0)),INDEX('R24. Carbon price convergence'!$L$18:$T$690,MATCH(CONCATENATE($D93," ",$E93," ",$B$7," ",$B$8," ",$B$9," ",$B$10),'R24. Carbon price convergence'!$A$18:$A$690,0),MATCH(T$14,'R24. Carbon price convergence'!$L$17:$T$17,0)))</f>
        <v>0.34920618027291611</v>
      </c>
      <c r="U93" s="507">
        <f t="shared" si="6"/>
        <v>0</v>
      </c>
      <c r="V93" s="84">
        <f t="shared" si="7"/>
        <v>14.432998250348319</v>
      </c>
      <c r="W93" s="84">
        <f t="shared" si="8"/>
        <v>54.634682635395897</v>
      </c>
      <c r="X93" s="84">
        <f t="shared" si="9"/>
        <v>88.990767250619555</v>
      </c>
      <c r="Y93" s="508">
        <f t="shared" si="10"/>
        <v>144.95320887740138</v>
      </c>
    </row>
    <row r="94" spans="1:25" x14ac:dyDescent="0.3">
      <c r="A94" s="486" t="s">
        <v>78</v>
      </c>
      <c r="B94" s="39" t="s">
        <v>64</v>
      </c>
      <c r="C94" s="39" t="s">
        <v>96</v>
      </c>
      <c r="D94" s="39" t="s">
        <v>97</v>
      </c>
      <c r="E94" s="487" t="s">
        <v>84</v>
      </c>
      <c r="F94" s="507">
        <f>INDEX('W2. TIAM CO2 price'!$C$21:$N$27,MATCH($B94,'W2. TIAM CO2 price'!$A$21:$A$27,0),MATCH(F$14,'W2. TIAM CO2 price'!$C$20:$N$20,0))</f>
        <v>0</v>
      </c>
      <c r="G94" s="84">
        <f>INDEX('W2. TIAM CO2 price'!$C$21:$N$27,MATCH($B94,'W2. TIAM CO2 price'!$A$21:$A$27,0),MATCH(G$14,'W2. TIAM CO2 price'!$C$20:$N$20,0))</f>
        <v>0</v>
      </c>
      <c r="H94" s="84">
        <f>INDEX('W2. TIAM CO2 price'!$C$21:$N$27,MATCH($B94,'W2. TIAM CO2 price'!$A$21:$A$27,0),MATCH(H$14,'W2. TIAM CO2 price'!$C$20:$N$20,0))</f>
        <v>41.330878620385405</v>
      </c>
      <c r="I94" s="84">
        <f>INDEX('W2. TIAM CO2 price'!$C$21:$N$27,MATCH($B94,'W2. TIAM CO2 price'!$A$21:$A$27,0),MATCH(I$14,'W2. TIAM CO2 price'!$C$20:$N$20,0))</f>
        <v>156.45393959722333</v>
      </c>
      <c r="J94" s="84">
        <f>INDEX('W2. TIAM CO2 price'!$C$21:$N$27,MATCH($B94,'W2. TIAM CO2 price'!$A$21:$A$27,0),MATCH(J$14,'W2. TIAM CO2 price'!$C$20:$N$20,0))</f>
        <v>254.83732040787578</v>
      </c>
      <c r="K94" s="84">
        <f>INDEX('W2. TIAM CO2 price'!$C$21:$N$27,MATCH($B94,'W2. TIAM CO2 price'!$A$21:$A$27,0),MATCH(K$14,'W2. TIAM CO2 price'!$C$20:$N$20,0))</f>
        <v>415.09348077435425</v>
      </c>
      <c r="L94" s="84">
        <f>INDEX('W2. TIAM CO2 price'!$C$21:$N$27,MATCH($B94,'W2. TIAM CO2 price'!$A$21:$A$27,0),MATCH(L$14,'W2. TIAM CO2 price'!$C$20:$N$20,0))</f>
        <v>676.13387930317424</v>
      </c>
      <c r="M94" s="84">
        <f>INDEX('W2. TIAM CO2 price'!$C$21:$N$27,MATCH($B94,'W2. TIAM CO2 price'!$A$21:$A$27,0),MATCH(M$14,'W2. TIAM CO2 price'!$C$20:$N$20,0))</f>
        <v>1101.3411818386858</v>
      </c>
      <c r="N94" s="84">
        <f>INDEX('W2. TIAM CO2 price'!$C$21:$N$27,MATCH($B94,'W2. TIAM CO2 price'!$A$21:$A$27,0),MATCH(N$14,'W2. TIAM CO2 price'!$C$20:$N$20,0))</f>
        <v>1793.9590722053124</v>
      </c>
      <c r="O94" s="84">
        <f>INDEX('W2. TIAM CO2 price'!$C$21:$N$27,MATCH($B94,'W2. TIAM CO2 price'!$A$21:$A$27,0),MATCH(O$14,'W2. TIAM CO2 price'!$C$20:$N$20,0))</f>
        <v>2922.1606322334364</v>
      </c>
      <c r="P94" s="508">
        <f>INDEX('W2. TIAM CO2 price'!$C$21:$N$27,MATCH($B94,'W2. TIAM CO2 price'!$A$21:$A$27,0),MATCH(P$14,'W2. TIAM CO2 price'!$C$20:$N$20,0))</f>
        <v>4759.8820912851706</v>
      </c>
      <c r="Q94" s="501">
        <f t="array" ref="Q94">IF($B$8="Global",INDEX('R24. Carbon price convergence'!$L$18:$T$690,MATCH(CONCATENATE("Global "&amp;$E94&amp;" "&amp;$B$7&amp;" "&amp;"All "&amp;$B$9&amp;" "&amp;$B$10),'R24. Carbon price convergence'!$A$18:$A$690,0),MATCH(Q$14,'R24. Carbon price convergence'!$L$17:$T$17,0)),INDEX('R24. Carbon price convergence'!$L$18:$T$690,MATCH(CONCATENATE($D94," ",$E94," ",$B$7," ",$B$8," ",$B$9," ",$B$10),'R24. Carbon price convergence'!$A$18:$A$690,0),MATCH(Q$14,'R24. Carbon price convergence'!$L$17:$T$17,0)))</f>
        <v>0.34920618027291611</v>
      </c>
      <c r="R94" s="502">
        <f t="array" ref="R94">IF($B$8="Global",INDEX('R24. Carbon price convergence'!$L$18:$T$690,MATCH(CONCATENATE("Global "&amp;$E94&amp;" "&amp;$B$7&amp;" "&amp;"All "&amp;$B$9&amp;" "&amp;$B$10),'R24. Carbon price convergence'!$A$18:$A$690,0),MATCH(R$14,'R24. Carbon price convergence'!$L$17:$T$17,0)),INDEX('R24. Carbon price convergence'!$L$18:$T$690,MATCH(CONCATENATE($D94," ",$E94," ",$B$7," ",$B$8," ",$B$9," ",$B$10),'R24. Carbon price convergence'!$A$18:$A$690,0),MATCH(R$14,'R24. Carbon price convergence'!$L$17:$T$17,0)))</f>
        <v>0.34920618027291611</v>
      </c>
      <c r="S94" s="502">
        <f t="array" ref="S94">IF($B$8="Global",INDEX('R24. Carbon price convergence'!$L$18:$T$690,MATCH(CONCATENATE("Global "&amp;$E94&amp;" "&amp;$B$7&amp;" "&amp;"All "&amp;$B$9&amp;" "&amp;$B$10),'R24. Carbon price convergence'!$A$18:$A$690,0),MATCH(S$14,'R24. Carbon price convergence'!$L$17:$T$17,0)),INDEX('R24. Carbon price convergence'!$L$18:$T$690,MATCH(CONCATENATE($D94," ",$E94," ",$B$7," ",$B$8," ",$B$9," ",$B$10),'R24. Carbon price convergence'!$A$18:$A$690,0),MATCH(S$14,'R24. Carbon price convergence'!$L$17:$T$17,0)))</f>
        <v>0.34920618027291611</v>
      </c>
      <c r="T94" s="503">
        <f t="array" ref="T94">IF($B$8="Global",INDEX('R24. Carbon price convergence'!$L$18:$T$690,MATCH(CONCATENATE("Global "&amp;$E94&amp;" "&amp;$B$7&amp;" "&amp;"All "&amp;$B$9&amp;" "&amp;$B$10),'R24. Carbon price convergence'!$A$18:$A$690,0),MATCH(T$14,'R24. Carbon price convergence'!$L$17:$T$17,0)),INDEX('R24. Carbon price convergence'!$L$18:$T$690,MATCH(CONCATENATE($D94," ",$E94," ",$B$7," ",$B$8," ",$B$9," ",$B$10),'R24. Carbon price convergence'!$A$18:$A$690,0),MATCH(T$14,'R24. Carbon price convergence'!$L$17:$T$17,0)))</f>
        <v>0.34920618027291611</v>
      </c>
      <c r="U94" s="507">
        <f t="shared" si="6"/>
        <v>0</v>
      </c>
      <c r="V94" s="84">
        <f t="shared" si="7"/>
        <v>14.432998250348319</v>
      </c>
      <c r="W94" s="84">
        <f t="shared" si="8"/>
        <v>54.634682635395897</v>
      </c>
      <c r="X94" s="84">
        <f t="shared" si="9"/>
        <v>88.990767250619555</v>
      </c>
      <c r="Y94" s="508">
        <f t="shared" si="10"/>
        <v>144.95320887740138</v>
      </c>
    </row>
    <row r="95" spans="1:25" x14ac:dyDescent="0.3">
      <c r="A95" s="486" t="s">
        <v>78</v>
      </c>
      <c r="B95" s="39" t="s">
        <v>64</v>
      </c>
      <c r="C95" s="39" t="s">
        <v>96</v>
      </c>
      <c r="D95" s="39" t="s">
        <v>97</v>
      </c>
      <c r="E95" s="487" t="s">
        <v>87</v>
      </c>
      <c r="F95" s="507">
        <f>INDEX('W2. TIAM CO2 price'!$C$21:$N$27,MATCH($B95,'W2. TIAM CO2 price'!$A$21:$A$27,0),MATCH(F$14,'W2. TIAM CO2 price'!$C$20:$N$20,0))</f>
        <v>0</v>
      </c>
      <c r="G95" s="84">
        <f>INDEX('W2. TIAM CO2 price'!$C$21:$N$27,MATCH($B95,'W2. TIAM CO2 price'!$A$21:$A$27,0),MATCH(G$14,'W2. TIAM CO2 price'!$C$20:$N$20,0))</f>
        <v>0</v>
      </c>
      <c r="H95" s="84">
        <f>INDEX('W2. TIAM CO2 price'!$C$21:$N$27,MATCH($B95,'W2. TIAM CO2 price'!$A$21:$A$27,0),MATCH(H$14,'W2. TIAM CO2 price'!$C$20:$N$20,0))</f>
        <v>41.330878620385405</v>
      </c>
      <c r="I95" s="84">
        <f>INDEX('W2. TIAM CO2 price'!$C$21:$N$27,MATCH($B95,'W2. TIAM CO2 price'!$A$21:$A$27,0),MATCH(I$14,'W2. TIAM CO2 price'!$C$20:$N$20,0))</f>
        <v>156.45393959722333</v>
      </c>
      <c r="J95" s="84">
        <f>INDEX('W2. TIAM CO2 price'!$C$21:$N$27,MATCH($B95,'W2. TIAM CO2 price'!$A$21:$A$27,0),MATCH(J$14,'W2. TIAM CO2 price'!$C$20:$N$20,0))</f>
        <v>254.83732040787578</v>
      </c>
      <c r="K95" s="84">
        <f>INDEX('W2. TIAM CO2 price'!$C$21:$N$27,MATCH($B95,'W2. TIAM CO2 price'!$A$21:$A$27,0),MATCH(K$14,'W2. TIAM CO2 price'!$C$20:$N$20,0))</f>
        <v>415.09348077435425</v>
      </c>
      <c r="L95" s="84">
        <f>INDEX('W2. TIAM CO2 price'!$C$21:$N$27,MATCH($B95,'W2. TIAM CO2 price'!$A$21:$A$27,0),MATCH(L$14,'W2. TIAM CO2 price'!$C$20:$N$20,0))</f>
        <v>676.13387930317424</v>
      </c>
      <c r="M95" s="84">
        <f>INDEX('W2. TIAM CO2 price'!$C$21:$N$27,MATCH($B95,'W2. TIAM CO2 price'!$A$21:$A$27,0),MATCH(M$14,'W2. TIAM CO2 price'!$C$20:$N$20,0))</f>
        <v>1101.3411818386858</v>
      </c>
      <c r="N95" s="84">
        <f>INDEX('W2. TIAM CO2 price'!$C$21:$N$27,MATCH($B95,'W2. TIAM CO2 price'!$A$21:$A$27,0),MATCH(N$14,'W2. TIAM CO2 price'!$C$20:$N$20,0))</f>
        <v>1793.9590722053124</v>
      </c>
      <c r="O95" s="84">
        <f>INDEX('W2. TIAM CO2 price'!$C$21:$N$27,MATCH($B95,'W2. TIAM CO2 price'!$A$21:$A$27,0),MATCH(O$14,'W2. TIAM CO2 price'!$C$20:$N$20,0))</f>
        <v>2922.1606322334364</v>
      </c>
      <c r="P95" s="508">
        <f>INDEX('W2. TIAM CO2 price'!$C$21:$N$27,MATCH($B95,'W2. TIAM CO2 price'!$A$21:$A$27,0),MATCH(P$14,'W2. TIAM CO2 price'!$C$20:$N$20,0))</f>
        <v>4759.8820912851706</v>
      </c>
      <c r="Q95" s="501">
        <f t="array" ref="Q95">IF($B$8="Global",INDEX('R24. Carbon price convergence'!$L$18:$T$690,MATCH(CONCATENATE("Global "&amp;$E95&amp;" "&amp;$B$7&amp;" "&amp;"All "&amp;$B$9&amp;" "&amp;$B$10),'R24. Carbon price convergence'!$A$18:$A$690,0),MATCH(Q$14,'R24. Carbon price convergence'!$L$17:$T$17,0)),INDEX('R24. Carbon price convergence'!$L$18:$T$690,MATCH(CONCATENATE($D95," ",$E95," ",$B$7," ",$B$8," ",$B$9," ",$B$10),'R24. Carbon price convergence'!$A$18:$A$690,0),MATCH(Q$14,'R24. Carbon price convergence'!$L$17:$T$17,0)))</f>
        <v>0.34920618027291611</v>
      </c>
      <c r="R95" s="502">
        <f t="array" ref="R95">IF($B$8="Global",INDEX('R24. Carbon price convergence'!$L$18:$T$690,MATCH(CONCATENATE("Global "&amp;$E95&amp;" "&amp;$B$7&amp;" "&amp;"All "&amp;$B$9&amp;" "&amp;$B$10),'R24. Carbon price convergence'!$A$18:$A$690,0),MATCH(R$14,'R24. Carbon price convergence'!$L$17:$T$17,0)),INDEX('R24. Carbon price convergence'!$L$18:$T$690,MATCH(CONCATENATE($D95," ",$E95," ",$B$7," ",$B$8," ",$B$9," ",$B$10),'R24. Carbon price convergence'!$A$18:$A$690,0),MATCH(R$14,'R24. Carbon price convergence'!$L$17:$T$17,0)))</f>
        <v>0.34920618027291611</v>
      </c>
      <c r="S95" s="502">
        <f t="array" ref="S95">IF($B$8="Global",INDEX('R24. Carbon price convergence'!$L$18:$T$690,MATCH(CONCATENATE("Global "&amp;$E95&amp;" "&amp;$B$7&amp;" "&amp;"All "&amp;$B$9&amp;" "&amp;$B$10),'R24. Carbon price convergence'!$A$18:$A$690,0),MATCH(S$14,'R24. Carbon price convergence'!$L$17:$T$17,0)),INDEX('R24. Carbon price convergence'!$L$18:$T$690,MATCH(CONCATENATE($D95," ",$E95," ",$B$7," ",$B$8," ",$B$9," ",$B$10),'R24. Carbon price convergence'!$A$18:$A$690,0),MATCH(S$14,'R24. Carbon price convergence'!$L$17:$T$17,0)))</f>
        <v>0.34920618027291611</v>
      </c>
      <c r="T95" s="503">
        <f t="array" ref="T95">IF($B$8="Global",INDEX('R24. Carbon price convergence'!$L$18:$T$690,MATCH(CONCATENATE("Global "&amp;$E95&amp;" "&amp;$B$7&amp;" "&amp;"All "&amp;$B$9&amp;" "&amp;$B$10),'R24. Carbon price convergence'!$A$18:$A$690,0),MATCH(T$14,'R24. Carbon price convergence'!$L$17:$T$17,0)),INDEX('R24. Carbon price convergence'!$L$18:$T$690,MATCH(CONCATENATE($D95," ",$E95," ",$B$7," ",$B$8," ",$B$9," ",$B$10),'R24. Carbon price convergence'!$A$18:$A$690,0),MATCH(T$14,'R24. Carbon price convergence'!$L$17:$T$17,0)))</f>
        <v>0.34920618027291611</v>
      </c>
      <c r="U95" s="507">
        <f t="shared" si="6"/>
        <v>0</v>
      </c>
      <c r="V95" s="84">
        <f t="shared" si="7"/>
        <v>14.432998250348319</v>
      </c>
      <c r="W95" s="84">
        <f t="shared" si="8"/>
        <v>54.634682635395897</v>
      </c>
      <c r="X95" s="84">
        <f t="shared" si="9"/>
        <v>88.990767250619555</v>
      </c>
      <c r="Y95" s="508">
        <f t="shared" si="10"/>
        <v>144.95320887740138</v>
      </c>
    </row>
    <row r="96" spans="1:25" x14ac:dyDescent="0.3">
      <c r="A96" s="486" t="s">
        <v>78</v>
      </c>
      <c r="B96" s="39" t="s">
        <v>64</v>
      </c>
      <c r="C96" s="39" t="s">
        <v>96</v>
      </c>
      <c r="D96" s="39" t="s">
        <v>97</v>
      </c>
      <c r="E96" s="487" t="s">
        <v>90</v>
      </c>
      <c r="F96" s="507">
        <f>INDEX('W2. TIAM CO2 price'!$C$21:$N$27,MATCH($B96,'W2. TIAM CO2 price'!$A$21:$A$27,0),MATCH(F$14,'W2. TIAM CO2 price'!$C$20:$N$20,0))</f>
        <v>0</v>
      </c>
      <c r="G96" s="84">
        <f>INDEX('W2. TIAM CO2 price'!$C$21:$N$27,MATCH($B96,'W2. TIAM CO2 price'!$A$21:$A$27,0),MATCH(G$14,'W2. TIAM CO2 price'!$C$20:$N$20,0))</f>
        <v>0</v>
      </c>
      <c r="H96" s="84">
        <f>INDEX('W2. TIAM CO2 price'!$C$21:$N$27,MATCH($B96,'W2. TIAM CO2 price'!$A$21:$A$27,0),MATCH(H$14,'W2. TIAM CO2 price'!$C$20:$N$20,0))</f>
        <v>41.330878620385405</v>
      </c>
      <c r="I96" s="84">
        <f>INDEX('W2. TIAM CO2 price'!$C$21:$N$27,MATCH($B96,'W2. TIAM CO2 price'!$A$21:$A$27,0),MATCH(I$14,'W2. TIAM CO2 price'!$C$20:$N$20,0))</f>
        <v>156.45393959722333</v>
      </c>
      <c r="J96" s="84">
        <f>INDEX('W2. TIAM CO2 price'!$C$21:$N$27,MATCH($B96,'W2. TIAM CO2 price'!$A$21:$A$27,0),MATCH(J$14,'W2. TIAM CO2 price'!$C$20:$N$20,0))</f>
        <v>254.83732040787578</v>
      </c>
      <c r="K96" s="84">
        <f>INDEX('W2. TIAM CO2 price'!$C$21:$N$27,MATCH($B96,'W2. TIAM CO2 price'!$A$21:$A$27,0),MATCH(K$14,'W2. TIAM CO2 price'!$C$20:$N$20,0))</f>
        <v>415.09348077435425</v>
      </c>
      <c r="L96" s="84">
        <f>INDEX('W2. TIAM CO2 price'!$C$21:$N$27,MATCH($B96,'W2. TIAM CO2 price'!$A$21:$A$27,0),MATCH(L$14,'W2. TIAM CO2 price'!$C$20:$N$20,0))</f>
        <v>676.13387930317424</v>
      </c>
      <c r="M96" s="84">
        <f>INDEX('W2. TIAM CO2 price'!$C$21:$N$27,MATCH($B96,'W2. TIAM CO2 price'!$A$21:$A$27,0),MATCH(M$14,'W2. TIAM CO2 price'!$C$20:$N$20,0))</f>
        <v>1101.3411818386858</v>
      </c>
      <c r="N96" s="84">
        <f>INDEX('W2. TIAM CO2 price'!$C$21:$N$27,MATCH($B96,'W2. TIAM CO2 price'!$A$21:$A$27,0),MATCH(N$14,'W2. TIAM CO2 price'!$C$20:$N$20,0))</f>
        <v>1793.9590722053124</v>
      </c>
      <c r="O96" s="84">
        <f>INDEX('W2. TIAM CO2 price'!$C$21:$N$27,MATCH($B96,'W2. TIAM CO2 price'!$A$21:$A$27,0),MATCH(O$14,'W2. TIAM CO2 price'!$C$20:$N$20,0))</f>
        <v>2922.1606322334364</v>
      </c>
      <c r="P96" s="508">
        <f>INDEX('W2. TIAM CO2 price'!$C$21:$N$27,MATCH($B96,'W2. TIAM CO2 price'!$A$21:$A$27,0),MATCH(P$14,'W2. TIAM CO2 price'!$C$20:$N$20,0))</f>
        <v>4759.8820912851706</v>
      </c>
      <c r="Q96" s="501">
        <f t="array" ref="Q96">IF($B$8="Global",INDEX('R24. Carbon price convergence'!$L$18:$T$690,MATCH(CONCATENATE("Global "&amp;$E96&amp;" "&amp;$B$7&amp;" "&amp;"All "&amp;$B$9&amp;" "&amp;$B$10),'R24. Carbon price convergence'!$A$18:$A$690,0),MATCH(Q$14,'R24. Carbon price convergence'!$L$17:$T$17,0)),INDEX('R24. Carbon price convergence'!$L$18:$T$690,MATCH(CONCATENATE($D96," ",$E96," ",$B$7," ",$B$8," ",$B$9," ",$B$10),'R24. Carbon price convergence'!$A$18:$A$690,0),MATCH(Q$14,'R24. Carbon price convergence'!$L$17:$T$17,0)))</f>
        <v>0.34920618027291611</v>
      </c>
      <c r="R96" s="502">
        <f t="array" ref="R96">IF($B$8="Global",INDEX('R24. Carbon price convergence'!$L$18:$T$690,MATCH(CONCATENATE("Global "&amp;$E96&amp;" "&amp;$B$7&amp;" "&amp;"All "&amp;$B$9&amp;" "&amp;$B$10),'R24. Carbon price convergence'!$A$18:$A$690,0),MATCH(R$14,'R24. Carbon price convergence'!$L$17:$T$17,0)),INDEX('R24. Carbon price convergence'!$L$18:$T$690,MATCH(CONCATENATE($D96," ",$E96," ",$B$7," ",$B$8," ",$B$9," ",$B$10),'R24. Carbon price convergence'!$A$18:$A$690,0),MATCH(R$14,'R24. Carbon price convergence'!$L$17:$T$17,0)))</f>
        <v>0.34920618027291611</v>
      </c>
      <c r="S96" s="502">
        <f t="array" ref="S96">IF($B$8="Global",INDEX('R24. Carbon price convergence'!$L$18:$T$690,MATCH(CONCATENATE("Global "&amp;$E96&amp;" "&amp;$B$7&amp;" "&amp;"All "&amp;$B$9&amp;" "&amp;$B$10),'R24. Carbon price convergence'!$A$18:$A$690,0),MATCH(S$14,'R24. Carbon price convergence'!$L$17:$T$17,0)),INDEX('R24. Carbon price convergence'!$L$18:$T$690,MATCH(CONCATENATE($D96," ",$E96," ",$B$7," ",$B$8," ",$B$9," ",$B$10),'R24. Carbon price convergence'!$A$18:$A$690,0),MATCH(S$14,'R24. Carbon price convergence'!$L$17:$T$17,0)))</f>
        <v>0.34920618027291611</v>
      </c>
      <c r="T96" s="503">
        <f t="array" ref="T96">IF($B$8="Global",INDEX('R24. Carbon price convergence'!$L$18:$T$690,MATCH(CONCATENATE("Global "&amp;$E96&amp;" "&amp;$B$7&amp;" "&amp;"All "&amp;$B$9&amp;" "&amp;$B$10),'R24. Carbon price convergence'!$A$18:$A$690,0),MATCH(T$14,'R24. Carbon price convergence'!$L$17:$T$17,0)),INDEX('R24. Carbon price convergence'!$L$18:$T$690,MATCH(CONCATENATE($D96," ",$E96," ",$B$7," ",$B$8," ",$B$9," ",$B$10),'R24. Carbon price convergence'!$A$18:$A$690,0),MATCH(T$14,'R24. Carbon price convergence'!$L$17:$T$17,0)))</f>
        <v>0.34920618027291611</v>
      </c>
      <c r="U96" s="507">
        <f t="shared" si="6"/>
        <v>0</v>
      </c>
      <c r="V96" s="84">
        <f t="shared" si="7"/>
        <v>14.432998250348319</v>
      </c>
      <c r="W96" s="84">
        <f t="shared" si="8"/>
        <v>54.634682635395897</v>
      </c>
      <c r="X96" s="84">
        <f t="shared" si="9"/>
        <v>88.990767250619555</v>
      </c>
      <c r="Y96" s="508">
        <f t="shared" si="10"/>
        <v>144.95320887740138</v>
      </c>
    </row>
    <row r="97" spans="1:25" x14ac:dyDescent="0.3">
      <c r="A97" s="486" t="s">
        <v>78</v>
      </c>
      <c r="B97" s="39" t="s">
        <v>64</v>
      </c>
      <c r="C97" s="39" t="s">
        <v>96</v>
      </c>
      <c r="D97" s="39" t="s">
        <v>97</v>
      </c>
      <c r="E97" s="487" t="s">
        <v>93</v>
      </c>
      <c r="F97" s="507">
        <f>INDEX('W2. TIAM CO2 price'!$C$21:$N$27,MATCH($B97,'W2. TIAM CO2 price'!$A$21:$A$27,0),MATCH(F$14,'W2. TIAM CO2 price'!$C$20:$N$20,0))</f>
        <v>0</v>
      </c>
      <c r="G97" s="84">
        <f>INDEX('W2. TIAM CO2 price'!$C$21:$N$27,MATCH($B97,'W2. TIAM CO2 price'!$A$21:$A$27,0),MATCH(G$14,'W2. TIAM CO2 price'!$C$20:$N$20,0))</f>
        <v>0</v>
      </c>
      <c r="H97" s="84">
        <f>INDEX('W2. TIAM CO2 price'!$C$21:$N$27,MATCH($B97,'W2. TIAM CO2 price'!$A$21:$A$27,0),MATCH(H$14,'W2. TIAM CO2 price'!$C$20:$N$20,0))</f>
        <v>41.330878620385405</v>
      </c>
      <c r="I97" s="84">
        <f>INDEX('W2. TIAM CO2 price'!$C$21:$N$27,MATCH($B97,'W2. TIAM CO2 price'!$A$21:$A$27,0),MATCH(I$14,'W2. TIAM CO2 price'!$C$20:$N$20,0))</f>
        <v>156.45393959722333</v>
      </c>
      <c r="J97" s="84">
        <f>INDEX('W2. TIAM CO2 price'!$C$21:$N$27,MATCH($B97,'W2. TIAM CO2 price'!$A$21:$A$27,0),MATCH(J$14,'W2. TIAM CO2 price'!$C$20:$N$20,0))</f>
        <v>254.83732040787578</v>
      </c>
      <c r="K97" s="84">
        <f>INDEX('W2. TIAM CO2 price'!$C$21:$N$27,MATCH($B97,'W2. TIAM CO2 price'!$A$21:$A$27,0),MATCH(K$14,'W2. TIAM CO2 price'!$C$20:$N$20,0))</f>
        <v>415.09348077435425</v>
      </c>
      <c r="L97" s="84">
        <f>INDEX('W2. TIAM CO2 price'!$C$21:$N$27,MATCH($B97,'W2. TIAM CO2 price'!$A$21:$A$27,0),MATCH(L$14,'W2. TIAM CO2 price'!$C$20:$N$20,0))</f>
        <v>676.13387930317424</v>
      </c>
      <c r="M97" s="84">
        <f>INDEX('W2. TIAM CO2 price'!$C$21:$N$27,MATCH($B97,'W2. TIAM CO2 price'!$A$21:$A$27,0),MATCH(M$14,'W2. TIAM CO2 price'!$C$20:$N$20,0))</f>
        <v>1101.3411818386858</v>
      </c>
      <c r="N97" s="84">
        <f>INDEX('W2. TIAM CO2 price'!$C$21:$N$27,MATCH($B97,'W2. TIAM CO2 price'!$A$21:$A$27,0),MATCH(N$14,'W2. TIAM CO2 price'!$C$20:$N$20,0))</f>
        <v>1793.9590722053124</v>
      </c>
      <c r="O97" s="84">
        <f>INDEX('W2. TIAM CO2 price'!$C$21:$N$27,MATCH($B97,'W2. TIAM CO2 price'!$A$21:$A$27,0),MATCH(O$14,'W2. TIAM CO2 price'!$C$20:$N$20,0))</f>
        <v>2922.1606322334364</v>
      </c>
      <c r="P97" s="508">
        <f>INDEX('W2. TIAM CO2 price'!$C$21:$N$27,MATCH($B97,'W2. TIAM CO2 price'!$A$21:$A$27,0),MATCH(P$14,'W2. TIAM CO2 price'!$C$20:$N$20,0))</f>
        <v>4759.8820912851706</v>
      </c>
      <c r="Q97" s="501">
        <f t="array" ref="Q97">IF($B$8="Global",INDEX('R24. Carbon price convergence'!$L$18:$T$690,MATCH(CONCATENATE("Global "&amp;$E97&amp;" "&amp;$B$7&amp;" "&amp;"All "&amp;$B$9&amp;" "&amp;$B$10),'R24. Carbon price convergence'!$A$18:$A$690,0),MATCH(Q$14,'R24. Carbon price convergence'!$L$17:$T$17,0)),INDEX('R24. Carbon price convergence'!$L$18:$T$690,MATCH(CONCATENATE($D97," ",$E97," ",$B$7," ",$B$8," ",$B$9," ",$B$10),'R24. Carbon price convergence'!$A$18:$A$690,0),MATCH(Q$14,'R24. Carbon price convergence'!$L$17:$T$17,0)))</f>
        <v>0.34920618027291611</v>
      </c>
      <c r="R97" s="502">
        <f t="array" ref="R97">IF($B$8="Global",INDEX('R24. Carbon price convergence'!$L$18:$T$690,MATCH(CONCATENATE("Global "&amp;$E97&amp;" "&amp;$B$7&amp;" "&amp;"All "&amp;$B$9&amp;" "&amp;$B$10),'R24. Carbon price convergence'!$A$18:$A$690,0),MATCH(R$14,'R24. Carbon price convergence'!$L$17:$T$17,0)),INDEX('R24. Carbon price convergence'!$L$18:$T$690,MATCH(CONCATENATE($D97," ",$E97," ",$B$7," ",$B$8," ",$B$9," ",$B$10),'R24. Carbon price convergence'!$A$18:$A$690,0),MATCH(R$14,'R24. Carbon price convergence'!$L$17:$T$17,0)))</f>
        <v>0.34920618027291611</v>
      </c>
      <c r="S97" s="502">
        <f t="array" ref="S97">IF($B$8="Global",INDEX('R24. Carbon price convergence'!$L$18:$T$690,MATCH(CONCATENATE("Global "&amp;$E97&amp;" "&amp;$B$7&amp;" "&amp;"All "&amp;$B$9&amp;" "&amp;$B$10),'R24. Carbon price convergence'!$A$18:$A$690,0),MATCH(S$14,'R24. Carbon price convergence'!$L$17:$T$17,0)),INDEX('R24. Carbon price convergence'!$L$18:$T$690,MATCH(CONCATENATE($D97," ",$E97," ",$B$7," ",$B$8," ",$B$9," ",$B$10),'R24. Carbon price convergence'!$A$18:$A$690,0),MATCH(S$14,'R24. Carbon price convergence'!$L$17:$T$17,0)))</f>
        <v>0.34920618027291611</v>
      </c>
      <c r="T97" s="503">
        <f t="array" ref="T97">IF($B$8="Global",INDEX('R24. Carbon price convergence'!$L$18:$T$690,MATCH(CONCATENATE("Global "&amp;$E97&amp;" "&amp;$B$7&amp;" "&amp;"All "&amp;$B$9&amp;" "&amp;$B$10),'R24. Carbon price convergence'!$A$18:$A$690,0),MATCH(T$14,'R24. Carbon price convergence'!$L$17:$T$17,0)),INDEX('R24. Carbon price convergence'!$L$18:$T$690,MATCH(CONCATENATE($D97," ",$E97," ",$B$7," ",$B$8," ",$B$9," ",$B$10),'R24. Carbon price convergence'!$A$18:$A$690,0),MATCH(T$14,'R24. Carbon price convergence'!$L$17:$T$17,0)))</f>
        <v>0.34920618027291611</v>
      </c>
      <c r="U97" s="507">
        <f t="shared" si="6"/>
        <v>0</v>
      </c>
      <c r="V97" s="84">
        <f t="shared" si="7"/>
        <v>14.432998250348319</v>
      </c>
      <c r="W97" s="84">
        <f t="shared" si="8"/>
        <v>54.634682635395897</v>
      </c>
      <c r="X97" s="84">
        <f t="shared" si="9"/>
        <v>88.990767250619555</v>
      </c>
      <c r="Y97" s="508">
        <f t="shared" si="10"/>
        <v>144.95320887740138</v>
      </c>
    </row>
    <row r="98" spans="1:25" x14ac:dyDescent="0.3">
      <c r="A98" s="486" t="s">
        <v>78</v>
      </c>
      <c r="B98" s="39" t="s">
        <v>64</v>
      </c>
      <c r="C98" s="39" t="s">
        <v>96</v>
      </c>
      <c r="D98" s="39" t="s">
        <v>97</v>
      </c>
      <c r="E98" s="487" t="s">
        <v>95</v>
      </c>
      <c r="F98" s="507">
        <f>INDEX('W2. TIAM CO2 price'!$C$21:$N$27,MATCH($B98,'W2. TIAM CO2 price'!$A$21:$A$27,0),MATCH(F$14,'W2. TIAM CO2 price'!$C$20:$N$20,0))</f>
        <v>0</v>
      </c>
      <c r="G98" s="84">
        <f>INDEX('W2. TIAM CO2 price'!$C$21:$N$27,MATCH($B98,'W2. TIAM CO2 price'!$A$21:$A$27,0),MATCH(G$14,'W2. TIAM CO2 price'!$C$20:$N$20,0))</f>
        <v>0</v>
      </c>
      <c r="H98" s="84">
        <f>INDEX('W2. TIAM CO2 price'!$C$21:$N$27,MATCH($B98,'W2. TIAM CO2 price'!$A$21:$A$27,0),MATCH(H$14,'W2. TIAM CO2 price'!$C$20:$N$20,0))</f>
        <v>41.330878620385405</v>
      </c>
      <c r="I98" s="84">
        <f>INDEX('W2. TIAM CO2 price'!$C$21:$N$27,MATCH($B98,'W2. TIAM CO2 price'!$A$21:$A$27,0),MATCH(I$14,'W2. TIAM CO2 price'!$C$20:$N$20,0))</f>
        <v>156.45393959722333</v>
      </c>
      <c r="J98" s="84">
        <f>INDEX('W2. TIAM CO2 price'!$C$21:$N$27,MATCH($B98,'W2. TIAM CO2 price'!$A$21:$A$27,0),MATCH(J$14,'W2. TIAM CO2 price'!$C$20:$N$20,0))</f>
        <v>254.83732040787578</v>
      </c>
      <c r="K98" s="84">
        <f>INDEX('W2. TIAM CO2 price'!$C$21:$N$27,MATCH($B98,'W2. TIAM CO2 price'!$A$21:$A$27,0),MATCH(K$14,'W2. TIAM CO2 price'!$C$20:$N$20,0))</f>
        <v>415.09348077435425</v>
      </c>
      <c r="L98" s="84">
        <f>INDEX('W2. TIAM CO2 price'!$C$21:$N$27,MATCH($B98,'W2. TIAM CO2 price'!$A$21:$A$27,0),MATCH(L$14,'W2. TIAM CO2 price'!$C$20:$N$20,0))</f>
        <v>676.13387930317424</v>
      </c>
      <c r="M98" s="84">
        <f>INDEX('W2. TIAM CO2 price'!$C$21:$N$27,MATCH($B98,'W2. TIAM CO2 price'!$A$21:$A$27,0),MATCH(M$14,'W2. TIAM CO2 price'!$C$20:$N$20,0))</f>
        <v>1101.3411818386858</v>
      </c>
      <c r="N98" s="84">
        <f>INDEX('W2. TIAM CO2 price'!$C$21:$N$27,MATCH($B98,'W2. TIAM CO2 price'!$A$21:$A$27,0),MATCH(N$14,'W2. TIAM CO2 price'!$C$20:$N$20,0))</f>
        <v>1793.9590722053124</v>
      </c>
      <c r="O98" s="84">
        <f>INDEX('W2. TIAM CO2 price'!$C$21:$N$27,MATCH($B98,'W2. TIAM CO2 price'!$A$21:$A$27,0),MATCH(O$14,'W2. TIAM CO2 price'!$C$20:$N$20,0))</f>
        <v>2922.1606322334364</v>
      </c>
      <c r="P98" s="508">
        <f>INDEX('W2. TIAM CO2 price'!$C$21:$N$27,MATCH($B98,'W2. TIAM CO2 price'!$A$21:$A$27,0),MATCH(P$14,'W2. TIAM CO2 price'!$C$20:$N$20,0))</f>
        <v>4759.8820912851706</v>
      </c>
      <c r="Q98" s="501">
        <f t="array" ref="Q98">IF($B$8="Global",INDEX('R24. Carbon price convergence'!$L$18:$T$690,MATCH(CONCATENATE("Global "&amp;$E98&amp;" "&amp;$B$7&amp;" "&amp;"All "&amp;$B$9&amp;" "&amp;$B$10),'R24. Carbon price convergence'!$A$18:$A$690,0),MATCH(Q$14,'R24. Carbon price convergence'!$L$17:$T$17,0)),INDEX('R24. Carbon price convergence'!$L$18:$T$690,MATCH(CONCATENATE($D98," ",$E98," ",$B$7," ",$B$8," ",$B$9," ",$B$10),'R24. Carbon price convergence'!$A$18:$A$690,0),MATCH(Q$14,'R24. Carbon price convergence'!$L$17:$T$17,0)))</f>
        <v>3.9642143336660212</v>
      </c>
      <c r="R98" s="502">
        <f t="array" ref="R98">IF($B$8="Global",INDEX('R24. Carbon price convergence'!$L$18:$T$690,MATCH(CONCATENATE("Global "&amp;$E98&amp;" "&amp;$B$7&amp;" "&amp;"All "&amp;$B$9&amp;" "&amp;$B$10),'R24. Carbon price convergence'!$A$18:$A$690,0),MATCH(R$14,'R24. Carbon price convergence'!$L$17:$T$17,0)),INDEX('R24. Carbon price convergence'!$L$18:$T$690,MATCH(CONCATENATE($D98," ",$E98," ",$B$7," ",$B$8," ",$B$9," ",$B$10),'R24. Carbon price convergence'!$A$18:$A$690,0),MATCH(R$14,'R24. Carbon price convergence'!$L$17:$T$17,0)))</f>
        <v>3.9642143336660212</v>
      </c>
      <c r="S98" s="502">
        <f t="array" ref="S98">IF($B$8="Global",INDEX('R24. Carbon price convergence'!$L$18:$T$690,MATCH(CONCATENATE("Global "&amp;$E98&amp;" "&amp;$B$7&amp;" "&amp;"All "&amp;$B$9&amp;" "&amp;$B$10),'R24. Carbon price convergence'!$A$18:$A$690,0),MATCH(S$14,'R24. Carbon price convergence'!$L$17:$T$17,0)),INDEX('R24. Carbon price convergence'!$L$18:$T$690,MATCH(CONCATENATE($D98," ",$E98," ",$B$7," ",$B$8," ",$B$9," ",$B$10),'R24. Carbon price convergence'!$A$18:$A$690,0),MATCH(S$14,'R24. Carbon price convergence'!$L$17:$T$17,0)))</f>
        <v>3.9642143336660212</v>
      </c>
      <c r="T98" s="503">
        <f t="array" ref="T98">IF($B$8="Global",INDEX('R24. Carbon price convergence'!$L$18:$T$690,MATCH(CONCATENATE("Global "&amp;$E98&amp;" "&amp;$B$7&amp;" "&amp;"All "&amp;$B$9&amp;" "&amp;$B$10),'R24. Carbon price convergence'!$A$18:$A$690,0),MATCH(T$14,'R24. Carbon price convergence'!$L$17:$T$17,0)),INDEX('R24. Carbon price convergence'!$L$18:$T$690,MATCH(CONCATENATE($D98," ",$E98," ",$B$7," ",$B$8," ",$B$9," ",$B$10),'R24. Carbon price convergence'!$A$18:$A$690,0),MATCH(T$14,'R24. Carbon price convergence'!$L$17:$T$17,0)))</f>
        <v>3.9642143336660212</v>
      </c>
      <c r="U98" s="507">
        <f t="shared" ref="U98:U173" si="25">G98</f>
        <v>0</v>
      </c>
      <c r="V98" s="84">
        <f t="shared" ref="V98:V173" si="26">H98*Q98</f>
        <v>163.84446144994234</v>
      </c>
      <c r="W98" s="84">
        <f t="shared" si="8"/>
        <v>620.21694990983053</v>
      </c>
      <c r="X98" s="84">
        <f t="shared" si="9"/>
        <v>1010.2297583139416</v>
      </c>
      <c r="Y98" s="508">
        <f t="shared" si="10"/>
        <v>1645.519526297016</v>
      </c>
    </row>
    <row r="99" spans="1:25" x14ac:dyDescent="0.3">
      <c r="A99" s="486" t="s">
        <v>78</v>
      </c>
      <c r="B99" s="39" t="s">
        <v>64</v>
      </c>
      <c r="C99" s="39" t="s">
        <v>96</v>
      </c>
      <c r="D99" s="39" t="s">
        <v>98</v>
      </c>
      <c r="E99" s="487" t="s">
        <v>81</v>
      </c>
      <c r="F99" s="507">
        <f>INDEX('W2. TIAM CO2 price'!$C$21:$N$27,MATCH($B99,'W2. TIAM CO2 price'!$A$21:$A$27,0),MATCH(F$14,'W2. TIAM CO2 price'!$C$20:$N$20,0))</f>
        <v>0</v>
      </c>
      <c r="G99" s="84">
        <f>INDEX('W2. TIAM CO2 price'!$C$21:$N$27,MATCH($B99,'W2. TIAM CO2 price'!$A$21:$A$27,0),MATCH(G$14,'W2. TIAM CO2 price'!$C$20:$N$20,0))</f>
        <v>0</v>
      </c>
      <c r="H99" s="84">
        <f>INDEX('W2. TIAM CO2 price'!$C$21:$N$27,MATCH($B99,'W2. TIAM CO2 price'!$A$21:$A$27,0),MATCH(H$14,'W2. TIAM CO2 price'!$C$20:$N$20,0))</f>
        <v>41.330878620385405</v>
      </c>
      <c r="I99" s="84">
        <f>INDEX('W2. TIAM CO2 price'!$C$21:$N$27,MATCH($B99,'W2. TIAM CO2 price'!$A$21:$A$27,0),MATCH(I$14,'W2. TIAM CO2 price'!$C$20:$N$20,0))</f>
        <v>156.45393959722333</v>
      </c>
      <c r="J99" s="84">
        <f>INDEX('W2. TIAM CO2 price'!$C$21:$N$27,MATCH($B99,'W2. TIAM CO2 price'!$A$21:$A$27,0),MATCH(J$14,'W2. TIAM CO2 price'!$C$20:$N$20,0))</f>
        <v>254.83732040787578</v>
      </c>
      <c r="K99" s="84">
        <f>INDEX('W2. TIAM CO2 price'!$C$21:$N$27,MATCH($B99,'W2. TIAM CO2 price'!$A$21:$A$27,0),MATCH(K$14,'W2. TIAM CO2 price'!$C$20:$N$20,0))</f>
        <v>415.09348077435425</v>
      </c>
      <c r="L99" s="84">
        <f>INDEX('W2. TIAM CO2 price'!$C$21:$N$27,MATCH($B99,'W2. TIAM CO2 price'!$A$21:$A$27,0),MATCH(L$14,'W2. TIAM CO2 price'!$C$20:$N$20,0))</f>
        <v>676.13387930317424</v>
      </c>
      <c r="M99" s="84">
        <f>INDEX('W2. TIAM CO2 price'!$C$21:$N$27,MATCH($B99,'W2. TIAM CO2 price'!$A$21:$A$27,0),MATCH(M$14,'W2. TIAM CO2 price'!$C$20:$N$20,0))</f>
        <v>1101.3411818386858</v>
      </c>
      <c r="N99" s="84">
        <f>INDEX('W2. TIAM CO2 price'!$C$21:$N$27,MATCH($B99,'W2. TIAM CO2 price'!$A$21:$A$27,0),MATCH(N$14,'W2. TIAM CO2 price'!$C$20:$N$20,0))</f>
        <v>1793.9590722053124</v>
      </c>
      <c r="O99" s="84">
        <f>INDEX('W2. TIAM CO2 price'!$C$21:$N$27,MATCH($B99,'W2. TIAM CO2 price'!$A$21:$A$27,0),MATCH(O$14,'W2. TIAM CO2 price'!$C$20:$N$20,0))</f>
        <v>2922.1606322334364</v>
      </c>
      <c r="P99" s="508">
        <f>INDEX('W2. TIAM CO2 price'!$C$21:$N$27,MATCH($B99,'W2. TIAM CO2 price'!$A$21:$A$27,0),MATCH(P$14,'W2. TIAM CO2 price'!$C$20:$N$20,0))</f>
        <v>4759.8820912851706</v>
      </c>
      <c r="Q99" s="501">
        <f t="array" ref="Q99">IF($B$8="Global",INDEX('R24. Carbon price convergence'!$L$18:$T$690,MATCH(CONCATENATE("Global "&amp;$E99&amp;" "&amp;$B$7&amp;" "&amp;"All "&amp;$B$9&amp;" "&amp;$B$10),'R24. Carbon price convergence'!$A$18:$A$690,0),MATCH(Q$14,'R24. Carbon price convergence'!$L$17:$T$17,0)),INDEX('R24. Carbon price convergence'!$L$18:$T$690,MATCH(CONCATENATE($D99," ",$E99," ",$B$7," ",$B$8," ",$B$9," ",$B$10),'R24. Carbon price convergence'!$A$18:$A$690,0),MATCH(Q$14,'R24. Carbon price convergence'!$L$17:$T$17,0)))</f>
        <v>0.34920618027291611</v>
      </c>
      <c r="R99" s="502">
        <f t="array" ref="R99">IF($B$8="Global",INDEX('R24. Carbon price convergence'!$L$18:$T$690,MATCH(CONCATENATE("Global "&amp;$E99&amp;" "&amp;$B$7&amp;" "&amp;"All "&amp;$B$9&amp;" "&amp;$B$10),'R24. Carbon price convergence'!$A$18:$A$690,0),MATCH(R$14,'R24. Carbon price convergence'!$L$17:$T$17,0)),INDEX('R24. Carbon price convergence'!$L$18:$T$690,MATCH(CONCATENATE($D99," ",$E99," ",$B$7," ",$B$8," ",$B$9," ",$B$10),'R24. Carbon price convergence'!$A$18:$A$690,0),MATCH(R$14,'R24. Carbon price convergence'!$L$17:$T$17,0)))</f>
        <v>0.34920618027291611</v>
      </c>
      <c r="S99" s="502">
        <f t="array" ref="S99">IF($B$8="Global",INDEX('R24. Carbon price convergence'!$L$18:$T$690,MATCH(CONCATENATE("Global "&amp;$E99&amp;" "&amp;$B$7&amp;" "&amp;"All "&amp;$B$9&amp;" "&amp;$B$10),'R24. Carbon price convergence'!$A$18:$A$690,0),MATCH(S$14,'R24. Carbon price convergence'!$L$17:$T$17,0)),INDEX('R24. Carbon price convergence'!$L$18:$T$690,MATCH(CONCATENATE($D99," ",$E99," ",$B$7," ",$B$8," ",$B$9," ",$B$10),'R24. Carbon price convergence'!$A$18:$A$690,0),MATCH(S$14,'R24. Carbon price convergence'!$L$17:$T$17,0)))</f>
        <v>0.34920618027291611</v>
      </c>
      <c r="T99" s="503">
        <f t="array" ref="T99">IF($B$8="Global",INDEX('R24. Carbon price convergence'!$L$18:$T$690,MATCH(CONCATENATE("Global "&amp;$E99&amp;" "&amp;$B$7&amp;" "&amp;"All "&amp;$B$9&amp;" "&amp;$B$10),'R24. Carbon price convergence'!$A$18:$A$690,0),MATCH(T$14,'R24. Carbon price convergence'!$L$17:$T$17,0)),INDEX('R24. Carbon price convergence'!$L$18:$T$690,MATCH(CONCATENATE($D99," ",$E99," ",$B$7," ",$B$8," ",$B$9," ",$B$10),'R24. Carbon price convergence'!$A$18:$A$690,0),MATCH(T$14,'R24. Carbon price convergence'!$L$17:$T$17,0)))</f>
        <v>0.34920618027291611</v>
      </c>
      <c r="U99" s="507">
        <f t="shared" si="25"/>
        <v>0</v>
      </c>
      <c r="V99" s="84">
        <f t="shared" si="26"/>
        <v>14.432998250348319</v>
      </c>
      <c r="W99" s="84">
        <f t="shared" si="8"/>
        <v>54.634682635395897</v>
      </c>
      <c r="X99" s="84">
        <f t="shared" si="9"/>
        <v>88.990767250619555</v>
      </c>
      <c r="Y99" s="508">
        <f t="shared" si="10"/>
        <v>144.95320887740138</v>
      </c>
    </row>
    <row r="100" spans="1:25" x14ac:dyDescent="0.3">
      <c r="A100" s="486" t="s">
        <v>78</v>
      </c>
      <c r="B100" s="39" t="s">
        <v>64</v>
      </c>
      <c r="C100" s="39" t="s">
        <v>96</v>
      </c>
      <c r="D100" s="39" t="s">
        <v>98</v>
      </c>
      <c r="E100" s="487" t="s">
        <v>84</v>
      </c>
      <c r="F100" s="507">
        <f>INDEX('W2. TIAM CO2 price'!$C$21:$N$27,MATCH($B100,'W2. TIAM CO2 price'!$A$21:$A$27,0),MATCH(F$14,'W2. TIAM CO2 price'!$C$20:$N$20,0))</f>
        <v>0</v>
      </c>
      <c r="G100" s="84">
        <f>INDEX('W2. TIAM CO2 price'!$C$21:$N$27,MATCH($B100,'W2. TIAM CO2 price'!$A$21:$A$27,0),MATCH(G$14,'W2. TIAM CO2 price'!$C$20:$N$20,0))</f>
        <v>0</v>
      </c>
      <c r="H100" s="84">
        <f>INDEX('W2. TIAM CO2 price'!$C$21:$N$27,MATCH($B100,'W2. TIAM CO2 price'!$A$21:$A$27,0),MATCH(H$14,'W2. TIAM CO2 price'!$C$20:$N$20,0))</f>
        <v>41.330878620385405</v>
      </c>
      <c r="I100" s="84">
        <f>INDEX('W2. TIAM CO2 price'!$C$21:$N$27,MATCH($B100,'W2. TIAM CO2 price'!$A$21:$A$27,0),MATCH(I$14,'W2. TIAM CO2 price'!$C$20:$N$20,0))</f>
        <v>156.45393959722333</v>
      </c>
      <c r="J100" s="84">
        <f>INDEX('W2. TIAM CO2 price'!$C$21:$N$27,MATCH($B100,'W2. TIAM CO2 price'!$A$21:$A$27,0),MATCH(J$14,'W2. TIAM CO2 price'!$C$20:$N$20,0))</f>
        <v>254.83732040787578</v>
      </c>
      <c r="K100" s="84">
        <f>INDEX('W2. TIAM CO2 price'!$C$21:$N$27,MATCH($B100,'W2. TIAM CO2 price'!$A$21:$A$27,0),MATCH(K$14,'W2. TIAM CO2 price'!$C$20:$N$20,0))</f>
        <v>415.09348077435425</v>
      </c>
      <c r="L100" s="84">
        <f>INDEX('W2. TIAM CO2 price'!$C$21:$N$27,MATCH($B100,'W2. TIAM CO2 price'!$A$21:$A$27,0),MATCH(L$14,'W2. TIAM CO2 price'!$C$20:$N$20,0))</f>
        <v>676.13387930317424</v>
      </c>
      <c r="M100" s="84">
        <f>INDEX('W2. TIAM CO2 price'!$C$21:$N$27,MATCH($B100,'W2. TIAM CO2 price'!$A$21:$A$27,0),MATCH(M$14,'W2. TIAM CO2 price'!$C$20:$N$20,0))</f>
        <v>1101.3411818386858</v>
      </c>
      <c r="N100" s="84">
        <f>INDEX('W2. TIAM CO2 price'!$C$21:$N$27,MATCH($B100,'W2. TIAM CO2 price'!$A$21:$A$27,0),MATCH(N$14,'W2. TIAM CO2 price'!$C$20:$N$20,0))</f>
        <v>1793.9590722053124</v>
      </c>
      <c r="O100" s="84">
        <f>INDEX('W2. TIAM CO2 price'!$C$21:$N$27,MATCH($B100,'W2. TIAM CO2 price'!$A$21:$A$27,0),MATCH(O$14,'W2. TIAM CO2 price'!$C$20:$N$20,0))</f>
        <v>2922.1606322334364</v>
      </c>
      <c r="P100" s="508">
        <f>INDEX('W2. TIAM CO2 price'!$C$21:$N$27,MATCH($B100,'W2. TIAM CO2 price'!$A$21:$A$27,0),MATCH(P$14,'W2. TIAM CO2 price'!$C$20:$N$20,0))</f>
        <v>4759.8820912851706</v>
      </c>
      <c r="Q100" s="501">
        <f t="array" ref="Q100">IF($B$8="Global",INDEX('R24. Carbon price convergence'!$L$18:$T$690,MATCH(CONCATENATE("Global "&amp;$E100&amp;" "&amp;$B$7&amp;" "&amp;"All "&amp;$B$9&amp;" "&amp;$B$10),'R24. Carbon price convergence'!$A$18:$A$690,0),MATCH(Q$14,'R24. Carbon price convergence'!$L$17:$T$17,0)),INDEX('R24. Carbon price convergence'!$L$18:$T$690,MATCH(CONCATENATE($D100," ",$E100," ",$B$7," ",$B$8," ",$B$9," ",$B$10),'R24. Carbon price convergence'!$A$18:$A$690,0),MATCH(Q$14,'R24. Carbon price convergence'!$L$17:$T$17,0)))</f>
        <v>0.34920618027291611</v>
      </c>
      <c r="R100" s="502">
        <f t="array" ref="R100">IF($B$8="Global",INDEX('R24. Carbon price convergence'!$L$18:$T$690,MATCH(CONCATENATE("Global "&amp;$E100&amp;" "&amp;$B$7&amp;" "&amp;"All "&amp;$B$9&amp;" "&amp;$B$10),'R24. Carbon price convergence'!$A$18:$A$690,0),MATCH(R$14,'R24. Carbon price convergence'!$L$17:$T$17,0)),INDEX('R24. Carbon price convergence'!$L$18:$T$690,MATCH(CONCATENATE($D100," ",$E100," ",$B$7," ",$B$8," ",$B$9," ",$B$10),'R24. Carbon price convergence'!$A$18:$A$690,0),MATCH(R$14,'R24. Carbon price convergence'!$L$17:$T$17,0)))</f>
        <v>0.34920618027291611</v>
      </c>
      <c r="S100" s="502">
        <f t="array" ref="S100">IF($B$8="Global",INDEX('R24. Carbon price convergence'!$L$18:$T$690,MATCH(CONCATENATE("Global "&amp;$E100&amp;" "&amp;$B$7&amp;" "&amp;"All "&amp;$B$9&amp;" "&amp;$B$10),'R24. Carbon price convergence'!$A$18:$A$690,0),MATCH(S$14,'R24. Carbon price convergence'!$L$17:$T$17,0)),INDEX('R24. Carbon price convergence'!$L$18:$T$690,MATCH(CONCATENATE($D100," ",$E100," ",$B$7," ",$B$8," ",$B$9," ",$B$10),'R24. Carbon price convergence'!$A$18:$A$690,0),MATCH(S$14,'R24. Carbon price convergence'!$L$17:$T$17,0)))</f>
        <v>0.34920618027291611</v>
      </c>
      <c r="T100" s="503">
        <f t="array" ref="T100">IF($B$8="Global",INDEX('R24. Carbon price convergence'!$L$18:$T$690,MATCH(CONCATENATE("Global "&amp;$E100&amp;" "&amp;$B$7&amp;" "&amp;"All "&amp;$B$9&amp;" "&amp;$B$10),'R24. Carbon price convergence'!$A$18:$A$690,0),MATCH(T$14,'R24. Carbon price convergence'!$L$17:$T$17,0)),INDEX('R24. Carbon price convergence'!$L$18:$T$690,MATCH(CONCATENATE($D100," ",$E100," ",$B$7," ",$B$8," ",$B$9," ",$B$10),'R24. Carbon price convergence'!$A$18:$A$690,0),MATCH(T$14,'R24. Carbon price convergence'!$L$17:$T$17,0)))</f>
        <v>0.34920618027291611</v>
      </c>
      <c r="U100" s="507">
        <f t="shared" si="25"/>
        <v>0</v>
      </c>
      <c r="V100" s="84">
        <f t="shared" si="26"/>
        <v>14.432998250348319</v>
      </c>
      <c r="W100" s="84">
        <f t="shared" si="8"/>
        <v>54.634682635395897</v>
      </c>
      <c r="X100" s="84">
        <f t="shared" si="9"/>
        <v>88.990767250619555</v>
      </c>
      <c r="Y100" s="508">
        <f t="shared" si="10"/>
        <v>144.95320887740138</v>
      </c>
    </row>
    <row r="101" spans="1:25" x14ac:dyDescent="0.3">
      <c r="A101" s="486" t="s">
        <v>78</v>
      </c>
      <c r="B101" s="39" t="s">
        <v>64</v>
      </c>
      <c r="C101" s="39" t="s">
        <v>96</v>
      </c>
      <c r="D101" s="39" t="s">
        <v>98</v>
      </c>
      <c r="E101" s="487" t="s">
        <v>87</v>
      </c>
      <c r="F101" s="507">
        <f>INDEX('W2. TIAM CO2 price'!$C$21:$N$27,MATCH($B101,'W2. TIAM CO2 price'!$A$21:$A$27,0),MATCH(F$14,'W2. TIAM CO2 price'!$C$20:$N$20,0))</f>
        <v>0</v>
      </c>
      <c r="G101" s="84">
        <f>INDEX('W2. TIAM CO2 price'!$C$21:$N$27,MATCH($B101,'W2. TIAM CO2 price'!$A$21:$A$27,0),MATCH(G$14,'W2. TIAM CO2 price'!$C$20:$N$20,0))</f>
        <v>0</v>
      </c>
      <c r="H101" s="84">
        <f>INDEX('W2. TIAM CO2 price'!$C$21:$N$27,MATCH($B101,'W2. TIAM CO2 price'!$A$21:$A$27,0),MATCH(H$14,'W2. TIAM CO2 price'!$C$20:$N$20,0))</f>
        <v>41.330878620385405</v>
      </c>
      <c r="I101" s="84">
        <f>INDEX('W2. TIAM CO2 price'!$C$21:$N$27,MATCH($B101,'W2. TIAM CO2 price'!$A$21:$A$27,0),MATCH(I$14,'W2. TIAM CO2 price'!$C$20:$N$20,0))</f>
        <v>156.45393959722333</v>
      </c>
      <c r="J101" s="84">
        <f>INDEX('W2. TIAM CO2 price'!$C$21:$N$27,MATCH($B101,'W2. TIAM CO2 price'!$A$21:$A$27,0),MATCH(J$14,'W2. TIAM CO2 price'!$C$20:$N$20,0))</f>
        <v>254.83732040787578</v>
      </c>
      <c r="K101" s="84">
        <f>INDEX('W2. TIAM CO2 price'!$C$21:$N$27,MATCH($B101,'W2. TIAM CO2 price'!$A$21:$A$27,0),MATCH(K$14,'W2. TIAM CO2 price'!$C$20:$N$20,0))</f>
        <v>415.09348077435425</v>
      </c>
      <c r="L101" s="84">
        <f>INDEX('W2. TIAM CO2 price'!$C$21:$N$27,MATCH($B101,'W2. TIAM CO2 price'!$A$21:$A$27,0),MATCH(L$14,'W2. TIAM CO2 price'!$C$20:$N$20,0))</f>
        <v>676.13387930317424</v>
      </c>
      <c r="M101" s="84">
        <f>INDEX('W2. TIAM CO2 price'!$C$21:$N$27,MATCH($B101,'W2. TIAM CO2 price'!$A$21:$A$27,0),MATCH(M$14,'W2. TIAM CO2 price'!$C$20:$N$20,0))</f>
        <v>1101.3411818386858</v>
      </c>
      <c r="N101" s="84">
        <f>INDEX('W2. TIAM CO2 price'!$C$21:$N$27,MATCH($B101,'W2. TIAM CO2 price'!$A$21:$A$27,0),MATCH(N$14,'W2. TIAM CO2 price'!$C$20:$N$20,0))</f>
        <v>1793.9590722053124</v>
      </c>
      <c r="O101" s="84">
        <f>INDEX('W2. TIAM CO2 price'!$C$21:$N$27,MATCH($B101,'W2. TIAM CO2 price'!$A$21:$A$27,0),MATCH(O$14,'W2. TIAM CO2 price'!$C$20:$N$20,0))</f>
        <v>2922.1606322334364</v>
      </c>
      <c r="P101" s="508">
        <f>INDEX('W2. TIAM CO2 price'!$C$21:$N$27,MATCH($B101,'W2. TIAM CO2 price'!$A$21:$A$27,0),MATCH(P$14,'W2. TIAM CO2 price'!$C$20:$N$20,0))</f>
        <v>4759.8820912851706</v>
      </c>
      <c r="Q101" s="501">
        <f t="array" ref="Q101">IF($B$8="Global",INDEX('R24. Carbon price convergence'!$L$18:$T$690,MATCH(CONCATENATE("Global "&amp;$E101&amp;" "&amp;$B$7&amp;" "&amp;"All "&amp;$B$9&amp;" "&amp;$B$10),'R24. Carbon price convergence'!$A$18:$A$690,0),MATCH(Q$14,'R24. Carbon price convergence'!$L$17:$T$17,0)),INDEX('R24. Carbon price convergence'!$L$18:$T$690,MATCH(CONCATENATE($D101," ",$E101," ",$B$7," ",$B$8," ",$B$9," ",$B$10),'R24. Carbon price convergence'!$A$18:$A$690,0),MATCH(Q$14,'R24. Carbon price convergence'!$L$17:$T$17,0)))</f>
        <v>0.34920618027291611</v>
      </c>
      <c r="R101" s="502">
        <f t="array" ref="R101">IF($B$8="Global",INDEX('R24. Carbon price convergence'!$L$18:$T$690,MATCH(CONCATENATE("Global "&amp;$E101&amp;" "&amp;$B$7&amp;" "&amp;"All "&amp;$B$9&amp;" "&amp;$B$10),'R24. Carbon price convergence'!$A$18:$A$690,0),MATCH(R$14,'R24. Carbon price convergence'!$L$17:$T$17,0)),INDEX('R24. Carbon price convergence'!$L$18:$T$690,MATCH(CONCATENATE($D101," ",$E101," ",$B$7," ",$B$8," ",$B$9," ",$B$10),'R24. Carbon price convergence'!$A$18:$A$690,0),MATCH(R$14,'R24. Carbon price convergence'!$L$17:$T$17,0)))</f>
        <v>0.34920618027291611</v>
      </c>
      <c r="S101" s="502">
        <f t="array" ref="S101">IF($B$8="Global",INDEX('R24. Carbon price convergence'!$L$18:$T$690,MATCH(CONCATENATE("Global "&amp;$E101&amp;" "&amp;$B$7&amp;" "&amp;"All "&amp;$B$9&amp;" "&amp;$B$10),'R24. Carbon price convergence'!$A$18:$A$690,0),MATCH(S$14,'R24. Carbon price convergence'!$L$17:$T$17,0)),INDEX('R24. Carbon price convergence'!$L$18:$T$690,MATCH(CONCATENATE($D101," ",$E101," ",$B$7," ",$B$8," ",$B$9," ",$B$10),'R24. Carbon price convergence'!$A$18:$A$690,0),MATCH(S$14,'R24. Carbon price convergence'!$L$17:$T$17,0)))</f>
        <v>0.34920618027291611</v>
      </c>
      <c r="T101" s="503">
        <f t="array" ref="T101">IF($B$8="Global",INDEX('R24. Carbon price convergence'!$L$18:$T$690,MATCH(CONCATENATE("Global "&amp;$E101&amp;" "&amp;$B$7&amp;" "&amp;"All "&amp;$B$9&amp;" "&amp;$B$10),'R24. Carbon price convergence'!$A$18:$A$690,0),MATCH(T$14,'R24. Carbon price convergence'!$L$17:$T$17,0)),INDEX('R24. Carbon price convergence'!$L$18:$T$690,MATCH(CONCATENATE($D101," ",$E101," ",$B$7," ",$B$8," ",$B$9," ",$B$10),'R24. Carbon price convergence'!$A$18:$A$690,0),MATCH(T$14,'R24. Carbon price convergence'!$L$17:$T$17,0)))</f>
        <v>0.34920618027291611</v>
      </c>
      <c r="U101" s="507">
        <f t="shared" si="25"/>
        <v>0</v>
      </c>
      <c r="V101" s="84">
        <f t="shared" si="26"/>
        <v>14.432998250348319</v>
      </c>
      <c r="W101" s="84">
        <f t="shared" si="8"/>
        <v>54.634682635395897</v>
      </c>
      <c r="X101" s="84">
        <f t="shared" si="9"/>
        <v>88.990767250619555</v>
      </c>
      <c r="Y101" s="508">
        <f t="shared" si="10"/>
        <v>144.95320887740138</v>
      </c>
    </row>
    <row r="102" spans="1:25" x14ac:dyDescent="0.3">
      <c r="A102" s="486" t="s">
        <v>78</v>
      </c>
      <c r="B102" s="39" t="s">
        <v>64</v>
      </c>
      <c r="C102" s="39" t="s">
        <v>96</v>
      </c>
      <c r="D102" s="39" t="s">
        <v>98</v>
      </c>
      <c r="E102" s="487" t="s">
        <v>90</v>
      </c>
      <c r="F102" s="507">
        <f>INDEX('W2. TIAM CO2 price'!$C$21:$N$27,MATCH($B102,'W2. TIAM CO2 price'!$A$21:$A$27,0),MATCH(F$14,'W2. TIAM CO2 price'!$C$20:$N$20,0))</f>
        <v>0</v>
      </c>
      <c r="G102" s="84">
        <f>INDEX('W2. TIAM CO2 price'!$C$21:$N$27,MATCH($B102,'W2. TIAM CO2 price'!$A$21:$A$27,0),MATCH(G$14,'W2. TIAM CO2 price'!$C$20:$N$20,0))</f>
        <v>0</v>
      </c>
      <c r="H102" s="84">
        <f>INDEX('W2. TIAM CO2 price'!$C$21:$N$27,MATCH($B102,'W2. TIAM CO2 price'!$A$21:$A$27,0),MATCH(H$14,'W2. TIAM CO2 price'!$C$20:$N$20,0))</f>
        <v>41.330878620385405</v>
      </c>
      <c r="I102" s="84">
        <f>INDEX('W2. TIAM CO2 price'!$C$21:$N$27,MATCH($B102,'W2. TIAM CO2 price'!$A$21:$A$27,0),MATCH(I$14,'W2. TIAM CO2 price'!$C$20:$N$20,0))</f>
        <v>156.45393959722333</v>
      </c>
      <c r="J102" s="84">
        <f>INDEX('W2. TIAM CO2 price'!$C$21:$N$27,MATCH($B102,'W2. TIAM CO2 price'!$A$21:$A$27,0),MATCH(J$14,'W2. TIAM CO2 price'!$C$20:$N$20,0))</f>
        <v>254.83732040787578</v>
      </c>
      <c r="K102" s="84">
        <f>INDEX('W2. TIAM CO2 price'!$C$21:$N$27,MATCH($B102,'W2. TIAM CO2 price'!$A$21:$A$27,0),MATCH(K$14,'W2. TIAM CO2 price'!$C$20:$N$20,0))</f>
        <v>415.09348077435425</v>
      </c>
      <c r="L102" s="84">
        <f>INDEX('W2. TIAM CO2 price'!$C$21:$N$27,MATCH($B102,'W2. TIAM CO2 price'!$A$21:$A$27,0),MATCH(L$14,'W2. TIAM CO2 price'!$C$20:$N$20,0))</f>
        <v>676.13387930317424</v>
      </c>
      <c r="M102" s="84">
        <f>INDEX('W2. TIAM CO2 price'!$C$21:$N$27,MATCH($B102,'W2. TIAM CO2 price'!$A$21:$A$27,0),MATCH(M$14,'W2. TIAM CO2 price'!$C$20:$N$20,0))</f>
        <v>1101.3411818386858</v>
      </c>
      <c r="N102" s="84">
        <f>INDEX('W2. TIAM CO2 price'!$C$21:$N$27,MATCH($B102,'W2. TIAM CO2 price'!$A$21:$A$27,0),MATCH(N$14,'W2. TIAM CO2 price'!$C$20:$N$20,0))</f>
        <v>1793.9590722053124</v>
      </c>
      <c r="O102" s="84">
        <f>INDEX('W2. TIAM CO2 price'!$C$21:$N$27,MATCH($B102,'W2. TIAM CO2 price'!$A$21:$A$27,0),MATCH(O$14,'W2. TIAM CO2 price'!$C$20:$N$20,0))</f>
        <v>2922.1606322334364</v>
      </c>
      <c r="P102" s="508">
        <f>INDEX('W2. TIAM CO2 price'!$C$21:$N$27,MATCH($B102,'W2. TIAM CO2 price'!$A$21:$A$27,0),MATCH(P$14,'W2. TIAM CO2 price'!$C$20:$N$20,0))</f>
        <v>4759.8820912851706</v>
      </c>
      <c r="Q102" s="501">
        <f t="array" ref="Q102">IF($B$8="Global",INDEX('R24. Carbon price convergence'!$L$18:$T$690,MATCH(CONCATENATE("Global "&amp;$E102&amp;" "&amp;$B$7&amp;" "&amp;"All "&amp;$B$9&amp;" "&amp;$B$10),'R24. Carbon price convergence'!$A$18:$A$690,0),MATCH(Q$14,'R24. Carbon price convergence'!$L$17:$T$17,0)),INDEX('R24. Carbon price convergence'!$L$18:$T$690,MATCH(CONCATENATE($D102," ",$E102," ",$B$7," ",$B$8," ",$B$9," ",$B$10),'R24. Carbon price convergence'!$A$18:$A$690,0),MATCH(Q$14,'R24. Carbon price convergence'!$L$17:$T$17,0)))</f>
        <v>0.34920618027291611</v>
      </c>
      <c r="R102" s="502">
        <f t="array" ref="R102">IF($B$8="Global",INDEX('R24. Carbon price convergence'!$L$18:$T$690,MATCH(CONCATENATE("Global "&amp;$E102&amp;" "&amp;$B$7&amp;" "&amp;"All "&amp;$B$9&amp;" "&amp;$B$10),'R24. Carbon price convergence'!$A$18:$A$690,0),MATCH(R$14,'R24. Carbon price convergence'!$L$17:$T$17,0)),INDEX('R24. Carbon price convergence'!$L$18:$T$690,MATCH(CONCATENATE($D102," ",$E102," ",$B$7," ",$B$8," ",$B$9," ",$B$10),'R24. Carbon price convergence'!$A$18:$A$690,0),MATCH(R$14,'R24. Carbon price convergence'!$L$17:$T$17,0)))</f>
        <v>0.34920618027291611</v>
      </c>
      <c r="S102" s="502">
        <f t="array" ref="S102">IF($B$8="Global",INDEX('R24. Carbon price convergence'!$L$18:$T$690,MATCH(CONCATENATE("Global "&amp;$E102&amp;" "&amp;$B$7&amp;" "&amp;"All "&amp;$B$9&amp;" "&amp;$B$10),'R24. Carbon price convergence'!$A$18:$A$690,0),MATCH(S$14,'R24. Carbon price convergence'!$L$17:$T$17,0)),INDEX('R24. Carbon price convergence'!$L$18:$T$690,MATCH(CONCATENATE($D102," ",$E102," ",$B$7," ",$B$8," ",$B$9," ",$B$10),'R24. Carbon price convergence'!$A$18:$A$690,0),MATCH(S$14,'R24. Carbon price convergence'!$L$17:$T$17,0)))</f>
        <v>0.34920618027291611</v>
      </c>
      <c r="T102" s="503">
        <f t="array" ref="T102">IF($B$8="Global",INDEX('R24. Carbon price convergence'!$L$18:$T$690,MATCH(CONCATENATE("Global "&amp;$E102&amp;" "&amp;$B$7&amp;" "&amp;"All "&amp;$B$9&amp;" "&amp;$B$10),'R24. Carbon price convergence'!$A$18:$A$690,0),MATCH(T$14,'R24. Carbon price convergence'!$L$17:$T$17,0)),INDEX('R24. Carbon price convergence'!$L$18:$T$690,MATCH(CONCATENATE($D102," ",$E102," ",$B$7," ",$B$8," ",$B$9," ",$B$10),'R24. Carbon price convergence'!$A$18:$A$690,0),MATCH(T$14,'R24. Carbon price convergence'!$L$17:$T$17,0)))</f>
        <v>0.34920618027291611</v>
      </c>
      <c r="U102" s="507">
        <f t="shared" si="25"/>
        <v>0</v>
      </c>
      <c r="V102" s="84">
        <f t="shared" si="26"/>
        <v>14.432998250348319</v>
      </c>
      <c r="W102" s="84">
        <f t="shared" si="8"/>
        <v>54.634682635395897</v>
      </c>
      <c r="X102" s="84">
        <f t="shared" si="9"/>
        <v>88.990767250619555</v>
      </c>
      <c r="Y102" s="508">
        <f t="shared" si="10"/>
        <v>144.95320887740138</v>
      </c>
    </row>
    <row r="103" spans="1:25" x14ac:dyDescent="0.3">
      <c r="A103" s="486" t="s">
        <v>78</v>
      </c>
      <c r="B103" s="39" t="s">
        <v>64</v>
      </c>
      <c r="C103" s="39" t="s">
        <v>96</v>
      </c>
      <c r="D103" s="39" t="s">
        <v>98</v>
      </c>
      <c r="E103" s="487" t="s">
        <v>93</v>
      </c>
      <c r="F103" s="507">
        <f>INDEX('W2. TIAM CO2 price'!$C$21:$N$27,MATCH($B103,'W2. TIAM CO2 price'!$A$21:$A$27,0),MATCH(F$14,'W2. TIAM CO2 price'!$C$20:$N$20,0))</f>
        <v>0</v>
      </c>
      <c r="G103" s="84">
        <f>INDEX('W2. TIAM CO2 price'!$C$21:$N$27,MATCH($B103,'W2. TIAM CO2 price'!$A$21:$A$27,0),MATCH(G$14,'W2. TIAM CO2 price'!$C$20:$N$20,0))</f>
        <v>0</v>
      </c>
      <c r="H103" s="84">
        <f>INDEX('W2. TIAM CO2 price'!$C$21:$N$27,MATCH($B103,'W2. TIAM CO2 price'!$A$21:$A$27,0),MATCH(H$14,'W2. TIAM CO2 price'!$C$20:$N$20,0))</f>
        <v>41.330878620385405</v>
      </c>
      <c r="I103" s="84">
        <f>INDEX('W2. TIAM CO2 price'!$C$21:$N$27,MATCH($B103,'W2. TIAM CO2 price'!$A$21:$A$27,0),MATCH(I$14,'W2. TIAM CO2 price'!$C$20:$N$20,0))</f>
        <v>156.45393959722333</v>
      </c>
      <c r="J103" s="84">
        <f>INDEX('W2. TIAM CO2 price'!$C$21:$N$27,MATCH($B103,'W2. TIAM CO2 price'!$A$21:$A$27,0),MATCH(J$14,'W2. TIAM CO2 price'!$C$20:$N$20,0))</f>
        <v>254.83732040787578</v>
      </c>
      <c r="K103" s="84">
        <f>INDEX('W2. TIAM CO2 price'!$C$21:$N$27,MATCH($B103,'W2. TIAM CO2 price'!$A$21:$A$27,0),MATCH(K$14,'W2. TIAM CO2 price'!$C$20:$N$20,0))</f>
        <v>415.09348077435425</v>
      </c>
      <c r="L103" s="84">
        <f>INDEX('W2. TIAM CO2 price'!$C$21:$N$27,MATCH($B103,'W2. TIAM CO2 price'!$A$21:$A$27,0),MATCH(L$14,'W2. TIAM CO2 price'!$C$20:$N$20,0))</f>
        <v>676.13387930317424</v>
      </c>
      <c r="M103" s="84">
        <f>INDEX('W2. TIAM CO2 price'!$C$21:$N$27,MATCH($B103,'W2. TIAM CO2 price'!$A$21:$A$27,0),MATCH(M$14,'W2. TIAM CO2 price'!$C$20:$N$20,0))</f>
        <v>1101.3411818386858</v>
      </c>
      <c r="N103" s="84">
        <f>INDEX('W2. TIAM CO2 price'!$C$21:$N$27,MATCH($B103,'W2. TIAM CO2 price'!$A$21:$A$27,0),MATCH(N$14,'W2. TIAM CO2 price'!$C$20:$N$20,0))</f>
        <v>1793.9590722053124</v>
      </c>
      <c r="O103" s="84">
        <f>INDEX('W2. TIAM CO2 price'!$C$21:$N$27,MATCH($B103,'W2. TIAM CO2 price'!$A$21:$A$27,0),MATCH(O$14,'W2. TIAM CO2 price'!$C$20:$N$20,0))</f>
        <v>2922.1606322334364</v>
      </c>
      <c r="P103" s="508">
        <f>INDEX('W2. TIAM CO2 price'!$C$21:$N$27,MATCH($B103,'W2. TIAM CO2 price'!$A$21:$A$27,0),MATCH(P$14,'W2. TIAM CO2 price'!$C$20:$N$20,0))</f>
        <v>4759.8820912851706</v>
      </c>
      <c r="Q103" s="501">
        <f t="array" ref="Q103">IF($B$8="Global",INDEX('R24. Carbon price convergence'!$L$18:$T$690,MATCH(CONCATENATE("Global "&amp;$E103&amp;" "&amp;$B$7&amp;" "&amp;"All "&amp;$B$9&amp;" "&amp;$B$10),'R24. Carbon price convergence'!$A$18:$A$690,0),MATCH(Q$14,'R24. Carbon price convergence'!$L$17:$T$17,0)),INDEX('R24. Carbon price convergence'!$L$18:$T$690,MATCH(CONCATENATE($D103," ",$E103," ",$B$7," ",$B$8," ",$B$9," ",$B$10),'R24. Carbon price convergence'!$A$18:$A$690,0),MATCH(Q$14,'R24. Carbon price convergence'!$L$17:$T$17,0)))</f>
        <v>0.34920618027291611</v>
      </c>
      <c r="R103" s="502">
        <f t="array" ref="R103">IF($B$8="Global",INDEX('R24. Carbon price convergence'!$L$18:$T$690,MATCH(CONCATENATE("Global "&amp;$E103&amp;" "&amp;$B$7&amp;" "&amp;"All "&amp;$B$9&amp;" "&amp;$B$10),'R24. Carbon price convergence'!$A$18:$A$690,0),MATCH(R$14,'R24. Carbon price convergence'!$L$17:$T$17,0)),INDEX('R24. Carbon price convergence'!$L$18:$T$690,MATCH(CONCATENATE($D103," ",$E103," ",$B$7," ",$B$8," ",$B$9," ",$B$10),'R24. Carbon price convergence'!$A$18:$A$690,0),MATCH(R$14,'R24. Carbon price convergence'!$L$17:$T$17,0)))</f>
        <v>0.34920618027291611</v>
      </c>
      <c r="S103" s="502">
        <f t="array" ref="S103">IF($B$8="Global",INDEX('R24. Carbon price convergence'!$L$18:$T$690,MATCH(CONCATENATE("Global "&amp;$E103&amp;" "&amp;$B$7&amp;" "&amp;"All "&amp;$B$9&amp;" "&amp;$B$10),'R24. Carbon price convergence'!$A$18:$A$690,0),MATCH(S$14,'R24. Carbon price convergence'!$L$17:$T$17,0)),INDEX('R24. Carbon price convergence'!$L$18:$T$690,MATCH(CONCATENATE($D103," ",$E103," ",$B$7," ",$B$8," ",$B$9," ",$B$10),'R24. Carbon price convergence'!$A$18:$A$690,0),MATCH(S$14,'R24. Carbon price convergence'!$L$17:$T$17,0)))</f>
        <v>0.34920618027291611</v>
      </c>
      <c r="T103" s="503">
        <f t="array" ref="T103">IF($B$8="Global",INDEX('R24. Carbon price convergence'!$L$18:$T$690,MATCH(CONCATENATE("Global "&amp;$E103&amp;" "&amp;$B$7&amp;" "&amp;"All "&amp;$B$9&amp;" "&amp;$B$10),'R24. Carbon price convergence'!$A$18:$A$690,0),MATCH(T$14,'R24. Carbon price convergence'!$L$17:$T$17,0)),INDEX('R24. Carbon price convergence'!$L$18:$T$690,MATCH(CONCATENATE($D103," ",$E103," ",$B$7," ",$B$8," ",$B$9," ",$B$10),'R24. Carbon price convergence'!$A$18:$A$690,0),MATCH(T$14,'R24. Carbon price convergence'!$L$17:$T$17,0)))</f>
        <v>0.34920618027291611</v>
      </c>
      <c r="U103" s="507">
        <f t="shared" si="25"/>
        <v>0</v>
      </c>
      <c r="V103" s="84">
        <f t="shared" si="26"/>
        <v>14.432998250348319</v>
      </c>
      <c r="W103" s="84">
        <f t="shared" si="8"/>
        <v>54.634682635395897</v>
      </c>
      <c r="X103" s="84">
        <f t="shared" si="9"/>
        <v>88.990767250619555</v>
      </c>
      <c r="Y103" s="508">
        <f t="shared" si="10"/>
        <v>144.95320887740138</v>
      </c>
    </row>
    <row r="104" spans="1:25" x14ac:dyDescent="0.3">
      <c r="A104" s="486" t="s">
        <v>78</v>
      </c>
      <c r="B104" s="39" t="s">
        <v>64</v>
      </c>
      <c r="C104" s="39" t="s">
        <v>96</v>
      </c>
      <c r="D104" s="39" t="s">
        <v>98</v>
      </c>
      <c r="E104" s="487" t="s">
        <v>95</v>
      </c>
      <c r="F104" s="507">
        <f>INDEX('W2. TIAM CO2 price'!$C$21:$N$27,MATCH($B104,'W2. TIAM CO2 price'!$A$21:$A$27,0),MATCH(F$14,'W2. TIAM CO2 price'!$C$20:$N$20,0))</f>
        <v>0</v>
      </c>
      <c r="G104" s="84">
        <f>INDEX('W2. TIAM CO2 price'!$C$21:$N$27,MATCH($B104,'W2. TIAM CO2 price'!$A$21:$A$27,0),MATCH(G$14,'W2. TIAM CO2 price'!$C$20:$N$20,0))</f>
        <v>0</v>
      </c>
      <c r="H104" s="84">
        <f>INDEX('W2. TIAM CO2 price'!$C$21:$N$27,MATCH($B104,'W2. TIAM CO2 price'!$A$21:$A$27,0),MATCH(H$14,'W2. TIAM CO2 price'!$C$20:$N$20,0))</f>
        <v>41.330878620385405</v>
      </c>
      <c r="I104" s="84">
        <f>INDEX('W2. TIAM CO2 price'!$C$21:$N$27,MATCH($B104,'W2. TIAM CO2 price'!$A$21:$A$27,0),MATCH(I$14,'W2. TIAM CO2 price'!$C$20:$N$20,0))</f>
        <v>156.45393959722333</v>
      </c>
      <c r="J104" s="84">
        <f>INDEX('W2. TIAM CO2 price'!$C$21:$N$27,MATCH($B104,'W2. TIAM CO2 price'!$A$21:$A$27,0),MATCH(J$14,'W2. TIAM CO2 price'!$C$20:$N$20,0))</f>
        <v>254.83732040787578</v>
      </c>
      <c r="K104" s="84">
        <f>INDEX('W2. TIAM CO2 price'!$C$21:$N$27,MATCH($B104,'W2. TIAM CO2 price'!$A$21:$A$27,0),MATCH(K$14,'W2. TIAM CO2 price'!$C$20:$N$20,0))</f>
        <v>415.09348077435425</v>
      </c>
      <c r="L104" s="84">
        <f>INDEX('W2. TIAM CO2 price'!$C$21:$N$27,MATCH($B104,'W2. TIAM CO2 price'!$A$21:$A$27,0),MATCH(L$14,'W2. TIAM CO2 price'!$C$20:$N$20,0))</f>
        <v>676.13387930317424</v>
      </c>
      <c r="M104" s="84">
        <f>INDEX('W2. TIAM CO2 price'!$C$21:$N$27,MATCH($B104,'W2. TIAM CO2 price'!$A$21:$A$27,0),MATCH(M$14,'W2. TIAM CO2 price'!$C$20:$N$20,0))</f>
        <v>1101.3411818386858</v>
      </c>
      <c r="N104" s="84">
        <f>INDEX('W2. TIAM CO2 price'!$C$21:$N$27,MATCH($B104,'W2. TIAM CO2 price'!$A$21:$A$27,0),MATCH(N$14,'W2. TIAM CO2 price'!$C$20:$N$20,0))</f>
        <v>1793.9590722053124</v>
      </c>
      <c r="O104" s="84">
        <f>INDEX('W2. TIAM CO2 price'!$C$21:$N$27,MATCH($B104,'W2. TIAM CO2 price'!$A$21:$A$27,0),MATCH(O$14,'W2. TIAM CO2 price'!$C$20:$N$20,0))</f>
        <v>2922.1606322334364</v>
      </c>
      <c r="P104" s="508">
        <f>INDEX('W2. TIAM CO2 price'!$C$21:$N$27,MATCH($B104,'W2. TIAM CO2 price'!$A$21:$A$27,0),MATCH(P$14,'W2. TIAM CO2 price'!$C$20:$N$20,0))</f>
        <v>4759.8820912851706</v>
      </c>
      <c r="Q104" s="501">
        <f t="array" ref="Q104">IF($B$8="Global",INDEX('R24. Carbon price convergence'!$L$18:$T$690,MATCH(CONCATENATE("Global "&amp;$E104&amp;" "&amp;$B$7&amp;" "&amp;"All "&amp;$B$9&amp;" "&amp;$B$10),'R24. Carbon price convergence'!$A$18:$A$690,0),MATCH(Q$14,'R24. Carbon price convergence'!$L$17:$T$17,0)),INDEX('R24. Carbon price convergence'!$L$18:$T$690,MATCH(CONCATENATE($D104," ",$E104," ",$B$7," ",$B$8," ",$B$9," ",$B$10),'R24. Carbon price convergence'!$A$18:$A$690,0),MATCH(Q$14,'R24. Carbon price convergence'!$L$17:$T$17,0)))</f>
        <v>3.9642143336660212</v>
      </c>
      <c r="R104" s="502">
        <f t="array" ref="R104">IF($B$8="Global",INDEX('R24. Carbon price convergence'!$L$18:$T$690,MATCH(CONCATENATE("Global "&amp;$E104&amp;" "&amp;$B$7&amp;" "&amp;"All "&amp;$B$9&amp;" "&amp;$B$10),'R24. Carbon price convergence'!$A$18:$A$690,0),MATCH(R$14,'R24. Carbon price convergence'!$L$17:$T$17,0)),INDEX('R24. Carbon price convergence'!$L$18:$T$690,MATCH(CONCATENATE($D104," ",$E104," ",$B$7," ",$B$8," ",$B$9," ",$B$10),'R24. Carbon price convergence'!$A$18:$A$690,0),MATCH(R$14,'R24. Carbon price convergence'!$L$17:$T$17,0)))</f>
        <v>3.9642143336660212</v>
      </c>
      <c r="S104" s="502">
        <f t="array" ref="S104">IF($B$8="Global",INDEX('R24. Carbon price convergence'!$L$18:$T$690,MATCH(CONCATENATE("Global "&amp;$E104&amp;" "&amp;$B$7&amp;" "&amp;"All "&amp;$B$9&amp;" "&amp;$B$10),'R24. Carbon price convergence'!$A$18:$A$690,0),MATCH(S$14,'R24. Carbon price convergence'!$L$17:$T$17,0)),INDEX('R24. Carbon price convergence'!$L$18:$T$690,MATCH(CONCATENATE($D104," ",$E104," ",$B$7," ",$B$8," ",$B$9," ",$B$10),'R24. Carbon price convergence'!$A$18:$A$690,0),MATCH(S$14,'R24. Carbon price convergence'!$L$17:$T$17,0)))</f>
        <v>3.9642143336660212</v>
      </c>
      <c r="T104" s="503">
        <f t="array" ref="T104">IF($B$8="Global",INDEX('R24. Carbon price convergence'!$L$18:$T$690,MATCH(CONCATENATE("Global "&amp;$E104&amp;" "&amp;$B$7&amp;" "&amp;"All "&amp;$B$9&amp;" "&amp;$B$10),'R24. Carbon price convergence'!$A$18:$A$690,0),MATCH(T$14,'R24. Carbon price convergence'!$L$17:$T$17,0)),INDEX('R24. Carbon price convergence'!$L$18:$T$690,MATCH(CONCATENATE($D104," ",$E104," ",$B$7," ",$B$8," ",$B$9," ",$B$10),'R24. Carbon price convergence'!$A$18:$A$690,0),MATCH(T$14,'R24. Carbon price convergence'!$L$17:$T$17,0)))</f>
        <v>3.9642143336660212</v>
      </c>
      <c r="U104" s="507">
        <f t="shared" si="25"/>
        <v>0</v>
      </c>
      <c r="V104" s="84">
        <f t="shared" si="26"/>
        <v>163.84446144994234</v>
      </c>
      <c r="W104" s="84">
        <f t="shared" si="8"/>
        <v>620.21694990983053</v>
      </c>
      <c r="X104" s="84">
        <f t="shared" si="9"/>
        <v>1010.2297583139416</v>
      </c>
      <c r="Y104" s="508">
        <f t="shared" si="10"/>
        <v>1645.519526297016</v>
      </c>
    </row>
    <row r="105" spans="1:25" x14ac:dyDescent="0.3">
      <c r="A105" s="486" t="s">
        <v>78</v>
      </c>
      <c r="B105" s="39" t="s">
        <v>64</v>
      </c>
      <c r="C105" s="39" t="s">
        <v>79</v>
      </c>
      <c r="D105" s="39" t="s">
        <v>99</v>
      </c>
      <c r="E105" s="487" t="s">
        <v>81</v>
      </c>
      <c r="F105" s="507">
        <f>INDEX('W2. TIAM CO2 price'!$C$21:$N$27,MATCH($B105,'W2. TIAM CO2 price'!$A$21:$A$27,0),MATCH(F$14,'W2. TIAM CO2 price'!$C$20:$N$20,0))</f>
        <v>0</v>
      </c>
      <c r="G105" s="84">
        <f>INDEX('W2. TIAM CO2 price'!$C$21:$N$27,MATCH($B105,'W2. TIAM CO2 price'!$A$21:$A$27,0),MATCH(G$14,'W2. TIAM CO2 price'!$C$20:$N$20,0))</f>
        <v>0</v>
      </c>
      <c r="H105" s="84">
        <f>INDEX('W2. TIAM CO2 price'!$C$21:$N$27,MATCH($B105,'W2. TIAM CO2 price'!$A$21:$A$27,0),MATCH(H$14,'W2. TIAM CO2 price'!$C$20:$N$20,0))</f>
        <v>41.330878620385405</v>
      </c>
      <c r="I105" s="84">
        <f>INDEX('W2. TIAM CO2 price'!$C$21:$N$27,MATCH($B105,'W2. TIAM CO2 price'!$A$21:$A$27,0),MATCH(I$14,'W2. TIAM CO2 price'!$C$20:$N$20,0))</f>
        <v>156.45393959722333</v>
      </c>
      <c r="J105" s="84">
        <f>INDEX('W2. TIAM CO2 price'!$C$21:$N$27,MATCH($B105,'W2. TIAM CO2 price'!$A$21:$A$27,0),MATCH(J$14,'W2. TIAM CO2 price'!$C$20:$N$20,0))</f>
        <v>254.83732040787578</v>
      </c>
      <c r="K105" s="84">
        <f>INDEX('W2. TIAM CO2 price'!$C$21:$N$27,MATCH($B105,'W2. TIAM CO2 price'!$A$21:$A$27,0),MATCH(K$14,'W2. TIAM CO2 price'!$C$20:$N$20,0))</f>
        <v>415.09348077435425</v>
      </c>
      <c r="L105" s="84">
        <f>INDEX('W2. TIAM CO2 price'!$C$21:$N$27,MATCH($B105,'W2. TIAM CO2 price'!$A$21:$A$27,0),MATCH(L$14,'W2. TIAM CO2 price'!$C$20:$N$20,0))</f>
        <v>676.13387930317424</v>
      </c>
      <c r="M105" s="84">
        <f>INDEX('W2. TIAM CO2 price'!$C$21:$N$27,MATCH($B105,'W2. TIAM CO2 price'!$A$21:$A$27,0),MATCH(M$14,'W2. TIAM CO2 price'!$C$20:$N$20,0))</f>
        <v>1101.3411818386858</v>
      </c>
      <c r="N105" s="84">
        <f>INDEX('W2. TIAM CO2 price'!$C$21:$N$27,MATCH($B105,'W2. TIAM CO2 price'!$A$21:$A$27,0),MATCH(N$14,'W2. TIAM CO2 price'!$C$20:$N$20,0))</f>
        <v>1793.9590722053124</v>
      </c>
      <c r="O105" s="84">
        <f>INDEX('W2. TIAM CO2 price'!$C$21:$N$27,MATCH($B105,'W2. TIAM CO2 price'!$A$21:$A$27,0),MATCH(O$14,'W2. TIAM CO2 price'!$C$20:$N$20,0))</f>
        <v>2922.1606322334364</v>
      </c>
      <c r="P105" s="508">
        <f>INDEX('W2. TIAM CO2 price'!$C$21:$N$27,MATCH($B105,'W2. TIAM CO2 price'!$A$21:$A$27,0),MATCH(P$14,'W2. TIAM CO2 price'!$C$20:$N$20,0))</f>
        <v>4759.8820912851706</v>
      </c>
      <c r="Q105" s="501">
        <f t="array" ref="Q105">IF($B$8="Global",INDEX('R24. Carbon price convergence'!$L$18:$T$690,MATCH(CONCATENATE("Global "&amp;$E105&amp;" "&amp;$B$7&amp;" "&amp;"All "&amp;$B$9&amp;" "&amp;$B$10),'R24. Carbon price convergence'!$A$18:$A$690,0),MATCH(Q$14,'R24. Carbon price convergence'!$L$17:$T$17,0)),INDEX('R24. Carbon price convergence'!$L$18:$T$690,MATCH(CONCATENATE($D105," ",$E105," ",$B$7," ",$B$8," ",$B$9," ",$B$10),'R24. Carbon price convergence'!$A$18:$A$690,0),MATCH(Q$14,'R24. Carbon price convergence'!$L$17:$T$17,0)))</f>
        <v>0.34920618027291611</v>
      </c>
      <c r="R105" s="502">
        <f t="array" ref="R105">IF($B$8="Global",INDEX('R24. Carbon price convergence'!$L$18:$T$690,MATCH(CONCATENATE("Global "&amp;$E105&amp;" "&amp;$B$7&amp;" "&amp;"All "&amp;$B$9&amp;" "&amp;$B$10),'R24. Carbon price convergence'!$A$18:$A$690,0),MATCH(R$14,'R24. Carbon price convergence'!$L$17:$T$17,0)),INDEX('R24. Carbon price convergence'!$L$18:$T$690,MATCH(CONCATENATE($D105," ",$E105," ",$B$7," ",$B$8," ",$B$9," ",$B$10),'R24. Carbon price convergence'!$A$18:$A$690,0),MATCH(R$14,'R24. Carbon price convergence'!$L$17:$T$17,0)))</f>
        <v>0.34920618027291611</v>
      </c>
      <c r="S105" s="502">
        <f t="array" ref="S105">IF($B$8="Global",INDEX('R24. Carbon price convergence'!$L$18:$T$690,MATCH(CONCATENATE("Global "&amp;$E105&amp;" "&amp;$B$7&amp;" "&amp;"All "&amp;$B$9&amp;" "&amp;$B$10),'R24. Carbon price convergence'!$A$18:$A$690,0),MATCH(S$14,'R24. Carbon price convergence'!$L$17:$T$17,0)),INDEX('R24. Carbon price convergence'!$L$18:$T$690,MATCH(CONCATENATE($D105," ",$E105," ",$B$7," ",$B$8," ",$B$9," ",$B$10),'R24. Carbon price convergence'!$A$18:$A$690,0),MATCH(S$14,'R24. Carbon price convergence'!$L$17:$T$17,0)))</f>
        <v>0.34920618027291611</v>
      </c>
      <c r="T105" s="503">
        <f t="array" ref="T105">IF($B$8="Global",INDEX('R24. Carbon price convergence'!$L$18:$T$690,MATCH(CONCATENATE("Global "&amp;$E105&amp;" "&amp;$B$7&amp;" "&amp;"All "&amp;$B$9&amp;" "&amp;$B$10),'R24. Carbon price convergence'!$A$18:$A$690,0),MATCH(T$14,'R24. Carbon price convergence'!$L$17:$T$17,0)),INDEX('R24. Carbon price convergence'!$L$18:$T$690,MATCH(CONCATENATE($D105," ",$E105," ",$B$7," ",$B$8," ",$B$9," ",$B$10),'R24. Carbon price convergence'!$A$18:$A$690,0),MATCH(T$14,'R24. Carbon price convergence'!$L$17:$T$17,0)))</f>
        <v>0.34920618027291611</v>
      </c>
      <c r="U105" s="507">
        <f t="shared" si="25"/>
        <v>0</v>
      </c>
      <c r="V105" s="84">
        <f t="shared" si="26"/>
        <v>14.432998250348319</v>
      </c>
      <c r="W105" s="84">
        <f t="shared" si="8"/>
        <v>54.634682635395897</v>
      </c>
      <c r="X105" s="84">
        <f t="shared" si="9"/>
        <v>88.990767250619555</v>
      </c>
      <c r="Y105" s="508">
        <f t="shared" si="10"/>
        <v>144.95320887740138</v>
      </c>
    </row>
    <row r="106" spans="1:25" x14ac:dyDescent="0.3">
      <c r="A106" s="486" t="s">
        <v>78</v>
      </c>
      <c r="B106" s="39" t="s">
        <v>64</v>
      </c>
      <c r="C106" s="39" t="s">
        <v>79</v>
      </c>
      <c r="D106" s="39" t="s">
        <v>99</v>
      </c>
      <c r="E106" s="487" t="s">
        <v>84</v>
      </c>
      <c r="F106" s="507">
        <f>INDEX('W2. TIAM CO2 price'!$C$21:$N$27,MATCH($B106,'W2. TIAM CO2 price'!$A$21:$A$27,0),MATCH(F$14,'W2. TIAM CO2 price'!$C$20:$N$20,0))</f>
        <v>0</v>
      </c>
      <c r="G106" s="84">
        <f>INDEX('W2. TIAM CO2 price'!$C$21:$N$27,MATCH($B106,'W2. TIAM CO2 price'!$A$21:$A$27,0),MATCH(G$14,'W2. TIAM CO2 price'!$C$20:$N$20,0))</f>
        <v>0</v>
      </c>
      <c r="H106" s="84">
        <f>INDEX('W2. TIAM CO2 price'!$C$21:$N$27,MATCH($B106,'W2. TIAM CO2 price'!$A$21:$A$27,0),MATCH(H$14,'W2. TIAM CO2 price'!$C$20:$N$20,0))</f>
        <v>41.330878620385405</v>
      </c>
      <c r="I106" s="84">
        <f>INDEX('W2. TIAM CO2 price'!$C$21:$N$27,MATCH($B106,'W2. TIAM CO2 price'!$A$21:$A$27,0),MATCH(I$14,'W2. TIAM CO2 price'!$C$20:$N$20,0))</f>
        <v>156.45393959722333</v>
      </c>
      <c r="J106" s="84">
        <f>INDEX('W2. TIAM CO2 price'!$C$21:$N$27,MATCH($B106,'W2. TIAM CO2 price'!$A$21:$A$27,0),MATCH(J$14,'W2. TIAM CO2 price'!$C$20:$N$20,0))</f>
        <v>254.83732040787578</v>
      </c>
      <c r="K106" s="84">
        <f>INDEX('W2. TIAM CO2 price'!$C$21:$N$27,MATCH($B106,'W2. TIAM CO2 price'!$A$21:$A$27,0),MATCH(K$14,'W2. TIAM CO2 price'!$C$20:$N$20,0))</f>
        <v>415.09348077435425</v>
      </c>
      <c r="L106" s="84">
        <f>INDEX('W2. TIAM CO2 price'!$C$21:$N$27,MATCH($B106,'W2. TIAM CO2 price'!$A$21:$A$27,0),MATCH(L$14,'W2. TIAM CO2 price'!$C$20:$N$20,0))</f>
        <v>676.13387930317424</v>
      </c>
      <c r="M106" s="84">
        <f>INDEX('W2. TIAM CO2 price'!$C$21:$N$27,MATCH($B106,'W2. TIAM CO2 price'!$A$21:$A$27,0),MATCH(M$14,'W2. TIAM CO2 price'!$C$20:$N$20,0))</f>
        <v>1101.3411818386858</v>
      </c>
      <c r="N106" s="84">
        <f>INDEX('W2. TIAM CO2 price'!$C$21:$N$27,MATCH($B106,'W2. TIAM CO2 price'!$A$21:$A$27,0),MATCH(N$14,'W2. TIAM CO2 price'!$C$20:$N$20,0))</f>
        <v>1793.9590722053124</v>
      </c>
      <c r="O106" s="84">
        <f>INDEX('W2. TIAM CO2 price'!$C$21:$N$27,MATCH($B106,'W2. TIAM CO2 price'!$A$21:$A$27,0),MATCH(O$14,'W2. TIAM CO2 price'!$C$20:$N$20,0))</f>
        <v>2922.1606322334364</v>
      </c>
      <c r="P106" s="508">
        <f>INDEX('W2. TIAM CO2 price'!$C$21:$N$27,MATCH($B106,'W2. TIAM CO2 price'!$A$21:$A$27,0),MATCH(P$14,'W2. TIAM CO2 price'!$C$20:$N$20,0))</f>
        <v>4759.8820912851706</v>
      </c>
      <c r="Q106" s="501">
        <f t="array" ref="Q106">IF($B$8="Global",INDEX('R24. Carbon price convergence'!$L$18:$T$690,MATCH(CONCATENATE("Global "&amp;$E106&amp;" "&amp;$B$7&amp;" "&amp;"All "&amp;$B$9&amp;" "&amp;$B$10),'R24. Carbon price convergence'!$A$18:$A$690,0),MATCH(Q$14,'R24. Carbon price convergence'!$L$17:$T$17,0)),INDEX('R24. Carbon price convergence'!$L$18:$T$690,MATCH(CONCATENATE($D106," ",$E106," ",$B$7," ",$B$8," ",$B$9," ",$B$10),'R24. Carbon price convergence'!$A$18:$A$690,0),MATCH(Q$14,'R24. Carbon price convergence'!$L$17:$T$17,0)))</f>
        <v>0.34920618027291611</v>
      </c>
      <c r="R106" s="502">
        <f t="array" ref="R106">IF($B$8="Global",INDEX('R24. Carbon price convergence'!$L$18:$T$690,MATCH(CONCATENATE("Global "&amp;$E106&amp;" "&amp;$B$7&amp;" "&amp;"All "&amp;$B$9&amp;" "&amp;$B$10),'R24. Carbon price convergence'!$A$18:$A$690,0),MATCH(R$14,'R24. Carbon price convergence'!$L$17:$T$17,0)),INDEX('R24. Carbon price convergence'!$L$18:$T$690,MATCH(CONCATENATE($D106," ",$E106," ",$B$7," ",$B$8," ",$B$9," ",$B$10),'R24. Carbon price convergence'!$A$18:$A$690,0),MATCH(R$14,'R24. Carbon price convergence'!$L$17:$T$17,0)))</f>
        <v>0.34920618027291611</v>
      </c>
      <c r="S106" s="502">
        <f t="array" ref="S106">IF($B$8="Global",INDEX('R24. Carbon price convergence'!$L$18:$T$690,MATCH(CONCATENATE("Global "&amp;$E106&amp;" "&amp;$B$7&amp;" "&amp;"All "&amp;$B$9&amp;" "&amp;$B$10),'R24. Carbon price convergence'!$A$18:$A$690,0),MATCH(S$14,'R24. Carbon price convergence'!$L$17:$T$17,0)),INDEX('R24. Carbon price convergence'!$L$18:$T$690,MATCH(CONCATENATE($D106," ",$E106," ",$B$7," ",$B$8," ",$B$9," ",$B$10),'R24. Carbon price convergence'!$A$18:$A$690,0),MATCH(S$14,'R24. Carbon price convergence'!$L$17:$T$17,0)))</f>
        <v>0.34920618027291611</v>
      </c>
      <c r="T106" s="503">
        <f t="array" ref="T106">IF($B$8="Global",INDEX('R24. Carbon price convergence'!$L$18:$T$690,MATCH(CONCATENATE("Global "&amp;$E106&amp;" "&amp;$B$7&amp;" "&amp;"All "&amp;$B$9&amp;" "&amp;$B$10),'R24. Carbon price convergence'!$A$18:$A$690,0),MATCH(T$14,'R24. Carbon price convergence'!$L$17:$T$17,0)),INDEX('R24. Carbon price convergence'!$L$18:$T$690,MATCH(CONCATENATE($D106," ",$E106," ",$B$7," ",$B$8," ",$B$9," ",$B$10),'R24. Carbon price convergence'!$A$18:$A$690,0),MATCH(T$14,'R24. Carbon price convergence'!$L$17:$T$17,0)))</f>
        <v>0.34920618027291611</v>
      </c>
      <c r="U106" s="507">
        <f t="shared" si="25"/>
        <v>0</v>
      </c>
      <c r="V106" s="84">
        <f t="shared" si="26"/>
        <v>14.432998250348319</v>
      </c>
      <c r="W106" s="84">
        <f t="shared" si="8"/>
        <v>54.634682635395897</v>
      </c>
      <c r="X106" s="84">
        <f t="shared" si="9"/>
        <v>88.990767250619555</v>
      </c>
      <c r="Y106" s="508">
        <f t="shared" si="10"/>
        <v>144.95320887740138</v>
      </c>
    </row>
    <row r="107" spans="1:25" x14ac:dyDescent="0.3">
      <c r="A107" s="486" t="s">
        <v>78</v>
      </c>
      <c r="B107" s="39" t="s">
        <v>64</v>
      </c>
      <c r="C107" s="39" t="s">
        <v>79</v>
      </c>
      <c r="D107" s="39" t="s">
        <v>99</v>
      </c>
      <c r="E107" s="487" t="s">
        <v>87</v>
      </c>
      <c r="F107" s="507">
        <f>INDEX('W2. TIAM CO2 price'!$C$21:$N$27,MATCH($B107,'W2. TIAM CO2 price'!$A$21:$A$27,0),MATCH(F$14,'W2. TIAM CO2 price'!$C$20:$N$20,0))</f>
        <v>0</v>
      </c>
      <c r="G107" s="84">
        <f>INDEX('W2. TIAM CO2 price'!$C$21:$N$27,MATCH($B107,'W2. TIAM CO2 price'!$A$21:$A$27,0),MATCH(G$14,'W2. TIAM CO2 price'!$C$20:$N$20,0))</f>
        <v>0</v>
      </c>
      <c r="H107" s="84">
        <f>INDEX('W2. TIAM CO2 price'!$C$21:$N$27,MATCH($B107,'W2. TIAM CO2 price'!$A$21:$A$27,0),MATCH(H$14,'W2. TIAM CO2 price'!$C$20:$N$20,0))</f>
        <v>41.330878620385405</v>
      </c>
      <c r="I107" s="84">
        <f>INDEX('W2. TIAM CO2 price'!$C$21:$N$27,MATCH($B107,'W2. TIAM CO2 price'!$A$21:$A$27,0),MATCH(I$14,'W2. TIAM CO2 price'!$C$20:$N$20,0))</f>
        <v>156.45393959722333</v>
      </c>
      <c r="J107" s="84">
        <f>INDEX('W2. TIAM CO2 price'!$C$21:$N$27,MATCH($B107,'W2. TIAM CO2 price'!$A$21:$A$27,0),MATCH(J$14,'W2. TIAM CO2 price'!$C$20:$N$20,0))</f>
        <v>254.83732040787578</v>
      </c>
      <c r="K107" s="84">
        <f>INDEX('W2. TIAM CO2 price'!$C$21:$N$27,MATCH($B107,'W2. TIAM CO2 price'!$A$21:$A$27,0),MATCH(K$14,'W2. TIAM CO2 price'!$C$20:$N$20,0))</f>
        <v>415.09348077435425</v>
      </c>
      <c r="L107" s="84">
        <f>INDEX('W2. TIAM CO2 price'!$C$21:$N$27,MATCH($B107,'W2. TIAM CO2 price'!$A$21:$A$27,0),MATCH(L$14,'W2. TIAM CO2 price'!$C$20:$N$20,0))</f>
        <v>676.13387930317424</v>
      </c>
      <c r="M107" s="84">
        <f>INDEX('W2. TIAM CO2 price'!$C$21:$N$27,MATCH($B107,'W2. TIAM CO2 price'!$A$21:$A$27,0),MATCH(M$14,'W2. TIAM CO2 price'!$C$20:$N$20,0))</f>
        <v>1101.3411818386858</v>
      </c>
      <c r="N107" s="84">
        <f>INDEX('W2. TIAM CO2 price'!$C$21:$N$27,MATCH($B107,'W2. TIAM CO2 price'!$A$21:$A$27,0),MATCH(N$14,'W2. TIAM CO2 price'!$C$20:$N$20,0))</f>
        <v>1793.9590722053124</v>
      </c>
      <c r="O107" s="84">
        <f>INDEX('W2. TIAM CO2 price'!$C$21:$N$27,MATCH($B107,'W2. TIAM CO2 price'!$A$21:$A$27,0),MATCH(O$14,'W2. TIAM CO2 price'!$C$20:$N$20,0))</f>
        <v>2922.1606322334364</v>
      </c>
      <c r="P107" s="508">
        <f>INDEX('W2. TIAM CO2 price'!$C$21:$N$27,MATCH($B107,'W2. TIAM CO2 price'!$A$21:$A$27,0),MATCH(P$14,'W2. TIAM CO2 price'!$C$20:$N$20,0))</f>
        <v>4759.8820912851706</v>
      </c>
      <c r="Q107" s="501">
        <f t="array" ref="Q107">IF($B$8="Global",INDEX('R24. Carbon price convergence'!$L$18:$T$690,MATCH(CONCATENATE("Global "&amp;$E107&amp;" "&amp;$B$7&amp;" "&amp;"All "&amp;$B$9&amp;" "&amp;$B$10),'R24. Carbon price convergence'!$A$18:$A$690,0),MATCH(Q$14,'R24. Carbon price convergence'!$L$17:$T$17,0)),INDEX('R24. Carbon price convergence'!$L$18:$T$690,MATCH(CONCATENATE($D107," ",$E107," ",$B$7," ",$B$8," ",$B$9," ",$B$10),'R24. Carbon price convergence'!$A$18:$A$690,0),MATCH(Q$14,'R24. Carbon price convergence'!$L$17:$T$17,0)))</f>
        <v>0.34920618027291611</v>
      </c>
      <c r="R107" s="502">
        <f t="array" ref="R107">IF($B$8="Global",INDEX('R24. Carbon price convergence'!$L$18:$T$690,MATCH(CONCATENATE("Global "&amp;$E107&amp;" "&amp;$B$7&amp;" "&amp;"All "&amp;$B$9&amp;" "&amp;$B$10),'R24. Carbon price convergence'!$A$18:$A$690,0),MATCH(R$14,'R24. Carbon price convergence'!$L$17:$T$17,0)),INDEX('R24. Carbon price convergence'!$L$18:$T$690,MATCH(CONCATENATE($D107," ",$E107," ",$B$7," ",$B$8," ",$B$9," ",$B$10),'R24. Carbon price convergence'!$A$18:$A$690,0),MATCH(R$14,'R24. Carbon price convergence'!$L$17:$T$17,0)))</f>
        <v>0.34920618027291611</v>
      </c>
      <c r="S107" s="502">
        <f t="array" ref="S107">IF($B$8="Global",INDEX('R24. Carbon price convergence'!$L$18:$T$690,MATCH(CONCATENATE("Global "&amp;$E107&amp;" "&amp;$B$7&amp;" "&amp;"All "&amp;$B$9&amp;" "&amp;$B$10),'R24. Carbon price convergence'!$A$18:$A$690,0),MATCH(S$14,'R24. Carbon price convergence'!$L$17:$T$17,0)),INDEX('R24. Carbon price convergence'!$L$18:$T$690,MATCH(CONCATENATE($D107," ",$E107," ",$B$7," ",$B$8," ",$B$9," ",$B$10),'R24. Carbon price convergence'!$A$18:$A$690,0),MATCH(S$14,'R24. Carbon price convergence'!$L$17:$T$17,0)))</f>
        <v>0.34920618027291611</v>
      </c>
      <c r="T107" s="503">
        <f t="array" ref="T107">IF($B$8="Global",INDEX('R24. Carbon price convergence'!$L$18:$T$690,MATCH(CONCATENATE("Global "&amp;$E107&amp;" "&amp;$B$7&amp;" "&amp;"All "&amp;$B$9&amp;" "&amp;$B$10),'R24. Carbon price convergence'!$A$18:$A$690,0),MATCH(T$14,'R24. Carbon price convergence'!$L$17:$T$17,0)),INDEX('R24. Carbon price convergence'!$L$18:$T$690,MATCH(CONCATENATE($D107," ",$E107," ",$B$7," ",$B$8," ",$B$9," ",$B$10),'R24. Carbon price convergence'!$A$18:$A$690,0),MATCH(T$14,'R24. Carbon price convergence'!$L$17:$T$17,0)))</f>
        <v>0.34920618027291611</v>
      </c>
      <c r="U107" s="507">
        <f t="shared" si="25"/>
        <v>0</v>
      </c>
      <c r="V107" s="84">
        <f t="shared" si="26"/>
        <v>14.432998250348319</v>
      </c>
      <c r="W107" s="84">
        <f t="shared" si="8"/>
        <v>54.634682635395897</v>
      </c>
      <c r="X107" s="84">
        <f t="shared" si="9"/>
        <v>88.990767250619555</v>
      </c>
      <c r="Y107" s="508">
        <f t="shared" si="10"/>
        <v>144.95320887740138</v>
      </c>
    </row>
    <row r="108" spans="1:25" x14ac:dyDescent="0.3">
      <c r="A108" s="486" t="s">
        <v>78</v>
      </c>
      <c r="B108" s="39" t="s">
        <v>64</v>
      </c>
      <c r="C108" s="39" t="s">
        <v>79</v>
      </c>
      <c r="D108" s="39" t="s">
        <v>99</v>
      </c>
      <c r="E108" s="487" t="s">
        <v>90</v>
      </c>
      <c r="F108" s="507">
        <f>INDEX('W2. TIAM CO2 price'!$C$21:$N$27,MATCH($B108,'W2. TIAM CO2 price'!$A$21:$A$27,0),MATCH(F$14,'W2. TIAM CO2 price'!$C$20:$N$20,0))</f>
        <v>0</v>
      </c>
      <c r="G108" s="84">
        <f>INDEX('W2. TIAM CO2 price'!$C$21:$N$27,MATCH($B108,'W2. TIAM CO2 price'!$A$21:$A$27,0),MATCH(G$14,'W2. TIAM CO2 price'!$C$20:$N$20,0))</f>
        <v>0</v>
      </c>
      <c r="H108" s="84">
        <f>INDEX('W2. TIAM CO2 price'!$C$21:$N$27,MATCH($B108,'W2. TIAM CO2 price'!$A$21:$A$27,0),MATCH(H$14,'W2. TIAM CO2 price'!$C$20:$N$20,0))</f>
        <v>41.330878620385405</v>
      </c>
      <c r="I108" s="84">
        <f>INDEX('W2. TIAM CO2 price'!$C$21:$N$27,MATCH($B108,'W2. TIAM CO2 price'!$A$21:$A$27,0),MATCH(I$14,'W2. TIAM CO2 price'!$C$20:$N$20,0))</f>
        <v>156.45393959722333</v>
      </c>
      <c r="J108" s="84">
        <f>INDEX('W2. TIAM CO2 price'!$C$21:$N$27,MATCH($B108,'W2. TIAM CO2 price'!$A$21:$A$27,0),MATCH(J$14,'W2. TIAM CO2 price'!$C$20:$N$20,0))</f>
        <v>254.83732040787578</v>
      </c>
      <c r="K108" s="84">
        <f>INDEX('W2. TIAM CO2 price'!$C$21:$N$27,MATCH($B108,'W2. TIAM CO2 price'!$A$21:$A$27,0),MATCH(K$14,'W2. TIAM CO2 price'!$C$20:$N$20,0))</f>
        <v>415.09348077435425</v>
      </c>
      <c r="L108" s="84">
        <f>INDEX('W2. TIAM CO2 price'!$C$21:$N$27,MATCH($B108,'W2. TIAM CO2 price'!$A$21:$A$27,0),MATCH(L$14,'W2. TIAM CO2 price'!$C$20:$N$20,0))</f>
        <v>676.13387930317424</v>
      </c>
      <c r="M108" s="84">
        <f>INDEX('W2. TIAM CO2 price'!$C$21:$N$27,MATCH($B108,'W2. TIAM CO2 price'!$A$21:$A$27,0),MATCH(M$14,'W2. TIAM CO2 price'!$C$20:$N$20,0))</f>
        <v>1101.3411818386858</v>
      </c>
      <c r="N108" s="84">
        <f>INDEX('W2. TIAM CO2 price'!$C$21:$N$27,MATCH($B108,'W2. TIAM CO2 price'!$A$21:$A$27,0),MATCH(N$14,'W2. TIAM CO2 price'!$C$20:$N$20,0))</f>
        <v>1793.9590722053124</v>
      </c>
      <c r="O108" s="84">
        <f>INDEX('W2. TIAM CO2 price'!$C$21:$N$27,MATCH($B108,'W2. TIAM CO2 price'!$A$21:$A$27,0),MATCH(O$14,'W2. TIAM CO2 price'!$C$20:$N$20,0))</f>
        <v>2922.1606322334364</v>
      </c>
      <c r="P108" s="508">
        <f>INDEX('W2. TIAM CO2 price'!$C$21:$N$27,MATCH($B108,'W2. TIAM CO2 price'!$A$21:$A$27,0),MATCH(P$14,'W2. TIAM CO2 price'!$C$20:$N$20,0))</f>
        <v>4759.8820912851706</v>
      </c>
      <c r="Q108" s="501">
        <f t="array" ref="Q108">IF($B$8="Global",INDEX('R24. Carbon price convergence'!$L$18:$T$690,MATCH(CONCATENATE("Global "&amp;$E108&amp;" "&amp;$B$7&amp;" "&amp;"All "&amp;$B$9&amp;" "&amp;$B$10),'R24. Carbon price convergence'!$A$18:$A$690,0),MATCH(Q$14,'R24. Carbon price convergence'!$L$17:$T$17,0)),INDEX('R24. Carbon price convergence'!$L$18:$T$690,MATCH(CONCATENATE($D108," ",$E108," ",$B$7," ",$B$8," ",$B$9," ",$B$10),'R24. Carbon price convergence'!$A$18:$A$690,0),MATCH(Q$14,'R24. Carbon price convergence'!$L$17:$T$17,0)))</f>
        <v>0.34920618027291611</v>
      </c>
      <c r="R108" s="502">
        <f t="array" ref="R108">IF($B$8="Global",INDEX('R24. Carbon price convergence'!$L$18:$T$690,MATCH(CONCATENATE("Global "&amp;$E108&amp;" "&amp;$B$7&amp;" "&amp;"All "&amp;$B$9&amp;" "&amp;$B$10),'R24. Carbon price convergence'!$A$18:$A$690,0),MATCH(R$14,'R24. Carbon price convergence'!$L$17:$T$17,0)),INDEX('R24. Carbon price convergence'!$L$18:$T$690,MATCH(CONCATENATE($D108," ",$E108," ",$B$7," ",$B$8," ",$B$9," ",$B$10),'R24. Carbon price convergence'!$A$18:$A$690,0),MATCH(R$14,'R24. Carbon price convergence'!$L$17:$T$17,0)))</f>
        <v>0.34920618027291611</v>
      </c>
      <c r="S108" s="502">
        <f t="array" ref="S108">IF($B$8="Global",INDEX('R24. Carbon price convergence'!$L$18:$T$690,MATCH(CONCATENATE("Global "&amp;$E108&amp;" "&amp;$B$7&amp;" "&amp;"All "&amp;$B$9&amp;" "&amp;$B$10),'R24. Carbon price convergence'!$A$18:$A$690,0),MATCH(S$14,'R24. Carbon price convergence'!$L$17:$T$17,0)),INDEX('R24. Carbon price convergence'!$L$18:$T$690,MATCH(CONCATENATE($D108," ",$E108," ",$B$7," ",$B$8," ",$B$9," ",$B$10),'R24. Carbon price convergence'!$A$18:$A$690,0),MATCH(S$14,'R24. Carbon price convergence'!$L$17:$T$17,0)))</f>
        <v>0.34920618027291611</v>
      </c>
      <c r="T108" s="503">
        <f t="array" ref="T108">IF($B$8="Global",INDEX('R24. Carbon price convergence'!$L$18:$T$690,MATCH(CONCATENATE("Global "&amp;$E108&amp;" "&amp;$B$7&amp;" "&amp;"All "&amp;$B$9&amp;" "&amp;$B$10),'R24. Carbon price convergence'!$A$18:$A$690,0),MATCH(T$14,'R24. Carbon price convergence'!$L$17:$T$17,0)),INDEX('R24. Carbon price convergence'!$L$18:$T$690,MATCH(CONCATENATE($D108," ",$E108," ",$B$7," ",$B$8," ",$B$9," ",$B$10),'R24. Carbon price convergence'!$A$18:$A$690,0),MATCH(T$14,'R24. Carbon price convergence'!$L$17:$T$17,0)))</f>
        <v>0.34920618027291611</v>
      </c>
      <c r="U108" s="507">
        <f t="shared" si="25"/>
        <v>0</v>
      </c>
      <c r="V108" s="84">
        <f t="shared" si="26"/>
        <v>14.432998250348319</v>
      </c>
      <c r="W108" s="84">
        <f t="shared" si="8"/>
        <v>54.634682635395897</v>
      </c>
      <c r="X108" s="84">
        <f t="shared" si="9"/>
        <v>88.990767250619555</v>
      </c>
      <c r="Y108" s="508">
        <f t="shared" si="10"/>
        <v>144.95320887740138</v>
      </c>
    </row>
    <row r="109" spans="1:25" x14ac:dyDescent="0.3">
      <c r="A109" s="486" t="s">
        <v>78</v>
      </c>
      <c r="B109" s="39" t="s">
        <v>64</v>
      </c>
      <c r="C109" s="39" t="s">
        <v>79</v>
      </c>
      <c r="D109" s="39" t="s">
        <v>99</v>
      </c>
      <c r="E109" s="487" t="s">
        <v>93</v>
      </c>
      <c r="F109" s="507">
        <f>INDEX('W2. TIAM CO2 price'!$C$21:$N$27,MATCH($B109,'W2. TIAM CO2 price'!$A$21:$A$27,0),MATCH(F$14,'W2. TIAM CO2 price'!$C$20:$N$20,0))</f>
        <v>0</v>
      </c>
      <c r="G109" s="84">
        <f>INDEX('W2. TIAM CO2 price'!$C$21:$N$27,MATCH($B109,'W2. TIAM CO2 price'!$A$21:$A$27,0),MATCH(G$14,'W2. TIAM CO2 price'!$C$20:$N$20,0))</f>
        <v>0</v>
      </c>
      <c r="H109" s="84">
        <f>INDEX('W2. TIAM CO2 price'!$C$21:$N$27,MATCH($B109,'W2. TIAM CO2 price'!$A$21:$A$27,0),MATCH(H$14,'W2. TIAM CO2 price'!$C$20:$N$20,0))</f>
        <v>41.330878620385405</v>
      </c>
      <c r="I109" s="84">
        <f>INDEX('W2. TIAM CO2 price'!$C$21:$N$27,MATCH($B109,'W2. TIAM CO2 price'!$A$21:$A$27,0),MATCH(I$14,'W2. TIAM CO2 price'!$C$20:$N$20,0))</f>
        <v>156.45393959722333</v>
      </c>
      <c r="J109" s="84">
        <f>INDEX('W2. TIAM CO2 price'!$C$21:$N$27,MATCH($B109,'W2. TIAM CO2 price'!$A$21:$A$27,0),MATCH(J$14,'W2. TIAM CO2 price'!$C$20:$N$20,0))</f>
        <v>254.83732040787578</v>
      </c>
      <c r="K109" s="84">
        <f>INDEX('W2. TIAM CO2 price'!$C$21:$N$27,MATCH($B109,'W2. TIAM CO2 price'!$A$21:$A$27,0),MATCH(K$14,'W2. TIAM CO2 price'!$C$20:$N$20,0))</f>
        <v>415.09348077435425</v>
      </c>
      <c r="L109" s="84">
        <f>INDEX('W2. TIAM CO2 price'!$C$21:$N$27,MATCH($B109,'W2. TIAM CO2 price'!$A$21:$A$27,0),MATCH(L$14,'W2. TIAM CO2 price'!$C$20:$N$20,0))</f>
        <v>676.13387930317424</v>
      </c>
      <c r="M109" s="84">
        <f>INDEX('W2. TIAM CO2 price'!$C$21:$N$27,MATCH($B109,'W2. TIAM CO2 price'!$A$21:$A$27,0),MATCH(M$14,'W2. TIAM CO2 price'!$C$20:$N$20,0))</f>
        <v>1101.3411818386858</v>
      </c>
      <c r="N109" s="84">
        <f>INDEX('W2. TIAM CO2 price'!$C$21:$N$27,MATCH($B109,'W2. TIAM CO2 price'!$A$21:$A$27,0),MATCH(N$14,'W2. TIAM CO2 price'!$C$20:$N$20,0))</f>
        <v>1793.9590722053124</v>
      </c>
      <c r="O109" s="84">
        <f>INDEX('W2. TIAM CO2 price'!$C$21:$N$27,MATCH($B109,'W2. TIAM CO2 price'!$A$21:$A$27,0),MATCH(O$14,'W2. TIAM CO2 price'!$C$20:$N$20,0))</f>
        <v>2922.1606322334364</v>
      </c>
      <c r="P109" s="508">
        <f>INDEX('W2. TIAM CO2 price'!$C$21:$N$27,MATCH($B109,'W2. TIAM CO2 price'!$A$21:$A$27,0),MATCH(P$14,'W2. TIAM CO2 price'!$C$20:$N$20,0))</f>
        <v>4759.8820912851706</v>
      </c>
      <c r="Q109" s="501">
        <f t="array" ref="Q109">IF($B$8="Global",INDEX('R24. Carbon price convergence'!$L$18:$T$690,MATCH(CONCATENATE("Global "&amp;$E109&amp;" "&amp;$B$7&amp;" "&amp;"All "&amp;$B$9&amp;" "&amp;$B$10),'R24. Carbon price convergence'!$A$18:$A$690,0),MATCH(Q$14,'R24. Carbon price convergence'!$L$17:$T$17,0)),INDEX('R24. Carbon price convergence'!$L$18:$T$690,MATCH(CONCATENATE($D109," ",$E109," ",$B$7," ",$B$8," ",$B$9," ",$B$10),'R24. Carbon price convergence'!$A$18:$A$690,0),MATCH(Q$14,'R24. Carbon price convergence'!$L$17:$T$17,0)))</f>
        <v>0.34920618027291611</v>
      </c>
      <c r="R109" s="502">
        <f t="array" ref="R109">IF($B$8="Global",INDEX('R24. Carbon price convergence'!$L$18:$T$690,MATCH(CONCATENATE("Global "&amp;$E109&amp;" "&amp;$B$7&amp;" "&amp;"All "&amp;$B$9&amp;" "&amp;$B$10),'R24. Carbon price convergence'!$A$18:$A$690,0),MATCH(R$14,'R24. Carbon price convergence'!$L$17:$T$17,0)),INDEX('R24. Carbon price convergence'!$L$18:$T$690,MATCH(CONCATENATE($D109," ",$E109," ",$B$7," ",$B$8," ",$B$9," ",$B$10),'R24. Carbon price convergence'!$A$18:$A$690,0),MATCH(R$14,'R24. Carbon price convergence'!$L$17:$T$17,0)))</f>
        <v>0.34920618027291611</v>
      </c>
      <c r="S109" s="502">
        <f t="array" ref="S109">IF($B$8="Global",INDEX('R24. Carbon price convergence'!$L$18:$T$690,MATCH(CONCATENATE("Global "&amp;$E109&amp;" "&amp;$B$7&amp;" "&amp;"All "&amp;$B$9&amp;" "&amp;$B$10),'R24. Carbon price convergence'!$A$18:$A$690,0),MATCH(S$14,'R24. Carbon price convergence'!$L$17:$T$17,0)),INDEX('R24. Carbon price convergence'!$L$18:$T$690,MATCH(CONCATENATE($D109," ",$E109," ",$B$7," ",$B$8," ",$B$9," ",$B$10),'R24. Carbon price convergence'!$A$18:$A$690,0),MATCH(S$14,'R24. Carbon price convergence'!$L$17:$T$17,0)))</f>
        <v>0.34920618027291611</v>
      </c>
      <c r="T109" s="503">
        <f t="array" ref="T109">IF($B$8="Global",INDEX('R24. Carbon price convergence'!$L$18:$T$690,MATCH(CONCATENATE("Global "&amp;$E109&amp;" "&amp;$B$7&amp;" "&amp;"All "&amp;$B$9&amp;" "&amp;$B$10),'R24. Carbon price convergence'!$A$18:$A$690,0),MATCH(T$14,'R24. Carbon price convergence'!$L$17:$T$17,0)),INDEX('R24. Carbon price convergence'!$L$18:$T$690,MATCH(CONCATENATE($D109," ",$E109," ",$B$7," ",$B$8," ",$B$9," ",$B$10),'R24. Carbon price convergence'!$A$18:$A$690,0),MATCH(T$14,'R24. Carbon price convergence'!$L$17:$T$17,0)))</f>
        <v>0.34920618027291611</v>
      </c>
      <c r="U109" s="507">
        <f t="shared" si="25"/>
        <v>0</v>
      </c>
      <c r="V109" s="84">
        <f t="shared" si="26"/>
        <v>14.432998250348319</v>
      </c>
      <c r="W109" s="84">
        <f t="shared" si="8"/>
        <v>54.634682635395897</v>
      </c>
      <c r="X109" s="84">
        <f t="shared" si="9"/>
        <v>88.990767250619555</v>
      </c>
      <c r="Y109" s="508">
        <f t="shared" si="10"/>
        <v>144.95320887740138</v>
      </c>
    </row>
    <row r="110" spans="1:25" x14ac:dyDescent="0.3">
      <c r="A110" s="486" t="s">
        <v>78</v>
      </c>
      <c r="B110" s="39" t="s">
        <v>64</v>
      </c>
      <c r="C110" s="39" t="s">
        <v>79</v>
      </c>
      <c r="D110" s="39" t="s">
        <v>99</v>
      </c>
      <c r="E110" s="487" t="s">
        <v>95</v>
      </c>
      <c r="F110" s="507">
        <f>INDEX('W2. TIAM CO2 price'!$C$21:$N$27,MATCH($B110,'W2. TIAM CO2 price'!$A$21:$A$27,0),MATCH(F$14,'W2. TIAM CO2 price'!$C$20:$N$20,0))</f>
        <v>0</v>
      </c>
      <c r="G110" s="84">
        <f>INDEX('W2. TIAM CO2 price'!$C$21:$N$27,MATCH($B110,'W2. TIAM CO2 price'!$A$21:$A$27,0),MATCH(G$14,'W2. TIAM CO2 price'!$C$20:$N$20,0))</f>
        <v>0</v>
      </c>
      <c r="H110" s="84">
        <f>INDEX('W2. TIAM CO2 price'!$C$21:$N$27,MATCH($B110,'W2. TIAM CO2 price'!$A$21:$A$27,0),MATCH(H$14,'W2. TIAM CO2 price'!$C$20:$N$20,0))</f>
        <v>41.330878620385405</v>
      </c>
      <c r="I110" s="84">
        <f>INDEX('W2. TIAM CO2 price'!$C$21:$N$27,MATCH($B110,'W2. TIAM CO2 price'!$A$21:$A$27,0),MATCH(I$14,'W2. TIAM CO2 price'!$C$20:$N$20,0))</f>
        <v>156.45393959722333</v>
      </c>
      <c r="J110" s="84">
        <f>INDEX('W2. TIAM CO2 price'!$C$21:$N$27,MATCH($B110,'W2. TIAM CO2 price'!$A$21:$A$27,0),MATCH(J$14,'W2. TIAM CO2 price'!$C$20:$N$20,0))</f>
        <v>254.83732040787578</v>
      </c>
      <c r="K110" s="84">
        <f>INDEX('W2. TIAM CO2 price'!$C$21:$N$27,MATCH($B110,'W2. TIAM CO2 price'!$A$21:$A$27,0),MATCH(K$14,'W2. TIAM CO2 price'!$C$20:$N$20,0))</f>
        <v>415.09348077435425</v>
      </c>
      <c r="L110" s="84">
        <f>INDEX('W2. TIAM CO2 price'!$C$21:$N$27,MATCH($B110,'W2. TIAM CO2 price'!$A$21:$A$27,0),MATCH(L$14,'W2. TIAM CO2 price'!$C$20:$N$20,0))</f>
        <v>676.13387930317424</v>
      </c>
      <c r="M110" s="84">
        <f>INDEX('W2. TIAM CO2 price'!$C$21:$N$27,MATCH($B110,'W2. TIAM CO2 price'!$A$21:$A$27,0),MATCH(M$14,'W2. TIAM CO2 price'!$C$20:$N$20,0))</f>
        <v>1101.3411818386858</v>
      </c>
      <c r="N110" s="84">
        <f>INDEX('W2. TIAM CO2 price'!$C$21:$N$27,MATCH($B110,'W2. TIAM CO2 price'!$A$21:$A$27,0),MATCH(N$14,'W2. TIAM CO2 price'!$C$20:$N$20,0))</f>
        <v>1793.9590722053124</v>
      </c>
      <c r="O110" s="84">
        <f>INDEX('W2. TIAM CO2 price'!$C$21:$N$27,MATCH($B110,'W2. TIAM CO2 price'!$A$21:$A$27,0),MATCH(O$14,'W2. TIAM CO2 price'!$C$20:$N$20,0))</f>
        <v>2922.1606322334364</v>
      </c>
      <c r="P110" s="508">
        <f>INDEX('W2. TIAM CO2 price'!$C$21:$N$27,MATCH($B110,'W2. TIAM CO2 price'!$A$21:$A$27,0),MATCH(P$14,'W2. TIAM CO2 price'!$C$20:$N$20,0))</f>
        <v>4759.8820912851706</v>
      </c>
      <c r="Q110" s="501">
        <f t="array" ref="Q110">IF($B$8="Global",INDEX('R24. Carbon price convergence'!$L$18:$T$690,MATCH(CONCATENATE("Global "&amp;$E110&amp;" "&amp;$B$7&amp;" "&amp;"All "&amp;$B$9&amp;" "&amp;$B$10),'R24. Carbon price convergence'!$A$18:$A$690,0),MATCH(Q$14,'R24. Carbon price convergence'!$L$17:$T$17,0)),INDEX('R24. Carbon price convergence'!$L$18:$T$690,MATCH(CONCATENATE($D110," ",$E110," ",$B$7," ",$B$8," ",$B$9," ",$B$10),'R24. Carbon price convergence'!$A$18:$A$690,0),MATCH(Q$14,'R24. Carbon price convergence'!$L$17:$T$17,0)))</f>
        <v>3.9642143336660212</v>
      </c>
      <c r="R110" s="502">
        <f t="array" ref="R110">IF($B$8="Global",INDEX('R24. Carbon price convergence'!$L$18:$T$690,MATCH(CONCATENATE("Global "&amp;$E110&amp;" "&amp;$B$7&amp;" "&amp;"All "&amp;$B$9&amp;" "&amp;$B$10),'R24. Carbon price convergence'!$A$18:$A$690,0),MATCH(R$14,'R24. Carbon price convergence'!$L$17:$T$17,0)),INDEX('R24. Carbon price convergence'!$L$18:$T$690,MATCH(CONCATENATE($D110," ",$E110," ",$B$7," ",$B$8," ",$B$9," ",$B$10),'R24. Carbon price convergence'!$A$18:$A$690,0),MATCH(R$14,'R24. Carbon price convergence'!$L$17:$T$17,0)))</f>
        <v>3.9642143336660212</v>
      </c>
      <c r="S110" s="502">
        <f t="array" ref="S110">IF($B$8="Global",INDEX('R24. Carbon price convergence'!$L$18:$T$690,MATCH(CONCATENATE("Global "&amp;$E110&amp;" "&amp;$B$7&amp;" "&amp;"All "&amp;$B$9&amp;" "&amp;$B$10),'R24. Carbon price convergence'!$A$18:$A$690,0),MATCH(S$14,'R24. Carbon price convergence'!$L$17:$T$17,0)),INDEX('R24. Carbon price convergence'!$L$18:$T$690,MATCH(CONCATENATE($D110," ",$E110," ",$B$7," ",$B$8," ",$B$9," ",$B$10),'R24. Carbon price convergence'!$A$18:$A$690,0),MATCH(S$14,'R24. Carbon price convergence'!$L$17:$T$17,0)))</f>
        <v>3.9642143336660212</v>
      </c>
      <c r="T110" s="503">
        <f t="array" ref="T110">IF($B$8="Global",INDEX('R24. Carbon price convergence'!$L$18:$T$690,MATCH(CONCATENATE("Global "&amp;$E110&amp;" "&amp;$B$7&amp;" "&amp;"All "&amp;$B$9&amp;" "&amp;$B$10),'R24. Carbon price convergence'!$A$18:$A$690,0),MATCH(T$14,'R24. Carbon price convergence'!$L$17:$T$17,0)),INDEX('R24. Carbon price convergence'!$L$18:$T$690,MATCH(CONCATENATE($D110," ",$E110," ",$B$7," ",$B$8," ",$B$9," ",$B$10),'R24. Carbon price convergence'!$A$18:$A$690,0),MATCH(T$14,'R24. Carbon price convergence'!$L$17:$T$17,0)))</f>
        <v>3.9642143336660212</v>
      </c>
      <c r="U110" s="507">
        <f t="shared" si="25"/>
        <v>0</v>
      </c>
      <c r="V110" s="84">
        <f t="shared" si="26"/>
        <v>163.84446144994234</v>
      </c>
      <c r="W110" s="84">
        <f t="shared" si="8"/>
        <v>620.21694990983053</v>
      </c>
      <c r="X110" s="84">
        <f t="shared" si="9"/>
        <v>1010.2297583139416</v>
      </c>
      <c r="Y110" s="508">
        <f t="shared" si="10"/>
        <v>1645.519526297016</v>
      </c>
    </row>
    <row r="111" spans="1:25" x14ac:dyDescent="0.3">
      <c r="A111" s="486" t="s">
        <v>78</v>
      </c>
      <c r="B111" s="39" t="s">
        <v>64</v>
      </c>
      <c r="C111" s="39" t="s">
        <v>79</v>
      </c>
      <c r="D111" s="39" t="s">
        <v>100</v>
      </c>
      <c r="E111" s="487" t="s">
        <v>81</v>
      </c>
      <c r="F111" s="507">
        <f>INDEX('W2. TIAM CO2 price'!$C$21:$N$27,MATCH($B111,'W2. TIAM CO2 price'!$A$21:$A$27,0),MATCH(F$14,'W2. TIAM CO2 price'!$C$20:$N$20,0))</f>
        <v>0</v>
      </c>
      <c r="G111" s="84">
        <f>INDEX('W2. TIAM CO2 price'!$C$21:$N$27,MATCH($B111,'W2. TIAM CO2 price'!$A$21:$A$27,0),MATCH(G$14,'W2. TIAM CO2 price'!$C$20:$N$20,0))</f>
        <v>0</v>
      </c>
      <c r="H111" s="84">
        <f>INDEX('W2. TIAM CO2 price'!$C$21:$N$27,MATCH($B111,'W2. TIAM CO2 price'!$A$21:$A$27,0),MATCH(H$14,'W2. TIAM CO2 price'!$C$20:$N$20,0))</f>
        <v>41.330878620385405</v>
      </c>
      <c r="I111" s="84">
        <f>INDEX('W2. TIAM CO2 price'!$C$21:$N$27,MATCH($B111,'W2. TIAM CO2 price'!$A$21:$A$27,0),MATCH(I$14,'W2. TIAM CO2 price'!$C$20:$N$20,0))</f>
        <v>156.45393959722333</v>
      </c>
      <c r="J111" s="84">
        <f>INDEX('W2. TIAM CO2 price'!$C$21:$N$27,MATCH($B111,'W2. TIAM CO2 price'!$A$21:$A$27,0),MATCH(J$14,'W2. TIAM CO2 price'!$C$20:$N$20,0))</f>
        <v>254.83732040787578</v>
      </c>
      <c r="K111" s="84">
        <f>INDEX('W2. TIAM CO2 price'!$C$21:$N$27,MATCH($B111,'W2. TIAM CO2 price'!$A$21:$A$27,0),MATCH(K$14,'W2. TIAM CO2 price'!$C$20:$N$20,0))</f>
        <v>415.09348077435425</v>
      </c>
      <c r="L111" s="84">
        <f>INDEX('W2. TIAM CO2 price'!$C$21:$N$27,MATCH($B111,'W2. TIAM CO2 price'!$A$21:$A$27,0),MATCH(L$14,'W2. TIAM CO2 price'!$C$20:$N$20,0))</f>
        <v>676.13387930317424</v>
      </c>
      <c r="M111" s="84">
        <f>INDEX('W2. TIAM CO2 price'!$C$21:$N$27,MATCH($B111,'W2. TIAM CO2 price'!$A$21:$A$27,0),MATCH(M$14,'W2. TIAM CO2 price'!$C$20:$N$20,0))</f>
        <v>1101.3411818386858</v>
      </c>
      <c r="N111" s="84">
        <f>INDEX('W2. TIAM CO2 price'!$C$21:$N$27,MATCH($B111,'W2. TIAM CO2 price'!$A$21:$A$27,0),MATCH(N$14,'W2. TIAM CO2 price'!$C$20:$N$20,0))</f>
        <v>1793.9590722053124</v>
      </c>
      <c r="O111" s="84">
        <f>INDEX('W2. TIAM CO2 price'!$C$21:$N$27,MATCH($B111,'W2. TIAM CO2 price'!$A$21:$A$27,0),MATCH(O$14,'W2. TIAM CO2 price'!$C$20:$N$20,0))</f>
        <v>2922.1606322334364</v>
      </c>
      <c r="P111" s="508">
        <f>INDEX('W2. TIAM CO2 price'!$C$21:$N$27,MATCH($B111,'W2. TIAM CO2 price'!$A$21:$A$27,0),MATCH(P$14,'W2. TIAM CO2 price'!$C$20:$N$20,0))</f>
        <v>4759.8820912851706</v>
      </c>
      <c r="Q111" s="501">
        <f t="array" ref="Q111">IF($B$8="Global",INDEX('R24. Carbon price convergence'!$L$18:$T$690,MATCH(CONCATENATE("Global "&amp;$E111&amp;" "&amp;$B$7&amp;" "&amp;"All "&amp;$B$9&amp;" "&amp;$B$10),'R24. Carbon price convergence'!$A$18:$A$690,0),MATCH(Q$14,'R24. Carbon price convergence'!$L$17:$T$17,0)),INDEX('R24. Carbon price convergence'!$L$18:$T$690,MATCH(CONCATENATE($D111," ",$E111," ",$B$7," ",$B$8," ",$B$9," ",$B$10),'R24. Carbon price convergence'!$A$18:$A$690,0),MATCH(Q$14,'R24. Carbon price convergence'!$L$17:$T$17,0)))</f>
        <v>0.34920618027291611</v>
      </c>
      <c r="R111" s="502">
        <f t="array" ref="R111">IF($B$8="Global",INDEX('R24. Carbon price convergence'!$L$18:$T$690,MATCH(CONCATENATE("Global "&amp;$E111&amp;" "&amp;$B$7&amp;" "&amp;"All "&amp;$B$9&amp;" "&amp;$B$10),'R24. Carbon price convergence'!$A$18:$A$690,0),MATCH(R$14,'R24. Carbon price convergence'!$L$17:$T$17,0)),INDEX('R24. Carbon price convergence'!$L$18:$T$690,MATCH(CONCATENATE($D111," ",$E111," ",$B$7," ",$B$8," ",$B$9," ",$B$10),'R24. Carbon price convergence'!$A$18:$A$690,0),MATCH(R$14,'R24. Carbon price convergence'!$L$17:$T$17,0)))</f>
        <v>0.34920618027291611</v>
      </c>
      <c r="S111" s="502">
        <f t="array" ref="S111">IF($B$8="Global",INDEX('R24. Carbon price convergence'!$L$18:$T$690,MATCH(CONCATENATE("Global "&amp;$E111&amp;" "&amp;$B$7&amp;" "&amp;"All "&amp;$B$9&amp;" "&amp;$B$10),'R24. Carbon price convergence'!$A$18:$A$690,0),MATCH(S$14,'R24. Carbon price convergence'!$L$17:$T$17,0)),INDEX('R24. Carbon price convergence'!$L$18:$T$690,MATCH(CONCATENATE($D111," ",$E111," ",$B$7," ",$B$8," ",$B$9," ",$B$10),'R24. Carbon price convergence'!$A$18:$A$690,0),MATCH(S$14,'R24. Carbon price convergence'!$L$17:$T$17,0)))</f>
        <v>0.34920618027291611</v>
      </c>
      <c r="T111" s="503">
        <f t="array" ref="T111">IF($B$8="Global",INDEX('R24. Carbon price convergence'!$L$18:$T$690,MATCH(CONCATENATE("Global "&amp;$E111&amp;" "&amp;$B$7&amp;" "&amp;"All "&amp;$B$9&amp;" "&amp;$B$10),'R24. Carbon price convergence'!$A$18:$A$690,0),MATCH(T$14,'R24. Carbon price convergence'!$L$17:$T$17,0)),INDEX('R24. Carbon price convergence'!$L$18:$T$690,MATCH(CONCATENATE($D111," ",$E111," ",$B$7," ",$B$8," ",$B$9," ",$B$10),'R24. Carbon price convergence'!$A$18:$A$690,0),MATCH(T$14,'R24. Carbon price convergence'!$L$17:$T$17,0)))</f>
        <v>0.34920618027291611</v>
      </c>
      <c r="U111" s="507">
        <f t="shared" si="25"/>
        <v>0</v>
      </c>
      <c r="V111" s="84">
        <f t="shared" si="26"/>
        <v>14.432998250348319</v>
      </c>
      <c r="W111" s="84">
        <f t="shared" si="8"/>
        <v>54.634682635395897</v>
      </c>
      <c r="X111" s="84">
        <f t="shared" si="9"/>
        <v>88.990767250619555</v>
      </c>
      <c r="Y111" s="508">
        <f t="shared" si="10"/>
        <v>144.95320887740138</v>
      </c>
    </row>
    <row r="112" spans="1:25" x14ac:dyDescent="0.3">
      <c r="A112" s="486" t="s">
        <v>78</v>
      </c>
      <c r="B112" s="39" t="s">
        <v>64</v>
      </c>
      <c r="C112" s="39" t="s">
        <v>79</v>
      </c>
      <c r="D112" s="39" t="s">
        <v>100</v>
      </c>
      <c r="E112" s="487" t="s">
        <v>84</v>
      </c>
      <c r="F112" s="507">
        <f>INDEX('W2. TIAM CO2 price'!$C$21:$N$27,MATCH($B112,'W2. TIAM CO2 price'!$A$21:$A$27,0),MATCH(F$14,'W2. TIAM CO2 price'!$C$20:$N$20,0))</f>
        <v>0</v>
      </c>
      <c r="G112" s="84">
        <f>INDEX('W2. TIAM CO2 price'!$C$21:$N$27,MATCH($B112,'W2. TIAM CO2 price'!$A$21:$A$27,0),MATCH(G$14,'W2. TIAM CO2 price'!$C$20:$N$20,0))</f>
        <v>0</v>
      </c>
      <c r="H112" s="84">
        <f>INDEX('W2. TIAM CO2 price'!$C$21:$N$27,MATCH($B112,'W2. TIAM CO2 price'!$A$21:$A$27,0),MATCH(H$14,'W2. TIAM CO2 price'!$C$20:$N$20,0))</f>
        <v>41.330878620385405</v>
      </c>
      <c r="I112" s="84">
        <f>INDEX('W2. TIAM CO2 price'!$C$21:$N$27,MATCH($B112,'W2. TIAM CO2 price'!$A$21:$A$27,0),MATCH(I$14,'W2. TIAM CO2 price'!$C$20:$N$20,0))</f>
        <v>156.45393959722333</v>
      </c>
      <c r="J112" s="84">
        <f>INDEX('W2. TIAM CO2 price'!$C$21:$N$27,MATCH($B112,'W2. TIAM CO2 price'!$A$21:$A$27,0),MATCH(J$14,'W2. TIAM CO2 price'!$C$20:$N$20,0))</f>
        <v>254.83732040787578</v>
      </c>
      <c r="K112" s="84">
        <f>INDEX('W2. TIAM CO2 price'!$C$21:$N$27,MATCH($B112,'W2. TIAM CO2 price'!$A$21:$A$27,0),MATCH(K$14,'W2. TIAM CO2 price'!$C$20:$N$20,0))</f>
        <v>415.09348077435425</v>
      </c>
      <c r="L112" s="84">
        <f>INDEX('W2. TIAM CO2 price'!$C$21:$N$27,MATCH($B112,'W2. TIAM CO2 price'!$A$21:$A$27,0),MATCH(L$14,'W2. TIAM CO2 price'!$C$20:$N$20,0))</f>
        <v>676.13387930317424</v>
      </c>
      <c r="M112" s="84">
        <f>INDEX('W2. TIAM CO2 price'!$C$21:$N$27,MATCH($B112,'W2. TIAM CO2 price'!$A$21:$A$27,0),MATCH(M$14,'W2. TIAM CO2 price'!$C$20:$N$20,0))</f>
        <v>1101.3411818386858</v>
      </c>
      <c r="N112" s="84">
        <f>INDEX('W2. TIAM CO2 price'!$C$21:$N$27,MATCH($B112,'W2. TIAM CO2 price'!$A$21:$A$27,0),MATCH(N$14,'W2. TIAM CO2 price'!$C$20:$N$20,0))</f>
        <v>1793.9590722053124</v>
      </c>
      <c r="O112" s="84">
        <f>INDEX('W2. TIAM CO2 price'!$C$21:$N$27,MATCH($B112,'W2. TIAM CO2 price'!$A$21:$A$27,0),MATCH(O$14,'W2. TIAM CO2 price'!$C$20:$N$20,0))</f>
        <v>2922.1606322334364</v>
      </c>
      <c r="P112" s="508">
        <f>INDEX('W2. TIAM CO2 price'!$C$21:$N$27,MATCH($B112,'W2. TIAM CO2 price'!$A$21:$A$27,0),MATCH(P$14,'W2. TIAM CO2 price'!$C$20:$N$20,0))</f>
        <v>4759.8820912851706</v>
      </c>
      <c r="Q112" s="501">
        <f t="array" ref="Q112">IF($B$8="Global",INDEX('R24. Carbon price convergence'!$L$18:$T$690,MATCH(CONCATENATE("Global "&amp;$E112&amp;" "&amp;$B$7&amp;" "&amp;"All "&amp;$B$9&amp;" "&amp;$B$10),'R24. Carbon price convergence'!$A$18:$A$690,0),MATCH(Q$14,'R24. Carbon price convergence'!$L$17:$T$17,0)),INDEX('R24. Carbon price convergence'!$L$18:$T$690,MATCH(CONCATENATE($D112," ",$E112," ",$B$7," ",$B$8," ",$B$9," ",$B$10),'R24. Carbon price convergence'!$A$18:$A$690,0),MATCH(Q$14,'R24. Carbon price convergence'!$L$17:$T$17,0)))</f>
        <v>0.34920618027291611</v>
      </c>
      <c r="R112" s="502">
        <f t="array" ref="R112">IF($B$8="Global",INDEX('R24. Carbon price convergence'!$L$18:$T$690,MATCH(CONCATENATE("Global "&amp;$E112&amp;" "&amp;$B$7&amp;" "&amp;"All "&amp;$B$9&amp;" "&amp;$B$10),'R24. Carbon price convergence'!$A$18:$A$690,0),MATCH(R$14,'R24. Carbon price convergence'!$L$17:$T$17,0)),INDEX('R24. Carbon price convergence'!$L$18:$T$690,MATCH(CONCATENATE($D112," ",$E112," ",$B$7," ",$B$8," ",$B$9," ",$B$10),'R24. Carbon price convergence'!$A$18:$A$690,0),MATCH(R$14,'R24. Carbon price convergence'!$L$17:$T$17,0)))</f>
        <v>0.34920618027291611</v>
      </c>
      <c r="S112" s="502">
        <f t="array" ref="S112">IF($B$8="Global",INDEX('R24. Carbon price convergence'!$L$18:$T$690,MATCH(CONCATENATE("Global "&amp;$E112&amp;" "&amp;$B$7&amp;" "&amp;"All "&amp;$B$9&amp;" "&amp;$B$10),'R24. Carbon price convergence'!$A$18:$A$690,0),MATCH(S$14,'R24. Carbon price convergence'!$L$17:$T$17,0)),INDEX('R24. Carbon price convergence'!$L$18:$T$690,MATCH(CONCATENATE($D112," ",$E112," ",$B$7," ",$B$8," ",$B$9," ",$B$10),'R24. Carbon price convergence'!$A$18:$A$690,0),MATCH(S$14,'R24. Carbon price convergence'!$L$17:$T$17,0)))</f>
        <v>0.34920618027291611</v>
      </c>
      <c r="T112" s="503">
        <f t="array" ref="T112">IF($B$8="Global",INDEX('R24. Carbon price convergence'!$L$18:$T$690,MATCH(CONCATENATE("Global "&amp;$E112&amp;" "&amp;$B$7&amp;" "&amp;"All "&amp;$B$9&amp;" "&amp;$B$10),'R24. Carbon price convergence'!$A$18:$A$690,0),MATCH(T$14,'R24. Carbon price convergence'!$L$17:$T$17,0)),INDEX('R24. Carbon price convergence'!$L$18:$T$690,MATCH(CONCATENATE($D112," ",$E112," ",$B$7," ",$B$8," ",$B$9," ",$B$10),'R24. Carbon price convergence'!$A$18:$A$690,0),MATCH(T$14,'R24. Carbon price convergence'!$L$17:$T$17,0)))</f>
        <v>0.34920618027291611</v>
      </c>
      <c r="U112" s="507">
        <f t="shared" si="25"/>
        <v>0</v>
      </c>
      <c r="V112" s="84">
        <f t="shared" si="26"/>
        <v>14.432998250348319</v>
      </c>
      <c r="W112" s="84">
        <f t="shared" si="8"/>
        <v>54.634682635395897</v>
      </c>
      <c r="X112" s="84">
        <f t="shared" si="9"/>
        <v>88.990767250619555</v>
      </c>
      <c r="Y112" s="508">
        <f t="shared" si="10"/>
        <v>144.95320887740138</v>
      </c>
    </row>
    <row r="113" spans="1:25" x14ac:dyDescent="0.3">
      <c r="A113" s="486" t="s">
        <v>78</v>
      </c>
      <c r="B113" s="39" t="s">
        <v>64</v>
      </c>
      <c r="C113" s="39" t="s">
        <v>79</v>
      </c>
      <c r="D113" s="39" t="s">
        <v>100</v>
      </c>
      <c r="E113" s="487" t="s">
        <v>87</v>
      </c>
      <c r="F113" s="507">
        <f>INDEX('W2. TIAM CO2 price'!$C$21:$N$27,MATCH($B113,'W2. TIAM CO2 price'!$A$21:$A$27,0),MATCH(F$14,'W2. TIAM CO2 price'!$C$20:$N$20,0))</f>
        <v>0</v>
      </c>
      <c r="G113" s="84">
        <f>INDEX('W2. TIAM CO2 price'!$C$21:$N$27,MATCH($B113,'W2. TIAM CO2 price'!$A$21:$A$27,0),MATCH(G$14,'W2. TIAM CO2 price'!$C$20:$N$20,0))</f>
        <v>0</v>
      </c>
      <c r="H113" s="84">
        <f>INDEX('W2. TIAM CO2 price'!$C$21:$N$27,MATCH($B113,'W2. TIAM CO2 price'!$A$21:$A$27,0),MATCH(H$14,'W2. TIAM CO2 price'!$C$20:$N$20,0))</f>
        <v>41.330878620385405</v>
      </c>
      <c r="I113" s="84">
        <f>INDEX('W2. TIAM CO2 price'!$C$21:$N$27,MATCH($B113,'W2. TIAM CO2 price'!$A$21:$A$27,0),MATCH(I$14,'W2. TIAM CO2 price'!$C$20:$N$20,0))</f>
        <v>156.45393959722333</v>
      </c>
      <c r="J113" s="84">
        <f>INDEX('W2. TIAM CO2 price'!$C$21:$N$27,MATCH($B113,'W2. TIAM CO2 price'!$A$21:$A$27,0),MATCH(J$14,'W2. TIAM CO2 price'!$C$20:$N$20,0))</f>
        <v>254.83732040787578</v>
      </c>
      <c r="K113" s="84">
        <f>INDEX('W2. TIAM CO2 price'!$C$21:$N$27,MATCH($B113,'W2. TIAM CO2 price'!$A$21:$A$27,0),MATCH(K$14,'W2. TIAM CO2 price'!$C$20:$N$20,0))</f>
        <v>415.09348077435425</v>
      </c>
      <c r="L113" s="84">
        <f>INDEX('W2. TIAM CO2 price'!$C$21:$N$27,MATCH($B113,'W2. TIAM CO2 price'!$A$21:$A$27,0),MATCH(L$14,'W2. TIAM CO2 price'!$C$20:$N$20,0))</f>
        <v>676.13387930317424</v>
      </c>
      <c r="M113" s="84">
        <f>INDEX('W2. TIAM CO2 price'!$C$21:$N$27,MATCH($B113,'W2. TIAM CO2 price'!$A$21:$A$27,0),MATCH(M$14,'W2. TIAM CO2 price'!$C$20:$N$20,0))</f>
        <v>1101.3411818386858</v>
      </c>
      <c r="N113" s="84">
        <f>INDEX('W2. TIAM CO2 price'!$C$21:$N$27,MATCH($B113,'W2. TIAM CO2 price'!$A$21:$A$27,0),MATCH(N$14,'W2. TIAM CO2 price'!$C$20:$N$20,0))</f>
        <v>1793.9590722053124</v>
      </c>
      <c r="O113" s="84">
        <f>INDEX('W2. TIAM CO2 price'!$C$21:$N$27,MATCH($B113,'W2. TIAM CO2 price'!$A$21:$A$27,0),MATCH(O$14,'W2. TIAM CO2 price'!$C$20:$N$20,0))</f>
        <v>2922.1606322334364</v>
      </c>
      <c r="P113" s="508">
        <f>INDEX('W2. TIAM CO2 price'!$C$21:$N$27,MATCH($B113,'W2. TIAM CO2 price'!$A$21:$A$27,0),MATCH(P$14,'W2. TIAM CO2 price'!$C$20:$N$20,0))</f>
        <v>4759.8820912851706</v>
      </c>
      <c r="Q113" s="501">
        <f t="array" ref="Q113">IF($B$8="Global",INDEX('R24. Carbon price convergence'!$L$18:$T$690,MATCH(CONCATENATE("Global "&amp;$E113&amp;" "&amp;$B$7&amp;" "&amp;"All "&amp;$B$9&amp;" "&amp;$B$10),'R24. Carbon price convergence'!$A$18:$A$690,0),MATCH(Q$14,'R24. Carbon price convergence'!$L$17:$T$17,0)),INDEX('R24. Carbon price convergence'!$L$18:$T$690,MATCH(CONCATENATE($D113," ",$E113," ",$B$7," ",$B$8," ",$B$9," ",$B$10),'R24. Carbon price convergence'!$A$18:$A$690,0),MATCH(Q$14,'R24. Carbon price convergence'!$L$17:$T$17,0)))</f>
        <v>0.34920618027291611</v>
      </c>
      <c r="R113" s="502">
        <f t="array" ref="R113">IF($B$8="Global",INDEX('R24. Carbon price convergence'!$L$18:$T$690,MATCH(CONCATENATE("Global "&amp;$E113&amp;" "&amp;$B$7&amp;" "&amp;"All "&amp;$B$9&amp;" "&amp;$B$10),'R24. Carbon price convergence'!$A$18:$A$690,0),MATCH(R$14,'R24. Carbon price convergence'!$L$17:$T$17,0)),INDEX('R24. Carbon price convergence'!$L$18:$T$690,MATCH(CONCATENATE($D113," ",$E113," ",$B$7," ",$B$8," ",$B$9," ",$B$10),'R24. Carbon price convergence'!$A$18:$A$690,0),MATCH(R$14,'R24. Carbon price convergence'!$L$17:$T$17,0)))</f>
        <v>0.34920618027291611</v>
      </c>
      <c r="S113" s="502">
        <f t="array" ref="S113">IF($B$8="Global",INDEX('R24. Carbon price convergence'!$L$18:$T$690,MATCH(CONCATENATE("Global "&amp;$E113&amp;" "&amp;$B$7&amp;" "&amp;"All "&amp;$B$9&amp;" "&amp;$B$10),'R24. Carbon price convergence'!$A$18:$A$690,0),MATCH(S$14,'R24. Carbon price convergence'!$L$17:$T$17,0)),INDEX('R24. Carbon price convergence'!$L$18:$T$690,MATCH(CONCATENATE($D113," ",$E113," ",$B$7," ",$B$8," ",$B$9," ",$B$10),'R24. Carbon price convergence'!$A$18:$A$690,0),MATCH(S$14,'R24. Carbon price convergence'!$L$17:$T$17,0)))</f>
        <v>0.34920618027291611</v>
      </c>
      <c r="T113" s="503">
        <f t="array" ref="T113">IF($B$8="Global",INDEX('R24. Carbon price convergence'!$L$18:$T$690,MATCH(CONCATENATE("Global "&amp;$E113&amp;" "&amp;$B$7&amp;" "&amp;"All "&amp;$B$9&amp;" "&amp;$B$10),'R24. Carbon price convergence'!$A$18:$A$690,0),MATCH(T$14,'R24. Carbon price convergence'!$L$17:$T$17,0)),INDEX('R24. Carbon price convergence'!$L$18:$T$690,MATCH(CONCATENATE($D113," ",$E113," ",$B$7," ",$B$8," ",$B$9," ",$B$10),'R24. Carbon price convergence'!$A$18:$A$690,0),MATCH(T$14,'R24. Carbon price convergence'!$L$17:$T$17,0)))</f>
        <v>0.34920618027291611</v>
      </c>
      <c r="U113" s="507">
        <f t="shared" si="25"/>
        <v>0</v>
      </c>
      <c r="V113" s="84">
        <f t="shared" si="26"/>
        <v>14.432998250348319</v>
      </c>
      <c r="W113" s="84">
        <f t="shared" ref="W113:W188" si="27">I113*R113</f>
        <v>54.634682635395897</v>
      </c>
      <c r="X113" s="84">
        <f t="shared" ref="X113:X188" si="28">J113*S113</f>
        <v>88.990767250619555</v>
      </c>
      <c r="Y113" s="508">
        <f t="shared" ref="Y113:Y188" si="29">K113*T113</f>
        <v>144.95320887740138</v>
      </c>
    </row>
    <row r="114" spans="1:25" x14ac:dyDescent="0.3">
      <c r="A114" s="486" t="s">
        <v>78</v>
      </c>
      <c r="B114" s="39" t="s">
        <v>64</v>
      </c>
      <c r="C114" s="39" t="s">
        <v>79</v>
      </c>
      <c r="D114" s="39" t="s">
        <v>100</v>
      </c>
      <c r="E114" s="487" t="s">
        <v>90</v>
      </c>
      <c r="F114" s="507">
        <f>INDEX('W2. TIAM CO2 price'!$C$21:$N$27,MATCH($B114,'W2. TIAM CO2 price'!$A$21:$A$27,0),MATCH(F$14,'W2. TIAM CO2 price'!$C$20:$N$20,0))</f>
        <v>0</v>
      </c>
      <c r="G114" s="84">
        <f>INDEX('W2. TIAM CO2 price'!$C$21:$N$27,MATCH($B114,'W2. TIAM CO2 price'!$A$21:$A$27,0),MATCH(G$14,'W2. TIAM CO2 price'!$C$20:$N$20,0))</f>
        <v>0</v>
      </c>
      <c r="H114" s="84">
        <f>INDEX('W2. TIAM CO2 price'!$C$21:$N$27,MATCH($B114,'W2. TIAM CO2 price'!$A$21:$A$27,0),MATCH(H$14,'W2. TIAM CO2 price'!$C$20:$N$20,0))</f>
        <v>41.330878620385405</v>
      </c>
      <c r="I114" s="84">
        <f>INDEX('W2. TIAM CO2 price'!$C$21:$N$27,MATCH($B114,'W2. TIAM CO2 price'!$A$21:$A$27,0),MATCH(I$14,'W2. TIAM CO2 price'!$C$20:$N$20,0))</f>
        <v>156.45393959722333</v>
      </c>
      <c r="J114" s="84">
        <f>INDEX('W2. TIAM CO2 price'!$C$21:$N$27,MATCH($B114,'W2. TIAM CO2 price'!$A$21:$A$27,0),MATCH(J$14,'W2. TIAM CO2 price'!$C$20:$N$20,0))</f>
        <v>254.83732040787578</v>
      </c>
      <c r="K114" s="84">
        <f>INDEX('W2. TIAM CO2 price'!$C$21:$N$27,MATCH($B114,'W2. TIAM CO2 price'!$A$21:$A$27,0),MATCH(K$14,'W2. TIAM CO2 price'!$C$20:$N$20,0))</f>
        <v>415.09348077435425</v>
      </c>
      <c r="L114" s="84">
        <f>INDEX('W2. TIAM CO2 price'!$C$21:$N$27,MATCH($B114,'W2. TIAM CO2 price'!$A$21:$A$27,0),MATCH(L$14,'W2. TIAM CO2 price'!$C$20:$N$20,0))</f>
        <v>676.13387930317424</v>
      </c>
      <c r="M114" s="84">
        <f>INDEX('W2. TIAM CO2 price'!$C$21:$N$27,MATCH($B114,'W2. TIAM CO2 price'!$A$21:$A$27,0),MATCH(M$14,'W2. TIAM CO2 price'!$C$20:$N$20,0))</f>
        <v>1101.3411818386858</v>
      </c>
      <c r="N114" s="84">
        <f>INDEX('W2. TIAM CO2 price'!$C$21:$N$27,MATCH($B114,'W2. TIAM CO2 price'!$A$21:$A$27,0),MATCH(N$14,'W2. TIAM CO2 price'!$C$20:$N$20,0))</f>
        <v>1793.9590722053124</v>
      </c>
      <c r="O114" s="84">
        <f>INDEX('W2. TIAM CO2 price'!$C$21:$N$27,MATCH($B114,'W2. TIAM CO2 price'!$A$21:$A$27,0),MATCH(O$14,'W2. TIAM CO2 price'!$C$20:$N$20,0))</f>
        <v>2922.1606322334364</v>
      </c>
      <c r="P114" s="508">
        <f>INDEX('W2. TIAM CO2 price'!$C$21:$N$27,MATCH($B114,'W2. TIAM CO2 price'!$A$21:$A$27,0),MATCH(P$14,'W2. TIAM CO2 price'!$C$20:$N$20,0))</f>
        <v>4759.8820912851706</v>
      </c>
      <c r="Q114" s="501">
        <f t="array" ref="Q114">IF($B$8="Global",INDEX('R24. Carbon price convergence'!$L$18:$T$690,MATCH(CONCATENATE("Global "&amp;$E114&amp;" "&amp;$B$7&amp;" "&amp;"All "&amp;$B$9&amp;" "&amp;$B$10),'R24. Carbon price convergence'!$A$18:$A$690,0),MATCH(Q$14,'R24. Carbon price convergence'!$L$17:$T$17,0)),INDEX('R24. Carbon price convergence'!$L$18:$T$690,MATCH(CONCATENATE($D114," ",$E114," ",$B$7," ",$B$8," ",$B$9," ",$B$10),'R24. Carbon price convergence'!$A$18:$A$690,0),MATCH(Q$14,'R24. Carbon price convergence'!$L$17:$T$17,0)))</f>
        <v>0.34920618027291611</v>
      </c>
      <c r="R114" s="502">
        <f t="array" ref="R114">IF($B$8="Global",INDEX('R24. Carbon price convergence'!$L$18:$T$690,MATCH(CONCATENATE("Global "&amp;$E114&amp;" "&amp;$B$7&amp;" "&amp;"All "&amp;$B$9&amp;" "&amp;$B$10),'R24. Carbon price convergence'!$A$18:$A$690,0),MATCH(R$14,'R24. Carbon price convergence'!$L$17:$T$17,0)),INDEX('R24. Carbon price convergence'!$L$18:$T$690,MATCH(CONCATENATE($D114," ",$E114," ",$B$7," ",$B$8," ",$B$9," ",$B$10),'R24. Carbon price convergence'!$A$18:$A$690,0),MATCH(R$14,'R24. Carbon price convergence'!$L$17:$T$17,0)))</f>
        <v>0.34920618027291611</v>
      </c>
      <c r="S114" s="502">
        <f t="array" ref="S114">IF($B$8="Global",INDEX('R24. Carbon price convergence'!$L$18:$T$690,MATCH(CONCATENATE("Global "&amp;$E114&amp;" "&amp;$B$7&amp;" "&amp;"All "&amp;$B$9&amp;" "&amp;$B$10),'R24. Carbon price convergence'!$A$18:$A$690,0),MATCH(S$14,'R24. Carbon price convergence'!$L$17:$T$17,0)),INDEX('R24. Carbon price convergence'!$L$18:$T$690,MATCH(CONCATENATE($D114," ",$E114," ",$B$7," ",$B$8," ",$B$9," ",$B$10),'R24. Carbon price convergence'!$A$18:$A$690,0),MATCH(S$14,'R24. Carbon price convergence'!$L$17:$T$17,0)))</f>
        <v>0.34920618027291611</v>
      </c>
      <c r="T114" s="503">
        <f t="array" ref="T114">IF($B$8="Global",INDEX('R24. Carbon price convergence'!$L$18:$T$690,MATCH(CONCATENATE("Global "&amp;$E114&amp;" "&amp;$B$7&amp;" "&amp;"All "&amp;$B$9&amp;" "&amp;$B$10),'R24. Carbon price convergence'!$A$18:$A$690,0),MATCH(T$14,'R24. Carbon price convergence'!$L$17:$T$17,0)),INDEX('R24. Carbon price convergence'!$L$18:$T$690,MATCH(CONCATENATE($D114," ",$E114," ",$B$7," ",$B$8," ",$B$9," ",$B$10),'R24. Carbon price convergence'!$A$18:$A$690,0),MATCH(T$14,'R24. Carbon price convergence'!$L$17:$T$17,0)))</f>
        <v>0.34920618027291611</v>
      </c>
      <c r="U114" s="507">
        <f t="shared" si="25"/>
        <v>0</v>
      </c>
      <c r="V114" s="84">
        <f t="shared" si="26"/>
        <v>14.432998250348319</v>
      </c>
      <c r="W114" s="84">
        <f t="shared" si="27"/>
        <v>54.634682635395897</v>
      </c>
      <c r="X114" s="84">
        <f t="shared" si="28"/>
        <v>88.990767250619555</v>
      </c>
      <c r="Y114" s="508">
        <f t="shared" si="29"/>
        <v>144.95320887740138</v>
      </c>
    </row>
    <row r="115" spans="1:25" x14ac:dyDescent="0.3">
      <c r="A115" s="486" t="s">
        <v>78</v>
      </c>
      <c r="B115" s="39" t="s">
        <v>64</v>
      </c>
      <c r="C115" s="39" t="s">
        <v>79</v>
      </c>
      <c r="D115" s="39" t="s">
        <v>100</v>
      </c>
      <c r="E115" s="487" t="s">
        <v>93</v>
      </c>
      <c r="F115" s="507">
        <f>INDEX('W2. TIAM CO2 price'!$C$21:$N$27,MATCH($B115,'W2. TIAM CO2 price'!$A$21:$A$27,0),MATCH(F$14,'W2. TIAM CO2 price'!$C$20:$N$20,0))</f>
        <v>0</v>
      </c>
      <c r="G115" s="84">
        <f>INDEX('W2. TIAM CO2 price'!$C$21:$N$27,MATCH($B115,'W2. TIAM CO2 price'!$A$21:$A$27,0),MATCH(G$14,'W2. TIAM CO2 price'!$C$20:$N$20,0))</f>
        <v>0</v>
      </c>
      <c r="H115" s="84">
        <f>INDEX('W2. TIAM CO2 price'!$C$21:$N$27,MATCH($B115,'W2. TIAM CO2 price'!$A$21:$A$27,0),MATCH(H$14,'W2. TIAM CO2 price'!$C$20:$N$20,0))</f>
        <v>41.330878620385405</v>
      </c>
      <c r="I115" s="84">
        <f>INDEX('W2. TIAM CO2 price'!$C$21:$N$27,MATCH($B115,'W2. TIAM CO2 price'!$A$21:$A$27,0),MATCH(I$14,'W2. TIAM CO2 price'!$C$20:$N$20,0))</f>
        <v>156.45393959722333</v>
      </c>
      <c r="J115" s="84">
        <f>INDEX('W2. TIAM CO2 price'!$C$21:$N$27,MATCH($B115,'W2. TIAM CO2 price'!$A$21:$A$27,0),MATCH(J$14,'W2. TIAM CO2 price'!$C$20:$N$20,0))</f>
        <v>254.83732040787578</v>
      </c>
      <c r="K115" s="84">
        <f>INDEX('W2. TIAM CO2 price'!$C$21:$N$27,MATCH($B115,'W2. TIAM CO2 price'!$A$21:$A$27,0),MATCH(K$14,'W2. TIAM CO2 price'!$C$20:$N$20,0))</f>
        <v>415.09348077435425</v>
      </c>
      <c r="L115" s="84">
        <f>INDEX('W2. TIAM CO2 price'!$C$21:$N$27,MATCH($B115,'W2. TIAM CO2 price'!$A$21:$A$27,0),MATCH(L$14,'W2. TIAM CO2 price'!$C$20:$N$20,0))</f>
        <v>676.13387930317424</v>
      </c>
      <c r="M115" s="84">
        <f>INDEX('W2. TIAM CO2 price'!$C$21:$N$27,MATCH($B115,'W2. TIAM CO2 price'!$A$21:$A$27,0),MATCH(M$14,'W2. TIAM CO2 price'!$C$20:$N$20,0))</f>
        <v>1101.3411818386858</v>
      </c>
      <c r="N115" s="84">
        <f>INDEX('W2. TIAM CO2 price'!$C$21:$N$27,MATCH($B115,'W2. TIAM CO2 price'!$A$21:$A$27,0),MATCH(N$14,'W2. TIAM CO2 price'!$C$20:$N$20,0))</f>
        <v>1793.9590722053124</v>
      </c>
      <c r="O115" s="84">
        <f>INDEX('W2. TIAM CO2 price'!$C$21:$N$27,MATCH($B115,'W2. TIAM CO2 price'!$A$21:$A$27,0),MATCH(O$14,'W2. TIAM CO2 price'!$C$20:$N$20,0))</f>
        <v>2922.1606322334364</v>
      </c>
      <c r="P115" s="508">
        <f>INDEX('W2. TIAM CO2 price'!$C$21:$N$27,MATCH($B115,'W2. TIAM CO2 price'!$A$21:$A$27,0),MATCH(P$14,'W2. TIAM CO2 price'!$C$20:$N$20,0))</f>
        <v>4759.8820912851706</v>
      </c>
      <c r="Q115" s="501">
        <f t="array" ref="Q115">IF($B$8="Global",INDEX('R24. Carbon price convergence'!$L$18:$T$690,MATCH(CONCATENATE("Global "&amp;$E115&amp;" "&amp;$B$7&amp;" "&amp;"All "&amp;$B$9&amp;" "&amp;$B$10),'R24. Carbon price convergence'!$A$18:$A$690,0),MATCH(Q$14,'R24. Carbon price convergence'!$L$17:$T$17,0)),INDEX('R24. Carbon price convergence'!$L$18:$T$690,MATCH(CONCATENATE($D115," ",$E115," ",$B$7," ",$B$8," ",$B$9," ",$B$10),'R24. Carbon price convergence'!$A$18:$A$690,0),MATCH(Q$14,'R24. Carbon price convergence'!$L$17:$T$17,0)))</f>
        <v>0.34920618027291611</v>
      </c>
      <c r="R115" s="502">
        <f t="array" ref="R115">IF($B$8="Global",INDEX('R24. Carbon price convergence'!$L$18:$T$690,MATCH(CONCATENATE("Global "&amp;$E115&amp;" "&amp;$B$7&amp;" "&amp;"All "&amp;$B$9&amp;" "&amp;$B$10),'R24. Carbon price convergence'!$A$18:$A$690,0),MATCH(R$14,'R24. Carbon price convergence'!$L$17:$T$17,0)),INDEX('R24. Carbon price convergence'!$L$18:$T$690,MATCH(CONCATENATE($D115," ",$E115," ",$B$7," ",$B$8," ",$B$9," ",$B$10),'R24. Carbon price convergence'!$A$18:$A$690,0),MATCH(R$14,'R24. Carbon price convergence'!$L$17:$T$17,0)))</f>
        <v>0.34920618027291611</v>
      </c>
      <c r="S115" s="502">
        <f t="array" ref="S115">IF($B$8="Global",INDEX('R24. Carbon price convergence'!$L$18:$T$690,MATCH(CONCATENATE("Global "&amp;$E115&amp;" "&amp;$B$7&amp;" "&amp;"All "&amp;$B$9&amp;" "&amp;$B$10),'R24. Carbon price convergence'!$A$18:$A$690,0),MATCH(S$14,'R24. Carbon price convergence'!$L$17:$T$17,0)),INDEX('R24. Carbon price convergence'!$L$18:$T$690,MATCH(CONCATENATE($D115," ",$E115," ",$B$7," ",$B$8," ",$B$9," ",$B$10),'R24. Carbon price convergence'!$A$18:$A$690,0),MATCH(S$14,'R24. Carbon price convergence'!$L$17:$T$17,0)))</f>
        <v>0.34920618027291611</v>
      </c>
      <c r="T115" s="503">
        <f t="array" ref="T115">IF($B$8="Global",INDEX('R24. Carbon price convergence'!$L$18:$T$690,MATCH(CONCATENATE("Global "&amp;$E115&amp;" "&amp;$B$7&amp;" "&amp;"All "&amp;$B$9&amp;" "&amp;$B$10),'R24. Carbon price convergence'!$A$18:$A$690,0),MATCH(T$14,'R24. Carbon price convergence'!$L$17:$T$17,0)),INDEX('R24. Carbon price convergence'!$L$18:$T$690,MATCH(CONCATENATE($D115," ",$E115," ",$B$7," ",$B$8," ",$B$9," ",$B$10),'R24. Carbon price convergence'!$A$18:$A$690,0),MATCH(T$14,'R24. Carbon price convergence'!$L$17:$T$17,0)))</f>
        <v>0.34920618027291611</v>
      </c>
      <c r="U115" s="507">
        <f t="shared" si="25"/>
        <v>0</v>
      </c>
      <c r="V115" s="84">
        <f t="shared" si="26"/>
        <v>14.432998250348319</v>
      </c>
      <c r="W115" s="84">
        <f t="shared" si="27"/>
        <v>54.634682635395897</v>
      </c>
      <c r="X115" s="84">
        <f t="shared" si="28"/>
        <v>88.990767250619555</v>
      </c>
      <c r="Y115" s="508">
        <f t="shared" si="29"/>
        <v>144.95320887740138</v>
      </c>
    </row>
    <row r="116" spans="1:25" x14ac:dyDescent="0.3">
      <c r="A116" s="486" t="s">
        <v>78</v>
      </c>
      <c r="B116" s="39" t="s">
        <v>64</v>
      </c>
      <c r="C116" s="39" t="s">
        <v>79</v>
      </c>
      <c r="D116" s="39" t="s">
        <v>100</v>
      </c>
      <c r="E116" s="487" t="s">
        <v>95</v>
      </c>
      <c r="F116" s="507">
        <f>INDEX('W2. TIAM CO2 price'!$C$21:$N$27,MATCH($B116,'W2. TIAM CO2 price'!$A$21:$A$27,0),MATCH(F$14,'W2. TIAM CO2 price'!$C$20:$N$20,0))</f>
        <v>0</v>
      </c>
      <c r="G116" s="84">
        <f>INDEX('W2. TIAM CO2 price'!$C$21:$N$27,MATCH($B116,'W2. TIAM CO2 price'!$A$21:$A$27,0),MATCH(G$14,'W2. TIAM CO2 price'!$C$20:$N$20,0))</f>
        <v>0</v>
      </c>
      <c r="H116" s="84">
        <f>INDEX('W2. TIAM CO2 price'!$C$21:$N$27,MATCH($B116,'W2. TIAM CO2 price'!$A$21:$A$27,0),MATCH(H$14,'W2. TIAM CO2 price'!$C$20:$N$20,0))</f>
        <v>41.330878620385405</v>
      </c>
      <c r="I116" s="84">
        <f>INDEX('W2. TIAM CO2 price'!$C$21:$N$27,MATCH($B116,'W2. TIAM CO2 price'!$A$21:$A$27,0),MATCH(I$14,'W2. TIAM CO2 price'!$C$20:$N$20,0))</f>
        <v>156.45393959722333</v>
      </c>
      <c r="J116" s="84">
        <f>INDEX('W2. TIAM CO2 price'!$C$21:$N$27,MATCH($B116,'W2. TIAM CO2 price'!$A$21:$A$27,0),MATCH(J$14,'W2. TIAM CO2 price'!$C$20:$N$20,0))</f>
        <v>254.83732040787578</v>
      </c>
      <c r="K116" s="84">
        <f>INDEX('W2. TIAM CO2 price'!$C$21:$N$27,MATCH($B116,'W2. TIAM CO2 price'!$A$21:$A$27,0),MATCH(K$14,'W2. TIAM CO2 price'!$C$20:$N$20,0))</f>
        <v>415.09348077435425</v>
      </c>
      <c r="L116" s="84">
        <f>INDEX('W2. TIAM CO2 price'!$C$21:$N$27,MATCH($B116,'W2. TIAM CO2 price'!$A$21:$A$27,0),MATCH(L$14,'W2. TIAM CO2 price'!$C$20:$N$20,0))</f>
        <v>676.13387930317424</v>
      </c>
      <c r="M116" s="84">
        <f>INDEX('W2. TIAM CO2 price'!$C$21:$N$27,MATCH($B116,'W2. TIAM CO2 price'!$A$21:$A$27,0),MATCH(M$14,'W2. TIAM CO2 price'!$C$20:$N$20,0))</f>
        <v>1101.3411818386858</v>
      </c>
      <c r="N116" s="84">
        <f>INDEX('W2. TIAM CO2 price'!$C$21:$N$27,MATCH($B116,'W2. TIAM CO2 price'!$A$21:$A$27,0),MATCH(N$14,'W2. TIAM CO2 price'!$C$20:$N$20,0))</f>
        <v>1793.9590722053124</v>
      </c>
      <c r="O116" s="84">
        <f>INDEX('W2. TIAM CO2 price'!$C$21:$N$27,MATCH($B116,'W2. TIAM CO2 price'!$A$21:$A$27,0),MATCH(O$14,'W2. TIAM CO2 price'!$C$20:$N$20,0))</f>
        <v>2922.1606322334364</v>
      </c>
      <c r="P116" s="508">
        <f>INDEX('W2. TIAM CO2 price'!$C$21:$N$27,MATCH($B116,'W2. TIAM CO2 price'!$A$21:$A$27,0),MATCH(P$14,'W2. TIAM CO2 price'!$C$20:$N$20,0))</f>
        <v>4759.8820912851706</v>
      </c>
      <c r="Q116" s="501">
        <f t="array" ref="Q116">IF($B$8="Global",INDEX('R24. Carbon price convergence'!$L$18:$T$690,MATCH(CONCATENATE("Global "&amp;$E116&amp;" "&amp;$B$7&amp;" "&amp;"All "&amp;$B$9&amp;" "&amp;$B$10),'R24. Carbon price convergence'!$A$18:$A$690,0),MATCH(Q$14,'R24. Carbon price convergence'!$L$17:$T$17,0)),INDEX('R24. Carbon price convergence'!$L$18:$T$690,MATCH(CONCATENATE($D116," ",$E116," ",$B$7," ",$B$8," ",$B$9," ",$B$10),'R24. Carbon price convergence'!$A$18:$A$690,0),MATCH(Q$14,'R24. Carbon price convergence'!$L$17:$T$17,0)))</f>
        <v>3.9642143336660212</v>
      </c>
      <c r="R116" s="502">
        <f t="array" ref="R116">IF($B$8="Global",INDEX('R24. Carbon price convergence'!$L$18:$T$690,MATCH(CONCATENATE("Global "&amp;$E116&amp;" "&amp;$B$7&amp;" "&amp;"All "&amp;$B$9&amp;" "&amp;$B$10),'R24. Carbon price convergence'!$A$18:$A$690,0),MATCH(R$14,'R24. Carbon price convergence'!$L$17:$T$17,0)),INDEX('R24. Carbon price convergence'!$L$18:$T$690,MATCH(CONCATENATE($D116," ",$E116," ",$B$7," ",$B$8," ",$B$9," ",$B$10),'R24. Carbon price convergence'!$A$18:$A$690,0),MATCH(R$14,'R24. Carbon price convergence'!$L$17:$T$17,0)))</f>
        <v>3.9642143336660212</v>
      </c>
      <c r="S116" s="502">
        <f t="array" ref="S116">IF($B$8="Global",INDEX('R24. Carbon price convergence'!$L$18:$T$690,MATCH(CONCATENATE("Global "&amp;$E116&amp;" "&amp;$B$7&amp;" "&amp;"All "&amp;$B$9&amp;" "&amp;$B$10),'R24. Carbon price convergence'!$A$18:$A$690,0),MATCH(S$14,'R24. Carbon price convergence'!$L$17:$T$17,0)),INDEX('R24. Carbon price convergence'!$L$18:$T$690,MATCH(CONCATENATE($D116," ",$E116," ",$B$7," ",$B$8," ",$B$9," ",$B$10),'R24. Carbon price convergence'!$A$18:$A$690,0),MATCH(S$14,'R24. Carbon price convergence'!$L$17:$T$17,0)))</f>
        <v>3.9642143336660212</v>
      </c>
      <c r="T116" s="503">
        <f t="array" ref="T116">IF($B$8="Global",INDEX('R24. Carbon price convergence'!$L$18:$T$690,MATCH(CONCATENATE("Global "&amp;$E116&amp;" "&amp;$B$7&amp;" "&amp;"All "&amp;$B$9&amp;" "&amp;$B$10),'R24. Carbon price convergence'!$A$18:$A$690,0),MATCH(T$14,'R24. Carbon price convergence'!$L$17:$T$17,0)),INDEX('R24. Carbon price convergence'!$L$18:$T$690,MATCH(CONCATENATE($D116," ",$E116," ",$B$7," ",$B$8," ",$B$9," ",$B$10),'R24. Carbon price convergence'!$A$18:$A$690,0),MATCH(T$14,'R24. Carbon price convergence'!$L$17:$T$17,0)))</f>
        <v>3.9642143336660212</v>
      </c>
      <c r="U116" s="507">
        <f t="shared" si="25"/>
        <v>0</v>
      </c>
      <c r="V116" s="84">
        <f t="shared" si="26"/>
        <v>163.84446144994234</v>
      </c>
      <c r="W116" s="84">
        <f t="shared" si="27"/>
        <v>620.21694990983053</v>
      </c>
      <c r="X116" s="84">
        <f t="shared" si="28"/>
        <v>1010.2297583139416</v>
      </c>
      <c r="Y116" s="508">
        <f t="shared" si="29"/>
        <v>1645.519526297016</v>
      </c>
    </row>
    <row r="117" spans="1:25" x14ac:dyDescent="0.3">
      <c r="A117" s="486" t="s">
        <v>78</v>
      </c>
      <c r="B117" s="39" t="s">
        <v>64</v>
      </c>
      <c r="C117" s="39" t="s">
        <v>96</v>
      </c>
      <c r="D117" s="39" t="s">
        <v>101</v>
      </c>
      <c r="E117" s="487" t="s">
        <v>81</v>
      </c>
      <c r="F117" s="507">
        <f>INDEX('W2. TIAM CO2 price'!$C$21:$N$27,MATCH($B117,'W2. TIAM CO2 price'!$A$21:$A$27,0),MATCH(F$14,'W2. TIAM CO2 price'!$C$20:$N$20,0))</f>
        <v>0</v>
      </c>
      <c r="G117" s="84">
        <f>INDEX('W2. TIAM CO2 price'!$C$21:$N$27,MATCH($B117,'W2. TIAM CO2 price'!$A$21:$A$27,0),MATCH(G$14,'W2. TIAM CO2 price'!$C$20:$N$20,0))</f>
        <v>0</v>
      </c>
      <c r="H117" s="84">
        <f>INDEX('W2. TIAM CO2 price'!$C$21:$N$27,MATCH($B117,'W2. TIAM CO2 price'!$A$21:$A$27,0),MATCH(H$14,'W2. TIAM CO2 price'!$C$20:$N$20,0))</f>
        <v>41.330878620385405</v>
      </c>
      <c r="I117" s="84">
        <f>INDEX('W2. TIAM CO2 price'!$C$21:$N$27,MATCH($B117,'W2. TIAM CO2 price'!$A$21:$A$27,0),MATCH(I$14,'W2. TIAM CO2 price'!$C$20:$N$20,0))</f>
        <v>156.45393959722333</v>
      </c>
      <c r="J117" s="84">
        <f>INDEX('W2. TIAM CO2 price'!$C$21:$N$27,MATCH($B117,'W2. TIAM CO2 price'!$A$21:$A$27,0),MATCH(J$14,'W2. TIAM CO2 price'!$C$20:$N$20,0))</f>
        <v>254.83732040787578</v>
      </c>
      <c r="K117" s="84">
        <f>INDEX('W2. TIAM CO2 price'!$C$21:$N$27,MATCH($B117,'W2. TIAM CO2 price'!$A$21:$A$27,0),MATCH(K$14,'W2. TIAM CO2 price'!$C$20:$N$20,0))</f>
        <v>415.09348077435425</v>
      </c>
      <c r="L117" s="84">
        <f>INDEX('W2. TIAM CO2 price'!$C$21:$N$27,MATCH($B117,'W2. TIAM CO2 price'!$A$21:$A$27,0),MATCH(L$14,'W2. TIAM CO2 price'!$C$20:$N$20,0))</f>
        <v>676.13387930317424</v>
      </c>
      <c r="M117" s="84">
        <f>INDEX('W2. TIAM CO2 price'!$C$21:$N$27,MATCH($B117,'W2. TIAM CO2 price'!$A$21:$A$27,0),MATCH(M$14,'W2. TIAM CO2 price'!$C$20:$N$20,0))</f>
        <v>1101.3411818386858</v>
      </c>
      <c r="N117" s="84">
        <f>INDEX('W2. TIAM CO2 price'!$C$21:$N$27,MATCH($B117,'W2. TIAM CO2 price'!$A$21:$A$27,0),MATCH(N$14,'W2. TIAM CO2 price'!$C$20:$N$20,0))</f>
        <v>1793.9590722053124</v>
      </c>
      <c r="O117" s="84">
        <f>INDEX('W2. TIAM CO2 price'!$C$21:$N$27,MATCH($B117,'W2. TIAM CO2 price'!$A$21:$A$27,0),MATCH(O$14,'W2. TIAM CO2 price'!$C$20:$N$20,0))</f>
        <v>2922.1606322334364</v>
      </c>
      <c r="P117" s="508">
        <f>INDEX('W2. TIAM CO2 price'!$C$21:$N$27,MATCH($B117,'W2. TIAM CO2 price'!$A$21:$A$27,0),MATCH(P$14,'W2. TIAM CO2 price'!$C$20:$N$20,0))</f>
        <v>4759.8820912851706</v>
      </c>
      <c r="Q117" s="501">
        <f t="array" ref="Q117">IF($B$8="Global",INDEX('R24. Carbon price convergence'!$L$18:$T$690,MATCH(CONCATENATE("Global "&amp;$E117&amp;" "&amp;$B$7&amp;" "&amp;"All "&amp;$B$9&amp;" "&amp;$B$10),'R24. Carbon price convergence'!$A$18:$A$690,0),MATCH(Q$14,'R24. Carbon price convergence'!$L$17:$T$17,0)),INDEX('R24. Carbon price convergence'!$L$18:$T$690,MATCH(CONCATENATE($D117," ",$E117," ",$B$7," ",$B$8," ",$B$9," ",$B$10),'R24. Carbon price convergence'!$A$18:$A$690,0),MATCH(Q$14,'R24. Carbon price convergence'!$L$17:$T$17,0)))</f>
        <v>0.34920618027291611</v>
      </c>
      <c r="R117" s="502">
        <f t="array" ref="R117">IF($B$8="Global",INDEX('R24. Carbon price convergence'!$L$18:$T$690,MATCH(CONCATENATE("Global "&amp;$E117&amp;" "&amp;$B$7&amp;" "&amp;"All "&amp;$B$9&amp;" "&amp;$B$10),'R24. Carbon price convergence'!$A$18:$A$690,0),MATCH(R$14,'R24. Carbon price convergence'!$L$17:$T$17,0)),INDEX('R24. Carbon price convergence'!$L$18:$T$690,MATCH(CONCATENATE($D117," ",$E117," ",$B$7," ",$B$8," ",$B$9," ",$B$10),'R24. Carbon price convergence'!$A$18:$A$690,0),MATCH(R$14,'R24. Carbon price convergence'!$L$17:$T$17,0)))</f>
        <v>0.34920618027291611</v>
      </c>
      <c r="S117" s="502">
        <f t="array" ref="S117">IF($B$8="Global",INDEX('R24. Carbon price convergence'!$L$18:$T$690,MATCH(CONCATENATE("Global "&amp;$E117&amp;" "&amp;$B$7&amp;" "&amp;"All "&amp;$B$9&amp;" "&amp;$B$10),'R24. Carbon price convergence'!$A$18:$A$690,0),MATCH(S$14,'R24. Carbon price convergence'!$L$17:$T$17,0)),INDEX('R24. Carbon price convergence'!$L$18:$T$690,MATCH(CONCATENATE($D117," ",$E117," ",$B$7," ",$B$8," ",$B$9," ",$B$10),'R24. Carbon price convergence'!$A$18:$A$690,0),MATCH(S$14,'R24. Carbon price convergence'!$L$17:$T$17,0)))</f>
        <v>0.34920618027291611</v>
      </c>
      <c r="T117" s="503">
        <f t="array" ref="T117">IF($B$8="Global",INDEX('R24. Carbon price convergence'!$L$18:$T$690,MATCH(CONCATENATE("Global "&amp;$E117&amp;" "&amp;$B$7&amp;" "&amp;"All "&amp;$B$9&amp;" "&amp;$B$10),'R24. Carbon price convergence'!$A$18:$A$690,0),MATCH(T$14,'R24. Carbon price convergence'!$L$17:$T$17,0)),INDEX('R24. Carbon price convergence'!$L$18:$T$690,MATCH(CONCATENATE($D117," ",$E117," ",$B$7," ",$B$8," ",$B$9," ",$B$10),'R24. Carbon price convergence'!$A$18:$A$690,0),MATCH(T$14,'R24. Carbon price convergence'!$L$17:$T$17,0)))</f>
        <v>0.34920618027291611</v>
      </c>
      <c r="U117" s="507">
        <f t="shared" si="25"/>
        <v>0</v>
      </c>
      <c r="V117" s="84">
        <f t="shared" si="26"/>
        <v>14.432998250348319</v>
      </c>
      <c r="W117" s="84">
        <f t="shared" si="27"/>
        <v>54.634682635395897</v>
      </c>
      <c r="X117" s="84">
        <f t="shared" si="28"/>
        <v>88.990767250619555</v>
      </c>
      <c r="Y117" s="508">
        <f t="shared" si="29"/>
        <v>144.95320887740138</v>
      </c>
    </row>
    <row r="118" spans="1:25" x14ac:dyDescent="0.3">
      <c r="A118" s="486" t="s">
        <v>78</v>
      </c>
      <c r="B118" s="39" t="s">
        <v>64</v>
      </c>
      <c r="C118" s="39" t="s">
        <v>96</v>
      </c>
      <c r="D118" s="39" t="s">
        <v>101</v>
      </c>
      <c r="E118" s="487" t="s">
        <v>84</v>
      </c>
      <c r="F118" s="507">
        <f>INDEX('W2. TIAM CO2 price'!$C$21:$N$27,MATCH($B118,'W2. TIAM CO2 price'!$A$21:$A$27,0),MATCH(F$14,'W2. TIAM CO2 price'!$C$20:$N$20,0))</f>
        <v>0</v>
      </c>
      <c r="G118" s="84">
        <f>INDEX('W2. TIAM CO2 price'!$C$21:$N$27,MATCH($B118,'W2. TIAM CO2 price'!$A$21:$A$27,0),MATCH(G$14,'W2. TIAM CO2 price'!$C$20:$N$20,0))</f>
        <v>0</v>
      </c>
      <c r="H118" s="84">
        <f>INDEX('W2. TIAM CO2 price'!$C$21:$N$27,MATCH($B118,'W2. TIAM CO2 price'!$A$21:$A$27,0),MATCH(H$14,'W2. TIAM CO2 price'!$C$20:$N$20,0))</f>
        <v>41.330878620385405</v>
      </c>
      <c r="I118" s="84">
        <f>INDEX('W2. TIAM CO2 price'!$C$21:$N$27,MATCH($B118,'W2. TIAM CO2 price'!$A$21:$A$27,0),MATCH(I$14,'W2. TIAM CO2 price'!$C$20:$N$20,0))</f>
        <v>156.45393959722333</v>
      </c>
      <c r="J118" s="84">
        <f>INDEX('W2. TIAM CO2 price'!$C$21:$N$27,MATCH($B118,'W2. TIAM CO2 price'!$A$21:$A$27,0),MATCH(J$14,'W2. TIAM CO2 price'!$C$20:$N$20,0))</f>
        <v>254.83732040787578</v>
      </c>
      <c r="K118" s="84">
        <f>INDEX('W2. TIAM CO2 price'!$C$21:$N$27,MATCH($B118,'W2. TIAM CO2 price'!$A$21:$A$27,0),MATCH(K$14,'W2. TIAM CO2 price'!$C$20:$N$20,0))</f>
        <v>415.09348077435425</v>
      </c>
      <c r="L118" s="84">
        <f>INDEX('W2. TIAM CO2 price'!$C$21:$N$27,MATCH($B118,'W2. TIAM CO2 price'!$A$21:$A$27,0),MATCH(L$14,'W2. TIAM CO2 price'!$C$20:$N$20,0))</f>
        <v>676.13387930317424</v>
      </c>
      <c r="M118" s="84">
        <f>INDEX('W2. TIAM CO2 price'!$C$21:$N$27,MATCH($B118,'W2. TIAM CO2 price'!$A$21:$A$27,0),MATCH(M$14,'W2. TIAM CO2 price'!$C$20:$N$20,0))</f>
        <v>1101.3411818386858</v>
      </c>
      <c r="N118" s="84">
        <f>INDEX('W2. TIAM CO2 price'!$C$21:$N$27,MATCH($B118,'W2. TIAM CO2 price'!$A$21:$A$27,0),MATCH(N$14,'W2. TIAM CO2 price'!$C$20:$N$20,0))</f>
        <v>1793.9590722053124</v>
      </c>
      <c r="O118" s="84">
        <f>INDEX('W2. TIAM CO2 price'!$C$21:$N$27,MATCH($B118,'W2. TIAM CO2 price'!$A$21:$A$27,0),MATCH(O$14,'W2. TIAM CO2 price'!$C$20:$N$20,0))</f>
        <v>2922.1606322334364</v>
      </c>
      <c r="P118" s="508">
        <f>INDEX('W2. TIAM CO2 price'!$C$21:$N$27,MATCH($B118,'W2. TIAM CO2 price'!$A$21:$A$27,0),MATCH(P$14,'W2. TIAM CO2 price'!$C$20:$N$20,0))</f>
        <v>4759.8820912851706</v>
      </c>
      <c r="Q118" s="501">
        <f t="array" ref="Q118">IF($B$8="Global",INDEX('R24. Carbon price convergence'!$L$18:$T$690,MATCH(CONCATENATE("Global "&amp;$E118&amp;" "&amp;$B$7&amp;" "&amp;"All "&amp;$B$9&amp;" "&amp;$B$10),'R24. Carbon price convergence'!$A$18:$A$690,0),MATCH(Q$14,'R24. Carbon price convergence'!$L$17:$T$17,0)),INDEX('R24. Carbon price convergence'!$L$18:$T$690,MATCH(CONCATENATE($D118," ",$E118," ",$B$7," ",$B$8," ",$B$9," ",$B$10),'R24. Carbon price convergence'!$A$18:$A$690,0),MATCH(Q$14,'R24. Carbon price convergence'!$L$17:$T$17,0)))</f>
        <v>0.34920618027291611</v>
      </c>
      <c r="R118" s="502">
        <f t="array" ref="R118">IF($B$8="Global",INDEX('R24. Carbon price convergence'!$L$18:$T$690,MATCH(CONCATENATE("Global "&amp;$E118&amp;" "&amp;$B$7&amp;" "&amp;"All "&amp;$B$9&amp;" "&amp;$B$10),'R24. Carbon price convergence'!$A$18:$A$690,0),MATCH(R$14,'R24. Carbon price convergence'!$L$17:$T$17,0)),INDEX('R24. Carbon price convergence'!$L$18:$T$690,MATCH(CONCATENATE($D118," ",$E118," ",$B$7," ",$B$8," ",$B$9," ",$B$10),'R24. Carbon price convergence'!$A$18:$A$690,0),MATCH(R$14,'R24. Carbon price convergence'!$L$17:$T$17,0)))</f>
        <v>0.34920618027291611</v>
      </c>
      <c r="S118" s="502">
        <f t="array" ref="S118">IF($B$8="Global",INDEX('R24. Carbon price convergence'!$L$18:$T$690,MATCH(CONCATENATE("Global "&amp;$E118&amp;" "&amp;$B$7&amp;" "&amp;"All "&amp;$B$9&amp;" "&amp;$B$10),'R24. Carbon price convergence'!$A$18:$A$690,0),MATCH(S$14,'R24. Carbon price convergence'!$L$17:$T$17,0)),INDEX('R24. Carbon price convergence'!$L$18:$T$690,MATCH(CONCATENATE($D118," ",$E118," ",$B$7," ",$B$8," ",$B$9," ",$B$10),'R24. Carbon price convergence'!$A$18:$A$690,0),MATCH(S$14,'R24. Carbon price convergence'!$L$17:$T$17,0)))</f>
        <v>0.34920618027291611</v>
      </c>
      <c r="T118" s="503">
        <f t="array" ref="T118">IF($B$8="Global",INDEX('R24. Carbon price convergence'!$L$18:$T$690,MATCH(CONCATENATE("Global "&amp;$E118&amp;" "&amp;$B$7&amp;" "&amp;"All "&amp;$B$9&amp;" "&amp;$B$10),'R24. Carbon price convergence'!$A$18:$A$690,0),MATCH(T$14,'R24. Carbon price convergence'!$L$17:$T$17,0)),INDEX('R24. Carbon price convergence'!$L$18:$T$690,MATCH(CONCATENATE($D118," ",$E118," ",$B$7," ",$B$8," ",$B$9," ",$B$10),'R24. Carbon price convergence'!$A$18:$A$690,0),MATCH(T$14,'R24. Carbon price convergence'!$L$17:$T$17,0)))</f>
        <v>0.34920618027291611</v>
      </c>
      <c r="U118" s="507">
        <f t="shared" si="25"/>
        <v>0</v>
      </c>
      <c r="V118" s="84">
        <f t="shared" si="26"/>
        <v>14.432998250348319</v>
      </c>
      <c r="W118" s="84">
        <f t="shared" si="27"/>
        <v>54.634682635395897</v>
      </c>
      <c r="X118" s="84">
        <f t="shared" si="28"/>
        <v>88.990767250619555</v>
      </c>
      <c r="Y118" s="508">
        <f t="shared" si="29"/>
        <v>144.95320887740138</v>
      </c>
    </row>
    <row r="119" spans="1:25" x14ac:dyDescent="0.3">
      <c r="A119" s="486" t="s">
        <v>78</v>
      </c>
      <c r="B119" s="39" t="s">
        <v>64</v>
      </c>
      <c r="C119" s="39" t="s">
        <v>96</v>
      </c>
      <c r="D119" s="39" t="s">
        <v>101</v>
      </c>
      <c r="E119" s="487" t="s">
        <v>87</v>
      </c>
      <c r="F119" s="507">
        <f>INDEX('W2. TIAM CO2 price'!$C$21:$N$27,MATCH($B119,'W2. TIAM CO2 price'!$A$21:$A$27,0),MATCH(F$14,'W2. TIAM CO2 price'!$C$20:$N$20,0))</f>
        <v>0</v>
      </c>
      <c r="G119" s="84">
        <f>INDEX('W2. TIAM CO2 price'!$C$21:$N$27,MATCH($B119,'W2. TIAM CO2 price'!$A$21:$A$27,0),MATCH(G$14,'W2. TIAM CO2 price'!$C$20:$N$20,0))</f>
        <v>0</v>
      </c>
      <c r="H119" s="84">
        <f>INDEX('W2. TIAM CO2 price'!$C$21:$N$27,MATCH($B119,'W2. TIAM CO2 price'!$A$21:$A$27,0),MATCH(H$14,'W2. TIAM CO2 price'!$C$20:$N$20,0))</f>
        <v>41.330878620385405</v>
      </c>
      <c r="I119" s="84">
        <f>INDEX('W2. TIAM CO2 price'!$C$21:$N$27,MATCH($B119,'W2. TIAM CO2 price'!$A$21:$A$27,0),MATCH(I$14,'W2. TIAM CO2 price'!$C$20:$N$20,0))</f>
        <v>156.45393959722333</v>
      </c>
      <c r="J119" s="84">
        <f>INDEX('W2. TIAM CO2 price'!$C$21:$N$27,MATCH($B119,'W2. TIAM CO2 price'!$A$21:$A$27,0),MATCH(J$14,'W2. TIAM CO2 price'!$C$20:$N$20,0))</f>
        <v>254.83732040787578</v>
      </c>
      <c r="K119" s="84">
        <f>INDEX('W2. TIAM CO2 price'!$C$21:$N$27,MATCH($B119,'W2. TIAM CO2 price'!$A$21:$A$27,0),MATCH(K$14,'W2. TIAM CO2 price'!$C$20:$N$20,0))</f>
        <v>415.09348077435425</v>
      </c>
      <c r="L119" s="84">
        <f>INDEX('W2. TIAM CO2 price'!$C$21:$N$27,MATCH($B119,'W2. TIAM CO2 price'!$A$21:$A$27,0),MATCH(L$14,'W2. TIAM CO2 price'!$C$20:$N$20,0))</f>
        <v>676.13387930317424</v>
      </c>
      <c r="M119" s="84">
        <f>INDEX('W2. TIAM CO2 price'!$C$21:$N$27,MATCH($B119,'W2. TIAM CO2 price'!$A$21:$A$27,0),MATCH(M$14,'W2. TIAM CO2 price'!$C$20:$N$20,0))</f>
        <v>1101.3411818386858</v>
      </c>
      <c r="N119" s="84">
        <f>INDEX('W2. TIAM CO2 price'!$C$21:$N$27,MATCH($B119,'W2. TIAM CO2 price'!$A$21:$A$27,0),MATCH(N$14,'W2. TIAM CO2 price'!$C$20:$N$20,0))</f>
        <v>1793.9590722053124</v>
      </c>
      <c r="O119" s="84">
        <f>INDEX('W2. TIAM CO2 price'!$C$21:$N$27,MATCH($B119,'W2. TIAM CO2 price'!$A$21:$A$27,0),MATCH(O$14,'W2. TIAM CO2 price'!$C$20:$N$20,0))</f>
        <v>2922.1606322334364</v>
      </c>
      <c r="P119" s="508">
        <f>INDEX('W2. TIAM CO2 price'!$C$21:$N$27,MATCH($B119,'W2. TIAM CO2 price'!$A$21:$A$27,0),MATCH(P$14,'W2. TIAM CO2 price'!$C$20:$N$20,0))</f>
        <v>4759.8820912851706</v>
      </c>
      <c r="Q119" s="501">
        <f t="array" ref="Q119">IF($B$8="Global",INDEX('R24. Carbon price convergence'!$L$18:$T$690,MATCH(CONCATENATE("Global "&amp;$E119&amp;" "&amp;$B$7&amp;" "&amp;"All "&amp;$B$9&amp;" "&amp;$B$10),'R24. Carbon price convergence'!$A$18:$A$690,0),MATCH(Q$14,'R24. Carbon price convergence'!$L$17:$T$17,0)),INDEX('R24. Carbon price convergence'!$L$18:$T$690,MATCH(CONCATENATE($D119," ",$E119," ",$B$7," ",$B$8," ",$B$9," ",$B$10),'R24. Carbon price convergence'!$A$18:$A$690,0),MATCH(Q$14,'R24. Carbon price convergence'!$L$17:$T$17,0)))</f>
        <v>0.34920618027291611</v>
      </c>
      <c r="R119" s="502">
        <f t="array" ref="R119">IF($B$8="Global",INDEX('R24. Carbon price convergence'!$L$18:$T$690,MATCH(CONCATENATE("Global "&amp;$E119&amp;" "&amp;$B$7&amp;" "&amp;"All "&amp;$B$9&amp;" "&amp;$B$10),'R24. Carbon price convergence'!$A$18:$A$690,0),MATCH(R$14,'R24. Carbon price convergence'!$L$17:$T$17,0)),INDEX('R24. Carbon price convergence'!$L$18:$T$690,MATCH(CONCATENATE($D119," ",$E119," ",$B$7," ",$B$8," ",$B$9," ",$B$10),'R24. Carbon price convergence'!$A$18:$A$690,0),MATCH(R$14,'R24. Carbon price convergence'!$L$17:$T$17,0)))</f>
        <v>0.34920618027291611</v>
      </c>
      <c r="S119" s="502">
        <f t="array" ref="S119">IF($B$8="Global",INDEX('R24. Carbon price convergence'!$L$18:$T$690,MATCH(CONCATENATE("Global "&amp;$E119&amp;" "&amp;$B$7&amp;" "&amp;"All "&amp;$B$9&amp;" "&amp;$B$10),'R24. Carbon price convergence'!$A$18:$A$690,0),MATCH(S$14,'R24. Carbon price convergence'!$L$17:$T$17,0)),INDEX('R24. Carbon price convergence'!$L$18:$T$690,MATCH(CONCATENATE($D119," ",$E119," ",$B$7," ",$B$8," ",$B$9," ",$B$10),'R24. Carbon price convergence'!$A$18:$A$690,0),MATCH(S$14,'R24. Carbon price convergence'!$L$17:$T$17,0)))</f>
        <v>0.34920618027291611</v>
      </c>
      <c r="T119" s="503">
        <f t="array" ref="T119">IF($B$8="Global",INDEX('R24. Carbon price convergence'!$L$18:$T$690,MATCH(CONCATENATE("Global "&amp;$E119&amp;" "&amp;$B$7&amp;" "&amp;"All "&amp;$B$9&amp;" "&amp;$B$10),'R24. Carbon price convergence'!$A$18:$A$690,0),MATCH(T$14,'R24. Carbon price convergence'!$L$17:$T$17,0)),INDEX('R24. Carbon price convergence'!$L$18:$T$690,MATCH(CONCATENATE($D119," ",$E119," ",$B$7," ",$B$8," ",$B$9," ",$B$10),'R24. Carbon price convergence'!$A$18:$A$690,0),MATCH(T$14,'R24. Carbon price convergence'!$L$17:$T$17,0)))</f>
        <v>0.34920618027291611</v>
      </c>
      <c r="U119" s="507">
        <f t="shared" si="25"/>
        <v>0</v>
      </c>
      <c r="V119" s="84">
        <f t="shared" si="26"/>
        <v>14.432998250348319</v>
      </c>
      <c r="W119" s="84">
        <f t="shared" si="27"/>
        <v>54.634682635395897</v>
      </c>
      <c r="X119" s="84">
        <f t="shared" si="28"/>
        <v>88.990767250619555</v>
      </c>
      <c r="Y119" s="508">
        <f t="shared" si="29"/>
        <v>144.95320887740138</v>
      </c>
    </row>
    <row r="120" spans="1:25" x14ac:dyDescent="0.3">
      <c r="A120" s="486" t="s">
        <v>78</v>
      </c>
      <c r="B120" s="39" t="s">
        <v>64</v>
      </c>
      <c r="C120" s="39" t="s">
        <v>96</v>
      </c>
      <c r="D120" s="39" t="s">
        <v>101</v>
      </c>
      <c r="E120" s="487" t="s">
        <v>90</v>
      </c>
      <c r="F120" s="507">
        <f>INDEX('W2. TIAM CO2 price'!$C$21:$N$27,MATCH($B120,'W2. TIAM CO2 price'!$A$21:$A$27,0),MATCH(F$14,'W2. TIAM CO2 price'!$C$20:$N$20,0))</f>
        <v>0</v>
      </c>
      <c r="G120" s="84">
        <f>INDEX('W2. TIAM CO2 price'!$C$21:$N$27,MATCH($B120,'W2. TIAM CO2 price'!$A$21:$A$27,0),MATCH(G$14,'W2. TIAM CO2 price'!$C$20:$N$20,0))</f>
        <v>0</v>
      </c>
      <c r="H120" s="84">
        <f>INDEX('W2. TIAM CO2 price'!$C$21:$N$27,MATCH($B120,'W2. TIAM CO2 price'!$A$21:$A$27,0),MATCH(H$14,'W2. TIAM CO2 price'!$C$20:$N$20,0))</f>
        <v>41.330878620385405</v>
      </c>
      <c r="I120" s="84">
        <f>INDEX('W2. TIAM CO2 price'!$C$21:$N$27,MATCH($B120,'W2. TIAM CO2 price'!$A$21:$A$27,0),MATCH(I$14,'W2. TIAM CO2 price'!$C$20:$N$20,0))</f>
        <v>156.45393959722333</v>
      </c>
      <c r="J120" s="84">
        <f>INDEX('W2. TIAM CO2 price'!$C$21:$N$27,MATCH($B120,'W2. TIAM CO2 price'!$A$21:$A$27,0),MATCH(J$14,'W2. TIAM CO2 price'!$C$20:$N$20,0))</f>
        <v>254.83732040787578</v>
      </c>
      <c r="K120" s="84">
        <f>INDEX('W2. TIAM CO2 price'!$C$21:$N$27,MATCH($B120,'W2. TIAM CO2 price'!$A$21:$A$27,0),MATCH(K$14,'W2. TIAM CO2 price'!$C$20:$N$20,0))</f>
        <v>415.09348077435425</v>
      </c>
      <c r="L120" s="84">
        <f>INDEX('W2. TIAM CO2 price'!$C$21:$N$27,MATCH($B120,'W2. TIAM CO2 price'!$A$21:$A$27,0),MATCH(L$14,'W2. TIAM CO2 price'!$C$20:$N$20,0))</f>
        <v>676.13387930317424</v>
      </c>
      <c r="M120" s="84">
        <f>INDEX('W2. TIAM CO2 price'!$C$21:$N$27,MATCH($B120,'W2. TIAM CO2 price'!$A$21:$A$27,0),MATCH(M$14,'W2. TIAM CO2 price'!$C$20:$N$20,0))</f>
        <v>1101.3411818386858</v>
      </c>
      <c r="N120" s="84">
        <f>INDEX('W2. TIAM CO2 price'!$C$21:$N$27,MATCH($B120,'W2. TIAM CO2 price'!$A$21:$A$27,0),MATCH(N$14,'W2. TIAM CO2 price'!$C$20:$N$20,0))</f>
        <v>1793.9590722053124</v>
      </c>
      <c r="O120" s="84">
        <f>INDEX('W2. TIAM CO2 price'!$C$21:$N$27,MATCH($B120,'W2. TIAM CO2 price'!$A$21:$A$27,0),MATCH(O$14,'W2. TIAM CO2 price'!$C$20:$N$20,0))</f>
        <v>2922.1606322334364</v>
      </c>
      <c r="P120" s="508">
        <f>INDEX('W2. TIAM CO2 price'!$C$21:$N$27,MATCH($B120,'W2. TIAM CO2 price'!$A$21:$A$27,0),MATCH(P$14,'W2. TIAM CO2 price'!$C$20:$N$20,0))</f>
        <v>4759.8820912851706</v>
      </c>
      <c r="Q120" s="501">
        <f t="array" ref="Q120">IF($B$8="Global",INDEX('R24. Carbon price convergence'!$L$18:$T$690,MATCH(CONCATENATE("Global "&amp;$E120&amp;" "&amp;$B$7&amp;" "&amp;"All "&amp;$B$9&amp;" "&amp;$B$10),'R24. Carbon price convergence'!$A$18:$A$690,0),MATCH(Q$14,'R24. Carbon price convergence'!$L$17:$T$17,0)),INDEX('R24. Carbon price convergence'!$L$18:$T$690,MATCH(CONCATENATE($D120," ",$E120," ",$B$7," ",$B$8," ",$B$9," ",$B$10),'R24. Carbon price convergence'!$A$18:$A$690,0),MATCH(Q$14,'R24. Carbon price convergence'!$L$17:$T$17,0)))</f>
        <v>0.34920618027291611</v>
      </c>
      <c r="R120" s="502">
        <f t="array" ref="R120">IF($B$8="Global",INDEX('R24. Carbon price convergence'!$L$18:$T$690,MATCH(CONCATENATE("Global "&amp;$E120&amp;" "&amp;$B$7&amp;" "&amp;"All "&amp;$B$9&amp;" "&amp;$B$10),'R24. Carbon price convergence'!$A$18:$A$690,0),MATCH(R$14,'R24. Carbon price convergence'!$L$17:$T$17,0)),INDEX('R24. Carbon price convergence'!$L$18:$T$690,MATCH(CONCATENATE($D120," ",$E120," ",$B$7," ",$B$8," ",$B$9," ",$B$10),'R24. Carbon price convergence'!$A$18:$A$690,0),MATCH(R$14,'R24. Carbon price convergence'!$L$17:$T$17,0)))</f>
        <v>0.34920618027291611</v>
      </c>
      <c r="S120" s="502">
        <f t="array" ref="S120">IF($B$8="Global",INDEX('R24. Carbon price convergence'!$L$18:$T$690,MATCH(CONCATENATE("Global "&amp;$E120&amp;" "&amp;$B$7&amp;" "&amp;"All "&amp;$B$9&amp;" "&amp;$B$10),'R24. Carbon price convergence'!$A$18:$A$690,0),MATCH(S$14,'R24. Carbon price convergence'!$L$17:$T$17,0)),INDEX('R24. Carbon price convergence'!$L$18:$T$690,MATCH(CONCATENATE($D120," ",$E120," ",$B$7," ",$B$8," ",$B$9," ",$B$10),'R24. Carbon price convergence'!$A$18:$A$690,0),MATCH(S$14,'R24. Carbon price convergence'!$L$17:$T$17,0)))</f>
        <v>0.34920618027291611</v>
      </c>
      <c r="T120" s="503">
        <f t="array" ref="T120">IF($B$8="Global",INDEX('R24. Carbon price convergence'!$L$18:$T$690,MATCH(CONCATENATE("Global "&amp;$E120&amp;" "&amp;$B$7&amp;" "&amp;"All "&amp;$B$9&amp;" "&amp;$B$10),'R24. Carbon price convergence'!$A$18:$A$690,0),MATCH(T$14,'R24. Carbon price convergence'!$L$17:$T$17,0)),INDEX('R24. Carbon price convergence'!$L$18:$T$690,MATCH(CONCATENATE($D120," ",$E120," ",$B$7," ",$B$8," ",$B$9," ",$B$10),'R24. Carbon price convergence'!$A$18:$A$690,0),MATCH(T$14,'R24. Carbon price convergence'!$L$17:$T$17,0)))</f>
        <v>0.34920618027291611</v>
      </c>
      <c r="U120" s="507">
        <f t="shared" si="25"/>
        <v>0</v>
      </c>
      <c r="V120" s="84">
        <f t="shared" si="26"/>
        <v>14.432998250348319</v>
      </c>
      <c r="W120" s="84">
        <f t="shared" si="27"/>
        <v>54.634682635395897</v>
      </c>
      <c r="X120" s="84">
        <f t="shared" si="28"/>
        <v>88.990767250619555</v>
      </c>
      <c r="Y120" s="508">
        <f t="shared" si="29"/>
        <v>144.95320887740138</v>
      </c>
    </row>
    <row r="121" spans="1:25" x14ac:dyDescent="0.3">
      <c r="A121" s="486" t="s">
        <v>78</v>
      </c>
      <c r="B121" s="39" t="s">
        <v>64</v>
      </c>
      <c r="C121" s="39" t="s">
        <v>96</v>
      </c>
      <c r="D121" s="39" t="s">
        <v>101</v>
      </c>
      <c r="E121" s="487" t="s">
        <v>93</v>
      </c>
      <c r="F121" s="507">
        <f>INDEX('W2. TIAM CO2 price'!$C$21:$N$27,MATCH($B121,'W2. TIAM CO2 price'!$A$21:$A$27,0),MATCH(F$14,'W2. TIAM CO2 price'!$C$20:$N$20,0))</f>
        <v>0</v>
      </c>
      <c r="G121" s="84">
        <f>INDEX('W2. TIAM CO2 price'!$C$21:$N$27,MATCH($B121,'W2. TIAM CO2 price'!$A$21:$A$27,0),MATCH(G$14,'W2. TIAM CO2 price'!$C$20:$N$20,0))</f>
        <v>0</v>
      </c>
      <c r="H121" s="84">
        <f>INDEX('W2. TIAM CO2 price'!$C$21:$N$27,MATCH($B121,'W2. TIAM CO2 price'!$A$21:$A$27,0),MATCH(H$14,'W2. TIAM CO2 price'!$C$20:$N$20,0))</f>
        <v>41.330878620385405</v>
      </c>
      <c r="I121" s="84">
        <f>INDEX('W2. TIAM CO2 price'!$C$21:$N$27,MATCH($B121,'W2. TIAM CO2 price'!$A$21:$A$27,0),MATCH(I$14,'W2. TIAM CO2 price'!$C$20:$N$20,0))</f>
        <v>156.45393959722333</v>
      </c>
      <c r="J121" s="84">
        <f>INDEX('W2. TIAM CO2 price'!$C$21:$N$27,MATCH($B121,'W2. TIAM CO2 price'!$A$21:$A$27,0),MATCH(J$14,'W2. TIAM CO2 price'!$C$20:$N$20,0))</f>
        <v>254.83732040787578</v>
      </c>
      <c r="K121" s="84">
        <f>INDEX('W2. TIAM CO2 price'!$C$21:$N$27,MATCH($B121,'W2. TIAM CO2 price'!$A$21:$A$27,0),MATCH(K$14,'W2. TIAM CO2 price'!$C$20:$N$20,0))</f>
        <v>415.09348077435425</v>
      </c>
      <c r="L121" s="84">
        <f>INDEX('W2. TIAM CO2 price'!$C$21:$N$27,MATCH($B121,'W2. TIAM CO2 price'!$A$21:$A$27,0),MATCH(L$14,'W2. TIAM CO2 price'!$C$20:$N$20,0))</f>
        <v>676.13387930317424</v>
      </c>
      <c r="M121" s="84">
        <f>INDEX('W2. TIAM CO2 price'!$C$21:$N$27,MATCH($B121,'W2. TIAM CO2 price'!$A$21:$A$27,0),MATCH(M$14,'W2. TIAM CO2 price'!$C$20:$N$20,0))</f>
        <v>1101.3411818386858</v>
      </c>
      <c r="N121" s="84">
        <f>INDEX('W2. TIAM CO2 price'!$C$21:$N$27,MATCH($B121,'W2. TIAM CO2 price'!$A$21:$A$27,0),MATCH(N$14,'W2. TIAM CO2 price'!$C$20:$N$20,0))</f>
        <v>1793.9590722053124</v>
      </c>
      <c r="O121" s="84">
        <f>INDEX('W2. TIAM CO2 price'!$C$21:$N$27,MATCH($B121,'W2. TIAM CO2 price'!$A$21:$A$27,0),MATCH(O$14,'W2. TIAM CO2 price'!$C$20:$N$20,0))</f>
        <v>2922.1606322334364</v>
      </c>
      <c r="P121" s="508">
        <f>INDEX('W2. TIAM CO2 price'!$C$21:$N$27,MATCH($B121,'W2. TIAM CO2 price'!$A$21:$A$27,0),MATCH(P$14,'W2. TIAM CO2 price'!$C$20:$N$20,0))</f>
        <v>4759.8820912851706</v>
      </c>
      <c r="Q121" s="501">
        <f t="array" ref="Q121">IF($B$8="Global",INDEX('R24. Carbon price convergence'!$L$18:$T$690,MATCH(CONCATENATE("Global "&amp;$E121&amp;" "&amp;$B$7&amp;" "&amp;"All "&amp;$B$9&amp;" "&amp;$B$10),'R24. Carbon price convergence'!$A$18:$A$690,0),MATCH(Q$14,'R24. Carbon price convergence'!$L$17:$T$17,0)),INDEX('R24. Carbon price convergence'!$L$18:$T$690,MATCH(CONCATENATE($D121," ",$E121," ",$B$7," ",$B$8," ",$B$9," ",$B$10),'R24. Carbon price convergence'!$A$18:$A$690,0),MATCH(Q$14,'R24. Carbon price convergence'!$L$17:$T$17,0)))</f>
        <v>0.34920618027291611</v>
      </c>
      <c r="R121" s="502">
        <f t="array" ref="R121">IF($B$8="Global",INDEX('R24. Carbon price convergence'!$L$18:$T$690,MATCH(CONCATENATE("Global "&amp;$E121&amp;" "&amp;$B$7&amp;" "&amp;"All "&amp;$B$9&amp;" "&amp;$B$10),'R24. Carbon price convergence'!$A$18:$A$690,0),MATCH(R$14,'R24. Carbon price convergence'!$L$17:$T$17,0)),INDEX('R24. Carbon price convergence'!$L$18:$T$690,MATCH(CONCATENATE($D121," ",$E121," ",$B$7," ",$B$8," ",$B$9," ",$B$10),'R24. Carbon price convergence'!$A$18:$A$690,0),MATCH(R$14,'R24. Carbon price convergence'!$L$17:$T$17,0)))</f>
        <v>0.34920618027291611</v>
      </c>
      <c r="S121" s="502">
        <f t="array" ref="S121">IF($B$8="Global",INDEX('R24. Carbon price convergence'!$L$18:$T$690,MATCH(CONCATENATE("Global "&amp;$E121&amp;" "&amp;$B$7&amp;" "&amp;"All "&amp;$B$9&amp;" "&amp;$B$10),'R24. Carbon price convergence'!$A$18:$A$690,0),MATCH(S$14,'R24. Carbon price convergence'!$L$17:$T$17,0)),INDEX('R24. Carbon price convergence'!$L$18:$T$690,MATCH(CONCATENATE($D121," ",$E121," ",$B$7," ",$B$8," ",$B$9," ",$B$10),'R24. Carbon price convergence'!$A$18:$A$690,0),MATCH(S$14,'R24. Carbon price convergence'!$L$17:$T$17,0)))</f>
        <v>0.34920618027291611</v>
      </c>
      <c r="T121" s="503">
        <f t="array" ref="T121">IF($B$8="Global",INDEX('R24. Carbon price convergence'!$L$18:$T$690,MATCH(CONCATENATE("Global "&amp;$E121&amp;" "&amp;$B$7&amp;" "&amp;"All "&amp;$B$9&amp;" "&amp;$B$10),'R24. Carbon price convergence'!$A$18:$A$690,0),MATCH(T$14,'R24. Carbon price convergence'!$L$17:$T$17,0)),INDEX('R24. Carbon price convergence'!$L$18:$T$690,MATCH(CONCATENATE($D121," ",$E121," ",$B$7," ",$B$8," ",$B$9," ",$B$10),'R24. Carbon price convergence'!$A$18:$A$690,0),MATCH(T$14,'R24. Carbon price convergence'!$L$17:$T$17,0)))</f>
        <v>0.34920618027291611</v>
      </c>
      <c r="U121" s="507">
        <f t="shared" si="25"/>
        <v>0</v>
      </c>
      <c r="V121" s="84">
        <f t="shared" si="26"/>
        <v>14.432998250348319</v>
      </c>
      <c r="W121" s="84">
        <f t="shared" si="27"/>
        <v>54.634682635395897</v>
      </c>
      <c r="X121" s="84">
        <f t="shared" si="28"/>
        <v>88.990767250619555</v>
      </c>
      <c r="Y121" s="508">
        <f t="shared" si="29"/>
        <v>144.95320887740138</v>
      </c>
    </row>
    <row r="122" spans="1:25" x14ac:dyDescent="0.3">
      <c r="A122" s="486" t="s">
        <v>78</v>
      </c>
      <c r="B122" s="39" t="s">
        <v>64</v>
      </c>
      <c r="C122" s="39" t="s">
        <v>96</v>
      </c>
      <c r="D122" s="39" t="s">
        <v>101</v>
      </c>
      <c r="E122" s="487" t="s">
        <v>95</v>
      </c>
      <c r="F122" s="507">
        <f>INDEX('W2. TIAM CO2 price'!$C$21:$N$27,MATCH($B122,'W2. TIAM CO2 price'!$A$21:$A$27,0),MATCH(F$14,'W2. TIAM CO2 price'!$C$20:$N$20,0))</f>
        <v>0</v>
      </c>
      <c r="G122" s="84">
        <f>INDEX('W2. TIAM CO2 price'!$C$21:$N$27,MATCH($B122,'W2. TIAM CO2 price'!$A$21:$A$27,0),MATCH(G$14,'W2. TIAM CO2 price'!$C$20:$N$20,0))</f>
        <v>0</v>
      </c>
      <c r="H122" s="84">
        <f>INDEX('W2. TIAM CO2 price'!$C$21:$N$27,MATCH($B122,'W2. TIAM CO2 price'!$A$21:$A$27,0),MATCH(H$14,'W2. TIAM CO2 price'!$C$20:$N$20,0))</f>
        <v>41.330878620385405</v>
      </c>
      <c r="I122" s="84">
        <f>INDEX('W2. TIAM CO2 price'!$C$21:$N$27,MATCH($B122,'W2. TIAM CO2 price'!$A$21:$A$27,0),MATCH(I$14,'W2. TIAM CO2 price'!$C$20:$N$20,0))</f>
        <v>156.45393959722333</v>
      </c>
      <c r="J122" s="84">
        <f>INDEX('W2. TIAM CO2 price'!$C$21:$N$27,MATCH($B122,'W2. TIAM CO2 price'!$A$21:$A$27,0),MATCH(J$14,'W2. TIAM CO2 price'!$C$20:$N$20,0))</f>
        <v>254.83732040787578</v>
      </c>
      <c r="K122" s="84">
        <f>INDEX('W2. TIAM CO2 price'!$C$21:$N$27,MATCH($B122,'W2. TIAM CO2 price'!$A$21:$A$27,0),MATCH(K$14,'W2. TIAM CO2 price'!$C$20:$N$20,0))</f>
        <v>415.09348077435425</v>
      </c>
      <c r="L122" s="84">
        <f>INDEX('W2. TIAM CO2 price'!$C$21:$N$27,MATCH($B122,'W2. TIAM CO2 price'!$A$21:$A$27,0),MATCH(L$14,'W2. TIAM CO2 price'!$C$20:$N$20,0))</f>
        <v>676.13387930317424</v>
      </c>
      <c r="M122" s="84">
        <f>INDEX('W2. TIAM CO2 price'!$C$21:$N$27,MATCH($B122,'W2. TIAM CO2 price'!$A$21:$A$27,0),MATCH(M$14,'W2. TIAM CO2 price'!$C$20:$N$20,0))</f>
        <v>1101.3411818386858</v>
      </c>
      <c r="N122" s="84">
        <f>INDEX('W2. TIAM CO2 price'!$C$21:$N$27,MATCH($B122,'W2. TIAM CO2 price'!$A$21:$A$27,0),MATCH(N$14,'W2. TIAM CO2 price'!$C$20:$N$20,0))</f>
        <v>1793.9590722053124</v>
      </c>
      <c r="O122" s="84">
        <f>INDEX('W2. TIAM CO2 price'!$C$21:$N$27,MATCH($B122,'W2. TIAM CO2 price'!$A$21:$A$27,0),MATCH(O$14,'W2. TIAM CO2 price'!$C$20:$N$20,0))</f>
        <v>2922.1606322334364</v>
      </c>
      <c r="P122" s="508">
        <f>INDEX('W2. TIAM CO2 price'!$C$21:$N$27,MATCH($B122,'W2. TIAM CO2 price'!$A$21:$A$27,0),MATCH(P$14,'W2. TIAM CO2 price'!$C$20:$N$20,0))</f>
        <v>4759.8820912851706</v>
      </c>
      <c r="Q122" s="501">
        <f t="array" ref="Q122">IF($B$8="Global",INDEX('R24. Carbon price convergence'!$L$18:$T$690,MATCH(CONCATENATE("Global "&amp;$E122&amp;" "&amp;$B$7&amp;" "&amp;"All "&amp;$B$9&amp;" "&amp;$B$10),'R24. Carbon price convergence'!$A$18:$A$690,0),MATCH(Q$14,'R24. Carbon price convergence'!$L$17:$T$17,0)),INDEX('R24. Carbon price convergence'!$L$18:$T$690,MATCH(CONCATENATE($D122," ",$E122," ",$B$7," ",$B$8," ",$B$9," ",$B$10),'R24. Carbon price convergence'!$A$18:$A$690,0),MATCH(Q$14,'R24. Carbon price convergence'!$L$17:$T$17,0)))</f>
        <v>3.9642143336660212</v>
      </c>
      <c r="R122" s="502">
        <f t="array" ref="R122">IF($B$8="Global",INDEX('R24. Carbon price convergence'!$L$18:$T$690,MATCH(CONCATENATE("Global "&amp;$E122&amp;" "&amp;$B$7&amp;" "&amp;"All "&amp;$B$9&amp;" "&amp;$B$10),'R24. Carbon price convergence'!$A$18:$A$690,0),MATCH(R$14,'R24. Carbon price convergence'!$L$17:$T$17,0)),INDEX('R24. Carbon price convergence'!$L$18:$T$690,MATCH(CONCATENATE($D122," ",$E122," ",$B$7," ",$B$8," ",$B$9," ",$B$10),'R24. Carbon price convergence'!$A$18:$A$690,0),MATCH(R$14,'R24. Carbon price convergence'!$L$17:$T$17,0)))</f>
        <v>3.9642143336660212</v>
      </c>
      <c r="S122" s="502">
        <f t="array" ref="S122">IF($B$8="Global",INDEX('R24. Carbon price convergence'!$L$18:$T$690,MATCH(CONCATENATE("Global "&amp;$E122&amp;" "&amp;$B$7&amp;" "&amp;"All "&amp;$B$9&amp;" "&amp;$B$10),'R24. Carbon price convergence'!$A$18:$A$690,0),MATCH(S$14,'R24. Carbon price convergence'!$L$17:$T$17,0)),INDEX('R24. Carbon price convergence'!$L$18:$T$690,MATCH(CONCATENATE($D122," ",$E122," ",$B$7," ",$B$8," ",$B$9," ",$B$10),'R24. Carbon price convergence'!$A$18:$A$690,0),MATCH(S$14,'R24. Carbon price convergence'!$L$17:$T$17,0)))</f>
        <v>3.9642143336660212</v>
      </c>
      <c r="T122" s="503">
        <f t="array" ref="T122">IF($B$8="Global",INDEX('R24. Carbon price convergence'!$L$18:$T$690,MATCH(CONCATENATE("Global "&amp;$E122&amp;" "&amp;$B$7&amp;" "&amp;"All "&amp;$B$9&amp;" "&amp;$B$10),'R24. Carbon price convergence'!$A$18:$A$690,0),MATCH(T$14,'R24. Carbon price convergence'!$L$17:$T$17,0)),INDEX('R24. Carbon price convergence'!$L$18:$T$690,MATCH(CONCATENATE($D122," ",$E122," ",$B$7," ",$B$8," ",$B$9," ",$B$10),'R24. Carbon price convergence'!$A$18:$A$690,0),MATCH(T$14,'R24. Carbon price convergence'!$L$17:$T$17,0)))</f>
        <v>3.9642143336660212</v>
      </c>
      <c r="U122" s="507">
        <f t="shared" si="25"/>
        <v>0</v>
      </c>
      <c r="V122" s="84">
        <f t="shared" si="26"/>
        <v>163.84446144994234</v>
      </c>
      <c r="W122" s="84">
        <f t="shared" si="27"/>
        <v>620.21694990983053</v>
      </c>
      <c r="X122" s="84">
        <f t="shared" si="28"/>
        <v>1010.2297583139416</v>
      </c>
      <c r="Y122" s="508">
        <f t="shared" si="29"/>
        <v>1645.519526297016</v>
      </c>
    </row>
    <row r="123" spans="1:25" x14ac:dyDescent="0.3">
      <c r="A123" s="486" t="s">
        <v>78</v>
      </c>
      <c r="B123" s="39" t="s">
        <v>65</v>
      </c>
      <c r="C123" s="39" t="s">
        <v>79</v>
      </c>
      <c r="D123" s="39" t="s">
        <v>80</v>
      </c>
      <c r="E123" s="487" t="s">
        <v>81</v>
      </c>
      <c r="F123" s="507">
        <f>INDEX('W2. TIAM CO2 price'!$C$21:$N$27,MATCH($B123,'W2. TIAM CO2 price'!$A$21:$A$27,0),MATCH(F$14,'W2. TIAM CO2 price'!$C$20:$N$20,0))</f>
        <v>0</v>
      </c>
      <c r="G123" s="84">
        <f>INDEX('W2. TIAM CO2 price'!$C$21:$N$27,MATCH($B123,'W2. TIAM CO2 price'!$A$21:$A$27,0),MATCH(G$14,'W2. TIAM CO2 price'!$C$20:$N$20,0))</f>
        <v>0</v>
      </c>
      <c r="H123" s="84">
        <f>INDEX('W2. TIAM CO2 price'!$C$21:$N$27,MATCH($B123,'W2. TIAM CO2 price'!$A$21:$A$27,0),MATCH(H$14,'W2. TIAM CO2 price'!$C$20:$N$20,0))</f>
        <v>41.330878620385405</v>
      </c>
      <c r="I123" s="84">
        <f>INDEX('W2. TIAM CO2 price'!$C$21:$N$27,MATCH($B123,'W2. TIAM CO2 price'!$A$21:$A$27,0),MATCH(I$14,'W2. TIAM CO2 price'!$C$20:$N$20,0))</f>
        <v>208.57058336695147</v>
      </c>
      <c r="J123" s="84">
        <f>INDEX('W2. TIAM CO2 price'!$C$21:$N$27,MATCH($B123,'W2. TIAM CO2 price'!$A$21:$A$27,0),MATCH(J$14,'W2. TIAM CO2 price'!$C$20:$N$20,0))</f>
        <v>339.72984105618593</v>
      </c>
      <c r="K123" s="84">
        <f>INDEX('W2. TIAM CO2 price'!$C$21:$N$27,MATCH($B123,'W2. TIAM CO2 price'!$A$21:$A$27,0),MATCH(K$14,'W2. TIAM CO2 price'!$C$20:$N$20,0))</f>
        <v>553.37445209395878</v>
      </c>
      <c r="L123" s="84">
        <f>INDEX('W2. TIAM CO2 price'!$C$21:$N$27,MATCH($B123,'W2. TIAM CO2 price'!$A$21:$A$27,0),MATCH(L$14,'W2. TIAM CO2 price'!$C$20:$N$20,0))</f>
        <v>901.37901046138643</v>
      </c>
      <c r="M123" s="84">
        <f>INDEX('W2. TIAM CO2 price'!$C$21:$N$27,MATCH($B123,'W2. TIAM CO2 price'!$A$21:$A$27,0),MATCH(M$14,'W2. TIAM CO2 price'!$C$20:$N$20,0))</f>
        <v>1468.2417656900755</v>
      </c>
      <c r="N123" s="84">
        <f>INDEX('W2. TIAM CO2 price'!$C$21:$N$27,MATCH($B123,'W2. TIAM CO2 price'!$A$21:$A$27,0),MATCH(N$14,'W2. TIAM CO2 price'!$C$20:$N$20,0))</f>
        <v>2391.601461802325</v>
      </c>
      <c r="O123" s="84">
        <f>INDEX('W2. TIAM CO2 price'!$C$21:$N$27,MATCH($B123,'W2. TIAM CO2 price'!$A$21:$A$27,0),MATCH(O$14,'W2. TIAM CO2 price'!$C$20:$N$20,0))</f>
        <v>3895.6571093824737</v>
      </c>
      <c r="P123" s="508">
        <f>INDEX('W2. TIAM CO2 price'!$C$21:$N$27,MATCH($B123,'W2. TIAM CO2 price'!$A$21:$A$27,0),MATCH(P$14,'W2. TIAM CO2 price'!$C$20:$N$20,0))</f>
        <v>6345.605272100016</v>
      </c>
      <c r="Q123" s="501">
        <f t="array" ref="Q123">IF($B$8="Global",INDEX('R24. Carbon price convergence'!$L$18:$T$690,MATCH(CONCATENATE("Global "&amp;$E123&amp;" "&amp;$B$7&amp;" "&amp;"All "&amp;$B$9&amp;" "&amp;$B$10),'R24. Carbon price convergence'!$A$18:$A$690,0),MATCH(Q$14,'R24. Carbon price convergence'!$L$17:$T$17,0)),INDEX('R24. Carbon price convergence'!$L$18:$T$690,MATCH(CONCATENATE($D123," ",$E123," ",$B$7," ",$B$8," ",$B$9," ",$B$10),'R24. Carbon price convergence'!$A$18:$A$690,0),MATCH(Q$14,'R24. Carbon price convergence'!$L$17:$T$17,0)))</f>
        <v>0.34920618027291611</v>
      </c>
      <c r="R123" s="502">
        <f t="array" ref="R123">IF($B$8="Global",INDEX('R24. Carbon price convergence'!$L$18:$T$690,MATCH(CONCATENATE("Global "&amp;$E123&amp;" "&amp;$B$7&amp;" "&amp;"All "&amp;$B$9&amp;" "&amp;$B$10),'R24. Carbon price convergence'!$A$18:$A$690,0),MATCH(R$14,'R24. Carbon price convergence'!$L$17:$T$17,0)),INDEX('R24. Carbon price convergence'!$L$18:$T$690,MATCH(CONCATENATE($D123," ",$E123," ",$B$7," ",$B$8," ",$B$9," ",$B$10),'R24. Carbon price convergence'!$A$18:$A$690,0),MATCH(R$14,'R24. Carbon price convergence'!$L$17:$T$17,0)))</f>
        <v>0.34920618027291611</v>
      </c>
      <c r="S123" s="502">
        <f t="array" ref="S123">IF($B$8="Global",INDEX('R24. Carbon price convergence'!$L$18:$T$690,MATCH(CONCATENATE("Global "&amp;$E123&amp;" "&amp;$B$7&amp;" "&amp;"All "&amp;$B$9&amp;" "&amp;$B$10),'R24. Carbon price convergence'!$A$18:$A$690,0),MATCH(S$14,'R24. Carbon price convergence'!$L$17:$T$17,0)),INDEX('R24. Carbon price convergence'!$L$18:$T$690,MATCH(CONCATENATE($D123," ",$E123," ",$B$7," ",$B$8," ",$B$9," ",$B$10),'R24. Carbon price convergence'!$A$18:$A$690,0),MATCH(S$14,'R24. Carbon price convergence'!$L$17:$T$17,0)))</f>
        <v>0.34920618027291611</v>
      </c>
      <c r="T123" s="503">
        <f t="array" ref="T123">IF($B$8="Global",INDEX('R24. Carbon price convergence'!$L$18:$T$690,MATCH(CONCATENATE("Global "&amp;$E123&amp;" "&amp;$B$7&amp;" "&amp;"All "&amp;$B$9&amp;" "&amp;$B$10),'R24. Carbon price convergence'!$A$18:$A$690,0),MATCH(T$14,'R24. Carbon price convergence'!$L$17:$T$17,0)),INDEX('R24. Carbon price convergence'!$L$18:$T$690,MATCH(CONCATENATE($D123," ",$E123," ",$B$7," ",$B$8," ",$B$9," ",$B$10),'R24. Carbon price convergence'!$A$18:$A$690,0),MATCH(T$14,'R24. Carbon price convergence'!$L$17:$T$17,0)))</f>
        <v>0.34920618027291611</v>
      </c>
      <c r="U123" s="507">
        <f t="shared" ref="U123:U128" si="30">G123</f>
        <v>0</v>
      </c>
      <c r="V123" s="84">
        <f t="shared" ref="V123:V128" si="31">H123*Q123</f>
        <v>14.432998250348319</v>
      </c>
      <c r="W123" s="84">
        <f t="shared" ref="W123:W128" si="32">I123*R123</f>
        <v>72.834136734866931</v>
      </c>
      <c r="X123" s="84">
        <f t="shared" ref="X123:X128" si="33">J123*S123</f>
        <v>118.63576011995561</v>
      </c>
      <c r="Y123" s="508">
        <f t="shared" ref="Y123:Y128" si="34">K123*T123</f>
        <v>193.24177867634916</v>
      </c>
    </row>
    <row r="124" spans="1:25" x14ac:dyDescent="0.3">
      <c r="A124" s="486" t="s">
        <v>78</v>
      </c>
      <c r="B124" s="39" t="s">
        <v>65</v>
      </c>
      <c r="C124" s="39" t="s">
        <v>79</v>
      </c>
      <c r="D124" s="39" t="s">
        <v>80</v>
      </c>
      <c r="E124" s="487" t="s">
        <v>84</v>
      </c>
      <c r="F124" s="507">
        <f>INDEX('W2. TIAM CO2 price'!$C$21:$N$27,MATCH($B124,'W2. TIAM CO2 price'!$A$21:$A$27,0),MATCH(F$14,'W2. TIAM CO2 price'!$C$20:$N$20,0))</f>
        <v>0</v>
      </c>
      <c r="G124" s="84">
        <f>INDEX('W2. TIAM CO2 price'!$C$21:$N$27,MATCH($B124,'W2. TIAM CO2 price'!$A$21:$A$27,0),MATCH(G$14,'W2. TIAM CO2 price'!$C$20:$N$20,0))</f>
        <v>0</v>
      </c>
      <c r="H124" s="84">
        <f>INDEX('W2. TIAM CO2 price'!$C$21:$N$27,MATCH($B124,'W2. TIAM CO2 price'!$A$21:$A$27,0),MATCH(H$14,'W2. TIAM CO2 price'!$C$20:$N$20,0))</f>
        <v>41.330878620385405</v>
      </c>
      <c r="I124" s="84">
        <f>INDEX('W2. TIAM CO2 price'!$C$21:$N$27,MATCH($B124,'W2. TIAM CO2 price'!$A$21:$A$27,0),MATCH(I$14,'W2. TIAM CO2 price'!$C$20:$N$20,0))</f>
        <v>208.57058336695147</v>
      </c>
      <c r="J124" s="84">
        <f>INDEX('W2. TIAM CO2 price'!$C$21:$N$27,MATCH($B124,'W2. TIAM CO2 price'!$A$21:$A$27,0),MATCH(J$14,'W2. TIAM CO2 price'!$C$20:$N$20,0))</f>
        <v>339.72984105618593</v>
      </c>
      <c r="K124" s="84">
        <f>INDEX('W2. TIAM CO2 price'!$C$21:$N$27,MATCH($B124,'W2. TIAM CO2 price'!$A$21:$A$27,0),MATCH(K$14,'W2. TIAM CO2 price'!$C$20:$N$20,0))</f>
        <v>553.37445209395878</v>
      </c>
      <c r="L124" s="84">
        <f>INDEX('W2. TIAM CO2 price'!$C$21:$N$27,MATCH($B124,'W2. TIAM CO2 price'!$A$21:$A$27,0),MATCH(L$14,'W2. TIAM CO2 price'!$C$20:$N$20,0))</f>
        <v>901.37901046138643</v>
      </c>
      <c r="M124" s="84">
        <f>INDEX('W2. TIAM CO2 price'!$C$21:$N$27,MATCH($B124,'W2. TIAM CO2 price'!$A$21:$A$27,0),MATCH(M$14,'W2. TIAM CO2 price'!$C$20:$N$20,0))</f>
        <v>1468.2417656900755</v>
      </c>
      <c r="N124" s="84">
        <f>INDEX('W2. TIAM CO2 price'!$C$21:$N$27,MATCH($B124,'W2. TIAM CO2 price'!$A$21:$A$27,0),MATCH(N$14,'W2. TIAM CO2 price'!$C$20:$N$20,0))</f>
        <v>2391.601461802325</v>
      </c>
      <c r="O124" s="84">
        <f>INDEX('W2. TIAM CO2 price'!$C$21:$N$27,MATCH($B124,'W2. TIAM CO2 price'!$A$21:$A$27,0),MATCH(O$14,'W2. TIAM CO2 price'!$C$20:$N$20,0))</f>
        <v>3895.6571093824737</v>
      </c>
      <c r="P124" s="508">
        <f>INDEX('W2. TIAM CO2 price'!$C$21:$N$27,MATCH($B124,'W2. TIAM CO2 price'!$A$21:$A$27,0),MATCH(P$14,'W2. TIAM CO2 price'!$C$20:$N$20,0))</f>
        <v>6345.605272100016</v>
      </c>
      <c r="Q124" s="501">
        <f t="array" ref="Q124">IF($B$8="Global",INDEX('R24. Carbon price convergence'!$L$18:$T$690,MATCH(CONCATENATE("Global "&amp;$E124&amp;" "&amp;$B$7&amp;" "&amp;"All "&amp;$B$9&amp;" "&amp;$B$10),'R24. Carbon price convergence'!$A$18:$A$690,0),MATCH(Q$14,'R24. Carbon price convergence'!$L$17:$T$17,0)),INDEX('R24. Carbon price convergence'!$L$18:$T$690,MATCH(CONCATENATE($D124," ",$E124," ",$B$7," ",$B$8," ",$B$9," ",$B$10),'R24. Carbon price convergence'!$A$18:$A$690,0),MATCH(Q$14,'R24. Carbon price convergence'!$L$17:$T$17,0)))</f>
        <v>0.34920618027291611</v>
      </c>
      <c r="R124" s="502">
        <f t="array" ref="R124">IF($B$8="Global",INDEX('R24. Carbon price convergence'!$L$18:$T$690,MATCH(CONCATENATE("Global "&amp;$E124&amp;" "&amp;$B$7&amp;" "&amp;"All "&amp;$B$9&amp;" "&amp;$B$10),'R24. Carbon price convergence'!$A$18:$A$690,0),MATCH(R$14,'R24. Carbon price convergence'!$L$17:$T$17,0)),INDEX('R24. Carbon price convergence'!$L$18:$T$690,MATCH(CONCATENATE($D124," ",$E124," ",$B$7," ",$B$8," ",$B$9," ",$B$10),'R24. Carbon price convergence'!$A$18:$A$690,0),MATCH(R$14,'R24. Carbon price convergence'!$L$17:$T$17,0)))</f>
        <v>0.34920618027291611</v>
      </c>
      <c r="S124" s="502">
        <f t="array" ref="S124">IF($B$8="Global",INDEX('R24. Carbon price convergence'!$L$18:$T$690,MATCH(CONCATENATE("Global "&amp;$E124&amp;" "&amp;$B$7&amp;" "&amp;"All "&amp;$B$9&amp;" "&amp;$B$10),'R24. Carbon price convergence'!$A$18:$A$690,0),MATCH(S$14,'R24. Carbon price convergence'!$L$17:$T$17,0)),INDEX('R24. Carbon price convergence'!$L$18:$T$690,MATCH(CONCATENATE($D124," ",$E124," ",$B$7," ",$B$8," ",$B$9," ",$B$10),'R24. Carbon price convergence'!$A$18:$A$690,0),MATCH(S$14,'R24. Carbon price convergence'!$L$17:$T$17,0)))</f>
        <v>0.34920618027291611</v>
      </c>
      <c r="T124" s="503">
        <f t="array" ref="T124">IF($B$8="Global",INDEX('R24. Carbon price convergence'!$L$18:$T$690,MATCH(CONCATENATE("Global "&amp;$E124&amp;" "&amp;$B$7&amp;" "&amp;"All "&amp;$B$9&amp;" "&amp;$B$10),'R24. Carbon price convergence'!$A$18:$A$690,0),MATCH(T$14,'R24. Carbon price convergence'!$L$17:$T$17,0)),INDEX('R24. Carbon price convergence'!$L$18:$T$690,MATCH(CONCATENATE($D124," ",$E124," ",$B$7," ",$B$8," ",$B$9," ",$B$10),'R24. Carbon price convergence'!$A$18:$A$690,0),MATCH(T$14,'R24. Carbon price convergence'!$L$17:$T$17,0)))</f>
        <v>0.34920618027291611</v>
      </c>
      <c r="U124" s="507">
        <f t="shared" si="30"/>
        <v>0</v>
      </c>
      <c r="V124" s="84">
        <f t="shared" si="31"/>
        <v>14.432998250348319</v>
      </c>
      <c r="W124" s="84">
        <f t="shared" si="32"/>
        <v>72.834136734866931</v>
      </c>
      <c r="X124" s="84">
        <f t="shared" si="33"/>
        <v>118.63576011995561</v>
      </c>
      <c r="Y124" s="508">
        <f t="shared" si="34"/>
        <v>193.24177867634916</v>
      </c>
    </row>
    <row r="125" spans="1:25" x14ac:dyDescent="0.3">
      <c r="A125" s="486" t="s">
        <v>78</v>
      </c>
      <c r="B125" s="39" t="s">
        <v>65</v>
      </c>
      <c r="C125" s="39" t="s">
        <v>79</v>
      </c>
      <c r="D125" s="39" t="s">
        <v>80</v>
      </c>
      <c r="E125" s="487" t="s">
        <v>87</v>
      </c>
      <c r="F125" s="507">
        <f>INDEX('W2. TIAM CO2 price'!$C$21:$N$27,MATCH($B125,'W2. TIAM CO2 price'!$A$21:$A$27,0),MATCH(F$14,'W2. TIAM CO2 price'!$C$20:$N$20,0))</f>
        <v>0</v>
      </c>
      <c r="G125" s="84">
        <f>INDEX('W2. TIAM CO2 price'!$C$21:$N$27,MATCH($B125,'W2. TIAM CO2 price'!$A$21:$A$27,0),MATCH(G$14,'W2. TIAM CO2 price'!$C$20:$N$20,0))</f>
        <v>0</v>
      </c>
      <c r="H125" s="84">
        <f>INDEX('W2. TIAM CO2 price'!$C$21:$N$27,MATCH($B125,'W2. TIAM CO2 price'!$A$21:$A$27,0),MATCH(H$14,'W2. TIAM CO2 price'!$C$20:$N$20,0))</f>
        <v>41.330878620385405</v>
      </c>
      <c r="I125" s="84">
        <f>INDEX('W2. TIAM CO2 price'!$C$21:$N$27,MATCH($B125,'W2. TIAM CO2 price'!$A$21:$A$27,0),MATCH(I$14,'W2. TIAM CO2 price'!$C$20:$N$20,0))</f>
        <v>208.57058336695147</v>
      </c>
      <c r="J125" s="84">
        <f>INDEX('W2. TIAM CO2 price'!$C$21:$N$27,MATCH($B125,'W2. TIAM CO2 price'!$A$21:$A$27,0),MATCH(J$14,'W2. TIAM CO2 price'!$C$20:$N$20,0))</f>
        <v>339.72984105618593</v>
      </c>
      <c r="K125" s="84">
        <f>INDEX('W2. TIAM CO2 price'!$C$21:$N$27,MATCH($B125,'W2. TIAM CO2 price'!$A$21:$A$27,0),MATCH(K$14,'W2. TIAM CO2 price'!$C$20:$N$20,0))</f>
        <v>553.37445209395878</v>
      </c>
      <c r="L125" s="84">
        <f>INDEX('W2. TIAM CO2 price'!$C$21:$N$27,MATCH($B125,'W2. TIAM CO2 price'!$A$21:$A$27,0),MATCH(L$14,'W2. TIAM CO2 price'!$C$20:$N$20,0))</f>
        <v>901.37901046138643</v>
      </c>
      <c r="M125" s="84">
        <f>INDEX('W2. TIAM CO2 price'!$C$21:$N$27,MATCH($B125,'W2. TIAM CO2 price'!$A$21:$A$27,0),MATCH(M$14,'W2. TIAM CO2 price'!$C$20:$N$20,0))</f>
        <v>1468.2417656900755</v>
      </c>
      <c r="N125" s="84">
        <f>INDEX('W2. TIAM CO2 price'!$C$21:$N$27,MATCH($B125,'W2. TIAM CO2 price'!$A$21:$A$27,0),MATCH(N$14,'W2. TIAM CO2 price'!$C$20:$N$20,0))</f>
        <v>2391.601461802325</v>
      </c>
      <c r="O125" s="84">
        <f>INDEX('W2. TIAM CO2 price'!$C$21:$N$27,MATCH($B125,'W2. TIAM CO2 price'!$A$21:$A$27,0),MATCH(O$14,'W2. TIAM CO2 price'!$C$20:$N$20,0))</f>
        <v>3895.6571093824737</v>
      </c>
      <c r="P125" s="508">
        <f>INDEX('W2. TIAM CO2 price'!$C$21:$N$27,MATCH($B125,'W2. TIAM CO2 price'!$A$21:$A$27,0),MATCH(P$14,'W2. TIAM CO2 price'!$C$20:$N$20,0))</f>
        <v>6345.605272100016</v>
      </c>
      <c r="Q125" s="501">
        <f t="array" ref="Q125">IF($B$8="Global",INDEX('R24. Carbon price convergence'!$L$18:$T$690,MATCH(CONCATENATE("Global "&amp;$E125&amp;" "&amp;$B$7&amp;" "&amp;"All "&amp;$B$9&amp;" "&amp;$B$10),'R24. Carbon price convergence'!$A$18:$A$690,0),MATCH(Q$14,'R24. Carbon price convergence'!$L$17:$T$17,0)),INDEX('R24. Carbon price convergence'!$L$18:$T$690,MATCH(CONCATENATE($D125," ",$E125," ",$B$7," ",$B$8," ",$B$9," ",$B$10),'R24. Carbon price convergence'!$A$18:$A$690,0),MATCH(Q$14,'R24. Carbon price convergence'!$L$17:$T$17,0)))</f>
        <v>0.34920618027291611</v>
      </c>
      <c r="R125" s="502">
        <f t="array" ref="R125">IF($B$8="Global",INDEX('R24. Carbon price convergence'!$L$18:$T$690,MATCH(CONCATENATE("Global "&amp;$E125&amp;" "&amp;$B$7&amp;" "&amp;"All "&amp;$B$9&amp;" "&amp;$B$10),'R24. Carbon price convergence'!$A$18:$A$690,0),MATCH(R$14,'R24. Carbon price convergence'!$L$17:$T$17,0)),INDEX('R24. Carbon price convergence'!$L$18:$T$690,MATCH(CONCATENATE($D125," ",$E125," ",$B$7," ",$B$8," ",$B$9," ",$B$10),'R24. Carbon price convergence'!$A$18:$A$690,0),MATCH(R$14,'R24. Carbon price convergence'!$L$17:$T$17,0)))</f>
        <v>0.34920618027291611</v>
      </c>
      <c r="S125" s="502">
        <f t="array" ref="S125">IF($B$8="Global",INDEX('R24. Carbon price convergence'!$L$18:$T$690,MATCH(CONCATENATE("Global "&amp;$E125&amp;" "&amp;$B$7&amp;" "&amp;"All "&amp;$B$9&amp;" "&amp;$B$10),'R24. Carbon price convergence'!$A$18:$A$690,0),MATCH(S$14,'R24. Carbon price convergence'!$L$17:$T$17,0)),INDEX('R24. Carbon price convergence'!$L$18:$T$690,MATCH(CONCATENATE($D125," ",$E125," ",$B$7," ",$B$8," ",$B$9," ",$B$10),'R24. Carbon price convergence'!$A$18:$A$690,0),MATCH(S$14,'R24. Carbon price convergence'!$L$17:$T$17,0)))</f>
        <v>0.34920618027291611</v>
      </c>
      <c r="T125" s="503">
        <f t="array" ref="T125">IF($B$8="Global",INDEX('R24. Carbon price convergence'!$L$18:$T$690,MATCH(CONCATENATE("Global "&amp;$E125&amp;" "&amp;$B$7&amp;" "&amp;"All "&amp;$B$9&amp;" "&amp;$B$10),'R24. Carbon price convergence'!$A$18:$A$690,0),MATCH(T$14,'R24. Carbon price convergence'!$L$17:$T$17,0)),INDEX('R24. Carbon price convergence'!$L$18:$T$690,MATCH(CONCATENATE($D125," ",$E125," ",$B$7," ",$B$8," ",$B$9," ",$B$10),'R24. Carbon price convergence'!$A$18:$A$690,0),MATCH(T$14,'R24. Carbon price convergence'!$L$17:$T$17,0)))</f>
        <v>0.34920618027291611</v>
      </c>
      <c r="U125" s="507">
        <f t="shared" si="30"/>
        <v>0</v>
      </c>
      <c r="V125" s="84">
        <f t="shared" si="31"/>
        <v>14.432998250348319</v>
      </c>
      <c r="W125" s="84">
        <f t="shared" si="32"/>
        <v>72.834136734866931</v>
      </c>
      <c r="X125" s="84">
        <f t="shared" si="33"/>
        <v>118.63576011995561</v>
      </c>
      <c r="Y125" s="508">
        <f t="shared" si="34"/>
        <v>193.24177867634916</v>
      </c>
    </row>
    <row r="126" spans="1:25" x14ac:dyDescent="0.3">
      <c r="A126" s="486" t="s">
        <v>78</v>
      </c>
      <c r="B126" s="39" t="s">
        <v>65</v>
      </c>
      <c r="C126" s="39" t="s">
        <v>79</v>
      </c>
      <c r="D126" s="39" t="s">
        <v>80</v>
      </c>
      <c r="E126" s="487" t="s">
        <v>90</v>
      </c>
      <c r="F126" s="507">
        <f>INDEX('W2. TIAM CO2 price'!$C$21:$N$27,MATCH($B126,'W2. TIAM CO2 price'!$A$21:$A$27,0),MATCH(F$14,'W2. TIAM CO2 price'!$C$20:$N$20,0))</f>
        <v>0</v>
      </c>
      <c r="G126" s="84">
        <f>INDEX('W2. TIAM CO2 price'!$C$21:$N$27,MATCH($B126,'W2. TIAM CO2 price'!$A$21:$A$27,0),MATCH(G$14,'W2. TIAM CO2 price'!$C$20:$N$20,0))</f>
        <v>0</v>
      </c>
      <c r="H126" s="84">
        <f>INDEX('W2. TIAM CO2 price'!$C$21:$N$27,MATCH($B126,'W2. TIAM CO2 price'!$A$21:$A$27,0),MATCH(H$14,'W2. TIAM CO2 price'!$C$20:$N$20,0))</f>
        <v>41.330878620385405</v>
      </c>
      <c r="I126" s="84">
        <f>INDEX('W2. TIAM CO2 price'!$C$21:$N$27,MATCH($B126,'W2. TIAM CO2 price'!$A$21:$A$27,0),MATCH(I$14,'W2. TIAM CO2 price'!$C$20:$N$20,0))</f>
        <v>208.57058336695147</v>
      </c>
      <c r="J126" s="84">
        <f>INDEX('W2. TIAM CO2 price'!$C$21:$N$27,MATCH($B126,'W2. TIAM CO2 price'!$A$21:$A$27,0),MATCH(J$14,'W2. TIAM CO2 price'!$C$20:$N$20,0))</f>
        <v>339.72984105618593</v>
      </c>
      <c r="K126" s="84">
        <f>INDEX('W2. TIAM CO2 price'!$C$21:$N$27,MATCH($B126,'W2. TIAM CO2 price'!$A$21:$A$27,0),MATCH(K$14,'W2. TIAM CO2 price'!$C$20:$N$20,0))</f>
        <v>553.37445209395878</v>
      </c>
      <c r="L126" s="84">
        <f>INDEX('W2. TIAM CO2 price'!$C$21:$N$27,MATCH($B126,'W2. TIAM CO2 price'!$A$21:$A$27,0),MATCH(L$14,'W2. TIAM CO2 price'!$C$20:$N$20,0))</f>
        <v>901.37901046138643</v>
      </c>
      <c r="M126" s="84">
        <f>INDEX('W2. TIAM CO2 price'!$C$21:$N$27,MATCH($B126,'W2. TIAM CO2 price'!$A$21:$A$27,0),MATCH(M$14,'W2. TIAM CO2 price'!$C$20:$N$20,0))</f>
        <v>1468.2417656900755</v>
      </c>
      <c r="N126" s="84">
        <f>INDEX('W2. TIAM CO2 price'!$C$21:$N$27,MATCH($B126,'W2. TIAM CO2 price'!$A$21:$A$27,0),MATCH(N$14,'W2. TIAM CO2 price'!$C$20:$N$20,0))</f>
        <v>2391.601461802325</v>
      </c>
      <c r="O126" s="84">
        <f>INDEX('W2. TIAM CO2 price'!$C$21:$N$27,MATCH($B126,'W2. TIAM CO2 price'!$A$21:$A$27,0),MATCH(O$14,'W2. TIAM CO2 price'!$C$20:$N$20,0))</f>
        <v>3895.6571093824737</v>
      </c>
      <c r="P126" s="508">
        <f>INDEX('W2. TIAM CO2 price'!$C$21:$N$27,MATCH($B126,'W2. TIAM CO2 price'!$A$21:$A$27,0),MATCH(P$14,'W2. TIAM CO2 price'!$C$20:$N$20,0))</f>
        <v>6345.605272100016</v>
      </c>
      <c r="Q126" s="501">
        <f t="array" ref="Q126">IF($B$8="Global",INDEX('R24. Carbon price convergence'!$L$18:$T$690,MATCH(CONCATENATE("Global "&amp;$E126&amp;" "&amp;$B$7&amp;" "&amp;"All "&amp;$B$9&amp;" "&amp;$B$10),'R24. Carbon price convergence'!$A$18:$A$690,0),MATCH(Q$14,'R24. Carbon price convergence'!$L$17:$T$17,0)),INDEX('R24. Carbon price convergence'!$L$18:$T$690,MATCH(CONCATENATE($D126," ",$E126," ",$B$7," ",$B$8," ",$B$9," ",$B$10),'R24. Carbon price convergence'!$A$18:$A$690,0),MATCH(Q$14,'R24. Carbon price convergence'!$L$17:$T$17,0)))</f>
        <v>0.34920618027291611</v>
      </c>
      <c r="R126" s="502">
        <f t="array" ref="R126">IF($B$8="Global",INDEX('R24. Carbon price convergence'!$L$18:$T$690,MATCH(CONCATENATE("Global "&amp;$E126&amp;" "&amp;$B$7&amp;" "&amp;"All "&amp;$B$9&amp;" "&amp;$B$10),'R24. Carbon price convergence'!$A$18:$A$690,0),MATCH(R$14,'R24. Carbon price convergence'!$L$17:$T$17,0)),INDEX('R24. Carbon price convergence'!$L$18:$T$690,MATCH(CONCATENATE($D126," ",$E126," ",$B$7," ",$B$8," ",$B$9," ",$B$10),'R24. Carbon price convergence'!$A$18:$A$690,0),MATCH(R$14,'R24. Carbon price convergence'!$L$17:$T$17,0)))</f>
        <v>0.34920618027291611</v>
      </c>
      <c r="S126" s="502">
        <f t="array" ref="S126">IF($B$8="Global",INDEX('R24. Carbon price convergence'!$L$18:$T$690,MATCH(CONCATENATE("Global "&amp;$E126&amp;" "&amp;$B$7&amp;" "&amp;"All "&amp;$B$9&amp;" "&amp;$B$10),'R24. Carbon price convergence'!$A$18:$A$690,0),MATCH(S$14,'R24. Carbon price convergence'!$L$17:$T$17,0)),INDEX('R24. Carbon price convergence'!$L$18:$T$690,MATCH(CONCATENATE($D126," ",$E126," ",$B$7," ",$B$8," ",$B$9," ",$B$10),'R24. Carbon price convergence'!$A$18:$A$690,0),MATCH(S$14,'R24. Carbon price convergence'!$L$17:$T$17,0)))</f>
        <v>0.34920618027291611</v>
      </c>
      <c r="T126" s="503">
        <f t="array" ref="T126">IF($B$8="Global",INDEX('R24. Carbon price convergence'!$L$18:$T$690,MATCH(CONCATENATE("Global "&amp;$E126&amp;" "&amp;$B$7&amp;" "&amp;"All "&amp;$B$9&amp;" "&amp;$B$10),'R24. Carbon price convergence'!$A$18:$A$690,0),MATCH(T$14,'R24. Carbon price convergence'!$L$17:$T$17,0)),INDEX('R24. Carbon price convergence'!$L$18:$T$690,MATCH(CONCATENATE($D126," ",$E126," ",$B$7," ",$B$8," ",$B$9," ",$B$10),'R24. Carbon price convergence'!$A$18:$A$690,0),MATCH(T$14,'R24. Carbon price convergence'!$L$17:$T$17,0)))</f>
        <v>0.34920618027291611</v>
      </c>
      <c r="U126" s="507">
        <f t="shared" si="30"/>
        <v>0</v>
      </c>
      <c r="V126" s="84">
        <f t="shared" si="31"/>
        <v>14.432998250348319</v>
      </c>
      <c r="W126" s="84">
        <f t="shared" si="32"/>
        <v>72.834136734866931</v>
      </c>
      <c r="X126" s="84">
        <f t="shared" si="33"/>
        <v>118.63576011995561</v>
      </c>
      <c r="Y126" s="508">
        <f t="shared" si="34"/>
        <v>193.24177867634916</v>
      </c>
    </row>
    <row r="127" spans="1:25" x14ac:dyDescent="0.3">
      <c r="A127" s="486" t="s">
        <v>78</v>
      </c>
      <c r="B127" s="39" t="s">
        <v>65</v>
      </c>
      <c r="C127" s="39" t="s">
        <v>79</v>
      </c>
      <c r="D127" s="39" t="s">
        <v>80</v>
      </c>
      <c r="E127" s="487" t="s">
        <v>93</v>
      </c>
      <c r="F127" s="507">
        <f>INDEX('W2. TIAM CO2 price'!$C$21:$N$27,MATCH($B127,'W2. TIAM CO2 price'!$A$21:$A$27,0),MATCH(F$14,'W2. TIAM CO2 price'!$C$20:$N$20,0))</f>
        <v>0</v>
      </c>
      <c r="G127" s="84">
        <f>INDEX('W2. TIAM CO2 price'!$C$21:$N$27,MATCH($B127,'W2. TIAM CO2 price'!$A$21:$A$27,0),MATCH(G$14,'W2. TIAM CO2 price'!$C$20:$N$20,0))</f>
        <v>0</v>
      </c>
      <c r="H127" s="84">
        <f>INDEX('W2. TIAM CO2 price'!$C$21:$N$27,MATCH($B127,'W2. TIAM CO2 price'!$A$21:$A$27,0),MATCH(H$14,'W2. TIAM CO2 price'!$C$20:$N$20,0))</f>
        <v>41.330878620385405</v>
      </c>
      <c r="I127" s="84">
        <f>INDEX('W2. TIAM CO2 price'!$C$21:$N$27,MATCH($B127,'W2. TIAM CO2 price'!$A$21:$A$27,0),MATCH(I$14,'W2. TIAM CO2 price'!$C$20:$N$20,0))</f>
        <v>208.57058336695147</v>
      </c>
      <c r="J127" s="84">
        <f>INDEX('W2. TIAM CO2 price'!$C$21:$N$27,MATCH($B127,'W2. TIAM CO2 price'!$A$21:$A$27,0),MATCH(J$14,'W2. TIAM CO2 price'!$C$20:$N$20,0))</f>
        <v>339.72984105618593</v>
      </c>
      <c r="K127" s="84">
        <f>INDEX('W2. TIAM CO2 price'!$C$21:$N$27,MATCH($B127,'W2. TIAM CO2 price'!$A$21:$A$27,0),MATCH(K$14,'W2. TIAM CO2 price'!$C$20:$N$20,0))</f>
        <v>553.37445209395878</v>
      </c>
      <c r="L127" s="84">
        <f>INDEX('W2. TIAM CO2 price'!$C$21:$N$27,MATCH($B127,'W2. TIAM CO2 price'!$A$21:$A$27,0),MATCH(L$14,'W2. TIAM CO2 price'!$C$20:$N$20,0))</f>
        <v>901.37901046138643</v>
      </c>
      <c r="M127" s="84">
        <f>INDEX('W2. TIAM CO2 price'!$C$21:$N$27,MATCH($B127,'W2. TIAM CO2 price'!$A$21:$A$27,0),MATCH(M$14,'W2. TIAM CO2 price'!$C$20:$N$20,0))</f>
        <v>1468.2417656900755</v>
      </c>
      <c r="N127" s="84">
        <f>INDEX('W2. TIAM CO2 price'!$C$21:$N$27,MATCH($B127,'W2. TIAM CO2 price'!$A$21:$A$27,0),MATCH(N$14,'W2. TIAM CO2 price'!$C$20:$N$20,0))</f>
        <v>2391.601461802325</v>
      </c>
      <c r="O127" s="84">
        <f>INDEX('W2. TIAM CO2 price'!$C$21:$N$27,MATCH($B127,'W2. TIAM CO2 price'!$A$21:$A$27,0),MATCH(O$14,'W2. TIAM CO2 price'!$C$20:$N$20,0))</f>
        <v>3895.6571093824737</v>
      </c>
      <c r="P127" s="508">
        <f>INDEX('W2. TIAM CO2 price'!$C$21:$N$27,MATCH($B127,'W2. TIAM CO2 price'!$A$21:$A$27,0),MATCH(P$14,'W2. TIAM CO2 price'!$C$20:$N$20,0))</f>
        <v>6345.605272100016</v>
      </c>
      <c r="Q127" s="501">
        <f t="array" ref="Q127">IF($B$8="Global",INDEX('R24. Carbon price convergence'!$L$18:$T$690,MATCH(CONCATENATE("Global "&amp;$E127&amp;" "&amp;$B$7&amp;" "&amp;"All "&amp;$B$9&amp;" "&amp;$B$10),'R24. Carbon price convergence'!$A$18:$A$690,0),MATCH(Q$14,'R24. Carbon price convergence'!$L$17:$T$17,0)),INDEX('R24. Carbon price convergence'!$L$18:$T$690,MATCH(CONCATENATE($D127," ",$E127," ",$B$7," ",$B$8," ",$B$9," ",$B$10),'R24. Carbon price convergence'!$A$18:$A$690,0),MATCH(Q$14,'R24. Carbon price convergence'!$L$17:$T$17,0)))</f>
        <v>0.34920618027291611</v>
      </c>
      <c r="R127" s="502">
        <f t="array" ref="R127">IF($B$8="Global",INDEX('R24. Carbon price convergence'!$L$18:$T$690,MATCH(CONCATENATE("Global "&amp;$E127&amp;" "&amp;$B$7&amp;" "&amp;"All "&amp;$B$9&amp;" "&amp;$B$10),'R24. Carbon price convergence'!$A$18:$A$690,0),MATCH(R$14,'R24. Carbon price convergence'!$L$17:$T$17,0)),INDEX('R24. Carbon price convergence'!$L$18:$T$690,MATCH(CONCATENATE($D127," ",$E127," ",$B$7," ",$B$8," ",$B$9," ",$B$10),'R24. Carbon price convergence'!$A$18:$A$690,0),MATCH(R$14,'R24. Carbon price convergence'!$L$17:$T$17,0)))</f>
        <v>0.34920618027291611</v>
      </c>
      <c r="S127" s="502">
        <f t="array" ref="S127">IF($B$8="Global",INDEX('R24. Carbon price convergence'!$L$18:$T$690,MATCH(CONCATENATE("Global "&amp;$E127&amp;" "&amp;$B$7&amp;" "&amp;"All "&amp;$B$9&amp;" "&amp;$B$10),'R24. Carbon price convergence'!$A$18:$A$690,0),MATCH(S$14,'R24. Carbon price convergence'!$L$17:$T$17,0)),INDEX('R24. Carbon price convergence'!$L$18:$T$690,MATCH(CONCATENATE($D127," ",$E127," ",$B$7," ",$B$8," ",$B$9," ",$B$10),'R24. Carbon price convergence'!$A$18:$A$690,0),MATCH(S$14,'R24. Carbon price convergence'!$L$17:$T$17,0)))</f>
        <v>0.34920618027291611</v>
      </c>
      <c r="T127" s="503">
        <f t="array" ref="T127">IF($B$8="Global",INDEX('R24. Carbon price convergence'!$L$18:$T$690,MATCH(CONCATENATE("Global "&amp;$E127&amp;" "&amp;$B$7&amp;" "&amp;"All "&amp;$B$9&amp;" "&amp;$B$10),'R24. Carbon price convergence'!$A$18:$A$690,0),MATCH(T$14,'R24. Carbon price convergence'!$L$17:$T$17,0)),INDEX('R24. Carbon price convergence'!$L$18:$T$690,MATCH(CONCATENATE($D127," ",$E127," ",$B$7," ",$B$8," ",$B$9," ",$B$10),'R24. Carbon price convergence'!$A$18:$A$690,0),MATCH(T$14,'R24. Carbon price convergence'!$L$17:$T$17,0)))</f>
        <v>0.34920618027291611</v>
      </c>
      <c r="U127" s="507">
        <f t="shared" si="30"/>
        <v>0</v>
      </c>
      <c r="V127" s="84">
        <f t="shared" si="31"/>
        <v>14.432998250348319</v>
      </c>
      <c r="W127" s="84">
        <f t="shared" si="32"/>
        <v>72.834136734866931</v>
      </c>
      <c r="X127" s="84">
        <f t="shared" si="33"/>
        <v>118.63576011995561</v>
      </c>
      <c r="Y127" s="508">
        <f t="shared" si="34"/>
        <v>193.24177867634916</v>
      </c>
    </row>
    <row r="128" spans="1:25" x14ac:dyDescent="0.3">
      <c r="A128" s="486" t="s">
        <v>78</v>
      </c>
      <c r="B128" s="39" t="s">
        <v>65</v>
      </c>
      <c r="C128" s="39" t="s">
        <v>79</v>
      </c>
      <c r="D128" s="39" t="s">
        <v>80</v>
      </c>
      <c r="E128" s="487" t="s">
        <v>95</v>
      </c>
      <c r="F128" s="507">
        <f>INDEX('W2. TIAM CO2 price'!$C$21:$N$27,MATCH($B128,'W2. TIAM CO2 price'!$A$21:$A$27,0),MATCH(F$14,'W2. TIAM CO2 price'!$C$20:$N$20,0))</f>
        <v>0</v>
      </c>
      <c r="G128" s="84">
        <f>INDEX('W2. TIAM CO2 price'!$C$21:$N$27,MATCH($B128,'W2. TIAM CO2 price'!$A$21:$A$27,0),MATCH(G$14,'W2. TIAM CO2 price'!$C$20:$N$20,0))</f>
        <v>0</v>
      </c>
      <c r="H128" s="84">
        <f>INDEX('W2. TIAM CO2 price'!$C$21:$N$27,MATCH($B128,'W2. TIAM CO2 price'!$A$21:$A$27,0),MATCH(H$14,'W2. TIAM CO2 price'!$C$20:$N$20,0))</f>
        <v>41.330878620385405</v>
      </c>
      <c r="I128" s="84">
        <f>INDEX('W2. TIAM CO2 price'!$C$21:$N$27,MATCH($B128,'W2. TIAM CO2 price'!$A$21:$A$27,0),MATCH(I$14,'W2. TIAM CO2 price'!$C$20:$N$20,0))</f>
        <v>208.57058336695147</v>
      </c>
      <c r="J128" s="84">
        <f>INDEX('W2. TIAM CO2 price'!$C$21:$N$27,MATCH($B128,'W2. TIAM CO2 price'!$A$21:$A$27,0),MATCH(J$14,'W2. TIAM CO2 price'!$C$20:$N$20,0))</f>
        <v>339.72984105618593</v>
      </c>
      <c r="K128" s="84">
        <f>INDEX('W2. TIAM CO2 price'!$C$21:$N$27,MATCH($B128,'W2. TIAM CO2 price'!$A$21:$A$27,0),MATCH(K$14,'W2. TIAM CO2 price'!$C$20:$N$20,0))</f>
        <v>553.37445209395878</v>
      </c>
      <c r="L128" s="84">
        <f>INDEX('W2. TIAM CO2 price'!$C$21:$N$27,MATCH($B128,'W2. TIAM CO2 price'!$A$21:$A$27,0),MATCH(L$14,'W2. TIAM CO2 price'!$C$20:$N$20,0))</f>
        <v>901.37901046138643</v>
      </c>
      <c r="M128" s="84">
        <f>INDEX('W2. TIAM CO2 price'!$C$21:$N$27,MATCH($B128,'W2. TIAM CO2 price'!$A$21:$A$27,0),MATCH(M$14,'W2. TIAM CO2 price'!$C$20:$N$20,0))</f>
        <v>1468.2417656900755</v>
      </c>
      <c r="N128" s="84">
        <f>INDEX('W2. TIAM CO2 price'!$C$21:$N$27,MATCH($B128,'W2. TIAM CO2 price'!$A$21:$A$27,0),MATCH(N$14,'W2. TIAM CO2 price'!$C$20:$N$20,0))</f>
        <v>2391.601461802325</v>
      </c>
      <c r="O128" s="84">
        <f>INDEX('W2. TIAM CO2 price'!$C$21:$N$27,MATCH($B128,'W2. TIAM CO2 price'!$A$21:$A$27,0),MATCH(O$14,'W2. TIAM CO2 price'!$C$20:$N$20,0))</f>
        <v>3895.6571093824737</v>
      </c>
      <c r="P128" s="508">
        <f>INDEX('W2. TIAM CO2 price'!$C$21:$N$27,MATCH($B128,'W2. TIAM CO2 price'!$A$21:$A$27,0),MATCH(P$14,'W2. TIAM CO2 price'!$C$20:$N$20,0))</f>
        <v>6345.605272100016</v>
      </c>
      <c r="Q128" s="501">
        <f t="array" ref="Q128">IF($B$8="Global",INDEX('R24. Carbon price convergence'!$L$18:$T$690,MATCH(CONCATENATE("Global "&amp;$E128&amp;" "&amp;$B$7&amp;" "&amp;"All "&amp;$B$9&amp;" "&amp;$B$10),'R24. Carbon price convergence'!$A$18:$A$690,0),MATCH(Q$14,'R24. Carbon price convergence'!$L$17:$T$17,0)),INDEX('R24. Carbon price convergence'!$L$18:$T$690,MATCH(CONCATENATE($D128," ",$E128," ",$B$7," ",$B$8," ",$B$9," ",$B$10),'R24. Carbon price convergence'!$A$18:$A$690,0),MATCH(Q$14,'R24. Carbon price convergence'!$L$17:$T$17,0)))</f>
        <v>3.9642143336660212</v>
      </c>
      <c r="R128" s="502">
        <f t="array" ref="R128">IF($B$8="Global",INDEX('R24. Carbon price convergence'!$L$18:$T$690,MATCH(CONCATENATE("Global "&amp;$E128&amp;" "&amp;$B$7&amp;" "&amp;"All "&amp;$B$9&amp;" "&amp;$B$10),'R24. Carbon price convergence'!$A$18:$A$690,0),MATCH(R$14,'R24. Carbon price convergence'!$L$17:$T$17,0)),INDEX('R24. Carbon price convergence'!$L$18:$T$690,MATCH(CONCATENATE($D128," ",$E128," ",$B$7," ",$B$8," ",$B$9," ",$B$10),'R24. Carbon price convergence'!$A$18:$A$690,0),MATCH(R$14,'R24. Carbon price convergence'!$L$17:$T$17,0)))</f>
        <v>3.9642143336660212</v>
      </c>
      <c r="S128" s="502">
        <f t="array" ref="S128">IF($B$8="Global",INDEX('R24. Carbon price convergence'!$L$18:$T$690,MATCH(CONCATENATE("Global "&amp;$E128&amp;" "&amp;$B$7&amp;" "&amp;"All "&amp;$B$9&amp;" "&amp;$B$10),'R24. Carbon price convergence'!$A$18:$A$690,0),MATCH(S$14,'R24. Carbon price convergence'!$L$17:$T$17,0)),INDEX('R24. Carbon price convergence'!$L$18:$T$690,MATCH(CONCATENATE($D128," ",$E128," ",$B$7," ",$B$8," ",$B$9," ",$B$10),'R24. Carbon price convergence'!$A$18:$A$690,0),MATCH(S$14,'R24. Carbon price convergence'!$L$17:$T$17,0)))</f>
        <v>3.9642143336660212</v>
      </c>
      <c r="T128" s="503">
        <f t="array" ref="T128">IF($B$8="Global",INDEX('R24. Carbon price convergence'!$L$18:$T$690,MATCH(CONCATENATE("Global "&amp;$E128&amp;" "&amp;$B$7&amp;" "&amp;"All "&amp;$B$9&amp;" "&amp;$B$10),'R24. Carbon price convergence'!$A$18:$A$690,0),MATCH(T$14,'R24. Carbon price convergence'!$L$17:$T$17,0)),INDEX('R24. Carbon price convergence'!$L$18:$T$690,MATCH(CONCATENATE($D128," ",$E128," ",$B$7," ",$B$8," ",$B$9," ",$B$10),'R24. Carbon price convergence'!$A$18:$A$690,0),MATCH(T$14,'R24. Carbon price convergence'!$L$17:$T$17,0)))</f>
        <v>3.9642143336660212</v>
      </c>
      <c r="U128" s="507">
        <f t="shared" si="30"/>
        <v>0</v>
      </c>
      <c r="V128" s="84">
        <f t="shared" si="31"/>
        <v>163.84446144994234</v>
      </c>
      <c r="W128" s="84">
        <f t="shared" si="32"/>
        <v>826.81849616435284</v>
      </c>
      <c r="X128" s="84">
        <f t="shared" si="33"/>
        <v>1346.7619054890115</v>
      </c>
      <c r="Y128" s="508">
        <f t="shared" si="34"/>
        <v>2193.6949348754524</v>
      </c>
    </row>
    <row r="129" spans="1:25" x14ac:dyDescent="0.3">
      <c r="A129" s="486" t="s">
        <v>78</v>
      </c>
      <c r="B129" s="39" t="s">
        <v>65</v>
      </c>
      <c r="C129" s="39" t="s">
        <v>96</v>
      </c>
      <c r="D129" s="39" t="s">
        <v>97</v>
      </c>
      <c r="E129" s="487" t="s">
        <v>81</v>
      </c>
      <c r="F129" s="507">
        <f>INDEX('W2. TIAM CO2 price'!$C$21:$N$27,MATCH($B129,'W2. TIAM CO2 price'!$A$21:$A$27,0),MATCH(F$14,'W2. TIAM CO2 price'!$C$20:$N$20,0))</f>
        <v>0</v>
      </c>
      <c r="G129" s="84">
        <f>INDEX('W2. TIAM CO2 price'!$C$21:$N$27,MATCH($B129,'W2. TIAM CO2 price'!$A$21:$A$27,0),MATCH(G$14,'W2. TIAM CO2 price'!$C$20:$N$20,0))</f>
        <v>0</v>
      </c>
      <c r="H129" s="84">
        <f>INDEX('W2. TIAM CO2 price'!$C$21:$N$27,MATCH($B129,'W2. TIAM CO2 price'!$A$21:$A$27,0),MATCH(H$14,'W2. TIAM CO2 price'!$C$20:$N$20,0))</f>
        <v>41.330878620385405</v>
      </c>
      <c r="I129" s="84">
        <f>INDEX('W2. TIAM CO2 price'!$C$21:$N$27,MATCH($B129,'W2. TIAM CO2 price'!$A$21:$A$27,0),MATCH(I$14,'W2. TIAM CO2 price'!$C$20:$N$20,0))</f>
        <v>208.57058336695147</v>
      </c>
      <c r="J129" s="84">
        <f>INDEX('W2. TIAM CO2 price'!$C$21:$N$27,MATCH($B129,'W2. TIAM CO2 price'!$A$21:$A$27,0),MATCH(J$14,'W2. TIAM CO2 price'!$C$20:$N$20,0))</f>
        <v>339.72984105618593</v>
      </c>
      <c r="K129" s="84">
        <f>INDEX('W2. TIAM CO2 price'!$C$21:$N$27,MATCH($B129,'W2. TIAM CO2 price'!$A$21:$A$27,0),MATCH(K$14,'W2. TIAM CO2 price'!$C$20:$N$20,0))</f>
        <v>553.37445209395878</v>
      </c>
      <c r="L129" s="84">
        <f>INDEX('W2. TIAM CO2 price'!$C$21:$N$27,MATCH($B129,'W2. TIAM CO2 price'!$A$21:$A$27,0),MATCH(L$14,'W2. TIAM CO2 price'!$C$20:$N$20,0))</f>
        <v>901.37901046138643</v>
      </c>
      <c r="M129" s="84">
        <f>INDEX('W2. TIAM CO2 price'!$C$21:$N$27,MATCH($B129,'W2. TIAM CO2 price'!$A$21:$A$27,0),MATCH(M$14,'W2. TIAM CO2 price'!$C$20:$N$20,0))</f>
        <v>1468.2417656900755</v>
      </c>
      <c r="N129" s="84">
        <f>INDEX('W2. TIAM CO2 price'!$C$21:$N$27,MATCH($B129,'W2. TIAM CO2 price'!$A$21:$A$27,0),MATCH(N$14,'W2. TIAM CO2 price'!$C$20:$N$20,0))</f>
        <v>2391.601461802325</v>
      </c>
      <c r="O129" s="84">
        <f>INDEX('W2. TIAM CO2 price'!$C$21:$N$27,MATCH($B129,'W2. TIAM CO2 price'!$A$21:$A$27,0),MATCH(O$14,'W2. TIAM CO2 price'!$C$20:$N$20,0))</f>
        <v>3895.6571093824737</v>
      </c>
      <c r="P129" s="508">
        <f>INDEX('W2. TIAM CO2 price'!$C$21:$N$27,MATCH($B129,'W2. TIAM CO2 price'!$A$21:$A$27,0),MATCH(P$14,'W2. TIAM CO2 price'!$C$20:$N$20,0))</f>
        <v>6345.605272100016</v>
      </c>
      <c r="Q129" s="501">
        <f t="array" ref="Q129">IF($B$8="Global",INDEX('R24. Carbon price convergence'!$L$18:$T$690,MATCH(CONCATENATE("Global "&amp;$E129&amp;" "&amp;$B$7&amp;" "&amp;"All "&amp;$B$9&amp;" "&amp;$B$10),'R24. Carbon price convergence'!$A$18:$A$690,0),MATCH(Q$14,'R24. Carbon price convergence'!$L$17:$T$17,0)),INDEX('R24. Carbon price convergence'!$L$18:$T$690,MATCH(CONCATENATE($D129," ",$E129," ",$B$7," ",$B$8," ",$B$9," ",$B$10),'R24. Carbon price convergence'!$A$18:$A$690,0),MATCH(Q$14,'R24. Carbon price convergence'!$L$17:$T$17,0)))</f>
        <v>0.34920618027291611</v>
      </c>
      <c r="R129" s="502">
        <f t="array" ref="R129">IF($B$8="Global",INDEX('R24. Carbon price convergence'!$L$18:$T$690,MATCH(CONCATENATE("Global "&amp;$E129&amp;" "&amp;$B$7&amp;" "&amp;"All "&amp;$B$9&amp;" "&amp;$B$10),'R24. Carbon price convergence'!$A$18:$A$690,0),MATCH(R$14,'R24. Carbon price convergence'!$L$17:$T$17,0)),INDEX('R24. Carbon price convergence'!$L$18:$T$690,MATCH(CONCATENATE($D129," ",$E129," ",$B$7," ",$B$8," ",$B$9," ",$B$10),'R24. Carbon price convergence'!$A$18:$A$690,0),MATCH(R$14,'R24. Carbon price convergence'!$L$17:$T$17,0)))</f>
        <v>0.34920618027291611</v>
      </c>
      <c r="S129" s="502">
        <f t="array" ref="S129">IF($B$8="Global",INDEX('R24. Carbon price convergence'!$L$18:$T$690,MATCH(CONCATENATE("Global "&amp;$E129&amp;" "&amp;$B$7&amp;" "&amp;"All "&amp;$B$9&amp;" "&amp;$B$10),'R24. Carbon price convergence'!$A$18:$A$690,0),MATCH(S$14,'R24. Carbon price convergence'!$L$17:$T$17,0)),INDEX('R24. Carbon price convergence'!$L$18:$T$690,MATCH(CONCATENATE($D129," ",$E129," ",$B$7," ",$B$8," ",$B$9," ",$B$10),'R24. Carbon price convergence'!$A$18:$A$690,0),MATCH(S$14,'R24. Carbon price convergence'!$L$17:$T$17,0)))</f>
        <v>0.34920618027291611</v>
      </c>
      <c r="T129" s="503">
        <f t="array" ref="T129">IF($B$8="Global",INDEX('R24. Carbon price convergence'!$L$18:$T$690,MATCH(CONCATENATE("Global "&amp;$E129&amp;" "&amp;$B$7&amp;" "&amp;"All "&amp;$B$9&amp;" "&amp;$B$10),'R24. Carbon price convergence'!$A$18:$A$690,0),MATCH(T$14,'R24. Carbon price convergence'!$L$17:$T$17,0)),INDEX('R24. Carbon price convergence'!$L$18:$T$690,MATCH(CONCATENATE($D129," ",$E129," ",$B$7," ",$B$8," ",$B$9," ",$B$10),'R24. Carbon price convergence'!$A$18:$A$690,0),MATCH(T$14,'R24. Carbon price convergence'!$L$17:$T$17,0)))</f>
        <v>0.34920618027291611</v>
      </c>
      <c r="U129" s="507">
        <f t="shared" si="25"/>
        <v>0</v>
      </c>
      <c r="V129" s="84">
        <f t="shared" si="26"/>
        <v>14.432998250348319</v>
      </c>
      <c r="W129" s="84">
        <f t="shared" si="27"/>
        <v>72.834136734866931</v>
      </c>
      <c r="X129" s="84">
        <f t="shared" si="28"/>
        <v>118.63576011995561</v>
      </c>
      <c r="Y129" s="508">
        <f t="shared" si="29"/>
        <v>193.24177867634916</v>
      </c>
    </row>
    <row r="130" spans="1:25" x14ac:dyDescent="0.3">
      <c r="A130" s="486" t="s">
        <v>78</v>
      </c>
      <c r="B130" s="39" t="s">
        <v>65</v>
      </c>
      <c r="C130" s="39" t="s">
        <v>96</v>
      </c>
      <c r="D130" s="39" t="s">
        <v>97</v>
      </c>
      <c r="E130" s="487" t="s">
        <v>84</v>
      </c>
      <c r="F130" s="507">
        <f>INDEX('W2. TIAM CO2 price'!$C$21:$N$27,MATCH($B130,'W2. TIAM CO2 price'!$A$21:$A$27,0),MATCH(F$14,'W2. TIAM CO2 price'!$C$20:$N$20,0))</f>
        <v>0</v>
      </c>
      <c r="G130" s="84">
        <f>INDEX('W2. TIAM CO2 price'!$C$21:$N$27,MATCH($B130,'W2. TIAM CO2 price'!$A$21:$A$27,0),MATCH(G$14,'W2. TIAM CO2 price'!$C$20:$N$20,0))</f>
        <v>0</v>
      </c>
      <c r="H130" s="84">
        <f>INDEX('W2. TIAM CO2 price'!$C$21:$N$27,MATCH($B130,'W2. TIAM CO2 price'!$A$21:$A$27,0),MATCH(H$14,'W2. TIAM CO2 price'!$C$20:$N$20,0))</f>
        <v>41.330878620385405</v>
      </c>
      <c r="I130" s="84">
        <f>INDEX('W2. TIAM CO2 price'!$C$21:$N$27,MATCH($B130,'W2. TIAM CO2 price'!$A$21:$A$27,0),MATCH(I$14,'W2. TIAM CO2 price'!$C$20:$N$20,0))</f>
        <v>208.57058336695147</v>
      </c>
      <c r="J130" s="84">
        <f>INDEX('W2. TIAM CO2 price'!$C$21:$N$27,MATCH($B130,'W2. TIAM CO2 price'!$A$21:$A$27,0),MATCH(J$14,'W2. TIAM CO2 price'!$C$20:$N$20,0))</f>
        <v>339.72984105618593</v>
      </c>
      <c r="K130" s="84">
        <f>INDEX('W2. TIAM CO2 price'!$C$21:$N$27,MATCH($B130,'W2. TIAM CO2 price'!$A$21:$A$27,0),MATCH(K$14,'W2. TIAM CO2 price'!$C$20:$N$20,0))</f>
        <v>553.37445209395878</v>
      </c>
      <c r="L130" s="84">
        <f>INDEX('W2. TIAM CO2 price'!$C$21:$N$27,MATCH($B130,'W2. TIAM CO2 price'!$A$21:$A$27,0),MATCH(L$14,'W2. TIAM CO2 price'!$C$20:$N$20,0))</f>
        <v>901.37901046138643</v>
      </c>
      <c r="M130" s="84">
        <f>INDEX('W2. TIAM CO2 price'!$C$21:$N$27,MATCH($B130,'W2. TIAM CO2 price'!$A$21:$A$27,0),MATCH(M$14,'W2. TIAM CO2 price'!$C$20:$N$20,0))</f>
        <v>1468.2417656900755</v>
      </c>
      <c r="N130" s="84">
        <f>INDEX('W2. TIAM CO2 price'!$C$21:$N$27,MATCH($B130,'W2. TIAM CO2 price'!$A$21:$A$27,0),MATCH(N$14,'W2. TIAM CO2 price'!$C$20:$N$20,0))</f>
        <v>2391.601461802325</v>
      </c>
      <c r="O130" s="84">
        <f>INDEX('W2. TIAM CO2 price'!$C$21:$N$27,MATCH($B130,'W2. TIAM CO2 price'!$A$21:$A$27,0),MATCH(O$14,'W2. TIAM CO2 price'!$C$20:$N$20,0))</f>
        <v>3895.6571093824737</v>
      </c>
      <c r="P130" s="508">
        <f>INDEX('W2. TIAM CO2 price'!$C$21:$N$27,MATCH($B130,'W2. TIAM CO2 price'!$A$21:$A$27,0),MATCH(P$14,'W2. TIAM CO2 price'!$C$20:$N$20,0))</f>
        <v>6345.605272100016</v>
      </c>
      <c r="Q130" s="501">
        <f t="array" ref="Q130">IF($B$8="Global",INDEX('R24. Carbon price convergence'!$L$18:$T$690,MATCH(CONCATENATE("Global "&amp;$E130&amp;" "&amp;$B$7&amp;" "&amp;"All "&amp;$B$9&amp;" "&amp;$B$10),'R24. Carbon price convergence'!$A$18:$A$690,0),MATCH(Q$14,'R24. Carbon price convergence'!$L$17:$T$17,0)),INDEX('R24. Carbon price convergence'!$L$18:$T$690,MATCH(CONCATENATE($D130," ",$E130," ",$B$7," ",$B$8," ",$B$9," ",$B$10),'R24. Carbon price convergence'!$A$18:$A$690,0),MATCH(Q$14,'R24. Carbon price convergence'!$L$17:$T$17,0)))</f>
        <v>0.34920618027291611</v>
      </c>
      <c r="R130" s="502">
        <f t="array" ref="R130">IF($B$8="Global",INDEX('R24. Carbon price convergence'!$L$18:$T$690,MATCH(CONCATENATE("Global "&amp;$E130&amp;" "&amp;$B$7&amp;" "&amp;"All "&amp;$B$9&amp;" "&amp;$B$10),'R24. Carbon price convergence'!$A$18:$A$690,0),MATCH(R$14,'R24. Carbon price convergence'!$L$17:$T$17,0)),INDEX('R24. Carbon price convergence'!$L$18:$T$690,MATCH(CONCATENATE($D130," ",$E130," ",$B$7," ",$B$8," ",$B$9," ",$B$10),'R24. Carbon price convergence'!$A$18:$A$690,0),MATCH(R$14,'R24. Carbon price convergence'!$L$17:$T$17,0)))</f>
        <v>0.34920618027291611</v>
      </c>
      <c r="S130" s="502">
        <f t="array" ref="S130">IF($B$8="Global",INDEX('R24. Carbon price convergence'!$L$18:$T$690,MATCH(CONCATENATE("Global "&amp;$E130&amp;" "&amp;$B$7&amp;" "&amp;"All "&amp;$B$9&amp;" "&amp;$B$10),'R24. Carbon price convergence'!$A$18:$A$690,0),MATCH(S$14,'R24. Carbon price convergence'!$L$17:$T$17,0)),INDEX('R24. Carbon price convergence'!$L$18:$T$690,MATCH(CONCATENATE($D130," ",$E130," ",$B$7," ",$B$8," ",$B$9," ",$B$10),'R24. Carbon price convergence'!$A$18:$A$690,0),MATCH(S$14,'R24. Carbon price convergence'!$L$17:$T$17,0)))</f>
        <v>0.34920618027291611</v>
      </c>
      <c r="T130" s="503">
        <f t="array" ref="T130">IF($B$8="Global",INDEX('R24. Carbon price convergence'!$L$18:$T$690,MATCH(CONCATENATE("Global "&amp;$E130&amp;" "&amp;$B$7&amp;" "&amp;"All "&amp;$B$9&amp;" "&amp;$B$10),'R24. Carbon price convergence'!$A$18:$A$690,0),MATCH(T$14,'R24. Carbon price convergence'!$L$17:$T$17,0)),INDEX('R24. Carbon price convergence'!$L$18:$T$690,MATCH(CONCATENATE($D130," ",$E130," ",$B$7," ",$B$8," ",$B$9," ",$B$10),'R24. Carbon price convergence'!$A$18:$A$690,0),MATCH(T$14,'R24. Carbon price convergence'!$L$17:$T$17,0)))</f>
        <v>0.34920618027291611</v>
      </c>
      <c r="U130" s="507">
        <f t="shared" si="25"/>
        <v>0</v>
      </c>
      <c r="V130" s="84">
        <f t="shared" si="26"/>
        <v>14.432998250348319</v>
      </c>
      <c r="W130" s="84">
        <f t="shared" si="27"/>
        <v>72.834136734866931</v>
      </c>
      <c r="X130" s="84">
        <f t="shared" si="28"/>
        <v>118.63576011995561</v>
      </c>
      <c r="Y130" s="508">
        <f t="shared" si="29"/>
        <v>193.24177867634916</v>
      </c>
    </row>
    <row r="131" spans="1:25" x14ac:dyDescent="0.3">
      <c r="A131" s="486" t="s">
        <v>78</v>
      </c>
      <c r="B131" s="39" t="s">
        <v>65</v>
      </c>
      <c r="C131" s="39" t="s">
        <v>96</v>
      </c>
      <c r="D131" s="39" t="s">
        <v>97</v>
      </c>
      <c r="E131" s="487" t="s">
        <v>87</v>
      </c>
      <c r="F131" s="507">
        <f>INDEX('W2. TIAM CO2 price'!$C$21:$N$27,MATCH($B131,'W2. TIAM CO2 price'!$A$21:$A$27,0),MATCH(F$14,'W2. TIAM CO2 price'!$C$20:$N$20,0))</f>
        <v>0</v>
      </c>
      <c r="G131" s="84">
        <f>INDEX('W2. TIAM CO2 price'!$C$21:$N$27,MATCH($B131,'W2. TIAM CO2 price'!$A$21:$A$27,0),MATCH(G$14,'W2. TIAM CO2 price'!$C$20:$N$20,0))</f>
        <v>0</v>
      </c>
      <c r="H131" s="84">
        <f>INDEX('W2. TIAM CO2 price'!$C$21:$N$27,MATCH($B131,'W2. TIAM CO2 price'!$A$21:$A$27,0),MATCH(H$14,'W2. TIAM CO2 price'!$C$20:$N$20,0))</f>
        <v>41.330878620385405</v>
      </c>
      <c r="I131" s="84">
        <f>INDEX('W2. TIAM CO2 price'!$C$21:$N$27,MATCH($B131,'W2. TIAM CO2 price'!$A$21:$A$27,0),MATCH(I$14,'W2. TIAM CO2 price'!$C$20:$N$20,0))</f>
        <v>208.57058336695147</v>
      </c>
      <c r="J131" s="84">
        <f>INDEX('W2. TIAM CO2 price'!$C$21:$N$27,MATCH($B131,'W2. TIAM CO2 price'!$A$21:$A$27,0),MATCH(J$14,'W2. TIAM CO2 price'!$C$20:$N$20,0))</f>
        <v>339.72984105618593</v>
      </c>
      <c r="K131" s="84">
        <f>INDEX('W2. TIAM CO2 price'!$C$21:$N$27,MATCH($B131,'W2. TIAM CO2 price'!$A$21:$A$27,0),MATCH(K$14,'W2. TIAM CO2 price'!$C$20:$N$20,0))</f>
        <v>553.37445209395878</v>
      </c>
      <c r="L131" s="84">
        <f>INDEX('W2. TIAM CO2 price'!$C$21:$N$27,MATCH($B131,'W2. TIAM CO2 price'!$A$21:$A$27,0),MATCH(L$14,'W2. TIAM CO2 price'!$C$20:$N$20,0))</f>
        <v>901.37901046138643</v>
      </c>
      <c r="M131" s="84">
        <f>INDEX('W2. TIAM CO2 price'!$C$21:$N$27,MATCH($B131,'W2. TIAM CO2 price'!$A$21:$A$27,0),MATCH(M$14,'W2. TIAM CO2 price'!$C$20:$N$20,0))</f>
        <v>1468.2417656900755</v>
      </c>
      <c r="N131" s="84">
        <f>INDEX('W2. TIAM CO2 price'!$C$21:$N$27,MATCH($B131,'W2. TIAM CO2 price'!$A$21:$A$27,0),MATCH(N$14,'W2. TIAM CO2 price'!$C$20:$N$20,0))</f>
        <v>2391.601461802325</v>
      </c>
      <c r="O131" s="84">
        <f>INDEX('W2. TIAM CO2 price'!$C$21:$N$27,MATCH($B131,'W2. TIAM CO2 price'!$A$21:$A$27,0),MATCH(O$14,'W2. TIAM CO2 price'!$C$20:$N$20,0))</f>
        <v>3895.6571093824737</v>
      </c>
      <c r="P131" s="508">
        <f>INDEX('W2. TIAM CO2 price'!$C$21:$N$27,MATCH($B131,'W2. TIAM CO2 price'!$A$21:$A$27,0),MATCH(P$14,'W2. TIAM CO2 price'!$C$20:$N$20,0))</f>
        <v>6345.605272100016</v>
      </c>
      <c r="Q131" s="501">
        <f t="array" ref="Q131">IF($B$8="Global",INDEX('R24. Carbon price convergence'!$L$18:$T$690,MATCH(CONCATENATE("Global "&amp;$E131&amp;" "&amp;$B$7&amp;" "&amp;"All "&amp;$B$9&amp;" "&amp;$B$10),'R24. Carbon price convergence'!$A$18:$A$690,0),MATCH(Q$14,'R24. Carbon price convergence'!$L$17:$T$17,0)),INDEX('R24. Carbon price convergence'!$L$18:$T$690,MATCH(CONCATENATE($D131," ",$E131," ",$B$7," ",$B$8," ",$B$9," ",$B$10),'R24. Carbon price convergence'!$A$18:$A$690,0),MATCH(Q$14,'R24. Carbon price convergence'!$L$17:$T$17,0)))</f>
        <v>0.34920618027291611</v>
      </c>
      <c r="R131" s="502">
        <f t="array" ref="R131">IF($B$8="Global",INDEX('R24. Carbon price convergence'!$L$18:$T$690,MATCH(CONCATENATE("Global "&amp;$E131&amp;" "&amp;$B$7&amp;" "&amp;"All "&amp;$B$9&amp;" "&amp;$B$10),'R24. Carbon price convergence'!$A$18:$A$690,0),MATCH(R$14,'R24. Carbon price convergence'!$L$17:$T$17,0)),INDEX('R24. Carbon price convergence'!$L$18:$T$690,MATCH(CONCATENATE($D131," ",$E131," ",$B$7," ",$B$8," ",$B$9," ",$B$10),'R24. Carbon price convergence'!$A$18:$A$690,0),MATCH(R$14,'R24. Carbon price convergence'!$L$17:$T$17,0)))</f>
        <v>0.34920618027291611</v>
      </c>
      <c r="S131" s="502">
        <f t="array" ref="S131">IF($B$8="Global",INDEX('R24. Carbon price convergence'!$L$18:$T$690,MATCH(CONCATENATE("Global "&amp;$E131&amp;" "&amp;$B$7&amp;" "&amp;"All "&amp;$B$9&amp;" "&amp;$B$10),'R24. Carbon price convergence'!$A$18:$A$690,0),MATCH(S$14,'R24. Carbon price convergence'!$L$17:$T$17,0)),INDEX('R24. Carbon price convergence'!$L$18:$T$690,MATCH(CONCATENATE($D131," ",$E131," ",$B$7," ",$B$8," ",$B$9," ",$B$10),'R24. Carbon price convergence'!$A$18:$A$690,0),MATCH(S$14,'R24. Carbon price convergence'!$L$17:$T$17,0)))</f>
        <v>0.34920618027291611</v>
      </c>
      <c r="T131" s="503">
        <f t="array" ref="T131">IF($B$8="Global",INDEX('R24. Carbon price convergence'!$L$18:$T$690,MATCH(CONCATENATE("Global "&amp;$E131&amp;" "&amp;$B$7&amp;" "&amp;"All "&amp;$B$9&amp;" "&amp;$B$10),'R24. Carbon price convergence'!$A$18:$A$690,0),MATCH(T$14,'R24. Carbon price convergence'!$L$17:$T$17,0)),INDEX('R24. Carbon price convergence'!$L$18:$T$690,MATCH(CONCATENATE($D131," ",$E131," ",$B$7," ",$B$8," ",$B$9," ",$B$10),'R24. Carbon price convergence'!$A$18:$A$690,0),MATCH(T$14,'R24. Carbon price convergence'!$L$17:$T$17,0)))</f>
        <v>0.34920618027291611</v>
      </c>
      <c r="U131" s="507">
        <f t="shared" si="25"/>
        <v>0</v>
      </c>
      <c r="V131" s="84">
        <f t="shared" si="26"/>
        <v>14.432998250348319</v>
      </c>
      <c r="W131" s="84">
        <f t="shared" si="27"/>
        <v>72.834136734866931</v>
      </c>
      <c r="X131" s="84">
        <f t="shared" si="28"/>
        <v>118.63576011995561</v>
      </c>
      <c r="Y131" s="508">
        <f t="shared" si="29"/>
        <v>193.24177867634916</v>
      </c>
    </row>
    <row r="132" spans="1:25" x14ac:dyDescent="0.3">
      <c r="A132" s="486" t="s">
        <v>78</v>
      </c>
      <c r="B132" s="39" t="s">
        <v>65</v>
      </c>
      <c r="C132" s="39" t="s">
        <v>96</v>
      </c>
      <c r="D132" s="39" t="s">
        <v>97</v>
      </c>
      <c r="E132" s="487" t="s">
        <v>90</v>
      </c>
      <c r="F132" s="507">
        <f>INDEX('W2. TIAM CO2 price'!$C$21:$N$27,MATCH($B132,'W2. TIAM CO2 price'!$A$21:$A$27,0),MATCH(F$14,'W2. TIAM CO2 price'!$C$20:$N$20,0))</f>
        <v>0</v>
      </c>
      <c r="G132" s="84">
        <f>INDEX('W2. TIAM CO2 price'!$C$21:$N$27,MATCH($B132,'W2. TIAM CO2 price'!$A$21:$A$27,0),MATCH(G$14,'W2. TIAM CO2 price'!$C$20:$N$20,0))</f>
        <v>0</v>
      </c>
      <c r="H132" s="84">
        <f>INDEX('W2. TIAM CO2 price'!$C$21:$N$27,MATCH($B132,'W2. TIAM CO2 price'!$A$21:$A$27,0),MATCH(H$14,'W2. TIAM CO2 price'!$C$20:$N$20,0))</f>
        <v>41.330878620385405</v>
      </c>
      <c r="I132" s="84">
        <f>INDEX('W2. TIAM CO2 price'!$C$21:$N$27,MATCH($B132,'W2. TIAM CO2 price'!$A$21:$A$27,0),MATCH(I$14,'W2. TIAM CO2 price'!$C$20:$N$20,0))</f>
        <v>208.57058336695147</v>
      </c>
      <c r="J132" s="84">
        <f>INDEX('W2. TIAM CO2 price'!$C$21:$N$27,MATCH($B132,'W2. TIAM CO2 price'!$A$21:$A$27,0),MATCH(J$14,'W2. TIAM CO2 price'!$C$20:$N$20,0))</f>
        <v>339.72984105618593</v>
      </c>
      <c r="K132" s="84">
        <f>INDEX('W2. TIAM CO2 price'!$C$21:$N$27,MATCH($B132,'W2. TIAM CO2 price'!$A$21:$A$27,0),MATCH(K$14,'W2. TIAM CO2 price'!$C$20:$N$20,0))</f>
        <v>553.37445209395878</v>
      </c>
      <c r="L132" s="84">
        <f>INDEX('W2. TIAM CO2 price'!$C$21:$N$27,MATCH($B132,'W2. TIAM CO2 price'!$A$21:$A$27,0),MATCH(L$14,'W2. TIAM CO2 price'!$C$20:$N$20,0))</f>
        <v>901.37901046138643</v>
      </c>
      <c r="M132" s="84">
        <f>INDEX('W2. TIAM CO2 price'!$C$21:$N$27,MATCH($B132,'W2. TIAM CO2 price'!$A$21:$A$27,0),MATCH(M$14,'W2. TIAM CO2 price'!$C$20:$N$20,0))</f>
        <v>1468.2417656900755</v>
      </c>
      <c r="N132" s="84">
        <f>INDEX('W2. TIAM CO2 price'!$C$21:$N$27,MATCH($B132,'W2. TIAM CO2 price'!$A$21:$A$27,0),MATCH(N$14,'W2. TIAM CO2 price'!$C$20:$N$20,0))</f>
        <v>2391.601461802325</v>
      </c>
      <c r="O132" s="84">
        <f>INDEX('W2. TIAM CO2 price'!$C$21:$N$27,MATCH($B132,'W2. TIAM CO2 price'!$A$21:$A$27,0),MATCH(O$14,'W2. TIAM CO2 price'!$C$20:$N$20,0))</f>
        <v>3895.6571093824737</v>
      </c>
      <c r="P132" s="508">
        <f>INDEX('W2. TIAM CO2 price'!$C$21:$N$27,MATCH($B132,'W2. TIAM CO2 price'!$A$21:$A$27,0),MATCH(P$14,'W2. TIAM CO2 price'!$C$20:$N$20,0))</f>
        <v>6345.605272100016</v>
      </c>
      <c r="Q132" s="501">
        <f t="array" ref="Q132">IF($B$8="Global",INDEX('R24. Carbon price convergence'!$L$18:$T$690,MATCH(CONCATENATE("Global "&amp;$E132&amp;" "&amp;$B$7&amp;" "&amp;"All "&amp;$B$9&amp;" "&amp;$B$10),'R24. Carbon price convergence'!$A$18:$A$690,0),MATCH(Q$14,'R24. Carbon price convergence'!$L$17:$T$17,0)),INDEX('R24. Carbon price convergence'!$L$18:$T$690,MATCH(CONCATENATE($D132," ",$E132," ",$B$7," ",$B$8," ",$B$9," ",$B$10),'R24. Carbon price convergence'!$A$18:$A$690,0),MATCH(Q$14,'R24. Carbon price convergence'!$L$17:$T$17,0)))</f>
        <v>0.34920618027291611</v>
      </c>
      <c r="R132" s="502">
        <f t="array" ref="R132">IF($B$8="Global",INDEX('R24. Carbon price convergence'!$L$18:$T$690,MATCH(CONCATENATE("Global "&amp;$E132&amp;" "&amp;$B$7&amp;" "&amp;"All "&amp;$B$9&amp;" "&amp;$B$10),'R24. Carbon price convergence'!$A$18:$A$690,0),MATCH(R$14,'R24. Carbon price convergence'!$L$17:$T$17,0)),INDEX('R24. Carbon price convergence'!$L$18:$T$690,MATCH(CONCATENATE($D132," ",$E132," ",$B$7," ",$B$8," ",$B$9," ",$B$10),'R24. Carbon price convergence'!$A$18:$A$690,0),MATCH(R$14,'R24. Carbon price convergence'!$L$17:$T$17,0)))</f>
        <v>0.34920618027291611</v>
      </c>
      <c r="S132" s="502">
        <f t="array" ref="S132">IF($B$8="Global",INDEX('R24. Carbon price convergence'!$L$18:$T$690,MATCH(CONCATENATE("Global "&amp;$E132&amp;" "&amp;$B$7&amp;" "&amp;"All "&amp;$B$9&amp;" "&amp;$B$10),'R24. Carbon price convergence'!$A$18:$A$690,0),MATCH(S$14,'R24. Carbon price convergence'!$L$17:$T$17,0)),INDEX('R24. Carbon price convergence'!$L$18:$T$690,MATCH(CONCATENATE($D132," ",$E132," ",$B$7," ",$B$8," ",$B$9," ",$B$10),'R24. Carbon price convergence'!$A$18:$A$690,0),MATCH(S$14,'R24. Carbon price convergence'!$L$17:$T$17,0)))</f>
        <v>0.34920618027291611</v>
      </c>
      <c r="T132" s="503">
        <f t="array" ref="T132">IF($B$8="Global",INDEX('R24. Carbon price convergence'!$L$18:$T$690,MATCH(CONCATENATE("Global "&amp;$E132&amp;" "&amp;$B$7&amp;" "&amp;"All "&amp;$B$9&amp;" "&amp;$B$10),'R24. Carbon price convergence'!$A$18:$A$690,0),MATCH(T$14,'R24. Carbon price convergence'!$L$17:$T$17,0)),INDEX('R24. Carbon price convergence'!$L$18:$T$690,MATCH(CONCATENATE($D132," ",$E132," ",$B$7," ",$B$8," ",$B$9," ",$B$10),'R24. Carbon price convergence'!$A$18:$A$690,0),MATCH(T$14,'R24. Carbon price convergence'!$L$17:$T$17,0)))</f>
        <v>0.34920618027291611</v>
      </c>
      <c r="U132" s="507">
        <f t="shared" si="25"/>
        <v>0</v>
      </c>
      <c r="V132" s="84">
        <f t="shared" si="26"/>
        <v>14.432998250348319</v>
      </c>
      <c r="W132" s="84">
        <f t="shared" si="27"/>
        <v>72.834136734866931</v>
      </c>
      <c r="X132" s="84">
        <f t="shared" si="28"/>
        <v>118.63576011995561</v>
      </c>
      <c r="Y132" s="508">
        <f t="shared" si="29"/>
        <v>193.24177867634916</v>
      </c>
    </row>
    <row r="133" spans="1:25" x14ac:dyDescent="0.3">
      <c r="A133" s="486" t="s">
        <v>78</v>
      </c>
      <c r="B133" s="39" t="s">
        <v>65</v>
      </c>
      <c r="C133" s="39" t="s">
        <v>96</v>
      </c>
      <c r="D133" s="39" t="s">
        <v>97</v>
      </c>
      <c r="E133" s="487" t="s">
        <v>93</v>
      </c>
      <c r="F133" s="507">
        <f>INDEX('W2. TIAM CO2 price'!$C$21:$N$27,MATCH($B133,'W2. TIAM CO2 price'!$A$21:$A$27,0),MATCH(F$14,'W2. TIAM CO2 price'!$C$20:$N$20,0))</f>
        <v>0</v>
      </c>
      <c r="G133" s="84">
        <f>INDEX('W2. TIAM CO2 price'!$C$21:$N$27,MATCH($B133,'W2. TIAM CO2 price'!$A$21:$A$27,0),MATCH(G$14,'W2. TIAM CO2 price'!$C$20:$N$20,0))</f>
        <v>0</v>
      </c>
      <c r="H133" s="84">
        <f>INDEX('W2. TIAM CO2 price'!$C$21:$N$27,MATCH($B133,'W2. TIAM CO2 price'!$A$21:$A$27,0),MATCH(H$14,'W2. TIAM CO2 price'!$C$20:$N$20,0))</f>
        <v>41.330878620385405</v>
      </c>
      <c r="I133" s="84">
        <f>INDEX('W2. TIAM CO2 price'!$C$21:$N$27,MATCH($B133,'W2. TIAM CO2 price'!$A$21:$A$27,0),MATCH(I$14,'W2. TIAM CO2 price'!$C$20:$N$20,0))</f>
        <v>208.57058336695147</v>
      </c>
      <c r="J133" s="84">
        <f>INDEX('W2. TIAM CO2 price'!$C$21:$N$27,MATCH($B133,'W2. TIAM CO2 price'!$A$21:$A$27,0),MATCH(J$14,'W2. TIAM CO2 price'!$C$20:$N$20,0))</f>
        <v>339.72984105618593</v>
      </c>
      <c r="K133" s="84">
        <f>INDEX('W2. TIAM CO2 price'!$C$21:$N$27,MATCH($B133,'W2. TIAM CO2 price'!$A$21:$A$27,0),MATCH(K$14,'W2. TIAM CO2 price'!$C$20:$N$20,0))</f>
        <v>553.37445209395878</v>
      </c>
      <c r="L133" s="84">
        <f>INDEX('W2. TIAM CO2 price'!$C$21:$N$27,MATCH($B133,'W2. TIAM CO2 price'!$A$21:$A$27,0),MATCH(L$14,'W2. TIAM CO2 price'!$C$20:$N$20,0))</f>
        <v>901.37901046138643</v>
      </c>
      <c r="M133" s="84">
        <f>INDEX('W2. TIAM CO2 price'!$C$21:$N$27,MATCH($B133,'W2. TIAM CO2 price'!$A$21:$A$27,0),MATCH(M$14,'W2. TIAM CO2 price'!$C$20:$N$20,0))</f>
        <v>1468.2417656900755</v>
      </c>
      <c r="N133" s="84">
        <f>INDEX('W2. TIAM CO2 price'!$C$21:$N$27,MATCH($B133,'W2. TIAM CO2 price'!$A$21:$A$27,0),MATCH(N$14,'W2. TIAM CO2 price'!$C$20:$N$20,0))</f>
        <v>2391.601461802325</v>
      </c>
      <c r="O133" s="84">
        <f>INDEX('W2. TIAM CO2 price'!$C$21:$N$27,MATCH($B133,'W2. TIAM CO2 price'!$A$21:$A$27,0),MATCH(O$14,'W2. TIAM CO2 price'!$C$20:$N$20,0))</f>
        <v>3895.6571093824737</v>
      </c>
      <c r="P133" s="508">
        <f>INDEX('W2. TIAM CO2 price'!$C$21:$N$27,MATCH($B133,'W2. TIAM CO2 price'!$A$21:$A$27,0),MATCH(P$14,'W2. TIAM CO2 price'!$C$20:$N$20,0))</f>
        <v>6345.605272100016</v>
      </c>
      <c r="Q133" s="501">
        <f t="array" ref="Q133">IF($B$8="Global",INDEX('R24. Carbon price convergence'!$L$18:$T$690,MATCH(CONCATENATE("Global "&amp;$E133&amp;" "&amp;$B$7&amp;" "&amp;"All "&amp;$B$9&amp;" "&amp;$B$10),'R24. Carbon price convergence'!$A$18:$A$690,0),MATCH(Q$14,'R24. Carbon price convergence'!$L$17:$T$17,0)),INDEX('R24. Carbon price convergence'!$L$18:$T$690,MATCH(CONCATENATE($D133," ",$E133," ",$B$7," ",$B$8," ",$B$9," ",$B$10),'R24. Carbon price convergence'!$A$18:$A$690,0),MATCH(Q$14,'R24. Carbon price convergence'!$L$17:$T$17,0)))</f>
        <v>0.34920618027291611</v>
      </c>
      <c r="R133" s="502">
        <f t="array" ref="R133">IF($B$8="Global",INDEX('R24. Carbon price convergence'!$L$18:$T$690,MATCH(CONCATENATE("Global "&amp;$E133&amp;" "&amp;$B$7&amp;" "&amp;"All "&amp;$B$9&amp;" "&amp;$B$10),'R24. Carbon price convergence'!$A$18:$A$690,0),MATCH(R$14,'R24. Carbon price convergence'!$L$17:$T$17,0)),INDEX('R24. Carbon price convergence'!$L$18:$T$690,MATCH(CONCATENATE($D133," ",$E133," ",$B$7," ",$B$8," ",$B$9," ",$B$10),'R24. Carbon price convergence'!$A$18:$A$690,0),MATCH(R$14,'R24. Carbon price convergence'!$L$17:$T$17,0)))</f>
        <v>0.34920618027291611</v>
      </c>
      <c r="S133" s="502">
        <f t="array" ref="S133">IF($B$8="Global",INDEX('R24. Carbon price convergence'!$L$18:$T$690,MATCH(CONCATENATE("Global "&amp;$E133&amp;" "&amp;$B$7&amp;" "&amp;"All "&amp;$B$9&amp;" "&amp;$B$10),'R24. Carbon price convergence'!$A$18:$A$690,0),MATCH(S$14,'R24. Carbon price convergence'!$L$17:$T$17,0)),INDEX('R24. Carbon price convergence'!$L$18:$T$690,MATCH(CONCATENATE($D133," ",$E133," ",$B$7," ",$B$8," ",$B$9," ",$B$10),'R24. Carbon price convergence'!$A$18:$A$690,0),MATCH(S$14,'R24. Carbon price convergence'!$L$17:$T$17,0)))</f>
        <v>0.34920618027291611</v>
      </c>
      <c r="T133" s="503">
        <f t="array" ref="T133">IF($B$8="Global",INDEX('R24. Carbon price convergence'!$L$18:$T$690,MATCH(CONCATENATE("Global "&amp;$E133&amp;" "&amp;$B$7&amp;" "&amp;"All "&amp;$B$9&amp;" "&amp;$B$10),'R24. Carbon price convergence'!$A$18:$A$690,0),MATCH(T$14,'R24. Carbon price convergence'!$L$17:$T$17,0)),INDEX('R24. Carbon price convergence'!$L$18:$T$690,MATCH(CONCATENATE($D133," ",$E133," ",$B$7," ",$B$8," ",$B$9," ",$B$10),'R24. Carbon price convergence'!$A$18:$A$690,0),MATCH(T$14,'R24. Carbon price convergence'!$L$17:$T$17,0)))</f>
        <v>0.34920618027291611</v>
      </c>
      <c r="U133" s="507">
        <f t="shared" si="25"/>
        <v>0</v>
      </c>
      <c r="V133" s="84">
        <f t="shared" si="26"/>
        <v>14.432998250348319</v>
      </c>
      <c r="W133" s="84">
        <f t="shared" si="27"/>
        <v>72.834136734866931</v>
      </c>
      <c r="X133" s="84">
        <f t="shared" si="28"/>
        <v>118.63576011995561</v>
      </c>
      <c r="Y133" s="508">
        <f t="shared" si="29"/>
        <v>193.24177867634916</v>
      </c>
    </row>
    <row r="134" spans="1:25" x14ac:dyDescent="0.3">
      <c r="A134" s="486" t="s">
        <v>78</v>
      </c>
      <c r="B134" s="39" t="s">
        <v>65</v>
      </c>
      <c r="C134" s="39" t="s">
        <v>96</v>
      </c>
      <c r="D134" s="39" t="s">
        <v>97</v>
      </c>
      <c r="E134" s="487" t="s">
        <v>95</v>
      </c>
      <c r="F134" s="507">
        <f>INDEX('W2. TIAM CO2 price'!$C$21:$N$27,MATCH($B134,'W2. TIAM CO2 price'!$A$21:$A$27,0),MATCH(F$14,'W2. TIAM CO2 price'!$C$20:$N$20,0))</f>
        <v>0</v>
      </c>
      <c r="G134" s="84">
        <f>INDEX('W2. TIAM CO2 price'!$C$21:$N$27,MATCH($B134,'W2. TIAM CO2 price'!$A$21:$A$27,0),MATCH(G$14,'W2. TIAM CO2 price'!$C$20:$N$20,0))</f>
        <v>0</v>
      </c>
      <c r="H134" s="84">
        <f>INDEX('W2. TIAM CO2 price'!$C$21:$N$27,MATCH($B134,'W2. TIAM CO2 price'!$A$21:$A$27,0),MATCH(H$14,'W2. TIAM CO2 price'!$C$20:$N$20,0))</f>
        <v>41.330878620385405</v>
      </c>
      <c r="I134" s="84">
        <f>INDEX('W2. TIAM CO2 price'!$C$21:$N$27,MATCH($B134,'W2. TIAM CO2 price'!$A$21:$A$27,0),MATCH(I$14,'W2. TIAM CO2 price'!$C$20:$N$20,0))</f>
        <v>208.57058336695147</v>
      </c>
      <c r="J134" s="84">
        <f>INDEX('W2. TIAM CO2 price'!$C$21:$N$27,MATCH($B134,'W2. TIAM CO2 price'!$A$21:$A$27,0),MATCH(J$14,'W2. TIAM CO2 price'!$C$20:$N$20,0))</f>
        <v>339.72984105618593</v>
      </c>
      <c r="K134" s="84">
        <f>INDEX('W2. TIAM CO2 price'!$C$21:$N$27,MATCH($B134,'W2. TIAM CO2 price'!$A$21:$A$27,0),MATCH(K$14,'W2. TIAM CO2 price'!$C$20:$N$20,0))</f>
        <v>553.37445209395878</v>
      </c>
      <c r="L134" s="84">
        <f>INDEX('W2. TIAM CO2 price'!$C$21:$N$27,MATCH($B134,'W2. TIAM CO2 price'!$A$21:$A$27,0),MATCH(L$14,'W2. TIAM CO2 price'!$C$20:$N$20,0))</f>
        <v>901.37901046138643</v>
      </c>
      <c r="M134" s="84">
        <f>INDEX('W2. TIAM CO2 price'!$C$21:$N$27,MATCH($B134,'W2. TIAM CO2 price'!$A$21:$A$27,0),MATCH(M$14,'W2. TIAM CO2 price'!$C$20:$N$20,0))</f>
        <v>1468.2417656900755</v>
      </c>
      <c r="N134" s="84">
        <f>INDEX('W2. TIAM CO2 price'!$C$21:$N$27,MATCH($B134,'W2. TIAM CO2 price'!$A$21:$A$27,0),MATCH(N$14,'W2. TIAM CO2 price'!$C$20:$N$20,0))</f>
        <v>2391.601461802325</v>
      </c>
      <c r="O134" s="84">
        <f>INDEX('W2. TIAM CO2 price'!$C$21:$N$27,MATCH($B134,'W2. TIAM CO2 price'!$A$21:$A$27,0),MATCH(O$14,'W2. TIAM CO2 price'!$C$20:$N$20,0))</f>
        <v>3895.6571093824737</v>
      </c>
      <c r="P134" s="508">
        <f>INDEX('W2. TIAM CO2 price'!$C$21:$N$27,MATCH($B134,'W2. TIAM CO2 price'!$A$21:$A$27,0),MATCH(P$14,'W2. TIAM CO2 price'!$C$20:$N$20,0))</f>
        <v>6345.605272100016</v>
      </c>
      <c r="Q134" s="501">
        <f t="array" ref="Q134">IF($B$8="Global",INDEX('R24. Carbon price convergence'!$L$18:$T$690,MATCH(CONCATENATE("Global "&amp;$E134&amp;" "&amp;$B$7&amp;" "&amp;"All "&amp;$B$9&amp;" "&amp;$B$10),'R24. Carbon price convergence'!$A$18:$A$690,0),MATCH(Q$14,'R24. Carbon price convergence'!$L$17:$T$17,0)),INDEX('R24. Carbon price convergence'!$L$18:$T$690,MATCH(CONCATENATE($D134," ",$E134," ",$B$7," ",$B$8," ",$B$9," ",$B$10),'R24. Carbon price convergence'!$A$18:$A$690,0),MATCH(Q$14,'R24. Carbon price convergence'!$L$17:$T$17,0)))</f>
        <v>3.9642143336660212</v>
      </c>
      <c r="R134" s="502">
        <f t="array" ref="R134">IF($B$8="Global",INDEX('R24. Carbon price convergence'!$L$18:$T$690,MATCH(CONCATENATE("Global "&amp;$E134&amp;" "&amp;$B$7&amp;" "&amp;"All "&amp;$B$9&amp;" "&amp;$B$10),'R24. Carbon price convergence'!$A$18:$A$690,0),MATCH(R$14,'R24. Carbon price convergence'!$L$17:$T$17,0)),INDEX('R24. Carbon price convergence'!$L$18:$T$690,MATCH(CONCATENATE($D134," ",$E134," ",$B$7," ",$B$8," ",$B$9," ",$B$10),'R24. Carbon price convergence'!$A$18:$A$690,0),MATCH(R$14,'R24. Carbon price convergence'!$L$17:$T$17,0)))</f>
        <v>3.9642143336660212</v>
      </c>
      <c r="S134" s="502">
        <f t="array" ref="S134">IF($B$8="Global",INDEX('R24. Carbon price convergence'!$L$18:$T$690,MATCH(CONCATENATE("Global "&amp;$E134&amp;" "&amp;$B$7&amp;" "&amp;"All "&amp;$B$9&amp;" "&amp;$B$10),'R24. Carbon price convergence'!$A$18:$A$690,0),MATCH(S$14,'R24. Carbon price convergence'!$L$17:$T$17,0)),INDEX('R24. Carbon price convergence'!$L$18:$T$690,MATCH(CONCATENATE($D134," ",$E134," ",$B$7," ",$B$8," ",$B$9," ",$B$10),'R24. Carbon price convergence'!$A$18:$A$690,0),MATCH(S$14,'R24. Carbon price convergence'!$L$17:$T$17,0)))</f>
        <v>3.9642143336660212</v>
      </c>
      <c r="T134" s="503">
        <f t="array" ref="T134">IF($B$8="Global",INDEX('R24. Carbon price convergence'!$L$18:$T$690,MATCH(CONCATENATE("Global "&amp;$E134&amp;" "&amp;$B$7&amp;" "&amp;"All "&amp;$B$9&amp;" "&amp;$B$10),'R24. Carbon price convergence'!$A$18:$A$690,0),MATCH(T$14,'R24. Carbon price convergence'!$L$17:$T$17,0)),INDEX('R24. Carbon price convergence'!$L$18:$T$690,MATCH(CONCATENATE($D134," ",$E134," ",$B$7," ",$B$8," ",$B$9," ",$B$10),'R24. Carbon price convergence'!$A$18:$A$690,0),MATCH(T$14,'R24. Carbon price convergence'!$L$17:$T$17,0)))</f>
        <v>3.9642143336660212</v>
      </c>
      <c r="U134" s="507">
        <f t="shared" si="25"/>
        <v>0</v>
      </c>
      <c r="V134" s="84">
        <f t="shared" si="26"/>
        <v>163.84446144994234</v>
      </c>
      <c r="W134" s="84">
        <f t="shared" si="27"/>
        <v>826.81849616435284</v>
      </c>
      <c r="X134" s="84">
        <f t="shared" si="28"/>
        <v>1346.7619054890115</v>
      </c>
      <c r="Y134" s="508">
        <f t="shared" si="29"/>
        <v>2193.6949348754524</v>
      </c>
    </row>
    <row r="135" spans="1:25" x14ac:dyDescent="0.3">
      <c r="A135" s="486" t="s">
        <v>78</v>
      </c>
      <c r="B135" s="39" t="s">
        <v>65</v>
      </c>
      <c r="C135" s="39" t="s">
        <v>96</v>
      </c>
      <c r="D135" s="39" t="s">
        <v>98</v>
      </c>
      <c r="E135" s="487" t="s">
        <v>81</v>
      </c>
      <c r="F135" s="507">
        <f>INDEX('W2. TIAM CO2 price'!$C$21:$N$27,MATCH($B135,'W2. TIAM CO2 price'!$A$21:$A$27,0),MATCH(F$14,'W2. TIAM CO2 price'!$C$20:$N$20,0))</f>
        <v>0</v>
      </c>
      <c r="G135" s="84">
        <f>INDEX('W2. TIAM CO2 price'!$C$21:$N$27,MATCH($B135,'W2. TIAM CO2 price'!$A$21:$A$27,0),MATCH(G$14,'W2. TIAM CO2 price'!$C$20:$N$20,0))</f>
        <v>0</v>
      </c>
      <c r="H135" s="84">
        <f>INDEX('W2. TIAM CO2 price'!$C$21:$N$27,MATCH($B135,'W2. TIAM CO2 price'!$A$21:$A$27,0),MATCH(H$14,'W2. TIAM CO2 price'!$C$20:$N$20,0))</f>
        <v>41.330878620385405</v>
      </c>
      <c r="I135" s="84">
        <f>INDEX('W2. TIAM CO2 price'!$C$21:$N$27,MATCH($B135,'W2. TIAM CO2 price'!$A$21:$A$27,0),MATCH(I$14,'W2. TIAM CO2 price'!$C$20:$N$20,0))</f>
        <v>208.57058336695147</v>
      </c>
      <c r="J135" s="84">
        <f>INDEX('W2. TIAM CO2 price'!$C$21:$N$27,MATCH($B135,'W2. TIAM CO2 price'!$A$21:$A$27,0),MATCH(J$14,'W2. TIAM CO2 price'!$C$20:$N$20,0))</f>
        <v>339.72984105618593</v>
      </c>
      <c r="K135" s="84">
        <f>INDEX('W2. TIAM CO2 price'!$C$21:$N$27,MATCH($B135,'W2. TIAM CO2 price'!$A$21:$A$27,0),MATCH(K$14,'W2. TIAM CO2 price'!$C$20:$N$20,0))</f>
        <v>553.37445209395878</v>
      </c>
      <c r="L135" s="84">
        <f>INDEX('W2. TIAM CO2 price'!$C$21:$N$27,MATCH($B135,'W2. TIAM CO2 price'!$A$21:$A$27,0),MATCH(L$14,'W2. TIAM CO2 price'!$C$20:$N$20,0))</f>
        <v>901.37901046138643</v>
      </c>
      <c r="M135" s="84">
        <f>INDEX('W2. TIAM CO2 price'!$C$21:$N$27,MATCH($B135,'W2. TIAM CO2 price'!$A$21:$A$27,0),MATCH(M$14,'W2. TIAM CO2 price'!$C$20:$N$20,0))</f>
        <v>1468.2417656900755</v>
      </c>
      <c r="N135" s="84">
        <f>INDEX('W2. TIAM CO2 price'!$C$21:$N$27,MATCH($B135,'W2. TIAM CO2 price'!$A$21:$A$27,0),MATCH(N$14,'W2. TIAM CO2 price'!$C$20:$N$20,0))</f>
        <v>2391.601461802325</v>
      </c>
      <c r="O135" s="84">
        <f>INDEX('W2. TIAM CO2 price'!$C$21:$N$27,MATCH($B135,'W2. TIAM CO2 price'!$A$21:$A$27,0),MATCH(O$14,'W2. TIAM CO2 price'!$C$20:$N$20,0))</f>
        <v>3895.6571093824737</v>
      </c>
      <c r="P135" s="508">
        <f>INDEX('W2. TIAM CO2 price'!$C$21:$N$27,MATCH($B135,'W2. TIAM CO2 price'!$A$21:$A$27,0),MATCH(P$14,'W2. TIAM CO2 price'!$C$20:$N$20,0))</f>
        <v>6345.605272100016</v>
      </c>
      <c r="Q135" s="501">
        <f t="array" ref="Q135">IF($B$8="Global",INDEX('R24. Carbon price convergence'!$L$18:$T$690,MATCH(CONCATENATE("Global "&amp;$E135&amp;" "&amp;$B$7&amp;" "&amp;"All "&amp;$B$9&amp;" "&amp;$B$10),'R24. Carbon price convergence'!$A$18:$A$690,0),MATCH(Q$14,'R24. Carbon price convergence'!$L$17:$T$17,0)),INDEX('R24. Carbon price convergence'!$L$18:$T$690,MATCH(CONCATENATE($D135," ",$E135," ",$B$7," ",$B$8," ",$B$9," ",$B$10),'R24. Carbon price convergence'!$A$18:$A$690,0),MATCH(Q$14,'R24. Carbon price convergence'!$L$17:$T$17,0)))</f>
        <v>0.34920618027291611</v>
      </c>
      <c r="R135" s="502">
        <f t="array" ref="R135">IF($B$8="Global",INDEX('R24. Carbon price convergence'!$L$18:$T$690,MATCH(CONCATENATE("Global "&amp;$E135&amp;" "&amp;$B$7&amp;" "&amp;"All "&amp;$B$9&amp;" "&amp;$B$10),'R24. Carbon price convergence'!$A$18:$A$690,0),MATCH(R$14,'R24. Carbon price convergence'!$L$17:$T$17,0)),INDEX('R24. Carbon price convergence'!$L$18:$T$690,MATCH(CONCATENATE($D135," ",$E135," ",$B$7," ",$B$8," ",$B$9," ",$B$10),'R24. Carbon price convergence'!$A$18:$A$690,0),MATCH(R$14,'R24. Carbon price convergence'!$L$17:$T$17,0)))</f>
        <v>0.34920618027291611</v>
      </c>
      <c r="S135" s="502">
        <f t="array" ref="S135">IF($B$8="Global",INDEX('R24. Carbon price convergence'!$L$18:$T$690,MATCH(CONCATENATE("Global "&amp;$E135&amp;" "&amp;$B$7&amp;" "&amp;"All "&amp;$B$9&amp;" "&amp;$B$10),'R24. Carbon price convergence'!$A$18:$A$690,0),MATCH(S$14,'R24. Carbon price convergence'!$L$17:$T$17,0)),INDEX('R24. Carbon price convergence'!$L$18:$T$690,MATCH(CONCATENATE($D135," ",$E135," ",$B$7," ",$B$8," ",$B$9," ",$B$10),'R24. Carbon price convergence'!$A$18:$A$690,0),MATCH(S$14,'R24. Carbon price convergence'!$L$17:$T$17,0)))</f>
        <v>0.34920618027291611</v>
      </c>
      <c r="T135" s="503">
        <f t="array" ref="T135">IF($B$8="Global",INDEX('R24. Carbon price convergence'!$L$18:$T$690,MATCH(CONCATENATE("Global "&amp;$E135&amp;" "&amp;$B$7&amp;" "&amp;"All "&amp;$B$9&amp;" "&amp;$B$10),'R24. Carbon price convergence'!$A$18:$A$690,0),MATCH(T$14,'R24. Carbon price convergence'!$L$17:$T$17,0)),INDEX('R24. Carbon price convergence'!$L$18:$T$690,MATCH(CONCATENATE($D135," ",$E135," ",$B$7," ",$B$8," ",$B$9," ",$B$10),'R24. Carbon price convergence'!$A$18:$A$690,0),MATCH(T$14,'R24. Carbon price convergence'!$L$17:$T$17,0)))</f>
        <v>0.34920618027291611</v>
      </c>
      <c r="U135" s="507">
        <f t="shared" si="25"/>
        <v>0</v>
      </c>
      <c r="V135" s="84">
        <f t="shared" si="26"/>
        <v>14.432998250348319</v>
      </c>
      <c r="W135" s="84">
        <f t="shared" si="27"/>
        <v>72.834136734866931</v>
      </c>
      <c r="X135" s="84">
        <f t="shared" si="28"/>
        <v>118.63576011995561</v>
      </c>
      <c r="Y135" s="508">
        <f t="shared" si="29"/>
        <v>193.24177867634916</v>
      </c>
    </row>
    <row r="136" spans="1:25" x14ac:dyDescent="0.3">
      <c r="A136" s="486" t="s">
        <v>78</v>
      </c>
      <c r="B136" s="39" t="s">
        <v>65</v>
      </c>
      <c r="C136" s="39" t="s">
        <v>96</v>
      </c>
      <c r="D136" s="39" t="s">
        <v>98</v>
      </c>
      <c r="E136" s="487" t="s">
        <v>84</v>
      </c>
      <c r="F136" s="507">
        <f>INDEX('W2. TIAM CO2 price'!$C$21:$N$27,MATCH($B136,'W2. TIAM CO2 price'!$A$21:$A$27,0),MATCH(F$14,'W2. TIAM CO2 price'!$C$20:$N$20,0))</f>
        <v>0</v>
      </c>
      <c r="G136" s="84">
        <f>INDEX('W2. TIAM CO2 price'!$C$21:$N$27,MATCH($B136,'W2. TIAM CO2 price'!$A$21:$A$27,0),MATCH(G$14,'W2. TIAM CO2 price'!$C$20:$N$20,0))</f>
        <v>0</v>
      </c>
      <c r="H136" s="84">
        <f>INDEX('W2. TIAM CO2 price'!$C$21:$N$27,MATCH($B136,'W2. TIAM CO2 price'!$A$21:$A$27,0),MATCH(H$14,'W2. TIAM CO2 price'!$C$20:$N$20,0))</f>
        <v>41.330878620385405</v>
      </c>
      <c r="I136" s="84">
        <f>INDEX('W2. TIAM CO2 price'!$C$21:$N$27,MATCH($B136,'W2. TIAM CO2 price'!$A$21:$A$27,0),MATCH(I$14,'W2. TIAM CO2 price'!$C$20:$N$20,0))</f>
        <v>208.57058336695147</v>
      </c>
      <c r="J136" s="84">
        <f>INDEX('W2. TIAM CO2 price'!$C$21:$N$27,MATCH($B136,'W2. TIAM CO2 price'!$A$21:$A$27,0),MATCH(J$14,'W2. TIAM CO2 price'!$C$20:$N$20,0))</f>
        <v>339.72984105618593</v>
      </c>
      <c r="K136" s="84">
        <f>INDEX('W2. TIAM CO2 price'!$C$21:$N$27,MATCH($B136,'W2. TIAM CO2 price'!$A$21:$A$27,0),MATCH(K$14,'W2. TIAM CO2 price'!$C$20:$N$20,0))</f>
        <v>553.37445209395878</v>
      </c>
      <c r="L136" s="84">
        <f>INDEX('W2. TIAM CO2 price'!$C$21:$N$27,MATCH($B136,'W2. TIAM CO2 price'!$A$21:$A$27,0),MATCH(L$14,'W2. TIAM CO2 price'!$C$20:$N$20,0))</f>
        <v>901.37901046138643</v>
      </c>
      <c r="M136" s="84">
        <f>INDEX('W2. TIAM CO2 price'!$C$21:$N$27,MATCH($B136,'W2. TIAM CO2 price'!$A$21:$A$27,0),MATCH(M$14,'W2. TIAM CO2 price'!$C$20:$N$20,0))</f>
        <v>1468.2417656900755</v>
      </c>
      <c r="N136" s="84">
        <f>INDEX('W2. TIAM CO2 price'!$C$21:$N$27,MATCH($B136,'W2. TIAM CO2 price'!$A$21:$A$27,0),MATCH(N$14,'W2. TIAM CO2 price'!$C$20:$N$20,0))</f>
        <v>2391.601461802325</v>
      </c>
      <c r="O136" s="84">
        <f>INDEX('W2. TIAM CO2 price'!$C$21:$N$27,MATCH($B136,'W2. TIAM CO2 price'!$A$21:$A$27,0),MATCH(O$14,'W2. TIAM CO2 price'!$C$20:$N$20,0))</f>
        <v>3895.6571093824737</v>
      </c>
      <c r="P136" s="508">
        <f>INDEX('W2. TIAM CO2 price'!$C$21:$N$27,MATCH($B136,'W2. TIAM CO2 price'!$A$21:$A$27,0),MATCH(P$14,'W2. TIAM CO2 price'!$C$20:$N$20,0))</f>
        <v>6345.605272100016</v>
      </c>
      <c r="Q136" s="501">
        <f t="array" ref="Q136">IF($B$8="Global",INDEX('R24. Carbon price convergence'!$L$18:$T$690,MATCH(CONCATENATE("Global "&amp;$E136&amp;" "&amp;$B$7&amp;" "&amp;"All "&amp;$B$9&amp;" "&amp;$B$10),'R24. Carbon price convergence'!$A$18:$A$690,0),MATCH(Q$14,'R24. Carbon price convergence'!$L$17:$T$17,0)),INDEX('R24. Carbon price convergence'!$L$18:$T$690,MATCH(CONCATENATE($D136," ",$E136," ",$B$7," ",$B$8," ",$B$9," ",$B$10),'R24. Carbon price convergence'!$A$18:$A$690,0),MATCH(Q$14,'R24. Carbon price convergence'!$L$17:$T$17,0)))</f>
        <v>0.34920618027291611</v>
      </c>
      <c r="R136" s="502">
        <f t="array" ref="R136">IF($B$8="Global",INDEX('R24. Carbon price convergence'!$L$18:$T$690,MATCH(CONCATENATE("Global "&amp;$E136&amp;" "&amp;$B$7&amp;" "&amp;"All "&amp;$B$9&amp;" "&amp;$B$10),'R24. Carbon price convergence'!$A$18:$A$690,0),MATCH(R$14,'R24. Carbon price convergence'!$L$17:$T$17,0)),INDEX('R24. Carbon price convergence'!$L$18:$T$690,MATCH(CONCATENATE($D136," ",$E136," ",$B$7," ",$B$8," ",$B$9," ",$B$10),'R24. Carbon price convergence'!$A$18:$A$690,0),MATCH(R$14,'R24. Carbon price convergence'!$L$17:$T$17,0)))</f>
        <v>0.34920618027291611</v>
      </c>
      <c r="S136" s="502">
        <f t="array" ref="S136">IF($B$8="Global",INDEX('R24. Carbon price convergence'!$L$18:$T$690,MATCH(CONCATENATE("Global "&amp;$E136&amp;" "&amp;$B$7&amp;" "&amp;"All "&amp;$B$9&amp;" "&amp;$B$10),'R24. Carbon price convergence'!$A$18:$A$690,0),MATCH(S$14,'R24. Carbon price convergence'!$L$17:$T$17,0)),INDEX('R24. Carbon price convergence'!$L$18:$T$690,MATCH(CONCATENATE($D136," ",$E136," ",$B$7," ",$B$8," ",$B$9," ",$B$10),'R24. Carbon price convergence'!$A$18:$A$690,0),MATCH(S$14,'R24. Carbon price convergence'!$L$17:$T$17,0)))</f>
        <v>0.34920618027291611</v>
      </c>
      <c r="T136" s="503">
        <f t="array" ref="T136">IF($B$8="Global",INDEX('R24. Carbon price convergence'!$L$18:$T$690,MATCH(CONCATENATE("Global "&amp;$E136&amp;" "&amp;$B$7&amp;" "&amp;"All "&amp;$B$9&amp;" "&amp;$B$10),'R24. Carbon price convergence'!$A$18:$A$690,0),MATCH(T$14,'R24. Carbon price convergence'!$L$17:$T$17,0)),INDEX('R24. Carbon price convergence'!$L$18:$T$690,MATCH(CONCATENATE($D136," ",$E136," ",$B$7," ",$B$8," ",$B$9," ",$B$10),'R24. Carbon price convergence'!$A$18:$A$690,0),MATCH(T$14,'R24. Carbon price convergence'!$L$17:$T$17,0)))</f>
        <v>0.34920618027291611</v>
      </c>
      <c r="U136" s="507">
        <f t="shared" si="25"/>
        <v>0</v>
      </c>
      <c r="V136" s="84">
        <f t="shared" si="26"/>
        <v>14.432998250348319</v>
      </c>
      <c r="W136" s="84">
        <f t="shared" si="27"/>
        <v>72.834136734866931</v>
      </c>
      <c r="X136" s="84">
        <f t="shared" si="28"/>
        <v>118.63576011995561</v>
      </c>
      <c r="Y136" s="508">
        <f t="shared" si="29"/>
        <v>193.24177867634916</v>
      </c>
    </row>
    <row r="137" spans="1:25" x14ac:dyDescent="0.3">
      <c r="A137" s="486" t="s">
        <v>78</v>
      </c>
      <c r="B137" s="39" t="s">
        <v>65</v>
      </c>
      <c r="C137" s="39" t="s">
        <v>96</v>
      </c>
      <c r="D137" s="39" t="s">
        <v>98</v>
      </c>
      <c r="E137" s="487" t="s">
        <v>87</v>
      </c>
      <c r="F137" s="507">
        <f>INDEX('W2. TIAM CO2 price'!$C$21:$N$27,MATCH($B137,'W2. TIAM CO2 price'!$A$21:$A$27,0),MATCH(F$14,'W2. TIAM CO2 price'!$C$20:$N$20,0))</f>
        <v>0</v>
      </c>
      <c r="G137" s="84">
        <f>INDEX('W2. TIAM CO2 price'!$C$21:$N$27,MATCH($B137,'W2. TIAM CO2 price'!$A$21:$A$27,0),MATCH(G$14,'W2. TIAM CO2 price'!$C$20:$N$20,0))</f>
        <v>0</v>
      </c>
      <c r="H137" s="84">
        <f>INDEX('W2. TIAM CO2 price'!$C$21:$N$27,MATCH($B137,'W2. TIAM CO2 price'!$A$21:$A$27,0),MATCH(H$14,'W2. TIAM CO2 price'!$C$20:$N$20,0))</f>
        <v>41.330878620385405</v>
      </c>
      <c r="I137" s="84">
        <f>INDEX('W2. TIAM CO2 price'!$C$21:$N$27,MATCH($B137,'W2. TIAM CO2 price'!$A$21:$A$27,0),MATCH(I$14,'W2. TIAM CO2 price'!$C$20:$N$20,0))</f>
        <v>208.57058336695147</v>
      </c>
      <c r="J137" s="84">
        <f>INDEX('W2. TIAM CO2 price'!$C$21:$N$27,MATCH($B137,'W2. TIAM CO2 price'!$A$21:$A$27,0),MATCH(J$14,'W2. TIAM CO2 price'!$C$20:$N$20,0))</f>
        <v>339.72984105618593</v>
      </c>
      <c r="K137" s="84">
        <f>INDEX('W2. TIAM CO2 price'!$C$21:$N$27,MATCH($B137,'W2. TIAM CO2 price'!$A$21:$A$27,0),MATCH(K$14,'W2. TIAM CO2 price'!$C$20:$N$20,0))</f>
        <v>553.37445209395878</v>
      </c>
      <c r="L137" s="84">
        <f>INDEX('W2. TIAM CO2 price'!$C$21:$N$27,MATCH($B137,'W2. TIAM CO2 price'!$A$21:$A$27,0),MATCH(L$14,'W2. TIAM CO2 price'!$C$20:$N$20,0))</f>
        <v>901.37901046138643</v>
      </c>
      <c r="M137" s="84">
        <f>INDEX('W2. TIAM CO2 price'!$C$21:$N$27,MATCH($B137,'W2. TIAM CO2 price'!$A$21:$A$27,0),MATCH(M$14,'W2. TIAM CO2 price'!$C$20:$N$20,0))</f>
        <v>1468.2417656900755</v>
      </c>
      <c r="N137" s="84">
        <f>INDEX('W2. TIAM CO2 price'!$C$21:$N$27,MATCH($B137,'W2. TIAM CO2 price'!$A$21:$A$27,0),MATCH(N$14,'W2. TIAM CO2 price'!$C$20:$N$20,0))</f>
        <v>2391.601461802325</v>
      </c>
      <c r="O137" s="84">
        <f>INDEX('W2. TIAM CO2 price'!$C$21:$N$27,MATCH($B137,'W2. TIAM CO2 price'!$A$21:$A$27,0),MATCH(O$14,'W2. TIAM CO2 price'!$C$20:$N$20,0))</f>
        <v>3895.6571093824737</v>
      </c>
      <c r="P137" s="508">
        <f>INDEX('W2. TIAM CO2 price'!$C$21:$N$27,MATCH($B137,'W2. TIAM CO2 price'!$A$21:$A$27,0),MATCH(P$14,'W2. TIAM CO2 price'!$C$20:$N$20,0))</f>
        <v>6345.605272100016</v>
      </c>
      <c r="Q137" s="501">
        <f t="array" ref="Q137">IF($B$8="Global",INDEX('R24. Carbon price convergence'!$L$18:$T$690,MATCH(CONCATENATE("Global "&amp;$E137&amp;" "&amp;$B$7&amp;" "&amp;"All "&amp;$B$9&amp;" "&amp;$B$10),'R24. Carbon price convergence'!$A$18:$A$690,0),MATCH(Q$14,'R24. Carbon price convergence'!$L$17:$T$17,0)),INDEX('R24. Carbon price convergence'!$L$18:$T$690,MATCH(CONCATENATE($D137," ",$E137," ",$B$7," ",$B$8," ",$B$9," ",$B$10),'R24. Carbon price convergence'!$A$18:$A$690,0),MATCH(Q$14,'R24. Carbon price convergence'!$L$17:$T$17,0)))</f>
        <v>0.34920618027291611</v>
      </c>
      <c r="R137" s="502">
        <f t="array" ref="R137">IF($B$8="Global",INDEX('R24. Carbon price convergence'!$L$18:$T$690,MATCH(CONCATENATE("Global "&amp;$E137&amp;" "&amp;$B$7&amp;" "&amp;"All "&amp;$B$9&amp;" "&amp;$B$10),'R24. Carbon price convergence'!$A$18:$A$690,0),MATCH(R$14,'R24. Carbon price convergence'!$L$17:$T$17,0)),INDEX('R24. Carbon price convergence'!$L$18:$T$690,MATCH(CONCATENATE($D137," ",$E137," ",$B$7," ",$B$8," ",$B$9," ",$B$10),'R24. Carbon price convergence'!$A$18:$A$690,0),MATCH(R$14,'R24. Carbon price convergence'!$L$17:$T$17,0)))</f>
        <v>0.34920618027291611</v>
      </c>
      <c r="S137" s="502">
        <f t="array" ref="S137">IF($B$8="Global",INDEX('R24. Carbon price convergence'!$L$18:$T$690,MATCH(CONCATENATE("Global "&amp;$E137&amp;" "&amp;$B$7&amp;" "&amp;"All "&amp;$B$9&amp;" "&amp;$B$10),'R24. Carbon price convergence'!$A$18:$A$690,0),MATCH(S$14,'R24. Carbon price convergence'!$L$17:$T$17,0)),INDEX('R24. Carbon price convergence'!$L$18:$T$690,MATCH(CONCATENATE($D137," ",$E137," ",$B$7," ",$B$8," ",$B$9," ",$B$10),'R24. Carbon price convergence'!$A$18:$A$690,0),MATCH(S$14,'R24. Carbon price convergence'!$L$17:$T$17,0)))</f>
        <v>0.34920618027291611</v>
      </c>
      <c r="T137" s="503">
        <f t="array" ref="T137">IF($B$8="Global",INDEX('R24. Carbon price convergence'!$L$18:$T$690,MATCH(CONCATENATE("Global "&amp;$E137&amp;" "&amp;$B$7&amp;" "&amp;"All "&amp;$B$9&amp;" "&amp;$B$10),'R24. Carbon price convergence'!$A$18:$A$690,0),MATCH(T$14,'R24. Carbon price convergence'!$L$17:$T$17,0)),INDEX('R24. Carbon price convergence'!$L$18:$T$690,MATCH(CONCATENATE($D137," ",$E137," ",$B$7," ",$B$8," ",$B$9," ",$B$10),'R24. Carbon price convergence'!$A$18:$A$690,0),MATCH(T$14,'R24. Carbon price convergence'!$L$17:$T$17,0)))</f>
        <v>0.34920618027291611</v>
      </c>
      <c r="U137" s="507">
        <f t="shared" si="25"/>
        <v>0</v>
      </c>
      <c r="V137" s="84">
        <f t="shared" si="26"/>
        <v>14.432998250348319</v>
      </c>
      <c r="W137" s="84">
        <f t="shared" si="27"/>
        <v>72.834136734866931</v>
      </c>
      <c r="X137" s="84">
        <f t="shared" si="28"/>
        <v>118.63576011995561</v>
      </c>
      <c r="Y137" s="508">
        <f t="shared" si="29"/>
        <v>193.24177867634916</v>
      </c>
    </row>
    <row r="138" spans="1:25" x14ac:dyDescent="0.3">
      <c r="A138" s="486" t="s">
        <v>78</v>
      </c>
      <c r="B138" s="39" t="s">
        <v>65</v>
      </c>
      <c r="C138" s="39" t="s">
        <v>96</v>
      </c>
      <c r="D138" s="39" t="s">
        <v>98</v>
      </c>
      <c r="E138" s="487" t="s">
        <v>90</v>
      </c>
      <c r="F138" s="507">
        <f>INDEX('W2. TIAM CO2 price'!$C$21:$N$27,MATCH($B138,'W2. TIAM CO2 price'!$A$21:$A$27,0),MATCH(F$14,'W2. TIAM CO2 price'!$C$20:$N$20,0))</f>
        <v>0</v>
      </c>
      <c r="G138" s="84">
        <f>INDEX('W2. TIAM CO2 price'!$C$21:$N$27,MATCH($B138,'W2. TIAM CO2 price'!$A$21:$A$27,0),MATCH(G$14,'W2. TIAM CO2 price'!$C$20:$N$20,0))</f>
        <v>0</v>
      </c>
      <c r="H138" s="84">
        <f>INDEX('W2. TIAM CO2 price'!$C$21:$N$27,MATCH($B138,'W2. TIAM CO2 price'!$A$21:$A$27,0),MATCH(H$14,'W2. TIAM CO2 price'!$C$20:$N$20,0))</f>
        <v>41.330878620385405</v>
      </c>
      <c r="I138" s="84">
        <f>INDEX('W2. TIAM CO2 price'!$C$21:$N$27,MATCH($B138,'W2. TIAM CO2 price'!$A$21:$A$27,0),MATCH(I$14,'W2. TIAM CO2 price'!$C$20:$N$20,0))</f>
        <v>208.57058336695147</v>
      </c>
      <c r="J138" s="84">
        <f>INDEX('W2. TIAM CO2 price'!$C$21:$N$27,MATCH($B138,'W2. TIAM CO2 price'!$A$21:$A$27,0),MATCH(J$14,'W2. TIAM CO2 price'!$C$20:$N$20,0))</f>
        <v>339.72984105618593</v>
      </c>
      <c r="K138" s="84">
        <f>INDEX('W2. TIAM CO2 price'!$C$21:$N$27,MATCH($B138,'W2. TIAM CO2 price'!$A$21:$A$27,0),MATCH(K$14,'W2. TIAM CO2 price'!$C$20:$N$20,0))</f>
        <v>553.37445209395878</v>
      </c>
      <c r="L138" s="84">
        <f>INDEX('W2. TIAM CO2 price'!$C$21:$N$27,MATCH($B138,'W2. TIAM CO2 price'!$A$21:$A$27,0),MATCH(L$14,'W2. TIAM CO2 price'!$C$20:$N$20,0))</f>
        <v>901.37901046138643</v>
      </c>
      <c r="M138" s="84">
        <f>INDEX('W2. TIAM CO2 price'!$C$21:$N$27,MATCH($B138,'W2. TIAM CO2 price'!$A$21:$A$27,0),MATCH(M$14,'W2. TIAM CO2 price'!$C$20:$N$20,0))</f>
        <v>1468.2417656900755</v>
      </c>
      <c r="N138" s="84">
        <f>INDEX('W2. TIAM CO2 price'!$C$21:$N$27,MATCH($B138,'W2. TIAM CO2 price'!$A$21:$A$27,0),MATCH(N$14,'W2. TIAM CO2 price'!$C$20:$N$20,0))</f>
        <v>2391.601461802325</v>
      </c>
      <c r="O138" s="84">
        <f>INDEX('W2. TIAM CO2 price'!$C$21:$N$27,MATCH($B138,'W2. TIAM CO2 price'!$A$21:$A$27,0),MATCH(O$14,'W2. TIAM CO2 price'!$C$20:$N$20,0))</f>
        <v>3895.6571093824737</v>
      </c>
      <c r="P138" s="508">
        <f>INDEX('W2. TIAM CO2 price'!$C$21:$N$27,MATCH($B138,'W2. TIAM CO2 price'!$A$21:$A$27,0),MATCH(P$14,'W2. TIAM CO2 price'!$C$20:$N$20,0))</f>
        <v>6345.605272100016</v>
      </c>
      <c r="Q138" s="501">
        <f t="array" ref="Q138">IF($B$8="Global",INDEX('R24. Carbon price convergence'!$L$18:$T$690,MATCH(CONCATENATE("Global "&amp;$E138&amp;" "&amp;$B$7&amp;" "&amp;"All "&amp;$B$9&amp;" "&amp;$B$10),'R24. Carbon price convergence'!$A$18:$A$690,0),MATCH(Q$14,'R24. Carbon price convergence'!$L$17:$T$17,0)),INDEX('R24. Carbon price convergence'!$L$18:$T$690,MATCH(CONCATENATE($D138," ",$E138," ",$B$7," ",$B$8," ",$B$9," ",$B$10),'R24. Carbon price convergence'!$A$18:$A$690,0),MATCH(Q$14,'R24. Carbon price convergence'!$L$17:$T$17,0)))</f>
        <v>0.34920618027291611</v>
      </c>
      <c r="R138" s="502">
        <f t="array" ref="R138">IF($B$8="Global",INDEX('R24. Carbon price convergence'!$L$18:$T$690,MATCH(CONCATENATE("Global "&amp;$E138&amp;" "&amp;$B$7&amp;" "&amp;"All "&amp;$B$9&amp;" "&amp;$B$10),'R24. Carbon price convergence'!$A$18:$A$690,0),MATCH(R$14,'R24. Carbon price convergence'!$L$17:$T$17,0)),INDEX('R24. Carbon price convergence'!$L$18:$T$690,MATCH(CONCATENATE($D138," ",$E138," ",$B$7," ",$B$8," ",$B$9," ",$B$10),'R24. Carbon price convergence'!$A$18:$A$690,0),MATCH(R$14,'R24. Carbon price convergence'!$L$17:$T$17,0)))</f>
        <v>0.34920618027291611</v>
      </c>
      <c r="S138" s="502">
        <f t="array" ref="S138">IF($B$8="Global",INDEX('R24. Carbon price convergence'!$L$18:$T$690,MATCH(CONCATENATE("Global "&amp;$E138&amp;" "&amp;$B$7&amp;" "&amp;"All "&amp;$B$9&amp;" "&amp;$B$10),'R24. Carbon price convergence'!$A$18:$A$690,0),MATCH(S$14,'R24. Carbon price convergence'!$L$17:$T$17,0)),INDEX('R24. Carbon price convergence'!$L$18:$T$690,MATCH(CONCATENATE($D138," ",$E138," ",$B$7," ",$B$8," ",$B$9," ",$B$10),'R24. Carbon price convergence'!$A$18:$A$690,0),MATCH(S$14,'R24. Carbon price convergence'!$L$17:$T$17,0)))</f>
        <v>0.34920618027291611</v>
      </c>
      <c r="T138" s="503">
        <f t="array" ref="T138">IF($B$8="Global",INDEX('R24. Carbon price convergence'!$L$18:$T$690,MATCH(CONCATENATE("Global "&amp;$E138&amp;" "&amp;$B$7&amp;" "&amp;"All "&amp;$B$9&amp;" "&amp;$B$10),'R24. Carbon price convergence'!$A$18:$A$690,0),MATCH(T$14,'R24. Carbon price convergence'!$L$17:$T$17,0)),INDEX('R24. Carbon price convergence'!$L$18:$T$690,MATCH(CONCATENATE($D138," ",$E138," ",$B$7," ",$B$8," ",$B$9," ",$B$10),'R24. Carbon price convergence'!$A$18:$A$690,0),MATCH(T$14,'R24. Carbon price convergence'!$L$17:$T$17,0)))</f>
        <v>0.34920618027291611</v>
      </c>
      <c r="U138" s="507">
        <f t="shared" si="25"/>
        <v>0</v>
      </c>
      <c r="V138" s="84">
        <f t="shared" si="26"/>
        <v>14.432998250348319</v>
      </c>
      <c r="W138" s="84">
        <f t="shared" si="27"/>
        <v>72.834136734866931</v>
      </c>
      <c r="X138" s="84">
        <f t="shared" si="28"/>
        <v>118.63576011995561</v>
      </c>
      <c r="Y138" s="508">
        <f t="shared" si="29"/>
        <v>193.24177867634916</v>
      </c>
    </row>
    <row r="139" spans="1:25" x14ac:dyDescent="0.3">
      <c r="A139" s="486" t="s">
        <v>78</v>
      </c>
      <c r="B139" s="39" t="s">
        <v>65</v>
      </c>
      <c r="C139" s="39" t="s">
        <v>96</v>
      </c>
      <c r="D139" s="39" t="s">
        <v>98</v>
      </c>
      <c r="E139" s="487" t="s">
        <v>93</v>
      </c>
      <c r="F139" s="507">
        <f>INDEX('W2. TIAM CO2 price'!$C$21:$N$27,MATCH($B139,'W2. TIAM CO2 price'!$A$21:$A$27,0),MATCH(F$14,'W2. TIAM CO2 price'!$C$20:$N$20,0))</f>
        <v>0</v>
      </c>
      <c r="G139" s="84">
        <f>INDEX('W2. TIAM CO2 price'!$C$21:$N$27,MATCH($B139,'W2. TIAM CO2 price'!$A$21:$A$27,0),MATCH(G$14,'W2. TIAM CO2 price'!$C$20:$N$20,0))</f>
        <v>0</v>
      </c>
      <c r="H139" s="84">
        <f>INDEX('W2. TIAM CO2 price'!$C$21:$N$27,MATCH($B139,'W2. TIAM CO2 price'!$A$21:$A$27,0),MATCH(H$14,'W2. TIAM CO2 price'!$C$20:$N$20,0))</f>
        <v>41.330878620385405</v>
      </c>
      <c r="I139" s="84">
        <f>INDEX('W2. TIAM CO2 price'!$C$21:$N$27,MATCH($B139,'W2. TIAM CO2 price'!$A$21:$A$27,0),MATCH(I$14,'W2. TIAM CO2 price'!$C$20:$N$20,0))</f>
        <v>208.57058336695147</v>
      </c>
      <c r="J139" s="84">
        <f>INDEX('W2. TIAM CO2 price'!$C$21:$N$27,MATCH($B139,'W2. TIAM CO2 price'!$A$21:$A$27,0),MATCH(J$14,'W2. TIAM CO2 price'!$C$20:$N$20,0))</f>
        <v>339.72984105618593</v>
      </c>
      <c r="K139" s="84">
        <f>INDEX('W2. TIAM CO2 price'!$C$21:$N$27,MATCH($B139,'W2. TIAM CO2 price'!$A$21:$A$27,0),MATCH(K$14,'W2. TIAM CO2 price'!$C$20:$N$20,0))</f>
        <v>553.37445209395878</v>
      </c>
      <c r="L139" s="84">
        <f>INDEX('W2. TIAM CO2 price'!$C$21:$N$27,MATCH($B139,'W2. TIAM CO2 price'!$A$21:$A$27,0),MATCH(L$14,'W2. TIAM CO2 price'!$C$20:$N$20,0))</f>
        <v>901.37901046138643</v>
      </c>
      <c r="M139" s="84">
        <f>INDEX('W2. TIAM CO2 price'!$C$21:$N$27,MATCH($B139,'W2. TIAM CO2 price'!$A$21:$A$27,0),MATCH(M$14,'W2. TIAM CO2 price'!$C$20:$N$20,0))</f>
        <v>1468.2417656900755</v>
      </c>
      <c r="N139" s="84">
        <f>INDEX('W2. TIAM CO2 price'!$C$21:$N$27,MATCH($B139,'W2. TIAM CO2 price'!$A$21:$A$27,0),MATCH(N$14,'W2. TIAM CO2 price'!$C$20:$N$20,0))</f>
        <v>2391.601461802325</v>
      </c>
      <c r="O139" s="84">
        <f>INDEX('W2. TIAM CO2 price'!$C$21:$N$27,MATCH($B139,'W2. TIAM CO2 price'!$A$21:$A$27,0),MATCH(O$14,'W2. TIAM CO2 price'!$C$20:$N$20,0))</f>
        <v>3895.6571093824737</v>
      </c>
      <c r="P139" s="508">
        <f>INDEX('W2. TIAM CO2 price'!$C$21:$N$27,MATCH($B139,'W2. TIAM CO2 price'!$A$21:$A$27,0),MATCH(P$14,'W2. TIAM CO2 price'!$C$20:$N$20,0))</f>
        <v>6345.605272100016</v>
      </c>
      <c r="Q139" s="501">
        <f t="array" ref="Q139">IF($B$8="Global",INDEX('R24. Carbon price convergence'!$L$18:$T$690,MATCH(CONCATENATE("Global "&amp;$E139&amp;" "&amp;$B$7&amp;" "&amp;"All "&amp;$B$9&amp;" "&amp;$B$10),'R24. Carbon price convergence'!$A$18:$A$690,0),MATCH(Q$14,'R24. Carbon price convergence'!$L$17:$T$17,0)),INDEX('R24. Carbon price convergence'!$L$18:$T$690,MATCH(CONCATENATE($D139," ",$E139," ",$B$7," ",$B$8," ",$B$9," ",$B$10),'R24. Carbon price convergence'!$A$18:$A$690,0),MATCH(Q$14,'R24. Carbon price convergence'!$L$17:$T$17,0)))</f>
        <v>0.34920618027291611</v>
      </c>
      <c r="R139" s="502">
        <f t="array" ref="R139">IF($B$8="Global",INDEX('R24. Carbon price convergence'!$L$18:$T$690,MATCH(CONCATENATE("Global "&amp;$E139&amp;" "&amp;$B$7&amp;" "&amp;"All "&amp;$B$9&amp;" "&amp;$B$10),'R24. Carbon price convergence'!$A$18:$A$690,0),MATCH(R$14,'R24. Carbon price convergence'!$L$17:$T$17,0)),INDEX('R24. Carbon price convergence'!$L$18:$T$690,MATCH(CONCATENATE($D139," ",$E139," ",$B$7," ",$B$8," ",$B$9," ",$B$10),'R24. Carbon price convergence'!$A$18:$A$690,0),MATCH(R$14,'R24. Carbon price convergence'!$L$17:$T$17,0)))</f>
        <v>0.34920618027291611</v>
      </c>
      <c r="S139" s="502">
        <f t="array" ref="S139">IF($B$8="Global",INDEX('R24. Carbon price convergence'!$L$18:$T$690,MATCH(CONCATENATE("Global "&amp;$E139&amp;" "&amp;$B$7&amp;" "&amp;"All "&amp;$B$9&amp;" "&amp;$B$10),'R24. Carbon price convergence'!$A$18:$A$690,0),MATCH(S$14,'R24. Carbon price convergence'!$L$17:$T$17,0)),INDEX('R24. Carbon price convergence'!$L$18:$T$690,MATCH(CONCATENATE($D139," ",$E139," ",$B$7," ",$B$8," ",$B$9," ",$B$10),'R24. Carbon price convergence'!$A$18:$A$690,0),MATCH(S$14,'R24. Carbon price convergence'!$L$17:$T$17,0)))</f>
        <v>0.34920618027291611</v>
      </c>
      <c r="T139" s="503">
        <f t="array" ref="T139">IF($B$8="Global",INDEX('R24. Carbon price convergence'!$L$18:$T$690,MATCH(CONCATENATE("Global "&amp;$E139&amp;" "&amp;$B$7&amp;" "&amp;"All "&amp;$B$9&amp;" "&amp;$B$10),'R24. Carbon price convergence'!$A$18:$A$690,0),MATCH(T$14,'R24. Carbon price convergence'!$L$17:$T$17,0)),INDEX('R24. Carbon price convergence'!$L$18:$T$690,MATCH(CONCATENATE($D139," ",$E139," ",$B$7," ",$B$8," ",$B$9," ",$B$10),'R24. Carbon price convergence'!$A$18:$A$690,0),MATCH(T$14,'R24. Carbon price convergence'!$L$17:$T$17,0)))</f>
        <v>0.34920618027291611</v>
      </c>
      <c r="U139" s="507">
        <f t="shared" si="25"/>
        <v>0</v>
      </c>
      <c r="V139" s="84">
        <f t="shared" si="26"/>
        <v>14.432998250348319</v>
      </c>
      <c r="W139" s="84">
        <f t="shared" si="27"/>
        <v>72.834136734866931</v>
      </c>
      <c r="X139" s="84">
        <f t="shared" si="28"/>
        <v>118.63576011995561</v>
      </c>
      <c r="Y139" s="508">
        <f t="shared" si="29"/>
        <v>193.24177867634916</v>
      </c>
    </row>
    <row r="140" spans="1:25" x14ac:dyDescent="0.3">
      <c r="A140" s="486" t="s">
        <v>78</v>
      </c>
      <c r="B140" s="39" t="s">
        <v>65</v>
      </c>
      <c r="C140" s="39" t="s">
        <v>96</v>
      </c>
      <c r="D140" s="39" t="s">
        <v>98</v>
      </c>
      <c r="E140" s="487" t="s">
        <v>95</v>
      </c>
      <c r="F140" s="507">
        <f>INDEX('W2. TIAM CO2 price'!$C$21:$N$27,MATCH($B140,'W2. TIAM CO2 price'!$A$21:$A$27,0),MATCH(F$14,'W2. TIAM CO2 price'!$C$20:$N$20,0))</f>
        <v>0</v>
      </c>
      <c r="G140" s="84">
        <f>INDEX('W2. TIAM CO2 price'!$C$21:$N$27,MATCH($B140,'W2. TIAM CO2 price'!$A$21:$A$27,0),MATCH(G$14,'W2. TIAM CO2 price'!$C$20:$N$20,0))</f>
        <v>0</v>
      </c>
      <c r="H140" s="84">
        <f>INDEX('W2. TIAM CO2 price'!$C$21:$N$27,MATCH($B140,'W2. TIAM CO2 price'!$A$21:$A$27,0),MATCH(H$14,'W2. TIAM CO2 price'!$C$20:$N$20,0))</f>
        <v>41.330878620385405</v>
      </c>
      <c r="I140" s="84">
        <f>INDEX('W2. TIAM CO2 price'!$C$21:$N$27,MATCH($B140,'W2. TIAM CO2 price'!$A$21:$A$27,0),MATCH(I$14,'W2. TIAM CO2 price'!$C$20:$N$20,0))</f>
        <v>208.57058336695147</v>
      </c>
      <c r="J140" s="84">
        <f>INDEX('W2. TIAM CO2 price'!$C$21:$N$27,MATCH($B140,'W2. TIAM CO2 price'!$A$21:$A$27,0),MATCH(J$14,'W2. TIAM CO2 price'!$C$20:$N$20,0))</f>
        <v>339.72984105618593</v>
      </c>
      <c r="K140" s="84">
        <f>INDEX('W2. TIAM CO2 price'!$C$21:$N$27,MATCH($B140,'W2. TIAM CO2 price'!$A$21:$A$27,0),MATCH(K$14,'W2. TIAM CO2 price'!$C$20:$N$20,0))</f>
        <v>553.37445209395878</v>
      </c>
      <c r="L140" s="84">
        <f>INDEX('W2. TIAM CO2 price'!$C$21:$N$27,MATCH($B140,'W2. TIAM CO2 price'!$A$21:$A$27,0),MATCH(L$14,'W2. TIAM CO2 price'!$C$20:$N$20,0))</f>
        <v>901.37901046138643</v>
      </c>
      <c r="M140" s="84">
        <f>INDEX('W2. TIAM CO2 price'!$C$21:$N$27,MATCH($B140,'W2. TIAM CO2 price'!$A$21:$A$27,0),MATCH(M$14,'W2. TIAM CO2 price'!$C$20:$N$20,0))</f>
        <v>1468.2417656900755</v>
      </c>
      <c r="N140" s="84">
        <f>INDEX('W2. TIAM CO2 price'!$C$21:$N$27,MATCH($B140,'W2. TIAM CO2 price'!$A$21:$A$27,0),MATCH(N$14,'W2. TIAM CO2 price'!$C$20:$N$20,0))</f>
        <v>2391.601461802325</v>
      </c>
      <c r="O140" s="84">
        <f>INDEX('W2. TIAM CO2 price'!$C$21:$N$27,MATCH($B140,'W2. TIAM CO2 price'!$A$21:$A$27,0),MATCH(O$14,'W2. TIAM CO2 price'!$C$20:$N$20,0))</f>
        <v>3895.6571093824737</v>
      </c>
      <c r="P140" s="508">
        <f>INDEX('W2. TIAM CO2 price'!$C$21:$N$27,MATCH($B140,'W2. TIAM CO2 price'!$A$21:$A$27,0),MATCH(P$14,'W2. TIAM CO2 price'!$C$20:$N$20,0))</f>
        <v>6345.605272100016</v>
      </c>
      <c r="Q140" s="501">
        <f t="array" ref="Q140">IF($B$8="Global",INDEX('R24. Carbon price convergence'!$L$18:$T$690,MATCH(CONCATENATE("Global "&amp;$E140&amp;" "&amp;$B$7&amp;" "&amp;"All "&amp;$B$9&amp;" "&amp;$B$10),'R24. Carbon price convergence'!$A$18:$A$690,0),MATCH(Q$14,'R24. Carbon price convergence'!$L$17:$T$17,0)),INDEX('R24. Carbon price convergence'!$L$18:$T$690,MATCH(CONCATENATE($D140," ",$E140," ",$B$7," ",$B$8," ",$B$9," ",$B$10),'R24. Carbon price convergence'!$A$18:$A$690,0),MATCH(Q$14,'R24. Carbon price convergence'!$L$17:$T$17,0)))</f>
        <v>3.9642143336660212</v>
      </c>
      <c r="R140" s="502">
        <f t="array" ref="R140">IF($B$8="Global",INDEX('R24. Carbon price convergence'!$L$18:$T$690,MATCH(CONCATENATE("Global "&amp;$E140&amp;" "&amp;$B$7&amp;" "&amp;"All "&amp;$B$9&amp;" "&amp;$B$10),'R24. Carbon price convergence'!$A$18:$A$690,0),MATCH(R$14,'R24. Carbon price convergence'!$L$17:$T$17,0)),INDEX('R24. Carbon price convergence'!$L$18:$T$690,MATCH(CONCATENATE($D140," ",$E140," ",$B$7," ",$B$8," ",$B$9," ",$B$10),'R24. Carbon price convergence'!$A$18:$A$690,0),MATCH(R$14,'R24. Carbon price convergence'!$L$17:$T$17,0)))</f>
        <v>3.9642143336660212</v>
      </c>
      <c r="S140" s="502">
        <f t="array" ref="S140">IF($B$8="Global",INDEX('R24. Carbon price convergence'!$L$18:$T$690,MATCH(CONCATENATE("Global "&amp;$E140&amp;" "&amp;$B$7&amp;" "&amp;"All "&amp;$B$9&amp;" "&amp;$B$10),'R24. Carbon price convergence'!$A$18:$A$690,0),MATCH(S$14,'R24. Carbon price convergence'!$L$17:$T$17,0)),INDEX('R24. Carbon price convergence'!$L$18:$T$690,MATCH(CONCATENATE($D140," ",$E140," ",$B$7," ",$B$8," ",$B$9," ",$B$10),'R24. Carbon price convergence'!$A$18:$A$690,0),MATCH(S$14,'R24. Carbon price convergence'!$L$17:$T$17,0)))</f>
        <v>3.9642143336660212</v>
      </c>
      <c r="T140" s="503">
        <f t="array" ref="T140">IF($B$8="Global",INDEX('R24. Carbon price convergence'!$L$18:$T$690,MATCH(CONCATENATE("Global "&amp;$E140&amp;" "&amp;$B$7&amp;" "&amp;"All "&amp;$B$9&amp;" "&amp;$B$10),'R24. Carbon price convergence'!$A$18:$A$690,0),MATCH(T$14,'R24. Carbon price convergence'!$L$17:$T$17,0)),INDEX('R24. Carbon price convergence'!$L$18:$T$690,MATCH(CONCATENATE($D140," ",$E140," ",$B$7," ",$B$8," ",$B$9," ",$B$10),'R24. Carbon price convergence'!$A$18:$A$690,0),MATCH(T$14,'R24. Carbon price convergence'!$L$17:$T$17,0)))</f>
        <v>3.9642143336660212</v>
      </c>
      <c r="U140" s="507">
        <f t="shared" si="25"/>
        <v>0</v>
      </c>
      <c r="V140" s="84">
        <f t="shared" si="26"/>
        <v>163.84446144994234</v>
      </c>
      <c r="W140" s="84">
        <f t="shared" si="27"/>
        <v>826.81849616435284</v>
      </c>
      <c r="X140" s="84">
        <f t="shared" si="28"/>
        <v>1346.7619054890115</v>
      </c>
      <c r="Y140" s="508">
        <f t="shared" si="29"/>
        <v>2193.6949348754524</v>
      </c>
    </row>
    <row r="141" spans="1:25" x14ac:dyDescent="0.3">
      <c r="A141" s="486" t="s">
        <v>78</v>
      </c>
      <c r="B141" s="39" t="s">
        <v>65</v>
      </c>
      <c r="C141" s="39" t="s">
        <v>79</v>
      </c>
      <c r="D141" s="39" t="s">
        <v>99</v>
      </c>
      <c r="E141" s="487" t="s">
        <v>81</v>
      </c>
      <c r="F141" s="507">
        <f>INDEX('W2. TIAM CO2 price'!$C$21:$N$27,MATCH($B141,'W2. TIAM CO2 price'!$A$21:$A$27,0),MATCH(F$14,'W2. TIAM CO2 price'!$C$20:$N$20,0))</f>
        <v>0</v>
      </c>
      <c r="G141" s="84">
        <f>INDEX('W2. TIAM CO2 price'!$C$21:$N$27,MATCH($B141,'W2. TIAM CO2 price'!$A$21:$A$27,0),MATCH(G$14,'W2. TIAM CO2 price'!$C$20:$N$20,0))</f>
        <v>0</v>
      </c>
      <c r="H141" s="84">
        <f>INDEX('W2. TIAM CO2 price'!$C$21:$N$27,MATCH($B141,'W2. TIAM CO2 price'!$A$21:$A$27,0),MATCH(H$14,'W2. TIAM CO2 price'!$C$20:$N$20,0))</f>
        <v>41.330878620385405</v>
      </c>
      <c r="I141" s="84">
        <f>INDEX('W2. TIAM CO2 price'!$C$21:$N$27,MATCH($B141,'W2. TIAM CO2 price'!$A$21:$A$27,0),MATCH(I$14,'W2. TIAM CO2 price'!$C$20:$N$20,0))</f>
        <v>208.57058336695147</v>
      </c>
      <c r="J141" s="84">
        <f>INDEX('W2. TIAM CO2 price'!$C$21:$N$27,MATCH($B141,'W2. TIAM CO2 price'!$A$21:$A$27,0),MATCH(J$14,'W2. TIAM CO2 price'!$C$20:$N$20,0))</f>
        <v>339.72984105618593</v>
      </c>
      <c r="K141" s="84">
        <f>INDEX('W2. TIAM CO2 price'!$C$21:$N$27,MATCH($B141,'W2. TIAM CO2 price'!$A$21:$A$27,0),MATCH(K$14,'W2. TIAM CO2 price'!$C$20:$N$20,0))</f>
        <v>553.37445209395878</v>
      </c>
      <c r="L141" s="84">
        <f>INDEX('W2. TIAM CO2 price'!$C$21:$N$27,MATCH($B141,'W2. TIAM CO2 price'!$A$21:$A$27,0),MATCH(L$14,'W2. TIAM CO2 price'!$C$20:$N$20,0))</f>
        <v>901.37901046138643</v>
      </c>
      <c r="M141" s="84">
        <f>INDEX('W2. TIAM CO2 price'!$C$21:$N$27,MATCH($B141,'W2. TIAM CO2 price'!$A$21:$A$27,0),MATCH(M$14,'W2. TIAM CO2 price'!$C$20:$N$20,0))</f>
        <v>1468.2417656900755</v>
      </c>
      <c r="N141" s="84">
        <f>INDEX('W2. TIAM CO2 price'!$C$21:$N$27,MATCH($B141,'W2. TIAM CO2 price'!$A$21:$A$27,0),MATCH(N$14,'W2. TIAM CO2 price'!$C$20:$N$20,0))</f>
        <v>2391.601461802325</v>
      </c>
      <c r="O141" s="84">
        <f>INDEX('W2. TIAM CO2 price'!$C$21:$N$27,MATCH($B141,'W2. TIAM CO2 price'!$A$21:$A$27,0),MATCH(O$14,'W2. TIAM CO2 price'!$C$20:$N$20,0))</f>
        <v>3895.6571093824737</v>
      </c>
      <c r="P141" s="508">
        <f>INDEX('W2. TIAM CO2 price'!$C$21:$N$27,MATCH($B141,'W2. TIAM CO2 price'!$A$21:$A$27,0),MATCH(P$14,'W2. TIAM CO2 price'!$C$20:$N$20,0))</f>
        <v>6345.605272100016</v>
      </c>
      <c r="Q141" s="501">
        <f t="array" ref="Q141">IF($B$8="Global",INDEX('R24. Carbon price convergence'!$L$18:$T$690,MATCH(CONCATENATE("Global "&amp;$E141&amp;" "&amp;$B$7&amp;" "&amp;"All "&amp;$B$9&amp;" "&amp;$B$10),'R24. Carbon price convergence'!$A$18:$A$690,0),MATCH(Q$14,'R24. Carbon price convergence'!$L$17:$T$17,0)),INDEX('R24. Carbon price convergence'!$L$18:$T$690,MATCH(CONCATENATE($D141," ",$E141," ",$B$7," ",$B$8," ",$B$9," ",$B$10),'R24. Carbon price convergence'!$A$18:$A$690,0),MATCH(Q$14,'R24. Carbon price convergence'!$L$17:$T$17,0)))</f>
        <v>0.34920618027291611</v>
      </c>
      <c r="R141" s="502">
        <f t="array" ref="R141">IF($B$8="Global",INDEX('R24. Carbon price convergence'!$L$18:$T$690,MATCH(CONCATENATE("Global "&amp;$E141&amp;" "&amp;$B$7&amp;" "&amp;"All "&amp;$B$9&amp;" "&amp;$B$10),'R24. Carbon price convergence'!$A$18:$A$690,0),MATCH(R$14,'R24. Carbon price convergence'!$L$17:$T$17,0)),INDEX('R24. Carbon price convergence'!$L$18:$T$690,MATCH(CONCATENATE($D141," ",$E141," ",$B$7," ",$B$8," ",$B$9," ",$B$10),'R24. Carbon price convergence'!$A$18:$A$690,0),MATCH(R$14,'R24. Carbon price convergence'!$L$17:$T$17,0)))</f>
        <v>0.34920618027291611</v>
      </c>
      <c r="S141" s="502">
        <f t="array" ref="S141">IF($B$8="Global",INDEX('R24. Carbon price convergence'!$L$18:$T$690,MATCH(CONCATENATE("Global "&amp;$E141&amp;" "&amp;$B$7&amp;" "&amp;"All "&amp;$B$9&amp;" "&amp;$B$10),'R24. Carbon price convergence'!$A$18:$A$690,0),MATCH(S$14,'R24. Carbon price convergence'!$L$17:$T$17,0)),INDEX('R24. Carbon price convergence'!$L$18:$T$690,MATCH(CONCATENATE($D141," ",$E141," ",$B$7," ",$B$8," ",$B$9," ",$B$10),'R24. Carbon price convergence'!$A$18:$A$690,0),MATCH(S$14,'R24. Carbon price convergence'!$L$17:$T$17,0)))</f>
        <v>0.34920618027291611</v>
      </c>
      <c r="T141" s="503">
        <f t="array" ref="T141">IF($B$8="Global",INDEX('R24. Carbon price convergence'!$L$18:$T$690,MATCH(CONCATENATE("Global "&amp;$E141&amp;" "&amp;$B$7&amp;" "&amp;"All "&amp;$B$9&amp;" "&amp;$B$10),'R24. Carbon price convergence'!$A$18:$A$690,0),MATCH(T$14,'R24. Carbon price convergence'!$L$17:$T$17,0)),INDEX('R24. Carbon price convergence'!$L$18:$T$690,MATCH(CONCATENATE($D141," ",$E141," ",$B$7," ",$B$8," ",$B$9," ",$B$10),'R24. Carbon price convergence'!$A$18:$A$690,0),MATCH(T$14,'R24. Carbon price convergence'!$L$17:$T$17,0)))</f>
        <v>0.34920618027291611</v>
      </c>
      <c r="U141" s="507">
        <f t="shared" si="25"/>
        <v>0</v>
      </c>
      <c r="V141" s="84">
        <f t="shared" si="26"/>
        <v>14.432998250348319</v>
      </c>
      <c r="W141" s="84">
        <f t="shared" si="27"/>
        <v>72.834136734866931</v>
      </c>
      <c r="X141" s="84">
        <f t="shared" si="28"/>
        <v>118.63576011995561</v>
      </c>
      <c r="Y141" s="508">
        <f t="shared" si="29"/>
        <v>193.24177867634916</v>
      </c>
    </row>
    <row r="142" spans="1:25" x14ac:dyDescent="0.3">
      <c r="A142" s="486" t="s">
        <v>78</v>
      </c>
      <c r="B142" s="39" t="s">
        <v>65</v>
      </c>
      <c r="C142" s="39" t="s">
        <v>79</v>
      </c>
      <c r="D142" s="39" t="s">
        <v>99</v>
      </c>
      <c r="E142" s="487" t="s">
        <v>84</v>
      </c>
      <c r="F142" s="507">
        <f>INDEX('W2. TIAM CO2 price'!$C$21:$N$27,MATCH($B142,'W2. TIAM CO2 price'!$A$21:$A$27,0),MATCH(F$14,'W2. TIAM CO2 price'!$C$20:$N$20,0))</f>
        <v>0</v>
      </c>
      <c r="G142" s="84">
        <f>INDEX('W2. TIAM CO2 price'!$C$21:$N$27,MATCH($B142,'W2. TIAM CO2 price'!$A$21:$A$27,0),MATCH(G$14,'W2. TIAM CO2 price'!$C$20:$N$20,0))</f>
        <v>0</v>
      </c>
      <c r="H142" s="84">
        <f>INDEX('W2. TIAM CO2 price'!$C$21:$N$27,MATCH($B142,'W2. TIAM CO2 price'!$A$21:$A$27,0),MATCH(H$14,'W2. TIAM CO2 price'!$C$20:$N$20,0))</f>
        <v>41.330878620385405</v>
      </c>
      <c r="I142" s="84">
        <f>INDEX('W2. TIAM CO2 price'!$C$21:$N$27,MATCH($B142,'W2. TIAM CO2 price'!$A$21:$A$27,0),MATCH(I$14,'W2. TIAM CO2 price'!$C$20:$N$20,0))</f>
        <v>208.57058336695147</v>
      </c>
      <c r="J142" s="84">
        <f>INDEX('W2. TIAM CO2 price'!$C$21:$N$27,MATCH($B142,'W2. TIAM CO2 price'!$A$21:$A$27,0),MATCH(J$14,'W2. TIAM CO2 price'!$C$20:$N$20,0))</f>
        <v>339.72984105618593</v>
      </c>
      <c r="K142" s="84">
        <f>INDEX('W2. TIAM CO2 price'!$C$21:$N$27,MATCH($B142,'W2. TIAM CO2 price'!$A$21:$A$27,0),MATCH(K$14,'W2. TIAM CO2 price'!$C$20:$N$20,0))</f>
        <v>553.37445209395878</v>
      </c>
      <c r="L142" s="84">
        <f>INDEX('W2. TIAM CO2 price'!$C$21:$N$27,MATCH($B142,'W2. TIAM CO2 price'!$A$21:$A$27,0),MATCH(L$14,'W2. TIAM CO2 price'!$C$20:$N$20,0))</f>
        <v>901.37901046138643</v>
      </c>
      <c r="M142" s="84">
        <f>INDEX('W2. TIAM CO2 price'!$C$21:$N$27,MATCH($B142,'W2. TIAM CO2 price'!$A$21:$A$27,0),MATCH(M$14,'W2. TIAM CO2 price'!$C$20:$N$20,0))</f>
        <v>1468.2417656900755</v>
      </c>
      <c r="N142" s="84">
        <f>INDEX('W2. TIAM CO2 price'!$C$21:$N$27,MATCH($B142,'W2. TIAM CO2 price'!$A$21:$A$27,0),MATCH(N$14,'W2. TIAM CO2 price'!$C$20:$N$20,0))</f>
        <v>2391.601461802325</v>
      </c>
      <c r="O142" s="84">
        <f>INDEX('W2. TIAM CO2 price'!$C$21:$N$27,MATCH($B142,'W2. TIAM CO2 price'!$A$21:$A$27,0),MATCH(O$14,'W2. TIAM CO2 price'!$C$20:$N$20,0))</f>
        <v>3895.6571093824737</v>
      </c>
      <c r="P142" s="508">
        <f>INDEX('W2. TIAM CO2 price'!$C$21:$N$27,MATCH($B142,'W2. TIAM CO2 price'!$A$21:$A$27,0),MATCH(P$14,'W2. TIAM CO2 price'!$C$20:$N$20,0))</f>
        <v>6345.605272100016</v>
      </c>
      <c r="Q142" s="501">
        <f t="array" ref="Q142">IF($B$8="Global",INDEX('R24. Carbon price convergence'!$L$18:$T$690,MATCH(CONCATENATE("Global "&amp;$E142&amp;" "&amp;$B$7&amp;" "&amp;"All "&amp;$B$9&amp;" "&amp;$B$10),'R24. Carbon price convergence'!$A$18:$A$690,0),MATCH(Q$14,'R24. Carbon price convergence'!$L$17:$T$17,0)),INDEX('R24. Carbon price convergence'!$L$18:$T$690,MATCH(CONCATENATE($D142," ",$E142," ",$B$7," ",$B$8," ",$B$9," ",$B$10),'R24. Carbon price convergence'!$A$18:$A$690,0),MATCH(Q$14,'R24. Carbon price convergence'!$L$17:$T$17,0)))</f>
        <v>0.34920618027291611</v>
      </c>
      <c r="R142" s="502">
        <f t="array" ref="R142">IF($B$8="Global",INDEX('R24. Carbon price convergence'!$L$18:$T$690,MATCH(CONCATENATE("Global "&amp;$E142&amp;" "&amp;$B$7&amp;" "&amp;"All "&amp;$B$9&amp;" "&amp;$B$10),'R24. Carbon price convergence'!$A$18:$A$690,0),MATCH(R$14,'R24. Carbon price convergence'!$L$17:$T$17,0)),INDEX('R24. Carbon price convergence'!$L$18:$T$690,MATCH(CONCATENATE($D142," ",$E142," ",$B$7," ",$B$8," ",$B$9," ",$B$10),'R24. Carbon price convergence'!$A$18:$A$690,0),MATCH(R$14,'R24. Carbon price convergence'!$L$17:$T$17,0)))</f>
        <v>0.34920618027291611</v>
      </c>
      <c r="S142" s="502">
        <f t="array" ref="S142">IF($B$8="Global",INDEX('R24. Carbon price convergence'!$L$18:$T$690,MATCH(CONCATENATE("Global "&amp;$E142&amp;" "&amp;$B$7&amp;" "&amp;"All "&amp;$B$9&amp;" "&amp;$B$10),'R24. Carbon price convergence'!$A$18:$A$690,0),MATCH(S$14,'R24. Carbon price convergence'!$L$17:$T$17,0)),INDEX('R24. Carbon price convergence'!$L$18:$T$690,MATCH(CONCATENATE($D142," ",$E142," ",$B$7," ",$B$8," ",$B$9," ",$B$10),'R24. Carbon price convergence'!$A$18:$A$690,0),MATCH(S$14,'R24. Carbon price convergence'!$L$17:$T$17,0)))</f>
        <v>0.34920618027291611</v>
      </c>
      <c r="T142" s="503">
        <f t="array" ref="T142">IF($B$8="Global",INDEX('R24. Carbon price convergence'!$L$18:$T$690,MATCH(CONCATENATE("Global "&amp;$E142&amp;" "&amp;$B$7&amp;" "&amp;"All "&amp;$B$9&amp;" "&amp;$B$10),'R24. Carbon price convergence'!$A$18:$A$690,0),MATCH(T$14,'R24. Carbon price convergence'!$L$17:$T$17,0)),INDEX('R24. Carbon price convergence'!$L$18:$T$690,MATCH(CONCATENATE($D142," ",$E142," ",$B$7," ",$B$8," ",$B$9," ",$B$10),'R24. Carbon price convergence'!$A$18:$A$690,0),MATCH(T$14,'R24. Carbon price convergence'!$L$17:$T$17,0)))</f>
        <v>0.34920618027291611</v>
      </c>
      <c r="U142" s="507">
        <f t="shared" si="25"/>
        <v>0</v>
      </c>
      <c r="V142" s="84">
        <f t="shared" si="26"/>
        <v>14.432998250348319</v>
      </c>
      <c r="W142" s="84">
        <f t="shared" si="27"/>
        <v>72.834136734866931</v>
      </c>
      <c r="X142" s="84">
        <f t="shared" si="28"/>
        <v>118.63576011995561</v>
      </c>
      <c r="Y142" s="508">
        <f t="shared" si="29"/>
        <v>193.24177867634916</v>
      </c>
    </row>
    <row r="143" spans="1:25" x14ac:dyDescent="0.3">
      <c r="A143" s="486" t="s">
        <v>78</v>
      </c>
      <c r="B143" s="39" t="s">
        <v>65</v>
      </c>
      <c r="C143" s="39" t="s">
        <v>79</v>
      </c>
      <c r="D143" s="39" t="s">
        <v>99</v>
      </c>
      <c r="E143" s="487" t="s">
        <v>87</v>
      </c>
      <c r="F143" s="507">
        <f>INDEX('W2. TIAM CO2 price'!$C$21:$N$27,MATCH($B143,'W2. TIAM CO2 price'!$A$21:$A$27,0),MATCH(F$14,'W2. TIAM CO2 price'!$C$20:$N$20,0))</f>
        <v>0</v>
      </c>
      <c r="G143" s="84">
        <f>INDEX('W2. TIAM CO2 price'!$C$21:$N$27,MATCH($B143,'W2. TIAM CO2 price'!$A$21:$A$27,0),MATCH(G$14,'W2. TIAM CO2 price'!$C$20:$N$20,0))</f>
        <v>0</v>
      </c>
      <c r="H143" s="84">
        <f>INDEX('W2. TIAM CO2 price'!$C$21:$N$27,MATCH($B143,'W2. TIAM CO2 price'!$A$21:$A$27,0),MATCH(H$14,'W2. TIAM CO2 price'!$C$20:$N$20,0))</f>
        <v>41.330878620385405</v>
      </c>
      <c r="I143" s="84">
        <f>INDEX('W2. TIAM CO2 price'!$C$21:$N$27,MATCH($B143,'W2. TIAM CO2 price'!$A$21:$A$27,0),MATCH(I$14,'W2. TIAM CO2 price'!$C$20:$N$20,0))</f>
        <v>208.57058336695147</v>
      </c>
      <c r="J143" s="84">
        <f>INDEX('W2. TIAM CO2 price'!$C$21:$N$27,MATCH($B143,'W2. TIAM CO2 price'!$A$21:$A$27,0),MATCH(J$14,'W2. TIAM CO2 price'!$C$20:$N$20,0))</f>
        <v>339.72984105618593</v>
      </c>
      <c r="K143" s="84">
        <f>INDEX('W2. TIAM CO2 price'!$C$21:$N$27,MATCH($B143,'W2. TIAM CO2 price'!$A$21:$A$27,0),MATCH(K$14,'W2. TIAM CO2 price'!$C$20:$N$20,0))</f>
        <v>553.37445209395878</v>
      </c>
      <c r="L143" s="84">
        <f>INDEX('W2. TIAM CO2 price'!$C$21:$N$27,MATCH($B143,'W2. TIAM CO2 price'!$A$21:$A$27,0),MATCH(L$14,'W2. TIAM CO2 price'!$C$20:$N$20,0))</f>
        <v>901.37901046138643</v>
      </c>
      <c r="M143" s="84">
        <f>INDEX('W2. TIAM CO2 price'!$C$21:$N$27,MATCH($B143,'W2. TIAM CO2 price'!$A$21:$A$27,0),MATCH(M$14,'W2. TIAM CO2 price'!$C$20:$N$20,0))</f>
        <v>1468.2417656900755</v>
      </c>
      <c r="N143" s="84">
        <f>INDEX('W2. TIAM CO2 price'!$C$21:$N$27,MATCH($B143,'W2. TIAM CO2 price'!$A$21:$A$27,0),MATCH(N$14,'W2. TIAM CO2 price'!$C$20:$N$20,0))</f>
        <v>2391.601461802325</v>
      </c>
      <c r="O143" s="84">
        <f>INDEX('W2. TIAM CO2 price'!$C$21:$N$27,MATCH($B143,'W2. TIAM CO2 price'!$A$21:$A$27,0),MATCH(O$14,'W2. TIAM CO2 price'!$C$20:$N$20,0))</f>
        <v>3895.6571093824737</v>
      </c>
      <c r="P143" s="508">
        <f>INDEX('W2. TIAM CO2 price'!$C$21:$N$27,MATCH($B143,'W2. TIAM CO2 price'!$A$21:$A$27,0),MATCH(P$14,'W2. TIAM CO2 price'!$C$20:$N$20,0))</f>
        <v>6345.605272100016</v>
      </c>
      <c r="Q143" s="501">
        <f t="array" ref="Q143">IF($B$8="Global",INDEX('R24. Carbon price convergence'!$L$18:$T$690,MATCH(CONCATENATE("Global "&amp;$E143&amp;" "&amp;$B$7&amp;" "&amp;"All "&amp;$B$9&amp;" "&amp;$B$10),'R24. Carbon price convergence'!$A$18:$A$690,0),MATCH(Q$14,'R24. Carbon price convergence'!$L$17:$T$17,0)),INDEX('R24. Carbon price convergence'!$L$18:$T$690,MATCH(CONCATENATE($D143," ",$E143," ",$B$7," ",$B$8," ",$B$9," ",$B$10),'R24. Carbon price convergence'!$A$18:$A$690,0),MATCH(Q$14,'R24. Carbon price convergence'!$L$17:$T$17,0)))</f>
        <v>0.34920618027291611</v>
      </c>
      <c r="R143" s="502">
        <f t="array" ref="R143">IF($B$8="Global",INDEX('R24. Carbon price convergence'!$L$18:$T$690,MATCH(CONCATENATE("Global "&amp;$E143&amp;" "&amp;$B$7&amp;" "&amp;"All "&amp;$B$9&amp;" "&amp;$B$10),'R24. Carbon price convergence'!$A$18:$A$690,0),MATCH(R$14,'R24. Carbon price convergence'!$L$17:$T$17,0)),INDEX('R24. Carbon price convergence'!$L$18:$T$690,MATCH(CONCATENATE($D143," ",$E143," ",$B$7," ",$B$8," ",$B$9," ",$B$10),'R24. Carbon price convergence'!$A$18:$A$690,0),MATCH(R$14,'R24. Carbon price convergence'!$L$17:$T$17,0)))</f>
        <v>0.34920618027291611</v>
      </c>
      <c r="S143" s="502">
        <f t="array" ref="S143">IF($B$8="Global",INDEX('R24. Carbon price convergence'!$L$18:$T$690,MATCH(CONCATENATE("Global "&amp;$E143&amp;" "&amp;$B$7&amp;" "&amp;"All "&amp;$B$9&amp;" "&amp;$B$10),'R24. Carbon price convergence'!$A$18:$A$690,0),MATCH(S$14,'R24. Carbon price convergence'!$L$17:$T$17,0)),INDEX('R24. Carbon price convergence'!$L$18:$T$690,MATCH(CONCATENATE($D143," ",$E143," ",$B$7," ",$B$8," ",$B$9," ",$B$10),'R24. Carbon price convergence'!$A$18:$A$690,0),MATCH(S$14,'R24. Carbon price convergence'!$L$17:$T$17,0)))</f>
        <v>0.34920618027291611</v>
      </c>
      <c r="T143" s="503">
        <f t="array" ref="T143">IF($B$8="Global",INDEX('R24. Carbon price convergence'!$L$18:$T$690,MATCH(CONCATENATE("Global "&amp;$E143&amp;" "&amp;$B$7&amp;" "&amp;"All "&amp;$B$9&amp;" "&amp;$B$10),'R24. Carbon price convergence'!$A$18:$A$690,0),MATCH(T$14,'R24. Carbon price convergence'!$L$17:$T$17,0)),INDEX('R24. Carbon price convergence'!$L$18:$T$690,MATCH(CONCATENATE($D143," ",$E143," ",$B$7," ",$B$8," ",$B$9," ",$B$10),'R24. Carbon price convergence'!$A$18:$A$690,0),MATCH(T$14,'R24. Carbon price convergence'!$L$17:$T$17,0)))</f>
        <v>0.34920618027291611</v>
      </c>
      <c r="U143" s="507">
        <f t="shared" si="25"/>
        <v>0</v>
      </c>
      <c r="V143" s="84">
        <f t="shared" si="26"/>
        <v>14.432998250348319</v>
      </c>
      <c r="W143" s="84">
        <f t="shared" si="27"/>
        <v>72.834136734866931</v>
      </c>
      <c r="X143" s="84">
        <f t="shared" si="28"/>
        <v>118.63576011995561</v>
      </c>
      <c r="Y143" s="508">
        <f t="shared" si="29"/>
        <v>193.24177867634916</v>
      </c>
    </row>
    <row r="144" spans="1:25" x14ac:dyDescent="0.3">
      <c r="A144" s="486" t="s">
        <v>78</v>
      </c>
      <c r="B144" s="39" t="s">
        <v>65</v>
      </c>
      <c r="C144" s="39" t="s">
        <v>79</v>
      </c>
      <c r="D144" s="39" t="s">
        <v>99</v>
      </c>
      <c r="E144" s="487" t="s">
        <v>90</v>
      </c>
      <c r="F144" s="507">
        <f>INDEX('W2. TIAM CO2 price'!$C$21:$N$27,MATCH($B144,'W2. TIAM CO2 price'!$A$21:$A$27,0),MATCH(F$14,'W2. TIAM CO2 price'!$C$20:$N$20,0))</f>
        <v>0</v>
      </c>
      <c r="G144" s="84">
        <f>INDEX('W2. TIAM CO2 price'!$C$21:$N$27,MATCH($B144,'W2. TIAM CO2 price'!$A$21:$A$27,0),MATCH(G$14,'W2. TIAM CO2 price'!$C$20:$N$20,0))</f>
        <v>0</v>
      </c>
      <c r="H144" s="84">
        <f>INDEX('W2. TIAM CO2 price'!$C$21:$N$27,MATCH($B144,'W2. TIAM CO2 price'!$A$21:$A$27,0),MATCH(H$14,'W2. TIAM CO2 price'!$C$20:$N$20,0))</f>
        <v>41.330878620385405</v>
      </c>
      <c r="I144" s="84">
        <f>INDEX('W2. TIAM CO2 price'!$C$21:$N$27,MATCH($B144,'W2. TIAM CO2 price'!$A$21:$A$27,0),MATCH(I$14,'W2. TIAM CO2 price'!$C$20:$N$20,0))</f>
        <v>208.57058336695147</v>
      </c>
      <c r="J144" s="84">
        <f>INDEX('W2. TIAM CO2 price'!$C$21:$N$27,MATCH($B144,'W2. TIAM CO2 price'!$A$21:$A$27,0),MATCH(J$14,'W2. TIAM CO2 price'!$C$20:$N$20,0))</f>
        <v>339.72984105618593</v>
      </c>
      <c r="K144" s="84">
        <f>INDEX('W2. TIAM CO2 price'!$C$21:$N$27,MATCH($B144,'W2. TIAM CO2 price'!$A$21:$A$27,0),MATCH(K$14,'W2. TIAM CO2 price'!$C$20:$N$20,0))</f>
        <v>553.37445209395878</v>
      </c>
      <c r="L144" s="84">
        <f>INDEX('W2. TIAM CO2 price'!$C$21:$N$27,MATCH($B144,'W2. TIAM CO2 price'!$A$21:$A$27,0),MATCH(L$14,'W2. TIAM CO2 price'!$C$20:$N$20,0))</f>
        <v>901.37901046138643</v>
      </c>
      <c r="M144" s="84">
        <f>INDEX('W2. TIAM CO2 price'!$C$21:$N$27,MATCH($B144,'W2. TIAM CO2 price'!$A$21:$A$27,0),MATCH(M$14,'W2. TIAM CO2 price'!$C$20:$N$20,0))</f>
        <v>1468.2417656900755</v>
      </c>
      <c r="N144" s="84">
        <f>INDEX('W2. TIAM CO2 price'!$C$21:$N$27,MATCH($B144,'W2. TIAM CO2 price'!$A$21:$A$27,0),MATCH(N$14,'W2. TIAM CO2 price'!$C$20:$N$20,0))</f>
        <v>2391.601461802325</v>
      </c>
      <c r="O144" s="84">
        <f>INDEX('W2. TIAM CO2 price'!$C$21:$N$27,MATCH($B144,'W2. TIAM CO2 price'!$A$21:$A$27,0),MATCH(O$14,'W2. TIAM CO2 price'!$C$20:$N$20,0))</f>
        <v>3895.6571093824737</v>
      </c>
      <c r="P144" s="508">
        <f>INDEX('W2. TIAM CO2 price'!$C$21:$N$27,MATCH($B144,'W2. TIAM CO2 price'!$A$21:$A$27,0),MATCH(P$14,'W2. TIAM CO2 price'!$C$20:$N$20,0))</f>
        <v>6345.605272100016</v>
      </c>
      <c r="Q144" s="501">
        <f t="array" ref="Q144">IF($B$8="Global",INDEX('R24. Carbon price convergence'!$L$18:$T$690,MATCH(CONCATENATE("Global "&amp;$E144&amp;" "&amp;$B$7&amp;" "&amp;"All "&amp;$B$9&amp;" "&amp;$B$10),'R24. Carbon price convergence'!$A$18:$A$690,0),MATCH(Q$14,'R24. Carbon price convergence'!$L$17:$T$17,0)),INDEX('R24. Carbon price convergence'!$L$18:$T$690,MATCH(CONCATENATE($D144," ",$E144," ",$B$7," ",$B$8," ",$B$9," ",$B$10),'R24. Carbon price convergence'!$A$18:$A$690,0),MATCH(Q$14,'R24. Carbon price convergence'!$L$17:$T$17,0)))</f>
        <v>0.34920618027291611</v>
      </c>
      <c r="R144" s="502">
        <f t="array" ref="R144">IF($B$8="Global",INDEX('R24. Carbon price convergence'!$L$18:$T$690,MATCH(CONCATENATE("Global "&amp;$E144&amp;" "&amp;$B$7&amp;" "&amp;"All "&amp;$B$9&amp;" "&amp;$B$10),'R24. Carbon price convergence'!$A$18:$A$690,0),MATCH(R$14,'R24. Carbon price convergence'!$L$17:$T$17,0)),INDEX('R24. Carbon price convergence'!$L$18:$T$690,MATCH(CONCATENATE($D144," ",$E144," ",$B$7," ",$B$8," ",$B$9," ",$B$10),'R24. Carbon price convergence'!$A$18:$A$690,0),MATCH(R$14,'R24. Carbon price convergence'!$L$17:$T$17,0)))</f>
        <v>0.34920618027291611</v>
      </c>
      <c r="S144" s="502">
        <f t="array" ref="S144">IF($B$8="Global",INDEX('R24. Carbon price convergence'!$L$18:$T$690,MATCH(CONCATENATE("Global "&amp;$E144&amp;" "&amp;$B$7&amp;" "&amp;"All "&amp;$B$9&amp;" "&amp;$B$10),'R24. Carbon price convergence'!$A$18:$A$690,0),MATCH(S$14,'R24. Carbon price convergence'!$L$17:$T$17,0)),INDEX('R24. Carbon price convergence'!$L$18:$T$690,MATCH(CONCATENATE($D144," ",$E144," ",$B$7," ",$B$8," ",$B$9," ",$B$10),'R24. Carbon price convergence'!$A$18:$A$690,0),MATCH(S$14,'R24. Carbon price convergence'!$L$17:$T$17,0)))</f>
        <v>0.34920618027291611</v>
      </c>
      <c r="T144" s="503">
        <f t="array" ref="T144">IF($B$8="Global",INDEX('R24. Carbon price convergence'!$L$18:$T$690,MATCH(CONCATENATE("Global "&amp;$E144&amp;" "&amp;$B$7&amp;" "&amp;"All "&amp;$B$9&amp;" "&amp;$B$10),'R24. Carbon price convergence'!$A$18:$A$690,0),MATCH(T$14,'R24. Carbon price convergence'!$L$17:$T$17,0)),INDEX('R24. Carbon price convergence'!$L$18:$T$690,MATCH(CONCATENATE($D144," ",$E144," ",$B$7," ",$B$8," ",$B$9," ",$B$10),'R24. Carbon price convergence'!$A$18:$A$690,0),MATCH(T$14,'R24. Carbon price convergence'!$L$17:$T$17,0)))</f>
        <v>0.34920618027291611</v>
      </c>
      <c r="U144" s="507">
        <f t="shared" si="25"/>
        <v>0</v>
      </c>
      <c r="V144" s="84">
        <f t="shared" si="26"/>
        <v>14.432998250348319</v>
      </c>
      <c r="W144" s="84">
        <f t="shared" si="27"/>
        <v>72.834136734866931</v>
      </c>
      <c r="X144" s="84">
        <f t="shared" si="28"/>
        <v>118.63576011995561</v>
      </c>
      <c r="Y144" s="508">
        <f t="shared" si="29"/>
        <v>193.24177867634916</v>
      </c>
    </row>
    <row r="145" spans="1:25" x14ac:dyDescent="0.3">
      <c r="A145" s="486" t="s">
        <v>78</v>
      </c>
      <c r="B145" s="39" t="s">
        <v>65</v>
      </c>
      <c r="C145" s="39" t="s">
        <v>79</v>
      </c>
      <c r="D145" s="39" t="s">
        <v>99</v>
      </c>
      <c r="E145" s="487" t="s">
        <v>93</v>
      </c>
      <c r="F145" s="507">
        <f>INDEX('W2. TIAM CO2 price'!$C$21:$N$27,MATCH($B145,'W2. TIAM CO2 price'!$A$21:$A$27,0),MATCH(F$14,'W2. TIAM CO2 price'!$C$20:$N$20,0))</f>
        <v>0</v>
      </c>
      <c r="G145" s="84">
        <f>INDEX('W2. TIAM CO2 price'!$C$21:$N$27,MATCH($B145,'W2. TIAM CO2 price'!$A$21:$A$27,0),MATCH(G$14,'W2. TIAM CO2 price'!$C$20:$N$20,0))</f>
        <v>0</v>
      </c>
      <c r="H145" s="84">
        <f>INDEX('W2. TIAM CO2 price'!$C$21:$N$27,MATCH($B145,'W2. TIAM CO2 price'!$A$21:$A$27,0),MATCH(H$14,'W2. TIAM CO2 price'!$C$20:$N$20,0))</f>
        <v>41.330878620385405</v>
      </c>
      <c r="I145" s="84">
        <f>INDEX('W2. TIAM CO2 price'!$C$21:$N$27,MATCH($B145,'W2. TIAM CO2 price'!$A$21:$A$27,0),MATCH(I$14,'W2. TIAM CO2 price'!$C$20:$N$20,0))</f>
        <v>208.57058336695147</v>
      </c>
      <c r="J145" s="84">
        <f>INDEX('W2. TIAM CO2 price'!$C$21:$N$27,MATCH($B145,'W2. TIAM CO2 price'!$A$21:$A$27,0),MATCH(J$14,'W2. TIAM CO2 price'!$C$20:$N$20,0))</f>
        <v>339.72984105618593</v>
      </c>
      <c r="K145" s="84">
        <f>INDEX('W2. TIAM CO2 price'!$C$21:$N$27,MATCH($B145,'W2. TIAM CO2 price'!$A$21:$A$27,0),MATCH(K$14,'W2. TIAM CO2 price'!$C$20:$N$20,0))</f>
        <v>553.37445209395878</v>
      </c>
      <c r="L145" s="84">
        <f>INDEX('W2. TIAM CO2 price'!$C$21:$N$27,MATCH($B145,'W2. TIAM CO2 price'!$A$21:$A$27,0),MATCH(L$14,'W2. TIAM CO2 price'!$C$20:$N$20,0))</f>
        <v>901.37901046138643</v>
      </c>
      <c r="M145" s="84">
        <f>INDEX('W2. TIAM CO2 price'!$C$21:$N$27,MATCH($B145,'W2. TIAM CO2 price'!$A$21:$A$27,0),MATCH(M$14,'W2. TIAM CO2 price'!$C$20:$N$20,0))</f>
        <v>1468.2417656900755</v>
      </c>
      <c r="N145" s="84">
        <f>INDEX('W2. TIAM CO2 price'!$C$21:$N$27,MATCH($B145,'W2. TIAM CO2 price'!$A$21:$A$27,0),MATCH(N$14,'W2. TIAM CO2 price'!$C$20:$N$20,0))</f>
        <v>2391.601461802325</v>
      </c>
      <c r="O145" s="84">
        <f>INDEX('W2. TIAM CO2 price'!$C$21:$N$27,MATCH($B145,'W2. TIAM CO2 price'!$A$21:$A$27,0),MATCH(O$14,'W2. TIAM CO2 price'!$C$20:$N$20,0))</f>
        <v>3895.6571093824737</v>
      </c>
      <c r="P145" s="508">
        <f>INDEX('W2. TIAM CO2 price'!$C$21:$N$27,MATCH($B145,'W2. TIAM CO2 price'!$A$21:$A$27,0),MATCH(P$14,'W2. TIAM CO2 price'!$C$20:$N$20,0))</f>
        <v>6345.605272100016</v>
      </c>
      <c r="Q145" s="501">
        <f t="array" ref="Q145">IF($B$8="Global",INDEX('R24. Carbon price convergence'!$L$18:$T$690,MATCH(CONCATENATE("Global "&amp;$E145&amp;" "&amp;$B$7&amp;" "&amp;"All "&amp;$B$9&amp;" "&amp;$B$10),'R24. Carbon price convergence'!$A$18:$A$690,0),MATCH(Q$14,'R24. Carbon price convergence'!$L$17:$T$17,0)),INDEX('R24. Carbon price convergence'!$L$18:$T$690,MATCH(CONCATENATE($D145," ",$E145," ",$B$7," ",$B$8," ",$B$9," ",$B$10),'R24. Carbon price convergence'!$A$18:$A$690,0),MATCH(Q$14,'R24. Carbon price convergence'!$L$17:$T$17,0)))</f>
        <v>0.34920618027291611</v>
      </c>
      <c r="R145" s="502">
        <f t="array" ref="R145">IF($B$8="Global",INDEX('R24. Carbon price convergence'!$L$18:$T$690,MATCH(CONCATENATE("Global "&amp;$E145&amp;" "&amp;$B$7&amp;" "&amp;"All "&amp;$B$9&amp;" "&amp;$B$10),'R24. Carbon price convergence'!$A$18:$A$690,0),MATCH(R$14,'R24. Carbon price convergence'!$L$17:$T$17,0)),INDEX('R24. Carbon price convergence'!$L$18:$T$690,MATCH(CONCATENATE($D145," ",$E145," ",$B$7," ",$B$8," ",$B$9," ",$B$10),'R24. Carbon price convergence'!$A$18:$A$690,0),MATCH(R$14,'R24. Carbon price convergence'!$L$17:$T$17,0)))</f>
        <v>0.34920618027291611</v>
      </c>
      <c r="S145" s="502">
        <f t="array" ref="S145">IF($B$8="Global",INDEX('R24. Carbon price convergence'!$L$18:$T$690,MATCH(CONCATENATE("Global "&amp;$E145&amp;" "&amp;$B$7&amp;" "&amp;"All "&amp;$B$9&amp;" "&amp;$B$10),'R24. Carbon price convergence'!$A$18:$A$690,0),MATCH(S$14,'R24. Carbon price convergence'!$L$17:$T$17,0)),INDEX('R24. Carbon price convergence'!$L$18:$T$690,MATCH(CONCATENATE($D145," ",$E145," ",$B$7," ",$B$8," ",$B$9," ",$B$10),'R24. Carbon price convergence'!$A$18:$A$690,0),MATCH(S$14,'R24. Carbon price convergence'!$L$17:$T$17,0)))</f>
        <v>0.34920618027291611</v>
      </c>
      <c r="T145" s="503">
        <f t="array" ref="T145">IF($B$8="Global",INDEX('R24. Carbon price convergence'!$L$18:$T$690,MATCH(CONCATENATE("Global "&amp;$E145&amp;" "&amp;$B$7&amp;" "&amp;"All "&amp;$B$9&amp;" "&amp;$B$10),'R24. Carbon price convergence'!$A$18:$A$690,0),MATCH(T$14,'R24. Carbon price convergence'!$L$17:$T$17,0)),INDEX('R24. Carbon price convergence'!$L$18:$T$690,MATCH(CONCATENATE($D145," ",$E145," ",$B$7," ",$B$8," ",$B$9," ",$B$10),'R24. Carbon price convergence'!$A$18:$A$690,0),MATCH(T$14,'R24. Carbon price convergence'!$L$17:$T$17,0)))</f>
        <v>0.34920618027291611</v>
      </c>
      <c r="U145" s="507">
        <f t="shared" si="25"/>
        <v>0</v>
      </c>
      <c r="V145" s="84">
        <f t="shared" si="26"/>
        <v>14.432998250348319</v>
      </c>
      <c r="W145" s="84">
        <f t="shared" si="27"/>
        <v>72.834136734866931</v>
      </c>
      <c r="X145" s="84">
        <f t="shared" si="28"/>
        <v>118.63576011995561</v>
      </c>
      <c r="Y145" s="508">
        <f t="shared" si="29"/>
        <v>193.24177867634916</v>
      </c>
    </row>
    <row r="146" spans="1:25" x14ac:dyDescent="0.3">
      <c r="A146" s="486" t="s">
        <v>78</v>
      </c>
      <c r="B146" s="39" t="s">
        <v>65</v>
      </c>
      <c r="C146" s="39" t="s">
        <v>79</v>
      </c>
      <c r="D146" s="39" t="s">
        <v>99</v>
      </c>
      <c r="E146" s="487" t="s">
        <v>95</v>
      </c>
      <c r="F146" s="507">
        <f>INDEX('W2. TIAM CO2 price'!$C$21:$N$27,MATCH($B146,'W2. TIAM CO2 price'!$A$21:$A$27,0),MATCH(F$14,'W2. TIAM CO2 price'!$C$20:$N$20,0))</f>
        <v>0</v>
      </c>
      <c r="G146" s="84">
        <f>INDEX('W2. TIAM CO2 price'!$C$21:$N$27,MATCH($B146,'W2. TIAM CO2 price'!$A$21:$A$27,0),MATCH(G$14,'W2. TIAM CO2 price'!$C$20:$N$20,0))</f>
        <v>0</v>
      </c>
      <c r="H146" s="84">
        <f>INDEX('W2. TIAM CO2 price'!$C$21:$N$27,MATCH($B146,'W2. TIAM CO2 price'!$A$21:$A$27,0),MATCH(H$14,'W2. TIAM CO2 price'!$C$20:$N$20,0))</f>
        <v>41.330878620385405</v>
      </c>
      <c r="I146" s="84">
        <f>INDEX('W2. TIAM CO2 price'!$C$21:$N$27,MATCH($B146,'W2. TIAM CO2 price'!$A$21:$A$27,0),MATCH(I$14,'W2. TIAM CO2 price'!$C$20:$N$20,0))</f>
        <v>208.57058336695147</v>
      </c>
      <c r="J146" s="84">
        <f>INDEX('W2. TIAM CO2 price'!$C$21:$N$27,MATCH($B146,'W2. TIAM CO2 price'!$A$21:$A$27,0),MATCH(J$14,'W2. TIAM CO2 price'!$C$20:$N$20,0))</f>
        <v>339.72984105618593</v>
      </c>
      <c r="K146" s="84">
        <f>INDEX('W2. TIAM CO2 price'!$C$21:$N$27,MATCH($B146,'W2. TIAM CO2 price'!$A$21:$A$27,0),MATCH(K$14,'W2. TIAM CO2 price'!$C$20:$N$20,0))</f>
        <v>553.37445209395878</v>
      </c>
      <c r="L146" s="84">
        <f>INDEX('W2. TIAM CO2 price'!$C$21:$N$27,MATCH($B146,'W2. TIAM CO2 price'!$A$21:$A$27,0),MATCH(L$14,'W2. TIAM CO2 price'!$C$20:$N$20,0))</f>
        <v>901.37901046138643</v>
      </c>
      <c r="M146" s="84">
        <f>INDEX('W2. TIAM CO2 price'!$C$21:$N$27,MATCH($B146,'W2. TIAM CO2 price'!$A$21:$A$27,0),MATCH(M$14,'W2. TIAM CO2 price'!$C$20:$N$20,0))</f>
        <v>1468.2417656900755</v>
      </c>
      <c r="N146" s="84">
        <f>INDEX('W2. TIAM CO2 price'!$C$21:$N$27,MATCH($B146,'W2. TIAM CO2 price'!$A$21:$A$27,0),MATCH(N$14,'W2. TIAM CO2 price'!$C$20:$N$20,0))</f>
        <v>2391.601461802325</v>
      </c>
      <c r="O146" s="84">
        <f>INDEX('W2. TIAM CO2 price'!$C$21:$N$27,MATCH($B146,'W2. TIAM CO2 price'!$A$21:$A$27,0),MATCH(O$14,'W2. TIAM CO2 price'!$C$20:$N$20,0))</f>
        <v>3895.6571093824737</v>
      </c>
      <c r="P146" s="508">
        <f>INDEX('W2. TIAM CO2 price'!$C$21:$N$27,MATCH($B146,'W2. TIAM CO2 price'!$A$21:$A$27,0),MATCH(P$14,'W2. TIAM CO2 price'!$C$20:$N$20,0))</f>
        <v>6345.605272100016</v>
      </c>
      <c r="Q146" s="501">
        <f t="array" ref="Q146">IF($B$8="Global",INDEX('R24. Carbon price convergence'!$L$18:$T$690,MATCH(CONCATENATE("Global "&amp;$E146&amp;" "&amp;$B$7&amp;" "&amp;"All "&amp;$B$9&amp;" "&amp;$B$10),'R24. Carbon price convergence'!$A$18:$A$690,0),MATCH(Q$14,'R24. Carbon price convergence'!$L$17:$T$17,0)),INDEX('R24. Carbon price convergence'!$L$18:$T$690,MATCH(CONCATENATE($D146," ",$E146," ",$B$7," ",$B$8," ",$B$9," ",$B$10),'R24. Carbon price convergence'!$A$18:$A$690,0),MATCH(Q$14,'R24. Carbon price convergence'!$L$17:$T$17,0)))</f>
        <v>3.9642143336660212</v>
      </c>
      <c r="R146" s="502">
        <f t="array" ref="R146">IF($B$8="Global",INDEX('R24. Carbon price convergence'!$L$18:$T$690,MATCH(CONCATENATE("Global "&amp;$E146&amp;" "&amp;$B$7&amp;" "&amp;"All "&amp;$B$9&amp;" "&amp;$B$10),'R24. Carbon price convergence'!$A$18:$A$690,0),MATCH(R$14,'R24. Carbon price convergence'!$L$17:$T$17,0)),INDEX('R24. Carbon price convergence'!$L$18:$T$690,MATCH(CONCATENATE($D146," ",$E146," ",$B$7," ",$B$8," ",$B$9," ",$B$10),'R24. Carbon price convergence'!$A$18:$A$690,0),MATCH(R$14,'R24. Carbon price convergence'!$L$17:$T$17,0)))</f>
        <v>3.9642143336660212</v>
      </c>
      <c r="S146" s="502">
        <f t="array" ref="S146">IF($B$8="Global",INDEX('R24. Carbon price convergence'!$L$18:$T$690,MATCH(CONCATENATE("Global "&amp;$E146&amp;" "&amp;$B$7&amp;" "&amp;"All "&amp;$B$9&amp;" "&amp;$B$10),'R24. Carbon price convergence'!$A$18:$A$690,0),MATCH(S$14,'R24. Carbon price convergence'!$L$17:$T$17,0)),INDEX('R24. Carbon price convergence'!$L$18:$T$690,MATCH(CONCATENATE($D146," ",$E146," ",$B$7," ",$B$8," ",$B$9," ",$B$10),'R24. Carbon price convergence'!$A$18:$A$690,0),MATCH(S$14,'R24. Carbon price convergence'!$L$17:$T$17,0)))</f>
        <v>3.9642143336660212</v>
      </c>
      <c r="T146" s="503">
        <f t="array" ref="T146">IF($B$8="Global",INDEX('R24. Carbon price convergence'!$L$18:$T$690,MATCH(CONCATENATE("Global "&amp;$E146&amp;" "&amp;$B$7&amp;" "&amp;"All "&amp;$B$9&amp;" "&amp;$B$10),'R24. Carbon price convergence'!$A$18:$A$690,0),MATCH(T$14,'R24. Carbon price convergence'!$L$17:$T$17,0)),INDEX('R24. Carbon price convergence'!$L$18:$T$690,MATCH(CONCATENATE($D146," ",$E146," ",$B$7," ",$B$8," ",$B$9," ",$B$10),'R24. Carbon price convergence'!$A$18:$A$690,0),MATCH(T$14,'R24. Carbon price convergence'!$L$17:$T$17,0)))</f>
        <v>3.9642143336660212</v>
      </c>
      <c r="U146" s="507">
        <f t="shared" si="25"/>
        <v>0</v>
      </c>
      <c r="V146" s="84">
        <f t="shared" si="26"/>
        <v>163.84446144994234</v>
      </c>
      <c r="W146" s="84">
        <f t="shared" si="27"/>
        <v>826.81849616435284</v>
      </c>
      <c r="X146" s="84">
        <f t="shared" si="28"/>
        <v>1346.7619054890115</v>
      </c>
      <c r="Y146" s="508">
        <f t="shared" si="29"/>
        <v>2193.6949348754524</v>
      </c>
    </row>
    <row r="147" spans="1:25" x14ac:dyDescent="0.3">
      <c r="A147" s="486" t="s">
        <v>78</v>
      </c>
      <c r="B147" s="39" t="s">
        <v>65</v>
      </c>
      <c r="C147" s="39" t="s">
        <v>79</v>
      </c>
      <c r="D147" s="39" t="s">
        <v>100</v>
      </c>
      <c r="E147" s="487" t="s">
        <v>81</v>
      </c>
      <c r="F147" s="507">
        <f>INDEX('W2. TIAM CO2 price'!$C$21:$N$27,MATCH($B147,'W2. TIAM CO2 price'!$A$21:$A$27,0),MATCH(F$14,'W2. TIAM CO2 price'!$C$20:$N$20,0))</f>
        <v>0</v>
      </c>
      <c r="G147" s="84">
        <f>INDEX('W2. TIAM CO2 price'!$C$21:$N$27,MATCH($B147,'W2. TIAM CO2 price'!$A$21:$A$27,0),MATCH(G$14,'W2. TIAM CO2 price'!$C$20:$N$20,0))</f>
        <v>0</v>
      </c>
      <c r="H147" s="84">
        <f>INDEX('W2. TIAM CO2 price'!$C$21:$N$27,MATCH($B147,'W2. TIAM CO2 price'!$A$21:$A$27,0),MATCH(H$14,'W2. TIAM CO2 price'!$C$20:$N$20,0))</f>
        <v>41.330878620385405</v>
      </c>
      <c r="I147" s="84">
        <f>INDEX('W2. TIAM CO2 price'!$C$21:$N$27,MATCH($B147,'W2. TIAM CO2 price'!$A$21:$A$27,0),MATCH(I$14,'W2. TIAM CO2 price'!$C$20:$N$20,0))</f>
        <v>208.57058336695147</v>
      </c>
      <c r="J147" s="84">
        <f>INDEX('W2. TIAM CO2 price'!$C$21:$N$27,MATCH($B147,'W2. TIAM CO2 price'!$A$21:$A$27,0),MATCH(J$14,'W2. TIAM CO2 price'!$C$20:$N$20,0))</f>
        <v>339.72984105618593</v>
      </c>
      <c r="K147" s="84">
        <f>INDEX('W2. TIAM CO2 price'!$C$21:$N$27,MATCH($B147,'W2. TIAM CO2 price'!$A$21:$A$27,0),MATCH(K$14,'W2. TIAM CO2 price'!$C$20:$N$20,0))</f>
        <v>553.37445209395878</v>
      </c>
      <c r="L147" s="84">
        <f>INDEX('W2. TIAM CO2 price'!$C$21:$N$27,MATCH($B147,'W2. TIAM CO2 price'!$A$21:$A$27,0),MATCH(L$14,'W2. TIAM CO2 price'!$C$20:$N$20,0))</f>
        <v>901.37901046138643</v>
      </c>
      <c r="M147" s="84">
        <f>INDEX('W2. TIAM CO2 price'!$C$21:$N$27,MATCH($B147,'W2. TIAM CO2 price'!$A$21:$A$27,0),MATCH(M$14,'W2. TIAM CO2 price'!$C$20:$N$20,0))</f>
        <v>1468.2417656900755</v>
      </c>
      <c r="N147" s="84">
        <f>INDEX('W2. TIAM CO2 price'!$C$21:$N$27,MATCH($B147,'W2. TIAM CO2 price'!$A$21:$A$27,0),MATCH(N$14,'W2. TIAM CO2 price'!$C$20:$N$20,0))</f>
        <v>2391.601461802325</v>
      </c>
      <c r="O147" s="84">
        <f>INDEX('W2. TIAM CO2 price'!$C$21:$N$27,MATCH($B147,'W2. TIAM CO2 price'!$A$21:$A$27,0),MATCH(O$14,'W2. TIAM CO2 price'!$C$20:$N$20,0))</f>
        <v>3895.6571093824737</v>
      </c>
      <c r="P147" s="508">
        <f>INDEX('W2. TIAM CO2 price'!$C$21:$N$27,MATCH($B147,'W2. TIAM CO2 price'!$A$21:$A$27,0),MATCH(P$14,'W2. TIAM CO2 price'!$C$20:$N$20,0))</f>
        <v>6345.605272100016</v>
      </c>
      <c r="Q147" s="501">
        <f t="array" ref="Q147">IF($B$8="Global",INDEX('R24. Carbon price convergence'!$L$18:$T$690,MATCH(CONCATENATE("Global "&amp;$E147&amp;" "&amp;$B$7&amp;" "&amp;"All "&amp;$B$9&amp;" "&amp;$B$10),'R24. Carbon price convergence'!$A$18:$A$690,0),MATCH(Q$14,'R24. Carbon price convergence'!$L$17:$T$17,0)),INDEX('R24. Carbon price convergence'!$L$18:$T$690,MATCH(CONCATENATE($D147," ",$E147," ",$B$7," ",$B$8," ",$B$9," ",$B$10),'R24. Carbon price convergence'!$A$18:$A$690,0),MATCH(Q$14,'R24. Carbon price convergence'!$L$17:$T$17,0)))</f>
        <v>0.34920618027291611</v>
      </c>
      <c r="R147" s="502">
        <f t="array" ref="R147">IF($B$8="Global",INDEX('R24. Carbon price convergence'!$L$18:$T$690,MATCH(CONCATENATE("Global "&amp;$E147&amp;" "&amp;$B$7&amp;" "&amp;"All "&amp;$B$9&amp;" "&amp;$B$10),'R24. Carbon price convergence'!$A$18:$A$690,0),MATCH(R$14,'R24. Carbon price convergence'!$L$17:$T$17,0)),INDEX('R24. Carbon price convergence'!$L$18:$T$690,MATCH(CONCATENATE($D147," ",$E147," ",$B$7," ",$B$8," ",$B$9," ",$B$10),'R24. Carbon price convergence'!$A$18:$A$690,0),MATCH(R$14,'R24. Carbon price convergence'!$L$17:$T$17,0)))</f>
        <v>0.34920618027291611</v>
      </c>
      <c r="S147" s="502">
        <f t="array" ref="S147">IF($B$8="Global",INDEX('R24. Carbon price convergence'!$L$18:$T$690,MATCH(CONCATENATE("Global "&amp;$E147&amp;" "&amp;$B$7&amp;" "&amp;"All "&amp;$B$9&amp;" "&amp;$B$10),'R24. Carbon price convergence'!$A$18:$A$690,0),MATCH(S$14,'R24. Carbon price convergence'!$L$17:$T$17,0)),INDEX('R24. Carbon price convergence'!$L$18:$T$690,MATCH(CONCATENATE($D147," ",$E147," ",$B$7," ",$B$8," ",$B$9," ",$B$10),'R24. Carbon price convergence'!$A$18:$A$690,0),MATCH(S$14,'R24. Carbon price convergence'!$L$17:$T$17,0)))</f>
        <v>0.34920618027291611</v>
      </c>
      <c r="T147" s="503">
        <f t="array" ref="T147">IF($B$8="Global",INDEX('R24. Carbon price convergence'!$L$18:$T$690,MATCH(CONCATENATE("Global "&amp;$E147&amp;" "&amp;$B$7&amp;" "&amp;"All "&amp;$B$9&amp;" "&amp;$B$10),'R24. Carbon price convergence'!$A$18:$A$690,0),MATCH(T$14,'R24. Carbon price convergence'!$L$17:$T$17,0)),INDEX('R24. Carbon price convergence'!$L$18:$T$690,MATCH(CONCATENATE($D147," ",$E147," ",$B$7," ",$B$8," ",$B$9," ",$B$10),'R24. Carbon price convergence'!$A$18:$A$690,0),MATCH(T$14,'R24. Carbon price convergence'!$L$17:$T$17,0)))</f>
        <v>0.34920618027291611</v>
      </c>
      <c r="U147" s="507">
        <f t="shared" si="25"/>
        <v>0</v>
      </c>
      <c r="V147" s="84">
        <f t="shared" si="26"/>
        <v>14.432998250348319</v>
      </c>
      <c r="W147" s="84">
        <f t="shared" si="27"/>
        <v>72.834136734866931</v>
      </c>
      <c r="X147" s="84">
        <f t="shared" si="28"/>
        <v>118.63576011995561</v>
      </c>
      <c r="Y147" s="508">
        <f t="shared" si="29"/>
        <v>193.24177867634916</v>
      </c>
    </row>
    <row r="148" spans="1:25" x14ac:dyDescent="0.3">
      <c r="A148" s="486" t="s">
        <v>78</v>
      </c>
      <c r="B148" s="39" t="s">
        <v>65</v>
      </c>
      <c r="C148" s="39" t="s">
        <v>79</v>
      </c>
      <c r="D148" s="39" t="s">
        <v>100</v>
      </c>
      <c r="E148" s="487" t="s">
        <v>84</v>
      </c>
      <c r="F148" s="507">
        <f>INDEX('W2. TIAM CO2 price'!$C$21:$N$27,MATCH($B148,'W2. TIAM CO2 price'!$A$21:$A$27,0),MATCH(F$14,'W2. TIAM CO2 price'!$C$20:$N$20,0))</f>
        <v>0</v>
      </c>
      <c r="G148" s="84">
        <f>INDEX('W2. TIAM CO2 price'!$C$21:$N$27,MATCH($B148,'W2. TIAM CO2 price'!$A$21:$A$27,0),MATCH(G$14,'W2. TIAM CO2 price'!$C$20:$N$20,0))</f>
        <v>0</v>
      </c>
      <c r="H148" s="84">
        <f>INDEX('W2. TIAM CO2 price'!$C$21:$N$27,MATCH($B148,'W2. TIAM CO2 price'!$A$21:$A$27,0),MATCH(H$14,'W2. TIAM CO2 price'!$C$20:$N$20,0))</f>
        <v>41.330878620385405</v>
      </c>
      <c r="I148" s="84">
        <f>INDEX('W2. TIAM CO2 price'!$C$21:$N$27,MATCH($B148,'W2. TIAM CO2 price'!$A$21:$A$27,0),MATCH(I$14,'W2. TIAM CO2 price'!$C$20:$N$20,0))</f>
        <v>208.57058336695147</v>
      </c>
      <c r="J148" s="84">
        <f>INDEX('W2. TIAM CO2 price'!$C$21:$N$27,MATCH($B148,'W2. TIAM CO2 price'!$A$21:$A$27,0),MATCH(J$14,'W2. TIAM CO2 price'!$C$20:$N$20,0))</f>
        <v>339.72984105618593</v>
      </c>
      <c r="K148" s="84">
        <f>INDEX('W2. TIAM CO2 price'!$C$21:$N$27,MATCH($B148,'W2. TIAM CO2 price'!$A$21:$A$27,0),MATCH(K$14,'W2. TIAM CO2 price'!$C$20:$N$20,0))</f>
        <v>553.37445209395878</v>
      </c>
      <c r="L148" s="84">
        <f>INDEX('W2. TIAM CO2 price'!$C$21:$N$27,MATCH($B148,'W2. TIAM CO2 price'!$A$21:$A$27,0),MATCH(L$14,'W2. TIAM CO2 price'!$C$20:$N$20,0))</f>
        <v>901.37901046138643</v>
      </c>
      <c r="M148" s="84">
        <f>INDEX('W2. TIAM CO2 price'!$C$21:$N$27,MATCH($B148,'W2. TIAM CO2 price'!$A$21:$A$27,0),MATCH(M$14,'W2. TIAM CO2 price'!$C$20:$N$20,0))</f>
        <v>1468.2417656900755</v>
      </c>
      <c r="N148" s="84">
        <f>INDEX('W2. TIAM CO2 price'!$C$21:$N$27,MATCH($B148,'W2. TIAM CO2 price'!$A$21:$A$27,0),MATCH(N$14,'W2. TIAM CO2 price'!$C$20:$N$20,0))</f>
        <v>2391.601461802325</v>
      </c>
      <c r="O148" s="84">
        <f>INDEX('W2. TIAM CO2 price'!$C$21:$N$27,MATCH($B148,'W2. TIAM CO2 price'!$A$21:$A$27,0),MATCH(O$14,'W2. TIAM CO2 price'!$C$20:$N$20,0))</f>
        <v>3895.6571093824737</v>
      </c>
      <c r="P148" s="508">
        <f>INDEX('W2. TIAM CO2 price'!$C$21:$N$27,MATCH($B148,'W2. TIAM CO2 price'!$A$21:$A$27,0),MATCH(P$14,'W2. TIAM CO2 price'!$C$20:$N$20,0))</f>
        <v>6345.605272100016</v>
      </c>
      <c r="Q148" s="501">
        <f t="array" ref="Q148">IF($B$8="Global",INDEX('R24. Carbon price convergence'!$L$18:$T$690,MATCH(CONCATENATE("Global "&amp;$E148&amp;" "&amp;$B$7&amp;" "&amp;"All "&amp;$B$9&amp;" "&amp;$B$10),'R24. Carbon price convergence'!$A$18:$A$690,0),MATCH(Q$14,'R24. Carbon price convergence'!$L$17:$T$17,0)),INDEX('R24. Carbon price convergence'!$L$18:$T$690,MATCH(CONCATENATE($D148," ",$E148," ",$B$7," ",$B$8," ",$B$9," ",$B$10),'R24. Carbon price convergence'!$A$18:$A$690,0),MATCH(Q$14,'R24. Carbon price convergence'!$L$17:$T$17,0)))</f>
        <v>0.34920618027291611</v>
      </c>
      <c r="R148" s="502">
        <f t="array" ref="R148">IF($B$8="Global",INDEX('R24. Carbon price convergence'!$L$18:$T$690,MATCH(CONCATENATE("Global "&amp;$E148&amp;" "&amp;$B$7&amp;" "&amp;"All "&amp;$B$9&amp;" "&amp;$B$10),'R24. Carbon price convergence'!$A$18:$A$690,0),MATCH(R$14,'R24. Carbon price convergence'!$L$17:$T$17,0)),INDEX('R24. Carbon price convergence'!$L$18:$T$690,MATCH(CONCATENATE($D148," ",$E148," ",$B$7," ",$B$8," ",$B$9," ",$B$10),'R24. Carbon price convergence'!$A$18:$A$690,0),MATCH(R$14,'R24. Carbon price convergence'!$L$17:$T$17,0)))</f>
        <v>0.34920618027291611</v>
      </c>
      <c r="S148" s="502">
        <f t="array" ref="S148">IF($B$8="Global",INDEX('R24. Carbon price convergence'!$L$18:$T$690,MATCH(CONCATENATE("Global "&amp;$E148&amp;" "&amp;$B$7&amp;" "&amp;"All "&amp;$B$9&amp;" "&amp;$B$10),'R24. Carbon price convergence'!$A$18:$A$690,0),MATCH(S$14,'R24. Carbon price convergence'!$L$17:$T$17,0)),INDEX('R24. Carbon price convergence'!$L$18:$T$690,MATCH(CONCATENATE($D148," ",$E148," ",$B$7," ",$B$8," ",$B$9," ",$B$10),'R24. Carbon price convergence'!$A$18:$A$690,0),MATCH(S$14,'R24. Carbon price convergence'!$L$17:$T$17,0)))</f>
        <v>0.34920618027291611</v>
      </c>
      <c r="T148" s="503">
        <f t="array" ref="T148">IF($B$8="Global",INDEX('R24. Carbon price convergence'!$L$18:$T$690,MATCH(CONCATENATE("Global "&amp;$E148&amp;" "&amp;$B$7&amp;" "&amp;"All "&amp;$B$9&amp;" "&amp;$B$10),'R24. Carbon price convergence'!$A$18:$A$690,0),MATCH(T$14,'R24. Carbon price convergence'!$L$17:$T$17,0)),INDEX('R24. Carbon price convergence'!$L$18:$T$690,MATCH(CONCATENATE($D148," ",$E148," ",$B$7," ",$B$8," ",$B$9," ",$B$10),'R24. Carbon price convergence'!$A$18:$A$690,0),MATCH(T$14,'R24. Carbon price convergence'!$L$17:$T$17,0)))</f>
        <v>0.34920618027291611</v>
      </c>
      <c r="U148" s="507">
        <f t="shared" si="25"/>
        <v>0</v>
      </c>
      <c r="V148" s="84">
        <f t="shared" si="26"/>
        <v>14.432998250348319</v>
      </c>
      <c r="W148" s="84">
        <f t="shared" si="27"/>
        <v>72.834136734866931</v>
      </c>
      <c r="X148" s="84">
        <f t="shared" si="28"/>
        <v>118.63576011995561</v>
      </c>
      <c r="Y148" s="508">
        <f t="shared" si="29"/>
        <v>193.24177867634916</v>
      </c>
    </row>
    <row r="149" spans="1:25" x14ac:dyDescent="0.3">
      <c r="A149" s="486" t="s">
        <v>78</v>
      </c>
      <c r="B149" s="39" t="s">
        <v>65</v>
      </c>
      <c r="C149" s="39" t="s">
        <v>79</v>
      </c>
      <c r="D149" s="39" t="s">
        <v>100</v>
      </c>
      <c r="E149" s="487" t="s">
        <v>87</v>
      </c>
      <c r="F149" s="507">
        <f>INDEX('W2. TIAM CO2 price'!$C$21:$N$27,MATCH($B149,'W2. TIAM CO2 price'!$A$21:$A$27,0),MATCH(F$14,'W2. TIAM CO2 price'!$C$20:$N$20,0))</f>
        <v>0</v>
      </c>
      <c r="G149" s="84">
        <f>INDEX('W2. TIAM CO2 price'!$C$21:$N$27,MATCH($B149,'W2. TIAM CO2 price'!$A$21:$A$27,0),MATCH(G$14,'W2. TIAM CO2 price'!$C$20:$N$20,0))</f>
        <v>0</v>
      </c>
      <c r="H149" s="84">
        <f>INDEX('W2. TIAM CO2 price'!$C$21:$N$27,MATCH($B149,'W2. TIAM CO2 price'!$A$21:$A$27,0),MATCH(H$14,'W2. TIAM CO2 price'!$C$20:$N$20,0))</f>
        <v>41.330878620385405</v>
      </c>
      <c r="I149" s="84">
        <f>INDEX('W2. TIAM CO2 price'!$C$21:$N$27,MATCH($B149,'W2. TIAM CO2 price'!$A$21:$A$27,0),MATCH(I$14,'W2. TIAM CO2 price'!$C$20:$N$20,0))</f>
        <v>208.57058336695147</v>
      </c>
      <c r="J149" s="84">
        <f>INDEX('W2. TIAM CO2 price'!$C$21:$N$27,MATCH($B149,'W2. TIAM CO2 price'!$A$21:$A$27,0),MATCH(J$14,'W2. TIAM CO2 price'!$C$20:$N$20,0))</f>
        <v>339.72984105618593</v>
      </c>
      <c r="K149" s="84">
        <f>INDEX('W2. TIAM CO2 price'!$C$21:$N$27,MATCH($B149,'W2. TIAM CO2 price'!$A$21:$A$27,0),MATCH(K$14,'W2. TIAM CO2 price'!$C$20:$N$20,0))</f>
        <v>553.37445209395878</v>
      </c>
      <c r="L149" s="84">
        <f>INDEX('W2. TIAM CO2 price'!$C$21:$N$27,MATCH($B149,'W2. TIAM CO2 price'!$A$21:$A$27,0),MATCH(L$14,'W2. TIAM CO2 price'!$C$20:$N$20,0))</f>
        <v>901.37901046138643</v>
      </c>
      <c r="M149" s="84">
        <f>INDEX('W2. TIAM CO2 price'!$C$21:$N$27,MATCH($B149,'W2. TIAM CO2 price'!$A$21:$A$27,0),MATCH(M$14,'W2. TIAM CO2 price'!$C$20:$N$20,0))</f>
        <v>1468.2417656900755</v>
      </c>
      <c r="N149" s="84">
        <f>INDEX('W2. TIAM CO2 price'!$C$21:$N$27,MATCH($B149,'W2. TIAM CO2 price'!$A$21:$A$27,0),MATCH(N$14,'W2. TIAM CO2 price'!$C$20:$N$20,0))</f>
        <v>2391.601461802325</v>
      </c>
      <c r="O149" s="84">
        <f>INDEX('W2. TIAM CO2 price'!$C$21:$N$27,MATCH($B149,'W2. TIAM CO2 price'!$A$21:$A$27,0),MATCH(O$14,'W2. TIAM CO2 price'!$C$20:$N$20,0))</f>
        <v>3895.6571093824737</v>
      </c>
      <c r="P149" s="508">
        <f>INDEX('W2. TIAM CO2 price'!$C$21:$N$27,MATCH($B149,'W2. TIAM CO2 price'!$A$21:$A$27,0),MATCH(P$14,'W2. TIAM CO2 price'!$C$20:$N$20,0))</f>
        <v>6345.605272100016</v>
      </c>
      <c r="Q149" s="501">
        <f t="array" ref="Q149">IF($B$8="Global",INDEX('R24. Carbon price convergence'!$L$18:$T$690,MATCH(CONCATENATE("Global "&amp;$E149&amp;" "&amp;$B$7&amp;" "&amp;"All "&amp;$B$9&amp;" "&amp;$B$10),'R24. Carbon price convergence'!$A$18:$A$690,0),MATCH(Q$14,'R24. Carbon price convergence'!$L$17:$T$17,0)),INDEX('R24. Carbon price convergence'!$L$18:$T$690,MATCH(CONCATENATE($D149," ",$E149," ",$B$7," ",$B$8," ",$B$9," ",$B$10),'R24. Carbon price convergence'!$A$18:$A$690,0),MATCH(Q$14,'R24. Carbon price convergence'!$L$17:$T$17,0)))</f>
        <v>0.34920618027291611</v>
      </c>
      <c r="R149" s="502">
        <f t="array" ref="R149">IF($B$8="Global",INDEX('R24. Carbon price convergence'!$L$18:$T$690,MATCH(CONCATENATE("Global "&amp;$E149&amp;" "&amp;$B$7&amp;" "&amp;"All "&amp;$B$9&amp;" "&amp;$B$10),'R24. Carbon price convergence'!$A$18:$A$690,0),MATCH(R$14,'R24. Carbon price convergence'!$L$17:$T$17,0)),INDEX('R24. Carbon price convergence'!$L$18:$T$690,MATCH(CONCATENATE($D149," ",$E149," ",$B$7," ",$B$8," ",$B$9," ",$B$10),'R24. Carbon price convergence'!$A$18:$A$690,0),MATCH(R$14,'R24. Carbon price convergence'!$L$17:$T$17,0)))</f>
        <v>0.34920618027291611</v>
      </c>
      <c r="S149" s="502">
        <f t="array" ref="S149">IF($B$8="Global",INDEX('R24. Carbon price convergence'!$L$18:$T$690,MATCH(CONCATENATE("Global "&amp;$E149&amp;" "&amp;$B$7&amp;" "&amp;"All "&amp;$B$9&amp;" "&amp;$B$10),'R24. Carbon price convergence'!$A$18:$A$690,0),MATCH(S$14,'R24. Carbon price convergence'!$L$17:$T$17,0)),INDEX('R24. Carbon price convergence'!$L$18:$T$690,MATCH(CONCATENATE($D149," ",$E149," ",$B$7," ",$B$8," ",$B$9," ",$B$10),'R24. Carbon price convergence'!$A$18:$A$690,0),MATCH(S$14,'R24. Carbon price convergence'!$L$17:$T$17,0)))</f>
        <v>0.34920618027291611</v>
      </c>
      <c r="T149" s="503">
        <f t="array" ref="T149">IF($B$8="Global",INDEX('R24. Carbon price convergence'!$L$18:$T$690,MATCH(CONCATENATE("Global "&amp;$E149&amp;" "&amp;$B$7&amp;" "&amp;"All "&amp;$B$9&amp;" "&amp;$B$10),'R24. Carbon price convergence'!$A$18:$A$690,0),MATCH(T$14,'R24. Carbon price convergence'!$L$17:$T$17,0)),INDEX('R24. Carbon price convergence'!$L$18:$T$690,MATCH(CONCATENATE($D149," ",$E149," ",$B$7," ",$B$8," ",$B$9," ",$B$10),'R24. Carbon price convergence'!$A$18:$A$690,0),MATCH(T$14,'R24. Carbon price convergence'!$L$17:$T$17,0)))</f>
        <v>0.34920618027291611</v>
      </c>
      <c r="U149" s="507">
        <f t="shared" si="25"/>
        <v>0</v>
      </c>
      <c r="V149" s="84">
        <f t="shared" si="26"/>
        <v>14.432998250348319</v>
      </c>
      <c r="W149" s="84">
        <f t="shared" si="27"/>
        <v>72.834136734866931</v>
      </c>
      <c r="X149" s="84">
        <f t="shared" si="28"/>
        <v>118.63576011995561</v>
      </c>
      <c r="Y149" s="508">
        <f t="shared" si="29"/>
        <v>193.24177867634916</v>
      </c>
    </row>
    <row r="150" spans="1:25" x14ac:dyDescent="0.3">
      <c r="A150" s="486" t="s">
        <v>78</v>
      </c>
      <c r="B150" s="39" t="s">
        <v>65</v>
      </c>
      <c r="C150" s="39" t="s">
        <v>79</v>
      </c>
      <c r="D150" s="39" t="s">
        <v>100</v>
      </c>
      <c r="E150" s="487" t="s">
        <v>90</v>
      </c>
      <c r="F150" s="507">
        <f>INDEX('W2. TIAM CO2 price'!$C$21:$N$27,MATCH($B150,'W2. TIAM CO2 price'!$A$21:$A$27,0),MATCH(F$14,'W2. TIAM CO2 price'!$C$20:$N$20,0))</f>
        <v>0</v>
      </c>
      <c r="G150" s="84">
        <f>INDEX('W2. TIAM CO2 price'!$C$21:$N$27,MATCH($B150,'W2. TIAM CO2 price'!$A$21:$A$27,0),MATCH(G$14,'W2. TIAM CO2 price'!$C$20:$N$20,0))</f>
        <v>0</v>
      </c>
      <c r="H150" s="84">
        <f>INDEX('W2. TIAM CO2 price'!$C$21:$N$27,MATCH($B150,'W2. TIAM CO2 price'!$A$21:$A$27,0),MATCH(H$14,'W2. TIAM CO2 price'!$C$20:$N$20,0))</f>
        <v>41.330878620385405</v>
      </c>
      <c r="I150" s="84">
        <f>INDEX('W2. TIAM CO2 price'!$C$21:$N$27,MATCH($B150,'W2. TIAM CO2 price'!$A$21:$A$27,0),MATCH(I$14,'W2. TIAM CO2 price'!$C$20:$N$20,0))</f>
        <v>208.57058336695147</v>
      </c>
      <c r="J150" s="84">
        <f>INDEX('W2. TIAM CO2 price'!$C$21:$N$27,MATCH($B150,'W2. TIAM CO2 price'!$A$21:$A$27,0),MATCH(J$14,'W2. TIAM CO2 price'!$C$20:$N$20,0))</f>
        <v>339.72984105618593</v>
      </c>
      <c r="K150" s="84">
        <f>INDEX('W2. TIAM CO2 price'!$C$21:$N$27,MATCH($B150,'W2. TIAM CO2 price'!$A$21:$A$27,0),MATCH(K$14,'W2. TIAM CO2 price'!$C$20:$N$20,0))</f>
        <v>553.37445209395878</v>
      </c>
      <c r="L150" s="84">
        <f>INDEX('W2. TIAM CO2 price'!$C$21:$N$27,MATCH($B150,'W2. TIAM CO2 price'!$A$21:$A$27,0),MATCH(L$14,'W2. TIAM CO2 price'!$C$20:$N$20,0))</f>
        <v>901.37901046138643</v>
      </c>
      <c r="M150" s="84">
        <f>INDEX('W2. TIAM CO2 price'!$C$21:$N$27,MATCH($B150,'W2. TIAM CO2 price'!$A$21:$A$27,0),MATCH(M$14,'W2. TIAM CO2 price'!$C$20:$N$20,0))</f>
        <v>1468.2417656900755</v>
      </c>
      <c r="N150" s="84">
        <f>INDEX('W2. TIAM CO2 price'!$C$21:$N$27,MATCH($B150,'W2. TIAM CO2 price'!$A$21:$A$27,0),MATCH(N$14,'W2. TIAM CO2 price'!$C$20:$N$20,0))</f>
        <v>2391.601461802325</v>
      </c>
      <c r="O150" s="84">
        <f>INDEX('W2. TIAM CO2 price'!$C$21:$N$27,MATCH($B150,'W2. TIAM CO2 price'!$A$21:$A$27,0),MATCH(O$14,'W2. TIAM CO2 price'!$C$20:$N$20,0))</f>
        <v>3895.6571093824737</v>
      </c>
      <c r="P150" s="508">
        <f>INDEX('W2. TIAM CO2 price'!$C$21:$N$27,MATCH($B150,'W2. TIAM CO2 price'!$A$21:$A$27,0),MATCH(P$14,'W2. TIAM CO2 price'!$C$20:$N$20,0))</f>
        <v>6345.605272100016</v>
      </c>
      <c r="Q150" s="501">
        <f t="array" ref="Q150">IF($B$8="Global",INDEX('R24. Carbon price convergence'!$L$18:$T$690,MATCH(CONCATENATE("Global "&amp;$E150&amp;" "&amp;$B$7&amp;" "&amp;"All "&amp;$B$9&amp;" "&amp;$B$10),'R24. Carbon price convergence'!$A$18:$A$690,0),MATCH(Q$14,'R24. Carbon price convergence'!$L$17:$T$17,0)),INDEX('R24. Carbon price convergence'!$L$18:$T$690,MATCH(CONCATENATE($D150," ",$E150," ",$B$7," ",$B$8," ",$B$9," ",$B$10),'R24. Carbon price convergence'!$A$18:$A$690,0),MATCH(Q$14,'R24. Carbon price convergence'!$L$17:$T$17,0)))</f>
        <v>0.34920618027291611</v>
      </c>
      <c r="R150" s="502">
        <f t="array" ref="R150">IF($B$8="Global",INDEX('R24. Carbon price convergence'!$L$18:$T$690,MATCH(CONCATENATE("Global "&amp;$E150&amp;" "&amp;$B$7&amp;" "&amp;"All "&amp;$B$9&amp;" "&amp;$B$10),'R24. Carbon price convergence'!$A$18:$A$690,0),MATCH(R$14,'R24. Carbon price convergence'!$L$17:$T$17,0)),INDEX('R24. Carbon price convergence'!$L$18:$T$690,MATCH(CONCATENATE($D150," ",$E150," ",$B$7," ",$B$8," ",$B$9," ",$B$10),'R24. Carbon price convergence'!$A$18:$A$690,0),MATCH(R$14,'R24. Carbon price convergence'!$L$17:$T$17,0)))</f>
        <v>0.34920618027291611</v>
      </c>
      <c r="S150" s="502">
        <f t="array" ref="S150">IF($B$8="Global",INDEX('R24. Carbon price convergence'!$L$18:$T$690,MATCH(CONCATENATE("Global "&amp;$E150&amp;" "&amp;$B$7&amp;" "&amp;"All "&amp;$B$9&amp;" "&amp;$B$10),'R24. Carbon price convergence'!$A$18:$A$690,0),MATCH(S$14,'R24. Carbon price convergence'!$L$17:$T$17,0)),INDEX('R24. Carbon price convergence'!$L$18:$T$690,MATCH(CONCATENATE($D150," ",$E150," ",$B$7," ",$B$8," ",$B$9," ",$B$10),'R24. Carbon price convergence'!$A$18:$A$690,0),MATCH(S$14,'R24. Carbon price convergence'!$L$17:$T$17,0)))</f>
        <v>0.34920618027291611</v>
      </c>
      <c r="T150" s="503">
        <f t="array" ref="T150">IF($B$8="Global",INDEX('R24. Carbon price convergence'!$L$18:$T$690,MATCH(CONCATENATE("Global "&amp;$E150&amp;" "&amp;$B$7&amp;" "&amp;"All "&amp;$B$9&amp;" "&amp;$B$10),'R24. Carbon price convergence'!$A$18:$A$690,0),MATCH(T$14,'R24. Carbon price convergence'!$L$17:$T$17,0)),INDEX('R24. Carbon price convergence'!$L$18:$T$690,MATCH(CONCATENATE($D150," ",$E150," ",$B$7," ",$B$8," ",$B$9," ",$B$10),'R24. Carbon price convergence'!$A$18:$A$690,0),MATCH(T$14,'R24. Carbon price convergence'!$L$17:$T$17,0)))</f>
        <v>0.34920618027291611</v>
      </c>
      <c r="U150" s="507">
        <f t="shared" si="25"/>
        <v>0</v>
      </c>
      <c r="V150" s="84">
        <f t="shared" si="26"/>
        <v>14.432998250348319</v>
      </c>
      <c r="W150" s="84">
        <f t="shared" si="27"/>
        <v>72.834136734866931</v>
      </c>
      <c r="X150" s="84">
        <f t="shared" si="28"/>
        <v>118.63576011995561</v>
      </c>
      <c r="Y150" s="508">
        <f t="shared" si="29"/>
        <v>193.24177867634916</v>
      </c>
    </row>
    <row r="151" spans="1:25" x14ac:dyDescent="0.3">
      <c r="A151" s="486" t="s">
        <v>78</v>
      </c>
      <c r="B151" s="39" t="s">
        <v>65</v>
      </c>
      <c r="C151" s="39" t="s">
        <v>79</v>
      </c>
      <c r="D151" s="39" t="s">
        <v>100</v>
      </c>
      <c r="E151" s="487" t="s">
        <v>93</v>
      </c>
      <c r="F151" s="507">
        <f>INDEX('W2. TIAM CO2 price'!$C$21:$N$27,MATCH($B151,'W2. TIAM CO2 price'!$A$21:$A$27,0),MATCH(F$14,'W2. TIAM CO2 price'!$C$20:$N$20,0))</f>
        <v>0</v>
      </c>
      <c r="G151" s="84">
        <f>INDEX('W2. TIAM CO2 price'!$C$21:$N$27,MATCH($B151,'W2. TIAM CO2 price'!$A$21:$A$27,0),MATCH(G$14,'W2. TIAM CO2 price'!$C$20:$N$20,0))</f>
        <v>0</v>
      </c>
      <c r="H151" s="84">
        <f>INDEX('W2. TIAM CO2 price'!$C$21:$N$27,MATCH($B151,'W2. TIAM CO2 price'!$A$21:$A$27,0),MATCH(H$14,'W2. TIAM CO2 price'!$C$20:$N$20,0))</f>
        <v>41.330878620385405</v>
      </c>
      <c r="I151" s="84">
        <f>INDEX('W2. TIAM CO2 price'!$C$21:$N$27,MATCH($B151,'W2. TIAM CO2 price'!$A$21:$A$27,0),MATCH(I$14,'W2. TIAM CO2 price'!$C$20:$N$20,0))</f>
        <v>208.57058336695147</v>
      </c>
      <c r="J151" s="84">
        <f>INDEX('W2. TIAM CO2 price'!$C$21:$N$27,MATCH($B151,'W2. TIAM CO2 price'!$A$21:$A$27,0),MATCH(J$14,'W2. TIAM CO2 price'!$C$20:$N$20,0))</f>
        <v>339.72984105618593</v>
      </c>
      <c r="K151" s="84">
        <f>INDEX('W2. TIAM CO2 price'!$C$21:$N$27,MATCH($B151,'W2. TIAM CO2 price'!$A$21:$A$27,0),MATCH(K$14,'W2. TIAM CO2 price'!$C$20:$N$20,0))</f>
        <v>553.37445209395878</v>
      </c>
      <c r="L151" s="84">
        <f>INDEX('W2. TIAM CO2 price'!$C$21:$N$27,MATCH($B151,'W2. TIAM CO2 price'!$A$21:$A$27,0),MATCH(L$14,'W2. TIAM CO2 price'!$C$20:$N$20,0))</f>
        <v>901.37901046138643</v>
      </c>
      <c r="M151" s="84">
        <f>INDEX('W2. TIAM CO2 price'!$C$21:$N$27,MATCH($B151,'W2. TIAM CO2 price'!$A$21:$A$27,0),MATCH(M$14,'W2. TIAM CO2 price'!$C$20:$N$20,0))</f>
        <v>1468.2417656900755</v>
      </c>
      <c r="N151" s="84">
        <f>INDEX('W2. TIAM CO2 price'!$C$21:$N$27,MATCH($B151,'W2. TIAM CO2 price'!$A$21:$A$27,0),MATCH(N$14,'W2. TIAM CO2 price'!$C$20:$N$20,0))</f>
        <v>2391.601461802325</v>
      </c>
      <c r="O151" s="84">
        <f>INDEX('W2. TIAM CO2 price'!$C$21:$N$27,MATCH($B151,'W2. TIAM CO2 price'!$A$21:$A$27,0),MATCH(O$14,'W2. TIAM CO2 price'!$C$20:$N$20,0))</f>
        <v>3895.6571093824737</v>
      </c>
      <c r="P151" s="508">
        <f>INDEX('W2. TIAM CO2 price'!$C$21:$N$27,MATCH($B151,'W2. TIAM CO2 price'!$A$21:$A$27,0),MATCH(P$14,'W2. TIAM CO2 price'!$C$20:$N$20,0))</f>
        <v>6345.605272100016</v>
      </c>
      <c r="Q151" s="501">
        <f t="array" ref="Q151">IF($B$8="Global",INDEX('R24. Carbon price convergence'!$L$18:$T$690,MATCH(CONCATENATE("Global "&amp;$E151&amp;" "&amp;$B$7&amp;" "&amp;"All "&amp;$B$9&amp;" "&amp;$B$10),'R24. Carbon price convergence'!$A$18:$A$690,0),MATCH(Q$14,'R24. Carbon price convergence'!$L$17:$T$17,0)),INDEX('R24. Carbon price convergence'!$L$18:$T$690,MATCH(CONCATENATE($D151," ",$E151," ",$B$7," ",$B$8," ",$B$9," ",$B$10),'R24. Carbon price convergence'!$A$18:$A$690,0),MATCH(Q$14,'R24. Carbon price convergence'!$L$17:$T$17,0)))</f>
        <v>0.34920618027291611</v>
      </c>
      <c r="R151" s="502">
        <f t="array" ref="R151">IF($B$8="Global",INDEX('R24. Carbon price convergence'!$L$18:$T$690,MATCH(CONCATENATE("Global "&amp;$E151&amp;" "&amp;$B$7&amp;" "&amp;"All "&amp;$B$9&amp;" "&amp;$B$10),'R24. Carbon price convergence'!$A$18:$A$690,0),MATCH(R$14,'R24. Carbon price convergence'!$L$17:$T$17,0)),INDEX('R24. Carbon price convergence'!$L$18:$T$690,MATCH(CONCATENATE($D151," ",$E151," ",$B$7," ",$B$8," ",$B$9," ",$B$10),'R24. Carbon price convergence'!$A$18:$A$690,0),MATCH(R$14,'R24. Carbon price convergence'!$L$17:$T$17,0)))</f>
        <v>0.34920618027291611</v>
      </c>
      <c r="S151" s="502">
        <f t="array" ref="S151">IF($B$8="Global",INDEX('R24. Carbon price convergence'!$L$18:$T$690,MATCH(CONCATENATE("Global "&amp;$E151&amp;" "&amp;$B$7&amp;" "&amp;"All "&amp;$B$9&amp;" "&amp;$B$10),'R24. Carbon price convergence'!$A$18:$A$690,0),MATCH(S$14,'R24. Carbon price convergence'!$L$17:$T$17,0)),INDEX('R24. Carbon price convergence'!$L$18:$T$690,MATCH(CONCATENATE($D151," ",$E151," ",$B$7," ",$B$8," ",$B$9," ",$B$10),'R24. Carbon price convergence'!$A$18:$A$690,0),MATCH(S$14,'R24. Carbon price convergence'!$L$17:$T$17,0)))</f>
        <v>0.34920618027291611</v>
      </c>
      <c r="T151" s="503">
        <f t="array" ref="T151">IF($B$8="Global",INDEX('R24. Carbon price convergence'!$L$18:$T$690,MATCH(CONCATENATE("Global "&amp;$E151&amp;" "&amp;$B$7&amp;" "&amp;"All "&amp;$B$9&amp;" "&amp;$B$10),'R24. Carbon price convergence'!$A$18:$A$690,0),MATCH(T$14,'R24. Carbon price convergence'!$L$17:$T$17,0)),INDEX('R24. Carbon price convergence'!$L$18:$T$690,MATCH(CONCATENATE($D151," ",$E151," ",$B$7," ",$B$8," ",$B$9," ",$B$10),'R24. Carbon price convergence'!$A$18:$A$690,0),MATCH(T$14,'R24. Carbon price convergence'!$L$17:$T$17,0)))</f>
        <v>0.34920618027291611</v>
      </c>
      <c r="U151" s="507">
        <f t="shared" si="25"/>
        <v>0</v>
      </c>
      <c r="V151" s="84">
        <f t="shared" si="26"/>
        <v>14.432998250348319</v>
      </c>
      <c r="W151" s="84">
        <f t="shared" si="27"/>
        <v>72.834136734866931</v>
      </c>
      <c r="X151" s="84">
        <f t="shared" si="28"/>
        <v>118.63576011995561</v>
      </c>
      <c r="Y151" s="508">
        <f t="shared" si="29"/>
        <v>193.24177867634916</v>
      </c>
    </row>
    <row r="152" spans="1:25" x14ac:dyDescent="0.3">
      <c r="A152" s="486" t="s">
        <v>78</v>
      </c>
      <c r="B152" s="39" t="s">
        <v>65</v>
      </c>
      <c r="C152" s="39" t="s">
        <v>79</v>
      </c>
      <c r="D152" s="39" t="s">
        <v>100</v>
      </c>
      <c r="E152" s="487" t="s">
        <v>95</v>
      </c>
      <c r="F152" s="507">
        <f>INDEX('W2. TIAM CO2 price'!$C$21:$N$27,MATCH($B152,'W2. TIAM CO2 price'!$A$21:$A$27,0),MATCH(F$14,'W2. TIAM CO2 price'!$C$20:$N$20,0))</f>
        <v>0</v>
      </c>
      <c r="G152" s="84">
        <f>INDEX('W2. TIAM CO2 price'!$C$21:$N$27,MATCH($B152,'W2. TIAM CO2 price'!$A$21:$A$27,0),MATCH(G$14,'W2. TIAM CO2 price'!$C$20:$N$20,0))</f>
        <v>0</v>
      </c>
      <c r="H152" s="84">
        <f>INDEX('W2. TIAM CO2 price'!$C$21:$N$27,MATCH($B152,'W2. TIAM CO2 price'!$A$21:$A$27,0),MATCH(H$14,'W2. TIAM CO2 price'!$C$20:$N$20,0))</f>
        <v>41.330878620385405</v>
      </c>
      <c r="I152" s="84">
        <f>INDEX('W2. TIAM CO2 price'!$C$21:$N$27,MATCH($B152,'W2. TIAM CO2 price'!$A$21:$A$27,0),MATCH(I$14,'W2. TIAM CO2 price'!$C$20:$N$20,0))</f>
        <v>208.57058336695147</v>
      </c>
      <c r="J152" s="84">
        <f>INDEX('W2. TIAM CO2 price'!$C$21:$N$27,MATCH($B152,'W2. TIAM CO2 price'!$A$21:$A$27,0),MATCH(J$14,'W2. TIAM CO2 price'!$C$20:$N$20,0))</f>
        <v>339.72984105618593</v>
      </c>
      <c r="K152" s="84">
        <f>INDEX('W2. TIAM CO2 price'!$C$21:$N$27,MATCH($B152,'W2. TIAM CO2 price'!$A$21:$A$27,0),MATCH(K$14,'W2. TIAM CO2 price'!$C$20:$N$20,0))</f>
        <v>553.37445209395878</v>
      </c>
      <c r="L152" s="84">
        <f>INDEX('W2. TIAM CO2 price'!$C$21:$N$27,MATCH($B152,'W2. TIAM CO2 price'!$A$21:$A$27,0),MATCH(L$14,'W2. TIAM CO2 price'!$C$20:$N$20,0))</f>
        <v>901.37901046138643</v>
      </c>
      <c r="M152" s="84">
        <f>INDEX('W2. TIAM CO2 price'!$C$21:$N$27,MATCH($B152,'W2. TIAM CO2 price'!$A$21:$A$27,0),MATCH(M$14,'W2. TIAM CO2 price'!$C$20:$N$20,0))</f>
        <v>1468.2417656900755</v>
      </c>
      <c r="N152" s="84">
        <f>INDEX('W2. TIAM CO2 price'!$C$21:$N$27,MATCH($B152,'W2. TIAM CO2 price'!$A$21:$A$27,0),MATCH(N$14,'W2. TIAM CO2 price'!$C$20:$N$20,0))</f>
        <v>2391.601461802325</v>
      </c>
      <c r="O152" s="84">
        <f>INDEX('W2. TIAM CO2 price'!$C$21:$N$27,MATCH($B152,'W2. TIAM CO2 price'!$A$21:$A$27,0),MATCH(O$14,'W2. TIAM CO2 price'!$C$20:$N$20,0))</f>
        <v>3895.6571093824737</v>
      </c>
      <c r="P152" s="508">
        <f>INDEX('W2. TIAM CO2 price'!$C$21:$N$27,MATCH($B152,'W2. TIAM CO2 price'!$A$21:$A$27,0),MATCH(P$14,'W2. TIAM CO2 price'!$C$20:$N$20,0))</f>
        <v>6345.605272100016</v>
      </c>
      <c r="Q152" s="501">
        <f t="array" ref="Q152">IF($B$8="Global",INDEX('R24. Carbon price convergence'!$L$18:$T$690,MATCH(CONCATENATE("Global "&amp;$E152&amp;" "&amp;$B$7&amp;" "&amp;"All "&amp;$B$9&amp;" "&amp;$B$10),'R24. Carbon price convergence'!$A$18:$A$690,0),MATCH(Q$14,'R24. Carbon price convergence'!$L$17:$T$17,0)),INDEX('R24. Carbon price convergence'!$L$18:$T$690,MATCH(CONCATENATE($D152," ",$E152," ",$B$7," ",$B$8," ",$B$9," ",$B$10),'R24. Carbon price convergence'!$A$18:$A$690,0),MATCH(Q$14,'R24. Carbon price convergence'!$L$17:$T$17,0)))</f>
        <v>3.9642143336660212</v>
      </c>
      <c r="R152" s="502">
        <f t="array" ref="R152">IF($B$8="Global",INDEX('R24. Carbon price convergence'!$L$18:$T$690,MATCH(CONCATENATE("Global "&amp;$E152&amp;" "&amp;$B$7&amp;" "&amp;"All "&amp;$B$9&amp;" "&amp;$B$10),'R24. Carbon price convergence'!$A$18:$A$690,0),MATCH(R$14,'R24. Carbon price convergence'!$L$17:$T$17,0)),INDEX('R24. Carbon price convergence'!$L$18:$T$690,MATCH(CONCATENATE($D152," ",$E152," ",$B$7," ",$B$8," ",$B$9," ",$B$10),'R24. Carbon price convergence'!$A$18:$A$690,0),MATCH(R$14,'R24. Carbon price convergence'!$L$17:$T$17,0)))</f>
        <v>3.9642143336660212</v>
      </c>
      <c r="S152" s="502">
        <f t="array" ref="S152">IF($B$8="Global",INDEX('R24. Carbon price convergence'!$L$18:$T$690,MATCH(CONCATENATE("Global "&amp;$E152&amp;" "&amp;$B$7&amp;" "&amp;"All "&amp;$B$9&amp;" "&amp;$B$10),'R24. Carbon price convergence'!$A$18:$A$690,0),MATCH(S$14,'R24. Carbon price convergence'!$L$17:$T$17,0)),INDEX('R24. Carbon price convergence'!$L$18:$T$690,MATCH(CONCATENATE($D152," ",$E152," ",$B$7," ",$B$8," ",$B$9," ",$B$10),'R24. Carbon price convergence'!$A$18:$A$690,0),MATCH(S$14,'R24. Carbon price convergence'!$L$17:$T$17,0)))</f>
        <v>3.9642143336660212</v>
      </c>
      <c r="T152" s="503">
        <f t="array" ref="T152">IF($B$8="Global",INDEX('R24. Carbon price convergence'!$L$18:$T$690,MATCH(CONCATENATE("Global "&amp;$E152&amp;" "&amp;$B$7&amp;" "&amp;"All "&amp;$B$9&amp;" "&amp;$B$10),'R24. Carbon price convergence'!$A$18:$A$690,0),MATCH(T$14,'R24. Carbon price convergence'!$L$17:$T$17,0)),INDEX('R24. Carbon price convergence'!$L$18:$T$690,MATCH(CONCATENATE($D152," ",$E152," ",$B$7," ",$B$8," ",$B$9," ",$B$10),'R24. Carbon price convergence'!$A$18:$A$690,0),MATCH(T$14,'R24. Carbon price convergence'!$L$17:$T$17,0)))</f>
        <v>3.9642143336660212</v>
      </c>
      <c r="U152" s="507">
        <f t="shared" si="25"/>
        <v>0</v>
      </c>
      <c r="V152" s="84">
        <f t="shared" si="26"/>
        <v>163.84446144994234</v>
      </c>
      <c r="W152" s="84">
        <f t="shared" si="27"/>
        <v>826.81849616435284</v>
      </c>
      <c r="X152" s="84">
        <f t="shared" si="28"/>
        <v>1346.7619054890115</v>
      </c>
      <c r="Y152" s="508">
        <f t="shared" si="29"/>
        <v>2193.6949348754524</v>
      </c>
    </row>
    <row r="153" spans="1:25" x14ac:dyDescent="0.3">
      <c r="A153" s="486" t="s">
        <v>78</v>
      </c>
      <c r="B153" s="39" t="s">
        <v>65</v>
      </c>
      <c r="C153" s="39" t="s">
        <v>96</v>
      </c>
      <c r="D153" s="39" t="s">
        <v>101</v>
      </c>
      <c r="E153" s="487" t="s">
        <v>81</v>
      </c>
      <c r="F153" s="507">
        <f>INDEX('W2. TIAM CO2 price'!$C$21:$N$27,MATCH($B153,'W2. TIAM CO2 price'!$A$21:$A$27,0),MATCH(F$14,'W2. TIAM CO2 price'!$C$20:$N$20,0))</f>
        <v>0</v>
      </c>
      <c r="G153" s="84">
        <f>INDEX('W2. TIAM CO2 price'!$C$21:$N$27,MATCH($B153,'W2. TIAM CO2 price'!$A$21:$A$27,0),MATCH(G$14,'W2. TIAM CO2 price'!$C$20:$N$20,0))</f>
        <v>0</v>
      </c>
      <c r="H153" s="84">
        <f>INDEX('W2. TIAM CO2 price'!$C$21:$N$27,MATCH($B153,'W2. TIAM CO2 price'!$A$21:$A$27,0),MATCH(H$14,'W2. TIAM CO2 price'!$C$20:$N$20,0))</f>
        <v>41.330878620385405</v>
      </c>
      <c r="I153" s="84">
        <f>INDEX('W2. TIAM CO2 price'!$C$21:$N$27,MATCH($B153,'W2. TIAM CO2 price'!$A$21:$A$27,0),MATCH(I$14,'W2. TIAM CO2 price'!$C$20:$N$20,0))</f>
        <v>208.57058336695147</v>
      </c>
      <c r="J153" s="84">
        <f>INDEX('W2. TIAM CO2 price'!$C$21:$N$27,MATCH($B153,'W2. TIAM CO2 price'!$A$21:$A$27,0),MATCH(J$14,'W2. TIAM CO2 price'!$C$20:$N$20,0))</f>
        <v>339.72984105618593</v>
      </c>
      <c r="K153" s="84">
        <f>INDEX('W2. TIAM CO2 price'!$C$21:$N$27,MATCH($B153,'W2. TIAM CO2 price'!$A$21:$A$27,0),MATCH(K$14,'W2. TIAM CO2 price'!$C$20:$N$20,0))</f>
        <v>553.37445209395878</v>
      </c>
      <c r="L153" s="84">
        <f>INDEX('W2. TIAM CO2 price'!$C$21:$N$27,MATCH($B153,'W2. TIAM CO2 price'!$A$21:$A$27,0),MATCH(L$14,'W2. TIAM CO2 price'!$C$20:$N$20,0))</f>
        <v>901.37901046138643</v>
      </c>
      <c r="M153" s="84">
        <f>INDEX('W2. TIAM CO2 price'!$C$21:$N$27,MATCH($B153,'W2. TIAM CO2 price'!$A$21:$A$27,0),MATCH(M$14,'W2. TIAM CO2 price'!$C$20:$N$20,0))</f>
        <v>1468.2417656900755</v>
      </c>
      <c r="N153" s="84">
        <f>INDEX('W2. TIAM CO2 price'!$C$21:$N$27,MATCH($B153,'W2. TIAM CO2 price'!$A$21:$A$27,0),MATCH(N$14,'W2. TIAM CO2 price'!$C$20:$N$20,0))</f>
        <v>2391.601461802325</v>
      </c>
      <c r="O153" s="84">
        <f>INDEX('W2. TIAM CO2 price'!$C$21:$N$27,MATCH($B153,'W2. TIAM CO2 price'!$A$21:$A$27,0),MATCH(O$14,'W2. TIAM CO2 price'!$C$20:$N$20,0))</f>
        <v>3895.6571093824737</v>
      </c>
      <c r="P153" s="508">
        <f>INDEX('W2. TIAM CO2 price'!$C$21:$N$27,MATCH($B153,'W2. TIAM CO2 price'!$A$21:$A$27,0),MATCH(P$14,'W2. TIAM CO2 price'!$C$20:$N$20,0))</f>
        <v>6345.605272100016</v>
      </c>
      <c r="Q153" s="501">
        <f t="array" ref="Q153">IF($B$8="Global",INDEX('R24. Carbon price convergence'!$L$18:$T$690,MATCH(CONCATENATE("Global "&amp;$E153&amp;" "&amp;$B$7&amp;" "&amp;"All "&amp;$B$9&amp;" "&amp;$B$10),'R24. Carbon price convergence'!$A$18:$A$690,0),MATCH(Q$14,'R24. Carbon price convergence'!$L$17:$T$17,0)),INDEX('R24. Carbon price convergence'!$L$18:$T$690,MATCH(CONCATENATE($D153," ",$E153," ",$B$7," ",$B$8," ",$B$9," ",$B$10),'R24. Carbon price convergence'!$A$18:$A$690,0),MATCH(Q$14,'R24. Carbon price convergence'!$L$17:$T$17,0)))</f>
        <v>0.34920618027291611</v>
      </c>
      <c r="R153" s="502">
        <f t="array" ref="R153">IF($B$8="Global",INDEX('R24. Carbon price convergence'!$L$18:$T$690,MATCH(CONCATENATE("Global "&amp;$E153&amp;" "&amp;$B$7&amp;" "&amp;"All "&amp;$B$9&amp;" "&amp;$B$10),'R24. Carbon price convergence'!$A$18:$A$690,0),MATCH(R$14,'R24. Carbon price convergence'!$L$17:$T$17,0)),INDEX('R24. Carbon price convergence'!$L$18:$T$690,MATCH(CONCATENATE($D153," ",$E153," ",$B$7," ",$B$8," ",$B$9," ",$B$10),'R24. Carbon price convergence'!$A$18:$A$690,0),MATCH(R$14,'R24. Carbon price convergence'!$L$17:$T$17,0)))</f>
        <v>0.34920618027291611</v>
      </c>
      <c r="S153" s="502">
        <f t="array" ref="S153">IF($B$8="Global",INDEX('R24. Carbon price convergence'!$L$18:$T$690,MATCH(CONCATENATE("Global "&amp;$E153&amp;" "&amp;$B$7&amp;" "&amp;"All "&amp;$B$9&amp;" "&amp;$B$10),'R24. Carbon price convergence'!$A$18:$A$690,0),MATCH(S$14,'R24. Carbon price convergence'!$L$17:$T$17,0)),INDEX('R24. Carbon price convergence'!$L$18:$T$690,MATCH(CONCATENATE($D153," ",$E153," ",$B$7," ",$B$8," ",$B$9," ",$B$10),'R24. Carbon price convergence'!$A$18:$A$690,0),MATCH(S$14,'R24. Carbon price convergence'!$L$17:$T$17,0)))</f>
        <v>0.34920618027291611</v>
      </c>
      <c r="T153" s="503">
        <f t="array" ref="T153">IF($B$8="Global",INDEX('R24. Carbon price convergence'!$L$18:$T$690,MATCH(CONCATENATE("Global "&amp;$E153&amp;" "&amp;$B$7&amp;" "&amp;"All "&amp;$B$9&amp;" "&amp;$B$10),'R24. Carbon price convergence'!$A$18:$A$690,0),MATCH(T$14,'R24. Carbon price convergence'!$L$17:$T$17,0)),INDEX('R24. Carbon price convergence'!$L$18:$T$690,MATCH(CONCATENATE($D153," ",$E153," ",$B$7," ",$B$8," ",$B$9," ",$B$10),'R24. Carbon price convergence'!$A$18:$A$690,0),MATCH(T$14,'R24. Carbon price convergence'!$L$17:$T$17,0)))</f>
        <v>0.34920618027291611</v>
      </c>
      <c r="U153" s="507">
        <f t="shared" si="25"/>
        <v>0</v>
      </c>
      <c r="V153" s="84">
        <f t="shared" si="26"/>
        <v>14.432998250348319</v>
      </c>
      <c r="W153" s="84">
        <f t="shared" si="27"/>
        <v>72.834136734866931</v>
      </c>
      <c r="X153" s="84">
        <f t="shared" si="28"/>
        <v>118.63576011995561</v>
      </c>
      <c r="Y153" s="508">
        <f t="shared" si="29"/>
        <v>193.24177867634916</v>
      </c>
    </row>
    <row r="154" spans="1:25" x14ac:dyDescent="0.3">
      <c r="A154" s="486" t="s">
        <v>78</v>
      </c>
      <c r="B154" s="39" t="s">
        <v>65</v>
      </c>
      <c r="C154" s="39" t="s">
        <v>96</v>
      </c>
      <c r="D154" s="39" t="s">
        <v>101</v>
      </c>
      <c r="E154" s="487" t="s">
        <v>84</v>
      </c>
      <c r="F154" s="507">
        <f>INDEX('W2. TIAM CO2 price'!$C$21:$N$27,MATCH($B154,'W2. TIAM CO2 price'!$A$21:$A$27,0),MATCH(F$14,'W2. TIAM CO2 price'!$C$20:$N$20,0))</f>
        <v>0</v>
      </c>
      <c r="G154" s="84">
        <f>INDEX('W2. TIAM CO2 price'!$C$21:$N$27,MATCH($B154,'W2. TIAM CO2 price'!$A$21:$A$27,0),MATCH(G$14,'W2. TIAM CO2 price'!$C$20:$N$20,0))</f>
        <v>0</v>
      </c>
      <c r="H154" s="84">
        <f>INDEX('W2. TIAM CO2 price'!$C$21:$N$27,MATCH($B154,'W2. TIAM CO2 price'!$A$21:$A$27,0),MATCH(H$14,'W2. TIAM CO2 price'!$C$20:$N$20,0))</f>
        <v>41.330878620385405</v>
      </c>
      <c r="I154" s="84">
        <f>INDEX('W2. TIAM CO2 price'!$C$21:$N$27,MATCH($B154,'W2. TIAM CO2 price'!$A$21:$A$27,0),MATCH(I$14,'W2. TIAM CO2 price'!$C$20:$N$20,0))</f>
        <v>208.57058336695147</v>
      </c>
      <c r="J154" s="84">
        <f>INDEX('W2. TIAM CO2 price'!$C$21:$N$27,MATCH($B154,'W2. TIAM CO2 price'!$A$21:$A$27,0),MATCH(J$14,'W2. TIAM CO2 price'!$C$20:$N$20,0))</f>
        <v>339.72984105618593</v>
      </c>
      <c r="K154" s="84">
        <f>INDEX('W2. TIAM CO2 price'!$C$21:$N$27,MATCH($B154,'W2. TIAM CO2 price'!$A$21:$A$27,0),MATCH(K$14,'W2. TIAM CO2 price'!$C$20:$N$20,0))</f>
        <v>553.37445209395878</v>
      </c>
      <c r="L154" s="84">
        <f>INDEX('W2. TIAM CO2 price'!$C$21:$N$27,MATCH($B154,'W2. TIAM CO2 price'!$A$21:$A$27,0),MATCH(L$14,'W2. TIAM CO2 price'!$C$20:$N$20,0))</f>
        <v>901.37901046138643</v>
      </c>
      <c r="M154" s="84">
        <f>INDEX('W2. TIAM CO2 price'!$C$21:$N$27,MATCH($B154,'W2. TIAM CO2 price'!$A$21:$A$27,0),MATCH(M$14,'W2. TIAM CO2 price'!$C$20:$N$20,0))</f>
        <v>1468.2417656900755</v>
      </c>
      <c r="N154" s="84">
        <f>INDEX('W2. TIAM CO2 price'!$C$21:$N$27,MATCH($B154,'W2. TIAM CO2 price'!$A$21:$A$27,0),MATCH(N$14,'W2. TIAM CO2 price'!$C$20:$N$20,0))</f>
        <v>2391.601461802325</v>
      </c>
      <c r="O154" s="84">
        <f>INDEX('W2. TIAM CO2 price'!$C$21:$N$27,MATCH($B154,'W2. TIAM CO2 price'!$A$21:$A$27,0),MATCH(O$14,'W2. TIAM CO2 price'!$C$20:$N$20,0))</f>
        <v>3895.6571093824737</v>
      </c>
      <c r="P154" s="508">
        <f>INDEX('W2. TIAM CO2 price'!$C$21:$N$27,MATCH($B154,'W2. TIAM CO2 price'!$A$21:$A$27,0),MATCH(P$14,'W2. TIAM CO2 price'!$C$20:$N$20,0))</f>
        <v>6345.605272100016</v>
      </c>
      <c r="Q154" s="501">
        <f t="array" ref="Q154">IF($B$8="Global",INDEX('R24. Carbon price convergence'!$L$18:$T$690,MATCH(CONCATENATE("Global "&amp;$E154&amp;" "&amp;$B$7&amp;" "&amp;"All "&amp;$B$9&amp;" "&amp;$B$10),'R24. Carbon price convergence'!$A$18:$A$690,0),MATCH(Q$14,'R24. Carbon price convergence'!$L$17:$T$17,0)),INDEX('R24. Carbon price convergence'!$L$18:$T$690,MATCH(CONCATENATE($D154," ",$E154," ",$B$7," ",$B$8," ",$B$9," ",$B$10),'R24. Carbon price convergence'!$A$18:$A$690,0),MATCH(Q$14,'R24. Carbon price convergence'!$L$17:$T$17,0)))</f>
        <v>0.34920618027291611</v>
      </c>
      <c r="R154" s="502">
        <f t="array" ref="R154">IF($B$8="Global",INDEX('R24. Carbon price convergence'!$L$18:$T$690,MATCH(CONCATENATE("Global "&amp;$E154&amp;" "&amp;$B$7&amp;" "&amp;"All "&amp;$B$9&amp;" "&amp;$B$10),'R24. Carbon price convergence'!$A$18:$A$690,0),MATCH(R$14,'R24. Carbon price convergence'!$L$17:$T$17,0)),INDEX('R24. Carbon price convergence'!$L$18:$T$690,MATCH(CONCATENATE($D154," ",$E154," ",$B$7," ",$B$8," ",$B$9," ",$B$10),'R24. Carbon price convergence'!$A$18:$A$690,0),MATCH(R$14,'R24. Carbon price convergence'!$L$17:$T$17,0)))</f>
        <v>0.34920618027291611</v>
      </c>
      <c r="S154" s="502">
        <f t="array" ref="S154">IF($B$8="Global",INDEX('R24. Carbon price convergence'!$L$18:$T$690,MATCH(CONCATENATE("Global "&amp;$E154&amp;" "&amp;$B$7&amp;" "&amp;"All "&amp;$B$9&amp;" "&amp;$B$10),'R24. Carbon price convergence'!$A$18:$A$690,0),MATCH(S$14,'R24. Carbon price convergence'!$L$17:$T$17,0)),INDEX('R24. Carbon price convergence'!$L$18:$T$690,MATCH(CONCATENATE($D154," ",$E154," ",$B$7," ",$B$8," ",$B$9," ",$B$10),'R24. Carbon price convergence'!$A$18:$A$690,0),MATCH(S$14,'R24. Carbon price convergence'!$L$17:$T$17,0)))</f>
        <v>0.34920618027291611</v>
      </c>
      <c r="T154" s="503">
        <f t="array" ref="T154">IF($B$8="Global",INDEX('R24. Carbon price convergence'!$L$18:$T$690,MATCH(CONCATENATE("Global "&amp;$E154&amp;" "&amp;$B$7&amp;" "&amp;"All "&amp;$B$9&amp;" "&amp;$B$10),'R24. Carbon price convergence'!$A$18:$A$690,0),MATCH(T$14,'R24. Carbon price convergence'!$L$17:$T$17,0)),INDEX('R24. Carbon price convergence'!$L$18:$T$690,MATCH(CONCATENATE($D154," ",$E154," ",$B$7," ",$B$8," ",$B$9," ",$B$10),'R24. Carbon price convergence'!$A$18:$A$690,0),MATCH(T$14,'R24. Carbon price convergence'!$L$17:$T$17,0)))</f>
        <v>0.34920618027291611</v>
      </c>
      <c r="U154" s="507">
        <f t="shared" si="25"/>
        <v>0</v>
      </c>
      <c r="V154" s="84">
        <f t="shared" si="26"/>
        <v>14.432998250348319</v>
      </c>
      <c r="W154" s="84">
        <f t="shared" si="27"/>
        <v>72.834136734866931</v>
      </c>
      <c r="X154" s="84">
        <f t="shared" si="28"/>
        <v>118.63576011995561</v>
      </c>
      <c r="Y154" s="508">
        <f t="shared" si="29"/>
        <v>193.24177867634916</v>
      </c>
    </row>
    <row r="155" spans="1:25" x14ac:dyDescent="0.3">
      <c r="A155" s="486" t="s">
        <v>78</v>
      </c>
      <c r="B155" s="39" t="s">
        <v>65</v>
      </c>
      <c r="C155" s="39" t="s">
        <v>96</v>
      </c>
      <c r="D155" s="39" t="s">
        <v>101</v>
      </c>
      <c r="E155" s="487" t="s">
        <v>87</v>
      </c>
      <c r="F155" s="507">
        <f>INDEX('W2. TIAM CO2 price'!$C$21:$N$27,MATCH($B155,'W2. TIAM CO2 price'!$A$21:$A$27,0),MATCH(F$14,'W2. TIAM CO2 price'!$C$20:$N$20,0))</f>
        <v>0</v>
      </c>
      <c r="G155" s="84">
        <f>INDEX('W2. TIAM CO2 price'!$C$21:$N$27,MATCH($B155,'W2. TIAM CO2 price'!$A$21:$A$27,0),MATCH(G$14,'W2. TIAM CO2 price'!$C$20:$N$20,0))</f>
        <v>0</v>
      </c>
      <c r="H155" s="84">
        <f>INDEX('W2. TIAM CO2 price'!$C$21:$N$27,MATCH($B155,'W2. TIAM CO2 price'!$A$21:$A$27,0),MATCH(H$14,'W2. TIAM CO2 price'!$C$20:$N$20,0))</f>
        <v>41.330878620385405</v>
      </c>
      <c r="I155" s="84">
        <f>INDEX('W2. TIAM CO2 price'!$C$21:$N$27,MATCH($B155,'W2. TIAM CO2 price'!$A$21:$A$27,0),MATCH(I$14,'W2. TIAM CO2 price'!$C$20:$N$20,0))</f>
        <v>208.57058336695147</v>
      </c>
      <c r="J155" s="84">
        <f>INDEX('W2. TIAM CO2 price'!$C$21:$N$27,MATCH($B155,'W2. TIAM CO2 price'!$A$21:$A$27,0),MATCH(J$14,'W2. TIAM CO2 price'!$C$20:$N$20,0))</f>
        <v>339.72984105618593</v>
      </c>
      <c r="K155" s="84">
        <f>INDEX('W2. TIAM CO2 price'!$C$21:$N$27,MATCH($B155,'W2. TIAM CO2 price'!$A$21:$A$27,0),MATCH(K$14,'W2. TIAM CO2 price'!$C$20:$N$20,0))</f>
        <v>553.37445209395878</v>
      </c>
      <c r="L155" s="84">
        <f>INDEX('W2. TIAM CO2 price'!$C$21:$N$27,MATCH($B155,'W2. TIAM CO2 price'!$A$21:$A$27,0),MATCH(L$14,'W2. TIAM CO2 price'!$C$20:$N$20,0))</f>
        <v>901.37901046138643</v>
      </c>
      <c r="M155" s="84">
        <f>INDEX('W2. TIAM CO2 price'!$C$21:$N$27,MATCH($B155,'W2. TIAM CO2 price'!$A$21:$A$27,0),MATCH(M$14,'W2. TIAM CO2 price'!$C$20:$N$20,0))</f>
        <v>1468.2417656900755</v>
      </c>
      <c r="N155" s="84">
        <f>INDEX('W2. TIAM CO2 price'!$C$21:$N$27,MATCH($B155,'W2. TIAM CO2 price'!$A$21:$A$27,0),MATCH(N$14,'W2. TIAM CO2 price'!$C$20:$N$20,0))</f>
        <v>2391.601461802325</v>
      </c>
      <c r="O155" s="84">
        <f>INDEX('W2. TIAM CO2 price'!$C$21:$N$27,MATCH($B155,'W2. TIAM CO2 price'!$A$21:$A$27,0),MATCH(O$14,'W2. TIAM CO2 price'!$C$20:$N$20,0))</f>
        <v>3895.6571093824737</v>
      </c>
      <c r="P155" s="508">
        <f>INDEX('W2. TIAM CO2 price'!$C$21:$N$27,MATCH($B155,'W2. TIAM CO2 price'!$A$21:$A$27,0),MATCH(P$14,'W2. TIAM CO2 price'!$C$20:$N$20,0))</f>
        <v>6345.605272100016</v>
      </c>
      <c r="Q155" s="501">
        <f t="array" ref="Q155">IF($B$8="Global",INDEX('R24. Carbon price convergence'!$L$18:$T$690,MATCH(CONCATENATE("Global "&amp;$E155&amp;" "&amp;$B$7&amp;" "&amp;"All "&amp;$B$9&amp;" "&amp;$B$10),'R24. Carbon price convergence'!$A$18:$A$690,0),MATCH(Q$14,'R24. Carbon price convergence'!$L$17:$T$17,0)),INDEX('R24. Carbon price convergence'!$L$18:$T$690,MATCH(CONCATENATE($D155," ",$E155," ",$B$7," ",$B$8," ",$B$9," ",$B$10),'R24. Carbon price convergence'!$A$18:$A$690,0),MATCH(Q$14,'R24. Carbon price convergence'!$L$17:$T$17,0)))</f>
        <v>0.34920618027291611</v>
      </c>
      <c r="R155" s="502">
        <f t="array" ref="R155">IF($B$8="Global",INDEX('R24. Carbon price convergence'!$L$18:$T$690,MATCH(CONCATENATE("Global "&amp;$E155&amp;" "&amp;$B$7&amp;" "&amp;"All "&amp;$B$9&amp;" "&amp;$B$10),'R24. Carbon price convergence'!$A$18:$A$690,0),MATCH(R$14,'R24. Carbon price convergence'!$L$17:$T$17,0)),INDEX('R24. Carbon price convergence'!$L$18:$T$690,MATCH(CONCATENATE($D155," ",$E155," ",$B$7," ",$B$8," ",$B$9," ",$B$10),'R24. Carbon price convergence'!$A$18:$A$690,0),MATCH(R$14,'R24. Carbon price convergence'!$L$17:$T$17,0)))</f>
        <v>0.34920618027291611</v>
      </c>
      <c r="S155" s="502">
        <f t="array" ref="S155">IF($B$8="Global",INDEX('R24. Carbon price convergence'!$L$18:$T$690,MATCH(CONCATENATE("Global "&amp;$E155&amp;" "&amp;$B$7&amp;" "&amp;"All "&amp;$B$9&amp;" "&amp;$B$10),'R24. Carbon price convergence'!$A$18:$A$690,0),MATCH(S$14,'R24. Carbon price convergence'!$L$17:$T$17,0)),INDEX('R24. Carbon price convergence'!$L$18:$T$690,MATCH(CONCATENATE($D155," ",$E155," ",$B$7," ",$B$8," ",$B$9," ",$B$10),'R24. Carbon price convergence'!$A$18:$A$690,0),MATCH(S$14,'R24. Carbon price convergence'!$L$17:$T$17,0)))</f>
        <v>0.34920618027291611</v>
      </c>
      <c r="T155" s="503">
        <f t="array" ref="T155">IF($B$8="Global",INDEX('R24. Carbon price convergence'!$L$18:$T$690,MATCH(CONCATENATE("Global "&amp;$E155&amp;" "&amp;$B$7&amp;" "&amp;"All "&amp;$B$9&amp;" "&amp;$B$10),'R24. Carbon price convergence'!$A$18:$A$690,0),MATCH(T$14,'R24. Carbon price convergence'!$L$17:$T$17,0)),INDEX('R24. Carbon price convergence'!$L$18:$T$690,MATCH(CONCATENATE($D155," ",$E155," ",$B$7," ",$B$8," ",$B$9," ",$B$10),'R24. Carbon price convergence'!$A$18:$A$690,0),MATCH(T$14,'R24. Carbon price convergence'!$L$17:$T$17,0)))</f>
        <v>0.34920618027291611</v>
      </c>
      <c r="U155" s="507">
        <f t="shared" si="25"/>
        <v>0</v>
      </c>
      <c r="V155" s="84">
        <f t="shared" si="26"/>
        <v>14.432998250348319</v>
      </c>
      <c r="W155" s="84">
        <f t="shared" si="27"/>
        <v>72.834136734866931</v>
      </c>
      <c r="X155" s="84">
        <f t="shared" si="28"/>
        <v>118.63576011995561</v>
      </c>
      <c r="Y155" s="508">
        <f t="shared" si="29"/>
        <v>193.24177867634916</v>
      </c>
    </row>
    <row r="156" spans="1:25" x14ac:dyDescent="0.3">
      <c r="A156" s="486" t="s">
        <v>78</v>
      </c>
      <c r="B156" s="39" t="s">
        <v>65</v>
      </c>
      <c r="C156" s="39" t="s">
        <v>96</v>
      </c>
      <c r="D156" s="39" t="s">
        <v>101</v>
      </c>
      <c r="E156" s="487" t="s">
        <v>90</v>
      </c>
      <c r="F156" s="507">
        <f>INDEX('W2. TIAM CO2 price'!$C$21:$N$27,MATCH($B156,'W2. TIAM CO2 price'!$A$21:$A$27,0),MATCH(F$14,'W2. TIAM CO2 price'!$C$20:$N$20,0))</f>
        <v>0</v>
      </c>
      <c r="G156" s="84">
        <f>INDEX('W2. TIAM CO2 price'!$C$21:$N$27,MATCH($B156,'W2. TIAM CO2 price'!$A$21:$A$27,0),MATCH(G$14,'W2. TIAM CO2 price'!$C$20:$N$20,0))</f>
        <v>0</v>
      </c>
      <c r="H156" s="84">
        <f>INDEX('W2. TIAM CO2 price'!$C$21:$N$27,MATCH($B156,'W2. TIAM CO2 price'!$A$21:$A$27,0),MATCH(H$14,'W2. TIAM CO2 price'!$C$20:$N$20,0))</f>
        <v>41.330878620385405</v>
      </c>
      <c r="I156" s="84">
        <f>INDEX('W2. TIAM CO2 price'!$C$21:$N$27,MATCH($B156,'W2. TIAM CO2 price'!$A$21:$A$27,0),MATCH(I$14,'W2. TIAM CO2 price'!$C$20:$N$20,0))</f>
        <v>208.57058336695147</v>
      </c>
      <c r="J156" s="84">
        <f>INDEX('W2. TIAM CO2 price'!$C$21:$N$27,MATCH($B156,'W2. TIAM CO2 price'!$A$21:$A$27,0),MATCH(J$14,'W2. TIAM CO2 price'!$C$20:$N$20,0))</f>
        <v>339.72984105618593</v>
      </c>
      <c r="K156" s="84">
        <f>INDEX('W2. TIAM CO2 price'!$C$21:$N$27,MATCH($B156,'W2. TIAM CO2 price'!$A$21:$A$27,0),MATCH(K$14,'W2. TIAM CO2 price'!$C$20:$N$20,0))</f>
        <v>553.37445209395878</v>
      </c>
      <c r="L156" s="84">
        <f>INDEX('W2. TIAM CO2 price'!$C$21:$N$27,MATCH($B156,'W2. TIAM CO2 price'!$A$21:$A$27,0),MATCH(L$14,'W2. TIAM CO2 price'!$C$20:$N$20,0))</f>
        <v>901.37901046138643</v>
      </c>
      <c r="M156" s="84">
        <f>INDEX('W2. TIAM CO2 price'!$C$21:$N$27,MATCH($B156,'W2. TIAM CO2 price'!$A$21:$A$27,0),MATCH(M$14,'W2. TIAM CO2 price'!$C$20:$N$20,0))</f>
        <v>1468.2417656900755</v>
      </c>
      <c r="N156" s="84">
        <f>INDEX('W2. TIAM CO2 price'!$C$21:$N$27,MATCH($B156,'W2. TIAM CO2 price'!$A$21:$A$27,0),MATCH(N$14,'W2. TIAM CO2 price'!$C$20:$N$20,0))</f>
        <v>2391.601461802325</v>
      </c>
      <c r="O156" s="84">
        <f>INDEX('W2. TIAM CO2 price'!$C$21:$N$27,MATCH($B156,'W2. TIAM CO2 price'!$A$21:$A$27,0),MATCH(O$14,'W2. TIAM CO2 price'!$C$20:$N$20,0))</f>
        <v>3895.6571093824737</v>
      </c>
      <c r="P156" s="508">
        <f>INDEX('W2. TIAM CO2 price'!$C$21:$N$27,MATCH($B156,'W2. TIAM CO2 price'!$A$21:$A$27,0),MATCH(P$14,'W2. TIAM CO2 price'!$C$20:$N$20,0))</f>
        <v>6345.605272100016</v>
      </c>
      <c r="Q156" s="501">
        <f t="array" ref="Q156">IF($B$8="Global",INDEX('R24. Carbon price convergence'!$L$18:$T$690,MATCH(CONCATENATE("Global "&amp;$E156&amp;" "&amp;$B$7&amp;" "&amp;"All "&amp;$B$9&amp;" "&amp;$B$10),'R24. Carbon price convergence'!$A$18:$A$690,0),MATCH(Q$14,'R24. Carbon price convergence'!$L$17:$T$17,0)),INDEX('R24. Carbon price convergence'!$L$18:$T$690,MATCH(CONCATENATE($D156," ",$E156," ",$B$7," ",$B$8," ",$B$9," ",$B$10),'R24. Carbon price convergence'!$A$18:$A$690,0),MATCH(Q$14,'R24. Carbon price convergence'!$L$17:$T$17,0)))</f>
        <v>0.34920618027291611</v>
      </c>
      <c r="R156" s="502">
        <f t="array" ref="R156">IF($B$8="Global",INDEX('R24. Carbon price convergence'!$L$18:$T$690,MATCH(CONCATENATE("Global "&amp;$E156&amp;" "&amp;$B$7&amp;" "&amp;"All "&amp;$B$9&amp;" "&amp;$B$10),'R24. Carbon price convergence'!$A$18:$A$690,0),MATCH(R$14,'R24. Carbon price convergence'!$L$17:$T$17,0)),INDEX('R24. Carbon price convergence'!$L$18:$T$690,MATCH(CONCATENATE($D156," ",$E156," ",$B$7," ",$B$8," ",$B$9," ",$B$10),'R24. Carbon price convergence'!$A$18:$A$690,0),MATCH(R$14,'R24. Carbon price convergence'!$L$17:$T$17,0)))</f>
        <v>0.34920618027291611</v>
      </c>
      <c r="S156" s="502">
        <f t="array" ref="S156">IF($B$8="Global",INDEX('R24. Carbon price convergence'!$L$18:$T$690,MATCH(CONCATENATE("Global "&amp;$E156&amp;" "&amp;$B$7&amp;" "&amp;"All "&amp;$B$9&amp;" "&amp;$B$10),'R24. Carbon price convergence'!$A$18:$A$690,0),MATCH(S$14,'R24. Carbon price convergence'!$L$17:$T$17,0)),INDEX('R24. Carbon price convergence'!$L$18:$T$690,MATCH(CONCATENATE($D156," ",$E156," ",$B$7," ",$B$8," ",$B$9," ",$B$10),'R24. Carbon price convergence'!$A$18:$A$690,0),MATCH(S$14,'R24. Carbon price convergence'!$L$17:$T$17,0)))</f>
        <v>0.34920618027291611</v>
      </c>
      <c r="T156" s="503">
        <f t="array" ref="T156">IF($B$8="Global",INDEX('R24. Carbon price convergence'!$L$18:$T$690,MATCH(CONCATENATE("Global "&amp;$E156&amp;" "&amp;$B$7&amp;" "&amp;"All "&amp;$B$9&amp;" "&amp;$B$10),'R24. Carbon price convergence'!$A$18:$A$690,0),MATCH(T$14,'R24. Carbon price convergence'!$L$17:$T$17,0)),INDEX('R24. Carbon price convergence'!$L$18:$T$690,MATCH(CONCATENATE($D156," ",$E156," ",$B$7," ",$B$8," ",$B$9," ",$B$10),'R24. Carbon price convergence'!$A$18:$A$690,0),MATCH(T$14,'R24. Carbon price convergence'!$L$17:$T$17,0)))</f>
        <v>0.34920618027291611</v>
      </c>
      <c r="U156" s="507">
        <f t="shared" si="25"/>
        <v>0</v>
      </c>
      <c r="V156" s="84">
        <f t="shared" si="26"/>
        <v>14.432998250348319</v>
      </c>
      <c r="W156" s="84">
        <f t="shared" si="27"/>
        <v>72.834136734866931</v>
      </c>
      <c r="X156" s="84">
        <f t="shared" si="28"/>
        <v>118.63576011995561</v>
      </c>
      <c r="Y156" s="508">
        <f t="shared" si="29"/>
        <v>193.24177867634916</v>
      </c>
    </row>
    <row r="157" spans="1:25" x14ac:dyDescent="0.3">
      <c r="A157" s="486" t="s">
        <v>78</v>
      </c>
      <c r="B157" s="39" t="s">
        <v>65</v>
      </c>
      <c r="C157" s="39" t="s">
        <v>96</v>
      </c>
      <c r="D157" s="39" t="s">
        <v>101</v>
      </c>
      <c r="E157" s="487" t="s">
        <v>93</v>
      </c>
      <c r="F157" s="507">
        <f>INDEX('W2. TIAM CO2 price'!$C$21:$N$27,MATCH($B157,'W2. TIAM CO2 price'!$A$21:$A$27,0),MATCH(F$14,'W2. TIAM CO2 price'!$C$20:$N$20,0))</f>
        <v>0</v>
      </c>
      <c r="G157" s="84">
        <f>INDEX('W2. TIAM CO2 price'!$C$21:$N$27,MATCH($B157,'W2. TIAM CO2 price'!$A$21:$A$27,0),MATCH(G$14,'W2. TIAM CO2 price'!$C$20:$N$20,0))</f>
        <v>0</v>
      </c>
      <c r="H157" s="84">
        <f>INDEX('W2. TIAM CO2 price'!$C$21:$N$27,MATCH($B157,'W2. TIAM CO2 price'!$A$21:$A$27,0),MATCH(H$14,'W2. TIAM CO2 price'!$C$20:$N$20,0))</f>
        <v>41.330878620385405</v>
      </c>
      <c r="I157" s="84">
        <f>INDEX('W2. TIAM CO2 price'!$C$21:$N$27,MATCH($B157,'W2. TIAM CO2 price'!$A$21:$A$27,0),MATCH(I$14,'W2. TIAM CO2 price'!$C$20:$N$20,0))</f>
        <v>208.57058336695147</v>
      </c>
      <c r="J157" s="84">
        <f>INDEX('W2. TIAM CO2 price'!$C$21:$N$27,MATCH($B157,'W2. TIAM CO2 price'!$A$21:$A$27,0),MATCH(J$14,'W2. TIAM CO2 price'!$C$20:$N$20,0))</f>
        <v>339.72984105618593</v>
      </c>
      <c r="K157" s="84">
        <f>INDEX('W2. TIAM CO2 price'!$C$21:$N$27,MATCH($B157,'W2. TIAM CO2 price'!$A$21:$A$27,0),MATCH(K$14,'W2. TIAM CO2 price'!$C$20:$N$20,0))</f>
        <v>553.37445209395878</v>
      </c>
      <c r="L157" s="84">
        <f>INDEX('W2. TIAM CO2 price'!$C$21:$N$27,MATCH($B157,'W2. TIAM CO2 price'!$A$21:$A$27,0),MATCH(L$14,'W2. TIAM CO2 price'!$C$20:$N$20,0))</f>
        <v>901.37901046138643</v>
      </c>
      <c r="M157" s="84">
        <f>INDEX('W2. TIAM CO2 price'!$C$21:$N$27,MATCH($B157,'W2. TIAM CO2 price'!$A$21:$A$27,0),MATCH(M$14,'W2. TIAM CO2 price'!$C$20:$N$20,0))</f>
        <v>1468.2417656900755</v>
      </c>
      <c r="N157" s="84">
        <f>INDEX('W2. TIAM CO2 price'!$C$21:$N$27,MATCH($B157,'W2. TIAM CO2 price'!$A$21:$A$27,0),MATCH(N$14,'W2. TIAM CO2 price'!$C$20:$N$20,0))</f>
        <v>2391.601461802325</v>
      </c>
      <c r="O157" s="84">
        <f>INDEX('W2. TIAM CO2 price'!$C$21:$N$27,MATCH($B157,'W2. TIAM CO2 price'!$A$21:$A$27,0),MATCH(O$14,'W2. TIAM CO2 price'!$C$20:$N$20,0))</f>
        <v>3895.6571093824737</v>
      </c>
      <c r="P157" s="508">
        <f>INDEX('W2. TIAM CO2 price'!$C$21:$N$27,MATCH($B157,'W2. TIAM CO2 price'!$A$21:$A$27,0),MATCH(P$14,'W2. TIAM CO2 price'!$C$20:$N$20,0))</f>
        <v>6345.605272100016</v>
      </c>
      <c r="Q157" s="501">
        <f t="array" ref="Q157">IF($B$8="Global",INDEX('R24. Carbon price convergence'!$L$18:$T$690,MATCH(CONCATENATE("Global "&amp;$E157&amp;" "&amp;$B$7&amp;" "&amp;"All "&amp;$B$9&amp;" "&amp;$B$10),'R24. Carbon price convergence'!$A$18:$A$690,0),MATCH(Q$14,'R24. Carbon price convergence'!$L$17:$T$17,0)),INDEX('R24. Carbon price convergence'!$L$18:$T$690,MATCH(CONCATENATE($D157," ",$E157," ",$B$7," ",$B$8," ",$B$9," ",$B$10),'R24. Carbon price convergence'!$A$18:$A$690,0),MATCH(Q$14,'R24. Carbon price convergence'!$L$17:$T$17,0)))</f>
        <v>0.34920618027291611</v>
      </c>
      <c r="R157" s="502">
        <f t="array" ref="R157">IF($B$8="Global",INDEX('R24. Carbon price convergence'!$L$18:$T$690,MATCH(CONCATENATE("Global "&amp;$E157&amp;" "&amp;$B$7&amp;" "&amp;"All "&amp;$B$9&amp;" "&amp;$B$10),'R24. Carbon price convergence'!$A$18:$A$690,0),MATCH(R$14,'R24. Carbon price convergence'!$L$17:$T$17,0)),INDEX('R24. Carbon price convergence'!$L$18:$T$690,MATCH(CONCATENATE($D157," ",$E157," ",$B$7," ",$B$8," ",$B$9," ",$B$10),'R24. Carbon price convergence'!$A$18:$A$690,0),MATCH(R$14,'R24. Carbon price convergence'!$L$17:$T$17,0)))</f>
        <v>0.34920618027291611</v>
      </c>
      <c r="S157" s="502">
        <f t="array" ref="S157">IF($B$8="Global",INDEX('R24. Carbon price convergence'!$L$18:$T$690,MATCH(CONCATENATE("Global "&amp;$E157&amp;" "&amp;$B$7&amp;" "&amp;"All "&amp;$B$9&amp;" "&amp;$B$10),'R24. Carbon price convergence'!$A$18:$A$690,0),MATCH(S$14,'R24. Carbon price convergence'!$L$17:$T$17,0)),INDEX('R24. Carbon price convergence'!$L$18:$T$690,MATCH(CONCATENATE($D157," ",$E157," ",$B$7," ",$B$8," ",$B$9," ",$B$10),'R24. Carbon price convergence'!$A$18:$A$690,0),MATCH(S$14,'R24. Carbon price convergence'!$L$17:$T$17,0)))</f>
        <v>0.34920618027291611</v>
      </c>
      <c r="T157" s="503">
        <f t="array" ref="T157">IF($B$8="Global",INDEX('R24. Carbon price convergence'!$L$18:$T$690,MATCH(CONCATENATE("Global "&amp;$E157&amp;" "&amp;$B$7&amp;" "&amp;"All "&amp;$B$9&amp;" "&amp;$B$10),'R24. Carbon price convergence'!$A$18:$A$690,0),MATCH(T$14,'R24. Carbon price convergence'!$L$17:$T$17,0)),INDEX('R24. Carbon price convergence'!$L$18:$T$690,MATCH(CONCATENATE($D157," ",$E157," ",$B$7," ",$B$8," ",$B$9," ",$B$10),'R24. Carbon price convergence'!$A$18:$A$690,0),MATCH(T$14,'R24. Carbon price convergence'!$L$17:$T$17,0)))</f>
        <v>0.34920618027291611</v>
      </c>
      <c r="U157" s="507">
        <f t="shared" si="25"/>
        <v>0</v>
      </c>
      <c r="V157" s="84">
        <f t="shared" si="26"/>
        <v>14.432998250348319</v>
      </c>
      <c r="W157" s="84">
        <f t="shared" si="27"/>
        <v>72.834136734866931</v>
      </c>
      <c r="X157" s="84">
        <f t="shared" si="28"/>
        <v>118.63576011995561</v>
      </c>
      <c r="Y157" s="508">
        <f t="shared" si="29"/>
        <v>193.24177867634916</v>
      </c>
    </row>
    <row r="158" spans="1:25" x14ac:dyDescent="0.3">
      <c r="A158" s="486" t="s">
        <v>78</v>
      </c>
      <c r="B158" s="39" t="s">
        <v>65</v>
      </c>
      <c r="C158" s="39" t="s">
        <v>96</v>
      </c>
      <c r="D158" s="39" t="s">
        <v>101</v>
      </c>
      <c r="E158" s="487" t="s">
        <v>95</v>
      </c>
      <c r="F158" s="507">
        <f>INDEX('W2. TIAM CO2 price'!$C$21:$N$27,MATCH($B158,'W2. TIAM CO2 price'!$A$21:$A$27,0),MATCH(F$14,'W2. TIAM CO2 price'!$C$20:$N$20,0))</f>
        <v>0</v>
      </c>
      <c r="G158" s="84">
        <f>INDEX('W2. TIAM CO2 price'!$C$21:$N$27,MATCH($B158,'W2. TIAM CO2 price'!$A$21:$A$27,0),MATCH(G$14,'W2. TIAM CO2 price'!$C$20:$N$20,0))</f>
        <v>0</v>
      </c>
      <c r="H158" s="84">
        <f>INDEX('W2. TIAM CO2 price'!$C$21:$N$27,MATCH($B158,'W2. TIAM CO2 price'!$A$21:$A$27,0),MATCH(H$14,'W2. TIAM CO2 price'!$C$20:$N$20,0))</f>
        <v>41.330878620385405</v>
      </c>
      <c r="I158" s="84">
        <f>INDEX('W2. TIAM CO2 price'!$C$21:$N$27,MATCH($B158,'W2. TIAM CO2 price'!$A$21:$A$27,0),MATCH(I$14,'W2. TIAM CO2 price'!$C$20:$N$20,0))</f>
        <v>208.57058336695147</v>
      </c>
      <c r="J158" s="84">
        <f>INDEX('W2. TIAM CO2 price'!$C$21:$N$27,MATCH($B158,'W2. TIAM CO2 price'!$A$21:$A$27,0),MATCH(J$14,'W2. TIAM CO2 price'!$C$20:$N$20,0))</f>
        <v>339.72984105618593</v>
      </c>
      <c r="K158" s="84">
        <f>INDEX('W2. TIAM CO2 price'!$C$21:$N$27,MATCH($B158,'W2. TIAM CO2 price'!$A$21:$A$27,0),MATCH(K$14,'W2. TIAM CO2 price'!$C$20:$N$20,0))</f>
        <v>553.37445209395878</v>
      </c>
      <c r="L158" s="84">
        <f>INDEX('W2. TIAM CO2 price'!$C$21:$N$27,MATCH($B158,'W2. TIAM CO2 price'!$A$21:$A$27,0),MATCH(L$14,'W2. TIAM CO2 price'!$C$20:$N$20,0))</f>
        <v>901.37901046138643</v>
      </c>
      <c r="M158" s="84">
        <f>INDEX('W2. TIAM CO2 price'!$C$21:$N$27,MATCH($B158,'W2. TIAM CO2 price'!$A$21:$A$27,0),MATCH(M$14,'W2. TIAM CO2 price'!$C$20:$N$20,0))</f>
        <v>1468.2417656900755</v>
      </c>
      <c r="N158" s="84">
        <f>INDEX('W2. TIAM CO2 price'!$C$21:$N$27,MATCH($B158,'W2. TIAM CO2 price'!$A$21:$A$27,0),MATCH(N$14,'W2. TIAM CO2 price'!$C$20:$N$20,0))</f>
        <v>2391.601461802325</v>
      </c>
      <c r="O158" s="84">
        <f>INDEX('W2. TIAM CO2 price'!$C$21:$N$27,MATCH($B158,'W2. TIAM CO2 price'!$A$21:$A$27,0),MATCH(O$14,'W2. TIAM CO2 price'!$C$20:$N$20,0))</f>
        <v>3895.6571093824737</v>
      </c>
      <c r="P158" s="508">
        <f>INDEX('W2. TIAM CO2 price'!$C$21:$N$27,MATCH($B158,'W2. TIAM CO2 price'!$A$21:$A$27,0),MATCH(P$14,'W2. TIAM CO2 price'!$C$20:$N$20,0))</f>
        <v>6345.605272100016</v>
      </c>
      <c r="Q158" s="501">
        <f t="array" ref="Q158">IF($B$8="Global",INDEX('R24. Carbon price convergence'!$L$18:$T$690,MATCH(CONCATENATE("Global "&amp;$E158&amp;" "&amp;$B$7&amp;" "&amp;"All "&amp;$B$9&amp;" "&amp;$B$10),'R24. Carbon price convergence'!$A$18:$A$690,0),MATCH(Q$14,'R24. Carbon price convergence'!$L$17:$T$17,0)),INDEX('R24. Carbon price convergence'!$L$18:$T$690,MATCH(CONCATENATE($D158," ",$E158," ",$B$7," ",$B$8," ",$B$9," ",$B$10),'R24. Carbon price convergence'!$A$18:$A$690,0),MATCH(Q$14,'R24. Carbon price convergence'!$L$17:$T$17,0)))</f>
        <v>3.9642143336660212</v>
      </c>
      <c r="R158" s="502">
        <f t="array" ref="R158">IF($B$8="Global",INDEX('R24. Carbon price convergence'!$L$18:$T$690,MATCH(CONCATENATE("Global "&amp;$E158&amp;" "&amp;$B$7&amp;" "&amp;"All "&amp;$B$9&amp;" "&amp;$B$10),'R24. Carbon price convergence'!$A$18:$A$690,0),MATCH(R$14,'R24. Carbon price convergence'!$L$17:$T$17,0)),INDEX('R24. Carbon price convergence'!$L$18:$T$690,MATCH(CONCATENATE($D158," ",$E158," ",$B$7," ",$B$8," ",$B$9," ",$B$10),'R24. Carbon price convergence'!$A$18:$A$690,0),MATCH(R$14,'R24. Carbon price convergence'!$L$17:$T$17,0)))</f>
        <v>3.9642143336660212</v>
      </c>
      <c r="S158" s="502">
        <f t="array" ref="S158">IF($B$8="Global",INDEX('R24. Carbon price convergence'!$L$18:$T$690,MATCH(CONCATENATE("Global "&amp;$E158&amp;" "&amp;$B$7&amp;" "&amp;"All "&amp;$B$9&amp;" "&amp;$B$10),'R24. Carbon price convergence'!$A$18:$A$690,0),MATCH(S$14,'R24. Carbon price convergence'!$L$17:$T$17,0)),INDEX('R24. Carbon price convergence'!$L$18:$T$690,MATCH(CONCATENATE($D158," ",$E158," ",$B$7," ",$B$8," ",$B$9," ",$B$10),'R24. Carbon price convergence'!$A$18:$A$690,0),MATCH(S$14,'R24. Carbon price convergence'!$L$17:$T$17,0)))</f>
        <v>3.9642143336660212</v>
      </c>
      <c r="T158" s="503">
        <f t="array" ref="T158">IF($B$8="Global",INDEX('R24. Carbon price convergence'!$L$18:$T$690,MATCH(CONCATENATE("Global "&amp;$E158&amp;" "&amp;$B$7&amp;" "&amp;"All "&amp;$B$9&amp;" "&amp;$B$10),'R24. Carbon price convergence'!$A$18:$A$690,0),MATCH(T$14,'R24. Carbon price convergence'!$L$17:$T$17,0)),INDEX('R24. Carbon price convergence'!$L$18:$T$690,MATCH(CONCATENATE($D158," ",$E158," ",$B$7," ",$B$8," ",$B$9," ",$B$10),'R24. Carbon price convergence'!$A$18:$A$690,0),MATCH(T$14,'R24. Carbon price convergence'!$L$17:$T$17,0)))</f>
        <v>3.9642143336660212</v>
      </c>
      <c r="U158" s="507">
        <f t="shared" si="25"/>
        <v>0</v>
      </c>
      <c r="V158" s="84">
        <f t="shared" si="26"/>
        <v>163.84446144994234</v>
      </c>
      <c r="W158" s="84">
        <f t="shared" si="27"/>
        <v>826.81849616435284</v>
      </c>
      <c r="X158" s="84">
        <f t="shared" si="28"/>
        <v>1346.7619054890115</v>
      </c>
      <c r="Y158" s="508">
        <f t="shared" si="29"/>
        <v>2193.6949348754524</v>
      </c>
    </row>
    <row r="159" spans="1:25" x14ac:dyDescent="0.3">
      <c r="A159" s="486" t="s">
        <v>78</v>
      </c>
      <c r="B159" s="39" t="s">
        <v>66</v>
      </c>
      <c r="C159" s="39" t="s">
        <v>79</v>
      </c>
      <c r="D159" s="39" t="s">
        <v>80</v>
      </c>
      <c r="E159" s="487" t="s">
        <v>81</v>
      </c>
      <c r="F159" s="507">
        <f>INDEX('W2. TIAM CO2 price'!$C$21:$N$27,MATCH($B159,'W2. TIAM CO2 price'!$A$21:$A$27,0),MATCH(F$14,'W2. TIAM CO2 price'!$C$20:$N$20,0))</f>
        <v>0</v>
      </c>
      <c r="G159" s="84">
        <f>INDEX('W2. TIAM CO2 price'!$C$21:$N$27,MATCH($B159,'W2. TIAM CO2 price'!$A$21:$A$27,0),MATCH(G$14,'W2. TIAM CO2 price'!$C$20:$N$20,0))</f>
        <v>0</v>
      </c>
      <c r="H159" s="84">
        <f>INDEX('W2. TIAM CO2 price'!$C$21:$N$27,MATCH($B159,'W2. TIAM CO2 price'!$A$21:$A$27,0),MATCH(H$14,'W2. TIAM CO2 price'!$C$20:$N$20,0))</f>
        <v>41.330878620385405</v>
      </c>
      <c r="I159" s="84">
        <f>INDEX('W2. TIAM CO2 price'!$C$21:$N$27,MATCH($B159,'W2. TIAM CO2 price'!$A$21:$A$27,0),MATCH(I$14,'W2. TIAM CO2 price'!$C$20:$N$20,0))</f>
        <v>0</v>
      </c>
      <c r="J159" s="84">
        <f>INDEX('W2. TIAM CO2 price'!$C$21:$N$27,MATCH($B159,'W2. TIAM CO2 price'!$A$21:$A$27,0),MATCH(J$14,'W2. TIAM CO2 price'!$C$20:$N$20,0))</f>
        <v>657.94970153736608</v>
      </c>
      <c r="K159" s="84">
        <f>INDEX('W2. TIAM CO2 price'!$C$21:$N$27,MATCH($B159,'W2. TIAM CO2 price'!$A$21:$A$27,0),MATCH(K$14,'W2. TIAM CO2 price'!$C$20:$N$20,0))</f>
        <v>1071.7210723835963</v>
      </c>
      <c r="L159" s="84">
        <f>INDEX('W2. TIAM CO2 price'!$C$21:$N$27,MATCH($B159,'W2. TIAM CO2 price'!$A$21:$A$27,0),MATCH(L$14,'W2. TIAM CO2 price'!$C$20:$N$20,0))</f>
        <v>1745.7110350693602</v>
      </c>
      <c r="M159" s="84">
        <f>INDEX('W2. TIAM CO2 price'!$C$21:$N$27,MATCH($B159,'W2. TIAM CO2 price'!$A$21:$A$27,0),MATCH(M$14,'W2. TIAM CO2 price'!$C$20:$N$20,0))</f>
        <v>2843.5696637901187</v>
      </c>
      <c r="N159" s="84">
        <f>INDEX('W2. TIAM CO2 price'!$C$21:$N$27,MATCH($B159,'W2. TIAM CO2 price'!$A$21:$A$27,0),MATCH(N$14,'W2. TIAM CO2 price'!$C$20:$N$20,0))</f>
        <v>4631.8656850746129</v>
      </c>
      <c r="O159" s="84">
        <f>INDEX('W2. TIAM CO2 price'!$C$21:$N$27,MATCH($B159,'W2. TIAM CO2 price'!$A$21:$A$27,0),MATCH(O$14,'W2. TIAM CO2 price'!$C$20:$N$20,0))</f>
        <v>7544.8114652324175</v>
      </c>
      <c r="P159" s="508">
        <f>INDEX('W2. TIAM CO2 price'!$C$21:$N$27,MATCH($B159,'W2. TIAM CO2 price'!$A$21:$A$27,0),MATCH(P$14,'W2. TIAM CO2 price'!$C$20:$N$20,0))</f>
        <v>12289.693194625488</v>
      </c>
      <c r="Q159" s="501">
        <f t="array" ref="Q159">IF($B$8="Global",INDEX('R24. Carbon price convergence'!$L$18:$T$690,MATCH(CONCATENATE("Global "&amp;$E159&amp;" "&amp;$B$7&amp;" "&amp;"All "&amp;$B$9&amp;" "&amp;$B$10),'R24. Carbon price convergence'!$A$18:$A$690,0),MATCH(Q$14,'R24. Carbon price convergence'!$L$17:$T$17,0)),INDEX('R24. Carbon price convergence'!$L$18:$T$690,MATCH(CONCATENATE($D159," ",$E159," ",$B$7," ",$B$8," ",$B$9," ",$B$10),'R24. Carbon price convergence'!$A$18:$A$690,0),MATCH(Q$14,'R24. Carbon price convergence'!$L$17:$T$17,0)))</f>
        <v>0.34920618027291611</v>
      </c>
      <c r="R159" s="502">
        <f t="array" ref="R159">IF($B$8="Global",INDEX('R24. Carbon price convergence'!$L$18:$T$690,MATCH(CONCATENATE("Global "&amp;$E159&amp;" "&amp;$B$7&amp;" "&amp;"All "&amp;$B$9&amp;" "&amp;$B$10),'R24. Carbon price convergence'!$A$18:$A$690,0),MATCH(R$14,'R24. Carbon price convergence'!$L$17:$T$17,0)),INDEX('R24. Carbon price convergence'!$L$18:$T$690,MATCH(CONCATENATE($D159," ",$E159," ",$B$7," ",$B$8," ",$B$9," ",$B$10),'R24. Carbon price convergence'!$A$18:$A$690,0),MATCH(R$14,'R24. Carbon price convergence'!$L$17:$T$17,0)))</f>
        <v>0.34920618027291611</v>
      </c>
      <c r="S159" s="502">
        <f t="array" ref="S159">IF($B$8="Global",INDEX('R24. Carbon price convergence'!$L$18:$T$690,MATCH(CONCATENATE("Global "&amp;$E159&amp;" "&amp;$B$7&amp;" "&amp;"All "&amp;$B$9&amp;" "&amp;$B$10),'R24. Carbon price convergence'!$A$18:$A$690,0),MATCH(S$14,'R24. Carbon price convergence'!$L$17:$T$17,0)),INDEX('R24. Carbon price convergence'!$L$18:$T$690,MATCH(CONCATENATE($D159," ",$E159," ",$B$7," ",$B$8," ",$B$9," ",$B$10),'R24. Carbon price convergence'!$A$18:$A$690,0),MATCH(S$14,'R24. Carbon price convergence'!$L$17:$T$17,0)))</f>
        <v>0.34920618027291611</v>
      </c>
      <c r="T159" s="503">
        <f t="array" ref="T159">IF($B$8="Global",INDEX('R24. Carbon price convergence'!$L$18:$T$690,MATCH(CONCATENATE("Global "&amp;$E159&amp;" "&amp;$B$7&amp;" "&amp;"All "&amp;$B$9&amp;" "&amp;$B$10),'R24. Carbon price convergence'!$A$18:$A$690,0),MATCH(T$14,'R24. Carbon price convergence'!$L$17:$T$17,0)),INDEX('R24. Carbon price convergence'!$L$18:$T$690,MATCH(CONCATENATE($D159," ",$E159," ",$B$7," ",$B$8," ",$B$9," ",$B$10),'R24. Carbon price convergence'!$A$18:$A$690,0),MATCH(T$14,'R24. Carbon price convergence'!$L$17:$T$17,0)))</f>
        <v>0.34920618027291611</v>
      </c>
      <c r="U159" s="507">
        <f t="shared" ref="U159:U164" si="35">G159</f>
        <v>0</v>
      </c>
      <c r="V159" s="84">
        <f t="shared" ref="V159:V164" si="36">H159*Q159</f>
        <v>14.432998250348319</v>
      </c>
      <c r="W159" s="84">
        <f t="shared" ref="W159:W164" si="37">I159*R159</f>
        <v>0</v>
      </c>
      <c r="X159" s="84">
        <f t="shared" ref="X159:X164" si="38">J159*S159</f>
        <v>229.7601020855688</v>
      </c>
      <c r="Y159" s="508">
        <f t="shared" ref="Y159:Y164" si="39">K159*T159</f>
        <v>374.25162200506907</v>
      </c>
    </row>
    <row r="160" spans="1:25" x14ac:dyDescent="0.3">
      <c r="A160" s="486" t="s">
        <v>78</v>
      </c>
      <c r="B160" s="39" t="s">
        <v>66</v>
      </c>
      <c r="C160" s="39" t="s">
        <v>79</v>
      </c>
      <c r="D160" s="39" t="s">
        <v>80</v>
      </c>
      <c r="E160" s="487" t="s">
        <v>84</v>
      </c>
      <c r="F160" s="507">
        <f>INDEX('W2. TIAM CO2 price'!$C$21:$N$27,MATCH($B160,'W2. TIAM CO2 price'!$A$21:$A$27,0),MATCH(F$14,'W2. TIAM CO2 price'!$C$20:$N$20,0))</f>
        <v>0</v>
      </c>
      <c r="G160" s="84">
        <f>INDEX('W2. TIAM CO2 price'!$C$21:$N$27,MATCH($B160,'W2. TIAM CO2 price'!$A$21:$A$27,0),MATCH(G$14,'W2. TIAM CO2 price'!$C$20:$N$20,0))</f>
        <v>0</v>
      </c>
      <c r="H160" s="84">
        <f>INDEX('W2. TIAM CO2 price'!$C$21:$N$27,MATCH($B160,'W2. TIAM CO2 price'!$A$21:$A$27,0),MATCH(H$14,'W2. TIAM CO2 price'!$C$20:$N$20,0))</f>
        <v>41.330878620385405</v>
      </c>
      <c r="I160" s="84">
        <f>INDEX('W2. TIAM CO2 price'!$C$21:$N$27,MATCH($B160,'W2. TIAM CO2 price'!$A$21:$A$27,0),MATCH(I$14,'W2. TIAM CO2 price'!$C$20:$N$20,0))</f>
        <v>0</v>
      </c>
      <c r="J160" s="84">
        <f>INDEX('W2. TIAM CO2 price'!$C$21:$N$27,MATCH($B160,'W2. TIAM CO2 price'!$A$21:$A$27,0),MATCH(J$14,'W2. TIAM CO2 price'!$C$20:$N$20,0))</f>
        <v>657.94970153736608</v>
      </c>
      <c r="K160" s="84">
        <f>INDEX('W2. TIAM CO2 price'!$C$21:$N$27,MATCH($B160,'W2. TIAM CO2 price'!$A$21:$A$27,0),MATCH(K$14,'W2. TIAM CO2 price'!$C$20:$N$20,0))</f>
        <v>1071.7210723835963</v>
      </c>
      <c r="L160" s="84">
        <f>INDEX('W2. TIAM CO2 price'!$C$21:$N$27,MATCH($B160,'W2. TIAM CO2 price'!$A$21:$A$27,0),MATCH(L$14,'W2. TIAM CO2 price'!$C$20:$N$20,0))</f>
        <v>1745.7110350693602</v>
      </c>
      <c r="M160" s="84">
        <f>INDEX('W2. TIAM CO2 price'!$C$21:$N$27,MATCH($B160,'W2. TIAM CO2 price'!$A$21:$A$27,0),MATCH(M$14,'W2. TIAM CO2 price'!$C$20:$N$20,0))</f>
        <v>2843.5696637901187</v>
      </c>
      <c r="N160" s="84">
        <f>INDEX('W2. TIAM CO2 price'!$C$21:$N$27,MATCH($B160,'W2. TIAM CO2 price'!$A$21:$A$27,0),MATCH(N$14,'W2. TIAM CO2 price'!$C$20:$N$20,0))</f>
        <v>4631.8656850746129</v>
      </c>
      <c r="O160" s="84">
        <f>INDEX('W2. TIAM CO2 price'!$C$21:$N$27,MATCH($B160,'W2. TIAM CO2 price'!$A$21:$A$27,0),MATCH(O$14,'W2. TIAM CO2 price'!$C$20:$N$20,0))</f>
        <v>7544.8114652324175</v>
      </c>
      <c r="P160" s="508">
        <f>INDEX('W2. TIAM CO2 price'!$C$21:$N$27,MATCH($B160,'W2. TIAM CO2 price'!$A$21:$A$27,0),MATCH(P$14,'W2. TIAM CO2 price'!$C$20:$N$20,0))</f>
        <v>12289.693194625488</v>
      </c>
      <c r="Q160" s="501">
        <f t="array" ref="Q160">IF($B$8="Global",INDEX('R24. Carbon price convergence'!$L$18:$T$690,MATCH(CONCATENATE("Global "&amp;$E160&amp;" "&amp;$B$7&amp;" "&amp;"All "&amp;$B$9&amp;" "&amp;$B$10),'R24. Carbon price convergence'!$A$18:$A$690,0),MATCH(Q$14,'R24. Carbon price convergence'!$L$17:$T$17,0)),INDEX('R24. Carbon price convergence'!$L$18:$T$690,MATCH(CONCATENATE($D160," ",$E160," ",$B$7," ",$B$8," ",$B$9," ",$B$10),'R24. Carbon price convergence'!$A$18:$A$690,0),MATCH(Q$14,'R24. Carbon price convergence'!$L$17:$T$17,0)))</f>
        <v>0.34920618027291611</v>
      </c>
      <c r="R160" s="502">
        <f t="array" ref="R160">IF($B$8="Global",INDEX('R24. Carbon price convergence'!$L$18:$T$690,MATCH(CONCATENATE("Global "&amp;$E160&amp;" "&amp;$B$7&amp;" "&amp;"All "&amp;$B$9&amp;" "&amp;$B$10),'R24. Carbon price convergence'!$A$18:$A$690,0),MATCH(R$14,'R24. Carbon price convergence'!$L$17:$T$17,0)),INDEX('R24. Carbon price convergence'!$L$18:$T$690,MATCH(CONCATENATE($D160," ",$E160," ",$B$7," ",$B$8," ",$B$9," ",$B$10),'R24. Carbon price convergence'!$A$18:$A$690,0),MATCH(R$14,'R24. Carbon price convergence'!$L$17:$T$17,0)))</f>
        <v>0.34920618027291611</v>
      </c>
      <c r="S160" s="502">
        <f t="array" ref="S160">IF($B$8="Global",INDEX('R24. Carbon price convergence'!$L$18:$T$690,MATCH(CONCATENATE("Global "&amp;$E160&amp;" "&amp;$B$7&amp;" "&amp;"All "&amp;$B$9&amp;" "&amp;$B$10),'R24. Carbon price convergence'!$A$18:$A$690,0),MATCH(S$14,'R24. Carbon price convergence'!$L$17:$T$17,0)),INDEX('R24. Carbon price convergence'!$L$18:$T$690,MATCH(CONCATENATE($D160," ",$E160," ",$B$7," ",$B$8," ",$B$9," ",$B$10),'R24. Carbon price convergence'!$A$18:$A$690,0),MATCH(S$14,'R24. Carbon price convergence'!$L$17:$T$17,0)))</f>
        <v>0.34920618027291611</v>
      </c>
      <c r="T160" s="503">
        <f t="array" ref="T160">IF($B$8="Global",INDEX('R24. Carbon price convergence'!$L$18:$T$690,MATCH(CONCATENATE("Global "&amp;$E160&amp;" "&amp;$B$7&amp;" "&amp;"All "&amp;$B$9&amp;" "&amp;$B$10),'R24. Carbon price convergence'!$A$18:$A$690,0),MATCH(T$14,'R24. Carbon price convergence'!$L$17:$T$17,0)),INDEX('R24. Carbon price convergence'!$L$18:$T$690,MATCH(CONCATENATE($D160," ",$E160," ",$B$7," ",$B$8," ",$B$9," ",$B$10),'R24. Carbon price convergence'!$A$18:$A$690,0),MATCH(T$14,'R24. Carbon price convergence'!$L$17:$T$17,0)))</f>
        <v>0.34920618027291611</v>
      </c>
      <c r="U160" s="507">
        <f t="shared" si="35"/>
        <v>0</v>
      </c>
      <c r="V160" s="84">
        <f t="shared" si="36"/>
        <v>14.432998250348319</v>
      </c>
      <c r="W160" s="84">
        <f t="shared" si="37"/>
        <v>0</v>
      </c>
      <c r="X160" s="84">
        <f t="shared" si="38"/>
        <v>229.7601020855688</v>
      </c>
      <c r="Y160" s="508">
        <f t="shared" si="39"/>
        <v>374.25162200506907</v>
      </c>
    </row>
    <row r="161" spans="1:25" x14ac:dyDescent="0.3">
      <c r="A161" s="486" t="s">
        <v>78</v>
      </c>
      <c r="B161" s="39" t="s">
        <v>66</v>
      </c>
      <c r="C161" s="39" t="s">
        <v>79</v>
      </c>
      <c r="D161" s="39" t="s">
        <v>80</v>
      </c>
      <c r="E161" s="487" t="s">
        <v>87</v>
      </c>
      <c r="F161" s="507">
        <f>INDEX('W2. TIAM CO2 price'!$C$21:$N$27,MATCH($B161,'W2. TIAM CO2 price'!$A$21:$A$27,0),MATCH(F$14,'W2. TIAM CO2 price'!$C$20:$N$20,0))</f>
        <v>0</v>
      </c>
      <c r="G161" s="84">
        <f>INDEX('W2. TIAM CO2 price'!$C$21:$N$27,MATCH($B161,'W2. TIAM CO2 price'!$A$21:$A$27,0),MATCH(G$14,'W2. TIAM CO2 price'!$C$20:$N$20,0))</f>
        <v>0</v>
      </c>
      <c r="H161" s="84">
        <f>INDEX('W2. TIAM CO2 price'!$C$21:$N$27,MATCH($B161,'W2. TIAM CO2 price'!$A$21:$A$27,0),MATCH(H$14,'W2. TIAM CO2 price'!$C$20:$N$20,0))</f>
        <v>41.330878620385405</v>
      </c>
      <c r="I161" s="84">
        <f>INDEX('W2. TIAM CO2 price'!$C$21:$N$27,MATCH($B161,'W2. TIAM CO2 price'!$A$21:$A$27,0),MATCH(I$14,'W2. TIAM CO2 price'!$C$20:$N$20,0))</f>
        <v>0</v>
      </c>
      <c r="J161" s="84">
        <f>INDEX('W2. TIAM CO2 price'!$C$21:$N$27,MATCH($B161,'W2. TIAM CO2 price'!$A$21:$A$27,0),MATCH(J$14,'W2. TIAM CO2 price'!$C$20:$N$20,0))</f>
        <v>657.94970153736608</v>
      </c>
      <c r="K161" s="84">
        <f>INDEX('W2. TIAM CO2 price'!$C$21:$N$27,MATCH($B161,'W2. TIAM CO2 price'!$A$21:$A$27,0),MATCH(K$14,'W2. TIAM CO2 price'!$C$20:$N$20,0))</f>
        <v>1071.7210723835963</v>
      </c>
      <c r="L161" s="84">
        <f>INDEX('W2. TIAM CO2 price'!$C$21:$N$27,MATCH($B161,'W2. TIAM CO2 price'!$A$21:$A$27,0),MATCH(L$14,'W2. TIAM CO2 price'!$C$20:$N$20,0))</f>
        <v>1745.7110350693602</v>
      </c>
      <c r="M161" s="84">
        <f>INDEX('W2. TIAM CO2 price'!$C$21:$N$27,MATCH($B161,'W2. TIAM CO2 price'!$A$21:$A$27,0),MATCH(M$14,'W2. TIAM CO2 price'!$C$20:$N$20,0))</f>
        <v>2843.5696637901187</v>
      </c>
      <c r="N161" s="84">
        <f>INDEX('W2. TIAM CO2 price'!$C$21:$N$27,MATCH($B161,'W2. TIAM CO2 price'!$A$21:$A$27,0),MATCH(N$14,'W2. TIAM CO2 price'!$C$20:$N$20,0))</f>
        <v>4631.8656850746129</v>
      </c>
      <c r="O161" s="84">
        <f>INDEX('W2. TIAM CO2 price'!$C$21:$N$27,MATCH($B161,'W2. TIAM CO2 price'!$A$21:$A$27,0),MATCH(O$14,'W2. TIAM CO2 price'!$C$20:$N$20,0))</f>
        <v>7544.8114652324175</v>
      </c>
      <c r="P161" s="508">
        <f>INDEX('W2. TIAM CO2 price'!$C$21:$N$27,MATCH($B161,'W2. TIAM CO2 price'!$A$21:$A$27,0),MATCH(P$14,'W2. TIAM CO2 price'!$C$20:$N$20,0))</f>
        <v>12289.693194625488</v>
      </c>
      <c r="Q161" s="501">
        <f t="array" ref="Q161">IF($B$8="Global",INDEX('R24. Carbon price convergence'!$L$18:$T$690,MATCH(CONCATENATE("Global "&amp;$E161&amp;" "&amp;$B$7&amp;" "&amp;"All "&amp;$B$9&amp;" "&amp;$B$10),'R24. Carbon price convergence'!$A$18:$A$690,0),MATCH(Q$14,'R24. Carbon price convergence'!$L$17:$T$17,0)),INDEX('R24. Carbon price convergence'!$L$18:$T$690,MATCH(CONCATENATE($D161," ",$E161," ",$B$7," ",$B$8," ",$B$9," ",$B$10),'R24. Carbon price convergence'!$A$18:$A$690,0),MATCH(Q$14,'R24. Carbon price convergence'!$L$17:$T$17,0)))</f>
        <v>0.34920618027291611</v>
      </c>
      <c r="R161" s="502">
        <f t="array" ref="R161">IF($B$8="Global",INDEX('R24. Carbon price convergence'!$L$18:$T$690,MATCH(CONCATENATE("Global "&amp;$E161&amp;" "&amp;$B$7&amp;" "&amp;"All "&amp;$B$9&amp;" "&amp;$B$10),'R24. Carbon price convergence'!$A$18:$A$690,0),MATCH(R$14,'R24. Carbon price convergence'!$L$17:$T$17,0)),INDEX('R24. Carbon price convergence'!$L$18:$T$690,MATCH(CONCATENATE($D161," ",$E161," ",$B$7," ",$B$8," ",$B$9," ",$B$10),'R24. Carbon price convergence'!$A$18:$A$690,0),MATCH(R$14,'R24. Carbon price convergence'!$L$17:$T$17,0)))</f>
        <v>0.34920618027291611</v>
      </c>
      <c r="S161" s="502">
        <f t="array" ref="S161">IF($B$8="Global",INDEX('R24. Carbon price convergence'!$L$18:$T$690,MATCH(CONCATENATE("Global "&amp;$E161&amp;" "&amp;$B$7&amp;" "&amp;"All "&amp;$B$9&amp;" "&amp;$B$10),'R24. Carbon price convergence'!$A$18:$A$690,0),MATCH(S$14,'R24. Carbon price convergence'!$L$17:$T$17,0)),INDEX('R24. Carbon price convergence'!$L$18:$T$690,MATCH(CONCATENATE($D161," ",$E161," ",$B$7," ",$B$8," ",$B$9," ",$B$10),'R24. Carbon price convergence'!$A$18:$A$690,0),MATCH(S$14,'R24. Carbon price convergence'!$L$17:$T$17,0)))</f>
        <v>0.34920618027291611</v>
      </c>
      <c r="T161" s="503">
        <f t="array" ref="T161">IF($B$8="Global",INDEX('R24. Carbon price convergence'!$L$18:$T$690,MATCH(CONCATENATE("Global "&amp;$E161&amp;" "&amp;$B$7&amp;" "&amp;"All "&amp;$B$9&amp;" "&amp;$B$10),'R24. Carbon price convergence'!$A$18:$A$690,0),MATCH(T$14,'R24. Carbon price convergence'!$L$17:$T$17,0)),INDEX('R24. Carbon price convergence'!$L$18:$T$690,MATCH(CONCATENATE($D161," ",$E161," ",$B$7," ",$B$8," ",$B$9," ",$B$10),'R24. Carbon price convergence'!$A$18:$A$690,0),MATCH(T$14,'R24. Carbon price convergence'!$L$17:$T$17,0)))</f>
        <v>0.34920618027291611</v>
      </c>
      <c r="U161" s="507">
        <f t="shared" si="35"/>
        <v>0</v>
      </c>
      <c r="V161" s="84">
        <f t="shared" si="36"/>
        <v>14.432998250348319</v>
      </c>
      <c r="W161" s="84">
        <f t="shared" si="37"/>
        <v>0</v>
      </c>
      <c r="X161" s="84">
        <f t="shared" si="38"/>
        <v>229.7601020855688</v>
      </c>
      <c r="Y161" s="508">
        <f t="shared" si="39"/>
        <v>374.25162200506907</v>
      </c>
    </row>
    <row r="162" spans="1:25" x14ac:dyDescent="0.3">
      <c r="A162" s="486" t="s">
        <v>78</v>
      </c>
      <c r="B162" s="39" t="s">
        <v>66</v>
      </c>
      <c r="C162" s="39" t="s">
        <v>79</v>
      </c>
      <c r="D162" s="39" t="s">
        <v>80</v>
      </c>
      <c r="E162" s="487" t="s">
        <v>90</v>
      </c>
      <c r="F162" s="507">
        <f>INDEX('W2. TIAM CO2 price'!$C$21:$N$27,MATCH($B162,'W2. TIAM CO2 price'!$A$21:$A$27,0),MATCH(F$14,'W2. TIAM CO2 price'!$C$20:$N$20,0))</f>
        <v>0</v>
      </c>
      <c r="G162" s="84">
        <f>INDEX('W2. TIAM CO2 price'!$C$21:$N$27,MATCH($B162,'W2. TIAM CO2 price'!$A$21:$A$27,0),MATCH(G$14,'W2. TIAM CO2 price'!$C$20:$N$20,0))</f>
        <v>0</v>
      </c>
      <c r="H162" s="84">
        <f>INDEX('W2. TIAM CO2 price'!$C$21:$N$27,MATCH($B162,'W2. TIAM CO2 price'!$A$21:$A$27,0),MATCH(H$14,'W2. TIAM CO2 price'!$C$20:$N$20,0))</f>
        <v>41.330878620385405</v>
      </c>
      <c r="I162" s="84">
        <f>INDEX('W2. TIAM CO2 price'!$C$21:$N$27,MATCH($B162,'W2. TIAM CO2 price'!$A$21:$A$27,0),MATCH(I$14,'W2. TIAM CO2 price'!$C$20:$N$20,0))</f>
        <v>0</v>
      </c>
      <c r="J162" s="84">
        <f>INDEX('W2. TIAM CO2 price'!$C$21:$N$27,MATCH($B162,'W2. TIAM CO2 price'!$A$21:$A$27,0),MATCH(J$14,'W2. TIAM CO2 price'!$C$20:$N$20,0))</f>
        <v>657.94970153736608</v>
      </c>
      <c r="K162" s="84">
        <f>INDEX('W2. TIAM CO2 price'!$C$21:$N$27,MATCH($B162,'W2. TIAM CO2 price'!$A$21:$A$27,0),MATCH(K$14,'W2. TIAM CO2 price'!$C$20:$N$20,0))</f>
        <v>1071.7210723835963</v>
      </c>
      <c r="L162" s="84">
        <f>INDEX('W2. TIAM CO2 price'!$C$21:$N$27,MATCH($B162,'W2. TIAM CO2 price'!$A$21:$A$27,0),MATCH(L$14,'W2. TIAM CO2 price'!$C$20:$N$20,0))</f>
        <v>1745.7110350693602</v>
      </c>
      <c r="M162" s="84">
        <f>INDEX('W2. TIAM CO2 price'!$C$21:$N$27,MATCH($B162,'W2. TIAM CO2 price'!$A$21:$A$27,0),MATCH(M$14,'W2. TIAM CO2 price'!$C$20:$N$20,0))</f>
        <v>2843.5696637901187</v>
      </c>
      <c r="N162" s="84">
        <f>INDEX('W2. TIAM CO2 price'!$C$21:$N$27,MATCH($B162,'W2. TIAM CO2 price'!$A$21:$A$27,0),MATCH(N$14,'W2. TIAM CO2 price'!$C$20:$N$20,0))</f>
        <v>4631.8656850746129</v>
      </c>
      <c r="O162" s="84">
        <f>INDEX('W2. TIAM CO2 price'!$C$21:$N$27,MATCH($B162,'W2. TIAM CO2 price'!$A$21:$A$27,0),MATCH(O$14,'W2. TIAM CO2 price'!$C$20:$N$20,0))</f>
        <v>7544.8114652324175</v>
      </c>
      <c r="P162" s="508">
        <f>INDEX('W2. TIAM CO2 price'!$C$21:$N$27,MATCH($B162,'W2. TIAM CO2 price'!$A$21:$A$27,0),MATCH(P$14,'W2. TIAM CO2 price'!$C$20:$N$20,0))</f>
        <v>12289.693194625488</v>
      </c>
      <c r="Q162" s="501">
        <f t="array" ref="Q162">IF($B$8="Global",INDEX('R24. Carbon price convergence'!$L$18:$T$690,MATCH(CONCATENATE("Global "&amp;$E162&amp;" "&amp;$B$7&amp;" "&amp;"All "&amp;$B$9&amp;" "&amp;$B$10),'R24. Carbon price convergence'!$A$18:$A$690,0),MATCH(Q$14,'R24. Carbon price convergence'!$L$17:$T$17,0)),INDEX('R24. Carbon price convergence'!$L$18:$T$690,MATCH(CONCATENATE($D162," ",$E162," ",$B$7," ",$B$8," ",$B$9," ",$B$10),'R24. Carbon price convergence'!$A$18:$A$690,0),MATCH(Q$14,'R24. Carbon price convergence'!$L$17:$T$17,0)))</f>
        <v>0.34920618027291611</v>
      </c>
      <c r="R162" s="502">
        <f t="array" ref="R162">IF($B$8="Global",INDEX('R24. Carbon price convergence'!$L$18:$T$690,MATCH(CONCATENATE("Global "&amp;$E162&amp;" "&amp;$B$7&amp;" "&amp;"All "&amp;$B$9&amp;" "&amp;$B$10),'R24. Carbon price convergence'!$A$18:$A$690,0),MATCH(R$14,'R24. Carbon price convergence'!$L$17:$T$17,0)),INDEX('R24. Carbon price convergence'!$L$18:$T$690,MATCH(CONCATENATE($D162," ",$E162," ",$B$7," ",$B$8," ",$B$9," ",$B$10),'R24. Carbon price convergence'!$A$18:$A$690,0),MATCH(R$14,'R24. Carbon price convergence'!$L$17:$T$17,0)))</f>
        <v>0.34920618027291611</v>
      </c>
      <c r="S162" s="502">
        <f t="array" ref="S162">IF($B$8="Global",INDEX('R24. Carbon price convergence'!$L$18:$T$690,MATCH(CONCATENATE("Global "&amp;$E162&amp;" "&amp;$B$7&amp;" "&amp;"All "&amp;$B$9&amp;" "&amp;$B$10),'R24. Carbon price convergence'!$A$18:$A$690,0),MATCH(S$14,'R24. Carbon price convergence'!$L$17:$T$17,0)),INDEX('R24. Carbon price convergence'!$L$18:$T$690,MATCH(CONCATENATE($D162," ",$E162," ",$B$7," ",$B$8," ",$B$9," ",$B$10),'R24. Carbon price convergence'!$A$18:$A$690,0),MATCH(S$14,'R24. Carbon price convergence'!$L$17:$T$17,0)))</f>
        <v>0.34920618027291611</v>
      </c>
      <c r="T162" s="503">
        <f t="array" ref="T162">IF($B$8="Global",INDEX('R24. Carbon price convergence'!$L$18:$T$690,MATCH(CONCATENATE("Global "&amp;$E162&amp;" "&amp;$B$7&amp;" "&amp;"All "&amp;$B$9&amp;" "&amp;$B$10),'R24. Carbon price convergence'!$A$18:$A$690,0),MATCH(T$14,'R24. Carbon price convergence'!$L$17:$T$17,0)),INDEX('R24. Carbon price convergence'!$L$18:$T$690,MATCH(CONCATENATE($D162," ",$E162," ",$B$7," ",$B$8," ",$B$9," ",$B$10),'R24. Carbon price convergence'!$A$18:$A$690,0),MATCH(T$14,'R24. Carbon price convergence'!$L$17:$T$17,0)))</f>
        <v>0.34920618027291611</v>
      </c>
      <c r="U162" s="507">
        <f t="shared" si="35"/>
        <v>0</v>
      </c>
      <c r="V162" s="84">
        <f t="shared" si="36"/>
        <v>14.432998250348319</v>
      </c>
      <c r="W162" s="84">
        <f t="shared" si="37"/>
        <v>0</v>
      </c>
      <c r="X162" s="84">
        <f t="shared" si="38"/>
        <v>229.7601020855688</v>
      </c>
      <c r="Y162" s="508">
        <f t="shared" si="39"/>
        <v>374.25162200506907</v>
      </c>
    </row>
    <row r="163" spans="1:25" x14ac:dyDescent="0.3">
      <c r="A163" s="486" t="s">
        <v>78</v>
      </c>
      <c r="B163" s="39" t="s">
        <v>66</v>
      </c>
      <c r="C163" s="39" t="s">
        <v>79</v>
      </c>
      <c r="D163" s="39" t="s">
        <v>80</v>
      </c>
      <c r="E163" s="487" t="s">
        <v>93</v>
      </c>
      <c r="F163" s="507">
        <f>INDEX('W2. TIAM CO2 price'!$C$21:$N$27,MATCH($B163,'W2. TIAM CO2 price'!$A$21:$A$27,0),MATCH(F$14,'W2. TIAM CO2 price'!$C$20:$N$20,0))</f>
        <v>0</v>
      </c>
      <c r="G163" s="84">
        <f>INDEX('W2. TIAM CO2 price'!$C$21:$N$27,MATCH($B163,'W2. TIAM CO2 price'!$A$21:$A$27,0),MATCH(G$14,'W2. TIAM CO2 price'!$C$20:$N$20,0))</f>
        <v>0</v>
      </c>
      <c r="H163" s="84">
        <f>INDEX('W2. TIAM CO2 price'!$C$21:$N$27,MATCH($B163,'W2. TIAM CO2 price'!$A$21:$A$27,0),MATCH(H$14,'W2. TIAM CO2 price'!$C$20:$N$20,0))</f>
        <v>41.330878620385405</v>
      </c>
      <c r="I163" s="84">
        <f>INDEX('W2. TIAM CO2 price'!$C$21:$N$27,MATCH($B163,'W2. TIAM CO2 price'!$A$21:$A$27,0),MATCH(I$14,'W2. TIAM CO2 price'!$C$20:$N$20,0))</f>
        <v>0</v>
      </c>
      <c r="J163" s="84">
        <f>INDEX('W2. TIAM CO2 price'!$C$21:$N$27,MATCH($B163,'W2. TIAM CO2 price'!$A$21:$A$27,0),MATCH(J$14,'W2. TIAM CO2 price'!$C$20:$N$20,0))</f>
        <v>657.94970153736608</v>
      </c>
      <c r="K163" s="84">
        <f>INDEX('W2. TIAM CO2 price'!$C$21:$N$27,MATCH($B163,'W2. TIAM CO2 price'!$A$21:$A$27,0),MATCH(K$14,'W2. TIAM CO2 price'!$C$20:$N$20,0))</f>
        <v>1071.7210723835963</v>
      </c>
      <c r="L163" s="84">
        <f>INDEX('W2. TIAM CO2 price'!$C$21:$N$27,MATCH($B163,'W2. TIAM CO2 price'!$A$21:$A$27,0),MATCH(L$14,'W2. TIAM CO2 price'!$C$20:$N$20,0))</f>
        <v>1745.7110350693602</v>
      </c>
      <c r="M163" s="84">
        <f>INDEX('W2. TIAM CO2 price'!$C$21:$N$27,MATCH($B163,'W2. TIAM CO2 price'!$A$21:$A$27,0),MATCH(M$14,'W2. TIAM CO2 price'!$C$20:$N$20,0))</f>
        <v>2843.5696637901187</v>
      </c>
      <c r="N163" s="84">
        <f>INDEX('W2. TIAM CO2 price'!$C$21:$N$27,MATCH($B163,'W2. TIAM CO2 price'!$A$21:$A$27,0),MATCH(N$14,'W2. TIAM CO2 price'!$C$20:$N$20,0))</f>
        <v>4631.8656850746129</v>
      </c>
      <c r="O163" s="84">
        <f>INDEX('W2. TIAM CO2 price'!$C$21:$N$27,MATCH($B163,'W2. TIAM CO2 price'!$A$21:$A$27,0),MATCH(O$14,'W2. TIAM CO2 price'!$C$20:$N$20,0))</f>
        <v>7544.8114652324175</v>
      </c>
      <c r="P163" s="508">
        <f>INDEX('W2. TIAM CO2 price'!$C$21:$N$27,MATCH($B163,'W2. TIAM CO2 price'!$A$21:$A$27,0),MATCH(P$14,'W2. TIAM CO2 price'!$C$20:$N$20,0))</f>
        <v>12289.693194625488</v>
      </c>
      <c r="Q163" s="501">
        <f t="array" ref="Q163">IF($B$8="Global",INDEX('R24. Carbon price convergence'!$L$18:$T$690,MATCH(CONCATENATE("Global "&amp;$E163&amp;" "&amp;$B$7&amp;" "&amp;"All "&amp;$B$9&amp;" "&amp;$B$10),'R24. Carbon price convergence'!$A$18:$A$690,0),MATCH(Q$14,'R24. Carbon price convergence'!$L$17:$T$17,0)),INDEX('R24. Carbon price convergence'!$L$18:$T$690,MATCH(CONCATENATE($D163," ",$E163," ",$B$7," ",$B$8," ",$B$9," ",$B$10),'R24. Carbon price convergence'!$A$18:$A$690,0),MATCH(Q$14,'R24. Carbon price convergence'!$L$17:$T$17,0)))</f>
        <v>0.34920618027291611</v>
      </c>
      <c r="R163" s="502">
        <f t="array" ref="R163">IF($B$8="Global",INDEX('R24. Carbon price convergence'!$L$18:$T$690,MATCH(CONCATENATE("Global "&amp;$E163&amp;" "&amp;$B$7&amp;" "&amp;"All "&amp;$B$9&amp;" "&amp;$B$10),'R24. Carbon price convergence'!$A$18:$A$690,0),MATCH(R$14,'R24. Carbon price convergence'!$L$17:$T$17,0)),INDEX('R24. Carbon price convergence'!$L$18:$T$690,MATCH(CONCATENATE($D163," ",$E163," ",$B$7," ",$B$8," ",$B$9," ",$B$10),'R24. Carbon price convergence'!$A$18:$A$690,0),MATCH(R$14,'R24. Carbon price convergence'!$L$17:$T$17,0)))</f>
        <v>0.34920618027291611</v>
      </c>
      <c r="S163" s="502">
        <f t="array" ref="S163">IF($B$8="Global",INDEX('R24. Carbon price convergence'!$L$18:$T$690,MATCH(CONCATENATE("Global "&amp;$E163&amp;" "&amp;$B$7&amp;" "&amp;"All "&amp;$B$9&amp;" "&amp;$B$10),'R24. Carbon price convergence'!$A$18:$A$690,0),MATCH(S$14,'R24. Carbon price convergence'!$L$17:$T$17,0)),INDEX('R24. Carbon price convergence'!$L$18:$T$690,MATCH(CONCATENATE($D163," ",$E163," ",$B$7," ",$B$8," ",$B$9," ",$B$10),'R24. Carbon price convergence'!$A$18:$A$690,0),MATCH(S$14,'R24. Carbon price convergence'!$L$17:$T$17,0)))</f>
        <v>0.34920618027291611</v>
      </c>
      <c r="T163" s="503">
        <f t="array" ref="T163">IF($B$8="Global",INDEX('R24. Carbon price convergence'!$L$18:$T$690,MATCH(CONCATENATE("Global "&amp;$E163&amp;" "&amp;$B$7&amp;" "&amp;"All "&amp;$B$9&amp;" "&amp;$B$10),'R24. Carbon price convergence'!$A$18:$A$690,0),MATCH(T$14,'R24. Carbon price convergence'!$L$17:$T$17,0)),INDEX('R24. Carbon price convergence'!$L$18:$T$690,MATCH(CONCATENATE($D163," ",$E163," ",$B$7," ",$B$8," ",$B$9," ",$B$10),'R24. Carbon price convergence'!$A$18:$A$690,0),MATCH(T$14,'R24. Carbon price convergence'!$L$17:$T$17,0)))</f>
        <v>0.34920618027291611</v>
      </c>
      <c r="U163" s="507">
        <f t="shared" si="35"/>
        <v>0</v>
      </c>
      <c r="V163" s="84">
        <f t="shared" si="36"/>
        <v>14.432998250348319</v>
      </c>
      <c r="W163" s="84">
        <f t="shared" si="37"/>
        <v>0</v>
      </c>
      <c r="X163" s="84">
        <f t="shared" si="38"/>
        <v>229.7601020855688</v>
      </c>
      <c r="Y163" s="508">
        <f t="shared" si="39"/>
        <v>374.25162200506907</v>
      </c>
    </row>
    <row r="164" spans="1:25" x14ac:dyDescent="0.3">
      <c r="A164" s="486" t="s">
        <v>78</v>
      </c>
      <c r="B164" s="39" t="s">
        <v>66</v>
      </c>
      <c r="C164" s="39" t="s">
        <v>79</v>
      </c>
      <c r="D164" s="39" t="s">
        <v>80</v>
      </c>
      <c r="E164" s="487" t="s">
        <v>95</v>
      </c>
      <c r="F164" s="507">
        <f>INDEX('W2. TIAM CO2 price'!$C$21:$N$27,MATCH($B164,'W2. TIAM CO2 price'!$A$21:$A$27,0),MATCH(F$14,'W2. TIAM CO2 price'!$C$20:$N$20,0))</f>
        <v>0</v>
      </c>
      <c r="G164" s="84">
        <f>INDEX('W2. TIAM CO2 price'!$C$21:$N$27,MATCH($B164,'W2. TIAM CO2 price'!$A$21:$A$27,0),MATCH(G$14,'W2. TIAM CO2 price'!$C$20:$N$20,0))</f>
        <v>0</v>
      </c>
      <c r="H164" s="84">
        <f>INDEX('W2. TIAM CO2 price'!$C$21:$N$27,MATCH($B164,'W2. TIAM CO2 price'!$A$21:$A$27,0),MATCH(H$14,'W2. TIAM CO2 price'!$C$20:$N$20,0))</f>
        <v>41.330878620385405</v>
      </c>
      <c r="I164" s="84">
        <f>INDEX('W2. TIAM CO2 price'!$C$21:$N$27,MATCH($B164,'W2. TIAM CO2 price'!$A$21:$A$27,0),MATCH(I$14,'W2. TIAM CO2 price'!$C$20:$N$20,0))</f>
        <v>0</v>
      </c>
      <c r="J164" s="84">
        <f>INDEX('W2. TIAM CO2 price'!$C$21:$N$27,MATCH($B164,'W2. TIAM CO2 price'!$A$21:$A$27,0),MATCH(J$14,'W2. TIAM CO2 price'!$C$20:$N$20,0))</f>
        <v>657.94970153736608</v>
      </c>
      <c r="K164" s="84">
        <f>INDEX('W2. TIAM CO2 price'!$C$21:$N$27,MATCH($B164,'W2. TIAM CO2 price'!$A$21:$A$27,0),MATCH(K$14,'W2. TIAM CO2 price'!$C$20:$N$20,0))</f>
        <v>1071.7210723835963</v>
      </c>
      <c r="L164" s="84">
        <f>INDEX('W2. TIAM CO2 price'!$C$21:$N$27,MATCH($B164,'W2. TIAM CO2 price'!$A$21:$A$27,0),MATCH(L$14,'W2. TIAM CO2 price'!$C$20:$N$20,0))</f>
        <v>1745.7110350693602</v>
      </c>
      <c r="M164" s="84">
        <f>INDEX('W2. TIAM CO2 price'!$C$21:$N$27,MATCH($B164,'W2. TIAM CO2 price'!$A$21:$A$27,0),MATCH(M$14,'W2. TIAM CO2 price'!$C$20:$N$20,0))</f>
        <v>2843.5696637901187</v>
      </c>
      <c r="N164" s="84">
        <f>INDEX('W2. TIAM CO2 price'!$C$21:$N$27,MATCH($B164,'W2. TIAM CO2 price'!$A$21:$A$27,0),MATCH(N$14,'W2. TIAM CO2 price'!$C$20:$N$20,0))</f>
        <v>4631.8656850746129</v>
      </c>
      <c r="O164" s="84">
        <f>INDEX('W2. TIAM CO2 price'!$C$21:$N$27,MATCH($B164,'W2. TIAM CO2 price'!$A$21:$A$27,0),MATCH(O$14,'W2. TIAM CO2 price'!$C$20:$N$20,0))</f>
        <v>7544.8114652324175</v>
      </c>
      <c r="P164" s="508">
        <f>INDEX('W2. TIAM CO2 price'!$C$21:$N$27,MATCH($B164,'W2. TIAM CO2 price'!$A$21:$A$27,0),MATCH(P$14,'W2. TIAM CO2 price'!$C$20:$N$20,0))</f>
        <v>12289.693194625488</v>
      </c>
      <c r="Q164" s="501">
        <f t="array" ref="Q164">IF($B$8="Global",INDEX('R24. Carbon price convergence'!$L$18:$T$690,MATCH(CONCATENATE("Global "&amp;$E164&amp;" "&amp;$B$7&amp;" "&amp;"All "&amp;$B$9&amp;" "&amp;$B$10),'R24. Carbon price convergence'!$A$18:$A$690,0),MATCH(Q$14,'R24. Carbon price convergence'!$L$17:$T$17,0)),INDEX('R24. Carbon price convergence'!$L$18:$T$690,MATCH(CONCATENATE($D164," ",$E164," ",$B$7," ",$B$8," ",$B$9," ",$B$10),'R24. Carbon price convergence'!$A$18:$A$690,0),MATCH(Q$14,'R24. Carbon price convergence'!$L$17:$T$17,0)))</f>
        <v>3.9642143336660212</v>
      </c>
      <c r="R164" s="502">
        <f t="array" ref="R164">IF($B$8="Global",INDEX('R24. Carbon price convergence'!$L$18:$T$690,MATCH(CONCATENATE("Global "&amp;$E164&amp;" "&amp;$B$7&amp;" "&amp;"All "&amp;$B$9&amp;" "&amp;$B$10),'R24. Carbon price convergence'!$A$18:$A$690,0),MATCH(R$14,'R24. Carbon price convergence'!$L$17:$T$17,0)),INDEX('R24. Carbon price convergence'!$L$18:$T$690,MATCH(CONCATENATE($D164," ",$E164," ",$B$7," ",$B$8," ",$B$9," ",$B$10),'R24. Carbon price convergence'!$A$18:$A$690,0),MATCH(R$14,'R24. Carbon price convergence'!$L$17:$T$17,0)))</f>
        <v>3.9642143336660212</v>
      </c>
      <c r="S164" s="502">
        <f t="array" ref="S164">IF($B$8="Global",INDEX('R24. Carbon price convergence'!$L$18:$T$690,MATCH(CONCATENATE("Global "&amp;$E164&amp;" "&amp;$B$7&amp;" "&amp;"All "&amp;$B$9&amp;" "&amp;$B$10),'R24. Carbon price convergence'!$A$18:$A$690,0),MATCH(S$14,'R24. Carbon price convergence'!$L$17:$T$17,0)),INDEX('R24. Carbon price convergence'!$L$18:$T$690,MATCH(CONCATENATE($D164," ",$E164," ",$B$7," ",$B$8," ",$B$9," ",$B$10),'R24. Carbon price convergence'!$A$18:$A$690,0),MATCH(S$14,'R24. Carbon price convergence'!$L$17:$T$17,0)))</f>
        <v>3.9642143336660212</v>
      </c>
      <c r="T164" s="503">
        <f t="array" ref="T164">IF($B$8="Global",INDEX('R24. Carbon price convergence'!$L$18:$T$690,MATCH(CONCATENATE("Global "&amp;$E164&amp;" "&amp;$B$7&amp;" "&amp;"All "&amp;$B$9&amp;" "&amp;$B$10),'R24. Carbon price convergence'!$A$18:$A$690,0),MATCH(T$14,'R24. Carbon price convergence'!$L$17:$T$17,0)),INDEX('R24. Carbon price convergence'!$L$18:$T$690,MATCH(CONCATENATE($D164," ",$E164," ",$B$7," ",$B$8," ",$B$9," ",$B$10),'R24. Carbon price convergence'!$A$18:$A$690,0),MATCH(T$14,'R24. Carbon price convergence'!$L$17:$T$17,0)))</f>
        <v>3.9642143336660212</v>
      </c>
      <c r="U164" s="507">
        <f t="shared" si="35"/>
        <v>0</v>
      </c>
      <c r="V164" s="84">
        <f t="shared" si="36"/>
        <v>163.84446144994234</v>
      </c>
      <c r="W164" s="84">
        <f t="shared" si="37"/>
        <v>0</v>
      </c>
      <c r="X164" s="84">
        <f t="shared" si="38"/>
        <v>2608.2536376657072</v>
      </c>
      <c r="Y164" s="508">
        <f t="shared" si="39"/>
        <v>4248.5320368349721</v>
      </c>
    </row>
    <row r="165" spans="1:25" x14ac:dyDescent="0.3">
      <c r="A165" s="486" t="s">
        <v>78</v>
      </c>
      <c r="B165" s="39" t="s">
        <v>66</v>
      </c>
      <c r="C165" s="39" t="s">
        <v>96</v>
      </c>
      <c r="D165" s="39" t="s">
        <v>97</v>
      </c>
      <c r="E165" s="487" t="s">
        <v>81</v>
      </c>
      <c r="F165" s="507">
        <f>INDEX('W2. TIAM CO2 price'!$C$21:$N$27,MATCH($B165,'W2. TIAM CO2 price'!$A$21:$A$27,0),MATCH(F$14,'W2. TIAM CO2 price'!$C$20:$N$20,0))</f>
        <v>0</v>
      </c>
      <c r="G165" s="84">
        <f>INDEX('W2. TIAM CO2 price'!$C$21:$N$27,MATCH($B165,'W2. TIAM CO2 price'!$A$21:$A$27,0),MATCH(G$14,'W2. TIAM CO2 price'!$C$20:$N$20,0))</f>
        <v>0</v>
      </c>
      <c r="H165" s="84">
        <f>INDEX('W2. TIAM CO2 price'!$C$21:$N$27,MATCH($B165,'W2. TIAM CO2 price'!$A$21:$A$27,0),MATCH(H$14,'W2. TIAM CO2 price'!$C$20:$N$20,0))</f>
        <v>41.330878620385405</v>
      </c>
      <c r="I165" s="84">
        <f>INDEX('W2. TIAM CO2 price'!$C$21:$N$27,MATCH($B165,'W2. TIAM CO2 price'!$A$21:$A$27,0),MATCH(I$14,'W2. TIAM CO2 price'!$C$20:$N$20,0))</f>
        <v>0</v>
      </c>
      <c r="J165" s="84">
        <f>INDEX('W2. TIAM CO2 price'!$C$21:$N$27,MATCH($B165,'W2. TIAM CO2 price'!$A$21:$A$27,0),MATCH(J$14,'W2. TIAM CO2 price'!$C$20:$N$20,0))</f>
        <v>657.94970153736608</v>
      </c>
      <c r="K165" s="84">
        <f>INDEX('W2. TIAM CO2 price'!$C$21:$N$27,MATCH($B165,'W2. TIAM CO2 price'!$A$21:$A$27,0),MATCH(K$14,'W2. TIAM CO2 price'!$C$20:$N$20,0))</f>
        <v>1071.7210723835963</v>
      </c>
      <c r="L165" s="84">
        <f>INDEX('W2. TIAM CO2 price'!$C$21:$N$27,MATCH($B165,'W2. TIAM CO2 price'!$A$21:$A$27,0),MATCH(L$14,'W2. TIAM CO2 price'!$C$20:$N$20,0))</f>
        <v>1745.7110350693602</v>
      </c>
      <c r="M165" s="84">
        <f>INDEX('W2. TIAM CO2 price'!$C$21:$N$27,MATCH($B165,'W2. TIAM CO2 price'!$A$21:$A$27,0),MATCH(M$14,'W2. TIAM CO2 price'!$C$20:$N$20,0))</f>
        <v>2843.5696637901187</v>
      </c>
      <c r="N165" s="84">
        <f>INDEX('W2. TIAM CO2 price'!$C$21:$N$27,MATCH($B165,'W2. TIAM CO2 price'!$A$21:$A$27,0),MATCH(N$14,'W2. TIAM CO2 price'!$C$20:$N$20,0))</f>
        <v>4631.8656850746129</v>
      </c>
      <c r="O165" s="84">
        <f>INDEX('W2. TIAM CO2 price'!$C$21:$N$27,MATCH($B165,'W2. TIAM CO2 price'!$A$21:$A$27,0),MATCH(O$14,'W2. TIAM CO2 price'!$C$20:$N$20,0))</f>
        <v>7544.8114652324175</v>
      </c>
      <c r="P165" s="508">
        <f>INDEX('W2. TIAM CO2 price'!$C$21:$N$27,MATCH($B165,'W2. TIAM CO2 price'!$A$21:$A$27,0),MATCH(P$14,'W2. TIAM CO2 price'!$C$20:$N$20,0))</f>
        <v>12289.693194625488</v>
      </c>
      <c r="Q165" s="501">
        <f t="array" ref="Q165">IF($B$8="Global",INDEX('R24. Carbon price convergence'!$L$18:$T$690,MATCH(CONCATENATE("Global "&amp;$E165&amp;" "&amp;$B$7&amp;" "&amp;"All "&amp;$B$9&amp;" "&amp;$B$10),'R24. Carbon price convergence'!$A$18:$A$690,0),MATCH(Q$14,'R24. Carbon price convergence'!$L$17:$T$17,0)),INDEX('R24. Carbon price convergence'!$L$18:$T$690,MATCH(CONCATENATE($D165," ",$E165," ",$B$7," ",$B$8," ",$B$9," ",$B$10),'R24. Carbon price convergence'!$A$18:$A$690,0),MATCH(Q$14,'R24. Carbon price convergence'!$L$17:$T$17,0)))</f>
        <v>0.34920618027291611</v>
      </c>
      <c r="R165" s="502">
        <f t="array" ref="R165">IF($B$8="Global",INDEX('R24. Carbon price convergence'!$L$18:$T$690,MATCH(CONCATENATE("Global "&amp;$E165&amp;" "&amp;$B$7&amp;" "&amp;"All "&amp;$B$9&amp;" "&amp;$B$10),'R24. Carbon price convergence'!$A$18:$A$690,0),MATCH(R$14,'R24. Carbon price convergence'!$L$17:$T$17,0)),INDEX('R24. Carbon price convergence'!$L$18:$T$690,MATCH(CONCATENATE($D165," ",$E165," ",$B$7," ",$B$8," ",$B$9," ",$B$10),'R24. Carbon price convergence'!$A$18:$A$690,0),MATCH(R$14,'R24. Carbon price convergence'!$L$17:$T$17,0)))</f>
        <v>0.34920618027291611</v>
      </c>
      <c r="S165" s="502">
        <f t="array" ref="S165">IF($B$8="Global",INDEX('R24. Carbon price convergence'!$L$18:$T$690,MATCH(CONCATENATE("Global "&amp;$E165&amp;" "&amp;$B$7&amp;" "&amp;"All "&amp;$B$9&amp;" "&amp;$B$10),'R24. Carbon price convergence'!$A$18:$A$690,0),MATCH(S$14,'R24. Carbon price convergence'!$L$17:$T$17,0)),INDEX('R24. Carbon price convergence'!$L$18:$T$690,MATCH(CONCATENATE($D165," ",$E165," ",$B$7," ",$B$8," ",$B$9," ",$B$10),'R24. Carbon price convergence'!$A$18:$A$690,0),MATCH(S$14,'R24. Carbon price convergence'!$L$17:$T$17,0)))</f>
        <v>0.34920618027291611</v>
      </c>
      <c r="T165" s="503">
        <f t="array" ref="T165">IF($B$8="Global",INDEX('R24. Carbon price convergence'!$L$18:$T$690,MATCH(CONCATENATE("Global "&amp;$E165&amp;" "&amp;$B$7&amp;" "&amp;"All "&amp;$B$9&amp;" "&amp;$B$10),'R24. Carbon price convergence'!$A$18:$A$690,0),MATCH(T$14,'R24. Carbon price convergence'!$L$17:$T$17,0)),INDEX('R24. Carbon price convergence'!$L$18:$T$690,MATCH(CONCATENATE($D165," ",$E165," ",$B$7," ",$B$8," ",$B$9," ",$B$10),'R24. Carbon price convergence'!$A$18:$A$690,0),MATCH(T$14,'R24. Carbon price convergence'!$L$17:$T$17,0)))</f>
        <v>0.34920618027291611</v>
      </c>
      <c r="U165" s="507">
        <f t="shared" si="25"/>
        <v>0</v>
      </c>
      <c r="V165" s="84">
        <f t="shared" si="26"/>
        <v>14.432998250348319</v>
      </c>
      <c r="W165" s="84">
        <f t="shared" si="27"/>
        <v>0</v>
      </c>
      <c r="X165" s="84">
        <f t="shared" si="28"/>
        <v>229.7601020855688</v>
      </c>
      <c r="Y165" s="508">
        <f t="shared" si="29"/>
        <v>374.25162200506907</v>
      </c>
    </row>
    <row r="166" spans="1:25" x14ac:dyDescent="0.3">
      <c r="A166" s="486" t="s">
        <v>78</v>
      </c>
      <c r="B166" s="39" t="s">
        <v>66</v>
      </c>
      <c r="C166" s="39" t="s">
        <v>96</v>
      </c>
      <c r="D166" s="39" t="s">
        <v>97</v>
      </c>
      <c r="E166" s="487" t="s">
        <v>84</v>
      </c>
      <c r="F166" s="507">
        <f>INDEX('W2. TIAM CO2 price'!$C$21:$N$27,MATCH($B166,'W2. TIAM CO2 price'!$A$21:$A$27,0),MATCH(F$14,'W2. TIAM CO2 price'!$C$20:$N$20,0))</f>
        <v>0</v>
      </c>
      <c r="G166" s="84">
        <f>INDEX('W2. TIAM CO2 price'!$C$21:$N$27,MATCH($B166,'W2. TIAM CO2 price'!$A$21:$A$27,0),MATCH(G$14,'W2. TIAM CO2 price'!$C$20:$N$20,0))</f>
        <v>0</v>
      </c>
      <c r="H166" s="84">
        <f>INDEX('W2. TIAM CO2 price'!$C$21:$N$27,MATCH($B166,'W2. TIAM CO2 price'!$A$21:$A$27,0),MATCH(H$14,'W2. TIAM CO2 price'!$C$20:$N$20,0))</f>
        <v>41.330878620385405</v>
      </c>
      <c r="I166" s="84">
        <f>INDEX('W2. TIAM CO2 price'!$C$21:$N$27,MATCH($B166,'W2. TIAM CO2 price'!$A$21:$A$27,0),MATCH(I$14,'W2. TIAM CO2 price'!$C$20:$N$20,0))</f>
        <v>0</v>
      </c>
      <c r="J166" s="84">
        <f>INDEX('W2. TIAM CO2 price'!$C$21:$N$27,MATCH($B166,'W2. TIAM CO2 price'!$A$21:$A$27,0),MATCH(J$14,'W2. TIAM CO2 price'!$C$20:$N$20,0))</f>
        <v>657.94970153736608</v>
      </c>
      <c r="K166" s="84">
        <f>INDEX('W2. TIAM CO2 price'!$C$21:$N$27,MATCH($B166,'W2. TIAM CO2 price'!$A$21:$A$27,0),MATCH(K$14,'W2. TIAM CO2 price'!$C$20:$N$20,0))</f>
        <v>1071.7210723835963</v>
      </c>
      <c r="L166" s="84">
        <f>INDEX('W2. TIAM CO2 price'!$C$21:$N$27,MATCH($B166,'W2. TIAM CO2 price'!$A$21:$A$27,0),MATCH(L$14,'W2. TIAM CO2 price'!$C$20:$N$20,0))</f>
        <v>1745.7110350693602</v>
      </c>
      <c r="M166" s="84">
        <f>INDEX('W2. TIAM CO2 price'!$C$21:$N$27,MATCH($B166,'W2. TIAM CO2 price'!$A$21:$A$27,0),MATCH(M$14,'W2. TIAM CO2 price'!$C$20:$N$20,0))</f>
        <v>2843.5696637901187</v>
      </c>
      <c r="N166" s="84">
        <f>INDEX('W2. TIAM CO2 price'!$C$21:$N$27,MATCH($B166,'W2. TIAM CO2 price'!$A$21:$A$27,0),MATCH(N$14,'W2. TIAM CO2 price'!$C$20:$N$20,0))</f>
        <v>4631.8656850746129</v>
      </c>
      <c r="O166" s="84">
        <f>INDEX('W2. TIAM CO2 price'!$C$21:$N$27,MATCH($B166,'W2. TIAM CO2 price'!$A$21:$A$27,0),MATCH(O$14,'W2. TIAM CO2 price'!$C$20:$N$20,0))</f>
        <v>7544.8114652324175</v>
      </c>
      <c r="P166" s="508">
        <f>INDEX('W2. TIAM CO2 price'!$C$21:$N$27,MATCH($B166,'W2. TIAM CO2 price'!$A$21:$A$27,0),MATCH(P$14,'W2. TIAM CO2 price'!$C$20:$N$20,0))</f>
        <v>12289.693194625488</v>
      </c>
      <c r="Q166" s="501">
        <f t="array" ref="Q166">IF($B$8="Global",INDEX('R24. Carbon price convergence'!$L$18:$T$690,MATCH(CONCATENATE("Global "&amp;$E166&amp;" "&amp;$B$7&amp;" "&amp;"All "&amp;$B$9&amp;" "&amp;$B$10),'R24. Carbon price convergence'!$A$18:$A$690,0),MATCH(Q$14,'R24. Carbon price convergence'!$L$17:$T$17,0)),INDEX('R24. Carbon price convergence'!$L$18:$T$690,MATCH(CONCATENATE($D166," ",$E166," ",$B$7," ",$B$8," ",$B$9," ",$B$10),'R24. Carbon price convergence'!$A$18:$A$690,0),MATCH(Q$14,'R24. Carbon price convergence'!$L$17:$T$17,0)))</f>
        <v>0.34920618027291611</v>
      </c>
      <c r="R166" s="502">
        <f t="array" ref="R166">IF($B$8="Global",INDEX('R24. Carbon price convergence'!$L$18:$T$690,MATCH(CONCATENATE("Global "&amp;$E166&amp;" "&amp;$B$7&amp;" "&amp;"All "&amp;$B$9&amp;" "&amp;$B$10),'R24. Carbon price convergence'!$A$18:$A$690,0),MATCH(R$14,'R24. Carbon price convergence'!$L$17:$T$17,0)),INDEX('R24. Carbon price convergence'!$L$18:$T$690,MATCH(CONCATENATE($D166," ",$E166," ",$B$7," ",$B$8," ",$B$9," ",$B$10),'R24. Carbon price convergence'!$A$18:$A$690,0),MATCH(R$14,'R24. Carbon price convergence'!$L$17:$T$17,0)))</f>
        <v>0.34920618027291611</v>
      </c>
      <c r="S166" s="502">
        <f t="array" ref="S166">IF($B$8="Global",INDEX('R24. Carbon price convergence'!$L$18:$T$690,MATCH(CONCATENATE("Global "&amp;$E166&amp;" "&amp;$B$7&amp;" "&amp;"All "&amp;$B$9&amp;" "&amp;$B$10),'R24. Carbon price convergence'!$A$18:$A$690,0),MATCH(S$14,'R24. Carbon price convergence'!$L$17:$T$17,0)),INDEX('R24. Carbon price convergence'!$L$18:$T$690,MATCH(CONCATENATE($D166," ",$E166," ",$B$7," ",$B$8," ",$B$9," ",$B$10),'R24. Carbon price convergence'!$A$18:$A$690,0),MATCH(S$14,'R24. Carbon price convergence'!$L$17:$T$17,0)))</f>
        <v>0.34920618027291611</v>
      </c>
      <c r="T166" s="503">
        <f t="array" ref="T166">IF($B$8="Global",INDEX('R24. Carbon price convergence'!$L$18:$T$690,MATCH(CONCATENATE("Global "&amp;$E166&amp;" "&amp;$B$7&amp;" "&amp;"All "&amp;$B$9&amp;" "&amp;$B$10),'R24. Carbon price convergence'!$A$18:$A$690,0),MATCH(T$14,'R24. Carbon price convergence'!$L$17:$T$17,0)),INDEX('R24. Carbon price convergence'!$L$18:$T$690,MATCH(CONCATENATE($D166," ",$E166," ",$B$7," ",$B$8," ",$B$9," ",$B$10),'R24. Carbon price convergence'!$A$18:$A$690,0),MATCH(T$14,'R24. Carbon price convergence'!$L$17:$T$17,0)))</f>
        <v>0.34920618027291611</v>
      </c>
      <c r="U166" s="507">
        <f t="shared" si="25"/>
        <v>0</v>
      </c>
      <c r="V166" s="84">
        <f t="shared" si="26"/>
        <v>14.432998250348319</v>
      </c>
      <c r="W166" s="84">
        <f t="shared" si="27"/>
        <v>0</v>
      </c>
      <c r="X166" s="84">
        <f t="shared" si="28"/>
        <v>229.7601020855688</v>
      </c>
      <c r="Y166" s="508">
        <f t="shared" si="29"/>
        <v>374.25162200506907</v>
      </c>
    </row>
    <row r="167" spans="1:25" x14ac:dyDescent="0.3">
      <c r="A167" s="486" t="s">
        <v>78</v>
      </c>
      <c r="B167" s="39" t="s">
        <v>66</v>
      </c>
      <c r="C167" s="39" t="s">
        <v>96</v>
      </c>
      <c r="D167" s="39" t="s">
        <v>97</v>
      </c>
      <c r="E167" s="487" t="s">
        <v>87</v>
      </c>
      <c r="F167" s="507">
        <f>INDEX('W2. TIAM CO2 price'!$C$21:$N$27,MATCH($B167,'W2. TIAM CO2 price'!$A$21:$A$27,0),MATCH(F$14,'W2. TIAM CO2 price'!$C$20:$N$20,0))</f>
        <v>0</v>
      </c>
      <c r="G167" s="84">
        <f>INDEX('W2. TIAM CO2 price'!$C$21:$N$27,MATCH($B167,'W2. TIAM CO2 price'!$A$21:$A$27,0),MATCH(G$14,'W2. TIAM CO2 price'!$C$20:$N$20,0))</f>
        <v>0</v>
      </c>
      <c r="H167" s="84">
        <f>INDEX('W2. TIAM CO2 price'!$C$21:$N$27,MATCH($B167,'W2. TIAM CO2 price'!$A$21:$A$27,0),MATCH(H$14,'W2. TIAM CO2 price'!$C$20:$N$20,0))</f>
        <v>41.330878620385405</v>
      </c>
      <c r="I167" s="84">
        <f>INDEX('W2. TIAM CO2 price'!$C$21:$N$27,MATCH($B167,'W2. TIAM CO2 price'!$A$21:$A$27,0),MATCH(I$14,'W2. TIAM CO2 price'!$C$20:$N$20,0))</f>
        <v>0</v>
      </c>
      <c r="J167" s="84">
        <f>INDEX('W2. TIAM CO2 price'!$C$21:$N$27,MATCH($B167,'W2. TIAM CO2 price'!$A$21:$A$27,0),MATCH(J$14,'W2. TIAM CO2 price'!$C$20:$N$20,0))</f>
        <v>657.94970153736608</v>
      </c>
      <c r="K167" s="84">
        <f>INDEX('W2. TIAM CO2 price'!$C$21:$N$27,MATCH($B167,'W2. TIAM CO2 price'!$A$21:$A$27,0),MATCH(K$14,'W2. TIAM CO2 price'!$C$20:$N$20,0))</f>
        <v>1071.7210723835963</v>
      </c>
      <c r="L167" s="84">
        <f>INDEX('W2. TIAM CO2 price'!$C$21:$N$27,MATCH($B167,'W2. TIAM CO2 price'!$A$21:$A$27,0),MATCH(L$14,'W2. TIAM CO2 price'!$C$20:$N$20,0))</f>
        <v>1745.7110350693602</v>
      </c>
      <c r="M167" s="84">
        <f>INDEX('W2. TIAM CO2 price'!$C$21:$N$27,MATCH($B167,'W2. TIAM CO2 price'!$A$21:$A$27,0),MATCH(M$14,'W2. TIAM CO2 price'!$C$20:$N$20,0))</f>
        <v>2843.5696637901187</v>
      </c>
      <c r="N167" s="84">
        <f>INDEX('W2. TIAM CO2 price'!$C$21:$N$27,MATCH($B167,'W2. TIAM CO2 price'!$A$21:$A$27,0),MATCH(N$14,'W2. TIAM CO2 price'!$C$20:$N$20,0))</f>
        <v>4631.8656850746129</v>
      </c>
      <c r="O167" s="84">
        <f>INDEX('W2. TIAM CO2 price'!$C$21:$N$27,MATCH($B167,'W2. TIAM CO2 price'!$A$21:$A$27,0),MATCH(O$14,'W2. TIAM CO2 price'!$C$20:$N$20,0))</f>
        <v>7544.8114652324175</v>
      </c>
      <c r="P167" s="508">
        <f>INDEX('W2. TIAM CO2 price'!$C$21:$N$27,MATCH($B167,'W2. TIAM CO2 price'!$A$21:$A$27,0),MATCH(P$14,'W2. TIAM CO2 price'!$C$20:$N$20,0))</f>
        <v>12289.693194625488</v>
      </c>
      <c r="Q167" s="501">
        <f t="array" ref="Q167">IF($B$8="Global",INDEX('R24. Carbon price convergence'!$L$18:$T$690,MATCH(CONCATENATE("Global "&amp;$E167&amp;" "&amp;$B$7&amp;" "&amp;"All "&amp;$B$9&amp;" "&amp;$B$10),'R24. Carbon price convergence'!$A$18:$A$690,0),MATCH(Q$14,'R24. Carbon price convergence'!$L$17:$T$17,0)),INDEX('R24. Carbon price convergence'!$L$18:$T$690,MATCH(CONCATENATE($D167," ",$E167," ",$B$7," ",$B$8," ",$B$9," ",$B$10),'R24. Carbon price convergence'!$A$18:$A$690,0),MATCH(Q$14,'R24. Carbon price convergence'!$L$17:$T$17,0)))</f>
        <v>0.34920618027291611</v>
      </c>
      <c r="R167" s="502">
        <f t="array" ref="R167">IF($B$8="Global",INDEX('R24. Carbon price convergence'!$L$18:$T$690,MATCH(CONCATENATE("Global "&amp;$E167&amp;" "&amp;$B$7&amp;" "&amp;"All "&amp;$B$9&amp;" "&amp;$B$10),'R24. Carbon price convergence'!$A$18:$A$690,0),MATCH(R$14,'R24. Carbon price convergence'!$L$17:$T$17,0)),INDEX('R24. Carbon price convergence'!$L$18:$T$690,MATCH(CONCATENATE($D167," ",$E167," ",$B$7," ",$B$8," ",$B$9," ",$B$10),'R24. Carbon price convergence'!$A$18:$A$690,0),MATCH(R$14,'R24. Carbon price convergence'!$L$17:$T$17,0)))</f>
        <v>0.34920618027291611</v>
      </c>
      <c r="S167" s="502">
        <f t="array" ref="S167">IF($B$8="Global",INDEX('R24. Carbon price convergence'!$L$18:$T$690,MATCH(CONCATENATE("Global "&amp;$E167&amp;" "&amp;$B$7&amp;" "&amp;"All "&amp;$B$9&amp;" "&amp;$B$10),'R24. Carbon price convergence'!$A$18:$A$690,0),MATCH(S$14,'R24. Carbon price convergence'!$L$17:$T$17,0)),INDEX('R24. Carbon price convergence'!$L$18:$T$690,MATCH(CONCATENATE($D167," ",$E167," ",$B$7," ",$B$8," ",$B$9," ",$B$10),'R24. Carbon price convergence'!$A$18:$A$690,0),MATCH(S$14,'R24. Carbon price convergence'!$L$17:$T$17,0)))</f>
        <v>0.34920618027291611</v>
      </c>
      <c r="T167" s="503">
        <f t="array" ref="T167">IF($B$8="Global",INDEX('R24. Carbon price convergence'!$L$18:$T$690,MATCH(CONCATENATE("Global "&amp;$E167&amp;" "&amp;$B$7&amp;" "&amp;"All "&amp;$B$9&amp;" "&amp;$B$10),'R24. Carbon price convergence'!$A$18:$A$690,0),MATCH(T$14,'R24. Carbon price convergence'!$L$17:$T$17,0)),INDEX('R24. Carbon price convergence'!$L$18:$T$690,MATCH(CONCATENATE($D167," ",$E167," ",$B$7," ",$B$8," ",$B$9," ",$B$10),'R24. Carbon price convergence'!$A$18:$A$690,0),MATCH(T$14,'R24. Carbon price convergence'!$L$17:$T$17,0)))</f>
        <v>0.34920618027291611</v>
      </c>
      <c r="U167" s="507">
        <f t="shared" si="25"/>
        <v>0</v>
      </c>
      <c r="V167" s="84">
        <f t="shared" si="26"/>
        <v>14.432998250348319</v>
      </c>
      <c r="W167" s="84">
        <f t="shared" si="27"/>
        <v>0</v>
      </c>
      <c r="X167" s="84">
        <f t="shared" si="28"/>
        <v>229.7601020855688</v>
      </c>
      <c r="Y167" s="508">
        <f t="shared" si="29"/>
        <v>374.25162200506907</v>
      </c>
    </row>
    <row r="168" spans="1:25" x14ac:dyDescent="0.3">
      <c r="A168" s="486" t="s">
        <v>78</v>
      </c>
      <c r="B168" s="39" t="s">
        <v>66</v>
      </c>
      <c r="C168" s="39" t="s">
        <v>96</v>
      </c>
      <c r="D168" s="39" t="s">
        <v>97</v>
      </c>
      <c r="E168" s="487" t="s">
        <v>90</v>
      </c>
      <c r="F168" s="507">
        <f>INDEX('W2. TIAM CO2 price'!$C$21:$N$27,MATCH($B168,'W2. TIAM CO2 price'!$A$21:$A$27,0),MATCH(F$14,'W2. TIAM CO2 price'!$C$20:$N$20,0))</f>
        <v>0</v>
      </c>
      <c r="G168" s="84">
        <f>INDEX('W2. TIAM CO2 price'!$C$21:$N$27,MATCH($B168,'W2. TIAM CO2 price'!$A$21:$A$27,0),MATCH(G$14,'W2. TIAM CO2 price'!$C$20:$N$20,0))</f>
        <v>0</v>
      </c>
      <c r="H168" s="84">
        <f>INDEX('W2. TIAM CO2 price'!$C$21:$N$27,MATCH($B168,'W2. TIAM CO2 price'!$A$21:$A$27,0),MATCH(H$14,'W2. TIAM CO2 price'!$C$20:$N$20,0))</f>
        <v>41.330878620385405</v>
      </c>
      <c r="I168" s="84">
        <f>INDEX('W2. TIAM CO2 price'!$C$21:$N$27,MATCH($B168,'W2. TIAM CO2 price'!$A$21:$A$27,0),MATCH(I$14,'W2. TIAM CO2 price'!$C$20:$N$20,0))</f>
        <v>0</v>
      </c>
      <c r="J168" s="84">
        <f>INDEX('W2. TIAM CO2 price'!$C$21:$N$27,MATCH($B168,'W2. TIAM CO2 price'!$A$21:$A$27,0),MATCH(J$14,'W2. TIAM CO2 price'!$C$20:$N$20,0))</f>
        <v>657.94970153736608</v>
      </c>
      <c r="K168" s="84">
        <f>INDEX('W2. TIAM CO2 price'!$C$21:$N$27,MATCH($B168,'W2. TIAM CO2 price'!$A$21:$A$27,0),MATCH(K$14,'W2. TIAM CO2 price'!$C$20:$N$20,0))</f>
        <v>1071.7210723835963</v>
      </c>
      <c r="L168" s="84">
        <f>INDEX('W2. TIAM CO2 price'!$C$21:$N$27,MATCH($B168,'W2. TIAM CO2 price'!$A$21:$A$27,0),MATCH(L$14,'W2. TIAM CO2 price'!$C$20:$N$20,0))</f>
        <v>1745.7110350693602</v>
      </c>
      <c r="M168" s="84">
        <f>INDEX('W2. TIAM CO2 price'!$C$21:$N$27,MATCH($B168,'W2. TIAM CO2 price'!$A$21:$A$27,0),MATCH(M$14,'W2. TIAM CO2 price'!$C$20:$N$20,0))</f>
        <v>2843.5696637901187</v>
      </c>
      <c r="N168" s="84">
        <f>INDEX('W2. TIAM CO2 price'!$C$21:$N$27,MATCH($B168,'W2. TIAM CO2 price'!$A$21:$A$27,0),MATCH(N$14,'W2. TIAM CO2 price'!$C$20:$N$20,0))</f>
        <v>4631.8656850746129</v>
      </c>
      <c r="O168" s="84">
        <f>INDEX('W2. TIAM CO2 price'!$C$21:$N$27,MATCH($B168,'W2. TIAM CO2 price'!$A$21:$A$27,0),MATCH(O$14,'W2. TIAM CO2 price'!$C$20:$N$20,0))</f>
        <v>7544.8114652324175</v>
      </c>
      <c r="P168" s="508">
        <f>INDEX('W2. TIAM CO2 price'!$C$21:$N$27,MATCH($B168,'W2. TIAM CO2 price'!$A$21:$A$27,0),MATCH(P$14,'W2. TIAM CO2 price'!$C$20:$N$20,0))</f>
        <v>12289.693194625488</v>
      </c>
      <c r="Q168" s="501">
        <f t="array" ref="Q168">IF($B$8="Global",INDEX('R24. Carbon price convergence'!$L$18:$T$690,MATCH(CONCATENATE("Global "&amp;$E168&amp;" "&amp;$B$7&amp;" "&amp;"All "&amp;$B$9&amp;" "&amp;$B$10),'R24. Carbon price convergence'!$A$18:$A$690,0),MATCH(Q$14,'R24. Carbon price convergence'!$L$17:$T$17,0)),INDEX('R24. Carbon price convergence'!$L$18:$T$690,MATCH(CONCATENATE($D168," ",$E168," ",$B$7," ",$B$8," ",$B$9," ",$B$10),'R24. Carbon price convergence'!$A$18:$A$690,0),MATCH(Q$14,'R24. Carbon price convergence'!$L$17:$T$17,0)))</f>
        <v>0.34920618027291611</v>
      </c>
      <c r="R168" s="502">
        <f t="array" ref="R168">IF($B$8="Global",INDEX('R24. Carbon price convergence'!$L$18:$T$690,MATCH(CONCATENATE("Global "&amp;$E168&amp;" "&amp;$B$7&amp;" "&amp;"All "&amp;$B$9&amp;" "&amp;$B$10),'R24. Carbon price convergence'!$A$18:$A$690,0),MATCH(R$14,'R24. Carbon price convergence'!$L$17:$T$17,0)),INDEX('R24. Carbon price convergence'!$L$18:$T$690,MATCH(CONCATENATE($D168," ",$E168," ",$B$7," ",$B$8," ",$B$9," ",$B$10),'R24. Carbon price convergence'!$A$18:$A$690,0),MATCH(R$14,'R24. Carbon price convergence'!$L$17:$T$17,0)))</f>
        <v>0.34920618027291611</v>
      </c>
      <c r="S168" s="502">
        <f t="array" ref="S168">IF($B$8="Global",INDEX('R24. Carbon price convergence'!$L$18:$T$690,MATCH(CONCATENATE("Global "&amp;$E168&amp;" "&amp;$B$7&amp;" "&amp;"All "&amp;$B$9&amp;" "&amp;$B$10),'R24. Carbon price convergence'!$A$18:$A$690,0),MATCH(S$14,'R24. Carbon price convergence'!$L$17:$T$17,0)),INDEX('R24. Carbon price convergence'!$L$18:$T$690,MATCH(CONCATENATE($D168," ",$E168," ",$B$7," ",$B$8," ",$B$9," ",$B$10),'R24. Carbon price convergence'!$A$18:$A$690,0),MATCH(S$14,'R24. Carbon price convergence'!$L$17:$T$17,0)))</f>
        <v>0.34920618027291611</v>
      </c>
      <c r="T168" s="503">
        <f t="array" ref="T168">IF($B$8="Global",INDEX('R24. Carbon price convergence'!$L$18:$T$690,MATCH(CONCATENATE("Global "&amp;$E168&amp;" "&amp;$B$7&amp;" "&amp;"All "&amp;$B$9&amp;" "&amp;$B$10),'R24. Carbon price convergence'!$A$18:$A$690,0),MATCH(T$14,'R24. Carbon price convergence'!$L$17:$T$17,0)),INDEX('R24. Carbon price convergence'!$L$18:$T$690,MATCH(CONCATENATE($D168," ",$E168," ",$B$7," ",$B$8," ",$B$9," ",$B$10),'R24. Carbon price convergence'!$A$18:$A$690,0),MATCH(T$14,'R24. Carbon price convergence'!$L$17:$T$17,0)))</f>
        <v>0.34920618027291611</v>
      </c>
      <c r="U168" s="507">
        <f t="shared" si="25"/>
        <v>0</v>
      </c>
      <c r="V168" s="84">
        <f t="shared" si="26"/>
        <v>14.432998250348319</v>
      </c>
      <c r="W168" s="84">
        <f t="shared" si="27"/>
        <v>0</v>
      </c>
      <c r="X168" s="84">
        <f t="shared" si="28"/>
        <v>229.7601020855688</v>
      </c>
      <c r="Y168" s="508">
        <f t="shared" si="29"/>
        <v>374.25162200506907</v>
      </c>
    </row>
    <row r="169" spans="1:25" x14ac:dyDescent="0.3">
      <c r="A169" s="486" t="s">
        <v>78</v>
      </c>
      <c r="B169" s="39" t="s">
        <v>66</v>
      </c>
      <c r="C169" s="39" t="s">
        <v>96</v>
      </c>
      <c r="D169" s="39" t="s">
        <v>97</v>
      </c>
      <c r="E169" s="487" t="s">
        <v>93</v>
      </c>
      <c r="F169" s="507">
        <f>INDEX('W2. TIAM CO2 price'!$C$21:$N$27,MATCH($B169,'W2. TIAM CO2 price'!$A$21:$A$27,0),MATCH(F$14,'W2. TIAM CO2 price'!$C$20:$N$20,0))</f>
        <v>0</v>
      </c>
      <c r="G169" s="84">
        <f>INDEX('W2. TIAM CO2 price'!$C$21:$N$27,MATCH($B169,'W2. TIAM CO2 price'!$A$21:$A$27,0),MATCH(G$14,'W2. TIAM CO2 price'!$C$20:$N$20,0))</f>
        <v>0</v>
      </c>
      <c r="H169" s="84">
        <f>INDEX('W2. TIAM CO2 price'!$C$21:$N$27,MATCH($B169,'W2. TIAM CO2 price'!$A$21:$A$27,0),MATCH(H$14,'W2. TIAM CO2 price'!$C$20:$N$20,0))</f>
        <v>41.330878620385405</v>
      </c>
      <c r="I169" s="84">
        <f>INDEX('W2. TIAM CO2 price'!$C$21:$N$27,MATCH($B169,'W2. TIAM CO2 price'!$A$21:$A$27,0),MATCH(I$14,'W2. TIAM CO2 price'!$C$20:$N$20,0))</f>
        <v>0</v>
      </c>
      <c r="J169" s="84">
        <f>INDEX('W2. TIAM CO2 price'!$C$21:$N$27,MATCH($B169,'W2. TIAM CO2 price'!$A$21:$A$27,0),MATCH(J$14,'W2. TIAM CO2 price'!$C$20:$N$20,0))</f>
        <v>657.94970153736608</v>
      </c>
      <c r="K169" s="84">
        <f>INDEX('W2. TIAM CO2 price'!$C$21:$N$27,MATCH($B169,'W2. TIAM CO2 price'!$A$21:$A$27,0),MATCH(K$14,'W2. TIAM CO2 price'!$C$20:$N$20,0))</f>
        <v>1071.7210723835963</v>
      </c>
      <c r="L169" s="84">
        <f>INDEX('W2. TIAM CO2 price'!$C$21:$N$27,MATCH($B169,'W2. TIAM CO2 price'!$A$21:$A$27,0),MATCH(L$14,'W2. TIAM CO2 price'!$C$20:$N$20,0))</f>
        <v>1745.7110350693602</v>
      </c>
      <c r="M169" s="84">
        <f>INDEX('W2. TIAM CO2 price'!$C$21:$N$27,MATCH($B169,'W2. TIAM CO2 price'!$A$21:$A$27,0),MATCH(M$14,'W2. TIAM CO2 price'!$C$20:$N$20,0))</f>
        <v>2843.5696637901187</v>
      </c>
      <c r="N169" s="84">
        <f>INDEX('W2. TIAM CO2 price'!$C$21:$N$27,MATCH($B169,'W2. TIAM CO2 price'!$A$21:$A$27,0),MATCH(N$14,'W2. TIAM CO2 price'!$C$20:$N$20,0))</f>
        <v>4631.8656850746129</v>
      </c>
      <c r="O169" s="84">
        <f>INDEX('W2. TIAM CO2 price'!$C$21:$N$27,MATCH($B169,'W2. TIAM CO2 price'!$A$21:$A$27,0),MATCH(O$14,'W2. TIAM CO2 price'!$C$20:$N$20,0))</f>
        <v>7544.8114652324175</v>
      </c>
      <c r="P169" s="508">
        <f>INDEX('W2. TIAM CO2 price'!$C$21:$N$27,MATCH($B169,'W2. TIAM CO2 price'!$A$21:$A$27,0),MATCH(P$14,'W2. TIAM CO2 price'!$C$20:$N$20,0))</f>
        <v>12289.693194625488</v>
      </c>
      <c r="Q169" s="501">
        <f t="array" ref="Q169">IF($B$8="Global",INDEX('R24. Carbon price convergence'!$L$18:$T$690,MATCH(CONCATENATE("Global "&amp;$E169&amp;" "&amp;$B$7&amp;" "&amp;"All "&amp;$B$9&amp;" "&amp;$B$10),'R24. Carbon price convergence'!$A$18:$A$690,0),MATCH(Q$14,'R24. Carbon price convergence'!$L$17:$T$17,0)),INDEX('R24. Carbon price convergence'!$L$18:$T$690,MATCH(CONCATENATE($D169," ",$E169," ",$B$7," ",$B$8," ",$B$9," ",$B$10),'R24. Carbon price convergence'!$A$18:$A$690,0),MATCH(Q$14,'R24. Carbon price convergence'!$L$17:$T$17,0)))</f>
        <v>0.34920618027291611</v>
      </c>
      <c r="R169" s="502">
        <f t="array" ref="R169">IF($B$8="Global",INDEX('R24. Carbon price convergence'!$L$18:$T$690,MATCH(CONCATENATE("Global "&amp;$E169&amp;" "&amp;$B$7&amp;" "&amp;"All "&amp;$B$9&amp;" "&amp;$B$10),'R24. Carbon price convergence'!$A$18:$A$690,0),MATCH(R$14,'R24. Carbon price convergence'!$L$17:$T$17,0)),INDEX('R24. Carbon price convergence'!$L$18:$T$690,MATCH(CONCATENATE($D169," ",$E169," ",$B$7," ",$B$8," ",$B$9," ",$B$10),'R24. Carbon price convergence'!$A$18:$A$690,0),MATCH(R$14,'R24. Carbon price convergence'!$L$17:$T$17,0)))</f>
        <v>0.34920618027291611</v>
      </c>
      <c r="S169" s="502">
        <f t="array" ref="S169">IF($B$8="Global",INDEX('R24. Carbon price convergence'!$L$18:$T$690,MATCH(CONCATENATE("Global "&amp;$E169&amp;" "&amp;$B$7&amp;" "&amp;"All "&amp;$B$9&amp;" "&amp;$B$10),'R24. Carbon price convergence'!$A$18:$A$690,0),MATCH(S$14,'R24. Carbon price convergence'!$L$17:$T$17,0)),INDEX('R24. Carbon price convergence'!$L$18:$T$690,MATCH(CONCATENATE($D169," ",$E169," ",$B$7," ",$B$8," ",$B$9," ",$B$10),'R24. Carbon price convergence'!$A$18:$A$690,0),MATCH(S$14,'R24. Carbon price convergence'!$L$17:$T$17,0)))</f>
        <v>0.34920618027291611</v>
      </c>
      <c r="T169" s="503">
        <f t="array" ref="T169">IF($B$8="Global",INDEX('R24. Carbon price convergence'!$L$18:$T$690,MATCH(CONCATENATE("Global "&amp;$E169&amp;" "&amp;$B$7&amp;" "&amp;"All "&amp;$B$9&amp;" "&amp;$B$10),'R24. Carbon price convergence'!$A$18:$A$690,0),MATCH(T$14,'R24. Carbon price convergence'!$L$17:$T$17,0)),INDEX('R24. Carbon price convergence'!$L$18:$T$690,MATCH(CONCATENATE($D169," ",$E169," ",$B$7," ",$B$8," ",$B$9," ",$B$10),'R24. Carbon price convergence'!$A$18:$A$690,0),MATCH(T$14,'R24. Carbon price convergence'!$L$17:$T$17,0)))</f>
        <v>0.34920618027291611</v>
      </c>
      <c r="U169" s="507">
        <f t="shared" si="25"/>
        <v>0</v>
      </c>
      <c r="V169" s="84">
        <f t="shared" si="26"/>
        <v>14.432998250348319</v>
      </c>
      <c r="W169" s="84">
        <f t="shared" si="27"/>
        <v>0</v>
      </c>
      <c r="X169" s="84">
        <f t="shared" si="28"/>
        <v>229.7601020855688</v>
      </c>
      <c r="Y169" s="508">
        <f t="shared" si="29"/>
        <v>374.25162200506907</v>
      </c>
    </row>
    <row r="170" spans="1:25" x14ac:dyDescent="0.3">
      <c r="A170" s="486" t="s">
        <v>78</v>
      </c>
      <c r="B170" s="39" t="s">
        <v>66</v>
      </c>
      <c r="C170" s="39" t="s">
        <v>96</v>
      </c>
      <c r="D170" s="39" t="s">
        <v>97</v>
      </c>
      <c r="E170" s="487" t="s">
        <v>95</v>
      </c>
      <c r="F170" s="507">
        <f>INDEX('W2. TIAM CO2 price'!$C$21:$N$27,MATCH($B170,'W2. TIAM CO2 price'!$A$21:$A$27,0),MATCH(F$14,'W2. TIAM CO2 price'!$C$20:$N$20,0))</f>
        <v>0</v>
      </c>
      <c r="G170" s="84">
        <f>INDEX('W2. TIAM CO2 price'!$C$21:$N$27,MATCH($B170,'W2. TIAM CO2 price'!$A$21:$A$27,0),MATCH(G$14,'W2. TIAM CO2 price'!$C$20:$N$20,0))</f>
        <v>0</v>
      </c>
      <c r="H170" s="84">
        <f>INDEX('W2. TIAM CO2 price'!$C$21:$N$27,MATCH($B170,'W2. TIAM CO2 price'!$A$21:$A$27,0),MATCH(H$14,'W2. TIAM CO2 price'!$C$20:$N$20,0))</f>
        <v>41.330878620385405</v>
      </c>
      <c r="I170" s="84">
        <f>INDEX('W2. TIAM CO2 price'!$C$21:$N$27,MATCH($B170,'W2. TIAM CO2 price'!$A$21:$A$27,0),MATCH(I$14,'W2. TIAM CO2 price'!$C$20:$N$20,0))</f>
        <v>0</v>
      </c>
      <c r="J170" s="84">
        <f>INDEX('W2. TIAM CO2 price'!$C$21:$N$27,MATCH($B170,'W2. TIAM CO2 price'!$A$21:$A$27,0),MATCH(J$14,'W2. TIAM CO2 price'!$C$20:$N$20,0))</f>
        <v>657.94970153736608</v>
      </c>
      <c r="K170" s="84">
        <f>INDEX('W2. TIAM CO2 price'!$C$21:$N$27,MATCH($B170,'W2. TIAM CO2 price'!$A$21:$A$27,0),MATCH(K$14,'W2. TIAM CO2 price'!$C$20:$N$20,0))</f>
        <v>1071.7210723835963</v>
      </c>
      <c r="L170" s="84">
        <f>INDEX('W2. TIAM CO2 price'!$C$21:$N$27,MATCH($B170,'W2. TIAM CO2 price'!$A$21:$A$27,0),MATCH(L$14,'W2. TIAM CO2 price'!$C$20:$N$20,0))</f>
        <v>1745.7110350693602</v>
      </c>
      <c r="M170" s="84">
        <f>INDEX('W2. TIAM CO2 price'!$C$21:$N$27,MATCH($B170,'W2. TIAM CO2 price'!$A$21:$A$27,0),MATCH(M$14,'W2. TIAM CO2 price'!$C$20:$N$20,0))</f>
        <v>2843.5696637901187</v>
      </c>
      <c r="N170" s="84">
        <f>INDEX('W2. TIAM CO2 price'!$C$21:$N$27,MATCH($B170,'W2. TIAM CO2 price'!$A$21:$A$27,0),MATCH(N$14,'W2. TIAM CO2 price'!$C$20:$N$20,0))</f>
        <v>4631.8656850746129</v>
      </c>
      <c r="O170" s="84">
        <f>INDEX('W2. TIAM CO2 price'!$C$21:$N$27,MATCH($B170,'W2. TIAM CO2 price'!$A$21:$A$27,0),MATCH(O$14,'W2. TIAM CO2 price'!$C$20:$N$20,0))</f>
        <v>7544.8114652324175</v>
      </c>
      <c r="P170" s="508">
        <f>INDEX('W2. TIAM CO2 price'!$C$21:$N$27,MATCH($B170,'W2. TIAM CO2 price'!$A$21:$A$27,0),MATCH(P$14,'W2. TIAM CO2 price'!$C$20:$N$20,0))</f>
        <v>12289.693194625488</v>
      </c>
      <c r="Q170" s="501">
        <f t="array" ref="Q170">IF($B$8="Global",INDEX('R24. Carbon price convergence'!$L$18:$T$690,MATCH(CONCATENATE("Global "&amp;$E170&amp;" "&amp;$B$7&amp;" "&amp;"All "&amp;$B$9&amp;" "&amp;$B$10),'R24. Carbon price convergence'!$A$18:$A$690,0),MATCH(Q$14,'R24. Carbon price convergence'!$L$17:$T$17,0)),INDEX('R24. Carbon price convergence'!$L$18:$T$690,MATCH(CONCATENATE($D170," ",$E170," ",$B$7," ",$B$8," ",$B$9," ",$B$10),'R24. Carbon price convergence'!$A$18:$A$690,0),MATCH(Q$14,'R24. Carbon price convergence'!$L$17:$T$17,0)))</f>
        <v>3.9642143336660212</v>
      </c>
      <c r="R170" s="502">
        <f t="array" ref="R170">IF($B$8="Global",INDEX('R24. Carbon price convergence'!$L$18:$T$690,MATCH(CONCATENATE("Global "&amp;$E170&amp;" "&amp;$B$7&amp;" "&amp;"All "&amp;$B$9&amp;" "&amp;$B$10),'R24. Carbon price convergence'!$A$18:$A$690,0),MATCH(R$14,'R24. Carbon price convergence'!$L$17:$T$17,0)),INDEX('R24. Carbon price convergence'!$L$18:$T$690,MATCH(CONCATENATE($D170," ",$E170," ",$B$7," ",$B$8," ",$B$9," ",$B$10),'R24. Carbon price convergence'!$A$18:$A$690,0),MATCH(R$14,'R24. Carbon price convergence'!$L$17:$T$17,0)))</f>
        <v>3.9642143336660212</v>
      </c>
      <c r="S170" s="502">
        <f t="array" ref="S170">IF($B$8="Global",INDEX('R24. Carbon price convergence'!$L$18:$T$690,MATCH(CONCATENATE("Global "&amp;$E170&amp;" "&amp;$B$7&amp;" "&amp;"All "&amp;$B$9&amp;" "&amp;$B$10),'R24. Carbon price convergence'!$A$18:$A$690,0),MATCH(S$14,'R24. Carbon price convergence'!$L$17:$T$17,0)),INDEX('R24. Carbon price convergence'!$L$18:$T$690,MATCH(CONCATENATE($D170," ",$E170," ",$B$7," ",$B$8," ",$B$9," ",$B$10),'R24. Carbon price convergence'!$A$18:$A$690,0),MATCH(S$14,'R24. Carbon price convergence'!$L$17:$T$17,0)))</f>
        <v>3.9642143336660212</v>
      </c>
      <c r="T170" s="503">
        <f t="array" ref="T170">IF($B$8="Global",INDEX('R24. Carbon price convergence'!$L$18:$T$690,MATCH(CONCATENATE("Global "&amp;$E170&amp;" "&amp;$B$7&amp;" "&amp;"All "&amp;$B$9&amp;" "&amp;$B$10),'R24. Carbon price convergence'!$A$18:$A$690,0),MATCH(T$14,'R24. Carbon price convergence'!$L$17:$T$17,0)),INDEX('R24. Carbon price convergence'!$L$18:$T$690,MATCH(CONCATENATE($D170," ",$E170," ",$B$7," ",$B$8," ",$B$9," ",$B$10),'R24. Carbon price convergence'!$A$18:$A$690,0),MATCH(T$14,'R24. Carbon price convergence'!$L$17:$T$17,0)))</f>
        <v>3.9642143336660212</v>
      </c>
      <c r="U170" s="507">
        <f t="shared" si="25"/>
        <v>0</v>
      </c>
      <c r="V170" s="84">
        <f t="shared" si="26"/>
        <v>163.84446144994234</v>
      </c>
      <c r="W170" s="84">
        <f t="shared" si="27"/>
        <v>0</v>
      </c>
      <c r="X170" s="84">
        <f t="shared" si="28"/>
        <v>2608.2536376657072</v>
      </c>
      <c r="Y170" s="508">
        <f t="shared" si="29"/>
        <v>4248.5320368349721</v>
      </c>
    </row>
    <row r="171" spans="1:25" x14ac:dyDescent="0.3">
      <c r="A171" s="486" t="s">
        <v>78</v>
      </c>
      <c r="B171" s="39" t="s">
        <v>66</v>
      </c>
      <c r="C171" s="39" t="s">
        <v>96</v>
      </c>
      <c r="D171" s="39" t="s">
        <v>98</v>
      </c>
      <c r="E171" s="487" t="s">
        <v>81</v>
      </c>
      <c r="F171" s="507">
        <f>INDEX('W2. TIAM CO2 price'!$C$21:$N$27,MATCH($B171,'W2. TIAM CO2 price'!$A$21:$A$27,0),MATCH(F$14,'W2. TIAM CO2 price'!$C$20:$N$20,0))</f>
        <v>0</v>
      </c>
      <c r="G171" s="84">
        <f>INDEX('W2. TIAM CO2 price'!$C$21:$N$27,MATCH($B171,'W2. TIAM CO2 price'!$A$21:$A$27,0),MATCH(G$14,'W2. TIAM CO2 price'!$C$20:$N$20,0))</f>
        <v>0</v>
      </c>
      <c r="H171" s="84">
        <f>INDEX('W2. TIAM CO2 price'!$C$21:$N$27,MATCH($B171,'W2. TIAM CO2 price'!$A$21:$A$27,0),MATCH(H$14,'W2. TIAM CO2 price'!$C$20:$N$20,0))</f>
        <v>41.330878620385405</v>
      </c>
      <c r="I171" s="84">
        <f>INDEX('W2. TIAM CO2 price'!$C$21:$N$27,MATCH($B171,'W2. TIAM CO2 price'!$A$21:$A$27,0),MATCH(I$14,'W2. TIAM CO2 price'!$C$20:$N$20,0))</f>
        <v>0</v>
      </c>
      <c r="J171" s="84">
        <f>INDEX('W2. TIAM CO2 price'!$C$21:$N$27,MATCH($B171,'W2. TIAM CO2 price'!$A$21:$A$27,0),MATCH(J$14,'W2. TIAM CO2 price'!$C$20:$N$20,0))</f>
        <v>657.94970153736608</v>
      </c>
      <c r="K171" s="84">
        <f>INDEX('W2. TIAM CO2 price'!$C$21:$N$27,MATCH($B171,'W2. TIAM CO2 price'!$A$21:$A$27,0),MATCH(K$14,'W2. TIAM CO2 price'!$C$20:$N$20,0))</f>
        <v>1071.7210723835963</v>
      </c>
      <c r="L171" s="84">
        <f>INDEX('W2. TIAM CO2 price'!$C$21:$N$27,MATCH($B171,'W2. TIAM CO2 price'!$A$21:$A$27,0),MATCH(L$14,'W2. TIAM CO2 price'!$C$20:$N$20,0))</f>
        <v>1745.7110350693602</v>
      </c>
      <c r="M171" s="84">
        <f>INDEX('W2. TIAM CO2 price'!$C$21:$N$27,MATCH($B171,'W2. TIAM CO2 price'!$A$21:$A$27,0),MATCH(M$14,'W2. TIAM CO2 price'!$C$20:$N$20,0))</f>
        <v>2843.5696637901187</v>
      </c>
      <c r="N171" s="84">
        <f>INDEX('W2. TIAM CO2 price'!$C$21:$N$27,MATCH($B171,'W2. TIAM CO2 price'!$A$21:$A$27,0),MATCH(N$14,'W2. TIAM CO2 price'!$C$20:$N$20,0))</f>
        <v>4631.8656850746129</v>
      </c>
      <c r="O171" s="84">
        <f>INDEX('W2. TIAM CO2 price'!$C$21:$N$27,MATCH($B171,'W2. TIAM CO2 price'!$A$21:$A$27,0),MATCH(O$14,'W2. TIAM CO2 price'!$C$20:$N$20,0))</f>
        <v>7544.8114652324175</v>
      </c>
      <c r="P171" s="508">
        <f>INDEX('W2. TIAM CO2 price'!$C$21:$N$27,MATCH($B171,'W2. TIAM CO2 price'!$A$21:$A$27,0),MATCH(P$14,'W2. TIAM CO2 price'!$C$20:$N$20,0))</f>
        <v>12289.693194625488</v>
      </c>
      <c r="Q171" s="501">
        <f t="array" ref="Q171">IF($B$8="Global",INDEX('R24. Carbon price convergence'!$L$18:$T$690,MATCH(CONCATENATE("Global "&amp;$E171&amp;" "&amp;$B$7&amp;" "&amp;"All "&amp;$B$9&amp;" "&amp;$B$10),'R24. Carbon price convergence'!$A$18:$A$690,0),MATCH(Q$14,'R24. Carbon price convergence'!$L$17:$T$17,0)),INDEX('R24. Carbon price convergence'!$L$18:$T$690,MATCH(CONCATENATE($D171," ",$E171," ",$B$7," ",$B$8," ",$B$9," ",$B$10),'R24. Carbon price convergence'!$A$18:$A$690,0),MATCH(Q$14,'R24. Carbon price convergence'!$L$17:$T$17,0)))</f>
        <v>0.34920618027291611</v>
      </c>
      <c r="R171" s="502">
        <f t="array" ref="R171">IF($B$8="Global",INDEX('R24. Carbon price convergence'!$L$18:$T$690,MATCH(CONCATENATE("Global "&amp;$E171&amp;" "&amp;$B$7&amp;" "&amp;"All "&amp;$B$9&amp;" "&amp;$B$10),'R24. Carbon price convergence'!$A$18:$A$690,0),MATCH(R$14,'R24. Carbon price convergence'!$L$17:$T$17,0)),INDEX('R24. Carbon price convergence'!$L$18:$T$690,MATCH(CONCATENATE($D171," ",$E171," ",$B$7," ",$B$8," ",$B$9," ",$B$10),'R24. Carbon price convergence'!$A$18:$A$690,0),MATCH(R$14,'R24. Carbon price convergence'!$L$17:$T$17,0)))</f>
        <v>0.34920618027291611</v>
      </c>
      <c r="S171" s="502">
        <f t="array" ref="S171">IF($B$8="Global",INDEX('R24. Carbon price convergence'!$L$18:$T$690,MATCH(CONCATENATE("Global "&amp;$E171&amp;" "&amp;$B$7&amp;" "&amp;"All "&amp;$B$9&amp;" "&amp;$B$10),'R24. Carbon price convergence'!$A$18:$A$690,0),MATCH(S$14,'R24. Carbon price convergence'!$L$17:$T$17,0)),INDEX('R24. Carbon price convergence'!$L$18:$T$690,MATCH(CONCATENATE($D171," ",$E171," ",$B$7," ",$B$8," ",$B$9," ",$B$10),'R24. Carbon price convergence'!$A$18:$A$690,0),MATCH(S$14,'R24. Carbon price convergence'!$L$17:$T$17,0)))</f>
        <v>0.34920618027291611</v>
      </c>
      <c r="T171" s="503">
        <f t="array" ref="T171">IF($B$8="Global",INDEX('R24. Carbon price convergence'!$L$18:$T$690,MATCH(CONCATENATE("Global "&amp;$E171&amp;" "&amp;$B$7&amp;" "&amp;"All "&amp;$B$9&amp;" "&amp;$B$10),'R24. Carbon price convergence'!$A$18:$A$690,0),MATCH(T$14,'R24. Carbon price convergence'!$L$17:$T$17,0)),INDEX('R24. Carbon price convergence'!$L$18:$T$690,MATCH(CONCATENATE($D171," ",$E171," ",$B$7," ",$B$8," ",$B$9," ",$B$10),'R24. Carbon price convergence'!$A$18:$A$690,0),MATCH(T$14,'R24. Carbon price convergence'!$L$17:$T$17,0)))</f>
        <v>0.34920618027291611</v>
      </c>
      <c r="U171" s="507">
        <f t="shared" si="25"/>
        <v>0</v>
      </c>
      <c r="V171" s="84">
        <f t="shared" si="26"/>
        <v>14.432998250348319</v>
      </c>
      <c r="W171" s="84">
        <f t="shared" si="27"/>
        <v>0</v>
      </c>
      <c r="X171" s="84">
        <f t="shared" si="28"/>
        <v>229.7601020855688</v>
      </c>
      <c r="Y171" s="508">
        <f t="shared" si="29"/>
        <v>374.25162200506907</v>
      </c>
    </row>
    <row r="172" spans="1:25" x14ac:dyDescent="0.3">
      <c r="A172" s="486" t="s">
        <v>78</v>
      </c>
      <c r="B172" s="39" t="s">
        <v>66</v>
      </c>
      <c r="C172" s="39" t="s">
        <v>96</v>
      </c>
      <c r="D172" s="39" t="s">
        <v>98</v>
      </c>
      <c r="E172" s="487" t="s">
        <v>84</v>
      </c>
      <c r="F172" s="507">
        <f>INDEX('W2. TIAM CO2 price'!$C$21:$N$27,MATCH($B172,'W2. TIAM CO2 price'!$A$21:$A$27,0),MATCH(F$14,'W2. TIAM CO2 price'!$C$20:$N$20,0))</f>
        <v>0</v>
      </c>
      <c r="G172" s="84">
        <f>INDEX('W2. TIAM CO2 price'!$C$21:$N$27,MATCH($B172,'W2. TIAM CO2 price'!$A$21:$A$27,0),MATCH(G$14,'W2. TIAM CO2 price'!$C$20:$N$20,0))</f>
        <v>0</v>
      </c>
      <c r="H172" s="84">
        <f>INDEX('W2. TIAM CO2 price'!$C$21:$N$27,MATCH($B172,'W2. TIAM CO2 price'!$A$21:$A$27,0),MATCH(H$14,'W2. TIAM CO2 price'!$C$20:$N$20,0))</f>
        <v>41.330878620385405</v>
      </c>
      <c r="I172" s="84">
        <f>INDEX('W2. TIAM CO2 price'!$C$21:$N$27,MATCH($B172,'W2. TIAM CO2 price'!$A$21:$A$27,0),MATCH(I$14,'W2. TIAM CO2 price'!$C$20:$N$20,0))</f>
        <v>0</v>
      </c>
      <c r="J172" s="84">
        <f>INDEX('W2. TIAM CO2 price'!$C$21:$N$27,MATCH($B172,'W2. TIAM CO2 price'!$A$21:$A$27,0),MATCH(J$14,'W2. TIAM CO2 price'!$C$20:$N$20,0))</f>
        <v>657.94970153736608</v>
      </c>
      <c r="K172" s="84">
        <f>INDEX('W2. TIAM CO2 price'!$C$21:$N$27,MATCH($B172,'W2. TIAM CO2 price'!$A$21:$A$27,0),MATCH(K$14,'W2. TIAM CO2 price'!$C$20:$N$20,0))</f>
        <v>1071.7210723835963</v>
      </c>
      <c r="L172" s="84">
        <f>INDEX('W2. TIAM CO2 price'!$C$21:$N$27,MATCH($B172,'W2. TIAM CO2 price'!$A$21:$A$27,0),MATCH(L$14,'W2. TIAM CO2 price'!$C$20:$N$20,0))</f>
        <v>1745.7110350693602</v>
      </c>
      <c r="M172" s="84">
        <f>INDEX('W2. TIAM CO2 price'!$C$21:$N$27,MATCH($B172,'W2. TIAM CO2 price'!$A$21:$A$27,0),MATCH(M$14,'W2. TIAM CO2 price'!$C$20:$N$20,0))</f>
        <v>2843.5696637901187</v>
      </c>
      <c r="N172" s="84">
        <f>INDEX('W2. TIAM CO2 price'!$C$21:$N$27,MATCH($B172,'W2. TIAM CO2 price'!$A$21:$A$27,0),MATCH(N$14,'W2. TIAM CO2 price'!$C$20:$N$20,0))</f>
        <v>4631.8656850746129</v>
      </c>
      <c r="O172" s="84">
        <f>INDEX('W2. TIAM CO2 price'!$C$21:$N$27,MATCH($B172,'W2. TIAM CO2 price'!$A$21:$A$27,0),MATCH(O$14,'W2. TIAM CO2 price'!$C$20:$N$20,0))</f>
        <v>7544.8114652324175</v>
      </c>
      <c r="P172" s="508">
        <f>INDEX('W2. TIAM CO2 price'!$C$21:$N$27,MATCH($B172,'W2. TIAM CO2 price'!$A$21:$A$27,0),MATCH(P$14,'W2. TIAM CO2 price'!$C$20:$N$20,0))</f>
        <v>12289.693194625488</v>
      </c>
      <c r="Q172" s="501">
        <f t="array" ref="Q172">IF($B$8="Global",INDEX('R24. Carbon price convergence'!$L$18:$T$690,MATCH(CONCATENATE("Global "&amp;$E172&amp;" "&amp;$B$7&amp;" "&amp;"All "&amp;$B$9&amp;" "&amp;$B$10),'R24. Carbon price convergence'!$A$18:$A$690,0),MATCH(Q$14,'R24. Carbon price convergence'!$L$17:$T$17,0)),INDEX('R24. Carbon price convergence'!$L$18:$T$690,MATCH(CONCATENATE($D172," ",$E172," ",$B$7," ",$B$8," ",$B$9," ",$B$10),'R24. Carbon price convergence'!$A$18:$A$690,0),MATCH(Q$14,'R24. Carbon price convergence'!$L$17:$T$17,0)))</f>
        <v>0.34920618027291611</v>
      </c>
      <c r="R172" s="502">
        <f t="array" ref="R172">IF($B$8="Global",INDEX('R24. Carbon price convergence'!$L$18:$T$690,MATCH(CONCATENATE("Global "&amp;$E172&amp;" "&amp;$B$7&amp;" "&amp;"All "&amp;$B$9&amp;" "&amp;$B$10),'R24. Carbon price convergence'!$A$18:$A$690,0),MATCH(R$14,'R24. Carbon price convergence'!$L$17:$T$17,0)),INDEX('R24. Carbon price convergence'!$L$18:$T$690,MATCH(CONCATENATE($D172," ",$E172," ",$B$7," ",$B$8," ",$B$9," ",$B$10),'R24. Carbon price convergence'!$A$18:$A$690,0),MATCH(R$14,'R24. Carbon price convergence'!$L$17:$T$17,0)))</f>
        <v>0.34920618027291611</v>
      </c>
      <c r="S172" s="502">
        <f t="array" ref="S172">IF($B$8="Global",INDEX('R24. Carbon price convergence'!$L$18:$T$690,MATCH(CONCATENATE("Global "&amp;$E172&amp;" "&amp;$B$7&amp;" "&amp;"All "&amp;$B$9&amp;" "&amp;$B$10),'R24. Carbon price convergence'!$A$18:$A$690,0),MATCH(S$14,'R24. Carbon price convergence'!$L$17:$T$17,0)),INDEX('R24. Carbon price convergence'!$L$18:$T$690,MATCH(CONCATENATE($D172," ",$E172," ",$B$7," ",$B$8," ",$B$9," ",$B$10),'R24. Carbon price convergence'!$A$18:$A$690,0),MATCH(S$14,'R24. Carbon price convergence'!$L$17:$T$17,0)))</f>
        <v>0.34920618027291611</v>
      </c>
      <c r="T172" s="503">
        <f t="array" ref="T172">IF($B$8="Global",INDEX('R24. Carbon price convergence'!$L$18:$T$690,MATCH(CONCATENATE("Global "&amp;$E172&amp;" "&amp;$B$7&amp;" "&amp;"All "&amp;$B$9&amp;" "&amp;$B$10),'R24. Carbon price convergence'!$A$18:$A$690,0),MATCH(T$14,'R24. Carbon price convergence'!$L$17:$T$17,0)),INDEX('R24. Carbon price convergence'!$L$18:$T$690,MATCH(CONCATENATE($D172," ",$E172," ",$B$7," ",$B$8," ",$B$9," ",$B$10),'R24. Carbon price convergence'!$A$18:$A$690,0),MATCH(T$14,'R24. Carbon price convergence'!$L$17:$T$17,0)))</f>
        <v>0.34920618027291611</v>
      </c>
      <c r="U172" s="507">
        <f t="shared" si="25"/>
        <v>0</v>
      </c>
      <c r="V172" s="84">
        <f t="shared" si="26"/>
        <v>14.432998250348319</v>
      </c>
      <c r="W172" s="84">
        <f t="shared" si="27"/>
        <v>0</v>
      </c>
      <c r="X172" s="84">
        <f t="shared" si="28"/>
        <v>229.7601020855688</v>
      </c>
      <c r="Y172" s="508">
        <f t="shared" si="29"/>
        <v>374.25162200506907</v>
      </c>
    </row>
    <row r="173" spans="1:25" x14ac:dyDescent="0.3">
      <c r="A173" s="486" t="s">
        <v>78</v>
      </c>
      <c r="B173" s="39" t="s">
        <v>66</v>
      </c>
      <c r="C173" s="39" t="s">
        <v>96</v>
      </c>
      <c r="D173" s="39" t="s">
        <v>98</v>
      </c>
      <c r="E173" s="487" t="s">
        <v>87</v>
      </c>
      <c r="F173" s="507">
        <f>INDEX('W2. TIAM CO2 price'!$C$21:$N$27,MATCH($B173,'W2. TIAM CO2 price'!$A$21:$A$27,0),MATCH(F$14,'W2. TIAM CO2 price'!$C$20:$N$20,0))</f>
        <v>0</v>
      </c>
      <c r="G173" s="84">
        <f>INDEX('W2. TIAM CO2 price'!$C$21:$N$27,MATCH($B173,'W2. TIAM CO2 price'!$A$21:$A$27,0),MATCH(G$14,'W2. TIAM CO2 price'!$C$20:$N$20,0))</f>
        <v>0</v>
      </c>
      <c r="H173" s="84">
        <f>INDEX('W2. TIAM CO2 price'!$C$21:$N$27,MATCH($B173,'W2. TIAM CO2 price'!$A$21:$A$27,0),MATCH(H$14,'W2. TIAM CO2 price'!$C$20:$N$20,0))</f>
        <v>41.330878620385405</v>
      </c>
      <c r="I173" s="84">
        <f>INDEX('W2. TIAM CO2 price'!$C$21:$N$27,MATCH($B173,'W2. TIAM CO2 price'!$A$21:$A$27,0),MATCH(I$14,'W2. TIAM CO2 price'!$C$20:$N$20,0))</f>
        <v>0</v>
      </c>
      <c r="J173" s="84">
        <f>INDEX('W2. TIAM CO2 price'!$C$21:$N$27,MATCH($B173,'W2. TIAM CO2 price'!$A$21:$A$27,0),MATCH(J$14,'W2. TIAM CO2 price'!$C$20:$N$20,0))</f>
        <v>657.94970153736608</v>
      </c>
      <c r="K173" s="84">
        <f>INDEX('W2. TIAM CO2 price'!$C$21:$N$27,MATCH($B173,'W2. TIAM CO2 price'!$A$21:$A$27,0),MATCH(K$14,'W2. TIAM CO2 price'!$C$20:$N$20,0))</f>
        <v>1071.7210723835963</v>
      </c>
      <c r="L173" s="84">
        <f>INDEX('W2. TIAM CO2 price'!$C$21:$N$27,MATCH($B173,'W2. TIAM CO2 price'!$A$21:$A$27,0),MATCH(L$14,'W2. TIAM CO2 price'!$C$20:$N$20,0))</f>
        <v>1745.7110350693602</v>
      </c>
      <c r="M173" s="84">
        <f>INDEX('W2. TIAM CO2 price'!$C$21:$N$27,MATCH($B173,'W2. TIAM CO2 price'!$A$21:$A$27,0),MATCH(M$14,'W2. TIAM CO2 price'!$C$20:$N$20,0))</f>
        <v>2843.5696637901187</v>
      </c>
      <c r="N173" s="84">
        <f>INDEX('W2. TIAM CO2 price'!$C$21:$N$27,MATCH($B173,'W2. TIAM CO2 price'!$A$21:$A$27,0),MATCH(N$14,'W2. TIAM CO2 price'!$C$20:$N$20,0))</f>
        <v>4631.8656850746129</v>
      </c>
      <c r="O173" s="84">
        <f>INDEX('W2. TIAM CO2 price'!$C$21:$N$27,MATCH($B173,'W2. TIAM CO2 price'!$A$21:$A$27,0),MATCH(O$14,'W2. TIAM CO2 price'!$C$20:$N$20,0))</f>
        <v>7544.8114652324175</v>
      </c>
      <c r="P173" s="508">
        <f>INDEX('W2. TIAM CO2 price'!$C$21:$N$27,MATCH($B173,'W2. TIAM CO2 price'!$A$21:$A$27,0),MATCH(P$14,'W2. TIAM CO2 price'!$C$20:$N$20,0))</f>
        <v>12289.693194625488</v>
      </c>
      <c r="Q173" s="501">
        <f t="array" ref="Q173">IF($B$8="Global",INDEX('R24. Carbon price convergence'!$L$18:$T$690,MATCH(CONCATENATE("Global "&amp;$E173&amp;" "&amp;$B$7&amp;" "&amp;"All "&amp;$B$9&amp;" "&amp;$B$10),'R24. Carbon price convergence'!$A$18:$A$690,0),MATCH(Q$14,'R24. Carbon price convergence'!$L$17:$T$17,0)),INDEX('R24. Carbon price convergence'!$L$18:$T$690,MATCH(CONCATENATE($D173," ",$E173," ",$B$7," ",$B$8," ",$B$9," ",$B$10),'R24. Carbon price convergence'!$A$18:$A$690,0),MATCH(Q$14,'R24. Carbon price convergence'!$L$17:$T$17,0)))</f>
        <v>0.34920618027291611</v>
      </c>
      <c r="R173" s="502">
        <f t="array" ref="R173">IF($B$8="Global",INDEX('R24. Carbon price convergence'!$L$18:$T$690,MATCH(CONCATENATE("Global "&amp;$E173&amp;" "&amp;$B$7&amp;" "&amp;"All "&amp;$B$9&amp;" "&amp;$B$10),'R24. Carbon price convergence'!$A$18:$A$690,0),MATCH(R$14,'R24. Carbon price convergence'!$L$17:$T$17,0)),INDEX('R24. Carbon price convergence'!$L$18:$T$690,MATCH(CONCATENATE($D173," ",$E173," ",$B$7," ",$B$8," ",$B$9," ",$B$10),'R24. Carbon price convergence'!$A$18:$A$690,0),MATCH(R$14,'R24. Carbon price convergence'!$L$17:$T$17,0)))</f>
        <v>0.34920618027291611</v>
      </c>
      <c r="S173" s="502">
        <f t="array" ref="S173">IF($B$8="Global",INDEX('R24. Carbon price convergence'!$L$18:$T$690,MATCH(CONCATENATE("Global "&amp;$E173&amp;" "&amp;$B$7&amp;" "&amp;"All "&amp;$B$9&amp;" "&amp;$B$10),'R24. Carbon price convergence'!$A$18:$A$690,0),MATCH(S$14,'R24. Carbon price convergence'!$L$17:$T$17,0)),INDEX('R24. Carbon price convergence'!$L$18:$T$690,MATCH(CONCATENATE($D173," ",$E173," ",$B$7," ",$B$8," ",$B$9," ",$B$10),'R24. Carbon price convergence'!$A$18:$A$690,0),MATCH(S$14,'R24. Carbon price convergence'!$L$17:$T$17,0)))</f>
        <v>0.34920618027291611</v>
      </c>
      <c r="T173" s="503">
        <f t="array" ref="T173">IF($B$8="Global",INDEX('R24. Carbon price convergence'!$L$18:$T$690,MATCH(CONCATENATE("Global "&amp;$E173&amp;" "&amp;$B$7&amp;" "&amp;"All "&amp;$B$9&amp;" "&amp;$B$10),'R24. Carbon price convergence'!$A$18:$A$690,0),MATCH(T$14,'R24. Carbon price convergence'!$L$17:$T$17,0)),INDEX('R24. Carbon price convergence'!$L$18:$T$690,MATCH(CONCATENATE($D173," ",$E173," ",$B$7," ",$B$8," ",$B$9," ",$B$10),'R24. Carbon price convergence'!$A$18:$A$690,0),MATCH(T$14,'R24. Carbon price convergence'!$L$17:$T$17,0)))</f>
        <v>0.34920618027291611</v>
      </c>
      <c r="U173" s="507">
        <f t="shared" si="25"/>
        <v>0</v>
      </c>
      <c r="V173" s="84">
        <f t="shared" si="26"/>
        <v>14.432998250348319</v>
      </c>
      <c r="W173" s="84">
        <f t="shared" si="27"/>
        <v>0</v>
      </c>
      <c r="X173" s="84">
        <f t="shared" si="28"/>
        <v>229.7601020855688</v>
      </c>
      <c r="Y173" s="508">
        <f t="shared" si="29"/>
        <v>374.25162200506907</v>
      </c>
    </row>
    <row r="174" spans="1:25" x14ac:dyDescent="0.3">
      <c r="A174" s="486" t="s">
        <v>78</v>
      </c>
      <c r="B174" s="39" t="s">
        <v>66</v>
      </c>
      <c r="C174" s="39" t="s">
        <v>96</v>
      </c>
      <c r="D174" s="39" t="s">
        <v>98</v>
      </c>
      <c r="E174" s="487" t="s">
        <v>90</v>
      </c>
      <c r="F174" s="507">
        <f>INDEX('W2. TIAM CO2 price'!$C$21:$N$27,MATCH($B174,'W2. TIAM CO2 price'!$A$21:$A$27,0),MATCH(F$14,'W2. TIAM CO2 price'!$C$20:$N$20,0))</f>
        <v>0</v>
      </c>
      <c r="G174" s="84">
        <f>INDEX('W2. TIAM CO2 price'!$C$21:$N$27,MATCH($B174,'W2. TIAM CO2 price'!$A$21:$A$27,0),MATCH(G$14,'W2. TIAM CO2 price'!$C$20:$N$20,0))</f>
        <v>0</v>
      </c>
      <c r="H174" s="84">
        <f>INDEX('W2. TIAM CO2 price'!$C$21:$N$27,MATCH($B174,'W2. TIAM CO2 price'!$A$21:$A$27,0),MATCH(H$14,'W2. TIAM CO2 price'!$C$20:$N$20,0))</f>
        <v>41.330878620385405</v>
      </c>
      <c r="I174" s="84">
        <f>INDEX('W2. TIAM CO2 price'!$C$21:$N$27,MATCH($B174,'W2. TIAM CO2 price'!$A$21:$A$27,0),MATCH(I$14,'W2. TIAM CO2 price'!$C$20:$N$20,0))</f>
        <v>0</v>
      </c>
      <c r="J174" s="84">
        <f>INDEX('W2. TIAM CO2 price'!$C$21:$N$27,MATCH($B174,'W2. TIAM CO2 price'!$A$21:$A$27,0),MATCH(J$14,'W2. TIAM CO2 price'!$C$20:$N$20,0))</f>
        <v>657.94970153736608</v>
      </c>
      <c r="K174" s="84">
        <f>INDEX('W2. TIAM CO2 price'!$C$21:$N$27,MATCH($B174,'W2. TIAM CO2 price'!$A$21:$A$27,0),MATCH(K$14,'W2. TIAM CO2 price'!$C$20:$N$20,0))</f>
        <v>1071.7210723835963</v>
      </c>
      <c r="L174" s="84">
        <f>INDEX('W2. TIAM CO2 price'!$C$21:$N$27,MATCH($B174,'W2. TIAM CO2 price'!$A$21:$A$27,0),MATCH(L$14,'W2. TIAM CO2 price'!$C$20:$N$20,0))</f>
        <v>1745.7110350693602</v>
      </c>
      <c r="M174" s="84">
        <f>INDEX('W2. TIAM CO2 price'!$C$21:$N$27,MATCH($B174,'W2. TIAM CO2 price'!$A$21:$A$27,0),MATCH(M$14,'W2. TIAM CO2 price'!$C$20:$N$20,0))</f>
        <v>2843.5696637901187</v>
      </c>
      <c r="N174" s="84">
        <f>INDEX('W2. TIAM CO2 price'!$C$21:$N$27,MATCH($B174,'W2. TIAM CO2 price'!$A$21:$A$27,0),MATCH(N$14,'W2. TIAM CO2 price'!$C$20:$N$20,0))</f>
        <v>4631.8656850746129</v>
      </c>
      <c r="O174" s="84">
        <f>INDEX('W2. TIAM CO2 price'!$C$21:$N$27,MATCH($B174,'W2. TIAM CO2 price'!$A$21:$A$27,0),MATCH(O$14,'W2. TIAM CO2 price'!$C$20:$N$20,0))</f>
        <v>7544.8114652324175</v>
      </c>
      <c r="P174" s="508">
        <f>INDEX('W2. TIAM CO2 price'!$C$21:$N$27,MATCH($B174,'W2. TIAM CO2 price'!$A$21:$A$27,0),MATCH(P$14,'W2. TIAM CO2 price'!$C$20:$N$20,0))</f>
        <v>12289.693194625488</v>
      </c>
      <c r="Q174" s="501">
        <f t="array" ref="Q174">IF($B$8="Global",INDEX('R24. Carbon price convergence'!$L$18:$T$690,MATCH(CONCATENATE("Global "&amp;$E174&amp;" "&amp;$B$7&amp;" "&amp;"All "&amp;$B$9&amp;" "&amp;$B$10),'R24. Carbon price convergence'!$A$18:$A$690,0),MATCH(Q$14,'R24. Carbon price convergence'!$L$17:$T$17,0)),INDEX('R24. Carbon price convergence'!$L$18:$T$690,MATCH(CONCATENATE($D174," ",$E174," ",$B$7," ",$B$8," ",$B$9," ",$B$10),'R24. Carbon price convergence'!$A$18:$A$690,0),MATCH(Q$14,'R24. Carbon price convergence'!$L$17:$T$17,0)))</f>
        <v>0.34920618027291611</v>
      </c>
      <c r="R174" s="502">
        <f t="array" ref="R174">IF($B$8="Global",INDEX('R24. Carbon price convergence'!$L$18:$T$690,MATCH(CONCATENATE("Global "&amp;$E174&amp;" "&amp;$B$7&amp;" "&amp;"All "&amp;$B$9&amp;" "&amp;$B$10),'R24. Carbon price convergence'!$A$18:$A$690,0),MATCH(R$14,'R24. Carbon price convergence'!$L$17:$T$17,0)),INDEX('R24. Carbon price convergence'!$L$18:$T$690,MATCH(CONCATENATE($D174," ",$E174," ",$B$7," ",$B$8," ",$B$9," ",$B$10),'R24. Carbon price convergence'!$A$18:$A$690,0),MATCH(R$14,'R24. Carbon price convergence'!$L$17:$T$17,0)))</f>
        <v>0.34920618027291611</v>
      </c>
      <c r="S174" s="502">
        <f t="array" ref="S174">IF($B$8="Global",INDEX('R24. Carbon price convergence'!$L$18:$T$690,MATCH(CONCATENATE("Global "&amp;$E174&amp;" "&amp;$B$7&amp;" "&amp;"All "&amp;$B$9&amp;" "&amp;$B$10),'R24. Carbon price convergence'!$A$18:$A$690,0),MATCH(S$14,'R24. Carbon price convergence'!$L$17:$T$17,0)),INDEX('R24. Carbon price convergence'!$L$18:$T$690,MATCH(CONCATENATE($D174," ",$E174," ",$B$7," ",$B$8," ",$B$9," ",$B$10),'R24. Carbon price convergence'!$A$18:$A$690,0),MATCH(S$14,'R24. Carbon price convergence'!$L$17:$T$17,0)))</f>
        <v>0.34920618027291611</v>
      </c>
      <c r="T174" s="503">
        <f t="array" ref="T174">IF($B$8="Global",INDEX('R24. Carbon price convergence'!$L$18:$T$690,MATCH(CONCATENATE("Global "&amp;$E174&amp;" "&amp;$B$7&amp;" "&amp;"All "&amp;$B$9&amp;" "&amp;$B$10),'R24. Carbon price convergence'!$A$18:$A$690,0),MATCH(T$14,'R24. Carbon price convergence'!$L$17:$T$17,0)),INDEX('R24. Carbon price convergence'!$L$18:$T$690,MATCH(CONCATENATE($D174," ",$E174," ",$B$7," ",$B$8," ",$B$9," ",$B$10),'R24. Carbon price convergence'!$A$18:$A$690,0),MATCH(T$14,'R24. Carbon price convergence'!$L$17:$T$17,0)))</f>
        <v>0.34920618027291611</v>
      </c>
      <c r="U174" s="507">
        <f t="shared" ref="U174:U230" si="40">G174</f>
        <v>0</v>
      </c>
      <c r="V174" s="84">
        <f t="shared" ref="V174:V230" si="41">H174*Q174</f>
        <v>14.432998250348319</v>
      </c>
      <c r="W174" s="84">
        <f t="shared" si="27"/>
        <v>0</v>
      </c>
      <c r="X174" s="84">
        <f t="shared" si="28"/>
        <v>229.7601020855688</v>
      </c>
      <c r="Y174" s="508">
        <f t="shared" si="29"/>
        <v>374.25162200506907</v>
      </c>
    </row>
    <row r="175" spans="1:25" x14ac:dyDescent="0.3">
      <c r="A175" s="486" t="s">
        <v>78</v>
      </c>
      <c r="B175" s="39" t="s">
        <v>66</v>
      </c>
      <c r="C175" s="39" t="s">
        <v>96</v>
      </c>
      <c r="D175" s="39" t="s">
        <v>98</v>
      </c>
      <c r="E175" s="487" t="s">
        <v>93</v>
      </c>
      <c r="F175" s="507">
        <f>INDEX('W2. TIAM CO2 price'!$C$21:$N$27,MATCH($B175,'W2. TIAM CO2 price'!$A$21:$A$27,0),MATCH(F$14,'W2. TIAM CO2 price'!$C$20:$N$20,0))</f>
        <v>0</v>
      </c>
      <c r="G175" s="84">
        <f>INDEX('W2. TIAM CO2 price'!$C$21:$N$27,MATCH($B175,'W2. TIAM CO2 price'!$A$21:$A$27,0),MATCH(G$14,'W2. TIAM CO2 price'!$C$20:$N$20,0))</f>
        <v>0</v>
      </c>
      <c r="H175" s="84">
        <f>INDEX('W2. TIAM CO2 price'!$C$21:$N$27,MATCH($B175,'W2. TIAM CO2 price'!$A$21:$A$27,0),MATCH(H$14,'W2. TIAM CO2 price'!$C$20:$N$20,0))</f>
        <v>41.330878620385405</v>
      </c>
      <c r="I175" s="84">
        <f>INDEX('W2. TIAM CO2 price'!$C$21:$N$27,MATCH($B175,'W2. TIAM CO2 price'!$A$21:$A$27,0),MATCH(I$14,'W2. TIAM CO2 price'!$C$20:$N$20,0))</f>
        <v>0</v>
      </c>
      <c r="J175" s="84">
        <f>INDEX('W2. TIAM CO2 price'!$C$21:$N$27,MATCH($B175,'W2. TIAM CO2 price'!$A$21:$A$27,0),MATCH(J$14,'W2. TIAM CO2 price'!$C$20:$N$20,0))</f>
        <v>657.94970153736608</v>
      </c>
      <c r="K175" s="84">
        <f>INDEX('W2. TIAM CO2 price'!$C$21:$N$27,MATCH($B175,'W2. TIAM CO2 price'!$A$21:$A$27,0),MATCH(K$14,'W2. TIAM CO2 price'!$C$20:$N$20,0))</f>
        <v>1071.7210723835963</v>
      </c>
      <c r="L175" s="84">
        <f>INDEX('W2. TIAM CO2 price'!$C$21:$N$27,MATCH($B175,'W2. TIAM CO2 price'!$A$21:$A$27,0),MATCH(L$14,'W2. TIAM CO2 price'!$C$20:$N$20,0))</f>
        <v>1745.7110350693602</v>
      </c>
      <c r="M175" s="84">
        <f>INDEX('W2. TIAM CO2 price'!$C$21:$N$27,MATCH($B175,'W2. TIAM CO2 price'!$A$21:$A$27,0),MATCH(M$14,'W2. TIAM CO2 price'!$C$20:$N$20,0))</f>
        <v>2843.5696637901187</v>
      </c>
      <c r="N175" s="84">
        <f>INDEX('W2. TIAM CO2 price'!$C$21:$N$27,MATCH($B175,'W2. TIAM CO2 price'!$A$21:$A$27,0),MATCH(N$14,'W2. TIAM CO2 price'!$C$20:$N$20,0))</f>
        <v>4631.8656850746129</v>
      </c>
      <c r="O175" s="84">
        <f>INDEX('W2. TIAM CO2 price'!$C$21:$N$27,MATCH($B175,'W2. TIAM CO2 price'!$A$21:$A$27,0),MATCH(O$14,'W2. TIAM CO2 price'!$C$20:$N$20,0))</f>
        <v>7544.8114652324175</v>
      </c>
      <c r="P175" s="508">
        <f>INDEX('W2. TIAM CO2 price'!$C$21:$N$27,MATCH($B175,'W2. TIAM CO2 price'!$A$21:$A$27,0),MATCH(P$14,'W2. TIAM CO2 price'!$C$20:$N$20,0))</f>
        <v>12289.693194625488</v>
      </c>
      <c r="Q175" s="501">
        <f t="array" ref="Q175">IF($B$8="Global",INDEX('R24. Carbon price convergence'!$L$18:$T$690,MATCH(CONCATENATE("Global "&amp;$E175&amp;" "&amp;$B$7&amp;" "&amp;"All "&amp;$B$9&amp;" "&amp;$B$10),'R24. Carbon price convergence'!$A$18:$A$690,0),MATCH(Q$14,'R24. Carbon price convergence'!$L$17:$T$17,0)),INDEX('R24. Carbon price convergence'!$L$18:$T$690,MATCH(CONCATENATE($D175," ",$E175," ",$B$7," ",$B$8," ",$B$9," ",$B$10),'R24. Carbon price convergence'!$A$18:$A$690,0),MATCH(Q$14,'R24. Carbon price convergence'!$L$17:$T$17,0)))</f>
        <v>0.34920618027291611</v>
      </c>
      <c r="R175" s="502">
        <f t="array" ref="R175">IF($B$8="Global",INDEX('R24. Carbon price convergence'!$L$18:$T$690,MATCH(CONCATENATE("Global "&amp;$E175&amp;" "&amp;$B$7&amp;" "&amp;"All "&amp;$B$9&amp;" "&amp;$B$10),'R24. Carbon price convergence'!$A$18:$A$690,0),MATCH(R$14,'R24. Carbon price convergence'!$L$17:$T$17,0)),INDEX('R24. Carbon price convergence'!$L$18:$T$690,MATCH(CONCATENATE($D175," ",$E175," ",$B$7," ",$B$8," ",$B$9," ",$B$10),'R24. Carbon price convergence'!$A$18:$A$690,0),MATCH(R$14,'R24. Carbon price convergence'!$L$17:$T$17,0)))</f>
        <v>0.34920618027291611</v>
      </c>
      <c r="S175" s="502">
        <f t="array" ref="S175">IF($B$8="Global",INDEX('R24. Carbon price convergence'!$L$18:$T$690,MATCH(CONCATENATE("Global "&amp;$E175&amp;" "&amp;$B$7&amp;" "&amp;"All "&amp;$B$9&amp;" "&amp;$B$10),'R24. Carbon price convergence'!$A$18:$A$690,0),MATCH(S$14,'R24. Carbon price convergence'!$L$17:$T$17,0)),INDEX('R24. Carbon price convergence'!$L$18:$T$690,MATCH(CONCATENATE($D175," ",$E175," ",$B$7," ",$B$8," ",$B$9," ",$B$10),'R24. Carbon price convergence'!$A$18:$A$690,0),MATCH(S$14,'R24. Carbon price convergence'!$L$17:$T$17,0)))</f>
        <v>0.34920618027291611</v>
      </c>
      <c r="T175" s="503">
        <f t="array" ref="T175">IF($B$8="Global",INDEX('R24. Carbon price convergence'!$L$18:$T$690,MATCH(CONCATENATE("Global "&amp;$E175&amp;" "&amp;$B$7&amp;" "&amp;"All "&amp;$B$9&amp;" "&amp;$B$10),'R24. Carbon price convergence'!$A$18:$A$690,0),MATCH(T$14,'R24. Carbon price convergence'!$L$17:$T$17,0)),INDEX('R24. Carbon price convergence'!$L$18:$T$690,MATCH(CONCATENATE($D175," ",$E175," ",$B$7," ",$B$8," ",$B$9," ",$B$10),'R24. Carbon price convergence'!$A$18:$A$690,0),MATCH(T$14,'R24. Carbon price convergence'!$L$17:$T$17,0)))</f>
        <v>0.34920618027291611</v>
      </c>
      <c r="U175" s="507">
        <f t="shared" si="40"/>
        <v>0</v>
      </c>
      <c r="V175" s="84">
        <f t="shared" si="41"/>
        <v>14.432998250348319</v>
      </c>
      <c r="W175" s="84">
        <f t="shared" si="27"/>
        <v>0</v>
      </c>
      <c r="X175" s="84">
        <f t="shared" si="28"/>
        <v>229.7601020855688</v>
      </c>
      <c r="Y175" s="508">
        <f t="shared" si="29"/>
        <v>374.25162200506907</v>
      </c>
    </row>
    <row r="176" spans="1:25" x14ac:dyDescent="0.3">
      <c r="A176" s="486" t="s">
        <v>78</v>
      </c>
      <c r="B176" s="39" t="s">
        <v>66</v>
      </c>
      <c r="C176" s="39" t="s">
        <v>96</v>
      </c>
      <c r="D176" s="39" t="s">
        <v>98</v>
      </c>
      <c r="E176" s="487" t="s">
        <v>95</v>
      </c>
      <c r="F176" s="507">
        <f>INDEX('W2. TIAM CO2 price'!$C$21:$N$27,MATCH($B176,'W2. TIAM CO2 price'!$A$21:$A$27,0),MATCH(F$14,'W2. TIAM CO2 price'!$C$20:$N$20,0))</f>
        <v>0</v>
      </c>
      <c r="G176" s="84">
        <f>INDEX('W2. TIAM CO2 price'!$C$21:$N$27,MATCH($B176,'W2. TIAM CO2 price'!$A$21:$A$27,0),MATCH(G$14,'W2. TIAM CO2 price'!$C$20:$N$20,0))</f>
        <v>0</v>
      </c>
      <c r="H176" s="84">
        <f>INDEX('W2. TIAM CO2 price'!$C$21:$N$27,MATCH($B176,'W2. TIAM CO2 price'!$A$21:$A$27,0),MATCH(H$14,'W2. TIAM CO2 price'!$C$20:$N$20,0))</f>
        <v>41.330878620385405</v>
      </c>
      <c r="I176" s="84">
        <f>INDEX('W2. TIAM CO2 price'!$C$21:$N$27,MATCH($B176,'W2. TIAM CO2 price'!$A$21:$A$27,0),MATCH(I$14,'W2. TIAM CO2 price'!$C$20:$N$20,0))</f>
        <v>0</v>
      </c>
      <c r="J176" s="84">
        <f>INDEX('W2. TIAM CO2 price'!$C$21:$N$27,MATCH($B176,'W2. TIAM CO2 price'!$A$21:$A$27,0),MATCH(J$14,'W2. TIAM CO2 price'!$C$20:$N$20,0))</f>
        <v>657.94970153736608</v>
      </c>
      <c r="K176" s="84">
        <f>INDEX('W2. TIAM CO2 price'!$C$21:$N$27,MATCH($B176,'W2. TIAM CO2 price'!$A$21:$A$27,0),MATCH(K$14,'W2. TIAM CO2 price'!$C$20:$N$20,0))</f>
        <v>1071.7210723835963</v>
      </c>
      <c r="L176" s="84">
        <f>INDEX('W2. TIAM CO2 price'!$C$21:$N$27,MATCH($B176,'W2. TIAM CO2 price'!$A$21:$A$27,0),MATCH(L$14,'W2. TIAM CO2 price'!$C$20:$N$20,0))</f>
        <v>1745.7110350693602</v>
      </c>
      <c r="M176" s="84">
        <f>INDEX('W2. TIAM CO2 price'!$C$21:$N$27,MATCH($B176,'W2. TIAM CO2 price'!$A$21:$A$27,0),MATCH(M$14,'W2. TIAM CO2 price'!$C$20:$N$20,0))</f>
        <v>2843.5696637901187</v>
      </c>
      <c r="N176" s="84">
        <f>INDEX('W2. TIAM CO2 price'!$C$21:$N$27,MATCH($B176,'W2. TIAM CO2 price'!$A$21:$A$27,0),MATCH(N$14,'W2. TIAM CO2 price'!$C$20:$N$20,0))</f>
        <v>4631.8656850746129</v>
      </c>
      <c r="O176" s="84">
        <f>INDEX('W2. TIAM CO2 price'!$C$21:$N$27,MATCH($B176,'W2. TIAM CO2 price'!$A$21:$A$27,0),MATCH(O$14,'W2. TIAM CO2 price'!$C$20:$N$20,0))</f>
        <v>7544.8114652324175</v>
      </c>
      <c r="P176" s="508">
        <f>INDEX('W2. TIAM CO2 price'!$C$21:$N$27,MATCH($B176,'W2. TIAM CO2 price'!$A$21:$A$27,0),MATCH(P$14,'W2. TIAM CO2 price'!$C$20:$N$20,0))</f>
        <v>12289.693194625488</v>
      </c>
      <c r="Q176" s="501">
        <f t="array" ref="Q176">IF($B$8="Global",INDEX('R24. Carbon price convergence'!$L$18:$T$690,MATCH(CONCATENATE("Global "&amp;$E176&amp;" "&amp;$B$7&amp;" "&amp;"All "&amp;$B$9&amp;" "&amp;$B$10),'R24. Carbon price convergence'!$A$18:$A$690,0),MATCH(Q$14,'R24. Carbon price convergence'!$L$17:$T$17,0)),INDEX('R24. Carbon price convergence'!$L$18:$T$690,MATCH(CONCATENATE($D176," ",$E176," ",$B$7," ",$B$8," ",$B$9," ",$B$10),'R24. Carbon price convergence'!$A$18:$A$690,0),MATCH(Q$14,'R24. Carbon price convergence'!$L$17:$T$17,0)))</f>
        <v>3.9642143336660212</v>
      </c>
      <c r="R176" s="502">
        <f t="array" ref="R176">IF($B$8="Global",INDEX('R24. Carbon price convergence'!$L$18:$T$690,MATCH(CONCATENATE("Global "&amp;$E176&amp;" "&amp;$B$7&amp;" "&amp;"All "&amp;$B$9&amp;" "&amp;$B$10),'R24. Carbon price convergence'!$A$18:$A$690,0),MATCH(R$14,'R24. Carbon price convergence'!$L$17:$T$17,0)),INDEX('R24. Carbon price convergence'!$L$18:$T$690,MATCH(CONCATENATE($D176," ",$E176," ",$B$7," ",$B$8," ",$B$9," ",$B$10),'R24. Carbon price convergence'!$A$18:$A$690,0),MATCH(R$14,'R24. Carbon price convergence'!$L$17:$T$17,0)))</f>
        <v>3.9642143336660212</v>
      </c>
      <c r="S176" s="502">
        <f t="array" ref="S176">IF($B$8="Global",INDEX('R24. Carbon price convergence'!$L$18:$T$690,MATCH(CONCATENATE("Global "&amp;$E176&amp;" "&amp;$B$7&amp;" "&amp;"All "&amp;$B$9&amp;" "&amp;$B$10),'R24. Carbon price convergence'!$A$18:$A$690,0),MATCH(S$14,'R24. Carbon price convergence'!$L$17:$T$17,0)),INDEX('R24. Carbon price convergence'!$L$18:$T$690,MATCH(CONCATENATE($D176," ",$E176," ",$B$7," ",$B$8," ",$B$9," ",$B$10),'R24. Carbon price convergence'!$A$18:$A$690,0),MATCH(S$14,'R24. Carbon price convergence'!$L$17:$T$17,0)))</f>
        <v>3.9642143336660212</v>
      </c>
      <c r="T176" s="503">
        <f t="array" ref="T176">IF($B$8="Global",INDEX('R24. Carbon price convergence'!$L$18:$T$690,MATCH(CONCATENATE("Global "&amp;$E176&amp;" "&amp;$B$7&amp;" "&amp;"All "&amp;$B$9&amp;" "&amp;$B$10),'R24. Carbon price convergence'!$A$18:$A$690,0),MATCH(T$14,'R24. Carbon price convergence'!$L$17:$T$17,0)),INDEX('R24. Carbon price convergence'!$L$18:$T$690,MATCH(CONCATENATE($D176," ",$E176," ",$B$7," ",$B$8," ",$B$9," ",$B$10),'R24. Carbon price convergence'!$A$18:$A$690,0),MATCH(T$14,'R24. Carbon price convergence'!$L$17:$T$17,0)))</f>
        <v>3.9642143336660212</v>
      </c>
      <c r="U176" s="507">
        <f t="shared" si="40"/>
        <v>0</v>
      </c>
      <c r="V176" s="84">
        <f t="shared" si="41"/>
        <v>163.84446144994234</v>
      </c>
      <c r="W176" s="84">
        <f t="shared" si="27"/>
        <v>0</v>
      </c>
      <c r="X176" s="84">
        <f t="shared" si="28"/>
        <v>2608.2536376657072</v>
      </c>
      <c r="Y176" s="508">
        <f t="shared" si="29"/>
        <v>4248.5320368349721</v>
      </c>
    </row>
    <row r="177" spans="1:25" x14ac:dyDescent="0.3">
      <c r="A177" s="486" t="s">
        <v>78</v>
      </c>
      <c r="B177" s="39" t="s">
        <v>66</v>
      </c>
      <c r="C177" s="39" t="s">
        <v>79</v>
      </c>
      <c r="D177" s="39" t="s">
        <v>99</v>
      </c>
      <c r="E177" s="487" t="s">
        <v>81</v>
      </c>
      <c r="F177" s="507">
        <f>INDEX('W2. TIAM CO2 price'!$C$21:$N$27,MATCH($B177,'W2. TIAM CO2 price'!$A$21:$A$27,0),MATCH(F$14,'W2. TIAM CO2 price'!$C$20:$N$20,0))</f>
        <v>0</v>
      </c>
      <c r="G177" s="84">
        <f>INDEX('W2. TIAM CO2 price'!$C$21:$N$27,MATCH($B177,'W2. TIAM CO2 price'!$A$21:$A$27,0),MATCH(G$14,'W2. TIAM CO2 price'!$C$20:$N$20,0))</f>
        <v>0</v>
      </c>
      <c r="H177" s="84">
        <f>INDEX('W2. TIAM CO2 price'!$C$21:$N$27,MATCH($B177,'W2. TIAM CO2 price'!$A$21:$A$27,0),MATCH(H$14,'W2. TIAM CO2 price'!$C$20:$N$20,0))</f>
        <v>41.330878620385405</v>
      </c>
      <c r="I177" s="84">
        <f>INDEX('W2. TIAM CO2 price'!$C$21:$N$27,MATCH($B177,'W2. TIAM CO2 price'!$A$21:$A$27,0),MATCH(I$14,'W2. TIAM CO2 price'!$C$20:$N$20,0))</f>
        <v>0</v>
      </c>
      <c r="J177" s="84">
        <f>INDEX('W2. TIAM CO2 price'!$C$21:$N$27,MATCH($B177,'W2. TIAM CO2 price'!$A$21:$A$27,0),MATCH(J$14,'W2. TIAM CO2 price'!$C$20:$N$20,0))</f>
        <v>657.94970153736608</v>
      </c>
      <c r="K177" s="84">
        <f>INDEX('W2. TIAM CO2 price'!$C$21:$N$27,MATCH($B177,'W2. TIAM CO2 price'!$A$21:$A$27,0),MATCH(K$14,'W2. TIAM CO2 price'!$C$20:$N$20,0))</f>
        <v>1071.7210723835963</v>
      </c>
      <c r="L177" s="84">
        <f>INDEX('W2. TIAM CO2 price'!$C$21:$N$27,MATCH($B177,'W2. TIAM CO2 price'!$A$21:$A$27,0),MATCH(L$14,'W2. TIAM CO2 price'!$C$20:$N$20,0))</f>
        <v>1745.7110350693602</v>
      </c>
      <c r="M177" s="84">
        <f>INDEX('W2. TIAM CO2 price'!$C$21:$N$27,MATCH($B177,'W2. TIAM CO2 price'!$A$21:$A$27,0),MATCH(M$14,'W2. TIAM CO2 price'!$C$20:$N$20,0))</f>
        <v>2843.5696637901187</v>
      </c>
      <c r="N177" s="84">
        <f>INDEX('W2. TIAM CO2 price'!$C$21:$N$27,MATCH($B177,'W2. TIAM CO2 price'!$A$21:$A$27,0),MATCH(N$14,'W2. TIAM CO2 price'!$C$20:$N$20,0))</f>
        <v>4631.8656850746129</v>
      </c>
      <c r="O177" s="84">
        <f>INDEX('W2. TIAM CO2 price'!$C$21:$N$27,MATCH($B177,'W2. TIAM CO2 price'!$A$21:$A$27,0),MATCH(O$14,'W2. TIAM CO2 price'!$C$20:$N$20,0))</f>
        <v>7544.8114652324175</v>
      </c>
      <c r="P177" s="508">
        <f>INDEX('W2. TIAM CO2 price'!$C$21:$N$27,MATCH($B177,'W2. TIAM CO2 price'!$A$21:$A$27,0),MATCH(P$14,'W2. TIAM CO2 price'!$C$20:$N$20,0))</f>
        <v>12289.693194625488</v>
      </c>
      <c r="Q177" s="501">
        <f t="array" ref="Q177">IF($B$8="Global",INDEX('R24. Carbon price convergence'!$L$18:$T$690,MATCH(CONCATENATE("Global "&amp;$E177&amp;" "&amp;$B$7&amp;" "&amp;"All "&amp;$B$9&amp;" "&amp;$B$10),'R24. Carbon price convergence'!$A$18:$A$690,0),MATCH(Q$14,'R24. Carbon price convergence'!$L$17:$T$17,0)),INDEX('R24. Carbon price convergence'!$L$18:$T$690,MATCH(CONCATENATE($D177," ",$E177," ",$B$7," ",$B$8," ",$B$9," ",$B$10),'R24. Carbon price convergence'!$A$18:$A$690,0),MATCH(Q$14,'R24. Carbon price convergence'!$L$17:$T$17,0)))</f>
        <v>0.34920618027291611</v>
      </c>
      <c r="R177" s="502">
        <f t="array" ref="R177">IF($B$8="Global",INDEX('R24. Carbon price convergence'!$L$18:$T$690,MATCH(CONCATENATE("Global "&amp;$E177&amp;" "&amp;$B$7&amp;" "&amp;"All "&amp;$B$9&amp;" "&amp;$B$10),'R24. Carbon price convergence'!$A$18:$A$690,0),MATCH(R$14,'R24. Carbon price convergence'!$L$17:$T$17,0)),INDEX('R24. Carbon price convergence'!$L$18:$T$690,MATCH(CONCATENATE($D177," ",$E177," ",$B$7," ",$B$8," ",$B$9," ",$B$10),'R24. Carbon price convergence'!$A$18:$A$690,0),MATCH(R$14,'R24. Carbon price convergence'!$L$17:$T$17,0)))</f>
        <v>0.34920618027291611</v>
      </c>
      <c r="S177" s="502">
        <f t="array" ref="S177">IF($B$8="Global",INDEX('R24. Carbon price convergence'!$L$18:$T$690,MATCH(CONCATENATE("Global "&amp;$E177&amp;" "&amp;$B$7&amp;" "&amp;"All "&amp;$B$9&amp;" "&amp;$B$10),'R24. Carbon price convergence'!$A$18:$A$690,0),MATCH(S$14,'R24. Carbon price convergence'!$L$17:$T$17,0)),INDEX('R24. Carbon price convergence'!$L$18:$T$690,MATCH(CONCATENATE($D177," ",$E177," ",$B$7," ",$B$8," ",$B$9," ",$B$10),'R24. Carbon price convergence'!$A$18:$A$690,0),MATCH(S$14,'R24. Carbon price convergence'!$L$17:$T$17,0)))</f>
        <v>0.34920618027291611</v>
      </c>
      <c r="T177" s="503">
        <f t="array" ref="T177">IF($B$8="Global",INDEX('R24. Carbon price convergence'!$L$18:$T$690,MATCH(CONCATENATE("Global "&amp;$E177&amp;" "&amp;$B$7&amp;" "&amp;"All "&amp;$B$9&amp;" "&amp;$B$10),'R24. Carbon price convergence'!$A$18:$A$690,0),MATCH(T$14,'R24. Carbon price convergence'!$L$17:$T$17,0)),INDEX('R24. Carbon price convergence'!$L$18:$T$690,MATCH(CONCATENATE($D177," ",$E177," ",$B$7," ",$B$8," ",$B$9," ",$B$10),'R24. Carbon price convergence'!$A$18:$A$690,0),MATCH(T$14,'R24. Carbon price convergence'!$L$17:$T$17,0)))</f>
        <v>0.34920618027291611</v>
      </c>
      <c r="U177" s="507">
        <f t="shared" si="40"/>
        <v>0</v>
      </c>
      <c r="V177" s="84">
        <f t="shared" si="41"/>
        <v>14.432998250348319</v>
      </c>
      <c r="W177" s="84">
        <f t="shared" si="27"/>
        <v>0</v>
      </c>
      <c r="X177" s="84">
        <f t="shared" si="28"/>
        <v>229.7601020855688</v>
      </c>
      <c r="Y177" s="508">
        <f t="shared" si="29"/>
        <v>374.25162200506907</v>
      </c>
    </row>
    <row r="178" spans="1:25" x14ac:dyDescent="0.3">
      <c r="A178" s="486" t="s">
        <v>78</v>
      </c>
      <c r="B178" s="39" t="s">
        <v>66</v>
      </c>
      <c r="C178" s="39" t="s">
        <v>79</v>
      </c>
      <c r="D178" s="39" t="s">
        <v>99</v>
      </c>
      <c r="E178" s="487" t="s">
        <v>84</v>
      </c>
      <c r="F178" s="507">
        <f>INDEX('W2. TIAM CO2 price'!$C$21:$N$27,MATCH($B178,'W2. TIAM CO2 price'!$A$21:$A$27,0),MATCH(F$14,'W2. TIAM CO2 price'!$C$20:$N$20,0))</f>
        <v>0</v>
      </c>
      <c r="G178" s="84">
        <f>INDEX('W2. TIAM CO2 price'!$C$21:$N$27,MATCH($B178,'W2. TIAM CO2 price'!$A$21:$A$27,0),MATCH(G$14,'W2. TIAM CO2 price'!$C$20:$N$20,0))</f>
        <v>0</v>
      </c>
      <c r="H178" s="84">
        <f>INDEX('W2. TIAM CO2 price'!$C$21:$N$27,MATCH($B178,'W2. TIAM CO2 price'!$A$21:$A$27,0),MATCH(H$14,'W2. TIAM CO2 price'!$C$20:$N$20,0))</f>
        <v>41.330878620385405</v>
      </c>
      <c r="I178" s="84">
        <f>INDEX('W2. TIAM CO2 price'!$C$21:$N$27,MATCH($B178,'W2. TIAM CO2 price'!$A$21:$A$27,0),MATCH(I$14,'W2. TIAM CO2 price'!$C$20:$N$20,0))</f>
        <v>0</v>
      </c>
      <c r="J178" s="84">
        <f>INDEX('W2. TIAM CO2 price'!$C$21:$N$27,MATCH($B178,'W2. TIAM CO2 price'!$A$21:$A$27,0),MATCH(J$14,'W2. TIAM CO2 price'!$C$20:$N$20,0))</f>
        <v>657.94970153736608</v>
      </c>
      <c r="K178" s="84">
        <f>INDEX('W2. TIAM CO2 price'!$C$21:$N$27,MATCH($B178,'W2. TIAM CO2 price'!$A$21:$A$27,0),MATCH(K$14,'W2. TIAM CO2 price'!$C$20:$N$20,0))</f>
        <v>1071.7210723835963</v>
      </c>
      <c r="L178" s="84">
        <f>INDEX('W2. TIAM CO2 price'!$C$21:$N$27,MATCH($B178,'W2. TIAM CO2 price'!$A$21:$A$27,0),MATCH(L$14,'W2. TIAM CO2 price'!$C$20:$N$20,0))</f>
        <v>1745.7110350693602</v>
      </c>
      <c r="M178" s="84">
        <f>INDEX('W2. TIAM CO2 price'!$C$21:$N$27,MATCH($B178,'W2. TIAM CO2 price'!$A$21:$A$27,0),MATCH(M$14,'W2. TIAM CO2 price'!$C$20:$N$20,0))</f>
        <v>2843.5696637901187</v>
      </c>
      <c r="N178" s="84">
        <f>INDEX('W2. TIAM CO2 price'!$C$21:$N$27,MATCH($B178,'W2. TIAM CO2 price'!$A$21:$A$27,0),MATCH(N$14,'W2. TIAM CO2 price'!$C$20:$N$20,0))</f>
        <v>4631.8656850746129</v>
      </c>
      <c r="O178" s="84">
        <f>INDEX('W2. TIAM CO2 price'!$C$21:$N$27,MATCH($B178,'W2. TIAM CO2 price'!$A$21:$A$27,0),MATCH(O$14,'W2. TIAM CO2 price'!$C$20:$N$20,0))</f>
        <v>7544.8114652324175</v>
      </c>
      <c r="P178" s="508">
        <f>INDEX('W2. TIAM CO2 price'!$C$21:$N$27,MATCH($B178,'W2. TIAM CO2 price'!$A$21:$A$27,0),MATCH(P$14,'W2. TIAM CO2 price'!$C$20:$N$20,0))</f>
        <v>12289.693194625488</v>
      </c>
      <c r="Q178" s="501">
        <f t="array" ref="Q178">IF($B$8="Global",INDEX('R24. Carbon price convergence'!$L$18:$T$690,MATCH(CONCATENATE("Global "&amp;$E178&amp;" "&amp;$B$7&amp;" "&amp;"All "&amp;$B$9&amp;" "&amp;$B$10),'R24. Carbon price convergence'!$A$18:$A$690,0),MATCH(Q$14,'R24. Carbon price convergence'!$L$17:$T$17,0)),INDEX('R24. Carbon price convergence'!$L$18:$T$690,MATCH(CONCATENATE($D178," ",$E178," ",$B$7," ",$B$8," ",$B$9," ",$B$10),'R24. Carbon price convergence'!$A$18:$A$690,0),MATCH(Q$14,'R24. Carbon price convergence'!$L$17:$T$17,0)))</f>
        <v>0.34920618027291611</v>
      </c>
      <c r="R178" s="502">
        <f t="array" ref="R178">IF($B$8="Global",INDEX('R24. Carbon price convergence'!$L$18:$T$690,MATCH(CONCATENATE("Global "&amp;$E178&amp;" "&amp;$B$7&amp;" "&amp;"All "&amp;$B$9&amp;" "&amp;$B$10),'R24. Carbon price convergence'!$A$18:$A$690,0),MATCH(R$14,'R24. Carbon price convergence'!$L$17:$T$17,0)),INDEX('R24. Carbon price convergence'!$L$18:$T$690,MATCH(CONCATENATE($D178," ",$E178," ",$B$7," ",$B$8," ",$B$9," ",$B$10),'R24. Carbon price convergence'!$A$18:$A$690,0),MATCH(R$14,'R24. Carbon price convergence'!$L$17:$T$17,0)))</f>
        <v>0.34920618027291611</v>
      </c>
      <c r="S178" s="502">
        <f t="array" ref="S178">IF($B$8="Global",INDEX('R24. Carbon price convergence'!$L$18:$T$690,MATCH(CONCATENATE("Global "&amp;$E178&amp;" "&amp;$B$7&amp;" "&amp;"All "&amp;$B$9&amp;" "&amp;$B$10),'R24. Carbon price convergence'!$A$18:$A$690,0),MATCH(S$14,'R24. Carbon price convergence'!$L$17:$T$17,0)),INDEX('R24. Carbon price convergence'!$L$18:$T$690,MATCH(CONCATENATE($D178," ",$E178," ",$B$7," ",$B$8," ",$B$9," ",$B$10),'R24. Carbon price convergence'!$A$18:$A$690,0),MATCH(S$14,'R24. Carbon price convergence'!$L$17:$T$17,0)))</f>
        <v>0.34920618027291611</v>
      </c>
      <c r="T178" s="503">
        <f t="array" ref="T178">IF($B$8="Global",INDEX('R24. Carbon price convergence'!$L$18:$T$690,MATCH(CONCATENATE("Global "&amp;$E178&amp;" "&amp;$B$7&amp;" "&amp;"All "&amp;$B$9&amp;" "&amp;$B$10),'R24. Carbon price convergence'!$A$18:$A$690,0),MATCH(T$14,'R24. Carbon price convergence'!$L$17:$T$17,0)),INDEX('R24. Carbon price convergence'!$L$18:$T$690,MATCH(CONCATENATE($D178," ",$E178," ",$B$7," ",$B$8," ",$B$9," ",$B$10),'R24. Carbon price convergence'!$A$18:$A$690,0),MATCH(T$14,'R24. Carbon price convergence'!$L$17:$T$17,0)))</f>
        <v>0.34920618027291611</v>
      </c>
      <c r="U178" s="507">
        <f t="shared" si="40"/>
        <v>0</v>
      </c>
      <c r="V178" s="84">
        <f t="shared" si="41"/>
        <v>14.432998250348319</v>
      </c>
      <c r="W178" s="84">
        <f t="shared" si="27"/>
        <v>0</v>
      </c>
      <c r="X178" s="84">
        <f t="shared" si="28"/>
        <v>229.7601020855688</v>
      </c>
      <c r="Y178" s="508">
        <f t="shared" si="29"/>
        <v>374.25162200506907</v>
      </c>
    </row>
    <row r="179" spans="1:25" x14ac:dyDescent="0.3">
      <c r="A179" s="486" t="s">
        <v>78</v>
      </c>
      <c r="B179" s="39" t="s">
        <v>66</v>
      </c>
      <c r="C179" s="39" t="s">
        <v>79</v>
      </c>
      <c r="D179" s="39" t="s">
        <v>99</v>
      </c>
      <c r="E179" s="487" t="s">
        <v>87</v>
      </c>
      <c r="F179" s="507">
        <f>INDEX('W2. TIAM CO2 price'!$C$21:$N$27,MATCH($B179,'W2. TIAM CO2 price'!$A$21:$A$27,0),MATCH(F$14,'W2. TIAM CO2 price'!$C$20:$N$20,0))</f>
        <v>0</v>
      </c>
      <c r="G179" s="84">
        <f>INDEX('W2. TIAM CO2 price'!$C$21:$N$27,MATCH($B179,'W2. TIAM CO2 price'!$A$21:$A$27,0),MATCH(G$14,'W2. TIAM CO2 price'!$C$20:$N$20,0))</f>
        <v>0</v>
      </c>
      <c r="H179" s="84">
        <f>INDEX('W2. TIAM CO2 price'!$C$21:$N$27,MATCH($B179,'W2. TIAM CO2 price'!$A$21:$A$27,0),MATCH(H$14,'W2. TIAM CO2 price'!$C$20:$N$20,0))</f>
        <v>41.330878620385405</v>
      </c>
      <c r="I179" s="84">
        <f>INDEX('W2. TIAM CO2 price'!$C$21:$N$27,MATCH($B179,'W2. TIAM CO2 price'!$A$21:$A$27,0),MATCH(I$14,'W2. TIAM CO2 price'!$C$20:$N$20,0))</f>
        <v>0</v>
      </c>
      <c r="J179" s="84">
        <f>INDEX('W2. TIAM CO2 price'!$C$21:$N$27,MATCH($B179,'W2. TIAM CO2 price'!$A$21:$A$27,0),MATCH(J$14,'W2. TIAM CO2 price'!$C$20:$N$20,0))</f>
        <v>657.94970153736608</v>
      </c>
      <c r="K179" s="84">
        <f>INDEX('W2. TIAM CO2 price'!$C$21:$N$27,MATCH($B179,'W2. TIAM CO2 price'!$A$21:$A$27,0),MATCH(K$14,'W2. TIAM CO2 price'!$C$20:$N$20,0))</f>
        <v>1071.7210723835963</v>
      </c>
      <c r="L179" s="84">
        <f>INDEX('W2. TIAM CO2 price'!$C$21:$N$27,MATCH($B179,'W2. TIAM CO2 price'!$A$21:$A$27,0),MATCH(L$14,'W2. TIAM CO2 price'!$C$20:$N$20,0))</f>
        <v>1745.7110350693602</v>
      </c>
      <c r="M179" s="84">
        <f>INDEX('W2. TIAM CO2 price'!$C$21:$N$27,MATCH($B179,'W2. TIAM CO2 price'!$A$21:$A$27,0),MATCH(M$14,'W2. TIAM CO2 price'!$C$20:$N$20,0))</f>
        <v>2843.5696637901187</v>
      </c>
      <c r="N179" s="84">
        <f>INDEX('W2. TIAM CO2 price'!$C$21:$N$27,MATCH($B179,'W2. TIAM CO2 price'!$A$21:$A$27,0),MATCH(N$14,'W2. TIAM CO2 price'!$C$20:$N$20,0))</f>
        <v>4631.8656850746129</v>
      </c>
      <c r="O179" s="84">
        <f>INDEX('W2. TIAM CO2 price'!$C$21:$N$27,MATCH($B179,'W2. TIAM CO2 price'!$A$21:$A$27,0),MATCH(O$14,'W2. TIAM CO2 price'!$C$20:$N$20,0))</f>
        <v>7544.8114652324175</v>
      </c>
      <c r="P179" s="508">
        <f>INDEX('W2. TIAM CO2 price'!$C$21:$N$27,MATCH($B179,'W2. TIAM CO2 price'!$A$21:$A$27,0),MATCH(P$14,'W2. TIAM CO2 price'!$C$20:$N$20,0))</f>
        <v>12289.693194625488</v>
      </c>
      <c r="Q179" s="501">
        <f t="array" ref="Q179">IF($B$8="Global",INDEX('R24. Carbon price convergence'!$L$18:$T$690,MATCH(CONCATENATE("Global "&amp;$E179&amp;" "&amp;$B$7&amp;" "&amp;"All "&amp;$B$9&amp;" "&amp;$B$10),'R24. Carbon price convergence'!$A$18:$A$690,0),MATCH(Q$14,'R24. Carbon price convergence'!$L$17:$T$17,0)),INDEX('R24. Carbon price convergence'!$L$18:$T$690,MATCH(CONCATENATE($D179," ",$E179," ",$B$7," ",$B$8," ",$B$9," ",$B$10),'R24. Carbon price convergence'!$A$18:$A$690,0),MATCH(Q$14,'R24. Carbon price convergence'!$L$17:$T$17,0)))</f>
        <v>0.34920618027291611</v>
      </c>
      <c r="R179" s="502">
        <f t="array" ref="R179">IF($B$8="Global",INDEX('R24. Carbon price convergence'!$L$18:$T$690,MATCH(CONCATENATE("Global "&amp;$E179&amp;" "&amp;$B$7&amp;" "&amp;"All "&amp;$B$9&amp;" "&amp;$B$10),'R24. Carbon price convergence'!$A$18:$A$690,0),MATCH(R$14,'R24. Carbon price convergence'!$L$17:$T$17,0)),INDEX('R24. Carbon price convergence'!$L$18:$T$690,MATCH(CONCATENATE($D179," ",$E179," ",$B$7," ",$B$8," ",$B$9," ",$B$10),'R24. Carbon price convergence'!$A$18:$A$690,0),MATCH(R$14,'R24. Carbon price convergence'!$L$17:$T$17,0)))</f>
        <v>0.34920618027291611</v>
      </c>
      <c r="S179" s="502">
        <f t="array" ref="S179">IF($B$8="Global",INDEX('R24. Carbon price convergence'!$L$18:$T$690,MATCH(CONCATENATE("Global "&amp;$E179&amp;" "&amp;$B$7&amp;" "&amp;"All "&amp;$B$9&amp;" "&amp;$B$10),'R24. Carbon price convergence'!$A$18:$A$690,0),MATCH(S$14,'R24. Carbon price convergence'!$L$17:$T$17,0)),INDEX('R24. Carbon price convergence'!$L$18:$T$690,MATCH(CONCATENATE($D179," ",$E179," ",$B$7," ",$B$8," ",$B$9," ",$B$10),'R24. Carbon price convergence'!$A$18:$A$690,0),MATCH(S$14,'R24. Carbon price convergence'!$L$17:$T$17,0)))</f>
        <v>0.34920618027291611</v>
      </c>
      <c r="T179" s="503">
        <f t="array" ref="T179">IF($B$8="Global",INDEX('R24. Carbon price convergence'!$L$18:$T$690,MATCH(CONCATENATE("Global "&amp;$E179&amp;" "&amp;$B$7&amp;" "&amp;"All "&amp;$B$9&amp;" "&amp;$B$10),'R24. Carbon price convergence'!$A$18:$A$690,0),MATCH(T$14,'R24. Carbon price convergence'!$L$17:$T$17,0)),INDEX('R24. Carbon price convergence'!$L$18:$T$690,MATCH(CONCATENATE($D179," ",$E179," ",$B$7," ",$B$8," ",$B$9," ",$B$10),'R24. Carbon price convergence'!$A$18:$A$690,0),MATCH(T$14,'R24. Carbon price convergence'!$L$17:$T$17,0)))</f>
        <v>0.34920618027291611</v>
      </c>
      <c r="U179" s="507">
        <f t="shared" si="40"/>
        <v>0</v>
      </c>
      <c r="V179" s="84">
        <f t="shared" si="41"/>
        <v>14.432998250348319</v>
      </c>
      <c r="W179" s="84">
        <f t="shared" si="27"/>
        <v>0</v>
      </c>
      <c r="X179" s="84">
        <f t="shared" si="28"/>
        <v>229.7601020855688</v>
      </c>
      <c r="Y179" s="508">
        <f t="shared" si="29"/>
        <v>374.25162200506907</v>
      </c>
    </row>
    <row r="180" spans="1:25" x14ac:dyDescent="0.3">
      <c r="A180" s="486" t="s">
        <v>78</v>
      </c>
      <c r="B180" s="39" t="s">
        <v>66</v>
      </c>
      <c r="C180" s="39" t="s">
        <v>79</v>
      </c>
      <c r="D180" s="39" t="s">
        <v>99</v>
      </c>
      <c r="E180" s="487" t="s">
        <v>90</v>
      </c>
      <c r="F180" s="507">
        <f>INDEX('W2. TIAM CO2 price'!$C$21:$N$27,MATCH($B180,'W2. TIAM CO2 price'!$A$21:$A$27,0),MATCH(F$14,'W2. TIAM CO2 price'!$C$20:$N$20,0))</f>
        <v>0</v>
      </c>
      <c r="G180" s="84">
        <f>INDEX('W2. TIAM CO2 price'!$C$21:$N$27,MATCH($B180,'W2. TIAM CO2 price'!$A$21:$A$27,0),MATCH(G$14,'W2. TIAM CO2 price'!$C$20:$N$20,0))</f>
        <v>0</v>
      </c>
      <c r="H180" s="84">
        <f>INDEX('W2. TIAM CO2 price'!$C$21:$N$27,MATCH($B180,'W2. TIAM CO2 price'!$A$21:$A$27,0),MATCH(H$14,'W2. TIAM CO2 price'!$C$20:$N$20,0))</f>
        <v>41.330878620385405</v>
      </c>
      <c r="I180" s="84">
        <f>INDEX('W2. TIAM CO2 price'!$C$21:$N$27,MATCH($B180,'W2. TIAM CO2 price'!$A$21:$A$27,0),MATCH(I$14,'W2. TIAM CO2 price'!$C$20:$N$20,0))</f>
        <v>0</v>
      </c>
      <c r="J180" s="84">
        <f>INDEX('W2. TIAM CO2 price'!$C$21:$N$27,MATCH($B180,'W2. TIAM CO2 price'!$A$21:$A$27,0),MATCH(J$14,'W2. TIAM CO2 price'!$C$20:$N$20,0))</f>
        <v>657.94970153736608</v>
      </c>
      <c r="K180" s="84">
        <f>INDEX('W2. TIAM CO2 price'!$C$21:$N$27,MATCH($B180,'W2. TIAM CO2 price'!$A$21:$A$27,0),MATCH(K$14,'W2. TIAM CO2 price'!$C$20:$N$20,0))</f>
        <v>1071.7210723835963</v>
      </c>
      <c r="L180" s="84">
        <f>INDEX('W2. TIAM CO2 price'!$C$21:$N$27,MATCH($B180,'W2. TIAM CO2 price'!$A$21:$A$27,0),MATCH(L$14,'W2. TIAM CO2 price'!$C$20:$N$20,0))</f>
        <v>1745.7110350693602</v>
      </c>
      <c r="M180" s="84">
        <f>INDEX('W2. TIAM CO2 price'!$C$21:$N$27,MATCH($B180,'W2. TIAM CO2 price'!$A$21:$A$27,0),MATCH(M$14,'W2. TIAM CO2 price'!$C$20:$N$20,0))</f>
        <v>2843.5696637901187</v>
      </c>
      <c r="N180" s="84">
        <f>INDEX('W2. TIAM CO2 price'!$C$21:$N$27,MATCH($B180,'W2. TIAM CO2 price'!$A$21:$A$27,0),MATCH(N$14,'W2. TIAM CO2 price'!$C$20:$N$20,0))</f>
        <v>4631.8656850746129</v>
      </c>
      <c r="O180" s="84">
        <f>INDEX('W2. TIAM CO2 price'!$C$21:$N$27,MATCH($B180,'W2. TIAM CO2 price'!$A$21:$A$27,0),MATCH(O$14,'W2. TIAM CO2 price'!$C$20:$N$20,0))</f>
        <v>7544.8114652324175</v>
      </c>
      <c r="P180" s="508">
        <f>INDEX('W2. TIAM CO2 price'!$C$21:$N$27,MATCH($B180,'W2. TIAM CO2 price'!$A$21:$A$27,0),MATCH(P$14,'W2. TIAM CO2 price'!$C$20:$N$20,0))</f>
        <v>12289.693194625488</v>
      </c>
      <c r="Q180" s="501">
        <f t="array" ref="Q180">IF($B$8="Global",INDEX('R24. Carbon price convergence'!$L$18:$T$690,MATCH(CONCATENATE("Global "&amp;$E180&amp;" "&amp;$B$7&amp;" "&amp;"All "&amp;$B$9&amp;" "&amp;$B$10),'R24. Carbon price convergence'!$A$18:$A$690,0),MATCH(Q$14,'R24. Carbon price convergence'!$L$17:$T$17,0)),INDEX('R24. Carbon price convergence'!$L$18:$T$690,MATCH(CONCATENATE($D180," ",$E180," ",$B$7," ",$B$8," ",$B$9," ",$B$10),'R24. Carbon price convergence'!$A$18:$A$690,0),MATCH(Q$14,'R24. Carbon price convergence'!$L$17:$T$17,0)))</f>
        <v>0.34920618027291611</v>
      </c>
      <c r="R180" s="502">
        <f t="array" ref="R180">IF($B$8="Global",INDEX('R24. Carbon price convergence'!$L$18:$T$690,MATCH(CONCATENATE("Global "&amp;$E180&amp;" "&amp;$B$7&amp;" "&amp;"All "&amp;$B$9&amp;" "&amp;$B$10),'R24. Carbon price convergence'!$A$18:$A$690,0),MATCH(R$14,'R24. Carbon price convergence'!$L$17:$T$17,0)),INDEX('R24. Carbon price convergence'!$L$18:$T$690,MATCH(CONCATENATE($D180," ",$E180," ",$B$7," ",$B$8," ",$B$9," ",$B$10),'R24. Carbon price convergence'!$A$18:$A$690,0),MATCH(R$14,'R24. Carbon price convergence'!$L$17:$T$17,0)))</f>
        <v>0.34920618027291611</v>
      </c>
      <c r="S180" s="502">
        <f t="array" ref="S180">IF($B$8="Global",INDEX('R24. Carbon price convergence'!$L$18:$T$690,MATCH(CONCATENATE("Global "&amp;$E180&amp;" "&amp;$B$7&amp;" "&amp;"All "&amp;$B$9&amp;" "&amp;$B$10),'R24. Carbon price convergence'!$A$18:$A$690,0),MATCH(S$14,'R24. Carbon price convergence'!$L$17:$T$17,0)),INDEX('R24. Carbon price convergence'!$L$18:$T$690,MATCH(CONCATENATE($D180," ",$E180," ",$B$7," ",$B$8," ",$B$9," ",$B$10),'R24. Carbon price convergence'!$A$18:$A$690,0),MATCH(S$14,'R24. Carbon price convergence'!$L$17:$T$17,0)))</f>
        <v>0.34920618027291611</v>
      </c>
      <c r="T180" s="503">
        <f t="array" ref="T180">IF($B$8="Global",INDEX('R24. Carbon price convergence'!$L$18:$T$690,MATCH(CONCATENATE("Global "&amp;$E180&amp;" "&amp;$B$7&amp;" "&amp;"All "&amp;$B$9&amp;" "&amp;$B$10),'R24. Carbon price convergence'!$A$18:$A$690,0),MATCH(T$14,'R24. Carbon price convergence'!$L$17:$T$17,0)),INDEX('R24. Carbon price convergence'!$L$18:$T$690,MATCH(CONCATENATE($D180," ",$E180," ",$B$7," ",$B$8," ",$B$9," ",$B$10),'R24. Carbon price convergence'!$A$18:$A$690,0),MATCH(T$14,'R24. Carbon price convergence'!$L$17:$T$17,0)))</f>
        <v>0.34920618027291611</v>
      </c>
      <c r="U180" s="507">
        <f t="shared" si="40"/>
        <v>0</v>
      </c>
      <c r="V180" s="84">
        <f t="shared" si="41"/>
        <v>14.432998250348319</v>
      </c>
      <c r="W180" s="84">
        <f t="shared" si="27"/>
        <v>0</v>
      </c>
      <c r="X180" s="84">
        <f t="shared" si="28"/>
        <v>229.7601020855688</v>
      </c>
      <c r="Y180" s="508">
        <f t="shared" si="29"/>
        <v>374.25162200506907</v>
      </c>
    </row>
    <row r="181" spans="1:25" x14ac:dyDescent="0.3">
      <c r="A181" s="486" t="s">
        <v>78</v>
      </c>
      <c r="B181" s="39" t="s">
        <v>66</v>
      </c>
      <c r="C181" s="39" t="s">
        <v>79</v>
      </c>
      <c r="D181" s="39" t="s">
        <v>99</v>
      </c>
      <c r="E181" s="487" t="s">
        <v>93</v>
      </c>
      <c r="F181" s="507">
        <f>INDEX('W2. TIAM CO2 price'!$C$21:$N$27,MATCH($B181,'W2. TIAM CO2 price'!$A$21:$A$27,0),MATCH(F$14,'W2. TIAM CO2 price'!$C$20:$N$20,0))</f>
        <v>0</v>
      </c>
      <c r="G181" s="84">
        <f>INDEX('W2. TIAM CO2 price'!$C$21:$N$27,MATCH($B181,'W2. TIAM CO2 price'!$A$21:$A$27,0),MATCH(G$14,'W2. TIAM CO2 price'!$C$20:$N$20,0))</f>
        <v>0</v>
      </c>
      <c r="H181" s="84">
        <f>INDEX('W2. TIAM CO2 price'!$C$21:$N$27,MATCH($B181,'W2. TIAM CO2 price'!$A$21:$A$27,0),MATCH(H$14,'W2. TIAM CO2 price'!$C$20:$N$20,0))</f>
        <v>41.330878620385405</v>
      </c>
      <c r="I181" s="84">
        <f>INDEX('W2. TIAM CO2 price'!$C$21:$N$27,MATCH($B181,'W2. TIAM CO2 price'!$A$21:$A$27,0),MATCH(I$14,'W2. TIAM CO2 price'!$C$20:$N$20,0))</f>
        <v>0</v>
      </c>
      <c r="J181" s="84">
        <f>INDEX('W2. TIAM CO2 price'!$C$21:$N$27,MATCH($B181,'W2. TIAM CO2 price'!$A$21:$A$27,0),MATCH(J$14,'W2. TIAM CO2 price'!$C$20:$N$20,0))</f>
        <v>657.94970153736608</v>
      </c>
      <c r="K181" s="84">
        <f>INDEX('W2. TIAM CO2 price'!$C$21:$N$27,MATCH($B181,'W2. TIAM CO2 price'!$A$21:$A$27,0),MATCH(K$14,'W2. TIAM CO2 price'!$C$20:$N$20,0))</f>
        <v>1071.7210723835963</v>
      </c>
      <c r="L181" s="84">
        <f>INDEX('W2. TIAM CO2 price'!$C$21:$N$27,MATCH($B181,'W2. TIAM CO2 price'!$A$21:$A$27,0),MATCH(L$14,'W2. TIAM CO2 price'!$C$20:$N$20,0))</f>
        <v>1745.7110350693602</v>
      </c>
      <c r="M181" s="84">
        <f>INDEX('W2. TIAM CO2 price'!$C$21:$N$27,MATCH($B181,'W2. TIAM CO2 price'!$A$21:$A$27,0),MATCH(M$14,'W2. TIAM CO2 price'!$C$20:$N$20,0))</f>
        <v>2843.5696637901187</v>
      </c>
      <c r="N181" s="84">
        <f>INDEX('W2. TIAM CO2 price'!$C$21:$N$27,MATCH($B181,'W2. TIAM CO2 price'!$A$21:$A$27,0),MATCH(N$14,'W2. TIAM CO2 price'!$C$20:$N$20,0))</f>
        <v>4631.8656850746129</v>
      </c>
      <c r="O181" s="84">
        <f>INDEX('W2. TIAM CO2 price'!$C$21:$N$27,MATCH($B181,'W2. TIAM CO2 price'!$A$21:$A$27,0),MATCH(O$14,'W2. TIAM CO2 price'!$C$20:$N$20,0))</f>
        <v>7544.8114652324175</v>
      </c>
      <c r="P181" s="508">
        <f>INDEX('W2. TIAM CO2 price'!$C$21:$N$27,MATCH($B181,'W2. TIAM CO2 price'!$A$21:$A$27,0),MATCH(P$14,'W2. TIAM CO2 price'!$C$20:$N$20,0))</f>
        <v>12289.693194625488</v>
      </c>
      <c r="Q181" s="501">
        <f t="array" ref="Q181">IF($B$8="Global",INDEX('R24. Carbon price convergence'!$L$18:$T$690,MATCH(CONCATENATE("Global "&amp;$E181&amp;" "&amp;$B$7&amp;" "&amp;"All "&amp;$B$9&amp;" "&amp;$B$10),'R24. Carbon price convergence'!$A$18:$A$690,0),MATCH(Q$14,'R24. Carbon price convergence'!$L$17:$T$17,0)),INDEX('R24. Carbon price convergence'!$L$18:$T$690,MATCH(CONCATENATE($D181," ",$E181," ",$B$7," ",$B$8," ",$B$9," ",$B$10),'R24. Carbon price convergence'!$A$18:$A$690,0),MATCH(Q$14,'R24. Carbon price convergence'!$L$17:$T$17,0)))</f>
        <v>0.34920618027291611</v>
      </c>
      <c r="R181" s="502">
        <f t="array" ref="R181">IF($B$8="Global",INDEX('R24. Carbon price convergence'!$L$18:$T$690,MATCH(CONCATENATE("Global "&amp;$E181&amp;" "&amp;$B$7&amp;" "&amp;"All "&amp;$B$9&amp;" "&amp;$B$10),'R24. Carbon price convergence'!$A$18:$A$690,0),MATCH(R$14,'R24. Carbon price convergence'!$L$17:$T$17,0)),INDEX('R24. Carbon price convergence'!$L$18:$T$690,MATCH(CONCATENATE($D181," ",$E181," ",$B$7," ",$B$8," ",$B$9," ",$B$10),'R24. Carbon price convergence'!$A$18:$A$690,0),MATCH(R$14,'R24. Carbon price convergence'!$L$17:$T$17,0)))</f>
        <v>0.34920618027291611</v>
      </c>
      <c r="S181" s="502">
        <f t="array" ref="S181">IF($B$8="Global",INDEX('R24. Carbon price convergence'!$L$18:$T$690,MATCH(CONCATENATE("Global "&amp;$E181&amp;" "&amp;$B$7&amp;" "&amp;"All "&amp;$B$9&amp;" "&amp;$B$10),'R24. Carbon price convergence'!$A$18:$A$690,0),MATCH(S$14,'R24. Carbon price convergence'!$L$17:$T$17,0)),INDEX('R24. Carbon price convergence'!$L$18:$T$690,MATCH(CONCATENATE($D181," ",$E181," ",$B$7," ",$B$8," ",$B$9," ",$B$10),'R24. Carbon price convergence'!$A$18:$A$690,0),MATCH(S$14,'R24. Carbon price convergence'!$L$17:$T$17,0)))</f>
        <v>0.34920618027291611</v>
      </c>
      <c r="T181" s="503">
        <f t="array" ref="T181">IF($B$8="Global",INDEX('R24. Carbon price convergence'!$L$18:$T$690,MATCH(CONCATENATE("Global "&amp;$E181&amp;" "&amp;$B$7&amp;" "&amp;"All "&amp;$B$9&amp;" "&amp;$B$10),'R24. Carbon price convergence'!$A$18:$A$690,0),MATCH(T$14,'R24. Carbon price convergence'!$L$17:$T$17,0)),INDEX('R24. Carbon price convergence'!$L$18:$T$690,MATCH(CONCATENATE($D181," ",$E181," ",$B$7," ",$B$8," ",$B$9," ",$B$10),'R24. Carbon price convergence'!$A$18:$A$690,0),MATCH(T$14,'R24. Carbon price convergence'!$L$17:$T$17,0)))</f>
        <v>0.34920618027291611</v>
      </c>
      <c r="U181" s="507">
        <f t="shared" si="40"/>
        <v>0</v>
      </c>
      <c r="V181" s="84">
        <f t="shared" si="41"/>
        <v>14.432998250348319</v>
      </c>
      <c r="W181" s="84">
        <f t="shared" si="27"/>
        <v>0</v>
      </c>
      <c r="X181" s="84">
        <f t="shared" si="28"/>
        <v>229.7601020855688</v>
      </c>
      <c r="Y181" s="508">
        <f t="shared" si="29"/>
        <v>374.25162200506907</v>
      </c>
    </row>
    <row r="182" spans="1:25" x14ac:dyDescent="0.3">
      <c r="A182" s="486" t="s">
        <v>78</v>
      </c>
      <c r="B182" s="39" t="s">
        <v>66</v>
      </c>
      <c r="C182" s="39" t="s">
        <v>79</v>
      </c>
      <c r="D182" s="39" t="s">
        <v>99</v>
      </c>
      <c r="E182" s="487" t="s">
        <v>95</v>
      </c>
      <c r="F182" s="507">
        <f>INDEX('W2. TIAM CO2 price'!$C$21:$N$27,MATCH($B182,'W2. TIAM CO2 price'!$A$21:$A$27,0),MATCH(F$14,'W2. TIAM CO2 price'!$C$20:$N$20,0))</f>
        <v>0</v>
      </c>
      <c r="G182" s="84">
        <f>INDEX('W2. TIAM CO2 price'!$C$21:$N$27,MATCH($B182,'W2. TIAM CO2 price'!$A$21:$A$27,0),MATCH(G$14,'W2. TIAM CO2 price'!$C$20:$N$20,0))</f>
        <v>0</v>
      </c>
      <c r="H182" s="84">
        <f>INDEX('W2. TIAM CO2 price'!$C$21:$N$27,MATCH($B182,'W2. TIAM CO2 price'!$A$21:$A$27,0),MATCH(H$14,'W2. TIAM CO2 price'!$C$20:$N$20,0))</f>
        <v>41.330878620385405</v>
      </c>
      <c r="I182" s="84">
        <f>INDEX('W2. TIAM CO2 price'!$C$21:$N$27,MATCH($B182,'W2. TIAM CO2 price'!$A$21:$A$27,0),MATCH(I$14,'W2. TIAM CO2 price'!$C$20:$N$20,0))</f>
        <v>0</v>
      </c>
      <c r="J182" s="84">
        <f>INDEX('W2. TIAM CO2 price'!$C$21:$N$27,MATCH($B182,'W2. TIAM CO2 price'!$A$21:$A$27,0),MATCH(J$14,'W2. TIAM CO2 price'!$C$20:$N$20,0))</f>
        <v>657.94970153736608</v>
      </c>
      <c r="K182" s="84">
        <f>INDEX('W2. TIAM CO2 price'!$C$21:$N$27,MATCH($B182,'W2. TIAM CO2 price'!$A$21:$A$27,0),MATCH(K$14,'W2. TIAM CO2 price'!$C$20:$N$20,0))</f>
        <v>1071.7210723835963</v>
      </c>
      <c r="L182" s="84">
        <f>INDEX('W2. TIAM CO2 price'!$C$21:$N$27,MATCH($B182,'W2. TIAM CO2 price'!$A$21:$A$27,0),MATCH(L$14,'W2. TIAM CO2 price'!$C$20:$N$20,0))</f>
        <v>1745.7110350693602</v>
      </c>
      <c r="M182" s="84">
        <f>INDEX('W2. TIAM CO2 price'!$C$21:$N$27,MATCH($B182,'W2. TIAM CO2 price'!$A$21:$A$27,0),MATCH(M$14,'W2. TIAM CO2 price'!$C$20:$N$20,0))</f>
        <v>2843.5696637901187</v>
      </c>
      <c r="N182" s="84">
        <f>INDEX('W2. TIAM CO2 price'!$C$21:$N$27,MATCH($B182,'W2. TIAM CO2 price'!$A$21:$A$27,0),MATCH(N$14,'W2. TIAM CO2 price'!$C$20:$N$20,0))</f>
        <v>4631.8656850746129</v>
      </c>
      <c r="O182" s="84">
        <f>INDEX('W2. TIAM CO2 price'!$C$21:$N$27,MATCH($B182,'W2. TIAM CO2 price'!$A$21:$A$27,0),MATCH(O$14,'W2. TIAM CO2 price'!$C$20:$N$20,0))</f>
        <v>7544.8114652324175</v>
      </c>
      <c r="P182" s="508">
        <f>INDEX('W2. TIAM CO2 price'!$C$21:$N$27,MATCH($B182,'W2. TIAM CO2 price'!$A$21:$A$27,0),MATCH(P$14,'W2. TIAM CO2 price'!$C$20:$N$20,0))</f>
        <v>12289.693194625488</v>
      </c>
      <c r="Q182" s="501">
        <f t="array" ref="Q182">IF($B$8="Global",INDEX('R24. Carbon price convergence'!$L$18:$T$690,MATCH(CONCATENATE("Global "&amp;$E182&amp;" "&amp;$B$7&amp;" "&amp;"All "&amp;$B$9&amp;" "&amp;$B$10),'R24. Carbon price convergence'!$A$18:$A$690,0),MATCH(Q$14,'R24. Carbon price convergence'!$L$17:$T$17,0)),INDEX('R24. Carbon price convergence'!$L$18:$T$690,MATCH(CONCATENATE($D182," ",$E182," ",$B$7," ",$B$8," ",$B$9," ",$B$10),'R24. Carbon price convergence'!$A$18:$A$690,0),MATCH(Q$14,'R24. Carbon price convergence'!$L$17:$T$17,0)))</f>
        <v>3.9642143336660212</v>
      </c>
      <c r="R182" s="502">
        <f t="array" ref="R182">IF($B$8="Global",INDEX('R24. Carbon price convergence'!$L$18:$T$690,MATCH(CONCATENATE("Global "&amp;$E182&amp;" "&amp;$B$7&amp;" "&amp;"All "&amp;$B$9&amp;" "&amp;$B$10),'R24. Carbon price convergence'!$A$18:$A$690,0),MATCH(R$14,'R24. Carbon price convergence'!$L$17:$T$17,0)),INDEX('R24. Carbon price convergence'!$L$18:$T$690,MATCH(CONCATENATE($D182," ",$E182," ",$B$7," ",$B$8," ",$B$9," ",$B$10),'R24. Carbon price convergence'!$A$18:$A$690,0),MATCH(R$14,'R24. Carbon price convergence'!$L$17:$T$17,0)))</f>
        <v>3.9642143336660212</v>
      </c>
      <c r="S182" s="502">
        <f t="array" ref="S182">IF($B$8="Global",INDEX('R24. Carbon price convergence'!$L$18:$T$690,MATCH(CONCATENATE("Global "&amp;$E182&amp;" "&amp;$B$7&amp;" "&amp;"All "&amp;$B$9&amp;" "&amp;$B$10),'R24. Carbon price convergence'!$A$18:$A$690,0),MATCH(S$14,'R24. Carbon price convergence'!$L$17:$T$17,0)),INDEX('R24. Carbon price convergence'!$L$18:$T$690,MATCH(CONCATENATE($D182," ",$E182," ",$B$7," ",$B$8," ",$B$9," ",$B$10),'R24. Carbon price convergence'!$A$18:$A$690,0),MATCH(S$14,'R24. Carbon price convergence'!$L$17:$T$17,0)))</f>
        <v>3.9642143336660212</v>
      </c>
      <c r="T182" s="503">
        <f t="array" ref="T182">IF($B$8="Global",INDEX('R24. Carbon price convergence'!$L$18:$T$690,MATCH(CONCATENATE("Global "&amp;$E182&amp;" "&amp;$B$7&amp;" "&amp;"All "&amp;$B$9&amp;" "&amp;$B$10),'R24. Carbon price convergence'!$A$18:$A$690,0),MATCH(T$14,'R24. Carbon price convergence'!$L$17:$T$17,0)),INDEX('R24. Carbon price convergence'!$L$18:$T$690,MATCH(CONCATENATE($D182," ",$E182," ",$B$7," ",$B$8," ",$B$9," ",$B$10),'R24. Carbon price convergence'!$A$18:$A$690,0),MATCH(T$14,'R24. Carbon price convergence'!$L$17:$T$17,0)))</f>
        <v>3.9642143336660212</v>
      </c>
      <c r="U182" s="507">
        <f t="shared" si="40"/>
        <v>0</v>
      </c>
      <c r="V182" s="84">
        <f t="shared" si="41"/>
        <v>163.84446144994234</v>
      </c>
      <c r="W182" s="84">
        <f t="shared" si="27"/>
        <v>0</v>
      </c>
      <c r="X182" s="84">
        <f t="shared" si="28"/>
        <v>2608.2536376657072</v>
      </c>
      <c r="Y182" s="508">
        <f t="shared" si="29"/>
        <v>4248.5320368349721</v>
      </c>
    </row>
    <row r="183" spans="1:25" x14ac:dyDescent="0.3">
      <c r="A183" s="486" t="s">
        <v>78</v>
      </c>
      <c r="B183" s="39" t="s">
        <v>66</v>
      </c>
      <c r="C183" s="39" t="s">
        <v>79</v>
      </c>
      <c r="D183" s="39" t="s">
        <v>100</v>
      </c>
      <c r="E183" s="487" t="s">
        <v>81</v>
      </c>
      <c r="F183" s="507">
        <f>INDEX('W2. TIAM CO2 price'!$C$21:$N$27,MATCH($B183,'W2. TIAM CO2 price'!$A$21:$A$27,0),MATCH(F$14,'W2. TIAM CO2 price'!$C$20:$N$20,0))</f>
        <v>0</v>
      </c>
      <c r="G183" s="84">
        <f>INDEX('W2. TIAM CO2 price'!$C$21:$N$27,MATCH($B183,'W2. TIAM CO2 price'!$A$21:$A$27,0),MATCH(G$14,'W2. TIAM CO2 price'!$C$20:$N$20,0))</f>
        <v>0</v>
      </c>
      <c r="H183" s="84">
        <f>INDEX('W2. TIAM CO2 price'!$C$21:$N$27,MATCH($B183,'W2. TIAM CO2 price'!$A$21:$A$27,0),MATCH(H$14,'W2. TIAM CO2 price'!$C$20:$N$20,0))</f>
        <v>41.330878620385405</v>
      </c>
      <c r="I183" s="84">
        <f>INDEX('W2. TIAM CO2 price'!$C$21:$N$27,MATCH($B183,'W2. TIAM CO2 price'!$A$21:$A$27,0),MATCH(I$14,'W2. TIAM CO2 price'!$C$20:$N$20,0))</f>
        <v>0</v>
      </c>
      <c r="J183" s="84">
        <f>INDEX('W2. TIAM CO2 price'!$C$21:$N$27,MATCH($B183,'W2. TIAM CO2 price'!$A$21:$A$27,0),MATCH(J$14,'W2. TIAM CO2 price'!$C$20:$N$20,0))</f>
        <v>657.94970153736608</v>
      </c>
      <c r="K183" s="84">
        <f>INDEX('W2. TIAM CO2 price'!$C$21:$N$27,MATCH($B183,'W2. TIAM CO2 price'!$A$21:$A$27,0),MATCH(K$14,'W2. TIAM CO2 price'!$C$20:$N$20,0))</f>
        <v>1071.7210723835963</v>
      </c>
      <c r="L183" s="84">
        <f>INDEX('W2. TIAM CO2 price'!$C$21:$N$27,MATCH($B183,'W2. TIAM CO2 price'!$A$21:$A$27,0),MATCH(L$14,'W2. TIAM CO2 price'!$C$20:$N$20,0))</f>
        <v>1745.7110350693602</v>
      </c>
      <c r="M183" s="84">
        <f>INDEX('W2. TIAM CO2 price'!$C$21:$N$27,MATCH($B183,'W2. TIAM CO2 price'!$A$21:$A$27,0),MATCH(M$14,'W2. TIAM CO2 price'!$C$20:$N$20,0))</f>
        <v>2843.5696637901187</v>
      </c>
      <c r="N183" s="84">
        <f>INDEX('W2. TIAM CO2 price'!$C$21:$N$27,MATCH($B183,'W2. TIAM CO2 price'!$A$21:$A$27,0),MATCH(N$14,'W2. TIAM CO2 price'!$C$20:$N$20,0))</f>
        <v>4631.8656850746129</v>
      </c>
      <c r="O183" s="84">
        <f>INDEX('W2. TIAM CO2 price'!$C$21:$N$27,MATCH($B183,'W2. TIAM CO2 price'!$A$21:$A$27,0),MATCH(O$14,'W2. TIAM CO2 price'!$C$20:$N$20,0))</f>
        <v>7544.8114652324175</v>
      </c>
      <c r="P183" s="508">
        <f>INDEX('W2. TIAM CO2 price'!$C$21:$N$27,MATCH($B183,'W2. TIAM CO2 price'!$A$21:$A$27,0),MATCH(P$14,'W2. TIAM CO2 price'!$C$20:$N$20,0))</f>
        <v>12289.693194625488</v>
      </c>
      <c r="Q183" s="501">
        <f t="array" ref="Q183">IF($B$8="Global",INDEX('R24. Carbon price convergence'!$L$18:$T$690,MATCH(CONCATENATE("Global "&amp;$E183&amp;" "&amp;$B$7&amp;" "&amp;"All "&amp;$B$9&amp;" "&amp;$B$10),'R24. Carbon price convergence'!$A$18:$A$690,0),MATCH(Q$14,'R24. Carbon price convergence'!$L$17:$T$17,0)),INDEX('R24. Carbon price convergence'!$L$18:$T$690,MATCH(CONCATENATE($D183," ",$E183," ",$B$7," ",$B$8," ",$B$9," ",$B$10),'R24. Carbon price convergence'!$A$18:$A$690,0),MATCH(Q$14,'R24. Carbon price convergence'!$L$17:$T$17,0)))</f>
        <v>0.34920618027291611</v>
      </c>
      <c r="R183" s="502">
        <f t="array" ref="R183">IF($B$8="Global",INDEX('R24. Carbon price convergence'!$L$18:$T$690,MATCH(CONCATENATE("Global "&amp;$E183&amp;" "&amp;$B$7&amp;" "&amp;"All "&amp;$B$9&amp;" "&amp;$B$10),'R24. Carbon price convergence'!$A$18:$A$690,0),MATCH(R$14,'R24. Carbon price convergence'!$L$17:$T$17,0)),INDEX('R24. Carbon price convergence'!$L$18:$T$690,MATCH(CONCATENATE($D183," ",$E183," ",$B$7," ",$B$8," ",$B$9," ",$B$10),'R24. Carbon price convergence'!$A$18:$A$690,0),MATCH(R$14,'R24. Carbon price convergence'!$L$17:$T$17,0)))</f>
        <v>0.34920618027291611</v>
      </c>
      <c r="S183" s="502">
        <f t="array" ref="S183">IF($B$8="Global",INDEX('R24. Carbon price convergence'!$L$18:$T$690,MATCH(CONCATENATE("Global "&amp;$E183&amp;" "&amp;$B$7&amp;" "&amp;"All "&amp;$B$9&amp;" "&amp;$B$10),'R24. Carbon price convergence'!$A$18:$A$690,0),MATCH(S$14,'R24. Carbon price convergence'!$L$17:$T$17,0)),INDEX('R24. Carbon price convergence'!$L$18:$T$690,MATCH(CONCATENATE($D183," ",$E183," ",$B$7," ",$B$8," ",$B$9," ",$B$10),'R24. Carbon price convergence'!$A$18:$A$690,0),MATCH(S$14,'R24. Carbon price convergence'!$L$17:$T$17,0)))</f>
        <v>0.34920618027291611</v>
      </c>
      <c r="T183" s="503">
        <f t="array" ref="T183">IF($B$8="Global",INDEX('R24. Carbon price convergence'!$L$18:$T$690,MATCH(CONCATENATE("Global "&amp;$E183&amp;" "&amp;$B$7&amp;" "&amp;"All "&amp;$B$9&amp;" "&amp;$B$10),'R24. Carbon price convergence'!$A$18:$A$690,0),MATCH(T$14,'R24. Carbon price convergence'!$L$17:$T$17,0)),INDEX('R24. Carbon price convergence'!$L$18:$T$690,MATCH(CONCATENATE($D183," ",$E183," ",$B$7," ",$B$8," ",$B$9," ",$B$10),'R24. Carbon price convergence'!$A$18:$A$690,0),MATCH(T$14,'R24. Carbon price convergence'!$L$17:$T$17,0)))</f>
        <v>0.34920618027291611</v>
      </c>
      <c r="U183" s="507">
        <f t="shared" si="40"/>
        <v>0</v>
      </c>
      <c r="V183" s="84">
        <f t="shared" si="41"/>
        <v>14.432998250348319</v>
      </c>
      <c r="W183" s="84">
        <f t="shared" si="27"/>
        <v>0</v>
      </c>
      <c r="X183" s="84">
        <f t="shared" si="28"/>
        <v>229.7601020855688</v>
      </c>
      <c r="Y183" s="508">
        <f t="shared" si="29"/>
        <v>374.25162200506907</v>
      </c>
    </row>
    <row r="184" spans="1:25" x14ac:dyDescent="0.3">
      <c r="A184" s="486" t="s">
        <v>78</v>
      </c>
      <c r="B184" s="39" t="s">
        <v>66</v>
      </c>
      <c r="C184" s="39" t="s">
        <v>79</v>
      </c>
      <c r="D184" s="39" t="s">
        <v>100</v>
      </c>
      <c r="E184" s="487" t="s">
        <v>84</v>
      </c>
      <c r="F184" s="507">
        <f>INDEX('W2. TIAM CO2 price'!$C$21:$N$27,MATCH($B184,'W2. TIAM CO2 price'!$A$21:$A$27,0),MATCH(F$14,'W2. TIAM CO2 price'!$C$20:$N$20,0))</f>
        <v>0</v>
      </c>
      <c r="G184" s="84">
        <f>INDEX('W2. TIAM CO2 price'!$C$21:$N$27,MATCH($B184,'W2. TIAM CO2 price'!$A$21:$A$27,0),MATCH(G$14,'W2. TIAM CO2 price'!$C$20:$N$20,0))</f>
        <v>0</v>
      </c>
      <c r="H184" s="84">
        <f>INDEX('W2. TIAM CO2 price'!$C$21:$N$27,MATCH($B184,'W2. TIAM CO2 price'!$A$21:$A$27,0),MATCH(H$14,'W2. TIAM CO2 price'!$C$20:$N$20,0))</f>
        <v>41.330878620385405</v>
      </c>
      <c r="I184" s="84">
        <f>INDEX('W2. TIAM CO2 price'!$C$21:$N$27,MATCH($B184,'W2. TIAM CO2 price'!$A$21:$A$27,0),MATCH(I$14,'W2. TIAM CO2 price'!$C$20:$N$20,0))</f>
        <v>0</v>
      </c>
      <c r="J184" s="84">
        <f>INDEX('W2. TIAM CO2 price'!$C$21:$N$27,MATCH($B184,'W2. TIAM CO2 price'!$A$21:$A$27,0),MATCH(J$14,'W2. TIAM CO2 price'!$C$20:$N$20,0))</f>
        <v>657.94970153736608</v>
      </c>
      <c r="K184" s="84">
        <f>INDEX('W2. TIAM CO2 price'!$C$21:$N$27,MATCH($B184,'W2. TIAM CO2 price'!$A$21:$A$27,0),MATCH(K$14,'W2. TIAM CO2 price'!$C$20:$N$20,0))</f>
        <v>1071.7210723835963</v>
      </c>
      <c r="L184" s="84">
        <f>INDEX('W2. TIAM CO2 price'!$C$21:$N$27,MATCH($B184,'W2. TIAM CO2 price'!$A$21:$A$27,0),MATCH(L$14,'W2. TIAM CO2 price'!$C$20:$N$20,0))</f>
        <v>1745.7110350693602</v>
      </c>
      <c r="M184" s="84">
        <f>INDEX('W2. TIAM CO2 price'!$C$21:$N$27,MATCH($B184,'W2. TIAM CO2 price'!$A$21:$A$27,0),MATCH(M$14,'W2. TIAM CO2 price'!$C$20:$N$20,0))</f>
        <v>2843.5696637901187</v>
      </c>
      <c r="N184" s="84">
        <f>INDEX('W2. TIAM CO2 price'!$C$21:$N$27,MATCH($B184,'W2. TIAM CO2 price'!$A$21:$A$27,0),MATCH(N$14,'W2. TIAM CO2 price'!$C$20:$N$20,0))</f>
        <v>4631.8656850746129</v>
      </c>
      <c r="O184" s="84">
        <f>INDEX('W2. TIAM CO2 price'!$C$21:$N$27,MATCH($B184,'W2. TIAM CO2 price'!$A$21:$A$27,0),MATCH(O$14,'W2. TIAM CO2 price'!$C$20:$N$20,0))</f>
        <v>7544.8114652324175</v>
      </c>
      <c r="P184" s="508">
        <f>INDEX('W2. TIAM CO2 price'!$C$21:$N$27,MATCH($B184,'W2. TIAM CO2 price'!$A$21:$A$27,0),MATCH(P$14,'W2. TIAM CO2 price'!$C$20:$N$20,0))</f>
        <v>12289.693194625488</v>
      </c>
      <c r="Q184" s="501">
        <f t="array" ref="Q184">IF($B$8="Global",INDEX('R24. Carbon price convergence'!$L$18:$T$690,MATCH(CONCATENATE("Global "&amp;$E184&amp;" "&amp;$B$7&amp;" "&amp;"All "&amp;$B$9&amp;" "&amp;$B$10),'R24. Carbon price convergence'!$A$18:$A$690,0),MATCH(Q$14,'R24. Carbon price convergence'!$L$17:$T$17,0)),INDEX('R24. Carbon price convergence'!$L$18:$T$690,MATCH(CONCATENATE($D184," ",$E184," ",$B$7," ",$B$8," ",$B$9," ",$B$10),'R24. Carbon price convergence'!$A$18:$A$690,0),MATCH(Q$14,'R24. Carbon price convergence'!$L$17:$T$17,0)))</f>
        <v>0.34920618027291611</v>
      </c>
      <c r="R184" s="502">
        <f t="array" ref="R184">IF($B$8="Global",INDEX('R24. Carbon price convergence'!$L$18:$T$690,MATCH(CONCATENATE("Global "&amp;$E184&amp;" "&amp;$B$7&amp;" "&amp;"All "&amp;$B$9&amp;" "&amp;$B$10),'R24. Carbon price convergence'!$A$18:$A$690,0),MATCH(R$14,'R24. Carbon price convergence'!$L$17:$T$17,0)),INDEX('R24. Carbon price convergence'!$L$18:$T$690,MATCH(CONCATENATE($D184," ",$E184," ",$B$7," ",$B$8," ",$B$9," ",$B$10),'R24. Carbon price convergence'!$A$18:$A$690,0),MATCH(R$14,'R24. Carbon price convergence'!$L$17:$T$17,0)))</f>
        <v>0.34920618027291611</v>
      </c>
      <c r="S184" s="502">
        <f t="array" ref="S184">IF($B$8="Global",INDEX('R24. Carbon price convergence'!$L$18:$T$690,MATCH(CONCATENATE("Global "&amp;$E184&amp;" "&amp;$B$7&amp;" "&amp;"All "&amp;$B$9&amp;" "&amp;$B$10),'R24. Carbon price convergence'!$A$18:$A$690,0),MATCH(S$14,'R24. Carbon price convergence'!$L$17:$T$17,0)),INDEX('R24. Carbon price convergence'!$L$18:$T$690,MATCH(CONCATENATE($D184," ",$E184," ",$B$7," ",$B$8," ",$B$9," ",$B$10),'R24. Carbon price convergence'!$A$18:$A$690,0),MATCH(S$14,'R24. Carbon price convergence'!$L$17:$T$17,0)))</f>
        <v>0.34920618027291611</v>
      </c>
      <c r="T184" s="503">
        <f t="array" ref="T184">IF($B$8="Global",INDEX('R24. Carbon price convergence'!$L$18:$T$690,MATCH(CONCATENATE("Global "&amp;$E184&amp;" "&amp;$B$7&amp;" "&amp;"All "&amp;$B$9&amp;" "&amp;$B$10),'R24. Carbon price convergence'!$A$18:$A$690,0),MATCH(T$14,'R24. Carbon price convergence'!$L$17:$T$17,0)),INDEX('R24. Carbon price convergence'!$L$18:$T$690,MATCH(CONCATENATE($D184," ",$E184," ",$B$7," ",$B$8," ",$B$9," ",$B$10),'R24. Carbon price convergence'!$A$18:$A$690,0),MATCH(T$14,'R24. Carbon price convergence'!$L$17:$T$17,0)))</f>
        <v>0.34920618027291611</v>
      </c>
      <c r="U184" s="507">
        <f t="shared" si="40"/>
        <v>0</v>
      </c>
      <c r="V184" s="84">
        <f t="shared" si="41"/>
        <v>14.432998250348319</v>
      </c>
      <c r="W184" s="84">
        <f t="shared" si="27"/>
        <v>0</v>
      </c>
      <c r="X184" s="84">
        <f t="shared" si="28"/>
        <v>229.7601020855688</v>
      </c>
      <c r="Y184" s="508">
        <f t="shared" si="29"/>
        <v>374.25162200506907</v>
      </c>
    </row>
    <row r="185" spans="1:25" x14ac:dyDescent="0.3">
      <c r="A185" s="486" t="s">
        <v>78</v>
      </c>
      <c r="B185" s="39" t="s">
        <v>66</v>
      </c>
      <c r="C185" s="39" t="s">
        <v>79</v>
      </c>
      <c r="D185" s="39" t="s">
        <v>100</v>
      </c>
      <c r="E185" s="487" t="s">
        <v>87</v>
      </c>
      <c r="F185" s="507">
        <f>INDEX('W2. TIAM CO2 price'!$C$21:$N$27,MATCH($B185,'W2. TIAM CO2 price'!$A$21:$A$27,0),MATCH(F$14,'W2. TIAM CO2 price'!$C$20:$N$20,0))</f>
        <v>0</v>
      </c>
      <c r="G185" s="84">
        <f>INDEX('W2. TIAM CO2 price'!$C$21:$N$27,MATCH($B185,'W2. TIAM CO2 price'!$A$21:$A$27,0),MATCH(G$14,'W2. TIAM CO2 price'!$C$20:$N$20,0))</f>
        <v>0</v>
      </c>
      <c r="H185" s="84">
        <f>INDEX('W2. TIAM CO2 price'!$C$21:$N$27,MATCH($B185,'W2. TIAM CO2 price'!$A$21:$A$27,0),MATCH(H$14,'W2. TIAM CO2 price'!$C$20:$N$20,0))</f>
        <v>41.330878620385405</v>
      </c>
      <c r="I185" s="84">
        <f>INDEX('W2. TIAM CO2 price'!$C$21:$N$27,MATCH($B185,'W2. TIAM CO2 price'!$A$21:$A$27,0),MATCH(I$14,'W2. TIAM CO2 price'!$C$20:$N$20,0))</f>
        <v>0</v>
      </c>
      <c r="J185" s="84">
        <f>INDEX('W2. TIAM CO2 price'!$C$21:$N$27,MATCH($B185,'W2. TIAM CO2 price'!$A$21:$A$27,0),MATCH(J$14,'W2. TIAM CO2 price'!$C$20:$N$20,0))</f>
        <v>657.94970153736608</v>
      </c>
      <c r="K185" s="84">
        <f>INDEX('W2. TIAM CO2 price'!$C$21:$N$27,MATCH($B185,'W2. TIAM CO2 price'!$A$21:$A$27,0),MATCH(K$14,'W2. TIAM CO2 price'!$C$20:$N$20,0))</f>
        <v>1071.7210723835963</v>
      </c>
      <c r="L185" s="84">
        <f>INDEX('W2. TIAM CO2 price'!$C$21:$N$27,MATCH($B185,'W2. TIAM CO2 price'!$A$21:$A$27,0),MATCH(L$14,'W2. TIAM CO2 price'!$C$20:$N$20,0))</f>
        <v>1745.7110350693602</v>
      </c>
      <c r="M185" s="84">
        <f>INDEX('W2. TIAM CO2 price'!$C$21:$N$27,MATCH($B185,'W2. TIAM CO2 price'!$A$21:$A$27,0),MATCH(M$14,'W2. TIAM CO2 price'!$C$20:$N$20,0))</f>
        <v>2843.5696637901187</v>
      </c>
      <c r="N185" s="84">
        <f>INDEX('W2. TIAM CO2 price'!$C$21:$N$27,MATCH($B185,'W2. TIAM CO2 price'!$A$21:$A$27,0),MATCH(N$14,'W2. TIAM CO2 price'!$C$20:$N$20,0))</f>
        <v>4631.8656850746129</v>
      </c>
      <c r="O185" s="84">
        <f>INDEX('W2. TIAM CO2 price'!$C$21:$N$27,MATCH($B185,'W2. TIAM CO2 price'!$A$21:$A$27,0),MATCH(O$14,'W2. TIAM CO2 price'!$C$20:$N$20,0))</f>
        <v>7544.8114652324175</v>
      </c>
      <c r="P185" s="508">
        <f>INDEX('W2. TIAM CO2 price'!$C$21:$N$27,MATCH($B185,'W2. TIAM CO2 price'!$A$21:$A$27,0),MATCH(P$14,'W2. TIAM CO2 price'!$C$20:$N$20,0))</f>
        <v>12289.693194625488</v>
      </c>
      <c r="Q185" s="501">
        <f t="array" ref="Q185">IF($B$8="Global",INDEX('R24. Carbon price convergence'!$L$18:$T$690,MATCH(CONCATENATE("Global "&amp;$E185&amp;" "&amp;$B$7&amp;" "&amp;"All "&amp;$B$9&amp;" "&amp;$B$10),'R24. Carbon price convergence'!$A$18:$A$690,0),MATCH(Q$14,'R24. Carbon price convergence'!$L$17:$T$17,0)),INDEX('R24. Carbon price convergence'!$L$18:$T$690,MATCH(CONCATENATE($D185," ",$E185," ",$B$7," ",$B$8," ",$B$9," ",$B$10),'R24. Carbon price convergence'!$A$18:$A$690,0),MATCH(Q$14,'R24. Carbon price convergence'!$L$17:$T$17,0)))</f>
        <v>0.34920618027291611</v>
      </c>
      <c r="R185" s="502">
        <f t="array" ref="R185">IF($B$8="Global",INDEX('R24. Carbon price convergence'!$L$18:$T$690,MATCH(CONCATENATE("Global "&amp;$E185&amp;" "&amp;$B$7&amp;" "&amp;"All "&amp;$B$9&amp;" "&amp;$B$10),'R24. Carbon price convergence'!$A$18:$A$690,0),MATCH(R$14,'R24. Carbon price convergence'!$L$17:$T$17,0)),INDEX('R24. Carbon price convergence'!$L$18:$T$690,MATCH(CONCATENATE($D185," ",$E185," ",$B$7," ",$B$8," ",$B$9," ",$B$10),'R24. Carbon price convergence'!$A$18:$A$690,0),MATCH(R$14,'R24. Carbon price convergence'!$L$17:$T$17,0)))</f>
        <v>0.34920618027291611</v>
      </c>
      <c r="S185" s="502">
        <f t="array" ref="S185">IF($B$8="Global",INDEX('R24. Carbon price convergence'!$L$18:$T$690,MATCH(CONCATENATE("Global "&amp;$E185&amp;" "&amp;$B$7&amp;" "&amp;"All "&amp;$B$9&amp;" "&amp;$B$10),'R24. Carbon price convergence'!$A$18:$A$690,0),MATCH(S$14,'R24. Carbon price convergence'!$L$17:$T$17,0)),INDEX('R24. Carbon price convergence'!$L$18:$T$690,MATCH(CONCATENATE($D185," ",$E185," ",$B$7," ",$B$8," ",$B$9," ",$B$10),'R24. Carbon price convergence'!$A$18:$A$690,0),MATCH(S$14,'R24. Carbon price convergence'!$L$17:$T$17,0)))</f>
        <v>0.34920618027291611</v>
      </c>
      <c r="T185" s="503">
        <f t="array" ref="T185">IF($B$8="Global",INDEX('R24. Carbon price convergence'!$L$18:$T$690,MATCH(CONCATENATE("Global "&amp;$E185&amp;" "&amp;$B$7&amp;" "&amp;"All "&amp;$B$9&amp;" "&amp;$B$10),'R24. Carbon price convergence'!$A$18:$A$690,0),MATCH(T$14,'R24. Carbon price convergence'!$L$17:$T$17,0)),INDEX('R24. Carbon price convergence'!$L$18:$T$690,MATCH(CONCATENATE($D185," ",$E185," ",$B$7," ",$B$8," ",$B$9," ",$B$10),'R24. Carbon price convergence'!$A$18:$A$690,0),MATCH(T$14,'R24. Carbon price convergence'!$L$17:$T$17,0)))</f>
        <v>0.34920618027291611</v>
      </c>
      <c r="U185" s="507">
        <f t="shared" si="40"/>
        <v>0</v>
      </c>
      <c r="V185" s="84">
        <f t="shared" si="41"/>
        <v>14.432998250348319</v>
      </c>
      <c r="W185" s="84">
        <f t="shared" si="27"/>
        <v>0</v>
      </c>
      <c r="X185" s="84">
        <f t="shared" si="28"/>
        <v>229.7601020855688</v>
      </c>
      <c r="Y185" s="508">
        <f t="shared" si="29"/>
        <v>374.25162200506907</v>
      </c>
    </row>
    <row r="186" spans="1:25" x14ac:dyDescent="0.3">
      <c r="A186" s="486" t="s">
        <v>78</v>
      </c>
      <c r="B186" s="39" t="s">
        <v>66</v>
      </c>
      <c r="C186" s="39" t="s">
        <v>79</v>
      </c>
      <c r="D186" s="39" t="s">
        <v>100</v>
      </c>
      <c r="E186" s="487" t="s">
        <v>90</v>
      </c>
      <c r="F186" s="507">
        <f>INDEX('W2. TIAM CO2 price'!$C$21:$N$27,MATCH($B186,'W2. TIAM CO2 price'!$A$21:$A$27,0),MATCH(F$14,'W2. TIAM CO2 price'!$C$20:$N$20,0))</f>
        <v>0</v>
      </c>
      <c r="G186" s="84">
        <f>INDEX('W2. TIAM CO2 price'!$C$21:$N$27,MATCH($B186,'W2. TIAM CO2 price'!$A$21:$A$27,0),MATCH(G$14,'W2. TIAM CO2 price'!$C$20:$N$20,0))</f>
        <v>0</v>
      </c>
      <c r="H186" s="84">
        <f>INDEX('W2. TIAM CO2 price'!$C$21:$N$27,MATCH($B186,'W2. TIAM CO2 price'!$A$21:$A$27,0),MATCH(H$14,'W2. TIAM CO2 price'!$C$20:$N$20,0))</f>
        <v>41.330878620385405</v>
      </c>
      <c r="I186" s="84">
        <f>INDEX('W2. TIAM CO2 price'!$C$21:$N$27,MATCH($B186,'W2. TIAM CO2 price'!$A$21:$A$27,0),MATCH(I$14,'W2. TIAM CO2 price'!$C$20:$N$20,0))</f>
        <v>0</v>
      </c>
      <c r="J186" s="84">
        <f>INDEX('W2. TIAM CO2 price'!$C$21:$N$27,MATCH($B186,'W2. TIAM CO2 price'!$A$21:$A$27,0),MATCH(J$14,'W2. TIAM CO2 price'!$C$20:$N$20,0))</f>
        <v>657.94970153736608</v>
      </c>
      <c r="K186" s="84">
        <f>INDEX('W2. TIAM CO2 price'!$C$21:$N$27,MATCH($B186,'W2. TIAM CO2 price'!$A$21:$A$27,0),MATCH(K$14,'W2. TIAM CO2 price'!$C$20:$N$20,0))</f>
        <v>1071.7210723835963</v>
      </c>
      <c r="L186" s="84">
        <f>INDEX('W2. TIAM CO2 price'!$C$21:$N$27,MATCH($B186,'W2. TIAM CO2 price'!$A$21:$A$27,0),MATCH(L$14,'W2. TIAM CO2 price'!$C$20:$N$20,0))</f>
        <v>1745.7110350693602</v>
      </c>
      <c r="M186" s="84">
        <f>INDEX('W2. TIAM CO2 price'!$C$21:$N$27,MATCH($B186,'W2. TIAM CO2 price'!$A$21:$A$27,0),MATCH(M$14,'W2. TIAM CO2 price'!$C$20:$N$20,0))</f>
        <v>2843.5696637901187</v>
      </c>
      <c r="N186" s="84">
        <f>INDEX('W2. TIAM CO2 price'!$C$21:$N$27,MATCH($B186,'W2. TIAM CO2 price'!$A$21:$A$27,0),MATCH(N$14,'W2. TIAM CO2 price'!$C$20:$N$20,0))</f>
        <v>4631.8656850746129</v>
      </c>
      <c r="O186" s="84">
        <f>INDEX('W2. TIAM CO2 price'!$C$21:$N$27,MATCH($B186,'W2. TIAM CO2 price'!$A$21:$A$27,0),MATCH(O$14,'W2. TIAM CO2 price'!$C$20:$N$20,0))</f>
        <v>7544.8114652324175</v>
      </c>
      <c r="P186" s="508">
        <f>INDEX('W2. TIAM CO2 price'!$C$21:$N$27,MATCH($B186,'W2. TIAM CO2 price'!$A$21:$A$27,0),MATCH(P$14,'W2. TIAM CO2 price'!$C$20:$N$20,0))</f>
        <v>12289.693194625488</v>
      </c>
      <c r="Q186" s="501">
        <f t="array" ref="Q186">IF($B$8="Global",INDEX('R24. Carbon price convergence'!$L$18:$T$690,MATCH(CONCATENATE("Global "&amp;$E186&amp;" "&amp;$B$7&amp;" "&amp;"All "&amp;$B$9&amp;" "&amp;$B$10),'R24. Carbon price convergence'!$A$18:$A$690,0),MATCH(Q$14,'R24. Carbon price convergence'!$L$17:$T$17,0)),INDEX('R24. Carbon price convergence'!$L$18:$T$690,MATCH(CONCATENATE($D186," ",$E186," ",$B$7," ",$B$8," ",$B$9," ",$B$10),'R24. Carbon price convergence'!$A$18:$A$690,0),MATCH(Q$14,'R24. Carbon price convergence'!$L$17:$T$17,0)))</f>
        <v>0.34920618027291611</v>
      </c>
      <c r="R186" s="502">
        <f t="array" ref="R186">IF($B$8="Global",INDEX('R24. Carbon price convergence'!$L$18:$T$690,MATCH(CONCATENATE("Global "&amp;$E186&amp;" "&amp;$B$7&amp;" "&amp;"All "&amp;$B$9&amp;" "&amp;$B$10),'R24. Carbon price convergence'!$A$18:$A$690,0),MATCH(R$14,'R24. Carbon price convergence'!$L$17:$T$17,0)),INDEX('R24. Carbon price convergence'!$L$18:$T$690,MATCH(CONCATENATE($D186," ",$E186," ",$B$7," ",$B$8," ",$B$9," ",$B$10),'R24. Carbon price convergence'!$A$18:$A$690,0),MATCH(R$14,'R24. Carbon price convergence'!$L$17:$T$17,0)))</f>
        <v>0.34920618027291611</v>
      </c>
      <c r="S186" s="502">
        <f t="array" ref="S186">IF($B$8="Global",INDEX('R24. Carbon price convergence'!$L$18:$T$690,MATCH(CONCATENATE("Global "&amp;$E186&amp;" "&amp;$B$7&amp;" "&amp;"All "&amp;$B$9&amp;" "&amp;$B$10),'R24. Carbon price convergence'!$A$18:$A$690,0),MATCH(S$14,'R24. Carbon price convergence'!$L$17:$T$17,0)),INDEX('R24. Carbon price convergence'!$L$18:$T$690,MATCH(CONCATENATE($D186," ",$E186," ",$B$7," ",$B$8," ",$B$9," ",$B$10),'R24. Carbon price convergence'!$A$18:$A$690,0),MATCH(S$14,'R24. Carbon price convergence'!$L$17:$T$17,0)))</f>
        <v>0.34920618027291611</v>
      </c>
      <c r="T186" s="503">
        <f t="array" ref="T186">IF($B$8="Global",INDEX('R24. Carbon price convergence'!$L$18:$T$690,MATCH(CONCATENATE("Global "&amp;$E186&amp;" "&amp;$B$7&amp;" "&amp;"All "&amp;$B$9&amp;" "&amp;$B$10),'R24. Carbon price convergence'!$A$18:$A$690,0),MATCH(T$14,'R24. Carbon price convergence'!$L$17:$T$17,0)),INDEX('R24. Carbon price convergence'!$L$18:$T$690,MATCH(CONCATENATE($D186," ",$E186," ",$B$7," ",$B$8," ",$B$9," ",$B$10),'R24. Carbon price convergence'!$A$18:$A$690,0),MATCH(T$14,'R24. Carbon price convergence'!$L$17:$T$17,0)))</f>
        <v>0.34920618027291611</v>
      </c>
      <c r="U186" s="507">
        <f t="shared" si="40"/>
        <v>0</v>
      </c>
      <c r="V186" s="84">
        <f t="shared" si="41"/>
        <v>14.432998250348319</v>
      </c>
      <c r="W186" s="84">
        <f t="shared" si="27"/>
        <v>0</v>
      </c>
      <c r="X186" s="84">
        <f t="shared" si="28"/>
        <v>229.7601020855688</v>
      </c>
      <c r="Y186" s="508">
        <f t="shared" si="29"/>
        <v>374.25162200506907</v>
      </c>
    </row>
    <row r="187" spans="1:25" x14ac:dyDescent="0.3">
      <c r="A187" s="486" t="s">
        <v>78</v>
      </c>
      <c r="B187" s="39" t="s">
        <v>66</v>
      </c>
      <c r="C187" s="39" t="s">
        <v>79</v>
      </c>
      <c r="D187" s="39" t="s">
        <v>100</v>
      </c>
      <c r="E187" s="487" t="s">
        <v>93</v>
      </c>
      <c r="F187" s="507">
        <f>INDEX('W2. TIAM CO2 price'!$C$21:$N$27,MATCH($B187,'W2. TIAM CO2 price'!$A$21:$A$27,0),MATCH(F$14,'W2. TIAM CO2 price'!$C$20:$N$20,0))</f>
        <v>0</v>
      </c>
      <c r="G187" s="84">
        <f>INDEX('W2. TIAM CO2 price'!$C$21:$N$27,MATCH($B187,'W2. TIAM CO2 price'!$A$21:$A$27,0),MATCH(G$14,'W2. TIAM CO2 price'!$C$20:$N$20,0))</f>
        <v>0</v>
      </c>
      <c r="H187" s="84">
        <f>INDEX('W2. TIAM CO2 price'!$C$21:$N$27,MATCH($B187,'W2. TIAM CO2 price'!$A$21:$A$27,0),MATCH(H$14,'W2. TIAM CO2 price'!$C$20:$N$20,0))</f>
        <v>41.330878620385405</v>
      </c>
      <c r="I187" s="84">
        <f>INDEX('W2. TIAM CO2 price'!$C$21:$N$27,MATCH($B187,'W2. TIAM CO2 price'!$A$21:$A$27,0),MATCH(I$14,'W2. TIAM CO2 price'!$C$20:$N$20,0))</f>
        <v>0</v>
      </c>
      <c r="J187" s="84">
        <f>INDEX('W2. TIAM CO2 price'!$C$21:$N$27,MATCH($B187,'W2. TIAM CO2 price'!$A$21:$A$27,0),MATCH(J$14,'W2. TIAM CO2 price'!$C$20:$N$20,0))</f>
        <v>657.94970153736608</v>
      </c>
      <c r="K187" s="84">
        <f>INDEX('W2. TIAM CO2 price'!$C$21:$N$27,MATCH($B187,'W2. TIAM CO2 price'!$A$21:$A$27,0),MATCH(K$14,'W2. TIAM CO2 price'!$C$20:$N$20,0))</f>
        <v>1071.7210723835963</v>
      </c>
      <c r="L187" s="84">
        <f>INDEX('W2. TIAM CO2 price'!$C$21:$N$27,MATCH($B187,'W2. TIAM CO2 price'!$A$21:$A$27,0),MATCH(L$14,'W2. TIAM CO2 price'!$C$20:$N$20,0))</f>
        <v>1745.7110350693602</v>
      </c>
      <c r="M187" s="84">
        <f>INDEX('W2. TIAM CO2 price'!$C$21:$N$27,MATCH($B187,'W2. TIAM CO2 price'!$A$21:$A$27,0),MATCH(M$14,'W2. TIAM CO2 price'!$C$20:$N$20,0))</f>
        <v>2843.5696637901187</v>
      </c>
      <c r="N187" s="84">
        <f>INDEX('W2. TIAM CO2 price'!$C$21:$N$27,MATCH($B187,'W2. TIAM CO2 price'!$A$21:$A$27,0),MATCH(N$14,'W2. TIAM CO2 price'!$C$20:$N$20,0))</f>
        <v>4631.8656850746129</v>
      </c>
      <c r="O187" s="84">
        <f>INDEX('W2. TIAM CO2 price'!$C$21:$N$27,MATCH($B187,'W2. TIAM CO2 price'!$A$21:$A$27,0),MATCH(O$14,'W2. TIAM CO2 price'!$C$20:$N$20,0))</f>
        <v>7544.8114652324175</v>
      </c>
      <c r="P187" s="508">
        <f>INDEX('W2. TIAM CO2 price'!$C$21:$N$27,MATCH($B187,'W2. TIAM CO2 price'!$A$21:$A$27,0),MATCH(P$14,'W2. TIAM CO2 price'!$C$20:$N$20,0))</f>
        <v>12289.693194625488</v>
      </c>
      <c r="Q187" s="501">
        <f t="array" ref="Q187">IF($B$8="Global",INDEX('R24. Carbon price convergence'!$L$18:$T$690,MATCH(CONCATENATE("Global "&amp;$E187&amp;" "&amp;$B$7&amp;" "&amp;"All "&amp;$B$9&amp;" "&amp;$B$10),'R24. Carbon price convergence'!$A$18:$A$690,0),MATCH(Q$14,'R24. Carbon price convergence'!$L$17:$T$17,0)),INDEX('R24. Carbon price convergence'!$L$18:$T$690,MATCH(CONCATENATE($D187," ",$E187," ",$B$7," ",$B$8," ",$B$9," ",$B$10),'R24. Carbon price convergence'!$A$18:$A$690,0),MATCH(Q$14,'R24. Carbon price convergence'!$L$17:$T$17,0)))</f>
        <v>0.34920618027291611</v>
      </c>
      <c r="R187" s="502">
        <f t="array" ref="R187">IF($B$8="Global",INDEX('R24. Carbon price convergence'!$L$18:$T$690,MATCH(CONCATENATE("Global "&amp;$E187&amp;" "&amp;$B$7&amp;" "&amp;"All "&amp;$B$9&amp;" "&amp;$B$10),'R24. Carbon price convergence'!$A$18:$A$690,0),MATCH(R$14,'R24. Carbon price convergence'!$L$17:$T$17,0)),INDEX('R24. Carbon price convergence'!$L$18:$T$690,MATCH(CONCATENATE($D187," ",$E187," ",$B$7," ",$B$8," ",$B$9," ",$B$10),'R24. Carbon price convergence'!$A$18:$A$690,0),MATCH(R$14,'R24. Carbon price convergence'!$L$17:$T$17,0)))</f>
        <v>0.34920618027291611</v>
      </c>
      <c r="S187" s="502">
        <f t="array" ref="S187">IF($B$8="Global",INDEX('R24. Carbon price convergence'!$L$18:$T$690,MATCH(CONCATENATE("Global "&amp;$E187&amp;" "&amp;$B$7&amp;" "&amp;"All "&amp;$B$9&amp;" "&amp;$B$10),'R24. Carbon price convergence'!$A$18:$A$690,0),MATCH(S$14,'R24. Carbon price convergence'!$L$17:$T$17,0)),INDEX('R24. Carbon price convergence'!$L$18:$T$690,MATCH(CONCATENATE($D187," ",$E187," ",$B$7," ",$B$8," ",$B$9," ",$B$10),'R24. Carbon price convergence'!$A$18:$A$690,0),MATCH(S$14,'R24. Carbon price convergence'!$L$17:$T$17,0)))</f>
        <v>0.34920618027291611</v>
      </c>
      <c r="T187" s="503">
        <f t="array" ref="T187">IF($B$8="Global",INDEX('R24. Carbon price convergence'!$L$18:$T$690,MATCH(CONCATENATE("Global "&amp;$E187&amp;" "&amp;$B$7&amp;" "&amp;"All "&amp;$B$9&amp;" "&amp;$B$10),'R24. Carbon price convergence'!$A$18:$A$690,0),MATCH(T$14,'R24. Carbon price convergence'!$L$17:$T$17,0)),INDEX('R24. Carbon price convergence'!$L$18:$T$690,MATCH(CONCATENATE($D187," ",$E187," ",$B$7," ",$B$8," ",$B$9," ",$B$10),'R24. Carbon price convergence'!$A$18:$A$690,0),MATCH(T$14,'R24. Carbon price convergence'!$L$17:$T$17,0)))</f>
        <v>0.34920618027291611</v>
      </c>
      <c r="U187" s="507">
        <f t="shared" si="40"/>
        <v>0</v>
      </c>
      <c r="V187" s="84">
        <f t="shared" si="41"/>
        <v>14.432998250348319</v>
      </c>
      <c r="W187" s="84">
        <f t="shared" si="27"/>
        <v>0</v>
      </c>
      <c r="X187" s="84">
        <f t="shared" si="28"/>
        <v>229.7601020855688</v>
      </c>
      <c r="Y187" s="508">
        <f t="shared" si="29"/>
        <v>374.25162200506907</v>
      </c>
    </row>
    <row r="188" spans="1:25" x14ac:dyDescent="0.3">
      <c r="A188" s="486" t="s">
        <v>78</v>
      </c>
      <c r="B188" s="39" t="s">
        <v>66</v>
      </c>
      <c r="C188" s="39" t="s">
        <v>79</v>
      </c>
      <c r="D188" s="39" t="s">
        <v>100</v>
      </c>
      <c r="E188" s="487" t="s">
        <v>95</v>
      </c>
      <c r="F188" s="507">
        <f>INDEX('W2. TIAM CO2 price'!$C$21:$N$27,MATCH($B188,'W2. TIAM CO2 price'!$A$21:$A$27,0),MATCH(F$14,'W2. TIAM CO2 price'!$C$20:$N$20,0))</f>
        <v>0</v>
      </c>
      <c r="G188" s="84">
        <f>INDEX('W2. TIAM CO2 price'!$C$21:$N$27,MATCH($B188,'W2. TIAM CO2 price'!$A$21:$A$27,0),MATCH(G$14,'W2. TIAM CO2 price'!$C$20:$N$20,0))</f>
        <v>0</v>
      </c>
      <c r="H188" s="84">
        <f>INDEX('W2. TIAM CO2 price'!$C$21:$N$27,MATCH($B188,'W2. TIAM CO2 price'!$A$21:$A$27,0),MATCH(H$14,'W2. TIAM CO2 price'!$C$20:$N$20,0))</f>
        <v>41.330878620385405</v>
      </c>
      <c r="I188" s="84">
        <f>INDEX('W2. TIAM CO2 price'!$C$21:$N$27,MATCH($B188,'W2. TIAM CO2 price'!$A$21:$A$27,0),MATCH(I$14,'W2. TIAM CO2 price'!$C$20:$N$20,0))</f>
        <v>0</v>
      </c>
      <c r="J188" s="84">
        <f>INDEX('W2. TIAM CO2 price'!$C$21:$N$27,MATCH($B188,'W2. TIAM CO2 price'!$A$21:$A$27,0),MATCH(J$14,'W2. TIAM CO2 price'!$C$20:$N$20,0))</f>
        <v>657.94970153736608</v>
      </c>
      <c r="K188" s="84">
        <f>INDEX('W2. TIAM CO2 price'!$C$21:$N$27,MATCH($B188,'W2. TIAM CO2 price'!$A$21:$A$27,0),MATCH(K$14,'W2. TIAM CO2 price'!$C$20:$N$20,0))</f>
        <v>1071.7210723835963</v>
      </c>
      <c r="L188" s="84">
        <f>INDEX('W2. TIAM CO2 price'!$C$21:$N$27,MATCH($B188,'W2. TIAM CO2 price'!$A$21:$A$27,0),MATCH(L$14,'W2. TIAM CO2 price'!$C$20:$N$20,0))</f>
        <v>1745.7110350693602</v>
      </c>
      <c r="M188" s="84">
        <f>INDEX('W2. TIAM CO2 price'!$C$21:$N$27,MATCH($B188,'W2. TIAM CO2 price'!$A$21:$A$27,0),MATCH(M$14,'W2. TIAM CO2 price'!$C$20:$N$20,0))</f>
        <v>2843.5696637901187</v>
      </c>
      <c r="N188" s="84">
        <f>INDEX('W2. TIAM CO2 price'!$C$21:$N$27,MATCH($B188,'W2. TIAM CO2 price'!$A$21:$A$27,0),MATCH(N$14,'W2. TIAM CO2 price'!$C$20:$N$20,0))</f>
        <v>4631.8656850746129</v>
      </c>
      <c r="O188" s="84">
        <f>INDEX('W2. TIAM CO2 price'!$C$21:$N$27,MATCH($B188,'W2. TIAM CO2 price'!$A$21:$A$27,0),MATCH(O$14,'W2. TIAM CO2 price'!$C$20:$N$20,0))</f>
        <v>7544.8114652324175</v>
      </c>
      <c r="P188" s="508">
        <f>INDEX('W2. TIAM CO2 price'!$C$21:$N$27,MATCH($B188,'W2. TIAM CO2 price'!$A$21:$A$27,0),MATCH(P$14,'W2. TIAM CO2 price'!$C$20:$N$20,0))</f>
        <v>12289.693194625488</v>
      </c>
      <c r="Q188" s="501">
        <f t="array" ref="Q188">IF($B$8="Global",INDEX('R24. Carbon price convergence'!$L$18:$T$690,MATCH(CONCATENATE("Global "&amp;$E188&amp;" "&amp;$B$7&amp;" "&amp;"All "&amp;$B$9&amp;" "&amp;$B$10),'R24. Carbon price convergence'!$A$18:$A$690,0),MATCH(Q$14,'R24. Carbon price convergence'!$L$17:$T$17,0)),INDEX('R24. Carbon price convergence'!$L$18:$T$690,MATCH(CONCATENATE($D188," ",$E188," ",$B$7," ",$B$8," ",$B$9," ",$B$10),'R24. Carbon price convergence'!$A$18:$A$690,0),MATCH(Q$14,'R24. Carbon price convergence'!$L$17:$T$17,0)))</f>
        <v>3.9642143336660212</v>
      </c>
      <c r="R188" s="502">
        <f t="array" ref="R188">IF($B$8="Global",INDEX('R24. Carbon price convergence'!$L$18:$T$690,MATCH(CONCATENATE("Global "&amp;$E188&amp;" "&amp;$B$7&amp;" "&amp;"All "&amp;$B$9&amp;" "&amp;$B$10),'R24. Carbon price convergence'!$A$18:$A$690,0),MATCH(R$14,'R24. Carbon price convergence'!$L$17:$T$17,0)),INDEX('R24. Carbon price convergence'!$L$18:$T$690,MATCH(CONCATENATE($D188," ",$E188," ",$B$7," ",$B$8," ",$B$9," ",$B$10),'R24. Carbon price convergence'!$A$18:$A$690,0),MATCH(R$14,'R24. Carbon price convergence'!$L$17:$T$17,0)))</f>
        <v>3.9642143336660212</v>
      </c>
      <c r="S188" s="502">
        <f t="array" ref="S188">IF($B$8="Global",INDEX('R24. Carbon price convergence'!$L$18:$T$690,MATCH(CONCATENATE("Global "&amp;$E188&amp;" "&amp;$B$7&amp;" "&amp;"All "&amp;$B$9&amp;" "&amp;$B$10),'R24. Carbon price convergence'!$A$18:$A$690,0),MATCH(S$14,'R24. Carbon price convergence'!$L$17:$T$17,0)),INDEX('R24. Carbon price convergence'!$L$18:$T$690,MATCH(CONCATENATE($D188," ",$E188," ",$B$7," ",$B$8," ",$B$9," ",$B$10),'R24. Carbon price convergence'!$A$18:$A$690,0),MATCH(S$14,'R24. Carbon price convergence'!$L$17:$T$17,0)))</f>
        <v>3.9642143336660212</v>
      </c>
      <c r="T188" s="503">
        <f t="array" ref="T188">IF($B$8="Global",INDEX('R24. Carbon price convergence'!$L$18:$T$690,MATCH(CONCATENATE("Global "&amp;$E188&amp;" "&amp;$B$7&amp;" "&amp;"All "&amp;$B$9&amp;" "&amp;$B$10),'R24. Carbon price convergence'!$A$18:$A$690,0),MATCH(T$14,'R24. Carbon price convergence'!$L$17:$T$17,0)),INDEX('R24. Carbon price convergence'!$L$18:$T$690,MATCH(CONCATENATE($D188," ",$E188," ",$B$7," ",$B$8," ",$B$9," ",$B$10),'R24. Carbon price convergence'!$A$18:$A$690,0),MATCH(T$14,'R24. Carbon price convergence'!$L$17:$T$17,0)))</f>
        <v>3.9642143336660212</v>
      </c>
      <c r="U188" s="507">
        <f t="shared" si="40"/>
        <v>0</v>
      </c>
      <c r="V188" s="84">
        <f t="shared" si="41"/>
        <v>163.84446144994234</v>
      </c>
      <c r="W188" s="84">
        <f t="shared" si="27"/>
        <v>0</v>
      </c>
      <c r="X188" s="84">
        <f t="shared" si="28"/>
        <v>2608.2536376657072</v>
      </c>
      <c r="Y188" s="508">
        <f t="shared" si="29"/>
        <v>4248.5320368349721</v>
      </c>
    </row>
    <row r="189" spans="1:25" x14ac:dyDescent="0.3">
      <c r="A189" s="486" t="s">
        <v>78</v>
      </c>
      <c r="B189" s="39" t="s">
        <v>66</v>
      </c>
      <c r="C189" s="39" t="s">
        <v>96</v>
      </c>
      <c r="D189" s="39" t="s">
        <v>101</v>
      </c>
      <c r="E189" s="487" t="s">
        <v>81</v>
      </c>
      <c r="F189" s="507">
        <f>INDEX('W2. TIAM CO2 price'!$C$21:$N$27,MATCH($B189,'W2. TIAM CO2 price'!$A$21:$A$27,0),MATCH(F$14,'W2. TIAM CO2 price'!$C$20:$N$20,0))</f>
        <v>0</v>
      </c>
      <c r="G189" s="84">
        <f>INDEX('W2. TIAM CO2 price'!$C$21:$N$27,MATCH($B189,'W2. TIAM CO2 price'!$A$21:$A$27,0),MATCH(G$14,'W2. TIAM CO2 price'!$C$20:$N$20,0))</f>
        <v>0</v>
      </c>
      <c r="H189" s="84">
        <f>INDEX('W2. TIAM CO2 price'!$C$21:$N$27,MATCH($B189,'W2. TIAM CO2 price'!$A$21:$A$27,0),MATCH(H$14,'W2. TIAM CO2 price'!$C$20:$N$20,0))</f>
        <v>41.330878620385405</v>
      </c>
      <c r="I189" s="84">
        <f>INDEX('W2. TIAM CO2 price'!$C$21:$N$27,MATCH($B189,'W2. TIAM CO2 price'!$A$21:$A$27,0),MATCH(I$14,'W2. TIAM CO2 price'!$C$20:$N$20,0))</f>
        <v>0</v>
      </c>
      <c r="J189" s="84">
        <f>INDEX('W2. TIAM CO2 price'!$C$21:$N$27,MATCH($B189,'W2. TIAM CO2 price'!$A$21:$A$27,0),MATCH(J$14,'W2. TIAM CO2 price'!$C$20:$N$20,0))</f>
        <v>657.94970153736608</v>
      </c>
      <c r="K189" s="84">
        <f>INDEX('W2. TIAM CO2 price'!$C$21:$N$27,MATCH($B189,'W2. TIAM CO2 price'!$A$21:$A$27,0),MATCH(K$14,'W2. TIAM CO2 price'!$C$20:$N$20,0))</f>
        <v>1071.7210723835963</v>
      </c>
      <c r="L189" s="84">
        <f>INDEX('W2. TIAM CO2 price'!$C$21:$N$27,MATCH($B189,'W2. TIAM CO2 price'!$A$21:$A$27,0),MATCH(L$14,'W2. TIAM CO2 price'!$C$20:$N$20,0))</f>
        <v>1745.7110350693602</v>
      </c>
      <c r="M189" s="84">
        <f>INDEX('W2. TIAM CO2 price'!$C$21:$N$27,MATCH($B189,'W2. TIAM CO2 price'!$A$21:$A$27,0),MATCH(M$14,'W2. TIAM CO2 price'!$C$20:$N$20,0))</f>
        <v>2843.5696637901187</v>
      </c>
      <c r="N189" s="84">
        <f>INDEX('W2. TIAM CO2 price'!$C$21:$N$27,MATCH($B189,'W2. TIAM CO2 price'!$A$21:$A$27,0),MATCH(N$14,'W2. TIAM CO2 price'!$C$20:$N$20,0))</f>
        <v>4631.8656850746129</v>
      </c>
      <c r="O189" s="84">
        <f>INDEX('W2. TIAM CO2 price'!$C$21:$N$27,MATCH($B189,'W2. TIAM CO2 price'!$A$21:$A$27,0),MATCH(O$14,'W2. TIAM CO2 price'!$C$20:$N$20,0))</f>
        <v>7544.8114652324175</v>
      </c>
      <c r="P189" s="508">
        <f>INDEX('W2. TIAM CO2 price'!$C$21:$N$27,MATCH($B189,'W2. TIAM CO2 price'!$A$21:$A$27,0),MATCH(P$14,'W2. TIAM CO2 price'!$C$20:$N$20,0))</f>
        <v>12289.693194625488</v>
      </c>
      <c r="Q189" s="501">
        <f t="array" ref="Q189">IF($B$8="Global",INDEX('R24. Carbon price convergence'!$L$18:$T$690,MATCH(CONCATENATE("Global "&amp;$E189&amp;" "&amp;$B$7&amp;" "&amp;"All "&amp;$B$9&amp;" "&amp;$B$10),'R24. Carbon price convergence'!$A$18:$A$690,0),MATCH(Q$14,'R24. Carbon price convergence'!$L$17:$T$17,0)),INDEX('R24. Carbon price convergence'!$L$18:$T$690,MATCH(CONCATENATE($D189," ",$E189," ",$B$7," ",$B$8," ",$B$9," ",$B$10),'R24. Carbon price convergence'!$A$18:$A$690,0),MATCH(Q$14,'R24. Carbon price convergence'!$L$17:$T$17,0)))</f>
        <v>0.34920618027291611</v>
      </c>
      <c r="R189" s="502">
        <f t="array" ref="R189">IF($B$8="Global",INDEX('R24. Carbon price convergence'!$L$18:$T$690,MATCH(CONCATENATE("Global "&amp;$E189&amp;" "&amp;$B$7&amp;" "&amp;"All "&amp;$B$9&amp;" "&amp;$B$10),'R24. Carbon price convergence'!$A$18:$A$690,0),MATCH(R$14,'R24. Carbon price convergence'!$L$17:$T$17,0)),INDEX('R24. Carbon price convergence'!$L$18:$T$690,MATCH(CONCATENATE($D189," ",$E189," ",$B$7," ",$B$8," ",$B$9," ",$B$10),'R24. Carbon price convergence'!$A$18:$A$690,0),MATCH(R$14,'R24. Carbon price convergence'!$L$17:$T$17,0)))</f>
        <v>0.34920618027291611</v>
      </c>
      <c r="S189" s="502">
        <f t="array" ref="S189">IF($B$8="Global",INDEX('R24. Carbon price convergence'!$L$18:$T$690,MATCH(CONCATENATE("Global "&amp;$E189&amp;" "&amp;$B$7&amp;" "&amp;"All "&amp;$B$9&amp;" "&amp;$B$10),'R24. Carbon price convergence'!$A$18:$A$690,0),MATCH(S$14,'R24. Carbon price convergence'!$L$17:$T$17,0)),INDEX('R24. Carbon price convergence'!$L$18:$T$690,MATCH(CONCATENATE($D189," ",$E189," ",$B$7," ",$B$8," ",$B$9," ",$B$10),'R24. Carbon price convergence'!$A$18:$A$690,0),MATCH(S$14,'R24. Carbon price convergence'!$L$17:$T$17,0)))</f>
        <v>0.34920618027291611</v>
      </c>
      <c r="T189" s="503">
        <f t="array" ref="T189">IF($B$8="Global",INDEX('R24. Carbon price convergence'!$L$18:$T$690,MATCH(CONCATENATE("Global "&amp;$E189&amp;" "&amp;$B$7&amp;" "&amp;"All "&amp;$B$9&amp;" "&amp;$B$10),'R24. Carbon price convergence'!$A$18:$A$690,0),MATCH(T$14,'R24. Carbon price convergence'!$L$17:$T$17,0)),INDEX('R24. Carbon price convergence'!$L$18:$T$690,MATCH(CONCATENATE($D189," ",$E189," ",$B$7," ",$B$8," ",$B$9," ",$B$10),'R24. Carbon price convergence'!$A$18:$A$690,0),MATCH(T$14,'R24. Carbon price convergence'!$L$17:$T$17,0)))</f>
        <v>0.34920618027291611</v>
      </c>
      <c r="U189" s="507">
        <f t="shared" si="40"/>
        <v>0</v>
      </c>
      <c r="V189" s="84">
        <f t="shared" si="41"/>
        <v>14.432998250348319</v>
      </c>
      <c r="W189" s="84">
        <f t="shared" ref="W189:W230" si="42">I189*R189</f>
        <v>0</v>
      </c>
      <c r="X189" s="84">
        <f t="shared" ref="X189:X230" si="43">J189*S189</f>
        <v>229.7601020855688</v>
      </c>
      <c r="Y189" s="508">
        <f t="shared" ref="Y189:Y230" si="44">K189*T189</f>
        <v>374.25162200506907</v>
      </c>
    </row>
    <row r="190" spans="1:25" x14ac:dyDescent="0.3">
      <c r="A190" s="486" t="s">
        <v>78</v>
      </c>
      <c r="B190" s="39" t="s">
        <v>66</v>
      </c>
      <c r="C190" s="39" t="s">
        <v>96</v>
      </c>
      <c r="D190" s="39" t="s">
        <v>101</v>
      </c>
      <c r="E190" s="487" t="s">
        <v>84</v>
      </c>
      <c r="F190" s="507">
        <f>INDEX('W2. TIAM CO2 price'!$C$21:$N$27,MATCH($B190,'W2. TIAM CO2 price'!$A$21:$A$27,0),MATCH(F$14,'W2. TIAM CO2 price'!$C$20:$N$20,0))</f>
        <v>0</v>
      </c>
      <c r="G190" s="84">
        <f>INDEX('W2. TIAM CO2 price'!$C$21:$N$27,MATCH($B190,'W2. TIAM CO2 price'!$A$21:$A$27,0),MATCH(G$14,'W2. TIAM CO2 price'!$C$20:$N$20,0))</f>
        <v>0</v>
      </c>
      <c r="H190" s="84">
        <f>INDEX('W2. TIAM CO2 price'!$C$21:$N$27,MATCH($B190,'W2. TIAM CO2 price'!$A$21:$A$27,0),MATCH(H$14,'W2. TIAM CO2 price'!$C$20:$N$20,0))</f>
        <v>41.330878620385405</v>
      </c>
      <c r="I190" s="84">
        <f>INDEX('W2. TIAM CO2 price'!$C$21:$N$27,MATCH($B190,'W2. TIAM CO2 price'!$A$21:$A$27,0),MATCH(I$14,'W2. TIAM CO2 price'!$C$20:$N$20,0))</f>
        <v>0</v>
      </c>
      <c r="J190" s="84">
        <f>INDEX('W2. TIAM CO2 price'!$C$21:$N$27,MATCH($B190,'W2. TIAM CO2 price'!$A$21:$A$27,0),MATCH(J$14,'W2. TIAM CO2 price'!$C$20:$N$20,0))</f>
        <v>657.94970153736608</v>
      </c>
      <c r="K190" s="84">
        <f>INDEX('W2. TIAM CO2 price'!$C$21:$N$27,MATCH($B190,'W2. TIAM CO2 price'!$A$21:$A$27,0),MATCH(K$14,'W2. TIAM CO2 price'!$C$20:$N$20,0))</f>
        <v>1071.7210723835963</v>
      </c>
      <c r="L190" s="84">
        <f>INDEX('W2. TIAM CO2 price'!$C$21:$N$27,MATCH($B190,'W2. TIAM CO2 price'!$A$21:$A$27,0),MATCH(L$14,'W2. TIAM CO2 price'!$C$20:$N$20,0))</f>
        <v>1745.7110350693602</v>
      </c>
      <c r="M190" s="84">
        <f>INDEX('W2. TIAM CO2 price'!$C$21:$N$27,MATCH($B190,'W2. TIAM CO2 price'!$A$21:$A$27,0),MATCH(M$14,'W2. TIAM CO2 price'!$C$20:$N$20,0))</f>
        <v>2843.5696637901187</v>
      </c>
      <c r="N190" s="84">
        <f>INDEX('W2. TIAM CO2 price'!$C$21:$N$27,MATCH($B190,'W2. TIAM CO2 price'!$A$21:$A$27,0),MATCH(N$14,'W2. TIAM CO2 price'!$C$20:$N$20,0))</f>
        <v>4631.8656850746129</v>
      </c>
      <c r="O190" s="84">
        <f>INDEX('W2. TIAM CO2 price'!$C$21:$N$27,MATCH($B190,'W2. TIAM CO2 price'!$A$21:$A$27,0),MATCH(O$14,'W2. TIAM CO2 price'!$C$20:$N$20,0))</f>
        <v>7544.8114652324175</v>
      </c>
      <c r="P190" s="508">
        <f>INDEX('W2. TIAM CO2 price'!$C$21:$N$27,MATCH($B190,'W2. TIAM CO2 price'!$A$21:$A$27,0),MATCH(P$14,'W2. TIAM CO2 price'!$C$20:$N$20,0))</f>
        <v>12289.693194625488</v>
      </c>
      <c r="Q190" s="501">
        <f t="array" ref="Q190">IF($B$8="Global",INDEX('R24. Carbon price convergence'!$L$18:$T$690,MATCH(CONCATENATE("Global "&amp;$E190&amp;" "&amp;$B$7&amp;" "&amp;"All "&amp;$B$9&amp;" "&amp;$B$10),'R24. Carbon price convergence'!$A$18:$A$690,0),MATCH(Q$14,'R24. Carbon price convergence'!$L$17:$T$17,0)),INDEX('R24. Carbon price convergence'!$L$18:$T$690,MATCH(CONCATENATE($D190," ",$E190," ",$B$7," ",$B$8," ",$B$9," ",$B$10),'R24. Carbon price convergence'!$A$18:$A$690,0),MATCH(Q$14,'R24. Carbon price convergence'!$L$17:$T$17,0)))</f>
        <v>0.34920618027291611</v>
      </c>
      <c r="R190" s="502">
        <f t="array" ref="R190">IF($B$8="Global",INDEX('R24. Carbon price convergence'!$L$18:$T$690,MATCH(CONCATENATE("Global "&amp;$E190&amp;" "&amp;$B$7&amp;" "&amp;"All "&amp;$B$9&amp;" "&amp;$B$10),'R24. Carbon price convergence'!$A$18:$A$690,0),MATCH(R$14,'R24. Carbon price convergence'!$L$17:$T$17,0)),INDEX('R24. Carbon price convergence'!$L$18:$T$690,MATCH(CONCATENATE($D190," ",$E190," ",$B$7," ",$B$8," ",$B$9," ",$B$10),'R24. Carbon price convergence'!$A$18:$A$690,0),MATCH(R$14,'R24. Carbon price convergence'!$L$17:$T$17,0)))</f>
        <v>0.34920618027291611</v>
      </c>
      <c r="S190" s="502">
        <f t="array" ref="S190">IF($B$8="Global",INDEX('R24. Carbon price convergence'!$L$18:$T$690,MATCH(CONCATENATE("Global "&amp;$E190&amp;" "&amp;$B$7&amp;" "&amp;"All "&amp;$B$9&amp;" "&amp;$B$10),'R24. Carbon price convergence'!$A$18:$A$690,0),MATCH(S$14,'R24. Carbon price convergence'!$L$17:$T$17,0)),INDEX('R24. Carbon price convergence'!$L$18:$T$690,MATCH(CONCATENATE($D190," ",$E190," ",$B$7," ",$B$8," ",$B$9," ",$B$10),'R24. Carbon price convergence'!$A$18:$A$690,0),MATCH(S$14,'R24. Carbon price convergence'!$L$17:$T$17,0)))</f>
        <v>0.34920618027291611</v>
      </c>
      <c r="T190" s="503">
        <f t="array" ref="T190">IF($B$8="Global",INDEX('R24. Carbon price convergence'!$L$18:$T$690,MATCH(CONCATENATE("Global "&amp;$E190&amp;" "&amp;$B$7&amp;" "&amp;"All "&amp;$B$9&amp;" "&amp;$B$10),'R24. Carbon price convergence'!$A$18:$A$690,0),MATCH(T$14,'R24. Carbon price convergence'!$L$17:$T$17,0)),INDEX('R24. Carbon price convergence'!$L$18:$T$690,MATCH(CONCATENATE($D190," ",$E190," ",$B$7," ",$B$8," ",$B$9," ",$B$10),'R24. Carbon price convergence'!$A$18:$A$690,0),MATCH(T$14,'R24. Carbon price convergence'!$L$17:$T$17,0)))</f>
        <v>0.34920618027291611</v>
      </c>
      <c r="U190" s="507">
        <f t="shared" si="40"/>
        <v>0</v>
      </c>
      <c r="V190" s="84">
        <f t="shared" si="41"/>
        <v>14.432998250348319</v>
      </c>
      <c r="W190" s="84">
        <f t="shared" si="42"/>
        <v>0</v>
      </c>
      <c r="X190" s="84">
        <f t="shared" si="43"/>
        <v>229.7601020855688</v>
      </c>
      <c r="Y190" s="508">
        <f t="shared" si="44"/>
        <v>374.25162200506907</v>
      </c>
    </row>
    <row r="191" spans="1:25" x14ac:dyDescent="0.3">
      <c r="A191" s="486" t="s">
        <v>78</v>
      </c>
      <c r="B191" s="39" t="s">
        <v>66</v>
      </c>
      <c r="C191" s="39" t="s">
        <v>96</v>
      </c>
      <c r="D191" s="39" t="s">
        <v>101</v>
      </c>
      <c r="E191" s="487" t="s">
        <v>87</v>
      </c>
      <c r="F191" s="507">
        <f>INDEX('W2. TIAM CO2 price'!$C$21:$N$27,MATCH($B191,'W2. TIAM CO2 price'!$A$21:$A$27,0),MATCH(F$14,'W2. TIAM CO2 price'!$C$20:$N$20,0))</f>
        <v>0</v>
      </c>
      <c r="G191" s="84">
        <f>INDEX('W2. TIAM CO2 price'!$C$21:$N$27,MATCH($B191,'W2. TIAM CO2 price'!$A$21:$A$27,0),MATCH(G$14,'W2. TIAM CO2 price'!$C$20:$N$20,0))</f>
        <v>0</v>
      </c>
      <c r="H191" s="84">
        <f>INDEX('W2. TIAM CO2 price'!$C$21:$N$27,MATCH($B191,'W2. TIAM CO2 price'!$A$21:$A$27,0),MATCH(H$14,'W2. TIAM CO2 price'!$C$20:$N$20,0))</f>
        <v>41.330878620385405</v>
      </c>
      <c r="I191" s="84">
        <f>INDEX('W2. TIAM CO2 price'!$C$21:$N$27,MATCH($B191,'W2. TIAM CO2 price'!$A$21:$A$27,0),MATCH(I$14,'W2. TIAM CO2 price'!$C$20:$N$20,0))</f>
        <v>0</v>
      </c>
      <c r="J191" s="84">
        <f>INDEX('W2. TIAM CO2 price'!$C$21:$N$27,MATCH($B191,'W2. TIAM CO2 price'!$A$21:$A$27,0),MATCH(J$14,'W2. TIAM CO2 price'!$C$20:$N$20,0))</f>
        <v>657.94970153736608</v>
      </c>
      <c r="K191" s="84">
        <f>INDEX('W2. TIAM CO2 price'!$C$21:$N$27,MATCH($B191,'W2. TIAM CO2 price'!$A$21:$A$27,0),MATCH(K$14,'W2. TIAM CO2 price'!$C$20:$N$20,0))</f>
        <v>1071.7210723835963</v>
      </c>
      <c r="L191" s="84">
        <f>INDEX('W2. TIAM CO2 price'!$C$21:$N$27,MATCH($B191,'W2. TIAM CO2 price'!$A$21:$A$27,0),MATCH(L$14,'W2. TIAM CO2 price'!$C$20:$N$20,0))</f>
        <v>1745.7110350693602</v>
      </c>
      <c r="M191" s="84">
        <f>INDEX('W2. TIAM CO2 price'!$C$21:$N$27,MATCH($B191,'W2. TIAM CO2 price'!$A$21:$A$27,0),MATCH(M$14,'W2. TIAM CO2 price'!$C$20:$N$20,0))</f>
        <v>2843.5696637901187</v>
      </c>
      <c r="N191" s="84">
        <f>INDEX('W2. TIAM CO2 price'!$C$21:$N$27,MATCH($B191,'W2. TIAM CO2 price'!$A$21:$A$27,0),MATCH(N$14,'W2. TIAM CO2 price'!$C$20:$N$20,0))</f>
        <v>4631.8656850746129</v>
      </c>
      <c r="O191" s="84">
        <f>INDEX('W2. TIAM CO2 price'!$C$21:$N$27,MATCH($B191,'W2. TIAM CO2 price'!$A$21:$A$27,0),MATCH(O$14,'W2. TIAM CO2 price'!$C$20:$N$20,0))</f>
        <v>7544.8114652324175</v>
      </c>
      <c r="P191" s="508">
        <f>INDEX('W2. TIAM CO2 price'!$C$21:$N$27,MATCH($B191,'W2. TIAM CO2 price'!$A$21:$A$27,0),MATCH(P$14,'W2. TIAM CO2 price'!$C$20:$N$20,0))</f>
        <v>12289.693194625488</v>
      </c>
      <c r="Q191" s="501">
        <f t="array" ref="Q191">IF($B$8="Global",INDEX('R24. Carbon price convergence'!$L$18:$T$690,MATCH(CONCATENATE("Global "&amp;$E191&amp;" "&amp;$B$7&amp;" "&amp;"All "&amp;$B$9&amp;" "&amp;$B$10),'R24. Carbon price convergence'!$A$18:$A$690,0),MATCH(Q$14,'R24. Carbon price convergence'!$L$17:$T$17,0)),INDEX('R24. Carbon price convergence'!$L$18:$T$690,MATCH(CONCATENATE($D191," ",$E191," ",$B$7," ",$B$8," ",$B$9," ",$B$10),'R24. Carbon price convergence'!$A$18:$A$690,0),MATCH(Q$14,'R24. Carbon price convergence'!$L$17:$T$17,0)))</f>
        <v>0.34920618027291611</v>
      </c>
      <c r="R191" s="502">
        <f t="array" ref="R191">IF($B$8="Global",INDEX('R24. Carbon price convergence'!$L$18:$T$690,MATCH(CONCATENATE("Global "&amp;$E191&amp;" "&amp;$B$7&amp;" "&amp;"All "&amp;$B$9&amp;" "&amp;$B$10),'R24. Carbon price convergence'!$A$18:$A$690,0),MATCH(R$14,'R24. Carbon price convergence'!$L$17:$T$17,0)),INDEX('R24. Carbon price convergence'!$L$18:$T$690,MATCH(CONCATENATE($D191," ",$E191," ",$B$7," ",$B$8," ",$B$9," ",$B$10),'R24. Carbon price convergence'!$A$18:$A$690,0),MATCH(R$14,'R24. Carbon price convergence'!$L$17:$T$17,0)))</f>
        <v>0.34920618027291611</v>
      </c>
      <c r="S191" s="502">
        <f t="array" ref="S191">IF($B$8="Global",INDEX('R24. Carbon price convergence'!$L$18:$T$690,MATCH(CONCATENATE("Global "&amp;$E191&amp;" "&amp;$B$7&amp;" "&amp;"All "&amp;$B$9&amp;" "&amp;$B$10),'R24. Carbon price convergence'!$A$18:$A$690,0),MATCH(S$14,'R24. Carbon price convergence'!$L$17:$T$17,0)),INDEX('R24. Carbon price convergence'!$L$18:$T$690,MATCH(CONCATENATE($D191," ",$E191," ",$B$7," ",$B$8," ",$B$9," ",$B$10),'R24. Carbon price convergence'!$A$18:$A$690,0),MATCH(S$14,'R24. Carbon price convergence'!$L$17:$T$17,0)))</f>
        <v>0.34920618027291611</v>
      </c>
      <c r="T191" s="503">
        <f t="array" ref="T191">IF($B$8="Global",INDEX('R24. Carbon price convergence'!$L$18:$T$690,MATCH(CONCATENATE("Global "&amp;$E191&amp;" "&amp;$B$7&amp;" "&amp;"All "&amp;$B$9&amp;" "&amp;$B$10),'R24. Carbon price convergence'!$A$18:$A$690,0),MATCH(T$14,'R24. Carbon price convergence'!$L$17:$T$17,0)),INDEX('R24. Carbon price convergence'!$L$18:$T$690,MATCH(CONCATENATE($D191," ",$E191," ",$B$7," ",$B$8," ",$B$9," ",$B$10),'R24. Carbon price convergence'!$A$18:$A$690,0),MATCH(T$14,'R24. Carbon price convergence'!$L$17:$T$17,0)))</f>
        <v>0.34920618027291611</v>
      </c>
      <c r="U191" s="507">
        <f t="shared" si="40"/>
        <v>0</v>
      </c>
      <c r="V191" s="84">
        <f t="shared" si="41"/>
        <v>14.432998250348319</v>
      </c>
      <c r="W191" s="84">
        <f t="shared" si="42"/>
        <v>0</v>
      </c>
      <c r="X191" s="84">
        <f t="shared" si="43"/>
        <v>229.7601020855688</v>
      </c>
      <c r="Y191" s="508">
        <f t="shared" si="44"/>
        <v>374.25162200506907</v>
      </c>
    </row>
    <row r="192" spans="1:25" x14ac:dyDescent="0.3">
      <c r="A192" s="486" t="s">
        <v>78</v>
      </c>
      <c r="B192" s="39" t="s">
        <v>66</v>
      </c>
      <c r="C192" s="39" t="s">
        <v>96</v>
      </c>
      <c r="D192" s="39" t="s">
        <v>101</v>
      </c>
      <c r="E192" s="487" t="s">
        <v>90</v>
      </c>
      <c r="F192" s="507">
        <f>INDEX('W2. TIAM CO2 price'!$C$21:$N$27,MATCH($B192,'W2. TIAM CO2 price'!$A$21:$A$27,0),MATCH(F$14,'W2. TIAM CO2 price'!$C$20:$N$20,0))</f>
        <v>0</v>
      </c>
      <c r="G192" s="84">
        <f>INDEX('W2. TIAM CO2 price'!$C$21:$N$27,MATCH($B192,'W2. TIAM CO2 price'!$A$21:$A$27,0),MATCH(G$14,'W2. TIAM CO2 price'!$C$20:$N$20,0))</f>
        <v>0</v>
      </c>
      <c r="H192" s="84">
        <f>INDEX('W2. TIAM CO2 price'!$C$21:$N$27,MATCH($B192,'W2. TIAM CO2 price'!$A$21:$A$27,0),MATCH(H$14,'W2. TIAM CO2 price'!$C$20:$N$20,0))</f>
        <v>41.330878620385405</v>
      </c>
      <c r="I192" s="84">
        <f>INDEX('W2. TIAM CO2 price'!$C$21:$N$27,MATCH($B192,'W2. TIAM CO2 price'!$A$21:$A$27,0),MATCH(I$14,'W2. TIAM CO2 price'!$C$20:$N$20,0))</f>
        <v>0</v>
      </c>
      <c r="J192" s="84">
        <f>INDEX('W2. TIAM CO2 price'!$C$21:$N$27,MATCH($B192,'W2. TIAM CO2 price'!$A$21:$A$27,0),MATCH(J$14,'W2. TIAM CO2 price'!$C$20:$N$20,0))</f>
        <v>657.94970153736608</v>
      </c>
      <c r="K192" s="84">
        <f>INDEX('W2. TIAM CO2 price'!$C$21:$N$27,MATCH($B192,'W2. TIAM CO2 price'!$A$21:$A$27,0),MATCH(K$14,'W2. TIAM CO2 price'!$C$20:$N$20,0))</f>
        <v>1071.7210723835963</v>
      </c>
      <c r="L192" s="84">
        <f>INDEX('W2. TIAM CO2 price'!$C$21:$N$27,MATCH($B192,'W2. TIAM CO2 price'!$A$21:$A$27,0),MATCH(L$14,'W2. TIAM CO2 price'!$C$20:$N$20,0))</f>
        <v>1745.7110350693602</v>
      </c>
      <c r="M192" s="84">
        <f>INDEX('W2. TIAM CO2 price'!$C$21:$N$27,MATCH($B192,'W2. TIAM CO2 price'!$A$21:$A$27,0),MATCH(M$14,'W2. TIAM CO2 price'!$C$20:$N$20,0))</f>
        <v>2843.5696637901187</v>
      </c>
      <c r="N192" s="84">
        <f>INDEX('W2. TIAM CO2 price'!$C$21:$N$27,MATCH($B192,'W2. TIAM CO2 price'!$A$21:$A$27,0),MATCH(N$14,'W2. TIAM CO2 price'!$C$20:$N$20,0))</f>
        <v>4631.8656850746129</v>
      </c>
      <c r="O192" s="84">
        <f>INDEX('W2. TIAM CO2 price'!$C$21:$N$27,MATCH($B192,'W2. TIAM CO2 price'!$A$21:$A$27,0),MATCH(O$14,'W2. TIAM CO2 price'!$C$20:$N$20,0))</f>
        <v>7544.8114652324175</v>
      </c>
      <c r="P192" s="508">
        <f>INDEX('W2. TIAM CO2 price'!$C$21:$N$27,MATCH($B192,'W2. TIAM CO2 price'!$A$21:$A$27,0),MATCH(P$14,'W2. TIAM CO2 price'!$C$20:$N$20,0))</f>
        <v>12289.693194625488</v>
      </c>
      <c r="Q192" s="501">
        <f t="array" ref="Q192">IF($B$8="Global",INDEX('R24. Carbon price convergence'!$L$18:$T$690,MATCH(CONCATENATE("Global "&amp;$E192&amp;" "&amp;$B$7&amp;" "&amp;"All "&amp;$B$9&amp;" "&amp;$B$10),'R24. Carbon price convergence'!$A$18:$A$690,0),MATCH(Q$14,'R24. Carbon price convergence'!$L$17:$T$17,0)),INDEX('R24. Carbon price convergence'!$L$18:$T$690,MATCH(CONCATENATE($D192," ",$E192," ",$B$7," ",$B$8," ",$B$9," ",$B$10),'R24. Carbon price convergence'!$A$18:$A$690,0),MATCH(Q$14,'R24. Carbon price convergence'!$L$17:$T$17,0)))</f>
        <v>0.34920618027291611</v>
      </c>
      <c r="R192" s="502">
        <f t="array" ref="R192">IF($B$8="Global",INDEX('R24. Carbon price convergence'!$L$18:$T$690,MATCH(CONCATENATE("Global "&amp;$E192&amp;" "&amp;$B$7&amp;" "&amp;"All "&amp;$B$9&amp;" "&amp;$B$10),'R24. Carbon price convergence'!$A$18:$A$690,0),MATCH(R$14,'R24. Carbon price convergence'!$L$17:$T$17,0)),INDEX('R24. Carbon price convergence'!$L$18:$T$690,MATCH(CONCATENATE($D192," ",$E192," ",$B$7," ",$B$8," ",$B$9," ",$B$10),'R24. Carbon price convergence'!$A$18:$A$690,0),MATCH(R$14,'R24. Carbon price convergence'!$L$17:$T$17,0)))</f>
        <v>0.34920618027291611</v>
      </c>
      <c r="S192" s="502">
        <f t="array" ref="S192">IF($B$8="Global",INDEX('R24. Carbon price convergence'!$L$18:$T$690,MATCH(CONCATENATE("Global "&amp;$E192&amp;" "&amp;$B$7&amp;" "&amp;"All "&amp;$B$9&amp;" "&amp;$B$10),'R24. Carbon price convergence'!$A$18:$A$690,0),MATCH(S$14,'R24. Carbon price convergence'!$L$17:$T$17,0)),INDEX('R24. Carbon price convergence'!$L$18:$T$690,MATCH(CONCATENATE($D192," ",$E192," ",$B$7," ",$B$8," ",$B$9," ",$B$10),'R24. Carbon price convergence'!$A$18:$A$690,0),MATCH(S$14,'R24. Carbon price convergence'!$L$17:$T$17,0)))</f>
        <v>0.34920618027291611</v>
      </c>
      <c r="T192" s="503">
        <f t="array" ref="T192">IF($B$8="Global",INDEX('R24. Carbon price convergence'!$L$18:$T$690,MATCH(CONCATENATE("Global "&amp;$E192&amp;" "&amp;$B$7&amp;" "&amp;"All "&amp;$B$9&amp;" "&amp;$B$10),'R24. Carbon price convergence'!$A$18:$A$690,0),MATCH(T$14,'R24. Carbon price convergence'!$L$17:$T$17,0)),INDEX('R24. Carbon price convergence'!$L$18:$T$690,MATCH(CONCATENATE($D192," ",$E192," ",$B$7," ",$B$8," ",$B$9," ",$B$10),'R24. Carbon price convergence'!$A$18:$A$690,0),MATCH(T$14,'R24. Carbon price convergence'!$L$17:$T$17,0)))</f>
        <v>0.34920618027291611</v>
      </c>
      <c r="U192" s="507">
        <f t="shared" si="40"/>
        <v>0</v>
      </c>
      <c r="V192" s="84">
        <f t="shared" si="41"/>
        <v>14.432998250348319</v>
      </c>
      <c r="W192" s="84">
        <f t="shared" si="42"/>
        <v>0</v>
      </c>
      <c r="X192" s="84">
        <f t="shared" si="43"/>
        <v>229.7601020855688</v>
      </c>
      <c r="Y192" s="508">
        <f t="shared" si="44"/>
        <v>374.25162200506907</v>
      </c>
    </row>
    <row r="193" spans="1:25" x14ac:dyDescent="0.3">
      <c r="A193" s="486" t="s">
        <v>78</v>
      </c>
      <c r="B193" s="39" t="s">
        <v>66</v>
      </c>
      <c r="C193" s="39" t="s">
        <v>96</v>
      </c>
      <c r="D193" s="39" t="s">
        <v>101</v>
      </c>
      <c r="E193" s="487" t="s">
        <v>93</v>
      </c>
      <c r="F193" s="507">
        <f>INDEX('W2. TIAM CO2 price'!$C$21:$N$27,MATCH($B193,'W2. TIAM CO2 price'!$A$21:$A$27,0),MATCH(F$14,'W2. TIAM CO2 price'!$C$20:$N$20,0))</f>
        <v>0</v>
      </c>
      <c r="G193" s="84">
        <f>INDEX('W2. TIAM CO2 price'!$C$21:$N$27,MATCH($B193,'W2. TIAM CO2 price'!$A$21:$A$27,0),MATCH(G$14,'W2. TIAM CO2 price'!$C$20:$N$20,0))</f>
        <v>0</v>
      </c>
      <c r="H193" s="84">
        <f>INDEX('W2. TIAM CO2 price'!$C$21:$N$27,MATCH($B193,'W2. TIAM CO2 price'!$A$21:$A$27,0),MATCH(H$14,'W2. TIAM CO2 price'!$C$20:$N$20,0))</f>
        <v>41.330878620385405</v>
      </c>
      <c r="I193" s="84">
        <f>INDEX('W2. TIAM CO2 price'!$C$21:$N$27,MATCH($B193,'W2. TIAM CO2 price'!$A$21:$A$27,0),MATCH(I$14,'W2. TIAM CO2 price'!$C$20:$N$20,0))</f>
        <v>0</v>
      </c>
      <c r="J193" s="84">
        <f>INDEX('W2. TIAM CO2 price'!$C$21:$N$27,MATCH($B193,'W2. TIAM CO2 price'!$A$21:$A$27,0),MATCH(J$14,'W2. TIAM CO2 price'!$C$20:$N$20,0))</f>
        <v>657.94970153736608</v>
      </c>
      <c r="K193" s="84">
        <f>INDEX('W2. TIAM CO2 price'!$C$21:$N$27,MATCH($B193,'W2. TIAM CO2 price'!$A$21:$A$27,0),MATCH(K$14,'W2. TIAM CO2 price'!$C$20:$N$20,0))</f>
        <v>1071.7210723835963</v>
      </c>
      <c r="L193" s="84">
        <f>INDEX('W2. TIAM CO2 price'!$C$21:$N$27,MATCH($B193,'W2. TIAM CO2 price'!$A$21:$A$27,0),MATCH(L$14,'W2. TIAM CO2 price'!$C$20:$N$20,0))</f>
        <v>1745.7110350693602</v>
      </c>
      <c r="M193" s="84">
        <f>INDEX('W2. TIAM CO2 price'!$C$21:$N$27,MATCH($B193,'W2. TIAM CO2 price'!$A$21:$A$27,0),MATCH(M$14,'W2. TIAM CO2 price'!$C$20:$N$20,0))</f>
        <v>2843.5696637901187</v>
      </c>
      <c r="N193" s="84">
        <f>INDEX('W2. TIAM CO2 price'!$C$21:$N$27,MATCH($B193,'W2. TIAM CO2 price'!$A$21:$A$27,0),MATCH(N$14,'W2. TIAM CO2 price'!$C$20:$N$20,0))</f>
        <v>4631.8656850746129</v>
      </c>
      <c r="O193" s="84">
        <f>INDEX('W2. TIAM CO2 price'!$C$21:$N$27,MATCH($B193,'W2. TIAM CO2 price'!$A$21:$A$27,0),MATCH(O$14,'W2. TIAM CO2 price'!$C$20:$N$20,0))</f>
        <v>7544.8114652324175</v>
      </c>
      <c r="P193" s="508">
        <f>INDEX('W2. TIAM CO2 price'!$C$21:$N$27,MATCH($B193,'W2. TIAM CO2 price'!$A$21:$A$27,0),MATCH(P$14,'W2. TIAM CO2 price'!$C$20:$N$20,0))</f>
        <v>12289.693194625488</v>
      </c>
      <c r="Q193" s="501">
        <f t="array" ref="Q193">IF($B$8="Global",INDEX('R24. Carbon price convergence'!$L$18:$T$690,MATCH(CONCATENATE("Global "&amp;$E193&amp;" "&amp;$B$7&amp;" "&amp;"All "&amp;$B$9&amp;" "&amp;$B$10),'R24. Carbon price convergence'!$A$18:$A$690,0),MATCH(Q$14,'R24. Carbon price convergence'!$L$17:$T$17,0)),INDEX('R24. Carbon price convergence'!$L$18:$T$690,MATCH(CONCATENATE($D193," ",$E193," ",$B$7," ",$B$8," ",$B$9," ",$B$10),'R24. Carbon price convergence'!$A$18:$A$690,0),MATCH(Q$14,'R24. Carbon price convergence'!$L$17:$T$17,0)))</f>
        <v>0.34920618027291611</v>
      </c>
      <c r="R193" s="502">
        <f t="array" ref="R193">IF($B$8="Global",INDEX('R24. Carbon price convergence'!$L$18:$T$690,MATCH(CONCATENATE("Global "&amp;$E193&amp;" "&amp;$B$7&amp;" "&amp;"All "&amp;$B$9&amp;" "&amp;$B$10),'R24. Carbon price convergence'!$A$18:$A$690,0),MATCH(R$14,'R24. Carbon price convergence'!$L$17:$T$17,0)),INDEX('R24. Carbon price convergence'!$L$18:$T$690,MATCH(CONCATENATE($D193," ",$E193," ",$B$7," ",$B$8," ",$B$9," ",$B$10),'R24. Carbon price convergence'!$A$18:$A$690,0),MATCH(R$14,'R24. Carbon price convergence'!$L$17:$T$17,0)))</f>
        <v>0.34920618027291611</v>
      </c>
      <c r="S193" s="502">
        <f t="array" ref="S193">IF($B$8="Global",INDEX('R24. Carbon price convergence'!$L$18:$T$690,MATCH(CONCATENATE("Global "&amp;$E193&amp;" "&amp;$B$7&amp;" "&amp;"All "&amp;$B$9&amp;" "&amp;$B$10),'R24. Carbon price convergence'!$A$18:$A$690,0),MATCH(S$14,'R24. Carbon price convergence'!$L$17:$T$17,0)),INDEX('R24. Carbon price convergence'!$L$18:$T$690,MATCH(CONCATENATE($D193," ",$E193," ",$B$7," ",$B$8," ",$B$9," ",$B$10),'R24. Carbon price convergence'!$A$18:$A$690,0),MATCH(S$14,'R24. Carbon price convergence'!$L$17:$T$17,0)))</f>
        <v>0.34920618027291611</v>
      </c>
      <c r="T193" s="503">
        <f t="array" ref="T193">IF($B$8="Global",INDEX('R24. Carbon price convergence'!$L$18:$T$690,MATCH(CONCATENATE("Global "&amp;$E193&amp;" "&amp;$B$7&amp;" "&amp;"All "&amp;$B$9&amp;" "&amp;$B$10),'R24. Carbon price convergence'!$A$18:$A$690,0),MATCH(T$14,'R24. Carbon price convergence'!$L$17:$T$17,0)),INDEX('R24. Carbon price convergence'!$L$18:$T$690,MATCH(CONCATENATE($D193," ",$E193," ",$B$7," ",$B$8," ",$B$9," ",$B$10),'R24. Carbon price convergence'!$A$18:$A$690,0),MATCH(T$14,'R24. Carbon price convergence'!$L$17:$T$17,0)))</f>
        <v>0.34920618027291611</v>
      </c>
      <c r="U193" s="507">
        <f t="shared" si="40"/>
        <v>0</v>
      </c>
      <c r="V193" s="84">
        <f t="shared" si="41"/>
        <v>14.432998250348319</v>
      </c>
      <c r="W193" s="84">
        <f t="shared" si="42"/>
        <v>0</v>
      </c>
      <c r="X193" s="84">
        <f t="shared" si="43"/>
        <v>229.7601020855688</v>
      </c>
      <c r="Y193" s="508">
        <f t="shared" si="44"/>
        <v>374.25162200506907</v>
      </c>
    </row>
    <row r="194" spans="1:25" x14ac:dyDescent="0.3">
      <c r="A194" s="486" t="s">
        <v>78</v>
      </c>
      <c r="B194" s="39" t="s">
        <v>66</v>
      </c>
      <c r="C194" s="39" t="s">
        <v>96</v>
      </c>
      <c r="D194" s="39" t="s">
        <v>101</v>
      </c>
      <c r="E194" s="487" t="s">
        <v>95</v>
      </c>
      <c r="F194" s="507">
        <f>INDEX('W2. TIAM CO2 price'!$C$21:$N$27,MATCH($B194,'W2. TIAM CO2 price'!$A$21:$A$27,0),MATCH(F$14,'W2. TIAM CO2 price'!$C$20:$N$20,0))</f>
        <v>0</v>
      </c>
      <c r="G194" s="84">
        <f>INDEX('W2. TIAM CO2 price'!$C$21:$N$27,MATCH($B194,'W2. TIAM CO2 price'!$A$21:$A$27,0),MATCH(G$14,'W2. TIAM CO2 price'!$C$20:$N$20,0))</f>
        <v>0</v>
      </c>
      <c r="H194" s="84">
        <f>INDEX('W2. TIAM CO2 price'!$C$21:$N$27,MATCH($B194,'W2. TIAM CO2 price'!$A$21:$A$27,0),MATCH(H$14,'W2. TIAM CO2 price'!$C$20:$N$20,0))</f>
        <v>41.330878620385405</v>
      </c>
      <c r="I194" s="84">
        <f>INDEX('W2. TIAM CO2 price'!$C$21:$N$27,MATCH($B194,'W2. TIAM CO2 price'!$A$21:$A$27,0),MATCH(I$14,'W2. TIAM CO2 price'!$C$20:$N$20,0))</f>
        <v>0</v>
      </c>
      <c r="J194" s="84">
        <f>INDEX('W2. TIAM CO2 price'!$C$21:$N$27,MATCH($B194,'W2. TIAM CO2 price'!$A$21:$A$27,0),MATCH(J$14,'W2. TIAM CO2 price'!$C$20:$N$20,0))</f>
        <v>657.94970153736608</v>
      </c>
      <c r="K194" s="84">
        <f>INDEX('W2. TIAM CO2 price'!$C$21:$N$27,MATCH($B194,'W2. TIAM CO2 price'!$A$21:$A$27,0),MATCH(K$14,'W2. TIAM CO2 price'!$C$20:$N$20,0))</f>
        <v>1071.7210723835963</v>
      </c>
      <c r="L194" s="84">
        <f>INDEX('W2. TIAM CO2 price'!$C$21:$N$27,MATCH($B194,'W2. TIAM CO2 price'!$A$21:$A$27,0),MATCH(L$14,'W2. TIAM CO2 price'!$C$20:$N$20,0))</f>
        <v>1745.7110350693602</v>
      </c>
      <c r="M194" s="84">
        <f>INDEX('W2. TIAM CO2 price'!$C$21:$N$27,MATCH($B194,'W2. TIAM CO2 price'!$A$21:$A$27,0),MATCH(M$14,'W2. TIAM CO2 price'!$C$20:$N$20,0))</f>
        <v>2843.5696637901187</v>
      </c>
      <c r="N194" s="84">
        <f>INDEX('W2. TIAM CO2 price'!$C$21:$N$27,MATCH($B194,'W2. TIAM CO2 price'!$A$21:$A$27,0),MATCH(N$14,'W2. TIAM CO2 price'!$C$20:$N$20,0))</f>
        <v>4631.8656850746129</v>
      </c>
      <c r="O194" s="84">
        <f>INDEX('W2. TIAM CO2 price'!$C$21:$N$27,MATCH($B194,'W2. TIAM CO2 price'!$A$21:$A$27,0),MATCH(O$14,'W2. TIAM CO2 price'!$C$20:$N$20,0))</f>
        <v>7544.8114652324175</v>
      </c>
      <c r="P194" s="508">
        <f>INDEX('W2. TIAM CO2 price'!$C$21:$N$27,MATCH($B194,'W2. TIAM CO2 price'!$A$21:$A$27,0),MATCH(P$14,'W2. TIAM CO2 price'!$C$20:$N$20,0))</f>
        <v>12289.693194625488</v>
      </c>
      <c r="Q194" s="501">
        <f t="array" ref="Q194">IF($B$8="Global",INDEX('R24. Carbon price convergence'!$L$18:$T$690,MATCH(CONCATENATE("Global "&amp;$E194&amp;" "&amp;$B$7&amp;" "&amp;"All "&amp;$B$9&amp;" "&amp;$B$10),'R24. Carbon price convergence'!$A$18:$A$690,0),MATCH(Q$14,'R24. Carbon price convergence'!$L$17:$T$17,0)),INDEX('R24. Carbon price convergence'!$L$18:$T$690,MATCH(CONCATENATE($D194," ",$E194," ",$B$7," ",$B$8," ",$B$9," ",$B$10),'R24. Carbon price convergence'!$A$18:$A$690,0),MATCH(Q$14,'R24. Carbon price convergence'!$L$17:$T$17,0)))</f>
        <v>3.9642143336660212</v>
      </c>
      <c r="R194" s="502">
        <f t="array" ref="R194">IF($B$8="Global",INDEX('R24. Carbon price convergence'!$L$18:$T$690,MATCH(CONCATENATE("Global "&amp;$E194&amp;" "&amp;$B$7&amp;" "&amp;"All "&amp;$B$9&amp;" "&amp;$B$10),'R24. Carbon price convergence'!$A$18:$A$690,0),MATCH(R$14,'R24. Carbon price convergence'!$L$17:$T$17,0)),INDEX('R24. Carbon price convergence'!$L$18:$T$690,MATCH(CONCATENATE($D194," ",$E194," ",$B$7," ",$B$8," ",$B$9," ",$B$10),'R24. Carbon price convergence'!$A$18:$A$690,0),MATCH(R$14,'R24. Carbon price convergence'!$L$17:$T$17,0)))</f>
        <v>3.9642143336660212</v>
      </c>
      <c r="S194" s="502">
        <f t="array" ref="S194">IF($B$8="Global",INDEX('R24. Carbon price convergence'!$L$18:$T$690,MATCH(CONCATENATE("Global "&amp;$E194&amp;" "&amp;$B$7&amp;" "&amp;"All "&amp;$B$9&amp;" "&amp;$B$10),'R24. Carbon price convergence'!$A$18:$A$690,0),MATCH(S$14,'R24. Carbon price convergence'!$L$17:$T$17,0)),INDEX('R24. Carbon price convergence'!$L$18:$T$690,MATCH(CONCATENATE($D194," ",$E194," ",$B$7," ",$B$8," ",$B$9," ",$B$10),'R24. Carbon price convergence'!$A$18:$A$690,0),MATCH(S$14,'R24. Carbon price convergence'!$L$17:$T$17,0)))</f>
        <v>3.9642143336660212</v>
      </c>
      <c r="T194" s="503">
        <f t="array" ref="T194">IF($B$8="Global",INDEX('R24. Carbon price convergence'!$L$18:$T$690,MATCH(CONCATENATE("Global "&amp;$E194&amp;" "&amp;$B$7&amp;" "&amp;"All "&amp;$B$9&amp;" "&amp;$B$10),'R24. Carbon price convergence'!$A$18:$A$690,0),MATCH(T$14,'R24. Carbon price convergence'!$L$17:$T$17,0)),INDEX('R24. Carbon price convergence'!$L$18:$T$690,MATCH(CONCATENATE($D194," ",$E194," ",$B$7," ",$B$8," ",$B$9," ",$B$10),'R24. Carbon price convergence'!$A$18:$A$690,0),MATCH(T$14,'R24. Carbon price convergence'!$L$17:$T$17,0)))</f>
        <v>3.9642143336660212</v>
      </c>
      <c r="U194" s="507">
        <f t="shared" si="40"/>
        <v>0</v>
      </c>
      <c r="V194" s="84">
        <f t="shared" si="41"/>
        <v>163.84446144994234</v>
      </c>
      <c r="W194" s="84">
        <f t="shared" si="42"/>
        <v>0</v>
      </c>
      <c r="X194" s="84">
        <f t="shared" si="43"/>
        <v>2608.2536376657072</v>
      </c>
      <c r="Y194" s="508">
        <f t="shared" si="44"/>
        <v>4248.5320368349721</v>
      </c>
    </row>
    <row r="195" spans="1:25" x14ac:dyDescent="0.3">
      <c r="A195" s="486" t="s">
        <v>78</v>
      </c>
      <c r="B195" s="39" t="s">
        <v>67</v>
      </c>
      <c r="C195" s="39" t="s">
        <v>79</v>
      </c>
      <c r="D195" s="39" t="s">
        <v>80</v>
      </c>
      <c r="E195" s="487" t="s">
        <v>81</v>
      </c>
      <c r="F195" s="507">
        <f>INDEX('W2. TIAM CO2 price'!$C$21:$N$27,MATCH($B195,'W2. TIAM CO2 price'!$A$21:$A$27,0),MATCH(F$14,'W2. TIAM CO2 price'!$C$20:$N$20,0))</f>
        <v>0</v>
      </c>
      <c r="G195" s="84">
        <f>INDEX('W2. TIAM CO2 price'!$C$21:$N$27,MATCH($B195,'W2. TIAM CO2 price'!$A$21:$A$27,0),MATCH(G$14,'W2. TIAM CO2 price'!$C$20:$N$20,0))</f>
        <v>0</v>
      </c>
      <c r="H195" s="84">
        <f>INDEX('W2. TIAM CO2 price'!$C$21:$N$27,MATCH($B195,'W2. TIAM CO2 price'!$A$21:$A$27,0),MATCH(H$14,'W2. TIAM CO2 price'!$C$20:$N$20,0))</f>
        <v>41.330878620385405</v>
      </c>
      <c r="I195" s="84">
        <f>INDEX('W2. TIAM CO2 price'!$C$21:$N$27,MATCH($B195,'W2. TIAM CO2 price'!$A$21:$A$27,0),MATCH(I$14,'W2. TIAM CO2 price'!$C$20:$N$20,0))</f>
        <v>210.0094339503701</v>
      </c>
      <c r="J195" s="84">
        <f>INDEX('W2. TIAM CO2 price'!$C$21:$N$27,MATCH($B195,'W2. TIAM CO2 price'!$A$21:$A$27,0),MATCH(J$14,'W2. TIAM CO2 price'!$C$20:$N$20,0))</f>
        <v>342.07357739388846</v>
      </c>
      <c r="K195" s="84">
        <f>INDEX('W2. TIAM CO2 price'!$C$21:$N$27,MATCH($B195,'W2. TIAM CO2 price'!$A$21:$A$27,0),MATCH(K$14,'W2. TIAM CO2 price'!$C$20:$N$20,0))</f>
        <v>557.19215103900797</v>
      </c>
      <c r="L195" s="84">
        <f>INDEX('W2. TIAM CO2 price'!$C$21:$N$27,MATCH($B195,'W2. TIAM CO2 price'!$A$21:$A$27,0),MATCH(L$14,'W2. TIAM CO2 price'!$C$20:$N$20,0))</f>
        <v>907.59763976953911</v>
      </c>
      <c r="M195" s="84">
        <f>INDEX('W2. TIAM CO2 price'!$C$21:$N$27,MATCH($B195,'W2. TIAM CO2 price'!$A$21:$A$27,0),MATCH(M$14,'W2. TIAM CO2 price'!$C$20:$N$20,0))</f>
        <v>1478.3712575556667</v>
      </c>
      <c r="N195" s="84">
        <f>INDEX('W2. TIAM CO2 price'!$C$21:$N$27,MATCH($B195,'W2. TIAM CO2 price'!$A$21:$A$27,0),MATCH(N$14,'W2. TIAM CO2 price'!$C$20:$N$20,0))</f>
        <v>2408.1013366748439</v>
      </c>
      <c r="O195" s="84">
        <f>INDEX('W2. TIAM CO2 price'!$C$21:$N$27,MATCH($B195,'W2. TIAM CO2 price'!$A$21:$A$27,0),MATCH(O$14,'W2. TIAM CO2 price'!$C$20:$N$20,0))</f>
        <v>3922.5336670343654</v>
      </c>
      <c r="P195" s="508">
        <f>INDEX('W2. TIAM CO2 price'!$C$21:$N$27,MATCH($B195,'W2. TIAM CO2 price'!$A$21:$A$27,0),MATCH(P$14,'W2. TIAM CO2 price'!$C$20:$N$20,0))</f>
        <v>6389.384352191827</v>
      </c>
      <c r="Q195" s="501">
        <f t="array" ref="Q195">IF($B$8="Global",INDEX('R24. Carbon price convergence'!$L$18:$T$690,MATCH(CONCATENATE("Global "&amp;$E195&amp;" "&amp;$B$7&amp;" "&amp;"All "&amp;$B$9&amp;" "&amp;$B$10),'R24. Carbon price convergence'!$A$18:$A$690,0),MATCH(Q$14,'R24. Carbon price convergence'!$L$17:$T$17,0)),INDEX('R24. Carbon price convergence'!$L$18:$T$690,MATCH(CONCATENATE($D195," ",$E195," ",$B$7," ",$B$8," ",$B$9," ",$B$10),'R24. Carbon price convergence'!$A$18:$A$690,0),MATCH(Q$14,'R24. Carbon price convergence'!$L$17:$T$17,0)))</f>
        <v>0.34920618027291611</v>
      </c>
      <c r="R195" s="502">
        <f t="array" ref="R195">IF($B$8="Global",INDEX('R24. Carbon price convergence'!$L$18:$T$690,MATCH(CONCATENATE("Global "&amp;$E195&amp;" "&amp;$B$7&amp;" "&amp;"All "&amp;$B$9&amp;" "&amp;$B$10),'R24. Carbon price convergence'!$A$18:$A$690,0),MATCH(R$14,'R24. Carbon price convergence'!$L$17:$T$17,0)),INDEX('R24. Carbon price convergence'!$L$18:$T$690,MATCH(CONCATENATE($D195," ",$E195," ",$B$7," ",$B$8," ",$B$9," ",$B$10),'R24. Carbon price convergence'!$A$18:$A$690,0),MATCH(R$14,'R24. Carbon price convergence'!$L$17:$T$17,0)))</f>
        <v>0.34920618027291611</v>
      </c>
      <c r="S195" s="502">
        <f t="array" ref="S195">IF($B$8="Global",INDEX('R24. Carbon price convergence'!$L$18:$T$690,MATCH(CONCATENATE("Global "&amp;$E195&amp;" "&amp;$B$7&amp;" "&amp;"All "&amp;$B$9&amp;" "&amp;$B$10),'R24. Carbon price convergence'!$A$18:$A$690,0),MATCH(S$14,'R24. Carbon price convergence'!$L$17:$T$17,0)),INDEX('R24. Carbon price convergence'!$L$18:$T$690,MATCH(CONCATENATE($D195," ",$E195," ",$B$7," ",$B$8," ",$B$9," ",$B$10),'R24. Carbon price convergence'!$A$18:$A$690,0),MATCH(S$14,'R24. Carbon price convergence'!$L$17:$T$17,0)))</f>
        <v>0.34920618027291611</v>
      </c>
      <c r="T195" s="503">
        <f t="array" ref="T195">IF($B$8="Global",INDEX('R24. Carbon price convergence'!$L$18:$T$690,MATCH(CONCATENATE("Global "&amp;$E195&amp;" "&amp;$B$7&amp;" "&amp;"All "&amp;$B$9&amp;" "&amp;$B$10),'R24. Carbon price convergence'!$A$18:$A$690,0),MATCH(T$14,'R24. Carbon price convergence'!$L$17:$T$17,0)),INDEX('R24. Carbon price convergence'!$L$18:$T$690,MATCH(CONCATENATE($D195," ",$E195," ",$B$7," ",$B$8," ",$B$9," ",$B$10),'R24. Carbon price convergence'!$A$18:$A$690,0),MATCH(T$14,'R24. Carbon price convergence'!$L$17:$T$17,0)))</f>
        <v>0.34920618027291611</v>
      </c>
      <c r="U195" s="507">
        <f t="shared" ref="U195:U200" si="45">G195</f>
        <v>0</v>
      </c>
      <c r="V195" s="84">
        <f t="shared" ref="V195:V200" si="46">H195*Q195</f>
        <v>14.432998250348319</v>
      </c>
      <c r="W195" s="84">
        <f t="shared" ref="W195:W200" si="47">I195*R195</f>
        <v>73.336592251086003</v>
      </c>
      <c r="X195" s="84">
        <f t="shared" ref="X195:X200" si="48">J195*S195</f>
        <v>119.45420733401153</v>
      </c>
      <c r="Y195" s="508">
        <f t="shared" ref="Y195:Y200" si="49">K195*T195</f>
        <v>194.57494274238172</v>
      </c>
    </row>
    <row r="196" spans="1:25" x14ac:dyDescent="0.3">
      <c r="A196" s="486" t="s">
        <v>78</v>
      </c>
      <c r="B196" s="39" t="s">
        <v>67</v>
      </c>
      <c r="C196" s="39" t="s">
        <v>79</v>
      </c>
      <c r="D196" s="39" t="s">
        <v>80</v>
      </c>
      <c r="E196" s="487" t="s">
        <v>84</v>
      </c>
      <c r="F196" s="507">
        <f>INDEX('W2. TIAM CO2 price'!$C$21:$N$27,MATCH($B196,'W2. TIAM CO2 price'!$A$21:$A$27,0),MATCH(F$14,'W2. TIAM CO2 price'!$C$20:$N$20,0))</f>
        <v>0</v>
      </c>
      <c r="G196" s="84">
        <f>INDEX('W2. TIAM CO2 price'!$C$21:$N$27,MATCH($B196,'W2. TIAM CO2 price'!$A$21:$A$27,0),MATCH(G$14,'W2. TIAM CO2 price'!$C$20:$N$20,0))</f>
        <v>0</v>
      </c>
      <c r="H196" s="84">
        <f>INDEX('W2. TIAM CO2 price'!$C$21:$N$27,MATCH($B196,'W2. TIAM CO2 price'!$A$21:$A$27,0),MATCH(H$14,'W2. TIAM CO2 price'!$C$20:$N$20,0))</f>
        <v>41.330878620385405</v>
      </c>
      <c r="I196" s="84">
        <f>INDEX('W2. TIAM CO2 price'!$C$21:$N$27,MATCH($B196,'W2. TIAM CO2 price'!$A$21:$A$27,0),MATCH(I$14,'W2. TIAM CO2 price'!$C$20:$N$20,0))</f>
        <v>210.0094339503701</v>
      </c>
      <c r="J196" s="84">
        <f>INDEX('W2. TIAM CO2 price'!$C$21:$N$27,MATCH($B196,'W2. TIAM CO2 price'!$A$21:$A$27,0),MATCH(J$14,'W2. TIAM CO2 price'!$C$20:$N$20,0))</f>
        <v>342.07357739388846</v>
      </c>
      <c r="K196" s="84">
        <f>INDEX('W2. TIAM CO2 price'!$C$21:$N$27,MATCH($B196,'W2. TIAM CO2 price'!$A$21:$A$27,0),MATCH(K$14,'W2. TIAM CO2 price'!$C$20:$N$20,0))</f>
        <v>557.19215103900797</v>
      </c>
      <c r="L196" s="84">
        <f>INDEX('W2. TIAM CO2 price'!$C$21:$N$27,MATCH($B196,'W2. TIAM CO2 price'!$A$21:$A$27,0),MATCH(L$14,'W2. TIAM CO2 price'!$C$20:$N$20,0))</f>
        <v>907.59763976953911</v>
      </c>
      <c r="M196" s="84">
        <f>INDEX('W2. TIAM CO2 price'!$C$21:$N$27,MATCH($B196,'W2. TIAM CO2 price'!$A$21:$A$27,0),MATCH(M$14,'W2. TIAM CO2 price'!$C$20:$N$20,0))</f>
        <v>1478.3712575556667</v>
      </c>
      <c r="N196" s="84">
        <f>INDEX('W2. TIAM CO2 price'!$C$21:$N$27,MATCH($B196,'W2. TIAM CO2 price'!$A$21:$A$27,0),MATCH(N$14,'W2. TIAM CO2 price'!$C$20:$N$20,0))</f>
        <v>2408.1013366748439</v>
      </c>
      <c r="O196" s="84">
        <f>INDEX('W2. TIAM CO2 price'!$C$21:$N$27,MATCH($B196,'W2. TIAM CO2 price'!$A$21:$A$27,0),MATCH(O$14,'W2. TIAM CO2 price'!$C$20:$N$20,0))</f>
        <v>3922.5336670343654</v>
      </c>
      <c r="P196" s="508">
        <f>INDEX('W2. TIAM CO2 price'!$C$21:$N$27,MATCH($B196,'W2. TIAM CO2 price'!$A$21:$A$27,0),MATCH(P$14,'W2. TIAM CO2 price'!$C$20:$N$20,0))</f>
        <v>6389.384352191827</v>
      </c>
      <c r="Q196" s="501">
        <f t="array" ref="Q196">IF($B$8="Global",INDEX('R24. Carbon price convergence'!$L$18:$T$690,MATCH(CONCATENATE("Global "&amp;$E196&amp;" "&amp;$B$7&amp;" "&amp;"All "&amp;$B$9&amp;" "&amp;$B$10),'R24. Carbon price convergence'!$A$18:$A$690,0),MATCH(Q$14,'R24. Carbon price convergence'!$L$17:$T$17,0)),INDEX('R24. Carbon price convergence'!$L$18:$T$690,MATCH(CONCATENATE($D196," ",$E196," ",$B$7," ",$B$8," ",$B$9," ",$B$10),'R24. Carbon price convergence'!$A$18:$A$690,0),MATCH(Q$14,'R24. Carbon price convergence'!$L$17:$T$17,0)))</f>
        <v>0.34920618027291611</v>
      </c>
      <c r="R196" s="502">
        <f t="array" ref="R196">IF($B$8="Global",INDEX('R24. Carbon price convergence'!$L$18:$T$690,MATCH(CONCATENATE("Global "&amp;$E196&amp;" "&amp;$B$7&amp;" "&amp;"All "&amp;$B$9&amp;" "&amp;$B$10),'R24. Carbon price convergence'!$A$18:$A$690,0),MATCH(R$14,'R24. Carbon price convergence'!$L$17:$T$17,0)),INDEX('R24. Carbon price convergence'!$L$18:$T$690,MATCH(CONCATENATE($D196," ",$E196," ",$B$7," ",$B$8," ",$B$9," ",$B$10),'R24. Carbon price convergence'!$A$18:$A$690,0),MATCH(R$14,'R24. Carbon price convergence'!$L$17:$T$17,0)))</f>
        <v>0.34920618027291611</v>
      </c>
      <c r="S196" s="502">
        <f t="array" ref="S196">IF($B$8="Global",INDEX('R24. Carbon price convergence'!$L$18:$T$690,MATCH(CONCATENATE("Global "&amp;$E196&amp;" "&amp;$B$7&amp;" "&amp;"All "&amp;$B$9&amp;" "&amp;$B$10),'R24. Carbon price convergence'!$A$18:$A$690,0),MATCH(S$14,'R24. Carbon price convergence'!$L$17:$T$17,0)),INDEX('R24. Carbon price convergence'!$L$18:$T$690,MATCH(CONCATENATE($D196," ",$E196," ",$B$7," ",$B$8," ",$B$9," ",$B$10),'R24. Carbon price convergence'!$A$18:$A$690,0),MATCH(S$14,'R24. Carbon price convergence'!$L$17:$T$17,0)))</f>
        <v>0.34920618027291611</v>
      </c>
      <c r="T196" s="503">
        <f t="array" ref="T196">IF($B$8="Global",INDEX('R24. Carbon price convergence'!$L$18:$T$690,MATCH(CONCATENATE("Global "&amp;$E196&amp;" "&amp;$B$7&amp;" "&amp;"All "&amp;$B$9&amp;" "&amp;$B$10),'R24. Carbon price convergence'!$A$18:$A$690,0),MATCH(T$14,'R24. Carbon price convergence'!$L$17:$T$17,0)),INDEX('R24. Carbon price convergence'!$L$18:$T$690,MATCH(CONCATENATE($D196," ",$E196," ",$B$7," ",$B$8," ",$B$9," ",$B$10),'R24. Carbon price convergence'!$A$18:$A$690,0),MATCH(T$14,'R24. Carbon price convergence'!$L$17:$T$17,0)))</f>
        <v>0.34920618027291611</v>
      </c>
      <c r="U196" s="507">
        <f t="shared" si="45"/>
        <v>0</v>
      </c>
      <c r="V196" s="84">
        <f t="shared" si="46"/>
        <v>14.432998250348319</v>
      </c>
      <c r="W196" s="84">
        <f t="shared" si="47"/>
        <v>73.336592251086003</v>
      </c>
      <c r="X196" s="84">
        <f t="shared" si="48"/>
        <v>119.45420733401153</v>
      </c>
      <c r="Y196" s="508">
        <f t="shared" si="49"/>
        <v>194.57494274238172</v>
      </c>
    </row>
    <row r="197" spans="1:25" x14ac:dyDescent="0.3">
      <c r="A197" s="486" t="s">
        <v>78</v>
      </c>
      <c r="B197" s="39" t="s">
        <v>67</v>
      </c>
      <c r="C197" s="39" t="s">
        <v>79</v>
      </c>
      <c r="D197" s="39" t="s">
        <v>80</v>
      </c>
      <c r="E197" s="487" t="s">
        <v>87</v>
      </c>
      <c r="F197" s="507">
        <f>INDEX('W2. TIAM CO2 price'!$C$21:$N$27,MATCH($B197,'W2. TIAM CO2 price'!$A$21:$A$27,0),MATCH(F$14,'W2. TIAM CO2 price'!$C$20:$N$20,0))</f>
        <v>0</v>
      </c>
      <c r="G197" s="84">
        <f>INDEX('W2. TIAM CO2 price'!$C$21:$N$27,MATCH($B197,'W2. TIAM CO2 price'!$A$21:$A$27,0),MATCH(G$14,'W2. TIAM CO2 price'!$C$20:$N$20,0))</f>
        <v>0</v>
      </c>
      <c r="H197" s="84">
        <f>INDEX('W2. TIAM CO2 price'!$C$21:$N$27,MATCH($B197,'W2. TIAM CO2 price'!$A$21:$A$27,0),MATCH(H$14,'W2. TIAM CO2 price'!$C$20:$N$20,0))</f>
        <v>41.330878620385405</v>
      </c>
      <c r="I197" s="84">
        <f>INDEX('W2. TIAM CO2 price'!$C$21:$N$27,MATCH($B197,'W2. TIAM CO2 price'!$A$21:$A$27,0),MATCH(I$14,'W2. TIAM CO2 price'!$C$20:$N$20,0))</f>
        <v>210.0094339503701</v>
      </c>
      <c r="J197" s="84">
        <f>INDEX('W2. TIAM CO2 price'!$C$21:$N$27,MATCH($B197,'W2. TIAM CO2 price'!$A$21:$A$27,0),MATCH(J$14,'W2. TIAM CO2 price'!$C$20:$N$20,0))</f>
        <v>342.07357739388846</v>
      </c>
      <c r="K197" s="84">
        <f>INDEX('W2. TIAM CO2 price'!$C$21:$N$27,MATCH($B197,'W2. TIAM CO2 price'!$A$21:$A$27,0),MATCH(K$14,'W2. TIAM CO2 price'!$C$20:$N$20,0))</f>
        <v>557.19215103900797</v>
      </c>
      <c r="L197" s="84">
        <f>INDEX('W2. TIAM CO2 price'!$C$21:$N$27,MATCH($B197,'W2. TIAM CO2 price'!$A$21:$A$27,0),MATCH(L$14,'W2. TIAM CO2 price'!$C$20:$N$20,0))</f>
        <v>907.59763976953911</v>
      </c>
      <c r="M197" s="84">
        <f>INDEX('W2. TIAM CO2 price'!$C$21:$N$27,MATCH($B197,'W2. TIAM CO2 price'!$A$21:$A$27,0),MATCH(M$14,'W2. TIAM CO2 price'!$C$20:$N$20,0))</f>
        <v>1478.3712575556667</v>
      </c>
      <c r="N197" s="84">
        <f>INDEX('W2. TIAM CO2 price'!$C$21:$N$27,MATCH($B197,'W2. TIAM CO2 price'!$A$21:$A$27,0),MATCH(N$14,'W2. TIAM CO2 price'!$C$20:$N$20,0))</f>
        <v>2408.1013366748439</v>
      </c>
      <c r="O197" s="84">
        <f>INDEX('W2. TIAM CO2 price'!$C$21:$N$27,MATCH($B197,'W2. TIAM CO2 price'!$A$21:$A$27,0),MATCH(O$14,'W2. TIAM CO2 price'!$C$20:$N$20,0))</f>
        <v>3922.5336670343654</v>
      </c>
      <c r="P197" s="508">
        <f>INDEX('W2. TIAM CO2 price'!$C$21:$N$27,MATCH($B197,'W2. TIAM CO2 price'!$A$21:$A$27,0),MATCH(P$14,'W2. TIAM CO2 price'!$C$20:$N$20,0))</f>
        <v>6389.384352191827</v>
      </c>
      <c r="Q197" s="501">
        <f t="array" ref="Q197">IF($B$8="Global",INDEX('R24. Carbon price convergence'!$L$18:$T$690,MATCH(CONCATENATE("Global "&amp;$E197&amp;" "&amp;$B$7&amp;" "&amp;"All "&amp;$B$9&amp;" "&amp;$B$10),'R24. Carbon price convergence'!$A$18:$A$690,0),MATCH(Q$14,'R24. Carbon price convergence'!$L$17:$T$17,0)),INDEX('R24. Carbon price convergence'!$L$18:$T$690,MATCH(CONCATENATE($D197," ",$E197," ",$B$7," ",$B$8," ",$B$9," ",$B$10),'R24. Carbon price convergence'!$A$18:$A$690,0),MATCH(Q$14,'R24. Carbon price convergence'!$L$17:$T$17,0)))</f>
        <v>0.34920618027291611</v>
      </c>
      <c r="R197" s="502">
        <f t="array" ref="R197">IF($B$8="Global",INDEX('R24. Carbon price convergence'!$L$18:$T$690,MATCH(CONCATENATE("Global "&amp;$E197&amp;" "&amp;$B$7&amp;" "&amp;"All "&amp;$B$9&amp;" "&amp;$B$10),'R24. Carbon price convergence'!$A$18:$A$690,0),MATCH(R$14,'R24. Carbon price convergence'!$L$17:$T$17,0)),INDEX('R24. Carbon price convergence'!$L$18:$T$690,MATCH(CONCATENATE($D197," ",$E197," ",$B$7," ",$B$8," ",$B$9," ",$B$10),'R24. Carbon price convergence'!$A$18:$A$690,0),MATCH(R$14,'R24. Carbon price convergence'!$L$17:$T$17,0)))</f>
        <v>0.34920618027291611</v>
      </c>
      <c r="S197" s="502">
        <f t="array" ref="S197">IF($B$8="Global",INDEX('R24. Carbon price convergence'!$L$18:$T$690,MATCH(CONCATENATE("Global "&amp;$E197&amp;" "&amp;$B$7&amp;" "&amp;"All "&amp;$B$9&amp;" "&amp;$B$10),'R24. Carbon price convergence'!$A$18:$A$690,0),MATCH(S$14,'R24. Carbon price convergence'!$L$17:$T$17,0)),INDEX('R24. Carbon price convergence'!$L$18:$T$690,MATCH(CONCATENATE($D197," ",$E197," ",$B$7," ",$B$8," ",$B$9," ",$B$10),'R24. Carbon price convergence'!$A$18:$A$690,0),MATCH(S$14,'R24. Carbon price convergence'!$L$17:$T$17,0)))</f>
        <v>0.34920618027291611</v>
      </c>
      <c r="T197" s="503">
        <f t="array" ref="T197">IF($B$8="Global",INDEX('R24. Carbon price convergence'!$L$18:$T$690,MATCH(CONCATENATE("Global "&amp;$E197&amp;" "&amp;$B$7&amp;" "&amp;"All "&amp;$B$9&amp;" "&amp;$B$10),'R24. Carbon price convergence'!$A$18:$A$690,0),MATCH(T$14,'R24. Carbon price convergence'!$L$17:$T$17,0)),INDEX('R24. Carbon price convergence'!$L$18:$T$690,MATCH(CONCATENATE($D197," ",$E197," ",$B$7," ",$B$8," ",$B$9," ",$B$10),'R24. Carbon price convergence'!$A$18:$A$690,0),MATCH(T$14,'R24. Carbon price convergence'!$L$17:$T$17,0)))</f>
        <v>0.34920618027291611</v>
      </c>
      <c r="U197" s="507">
        <f t="shared" si="45"/>
        <v>0</v>
      </c>
      <c r="V197" s="84">
        <f t="shared" si="46"/>
        <v>14.432998250348319</v>
      </c>
      <c r="W197" s="84">
        <f t="shared" si="47"/>
        <v>73.336592251086003</v>
      </c>
      <c r="X197" s="84">
        <f t="shared" si="48"/>
        <v>119.45420733401153</v>
      </c>
      <c r="Y197" s="508">
        <f t="shared" si="49"/>
        <v>194.57494274238172</v>
      </c>
    </row>
    <row r="198" spans="1:25" x14ac:dyDescent="0.3">
      <c r="A198" s="486" t="s">
        <v>78</v>
      </c>
      <c r="B198" s="39" t="s">
        <v>67</v>
      </c>
      <c r="C198" s="39" t="s">
        <v>79</v>
      </c>
      <c r="D198" s="39" t="s">
        <v>80</v>
      </c>
      <c r="E198" s="487" t="s">
        <v>90</v>
      </c>
      <c r="F198" s="507">
        <f>INDEX('W2. TIAM CO2 price'!$C$21:$N$27,MATCH($B198,'W2. TIAM CO2 price'!$A$21:$A$27,0),MATCH(F$14,'W2. TIAM CO2 price'!$C$20:$N$20,0))</f>
        <v>0</v>
      </c>
      <c r="G198" s="84">
        <f>INDEX('W2. TIAM CO2 price'!$C$21:$N$27,MATCH($B198,'W2. TIAM CO2 price'!$A$21:$A$27,0),MATCH(G$14,'W2. TIAM CO2 price'!$C$20:$N$20,0))</f>
        <v>0</v>
      </c>
      <c r="H198" s="84">
        <f>INDEX('W2. TIAM CO2 price'!$C$21:$N$27,MATCH($B198,'W2. TIAM CO2 price'!$A$21:$A$27,0),MATCH(H$14,'W2. TIAM CO2 price'!$C$20:$N$20,0))</f>
        <v>41.330878620385405</v>
      </c>
      <c r="I198" s="84">
        <f>INDEX('W2. TIAM CO2 price'!$C$21:$N$27,MATCH($B198,'W2. TIAM CO2 price'!$A$21:$A$27,0),MATCH(I$14,'W2. TIAM CO2 price'!$C$20:$N$20,0))</f>
        <v>210.0094339503701</v>
      </c>
      <c r="J198" s="84">
        <f>INDEX('W2. TIAM CO2 price'!$C$21:$N$27,MATCH($B198,'W2. TIAM CO2 price'!$A$21:$A$27,0),MATCH(J$14,'W2. TIAM CO2 price'!$C$20:$N$20,0))</f>
        <v>342.07357739388846</v>
      </c>
      <c r="K198" s="84">
        <f>INDEX('W2. TIAM CO2 price'!$C$21:$N$27,MATCH($B198,'W2. TIAM CO2 price'!$A$21:$A$27,0),MATCH(K$14,'W2. TIAM CO2 price'!$C$20:$N$20,0))</f>
        <v>557.19215103900797</v>
      </c>
      <c r="L198" s="84">
        <f>INDEX('W2. TIAM CO2 price'!$C$21:$N$27,MATCH($B198,'W2. TIAM CO2 price'!$A$21:$A$27,0),MATCH(L$14,'W2. TIAM CO2 price'!$C$20:$N$20,0))</f>
        <v>907.59763976953911</v>
      </c>
      <c r="M198" s="84">
        <f>INDEX('W2. TIAM CO2 price'!$C$21:$N$27,MATCH($B198,'W2. TIAM CO2 price'!$A$21:$A$27,0),MATCH(M$14,'W2. TIAM CO2 price'!$C$20:$N$20,0))</f>
        <v>1478.3712575556667</v>
      </c>
      <c r="N198" s="84">
        <f>INDEX('W2. TIAM CO2 price'!$C$21:$N$27,MATCH($B198,'W2. TIAM CO2 price'!$A$21:$A$27,0),MATCH(N$14,'W2. TIAM CO2 price'!$C$20:$N$20,0))</f>
        <v>2408.1013366748439</v>
      </c>
      <c r="O198" s="84">
        <f>INDEX('W2. TIAM CO2 price'!$C$21:$N$27,MATCH($B198,'W2. TIAM CO2 price'!$A$21:$A$27,0),MATCH(O$14,'W2. TIAM CO2 price'!$C$20:$N$20,0))</f>
        <v>3922.5336670343654</v>
      </c>
      <c r="P198" s="508">
        <f>INDEX('W2. TIAM CO2 price'!$C$21:$N$27,MATCH($B198,'W2. TIAM CO2 price'!$A$21:$A$27,0),MATCH(P$14,'W2. TIAM CO2 price'!$C$20:$N$20,0))</f>
        <v>6389.384352191827</v>
      </c>
      <c r="Q198" s="501">
        <f t="array" ref="Q198">IF($B$8="Global",INDEX('R24. Carbon price convergence'!$L$18:$T$690,MATCH(CONCATENATE("Global "&amp;$E198&amp;" "&amp;$B$7&amp;" "&amp;"All "&amp;$B$9&amp;" "&amp;$B$10),'R24. Carbon price convergence'!$A$18:$A$690,0),MATCH(Q$14,'R24. Carbon price convergence'!$L$17:$T$17,0)),INDEX('R24. Carbon price convergence'!$L$18:$T$690,MATCH(CONCATENATE($D198," ",$E198," ",$B$7," ",$B$8," ",$B$9," ",$B$10),'R24. Carbon price convergence'!$A$18:$A$690,0),MATCH(Q$14,'R24. Carbon price convergence'!$L$17:$T$17,0)))</f>
        <v>0.34920618027291611</v>
      </c>
      <c r="R198" s="502">
        <f t="array" ref="R198">IF($B$8="Global",INDEX('R24. Carbon price convergence'!$L$18:$T$690,MATCH(CONCATENATE("Global "&amp;$E198&amp;" "&amp;$B$7&amp;" "&amp;"All "&amp;$B$9&amp;" "&amp;$B$10),'R24. Carbon price convergence'!$A$18:$A$690,0),MATCH(R$14,'R24. Carbon price convergence'!$L$17:$T$17,0)),INDEX('R24. Carbon price convergence'!$L$18:$T$690,MATCH(CONCATENATE($D198," ",$E198," ",$B$7," ",$B$8," ",$B$9," ",$B$10),'R24. Carbon price convergence'!$A$18:$A$690,0),MATCH(R$14,'R24. Carbon price convergence'!$L$17:$T$17,0)))</f>
        <v>0.34920618027291611</v>
      </c>
      <c r="S198" s="502">
        <f t="array" ref="S198">IF($B$8="Global",INDEX('R24. Carbon price convergence'!$L$18:$T$690,MATCH(CONCATENATE("Global "&amp;$E198&amp;" "&amp;$B$7&amp;" "&amp;"All "&amp;$B$9&amp;" "&amp;$B$10),'R24. Carbon price convergence'!$A$18:$A$690,0),MATCH(S$14,'R24. Carbon price convergence'!$L$17:$T$17,0)),INDEX('R24. Carbon price convergence'!$L$18:$T$690,MATCH(CONCATENATE($D198," ",$E198," ",$B$7," ",$B$8," ",$B$9," ",$B$10),'R24. Carbon price convergence'!$A$18:$A$690,0),MATCH(S$14,'R24. Carbon price convergence'!$L$17:$T$17,0)))</f>
        <v>0.34920618027291611</v>
      </c>
      <c r="T198" s="503">
        <f t="array" ref="T198">IF($B$8="Global",INDEX('R24. Carbon price convergence'!$L$18:$T$690,MATCH(CONCATENATE("Global "&amp;$E198&amp;" "&amp;$B$7&amp;" "&amp;"All "&amp;$B$9&amp;" "&amp;$B$10),'R24. Carbon price convergence'!$A$18:$A$690,0),MATCH(T$14,'R24. Carbon price convergence'!$L$17:$T$17,0)),INDEX('R24. Carbon price convergence'!$L$18:$T$690,MATCH(CONCATENATE($D198," ",$E198," ",$B$7," ",$B$8," ",$B$9," ",$B$10),'R24. Carbon price convergence'!$A$18:$A$690,0),MATCH(T$14,'R24. Carbon price convergence'!$L$17:$T$17,0)))</f>
        <v>0.34920618027291611</v>
      </c>
      <c r="U198" s="507">
        <f t="shared" si="45"/>
        <v>0</v>
      </c>
      <c r="V198" s="84">
        <f t="shared" si="46"/>
        <v>14.432998250348319</v>
      </c>
      <c r="W198" s="84">
        <f t="shared" si="47"/>
        <v>73.336592251086003</v>
      </c>
      <c r="X198" s="84">
        <f t="shared" si="48"/>
        <v>119.45420733401153</v>
      </c>
      <c r="Y198" s="508">
        <f t="shared" si="49"/>
        <v>194.57494274238172</v>
      </c>
    </row>
    <row r="199" spans="1:25" x14ac:dyDescent="0.3">
      <c r="A199" s="486" t="s">
        <v>78</v>
      </c>
      <c r="B199" s="39" t="s">
        <v>67</v>
      </c>
      <c r="C199" s="39" t="s">
        <v>79</v>
      </c>
      <c r="D199" s="39" t="s">
        <v>80</v>
      </c>
      <c r="E199" s="487" t="s">
        <v>93</v>
      </c>
      <c r="F199" s="507">
        <f>INDEX('W2. TIAM CO2 price'!$C$21:$N$27,MATCH($B199,'W2. TIAM CO2 price'!$A$21:$A$27,0),MATCH(F$14,'W2. TIAM CO2 price'!$C$20:$N$20,0))</f>
        <v>0</v>
      </c>
      <c r="G199" s="84">
        <f>INDEX('W2. TIAM CO2 price'!$C$21:$N$27,MATCH($B199,'W2. TIAM CO2 price'!$A$21:$A$27,0),MATCH(G$14,'W2. TIAM CO2 price'!$C$20:$N$20,0))</f>
        <v>0</v>
      </c>
      <c r="H199" s="84">
        <f>INDEX('W2. TIAM CO2 price'!$C$21:$N$27,MATCH($B199,'W2. TIAM CO2 price'!$A$21:$A$27,0),MATCH(H$14,'W2. TIAM CO2 price'!$C$20:$N$20,0))</f>
        <v>41.330878620385405</v>
      </c>
      <c r="I199" s="84">
        <f>INDEX('W2. TIAM CO2 price'!$C$21:$N$27,MATCH($B199,'W2. TIAM CO2 price'!$A$21:$A$27,0),MATCH(I$14,'W2. TIAM CO2 price'!$C$20:$N$20,0))</f>
        <v>210.0094339503701</v>
      </c>
      <c r="J199" s="84">
        <f>INDEX('W2. TIAM CO2 price'!$C$21:$N$27,MATCH($B199,'W2. TIAM CO2 price'!$A$21:$A$27,0),MATCH(J$14,'W2. TIAM CO2 price'!$C$20:$N$20,0))</f>
        <v>342.07357739388846</v>
      </c>
      <c r="K199" s="84">
        <f>INDEX('W2. TIAM CO2 price'!$C$21:$N$27,MATCH($B199,'W2. TIAM CO2 price'!$A$21:$A$27,0),MATCH(K$14,'W2. TIAM CO2 price'!$C$20:$N$20,0))</f>
        <v>557.19215103900797</v>
      </c>
      <c r="L199" s="84">
        <f>INDEX('W2. TIAM CO2 price'!$C$21:$N$27,MATCH($B199,'W2. TIAM CO2 price'!$A$21:$A$27,0),MATCH(L$14,'W2. TIAM CO2 price'!$C$20:$N$20,0))</f>
        <v>907.59763976953911</v>
      </c>
      <c r="M199" s="84">
        <f>INDEX('W2. TIAM CO2 price'!$C$21:$N$27,MATCH($B199,'W2. TIAM CO2 price'!$A$21:$A$27,0),MATCH(M$14,'W2. TIAM CO2 price'!$C$20:$N$20,0))</f>
        <v>1478.3712575556667</v>
      </c>
      <c r="N199" s="84">
        <f>INDEX('W2. TIAM CO2 price'!$C$21:$N$27,MATCH($B199,'W2. TIAM CO2 price'!$A$21:$A$27,0),MATCH(N$14,'W2. TIAM CO2 price'!$C$20:$N$20,0))</f>
        <v>2408.1013366748439</v>
      </c>
      <c r="O199" s="84">
        <f>INDEX('W2. TIAM CO2 price'!$C$21:$N$27,MATCH($B199,'W2. TIAM CO2 price'!$A$21:$A$27,0),MATCH(O$14,'W2. TIAM CO2 price'!$C$20:$N$20,0))</f>
        <v>3922.5336670343654</v>
      </c>
      <c r="P199" s="508">
        <f>INDEX('W2. TIAM CO2 price'!$C$21:$N$27,MATCH($B199,'W2. TIAM CO2 price'!$A$21:$A$27,0),MATCH(P$14,'W2. TIAM CO2 price'!$C$20:$N$20,0))</f>
        <v>6389.384352191827</v>
      </c>
      <c r="Q199" s="501">
        <f t="array" ref="Q199">IF($B$8="Global",INDEX('R24. Carbon price convergence'!$L$18:$T$690,MATCH(CONCATENATE("Global "&amp;$E199&amp;" "&amp;$B$7&amp;" "&amp;"All "&amp;$B$9&amp;" "&amp;$B$10),'R24. Carbon price convergence'!$A$18:$A$690,0),MATCH(Q$14,'R24. Carbon price convergence'!$L$17:$T$17,0)),INDEX('R24. Carbon price convergence'!$L$18:$T$690,MATCH(CONCATENATE($D199," ",$E199," ",$B$7," ",$B$8," ",$B$9," ",$B$10),'R24. Carbon price convergence'!$A$18:$A$690,0),MATCH(Q$14,'R24. Carbon price convergence'!$L$17:$T$17,0)))</f>
        <v>0.34920618027291611</v>
      </c>
      <c r="R199" s="502">
        <f t="array" ref="R199">IF($B$8="Global",INDEX('R24. Carbon price convergence'!$L$18:$T$690,MATCH(CONCATENATE("Global "&amp;$E199&amp;" "&amp;$B$7&amp;" "&amp;"All "&amp;$B$9&amp;" "&amp;$B$10),'R24. Carbon price convergence'!$A$18:$A$690,0),MATCH(R$14,'R24. Carbon price convergence'!$L$17:$T$17,0)),INDEX('R24. Carbon price convergence'!$L$18:$T$690,MATCH(CONCATENATE($D199," ",$E199," ",$B$7," ",$B$8," ",$B$9," ",$B$10),'R24. Carbon price convergence'!$A$18:$A$690,0),MATCH(R$14,'R24. Carbon price convergence'!$L$17:$T$17,0)))</f>
        <v>0.34920618027291611</v>
      </c>
      <c r="S199" s="502">
        <f t="array" ref="S199">IF($B$8="Global",INDEX('R24. Carbon price convergence'!$L$18:$T$690,MATCH(CONCATENATE("Global "&amp;$E199&amp;" "&amp;$B$7&amp;" "&amp;"All "&amp;$B$9&amp;" "&amp;$B$10),'R24. Carbon price convergence'!$A$18:$A$690,0),MATCH(S$14,'R24. Carbon price convergence'!$L$17:$T$17,0)),INDEX('R24. Carbon price convergence'!$L$18:$T$690,MATCH(CONCATENATE($D199," ",$E199," ",$B$7," ",$B$8," ",$B$9," ",$B$10),'R24. Carbon price convergence'!$A$18:$A$690,0),MATCH(S$14,'R24. Carbon price convergence'!$L$17:$T$17,0)))</f>
        <v>0.34920618027291611</v>
      </c>
      <c r="T199" s="503">
        <f t="array" ref="T199">IF($B$8="Global",INDEX('R24. Carbon price convergence'!$L$18:$T$690,MATCH(CONCATENATE("Global "&amp;$E199&amp;" "&amp;$B$7&amp;" "&amp;"All "&amp;$B$9&amp;" "&amp;$B$10),'R24. Carbon price convergence'!$A$18:$A$690,0),MATCH(T$14,'R24. Carbon price convergence'!$L$17:$T$17,0)),INDEX('R24. Carbon price convergence'!$L$18:$T$690,MATCH(CONCATENATE($D199," ",$E199," ",$B$7," ",$B$8," ",$B$9," ",$B$10),'R24. Carbon price convergence'!$A$18:$A$690,0),MATCH(T$14,'R24. Carbon price convergence'!$L$17:$T$17,0)))</f>
        <v>0.34920618027291611</v>
      </c>
      <c r="U199" s="507">
        <f t="shared" si="45"/>
        <v>0</v>
      </c>
      <c r="V199" s="84">
        <f t="shared" si="46"/>
        <v>14.432998250348319</v>
      </c>
      <c r="W199" s="84">
        <f t="shared" si="47"/>
        <v>73.336592251086003</v>
      </c>
      <c r="X199" s="84">
        <f t="shared" si="48"/>
        <v>119.45420733401153</v>
      </c>
      <c r="Y199" s="508">
        <f t="shared" si="49"/>
        <v>194.57494274238172</v>
      </c>
    </row>
    <row r="200" spans="1:25" x14ac:dyDescent="0.3">
      <c r="A200" s="486" t="s">
        <v>78</v>
      </c>
      <c r="B200" s="39" t="s">
        <v>67</v>
      </c>
      <c r="C200" s="39" t="s">
        <v>79</v>
      </c>
      <c r="D200" s="39" t="s">
        <v>80</v>
      </c>
      <c r="E200" s="487" t="s">
        <v>95</v>
      </c>
      <c r="F200" s="507">
        <f>INDEX('W2. TIAM CO2 price'!$C$21:$N$27,MATCH($B200,'W2. TIAM CO2 price'!$A$21:$A$27,0),MATCH(F$14,'W2. TIAM CO2 price'!$C$20:$N$20,0))</f>
        <v>0</v>
      </c>
      <c r="G200" s="84">
        <f>INDEX('W2. TIAM CO2 price'!$C$21:$N$27,MATCH($B200,'W2. TIAM CO2 price'!$A$21:$A$27,0),MATCH(G$14,'W2. TIAM CO2 price'!$C$20:$N$20,0))</f>
        <v>0</v>
      </c>
      <c r="H200" s="84">
        <f>INDEX('W2. TIAM CO2 price'!$C$21:$N$27,MATCH($B200,'W2. TIAM CO2 price'!$A$21:$A$27,0),MATCH(H$14,'W2. TIAM CO2 price'!$C$20:$N$20,0))</f>
        <v>41.330878620385405</v>
      </c>
      <c r="I200" s="84">
        <f>INDEX('W2. TIAM CO2 price'!$C$21:$N$27,MATCH($B200,'W2. TIAM CO2 price'!$A$21:$A$27,0),MATCH(I$14,'W2. TIAM CO2 price'!$C$20:$N$20,0))</f>
        <v>210.0094339503701</v>
      </c>
      <c r="J200" s="84">
        <f>INDEX('W2. TIAM CO2 price'!$C$21:$N$27,MATCH($B200,'W2. TIAM CO2 price'!$A$21:$A$27,0),MATCH(J$14,'W2. TIAM CO2 price'!$C$20:$N$20,0))</f>
        <v>342.07357739388846</v>
      </c>
      <c r="K200" s="84">
        <f>INDEX('W2. TIAM CO2 price'!$C$21:$N$27,MATCH($B200,'W2. TIAM CO2 price'!$A$21:$A$27,0),MATCH(K$14,'W2. TIAM CO2 price'!$C$20:$N$20,0))</f>
        <v>557.19215103900797</v>
      </c>
      <c r="L200" s="84">
        <f>INDEX('W2. TIAM CO2 price'!$C$21:$N$27,MATCH($B200,'W2. TIAM CO2 price'!$A$21:$A$27,0),MATCH(L$14,'W2. TIAM CO2 price'!$C$20:$N$20,0))</f>
        <v>907.59763976953911</v>
      </c>
      <c r="M200" s="84">
        <f>INDEX('W2. TIAM CO2 price'!$C$21:$N$27,MATCH($B200,'W2. TIAM CO2 price'!$A$21:$A$27,0),MATCH(M$14,'W2. TIAM CO2 price'!$C$20:$N$20,0))</f>
        <v>1478.3712575556667</v>
      </c>
      <c r="N200" s="84">
        <f>INDEX('W2. TIAM CO2 price'!$C$21:$N$27,MATCH($B200,'W2. TIAM CO2 price'!$A$21:$A$27,0),MATCH(N$14,'W2. TIAM CO2 price'!$C$20:$N$20,0))</f>
        <v>2408.1013366748439</v>
      </c>
      <c r="O200" s="84">
        <f>INDEX('W2. TIAM CO2 price'!$C$21:$N$27,MATCH($B200,'W2. TIAM CO2 price'!$A$21:$A$27,0),MATCH(O$14,'W2. TIAM CO2 price'!$C$20:$N$20,0))</f>
        <v>3922.5336670343654</v>
      </c>
      <c r="P200" s="508">
        <f>INDEX('W2. TIAM CO2 price'!$C$21:$N$27,MATCH($B200,'W2. TIAM CO2 price'!$A$21:$A$27,0),MATCH(P$14,'W2. TIAM CO2 price'!$C$20:$N$20,0))</f>
        <v>6389.384352191827</v>
      </c>
      <c r="Q200" s="501">
        <f t="array" ref="Q200">IF($B$8="Global",INDEX('R24. Carbon price convergence'!$L$18:$T$690,MATCH(CONCATENATE("Global "&amp;$E200&amp;" "&amp;$B$7&amp;" "&amp;"All "&amp;$B$9&amp;" "&amp;$B$10),'R24. Carbon price convergence'!$A$18:$A$690,0),MATCH(Q$14,'R24. Carbon price convergence'!$L$17:$T$17,0)),INDEX('R24. Carbon price convergence'!$L$18:$T$690,MATCH(CONCATENATE($D200," ",$E200," ",$B$7," ",$B$8," ",$B$9," ",$B$10),'R24. Carbon price convergence'!$A$18:$A$690,0),MATCH(Q$14,'R24. Carbon price convergence'!$L$17:$T$17,0)))</f>
        <v>3.9642143336660212</v>
      </c>
      <c r="R200" s="502">
        <f t="array" ref="R200">IF($B$8="Global",INDEX('R24. Carbon price convergence'!$L$18:$T$690,MATCH(CONCATENATE("Global "&amp;$E200&amp;" "&amp;$B$7&amp;" "&amp;"All "&amp;$B$9&amp;" "&amp;$B$10),'R24. Carbon price convergence'!$A$18:$A$690,0),MATCH(R$14,'R24. Carbon price convergence'!$L$17:$T$17,0)),INDEX('R24. Carbon price convergence'!$L$18:$T$690,MATCH(CONCATENATE($D200," ",$E200," ",$B$7," ",$B$8," ",$B$9," ",$B$10),'R24. Carbon price convergence'!$A$18:$A$690,0),MATCH(R$14,'R24. Carbon price convergence'!$L$17:$T$17,0)))</f>
        <v>3.9642143336660212</v>
      </c>
      <c r="S200" s="502">
        <f t="array" ref="S200">IF($B$8="Global",INDEX('R24. Carbon price convergence'!$L$18:$T$690,MATCH(CONCATENATE("Global "&amp;$E200&amp;" "&amp;$B$7&amp;" "&amp;"All "&amp;$B$9&amp;" "&amp;$B$10),'R24. Carbon price convergence'!$A$18:$A$690,0),MATCH(S$14,'R24. Carbon price convergence'!$L$17:$T$17,0)),INDEX('R24. Carbon price convergence'!$L$18:$T$690,MATCH(CONCATENATE($D200," ",$E200," ",$B$7," ",$B$8," ",$B$9," ",$B$10),'R24. Carbon price convergence'!$A$18:$A$690,0),MATCH(S$14,'R24. Carbon price convergence'!$L$17:$T$17,0)))</f>
        <v>3.9642143336660212</v>
      </c>
      <c r="T200" s="503">
        <f t="array" ref="T200">IF($B$8="Global",INDEX('R24. Carbon price convergence'!$L$18:$T$690,MATCH(CONCATENATE("Global "&amp;$E200&amp;" "&amp;$B$7&amp;" "&amp;"All "&amp;$B$9&amp;" "&amp;$B$10),'R24. Carbon price convergence'!$A$18:$A$690,0),MATCH(T$14,'R24. Carbon price convergence'!$L$17:$T$17,0)),INDEX('R24. Carbon price convergence'!$L$18:$T$690,MATCH(CONCATENATE($D200," ",$E200," ",$B$7," ",$B$8," ",$B$9," ",$B$10),'R24. Carbon price convergence'!$A$18:$A$690,0),MATCH(T$14,'R24. Carbon price convergence'!$L$17:$T$17,0)))</f>
        <v>3.9642143336660212</v>
      </c>
      <c r="U200" s="507">
        <f t="shared" si="45"/>
        <v>0</v>
      </c>
      <c r="V200" s="84">
        <f t="shared" si="46"/>
        <v>163.84446144994234</v>
      </c>
      <c r="W200" s="84">
        <f t="shared" si="47"/>
        <v>832.52240827114463</v>
      </c>
      <c r="X200" s="84">
        <f t="shared" si="48"/>
        <v>1356.0529786732657</v>
      </c>
      <c r="Y200" s="508">
        <f t="shared" si="49"/>
        <v>2208.829111755038</v>
      </c>
    </row>
    <row r="201" spans="1:25" x14ac:dyDescent="0.3">
      <c r="A201" s="486" t="s">
        <v>78</v>
      </c>
      <c r="B201" s="39" t="s">
        <v>67</v>
      </c>
      <c r="C201" s="39" t="s">
        <v>96</v>
      </c>
      <c r="D201" s="39" t="s">
        <v>97</v>
      </c>
      <c r="E201" s="487" t="s">
        <v>81</v>
      </c>
      <c r="F201" s="507">
        <f>INDEX('W2. TIAM CO2 price'!$C$21:$N$27,MATCH($B201,'W2. TIAM CO2 price'!$A$21:$A$27,0),MATCH(F$14,'W2. TIAM CO2 price'!$C$20:$N$20,0))</f>
        <v>0</v>
      </c>
      <c r="G201" s="84">
        <f>INDEX('W2. TIAM CO2 price'!$C$21:$N$27,MATCH($B201,'W2. TIAM CO2 price'!$A$21:$A$27,0),MATCH(G$14,'W2. TIAM CO2 price'!$C$20:$N$20,0))</f>
        <v>0</v>
      </c>
      <c r="H201" s="84">
        <f>INDEX('W2. TIAM CO2 price'!$C$21:$N$27,MATCH($B201,'W2. TIAM CO2 price'!$A$21:$A$27,0),MATCH(H$14,'W2. TIAM CO2 price'!$C$20:$N$20,0))</f>
        <v>41.330878620385405</v>
      </c>
      <c r="I201" s="84">
        <f>INDEX('W2. TIAM CO2 price'!$C$21:$N$27,MATCH($B201,'W2. TIAM CO2 price'!$A$21:$A$27,0),MATCH(I$14,'W2. TIAM CO2 price'!$C$20:$N$20,0))</f>
        <v>210.0094339503701</v>
      </c>
      <c r="J201" s="84">
        <f>INDEX('W2. TIAM CO2 price'!$C$21:$N$27,MATCH($B201,'W2. TIAM CO2 price'!$A$21:$A$27,0),MATCH(J$14,'W2. TIAM CO2 price'!$C$20:$N$20,0))</f>
        <v>342.07357739388846</v>
      </c>
      <c r="K201" s="84">
        <f>INDEX('W2. TIAM CO2 price'!$C$21:$N$27,MATCH($B201,'W2. TIAM CO2 price'!$A$21:$A$27,0),MATCH(K$14,'W2. TIAM CO2 price'!$C$20:$N$20,0))</f>
        <v>557.19215103900797</v>
      </c>
      <c r="L201" s="84">
        <f>INDEX('W2. TIAM CO2 price'!$C$21:$N$27,MATCH($B201,'W2. TIAM CO2 price'!$A$21:$A$27,0),MATCH(L$14,'W2. TIAM CO2 price'!$C$20:$N$20,0))</f>
        <v>907.59763976953911</v>
      </c>
      <c r="M201" s="84">
        <f>INDEX('W2. TIAM CO2 price'!$C$21:$N$27,MATCH($B201,'W2. TIAM CO2 price'!$A$21:$A$27,0),MATCH(M$14,'W2. TIAM CO2 price'!$C$20:$N$20,0))</f>
        <v>1478.3712575556667</v>
      </c>
      <c r="N201" s="84">
        <f>INDEX('W2. TIAM CO2 price'!$C$21:$N$27,MATCH($B201,'W2. TIAM CO2 price'!$A$21:$A$27,0),MATCH(N$14,'W2. TIAM CO2 price'!$C$20:$N$20,0))</f>
        <v>2408.1013366748439</v>
      </c>
      <c r="O201" s="84">
        <f>INDEX('W2. TIAM CO2 price'!$C$21:$N$27,MATCH($B201,'W2. TIAM CO2 price'!$A$21:$A$27,0),MATCH(O$14,'W2. TIAM CO2 price'!$C$20:$N$20,0))</f>
        <v>3922.5336670343654</v>
      </c>
      <c r="P201" s="508">
        <f>INDEX('W2. TIAM CO2 price'!$C$21:$N$27,MATCH($B201,'W2. TIAM CO2 price'!$A$21:$A$27,0),MATCH(P$14,'W2. TIAM CO2 price'!$C$20:$N$20,0))</f>
        <v>6389.384352191827</v>
      </c>
      <c r="Q201" s="501">
        <f t="array" ref="Q201">IF($B$8="Global",INDEX('R24. Carbon price convergence'!$L$18:$T$690,MATCH(CONCATENATE("Global "&amp;$E201&amp;" "&amp;$B$7&amp;" "&amp;"All "&amp;$B$9&amp;" "&amp;$B$10),'R24. Carbon price convergence'!$A$18:$A$690,0),MATCH(Q$14,'R24. Carbon price convergence'!$L$17:$T$17,0)),INDEX('R24. Carbon price convergence'!$L$18:$T$690,MATCH(CONCATENATE($D201," ",$E201," ",$B$7," ",$B$8," ",$B$9," ",$B$10),'R24. Carbon price convergence'!$A$18:$A$690,0),MATCH(Q$14,'R24. Carbon price convergence'!$L$17:$T$17,0)))</f>
        <v>0.34920618027291611</v>
      </c>
      <c r="R201" s="502">
        <f t="array" ref="R201">IF($B$8="Global",INDEX('R24. Carbon price convergence'!$L$18:$T$690,MATCH(CONCATENATE("Global "&amp;$E201&amp;" "&amp;$B$7&amp;" "&amp;"All "&amp;$B$9&amp;" "&amp;$B$10),'R24. Carbon price convergence'!$A$18:$A$690,0),MATCH(R$14,'R24. Carbon price convergence'!$L$17:$T$17,0)),INDEX('R24. Carbon price convergence'!$L$18:$T$690,MATCH(CONCATENATE($D201," ",$E201," ",$B$7," ",$B$8," ",$B$9," ",$B$10),'R24. Carbon price convergence'!$A$18:$A$690,0),MATCH(R$14,'R24. Carbon price convergence'!$L$17:$T$17,0)))</f>
        <v>0.34920618027291611</v>
      </c>
      <c r="S201" s="502">
        <f t="array" ref="S201">IF($B$8="Global",INDEX('R24. Carbon price convergence'!$L$18:$T$690,MATCH(CONCATENATE("Global "&amp;$E201&amp;" "&amp;$B$7&amp;" "&amp;"All "&amp;$B$9&amp;" "&amp;$B$10),'R24. Carbon price convergence'!$A$18:$A$690,0),MATCH(S$14,'R24. Carbon price convergence'!$L$17:$T$17,0)),INDEX('R24. Carbon price convergence'!$L$18:$T$690,MATCH(CONCATENATE($D201," ",$E201," ",$B$7," ",$B$8," ",$B$9," ",$B$10),'R24. Carbon price convergence'!$A$18:$A$690,0),MATCH(S$14,'R24. Carbon price convergence'!$L$17:$T$17,0)))</f>
        <v>0.34920618027291611</v>
      </c>
      <c r="T201" s="503">
        <f t="array" ref="T201">IF($B$8="Global",INDEX('R24. Carbon price convergence'!$L$18:$T$690,MATCH(CONCATENATE("Global "&amp;$E201&amp;" "&amp;$B$7&amp;" "&amp;"All "&amp;$B$9&amp;" "&amp;$B$10),'R24. Carbon price convergence'!$A$18:$A$690,0),MATCH(T$14,'R24. Carbon price convergence'!$L$17:$T$17,0)),INDEX('R24. Carbon price convergence'!$L$18:$T$690,MATCH(CONCATENATE($D201," ",$E201," ",$B$7," ",$B$8," ",$B$9," ",$B$10),'R24. Carbon price convergence'!$A$18:$A$690,0),MATCH(T$14,'R24. Carbon price convergence'!$L$17:$T$17,0)))</f>
        <v>0.34920618027291611</v>
      </c>
      <c r="U201" s="507">
        <f t="shared" si="40"/>
        <v>0</v>
      </c>
      <c r="V201" s="84">
        <f t="shared" si="41"/>
        <v>14.432998250348319</v>
      </c>
      <c r="W201" s="84">
        <f t="shared" si="42"/>
        <v>73.336592251086003</v>
      </c>
      <c r="X201" s="84">
        <f t="shared" si="43"/>
        <v>119.45420733401153</v>
      </c>
      <c r="Y201" s="508">
        <f t="shared" si="44"/>
        <v>194.57494274238172</v>
      </c>
    </row>
    <row r="202" spans="1:25" x14ac:dyDescent="0.3">
      <c r="A202" s="486" t="s">
        <v>78</v>
      </c>
      <c r="B202" s="39" t="s">
        <v>67</v>
      </c>
      <c r="C202" s="39" t="s">
        <v>96</v>
      </c>
      <c r="D202" s="39" t="s">
        <v>97</v>
      </c>
      <c r="E202" s="487" t="s">
        <v>84</v>
      </c>
      <c r="F202" s="507">
        <f>INDEX('W2. TIAM CO2 price'!$C$21:$N$27,MATCH($B202,'W2. TIAM CO2 price'!$A$21:$A$27,0),MATCH(F$14,'W2. TIAM CO2 price'!$C$20:$N$20,0))</f>
        <v>0</v>
      </c>
      <c r="G202" s="84">
        <f>INDEX('W2. TIAM CO2 price'!$C$21:$N$27,MATCH($B202,'W2. TIAM CO2 price'!$A$21:$A$27,0),MATCH(G$14,'W2. TIAM CO2 price'!$C$20:$N$20,0))</f>
        <v>0</v>
      </c>
      <c r="H202" s="84">
        <f>INDEX('W2. TIAM CO2 price'!$C$21:$N$27,MATCH($B202,'W2. TIAM CO2 price'!$A$21:$A$27,0),MATCH(H$14,'W2. TIAM CO2 price'!$C$20:$N$20,0))</f>
        <v>41.330878620385405</v>
      </c>
      <c r="I202" s="84">
        <f>INDEX('W2. TIAM CO2 price'!$C$21:$N$27,MATCH($B202,'W2. TIAM CO2 price'!$A$21:$A$27,0),MATCH(I$14,'W2. TIAM CO2 price'!$C$20:$N$20,0))</f>
        <v>210.0094339503701</v>
      </c>
      <c r="J202" s="84">
        <f>INDEX('W2. TIAM CO2 price'!$C$21:$N$27,MATCH($B202,'W2. TIAM CO2 price'!$A$21:$A$27,0),MATCH(J$14,'W2. TIAM CO2 price'!$C$20:$N$20,0))</f>
        <v>342.07357739388846</v>
      </c>
      <c r="K202" s="84">
        <f>INDEX('W2. TIAM CO2 price'!$C$21:$N$27,MATCH($B202,'W2. TIAM CO2 price'!$A$21:$A$27,0),MATCH(K$14,'W2. TIAM CO2 price'!$C$20:$N$20,0))</f>
        <v>557.19215103900797</v>
      </c>
      <c r="L202" s="84">
        <f>INDEX('W2. TIAM CO2 price'!$C$21:$N$27,MATCH($B202,'W2. TIAM CO2 price'!$A$21:$A$27,0),MATCH(L$14,'W2. TIAM CO2 price'!$C$20:$N$20,0))</f>
        <v>907.59763976953911</v>
      </c>
      <c r="M202" s="84">
        <f>INDEX('W2. TIAM CO2 price'!$C$21:$N$27,MATCH($B202,'W2. TIAM CO2 price'!$A$21:$A$27,0),MATCH(M$14,'W2. TIAM CO2 price'!$C$20:$N$20,0))</f>
        <v>1478.3712575556667</v>
      </c>
      <c r="N202" s="84">
        <f>INDEX('W2. TIAM CO2 price'!$C$21:$N$27,MATCH($B202,'W2. TIAM CO2 price'!$A$21:$A$27,0),MATCH(N$14,'W2. TIAM CO2 price'!$C$20:$N$20,0))</f>
        <v>2408.1013366748439</v>
      </c>
      <c r="O202" s="84">
        <f>INDEX('W2. TIAM CO2 price'!$C$21:$N$27,MATCH($B202,'W2. TIAM CO2 price'!$A$21:$A$27,0),MATCH(O$14,'W2. TIAM CO2 price'!$C$20:$N$20,0))</f>
        <v>3922.5336670343654</v>
      </c>
      <c r="P202" s="508">
        <f>INDEX('W2. TIAM CO2 price'!$C$21:$N$27,MATCH($B202,'W2. TIAM CO2 price'!$A$21:$A$27,0),MATCH(P$14,'W2. TIAM CO2 price'!$C$20:$N$20,0))</f>
        <v>6389.384352191827</v>
      </c>
      <c r="Q202" s="501">
        <f t="array" ref="Q202">IF($B$8="Global",INDEX('R24. Carbon price convergence'!$L$18:$T$690,MATCH(CONCATENATE("Global "&amp;$E202&amp;" "&amp;$B$7&amp;" "&amp;"All "&amp;$B$9&amp;" "&amp;$B$10),'R24. Carbon price convergence'!$A$18:$A$690,0),MATCH(Q$14,'R24. Carbon price convergence'!$L$17:$T$17,0)),INDEX('R24. Carbon price convergence'!$L$18:$T$690,MATCH(CONCATENATE($D202," ",$E202," ",$B$7," ",$B$8," ",$B$9," ",$B$10),'R24. Carbon price convergence'!$A$18:$A$690,0),MATCH(Q$14,'R24. Carbon price convergence'!$L$17:$T$17,0)))</f>
        <v>0.34920618027291611</v>
      </c>
      <c r="R202" s="502">
        <f t="array" ref="R202">IF($B$8="Global",INDEX('R24. Carbon price convergence'!$L$18:$T$690,MATCH(CONCATENATE("Global "&amp;$E202&amp;" "&amp;$B$7&amp;" "&amp;"All "&amp;$B$9&amp;" "&amp;$B$10),'R24. Carbon price convergence'!$A$18:$A$690,0),MATCH(R$14,'R24. Carbon price convergence'!$L$17:$T$17,0)),INDEX('R24. Carbon price convergence'!$L$18:$T$690,MATCH(CONCATENATE($D202," ",$E202," ",$B$7," ",$B$8," ",$B$9," ",$B$10),'R24. Carbon price convergence'!$A$18:$A$690,0),MATCH(R$14,'R24. Carbon price convergence'!$L$17:$T$17,0)))</f>
        <v>0.34920618027291611</v>
      </c>
      <c r="S202" s="502">
        <f t="array" ref="S202">IF($B$8="Global",INDEX('R24. Carbon price convergence'!$L$18:$T$690,MATCH(CONCATENATE("Global "&amp;$E202&amp;" "&amp;$B$7&amp;" "&amp;"All "&amp;$B$9&amp;" "&amp;$B$10),'R24. Carbon price convergence'!$A$18:$A$690,0),MATCH(S$14,'R24. Carbon price convergence'!$L$17:$T$17,0)),INDEX('R24. Carbon price convergence'!$L$18:$T$690,MATCH(CONCATENATE($D202," ",$E202," ",$B$7," ",$B$8," ",$B$9," ",$B$10),'R24. Carbon price convergence'!$A$18:$A$690,0),MATCH(S$14,'R24. Carbon price convergence'!$L$17:$T$17,0)))</f>
        <v>0.34920618027291611</v>
      </c>
      <c r="T202" s="503">
        <f t="array" ref="T202">IF($B$8="Global",INDEX('R24. Carbon price convergence'!$L$18:$T$690,MATCH(CONCATENATE("Global "&amp;$E202&amp;" "&amp;$B$7&amp;" "&amp;"All "&amp;$B$9&amp;" "&amp;$B$10),'R24. Carbon price convergence'!$A$18:$A$690,0),MATCH(T$14,'R24. Carbon price convergence'!$L$17:$T$17,0)),INDEX('R24. Carbon price convergence'!$L$18:$T$690,MATCH(CONCATENATE($D202," ",$E202," ",$B$7," ",$B$8," ",$B$9," ",$B$10),'R24. Carbon price convergence'!$A$18:$A$690,0),MATCH(T$14,'R24. Carbon price convergence'!$L$17:$T$17,0)))</f>
        <v>0.34920618027291611</v>
      </c>
      <c r="U202" s="507">
        <f t="shared" si="40"/>
        <v>0</v>
      </c>
      <c r="V202" s="84">
        <f t="shared" si="41"/>
        <v>14.432998250348319</v>
      </c>
      <c r="W202" s="84">
        <f t="shared" si="42"/>
        <v>73.336592251086003</v>
      </c>
      <c r="X202" s="84">
        <f t="shared" si="43"/>
        <v>119.45420733401153</v>
      </c>
      <c r="Y202" s="508">
        <f t="shared" si="44"/>
        <v>194.57494274238172</v>
      </c>
    </row>
    <row r="203" spans="1:25" x14ac:dyDescent="0.3">
      <c r="A203" s="486" t="s">
        <v>78</v>
      </c>
      <c r="B203" s="39" t="s">
        <v>67</v>
      </c>
      <c r="C203" s="39" t="s">
        <v>96</v>
      </c>
      <c r="D203" s="39" t="s">
        <v>97</v>
      </c>
      <c r="E203" s="487" t="s">
        <v>87</v>
      </c>
      <c r="F203" s="507">
        <f>INDEX('W2. TIAM CO2 price'!$C$21:$N$27,MATCH($B203,'W2. TIAM CO2 price'!$A$21:$A$27,0),MATCH(F$14,'W2. TIAM CO2 price'!$C$20:$N$20,0))</f>
        <v>0</v>
      </c>
      <c r="G203" s="84">
        <f>INDEX('W2. TIAM CO2 price'!$C$21:$N$27,MATCH($B203,'W2. TIAM CO2 price'!$A$21:$A$27,0),MATCH(G$14,'W2. TIAM CO2 price'!$C$20:$N$20,0))</f>
        <v>0</v>
      </c>
      <c r="H203" s="84">
        <f>INDEX('W2. TIAM CO2 price'!$C$21:$N$27,MATCH($B203,'W2. TIAM CO2 price'!$A$21:$A$27,0),MATCH(H$14,'W2. TIAM CO2 price'!$C$20:$N$20,0))</f>
        <v>41.330878620385405</v>
      </c>
      <c r="I203" s="84">
        <f>INDEX('W2. TIAM CO2 price'!$C$21:$N$27,MATCH($B203,'W2. TIAM CO2 price'!$A$21:$A$27,0),MATCH(I$14,'W2. TIAM CO2 price'!$C$20:$N$20,0))</f>
        <v>210.0094339503701</v>
      </c>
      <c r="J203" s="84">
        <f>INDEX('W2. TIAM CO2 price'!$C$21:$N$27,MATCH($B203,'W2. TIAM CO2 price'!$A$21:$A$27,0),MATCH(J$14,'W2. TIAM CO2 price'!$C$20:$N$20,0))</f>
        <v>342.07357739388846</v>
      </c>
      <c r="K203" s="84">
        <f>INDEX('W2. TIAM CO2 price'!$C$21:$N$27,MATCH($B203,'W2. TIAM CO2 price'!$A$21:$A$27,0),MATCH(K$14,'W2. TIAM CO2 price'!$C$20:$N$20,0))</f>
        <v>557.19215103900797</v>
      </c>
      <c r="L203" s="84">
        <f>INDEX('W2. TIAM CO2 price'!$C$21:$N$27,MATCH($B203,'W2. TIAM CO2 price'!$A$21:$A$27,0),MATCH(L$14,'W2. TIAM CO2 price'!$C$20:$N$20,0))</f>
        <v>907.59763976953911</v>
      </c>
      <c r="M203" s="84">
        <f>INDEX('W2. TIAM CO2 price'!$C$21:$N$27,MATCH($B203,'W2. TIAM CO2 price'!$A$21:$A$27,0),MATCH(M$14,'W2. TIAM CO2 price'!$C$20:$N$20,0))</f>
        <v>1478.3712575556667</v>
      </c>
      <c r="N203" s="84">
        <f>INDEX('W2. TIAM CO2 price'!$C$21:$N$27,MATCH($B203,'W2. TIAM CO2 price'!$A$21:$A$27,0),MATCH(N$14,'W2. TIAM CO2 price'!$C$20:$N$20,0))</f>
        <v>2408.1013366748439</v>
      </c>
      <c r="O203" s="84">
        <f>INDEX('W2. TIAM CO2 price'!$C$21:$N$27,MATCH($B203,'W2. TIAM CO2 price'!$A$21:$A$27,0),MATCH(O$14,'W2. TIAM CO2 price'!$C$20:$N$20,0))</f>
        <v>3922.5336670343654</v>
      </c>
      <c r="P203" s="508">
        <f>INDEX('W2. TIAM CO2 price'!$C$21:$N$27,MATCH($B203,'W2. TIAM CO2 price'!$A$21:$A$27,0),MATCH(P$14,'W2. TIAM CO2 price'!$C$20:$N$20,0))</f>
        <v>6389.384352191827</v>
      </c>
      <c r="Q203" s="501">
        <f t="array" ref="Q203">IF($B$8="Global",INDEX('R24. Carbon price convergence'!$L$18:$T$690,MATCH(CONCATENATE("Global "&amp;$E203&amp;" "&amp;$B$7&amp;" "&amp;"All "&amp;$B$9&amp;" "&amp;$B$10),'R24. Carbon price convergence'!$A$18:$A$690,0),MATCH(Q$14,'R24. Carbon price convergence'!$L$17:$T$17,0)),INDEX('R24. Carbon price convergence'!$L$18:$T$690,MATCH(CONCATENATE($D203," ",$E203," ",$B$7," ",$B$8," ",$B$9," ",$B$10),'R24. Carbon price convergence'!$A$18:$A$690,0),MATCH(Q$14,'R24. Carbon price convergence'!$L$17:$T$17,0)))</f>
        <v>0.34920618027291611</v>
      </c>
      <c r="R203" s="502">
        <f t="array" ref="R203">IF($B$8="Global",INDEX('R24. Carbon price convergence'!$L$18:$T$690,MATCH(CONCATENATE("Global "&amp;$E203&amp;" "&amp;$B$7&amp;" "&amp;"All "&amp;$B$9&amp;" "&amp;$B$10),'R24. Carbon price convergence'!$A$18:$A$690,0),MATCH(R$14,'R24. Carbon price convergence'!$L$17:$T$17,0)),INDEX('R24. Carbon price convergence'!$L$18:$T$690,MATCH(CONCATENATE($D203," ",$E203," ",$B$7," ",$B$8," ",$B$9," ",$B$10),'R24. Carbon price convergence'!$A$18:$A$690,0),MATCH(R$14,'R24. Carbon price convergence'!$L$17:$T$17,0)))</f>
        <v>0.34920618027291611</v>
      </c>
      <c r="S203" s="502">
        <f t="array" ref="S203">IF($B$8="Global",INDEX('R24. Carbon price convergence'!$L$18:$T$690,MATCH(CONCATENATE("Global "&amp;$E203&amp;" "&amp;$B$7&amp;" "&amp;"All "&amp;$B$9&amp;" "&amp;$B$10),'R24. Carbon price convergence'!$A$18:$A$690,0),MATCH(S$14,'R24. Carbon price convergence'!$L$17:$T$17,0)),INDEX('R24. Carbon price convergence'!$L$18:$T$690,MATCH(CONCATENATE($D203," ",$E203," ",$B$7," ",$B$8," ",$B$9," ",$B$10),'R24. Carbon price convergence'!$A$18:$A$690,0),MATCH(S$14,'R24. Carbon price convergence'!$L$17:$T$17,0)))</f>
        <v>0.34920618027291611</v>
      </c>
      <c r="T203" s="503">
        <f t="array" ref="T203">IF($B$8="Global",INDEX('R24. Carbon price convergence'!$L$18:$T$690,MATCH(CONCATENATE("Global "&amp;$E203&amp;" "&amp;$B$7&amp;" "&amp;"All "&amp;$B$9&amp;" "&amp;$B$10),'R24. Carbon price convergence'!$A$18:$A$690,0),MATCH(T$14,'R24. Carbon price convergence'!$L$17:$T$17,0)),INDEX('R24. Carbon price convergence'!$L$18:$T$690,MATCH(CONCATENATE($D203," ",$E203," ",$B$7," ",$B$8," ",$B$9," ",$B$10),'R24. Carbon price convergence'!$A$18:$A$690,0),MATCH(T$14,'R24. Carbon price convergence'!$L$17:$T$17,0)))</f>
        <v>0.34920618027291611</v>
      </c>
      <c r="U203" s="507">
        <f t="shared" si="40"/>
        <v>0</v>
      </c>
      <c r="V203" s="84">
        <f t="shared" si="41"/>
        <v>14.432998250348319</v>
      </c>
      <c r="W203" s="84">
        <f t="shared" si="42"/>
        <v>73.336592251086003</v>
      </c>
      <c r="X203" s="84">
        <f t="shared" si="43"/>
        <v>119.45420733401153</v>
      </c>
      <c r="Y203" s="508">
        <f t="shared" si="44"/>
        <v>194.57494274238172</v>
      </c>
    </row>
    <row r="204" spans="1:25" x14ac:dyDescent="0.3">
      <c r="A204" s="486" t="s">
        <v>78</v>
      </c>
      <c r="B204" s="39" t="s">
        <v>67</v>
      </c>
      <c r="C204" s="39" t="s">
        <v>96</v>
      </c>
      <c r="D204" s="39" t="s">
        <v>97</v>
      </c>
      <c r="E204" s="487" t="s">
        <v>90</v>
      </c>
      <c r="F204" s="507">
        <f>INDEX('W2. TIAM CO2 price'!$C$21:$N$27,MATCH($B204,'W2. TIAM CO2 price'!$A$21:$A$27,0),MATCH(F$14,'W2. TIAM CO2 price'!$C$20:$N$20,0))</f>
        <v>0</v>
      </c>
      <c r="G204" s="84">
        <f>INDEX('W2. TIAM CO2 price'!$C$21:$N$27,MATCH($B204,'W2. TIAM CO2 price'!$A$21:$A$27,0),MATCH(G$14,'W2. TIAM CO2 price'!$C$20:$N$20,0))</f>
        <v>0</v>
      </c>
      <c r="H204" s="84">
        <f>INDEX('W2. TIAM CO2 price'!$C$21:$N$27,MATCH($B204,'W2. TIAM CO2 price'!$A$21:$A$27,0),MATCH(H$14,'W2. TIAM CO2 price'!$C$20:$N$20,0))</f>
        <v>41.330878620385405</v>
      </c>
      <c r="I204" s="84">
        <f>INDEX('W2. TIAM CO2 price'!$C$21:$N$27,MATCH($B204,'W2. TIAM CO2 price'!$A$21:$A$27,0),MATCH(I$14,'W2. TIAM CO2 price'!$C$20:$N$20,0))</f>
        <v>210.0094339503701</v>
      </c>
      <c r="J204" s="84">
        <f>INDEX('W2. TIAM CO2 price'!$C$21:$N$27,MATCH($B204,'W2. TIAM CO2 price'!$A$21:$A$27,0),MATCH(J$14,'W2. TIAM CO2 price'!$C$20:$N$20,0))</f>
        <v>342.07357739388846</v>
      </c>
      <c r="K204" s="84">
        <f>INDEX('W2. TIAM CO2 price'!$C$21:$N$27,MATCH($B204,'W2. TIAM CO2 price'!$A$21:$A$27,0),MATCH(K$14,'W2. TIAM CO2 price'!$C$20:$N$20,0))</f>
        <v>557.19215103900797</v>
      </c>
      <c r="L204" s="84">
        <f>INDEX('W2. TIAM CO2 price'!$C$21:$N$27,MATCH($B204,'W2. TIAM CO2 price'!$A$21:$A$27,0),MATCH(L$14,'W2. TIAM CO2 price'!$C$20:$N$20,0))</f>
        <v>907.59763976953911</v>
      </c>
      <c r="M204" s="84">
        <f>INDEX('W2. TIAM CO2 price'!$C$21:$N$27,MATCH($B204,'W2. TIAM CO2 price'!$A$21:$A$27,0),MATCH(M$14,'W2. TIAM CO2 price'!$C$20:$N$20,0))</f>
        <v>1478.3712575556667</v>
      </c>
      <c r="N204" s="84">
        <f>INDEX('W2. TIAM CO2 price'!$C$21:$N$27,MATCH($B204,'W2. TIAM CO2 price'!$A$21:$A$27,0),MATCH(N$14,'W2. TIAM CO2 price'!$C$20:$N$20,0))</f>
        <v>2408.1013366748439</v>
      </c>
      <c r="O204" s="84">
        <f>INDEX('W2. TIAM CO2 price'!$C$21:$N$27,MATCH($B204,'W2. TIAM CO2 price'!$A$21:$A$27,0),MATCH(O$14,'W2. TIAM CO2 price'!$C$20:$N$20,0))</f>
        <v>3922.5336670343654</v>
      </c>
      <c r="P204" s="508">
        <f>INDEX('W2. TIAM CO2 price'!$C$21:$N$27,MATCH($B204,'W2. TIAM CO2 price'!$A$21:$A$27,0),MATCH(P$14,'W2. TIAM CO2 price'!$C$20:$N$20,0))</f>
        <v>6389.384352191827</v>
      </c>
      <c r="Q204" s="501">
        <f t="array" ref="Q204">IF($B$8="Global",INDEX('R24. Carbon price convergence'!$L$18:$T$690,MATCH(CONCATENATE("Global "&amp;$E204&amp;" "&amp;$B$7&amp;" "&amp;"All "&amp;$B$9&amp;" "&amp;$B$10),'R24. Carbon price convergence'!$A$18:$A$690,0),MATCH(Q$14,'R24. Carbon price convergence'!$L$17:$T$17,0)),INDEX('R24. Carbon price convergence'!$L$18:$T$690,MATCH(CONCATENATE($D204," ",$E204," ",$B$7," ",$B$8," ",$B$9," ",$B$10),'R24. Carbon price convergence'!$A$18:$A$690,0),MATCH(Q$14,'R24. Carbon price convergence'!$L$17:$T$17,0)))</f>
        <v>0.34920618027291611</v>
      </c>
      <c r="R204" s="502">
        <f t="array" ref="R204">IF($B$8="Global",INDEX('R24. Carbon price convergence'!$L$18:$T$690,MATCH(CONCATENATE("Global "&amp;$E204&amp;" "&amp;$B$7&amp;" "&amp;"All "&amp;$B$9&amp;" "&amp;$B$10),'R24. Carbon price convergence'!$A$18:$A$690,0),MATCH(R$14,'R24. Carbon price convergence'!$L$17:$T$17,0)),INDEX('R24. Carbon price convergence'!$L$18:$T$690,MATCH(CONCATENATE($D204," ",$E204," ",$B$7," ",$B$8," ",$B$9," ",$B$10),'R24. Carbon price convergence'!$A$18:$A$690,0),MATCH(R$14,'R24. Carbon price convergence'!$L$17:$T$17,0)))</f>
        <v>0.34920618027291611</v>
      </c>
      <c r="S204" s="502">
        <f t="array" ref="S204">IF($B$8="Global",INDEX('R24. Carbon price convergence'!$L$18:$T$690,MATCH(CONCATENATE("Global "&amp;$E204&amp;" "&amp;$B$7&amp;" "&amp;"All "&amp;$B$9&amp;" "&amp;$B$10),'R24. Carbon price convergence'!$A$18:$A$690,0),MATCH(S$14,'R24. Carbon price convergence'!$L$17:$T$17,0)),INDEX('R24. Carbon price convergence'!$L$18:$T$690,MATCH(CONCATENATE($D204," ",$E204," ",$B$7," ",$B$8," ",$B$9," ",$B$10),'R24. Carbon price convergence'!$A$18:$A$690,0),MATCH(S$14,'R24. Carbon price convergence'!$L$17:$T$17,0)))</f>
        <v>0.34920618027291611</v>
      </c>
      <c r="T204" s="503">
        <f t="array" ref="T204">IF($B$8="Global",INDEX('R24. Carbon price convergence'!$L$18:$T$690,MATCH(CONCATENATE("Global "&amp;$E204&amp;" "&amp;$B$7&amp;" "&amp;"All "&amp;$B$9&amp;" "&amp;$B$10),'R24. Carbon price convergence'!$A$18:$A$690,0),MATCH(T$14,'R24. Carbon price convergence'!$L$17:$T$17,0)),INDEX('R24. Carbon price convergence'!$L$18:$T$690,MATCH(CONCATENATE($D204," ",$E204," ",$B$7," ",$B$8," ",$B$9," ",$B$10),'R24. Carbon price convergence'!$A$18:$A$690,0),MATCH(T$14,'R24. Carbon price convergence'!$L$17:$T$17,0)))</f>
        <v>0.34920618027291611</v>
      </c>
      <c r="U204" s="507">
        <f t="shared" si="40"/>
        <v>0</v>
      </c>
      <c r="V204" s="84">
        <f t="shared" si="41"/>
        <v>14.432998250348319</v>
      </c>
      <c r="W204" s="84">
        <f t="shared" si="42"/>
        <v>73.336592251086003</v>
      </c>
      <c r="X204" s="84">
        <f t="shared" si="43"/>
        <v>119.45420733401153</v>
      </c>
      <c r="Y204" s="508">
        <f t="shared" si="44"/>
        <v>194.57494274238172</v>
      </c>
    </row>
    <row r="205" spans="1:25" x14ac:dyDescent="0.3">
      <c r="A205" s="486" t="s">
        <v>78</v>
      </c>
      <c r="B205" s="39" t="s">
        <v>67</v>
      </c>
      <c r="C205" s="39" t="s">
        <v>96</v>
      </c>
      <c r="D205" s="39" t="s">
        <v>97</v>
      </c>
      <c r="E205" s="487" t="s">
        <v>93</v>
      </c>
      <c r="F205" s="507">
        <f>INDEX('W2. TIAM CO2 price'!$C$21:$N$27,MATCH($B205,'W2. TIAM CO2 price'!$A$21:$A$27,0),MATCH(F$14,'W2. TIAM CO2 price'!$C$20:$N$20,0))</f>
        <v>0</v>
      </c>
      <c r="G205" s="84">
        <f>INDEX('W2. TIAM CO2 price'!$C$21:$N$27,MATCH($B205,'W2. TIAM CO2 price'!$A$21:$A$27,0),MATCH(G$14,'W2. TIAM CO2 price'!$C$20:$N$20,0))</f>
        <v>0</v>
      </c>
      <c r="H205" s="84">
        <f>INDEX('W2. TIAM CO2 price'!$C$21:$N$27,MATCH($B205,'W2. TIAM CO2 price'!$A$21:$A$27,0),MATCH(H$14,'W2. TIAM CO2 price'!$C$20:$N$20,0))</f>
        <v>41.330878620385405</v>
      </c>
      <c r="I205" s="84">
        <f>INDEX('W2. TIAM CO2 price'!$C$21:$N$27,MATCH($B205,'W2. TIAM CO2 price'!$A$21:$A$27,0),MATCH(I$14,'W2. TIAM CO2 price'!$C$20:$N$20,0))</f>
        <v>210.0094339503701</v>
      </c>
      <c r="J205" s="84">
        <f>INDEX('W2. TIAM CO2 price'!$C$21:$N$27,MATCH($B205,'W2. TIAM CO2 price'!$A$21:$A$27,0),MATCH(J$14,'W2. TIAM CO2 price'!$C$20:$N$20,0))</f>
        <v>342.07357739388846</v>
      </c>
      <c r="K205" s="84">
        <f>INDEX('W2. TIAM CO2 price'!$C$21:$N$27,MATCH($B205,'W2. TIAM CO2 price'!$A$21:$A$27,0),MATCH(K$14,'W2. TIAM CO2 price'!$C$20:$N$20,0))</f>
        <v>557.19215103900797</v>
      </c>
      <c r="L205" s="84">
        <f>INDEX('W2. TIAM CO2 price'!$C$21:$N$27,MATCH($B205,'W2. TIAM CO2 price'!$A$21:$A$27,0),MATCH(L$14,'W2. TIAM CO2 price'!$C$20:$N$20,0))</f>
        <v>907.59763976953911</v>
      </c>
      <c r="M205" s="84">
        <f>INDEX('W2. TIAM CO2 price'!$C$21:$N$27,MATCH($B205,'W2. TIAM CO2 price'!$A$21:$A$27,0),MATCH(M$14,'W2. TIAM CO2 price'!$C$20:$N$20,0))</f>
        <v>1478.3712575556667</v>
      </c>
      <c r="N205" s="84">
        <f>INDEX('W2. TIAM CO2 price'!$C$21:$N$27,MATCH($B205,'W2. TIAM CO2 price'!$A$21:$A$27,0),MATCH(N$14,'W2. TIAM CO2 price'!$C$20:$N$20,0))</f>
        <v>2408.1013366748439</v>
      </c>
      <c r="O205" s="84">
        <f>INDEX('W2. TIAM CO2 price'!$C$21:$N$27,MATCH($B205,'W2. TIAM CO2 price'!$A$21:$A$27,0),MATCH(O$14,'W2. TIAM CO2 price'!$C$20:$N$20,0))</f>
        <v>3922.5336670343654</v>
      </c>
      <c r="P205" s="508">
        <f>INDEX('W2. TIAM CO2 price'!$C$21:$N$27,MATCH($B205,'W2. TIAM CO2 price'!$A$21:$A$27,0),MATCH(P$14,'W2. TIAM CO2 price'!$C$20:$N$20,0))</f>
        <v>6389.384352191827</v>
      </c>
      <c r="Q205" s="501">
        <f t="array" ref="Q205">IF($B$8="Global",INDEX('R24. Carbon price convergence'!$L$18:$T$690,MATCH(CONCATENATE("Global "&amp;$E205&amp;" "&amp;$B$7&amp;" "&amp;"All "&amp;$B$9&amp;" "&amp;$B$10),'R24. Carbon price convergence'!$A$18:$A$690,0),MATCH(Q$14,'R24. Carbon price convergence'!$L$17:$T$17,0)),INDEX('R24. Carbon price convergence'!$L$18:$T$690,MATCH(CONCATENATE($D205," ",$E205," ",$B$7," ",$B$8," ",$B$9," ",$B$10),'R24. Carbon price convergence'!$A$18:$A$690,0),MATCH(Q$14,'R24. Carbon price convergence'!$L$17:$T$17,0)))</f>
        <v>0.34920618027291611</v>
      </c>
      <c r="R205" s="502">
        <f t="array" ref="R205">IF($B$8="Global",INDEX('R24. Carbon price convergence'!$L$18:$T$690,MATCH(CONCATENATE("Global "&amp;$E205&amp;" "&amp;$B$7&amp;" "&amp;"All "&amp;$B$9&amp;" "&amp;$B$10),'R24. Carbon price convergence'!$A$18:$A$690,0),MATCH(R$14,'R24. Carbon price convergence'!$L$17:$T$17,0)),INDEX('R24. Carbon price convergence'!$L$18:$T$690,MATCH(CONCATENATE($D205," ",$E205," ",$B$7," ",$B$8," ",$B$9," ",$B$10),'R24. Carbon price convergence'!$A$18:$A$690,0),MATCH(R$14,'R24. Carbon price convergence'!$L$17:$T$17,0)))</f>
        <v>0.34920618027291611</v>
      </c>
      <c r="S205" s="502">
        <f t="array" ref="S205">IF($B$8="Global",INDEX('R24. Carbon price convergence'!$L$18:$T$690,MATCH(CONCATENATE("Global "&amp;$E205&amp;" "&amp;$B$7&amp;" "&amp;"All "&amp;$B$9&amp;" "&amp;$B$10),'R24. Carbon price convergence'!$A$18:$A$690,0),MATCH(S$14,'R24. Carbon price convergence'!$L$17:$T$17,0)),INDEX('R24. Carbon price convergence'!$L$18:$T$690,MATCH(CONCATENATE($D205," ",$E205," ",$B$7," ",$B$8," ",$B$9," ",$B$10),'R24. Carbon price convergence'!$A$18:$A$690,0),MATCH(S$14,'R24. Carbon price convergence'!$L$17:$T$17,0)))</f>
        <v>0.34920618027291611</v>
      </c>
      <c r="T205" s="503">
        <f t="array" ref="T205">IF($B$8="Global",INDEX('R24. Carbon price convergence'!$L$18:$T$690,MATCH(CONCATENATE("Global "&amp;$E205&amp;" "&amp;$B$7&amp;" "&amp;"All "&amp;$B$9&amp;" "&amp;$B$10),'R24. Carbon price convergence'!$A$18:$A$690,0),MATCH(T$14,'R24. Carbon price convergence'!$L$17:$T$17,0)),INDEX('R24. Carbon price convergence'!$L$18:$T$690,MATCH(CONCATENATE($D205," ",$E205," ",$B$7," ",$B$8," ",$B$9," ",$B$10),'R24. Carbon price convergence'!$A$18:$A$690,0),MATCH(T$14,'R24. Carbon price convergence'!$L$17:$T$17,0)))</f>
        <v>0.34920618027291611</v>
      </c>
      <c r="U205" s="507">
        <f t="shared" si="40"/>
        <v>0</v>
      </c>
      <c r="V205" s="84">
        <f t="shared" si="41"/>
        <v>14.432998250348319</v>
      </c>
      <c r="W205" s="84">
        <f t="shared" si="42"/>
        <v>73.336592251086003</v>
      </c>
      <c r="X205" s="84">
        <f t="shared" si="43"/>
        <v>119.45420733401153</v>
      </c>
      <c r="Y205" s="508">
        <f t="shared" si="44"/>
        <v>194.57494274238172</v>
      </c>
    </row>
    <row r="206" spans="1:25" x14ac:dyDescent="0.3">
      <c r="A206" s="486" t="s">
        <v>78</v>
      </c>
      <c r="B206" s="39" t="s">
        <v>67</v>
      </c>
      <c r="C206" s="39" t="s">
        <v>96</v>
      </c>
      <c r="D206" s="39" t="s">
        <v>97</v>
      </c>
      <c r="E206" s="487" t="s">
        <v>95</v>
      </c>
      <c r="F206" s="507">
        <f>INDEX('W2. TIAM CO2 price'!$C$21:$N$27,MATCH($B206,'W2. TIAM CO2 price'!$A$21:$A$27,0),MATCH(F$14,'W2. TIAM CO2 price'!$C$20:$N$20,0))</f>
        <v>0</v>
      </c>
      <c r="G206" s="84">
        <f>INDEX('W2. TIAM CO2 price'!$C$21:$N$27,MATCH($B206,'W2. TIAM CO2 price'!$A$21:$A$27,0),MATCH(G$14,'W2. TIAM CO2 price'!$C$20:$N$20,0))</f>
        <v>0</v>
      </c>
      <c r="H206" s="84">
        <f>INDEX('W2. TIAM CO2 price'!$C$21:$N$27,MATCH($B206,'W2. TIAM CO2 price'!$A$21:$A$27,0),MATCH(H$14,'W2. TIAM CO2 price'!$C$20:$N$20,0))</f>
        <v>41.330878620385405</v>
      </c>
      <c r="I206" s="84">
        <f>INDEX('W2. TIAM CO2 price'!$C$21:$N$27,MATCH($B206,'W2. TIAM CO2 price'!$A$21:$A$27,0),MATCH(I$14,'W2. TIAM CO2 price'!$C$20:$N$20,0))</f>
        <v>210.0094339503701</v>
      </c>
      <c r="J206" s="84">
        <f>INDEX('W2. TIAM CO2 price'!$C$21:$N$27,MATCH($B206,'W2. TIAM CO2 price'!$A$21:$A$27,0),MATCH(J$14,'W2. TIAM CO2 price'!$C$20:$N$20,0))</f>
        <v>342.07357739388846</v>
      </c>
      <c r="K206" s="84">
        <f>INDEX('W2. TIAM CO2 price'!$C$21:$N$27,MATCH($B206,'W2. TIAM CO2 price'!$A$21:$A$27,0),MATCH(K$14,'W2. TIAM CO2 price'!$C$20:$N$20,0))</f>
        <v>557.19215103900797</v>
      </c>
      <c r="L206" s="84">
        <f>INDEX('W2. TIAM CO2 price'!$C$21:$N$27,MATCH($B206,'W2. TIAM CO2 price'!$A$21:$A$27,0),MATCH(L$14,'W2. TIAM CO2 price'!$C$20:$N$20,0))</f>
        <v>907.59763976953911</v>
      </c>
      <c r="M206" s="84">
        <f>INDEX('W2. TIAM CO2 price'!$C$21:$N$27,MATCH($B206,'W2. TIAM CO2 price'!$A$21:$A$27,0),MATCH(M$14,'W2. TIAM CO2 price'!$C$20:$N$20,0))</f>
        <v>1478.3712575556667</v>
      </c>
      <c r="N206" s="84">
        <f>INDEX('W2. TIAM CO2 price'!$C$21:$N$27,MATCH($B206,'W2. TIAM CO2 price'!$A$21:$A$27,0),MATCH(N$14,'W2. TIAM CO2 price'!$C$20:$N$20,0))</f>
        <v>2408.1013366748439</v>
      </c>
      <c r="O206" s="84">
        <f>INDEX('W2. TIAM CO2 price'!$C$21:$N$27,MATCH($B206,'W2. TIAM CO2 price'!$A$21:$A$27,0),MATCH(O$14,'W2. TIAM CO2 price'!$C$20:$N$20,0))</f>
        <v>3922.5336670343654</v>
      </c>
      <c r="P206" s="508">
        <f>INDEX('W2. TIAM CO2 price'!$C$21:$N$27,MATCH($B206,'W2. TIAM CO2 price'!$A$21:$A$27,0),MATCH(P$14,'W2. TIAM CO2 price'!$C$20:$N$20,0))</f>
        <v>6389.384352191827</v>
      </c>
      <c r="Q206" s="501">
        <f t="array" ref="Q206">IF($B$8="Global",INDEX('R24. Carbon price convergence'!$L$18:$T$690,MATCH(CONCATENATE("Global "&amp;$E206&amp;" "&amp;$B$7&amp;" "&amp;"All "&amp;$B$9&amp;" "&amp;$B$10),'R24. Carbon price convergence'!$A$18:$A$690,0),MATCH(Q$14,'R24. Carbon price convergence'!$L$17:$T$17,0)),INDEX('R24. Carbon price convergence'!$L$18:$T$690,MATCH(CONCATENATE($D206," ",$E206," ",$B$7," ",$B$8," ",$B$9," ",$B$10),'R24. Carbon price convergence'!$A$18:$A$690,0),MATCH(Q$14,'R24. Carbon price convergence'!$L$17:$T$17,0)))</f>
        <v>3.9642143336660212</v>
      </c>
      <c r="R206" s="502">
        <f t="array" ref="R206">IF($B$8="Global",INDEX('R24. Carbon price convergence'!$L$18:$T$690,MATCH(CONCATENATE("Global "&amp;$E206&amp;" "&amp;$B$7&amp;" "&amp;"All "&amp;$B$9&amp;" "&amp;$B$10),'R24. Carbon price convergence'!$A$18:$A$690,0),MATCH(R$14,'R24. Carbon price convergence'!$L$17:$T$17,0)),INDEX('R24. Carbon price convergence'!$L$18:$T$690,MATCH(CONCATENATE($D206," ",$E206," ",$B$7," ",$B$8," ",$B$9," ",$B$10),'R24. Carbon price convergence'!$A$18:$A$690,0),MATCH(R$14,'R24. Carbon price convergence'!$L$17:$T$17,0)))</f>
        <v>3.9642143336660212</v>
      </c>
      <c r="S206" s="502">
        <f t="array" ref="S206">IF($B$8="Global",INDEX('R24. Carbon price convergence'!$L$18:$T$690,MATCH(CONCATENATE("Global "&amp;$E206&amp;" "&amp;$B$7&amp;" "&amp;"All "&amp;$B$9&amp;" "&amp;$B$10),'R24. Carbon price convergence'!$A$18:$A$690,0),MATCH(S$14,'R24. Carbon price convergence'!$L$17:$T$17,0)),INDEX('R24. Carbon price convergence'!$L$18:$T$690,MATCH(CONCATENATE($D206," ",$E206," ",$B$7," ",$B$8," ",$B$9," ",$B$10),'R24. Carbon price convergence'!$A$18:$A$690,0),MATCH(S$14,'R24. Carbon price convergence'!$L$17:$T$17,0)))</f>
        <v>3.9642143336660212</v>
      </c>
      <c r="T206" s="503">
        <f t="array" ref="T206">IF($B$8="Global",INDEX('R24. Carbon price convergence'!$L$18:$T$690,MATCH(CONCATENATE("Global "&amp;$E206&amp;" "&amp;$B$7&amp;" "&amp;"All "&amp;$B$9&amp;" "&amp;$B$10),'R24. Carbon price convergence'!$A$18:$A$690,0),MATCH(T$14,'R24. Carbon price convergence'!$L$17:$T$17,0)),INDEX('R24. Carbon price convergence'!$L$18:$T$690,MATCH(CONCATENATE($D206," ",$E206," ",$B$7," ",$B$8," ",$B$9," ",$B$10),'R24. Carbon price convergence'!$A$18:$A$690,0),MATCH(T$14,'R24. Carbon price convergence'!$L$17:$T$17,0)))</f>
        <v>3.9642143336660212</v>
      </c>
      <c r="U206" s="507">
        <f t="shared" si="40"/>
        <v>0</v>
      </c>
      <c r="V206" s="84">
        <f t="shared" si="41"/>
        <v>163.84446144994234</v>
      </c>
      <c r="W206" s="84">
        <f t="shared" si="42"/>
        <v>832.52240827114463</v>
      </c>
      <c r="X206" s="84">
        <f t="shared" si="43"/>
        <v>1356.0529786732657</v>
      </c>
      <c r="Y206" s="508">
        <f t="shared" si="44"/>
        <v>2208.829111755038</v>
      </c>
    </row>
    <row r="207" spans="1:25" x14ac:dyDescent="0.3">
      <c r="A207" s="486" t="s">
        <v>78</v>
      </c>
      <c r="B207" s="39" t="s">
        <v>67</v>
      </c>
      <c r="C207" s="39" t="s">
        <v>96</v>
      </c>
      <c r="D207" s="39" t="s">
        <v>98</v>
      </c>
      <c r="E207" s="487" t="s">
        <v>81</v>
      </c>
      <c r="F207" s="507">
        <f>INDEX('W2. TIAM CO2 price'!$C$21:$N$27,MATCH($B207,'W2. TIAM CO2 price'!$A$21:$A$27,0),MATCH(F$14,'W2. TIAM CO2 price'!$C$20:$N$20,0))</f>
        <v>0</v>
      </c>
      <c r="G207" s="84">
        <f>INDEX('W2. TIAM CO2 price'!$C$21:$N$27,MATCH($B207,'W2. TIAM CO2 price'!$A$21:$A$27,0),MATCH(G$14,'W2. TIAM CO2 price'!$C$20:$N$20,0))</f>
        <v>0</v>
      </c>
      <c r="H207" s="84">
        <f>INDEX('W2. TIAM CO2 price'!$C$21:$N$27,MATCH($B207,'W2. TIAM CO2 price'!$A$21:$A$27,0),MATCH(H$14,'W2. TIAM CO2 price'!$C$20:$N$20,0))</f>
        <v>41.330878620385405</v>
      </c>
      <c r="I207" s="84">
        <f>INDEX('W2. TIAM CO2 price'!$C$21:$N$27,MATCH($B207,'W2. TIAM CO2 price'!$A$21:$A$27,0),MATCH(I$14,'W2. TIAM CO2 price'!$C$20:$N$20,0))</f>
        <v>210.0094339503701</v>
      </c>
      <c r="J207" s="84">
        <f>INDEX('W2. TIAM CO2 price'!$C$21:$N$27,MATCH($B207,'W2. TIAM CO2 price'!$A$21:$A$27,0),MATCH(J$14,'W2. TIAM CO2 price'!$C$20:$N$20,0))</f>
        <v>342.07357739388846</v>
      </c>
      <c r="K207" s="84">
        <f>INDEX('W2. TIAM CO2 price'!$C$21:$N$27,MATCH($B207,'W2. TIAM CO2 price'!$A$21:$A$27,0),MATCH(K$14,'W2. TIAM CO2 price'!$C$20:$N$20,0))</f>
        <v>557.19215103900797</v>
      </c>
      <c r="L207" s="84">
        <f>INDEX('W2. TIAM CO2 price'!$C$21:$N$27,MATCH($B207,'W2. TIAM CO2 price'!$A$21:$A$27,0),MATCH(L$14,'W2. TIAM CO2 price'!$C$20:$N$20,0))</f>
        <v>907.59763976953911</v>
      </c>
      <c r="M207" s="84">
        <f>INDEX('W2. TIAM CO2 price'!$C$21:$N$27,MATCH($B207,'W2. TIAM CO2 price'!$A$21:$A$27,0),MATCH(M$14,'W2. TIAM CO2 price'!$C$20:$N$20,0))</f>
        <v>1478.3712575556667</v>
      </c>
      <c r="N207" s="84">
        <f>INDEX('W2. TIAM CO2 price'!$C$21:$N$27,MATCH($B207,'W2. TIAM CO2 price'!$A$21:$A$27,0),MATCH(N$14,'W2. TIAM CO2 price'!$C$20:$N$20,0))</f>
        <v>2408.1013366748439</v>
      </c>
      <c r="O207" s="84">
        <f>INDEX('W2. TIAM CO2 price'!$C$21:$N$27,MATCH($B207,'W2. TIAM CO2 price'!$A$21:$A$27,0),MATCH(O$14,'W2. TIAM CO2 price'!$C$20:$N$20,0))</f>
        <v>3922.5336670343654</v>
      </c>
      <c r="P207" s="508">
        <f>INDEX('W2. TIAM CO2 price'!$C$21:$N$27,MATCH($B207,'W2. TIAM CO2 price'!$A$21:$A$27,0),MATCH(P$14,'W2. TIAM CO2 price'!$C$20:$N$20,0))</f>
        <v>6389.384352191827</v>
      </c>
      <c r="Q207" s="501">
        <f t="array" ref="Q207">IF($B$8="Global",INDEX('R24. Carbon price convergence'!$L$18:$T$690,MATCH(CONCATENATE("Global "&amp;$E207&amp;" "&amp;$B$7&amp;" "&amp;"All "&amp;$B$9&amp;" "&amp;$B$10),'R24. Carbon price convergence'!$A$18:$A$690,0),MATCH(Q$14,'R24. Carbon price convergence'!$L$17:$T$17,0)),INDEX('R24. Carbon price convergence'!$L$18:$T$690,MATCH(CONCATENATE($D207," ",$E207," ",$B$7," ",$B$8," ",$B$9," ",$B$10),'R24. Carbon price convergence'!$A$18:$A$690,0),MATCH(Q$14,'R24. Carbon price convergence'!$L$17:$T$17,0)))</f>
        <v>0.34920618027291611</v>
      </c>
      <c r="R207" s="502">
        <f t="array" ref="R207">IF($B$8="Global",INDEX('R24. Carbon price convergence'!$L$18:$T$690,MATCH(CONCATENATE("Global "&amp;$E207&amp;" "&amp;$B$7&amp;" "&amp;"All "&amp;$B$9&amp;" "&amp;$B$10),'R24. Carbon price convergence'!$A$18:$A$690,0),MATCH(R$14,'R24. Carbon price convergence'!$L$17:$T$17,0)),INDEX('R24. Carbon price convergence'!$L$18:$T$690,MATCH(CONCATENATE($D207," ",$E207," ",$B$7," ",$B$8," ",$B$9," ",$B$10),'R24. Carbon price convergence'!$A$18:$A$690,0),MATCH(R$14,'R24. Carbon price convergence'!$L$17:$T$17,0)))</f>
        <v>0.34920618027291611</v>
      </c>
      <c r="S207" s="502">
        <f t="array" ref="S207">IF($B$8="Global",INDEX('R24. Carbon price convergence'!$L$18:$T$690,MATCH(CONCATENATE("Global "&amp;$E207&amp;" "&amp;$B$7&amp;" "&amp;"All "&amp;$B$9&amp;" "&amp;$B$10),'R24. Carbon price convergence'!$A$18:$A$690,0),MATCH(S$14,'R24. Carbon price convergence'!$L$17:$T$17,0)),INDEX('R24. Carbon price convergence'!$L$18:$T$690,MATCH(CONCATENATE($D207," ",$E207," ",$B$7," ",$B$8," ",$B$9," ",$B$10),'R24. Carbon price convergence'!$A$18:$A$690,0),MATCH(S$14,'R24. Carbon price convergence'!$L$17:$T$17,0)))</f>
        <v>0.34920618027291611</v>
      </c>
      <c r="T207" s="503">
        <f t="array" ref="T207">IF($B$8="Global",INDEX('R24. Carbon price convergence'!$L$18:$T$690,MATCH(CONCATENATE("Global "&amp;$E207&amp;" "&amp;$B$7&amp;" "&amp;"All "&amp;$B$9&amp;" "&amp;$B$10),'R24. Carbon price convergence'!$A$18:$A$690,0),MATCH(T$14,'R24. Carbon price convergence'!$L$17:$T$17,0)),INDEX('R24. Carbon price convergence'!$L$18:$T$690,MATCH(CONCATENATE($D207," ",$E207," ",$B$7," ",$B$8," ",$B$9," ",$B$10),'R24. Carbon price convergence'!$A$18:$A$690,0),MATCH(T$14,'R24. Carbon price convergence'!$L$17:$T$17,0)))</f>
        <v>0.34920618027291611</v>
      </c>
      <c r="U207" s="507">
        <f t="shared" si="40"/>
        <v>0</v>
      </c>
      <c r="V207" s="84">
        <f t="shared" si="41"/>
        <v>14.432998250348319</v>
      </c>
      <c r="W207" s="84">
        <f t="shared" si="42"/>
        <v>73.336592251086003</v>
      </c>
      <c r="X207" s="84">
        <f t="shared" si="43"/>
        <v>119.45420733401153</v>
      </c>
      <c r="Y207" s="508">
        <f t="shared" si="44"/>
        <v>194.57494274238172</v>
      </c>
    </row>
    <row r="208" spans="1:25" x14ac:dyDescent="0.3">
      <c r="A208" s="486" t="s">
        <v>78</v>
      </c>
      <c r="B208" s="39" t="s">
        <v>67</v>
      </c>
      <c r="C208" s="39" t="s">
        <v>96</v>
      </c>
      <c r="D208" s="39" t="s">
        <v>98</v>
      </c>
      <c r="E208" s="487" t="s">
        <v>84</v>
      </c>
      <c r="F208" s="507">
        <f>INDEX('W2. TIAM CO2 price'!$C$21:$N$27,MATCH($B208,'W2. TIAM CO2 price'!$A$21:$A$27,0),MATCH(F$14,'W2. TIAM CO2 price'!$C$20:$N$20,0))</f>
        <v>0</v>
      </c>
      <c r="G208" s="84">
        <f>INDEX('W2. TIAM CO2 price'!$C$21:$N$27,MATCH($B208,'W2. TIAM CO2 price'!$A$21:$A$27,0),MATCH(G$14,'W2. TIAM CO2 price'!$C$20:$N$20,0))</f>
        <v>0</v>
      </c>
      <c r="H208" s="84">
        <f>INDEX('W2. TIAM CO2 price'!$C$21:$N$27,MATCH($B208,'W2. TIAM CO2 price'!$A$21:$A$27,0),MATCH(H$14,'W2. TIAM CO2 price'!$C$20:$N$20,0))</f>
        <v>41.330878620385405</v>
      </c>
      <c r="I208" s="84">
        <f>INDEX('W2. TIAM CO2 price'!$C$21:$N$27,MATCH($B208,'W2. TIAM CO2 price'!$A$21:$A$27,0),MATCH(I$14,'W2. TIAM CO2 price'!$C$20:$N$20,0))</f>
        <v>210.0094339503701</v>
      </c>
      <c r="J208" s="84">
        <f>INDEX('W2. TIAM CO2 price'!$C$21:$N$27,MATCH($B208,'W2. TIAM CO2 price'!$A$21:$A$27,0),MATCH(J$14,'W2. TIAM CO2 price'!$C$20:$N$20,0))</f>
        <v>342.07357739388846</v>
      </c>
      <c r="K208" s="84">
        <f>INDEX('W2. TIAM CO2 price'!$C$21:$N$27,MATCH($B208,'W2. TIAM CO2 price'!$A$21:$A$27,0),MATCH(K$14,'W2. TIAM CO2 price'!$C$20:$N$20,0))</f>
        <v>557.19215103900797</v>
      </c>
      <c r="L208" s="84">
        <f>INDEX('W2. TIAM CO2 price'!$C$21:$N$27,MATCH($B208,'W2. TIAM CO2 price'!$A$21:$A$27,0),MATCH(L$14,'W2. TIAM CO2 price'!$C$20:$N$20,0))</f>
        <v>907.59763976953911</v>
      </c>
      <c r="M208" s="84">
        <f>INDEX('W2. TIAM CO2 price'!$C$21:$N$27,MATCH($B208,'W2. TIAM CO2 price'!$A$21:$A$27,0),MATCH(M$14,'W2. TIAM CO2 price'!$C$20:$N$20,0))</f>
        <v>1478.3712575556667</v>
      </c>
      <c r="N208" s="84">
        <f>INDEX('W2. TIAM CO2 price'!$C$21:$N$27,MATCH($B208,'W2. TIAM CO2 price'!$A$21:$A$27,0),MATCH(N$14,'W2. TIAM CO2 price'!$C$20:$N$20,0))</f>
        <v>2408.1013366748439</v>
      </c>
      <c r="O208" s="84">
        <f>INDEX('W2. TIAM CO2 price'!$C$21:$N$27,MATCH($B208,'W2. TIAM CO2 price'!$A$21:$A$27,0),MATCH(O$14,'W2. TIAM CO2 price'!$C$20:$N$20,0))</f>
        <v>3922.5336670343654</v>
      </c>
      <c r="P208" s="508">
        <f>INDEX('W2. TIAM CO2 price'!$C$21:$N$27,MATCH($B208,'W2. TIAM CO2 price'!$A$21:$A$27,0),MATCH(P$14,'W2. TIAM CO2 price'!$C$20:$N$20,0))</f>
        <v>6389.384352191827</v>
      </c>
      <c r="Q208" s="501">
        <f t="array" ref="Q208">IF($B$8="Global",INDEX('R24. Carbon price convergence'!$L$18:$T$690,MATCH(CONCATENATE("Global "&amp;$E208&amp;" "&amp;$B$7&amp;" "&amp;"All "&amp;$B$9&amp;" "&amp;$B$10),'R24. Carbon price convergence'!$A$18:$A$690,0),MATCH(Q$14,'R24. Carbon price convergence'!$L$17:$T$17,0)),INDEX('R24. Carbon price convergence'!$L$18:$T$690,MATCH(CONCATENATE($D208," ",$E208," ",$B$7," ",$B$8," ",$B$9," ",$B$10),'R24. Carbon price convergence'!$A$18:$A$690,0),MATCH(Q$14,'R24. Carbon price convergence'!$L$17:$T$17,0)))</f>
        <v>0.34920618027291611</v>
      </c>
      <c r="R208" s="502">
        <f t="array" ref="R208">IF($B$8="Global",INDEX('R24. Carbon price convergence'!$L$18:$T$690,MATCH(CONCATENATE("Global "&amp;$E208&amp;" "&amp;$B$7&amp;" "&amp;"All "&amp;$B$9&amp;" "&amp;$B$10),'R24. Carbon price convergence'!$A$18:$A$690,0),MATCH(R$14,'R24. Carbon price convergence'!$L$17:$T$17,0)),INDEX('R24. Carbon price convergence'!$L$18:$T$690,MATCH(CONCATENATE($D208," ",$E208," ",$B$7," ",$B$8," ",$B$9," ",$B$10),'R24. Carbon price convergence'!$A$18:$A$690,0),MATCH(R$14,'R24. Carbon price convergence'!$L$17:$T$17,0)))</f>
        <v>0.34920618027291611</v>
      </c>
      <c r="S208" s="502">
        <f t="array" ref="S208">IF($B$8="Global",INDEX('R24. Carbon price convergence'!$L$18:$T$690,MATCH(CONCATENATE("Global "&amp;$E208&amp;" "&amp;$B$7&amp;" "&amp;"All "&amp;$B$9&amp;" "&amp;$B$10),'R24. Carbon price convergence'!$A$18:$A$690,0),MATCH(S$14,'R24. Carbon price convergence'!$L$17:$T$17,0)),INDEX('R24. Carbon price convergence'!$L$18:$T$690,MATCH(CONCATENATE($D208," ",$E208," ",$B$7," ",$B$8," ",$B$9," ",$B$10),'R24. Carbon price convergence'!$A$18:$A$690,0),MATCH(S$14,'R24. Carbon price convergence'!$L$17:$T$17,0)))</f>
        <v>0.34920618027291611</v>
      </c>
      <c r="T208" s="503">
        <f t="array" ref="T208">IF($B$8="Global",INDEX('R24. Carbon price convergence'!$L$18:$T$690,MATCH(CONCATENATE("Global "&amp;$E208&amp;" "&amp;$B$7&amp;" "&amp;"All "&amp;$B$9&amp;" "&amp;$B$10),'R24. Carbon price convergence'!$A$18:$A$690,0),MATCH(T$14,'R24. Carbon price convergence'!$L$17:$T$17,0)),INDEX('R24. Carbon price convergence'!$L$18:$T$690,MATCH(CONCATENATE($D208," ",$E208," ",$B$7," ",$B$8," ",$B$9," ",$B$10),'R24. Carbon price convergence'!$A$18:$A$690,0),MATCH(T$14,'R24. Carbon price convergence'!$L$17:$T$17,0)))</f>
        <v>0.34920618027291611</v>
      </c>
      <c r="U208" s="507">
        <f t="shared" si="40"/>
        <v>0</v>
      </c>
      <c r="V208" s="84">
        <f t="shared" si="41"/>
        <v>14.432998250348319</v>
      </c>
      <c r="W208" s="84">
        <f t="shared" si="42"/>
        <v>73.336592251086003</v>
      </c>
      <c r="X208" s="84">
        <f t="shared" si="43"/>
        <v>119.45420733401153</v>
      </c>
      <c r="Y208" s="508">
        <f t="shared" si="44"/>
        <v>194.57494274238172</v>
      </c>
    </row>
    <row r="209" spans="1:25" x14ac:dyDescent="0.3">
      <c r="A209" s="486" t="s">
        <v>78</v>
      </c>
      <c r="B209" s="39" t="s">
        <v>67</v>
      </c>
      <c r="C209" s="39" t="s">
        <v>96</v>
      </c>
      <c r="D209" s="39" t="s">
        <v>98</v>
      </c>
      <c r="E209" s="487" t="s">
        <v>87</v>
      </c>
      <c r="F209" s="507">
        <f>INDEX('W2. TIAM CO2 price'!$C$21:$N$27,MATCH($B209,'W2. TIAM CO2 price'!$A$21:$A$27,0),MATCH(F$14,'W2. TIAM CO2 price'!$C$20:$N$20,0))</f>
        <v>0</v>
      </c>
      <c r="G209" s="84">
        <f>INDEX('W2. TIAM CO2 price'!$C$21:$N$27,MATCH($B209,'W2. TIAM CO2 price'!$A$21:$A$27,0),MATCH(G$14,'W2. TIAM CO2 price'!$C$20:$N$20,0))</f>
        <v>0</v>
      </c>
      <c r="H209" s="84">
        <f>INDEX('W2. TIAM CO2 price'!$C$21:$N$27,MATCH($B209,'W2. TIAM CO2 price'!$A$21:$A$27,0),MATCH(H$14,'W2. TIAM CO2 price'!$C$20:$N$20,0))</f>
        <v>41.330878620385405</v>
      </c>
      <c r="I209" s="84">
        <f>INDEX('W2. TIAM CO2 price'!$C$21:$N$27,MATCH($B209,'W2. TIAM CO2 price'!$A$21:$A$27,0),MATCH(I$14,'W2. TIAM CO2 price'!$C$20:$N$20,0))</f>
        <v>210.0094339503701</v>
      </c>
      <c r="J209" s="84">
        <f>INDEX('W2. TIAM CO2 price'!$C$21:$N$27,MATCH($B209,'W2. TIAM CO2 price'!$A$21:$A$27,0),MATCH(J$14,'W2. TIAM CO2 price'!$C$20:$N$20,0))</f>
        <v>342.07357739388846</v>
      </c>
      <c r="K209" s="84">
        <f>INDEX('W2. TIAM CO2 price'!$C$21:$N$27,MATCH($B209,'W2. TIAM CO2 price'!$A$21:$A$27,0),MATCH(K$14,'W2. TIAM CO2 price'!$C$20:$N$20,0))</f>
        <v>557.19215103900797</v>
      </c>
      <c r="L209" s="84">
        <f>INDEX('W2. TIAM CO2 price'!$C$21:$N$27,MATCH($B209,'W2. TIAM CO2 price'!$A$21:$A$27,0),MATCH(L$14,'W2. TIAM CO2 price'!$C$20:$N$20,0))</f>
        <v>907.59763976953911</v>
      </c>
      <c r="M209" s="84">
        <f>INDEX('W2. TIAM CO2 price'!$C$21:$N$27,MATCH($B209,'W2. TIAM CO2 price'!$A$21:$A$27,0),MATCH(M$14,'W2. TIAM CO2 price'!$C$20:$N$20,0))</f>
        <v>1478.3712575556667</v>
      </c>
      <c r="N209" s="84">
        <f>INDEX('W2. TIAM CO2 price'!$C$21:$N$27,MATCH($B209,'W2. TIAM CO2 price'!$A$21:$A$27,0),MATCH(N$14,'W2. TIAM CO2 price'!$C$20:$N$20,0))</f>
        <v>2408.1013366748439</v>
      </c>
      <c r="O209" s="84">
        <f>INDEX('W2. TIAM CO2 price'!$C$21:$N$27,MATCH($B209,'W2. TIAM CO2 price'!$A$21:$A$27,0),MATCH(O$14,'W2. TIAM CO2 price'!$C$20:$N$20,0))</f>
        <v>3922.5336670343654</v>
      </c>
      <c r="P209" s="508">
        <f>INDEX('W2. TIAM CO2 price'!$C$21:$N$27,MATCH($B209,'W2. TIAM CO2 price'!$A$21:$A$27,0),MATCH(P$14,'W2. TIAM CO2 price'!$C$20:$N$20,0))</f>
        <v>6389.384352191827</v>
      </c>
      <c r="Q209" s="501">
        <f t="array" ref="Q209">IF($B$8="Global",INDEX('R24. Carbon price convergence'!$L$18:$T$690,MATCH(CONCATENATE("Global "&amp;$E209&amp;" "&amp;$B$7&amp;" "&amp;"All "&amp;$B$9&amp;" "&amp;$B$10),'R24. Carbon price convergence'!$A$18:$A$690,0),MATCH(Q$14,'R24. Carbon price convergence'!$L$17:$T$17,0)),INDEX('R24. Carbon price convergence'!$L$18:$T$690,MATCH(CONCATENATE($D209," ",$E209," ",$B$7," ",$B$8," ",$B$9," ",$B$10),'R24. Carbon price convergence'!$A$18:$A$690,0),MATCH(Q$14,'R24. Carbon price convergence'!$L$17:$T$17,0)))</f>
        <v>0.34920618027291611</v>
      </c>
      <c r="R209" s="502">
        <f t="array" ref="R209">IF($B$8="Global",INDEX('R24. Carbon price convergence'!$L$18:$T$690,MATCH(CONCATENATE("Global "&amp;$E209&amp;" "&amp;$B$7&amp;" "&amp;"All "&amp;$B$9&amp;" "&amp;$B$10),'R24. Carbon price convergence'!$A$18:$A$690,0),MATCH(R$14,'R24. Carbon price convergence'!$L$17:$T$17,0)),INDEX('R24. Carbon price convergence'!$L$18:$T$690,MATCH(CONCATENATE($D209," ",$E209," ",$B$7," ",$B$8," ",$B$9," ",$B$10),'R24. Carbon price convergence'!$A$18:$A$690,0),MATCH(R$14,'R24. Carbon price convergence'!$L$17:$T$17,0)))</f>
        <v>0.34920618027291611</v>
      </c>
      <c r="S209" s="502">
        <f t="array" ref="S209">IF($B$8="Global",INDEX('R24. Carbon price convergence'!$L$18:$T$690,MATCH(CONCATENATE("Global "&amp;$E209&amp;" "&amp;$B$7&amp;" "&amp;"All "&amp;$B$9&amp;" "&amp;$B$10),'R24. Carbon price convergence'!$A$18:$A$690,0),MATCH(S$14,'R24. Carbon price convergence'!$L$17:$T$17,0)),INDEX('R24. Carbon price convergence'!$L$18:$T$690,MATCH(CONCATENATE($D209," ",$E209," ",$B$7," ",$B$8," ",$B$9," ",$B$10),'R24. Carbon price convergence'!$A$18:$A$690,0),MATCH(S$14,'R24. Carbon price convergence'!$L$17:$T$17,0)))</f>
        <v>0.34920618027291611</v>
      </c>
      <c r="T209" s="503">
        <f t="array" ref="T209">IF($B$8="Global",INDEX('R24. Carbon price convergence'!$L$18:$T$690,MATCH(CONCATENATE("Global "&amp;$E209&amp;" "&amp;$B$7&amp;" "&amp;"All "&amp;$B$9&amp;" "&amp;$B$10),'R24. Carbon price convergence'!$A$18:$A$690,0),MATCH(T$14,'R24. Carbon price convergence'!$L$17:$T$17,0)),INDEX('R24. Carbon price convergence'!$L$18:$T$690,MATCH(CONCATENATE($D209," ",$E209," ",$B$7," ",$B$8," ",$B$9," ",$B$10),'R24. Carbon price convergence'!$A$18:$A$690,0),MATCH(T$14,'R24. Carbon price convergence'!$L$17:$T$17,0)))</f>
        <v>0.34920618027291611</v>
      </c>
      <c r="U209" s="507">
        <f t="shared" si="40"/>
        <v>0</v>
      </c>
      <c r="V209" s="84">
        <f t="shared" si="41"/>
        <v>14.432998250348319</v>
      </c>
      <c r="W209" s="84">
        <f t="shared" si="42"/>
        <v>73.336592251086003</v>
      </c>
      <c r="X209" s="84">
        <f t="shared" si="43"/>
        <v>119.45420733401153</v>
      </c>
      <c r="Y209" s="508">
        <f t="shared" si="44"/>
        <v>194.57494274238172</v>
      </c>
    </row>
    <row r="210" spans="1:25" x14ac:dyDescent="0.3">
      <c r="A210" s="486" t="s">
        <v>78</v>
      </c>
      <c r="B210" s="39" t="s">
        <v>67</v>
      </c>
      <c r="C210" s="39" t="s">
        <v>96</v>
      </c>
      <c r="D210" s="39" t="s">
        <v>98</v>
      </c>
      <c r="E210" s="487" t="s">
        <v>90</v>
      </c>
      <c r="F210" s="507">
        <f>INDEX('W2. TIAM CO2 price'!$C$21:$N$27,MATCH($B210,'W2. TIAM CO2 price'!$A$21:$A$27,0),MATCH(F$14,'W2. TIAM CO2 price'!$C$20:$N$20,0))</f>
        <v>0</v>
      </c>
      <c r="G210" s="84">
        <f>INDEX('W2. TIAM CO2 price'!$C$21:$N$27,MATCH($B210,'W2. TIAM CO2 price'!$A$21:$A$27,0),MATCH(G$14,'W2. TIAM CO2 price'!$C$20:$N$20,0))</f>
        <v>0</v>
      </c>
      <c r="H210" s="84">
        <f>INDEX('W2. TIAM CO2 price'!$C$21:$N$27,MATCH($B210,'W2. TIAM CO2 price'!$A$21:$A$27,0),MATCH(H$14,'W2. TIAM CO2 price'!$C$20:$N$20,0))</f>
        <v>41.330878620385405</v>
      </c>
      <c r="I210" s="84">
        <f>INDEX('W2. TIAM CO2 price'!$C$21:$N$27,MATCH($B210,'W2. TIAM CO2 price'!$A$21:$A$27,0),MATCH(I$14,'W2. TIAM CO2 price'!$C$20:$N$20,0))</f>
        <v>210.0094339503701</v>
      </c>
      <c r="J210" s="84">
        <f>INDEX('W2. TIAM CO2 price'!$C$21:$N$27,MATCH($B210,'W2. TIAM CO2 price'!$A$21:$A$27,0),MATCH(J$14,'W2. TIAM CO2 price'!$C$20:$N$20,0))</f>
        <v>342.07357739388846</v>
      </c>
      <c r="K210" s="84">
        <f>INDEX('W2. TIAM CO2 price'!$C$21:$N$27,MATCH($B210,'W2. TIAM CO2 price'!$A$21:$A$27,0),MATCH(K$14,'W2. TIAM CO2 price'!$C$20:$N$20,0))</f>
        <v>557.19215103900797</v>
      </c>
      <c r="L210" s="84">
        <f>INDEX('W2. TIAM CO2 price'!$C$21:$N$27,MATCH($B210,'W2. TIAM CO2 price'!$A$21:$A$27,0),MATCH(L$14,'W2. TIAM CO2 price'!$C$20:$N$20,0))</f>
        <v>907.59763976953911</v>
      </c>
      <c r="M210" s="84">
        <f>INDEX('W2. TIAM CO2 price'!$C$21:$N$27,MATCH($B210,'W2. TIAM CO2 price'!$A$21:$A$27,0),MATCH(M$14,'W2. TIAM CO2 price'!$C$20:$N$20,0))</f>
        <v>1478.3712575556667</v>
      </c>
      <c r="N210" s="84">
        <f>INDEX('W2. TIAM CO2 price'!$C$21:$N$27,MATCH($B210,'W2. TIAM CO2 price'!$A$21:$A$27,0),MATCH(N$14,'W2. TIAM CO2 price'!$C$20:$N$20,0))</f>
        <v>2408.1013366748439</v>
      </c>
      <c r="O210" s="84">
        <f>INDEX('W2. TIAM CO2 price'!$C$21:$N$27,MATCH($B210,'W2. TIAM CO2 price'!$A$21:$A$27,0),MATCH(O$14,'W2. TIAM CO2 price'!$C$20:$N$20,0))</f>
        <v>3922.5336670343654</v>
      </c>
      <c r="P210" s="508">
        <f>INDEX('W2. TIAM CO2 price'!$C$21:$N$27,MATCH($B210,'W2. TIAM CO2 price'!$A$21:$A$27,0),MATCH(P$14,'W2. TIAM CO2 price'!$C$20:$N$20,0))</f>
        <v>6389.384352191827</v>
      </c>
      <c r="Q210" s="501">
        <f t="array" ref="Q210">IF($B$8="Global",INDEX('R24. Carbon price convergence'!$L$18:$T$690,MATCH(CONCATENATE("Global "&amp;$E210&amp;" "&amp;$B$7&amp;" "&amp;"All "&amp;$B$9&amp;" "&amp;$B$10),'R24. Carbon price convergence'!$A$18:$A$690,0),MATCH(Q$14,'R24. Carbon price convergence'!$L$17:$T$17,0)),INDEX('R24. Carbon price convergence'!$L$18:$T$690,MATCH(CONCATENATE($D210," ",$E210," ",$B$7," ",$B$8," ",$B$9," ",$B$10),'R24. Carbon price convergence'!$A$18:$A$690,0),MATCH(Q$14,'R24. Carbon price convergence'!$L$17:$T$17,0)))</f>
        <v>0.34920618027291611</v>
      </c>
      <c r="R210" s="502">
        <f t="array" ref="R210">IF($B$8="Global",INDEX('R24. Carbon price convergence'!$L$18:$T$690,MATCH(CONCATENATE("Global "&amp;$E210&amp;" "&amp;$B$7&amp;" "&amp;"All "&amp;$B$9&amp;" "&amp;$B$10),'R24. Carbon price convergence'!$A$18:$A$690,0),MATCH(R$14,'R24. Carbon price convergence'!$L$17:$T$17,0)),INDEX('R24. Carbon price convergence'!$L$18:$T$690,MATCH(CONCATENATE($D210," ",$E210," ",$B$7," ",$B$8," ",$B$9," ",$B$10),'R24. Carbon price convergence'!$A$18:$A$690,0),MATCH(R$14,'R24. Carbon price convergence'!$L$17:$T$17,0)))</f>
        <v>0.34920618027291611</v>
      </c>
      <c r="S210" s="502">
        <f t="array" ref="S210">IF($B$8="Global",INDEX('R24. Carbon price convergence'!$L$18:$T$690,MATCH(CONCATENATE("Global "&amp;$E210&amp;" "&amp;$B$7&amp;" "&amp;"All "&amp;$B$9&amp;" "&amp;$B$10),'R24. Carbon price convergence'!$A$18:$A$690,0),MATCH(S$14,'R24. Carbon price convergence'!$L$17:$T$17,0)),INDEX('R24. Carbon price convergence'!$L$18:$T$690,MATCH(CONCATENATE($D210," ",$E210," ",$B$7," ",$B$8," ",$B$9," ",$B$10),'R24. Carbon price convergence'!$A$18:$A$690,0),MATCH(S$14,'R24. Carbon price convergence'!$L$17:$T$17,0)))</f>
        <v>0.34920618027291611</v>
      </c>
      <c r="T210" s="503">
        <f t="array" ref="T210">IF($B$8="Global",INDEX('R24. Carbon price convergence'!$L$18:$T$690,MATCH(CONCATENATE("Global "&amp;$E210&amp;" "&amp;$B$7&amp;" "&amp;"All "&amp;$B$9&amp;" "&amp;$B$10),'R24. Carbon price convergence'!$A$18:$A$690,0),MATCH(T$14,'R24. Carbon price convergence'!$L$17:$T$17,0)),INDEX('R24. Carbon price convergence'!$L$18:$T$690,MATCH(CONCATENATE($D210," ",$E210," ",$B$7," ",$B$8," ",$B$9," ",$B$10),'R24. Carbon price convergence'!$A$18:$A$690,0),MATCH(T$14,'R24. Carbon price convergence'!$L$17:$T$17,0)))</f>
        <v>0.34920618027291611</v>
      </c>
      <c r="U210" s="507">
        <f t="shared" si="40"/>
        <v>0</v>
      </c>
      <c r="V210" s="84">
        <f t="shared" si="41"/>
        <v>14.432998250348319</v>
      </c>
      <c r="W210" s="84">
        <f t="shared" si="42"/>
        <v>73.336592251086003</v>
      </c>
      <c r="X210" s="84">
        <f t="shared" si="43"/>
        <v>119.45420733401153</v>
      </c>
      <c r="Y210" s="508">
        <f t="shared" si="44"/>
        <v>194.57494274238172</v>
      </c>
    </row>
    <row r="211" spans="1:25" x14ac:dyDescent="0.3">
      <c r="A211" s="486" t="s">
        <v>78</v>
      </c>
      <c r="B211" s="39" t="s">
        <v>67</v>
      </c>
      <c r="C211" s="39" t="s">
        <v>96</v>
      </c>
      <c r="D211" s="39" t="s">
        <v>98</v>
      </c>
      <c r="E211" s="487" t="s">
        <v>93</v>
      </c>
      <c r="F211" s="507">
        <f>INDEX('W2. TIAM CO2 price'!$C$21:$N$27,MATCH($B211,'W2. TIAM CO2 price'!$A$21:$A$27,0),MATCH(F$14,'W2. TIAM CO2 price'!$C$20:$N$20,0))</f>
        <v>0</v>
      </c>
      <c r="G211" s="84">
        <f>INDEX('W2. TIAM CO2 price'!$C$21:$N$27,MATCH($B211,'W2. TIAM CO2 price'!$A$21:$A$27,0),MATCH(G$14,'W2. TIAM CO2 price'!$C$20:$N$20,0))</f>
        <v>0</v>
      </c>
      <c r="H211" s="84">
        <f>INDEX('W2. TIAM CO2 price'!$C$21:$N$27,MATCH($B211,'W2. TIAM CO2 price'!$A$21:$A$27,0),MATCH(H$14,'W2. TIAM CO2 price'!$C$20:$N$20,0))</f>
        <v>41.330878620385405</v>
      </c>
      <c r="I211" s="84">
        <f>INDEX('W2. TIAM CO2 price'!$C$21:$N$27,MATCH($B211,'W2. TIAM CO2 price'!$A$21:$A$27,0),MATCH(I$14,'W2. TIAM CO2 price'!$C$20:$N$20,0))</f>
        <v>210.0094339503701</v>
      </c>
      <c r="J211" s="84">
        <f>INDEX('W2. TIAM CO2 price'!$C$21:$N$27,MATCH($B211,'W2. TIAM CO2 price'!$A$21:$A$27,0),MATCH(J$14,'W2. TIAM CO2 price'!$C$20:$N$20,0))</f>
        <v>342.07357739388846</v>
      </c>
      <c r="K211" s="84">
        <f>INDEX('W2. TIAM CO2 price'!$C$21:$N$27,MATCH($B211,'W2. TIAM CO2 price'!$A$21:$A$27,0),MATCH(K$14,'W2. TIAM CO2 price'!$C$20:$N$20,0))</f>
        <v>557.19215103900797</v>
      </c>
      <c r="L211" s="84">
        <f>INDEX('W2. TIAM CO2 price'!$C$21:$N$27,MATCH($B211,'W2. TIAM CO2 price'!$A$21:$A$27,0),MATCH(L$14,'W2. TIAM CO2 price'!$C$20:$N$20,0))</f>
        <v>907.59763976953911</v>
      </c>
      <c r="M211" s="84">
        <f>INDEX('W2. TIAM CO2 price'!$C$21:$N$27,MATCH($B211,'W2. TIAM CO2 price'!$A$21:$A$27,0),MATCH(M$14,'W2. TIAM CO2 price'!$C$20:$N$20,0))</f>
        <v>1478.3712575556667</v>
      </c>
      <c r="N211" s="84">
        <f>INDEX('W2. TIAM CO2 price'!$C$21:$N$27,MATCH($B211,'W2. TIAM CO2 price'!$A$21:$A$27,0),MATCH(N$14,'W2. TIAM CO2 price'!$C$20:$N$20,0))</f>
        <v>2408.1013366748439</v>
      </c>
      <c r="O211" s="84">
        <f>INDEX('W2. TIAM CO2 price'!$C$21:$N$27,MATCH($B211,'W2. TIAM CO2 price'!$A$21:$A$27,0),MATCH(O$14,'W2. TIAM CO2 price'!$C$20:$N$20,0))</f>
        <v>3922.5336670343654</v>
      </c>
      <c r="P211" s="508">
        <f>INDEX('W2. TIAM CO2 price'!$C$21:$N$27,MATCH($B211,'W2. TIAM CO2 price'!$A$21:$A$27,0),MATCH(P$14,'W2. TIAM CO2 price'!$C$20:$N$20,0))</f>
        <v>6389.384352191827</v>
      </c>
      <c r="Q211" s="501">
        <f t="array" ref="Q211">IF($B$8="Global",INDEX('R24. Carbon price convergence'!$L$18:$T$690,MATCH(CONCATENATE("Global "&amp;$E211&amp;" "&amp;$B$7&amp;" "&amp;"All "&amp;$B$9&amp;" "&amp;$B$10),'R24. Carbon price convergence'!$A$18:$A$690,0),MATCH(Q$14,'R24. Carbon price convergence'!$L$17:$T$17,0)),INDEX('R24. Carbon price convergence'!$L$18:$T$690,MATCH(CONCATENATE($D211," ",$E211," ",$B$7," ",$B$8," ",$B$9," ",$B$10),'R24. Carbon price convergence'!$A$18:$A$690,0),MATCH(Q$14,'R24. Carbon price convergence'!$L$17:$T$17,0)))</f>
        <v>0.34920618027291611</v>
      </c>
      <c r="R211" s="502">
        <f t="array" ref="R211">IF($B$8="Global",INDEX('R24. Carbon price convergence'!$L$18:$T$690,MATCH(CONCATENATE("Global "&amp;$E211&amp;" "&amp;$B$7&amp;" "&amp;"All "&amp;$B$9&amp;" "&amp;$B$10),'R24. Carbon price convergence'!$A$18:$A$690,0),MATCH(R$14,'R24. Carbon price convergence'!$L$17:$T$17,0)),INDEX('R24. Carbon price convergence'!$L$18:$T$690,MATCH(CONCATENATE($D211," ",$E211," ",$B$7," ",$B$8," ",$B$9," ",$B$10),'R24. Carbon price convergence'!$A$18:$A$690,0),MATCH(R$14,'R24. Carbon price convergence'!$L$17:$T$17,0)))</f>
        <v>0.34920618027291611</v>
      </c>
      <c r="S211" s="502">
        <f t="array" ref="S211">IF($B$8="Global",INDEX('R24. Carbon price convergence'!$L$18:$T$690,MATCH(CONCATENATE("Global "&amp;$E211&amp;" "&amp;$B$7&amp;" "&amp;"All "&amp;$B$9&amp;" "&amp;$B$10),'R24. Carbon price convergence'!$A$18:$A$690,0),MATCH(S$14,'R24. Carbon price convergence'!$L$17:$T$17,0)),INDEX('R24. Carbon price convergence'!$L$18:$T$690,MATCH(CONCATENATE($D211," ",$E211," ",$B$7," ",$B$8," ",$B$9," ",$B$10),'R24. Carbon price convergence'!$A$18:$A$690,0),MATCH(S$14,'R24. Carbon price convergence'!$L$17:$T$17,0)))</f>
        <v>0.34920618027291611</v>
      </c>
      <c r="T211" s="503">
        <f t="array" ref="T211">IF($B$8="Global",INDEX('R24. Carbon price convergence'!$L$18:$T$690,MATCH(CONCATENATE("Global "&amp;$E211&amp;" "&amp;$B$7&amp;" "&amp;"All "&amp;$B$9&amp;" "&amp;$B$10),'R24. Carbon price convergence'!$A$18:$A$690,0),MATCH(T$14,'R24. Carbon price convergence'!$L$17:$T$17,0)),INDEX('R24. Carbon price convergence'!$L$18:$T$690,MATCH(CONCATENATE($D211," ",$E211," ",$B$7," ",$B$8," ",$B$9," ",$B$10),'R24. Carbon price convergence'!$A$18:$A$690,0),MATCH(T$14,'R24. Carbon price convergence'!$L$17:$T$17,0)))</f>
        <v>0.34920618027291611</v>
      </c>
      <c r="U211" s="507">
        <f t="shared" si="40"/>
        <v>0</v>
      </c>
      <c r="V211" s="84">
        <f t="shared" si="41"/>
        <v>14.432998250348319</v>
      </c>
      <c r="W211" s="84">
        <f t="shared" si="42"/>
        <v>73.336592251086003</v>
      </c>
      <c r="X211" s="84">
        <f t="shared" si="43"/>
        <v>119.45420733401153</v>
      </c>
      <c r="Y211" s="508">
        <f t="shared" si="44"/>
        <v>194.57494274238172</v>
      </c>
    </row>
    <row r="212" spans="1:25" x14ac:dyDescent="0.3">
      <c r="A212" s="486" t="s">
        <v>78</v>
      </c>
      <c r="B212" s="39" t="s">
        <v>67</v>
      </c>
      <c r="C212" s="39" t="s">
        <v>96</v>
      </c>
      <c r="D212" s="39" t="s">
        <v>98</v>
      </c>
      <c r="E212" s="487" t="s">
        <v>95</v>
      </c>
      <c r="F212" s="507">
        <f>INDEX('W2. TIAM CO2 price'!$C$21:$N$27,MATCH($B212,'W2. TIAM CO2 price'!$A$21:$A$27,0),MATCH(F$14,'W2. TIAM CO2 price'!$C$20:$N$20,0))</f>
        <v>0</v>
      </c>
      <c r="G212" s="84">
        <f>INDEX('W2. TIAM CO2 price'!$C$21:$N$27,MATCH($B212,'W2. TIAM CO2 price'!$A$21:$A$27,0),MATCH(G$14,'W2. TIAM CO2 price'!$C$20:$N$20,0))</f>
        <v>0</v>
      </c>
      <c r="H212" s="84">
        <f>INDEX('W2. TIAM CO2 price'!$C$21:$N$27,MATCH($B212,'W2. TIAM CO2 price'!$A$21:$A$27,0),MATCH(H$14,'W2. TIAM CO2 price'!$C$20:$N$20,0))</f>
        <v>41.330878620385405</v>
      </c>
      <c r="I212" s="84">
        <f>INDEX('W2. TIAM CO2 price'!$C$21:$N$27,MATCH($B212,'W2. TIAM CO2 price'!$A$21:$A$27,0),MATCH(I$14,'W2. TIAM CO2 price'!$C$20:$N$20,0))</f>
        <v>210.0094339503701</v>
      </c>
      <c r="J212" s="84">
        <f>INDEX('W2. TIAM CO2 price'!$C$21:$N$27,MATCH($B212,'W2. TIAM CO2 price'!$A$21:$A$27,0),MATCH(J$14,'W2. TIAM CO2 price'!$C$20:$N$20,0))</f>
        <v>342.07357739388846</v>
      </c>
      <c r="K212" s="84">
        <f>INDEX('W2. TIAM CO2 price'!$C$21:$N$27,MATCH($B212,'W2. TIAM CO2 price'!$A$21:$A$27,0),MATCH(K$14,'W2. TIAM CO2 price'!$C$20:$N$20,0))</f>
        <v>557.19215103900797</v>
      </c>
      <c r="L212" s="84">
        <f>INDEX('W2. TIAM CO2 price'!$C$21:$N$27,MATCH($B212,'W2. TIAM CO2 price'!$A$21:$A$27,0),MATCH(L$14,'W2. TIAM CO2 price'!$C$20:$N$20,0))</f>
        <v>907.59763976953911</v>
      </c>
      <c r="M212" s="84">
        <f>INDEX('W2. TIAM CO2 price'!$C$21:$N$27,MATCH($B212,'W2. TIAM CO2 price'!$A$21:$A$27,0),MATCH(M$14,'W2. TIAM CO2 price'!$C$20:$N$20,0))</f>
        <v>1478.3712575556667</v>
      </c>
      <c r="N212" s="84">
        <f>INDEX('W2. TIAM CO2 price'!$C$21:$N$27,MATCH($B212,'W2. TIAM CO2 price'!$A$21:$A$27,0),MATCH(N$14,'W2. TIAM CO2 price'!$C$20:$N$20,0))</f>
        <v>2408.1013366748439</v>
      </c>
      <c r="O212" s="84">
        <f>INDEX('W2. TIAM CO2 price'!$C$21:$N$27,MATCH($B212,'W2. TIAM CO2 price'!$A$21:$A$27,0),MATCH(O$14,'W2. TIAM CO2 price'!$C$20:$N$20,0))</f>
        <v>3922.5336670343654</v>
      </c>
      <c r="P212" s="508">
        <f>INDEX('W2. TIAM CO2 price'!$C$21:$N$27,MATCH($B212,'W2. TIAM CO2 price'!$A$21:$A$27,0),MATCH(P$14,'W2. TIAM CO2 price'!$C$20:$N$20,0))</f>
        <v>6389.384352191827</v>
      </c>
      <c r="Q212" s="501">
        <f t="array" ref="Q212">IF($B$8="Global",INDEX('R24. Carbon price convergence'!$L$18:$T$690,MATCH(CONCATENATE("Global "&amp;$E212&amp;" "&amp;$B$7&amp;" "&amp;"All "&amp;$B$9&amp;" "&amp;$B$10),'R24. Carbon price convergence'!$A$18:$A$690,0),MATCH(Q$14,'R24. Carbon price convergence'!$L$17:$T$17,0)),INDEX('R24. Carbon price convergence'!$L$18:$T$690,MATCH(CONCATENATE($D212," ",$E212," ",$B$7," ",$B$8," ",$B$9," ",$B$10),'R24. Carbon price convergence'!$A$18:$A$690,0),MATCH(Q$14,'R24. Carbon price convergence'!$L$17:$T$17,0)))</f>
        <v>3.9642143336660212</v>
      </c>
      <c r="R212" s="502">
        <f t="array" ref="R212">IF($B$8="Global",INDEX('R24. Carbon price convergence'!$L$18:$T$690,MATCH(CONCATENATE("Global "&amp;$E212&amp;" "&amp;$B$7&amp;" "&amp;"All "&amp;$B$9&amp;" "&amp;$B$10),'R24. Carbon price convergence'!$A$18:$A$690,0),MATCH(R$14,'R24. Carbon price convergence'!$L$17:$T$17,0)),INDEX('R24. Carbon price convergence'!$L$18:$T$690,MATCH(CONCATENATE($D212," ",$E212," ",$B$7," ",$B$8," ",$B$9," ",$B$10),'R24. Carbon price convergence'!$A$18:$A$690,0),MATCH(R$14,'R24. Carbon price convergence'!$L$17:$T$17,0)))</f>
        <v>3.9642143336660212</v>
      </c>
      <c r="S212" s="502">
        <f t="array" ref="S212">IF($B$8="Global",INDEX('R24. Carbon price convergence'!$L$18:$T$690,MATCH(CONCATENATE("Global "&amp;$E212&amp;" "&amp;$B$7&amp;" "&amp;"All "&amp;$B$9&amp;" "&amp;$B$10),'R24. Carbon price convergence'!$A$18:$A$690,0),MATCH(S$14,'R24. Carbon price convergence'!$L$17:$T$17,0)),INDEX('R24. Carbon price convergence'!$L$18:$T$690,MATCH(CONCATENATE($D212," ",$E212," ",$B$7," ",$B$8," ",$B$9," ",$B$10),'R24. Carbon price convergence'!$A$18:$A$690,0),MATCH(S$14,'R24. Carbon price convergence'!$L$17:$T$17,0)))</f>
        <v>3.9642143336660212</v>
      </c>
      <c r="T212" s="503">
        <f t="array" ref="T212">IF($B$8="Global",INDEX('R24. Carbon price convergence'!$L$18:$T$690,MATCH(CONCATENATE("Global "&amp;$E212&amp;" "&amp;$B$7&amp;" "&amp;"All "&amp;$B$9&amp;" "&amp;$B$10),'R24. Carbon price convergence'!$A$18:$A$690,0),MATCH(T$14,'R24. Carbon price convergence'!$L$17:$T$17,0)),INDEX('R24. Carbon price convergence'!$L$18:$T$690,MATCH(CONCATENATE($D212," ",$E212," ",$B$7," ",$B$8," ",$B$9," ",$B$10),'R24. Carbon price convergence'!$A$18:$A$690,0),MATCH(T$14,'R24. Carbon price convergence'!$L$17:$T$17,0)))</f>
        <v>3.9642143336660212</v>
      </c>
      <c r="U212" s="507">
        <f t="shared" si="40"/>
        <v>0</v>
      </c>
      <c r="V212" s="84">
        <f t="shared" si="41"/>
        <v>163.84446144994234</v>
      </c>
      <c r="W212" s="84">
        <f t="shared" si="42"/>
        <v>832.52240827114463</v>
      </c>
      <c r="X212" s="84">
        <f t="shared" si="43"/>
        <v>1356.0529786732657</v>
      </c>
      <c r="Y212" s="508">
        <f t="shared" si="44"/>
        <v>2208.829111755038</v>
      </c>
    </row>
    <row r="213" spans="1:25" x14ac:dyDescent="0.3">
      <c r="A213" s="486" t="s">
        <v>78</v>
      </c>
      <c r="B213" s="39" t="s">
        <v>67</v>
      </c>
      <c r="C213" s="39" t="s">
        <v>79</v>
      </c>
      <c r="D213" s="39" t="s">
        <v>99</v>
      </c>
      <c r="E213" s="487" t="s">
        <v>81</v>
      </c>
      <c r="F213" s="507">
        <f>INDEX('W2. TIAM CO2 price'!$C$21:$N$27,MATCH($B213,'W2. TIAM CO2 price'!$A$21:$A$27,0),MATCH(F$14,'W2. TIAM CO2 price'!$C$20:$N$20,0))</f>
        <v>0</v>
      </c>
      <c r="G213" s="84">
        <f>INDEX('W2. TIAM CO2 price'!$C$21:$N$27,MATCH($B213,'W2. TIAM CO2 price'!$A$21:$A$27,0),MATCH(G$14,'W2. TIAM CO2 price'!$C$20:$N$20,0))</f>
        <v>0</v>
      </c>
      <c r="H213" s="84">
        <f>INDEX('W2. TIAM CO2 price'!$C$21:$N$27,MATCH($B213,'W2. TIAM CO2 price'!$A$21:$A$27,0),MATCH(H$14,'W2. TIAM CO2 price'!$C$20:$N$20,0))</f>
        <v>41.330878620385405</v>
      </c>
      <c r="I213" s="84">
        <f>INDEX('W2. TIAM CO2 price'!$C$21:$N$27,MATCH($B213,'W2. TIAM CO2 price'!$A$21:$A$27,0),MATCH(I$14,'W2. TIAM CO2 price'!$C$20:$N$20,0))</f>
        <v>210.0094339503701</v>
      </c>
      <c r="J213" s="84">
        <f>INDEX('W2. TIAM CO2 price'!$C$21:$N$27,MATCH($B213,'W2. TIAM CO2 price'!$A$21:$A$27,0),MATCH(J$14,'W2. TIAM CO2 price'!$C$20:$N$20,0))</f>
        <v>342.07357739388846</v>
      </c>
      <c r="K213" s="84">
        <f>INDEX('W2. TIAM CO2 price'!$C$21:$N$27,MATCH($B213,'W2. TIAM CO2 price'!$A$21:$A$27,0),MATCH(K$14,'W2. TIAM CO2 price'!$C$20:$N$20,0))</f>
        <v>557.19215103900797</v>
      </c>
      <c r="L213" s="84">
        <f>INDEX('W2. TIAM CO2 price'!$C$21:$N$27,MATCH($B213,'W2. TIAM CO2 price'!$A$21:$A$27,0),MATCH(L$14,'W2. TIAM CO2 price'!$C$20:$N$20,0))</f>
        <v>907.59763976953911</v>
      </c>
      <c r="M213" s="84">
        <f>INDEX('W2. TIAM CO2 price'!$C$21:$N$27,MATCH($B213,'W2. TIAM CO2 price'!$A$21:$A$27,0),MATCH(M$14,'W2. TIAM CO2 price'!$C$20:$N$20,0))</f>
        <v>1478.3712575556667</v>
      </c>
      <c r="N213" s="84">
        <f>INDEX('W2. TIAM CO2 price'!$C$21:$N$27,MATCH($B213,'W2. TIAM CO2 price'!$A$21:$A$27,0),MATCH(N$14,'W2. TIAM CO2 price'!$C$20:$N$20,0))</f>
        <v>2408.1013366748439</v>
      </c>
      <c r="O213" s="84">
        <f>INDEX('W2. TIAM CO2 price'!$C$21:$N$27,MATCH($B213,'W2. TIAM CO2 price'!$A$21:$A$27,0),MATCH(O$14,'W2. TIAM CO2 price'!$C$20:$N$20,0))</f>
        <v>3922.5336670343654</v>
      </c>
      <c r="P213" s="508">
        <f>INDEX('W2. TIAM CO2 price'!$C$21:$N$27,MATCH($B213,'W2. TIAM CO2 price'!$A$21:$A$27,0),MATCH(P$14,'W2. TIAM CO2 price'!$C$20:$N$20,0))</f>
        <v>6389.384352191827</v>
      </c>
      <c r="Q213" s="501">
        <f t="array" ref="Q213">IF($B$8="Global",INDEX('R24. Carbon price convergence'!$L$18:$T$690,MATCH(CONCATENATE("Global "&amp;$E213&amp;" "&amp;$B$7&amp;" "&amp;"All "&amp;$B$9&amp;" "&amp;$B$10),'R24. Carbon price convergence'!$A$18:$A$690,0),MATCH(Q$14,'R24. Carbon price convergence'!$L$17:$T$17,0)),INDEX('R24. Carbon price convergence'!$L$18:$T$690,MATCH(CONCATENATE($D213," ",$E213," ",$B$7," ",$B$8," ",$B$9," ",$B$10),'R24. Carbon price convergence'!$A$18:$A$690,0),MATCH(Q$14,'R24. Carbon price convergence'!$L$17:$T$17,0)))</f>
        <v>0.34920618027291611</v>
      </c>
      <c r="R213" s="502">
        <f t="array" ref="R213">IF($B$8="Global",INDEX('R24. Carbon price convergence'!$L$18:$T$690,MATCH(CONCATENATE("Global "&amp;$E213&amp;" "&amp;$B$7&amp;" "&amp;"All "&amp;$B$9&amp;" "&amp;$B$10),'R24. Carbon price convergence'!$A$18:$A$690,0),MATCH(R$14,'R24. Carbon price convergence'!$L$17:$T$17,0)),INDEX('R24. Carbon price convergence'!$L$18:$T$690,MATCH(CONCATENATE($D213," ",$E213," ",$B$7," ",$B$8," ",$B$9," ",$B$10),'R24. Carbon price convergence'!$A$18:$A$690,0),MATCH(R$14,'R24. Carbon price convergence'!$L$17:$T$17,0)))</f>
        <v>0.34920618027291611</v>
      </c>
      <c r="S213" s="502">
        <f t="array" ref="S213">IF($B$8="Global",INDEX('R24. Carbon price convergence'!$L$18:$T$690,MATCH(CONCATENATE("Global "&amp;$E213&amp;" "&amp;$B$7&amp;" "&amp;"All "&amp;$B$9&amp;" "&amp;$B$10),'R24. Carbon price convergence'!$A$18:$A$690,0),MATCH(S$14,'R24. Carbon price convergence'!$L$17:$T$17,0)),INDEX('R24. Carbon price convergence'!$L$18:$T$690,MATCH(CONCATENATE($D213," ",$E213," ",$B$7," ",$B$8," ",$B$9," ",$B$10),'R24. Carbon price convergence'!$A$18:$A$690,0),MATCH(S$14,'R24. Carbon price convergence'!$L$17:$T$17,0)))</f>
        <v>0.34920618027291611</v>
      </c>
      <c r="T213" s="503">
        <f t="array" ref="T213">IF($B$8="Global",INDEX('R24. Carbon price convergence'!$L$18:$T$690,MATCH(CONCATENATE("Global "&amp;$E213&amp;" "&amp;$B$7&amp;" "&amp;"All "&amp;$B$9&amp;" "&amp;$B$10),'R24. Carbon price convergence'!$A$18:$A$690,0),MATCH(T$14,'R24. Carbon price convergence'!$L$17:$T$17,0)),INDEX('R24. Carbon price convergence'!$L$18:$T$690,MATCH(CONCATENATE($D213," ",$E213," ",$B$7," ",$B$8," ",$B$9," ",$B$10),'R24. Carbon price convergence'!$A$18:$A$690,0),MATCH(T$14,'R24. Carbon price convergence'!$L$17:$T$17,0)))</f>
        <v>0.34920618027291611</v>
      </c>
      <c r="U213" s="507">
        <f t="shared" si="40"/>
        <v>0</v>
      </c>
      <c r="V213" s="84">
        <f t="shared" si="41"/>
        <v>14.432998250348319</v>
      </c>
      <c r="W213" s="84">
        <f t="shared" si="42"/>
        <v>73.336592251086003</v>
      </c>
      <c r="X213" s="84">
        <f t="shared" si="43"/>
        <v>119.45420733401153</v>
      </c>
      <c r="Y213" s="508">
        <f t="shared" si="44"/>
        <v>194.57494274238172</v>
      </c>
    </row>
    <row r="214" spans="1:25" x14ac:dyDescent="0.3">
      <c r="A214" s="486" t="s">
        <v>78</v>
      </c>
      <c r="B214" s="39" t="s">
        <v>67</v>
      </c>
      <c r="C214" s="39" t="s">
        <v>79</v>
      </c>
      <c r="D214" s="39" t="s">
        <v>99</v>
      </c>
      <c r="E214" s="487" t="s">
        <v>84</v>
      </c>
      <c r="F214" s="507">
        <f>INDEX('W2. TIAM CO2 price'!$C$21:$N$27,MATCH($B214,'W2. TIAM CO2 price'!$A$21:$A$27,0),MATCH(F$14,'W2. TIAM CO2 price'!$C$20:$N$20,0))</f>
        <v>0</v>
      </c>
      <c r="G214" s="84">
        <f>INDEX('W2. TIAM CO2 price'!$C$21:$N$27,MATCH($B214,'W2. TIAM CO2 price'!$A$21:$A$27,0),MATCH(G$14,'W2. TIAM CO2 price'!$C$20:$N$20,0))</f>
        <v>0</v>
      </c>
      <c r="H214" s="84">
        <f>INDEX('W2. TIAM CO2 price'!$C$21:$N$27,MATCH($B214,'W2. TIAM CO2 price'!$A$21:$A$27,0),MATCH(H$14,'W2. TIAM CO2 price'!$C$20:$N$20,0))</f>
        <v>41.330878620385405</v>
      </c>
      <c r="I214" s="84">
        <f>INDEX('W2. TIAM CO2 price'!$C$21:$N$27,MATCH($B214,'W2. TIAM CO2 price'!$A$21:$A$27,0),MATCH(I$14,'W2. TIAM CO2 price'!$C$20:$N$20,0))</f>
        <v>210.0094339503701</v>
      </c>
      <c r="J214" s="84">
        <f>INDEX('W2. TIAM CO2 price'!$C$21:$N$27,MATCH($B214,'W2. TIAM CO2 price'!$A$21:$A$27,0),MATCH(J$14,'W2. TIAM CO2 price'!$C$20:$N$20,0))</f>
        <v>342.07357739388846</v>
      </c>
      <c r="K214" s="84">
        <f>INDEX('W2. TIAM CO2 price'!$C$21:$N$27,MATCH($B214,'W2. TIAM CO2 price'!$A$21:$A$27,0),MATCH(K$14,'W2. TIAM CO2 price'!$C$20:$N$20,0))</f>
        <v>557.19215103900797</v>
      </c>
      <c r="L214" s="84">
        <f>INDEX('W2. TIAM CO2 price'!$C$21:$N$27,MATCH($B214,'W2. TIAM CO2 price'!$A$21:$A$27,0),MATCH(L$14,'W2. TIAM CO2 price'!$C$20:$N$20,0))</f>
        <v>907.59763976953911</v>
      </c>
      <c r="M214" s="84">
        <f>INDEX('W2. TIAM CO2 price'!$C$21:$N$27,MATCH($B214,'W2. TIAM CO2 price'!$A$21:$A$27,0),MATCH(M$14,'W2. TIAM CO2 price'!$C$20:$N$20,0))</f>
        <v>1478.3712575556667</v>
      </c>
      <c r="N214" s="84">
        <f>INDEX('W2. TIAM CO2 price'!$C$21:$N$27,MATCH($B214,'W2. TIAM CO2 price'!$A$21:$A$27,0),MATCH(N$14,'W2. TIAM CO2 price'!$C$20:$N$20,0))</f>
        <v>2408.1013366748439</v>
      </c>
      <c r="O214" s="84">
        <f>INDEX('W2. TIAM CO2 price'!$C$21:$N$27,MATCH($B214,'W2. TIAM CO2 price'!$A$21:$A$27,0),MATCH(O$14,'W2. TIAM CO2 price'!$C$20:$N$20,0))</f>
        <v>3922.5336670343654</v>
      </c>
      <c r="P214" s="508">
        <f>INDEX('W2. TIAM CO2 price'!$C$21:$N$27,MATCH($B214,'W2. TIAM CO2 price'!$A$21:$A$27,0),MATCH(P$14,'W2. TIAM CO2 price'!$C$20:$N$20,0))</f>
        <v>6389.384352191827</v>
      </c>
      <c r="Q214" s="501">
        <f t="array" ref="Q214">IF($B$8="Global",INDEX('R24. Carbon price convergence'!$L$18:$T$690,MATCH(CONCATENATE("Global "&amp;$E214&amp;" "&amp;$B$7&amp;" "&amp;"All "&amp;$B$9&amp;" "&amp;$B$10),'R24. Carbon price convergence'!$A$18:$A$690,0),MATCH(Q$14,'R24. Carbon price convergence'!$L$17:$T$17,0)),INDEX('R24. Carbon price convergence'!$L$18:$T$690,MATCH(CONCATENATE($D214," ",$E214," ",$B$7," ",$B$8," ",$B$9," ",$B$10),'R24. Carbon price convergence'!$A$18:$A$690,0),MATCH(Q$14,'R24. Carbon price convergence'!$L$17:$T$17,0)))</f>
        <v>0.34920618027291611</v>
      </c>
      <c r="R214" s="502">
        <f t="array" ref="R214">IF($B$8="Global",INDEX('R24. Carbon price convergence'!$L$18:$T$690,MATCH(CONCATENATE("Global "&amp;$E214&amp;" "&amp;$B$7&amp;" "&amp;"All "&amp;$B$9&amp;" "&amp;$B$10),'R24. Carbon price convergence'!$A$18:$A$690,0),MATCH(R$14,'R24. Carbon price convergence'!$L$17:$T$17,0)),INDEX('R24. Carbon price convergence'!$L$18:$T$690,MATCH(CONCATENATE($D214," ",$E214," ",$B$7," ",$B$8," ",$B$9," ",$B$10),'R24. Carbon price convergence'!$A$18:$A$690,0),MATCH(R$14,'R24. Carbon price convergence'!$L$17:$T$17,0)))</f>
        <v>0.34920618027291611</v>
      </c>
      <c r="S214" s="502">
        <f t="array" ref="S214">IF($B$8="Global",INDEX('R24. Carbon price convergence'!$L$18:$T$690,MATCH(CONCATENATE("Global "&amp;$E214&amp;" "&amp;$B$7&amp;" "&amp;"All "&amp;$B$9&amp;" "&amp;$B$10),'R24. Carbon price convergence'!$A$18:$A$690,0),MATCH(S$14,'R24. Carbon price convergence'!$L$17:$T$17,0)),INDEX('R24. Carbon price convergence'!$L$18:$T$690,MATCH(CONCATENATE($D214," ",$E214," ",$B$7," ",$B$8," ",$B$9," ",$B$10),'R24. Carbon price convergence'!$A$18:$A$690,0),MATCH(S$14,'R24. Carbon price convergence'!$L$17:$T$17,0)))</f>
        <v>0.34920618027291611</v>
      </c>
      <c r="T214" s="503">
        <f t="array" ref="T214">IF($B$8="Global",INDEX('R24. Carbon price convergence'!$L$18:$T$690,MATCH(CONCATENATE("Global "&amp;$E214&amp;" "&amp;$B$7&amp;" "&amp;"All "&amp;$B$9&amp;" "&amp;$B$10),'R24. Carbon price convergence'!$A$18:$A$690,0),MATCH(T$14,'R24. Carbon price convergence'!$L$17:$T$17,0)),INDEX('R24. Carbon price convergence'!$L$18:$T$690,MATCH(CONCATENATE($D214," ",$E214," ",$B$7," ",$B$8," ",$B$9," ",$B$10),'R24. Carbon price convergence'!$A$18:$A$690,0),MATCH(T$14,'R24. Carbon price convergence'!$L$17:$T$17,0)))</f>
        <v>0.34920618027291611</v>
      </c>
      <c r="U214" s="507">
        <f t="shared" si="40"/>
        <v>0</v>
      </c>
      <c r="V214" s="84">
        <f t="shared" si="41"/>
        <v>14.432998250348319</v>
      </c>
      <c r="W214" s="84">
        <f t="shared" si="42"/>
        <v>73.336592251086003</v>
      </c>
      <c r="X214" s="84">
        <f t="shared" si="43"/>
        <v>119.45420733401153</v>
      </c>
      <c r="Y214" s="508">
        <f t="shared" si="44"/>
        <v>194.57494274238172</v>
      </c>
    </row>
    <row r="215" spans="1:25" x14ac:dyDescent="0.3">
      <c r="A215" s="486" t="s">
        <v>78</v>
      </c>
      <c r="B215" s="39" t="s">
        <v>67</v>
      </c>
      <c r="C215" s="39" t="s">
        <v>79</v>
      </c>
      <c r="D215" s="39" t="s">
        <v>99</v>
      </c>
      <c r="E215" s="487" t="s">
        <v>87</v>
      </c>
      <c r="F215" s="507">
        <f>INDEX('W2. TIAM CO2 price'!$C$21:$N$27,MATCH($B215,'W2. TIAM CO2 price'!$A$21:$A$27,0),MATCH(F$14,'W2. TIAM CO2 price'!$C$20:$N$20,0))</f>
        <v>0</v>
      </c>
      <c r="G215" s="84">
        <f>INDEX('W2. TIAM CO2 price'!$C$21:$N$27,MATCH($B215,'W2. TIAM CO2 price'!$A$21:$A$27,0),MATCH(G$14,'W2. TIAM CO2 price'!$C$20:$N$20,0))</f>
        <v>0</v>
      </c>
      <c r="H215" s="84">
        <f>INDEX('W2. TIAM CO2 price'!$C$21:$N$27,MATCH($B215,'W2. TIAM CO2 price'!$A$21:$A$27,0),MATCH(H$14,'W2. TIAM CO2 price'!$C$20:$N$20,0))</f>
        <v>41.330878620385405</v>
      </c>
      <c r="I215" s="84">
        <f>INDEX('W2. TIAM CO2 price'!$C$21:$N$27,MATCH($B215,'W2. TIAM CO2 price'!$A$21:$A$27,0),MATCH(I$14,'W2. TIAM CO2 price'!$C$20:$N$20,0))</f>
        <v>210.0094339503701</v>
      </c>
      <c r="J215" s="84">
        <f>INDEX('W2. TIAM CO2 price'!$C$21:$N$27,MATCH($B215,'W2. TIAM CO2 price'!$A$21:$A$27,0),MATCH(J$14,'W2. TIAM CO2 price'!$C$20:$N$20,0))</f>
        <v>342.07357739388846</v>
      </c>
      <c r="K215" s="84">
        <f>INDEX('W2. TIAM CO2 price'!$C$21:$N$27,MATCH($B215,'W2. TIAM CO2 price'!$A$21:$A$27,0),MATCH(K$14,'W2. TIAM CO2 price'!$C$20:$N$20,0))</f>
        <v>557.19215103900797</v>
      </c>
      <c r="L215" s="84">
        <f>INDEX('W2. TIAM CO2 price'!$C$21:$N$27,MATCH($B215,'W2. TIAM CO2 price'!$A$21:$A$27,0),MATCH(L$14,'W2. TIAM CO2 price'!$C$20:$N$20,0))</f>
        <v>907.59763976953911</v>
      </c>
      <c r="M215" s="84">
        <f>INDEX('W2. TIAM CO2 price'!$C$21:$N$27,MATCH($B215,'W2. TIAM CO2 price'!$A$21:$A$27,0),MATCH(M$14,'W2. TIAM CO2 price'!$C$20:$N$20,0))</f>
        <v>1478.3712575556667</v>
      </c>
      <c r="N215" s="84">
        <f>INDEX('W2. TIAM CO2 price'!$C$21:$N$27,MATCH($B215,'W2. TIAM CO2 price'!$A$21:$A$27,0),MATCH(N$14,'W2. TIAM CO2 price'!$C$20:$N$20,0))</f>
        <v>2408.1013366748439</v>
      </c>
      <c r="O215" s="84">
        <f>INDEX('W2. TIAM CO2 price'!$C$21:$N$27,MATCH($B215,'W2. TIAM CO2 price'!$A$21:$A$27,0),MATCH(O$14,'W2. TIAM CO2 price'!$C$20:$N$20,0))</f>
        <v>3922.5336670343654</v>
      </c>
      <c r="P215" s="508">
        <f>INDEX('W2. TIAM CO2 price'!$C$21:$N$27,MATCH($B215,'W2. TIAM CO2 price'!$A$21:$A$27,0),MATCH(P$14,'W2. TIAM CO2 price'!$C$20:$N$20,0))</f>
        <v>6389.384352191827</v>
      </c>
      <c r="Q215" s="501">
        <f t="array" ref="Q215">IF($B$8="Global",INDEX('R24. Carbon price convergence'!$L$18:$T$690,MATCH(CONCATENATE("Global "&amp;$E215&amp;" "&amp;$B$7&amp;" "&amp;"All "&amp;$B$9&amp;" "&amp;$B$10),'R24. Carbon price convergence'!$A$18:$A$690,0),MATCH(Q$14,'R24. Carbon price convergence'!$L$17:$T$17,0)),INDEX('R24. Carbon price convergence'!$L$18:$T$690,MATCH(CONCATENATE($D215," ",$E215," ",$B$7," ",$B$8," ",$B$9," ",$B$10),'R24. Carbon price convergence'!$A$18:$A$690,0),MATCH(Q$14,'R24. Carbon price convergence'!$L$17:$T$17,0)))</f>
        <v>0.34920618027291611</v>
      </c>
      <c r="R215" s="502">
        <f t="array" ref="R215">IF($B$8="Global",INDEX('R24. Carbon price convergence'!$L$18:$T$690,MATCH(CONCATENATE("Global "&amp;$E215&amp;" "&amp;$B$7&amp;" "&amp;"All "&amp;$B$9&amp;" "&amp;$B$10),'R24. Carbon price convergence'!$A$18:$A$690,0),MATCH(R$14,'R24. Carbon price convergence'!$L$17:$T$17,0)),INDEX('R24. Carbon price convergence'!$L$18:$T$690,MATCH(CONCATENATE($D215," ",$E215," ",$B$7," ",$B$8," ",$B$9," ",$B$10),'R24. Carbon price convergence'!$A$18:$A$690,0),MATCH(R$14,'R24. Carbon price convergence'!$L$17:$T$17,0)))</f>
        <v>0.34920618027291611</v>
      </c>
      <c r="S215" s="502">
        <f t="array" ref="S215">IF($B$8="Global",INDEX('R24. Carbon price convergence'!$L$18:$T$690,MATCH(CONCATENATE("Global "&amp;$E215&amp;" "&amp;$B$7&amp;" "&amp;"All "&amp;$B$9&amp;" "&amp;$B$10),'R24. Carbon price convergence'!$A$18:$A$690,0),MATCH(S$14,'R24. Carbon price convergence'!$L$17:$T$17,0)),INDEX('R24. Carbon price convergence'!$L$18:$T$690,MATCH(CONCATENATE($D215," ",$E215," ",$B$7," ",$B$8," ",$B$9," ",$B$10),'R24. Carbon price convergence'!$A$18:$A$690,0),MATCH(S$14,'R24. Carbon price convergence'!$L$17:$T$17,0)))</f>
        <v>0.34920618027291611</v>
      </c>
      <c r="T215" s="503">
        <f t="array" ref="T215">IF($B$8="Global",INDEX('R24. Carbon price convergence'!$L$18:$T$690,MATCH(CONCATENATE("Global "&amp;$E215&amp;" "&amp;$B$7&amp;" "&amp;"All "&amp;$B$9&amp;" "&amp;$B$10),'R24. Carbon price convergence'!$A$18:$A$690,0),MATCH(T$14,'R24. Carbon price convergence'!$L$17:$T$17,0)),INDEX('R24. Carbon price convergence'!$L$18:$T$690,MATCH(CONCATENATE($D215," ",$E215," ",$B$7," ",$B$8," ",$B$9," ",$B$10),'R24. Carbon price convergence'!$A$18:$A$690,0),MATCH(T$14,'R24. Carbon price convergence'!$L$17:$T$17,0)))</f>
        <v>0.34920618027291611</v>
      </c>
      <c r="U215" s="507">
        <f t="shared" si="40"/>
        <v>0</v>
      </c>
      <c r="V215" s="84">
        <f t="shared" si="41"/>
        <v>14.432998250348319</v>
      </c>
      <c r="W215" s="84">
        <f t="shared" si="42"/>
        <v>73.336592251086003</v>
      </c>
      <c r="X215" s="84">
        <f t="shared" si="43"/>
        <v>119.45420733401153</v>
      </c>
      <c r="Y215" s="508">
        <f t="shared" si="44"/>
        <v>194.57494274238172</v>
      </c>
    </row>
    <row r="216" spans="1:25" x14ac:dyDescent="0.3">
      <c r="A216" s="486" t="s">
        <v>78</v>
      </c>
      <c r="B216" s="39" t="s">
        <v>67</v>
      </c>
      <c r="C216" s="39" t="s">
        <v>79</v>
      </c>
      <c r="D216" s="39" t="s">
        <v>99</v>
      </c>
      <c r="E216" s="487" t="s">
        <v>90</v>
      </c>
      <c r="F216" s="507">
        <f>INDEX('W2. TIAM CO2 price'!$C$21:$N$27,MATCH($B216,'W2. TIAM CO2 price'!$A$21:$A$27,0),MATCH(F$14,'W2. TIAM CO2 price'!$C$20:$N$20,0))</f>
        <v>0</v>
      </c>
      <c r="G216" s="84">
        <f>INDEX('W2. TIAM CO2 price'!$C$21:$N$27,MATCH($B216,'W2. TIAM CO2 price'!$A$21:$A$27,0),MATCH(G$14,'W2. TIAM CO2 price'!$C$20:$N$20,0))</f>
        <v>0</v>
      </c>
      <c r="H216" s="84">
        <f>INDEX('W2. TIAM CO2 price'!$C$21:$N$27,MATCH($B216,'W2. TIAM CO2 price'!$A$21:$A$27,0),MATCH(H$14,'W2. TIAM CO2 price'!$C$20:$N$20,0))</f>
        <v>41.330878620385405</v>
      </c>
      <c r="I216" s="84">
        <f>INDEX('W2. TIAM CO2 price'!$C$21:$N$27,MATCH($B216,'W2. TIAM CO2 price'!$A$21:$A$27,0),MATCH(I$14,'W2. TIAM CO2 price'!$C$20:$N$20,0))</f>
        <v>210.0094339503701</v>
      </c>
      <c r="J216" s="84">
        <f>INDEX('W2. TIAM CO2 price'!$C$21:$N$27,MATCH($B216,'W2. TIAM CO2 price'!$A$21:$A$27,0),MATCH(J$14,'W2. TIAM CO2 price'!$C$20:$N$20,0))</f>
        <v>342.07357739388846</v>
      </c>
      <c r="K216" s="84">
        <f>INDEX('W2. TIAM CO2 price'!$C$21:$N$27,MATCH($B216,'W2. TIAM CO2 price'!$A$21:$A$27,0),MATCH(K$14,'W2. TIAM CO2 price'!$C$20:$N$20,0))</f>
        <v>557.19215103900797</v>
      </c>
      <c r="L216" s="84">
        <f>INDEX('W2. TIAM CO2 price'!$C$21:$N$27,MATCH($B216,'W2. TIAM CO2 price'!$A$21:$A$27,0),MATCH(L$14,'W2. TIAM CO2 price'!$C$20:$N$20,0))</f>
        <v>907.59763976953911</v>
      </c>
      <c r="M216" s="84">
        <f>INDEX('W2. TIAM CO2 price'!$C$21:$N$27,MATCH($B216,'W2. TIAM CO2 price'!$A$21:$A$27,0),MATCH(M$14,'W2. TIAM CO2 price'!$C$20:$N$20,0))</f>
        <v>1478.3712575556667</v>
      </c>
      <c r="N216" s="84">
        <f>INDEX('W2. TIAM CO2 price'!$C$21:$N$27,MATCH($B216,'W2. TIAM CO2 price'!$A$21:$A$27,0),MATCH(N$14,'W2. TIAM CO2 price'!$C$20:$N$20,0))</f>
        <v>2408.1013366748439</v>
      </c>
      <c r="O216" s="84">
        <f>INDEX('W2. TIAM CO2 price'!$C$21:$N$27,MATCH($B216,'W2. TIAM CO2 price'!$A$21:$A$27,0),MATCH(O$14,'W2. TIAM CO2 price'!$C$20:$N$20,0))</f>
        <v>3922.5336670343654</v>
      </c>
      <c r="P216" s="508">
        <f>INDEX('W2. TIAM CO2 price'!$C$21:$N$27,MATCH($B216,'W2. TIAM CO2 price'!$A$21:$A$27,0),MATCH(P$14,'W2. TIAM CO2 price'!$C$20:$N$20,0))</f>
        <v>6389.384352191827</v>
      </c>
      <c r="Q216" s="501">
        <f t="array" ref="Q216">IF($B$8="Global",INDEX('R24. Carbon price convergence'!$L$18:$T$690,MATCH(CONCATENATE("Global "&amp;$E216&amp;" "&amp;$B$7&amp;" "&amp;"All "&amp;$B$9&amp;" "&amp;$B$10),'R24. Carbon price convergence'!$A$18:$A$690,0),MATCH(Q$14,'R24. Carbon price convergence'!$L$17:$T$17,0)),INDEX('R24. Carbon price convergence'!$L$18:$T$690,MATCH(CONCATENATE($D216," ",$E216," ",$B$7," ",$B$8," ",$B$9," ",$B$10),'R24. Carbon price convergence'!$A$18:$A$690,0),MATCH(Q$14,'R24. Carbon price convergence'!$L$17:$T$17,0)))</f>
        <v>0.34920618027291611</v>
      </c>
      <c r="R216" s="502">
        <f t="array" ref="R216">IF($B$8="Global",INDEX('R24. Carbon price convergence'!$L$18:$T$690,MATCH(CONCATENATE("Global "&amp;$E216&amp;" "&amp;$B$7&amp;" "&amp;"All "&amp;$B$9&amp;" "&amp;$B$10),'R24. Carbon price convergence'!$A$18:$A$690,0),MATCH(R$14,'R24. Carbon price convergence'!$L$17:$T$17,0)),INDEX('R24. Carbon price convergence'!$L$18:$T$690,MATCH(CONCATENATE($D216," ",$E216," ",$B$7," ",$B$8," ",$B$9," ",$B$10),'R24. Carbon price convergence'!$A$18:$A$690,0),MATCH(R$14,'R24. Carbon price convergence'!$L$17:$T$17,0)))</f>
        <v>0.34920618027291611</v>
      </c>
      <c r="S216" s="502">
        <f t="array" ref="S216">IF($B$8="Global",INDEX('R24. Carbon price convergence'!$L$18:$T$690,MATCH(CONCATENATE("Global "&amp;$E216&amp;" "&amp;$B$7&amp;" "&amp;"All "&amp;$B$9&amp;" "&amp;$B$10),'R24. Carbon price convergence'!$A$18:$A$690,0),MATCH(S$14,'R24. Carbon price convergence'!$L$17:$T$17,0)),INDEX('R24. Carbon price convergence'!$L$18:$T$690,MATCH(CONCATENATE($D216," ",$E216," ",$B$7," ",$B$8," ",$B$9," ",$B$10),'R24. Carbon price convergence'!$A$18:$A$690,0),MATCH(S$14,'R24. Carbon price convergence'!$L$17:$T$17,0)))</f>
        <v>0.34920618027291611</v>
      </c>
      <c r="T216" s="503">
        <f t="array" ref="T216">IF($B$8="Global",INDEX('R24. Carbon price convergence'!$L$18:$T$690,MATCH(CONCATENATE("Global "&amp;$E216&amp;" "&amp;$B$7&amp;" "&amp;"All "&amp;$B$9&amp;" "&amp;$B$10),'R24. Carbon price convergence'!$A$18:$A$690,0),MATCH(T$14,'R24. Carbon price convergence'!$L$17:$T$17,0)),INDEX('R24. Carbon price convergence'!$L$18:$T$690,MATCH(CONCATENATE($D216," ",$E216," ",$B$7," ",$B$8," ",$B$9," ",$B$10),'R24. Carbon price convergence'!$A$18:$A$690,0),MATCH(T$14,'R24. Carbon price convergence'!$L$17:$T$17,0)))</f>
        <v>0.34920618027291611</v>
      </c>
      <c r="U216" s="507">
        <f t="shared" si="40"/>
        <v>0</v>
      </c>
      <c r="V216" s="84">
        <f t="shared" si="41"/>
        <v>14.432998250348319</v>
      </c>
      <c r="W216" s="84">
        <f t="shared" si="42"/>
        <v>73.336592251086003</v>
      </c>
      <c r="X216" s="84">
        <f t="shared" si="43"/>
        <v>119.45420733401153</v>
      </c>
      <c r="Y216" s="508">
        <f t="shared" si="44"/>
        <v>194.57494274238172</v>
      </c>
    </row>
    <row r="217" spans="1:25" x14ac:dyDescent="0.3">
      <c r="A217" s="486" t="s">
        <v>78</v>
      </c>
      <c r="B217" s="39" t="s">
        <v>67</v>
      </c>
      <c r="C217" s="39" t="s">
        <v>79</v>
      </c>
      <c r="D217" s="39" t="s">
        <v>99</v>
      </c>
      <c r="E217" s="487" t="s">
        <v>93</v>
      </c>
      <c r="F217" s="507">
        <f>INDEX('W2. TIAM CO2 price'!$C$21:$N$27,MATCH($B217,'W2. TIAM CO2 price'!$A$21:$A$27,0),MATCH(F$14,'W2. TIAM CO2 price'!$C$20:$N$20,0))</f>
        <v>0</v>
      </c>
      <c r="G217" s="84">
        <f>INDEX('W2. TIAM CO2 price'!$C$21:$N$27,MATCH($B217,'W2. TIAM CO2 price'!$A$21:$A$27,0),MATCH(G$14,'W2. TIAM CO2 price'!$C$20:$N$20,0))</f>
        <v>0</v>
      </c>
      <c r="H217" s="84">
        <f>INDEX('W2. TIAM CO2 price'!$C$21:$N$27,MATCH($B217,'W2. TIAM CO2 price'!$A$21:$A$27,0),MATCH(H$14,'W2. TIAM CO2 price'!$C$20:$N$20,0))</f>
        <v>41.330878620385405</v>
      </c>
      <c r="I217" s="84">
        <f>INDEX('W2. TIAM CO2 price'!$C$21:$N$27,MATCH($B217,'W2. TIAM CO2 price'!$A$21:$A$27,0),MATCH(I$14,'W2. TIAM CO2 price'!$C$20:$N$20,0))</f>
        <v>210.0094339503701</v>
      </c>
      <c r="J217" s="84">
        <f>INDEX('W2. TIAM CO2 price'!$C$21:$N$27,MATCH($B217,'W2. TIAM CO2 price'!$A$21:$A$27,0),MATCH(J$14,'W2. TIAM CO2 price'!$C$20:$N$20,0))</f>
        <v>342.07357739388846</v>
      </c>
      <c r="K217" s="84">
        <f>INDEX('W2. TIAM CO2 price'!$C$21:$N$27,MATCH($B217,'W2. TIAM CO2 price'!$A$21:$A$27,0),MATCH(K$14,'W2. TIAM CO2 price'!$C$20:$N$20,0))</f>
        <v>557.19215103900797</v>
      </c>
      <c r="L217" s="84">
        <f>INDEX('W2. TIAM CO2 price'!$C$21:$N$27,MATCH($B217,'W2. TIAM CO2 price'!$A$21:$A$27,0),MATCH(L$14,'W2. TIAM CO2 price'!$C$20:$N$20,0))</f>
        <v>907.59763976953911</v>
      </c>
      <c r="M217" s="84">
        <f>INDEX('W2. TIAM CO2 price'!$C$21:$N$27,MATCH($B217,'W2. TIAM CO2 price'!$A$21:$A$27,0),MATCH(M$14,'W2. TIAM CO2 price'!$C$20:$N$20,0))</f>
        <v>1478.3712575556667</v>
      </c>
      <c r="N217" s="84">
        <f>INDEX('W2. TIAM CO2 price'!$C$21:$N$27,MATCH($B217,'W2. TIAM CO2 price'!$A$21:$A$27,0),MATCH(N$14,'W2. TIAM CO2 price'!$C$20:$N$20,0))</f>
        <v>2408.1013366748439</v>
      </c>
      <c r="O217" s="84">
        <f>INDEX('W2. TIAM CO2 price'!$C$21:$N$27,MATCH($B217,'W2. TIAM CO2 price'!$A$21:$A$27,0),MATCH(O$14,'W2. TIAM CO2 price'!$C$20:$N$20,0))</f>
        <v>3922.5336670343654</v>
      </c>
      <c r="P217" s="508">
        <f>INDEX('W2. TIAM CO2 price'!$C$21:$N$27,MATCH($B217,'W2. TIAM CO2 price'!$A$21:$A$27,0),MATCH(P$14,'W2. TIAM CO2 price'!$C$20:$N$20,0))</f>
        <v>6389.384352191827</v>
      </c>
      <c r="Q217" s="501">
        <f t="array" ref="Q217">IF($B$8="Global",INDEX('R24. Carbon price convergence'!$L$18:$T$690,MATCH(CONCATENATE("Global "&amp;$E217&amp;" "&amp;$B$7&amp;" "&amp;"All "&amp;$B$9&amp;" "&amp;$B$10),'R24. Carbon price convergence'!$A$18:$A$690,0),MATCH(Q$14,'R24. Carbon price convergence'!$L$17:$T$17,0)),INDEX('R24. Carbon price convergence'!$L$18:$T$690,MATCH(CONCATENATE($D217," ",$E217," ",$B$7," ",$B$8," ",$B$9," ",$B$10),'R24. Carbon price convergence'!$A$18:$A$690,0),MATCH(Q$14,'R24. Carbon price convergence'!$L$17:$T$17,0)))</f>
        <v>0.34920618027291611</v>
      </c>
      <c r="R217" s="502">
        <f t="array" ref="R217">IF($B$8="Global",INDEX('R24. Carbon price convergence'!$L$18:$T$690,MATCH(CONCATENATE("Global "&amp;$E217&amp;" "&amp;$B$7&amp;" "&amp;"All "&amp;$B$9&amp;" "&amp;$B$10),'R24. Carbon price convergence'!$A$18:$A$690,0),MATCH(R$14,'R24. Carbon price convergence'!$L$17:$T$17,0)),INDEX('R24. Carbon price convergence'!$L$18:$T$690,MATCH(CONCATENATE($D217," ",$E217," ",$B$7," ",$B$8," ",$B$9," ",$B$10),'R24. Carbon price convergence'!$A$18:$A$690,0),MATCH(R$14,'R24. Carbon price convergence'!$L$17:$T$17,0)))</f>
        <v>0.34920618027291611</v>
      </c>
      <c r="S217" s="502">
        <f t="array" ref="S217">IF($B$8="Global",INDEX('R24. Carbon price convergence'!$L$18:$T$690,MATCH(CONCATENATE("Global "&amp;$E217&amp;" "&amp;$B$7&amp;" "&amp;"All "&amp;$B$9&amp;" "&amp;$B$10),'R24. Carbon price convergence'!$A$18:$A$690,0),MATCH(S$14,'R24. Carbon price convergence'!$L$17:$T$17,0)),INDEX('R24. Carbon price convergence'!$L$18:$T$690,MATCH(CONCATENATE($D217," ",$E217," ",$B$7," ",$B$8," ",$B$9," ",$B$10),'R24. Carbon price convergence'!$A$18:$A$690,0),MATCH(S$14,'R24. Carbon price convergence'!$L$17:$T$17,0)))</f>
        <v>0.34920618027291611</v>
      </c>
      <c r="T217" s="503">
        <f t="array" ref="T217">IF($B$8="Global",INDEX('R24. Carbon price convergence'!$L$18:$T$690,MATCH(CONCATENATE("Global "&amp;$E217&amp;" "&amp;$B$7&amp;" "&amp;"All "&amp;$B$9&amp;" "&amp;$B$10),'R24. Carbon price convergence'!$A$18:$A$690,0),MATCH(T$14,'R24. Carbon price convergence'!$L$17:$T$17,0)),INDEX('R24. Carbon price convergence'!$L$18:$T$690,MATCH(CONCATENATE($D217," ",$E217," ",$B$7," ",$B$8," ",$B$9," ",$B$10),'R24. Carbon price convergence'!$A$18:$A$690,0),MATCH(T$14,'R24. Carbon price convergence'!$L$17:$T$17,0)))</f>
        <v>0.34920618027291611</v>
      </c>
      <c r="U217" s="507">
        <f t="shared" si="40"/>
        <v>0</v>
      </c>
      <c r="V217" s="84">
        <f t="shared" si="41"/>
        <v>14.432998250348319</v>
      </c>
      <c r="W217" s="84">
        <f t="shared" si="42"/>
        <v>73.336592251086003</v>
      </c>
      <c r="X217" s="84">
        <f t="shared" si="43"/>
        <v>119.45420733401153</v>
      </c>
      <c r="Y217" s="508">
        <f t="shared" si="44"/>
        <v>194.57494274238172</v>
      </c>
    </row>
    <row r="218" spans="1:25" x14ac:dyDescent="0.3">
      <c r="A218" s="486" t="s">
        <v>78</v>
      </c>
      <c r="B218" s="39" t="s">
        <v>67</v>
      </c>
      <c r="C218" s="39" t="s">
        <v>79</v>
      </c>
      <c r="D218" s="39" t="s">
        <v>99</v>
      </c>
      <c r="E218" s="487" t="s">
        <v>95</v>
      </c>
      <c r="F218" s="507">
        <f>INDEX('W2. TIAM CO2 price'!$C$21:$N$27,MATCH($B218,'W2. TIAM CO2 price'!$A$21:$A$27,0),MATCH(F$14,'W2. TIAM CO2 price'!$C$20:$N$20,0))</f>
        <v>0</v>
      </c>
      <c r="G218" s="84">
        <f>INDEX('W2. TIAM CO2 price'!$C$21:$N$27,MATCH($B218,'W2. TIAM CO2 price'!$A$21:$A$27,0),MATCH(G$14,'W2. TIAM CO2 price'!$C$20:$N$20,0))</f>
        <v>0</v>
      </c>
      <c r="H218" s="84">
        <f>INDEX('W2. TIAM CO2 price'!$C$21:$N$27,MATCH($B218,'W2. TIAM CO2 price'!$A$21:$A$27,0),MATCH(H$14,'W2. TIAM CO2 price'!$C$20:$N$20,0))</f>
        <v>41.330878620385405</v>
      </c>
      <c r="I218" s="84">
        <f>INDEX('W2. TIAM CO2 price'!$C$21:$N$27,MATCH($B218,'W2. TIAM CO2 price'!$A$21:$A$27,0),MATCH(I$14,'W2. TIAM CO2 price'!$C$20:$N$20,0))</f>
        <v>210.0094339503701</v>
      </c>
      <c r="J218" s="84">
        <f>INDEX('W2. TIAM CO2 price'!$C$21:$N$27,MATCH($B218,'W2. TIAM CO2 price'!$A$21:$A$27,0),MATCH(J$14,'W2. TIAM CO2 price'!$C$20:$N$20,0))</f>
        <v>342.07357739388846</v>
      </c>
      <c r="K218" s="84">
        <f>INDEX('W2. TIAM CO2 price'!$C$21:$N$27,MATCH($B218,'W2. TIAM CO2 price'!$A$21:$A$27,0),MATCH(K$14,'W2. TIAM CO2 price'!$C$20:$N$20,0))</f>
        <v>557.19215103900797</v>
      </c>
      <c r="L218" s="84">
        <f>INDEX('W2. TIAM CO2 price'!$C$21:$N$27,MATCH($B218,'W2. TIAM CO2 price'!$A$21:$A$27,0),MATCH(L$14,'W2. TIAM CO2 price'!$C$20:$N$20,0))</f>
        <v>907.59763976953911</v>
      </c>
      <c r="M218" s="84">
        <f>INDEX('W2. TIAM CO2 price'!$C$21:$N$27,MATCH($B218,'W2. TIAM CO2 price'!$A$21:$A$27,0),MATCH(M$14,'W2. TIAM CO2 price'!$C$20:$N$20,0))</f>
        <v>1478.3712575556667</v>
      </c>
      <c r="N218" s="84">
        <f>INDEX('W2. TIAM CO2 price'!$C$21:$N$27,MATCH($B218,'W2. TIAM CO2 price'!$A$21:$A$27,0),MATCH(N$14,'W2. TIAM CO2 price'!$C$20:$N$20,0))</f>
        <v>2408.1013366748439</v>
      </c>
      <c r="O218" s="84">
        <f>INDEX('W2. TIAM CO2 price'!$C$21:$N$27,MATCH($B218,'W2. TIAM CO2 price'!$A$21:$A$27,0),MATCH(O$14,'W2. TIAM CO2 price'!$C$20:$N$20,0))</f>
        <v>3922.5336670343654</v>
      </c>
      <c r="P218" s="508">
        <f>INDEX('W2. TIAM CO2 price'!$C$21:$N$27,MATCH($B218,'W2. TIAM CO2 price'!$A$21:$A$27,0),MATCH(P$14,'W2. TIAM CO2 price'!$C$20:$N$20,0))</f>
        <v>6389.384352191827</v>
      </c>
      <c r="Q218" s="501">
        <f t="array" ref="Q218">IF($B$8="Global",INDEX('R24. Carbon price convergence'!$L$18:$T$690,MATCH(CONCATENATE("Global "&amp;$E218&amp;" "&amp;$B$7&amp;" "&amp;"All "&amp;$B$9&amp;" "&amp;$B$10),'R24. Carbon price convergence'!$A$18:$A$690,0),MATCH(Q$14,'R24. Carbon price convergence'!$L$17:$T$17,0)),INDEX('R24. Carbon price convergence'!$L$18:$T$690,MATCH(CONCATENATE($D218," ",$E218," ",$B$7," ",$B$8," ",$B$9," ",$B$10),'R24. Carbon price convergence'!$A$18:$A$690,0),MATCH(Q$14,'R24. Carbon price convergence'!$L$17:$T$17,0)))</f>
        <v>3.9642143336660212</v>
      </c>
      <c r="R218" s="502">
        <f t="array" ref="R218">IF($B$8="Global",INDEX('R24. Carbon price convergence'!$L$18:$T$690,MATCH(CONCATENATE("Global "&amp;$E218&amp;" "&amp;$B$7&amp;" "&amp;"All "&amp;$B$9&amp;" "&amp;$B$10),'R24. Carbon price convergence'!$A$18:$A$690,0),MATCH(R$14,'R24. Carbon price convergence'!$L$17:$T$17,0)),INDEX('R24. Carbon price convergence'!$L$18:$T$690,MATCH(CONCATENATE($D218," ",$E218," ",$B$7," ",$B$8," ",$B$9," ",$B$10),'R24. Carbon price convergence'!$A$18:$A$690,0),MATCH(R$14,'R24. Carbon price convergence'!$L$17:$T$17,0)))</f>
        <v>3.9642143336660212</v>
      </c>
      <c r="S218" s="502">
        <f t="array" ref="S218">IF($B$8="Global",INDEX('R24. Carbon price convergence'!$L$18:$T$690,MATCH(CONCATENATE("Global "&amp;$E218&amp;" "&amp;$B$7&amp;" "&amp;"All "&amp;$B$9&amp;" "&amp;$B$10),'R24. Carbon price convergence'!$A$18:$A$690,0),MATCH(S$14,'R24. Carbon price convergence'!$L$17:$T$17,0)),INDEX('R24. Carbon price convergence'!$L$18:$T$690,MATCH(CONCATENATE($D218," ",$E218," ",$B$7," ",$B$8," ",$B$9," ",$B$10),'R24. Carbon price convergence'!$A$18:$A$690,0),MATCH(S$14,'R24. Carbon price convergence'!$L$17:$T$17,0)))</f>
        <v>3.9642143336660212</v>
      </c>
      <c r="T218" s="503">
        <f t="array" ref="T218">IF($B$8="Global",INDEX('R24. Carbon price convergence'!$L$18:$T$690,MATCH(CONCATENATE("Global "&amp;$E218&amp;" "&amp;$B$7&amp;" "&amp;"All "&amp;$B$9&amp;" "&amp;$B$10),'R24. Carbon price convergence'!$A$18:$A$690,0),MATCH(T$14,'R24. Carbon price convergence'!$L$17:$T$17,0)),INDEX('R24. Carbon price convergence'!$L$18:$T$690,MATCH(CONCATENATE($D218," ",$E218," ",$B$7," ",$B$8," ",$B$9," ",$B$10),'R24. Carbon price convergence'!$A$18:$A$690,0),MATCH(T$14,'R24. Carbon price convergence'!$L$17:$T$17,0)))</f>
        <v>3.9642143336660212</v>
      </c>
      <c r="U218" s="507">
        <f t="shared" si="40"/>
        <v>0</v>
      </c>
      <c r="V218" s="84">
        <f t="shared" si="41"/>
        <v>163.84446144994234</v>
      </c>
      <c r="W218" s="84">
        <f t="shared" si="42"/>
        <v>832.52240827114463</v>
      </c>
      <c r="X218" s="84">
        <f t="shared" si="43"/>
        <v>1356.0529786732657</v>
      </c>
      <c r="Y218" s="508">
        <f t="shared" si="44"/>
        <v>2208.829111755038</v>
      </c>
    </row>
    <row r="219" spans="1:25" x14ac:dyDescent="0.3">
      <c r="A219" s="486" t="s">
        <v>78</v>
      </c>
      <c r="B219" s="39" t="s">
        <v>67</v>
      </c>
      <c r="C219" s="39" t="s">
        <v>79</v>
      </c>
      <c r="D219" s="39" t="s">
        <v>100</v>
      </c>
      <c r="E219" s="487" t="s">
        <v>81</v>
      </c>
      <c r="F219" s="507">
        <f>INDEX('W2. TIAM CO2 price'!$C$21:$N$27,MATCH($B219,'W2. TIAM CO2 price'!$A$21:$A$27,0),MATCH(F$14,'W2. TIAM CO2 price'!$C$20:$N$20,0))</f>
        <v>0</v>
      </c>
      <c r="G219" s="84">
        <f>INDEX('W2. TIAM CO2 price'!$C$21:$N$27,MATCH($B219,'W2. TIAM CO2 price'!$A$21:$A$27,0),MATCH(G$14,'W2. TIAM CO2 price'!$C$20:$N$20,0))</f>
        <v>0</v>
      </c>
      <c r="H219" s="84">
        <f>INDEX('W2. TIAM CO2 price'!$C$21:$N$27,MATCH($B219,'W2. TIAM CO2 price'!$A$21:$A$27,0),MATCH(H$14,'W2. TIAM CO2 price'!$C$20:$N$20,0))</f>
        <v>41.330878620385405</v>
      </c>
      <c r="I219" s="84">
        <f>INDEX('W2. TIAM CO2 price'!$C$21:$N$27,MATCH($B219,'W2. TIAM CO2 price'!$A$21:$A$27,0),MATCH(I$14,'W2. TIAM CO2 price'!$C$20:$N$20,0))</f>
        <v>210.0094339503701</v>
      </c>
      <c r="J219" s="84">
        <f>INDEX('W2. TIAM CO2 price'!$C$21:$N$27,MATCH($B219,'W2. TIAM CO2 price'!$A$21:$A$27,0),MATCH(J$14,'W2. TIAM CO2 price'!$C$20:$N$20,0))</f>
        <v>342.07357739388846</v>
      </c>
      <c r="K219" s="84">
        <f>INDEX('W2. TIAM CO2 price'!$C$21:$N$27,MATCH($B219,'W2. TIAM CO2 price'!$A$21:$A$27,0),MATCH(K$14,'W2. TIAM CO2 price'!$C$20:$N$20,0))</f>
        <v>557.19215103900797</v>
      </c>
      <c r="L219" s="84">
        <f>INDEX('W2. TIAM CO2 price'!$C$21:$N$27,MATCH($B219,'W2. TIAM CO2 price'!$A$21:$A$27,0),MATCH(L$14,'W2. TIAM CO2 price'!$C$20:$N$20,0))</f>
        <v>907.59763976953911</v>
      </c>
      <c r="M219" s="84">
        <f>INDEX('W2. TIAM CO2 price'!$C$21:$N$27,MATCH($B219,'W2. TIAM CO2 price'!$A$21:$A$27,0),MATCH(M$14,'W2. TIAM CO2 price'!$C$20:$N$20,0))</f>
        <v>1478.3712575556667</v>
      </c>
      <c r="N219" s="84">
        <f>INDEX('W2. TIAM CO2 price'!$C$21:$N$27,MATCH($B219,'W2. TIAM CO2 price'!$A$21:$A$27,0),MATCH(N$14,'W2. TIAM CO2 price'!$C$20:$N$20,0))</f>
        <v>2408.1013366748439</v>
      </c>
      <c r="O219" s="84">
        <f>INDEX('W2. TIAM CO2 price'!$C$21:$N$27,MATCH($B219,'W2. TIAM CO2 price'!$A$21:$A$27,0),MATCH(O$14,'W2. TIAM CO2 price'!$C$20:$N$20,0))</f>
        <v>3922.5336670343654</v>
      </c>
      <c r="P219" s="508">
        <f>INDEX('W2. TIAM CO2 price'!$C$21:$N$27,MATCH($B219,'W2. TIAM CO2 price'!$A$21:$A$27,0),MATCH(P$14,'W2. TIAM CO2 price'!$C$20:$N$20,0))</f>
        <v>6389.384352191827</v>
      </c>
      <c r="Q219" s="501">
        <f t="array" ref="Q219">IF($B$8="Global",INDEX('R24. Carbon price convergence'!$L$18:$T$690,MATCH(CONCATENATE("Global "&amp;$E219&amp;" "&amp;$B$7&amp;" "&amp;"All "&amp;$B$9&amp;" "&amp;$B$10),'R24. Carbon price convergence'!$A$18:$A$690,0),MATCH(Q$14,'R24. Carbon price convergence'!$L$17:$T$17,0)),INDEX('R24. Carbon price convergence'!$L$18:$T$690,MATCH(CONCATENATE($D219," ",$E219," ",$B$7," ",$B$8," ",$B$9," ",$B$10),'R24. Carbon price convergence'!$A$18:$A$690,0),MATCH(Q$14,'R24. Carbon price convergence'!$L$17:$T$17,0)))</f>
        <v>0.34920618027291611</v>
      </c>
      <c r="R219" s="502">
        <f t="array" ref="R219">IF($B$8="Global",INDEX('R24. Carbon price convergence'!$L$18:$T$690,MATCH(CONCATENATE("Global "&amp;$E219&amp;" "&amp;$B$7&amp;" "&amp;"All "&amp;$B$9&amp;" "&amp;$B$10),'R24. Carbon price convergence'!$A$18:$A$690,0),MATCH(R$14,'R24. Carbon price convergence'!$L$17:$T$17,0)),INDEX('R24. Carbon price convergence'!$L$18:$T$690,MATCH(CONCATENATE($D219," ",$E219," ",$B$7," ",$B$8," ",$B$9," ",$B$10),'R24. Carbon price convergence'!$A$18:$A$690,0),MATCH(R$14,'R24. Carbon price convergence'!$L$17:$T$17,0)))</f>
        <v>0.34920618027291611</v>
      </c>
      <c r="S219" s="502">
        <f t="array" ref="S219">IF($B$8="Global",INDEX('R24. Carbon price convergence'!$L$18:$T$690,MATCH(CONCATENATE("Global "&amp;$E219&amp;" "&amp;$B$7&amp;" "&amp;"All "&amp;$B$9&amp;" "&amp;$B$10),'R24. Carbon price convergence'!$A$18:$A$690,0),MATCH(S$14,'R24. Carbon price convergence'!$L$17:$T$17,0)),INDEX('R24. Carbon price convergence'!$L$18:$T$690,MATCH(CONCATENATE($D219," ",$E219," ",$B$7," ",$B$8," ",$B$9," ",$B$10),'R24. Carbon price convergence'!$A$18:$A$690,0),MATCH(S$14,'R24. Carbon price convergence'!$L$17:$T$17,0)))</f>
        <v>0.34920618027291611</v>
      </c>
      <c r="T219" s="503">
        <f t="array" ref="T219">IF($B$8="Global",INDEX('R24. Carbon price convergence'!$L$18:$T$690,MATCH(CONCATENATE("Global "&amp;$E219&amp;" "&amp;$B$7&amp;" "&amp;"All "&amp;$B$9&amp;" "&amp;$B$10),'R24. Carbon price convergence'!$A$18:$A$690,0),MATCH(T$14,'R24. Carbon price convergence'!$L$17:$T$17,0)),INDEX('R24. Carbon price convergence'!$L$18:$T$690,MATCH(CONCATENATE($D219," ",$E219," ",$B$7," ",$B$8," ",$B$9," ",$B$10),'R24. Carbon price convergence'!$A$18:$A$690,0),MATCH(T$14,'R24. Carbon price convergence'!$L$17:$T$17,0)))</f>
        <v>0.34920618027291611</v>
      </c>
      <c r="U219" s="507">
        <f t="shared" si="40"/>
        <v>0</v>
      </c>
      <c r="V219" s="84">
        <f t="shared" si="41"/>
        <v>14.432998250348319</v>
      </c>
      <c r="W219" s="84">
        <f t="shared" si="42"/>
        <v>73.336592251086003</v>
      </c>
      <c r="X219" s="84">
        <f t="shared" si="43"/>
        <v>119.45420733401153</v>
      </c>
      <c r="Y219" s="508">
        <f t="shared" si="44"/>
        <v>194.57494274238172</v>
      </c>
    </row>
    <row r="220" spans="1:25" x14ac:dyDescent="0.3">
      <c r="A220" s="486" t="s">
        <v>78</v>
      </c>
      <c r="B220" s="39" t="s">
        <v>67</v>
      </c>
      <c r="C220" s="39" t="s">
        <v>79</v>
      </c>
      <c r="D220" s="39" t="s">
        <v>100</v>
      </c>
      <c r="E220" s="487" t="s">
        <v>84</v>
      </c>
      <c r="F220" s="507">
        <f>INDEX('W2. TIAM CO2 price'!$C$21:$N$27,MATCH($B220,'W2. TIAM CO2 price'!$A$21:$A$27,0),MATCH(F$14,'W2. TIAM CO2 price'!$C$20:$N$20,0))</f>
        <v>0</v>
      </c>
      <c r="G220" s="84">
        <f>INDEX('W2. TIAM CO2 price'!$C$21:$N$27,MATCH($B220,'W2. TIAM CO2 price'!$A$21:$A$27,0),MATCH(G$14,'W2. TIAM CO2 price'!$C$20:$N$20,0))</f>
        <v>0</v>
      </c>
      <c r="H220" s="84">
        <f>INDEX('W2. TIAM CO2 price'!$C$21:$N$27,MATCH($B220,'W2. TIAM CO2 price'!$A$21:$A$27,0),MATCH(H$14,'W2. TIAM CO2 price'!$C$20:$N$20,0))</f>
        <v>41.330878620385405</v>
      </c>
      <c r="I220" s="84">
        <f>INDEX('W2. TIAM CO2 price'!$C$21:$N$27,MATCH($B220,'W2. TIAM CO2 price'!$A$21:$A$27,0),MATCH(I$14,'W2. TIAM CO2 price'!$C$20:$N$20,0))</f>
        <v>210.0094339503701</v>
      </c>
      <c r="J220" s="84">
        <f>INDEX('W2. TIAM CO2 price'!$C$21:$N$27,MATCH($B220,'W2. TIAM CO2 price'!$A$21:$A$27,0),MATCH(J$14,'W2. TIAM CO2 price'!$C$20:$N$20,0))</f>
        <v>342.07357739388846</v>
      </c>
      <c r="K220" s="84">
        <f>INDEX('W2. TIAM CO2 price'!$C$21:$N$27,MATCH($B220,'W2. TIAM CO2 price'!$A$21:$A$27,0),MATCH(K$14,'W2. TIAM CO2 price'!$C$20:$N$20,0))</f>
        <v>557.19215103900797</v>
      </c>
      <c r="L220" s="84">
        <f>INDEX('W2. TIAM CO2 price'!$C$21:$N$27,MATCH($B220,'W2. TIAM CO2 price'!$A$21:$A$27,0),MATCH(L$14,'W2. TIAM CO2 price'!$C$20:$N$20,0))</f>
        <v>907.59763976953911</v>
      </c>
      <c r="M220" s="84">
        <f>INDEX('W2. TIAM CO2 price'!$C$21:$N$27,MATCH($B220,'W2. TIAM CO2 price'!$A$21:$A$27,0),MATCH(M$14,'W2. TIAM CO2 price'!$C$20:$N$20,0))</f>
        <v>1478.3712575556667</v>
      </c>
      <c r="N220" s="84">
        <f>INDEX('W2. TIAM CO2 price'!$C$21:$N$27,MATCH($B220,'W2. TIAM CO2 price'!$A$21:$A$27,0),MATCH(N$14,'W2. TIAM CO2 price'!$C$20:$N$20,0))</f>
        <v>2408.1013366748439</v>
      </c>
      <c r="O220" s="84">
        <f>INDEX('W2. TIAM CO2 price'!$C$21:$N$27,MATCH($B220,'W2. TIAM CO2 price'!$A$21:$A$27,0),MATCH(O$14,'W2. TIAM CO2 price'!$C$20:$N$20,0))</f>
        <v>3922.5336670343654</v>
      </c>
      <c r="P220" s="508">
        <f>INDEX('W2. TIAM CO2 price'!$C$21:$N$27,MATCH($B220,'W2. TIAM CO2 price'!$A$21:$A$27,0),MATCH(P$14,'W2. TIAM CO2 price'!$C$20:$N$20,0))</f>
        <v>6389.384352191827</v>
      </c>
      <c r="Q220" s="501">
        <f t="array" ref="Q220">IF($B$8="Global",INDEX('R24. Carbon price convergence'!$L$18:$T$690,MATCH(CONCATENATE("Global "&amp;$E220&amp;" "&amp;$B$7&amp;" "&amp;"All "&amp;$B$9&amp;" "&amp;$B$10),'R24. Carbon price convergence'!$A$18:$A$690,0),MATCH(Q$14,'R24. Carbon price convergence'!$L$17:$T$17,0)),INDEX('R24. Carbon price convergence'!$L$18:$T$690,MATCH(CONCATENATE($D220," ",$E220," ",$B$7," ",$B$8," ",$B$9," ",$B$10),'R24. Carbon price convergence'!$A$18:$A$690,0),MATCH(Q$14,'R24. Carbon price convergence'!$L$17:$T$17,0)))</f>
        <v>0.34920618027291611</v>
      </c>
      <c r="R220" s="502">
        <f t="array" ref="R220">IF($B$8="Global",INDEX('R24. Carbon price convergence'!$L$18:$T$690,MATCH(CONCATENATE("Global "&amp;$E220&amp;" "&amp;$B$7&amp;" "&amp;"All "&amp;$B$9&amp;" "&amp;$B$10),'R24. Carbon price convergence'!$A$18:$A$690,0),MATCH(R$14,'R24. Carbon price convergence'!$L$17:$T$17,0)),INDEX('R24. Carbon price convergence'!$L$18:$T$690,MATCH(CONCATENATE($D220," ",$E220," ",$B$7," ",$B$8," ",$B$9," ",$B$10),'R24. Carbon price convergence'!$A$18:$A$690,0),MATCH(R$14,'R24. Carbon price convergence'!$L$17:$T$17,0)))</f>
        <v>0.34920618027291611</v>
      </c>
      <c r="S220" s="502">
        <f t="array" ref="S220">IF($B$8="Global",INDEX('R24. Carbon price convergence'!$L$18:$T$690,MATCH(CONCATENATE("Global "&amp;$E220&amp;" "&amp;$B$7&amp;" "&amp;"All "&amp;$B$9&amp;" "&amp;$B$10),'R24. Carbon price convergence'!$A$18:$A$690,0),MATCH(S$14,'R24. Carbon price convergence'!$L$17:$T$17,0)),INDEX('R24. Carbon price convergence'!$L$18:$T$690,MATCH(CONCATENATE($D220," ",$E220," ",$B$7," ",$B$8," ",$B$9," ",$B$10),'R24. Carbon price convergence'!$A$18:$A$690,0),MATCH(S$14,'R24. Carbon price convergence'!$L$17:$T$17,0)))</f>
        <v>0.34920618027291611</v>
      </c>
      <c r="T220" s="503">
        <f t="array" ref="T220">IF($B$8="Global",INDEX('R24. Carbon price convergence'!$L$18:$T$690,MATCH(CONCATENATE("Global "&amp;$E220&amp;" "&amp;$B$7&amp;" "&amp;"All "&amp;$B$9&amp;" "&amp;$B$10),'R24. Carbon price convergence'!$A$18:$A$690,0),MATCH(T$14,'R24. Carbon price convergence'!$L$17:$T$17,0)),INDEX('R24. Carbon price convergence'!$L$18:$T$690,MATCH(CONCATENATE($D220," ",$E220," ",$B$7," ",$B$8," ",$B$9," ",$B$10),'R24. Carbon price convergence'!$A$18:$A$690,0),MATCH(T$14,'R24. Carbon price convergence'!$L$17:$T$17,0)))</f>
        <v>0.34920618027291611</v>
      </c>
      <c r="U220" s="507">
        <f t="shared" si="40"/>
        <v>0</v>
      </c>
      <c r="V220" s="84">
        <f t="shared" si="41"/>
        <v>14.432998250348319</v>
      </c>
      <c r="W220" s="84">
        <f t="shared" si="42"/>
        <v>73.336592251086003</v>
      </c>
      <c r="X220" s="84">
        <f t="shared" si="43"/>
        <v>119.45420733401153</v>
      </c>
      <c r="Y220" s="508">
        <f t="shared" si="44"/>
        <v>194.57494274238172</v>
      </c>
    </row>
    <row r="221" spans="1:25" x14ac:dyDescent="0.3">
      <c r="A221" s="486" t="s">
        <v>78</v>
      </c>
      <c r="B221" s="39" t="s">
        <v>67</v>
      </c>
      <c r="C221" s="39" t="s">
        <v>79</v>
      </c>
      <c r="D221" s="39" t="s">
        <v>100</v>
      </c>
      <c r="E221" s="487" t="s">
        <v>87</v>
      </c>
      <c r="F221" s="507">
        <f>INDEX('W2. TIAM CO2 price'!$C$21:$N$27,MATCH($B221,'W2. TIAM CO2 price'!$A$21:$A$27,0),MATCH(F$14,'W2. TIAM CO2 price'!$C$20:$N$20,0))</f>
        <v>0</v>
      </c>
      <c r="G221" s="84">
        <f>INDEX('W2. TIAM CO2 price'!$C$21:$N$27,MATCH($B221,'W2. TIAM CO2 price'!$A$21:$A$27,0),MATCH(G$14,'W2. TIAM CO2 price'!$C$20:$N$20,0))</f>
        <v>0</v>
      </c>
      <c r="H221" s="84">
        <f>INDEX('W2. TIAM CO2 price'!$C$21:$N$27,MATCH($B221,'W2. TIAM CO2 price'!$A$21:$A$27,0),MATCH(H$14,'W2. TIAM CO2 price'!$C$20:$N$20,0))</f>
        <v>41.330878620385405</v>
      </c>
      <c r="I221" s="84">
        <f>INDEX('W2. TIAM CO2 price'!$C$21:$N$27,MATCH($B221,'W2. TIAM CO2 price'!$A$21:$A$27,0),MATCH(I$14,'W2. TIAM CO2 price'!$C$20:$N$20,0))</f>
        <v>210.0094339503701</v>
      </c>
      <c r="J221" s="84">
        <f>INDEX('W2. TIAM CO2 price'!$C$21:$N$27,MATCH($B221,'W2. TIAM CO2 price'!$A$21:$A$27,0),MATCH(J$14,'W2. TIAM CO2 price'!$C$20:$N$20,0))</f>
        <v>342.07357739388846</v>
      </c>
      <c r="K221" s="84">
        <f>INDEX('W2. TIAM CO2 price'!$C$21:$N$27,MATCH($B221,'W2. TIAM CO2 price'!$A$21:$A$27,0),MATCH(K$14,'W2. TIAM CO2 price'!$C$20:$N$20,0))</f>
        <v>557.19215103900797</v>
      </c>
      <c r="L221" s="84">
        <f>INDEX('W2. TIAM CO2 price'!$C$21:$N$27,MATCH($B221,'W2. TIAM CO2 price'!$A$21:$A$27,0),MATCH(L$14,'W2. TIAM CO2 price'!$C$20:$N$20,0))</f>
        <v>907.59763976953911</v>
      </c>
      <c r="M221" s="84">
        <f>INDEX('W2. TIAM CO2 price'!$C$21:$N$27,MATCH($B221,'W2. TIAM CO2 price'!$A$21:$A$27,0),MATCH(M$14,'W2. TIAM CO2 price'!$C$20:$N$20,0))</f>
        <v>1478.3712575556667</v>
      </c>
      <c r="N221" s="84">
        <f>INDEX('W2. TIAM CO2 price'!$C$21:$N$27,MATCH($B221,'W2. TIAM CO2 price'!$A$21:$A$27,0),MATCH(N$14,'W2. TIAM CO2 price'!$C$20:$N$20,0))</f>
        <v>2408.1013366748439</v>
      </c>
      <c r="O221" s="84">
        <f>INDEX('W2. TIAM CO2 price'!$C$21:$N$27,MATCH($B221,'W2. TIAM CO2 price'!$A$21:$A$27,0),MATCH(O$14,'W2. TIAM CO2 price'!$C$20:$N$20,0))</f>
        <v>3922.5336670343654</v>
      </c>
      <c r="P221" s="508">
        <f>INDEX('W2. TIAM CO2 price'!$C$21:$N$27,MATCH($B221,'W2. TIAM CO2 price'!$A$21:$A$27,0),MATCH(P$14,'W2. TIAM CO2 price'!$C$20:$N$20,0))</f>
        <v>6389.384352191827</v>
      </c>
      <c r="Q221" s="501">
        <f t="array" ref="Q221">IF($B$8="Global",INDEX('R24. Carbon price convergence'!$L$18:$T$690,MATCH(CONCATENATE("Global "&amp;$E221&amp;" "&amp;$B$7&amp;" "&amp;"All "&amp;$B$9&amp;" "&amp;$B$10),'R24. Carbon price convergence'!$A$18:$A$690,0),MATCH(Q$14,'R24. Carbon price convergence'!$L$17:$T$17,0)),INDEX('R24. Carbon price convergence'!$L$18:$T$690,MATCH(CONCATENATE($D221," ",$E221," ",$B$7," ",$B$8," ",$B$9," ",$B$10),'R24. Carbon price convergence'!$A$18:$A$690,0),MATCH(Q$14,'R24. Carbon price convergence'!$L$17:$T$17,0)))</f>
        <v>0.34920618027291611</v>
      </c>
      <c r="R221" s="502">
        <f t="array" ref="R221">IF($B$8="Global",INDEX('R24. Carbon price convergence'!$L$18:$T$690,MATCH(CONCATENATE("Global "&amp;$E221&amp;" "&amp;$B$7&amp;" "&amp;"All "&amp;$B$9&amp;" "&amp;$B$10),'R24. Carbon price convergence'!$A$18:$A$690,0),MATCH(R$14,'R24. Carbon price convergence'!$L$17:$T$17,0)),INDEX('R24. Carbon price convergence'!$L$18:$T$690,MATCH(CONCATENATE($D221," ",$E221," ",$B$7," ",$B$8," ",$B$9," ",$B$10),'R24. Carbon price convergence'!$A$18:$A$690,0),MATCH(R$14,'R24. Carbon price convergence'!$L$17:$T$17,0)))</f>
        <v>0.34920618027291611</v>
      </c>
      <c r="S221" s="502">
        <f t="array" ref="S221">IF($B$8="Global",INDEX('R24. Carbon price convergence'!$L$18:$T$690,MATCH(CONCATENATE("Global "&amp;$E221&amp;" "&amp;$B$7&amp;" "&amp;"All "&amp;$B$9&amp;" "&amp;$B$10),'R24. Carbon price convergence'!$A$18:$A$690,0),MATCH(S$14,'R24. Carbon price convergence'!$L$17:$T$17,0)),INDEX('R24. Carbon price convergence'!$L$18:$T$690,MATCH(CONCATENATE($D221," ",$E221," ",$B$7," ",$B$8," ",$B$9," ",$B$10),'R24. Carbon price convergence'!$A$18:$A$690,0),MATCH(S$14,'R24. Carbon price convergence'!$L$17:$T$17,0)))</f>
        <v>0.34920618027291611</v>
      </c>
      <c r="T221" s="503">
        <f t="array" ref="T221">IF($B$8="Global",INDEX('R24. Carbon price convergence'!$L$18:$T$690,MATCH(CONCATENATE("Global "&amp;$E221&amp;" "&amp;$B$7&amp;" "&amp;"All "&amp;$B$9&amp;" "&amp;$B$10),'R24. Carbon price convergence'!$A$18:$A$690,0),MATCH(T$14,'R24. Carbon price convergence'!$L$17:$T$17,0)),INDEX('R24. Carbon price convergence'!$L$18:$T$690,MATCH(CONCATENATE($D221," ",$E221," ",$B$7," ",$B$8," ",$B$9," ",$B$10),'R24. Carbon price convergence'!$A$18:$A$690,0),MATCH(T$14,'R24. Carbon price convergence'!$L$17:$T$17,0)))</f>
        <v>0.34920618027291611</v>
      </c>
      <c r="U221" s="507">
        <f t="shared" si="40"/>
        <v>0</v>
      </c>
      <c r="V221" s="84">
        <f t="shared" si="41"/>
        <v>14.432998250348319</v>
      </c>
      <c r="W221" s="84">
        <f t="shared" si="42"/>
        <v>73.336592251086003</v>
      </c>
      <c r="X221" s="84">
        <f t="shared" si="43"/>
        <v>119.45420733401153</v>
      </c>
      <c r="Y221" s="508">
        <f t="shared" si="44"/>
        <v>194.57494274238172</v>
      </c>
    </row>
    <row r="222" spans="1:25" x14ac:dyDescent="0.3">
      <c r="A222" s="486" t="s">
        <v>78</v>
      </c>
      <c r="B222" s="39" t="s">
        <v>67</v>
      </c>
      <c r="C222" s="39" t="s">
        <v>79</v>
      </c>
      <c r="D222" s="39" t="s">
        <v>100</v>
      </c>
      <c r="E222" s="487" t="s">
        <v>90</v>
      </c>
      <c r="F222" s="507">
        <f>INDEX('W2. TIAM CO2 price'!$C$21:$N$27,MATCH($B222,'W2. TIAM CO2 price'!$A$21:$A$27,0),MATCH(F$14,'W2. TIAM CO2 price'!$C$20:$N$20,0))</f>
        <v>0</v>
      </c>
      <c r="G222" s="84">
        <f>INDEX('W2. TIAM CO2 price'!$C$21:$N$27,MATCH($B222,'W2. TIAM CO2 price'!$A$21:$A$27,0),MATCH(G$14,'W2. TIAM CO2 price'!$C$20:$N$20,0))</f>
        <v>0</v>
      </c>
      <c r="H222" s="84">
        <f>INDEX('W2. TIAM CO2 price'!$C$21:$N$27,MATCH($B222,'W2. TIAM CO2 price'!$A$21:$A$27,0),MATCH(H$14,'W2. TIAM CO2 price'!$C$20:$N$20,0))</f>
        <v>41.330878620385405</v>
      </c>
      <c r="I222" s="84">
        <f>INDEX('W2. TIAM CO2 price'!$C$21:$N$27,MATCH($B222,'W2. TIAM CO2 price'!$A$21:$A$27,0),MATCH(I$14,'W2. TIAM CO2 price'!$C$20:$N$20,0))</f>
        <v>210.0094339503701</v>
      </c>
      <c r="J222" s="84">
        <f>INDEX('W2. TIAM CO2 price'!$C$21:$N$27,MATCH($B222,'W2. TIAM CO2 price'!$A$21:$A$27,0),MATCH(J$14,'W2. TIAM CO2 price'!$C$20:$N$20,0))</f>
        <v>342.07357739388846</v>
      </c>
      <c r="K222" s="84">
        <f>INDEX('W2. TIAM CO2 price'!$C$21:$N$27,MATCH($B222,'W2. TIAM CO2 price'!$A$21:$A$27,0),MATCH(K$14,'W2. TIAM CO2 price'!$C$20:$N$20,0))</f>
        <v>557.19215103900797</v>
      </c>
      <c r="L222" s="84">
        <f>INDEX('W2. TIAM CO2 price'!$C$21:$N$27,MATCH($B222,'W2. TIAM CO2 price'!$A$21:$A$27,0),MATCH(L$14,'W2. TIAM CO2 price'!$C$20:$N$20,0))</f>
        <v>907.59763976953911</v>
      </c>
      <c r="M222" s="84">
        <f>INDEX('W2. TIAM CO2 price'!$C$21:$N$27,MATCH($B222,'W2. TIAM CO2 price'!$A$21:$A$27,0),MATCH(M$14,'W2. TIAM CO2 price'!$C$20:$N$20,0))</f>
        <v>1478.3712575556667</v>
      </c>
      <c r="N222" s="84">
        <f>INDEX('W2. TIAM CO2 price'!$C$21:$N$27,MATCH($B222,'W2. TIAM CO2 price'!$A$21:$A$27,0),MATCH(N$14,'W2. TIAM CO2 price'!$C$20:$N$20,0))</f>
        <v>2408.1013366748439</v>
      </c>
      <c r="O222" s="84">
        <f>INDEX('W2. TIAM CO2 price'!$C$21:$N$27,MATCH($B222,'W2. TIAM CO2 price'!$A$21:$A$27,0),MATCH(O$14,'W2. TIAM CO2 price'!$C$20:$N$20,0))</f>
        <v>3922.5336670343654</v>
      </c>
      <c r="P222" s="508">
        <f>INDEX('W2. TIAM CO2 price'!$C$21:$N$27,MATCH($B222,'W2. TIAM CO2 price'!$A$21:$A$27,0),MATCH(P$14,'W2. TIAM CO2 price'!$C$20:$N$20,0))</f>
        <v>6389.384352191827</v>
      </c>
      <c r="Q222" s="501">
        <f t="array" ref="Q222">IF($B$8="Global",INDEX('R24. Carbon price convergence'!$L$18:$T$690,MATCH(CONCATENATE("Global "&amp;$E222&amp;" "&amp;$B$7&amp;" "&amp;"All "&amp;$B$9&amp;" "&amp;$B$10),'R24. Carbon price convergence'!$A$18:$A$690,0),MATCH(Q$14,'R24. Carbon price convergence'!$L$17:$T$17,0)),INDEX('R24. Carbon price convergence'!$L$18:$T$690,MATCH(CONCATENATE($D222," ",$E222," ",$B$7," ",$B$8," ",$B$9," ",$B$10),'R24. Carbon price convergence'!$A$18:$A$690,0),MATCH(Q$14,'R24. Carbon price convergence'!$L$17:$T$17,0)))</f>
        <v>0.34920618027291611</v>
      </c>
      <c r="R222" s="502">
        <f t="array" ref="R222">IF($B$8="Global",INDEX('R24. Carbon price convergence'!$L$18:$T$690,MATCH(CONCATENATE("Global "&amp;$E222&amp;" "&amp;$B$7&amp;" "&amp;"All "&amp;$B$9&amp;" "&amp;$B$10),'R24. Carbon price convergence'!$A$18:$A$690,0),MATCH(R$14,'R24. Carbon price convergence'!$L$17:$T$17,0)),INDEX('R24. Carbon price convergence'!$L$18:$T$690,MATCH(CONCATENATE($D222," ",$E222," ",$B$7," ",$B$8," ",$B$9," ",$B$10),'R24. Carbon price convergence'!$A$18:$A$690,0),MATCH(R$14,'R24. Carbon price convergence'!$L$17:$T$17,0)))</f>
        <v>0.34920618027291611</v>
      </c>
      <c r="S222" s="502">
        <f t="array" ref="S222">IF($B$8="Global",INDEX('R24. Carbon price convergence'!$L$18:$T$690,MATCH(CONCATENATE("Global "&amp;$E222&amp;" "&amp;$B$7&amp;" "&amp;"All "&amp;$B$9&amp;" "&amp;$B$10),'R24. Carbon price convergence'!$A$18:$A$690,0),MATCH(S$14,'R24. Carbon price convergence'!$L$17:$T$17,0)),INDEX('R24. Carbon price convergence'!$L$18:$T$690,MATCH(CONCATENATE($D222," ",$E222," ",$B$7," ",$B$8," ",$B$9," ",$B$10),'R24. Carbon price convergence'!$A$18:$A$690,0),MATCH(S$14,'R24. Carbon price convergence'!$L$17:$T$17,0)))</f>
        <v>0.34920618027291611</v>
      </c>
      <c r="T222" s="503">
        <f t="array" ref="T222">IF($B$8="Global",INDEX('R24. Carbon price convergence'!$L$18:$T$690,MATCH(CONCATENATE("Global "&amp;$E222&amp;" "&amp;$B$7&amp;" "&amp;"All "&amp;$B$9&amp;" "&amp;$B$10),'R24. Carbon price convergence'!$A$18:$A$690,0),MATCH(T$14,'R24. Carbon price convergence'!$L$17:$T$17,0)),INDEX('R24. Carbon price convergence'!$L$18:$T$690,MATCH(CONCATENATE($D222," ",$E222," ",$B$7," ",$B$8," ",$B$9," ",$B$10),'R24. Carbon price convergence'!$A$18:$A$690,0),MATCH(T$14,'R24. Carbon price convergence'!$L$17:$T$17,0)))</f>
        <v>0.34920618027291611</v>
      </c>
      <c r="U222" s="507">
        <f t="shared" si="40"/>
        <v>0</v>
      </c>
      <c r="V222" s="84">
        <f t="shared" si="41"/>
        <v>14.432998250348319</v>
      </c>
      <c r="W222" s="84">
        <f t="shared" si="42"/>
        <v>73.336592251086003</v>
      </c>
      <c r="X222" s="84">
        <f t="shared" si="43"/>
        <v>119.45420733401153</v>
      </c>
      <c r="Y222" s="508">
        <f t="shared" si="44"/>
        <v>194.57494274238172</v>
      </c>
    </row>
    <row r="223" spans="1:25" x14ac:dyDescent="0.3">
      <c r="A223" s="486" t="s">
        <v>78</v>
      </c>
      <c r="B223" s="39" t="s">
        <v>67</v>
      </c>
      <c r="C223" s="39" t="s">
        <v>79</v>
      </c>
      <c r="D223" s="39" t="s">
        <v>100</v>
      </c>
      <c r="E223" s="487" t="s">
        <v>93</v>
      </c>
      <c r="F223" s="507">
        <f>INDEX('W2. TIAM CO2 price'!$C$21:$N$27,MATCH($B223,'W2. TIAM CO2 price'!$A$21:$A$27,0),MATCH(F$14,'W2. TIAM CO2 price'!$C$20:$N$20,0))</f>
        <v>0</v>
      </c>
      <c r="G223" s="84">
        <f>INDEX('W2. TIAM CO2 price'!$C$21:$N$27,MATCH($B223,'W2. TIAM CO2 price'!$A$21:$A$27,0),MATCH(G$14,'W2. TIAM CO2 price'!$C$20:$N$20,0))</f>
        <v>0</v>
      </c>
      <c r="H223" s="84">
        <f>INDEX('W2. TIAM CO2 price'!$C$21:$N$27,MATCH($B223,'W2. TIAM CO2 price'!$A$21:$A$27,0),MATCH(H$14,'W2. TIAM CO2 price'!$C$20:$N$20,0))</f>
        <v>41.330878620385405</v>
      </c>
      <c r="I223" s="84">
        <f>INDEX('W2. TIAM CO2 price'!$C$21:$N$27,MATCH($B223,'W2. TIAM CO2 price'!$A$21:$A$27,0),MATCH(I$14,'W2. TIAM CO2 price'!$C$20:$N$20,0))</f>
        <v>210.0094339503701</v>
      </c>
      <c r="J223" s="84">
        <f>INDEX('W2. TIAM CO2 price'!$C$21:$N$27,MATCH($B223,'W2. TIAM CO2 price'!$A$21:$A$27,0),MATCH(J$14,'W2. TIAM CO2 price'!$C$20:$N$20,0))</f>
        <v>342.07357739388846</v>
      </c>
      <c r="K223" s="84">
        <f>INDEX('W2. TIAM CO2 price'!$C$21:$N$27,MATCH($B223,'W2. TIAM CO2 price'!$A$21:$A$27,0),MATCH(K$14,'W2. TIAM CO2 price'!$C$20:$N$20,0))</f>
        <v>557.19215103900797</v>
      </c>
      <c r="L223" s="84">
        <f>INDEX('W2. TIAM CO2 price'!$C$21:$N$27,MATCH($B223,'W2. TIAM CO2 price'!$A$21:$A$27,0),MATCH(L$14,'W2. TIAM CO2 price'!$C$20:$N$20,0))</f>
        <v>907.59763976953911</v>
      </c>
      <c r="M223" s="84">
        <f>INDEX('W2. TIAM CO2 price'!$C$21:$N$27,MATCH($B223,'W2. TIAM CO2 price'!$A$21:$A$27,0),MATCH(M$14,'W2. TIAM CO2 price'!$C$20:$N$20,0))</f>
        <v>1478.3712575556667</v>
      </c>
      <c r="N223" s="84">
        <f>INDEX('W2. TIAM CO2 price'!$C$21:$N$27,MATCH($B223,'W2. TIAM CO2 price'!$A$21:$A$27,0),MATCH(N$14,'W2. TIAM CO2 price'!$C$20:$N$20,0))</f>
        <v>2408.1013366748439</v>
      </c>
      <c r="O223" s="84">
        <f>INDEX('W2. TIAM CO2 price'!$C$21:$N$27,MATCH($B223,'W2. TIAM CO2 price'!$A$21:$A$27,0),MATCH(O$14,'W2. TIAM CO2 price'!$C$20:$N$20,0))</f>
        <v>3922.5336670343654</v>
      </c>
      <c r="P223" s="508">
        <f>INDEX('W2. TIAM CO2 price'!$C$21:$N$27,MATCH($B223,'W2. TIAM CO2 price'!$A$21:$A$27,0),MATCH(P$14,'W2. TIAM CO2 price'!$C$20:$N$20,0))</f>
        <v>6389.384352191827</v>
      </c>
      <c r="Q223" s="501">
        <f t="array" ref="Q223">IF($B$8="Global",INDEX('R24. Carbon price convergence'!$L$18:$T$690,MATCH(CONCATENATE("Global "&amp;$E223&amp;" "&amp;$B$7&amp;" "&amp;"All "&amp;$B$9&amp;" "&amp;$B$10),'R24. Carbon price convergence'!$A$18:$A$690,0),MATCH(Q$14,'R24. Carbon price convergence'!$L$17:$T$17,0)),INDEX('R24. Carbon price convergence'!$L$18:$T$690,MATCH(CONCATENATE($D223," ",$E223," ",$B$7," ",$B$8," ",$B$9," ",$B$10),'R24. Carbon price convergence'!$A$18:$A$690,0),MATCH(Q$14,'R24. Carbon price convergence'!$L$17:$T$17,0)))</f>
        <v>0.34920618027291611</v>
      </c>
      <c r="R223" s="502">
        <f t="array" ref="R223">IF($B$8="Global",INDEX('R24. Carbon price convergence'!$L$18:$T$690,MATCH(CONCATENATE("Global "&amp;$E223&amp;" "&amp;$B$7&amp;" "&amp;"All "&amp;$B$9&amp;" "&amp;$B$10),'R24. Carbon price convergence'!$A$18:$A$690,0),MATCH(R$14,'R24. Carbon price convergence'!$L$17:$T$17,0)),INDEX('R24. Carbon price convergence'!$L$18:$T$690,MATCH(CONCATENATE($D223," ",$E223," ",$B$7," ",$B$8," ",$B$9," ",$B$10),'R24. Carbon price convergence'!$A$18:$A$690,0),MATCH(R$14,'R24. Carbon price convergence'!$L$17:$T$17,0)))</f>
        <v>0.34920618027291611</v>
      </c>
      <c r="S223" s="502">
        <f t="array" ref="S223">IF($B$8="Global",INDEX('R24. Carbon price convergence'!$L$18:$T$690,MATCH(CONCATENATE("Global "&amp;$E223&amp;" "&amp;$B$7&amp;" "&amp;"All "&amp;$B$9&amp;" "&amp;$B$10),'R24. Carbon price convergence'!$A$18:$A$690,0),MATCH(S$14,'R24. Carbon price convergence'!$L$17:$T$17,0)),INDEX('R24. Carbon price convergence'!$L$18:$T$690,MATCH(CONCATENATE($D223," ",$E223," ",$B$7," ",$B$8," ",$B$9," ",$B$10),'R24. Carbon price convergence'!$A$18:$A$690,0),MATCH(S$14,'R24. Carbon price convergence'!$L$17:$T$17,0)))</f>
        <v>0.34920618027291611</v>
      </c>
      <c r="T223" s="503">
        <f t="array" ref="T223">IF($B$8="Global",INDEX('R24. Carbon price convergence'!$L$18:$T$690,MATCH(CONCATENATE("Global "&amp;$E223&amp;" "&amp;$B$7&amp;" "&amp;"All "&amp;$B$9&amp;" "&amp;$B$10),'R24. Carbon price convergence'!$A$18:$A$690,0),MATCH(T$14,'R24. Carbon price convergence'!$L$17:$T$17,0)),INDEX('R24. Carbon price convergence'!$L$18:$T$690,MATCH(CONCATENATE($D223," ",$E223," ",$B$7," ",$B$8," ",$B$9," ",$B$10),'R24. Carbon price convergence'!$A$18:$A$690,0),MATCH(T$14,'R24. Carbon price convergence'!$L$17:$T$17,0)))</f>
        <v>0.34920618027291611</v>
      </c>
      <c r="U223" s="507">
        <f t="shared" si="40"/>
        <v>0</v>
      </c>
      <c r="V223" s="84">
        <f t="shared" si="41"/>
        <v>14.432998250348319</v>
      </c>
      <c r="W223" s="84">
        <f t="shared" si="42"/>
        <v>73.336592251086003</v>
      </c>
      <c r="X223" s="84">
        <f t="shared" si="43"/>
        <v>119.45420733401153</v>
      </c>
      <c r="Y223" s="508">
        <f t="shared" si="44"/>
        <v>194.57494274238172</v>
      </c>
    </row>
    <row r="224" spans="1:25" x14ac:dyDescent="0.3">
      <c r="A224" s="486" t="s">
        <v>78</v>
      </c>
      <c r="B224" s="39" t="s">
        <v>67</v>
      </c>
      <c r="C224" s="39" t="s">
        <v>79</v>
      </c>
      <c r="D224" s="39" t="s">
        <v>100</v>
      </c>
      <c r="E224" s="487" t="s">
        <v>95</v>
      </c>
      <c r="F224" s="507">
        <f>INDEX('W2. TIAM CO2 price'!$C$21:$N$27,MATCH($B224,'W2. TIAM CO2 price'!$A$21:$A$27,0),MATCH(F$14,'W2. TIAM CO2 price'!$C$20:$N$20,0))</f>
        <v>0</v>
      </c>
      <c r="G224" s="84">
        <f>INDEX('W2. TIAM CO2 price'!$C$21:$N$27,MATCH($B224,'W2. TIAM CO2 price'!$A$21:$A$27,0),MATCH(G$14,'W2. TIAM CO2 price'!$C$20:$N$20,0))</f>
        <v>0</v>
      </c>
      <c r="H224" s="84">
        <f>INDEX('W2. TIAM CO2 price'!$C$21:$N$27,MATCH($B224,'W2. TIAM CO2 price'!$A$21:$A$27,0),MATCH(H$14,'W2. TIAM CO2 price'!$C$20:$N$20,0))</f>
        <v>41.330878620385405</v>
      </c>
      <c r="I224" s="84">
        <f>INDEX('W2. TIAM CO2 price'!$C$21:$N$27,MATCH($B224,'W2. TIAM CO2 price'!$A$21:$A$27,0),MATCH(I$14,'W2. TIAM CO2 price'!$C$20:$N$20,0))</f>
        <v>210.0094339503701</v>
      </c>
      <c r="J224" s="84">
        <f>INDEX('W2. TIAM CO2 price'!$C$21:$N$27,MATCH($B224,'W2. TIAM CO2 price'!$A$21:$A$27,0),MATCH(J$14,'W2. TIAM CO2 price'!$C$20:$N$20,0))</f>
        <v>342.07357739388846</v>
      </c>
      <c r="K224" s="84">
        <f>INDEX('W2. TIAM CO2 price'!$C$21:$N$27,MATCH($B224,'W2. TIAM CO2 price'!$A$21:$A$27,0),MATCH(K$14,'W2. TIAM CO2 price'!$C$20:$N$20,0))</f>
        <v>557.19215103900797</v>
      </c>
      <c r="L224" s="84">
        <f>INDEX('W2. TIAM CO2 price'!$C$21:$N$27,MATCH($B224,'W2. TIAM CO2 price'!$A$21:$A$27,0),MATCH(L$14,'W2. TIAM CO2 price'!$C$20:$N$20,0))</f>
        <v>907.59763976953911</v>
      </c>
      <c r="M224" s="84">
        <f>INDEX('W2. TIAM CO2 price'!$C$21:$N$27,MATCH($B224,'W2. TIAM CO2 price'!$A$21:$A$27,0),MATCH(M$14,'W2. TIAM CO2 price'!$C$20:$N$20,0))</f>
        <v>1478.3712575556667</v>
      </c>
      <c r="N224" s="84">
        <f>INDEX('W2. TIAM CO2 price'!$C$21:$N$27,MATCH($B224,'W2. TIAM CO2 price'!$A$21:$A$27,0),MATCH(N$14,'W2. TIAM CO2 price'!$C$20:$N$20,0))</f>
        <v>2408.1013366748439</v>
      </c>
      <c r="O224" s="84">
        <f>INDEX('W2. TIAM CO2 price'!$C$21:$N$27,MATCH($B224,'W2. TIAM CO2 price'!$A$21:$A$27,0),MATCH(O$14,'W2. TIAM CO2 price'!$C$20:$N$20,0))</f>
        <v>3922.5336670343654</v>
      </c>
      <c r="P224" s="508">
        <f>INDEX('W2. TIAM CO2 price'!$C$21:$N$27,MATCH($B224,'W2. TIAM CO2 price'!$A$21:$A$27,0),MATCH(P$14,'W2. TIAM CO2 price'!$C$20:$N$20,0))</f>
        <v>6389.384352191827</v>
      </c>
      <c r="Q224" s="501">
        <f t="array" ref="Q224">IF($B$8="Global",INDEX('R24. Carbon price convergence'!$L$18:$T$690,MATCH(CONCATENATE("Global "&amp;$E224&amp;" "&amp;$B$7&amp;" "&amp;"All "&amp;$B$9&amp;" "&amp;$B$10),'R24. Carbon price convergence'!$A$18:$A$690,0),MATCH(Q$14,'R24. Carbon price convergence'!$L$17:$T$17,0)),INDEX('R24. Carbon price convergence'!$L$18:$T$690,MATCH(CONCATENATE($D224," ",$E224," ",$B$7," ",$B$8," ",$B$9," ",$B$10),'R24. Carbon price convergence'!$A$18:$A$690,0),MATCH(Q$14,'R24. Carbon price convergence'!$L$17:$T$17,0)))</f>
        <v>3.9642143336660212</v>
      </c>
      <c r="R224" s="502">
        <f t="array" ref="R224">IF($B$8="Global",INDEX('R24. Carbon price convergence'!$L$18:$T$690,MATCH(CONCATENATE("Global "&amp;$E224&amp;" "&amp;$B$7&amp;" "&amp;"All "&amp;$B$9&amp;" "&amp;$B$10),'R24. Carbon price convergence'!$A$18:$A$690,0),MATCH(R$14,'R24. Carbon price convergence'!$L$17:$T$17,0)),INDEX('R24. Carbon price convergence'!$L$18:$T$690,MATCH(CONCATENATE($D224," ",$E224," ",$B$7," ",$B$8," ",$B$9," ",$B$10),'R24. Carbon price convergence'!$A$18:$A$690,0),MATCH(R$14,'R24. Carbon price convergence'!$L$17:$T$17,0)))</f>
        <v>3.9642143336660212</v>
      </c>
      <c r="S224" s="502">
        <f t="array" ref="S224">IF($B$8="Global",INDEX('R24. Carbon price convergence'!$L$18:$T$690,MATCH(CONCATENATE("Global "&amp;$E224&amp;" "&amp;$B$7&amp;" "&amp;"All "&amp;$B$9&amp;" "&amp;$B$10),'R24. Carbon price convergence'!$A$18:$A$690,0),MATCH(S$14,'R24. Carbon price convergence'!$L$17:$T$17,0)),INDEX('R24. Carbon price convergence'!$L$18:$T$690,MATCH(CONCATENATE($D224," ",$E224," ",$B$7," ",$B$8," ",$B$9," ",$B$10),'R24. Carbon price convergence'!$A$18:$A$690,0),MATCH(S$14,'R24. Carbon price convergence'!$L$17:$T$17,0)))</f>
        <v>3.9642143336660212</v>
      </c>
      <c r="T224" s="503">
        <f t="array" ref="T224">IF($B$8="Global",INDEX('R24. Carbon price convergence'!$L$18:$T$690,MATCH(CONCATENATE("Global "&amp;$E224&amp;" "&amp;$B$7&amp;" "&amp;"All "&amp;$B$9&amp;" "&amp;$B$10),'R24. Carbon price convergence'!$A$18:$A$690,0),MATCH(T$14,'R24. Carbon price convergence'!$L$17:$T$17,0)),INDEX('R24. Carbon price convergence'!$L$18:$T$690,MATCH(CONCATENATE($D224," ",$E224," ",$B$7," ",$B$8," ",$B$9," ",$B$10),'R24. Carbon price convergence'!$A$18:$A$690,0),MATCH(T$14,'R24. Carbon price convergence'!$L$17:$T$17,0)))</f>
        <v>3.9642143336660212</v>
      </c>
      <c r="U224" s="507">
        <f t="shared" si="40"/>
        <v>0</v>
      </c>
      <c r="V224" s="84">
        <f t="shared" si="41"/>
        <v>163.84446144994234</v>
      </c>
      <c r="W224" s="84">
        <f t="shared" si="42"/>
        <v>832.52240827114463</v>
      </c>
      <c r="X224" s="84">
        <f t="shared" si="43"/>
        <v>1356.0529786732657</v>
      </c>
      <c r="Y224" s="508">
        <f t="shared" si="44"/>
        <v>2208.829111755038</v>
      </c>
    </row>
    <row r="225" spans="1:25" x14ac:dyDescent="0.3">
      <c r="A225" s="486" t="s">
        <v>78</v>
      </c>
      <c r="B225" s="39" t="s">
        <v>67</v>
      </c>
      <c r="C225" s="39" t="s">
        <v>96</v>
      </c>
      <c r="D225" s="39" t="s">
        <v>101</v>
      </c>
      <c r="E225" s="487" t="s">
        <v>81</v>
      </c>
      <c r="F225" s="507">
        <f>INDEX('W2. TIAM CO2 price'!$C$21:$N$27,MATCH($B225,'W2. TIAM CO2 price'!$A$21:$A$27,0),MATCH(F$14,'W2. TIAM CO2 price'!$C$20:$N$20,0))</f>
        <v>0</v>
      </c>
      <c r="G225" s="84">
        <f>INDEX('W2. TIAM CO2 price'!$C$21:$N$27,MATCH($B225,'W2. TIAM CO2 price'!$A$21:$A$27,0),MATCH(G$14,'W2. TIAM CO2 price'!$C$20:$N$20,0))</f>
        <v>0</v>
      </c>
      <c r="H225" s="84">
        <f>INDEX('W2. TIAM CO2 price'!$C$21:$N$27,MATCH($B225,'W2. TIAM CO2 price'!$A$21:$A$27,0),MATCH(H$14,'W2. TIAM CO2 price'!$C$20:$N$20,0))</f>
        <v>41.330878620385405</v>
      </c>
      <c r="I225" s="84">
        <f>INDEX('W2. TIAM CO2 price'!$C$21:$N$27,MATCH($B225,'W2. TIAM CO2 price'!$A$21:$A$27,0),MATCH(I$14,'W2. TIAM CO2 price'!$C$20:$N$20,0))</f>
        <v>210.0094339503701</v>
      </c>
      <c r="J225" s="84">
        <f>INDEX('W2. TIAM CO2 price'!$C$21:$N$27,MATCH($B225,'W2. TIAM CO2 price'!$A$21:$A$27,0),MATCH(J$14,'W2. TIAM CO2 price'!$C$20:$N$20,0))</f>
        <v>342.07357739388846</v>
      </c>
      <c r="K225" s="84">
        <f>INDEX('W2. TIAM CO2 price'!$C$21:$N$27,MATCH($B225,'W2. TIAM CO2 price'!$A$21:$A$27,0),MATCH(K$14,'W2. TIAM CO2 price'!$C$20:$N$20,0))</f>
        <v>557.19215103900797</v>
      </c>
      <c r="L225" s="84">
        <f>INDEX('W2. TIAM CO2 price'!$C$21:$N$27,MATCH($B225,'W2. TIAM CO2 price'!$A$21:$A$27,0),MATCH(L$14,'W2. TIAM CO2 price'!$C$20:$N$20,0))</f>
        <v>907.59763976953911</v>
      </c>
      <c r="M225" s="84">
        <f>INDEX('W2. TIAM CO2 price'!$C$21:$N$27,MATCH($B225,'W2. TIAM CO2 price'!$A$21:$A$27,0),MATCH(M$14,'W2. TIAM CO2 price'!$C$20:$N$20,0))</f>
        <v>1478.3712575556667</v>
      </c>
      <c r="N225" s="84">
        <f>INDEX('W2. TIAM CO2 price'!$C$21:$N$27,MATCH($B225,'W2. TIAM CO2 price'!$A$21:$A$27,0),MATCH(N$14,'W2. TIAM CO2 price'!$C$20:$N$20,0))</f>
        <v>2408.1013366748439</v>
      </c>
      <c r="O225" s="84">
        <f>INDEX('W2. TIAM CO2 price'!$C$21:$N$27,MATCH($B225,'W2. TIAM CO2 price'!$A$21:$A$27,0),MATCH(O$14,'W2. TIAM CO2 price'!$C$20:$N$20,0))</f>
        <v>3922.5336670343654</v>
      </c>
      <c r="P225" s="508">
        <f>INDEX('W2. TIAM CO2 price'!$C$21:$N$27,MATCH($B225,'W2. TIAM CO2 price'!$A$21:$A$27,0),MATCH(P$14,'W2. TIAM CO2 price'!$C$20:$N$20,0))</f>
        <v>6389.384352191827</v>
      </c>
      <c r="Q225" s="501">
        <f t="array" ref="Q225">IF($B$8="Global",INDEX('R24. Carbon price convergence'!$L$18:$T$690,MATCH(CONCATENATE("Global "&amp;$E225&amp;" "&amp;$B$7&amp;" "&amp;"All "&amp;$B$9&amp;" "&amp;$B$10),'R24. Carbon price convergence'!$A$18:$A$690,0),MATCH(Q$14,'R24. Carbon price convergence'!$L$17:$T$17,0)),INDEX('R24. Carbon price convergence'!$L$18:$T$690,MATCH(CONCATENATE($D225," ",$E225," ",$B$7," ",$B$8," ",$B$9," ",$B$10),'R24. Carbon price convergence'!$A$18:$A$690,0),MATCH(Q$14,'R24. Carbon price convergence'!$L$17:$T$17,0)))</f>
        <v>0.34920618027291611</v>
      </c>
      <c r="R225" s="502">
        <f t="array" ref="R225">IF($B$8="Global",INDEX('R24. Carbon price convergence'!$L$18:$T$690,MATCH(CONCATENATE("Global "&amp;$E225&amp;" "&amp;$B$7&amp;" "&amp;"All "&amp;$B$9&amp;" "&amp;$B$10),'R24. Carbon price convergence'!$A$18:$A$690,0),MATCH(R$14,'R24. Carbon price convergence'!$L$17:$T$17,0)),INDEX('R24. Carbon price convergence'!$L$18:$T$690,MATCH(CONCATENATE($D225," ",$E225," ",$B$7," ",$B$8," ",$B$9," ",$B$10),'R24. Carbon price convergence'!$A$18:$A$690,0),MATCH(R$14,'R24. Carbon price convergence'!$L$17:$T$17,0)))</f>
        <v>0.34920618027291611</v>
      </c>
      <c r="S225" s="502">
        <f t="array" ref="S225">IF($B$8="Global",INDEX('R24. Carbon price convergence'!$L$18:$T$690,MATCH(CONCATENATE("Global "&amp;$E225&amp;" "&amp;$B$7&amp;" "&amp;"All "&amp;$B$9&amp;" "&amp;$B$10),'R24. Carbon price convergence'!$A$18:$A$690,0),MATCH(S$14,'R24. Carbon price convergence'!$L$17:$T$17,0)),INDEX('R24. Carbon price convergence'!$L$18:$T$690,MATCH(CONCATENATE($D225," ",$E225," ",$B$7," ",$B$8," ",$B$9," ",$B$10),'R24. Carbon price convergence'!$A$18:$A$690,0),MATCH(S$14,'R24. Carbon price convergence'!$L$17:$T$17,0)))</f>
        <v>0.34920618027291611</v>
      </c>
      <c r="T225" s="503">
        <f t="array" ref="T225">IF($B$8="Global",INDEX('R24. Carbon price convergence'!$L$18:$T$690,MATCH(CONCATENATE("Global "&amp;$E225&amp;" "&amp;$B$7&amp;" "&amp;"All "&amp;$B$9&amp;" "&amp;$B$10),'R24. Carbon price convergence'!$A$18:$A$690,0),MATCH(T$14,'R24. Carbon price convergence'!$L$17:$T$17,0)),INDEX('R24. Carbon price convergence'!$L$18:$T$690,MATCH(CONCATENATE($D225," ",$E225," ",$B$7," ",$B$8," ",$B$9," ",$B$10),'R24. Carbon price convergence'!$A$18:$A$690,0),MATCH(T$14,'R24. Carbon price convergence'!$L$17:$T$17,0)))</f>
        <v>0.34920618027291611</v>
      </c>
      <c r="U225" s="507">
        <f t="shared" si="40"/>
        <v>0</v>
      </c>
      <c r="V225" s="84">
        <f t="shared" si="41"/>
        <v>14.432998250348319</v>
      </c>
      <c r="W225" s="84">
        <f t="shared" si="42"/>
        <v>73.336592251086003</v>
      </c>
      <c r="X225" s="84">
        <f t="shared" si="43"/>
        <v>119.45420733401153</v>
      </c>
      <c r="Y225" s="508">
        <f t="shared" si="44"/>
        <v>194.57494274238172</v>
      </c>
    </row>
    <row r="226" spans="1:25" x14ac:dyDescent="0.3">
      <c r="A226" s="486" t="s">
        <v>78</v>
      </c>
      <c r="B226" s="39" t="s">
        <v>67</v>
      </c>
      <c r="C226" s="39" t="s">
        <v>96</v>
      </c>
      <c r="D226" s="39" t="s">
        <v>101</v>
      </c>
      <c r="E226" s="487" t="s">
        <v>84</v>
      </c>
      <c r="F226" s="507">
        <f>INDEX('W2. TIAM CO2 price'!$C$21:$N$27,MATCH($B226,'W2. TIAM CO2 price'!$A$21:$A$27,0),MATCH(F$14,'W2. TIAM CO2 price'!$C$20:$N$20,0))</f>
        <v>0</v>
      </c>
      <c r="G226" s="84">
        <f>INDEX('W2. TIAM CO2 price'!$C$21:$N$27,MATCH($B226,'W2. TIAM CO2 price'!$A$21:$A$27,0),MATCH(G$14,'W2. TIAM CO2 price'!$C$20:$N$20,0))</f>
        <v>0</v>
      </c>
      <c r="H226" s="84">
        <f>INDEX('W2. TIAM CO2 price'!$C$21:$N$27,MATCH($B226,'W2. TIAM CO2 price'!$A$21:$A$27,0),MATCH(H$14,'W2. TIAM CO2 price'!$C$20:$N$20,0))</f>
        <v>41.330878620385405</v>
      </c>
      <c r="I226" s="84">
        <f>INDEX('W2. TIAM CO2 price'!$C$21:$N$27,MATCH($B226,'W2. TIAM CO2 price'!$A$21:$A$27,0),MATCH(I$14,'W2. TIAM CO2 price'!$C$20:$N$20,0))</f>
        <v>210.0094339503701</v>
      </c>
      <c r="J226" s="84">
        <f>INDEX('W2. TIAM CO2 price'!$C$21:$N$27,MATCH($B226,'W2. TIAM CO2 price'!$A$21:$A$27,0),MATCH(J$14,'W2. TIAM CO2 price'!$C$20:$N$20,0))</f>
        <v>342.07357739388846</v>
      </c>
      <c r="K226" s="84">
        <f>INDEX('W2. TIAM CO2 price'!$C$21:$N$27,MATCH($B226,'W2. TIAM CO2 price'!$A$21:$A$27,0),MATCH(K$14,'W2. TIAM CO2 price'!$C$20:$N$20,0))</f>
        <v>557.19215103900797</v>
      </c>
      <c r="L226" s="84">
        <f>INDEX('W2. TIAM CO2 price'!$C$21:$N$27,MATCH($B226,'W2. TIAM CO2 price'!$A$21:$A$27,0),MATCH(L$14,'W2. TIAM CO2 price'!$C$20:$N$20,0))</f>
        <v>907.59763976953911</v>
      </c>
      <c r="M226" s="84">
        <f>INDEX('W2. TIAM CO2 price'!$C$21:$N$27,MATCH($B226,'W2. TIAM CO2 price'!$A$21:$A$27,0),MATCH(M$14,'W2. TIAM CO2 price'!$C$20:$N$20,0))</f>
        <v>1478.3712575556667</v>
      </c>
      <c r="N226" s="84">
        <f>INDEX('W2. TIAM CO2 price'!$C$21:$N$27,MATCH($B226,'W2. TIAM CO2 price'!$A$21:$A$27,0),MATCH(N$14,'W2. TIAM CO2 price'!$C$20:$N$20,0))</f>
        <v>2408.1013366748439</v>
      </c>
      <c r="O226" s="84">
        <f>INDEX('W2. TIAM CO2 price'!$C$21:$N$27,MATCH($B226,'W2. TIAM CO2 price'!$A$21:$A$27,0),MATCH(O$14,'W2. TIAM CO2 price'!$C$20:$N$20,0))</f>
        <v>3922.5336670343654</v>
      </c>
      <c r="P226" s="508">
        <f>INDEX('W2. TIAM CO2 price'!$C$21:$N$27,MATCH($B226,'W2. TIAM CO2 price'!$A$21:$A$27,0),MATCH(P$14,'W2. TIAM CO2 price'!$C$20:$N$20,0))</f>
        <v>6389.384352191827</v>
      </c>
      <c r="Q226" s="501">
        <f t="array" ref="Q226">IF($B$8="Global",INDEX('R24. Carbon price convergence'!$L$18:$T$690,MATCH(CONCATENATE("Global "&amp;$E226&amp;" "&amp;$B$7&amp;" "&amp;"All "&amp;$B$9&amp;" "&amp;$B$10),'R24. Carbon price convergence'!$A$18:$A$690,0),MATCH(Q$14,'R24. Carbon price convergence'!$L$17:$T$17,0)),INDEX('R24. Carbon price convergence'!$L$18:$T$690,MATCH(CONCATENATE($D226," ",$E226," ",$B$7," ",$B$8," ",$B$9," ",$B$10),'R24. Carbon price convergence'!$A$18:$A$690,0),MATCH(Q$14,'R24. Carbon price convergence'!$L$17:$T$17,0)))</f>
        <v>0.34920618027291611</v>
      </c>
      <c r="R226" s="502">
        <f t="array" ref="R226">IF($B$8="Global",INDEX('R24. Carbon price convergence'!$L$18:$T$690,MATCH(CONCATENATE("Global "&amp;$E226&amp;" "&amp;$B$7&amp;" "&amp;"All "&amp;$B$9&amp;" "&amp;$B$10),'R24. Carbon price convergence'!$A$18:$A$690,0),MATCH(R$14,'R24. Carbon price convergence'!$L$17:$T$17,0)),INDEX('R24. Carbon price convergence'!$L$18:$T$690,MATCH(CONCATENATE($D226," ",$E226," ",$B$7," ",$B$8," ",$B$9," ",$B$10),'R24. Carbon price convergence'!$A$18:$A$690,0),MATCH(R$14,'R24. Carbon price convergence'!$L$17:$T$17,0)))</f>
        <v>0.34920618027291611</v>
      </c>
      <c r="S226" s="502">
        <f t="array" ref="S226">IF($B$8="Global",INDEX('R24. Carbon price convergence'!$L$18:$T$690,MATCH(CONCATENATE("Global "&amp;$E226&amp;" "&amp;$B$7&amp;" "&amp;"All "&amp;$B$9&amp;" "&amp;$B$10),'R24. Carbon price convergence'!$A$18:$A$690,0),MATCH(S$14,'R24. Carbon price convergence'!$L$17:$T$17,0)),INDEX('R24. Carbon price convergence'!$L$18:$T$690,MATCH(CONCATENATE($D226," ",$E226," ",$B$7," ",$B$8," ",$B$9," ",$B$10),'R24. Carbon price convergence'!$A$18:$A$690,0),MATCH(S$14,'R24. Carbon price convergence'!$L$17:$T$17,0)))</f>
        <v>0.34920618027291611</v>
      </c>
      <c r="T226" s="503">
        <f t="array" ref="T226">IF($B$8="Global",INDEX('R24. Carbon price convergence'!$L$18:$T$690,MATCH(CONCATENATE("Global "&amp;$E226&amp;" "&amp;$B$7&amp;" "&amp;"All "&amp;$B$9&amp;" "&amp;$B$10),'R24. Carbon price convergence'!$A$18:$A$690,0),MATCH(T$14,'R24. Carbon price convergence'!$L$17:$T$17,0)),INDEX('R24. Carbon price convergence'!$L$18:$T$690,MATCH(CONCATENATE($D226," ",$E226," ",$B$7," ",$B$8," ",$B$9," ",$B$10),'R24. Carbon price convergence'!$A$18:$A$690,0),MATCH(T$14,'R24. Carbon price convergence'!$L$17:$T$17,0)))</f>
        <v>0.34920618027291611</v>
      </c>
      <c r="U226" s="507">
        <f t="shared" si="40"/>
        <v>0</v>
      </c>
      <c r="V226" s="84">
        <f t="shared" si="41"/>
        <v>14.432998250348319</v>
      </c>
      <c r="W226" s="84">
        <f t="shared" si="42"/>
        <v>73.336592251086003</v>
      </c>
      <c r="X226" s="84">
        <f t="shared" si="43"/>
        <v>119.45420733401153</v>
      </c>
      <c r="Y226" s="508">
        <f t="shared" si="44"/>
        <v>194.57494274238172</v>
      </c>
    </row>
    <row r="227" spans="1:25" x14ac:dyDescent="0.3">
      <c r="A227" s="486" t="s">
        <v>78</v>
      </c>
      <c r="B227" s="39" t="s">
        <v>67</v>
      </c>
      <c r="C227" s="39" t="s">
        <v>96</v>
      </c>
      <c r="D227" s="39" t="s">
        <v>101</v>
      </c>
      <c r="E227" s="487" t="s">
        <v>87</v>
      </c>
      <c r="F227" s="507">
        <f>INDEX('W2. TIAM CO2 price'!$C$21:$N$27,MATCH($B227,'W2. TIAM CO2 price'!$A$21:$A$27,0),MATCH(F$14,'W2. TIAM CO2 price'!$C$20:$N$20,0))</f>
        <v>0</v>
      </c>
      <c r="G227" s="84">
        <f>INDEX('W2. TIAM CO2 price'!$C$21:$N$27,MATCH($B227,'W2. TIAM CO2 price'!$A$21:$A$27,0),MATCH(G$14,'W2. TIAM CO2 price'!$C$20:$N$20,0))</f>
        <v>0</v>
      </c>
      <c r="H227" s="84">
        <f>INDEX('W2. TIAM CO2 price'!$C$21:$N$27,MATCH($B227,'W2. TIAM CO2 price'!$A$21:$A$27,0),MATCH(H$14,'W2. TIAM CO2 price'!$C$20:$N$20,0))</f>
        <v>41.330878620385405</v>
      </c>
      <c r="I227" s="84">
        <f>INDEX('W2. TIAM CO2 price'!$C$21:$N$27,MATCH($B227,'W2. TIAM CO2 price'!$A$21:$A$27,0),MATCH(I$14,'W2. TIAM CO2 price'!$C$20:$N$20,0))</f>
        <v>210.0094339503701</v>
      </c>
      <c r="J227" s="84">
        <f>INDEX('W2. TIAM CO2 price'!$C$21:$N$27,MATCH($B227,'W2. TIAM CO2 price'!$A$21:$A$27,0),MATCH(J$14,'W2. TIAM CO2 price'!$C$20:$N$20,0))</f>
        <v>342.07357739388846</v>
      </c>
      <c r="K227" s="84">
        <f>INDEX('W2. TIAM CO2 price'!$C$21:$N$27,MATCH($B227,'W2. TIAM CO2 price'!$A$21:$A$27,0),MATCH(K$14,'W2. TIAM CO2 price'!$C$20:$N$20,0))</f>
        <v>557.19215103900797</v>
      </c>
      <c r="L227" s="84">
        <f>INDEX('W2. TIAM CO2 price'!$C$21:$N$27,MATCH($B227,'W2. TIAM CO2 price'!$A$21:$A$27,0),MATCH(L$14,'W2. TIAM CO2 price'!$C$20:$N$20,0))</f>
        <v>907.59763976953911</v>
      </c>
      <c r="M227" s="84">
        <f>INDEX('W2. TIAM CO2 price'!$C$21:$N$27,MATCH($B227,'W2. TIAM CO2 price'!$A$21:$A$27,0),MATCH(M$14,'W2. TIAM CO2 price'!$C$20:$N$20,0))</f>
        <v>1478.3712575556667</v>
      </c>
      <c r="N227" s="84">
        <f>INDEX('W2. TIAM CO2 price'!$C$21:$N$27,MATCH($B227,'W2. TIAM CO2 price'!$A$21:$A$27,0),MATCH(N$14,'W2. TIAM CO2 price'!$C$20:$N$20,0))</f>
        <v>2408.1013366748439</v>
      </c>
      <c r="O227" s="84">
        <f>INDEX('W2. TIAM CO2 price'!$C$21:$N$27,MATCH($B227,'W2. TIAM CO2 price'!$A$21:$A$27,0),MATCH(O$14,'W2. TIAM CO2 price'!$C$20:$N$20,0))</f>
        <v>3922.5336670343654</v>
      </c>
      <c r="P227" s="508">
        <f>INDEX('W2. TIAM CO2 price'!$C$21:$N$27,MATCH($B227,'W2. TIAM CO2 price'!$A$21:$A$27,0),MATCH(P$14,'W2. TIAM CO2 price'!$C$20:$N$20,0))</f>
        <v>6389.384352191827</v>
      </c>
      <c r="Q227" s="501">
        <f t="array" ref="Q227">IF($B$8="Global",INDEX('R24. Carbon price convergence'!$L$18:$T$690,MATCH(CONCATENATE("Global "&amp;$E227&amp;" "&amp;$B$7&amp;" "&amp;"All "&amp;$B$9&amp;" "&amp;$B$10),'R24. Carbon price convergence'!$A$18:$A$690,0),MATCH(Q$14,'R24. Carbon price convergence'!$L$17:$T$17,0)),INDEX('R24. Carbon price convergence'!$L$18:$T$690,MATCH(CONCATENATE($D227," ",$E227," ",$B$7," ",$B$8," ",$B$9," ",$B$10),'R24. Carbon price convergence'!$A$18:$A$690,0),MATCH(Q$14,'R24. Carbon price convergence'!$L$17:$T$17,0)))</f>
        <v>0.34920618027291611</v>
      </c>
      <c r="R227" s="502">
        <f t="array" ref="R227">IF($B$8="Global",INDEX('R24. Carbon price convergence'!$L$18:$T$690,MATCH(CONCATENATE("Global "&amp;$E227&amp;" "&amp;$B$7&amp;" "&amp;"All "&amp;$B$9&amp;" "&amp;$B$10),'R24. Carbon price convergence'!$A$18:$A$690,0),MATCH(R$14,'R24. Carbon price convergence'!$L$17:$T$17,0)),INDEX('R24. Carbon price convergence'!$L$18:$T$690,MATCH(CONCATENATE($D227," ",$E227," ",$B$7," ",$B$8," ",$B$9," ",$B$10),'R24. Carbon price convergence'!$A$18:$A$690,0),MATCH(R$14,'R24. Carbon price convergence'!$L$17:$T$17,0)))</f>
        <v>0.34920618027291611</v>
      </c>
      <c r="S227" s="502">
        <f t="array" ref="S227">IF($B$8="Global",INDEX('R24. Carbon price convergence'!$L$18:$T$690,MATCH(CONCATENATE("Global "&amp;$E227&amp;" "&amp;$B$7&amp;" "&amp;"All "&amp;$B$9&amp;" "&amp;$B$10),'R24. Carbon price convergence'!$A$18:$A$690,0),MATCH(S$14,'R24. Carbon price convergence'!$L$17:$T$17,0)),INDEX('R24. Carbon price convergence'!$L$18:$T$690,MATCH(CONCATENATE($D227," ",$E227," ",$B$7," ",$B$8," ",$B$9," ",$B$10),'R24. Carbon price convergence'!$A$18:$A$690,0),MATCH(S$14,'R24. Carbon price convergence'!$L$17:$T$17,0)))</f>
        <v>0.34920618027291611</v>
      </c>
      <c r="T227" s="503">
        <f t="array" ref="T227">IF($B$8="Global",INDEX('R24. Carbon price convergence'!$L$18:$T$690,MATCH(CONCATENATE("Global "&amp;$E227&amp;" "&amp;$B$7&amp;" "&amp;"All "&amp;$B$9&amp;" "&amp;$B$10),'R24. Carbon price convergence'!$A$18:$A$690,0),MATCH(T$14,'R24. Carbon price convergence'!$L$17:$T$17,0)),INDEX('R24. Carbon price convergence'!$L$18:$T$690,MATCH(CONCATENATE($D227," ",$E227," ",$B$7," ",$B$8," ",$B$9," ",$B$10),'R24. Carbon price convergence'!$A$18:$A$690,0),MATCH(T$14,'R24. Carbon price convergence'!$L$17:$T$17,0)))</f>
        <v>0.34920618027291611</v>
      </c>
      <c r="U227" s="507">
        <f t="shared" si="40"/>
        <v>0</v>
      </c>
      <c r="V227" s="84">
        <f t="shared" si="41"/>
        <v>14.432998250348319</v>
      </c>
      <c r="W227" s="84">
        <f t="shared" si="42"/>
        <v>73.336592251086003</v>
      </c>
      <c r="X227" s="84">
        <f t="shared" si="43"/>
        <v>119.45420733401153</v>
      </c>
      <c r="Y227" s="508">
        <f t="shared" si="44"/>
        <v>194.57494274238172</v>
      </c>
    </row>
    <row r="228" spans="1:25" x14ac:dyDescent="0.3">
      <c r="A228" s="486" t="s">
        <v>78</v>
      </c>
      <c r="B228" s="39" t="s">
        <v>67</v>
      </c>
      <c r="C228" s="39" t="s">
        <v>96</v>
      </c>
      <c r="D228" s="39" t="s">
        <v>101</v>
      </c>
      <c r="E228" s="487" t="s">
        <v>90</v>
      </c>
      <c r="F228" s="507">
        <f>INDEX('W2. TIAM CO2 price'!$C$21:$N$27,MATCH($B228,'W2. TIAM CO2 price'!$A$21:$A$27,0),MATCH(F$14,'W2. TIAM CO2 price'!$C$20:$N$20,0))</f>
        <v>0</v>
      </c>
      <c r="G228" s="84">
        <f>INDEX('W2. TIAM CO2 price'!$C$21:$N$27,MATCH($B228,'W2. TIAM CO2 price'!$A$21:$A$27,0),MATCH(G$14,'W2. TIAM CO2 price'!$C$20:$N$20,0))</f>
        <v>0</v>
      </c>
      <c r="H228" s="84">
        <f>INDEX('W2. TIAM CO2 price'!$C$21:$N$27,MATCH($B228,'W2. TIAM CO2 price'!$A$21:$A$27,0),MATCH(H$14,'W2. TIAM CO2 price'!$C$20:$N$20,0))</f>
        <v>41.330878620385405</v>
      </c>
      <c r="I228" s="84">
        <f>INDEX('W2. TIAM CO2 price'!$C$21:$N$27,MATCH($B228,'W2. TIAM CO2 price'!$A$21:$A$27,0),MATCH(I$14,'W2. TIAM CO2 price'!$C$20:$N$20,0))</f>
        <v>210.0094339503701</v>
      </c>
      <c r="J228" s="84">
        <f>INDEX('W2. TIAM CO2 price'!$C$21:$N$27,MATCH($B228,'W2. TIAM CO2 price'!$A$21:$A$27,0),MATCH(J$14,'W2. TIAM CO2 price'!$C$20:$N$20,0))</f>
        <v>342.07357739388846</v>
      </c>
      <c r="K228" s="84">
        <f>INDEX('W2. TIAM CO2 price'!$C$21:$N$27,MATCH($B228,'W2. TIAM CO2 price'!$A$21:$A$27,0),MATCH(K$14,'W2. TIAM CO2 price'!$C$20:$N$20,0))</f>
        <v>557.19215103900797</v>
      </c>
      <c r="L228" s="84">
        <f>INDEX('W2. TIAM CO2 price'!$C$21:$N$27,MATCH($B228,'W2. TIAM CO2 price'!$A$21:$A$27,0),MATCH(L$14,'W2. TIAM CO2 price'!$C$20:$N$20,0))</f>
        <v>907.59763976953911</v>
      </c>
      <c r="M228" s="84">
        <f>INDEX('W2. TIAM CO2 price'!$C$21:$N$27,MATCH($B228,'W2. TIAM CO2 price'!$A$21:$A$27,0),MATCH(M$14,'W2. TIAM CO2 price'!$C$20:$N$20,0))</f>
        <v>1478.3712575556667</v>
      </c>
      <c r="N228" s="84">
        <f>INDEX('W2. TIAM CO2 price'!$C$21:$N$27,MATCH($B228,'W2. TIAM CO2 price'!$A$21:$A$27,0),MATCH(N$14,'W2. TIAM CO2 price'!$C$20:$N$20,0))</f>
        <v>2408.1013366748439</v>
      </c>
      <c r="O228" s="84">
        <f>INDEX('W2. TIAM CO2 price'!$C$21:$N$27,MATCH($B228,'W2. TIAM CO2 price'!$A$21:$A$27,0),MATCH(O$14,'W2. TIAM CO2 price'!$C$20:$N$20,0))</f>
        <v>3922.5336670343654</v>
      </c>
      <c r="P228" s="508">
        <f>INDEX('W2. TIAM CO2 price'!$C$21:$N$27,MATCH($B228,'W2. TIAM CO2 price'!$A$21:$A$27,0),MATCH(P$14,'W2. TIAM CO2 price'!$C$20:$N$20,0))</f>
        <v>6389.384352191827</v>
      </c>
      <c r="Q228" s="501">
        <f t="array" ref="Q228">IF($B$8="Global",INDEX('R24. Carbon price convergence'!$L$18:$T$690,MATCH(CONCATENATE("Global "&amp;$E228&amp;" "&amp;$B$7&amp;" "&amp;"All "&amp;$B$9&amp;" "&amp;$B$10),'R24. Carbon price convergence'!$A$18:$A$690,0),MATCH(Q$14,'R24. Carbon price convergence'!$L$17:$T$17,0)),INDEX('R24. Carbon price convergence'!$L$18:$T$690,MATCH(CONCATENATE($D228," ",$E228," ",$B$7," ",$B$8," ",$B$9," ",$B$10),'R24. Carbon price convergence'!$A$18:$A$690,0),MATCH(Q$14,'R24. Carbon price convergence'!$L$17:$T$17,0)))</f>
        <v>0.34920618027291611</v>
      </c>
      <c r="R228" s="502">
        <f t="array" ref="R228">IF($B$8="Global",INDEX('R24. Carbon price convergence'!$L$18:$T$690,MATCH(CONCATENATE("Global "&amp;$E228&amp;" "&amp;$B$7&amp;" "&amp;"All "&amp;$B$9&amp;" "&amp;$B$10),'R24. Carbon price convergence'!$A$18:$A$690,0),MATCH(R$14,'R24. Carbon price convergence'!$L$17:$T$17,0)),INDEX('R24. Carbon price convergence'!$L$18:$T$690,MATCH(CONCATENATE($D228," ",$E228," ",$B$7," ",$B$8," ",$B$9," ",$B$10),'R24. Carbon price convergence'!$A$18:$A$690,0),MATCH(R$14,'R24. Carbon price convergence'!$L$17:$T$17,0)))</f>
        <v>0.34920618027291611</v>
      </c>
      <c r="S228" s="502">
        <f t="array" ref="S228">IF($B$8="Global",INDEX('R24. Carbon price convergence'!$L$18:$T$690,MATCH(CONCATENATE("Global "&amp;$E228&amp;" "&amp;$B$7&amp;" "&amp;"All "&amp;$B$9&amp;" "&amp;$B$10),'R24. Carbon price convergence'!$A$18:$A$690,0),MATCH(S$14,'R24. Carbon price convergence'!$L$17:$T$17,0)),INDEX('R24. Carbon price convergence'!$L$18:$T$690,MATCH(CONCATENATE($D228," ",$E228," ",$B$7," ",$B$8," ",$B$9," ",$B$10),'R24. Carbon price convergence'!$A$18:$A$690,0),MATCH(S$14,'R24. Carbon price convergence'!$L$17:$T$17,0)))</f>
        <v>0.34920618027291611</v>
      </c>
      <c r="T228" s="503">
        <f t="array" ref="T228">IF($B$8="Global",INDEX('R24. Carbon price convergence'!$L$18:$T$690,MATCH(CONCATENATE("Global "&amp;$E228&amp;" "&amp;$B$7&amp;" "&amp;"All "&amp;$B$9&amp;" "&amp;$B$10),'R24. Carbon price convergence'!$A$18:$A$690,0),MATCH(T$14,'R24. Carbon price convergence'!$L$17:$T$17,0)),INDEX('R24. Carbon price convergence'!$L$18:$T$690,MATCH(CONCATENATE($D228," ",$E228," ",$B$7," ",$B$8," ",$B$9," ",$B$10),'R24. Carbon price convergence'!$A$18:$A$690,0),MATCH(T$14,'R24. Carbon price convergence'!$L$17:$T$17,0)))</f>
        <v>0.34920618027291611</v>
      </c>
      <c r="U228" s="507">
        <f t="shared" si="40"/>
        <v>0</v>
      </c>
      <c r="V228" s="84">
        <f t="shared" si="41"/>
        <v>14.432998250348319</v>
      </c>
      <c r="W228" s="84">
        <f t="shared" si="42"/>
        <v>73.336592251086003</v>
      </c>
      <c r="X228" s="84">
        <f t="shared" si="43"/>
        <v>119.45420733401153</v>
      </c>
      <c r="Y228" s="508">
        <f t="shared" si="44"/>
        <v>194.57494274238172</v>
      </c>
    </row>
    <row r="229" spans="1:25" x14ac:dyDescent="0.3">
      <c r="A229" s="486" t="s">
        <v>78</v>
      </c>
      <c r="B229" s="39" t="s">
        <v>67</v>
      </c>
      <c r="C229" s="39" t="s">
        <v>96</v>
      </c>
      <c r="D229" s="39" t="s">
        <v>101</v>
      </c>
      <c r="E229" s="487" t="s">
        <v>93</v>
      </c>
      <c r="F229" s="507">
        <f>INDEX('W2. TIAM CO2 price'!$C$21:$N$27,MATCH($B229,'W2. TIAM CO2 price'!$A$21:$A$27,0),MATCH(F$14,'W2. TIAM CO2 price'!$C$20:$N$20,0))</f>
        <v>0</v>
      </c>
      <c r="G229" s="84">
        <f>INDEX('W2. TIAM CO2 price'!$C$21:$N$27,MATCH($B229,'W2. TIAM CO2 price'!$A$21:$A$27,0),MATCH(G$14,'W2. TIAM CO2 price'!$C$20:$N$20,0))</f>
        <v>0</v>
      </c>
      <c r="H229" s="84">
        <f>INDEX('W2. TIAM CO2 price'!$C$21:$N$27,MATCH($B229,'W2. TIAM CO2 price'!$A$21:$A$27,0),MATCH(H$14,'W2. TIAM CO2 price'!$C$20:$N$20,0))</f>
        <v>41.330878620385405</v>
      </c>
      <c r="I229" s="84">
        <f>INDEX('W2. TIAM CO2 price'!$C$21:$N$27,MATCH($B229,'W2. TIAM CO2 price'!$A$21:$A$27,0),MATCH(I$14,'W2. TIAM CO2 price'!$C$20:$N$20,0))</f>
        <v>210.0094339503701</v>
      </c>
      <c r="J229" s="84">
        <f>INDEX('W2. TIAM CO2 price'!$C$21:$N$27,MATCH($B229,'W2. TIAM CO2 price'!$A$21:$A$27,0),MATCH(J$14,'W2. TIAM CO2 price'!$C$20:$N$20,0))</f>
        <v>342.07357739388846</v>
      </c>
      <c r="K229" s="84">
        <f>INDEX('W2. TIAM CO2 price'!$C$21:$N$27,MATCH($B229,'W2. TIAM CO2 price'!$A$21:$A$27,0),MATCH(K$14,'W2. TIAM CO2 price'!$C$20:$N$20,0))</f>
        <v>557.19215103900797</v>
      </c>
      <c r="L229" s="84">
        <f>INDEX('W2. TIAM CO2 price'!$C$21:$N$27,MATCH($B229,'W2. TIAM CO2 price'!$A$21:$A$27,0),MATCH(L$14,'W2. TIAM CO2 price'!$C$20:$N$20,0))</f>
        <v>907.59763976953911</v>
      </c>
      <c r="M229" s="84">
        <f>INDEX('W2. TIAM CO2 price'!$C$21:$N$27,MATCH($B229,'W2. TIAM CO2 price'!$A$21:$A$27,0),MATCH(M$14,'W2. TIAM CO2 price'!$C$20:$N$20,0))</f>
        <v>1478.3712575556667</v>
      </c>
      <c r="N229" s="84">
        <f>INDEX('W2. TIAM CO2 price'!$C$21:$N$27,MATCH($B229,'W2. TIAM CO2 price'!$A$21:$A$27,0),MATCH(N$14,'W2. TIAM CO2 price'!$C$20:$N$20,0))</f>
        <v>2408.1013366748439</v>
      </c>
      <c r="O229" s="84">
        <f>INDEX('W2. TIAM CO2 price'!$C$21:$N$27,MATCH($B229,'W2. TIAM CO2 price'!$A$21:$A$27,0),MATCH(O$14,'W2. TIAM CO2 price'!$C$20:$N$20,0))</f>
        <v>3922.5336670343654</v>
      </c>
      <c r="P229" s="508">
        <f>INDEX('W2. TIAM CO2 price'!$C$21:$N$27,MATCH($B229,'W2. TIAM CO2 price'!$A$21:$A$27,0),MATCH(P$14,'W2. TIAM CO2 price'!$C$20:$N$20,0))</f>
        <v>6389.384352191827</v>
      </c>
      <c r="Q229" s="501">
        <f t="array" ref="Q229">IF($B$8="Global",INDEX('R24. Carbon price convergence'!$L$18:$T$690,MATCH(CONCATENATE("Global "&amp;$E229&amp;" "&amp;$B$7&amp;" "&amp;"All "&amp;$B$9&amp;" "&amp;$B$10),'R24. Carbon price convergence'!$A$18:$A$690,0),MATCH(Q$14,'R24. Carbon price convergence'!$L$17:$T$17,0)),INDEX('R24. Carbon price convergence'!$L$18:$T$690,MATCH(CONCATENATE($D229," ",$E229," ",$B$7," ",$B$8," ",$B$9," ",$B$10),'R24. Carbon price convergence'!$A$18:$A$690,0),MATCH(Q$14,'R24. Carbon price convergence'!$L$17:$T$17,0)))</f>
        <v>0.34920618027291611</v>
      </c>
      <c r="R229" s="502">
        <f t="array" ref="R229">IF($B$8="Global",INDEX('R24. Carbon price convergence'!$L$18:$T$690,MATCH(CONCATENATE("Global "&amp;$E229&amp;" "&amp;$B$7&amp;" "&amp;"All "&amp;$B$9&amp;" "&amp;$B$10),'R24. Carbon price convergence'!$A$18:$A$690,0),MATCH(R$14,'R24. Carbon price convergence'!$L$17:$T$17,0)),INDEX('R24. Carbon price convergence'!$L$18:$T$690,MATCH(CONCATENATE($D229," ",$E229," ",$B$7," ",$B$8," ",$B$9," ",$B$10),'R24. Carbon price convergence'!$A$18:$A$690,0),MATCH(R$14,'R24. Carbon price convergence'!$L$17:$T$17,0)))</f>
        <v>0.34920618027291611</v>
      </c>
      <c r="S229" s="502">
        <f t="array" ref="S229">IF($B$8="Global",INDEX('R24. Carbon price convergence'!$L$18:$T$690,MATCH(CONCATENATE("Global "&amp;$E229&amp;" "&amp;$B$7&amp;" "&amp;"All "&amp;$B$9&amp;" "&amp;$B$10),'R24. Carbon price convergence'!$A$18:$A$690,0),MATCH(S$14,'R24. Carbon price convergence'!$L$17:$T$17,0)),INDEX('R24. Carbon price convergence'!$L$18:$T$690,MATCH(CONCATENATE($D229," ",$E229," ",$B$7," ",$B$8," ",$B$9," ",$B$10),'R24. Carbon price convergence'!$A$18:$A$690,0),MATCH(S$14,'R24. Carbon price convergence'!$L$17:$T$17,0)))</f>
        <v>0.34920618027291611</v>
      </c>
      <c r="T229" s="503">
        <f t="array" ref="T229">IF($B$8="Global",INDEX('R24. Carbon price convergence'!$L$18:$T$690,MATCH(CONCATENATE("Global "&amp;$E229&amp;" "&amp;$B$7&amp;" "&amp;"All "&amp;$B$9&amp;" "&amp;$B$10),'R24. Carbon price convergence'!$A$18:$A$690,0),MATCH(T$14,'R24. Carbon price convergence'!$L$17:$T$17,0)),INDEX('R24. Carbon price convergence'!$L$18:$T$690,MATCH(CONCATENATE($D229," ",$E229," ",$B$7," ",$B$8," ",$B$9," ",$B$10),'R24. Carbon price convergence'!$A$18:$A$690,0),MATCH(T$14,'R24. Carbon price convergence'!$L$17:$T$17,0)))</f>
        <v>0.34920618027291611</v>
      </c>
      <c r="U229" s="507">
        <f t="shared" si="40"/>
        <v>0</v>
      </c>
      <c r="V229" s="84">
        <f t="shared" si="41"/>
        <v>14.432998250348319</v>
      </c>
      <c r="W229" s="84">
        <f t="shared" si="42"/>
        <v>73.336592251086003</v>
      </c>
      <c r="X229" s="84">
        <f t="shared" si="43"/>
        <v>119.45420733401153</v>
      </c>
      <c r="Y229" s="508">
        <f t="shared" si="44"/>
        <v>194.57494274238172</v>
      </c>
    </row>
    <row r="230" spans="1:25" x14ac:dyDescent="0.3">
      <c r="A230" s="486" t="s">
        <v>78</v>
      </c>
      <c r="B230" s="39" t="s">
        <v>67</v>
      </c>
      <c r="C230" s="39" t="s">
        <v>96</v>
      </c>
      <c r="D230" s="39" t="s">
        <v>101</v>
      </c>
      <c r="E230" s="487" t="s">
        <v>95</v>
      </c>
      <c r="F230" s="507">
        <f>INDEX('W2. TIAM CO2 price'!$C$21:$N$27,MATCH($B230,'W2. TIAM CO2 price'!$A$21:$A$27,0),MATCH(F$14,'W2. TIAM CO2 price'!$C$20:$N$20,0))</f>
        <v>0</v>
      </c>
      <c r="G230" s="84">
        <f>INDEX('W2. TIAM CO2 price'!$C$21:$N$27,MATCH($B230,'W2. TIAM CO2 price'!$A$21:$A$27,0),MATCH(G$14,'W2. TIAM CO2 price'!$C$20:$N$20,0))</f>
        <v>0</v>
      </c>
      <c r="H230" s="84">
        <f>INDEX('W2. TIAM CO2 price'!$C$21:$N$27,MATCH($B230,'W2. TIAM CO2 price'!$A$21:$A$27,0),MATCH(H$14,'W2. TIAM CO2 price'!$C$20:$N$20,0))</f>
        <v>41.330878620385405</v>
      </c>
      <c r="I230" s="84">
        <f>INDEX('W2. TIAM CO2 price'!$C$21:$N$27,MATCH($B230,'W2. TIAM CO2 price'!$A$21:$A$27,0),MATCH(I$14,'W2. TIAM CO2 price'!$C$20:$N$20,0))</f>
        <v>210.0094339503701</v>
      </c>
      <c r="J230" s="84">
        <f>INDEX('W2. TIAM CO2 price'!$C$21:$N$27,MATCH($B230,'W2. TIAM CO2 price'!$A$21:$A$27,0),MATCH(J$14,'W2. TIAM CO2 price'!$C$20:$N$20,0))</f>
        <v>342.07357739388846</v>
      </c>
      <c r="K230" s="84">
        <f>INDEX('W2. TIAM CO2 price'!$C$21:$N$27,MATCH($B230,'W2. TIAM CO2 price'!$A$21:$A$27,0),MATCH(K$14,'W2. TIAM CO2 price'!$C$20:$N$20,0))</f>
        <v>557.19215103900797</v>
      </c>
      <c r="L230" s="84">
        <f>INDEX('W2. TIAM CO2 price'!$C$21:$N$27,MATCH($B230,'W2. TIAM CO2 price'!$A$21:$A$27,0),MATCH(L$14,'W2. TIAM CO2 price'!$C$20:$N$20,0))</f>
        <v>907.59763976953911</v>
      </c>
      <c r="M230" s="84">
        <f>INDEX('W2. TIAM CO2 price'!$C$21:$N$27,MATCH($B230,'W2. TIAM CO2 price'!$A$21:$A$27,0),MATCH(M$14,'W2. TIAM CO2 price'!$C$20:$N$20,0))</f>
        <v>1478.3712575556667</v>
      </c>
      <c r="N230" s="84">
        <f>INDEX('W2. TIAM CO2 price'!$C$21:$N$27,MATCH($B230,'W2. TIAM CO2 price'!$A$21:$A$27,0),MATCH(N$14,'W2. TIAM CO2 price'!$C$20:$N$20,0))</f>
        <v>2408.1013366748439</v>
      </c>
      <c r="O230" s="84">
        <f>INDEX('W2. TIAM CO2 price'!$C$21:$N$27,MATCH($B230,'W2. TIAM CO2 price'!$A$21:$A$27,0),MATCH(O$14,'W2. TIAM CO2 price'!$C$20:$N$20,0))</f>
        <v>3922.5336670343654</v>
      </c>
      <c r="P230" s="508">
        <f>INDEX('W2. TIAM CO2 price'!$C$21:$N$27,MATCH($B230,'W2. TIAM CO2 price'!$A$21:$A$27,0),MATCH(P$14,'W2. TIAM CO2 price'!$C$20:$N$20,0))</f>
        <v>6389.384352191827</v>
      </c>
      <c r="Q230" s="501">
        <f t="array" ref="Q230">IF($B$8="Global",INDEX('R24. Carbon price convergence'!$L$18:$T$690,MATCH(CONCATENATE("Global "&amp;$E230&amp;" "&amp;$B$7&amp;" "&amp;"All "&amp;$B$9&amp;" "&amp;$B$10),'R24. Carbon price convergence'!$A$18:$A$690,0),MATCH(Q$14,'R24. Carbon price convergence'!$L$17:$T$17,0)),INDEX('R24. Carbon price convergence'!$L$18:$T$690,MATCH(CONCATENATE($D230," ",$E230," ",$B$7," ",$B$8," ",$B$9," ",$B$10),'R24. Carbon price convergence'!$A$18:$A$690,0),MATCH(Q$14,'R24. Carbon price convergence'!$L$17:$T$17,0)))</f>
        <v>3.9642143336660212</v>
      </c>
      <c r="R230" s="502">
        <f t="array" ref="R230">IF($B$8="Global",INDEX('R24. Carbon price convergence'!$L$18:$T$690,MATCH(CONCATENATE("Global "&amp;$E230&amp;" "&amp;$B$7&amp;" "&amp;"All "&amp;$B$9&amp;" "&amp;$B$10),'R24. Carbon price convergence'!$A$18:$A$690,0),MATCH(R$14,'R24. Carbon price convergence'!$L$17:$T$17,0)),INDEX('R24. Carbon price convergence'!$L$18:$T$690,MATCH(CONCATENATE($D230," ",$E230," ",$B$7," ",$B$8," ",$B$9," ",$B$10),'R24. Carbon price convergence'!$A$18:$A$690,0),MATCH(R$14,'R24. Carbon price convergence'!$L$17:$T$17,0)))</f>
        <v>3.9642143336660212</v>
      </c>
      <c r="S230" s="502">
        <f t="array" ref="S230">IF($B$8="Global",INDEX('R24. Carbon price convergence'!$L$18:$T$690,MATCH(CONCATENATE("Global "&amp;$E230&amp;" "&amp;$B$7&amp;" "&amp;"All "&amp;$B$9&amp;" "&amp;$B$10),'R24. Carbon price convergence'!$A$18:$A$690,0),MATCH(S$14,'R24. Carbon price convergence'!$L$17:$T$17,0)),INDEX('R24. Carbon price convergence'!$L$18:$T$690,MATCH(CONCATENATE($D230," ",$E230," ",$B$7," ",$B$8," ",$B$9," ",$B$10),'R24. Carbon price convergence'!$A$18:$A$690,0),MATCH(S$14,'R24. Carbon price convergence'!$L$17:$T$17,0)))</f>
        <v>3.9642143336660212</v>
      </c>
      <c r="T230" s="503">
        <f t="array" ref="T230">IF($B$8="Global",INDEX('R24. Carbon price convergence'!$L$18:$T$690,MATCH(CONCATENATE("Global "&amp;$E230&amp;" "&amp;$B$7&amp;" "&amp;"All "&amp;$B$9&amp;" "&amp;$B$10),'R24. Carbon price convergence'!$A$18:$A$690,0),MATCH(T$14,'R24. Carbon price convergence'!$L$17:$T$17,0)),INDEX('R24. Carbon price convergence'!$L$18:$T$690,MATCH(CONCATENATE($D230," ",$E230," ",$B$7," ",$B$8," ",$B$9," ",$B$10),'R24. Carbon price convergence'!$A$18:$A$690,0),MATCH(T$14,'R24. Carbon price convergence'!$L$17:$T$17,0)))</f>
        <v>3.9642143336660212</v>
      </c>
      <c r="U230" s="507">
        <f t="shared" si="40"/>
        <v>0</v>
      </c>
      <c r="V230" s="84">
        <f t="shared" si="41"/>
        <v>163.84446144994234</v>
      </c>
      <c r="W230" s="84">
        <f t="shared" si="42"/>
        <v>832.52240827114463</v>
      </c>
      <c r="X230" s="84">
        <f t="shared" si="43"/>
        <v>1356.0529786732657</v>
      </c>
      <c r="Y230" s="508">
        <f t="shared" si="44"/>
        <v>2208.829111755038</v>
      </c>
    </row>
    <row r="231" spans="1:25" x14ac:dyDescent="0.3">
      <c r="A231" s="486" t="s">
        <v>78</v>
      </c>
      <c r="B231" s="39" t="s">
        <v>68</v>
      </c>
      <c r="C231" s="39" t="s">
        <v>79</v>
      </c>
      <c r="D231" s="39" t="s">
        <v>80</v>
      </c>
      <c r="E231" s="487" t="s">
        <v>81</v>
      </c>
      <c r="F231" s="507">
        <f>INDEX('W2. TIAM CO2 price'!$C$21:$N$27,MATCH($B231,'W2. TIAM CO2 price'!$A$21:$A$27,0),MATCH(F$14,'W2. TIAM CO2 price'!$C$20:$N$20,0))</f>
        <v>0</v>
      </c>
      <c r="G231" s="84">
        <f>INDEX('W2. TIAM CO2 price'!$C$21:$N$27,MATCH($B231,'W2. TIAM CO2 price'!$A$21:$A$27,0),MATCH(G$14,'W2. TIAM CO2 price'!$C$20:$N$20,0))</f>
        <v>0</v>
      </c>
      <c r="H231" s="84">
        <f>INDEX('W2. TIAM CO2 price'!$C$21:$N$27,MATCH($B231,'W2. TIAM CO2 price'!$A$21:$A$27,0),MATCH(H$14,'W2. TIAM CO2 price'!$C$20:$N$20,0))</f>
        <v>41.330878620385405</v>
      </c>
      <c r="I231" s="84">
        <f>INDEX('W2. TIAM CO2 price'!$C$21:$N$27,MATCH($B231,'W2. TIAM CO2 price'!$A$21:$A$27,0),MATCH(I$14,'W2. TIAM CO2 price'!$C$20:$N$20,0))</f>
        <v>403.92997303913791</v>
      </c>
      <c r="J231" s="84">
        <f>INDEX('W2. TIAM CO2 price'!$C$21:$N$27,MATCH($B231,'W2. TIAM CO2 price'!$A$21:$A$27,0),MATCH(J$14,'W2. TIAM CO2 price'!$C$20:$N$20,0))</f>
        <v>657.94970153736608</v>
      </c>
      <c r="K231" s="84">
        <f>INDEX('W2. TIAM CO2 price'!$C$21:$N$27,MATCH($B231,'W2. TIAM CO2 price'!$A$21:$A$27,0),MATCH(K$14,'W2. TIAM CO2 price'!$C$20:$N$20,0))</f>
        <v>1071.7210723835963</v>
      </c>
      <c r="L231" s="84">
        <f>INDEX('W2. TIAM CO2 price'!$C$21:$N$27,MATCH($B231,'W2. TIAM CO2 price'!$A$21:$A$27,0),MATCH(L$14,'W2. TIAM CO2 price'!$C$20:$N$20,0))</f>
        <v>1745.7110350693602</v>
      </c>
      <c r="M231" s="84">
        <f>INDEX('W2. TIAM CO2 price'!$C$21:$N$27,MATCH($B231,'W2. TIAM CO2 price'!$A$21:$A$27,0),MATCH(M$14,'W2. TIAM CO2 price'!$C$20:$N$20,0))</f>
        <v>2843.5696637901187</v>
      </c>
      <c r="N231" s="84">
        <f>INDEX('W2. TIAM CO2 price'!$C$21:$N$27,MATCH($B231,'W2. TIAM CO2 price'!$A$21:$A$27,0),MATCH(N$14,'W2. TIAM CO2 price'!$C$20:$N$20,0))</f>
        <v>4631.8656850746129</v>
      </c>
      <c r="O231" s="84">
        <f>INDEX('W2. TIAM CO2 price'!$C$21:$N$27,MATCH($B231,'W2. TIAM CO2 price'!$A$21:$A$27,0),MATCH(O$14,'W2. TIAM CO2 price'!$C$20:$N$20,0))</f>
        <v>7544.8114652324175</v>
      </c>
      <c r="P231" s="508">
        <f>INDEX('W2. TIAM CO2 price'!$C$21:$N$27,MATCH($B231,'W2. TIAM CO2 price'!$A$21:$A$27,0),MATCH(P$14,'W2. TIAM CO2 price'!$C$20:$N$20,0))</f>
        <v>12289.693194625488</v>
      </c>
      <c r="Q231" s="501">
        <f t="array" ref="Q231">IF($B$8="Global",INDEX('R24. Carbon price convergence'!$L$18:$T$690,MATCH(CONCATENATE("Global "&amp;$E231&amp;" "&amp;$B$7&amp;" "&amp;"All "&amp;$B$9&amp;" "&amp;$B$10),'R24. Carbon price convergence'!$A$18:$A$690,0),MATCH(Q$14,'R24. Carbon price convergence'!$L$17:$T$17,0)),INDEX('R24. Carbon price convergence'!$L$18:$T$690,MATCH(CONCATENATE($D231," ",$E231," ",$B$7," ",$B$8," ",$B$9," ",$B$10),'R24. Carbon price convergence'!$A$18:$A$690,0),MATCH(Q$14,'R24. Carbon price convergence'!$L$17:$T$17,0)))</f>
        <v>0.34920618027291611</v>
      </c>
      <c r="R231" s="502">
        <f t="array" ref="R231">IF($B$8="Global",INDEX('R24. Carbon price convergence'!$L$18:$T$690,MATCH(CONCATENATE("Global "&amp;$E231&amp;" "&amp;$B$7&amp;" "&amp;"All "&amp;$B$9&amp;" "&amp;$B$10),'R24. Carbon price convergence'!$A$18:$A$690,0),MATCH(R$14,'R24. Carbon price convergence'!$L$17:$T$17,0)),INDEX('R24. Carbon price convergence'!$L$18:$T$690,MATCH(CONCATENATE($D231," ",$E231," ",$B$7," ",$B$8," ",$B$9," ",$B$10),'R24. Carbon price convergence'!$A$18:$A$690,0),MATCH(R$14,'R24. Carbon price convergence'!$L$17:$T$17,0)))</f>
        <v>0.34920618027291611</v>
      </c>
      <c r="S231" s="502">
        <f t="array" ref="S231">IF($B$8="Global",INDEX('R24. Carbon price convergence'!$L$18:$T$690,MATCH(CONCATENATE("Global "&amp;$E231&amp;" "&amp;$B$7&amp;" "&amp;"All "&amp;$B$9&amp;" "&amp;$B$10),'R24. Carbon price convergence'!$A$18:$A$690,0),MATCH(S$14,'R24. Carbon price convergence'!$L$17:$T$17,0)),INDEX('R24. Carbon price convergence'!$L$18:$T$690,MATCH(CONCATENATE($D231," ",$E231," ",$B$7," ",$B$8," ",$B$9," ",$B$10),'R24. Carbon price convergence'!$A$18:$A$690,0),MATCH(S$14,'R24. Carbon price convergence'!$L$17:$T$17,0)))</f>
        <v>0.34920618027291611</v>
      </c>
      <c r="T231" s="503">
        <f t="array" ref="T231">IF($B$8="Global",INDEX('R24. Carbon price convergence'!$L$18:$T$690,MATCH(CONCATENATE("Global "&amp;$E231&amp;" "&amp;$B$7&amp;" "&amp;"All "&amp;$B$9&amp;" "&amp;$B$10),'R24. Carbon price convergence'!$A$18:$A$690,0),MATCH(T$14,'R24. Carbon price convergence'!$L$17:$T$17,0)),INDEX('R24. Carbon price convergence'!$L$18:$T$690,MATCH(CONCATENATE($D231," ",$E231," ",$B$7," ",$B$8," ",$B$9," ",$B$10),'R24. Carbon price convergence'!$A$18:$A$690,0),MATCH(T$14,'R24. Carbon price convergence'!$L$17:$T$17,0)))</f>
        <v>0.34920618027291611</v>
      </c>
      <c r="U231" s="507">
        <f t="shared" ref="U231:U266" si="50">G231</f>
        <v>0</v>
      </c>
      <c r="V231" s="84">
        <f t="shared" ref="V231:V266" si="51">H231*Q231</f>
        <v>14.432998250348319</v>
      </c>
      <c r="W231" s="84">
        <f t="shared" ref="W231:W266" si="52">I231*R231</f>
        <v>141.05484298273933</v>
      </c>
      <c r="X231" s="84">
        <f t="shared" ref="X231:X266" si="53">J231*S231</f>
        <v>229.7601020855688</v>
      </c>
      <c r="Y231" s="508">
        <f t="shared" ref="Y231:Y266" si="54">K231*T231</f>
        <v>374.25162200506907</v>
      </c>
    </row>
    <row r="232" spans="1:25" x14ac:dyDescent="0.3">
      <c r="A232" s="486" t="s">
        <v>78</v>
      </c>
      <c r="B232" s="39" t="s">
        <v>68</v>
      </c>
      <c r="C232" s="39" t="s">
        <v>79</v>
      </c>
      <c r="D232" s="39" t="s">
        <v>80</v>
      </c>
      <c r="E232" s="487" t="s">
        <v>84</v>
      </c>
      <c r="F232" s="507">
        <f>INDEX('W2. TIAM CO2 price'!$C$21:$N$27,MATCH($B232,'W2. TIAM CO2 price'!$A$21:$A$27,0),MATCH(F$14,'W2. TIAM CO2 price'!$C$20:$N$20,0))</f>
        <v>0</v>
      </c>
      <c r="G232" s="84">
        <f>INDEX('W2. TIAM CO2 price'!$C$21:$N$27,MATCH($B232,'W2. TIAM CO2 price'!$A$21:$A$27,0),MATCH(G$14,'W2. TIAM CO2 price'!$C$20:$N$20,0))</f>
        <v>0</v>
      </c>
      <c r="H232" s="84">
        <f>INDEX('W2. TIAM CO2 price'!$C$21:$N$27,MATCH($B232,'W2. TIAM CO2 price'!$A$21:$A$27,0),MATCH(H$14,'W2. TIAM CO2 price'!$C$20:$N$20,0))</f>
        <v>41.330878620385405</v>
      </c>
      <c r="I232" s="84">
        <f>INDEX('W2. TIAM CO2 price'!$C$21:$N$27,MATCH($B232,'W2. TIAM CO2 price'!$A$21:$A$27,0),MATCH(I$14,'W2. TIAM CO2 price'!$C$20:$N$20,0))</f>
        <v>403.92997303913791</v>
      </c>
      <c r="J232" s="84">
        <f>INDEX('W2. TIAM CO2 price'!$C$21:$N$27,MATCH($B232,'W2. TIAM CO2 price'!$A$21:$A$27,0),MATCH(J$14,'W2. TIAM CO2 price'!$C$20:$N$20,0))</f>
        <v>657.94970153736608</v>
      </c>
      <c r="K232" s="84">
        <f>INDEX('W2. TIAM CO2 price'!$C$21:$N$27,MATCH($B232,'W2. TIAM CO2 price'!$A$21:$A$27,0),MATCH(K$14,'W2. TIAM CO2 price'!$C$20:$N$20,0))</f>
        <v>1071.7210723835963</v>
      </c>
      <c r="L232" s="84">
        <f>INDEX('W2. TIAM CO2 price'!$C$21:$N$27,MATCH($B232,'W2. TIAM CO2 price'!$A$21:$A$27,0),MATCH(L$14,'W2. TIAM CO2 price'!$C$20:$N$20,0))</f>
        <v>1745.7110350693602</v>
      </c>
      <c r="M232" s="84">
        <f>INDEX('W2. TIAM CO2 price'!$C$21:$N$27,MATCH($B232,'W2. TIAM CO2 price'!$A$21:$A$27,0),MATCH(M$14,'W2. TIAM CO2 price'!$C$20:$N$20,0))</f>
        <v>2843.5696637901187</v>
      </c>
      <c r="N232" s="84">
        <f>INDEX('W2. TIAM CO2 price'!$C$21:$N$27,MATCH($B232,'W2. TIAM CO2 price'!$A$21:$A$27,0),MATCH(N$14,'W2. TIAM CO2 price'!$C$20:$N$20,0))</f>
        <v>4631.8656850746129</v>
      </c>
      <c r="O232" s="84">
        <f>INDEX('W2. TIAM CO2 price'!$C$21:$N$27,MATCH($B232,'W2. TIAM CO2 price'!$A$21:$A$27,0),MATCH(O$14,'W2. TIAM CO2 price'!$C$20:$N$20,0))</f>
        <v>7544.8114652324175</v>
      </c>
      <c r="P232" s="508">
        <f>INDEX('W2. TIAM CO2 price'!$C$21:$N$27,MATCH($B232,'W2. TIAM CO2 price'!$A$21:$A$27,0),MATCH(P$14,'W2. TIAM CO2 price'!$C$20:$N$20,0))</f>
        <v>12289.693194625488</v>
      </c>
      <c r="Q232" s="501">
        <f t="array" ref="Q232">IF($B$8="Global",INDEX('R24. Carbon price convergence'!$L$18:$T$690,MATCH(CONCATENATE("Global "&amp;$E232&amp;" "&amp;$B$7&amp;" "&amp;"All "&amp;$B$9&amp;" "&amp;$B$10),'R24. Carbon price convergence'!$A$18:$A$690,0),MATCH(Q$14,'R24. Carbon price convergence'!$L$17:$T$17,0)),INDEX('R24. Carbon price convergence'!$L$18:$T$690,MATCH(CONCATENATE($D232," ",$E232," ",$B$7," ",$B$8," ",$B$9," ",$B$10),'R24. Carbon price convergence'!$A$18:$A$690,0),MATCH(Q$14,'R24. Carbon price convergence'!$L$17:$T$17,0)))</f>
        <v>0.34920618027291611</v>
      </c>
      <c r="R232" s="502">
        <f t="array" ref="R232">IF($B$8="Global",INDEX('R24. Carbon price convergence'!$L$18:$T$690,MATCH(CONCATENATE("Global "&amp;$E232&amp;" "&amp;$B$7&amp;" "&amp;"All "&amp;$B$9&amp;" "&amp;$B$10),'R24. Carbon price convergence'!$A$18:$A$690,0),MATCH(R$14,'R24. Carbon price convergence'!$L$17:$T$17,0)),INDEX('R24. Carbon price convergence'!$L$18:$T$690,MATCH(CONCATENATE($D232," ",$E232," ",$B$7," ",$B$8," ",$B$9," ",$B$10),'R24. Carbon price convergence'!$A$18:$A$690,0),MATCH(R$14,'R24. Carbon price convergence'!$L$17:$T$17,0)))</f>
        <v>0.34920618027291611</v>
      </c>
      <c r="S232" s="502">
        <f t="array" ref="S232">IF($B$8="Global",INDEX('R24. Carbon price convergence'!$L$18:$T$690,MATCH(CONCATENATE("Global "&amp;$E232&amp;" "&amp;$B$7&amp;" "&amp;"All "&amp;$B$9&amp;" "&amp;$B$10),'R24. Carbon price convergence'!$A$18:$A$690,0),MATCH(S$14,'R24. Carbon price convergence'!$L$17:$T$17,0)),INDEX('R24. Carbon price convergence'!$L$18:$T$690,MATCH(CONCATENATE($D232," ",$E232," ",$B$7," ",$B$8," ",$B$9," ",$B$10),'R24. Carbon price convergence'!$A$18:$A$690,0),MATCH(S$14,'R24. Carbon price convergence'!$L$17:$T$17,0)))</f>
        <v>0.34920618027291611</v>
      </c>
      <c r="T232" s="503">
        <f t="array" ref="T232">IF($B$8="Global",INDEX('R24. Carbon price convergence'!$L$18:$T$690,MATCH(CONCATENATE("Global "&amp;$E232&amp;" "&amp;$B$7&amp;" "&amp;"All "&amp;$B$9&amp;" "&amp;$B$10),'R24. Carbon price convergence'!$A$18:$A$690,0),MATCH(T$14,'R24. Carbon price convergence'!$L$17:$T$17,0)),INDEX('R24. Carbon price convergence'!$L$18:$T$690,MATCH(CONCATENATE($D232," ",$E232," ",$B$7," ",$B$8," ",$B$9," ",$B$10),'R24. Carbon price convergence'!$A$18:$A$690,0),MATCH(T$14,'R24. Carbon price convergence'!$L$17:$T$17,0)))</f>
        <v>0.34920618027291611</v>
      </c>
      <c r="U232" s="507">
        <f t="shared" si="50"/>
        <v>0</v>
      </c>
      <c r="V232" s="84">
        <f t="shared" si="51"/>
        <v>14.432998250348319</v>
      </c>
      <c r="W232" s="84">
        <f t="shared" si="52"/>
        <v>141.05484298273933</v>
      </c>
      <c r="X232" s="84">
        <f t="shared" si="53"/>
        <v>229.7601020855688</v>
      </c>
      <c r="Y232" s="508">
        <f t="shared" si="54"/>
        <v>374.25162200506907</v>
      </c>
    </row>
    <row r="233" spans="1:25" x14ac:dyDescent="0.3">
      <c r="A233" s="486" t="s">
        <v>78</v>
      </c>
      <c r="B233" s="39" t="s">
        <v>68</v>
      </c>
      <c r="C233" s="39" t="s">
        <v>79</v>
      </c>
      <c r="D233" s="39" t="s">
        <v>80</v>
      </c>
      <c r="E233" s="487" t="s">
        <v>87</v>
      </c>
      <c r="F233" s="507">
        <f>INDEX('W2. TIAM CO2 price'!$C$21:$N$27,MATCH($B233,'W2. TIAM CO2 price'!$A$21:$A$27,0),MATCH(F$14,'W2. TIAM CO2 price'!$C$20:$N$20,0))</f>
        <v>0</v>
      </c>
      <c r="G233" s="84">
        <f>INDEX('W2. TIAM CO2 price'!$C$21:$N$27,MATCH($B233,'W2. TIAM CO2 price'!$A$21:$A$27,0),MATCH(G$14,'W2. TIAM CO2 price'!$C$20:$N$20,0))</f>
        <v>0</v>
      </c>
      <c r="H233" s="84">
        <f>INDEX('W2. TIAM CO2 price'!$C$21:$N$27,MATCH($B233,'W2. TIAM CO2 price'!$A$21:$A$27,0),MATCH(H$14,'W2. TIAM CO2 price'!$C$20:$N$20,0))</f>
        <v>41.330878620385405</v>
      </c>
      <c r="I233" s="84">
        <f>INDEX('W2. TIAM CO2 price'!$C$21:$N$27,MATCH($B233,'W2. TIAM CO2 price'!$A$21:$A$27,0),MATCH(I$14,'W2. TIAM CO2 price'!$C$20:$N$20,0))</f>
        <v>403.92997303913791</v>
      </c>
      <c r="J233" s="84">
        <f>INDEX('W2. TIAM CO2 price'!$C$21:$N$27,MATCH($B233,'W2. TIAM CO2 price'!$A$21:$A$27,0),MATCH(J$14,'W2. TIAM CO2 price'!$C$20:$N$20,0))</f>
        <v>657.94970153736608</v>
      </c>
      <c r="K233" s="84">
        <f>INDEX('W2. TIAM CO2 price'!$C$21:$N$27,MATCH($B233,'W2. TIAM CO2 price'!$A$21:$A$27,0),MATCH(K$14,'W2. TIAM CO2 price'!$C$20:$N$20,0))</f>
        <v>1071.7210723835963</v>
      </c>
      <c r="L233" s="84">
        <f>INDEX('W2. TIAM CO2 price'!$C$21:$N$27,MATCH($B233,'W2. TIAM CO2 price'!$A$21:$A$27,0),MATCH(L$14,'W2. TIAM CO2 price'!$C$20:$N$20,0))</f>
        <v>1745.7110350693602</v>
      </c>
      <c r="M233" s="84">
        <f>INDEX('W2. TIAM CO2 price'!$C$21:$N$27,MATCH($B233,'W2. TIAM CO2 price'!$A$21:$A$27,0),MATCH(M$14,'W2. TIAM CO2 price'!$C$20:$N$20,0))</f>
        <v>2843.5696637901187</v>
      </c>
      <c r="N233" s="84">
        <f>INDEX('W2. TIAM CO2 price'!$C$21:$N$27,MATCH($B233,'W2. TIAM CO2 price'!$A$21:$A$27,0),MATCH(N$14,'W2. TIAM CO2 price'!$C$20:$N$20,0))</f>
        <v>4631.8656850746129</v>
      </c>
      <c r="O233" s="84">
        <f>INDEX('W2. TIAM CO2 price'!$C$21:$N$27,MATCH($B233,'W2. TIAM CO2 price'!$A$21:$A$27,0),MATCH(O$14,'W2. TIAM CO2 price'!$C$20:$N$20,0))</f>
        <v>7544.8114652324175</v>
      </c>
      <c r="P233" s="508">
        <f>INDEX('W2. TIAM CO2 price'!$C$21:$N$27,MATCH($B233,'W2. TIAM CO2 price'!$A$21:$A$27,0),MATCH(P$14,'W2. TIAM CO2 price'!$C$20:$N$20,0))</f>
        <v>12289.693194625488</v>
      </c>
      <c r="Q233" s="501">
        <f t="array" ref="Q233">IF($B$8="Global",INDEX('R24. Carbon price convergence'!$L$18:$T$690,MATCH(CONCATENATE("Global "&amp;$E233&amp;" "&amp;$B$7&amp;" "&amp;"All "&amp;$B$9&amp;" "&amp;$B$10),'R24. Carbon price convergence'!$A$18:$A$690,0),MATCH(Q$14,'R24. Carbon price convergence'!$L$17:$T$17,0)),INDEX('R24. Carbon price convergence'!$L$18:$T$690,MATCH(CONCATENATE($D233," ",$E233," ",$B$7," ",$B$8," ",$B$9," ",$B$10),'R24. Carbon price convergence'!$A$18:$A$690,0),MATCH(Q$14,'R24. Carbon price convergence'!$L$17:$T$17,0)))</f>
        <v>0.34920618027291611</v>
      </c>
      <c r="R233" s="502">
        <f t="array" ref="R233">IF($B$8="Global",INDEX('R24. Carbon price convergence'!$L$18:$T$690,MATCH(CONCATENATE("Global "&amp;$E233&amp;" "&amp;$B$7&amp;" "&amp;"All "&amp;$B$9&amp;" "&amp;$B$10),'R24. Carbon price convergence'!$A$18:$A$690,0),MATCH(R$14,'R24. Carbon price convergence'!$L$17:$T$17,0)),INDEX('R24. Carbon price convergence'!$L$18:$T$690,MATCH(CONCATENATE($D233," ",$E233," ",$B$7," ",$B$8," ",$B$9," ",$B$10),'R24. Carbon price convergence'!$A$18:$A$690,0),MATCH(R$14,'R24. Carbon price convergence'!$L$17:$T$17,0)))</f>
        <v>0.34920618027291611</v>
      </c>
      <c r="S233" s="502">
        <f t="array" ref="S233">IF($B$8="Global",INDEX('R24. Carbon price convergence'!$L$18:$T$690,MATCH(CONCATENATE("Global "&amp;$E233&amp;" "&amp;$B$7&amp;" "&amp;"All "&amp;$B$9&amp;" "&amp;$B$10),'R24. Carbon price convergence'!$A$18:$A$690,0),MATCH(S$14,'R24. Carbon price convergence'!$L$17:$T$17,0)),INDEX('R24. Carbon price convergence'!$L$18:$T$690,MATCH(CONCATENATE($D233," ",$E233," ",$B$7," ",$B$8," ",$B$9," ",$B$10),'R24. Carbon price convergence'!$A$18:$A$690,0),MATCH(S$14,'R24. Carbon price convergence'!$L$17:$T$17,0)))</f>
        <v>0.34920618027291611</v>
      </c>
      <c r="T233" s="503">
        <f t="array" ref="T233">IF($B$8="Global",INDEX('R24. Carbon price convergence'!$L$18:$T$690,MATCH(CONCATENATE("Global "&amp;$E233&amp;" "&amp;$B$7&amp;" "&amp;"All "&amp;$B$9&amp;" "&amp;$B$10),'R24. Carbon price convergence'!$A$18:$A$690,0),MATCH(T$14,'R24. Carbon price convergence'!$L$17:$T$17,0)),INDEX('R24. Carbon price convergence'!$L$18:$T$690,MATCH(CONCATENATE($D233," ",$E233," ",$B$7," ",$B$8," ",$B$9," ",$B$10),'R24. Carbon price convergence'!$A$18:$A$690,0),MATCH(T$14,'R24. Carbon price convergence'!$L$17:$T$17,0)))</f>
        <v>0.34920618027291611</v>
      </c>
      <c r="U233" s="507">
        <f t="shared" si="50"/>
        <v>0</v>
      </c>
      <c r="V233" s="84">
        <f t="shared" si="51"/>
        <v>14.432998250348319</v>
      </c>
      <c r="W233" s="84">
        <f t="shared" si="52"/>
        <v>141.05484298273933</v>
      </c>
      <c r="X233" s="84">
        <f t="shared" si="53"/>
        <v>229.7601020855688</v>
      </c>
      <c r="Y233" s="508">
        <f t="shared" si="54"/>
        <v>374.25162200506907</v>
      </c>
    </row>
    <row r="234" spans="1:25" x14ac:dyDescent="0.3">
      <c r="A234" s="486" t="s">
        <v>78</v>
      </c>
      <c r="B234" s="39" t="s">
        <v>68</v>
      </c>
      <c r="C234" s="39" t="s">
        <v>79</v>
      </c>
      <c r="D234" s="39" t="s">
        <v>80</v>
      </c>
      <c r="E234" s="487" t="s">
        <v>90</v>
      </c>
      <c r="F234" s="507">
        <f>INDEX('W2. TIAM CO2 price'!$C$21:$N$27,MATCH($B234,'W2. TIAM CO2 price'!$A$21:$A$27,0),MATCH(F$14,'W2. TIAM CO2 price'!$C$20:$N$20,0))</f>
        <v>0</v>
      </c>
      <c r="G234" s="84">
        <f>INDEX('W2. TIAM CO2 price'!$C$21:$N$27,MATCH($B234,'W2. TIAM CO2 price'!$A$21:$A$27,0),MATCH(G$14,'W2. TIAM CO2 price'!$C$20:$N$20,0))</f>
        <v>0</v>
      </c>
      <c r="H234" s="84">
        <f>INDEX('W2. TIAM CO2 price'!$C$21:$N$27,MATCH($B234,'W2. TIAM CO2 price'!$A$21:$A$27,0),MATCH(H$14,'W2. TIAM CO2 price'!$C$20:$N$20,0))</f>
        <v>41.330878620385405</v>
      </c>
      <c r="I234" s="84">
        <f>INDEX('W2. TIAM CO2 price'!$C$21:$N$27,MATCH($B234,'W2. TIAM CO2 price'!$A$21:$A$27,0),MATCH(I$14,'W2. TIAM CO2 price'!$C$20:$N$20,0))</f>
        <v>403.92997303913791</v>
      </c>
      <c r="J234" s="84">
        <f>INDEX('W2. TIAM CO2 price'!$C$21:$N$27,MATCH($B234,'W2. TIAM CO2 price'!$A$21:$A$27,0),MATCH(J$14,'W2. TIAM CO2 price'!$C$20:$N$20,0))</f>
        <v>657.94970153736608</v>
      </c>
      <c r="K234" s="84">
        <f>INDEX('W2. TIAM CO2 price'!$C$21:$N$27,MATCH($B234,'W2. TIAM CO2 price'!$A$21:$A$27,0),MATCH(K$14,'W2. TIAM CO2 price'!$C$20:$N$20,0))</f>
        <v>1071.7210723835963</v>
      </c>
      <c r="L234" s="84">
        <f>INDEX('W2. TIAM CO2 price'!$C$21:$N$27,MATCH($B234,'W2. TIAM CO2 price'!$A$21:$A$27,0),MATCH(L$14,'W2. TIAM CO2 price'!$C$20:$N$20,0))</f>
        <v>1745.7110350693602</v>
      </c>
      <c r="M234" s="84">
        <f>INDEX('W2. TIAM CO2 price'!$C$21:$N$27,MATCH($B234,'W2. TIAM CO2 price'!$A$21:$A$27,0),MATCH(M$14,'W2. TIAM CO2 price'!$C$20:$N$20,0))</f>
        <v>2843.5696637901187</v>
      </c>
      <c r="N234" s="84">
        <f>INDEX('W2. TIAM CO2 price'!$C$21:$N$27,MATCH($B234,'W2. TIAM CO2 price'!$A$21:$A$27,0),MATCH(N$14,'W2. TIAM CO2 price'!$C$20:$N$20,0))</f>
        <v>4631.8656850746129</v>
      </c>
      <c r="O234" s="84">
        <f>INDEX('W2. TIAM CO2 price'!$C$21:$N$27,MATCH($B234,'W2. TIAM CO2 price'!$A$21:$A$27,0),MATCH(O$14,'W2. TIAM CO2 price'!$C$20:$N$20,0))</f>
        <v>7544.8114652324175</v>
      </c>
      <c r="P234" s="508">
        <f>INDEX('W2. TIAM CO2 price'!$C$21:$N$27,MATCH($B234,'W2. TIAM CO2 price'!$A$21:$A$27,0),MATCH(P$14,'W2. TIAM CO2 price'!$C$20:$N$20,0))</f>
        <v>12289.693194625488</v>
      </c>
      <c r="Q234" s="501">
        <f t="array" ref="Q234">IF($B$8="Global",INDEX('R24. Carbon price convergence'!$L$18:$T$690,MATCH(CONCATENATE("Global "&amp;$E234&amp;" "&amp;$B$7&amp;" "&amp;"All "&amp;$B$9&amp;" "&amp;$B$10),'R24. Carbon price convergence'!$A$18:$A$690,0),MATCH(Q$14,'R24. Carbon price convergence'!$L$17:$T$17,0)),INDEX('R24. Carbon price convergence'!$L$18:$T$690,MATCH(CONCATENATE($D234," ",$E234," ",$B$7," ",$B$8," ",$B$9," ",$B$10),'R24. Carbon price convergence'!$A$18:$A$690,0),MATCH(Q$14,'R24. Carbon price convergence'!$L$17:$T$17,0)))</f>
        <v>0.34920618027291611</v>
      </c>
      <c r="R234" s="502">
        <f t="array" ref="R234">IF($B$8="Global",INDEX('R24. Carbon price convergence'!$L$18:$T$690,MATCH(CONCATENATE("Global "&amp;$E234&amp;" "&amp;$B$7&amp;" "&amp;"All "&amp;$B$9&amp;" "&amp;$B$10),'R24. Carbon price convergence'!$A$18:$A$690,0),MATCH(R$14,'R24. Carbon price convergence'!$L$17:$T$17,0)),INDEX('R24. Carbon price convergence'!$L$18:$T$690,MATCH(CONCATENATE($D234," ",$E234," ",$B$7," ",$B$8," ",$B$9," ",$B$10),'R24. Carbon price convergence'!$A$18:$A$690,0),MATCH(R$14,'R24. Carbon price convergence'!$L$17:$T$17,0)))</f>
        <v>0.34920618027291611</v>
      </c>
      <c r="S234" s="502">
        <f t="array" ref="S234">IF($B$8="Global",INDEX('R24. Carbon price convergence'!$L$18:$T$690,MATCH(CONCATENATE("Global "&amp;$E234&amp;" "&amp;$B$7&amp;" "&amp;"All "&amp;$B$9&amp;" "&amp;$B$10),'R24. Carbon price convergence'!$A$18:$A$690,0),MATCH(S$14,'R24. Carbon price convergence'!$L$17:$T$17,0)),INDEX('R24. Carbon price convergence'!$L$18:$T$690,MATCH(CONCATENATE($D234," ",$E234," ",$B$7," ",$B$8," ",$B$9," ",$B$10),'R24. Carbon price convergence'!$A$18:$A$690,0),MATCH(S$14,'R24. Carbon price convergence'!$L$17:$T$17,0)))</f>
        <v>0.34920618027291611</v>
      </c>
      <c r="T234" s="503">
        <f t="array" ref="T234">IF($B$8="Global",INDEX('R24. Carbon price convergence'!$L$18:$T$690,MATCH(CONCATENATE("Global "&amp;$E234&amp;" "&amp;$B$7&amp;" "&amp;"All "&amp;$B$9&amp;" "&amp;$B$10),'R24. Carbon price convergence'!$A$18:$A$690,0),MATCH(T$14,'R24. Carbon price convergence'!$L$17:$T$17,0)),INDEX('R24. Carbon price convergence'!$L$18:$T$690,MATCH(CONCATENATE($D234," ",$E234," ",$B$7," ",$B$8," ",$B$9," ",$B$10),'R24. Carbon price convergence'!$A$18:$A$690,0),MATCH(T$14,'R24. Carbon price convergence'!$L$17:$T$17,0)))</f>
        <v>0.34920618027291611</v>
      </c>
      <c r="U234" s="507">
        <f t="shared" si="50"/>
        <v>0</v>
      </c>
      <c r="V234" s="84">
        <f t="shared" si="51"/>
        <v>14.432998250348319</v>
      </c>
      <c r="W234" s="84">
        <f t="shared" si="52"/>
        <v>141.05484298273933</v>
      </c>
      <c r="X234" s="84">
        <f t="shared" si="53"/>
        <v>229.7601020855688</v>
      </c>
      <c r="Y234" s="508">
        <f t="shared" si="54"/>
        <v>374.25162200506907</v>
      </c>
    </row>
    <row r="235" spans="1:25" x14ac:dyDescent="0.3">
      <c r="A235" s="486" t="s">
        <v>78</v>
      </c>
      <c r="B235" s="39" t="s">
        <v>68</v>
      </c>
      <c r="C235" s="39" t="s">
        <v>79</v>
      </c>
      <c r="D235" s="39" t="s">
        <v>80</v>
      </c>
      <c r="E235" s="487" t="s">
        <v>93</v>
      </c>
      <c r="F235" s="507">
        <f>INDEX('W2. TIAM CO2 price'!$C$21:$N$27,MATCH($B235,'W2. TIAM CO2 price'!$A$21:$A$27,0),MATCH(F$14,'W2. TIAM CO2 price'!$C$20:$N$20,0))</f>
        <v>0</v>
      </c>
      <c r="G235" s="84">
        <f>INDEX('W2. TIAM CO2 price'!$C$21:$N$27,MATCH($B235,'W2. TIAM CO2 price'!$A$21:$A$27,0),MATCH(G$14,'W2. TIAM CO2 price'!$C$20:$N$20,0))</f>
        <v>0</v>
      </c>
      <c r="H235" s="84">
        <f>INDEX('W2. TIAM CO2 price'!$C$21:$N$27,MATCH($B235,'W2. TIAM CO2 price'!$A$21:$A$27,0),MATCH(H$14,'W2. TIAM CO2 price'!$C$20:$N$20,0))</f>
        <v>41.330878620385405</v>
      </c>
      <c r="I235" s="84">
        <f>INDEX('W2. TIAM CO2 price'!$C$21:$N$27,MATCH($B235,'W2. TIAM CO2 price'!$A$21:$A$27,0),MATCH(I$14,'W2. TIAM CO2 price'!$C$20:$N$20,0))</f>
        <v>403.92997303913791</v>
      </c>
      <c r="J235" s="84">
        <f>INDEX('W2. TIAM CO2 price'!$C$21:$N$27,MATCH($B235,'W2. TIAM CO2 price'!$A$21:$A$27,0),MATCH(J$14,'W2. TIAM CO2 price'!$C$20:$N$20,0))</f>
        <v>657.94970153736608</v>
      </c>
      <c r="K235" s="84">
        <f>INDEX('W2. TIAM CO2 price'!$C$21:$N$27,MATCH($B235,'W2. TIAM CO2 price'!$A$21:$A$27,0),MATCH(K$14,'W2. TIAM CO2 price'!$C$20:$N$20,0))</f>
        <v>1071.7210723835963</v>
      </c>
      <c r="L235" s="84">
        <f>INDEX('W2. TIAM CO2 price'!$C$21:$N$27,MATCH($B235,'W2. TIAM CO2 price'!$A$21:$A$27,0),MATCH(L$14,'W2. TIAM CO2 price'!$C$20:$N$20,0))</f>
        <v>1745.7110350693602</v>
      </c>
      <c r="M235" s="84">
        <f>INDEX('W2. TIAM CO2 price'!$C$21:$N$27,MATCH($B235,'W2. TIAM CO2 price'!$A$21:$A$27,0),MATCH(M$14,'W2. TIAM CO2 price'!$C$20:$N$20,0))</f>
        <v>2843.5696637901187</v>
      </c>
      <c r="N235" s="84">
        <f>INDEX('W2. TIAM CO2 price'!$C$21:$N$27,MATCH($B235,'W2. TIAM CO2 price'!$A$21:$A$27,0),MATCH(N$14,'W2. TIAM CO2 price'!$C$20:$N$20,0))</f>
        <v>4631.8656850746129</v>
      </c>
      <c r="O235" s="84">
        <f>INDEX('W2. TIAM CO2 price'!$C$21:$N$27,MATCH($B235,'W2. TIAM CO2 price'!$A$21:$A$27,0),MATCH(O$14,'W2. TIAM CO2 price'!$C$20:$N$20,0))</f>
        <v>7544.8114652324175</v>
      </c>
      <c r="P235" s="508">
        <f>INDEX('W2. TIAM CO2 price'!$C$21:$N$27,MATCH($B235,'W2. TIAM CO2 price'!$A$21:$A$27,0),MATCH(P$14,'W2. TIAM CO2 price'!$C$20:$N$20,0))</f>
        <v>12289.693194625488</v>
      </c>
      <c r="Q235" s="501">
        <f t="array" ref="Q235">IF($B$8="Global",INDEX('R24. Carbon price convergence'!$L$18:$T$690,MATCH(CONCATENATE("Global "&amp;$E235&amp;" "&amp;$B$7&amp;" "&amp;"All "&amp;$B$9&amp;" "&amp;$B$10),'R24. Carbon price convergence'!$A$18:$A$690,0),MATCH(Q$14,'R24. Carbon price convergence'!$L$17:$T$17,0)),INDEX('R24. Carbon price convergence'!$L$18:$T$690,MATCH(CONCATENATE($D235," ",$E235," ",$B$7," ",$B$8," ",$B$9," ",$B$10),'R24. Carbon price convergence'!$A$18:$A$690,0),MATCH(Q$14,'R24. Carbon price convergence'!$L$17:$T$17,0)))</f>
        <v>0.34920618027291611</v>
      </c>
      <c r="R235" s="502">
        <f t="array" ref="R235">IF($B$8="Global",INDEX('R24. Carbon price convergence'!$L$18:$T$690,MATCH(CONCATENATE("Global "&amp;$E235&amp;" "&amp;$B$7&amp;" "&amp;"All "&amp;$B$9&amp;" "&amp;$B$10),'R24. Carbon price convergence'!$A$18:$A$690,0),MATCH(R$14,'R24. Carbon price convergence'!$L$17:$T$17,0)),INDEX('R24. Carbon price convergence'!$L$18:$T$690,MATCH(CONCATENATE($D235," ",$E235," ",$B$7," ",$B$8," ",$B$9," ",$B$10),'R24. Carbon price convergence'!$A$18:$A$690,0),MATCH(R$14,'R24. Carbon price convergence'!$L$17:$T$17,0)))</f>
        <v>0.34920618027291611</v>
      </c>
      <c r="S235" s="502">
        <f t="array" ref="S235">IF($B$8="Global",INDEX('R24. Carbon price convergence'!$L$18:$T$690,MATCH(CONCATENATE("Global "&amp;$E235&amp;" "&amp;$B$7&amp;" "&amp;"All "&amp;$B$9&amp;" "&amp;$B$10),'R24. Carbon price convergence'!$A$18:$A$690,0),MATCH(S$14,'R24. Carbon price convergence'!$L$17:$T$17,0)),INDEX('R24. Carbon price convergence'!$L$18:$T$690,MATCH(CONCATENATE($D235," ",$E235," ",$B$7," ",$B$8," ",$B$9," ",$B$10),'R24. Carbon price convergence'!$A$18:$A$690,0),MATCH(S$14,'R24. Carbon price convergence'!$L$17:$T$17,0)))</f>
        <v>0.34920618027291611</v>
      </c>
      <c r="T235" s="503">
        <f t="array" ref="T235">IF($B$8="Global",INDEX('R24. Carbon price convergence'!$L$18:$T$690,MATCH(CONCATENATE("Global "&amp;$E235&amp;" "&amp;$B$7&amp;" "&amp;"All "&amp;$B$9&amp;" "&amp;$B$10),'R24. Carbon price convergence'!$A$18:$A$690,0),MATCH(T$14,'R24. Carbon price convergence'!$L$17:$T$17,0)),INDEX('R24. Carbon price convergence'!$L$18:$T$690,MATCH(CONCATENATE($D235," ",$E235," ",$B$7," ",$B$8," ",$B$9," ",$B$10),'R24. Carbon price convergence'!$A$18:$A$690,0),MATCH(T$14,'R24. Carbon price convergence'!$L$17:$T$17,0)))</f>
        <v>0.34920618027291611</v>
      </c>
      <c r="U235" s="507">
        <f t="shared" si="50"/>
        <v>0</v>
      </c>
      <c r="V235" s="84">
        <f t="shared" si="51"/>
        <v>14.432998250348319</v>
      </c>
      <c r="W235" s="84">
        <f t="shared" si="52"/>
        <v>141.05484298273933</v>
      </c>
      <c r="X235" s="84">
        <f t="shared" si="53"/>
        <v>229.7601020855688</v>
      </c>
      <c r="Y235" s="508">
        <f t="shared" si="54"/>
        <v>374.25162200506907</v>
      </c>
    </row>
    <row r="236" spans="1:25" x14ac:dyDescent="0.3">
      <c r="A236" s="486" t="s">
        <v>78</v>
      </c>
      <c r="B236" s="39" t="s">
        <v>68</v>
      </c>
      <c r="C236" s="39" t="s">
        <v>79</v>
      </c>
      <c r="D236" s="39" t="s">
        <v>80</v>
      </c>
      <c r="E236" s="487" t="s">
        <v>95</v>
      </c>
      <c r="F236" s="507">
        <f>INDEX('W2. TIAM CO2 price'!$C$21:$N$27,MATCH($B236,'W2. TIAM CO2 price'!$A$21:$A$27,0),MATCH(F$14,'W2. TIAM CO2 price'!$C$20:$N$20,0))</f>
        <v>0</v>
      </c>
      <c r="G236" s="84">
        <f>INDEX('W2. TIAM CO2 price'!$C$21:$N$27,MATCH($B236,'W2. TIAM CO2 price'!$A$21:$A$27,0),MATCH(G$14,'W2. TIAM CO2 price'!$C$20:$N$20,0))</f>
        <v>0</v>
      </c>
      <c r="H236" s="84">
        <f>INDEX('W2. TIAM CO2 price'!$C$21:$N$27,MATCH($B236,'W2. TIAM CO2 price'!$A$21:$A$27,0),MATCH(H$14,'W2. TIAM CO2 price'!$C$20:$N$20,0))</f>
        <v>41.330878620385405</v>
      </c>
      <c r="I236" s="84">
        <f>INDEX('W2. TIAM CO2 price'!$C$21:$N$27,MATCH($B236,'W2. TIAM CO2 price'!$A$21:$A$27,0),MATCH(I$14,'W2. TIAM CO2 price'!$C$20:$N$20,0))</f>
        <v>403.92997303913791</v>
      </c>
      <c r="J236" s="84">
        <f>INDEX('W2. TIAM CO2 price'!$C$21:$N$27,MATCH($B236,'W2. TIAM CO2 price'!$A$21:$A$27,0),MATCH(J$14,'W2. TIAM CO2 price'!$C$20:$N$20,0))</f>
        <v>657.94970153736608</v>
      </c>
      <c r="K236" s="84">
        <f>INDEX('W2. TIAM CO2 price'!$C$21:$N$27,MATCH($B236,'W2. TIAM CO2 price'!$A$21:$A$27,0),MATCH(K$14,'W2. TIAM CO2 price'!$C$20:$N$20,0))</f>
        <v>1071.7210723835963</v>
      </c>
      <c r="L236" s="84">
        <f>INDEX('W2. TIAM CO2 price'!$C$21:$N$27,MATCH($B236,'W2. TIAM CO2 price'!$A$21:$A$27,0),MATCH(L$14,'W2. TIAM CO2 price'!$C$20:$N$20,0))</f>
        <v>1745.7110350693602</v>
      </c>
      <c r="M236" s="84">
        <f>INDEX('W2. TIAM CO2 price'!$C$21:$N$27,MATCH($B236,'W2. TIAM CO2 price'!$A$21:$A$27,0),MATCH(M$14,'W2. TIAM CO2 price'!$C$20:$N$20,0))</f>
        <v>2843.5696637901187</v>
      </c>
      <c r="N236" s="84">
        <f>INDEX('W2. TIAM CO2 price'!$C$21:$N$27,MATCH($B236,'W2. TIAM CO2 price'!$A$21:$A$27,0),MATCH(N$14,'W2. TIAM CO2 price'!$C$20:$N$20,0))</f>
        <v>4631.8656850746129</v>
      </c>
      <c r="O236" s="84">
        <f>INDEX('W2. TIAM CO2 price'!$C$21:$N$27,MATCH($B236,'W2. TIAM CO2 price'!$A$21:$A$27,0),MATCH(O$14,'W2. TIAM CO2 price'!$C$20:$N$20,0))</f>
        <v>7544.8114652324175</v>
      </c>
      <c r="P236" s="508">
        <f>INDEX('W2. TIAM CO2 price'!$C$21:$N$27,MATCH($B236,'W2. TIAM CO2 price'!$A$21:$A$27,0),MATCH(P$14,'W2. TIAM CO2 price'!$C$20:$N$20,0))</f>
        <v>12289.693194625488</v>
      </c>
      <c r="Q236" s="501">
        <f t="array" ref="Q236">IF($B$8="Global",INDEX('R24. Carbon price convergence'!$L$18:$T$690,MATCH(CONCATENATE("Global "&amp;$E236&amp;" "&amp;$B$7&amp;" "&amp;"All "&amp;$B$9&amp;" "&amp;$B$10),'R24. Carbon price convergence'!$A$18:$A$690,0),MATCH(Q$14,'R24. Carbon price convergence'!$L$17:$T$17,0)),INDEX('R24. Carbon price convergence'!$L$18:$T$690,MATCH(CONCATENATE($D236," ",$E236," ",$B$7," ",$B$8," ",$B$9," ",$B$10),'R24. Carbon price convergence'!$A$18:$A$690,0),MATCH(Q$14,'R24. Carbon price convergence'!$L$17:$T$17,0)))</f>
        <v>3.9642143336660212</v>
      </c>
      <c r="R236" s="502">
        <f t="array" ref="R236">IF($B$8="Global",INDEX('R24. Carbon price convergence'!$L$18:$T$690,MATCH(CONCATENATE("Global "&amp;$E236&amp;" "&amp;$B$7&amp;" "&amp;"All "&amp;$B$9&amp;" "&amp;$B$10),'R24. Carbon price convergence'!$A$18:$A$690,0),MATCH(R$14,'R24. Carbon price convergence'!$L$17:$T$17,0)),INDEX('R24. Carbon price convergence'!$L$18:$T$690,MATCH(CONCATENATE($D236," ",$E236," ",$B$7," ",$B$8," ",$B$9," ",$B$10),'R24. Carbon price convergence'!$A$18:$A$690,0),MATCH(R$14,'R24. Carbon price convergence'!$L$17:$T$17,0)))</f>
        <v>3.9642143336660212</v>
      </c>
      <c r="S236" s="502">
        <f t="array" ref="S236">IF($B$8="Global",INDEX('R24. Carbon price convergence'!$L$18:$T$690,MATCH(CONCATENATE("Global "&amp;$E236&amp;" "&amp;$B$7&amp;" "&amp;"All "&amp;$B$9&amp;" "&amp;$B$10),'R24. Carbon price convergence'!$A$18:$A$690,0),MATCH(S$14,'R24. Carbon price convergence'!$L$17:$T$17,0)),INDEX('R24. Carbon price convergence'!$L$18:$T$690,MATCH(CONCATENATE($D236," ",$E236," ",$B$7," ",$B$8," ",$B$9," ",$B$10),'R24. Carbon price convergence'!$A$18:$A$690,0),MATCH(S$14,'R24. Carbon price convergence'!$L$17:$T$17,0)))</f>
        <v>3.9642143336660212</v>
      </c>
      <c r="T236" s="503">
        <f t="array" ref="T236">IF($B$8="Global",INDEX('R24. Carbon price convergence'!$L$18:$T$690,MATCH(CONCATENATE("Global "&amp;$E236&amp;" "&amp;$B$7&amp;" "&amp;"All "&amp;$B$9&amp;" "&amp;$B$10),'R24. Carbon price convergence'!$A$18:$A$690,0),MATCH(T$14,'R24. Carbon price convergence'!$L$17:$T$17,0)),INDEX('R24. Carbon price convergence'!$L$18:$T$690,MATCH(CONCATENATE($D236," ",$E236," ",$B$7," ",$B$8," ",$B$9," ",$B$10),'R24. Carbon price convergence'!$A$18:$A$690,0),MATCH(T$14,'R24. Carbon price convergence'!$L$17:$T$17,0)))</f>
        <v>3.9642143336660212</v>
      </c>
      <c r="U236" s="507">
        <f t="shared" si="50"/>
        <v>0</v>
      </c>
      <c r="V236" s="84">
        <f t="shared" si="51"/>
        <v>163.84446144994234</v>
      </c>
      <c r="W236" s="84">
        <f t="shared" si="52"/>
        <v>1601.26498891908</v>
      </c>
      <c r="X236" s="84">
        <f t="shared" si="53"/>
        <v>2608.2536376657072</v>
      </c>
      <c r="Y236" s="508">
        <f t="shared" si="54"/>
        <v>4248.5320368349721</v>
      </c>
    </row>
    <row r="237" spans="1:25" x14ac:dyDescent="0.3">
      <c r="A237" s="486" t="s">
        <v>78</v>
      </c>
      <c r="B237" s="39" t="s">
        <v>68</v>
      </c>
      <c r="C237" s="39" t="s">
        <v>96</v>
      </c>
      <c r="D237" s="39" t="s">
        <v>97</v>
      </c>
      <c r="E237" s="487" t="s">
        <v>81</v>
      </c>
      <c r="F237" s="507">
        <f>INDEX('W2. TIAM CO2 price'!$C$21:$N$27,MATCH($B237,'W2. TIAM CO2 price'!$A$21:$A$27,0),MATCH(F$14,'W2. TIAM CO2 price'!$C$20:$N$20,0))</f>
        <v>0</v>
      </c>
      <c r="G237" s="84">
        <f>INDEX('W2. TIAM CO2 price'!$C$21:$N$27,MATCH($B237,'W2. TIAM CO2 price'!$A$21:$A$27,0),MATCH(G$14,'W2. TIAM CO2 price'!$C$20:$N$20,0))</f>
        <v>0</v>
      </c>
      <c r="H237" s="84">
        <f>INDEX('W2. TIAM CO2 price'!$C$21:$N$27,MATCH($B237,'W2. TIAM CO2 price'!$A$21:$A$27,0),MATCH(H$14,'W2. TIAM CO2 price'!$C$20:$N$20,0))</f>
        <v>41.330878620385405</v>
      </c>
      <c r="I237" s="84">
        <f>INDEX('W2. TIAM CO2 price'!$C$21:$N$27,MATCH($B237,'W2. TIAM CO2 price'!$A$21:$A$27,0),MATCH(I$14,'W2. TIAM CO2 price'!$C$20:$N$20,0))</f>
        <v>403.92997303913791</v>
      </c>
      <c r="J237" s="84">
        <f>INDEX('W2. TIAM CO2 price'!$C$21:$N$27,MATCH($B237,'W2. TIAM CO2 price'!$A$21:$A$27,0),MATCH(J$14,'W2. TIAM CO2 price'!$C$20:$N$20,0))</f>
        <v>657.94970153736608</v>
      </c>
      <c r="K237" s="84">
        <f>INDEX('W2. TIAM CO2 price'!$C$21:$N$27,MATCH($B237,'W2. TIAM CO2 price'!$A$21:$A$27,0),MATCH(K$14,'W2. TIAM CO2 price'!$C$20:$N$20,0))</f>
        <v>1071.7210723835963</v>
      </c>
      <c r="L237" s="84">
        <f>INDEX('W2. TIAM CO2 price'!$C$21:$N$27,MATCH($B237,'W2. TIAM CO2 price'!$A$21:$A$27,0),MATCH(L$14,'W2. TIAM CO2 price'!$C$20:$N$20,0))</f>
        <v>1745.7110350693602</v>
      </c>
      <c r="M237" s="84">
        <f>INDEX('W2. TIAM CO2 price'!$C$21:$N$27,MATCH($B237,'W2. TIAM CO2 price'!$A$21:$A$27,0),MATCH(M$14,'W2. TIAM CO2 price'!$C$20:$N$20,0))</f>
        <v>2843.5696637901187</v>
      </c>
      <c r="N237" s="84">
        <f>INDEX('W2. TIAM CO2 price'!$C$21:$N$27,MATCH($B237,'W2. TIAM CO2 price'!$A$21:$A$27,0),MATCH(N$14,'W2. TIAM CO2 price'!$C$20:$N$20,0))</f>
        <v>4631.8656850746129</v>
      </c>
      <c r="O237" s="84">
        <f>INDEX('W2. TIAM CO2 price'!$C$21:$N$27,MATCH($B237,'W2. TIAM CO2 price'!$A$21:$A$27,0),MATCH(O$14,'W2. TIAM CO2 price'!$C$20:$N$20,0))</f>
        <v>7544.8114652324175</v>
      </c>
      <c r="P237" s="508">
        <f>INDEX('W2. TIAM CO2 price'!$C$21:$N$27,MATCH($B237,'W2. TIAM CO2 price'!$A$21:$A$27,0),MATCH(P$14,'W2. TIAM CO2 price'!$C$20:$N$20,0))</f>
        <v>12289.693194625488</v>
      </c>
      <c r="Q237" s="501">
        <f t="array" ref="Q237">IF($B$8="Global",INDEX('R24. Carbon price convergence'!$L$18:$T$690,MATCH(CONCATENATE("Global "&amp;$E237&amp;" "&amp;$B$7&amp;" "&amp;"All "&amp;$B$9&amp;" "&amp;$B$10),'R24. Carbon price convergence'!$A$18:$A$690,0),MATCH(Q$14,'R24. Carbon price convergence'!$L$17:$T$17,0)),INDEX('R24. Carbon price convergence'!$L$18:$T$690,MATCH(CONCATENATE($D237," ",$E237," ",$B$7," ",$B$8," ",$B$9," ",$B$10),'R24. Carbon price convergence'!$A$18:$A$690,0),MATCH(Q$14,'R24. Carbon price convergence'!$L$17:$T$17,0)))</f>
        <v>0.34920618027291611</v>
      </c>
      <c r="R237" s="502">
        <f t="array" ref="R237">IF($B$8="Global",INDEX('R24. Carbon price convergence'!$L$18:$T$690,MATCH(CONCATENATE("Global "&amp;$E237&amp;" "&amp;$B$7&amp;" "&amp;"All "&amp;$B$9&amp;" "&amp;$B$10),'R24. Carbon price convergence'!$A$18:$A$690,0),MATCH(R$14,'R24. Carbon price convergence'!$L$17:$T$17,0)),INDEX('R24. Carbon price convergence'!$L$18:$T$690,MATCH(CONCATENATE($D237," ",$E237," ",$B$7," ",$B$8," ",$B$9," ",$B$10),'R24. Carbon price convergence'!$A$18:$A$690,0),MATCH(R$14,'R24. Carbon price convergence'!$L$17:$T$17,0)))</f>
        <v>0.34920618027291611</v>
      </c>
      <c r="S237" s="502">
        <f t="array" ref="S237">IF($B$8="Global",INDEX('R24. Carbon price convergence'!$L$18:$T$690,MATCH(CONCATENATE("Global "&amp;$E237&amp;" "&amp;$B$7&amp;" "&amp;"All "&amp;$B$9&amp;" "&amp;$B$10),'R24. Carbon price convergence'!$A$18:$A$690,0),MATCH(S$14,'R24. Carbon price convergence'!$L$17:$T$17,0)),INDEX('R24. Carbon price convergence'!$L$18:$T$690,MATCH(CONCATENATE($D237," ",$E237," ",$B$7," ",$B$8," ",$B$9," ",$B$10),'R24. Carbon price convergence'!$A$18:$A$690,0),MATCH(S$14,'R24. Carbon price convergence'!$L$17:$T$17,0)))</f>
        <v>0.34920618027291611</v>
      </c>
      <c r="T237" s="503">
        <f t="array" ref="T237">IF($B$8="Global",INDEX('R24. Carbon price convergence'!$L$18:$T$690,MATCH(CONCATENATE("Global "&amp;$E237&amp;" "&amp;$B$7&amp;" "&amp;"All "&amp;$B$9&amp;" "&amp;$B$10),'R24. Carbon price convergence'!$A$18:$A$690,0),MATCH(T$14,'R24. Carbon price convergence'!$L$17:$T$17,0)),INDEX('R24. Carbon price convergence'!$L$18:$T$690,MATCH(CONCATENATE($D237," ",$E237," ",$B$7," ",$B$8," ",$B$9," ",$B$10),'R24. Carbon price convergence'!$A$18:$A$690,0),MATCH(T$14,'R24. Carbon price convergence'!$L$17:$T$17,0)))</f>
        <v>0.34920618027291611</v>
      </c>
      <c r="U237" s="507">
        <f t="shared" si="50"/>
        <v>0</v>
      </c>
      <c r="V237" s="84">
        <f t="shared" si="51"/>
        <v>14.432998250348319</v>
      </c>
      <c r="W237" s="84">
        <f t="shared" si="52"/>
        <v>141.05484298273933</v>
      </c>
      <c r="X237" s="84">
        <f t="shared" si="53"/>
        <v>229.7601020855688</v>
      </c>
      <c r="Y237" s="508">
        <f t="shared" si="54"/>
        <v>374.25162200506907</v>
      </c>
    </row>
    <row r="238" spans="1:25" x14ac:dyDescent="0.3">
      <c r="A238" s="486" t="s">
        <v>78</v>
      </c>
      <c r="B238" s="39" t="s">
        <v>68</v>
      </c>
      <c r="C238" s="39" t="s">
        <v>96</v>
      </c>
      <c r="D238" s="39" t="s">
        <v>97</v>
      </c>
      <c r="E238" s="487" t="s">
        <v>84</v>
      </c>
      <c r="F238" s="507">
        <f>INDEX('W2. TIAM CO2 price'!$C$21:$N$27,MATCH($B238,'W2. TIAM CO2 price'!$A$21:$A$27,0),MATCH(F$14,'W2. TIAM CO2 price'!$C$20:$N$20,0))</f>
        <v>0</v>
      </c>
      <c r="G238" s="84">
        <f>INDEX('W2. TIAM CO2 price'!$C$21:$N$27,MATCH($B238,'W2. TIAM CO2 price'!$A$21:$A$27,0),MATCH(G$14,'W2. TIAM CO2 price'!$C$20:$N$20,0))</f>
        <v>0</v>
      </c>
      <c r="H238" s="84">
        <f>INDEX('W2. TIAM CO2 price'!$C$21:$N$27,MATCH($B238,'W2. TIAM CO2 price'!$A$21:$A$27,0),MATCH(H$14,'W2. TIAM CO2 price'!$C$20:$N$20,0))</f>
        <v>41.330878620385405</v>
      </c>
      <c r="I238" s="84">
        <f>INDEX('W2. TIAM CO2 price'!$C$21:$N$27,MATCH($B238,'W2. TIAM CO2 price'!$A$21:$A$27,0),MATCH(I$14,'W2. TIAM CO2 price'!$C$20:$N$20,0))</f>
        <v>403.92997303913791</v>
      </c>
      <c r="J238" s="84">
        <f>INDEX('W2. TIAM CO2 price'!$C$21:$N$27,MATCH($B238,'W2. TIAM CO2 price'!$A$21:$A$27,0),MATCH(J$14,'W2. TIAM CO2 price'!$C$20:$N$20,0))</f>
        <v>657.94970153736608</v>
      </c>
      <c r="K238" s="84">
        <f>INDEX('W2. TIAM CO2 price'!$C$21:$N$27,MATCH($B238,'W2. TIAM CO2 price'!$A$21:$A$27,0),MATCH(K$14,'W2. TIAM CO2 price'!$C$20:$N$20,0))</f>
        <v>1071.7210723835963</v>
      </c>
      <c r="L238" s="84">
        <f>INDEX('W2. TIAM CO2 price'!$C$21:$N$27,MATCH($B238,'W2. TIAM CO2 price'!$A$21:$A$27,0),MATCH(L$14,'W2. TIAM CO2 price'!$C$20:$N$20,0))</f>
        <v>1745.7110350693602</v>
      </c>
      <c r="M238" s="84">
        <f>INDEX('W2. TIAM CO2 price'!$C$21:$N$27,MATCH($B238,'W2. TIAM CO2 price'!$A$21:$A$27,0),MATCH(M$14,'W2. TIAM CO2 price'!$C$20:$N$20,0))</f>
        <v>2843.5696637901187</v>
      </c>
      <c r="N238" s="84">
        <f>INDEX('W2. TIAM CO2 price'!$C$21:$N$27,MATCH($B238,'W2. TIAM CO2 price'!$A$21:$A$27,0),MATCH(N$14,'W2. TIAM CO2 price'!$C$20:$N$20,0))</f>
        <v>4631.8656850746129</v>
      </c>
      <c r="O238" s="84">
        <f>INDEX('W2. TIAM CO2 price'!$C$21:$N$27,MATCH($B238,'W2. TIAM CO2 price'!$A$21:$A$27,0),MATCH(O$14,'W2. TIAM CO2 price'!$C$20:$N$20,0))</f>
        <v>7544.8114652324175</v>
      </c>
      <c r="P238" s="508">
        <f>INDEX('W2. TIAM CO2 price'!$C$21:$N$27,MATCH($B238,'W2. TIAM CO2 price'!$A$21:$A$27,0),MATCH(P$14,'W2. TIAM CO2 price'!$C$20:$N$20,0))</f>
        <v>12289.693194625488</v>
      </c>
      <c r="Q238" s="501">
        <f t="array" ref="Q238">IF($B$8="Global",INDEX('R24. Carbon price convergence'!$L$18:$T$690,MATCH(CONCATENATE("Global "&amp;$E238&amp;" "&amp;$B$7&amp;" "&amp;"All "&amp;$B$9&amp;" "&amp;$B$10),'R24. Carbon price convergence'!$A$18:$A$690,0),MATCH(Q$14,'R24. Carbon price convergence'!$L$17:$T$17,0)),INDEX('R24. Carbon price convergence'!$L$18:$T$690,MATCH(CONCATENATE($D238," ",$E238," ",$B$7," ",$B$8," ",$B$9," ",$B$10),'R24. Carbon price convergence'!$A$18:$A$690,0),MATCH(Q$14,'R24. Carbon price convergence'!$L$17:$T$17,0)))</f>
        <v>0.34920618027291611</v>
      </c>
      <c r="R238" s="502">
        <f t="array" ref="R238">IF($B$8="Global",INDEX('R24. Carbon price convergence'!$L$18:$T$690,MATCH(CONCATENATE("Global "&amp;$E238&amp;" "&amp;$B$7&amp;" "&amp;"All "&amp;$B$9&amp;" "&amp;$B$10),'R24. Carbon price convergence'!$A$18:$A$690,0),MATCH(R$14,'R24. Carbon price convergence'!$L$17:$T$17,0)),INDEX('R24. Carbon price convergence'!$L$18:$T$690,MATCH(CONCATENATE($D238," ",$E238," ",$B$7," ",$B$8," ",$B$9," ",$B$10),'R24. Carbon price convergence'!$A$18:$A$690,0),MATCH(R$14,'R24. Carbon price convergence'!$L$17:$T$17,0)))</f>
        <v>0.34920618027291611</v>
      </c>
      <c r="S238" s="502">
        <f t="array" ref="S238">IF($B$8="Global",INDEX('R24. Carbon price convergence'!$L$18:$T$690,MATCH(CONCATENATE("Global "&amp;$E238&amp;" "&amp;$B$7&amp;" "&amp;"All "&amp;$B$9&amp;" "&amp;$B$10),'R24. Carbon price convergence'!$A$18:$A$690,0),MATCH(S$14,'R24. Carbon price convergence'!$L$17:$T$17,0)),INDEX('R24. Carbon price convergence'!$L$18:$T$690,MATCH(CONCATENATE($D238," ",$E238," ",$B$7," ",$B$8," ",$B$9," ",$B$10),'R24. Carbon price convergence'!$A$18:$A$690,0),MATCH(S$14,'R24. Carbon price convergence'!$L$17:$T$17,0)))</f>
        <v>0.34920618027291611</v>
      </c>
      <c r="T238" s="503">
        <f t="array" ref="T238">IF($B$8="Global",INDEX('R24. Carbon price convergence'!$L$18:$T$690,MATCH(CONCATENATE("Global "&amp;$E238&amp;" "&amp;$B$7&amp;" "&amp;"All "&amp;$B$9&amp;" "&amp;$B$10),'R24. Carbon price convergence'!$A$18:$A$690,0),MATCH(T$14,'R24. Carbon price convergence'!$L$17:$T$17,0)),INDEX('R24. Carbon price convergence'!$L$18:$T$690,MATCH(CONCATENATE($D238," ",$E238," ",$B$7," ",$B$8," ",$B$9," ",$B$10),'R24. Carbon price convergence'!$A$18:$A$690,0),MATCH(T$14,'R24. Carbon price convergence'!$L$17:$T$17,0)))</f>
        <v>0.34920618027291611</v>
      </c>
      <c r="U238" s="507">
        <f t="shared" si="50"/>
        <v>0</v>
      </c>
      <c r="V238" s="84">
        <f t="shared" si="51"/>
        <v>14.432998250348319</v>
      </c>
      <c r="W238" s="84">
        <f t="shared" si="52"/>
        <v>141.05484298273933</v>
      </c>
      <c r="X238" s="84">
        <f t="shared" si="53"/>
        <v>229.7601020855688</v>
      </c>
      <c r="Y238" s="508">
        <f t="shared" si="54"/>
        <v>374.25162200506907</v>
      </c>
    </row>
    <row r="239" spans="1:25" x14ac:dyDescent="0.3">
      <c r="A239" s="486" t="s">
        <v>78</v>
      </c>
      <c r="B239" s="39" t="s">
        <v>68</v>
      </c>
      <c r="C239" s="39" t="s">
        <v>96</v>
      </c>
      <c r="D239" s="39" t="s">
        <v>97</v>
      </c>
      <c r="E239" s="487" t="s">
        <v>87</v>
      </c>
      <c r="F239" s="507">
        <f>INDEX('W2. TIAM CO2 price'!$C$21:$N$27,MATCH($B239,'W2. TIAM CO2 price'!$A$21:$A$27,0),MATCH(F$14,'W2. TIAM CO2 price'!$C$20:$N$20,0))</f>
        <v>0</v>
      </c>
      <c r="G239" s="84">
        <f>INDEX('W2. TIAM CO2 price'!$C$21:$N$27,MATCH($B239,'W2. TIAM CO2 price'!$A$21:$A$27,0),MATCH(G$14,'W2. TIAM CO2 price'!$C$20:$N$20,0))</f>
        <v>0</v>
      </c>
      <c r="H239" s="84">
        <f>INDEX('W2. TIAM CO2 price'!$C$21:$N$27,MATCH($B239,'W2. TIAM CO2 price'!$A$21:$A$27,0),MATCH(H$14,'W2. TIAM CO2 price'!$C$20:$N$20,0))</f>
        <v>41.330878620385405</v>
      </c>
      <c r="I239" s="84">
        <f>INDEX('W2. TIAM CO2 price'!$C$21:$N$27,MATCH($B239,'W2. TIAM CO2 price'!$A$21:$A$27,0),MATCH(I$14,'W2. TIAM CO2 price'!$C$20:$N$20,0))</f>
        <v>403.92997303913791</v>
      </c>
      <c r="J239" s="84">
        <f>INDEX('W2. TIAM CO2 price'!$C$21:$N$27,MATCH($B239,'W2. TIAM CO2 price'!$A$21:$A$27,0),MATCH(J$14,'W2. TIAM CO2 price'!$C$20:$N$20,0))</f>
        <v>657.94970153736608</v>
      </c>
      <c r="K239" s="84">
        <f>INDEX('W2. TIAM CO2 price'!$C$21:$N$27,MATCH($B239,'W2. TIAM CO2 price'!$A$21:$A$27,0),MATCH(K$14,'W2. TIAM CO2 price'!$C$20:$N$20,0))</f>
        <v>1071.7210723835963</v>
      </c>
      <c r="L239" s="84">
        <f>INDEX('W2. TIAM CO2 price'!$C$21:$N$27,MATCH($B239,'W2. TIAM CO2 price'!$A$21:$A$27,0),MATCH(L$14,'W2. TIAM CO2 price'!$C$20:$N$20,0))</f>
        <v>1745.7110350693602</v>
      </c>
      <c r="M239" s="84">
        <f>INDEX('W2. TIAM CO2 price'!$C$21:$N$27,MATCH($B239,'W2. TIAM CO2 price'!$A$21:$A$27,0),MATCH(M$14,'W2. TIAM CO2 price'!$C$20:$N$20,0))</f>
        <v>2843.5696637901187</v>
      </c>
      <c r="N239" s="84">
        <f>INDEX('W2. TIAM CO2 price'!$C$21:$N$27,MATCH($B239,'W2. TIAM CO2 price'!$A$21:$A$27,0),MATCH(N$14,'W2. TIAM CO2 price'!$C$20:$N$20,0))</f>
        <v>4631.8656850746129</v>
      </c>
      <c r="O239" s="84">
        <f>INDEX('W2. TIAM CO2 price'!$C$21:$N$27,MATCH($B239,'W2. TIAM CO2 price'!$A$21:$A$27,0),MATCH(O$14,'W2. TIAM CO2 price'!$C$20:$N$20,0))</f>
        <v>7544.8114652324175</v>
      </c>
      <c r="P239" s="508">
        <f>INDEX('W2. TIAM CO2 price'!$C$21:$N$27,MATCH($B239,'W2. TIAM CO2 price'!$A$21:$A$27,0),MATCH(P$14,'W2. TIAM CO2 price'!$C$20:$N$20,0))</f>
        <v>12289.693194625488</v>
      </c>
      <c r="Q239" s="501">
        <f t="array" ref="Q239">IF($B$8="Global",INDEX('R24. Carbon price convergence'!$L$18:$T$690,MATCH(CONCATENATE("Global "&amp;$E239&amp;" "&amp;$B$7&amp;" "&amp;"All "&amp;$B$9&amp;" "&amp;$B$10),'R24. Carbon price convergence'!$A$18:$A$690,0),MATCH(Q$14,'R24. Carbon price convergence'!$L$17:$T$17,0)),INDEX('R24. Carbon price convergence'!$L$18:$T$690,MATCH(CONCATENATE($D239," ",$E239," ",$B$7," ",$B$8," ",$B$9," ",$B$10),'R24. Carbon price convergence'!$A$18:$A$690,0),MATCH(Q$14,'R24. Carbon price convergence'!$L$17:$T$17,0)))</f>
        <v>0.34920618027291611</v>
      </c>
      <c r="R239" s="502">
        <f t="array" ref="R239">IF($B$8="Global",INDEX('R24. Carbon price convergence'!$L$18:$T$690,MATCH(CONCATENATE("Global "&amp;$E239&amp;" "&amp;$B$7&amp;" "&amp;"All "&amp;$B$9&amp;" "&amp;$B$10),'R24. Carbon price convergence'!$A$18:$A$690,0),MATCH(R$14,'R24. Carbon price convergence'!$L$17:$T$17,0)),INDEX('R24. Carbon price convergence'!$L$18:$T$690,MATCH(CONCATENATE($D239," ",$E239," ",$B$7," ",$B$8," ",$B$9," ",$B$10),'R24. Carbon price convergence'!$A$18:$A$690,0),MATCH(R$14,'R24. Carbon price convergence'!$L$17:$T$17,0)))</f>
        <v>0.34920618027291611</v>
      </c>
      <c r="S239" s="502">
        <f t="array" ref="S239">IF($B$8="Global",INDEX('R24. Carbon price convergence'!$L$18:$T$690,MATCH(CONCATENATE("Global "&amp;$E239&amp;" "&amp;$B$7&amp;" "&amp;"All "&amp;$B$9&amp;" "&amp;$B$10),'R24. Carbon price convergence'!$A$18:$A$690,0),MATCH(S$14,'R24. Carbon price convergence'!$L$17:$T$17,0)),INDEX('R24. Carbon price convergence'!$L$18:$T$690,MATCH(CONCATENATE($D239," ",$E239," ",$B$7," ",$B$8," ",$B$9," ",$B$10),'R24. Carbon price convergence'!$A$18:$A$690,0),MATCH(S$14,'R24. Carbon price convergence'!$L$17:$T$17,0)))</f>
        <v>0.34920618027291611</v>
      </c>
      <c r="T239" s="503">
        <f t="array" ref="T239">IF($B$8="Global",INDEX('R24. Carbon price convergence'!$L$18:$T$690,MATCH(CONCATENATE("Global "&amp;$E239&amp;" "&amp;$B$7&amp;" "&amp;"All "&amp;$B$9&amp;" "&amp;$B$10),'R24. Carbon price convergence'!$A$18:$A$690,0),MATCH(T$14,'R24. Carbon price convergence'!$L$17:$T$17,0)),INDEX('R24. Carbon price convergence'!$L$18:$T$690,MATCH(CONCATENATE($D239," ",$E239," ",$B$7," ",$B$8," ",$B$9," ",$B$10),'R24. Carbon price convergence'!$A$18:$A$690,0),MATCH(T$14,'R24. Carbon price convergence'!$L$17:$T$17,0)))</f>
        <v>0.34920618027291611</v>
      </c>
      <c r="U239" s="507">
        <f t="shared" si="50"/>
        <v>0</v>
      </c>
      <c r="V239" s="84">
        <f t="shared" si="51"/>
        <v>14.432998250348319</v>
      </c>
      <c r="W239" s="84">
        <f t="shared" si="52"/>
        <v>141.05484298273933</v>
      </c>
      <c r="X239" s="84">
        <f t="shared" si="53"/>
        <v>229.7601020855688</v>
      </c>
      <c r="Y239" s="508">
        <f t="shared" si="54"/>
        <v>374.25162200506907</v>
      </c>
    </row>
    <row r="240" spans="1:25" x14ac:dyDescent="0.3">
      <c r="A240" s="486" t="s">
        <v>78</v>
      </c>
      <c r="B240" s="39" t="s">
        <v>68</v>
      </c>
      <c r="C240" s="39" t="s">
        <v>96</v>
      </c>
      <c r="D240" s="39" t="s">
        <v>97</v>
      </c>
      <c r="E240" s="487" t="s">
        <v>90</v>
      </c>
      <c r="F240" s="507">
        <f>INDEX('W2. TIAM CO2 price'!$C$21:$N$27,MATCH($B240,'W2. TIAM CO2 price'!$A$21:$A$27,0),MATCH(F$14,'W2. TIAM CO2 price'!$C$20:$N$20,0))</f>
        <v>0</v>
      </c>
      <c r="G240" s="84">
        <f>INDEX('W2. TIAM CO2 price'!$C$21:$N$27,MATCH($B240,'W2. TIAM CO2 price'!$A$21:$A$27,0),MATCH(G$14,'W2. TIAM CO2 price'!$C$20:$N$20,0))</f>
        <v>0</v>
      </c>
      <c r="H240" s="84">
        <f>INDEX('W2. TIAM CO2 price'!$C$21:$N$27,MATCH($B240,'W2. TIAM CO2 price'!$A$21:$A$27,0),MATCH(H$14,'W2. TIAM CO2 price'!$C$20:$N$20,0))</f>
        <v>41.330878620385405</v>
      </c>
      <c r="I240" s="84">
        <f>INDEX('W2. TIAM CO2 price'!$C$21:$N$27,MATCH($B240,'W2. TIAM CO2 price'!$A$21:$A$27,0),MATCH(I$14,'W2. TIAM CO2 price'!$C$20:$N$20,0))</f>
        <v>403.92997303913791</v>
      </c>
      <c r="J240" s="84">
        <f>INDEX('W2. TIAM CO2 price'!$C$21:$N$27,MATCH($B240,'W2. TIAM CO2 price'!$A$21:$A$27,0),MATCH(J$14,'W2. TIAM CO2 price'!$C$20:$N$20,0))</f>
        <v>657.94970153736608</v>
      </c>
      <c r="K240" s="84">
        <f>INDEX('W2. TIAM CO2 price'!$C$21:$N$27,MATCH($B240,'W2. TIAM CO2 price'!$A$21:$A$27,0),MATCH(K$14,'W2. TIAM CO2 price'!$C$20:$N$20,0))</f>
        <v>1071.7210723835963</v>
      </c>
      <c r="L240" s="84">
        <f>INDEX('W2. TIAM CO2 price'!$C$21:$N$27,MATCH($B240,'W2. TIAM CO2 price'!$A$21:$A$27,0),MATCH(L$14,'W2. TIAM CO2 price'!$C$20:$N$20,0))</f>
        <v>1745.7110350693602</v>
      </c>
      <c r="M240" s="84">
        <f>INDEX('W2. TIAM CO2 price'!$C$21:$N$27,MATCH($B240,'W2. TIAM CO2 price'!$A$21:$A$27,0),MATCH(M$14,'W2. TIAM CO2 price'!$C$20:$N$20,0))</f>
        <v>2843.5696637901187</v>
      </c>
      <c r="N240" s="84">
        <f>INDEX('W2. TIAM CO2 price'!$C$21:$N$27,MATCH($B240,'W2. TIAM CO2 price'!$A$21:$A$27,0),MATCH(N$14,'W2. TIAM CO2 price'!$C$20:$N$20,0))</f>
        <v>4631.8656850746129</v>
      </c>
      <c r="O240" s="84">
        <f>INDEX('W2. TIAM CO2 price'!$C$21:$N$27,MATCH($B240,'W2. TIAM CO2 price'!$A$21:$A$27,0),MATCH(O$14,'W2. TIAM CO2 price'!$C$20:$N$20,0))</f>
        <v>7544.8114652324175</v>
      </c>
      <c r="P240" s="508">
        <f>INDEX('W2. TIAM CO2 price'!$C$21:$N$27,MATCH($B240,'W2. TIAM CO2 price'!$A$21:$A$27,0),MATCH(P$14,'W2. TIAM CO2 price'!$C$20:$N$20,0))</f>
        <v>12289.693194625488</v>
      </c>
      <c r="Q240" s="501">
        <f t="array" ref="Q240">IF($B$8="Global",INDEX('R24. Carbon price convergence'!$L$18:$T$690,MATCH(CONCATENATE("Global "&amp;$E240&amp;" "&amp;$B$7&amp;" "&amp;"All "&amp;$B$9&amp;" "&amp;$B$10),'R24. Carbon price convergence'!$A$18:$A$690,0),MATCH(Q$14,'R24. Carbon price convergence'!$L$17:$T$17,0)),INDEX('R24. Carbon price convergence'!$L$18:$T$690,MATCH(CONCATENATE($D240," ",$E240," ",$B$7," ",$B$8," ",$B$9," ",$B$10),'R24. Carbon price convergence'!$A$18:$A$690,0),MATCH(Q$14,'R24. Carbon price convergence'!$L$17:$T$17,0)))</f>
        <v>0.34920618027291611</v>
      </c>
      <c r="R240" s="502">
        <f t="array" ref="R240">IF($B$8="Global",INDEX('R24. Carbon price convergence'!$L$18:$T$690,MATCH(CONCATENATE("Global "&amp;$E240&amp;" "&amp;$B$7&amp;" "&amp;"All "&amp;$B$9&amp;" "&amp;$B$10),'R24. Carbon price convergence'!$A$18:$A$690,0),MATCH(R$14,'R24. Carbon price convergence'!$L$17:$T$17,0)),INDEX('R24. Carbon price convergence'!$L$18:$T$690,MATCH(CONCATENATE($D240," ",$E240," ",$B$7," ",$B$8," ",$B$9," ",$B$10),'R24. Carbon price convergence'!$A$18:$A$690,0),MATCH(R$14,'R24. Carbon price convergence'!$L$17:$T$17,0)))</f>
        <v>0.34920618027291611</v>
      </c>
      <c r="S240" s="502">
        <f t="array" ref="S240">IF($B$8="Global",INDEX('R24. Carbon price convergence'!$L$18:$T$690,MATCH(CONCATENATE("Global "&amp;$E240&amp;" "&amp;$B$7&amp;" "&amp;"All "&amp;$B$9&amp;" "&amp;$B$10),'R24. Carbon price convergence'!$A$18:$A$690,0),MATCH(S$14,'R24. Carbon price convergence'!$L$17:$T$17,0)),INDEX('R24. Carbon price convergence'!$L$18:$T$690,MATCH(CONCATENATE($D240," ",$E240," ",$B$7," ",$B$8," ",$B$9," ",$B$10),'R24. Carbon price convergence'!$A$18:$A$690,0),MATCH(S$14,'R24. Carbon price convergence'!$L$17:$T$17,0)))</f>
        <v>0.34920618027291611</v>
      </c>
      <c r="T240" s="503">
        <f t="array" ref="T240">IF($B$8="Global",INDEX('R24. Carbon price convergence'!$L$18:$T$690,MATCH(CONCATENATE("Global "&amp;$E240&amp;" "&amp;$B$7&amp;" "&amp;"All "&amp;$B$9&amp;" "&amp;$B$10),'R24. Carbon price convergence'!$A$18:$A$690,0),MATCH(T$14,'R24. Carbon price convergence'!$L$17:$T$17,0)),INDEX('R24. Carbon price convergence'!$L$18:$T$690,MATCH(CONCATENATE($D240," ",$E240," ",$B$7," ",$B$8," ",$B$9," ",$B$10),'R24. Carbon price convergence'!$A$18:$A$690,0),MATCH(T$14,'R24. Carbon price convergence'!$L$17:$T$17,0)))</f>
        <v>0.34920618027291611</v>
      </c>
      <c r="U240" s="507">
        <f t="shared" si="50"/>
        <v>0</v>
      </c>
      <c r="V240" s="84">
        <f t="shared" si="51"/>
        <v>14.432998250348319</v>
      </c>
      <c r="W240" s="84">
        <f t="shared" si="52"/>
        <v>141.05484298273933</v>
      </c>
      <c r="X240" s="84">
        <f t="shared" si="53"/>
        <v>229.7601020855688</v>
      </c>
      <c r="Y240" s="508">
        <f t="shared" si="54"/>
        <v>374.25162200506907</v>
      </c>
    </row>
    <row r="241" spans="1:25" x14ac:dyDescent="0.3">
      <c r="A241" s="486" t="s">
        <v>78</v>
      </c>
      <c r="B241" s="39" t="s">
        <v>68</v>
      </c>
      <c r="C241" s="39" t="s">
        <v>96</v>
      </c>
      <c r="D241" s="39" t="s">
        <v>97</v>
      </c>
      <c r="E241" s="487" t="s">
        <v>93</v>
      </c>
      <c r="F241" s="507">
        <f>INDEX('W2. TIAM CO2 price'!$C$21:$N$27,MATCH($B241,'W2. TIAM CO2 price'!$A$21:$A$27,0),MATCH(F$14,'W2. TIAM CO2 price'!$C$20:$N$20,0))</f>
        <v>0</v>
      </c>
      <c r="G241" s="84">
        <f>INDEX('W2. TIAM CO2 price'!$C$21:$N$27,MATCH($B241,'W2. TIAM CO2 price'!$A$21:$A$27,0),MATCH(G$14,'W2. TIAM CO2 price'!$C$20:$N$20,0))</f>
        <v>0</v>
      </c>
      <c r="H241" s="84">
        <f>INDEX('W2. TIAM CO2 price'!$C$21:$N$27,MATCH($B241,'W2. TIAM CO2 price'!$A$21:$A$27,0),MATCH(H$14,'W2. TIAM CO2 price'!$C$20:$N$20,0))</f>
        <v>41.330878620385405</v>
      </c>
      <c r="I241" s="84">
        <f>INDEX('W2. TIAM CO2 price'!$C$21:$N$27,MATCH($B241,'W2. TIAM CO2 price'!$A$21:$A$27,0),MATCH(I$14,'W2. TIAM CO2 price'!$C$20:$N$20,0))</f>
        <v>403.92997303913791</v>
      </c>
      <c r="J241" s="84">
        <f>INDEX('W2. TIAM CO2 price'!$C$21:$N$27,MATCH($B241,'W2. TIAM CO2 price'!$A$21:$A$27,0),MATCH(J$14,'W2. TIAM CO2 price'!$C$20:$N$20,0))</f>
        <v>657.94970153736608</v>
      </c>
      <c r="K241" s="84">
        <f>INDEX('W2. TIAM CO2 price'!$C$21:$N$27,MATCH($B241,'W2. TIAM CO2 price'!$A$21:$A$27,0),MATCH(K$14,'W2. TIAM CO2 price'!$C$20:$N$20,0))</f>
        <v>1071.7210723835963</v>
      </c>
      <c r="L241" s="84">
        <f>INDEX('W2. TIAM CO2 price'!$C$21:$N$27,MATCH($B241,'W2. TIAM CO2 price'!$A$21:$A$27,0),MATCH(L$14,'W2. TIAM CO2 price'!$C$20:$N$20,0))</f>
        <v>1745.7110350693602</v>
      </c>
      <c r="M241" s="84">
        <f>INDEX('W2. TIAM CO2 price'!$C$21:$N$27,MATCH($B241,'W2. TIAM CO2 price'!$A$21:$A$27,0),MATCH(M$14,'W2. TIAM CO2 price'!$C$20:$N$20,0))</f>
        <v>2843.5696637901187</v>
      </c>
      <c r="N241" s="84">
        <f>INDEX('W2. TIAM CO2 price'!$C$21:$N$27,MATCH($B241,'W2. TIAM CO2 price'!$A$21:$A$27,0),MATCH(N$14,'W2. TIAM CO2 price'!$C$20:$N$20,0))</f>
        <v>4631.8656850746129</v>
      </c>
      <c r="O241" s="84">
        <f>INDEX('W2. TIAM CO2 price'!$C$21:$N$27,MATCH($B241,'W2. TIAM CO2 price'!$A$21:$A$27,0),MATCH(O$14,'W2. TIAM CO2 price'!$C$20:$N$20,0))</f>
        <v>7544.8114652324175</v>
      </c>
      <c r="P241" s="508">
        <f>INDEX('W2. TIAM CO2 price'!$C$21:$N$27,MATCH($B241,'W2. TIAM CO2 price'!$A$21:$A$27,0),MATCH(P$14,'W2. TIAM CO2 price'!$C$20:$N$20,0))</f>
        <v>12289.693194625488</v>
      </c>
      <c r="Q241" s="501">
        <f t="array" ref="Q241">IF($B$8="Global",INDEX('R24. Carbon price convergence'!$L$18:$T$690,MATCH(CONCATENATE("Global "&amp;$E241&amp;" "&amp;$B$7&amp;" "&amp;"All "&amp;$B$9&amp;" "&amp;$B$10),'R24. Carbon price convergence'!$A$18:$A$690,0),MATCH(Q$14,'R24. Carbon price convergence'!$L$17:$T$17,0)),INDEX('R24. Carbon price convergence'!$L$18:$T$690,MATCH(CONCATENATE($D241," ",$E241," ",$B$7," ",$B$8," ",$B$9," ",$B$10),'R24. Carbon price convergence'!$A$18:$A$690,0),MATCH(Q$14,'R24. Carbon price convergence'!$L$17:$T$17,0)))</f>
        <v>0.34920618027291611</v>
      </c>
      <c r="R241" s="502">
        <f t="array" ref="R241">IF($B$8="Global",INDEX('R24. Carbon price convergence'!$L$18:$T$690,MATCH(CONCATENATE("Global "&amp;$E241&amp;" "&amp;$B$7&amp;" "&amp;"All "&amp;$B$9&amp;" "&amp;$B$10),'R24. Carbon price convergence'!$A$18:$A$690,0),MATCH(R$14,'R24. Carbon price convergence'!$L$17:$T$17,0)),INDEX('R24. Carbon price convergence'!$L$18:$T$690,MATCH(CONCATENATE($D241," ",$E241," ",$B$7," ",$B$8," ",$B$9," ",$B$10),'R24. Carbon price convergence'!$A$18:$A$690,0),MATCH(R$14,'R24. Carbon price convergence'!$L$17:$T$17,0)))</f>
        <v>0.34920618027291611</v>
      </c>
      <c r="S241" s="502">
        <f t="array" ref="S241">IF($B$8="Global",INDEX('R24. Carbon price convergence'!$L$18:$T$690,MATCH(CONCATENATE("Global "&amp;$E241&amp;" "&amp;$B$7&amp;" "&amp;"All "&amp;$B$9&amp;" "&amp;$B$10),'R24. Carbon price convergence'!$A$18:$A$690,0),MATCH(S$14,'R24. Carbon price convergence'!$L$17:$T$17,0)),INDEX('R24. Carbon price convergence'!$L$18:$T$690,MATCH(CONCATENATE($D241," ",$E241," ",$B$7," ",$B$8," ",$B$9," ",$B$10),'R24. Carbon price convergence'!$A$18:$A$690,0),MATCH(S$14,'R24. Carbon price convergence'!$L$17:$T$17,0)))</f>
        <v>0.34920618027291611</v>
      </c>
      <c r="T241" s="503">
        <f t="array" ref="T241">IF($B$8="Global",INDEX('R24. Carbon price convergence'!$L$18:$T$690,MATCH(CONCATENATE("Global "&amp;$E241&amp;" "&amp;$B$7&amp;" "&amp;"All "&amp;$B$9&amp;" "&amp;$B$10),'R24. Carbon price convergence'!$A$18:$A$690,0),MATCH(T$14,'R24. Carbon price convergence'!$L$17:$T$17,0)),INDEX('R24. Carbon price convergence'!$L$18:$T$690,MATCH(CONCATENATE($D241," ",$E241," ",$B$7," ",$B$8," ",$B$9," ",$B$10),'R24. Carbon price convergence'!$A$18:$A$690,0),MATCH(T$14,'R24. Carbon price convergence'!$L$17:$T$17,0)))</f>
        <v>0.34920618027291611</v>
      </c>
      <c r="U241" s="507">
        <f t="shared" si="50"/>
        <v>0</v>
      </c>
      <c r="V241" s="84">
        <f t="shared" si="51"/>
        <v>14.432998250348319</v>
      </c>
      <c r="W241" s="84">
        <f t="shared" si="52"/>
        <v>141.05484298273933</v>
      </c>
      <c r="X241" s="84">
        <f t="shared" si="53"/>
        <v>229.7601020855688</v>
      </c>
      <c r="Y241" s="508">
        <f t="shared" si="54"/>
        <v>374.25162200506907</v>
      </c>
    </row>
    <row r="242" spans="1:25" x14ac:dyDescent="0.3">
      <c r="A242" s="486" t="s">
        <v>78</v>
      </c>
      <c r="B242" s="39" t="s">
        <v>68</v>
      </c>
      <c r="C242" s="39" t="s">
        <v>96</v>
      </c>
      <c r="D242" s="39" t="s">
        <v>97</v>
      </c>
      <c r="E242" s="487" t="s">
        <v>95</v>
      </c>
      <c r="F242" s="507">
        <f>INDEX('W2. TIAM CO2 price'!$C$21:$N$27,MATCH($B242,'W2. TIAM CO2 price'!$A$21:$A$27,0),MATCH(F$14,'W2. TIAM CO2 price'!$C$20:$N$20,0))</f>
        <v>0</v>
      </c>
      <c r="G242" s="84">
        <f>INDEX('W2. TIAM CO2 price'!$C$21:$N$27,MATCH($B242,'W2. TIAM CO2 price'!$A$21:$A$27,0),MATCH(G$14,'W2. TIAM CO2 price'!$C$20:$N$20,0))</f>
        <v>0</v>
      </c>
      <c r="H242" s="84">
        <f>INDEX('W2. TIAM CO2 price'!$C$21:$N$27,MATCH($B242,'W2. TIAM CO2 price'!$A$21:$A$27,0),MATCH(H$14,'W2. TIAM CO2 price'!$C$20:$N$20,0))</f>
        <v>41.330878620385405</v>
      </c>
      <c r="I242" s="84">
        <f>INDEX('W2. TIAM CO2 price'!$C$21:$N$27,MATCH($B242,'W2. TIAM CO2 price'!$A$21:$A$27,0),MATCH(I$14,'W2. TIAM CO2 price'!$C$20:$N$20,0))</f>
        <v>403.92997303913791</v>
      </c>
      <c r="J242" s="84">
        <f>INDEX('W2. TIAM CO2 price'!$C$21:$N$27,MATCH($B242,'W2. TIAM CO2 price'!$A$21:$A$27,0),MATCH(J$14,'W2. TIAM CO2 price'!$C$20:$N$20,0))</f>
        <v>657.94970153736608</v>
      </c>
      <c r="K242" s="84">
        <f>INDEX('W2. TIAM CO2 price'!$C$21:$N$27,MATCH($B242,'W2. TIAM CO2 price'!$A$21:$A$27,0),MATCH(K$14,'W2. TIAM CO2 price'!$C$20:$N$20,0))</f>
        <v>1071.7210723835963</v>
      </c>
      <c r="L242" s="84">
        <f>INDEX('W2. TIAM CO2 price'!$C$21:$N$27,MATCH($B242,'W2. TIAM CO2 price'!$A$21:$A$27,0),MATCH(L$14,'W2. TIAM CO2 price'!$C$20:$N$20,0))</f>
        <v>1745.7110350693602</v>
      </c>
      <c r="M242" s="84">
        <f>INDEX('W2. TIAM CO2 price'!$C$21:$N$27,MATCH($B242,'W2. TIAM CO2 price'!$A$21:$A$27,0),MATCH(M$14,'W2. TIAM CO2 price'!$C$20:$N$20,0))</f>
        <v>2843.5696637901187</v>
      </c>
      <c r="N242" s="84">
        <f>INDEX('W2. TIAM CO2 price'!$C$21:$N$27,MATCH($B242,'W2. TIAM CO2 price'!$A$21:$A$27,0),MATCH(N$14,'W2. TIAM CO2 price'!$C$20:$N$20,0))</f>
        <v>4631.8656850746129</v>
      </c>
      <c r="O242" s="84">
        <f>INDEX('W2. TIAM CO2 price'!$C$21:$N$27,MATCH($B242,'W2. TIAM CO2 price'!$A$21:$A$27,0),MATCH(O$14,'W2. TIAM CO2 price'!$C$20:$N$20,0))</f>
        <v>7544.8114652324175</v>
      </c>
      <c r="P242" s="508">
        <f>INDEX('W2. TIAM CO2 price'!$C$21:$N$27,MATCH($B242,'W2. TIAM CO2 price'!$A$21:$A$27,0),MATCH(P$14,'W2. TIAM CO2 price'!$C$20:$N$20,0))</f>
        <v>12289.693194625488</v>
      </c>
      <c r="Q242" s="501">
        <f t="array" ref="Q242">IF($B$8="Global",INDEX('R24. Carbon price convergence'!$L$18:$T$690,MATCH(CONCATENATE("Global "&amp;$E242&amp;" "&amp;$B$7&amp;" "&amp;"All "&amp;$B$9&amp;" "&amp;$B$10),'R24. Carbon price convergence'!$A$18:$A$690,0),MATCH(Q$14,'R24. Carbon price convergence'!$L$17:$T$17,0)),INDEX('R24. Carbon price convergence'!$L$18:$T$690,MATCH(CONCATENATE($D242," ",$E242," ",$B$7," ",$B$8," ",$B$9," ",$B$10),'R24. Carbon price convergence'!$A$18:$A$690,0),MATCH(Q$14,'R24. Carbon price convergence'!$L$17:$T$17,0)))</f>
        <v>3.9642143336660212</v>
      </c>
      <c r="R242" s="502">
        <f t="array" ref="R242">IF($B$8="Global",INDEX('R24. Carbon price convergence'!$L$18:$T$690,MATCH(CONCATENATE("Global "&amp;$E242&amp;" "&amp;$B$7&amp;" "&amp;"All "&amp;$B$9&amp;" "&amp;$B$10),'R24. Carbon price convergence'!$A$18:$A$690,0),MATCH(R$14,'R24. Carbon price convergence'!$L$17:$T$17,0)),INDEX('R24. Carbon price convergence'!$L$18:$T$690,MATCH(CONCATENATE($D242," ",$E242," ",$B$7," ",$B$8," ",$B$9," ",$B$10),'R24. Carbon price convergence'!$A$18:$A$690,0),MATCH(R$14,'R24. Carbon price convergence'!$L$17:$T$17,0)))</f>
        <v>3.9642143336660212</v>
      </c>
      <c r="S242" s="502">
        <f t="array" ref="S242">IF($B$8="Global",INDEX('R24. Carbon price convergence'!$L$18:$T$690,MATCH(CONCATENATE("Global "&amp;$E242&amp;" "&amp;$B$7&amp;" "&amp;"All "&amp;$B$9&amp;" "&amp;$B$10),'R24. Carbon price convergence'!$A$18:$A$690,0),MATCH(S$14,'R24. Carbon price convergence'!$L$17:$T$17,0)),INDEX('R24. Carbon price convergence'!$L$18:$T$690,MATCH(CONCATENATE($D242," ",$E242," ",$B$7," ",$B$8," ",$B$9," ",$B$10),'R24. Carbon price convergence'!$A$18:$A$690,0),MATCH(S$14,'R24. Carbon price convergence'!$L$17:$T$17,0)))</f>
        <v>3.9642143336660212</v>
      </c>
      <c r="T242" s="503">
        <f t="array" ref="T242">IF($B$8="Global",INDEX('R24. Carbon price convergence'!$L$18:$T$690,MATCH(CONCATENATE("Global "&amp;$E242&amp;" "&amp;$B$7&amp;" "&amp;"All "&amp;$B$9&amp;" "&amp;$B$10),'R24. Carbon price convergence'!$A$18:$A$690,0),MATCH(T$14,'R24. Carbon price convergence'!$L$17:$T$17,0)),INDEX('R24. Carbon price convergence'!$L$18:$T$690,MATCH(CONCATENATE($D242," ",$E242," ",$B$7," ",$B$8," ",$B$9," ",$B$10),'R24. Carbon price convergence'!$A$18:$A$690,0),MATCH(T$14,'R24. Carbon price convergence'!$L$17:$T$17,0)))</f>
        <v>3.9642143336660212</v>
      </c>
      <c r="U242" s="507">
        <f t="shared" si="50"/>
        <v>0</v>
      </c>
      <c r="V242" s="84">
        <f t="shared" si="51"/>
        <v>163.84446144994234</v>
      </c>
      <c r="W242" s="84">
        <f t="shared" si="52"/>
        <v>1601.26498891908</v>
      </c>
      <c r="X242" s="84">
        <f t="shared" si="53"/>
        <v>2608.2536376657072</v>
      </c>
      <c r="Y242" s="508">
        <f t="shared" si="54"/>
        <v>4248.5320368349721</v>
      </c>
    </row>
    <row r="243" spans="1:25" x14ac:dyDescent="0.3">
      <c r="A243" s="486" t="s">
        <v>78</v>
      </c>
      <c r="B243" s="39" t="s">
        <v>68</v>
      </c>
      <c r="C243" s="39" t="s">
        <v>96</v>
      </c>
      <c r="D243" s="39" t="s">
        <v>98</v>
      </c>
      <c r="E243" s="487" t="s">
        <v>81</v>
      </c>
      <c r="F243" s="507">
        <f>INDEX('W2. TIAM CO2 price'!$C$21:$N$27,MATCH($B243,'W2. TIAM CO2 price'!$A$21:$A$27,0),MATCH(F$14,'W2. TIAM CO2 price'!$C$20:$N$20,0))</f>
        <v>0</v>
      </c>
      <c r="G243" s="84">
        <f>INDEX('W2. TIAM CO2 price'!$C$21:$N$27,MATCH($B243,'W2. TIAM CO2 price'!$A$21:$A$27,0),MATCH(G$14,'W2. TIAM CO2 price'!$C$20:$N$20,0))</f>
        <v>0</v>
      </c>
      <c r="H243" s="84">
        <f>INDEX('W2. TIAM CO2 price'!$C$21:$N$27,MATCH($B243,'W2. TIAM CO2 price'!$A$21:$A$27,0),MATCH(H$14,'W2. TIAM CO2 price'!$C$20:$N$20,0))</f>
        <v>41.330878620385405</v>
      </c>
      <c r="I243" s="84">
        <f>INDEX('W2. TIAM CO2 price'!$C$21:$N$27,MATCH($B243,'W2. TIAM CO2 price'!$A$21:$A$27,0),MATCH(I$14,'W2. TIAM CO2 price'!$C$20:$N$20,0))</f>
        <v>403.92997303913791</v>
      </c>
      <c r="J243" s="84">
        <f>INDEX('W2. TIAM CO2 price'!$C$21:$N$27,MATCH($B243,'W2. TIAM CO2 price'!$A$21:$A$27,0),MATCH(J$14,'W2. TIAM CO2 price'!$C$20:$N$20,0))</f>
        <v>657.94970153736608</v>
      </c>
      <c r="K243" s="84">
        <f>INDEX('W2. TIAM CO2 price'!$C$21:$N$27,MATCH($B243,'W2. TIAM CO2 price'!$A$21:$A$27,0),MATCH(K$14,'W2. TIAM CO2 price'!$C$20:$N$20,0))</f>
        <v>1071.7210723835963</v>
      </c>
      <c r="L243" s="84">
        <f>INDEX('W2. TIAM CO2 price'!$C$21:$N$27,MATCH($B243,'W2. TIAM CO2 price'!$A$21:$A$27,0),MATCH(L$14,'W2. TIAM CO2 price'!$C$20:$N$20,0))</f>
        <v>1745.7110350693602</v>
      </c>
      <c r="M243" s="84">
        <f>INDEX('W2. TIAM CO2 price'!$C$21:$N$27,MATCH($B243,'W2. TIAM CO2 price'!$A$21:$A$27,0),MATCH(M$14,'W2. TIAM CO2 price'!$C$20:$N$20,0))</f>
        <v>2843.5696637901187</v>
      </c>
      <c r="N243" s="84">
        <f>INDEX('W2. TIAM CO2 price'!$C$21:$N$27,MATCH($B243,'W2. TIAM CO2 price'!$A$21:$A$27,0),MATCH(N$14,'W2. TIAM CO2 price'!$C$20:$N$20,0))</f>
        <v>4631.8656850746129</v>
      </c>
      <c r="O243" s="84">
        <f>INDEX('W2. TIAM CO2 price'!$C$21:$N$27,MATCH($B243,'W2. TIAM CO2 price'!$A$21:$A$27,0),MATCH(O$14,'W2. TIAM CO2 price'!$C$20:$N$20,0))</f>
        <v>7544.8114652324175</v>
      </c>
      <c r="P243" s="508">
        <f>INDEX('W2. TIAM CO2 price'!$C$21:$N$27,MATCH($B243,'W2. TIAM CO2 price'!$A$21:$A$27,0),MATCH(P$14,'W2. TIAM CO2 price'!$C$20:$N$20,0))</f>
        <v>12289.693194625488</v>
      </c>
      <c r="Q243" s="501">
        <f t="array" ref="Q243">IF($B$8="Global",INDEX('R24. Carbon price convergence'!$L$18:$T$690,MATCH(CONCATENATE("Global "&amp;$E243&amp;" "&amp;$B$7&amp;" "&amp;"All "&amp;$B$9&amp;" "&amp;$B$10),'R24. Carbon price convergence'!$A$18:$A$690,0),MATCH(Q$14,'R24. Carbon price convergence'!$L$17:$T$17,0)),INDEX('R24. Carbon price convergence'!$L$18:$T$690,MATCH(CONCATENATE($D243," ",$E243," ",$B$7," ",$B$8," ",$B$9," ",$B$10),'R24. Carbon price convergence'!$A$18:$A$690,0),MATCH(Q$14,'R24. Carbon price convergence'!$L$17:$T$17,0)))</f>
        <v>0.34920618027291611</v>
      </c>
      <c r="R243" s="502">
        <f t="array" ref="R243">IF($B$8="Global",INDEX('R24. Carbon price convergence'!$L$18:$T$690,MATCH(CONCATENATE("Global "&amp;$E243&amp;" "&amp;$B$7&amp;" "&amp;"All "&amp;$B$9&amp;" "&amp;$B$10),'R24. Carbon price convergence'!$A$18:$A$690,0),MATCH(R$14,'R24. Carbon price convergence'!$L$17:$T$17,0)),INDEX('R24. Carbon price convergence'!$L$18:$T$690,MATCH(CONCATENATE($D243," ",$E243," ",$B$7," ",$B$8," ",$B$9," ",$B$10),'R24. Carbon price convergence'!$A$18:$A$690,0),MATCH(R$14,'R24. Carbon price convergence'!$L$17:$T$17,0)))</f>
        <v>0.34920618027291611</v>
      </c>
      <c r="S243" s="502">
        <f t="array" ref="S243">IF($B$8="Global",INDEX('R24. Carbon price convergence'!$L$18:$T$690,MATCH(CONCATENATE("Global "&amp;$E243&amp;" "&amp;$B$7&amp;" "&amp;"All "&amp;$B$9&amp;" "&amp;$B$10),'R24. Carbon price convergence'!$A$18:$A$690,0),MATCH(S$14,'R24. Carbon price convergence'!$L$17:$T$17,0)),INDEX('R24. Carbon price convergence'!$L$18:$T$690,MATCH(CONCATENATE($D243," ",$E243," ",$B$7," ",$B$8," ",$B$9," ",$B$10),'R24. Carbon price convergence'!$A$18:$A$690,0),MATCH(S$14,'R24. Carbon price convergence'!$L$17:$T$17,0)))</f>
        <v>0.34920618027291611</v>
      </c>
      <c r="T243" s="503">
        <f t="array" ref="T243">IF($B$8="Global",INDEX('R24. Carbon price convergence'!$L$18:$T$690,MATCH(CONCATENATE("Global "&amp;$E243&amp;" "&amp;$B$7&amp;" "&amp;"All "&amp;$B$9&amp;" "&amp;$B$10),'R24. Carbon price convergence'!$A$18:$A$690,0),MATCH(T$14,'R24. Carbon price convergence'!$L$17:$T$17,0)),INDEX('R24. Carbon price convergence'!$L$18:$T$690,MATCH(CONCATENATE($D243," ",$E243," ",$B$7," ",$B$8," ",$B$9," ",$B$10),'R24. Carbon price convergence'!$A$18:$A$690,0),MATCH(T$14,'R24. Carbon price convergence'!$L$17:$T$17,0)))</f>
        <v>0.34920618027291611</v>
      </c>
      <c r="U243" s="507">
        <f t="shared" si="50"/>
        <v>0</v>
      </c>
      <c r="V243" s="84">
        <f t="shared" si="51"/>
        <v>14.432998250348319</v>
      </c>
      <c r="W243" s="84">
        <f t="shared" si="52"/>
        <v>141.05484298273933</v>
      </c>
      <c r="X243" s="84">
        <f t="shared" si="53"/>
        <v>229.7601020855688</v>
      </c>
      <c r="Y243" s="508">
        <f t="shared" si="54"/>
        <v>374.25162200506907</v>
      </c>
    </row>
    <row r="244" spans="1:25" x14ac:dyDescent="0.3">
      <c r="A244" s="486" t="s">
        <v>78</v>
      </c>
      <c r="B244" s="39" t="s">
        <v>68</v>
      </c>
      <c r="C244" s="39" t="s">
        <v>96</v>
      </c>
      <c r="D244" s="39" t="s">
        <v>98</v>
      </c>
      <c r="E244" s="487" t="s">
        <v>84</v>
      </c>
      <c r="F244" s="507">
        <f>INDEX('W2. TIAM CO2 price'!$C$21:$N$27,MATCH($B244,'W2. TIAM CO2 price'!$A$21:$A$27,0),MATCH(F$14,'W2. TIAM CO2 price'!$C$20:$N$20,0))</f>
        <v>0</v>
      </c>
      <c r="G244" s="84">
        <f>INDEX('W2. TIAM CO2 price'!$C$21:$N$27,MATCH($B244,'W2. TIAM CO2 price'!$A$21:$A$27,0),MATCH(G$14,'W2. TIAM CO2 price'!$C$20:$N$20,0))</f>
        <v>0</v>
      </c>
      <c r="H244" s="84">
        <f>INDEX('W2. TIAM CO2 price'!$C$21:$N$27,MATCH($B244,'W2. TIAM CO2 price'!$A$21:$A$27,0),MATCH(H$14,'W2. TIAM CO2 price'!$C$20:$N$20,0))</f>
        <v>41.330878620385405</v>
      </c>
      <c r="I244" s="84">
        <f>INDEX('W2. TIAM CO2 price'!$C$21:$N$27,MATCH($B244,'W2. TIAM CO2 price'!$A$21:$A$27,0),MATCH(I$14,'W2. TIAM CO2 price'!$C$20:$N$20,0))</f>
        <v>403.92997303913791</v>
      </c>
      <c r="J244" s="84">
        <f>INDEX('W2. TIAM CO2 price'!$C$21:$N$27,MATCH($B244,'W2. TIAM CO2 price'!$A$21:$A$27,0),MATCH(J$14,'W2. TIAM CO2 price'!$C$20:$N$20,0))</f>
        <v>657.94970153736608</v>
      </c>
      <c r="K244" s="84">
        <f>INDEX('W2. TIAM CO2 price'!$C$21:$N$27,MATCH($B244,'W2. TIAM CO2 price'!$A$21:$A$27,0),MATCH(K$14,'W2. TIAM CO2 price'!$C$20:$N$20,0))</f>
        <v>1071.7210723835963</v>
      </c>
      <c r="L244" s="84">
        <f>INDEX('W2. TIAM CO2 price'!$C$21:$N$27,MATCH($B244,'W2. TIAM CO2 price'!$A$21:$A$27,0),MATCH(L$14,'W2. TIAM CO2 price'!$C$20:$N$20,0))</f>
        <v>1745.7110350693602</v>
      </c>
      <c r="M244" s="84">
        <f>INDEX('W2. TIAM CO2 price'!$C$21:$N$27,MATCH($B244,'W2. TIAM CO2 price'!$A$21:$A$27,0),MATCH(M$14,'W2. TIAM CO2 price'!$C$20:$N$20,0))</f>
        <v>2843.5696637901187</v>
      </c>
      <c r="N244" s="84">
        <f>INDEX('W2. TIAM CO2 price'!$C$21:$N$27,MATCH($B244,'W2. TIAM CO2 price'!$A$21:$A$27,0),MATCH(N$14,'W2. TIAM CO2 price'!$C$20:$N$20,0))</f>
        <v>4631.8656850746129</v>
      </c>
      <c r="O244" s="84">
        <f>INDEX('W2. TIAM CO2 price'!$C$21:$N$27,MATCH($B244,'W2. TIAM CO2 price'!$A$21:$A$27,0),MATCH(O$14,'W2. TIAM CO2 price'!$C$20:$N$20,0))</f>
        <v>7544.8114652324175</v>
      </c>
      <c r="P244" s="508">
        <f>INDEX('W2. TIAM CO2 price'!$C$21:$N$27,MATCH($B244,'W2. TIAM CO2 price'!$A$21:$A$27,0),MATCH(P$14,'W2. TIAM CO2 price'!$C$20:$N$20,0))</f>
        <v>12289.693194625488</v>
      </c>
      <c r="Q244" s="501">
        <f t="array" ref="Q244">IF($B$8="Global",INDEX('R24. Carbon price convergence'!$L$18:$T$690,MATCH(CONCATENATE("Global "&amp;$E244&amp;" "&amp;$B$7&amp;" "&amp;"All "&amp;$B$9&amp;" "&amp;$B$10),'R24. Carbon price convergence'!$A$18:$A$690,0),MATCH(Q$14,'R24. Carbon price convergence'!$L$17:$T$17,0)),INDEX('R24. Carbon price convergence'!$L$18:$T$690,MATCH(CONCATENATE($D244," ",$E244," ",$B$7," ",$B$8," ",$B$9," ",$B$10),'R24. Carbon price convergence'!$A$18:$A$690,0),MATCH(Q$14,'R24. Carbon price convergence'!$L$17:$T$17,0)))</f>
        <v>0.34920618027291611</v>
      </c>
      <c r="R244" s="502">
        <f t="array" ref="R244">IF($B$8="Global",INDEX('R24. Carbon price convergence'!$L$18:$T$690,MATCH(CONCATENATE("Global "&amp;$E244&amp;" "&amp;$B$7&amp;" "&amp;"All "&amp;$B$9&amp;" "&amp;$B$10),'R24. Carbon price convergence'!$A$18:$A$690,0),MATCH(R$14,'R24. Carbon price convergence'!$L$17:$T$17,0)),INDEX('R24. Carbon price convergence'!$L$18:$T$690,MATCH(CONCATENATE($D244," ",$E244," ",$B$7," ",$B$8," ",$B$9," ",$B$10),'R24. Carbon price convergence'!$A$18:$A$690,0),MATCH(R$14,'R24. Carbon price convergence'!$L$17:$T$17,0)))</f>
        <v>0.34920618027291611</v>
      </c>
      <c r="S244" s="502">
        <f t="array" ref="S244">IF($B$8="Global",INDEX('R24. Carbon price convergence'!$L$18:$T$690,MATCH(CONCATENATE("Global "&amp;$E244&amp;" "&amp;$B$7&amp;" "&amp;"All "&amp;$B$9&amp;" "&amp;$B$10),'R24. Carbon price convergence'!$A$18:$A$690,0),MATCH(S$14,'R24. Carbon price convergence'!$L$17:$T$17,0)),INDEX('R24. Carbon price convergence'!$L$18:$T$690,MATCH(CONCATENATE($D244," ",$E244," ",$B$7," ",$B$8," ",$B$9," ",$B$10),'R24. Carbon price convergence'!$A$18:$A$690,0),MATCH(S$14,'R24. Carbon price convergence'!$L$17:$T$17,0)))</f>
        <v>0.34920618027291611</v>
      </c>
      <c r="T244" s="503">
        <f t="array" ref="T244">IF($B$8="Global",INDEX('R24. Carbon price convergence'!$L$18:$T$690,MATCH(CONCATENATE("Global "&amp;$E244&amp;" "&amp;$B$7&amp;" "&amp;"All "&amp;$B$9&amp;" "&amp;$B$10),'R24. Carbon price convergence'!$A$18:$A$690,0),MATCH(T$14,'R24. Carbon price convergence'!$L$17:$T$17,0)),INDEX('R24. Carbon price convergence'!$L$18:$T$690,MATCH(CONCATENATE($D244," ",$E244," ",$B$7," ",$B$8," ",$B$9," ",$B$10),'R24. Carbon price convergence'!$A$18:$A$690,0),MATCH(T$14,'R24. Carbon price convergence'!$L$17:$T$17,0)))</f>
        <v>0.34920618027291611</v>
      </c>
      <c r="U244" s="507">
        <f t="shared" si="50"/>
        <v>0</v>
      </c>
      <c r="V244" s="84">
        <f t="shared" si="51"/>
        <v>14.432998250348319</v>
      </c>
      <c r="W244" s="84">
        <f t="shared" si="52"/>
        <v>141.05484298273933</v>
      </c>
      <c r="X244" s="84">
        <f t="shared" si="53"/>
        <v>229.7601020855688</v>
      </c>
      <c r="Y244" s="508">
        <f t="shared" si="54"/>
        <v>374.25162200506907</v>
      </c>
    </row>
    <row r="245" spans="1:25" x14ac:dyDescent="0.3">
      <c r="A245" s="486" t="s">
        <v>78</v>
      </c>
      <c r="B245" s="39" t="s">
        <v>68</v>
      </c>
      <c r="C245" s="39" t="s">
        <v>96</v>
      </c>
      <c r="D245" s="39" t="s">
        <v>98</v>
      </c>
      <c r="E245" s="487" t="s">
        <v>87</v>
      </c>
      <c r="F245" s="507">
        <f>INDEX('W2. TIAM CO2 price'!$C$21:$N$27,MATCH($B245,'W2. TIAM CO2 price'!$A$21:$A$27,0),MATCH(F$14,'W2. TIAM CO2 price'!$C$20:$N$20,0))</f>
        <v>0</v>
      </c>
      <c r="G245" s="84">
        <f>INDEX('W2. TIAM CO2 price'!$C$21:$N$27,MATCH($B245,'W2. TIAM CO2 price'!$A$21:$A$27,0),MATCH(G$14,'W2. TIAM CO2 price'!$C$20:$N$20,0))</f>
        <v>0</v>
      </c>
      <c r="H245" s="84">
        <f>INDEX('W2. TIAM CO2 price'!$C$21:$N$27,MATCH($B245,'W2. TIAM CO2 price'!$A$21:$A$27,0),MATCH(H$14,'W2. TIAM CO2 price'!$C$20:$N$20,0))</f>
        <v>41.330878620385405</v>
      </c>
      <c r="I245" s="84">
        <f>INDEX('W2. TIAM CO2 price'!$C$21:$N$27,MATCH($B245,'W2. TIAM CO2 price'!$A$21:$A$27,0),MATCH(I$14,'W2. TIAM CO2 price'!$C$20:$N$20,0))</f>
        <v>403.92997303913791</v>
      </c>
      <c r="J245" s="84">
        <f>INDEX('W2. TIAM CO2 price'!$C$21:$N$27,MATCH($B245,'W2. TIAM CO2 price'!$A$21:$A$27,0),MATCH(J$14,'W2. TIAM CO2 price'!$C$20:$N$20,0))</f>
        <v>657.94970153736608</v>
      </c>
      <c r="K245" s="84">
        <f>INDEX('W2. TIAM CO2 price'!$C$21:$N$27,MATCH($B245,'W2. TIAM CO2 price'!$A$21:$A$27,0),MATCH(K$14,'W2. TIAM CO2 price'!$C$20:$N$20,0))</f>
        <v>1071.7210723835963</v>
      </c>
      <c r="L245" s="84">
        <f>INDEX('W2. TIAM CO2 price'!$C$21:$N$27,MATCH($B245,'W2. TIAM CO2 price'!$A$21:$A$27,0),MATCH(L$14,'W2. TIAM CO2 price'!$C$20:$N$20,0))</f>
        <v>1745.7110350693602</v>
      </c>
      <c r="M245" s="84">
        <f>INDEX('W2. TIAM CO2 price'!$C$21:$N$27,MATCH($B245,'W2. TIAM CO2 price'!$A$21:$A$27,0),MATCH(M$14,'W2. TIAM CO2 price'!$C$20:$N$20,0))</f>
        <v>2843.5696637901187</v>
      </c>
      <c r="N245" s="84">
        <f>INDEX('W2. TIAM CO2 price'!$C$21:$N$27,MATCH($B245,'W2. TIAM CO2 price'!$A$21:$A$27,0),MATCH(N$14,'W2. TIAM CO2 price'!$C$20:$N$20,0))</f>
        <v>4631.8656850746129</v>
      </c>
      <c r="O245" s="84">
        <f>INDEX('W2. TIAM CO2 price'!$C$21:$N$27,MATCH($B245,'W2. TIAM CO2 price'!$A$21:$A$27,0),MATCH(O$14,'W2. TIAM CO2 price'!$C$20:$N$20,0))</f>
        <v>7544.8114652324175</v>
      </c>
      <c r="P245" s="508">
        <f>INDEX('W2. TIAM CO2 price'!$C$21:$N$27,MATCH($B245,'W2. TIAM CO2 price'!$A$21:$A$27,0),MATCH(P$14,'W2. TIAM CO2 price'!$C$20:$N$20,0))</f>
        <v>12289.693194625488</v>
      </c>
      <c r="Q245" s="501">
        <f t="array" ref="Q245">IF($B$8="Global",INDEX('R24. Carbon price convergence'!$L$18:$T$690,MATCH(CONCATENATE("Global "&amp;$E245&amp;" "&amp;$B$7&amp;" "&amp;"All "&amp;$B$9&amp;" "&amp;$B$10),'R24. Carbon price convergence'!$A$18:$A$690,0),MATCH(Q$14,'R24. Carbon price convergence'!$L$17:$T$17,0)),INDEX('R24. Carbon price convergence'!$L$18:$T$690,MATCH(CONCATENATE($D245," ",$E245," ",$B$7," ",$B$8," ",$B$9," ",$B$10),'R24. Carbon price convergence'!$A$18:$A$690,0),MATCH(Q$14,'R24. Carbon price convergence'!$L$17:$T$17,0)))</f>
        <v>0.34920618027291611</v>
      </c>
      <c r="R245" s="502">
        <f t="array" ref="R245">IF($B$8="Global",INDEX('R24. Carbon price convergence'!$L$18:$T$690,MATCH(CONCATENATE("Global "&amp;$E245&amp;" "&amp;$B$7&amp;" "&amp;"All "&amp;$B$9&amp;" "&amp;$B$10),'R24. Carbon price convergence'!$A$18:$A$690,0),MATCH(R$14,'R24. Carbon price convergence'!$L$17:$T$17,0)),INDEX('R24. Carbon price convergence'!$L$18:$T$690,MATCH(CONCATENATE($D245," ",$E245," ",$B$7," ",$B$8," ",$B$9," ",$B$10),'R24. Carbon price convergence'!$A$18:$A$690,0),MATCH(R$14,'R24. Carbon price convergence'!$L$17:$T$17,0)))</f>
        <v>0.34920618027291611</v>
      </c>
      <c r="S245" s="502">
        <f t="array" ref="S245">IF($B$8="Global",INDEX('R24. Carbon price convergence'!$L$18:$T$690,MATCH(CONCATENATE("Global "&amp;$E245&amp;" "&amp;$B$7&amp;" "&amp;"All "&amp;$B$9&amp;" "&amp;$B$10),'R24. Carbon price convergence'!$A$18:$A$690,0),MATCH(S$14,'R24. Carbon price convergence'!$L$17:$T$17,0)),INDEX('R24. Carbon price convergence'!$L$18:$T$690,MATCH(CONCATENATE($D245," ",$E245," ",$B$7," ",$B$8," ",$B$9," ",$B$10),'R24. Carbon price convergence'!$A$18:$A$690,0),MATCH(S$14,'R24. Carbon price convergence'!$L$17:$T$17,0)))</f>
        <v>0.34920618027291611</v>
      </c>
      <c r="T245" s="503">
        <f t="array" ref="T245">IF($B$8="Global",INDEX('R24. Carbon price convergence'!$L$18:$T$690,MATCH(CONCATENATE("Global "&amp;$E245&amp;" "&amp;$B$7&amp;" "&amp;"All "&amp;$B$9&amp;" "&amp;$B$10),'R24. Carbon price convergence'!$A$18:$A$690,0),MATCH(T$14,'R24. Carbon price convergence'!$L$17:$T$17,0)),INDEX('R24. Carbon price convergence'!$L$18:$T$690,MATCH(CONCATENATE($D245," ",$E245," ",$B$7," ",$B$8," ",$B$9," ",$B$10),'R24. Carbon price convergence'!$A$18:$A$690,0),MATCH(T$14,'R24. Carbon price convergence'!$L$17:$T$17,0)))</f>
        <v>0.34920618027291611</v>
      </c>
      <c r="U245" s="507">
        <f t="shared" si="50"/>
        <v>0</v>
      </c>
      <c r="V245" s="84">
        <f t="shared" si="51"/>
        <v>14.432998250348319</v>
      </c>
      <c r="W245" s="84">
        <f t="shared" si="52"/>
        <v>141.05484298273933</v>
      </c>
      <c r="X245" s="84">
        <f t="shared" si="53"/>
        <v>229.7601020855688</v>
      </c>
      <c r="Y245" s="508">
        <f t="shared" si="54"/>
        <v>374.25162200506907</v>
      </c>
    </row>
    <row r="246" spans="1:25" x14ac:dyDescent="0.3">
      <c r="A246" s="486" t="s">
        <v>78</v>
      </c>
      <c r="B246" s="39" t="s">
        <v>68</v>
      </c>
      <c r="C246" s="39" t="s">
        <v>96</v>
      </c>
      <c r="D246" s="39" t="s">
        <v>98</v>
      </c>
      <c r="E246" s="487" t="s">
        <v>90</v>
      </c>
      <c r="F246" s="507">
        <f>INDEX('W2. TIAM CO2 price'!$C$21:$N$27,MATCH($B246,'W2. TIAM CO2 price'!$A$21:$A$27,0),MATCH(F$14,'W2. TIAM CO2 price'!$C$20:$N$20,0))</f>
        <v>0</v>
      </c>
      <c r="G246" s="84">
        <f>INDEX('W2. TIAM CO2 price'!$C$21:$N$27,MATCH($B246,'W2. TIAM CO2 price'!$A$21:$A$27,0),MATCH(G$14,'W2. TIAM CO2 price'!$C$20:$N$20,0))</f>
        <v>0</v>
      </c>
      <c r="H246" s="84">
        <f>INDEX('W2. TIAM CO2 price'!$C$21:$N$27,MATCH($B246,'W2. TIAM CO2 price'!$A$21:$A$27,0),MATCH(H$14,'W2. TIAM CO2 price'!$C$20:$N$20,0))</f>
        <v>41.330878620385405</v>
      </c>
      <c r="I246" s="84">
        <f>INDEX('W2. TIAM CO2 price'!$C$21:$N$27,MATCH($B246,'W2. TIAM CO2 price'!$A$21:$A$27,0),MATCH(I$14,'W2. TIAM CO2 price'!$C$20:$N$20,0))</f>
        <v>403.92997303913791</v>
      </c>
      <c r="J246" s="84">
        <f>INDEX('W2. TIAM CO2 price'!$C$21:$N$27,MATCH($B246,'W2. TIAM CO2 price'!$A$21:$A$27,0),MATCH(J$14,'W2. TIAM CO2 price'!$C$20:$N$20,0))</f>
        <v>657.94970153736608</v>
      </c>
      <c r="K246" s="84">
        <f>INDEX('W2. TIAM CO2 price'!$C$21:$N$27,MATCH($B246,'W2. TIAM CO2 price'!$A$21:$A$27,0),MATCH(K$14,'W2. TIAM CO2 price'!$C$20:$N$20,0))</f>
        <v>1071.7210723835963</v>
      </c>
      <c r="L246" s="84">
        <f>INDEX('W2. TIAM CO2 price'!$C$21:$N$27,MATCH($B246,'W2. TIAM CO2 price'!$A$21:$A$27,0),MATCH(L$14,'W2. TIAM CO2 price'!$C$20:$N$20,0))</f>
        <v>1745.7110350693602</v>
      </c>
      <c r="M246" s="84">
        <f>INDEX('W2. TIAM CO2 price'!$C$21:$N$27,MATCH($B246,'W2. TIAM CO2 price'!$A$21:$A$27,0),MATCH(M$14,'W2. TIAM CO2 price'!$C$20:$N$20,0))</f>
        <v>2843.5696637901187</v>
      </c>
      <c r="N246" s="84">
        <f>INDEX('W2. TIAM CO2 price'!$C$21:$N$27,MATCH($B246,'W2. TIAM CO2 price'!$A$21:$A$27,0),MATCH(N$14,'W2. TIAM CO2 price'!$C$20:$N$20,0))</f>
        <v>4631.8656850746129</v>
      </c>
      <c r="O246" s="84">
        <f>INDEX('W2. TIAM CO2 price'!$C$21:$N$27,MATCH($B246,'W2. TIAM CO2 price'!$A$21:$A$27,0),MATCH(O$14,'W2. TIAM CO2 price'!$C$20:$N$20,0))</f>
        <v>7544.8114652324175</v>
      </c>
      <c r="P246" s="508">
        <f>INDEX('W2. TIAM CO2 price'!$C$21:$N$27,MATCH($B246,'W2. TIAM CO2 price'!$A$21:$A$27,0),MATCH(P$14,'W2. TIAM CO2 price'!$C$20:$N$20,0))</f>
        <v>12289.693194625488</v>
      </c>
      <c r="Q246" s="501">
        <f t="array" ref="Q246">IF($B$8="Global",INDEX('R24. Carbon price convergence'!$L$18:$T$690,MATCH(CONCATENATE("Global "&amp;$E246&amp;" "&amp;$B$7&amp;" "&amp;"All "&amp;$B$9&amp;" "&amp;$B$10),'R24. Carbon price convergence'!$A$18:$A$690,0),MATCH(Q$14,'R24. Carbon price convergence'!$L$17:$T$17,0)),INDEX('R24. Carbon price convergence'!$L$18:$T$690,MATCH(CONCATENATE($D246," ",$E246," ",$B$7," ",$B$8," ",$B$9," ",$B$10),'R24. Carbon price convergence'!$A$18:$A$690,0),MATCH(Q$14,'R24. Carbon price convergence'!$L$17:$T$17,0)))</f>
        <v>0.34920618027291611</v>
      </c>
      <c r="R246" s="502">
        <f t="array" ref="R246">IF($B$8="Global",INDEX('R24. Carbon price convergence'!$L$18:$T$690,MATCH(CONCATENATE("Global "&amp;$E246&amp;" "&amp;$B$7&amp;" "&amp;"All "&amp;$B$9&amp;" "&amp;$B$10),'R24. Carbon price convergence'!$A$18:$A$690,0),MATCH(R$14,'R24. Carbon price convergence'!$L$17:$T$17,0)),INDEX('R24. Carbon price convergence'!$L$18:$T$690,MATCH(CONCATENATE($D246," ",$E246," ",$B$7," ",$B$8," ",$B$9," ",$B$10),'R24. Carbon price convergence'!$A$18:$A$690,0),MATCH(R$14,'R24. Carbon price convergence'!$L$17:$T$17,0)))</f>
        <v>0.34920618027291611</v>
      </c>
      <c r="S246" s="502">
        <f t="array" ref="S246">IF($B$8="Global",INDEX('R24. Carbon price convergence'!$L$18:$T$690,MATCH(CONCATENATE("Global "&amp;$E246&amp;" "&amp;$B$7&amp;" "&amp;"All "&amp;$B$9&amp;" "&amp;$B$10),'R24. Carbon price convergence'!$A$18:$A$690,0),MATCH(S$14,'R24. Carbon price convergence'!$L$17:$T$17,0)),INDEX('R24. Carbon price convergence'!$L$18:$T$690,MATCH(CONCATENATE($D246," ",$E246," ",$B$7," ",$B$8," ",$B$9," ",$B$10),'R24. Carbon price convergence'!$A$18:$A$690,0),MATCH(S$14,'R24. Carbon price convergence'!$L$17:$T$17,0)))</f>
        <v>0.34920618027291611</v>
      </c>
      <c r="T246" s="503">
        <f t="array" ref="T246">IF($B$8="Global",INDEX('R24. Carbon price convergence'!$L$18:$T$690,MATCH(CONCATENATE("Global "&amp;$E246&amp;" "&amp;$B$7&amp;" "&amp;"All "&amp;$B$9&amp;" "&amp;$B$10),'R24. Carbon price convergence'!$A$18:$A$690,0),MATCH(T$14,'R24. Carbon price convergence'!$L$17:$T$17,0)),INDEX('R24. Carbon price convergence'!$L$18:$T$690,MATCH(CONCATENATE($D246," ",$E246," ",$B$7," ",$B$8," ",$B$9," ",$B$10),'R24. Carbon price convergence'!$A$18:$A$690,0),MATCH(T$14,'R24. Carbon price convergence'!$L$17:$T$17,0)))</f>
        <v>0.34920618027291611</v>
      </c>
      <c r="U246" s="507">
        <f t="shared" si="50"/>
        <v>0</v>
      </c>
      <c r="V246" s="84">
        <f t="shared" si="51"/>
        <v>14.432998250348319</v>
      </c>
      <c r="W246" s="84">
        <f t="shared" si="52"/>
        <v>141.05484298273933</v>
      </c>
      <c r="X246" s="84">
        <f t="shared" si="53"/>
        <v>229.7601020855688</v>
      </c>
      <c r="Y246" s="508">
        <f t="shared" si="54"/>
        <v>374.25162200506907</v>
      </c>
    </row>
    <row r="247" spans="1:25" x14ac:dyDescent="0.3">
      <c r="A247" s="486" t="s">
        <v>78</v>
      </c>
      <c r="B247" s="39" t="s">
        <v>68</v>
      </c>
      <c r="C247" s="39" t="s">
        <v>96</v>
      </c>
      <c r="D247" s="39" t="s">
        <v>98</v>
      </c>
      <c r="E247" s="487" t="s">
        <v>93</v>
      </c>
      <c r="F247" s="507">
        <f>INDEX('W2. TIAM CO2 price'!$C$21:$N$27,MATCH($B247,'W2. TIAM CO2 price'!$A$21:$A$27,0),MATCH(F$14,'W2. TIAM CO2 price'!$C$20:$N$20,0))</f>
        <v>0</v>
      </c>
      <c r="G247" s="84">
        <f>INDEX('W2. TIAM CO2 price'!$C$21:$N$27,MATCH($B247,'W2. TIAM CO2 price'!$A$21:$A$27,0),MATCH(G$14,'W2. TIAM CO2 price'!$C$20:$N$20,0))</f>
        <v>0</v>
      </c>
      <c r="H247" s="84">
        <f>INDEX('W2. TIAM CO2 price'!$C$21:$N$27,MATCH($B247,'W2. TIAM CO2 price'!$A$21:$A$27,0),MATCH(H$14,'W2. TIAM CO2 price'!$C$20:$N$20,0))</f>
        <v>41.330878620385405</v>
      </c>
      <c r="I247" s="84">
        <f>INDEX('W2. TIAM CO2 price'!$C$21:$N$27,MATCH($B247,'W2. TIAM CO2 price'!$A$21:$A$27,0),MATCH(I$14,'W2. TIAM CO2 price'!$C$20:$N$20,0))</f>
        <v>403.92997303913791</v>
      </c>
      <c r="J247" s="84">
        <f>INDEX('W2. TIAM CO2 price'!$C$21:$N$27,MATCH($B247,'W2. TIAM CO2 price'!$A$21:$A$27,0),MATCH(J$14,'W2. TIAM CO2 price'!$C$20:$N$20,0))</f>
        <v>657.94970153736608</v>
      </c>
      <c r="K247" s="84">
        <f>INDEX('W2. TIAM CO2 price'!$C$21:$N$27,MATCH($B247,'W2. TIAM CO2 price'!$A$21:$A$27,0),MATCH(K$14,'W2. TIAM CO2 price'!$C$20:$N$20,0))</f>
        <v>1071.7210723835963</v>
      </c>
      <c r="L247" s="84">
        <f>INDEX('W2. TIAM CO2 price'!$C$21:$N$27,MATCH($B247,'W2. TIAM CO2 price'!$A$21:$A$27,0),MATCH(L$14,'W2. TIAM CO2 price'!$C$20:$N$20,0))</f>
        <v>1745.7110350693602</v>
      </c>
      <c r="M247" s="84">
        <f>INDEX('W2. TIAM CO2 price'!$C$21:$N$27,MATCH($B247,'W2. TIAM CO2 price'!$A$21:$A$27,0),MATCH(M$14,'W2. TIAM CO2 price'!$C$20:$N$20,0))</f>
        <v>2843.5696637901187</v>
      </c>
      <c r="N247" s="84">
        <f>INDEX('W2. TIAM CO2 price'!$C$21:$N$27,MATCH($B247,'W2. TIAM CO2 price'!$A$21:$A$27,0),MATCH(N$14,'W2. TIAM CO2 price'!$C$20:$N$20,0))</f>
        <v>4631.8656850746129</v>
      </c>
      <c r="O247" s="84">
        <f>INDEX('W2. TIAM CO2 price'!$C$21:$N$27,MATCH($B247,'W2. TIAM CO2 price'!$A$21:$A$27,0),MATCH(O$14,'W2. TIAM CO2 price'!$C$20:$N$20,0))</f>
        <v>7544.8114652324175</v>
      </c>
      <c r="P247" s="508">
        <f>INDEX('W2. TIAM CO2 price'!$C$21:$N$27,MATCH($B247,'W2. TIAM CO2 price'!$A$21:$A$27,0),MATCH(P$14,'W2. TIAM CO2 price'!$C$20:$N$20,0))</f>
        <v>12289.693194625488</v>
      </c>
      <c r="Q247" s="501">
        <f t="array" ref="Q247">IF($B$8="Global",INDEX('R24. Carbon price convergence'!$L$18:$T$690,MATCH(CONCATENATE("Global "&amp;$E247&amp;" "&amp;$B$7&amp;" "&amp;"All "&amp;$B$9&amp;" "&amp;$B$10),'R24. Carbon price convergence'!$A$18:$A$690,0),MATCH(Q$14,'R24. Carbon price convergence'!$L$17:$T$17,0)),INDEX('R24. Carbon price convergence'!$L$18:$T$690,MATCH(CONCATENATE($D247," ",$E247," ",$B$7," ",$B$8," ",$B$9," ",$B$10),'R24. Carbon price convergence'!$A$18:$A$690,0),MATCH(Q$14,'R24. Carbon price convergence'!$L$17:$T$17,0)))</f>
        <v>0.34920618027291611</v>
      </c>
      <c r="R247" s="502">
        <f t="array" ref="R247">IF($B$8="Global",INDEX('R24. Carbon price convergence'!$L$18:$T$690,MATCH(CONCATENATE("Global "&amp;$E247&amp;" "&amp;$B$7&amp;" "&amp;"All "&amp;$B$9&amp;" "&amp;$B$10),'R24. Carbon price convergence'!$A$18:$A$690,0),MATCH(R$14,'R24. Carbon price convergence'!$L$17:$T$17,0)),INDEX('R24. Carbon price convergence'!$L$18:$T$690,MATCH(CONCATENATE($D247," ",$E247," ",$B$7," ",$B$8," ",$B$9," ",$B$10),'R24. Carbon price convergence'!$A$18:$A$690,0),MATCH(R$14,'R24. Carbon price convergence'!$L$17:$T$17,0)))</f>
        <v>0.34920618027291611</v>
      </c>
      <c r="S247" s="502">
        <f t="array" ref="S247">IF($B$8="Global",INDEX('R24. Carbon price convergence'!$L$18:$T$690,MATCH(CONCATENATE("Global "&amp;$E247&amp;" "&amp;$B$7&amp;" "&amp;"All "&amp;$B$9&amp;" "&amp;$B$10),'R24. Carbon price convergence'!$A$18:$A$690,0),MATCH(S$14,'R24. Carbon price convergence'!$L$17:$T$17,0)),INDEX('R24. Carbon price convergence'!$L$18:$T$690,MATCH(CONCATENATE($D247," ",$E247," ",$B$7," ",$B$8," ",$B$9," ",$B$10),'R24. Carbon price convergence'!$A$18:$A$690,0),MATCH(S$14,'R24. Carbon price convergence'!$L$17:$T$17,0)))</f>
        <v>0.34920618027291611</v>
      </c>
      <c r="T247" s="503">
        <f t="array" ref="T247">IF($B$8="Global",INDEX('R24. Carbon price convergence'!$L$18:$T$690,MATCH(CONCATENATE("Global "&amp;$E247&amp;" "&amp;$B$7&amp;" "&amp;"All "&amp;$B$9&amp;" "&amp;$B$10),'R24. Carbon price convergence'!$A$18:$A$690,0),MATCH(T$14,'R24. Carbon price convergence'!$L$17:$T$17,0)),INDEX('R24. Carbon price convergence'!$L$18:$T$690,MATCH(CONCATENATE($D247," ",$E247," ",$B$7," ",$B$8," ",$B$9," ",$B$10),'R24. Carbon price convergence'!$A$18:$A$690,0),MATCH(T$14,'R24. Carbon price convergence'!$L$17:$T$17,0)))</f>
        <v>0.34920618027291611</v>
      </c>
      <c r="U247" s="507">
        <f t="shared" si="50"/>
        <v>0</v>
      </c>
      <c r="V247" s="84">
        <f t="shared" si="51"/>
        <v>14.432998250348319</v>
      </c>
      <c r="W247" s="84">
        <f t="shared" si="52"/>
        <v>141.05484298273933</v>
      </c>
      <c r="X247" s="84">
        <f t="shared" si="53"/>
        <v>229.7601020855688</v>
      </c>
      <c r="Y247" s="508">
        <f t="shared" si="54"/>
        <v>374.25162200506907</v>
      </c>
    </row>
    <row r="248" spans="1:25" x14ac:dyDescent="0.3">
      <c r="A248" s="486" t="s">
        <v>78</v>
      </c>
      <c r="B248" s="39" t="s">
        <v>68</v>
      </c>
      <c r="C248" s="39" t="s">
        <v>96</v>
      </c>
      <c r="D248" s="39" t="s">
        <v>98</v>
      </c>
      <c r="E248" s="487" t="s">
        <v>95</v>
      </c>
      <c r="F248" s="507">
        <f>INDEX('W2. TIAM CO2 price'!$C$21:$N$27,MATCH($B248,'W2. TIAM CO2 price'!$A$21:$A$27,0),MATCH(F$14,'W2. TIAM CO2 price'!$C$20:$N$20,0))</f>
        <v>0</v>
      </c>
      <c r="G248" s="84">
        <f>INDEX('W2. TIAM CO2 price'!$C$21:$N$27,MATCH($B248,'W2. TIAM CO2 price'!$A$21:$A$27,0),MATCH(G$14,'W2. TIAM CO2 price'!$C$20:$N$20,0))</f>
        <v>0</v>
      </c>
      <c r="H248" s="84">
        <f>INDEX('W2. TIAM CO2 price'!$C$21:$N$27,MATCH($B248,'W2. TIAM CO2 price'!$A$21:$A$27,0),MATCH(H$14,'W2. TIAM CO2 price'!$C$20:$N$20,0))</f>
        <v>41.330878620385405</v>
      </c>
      <c r="I248" s="84">
        <f>INDEX('W2. TIAM CO2 price'!$C$21:$N$27,MATCH($B248,'W2. TIAM CO2 price'!$A$21:$A$27,0),MATCH(I$14,'W2. TIAM CO2 price'!$C$20:$N$20,0))</f>
        <v>403.92997303913791</v>
      </c>
      <c r="J248" s="84">
        <f>INDEX('W2. TIAM CO2 price'!$C$21:$N$27,MATCH($B248,'W2. TIAM CO2 price'!$A$21:$A$27,0),MATCH(J$14,'W2. TIAM CO2 price'!$C$20:$N$20,0))</f>
        <v>657.94970153736608</v>
      </c>
      <c r="K248" s="84">
        <f>INDEX('W2. TIAM CO2 price'!$C$21:$N$27,MATCH($B248,'W2. TIAM CO2 price'!$A$21:$A$27,0),MATCH(K$14,'W2. TIAM CO2 price'!$C$20:$N$20,0))</f>
        <v>1071.7210723835963</v>
      </c>
      <c r="L248" s="84">
        <f>INDEX('W2. TIAM CO2 price'!$C$21:$N$27,MATCH($B248,'W2. TIAM CO2 price'!$A$21:$A$27,0),MATCH(L$14,'W2. TIAM CO2 price'!$C$20:$N$20,0))</f>
        <v>1745.7110350693602</v>
      </c>
      <c r="M248" s="84">
        <f>INDEX('W2. TIAM CO2 price'!$C$21:$N$27,MATCH($B248,'W2. TIAM CO2 price'!$A$21:$A$27,0),MATCH(M$14,'W2. TIAM CO2 price'!$C$20:$N$20,0))</f>
        <v>2843.5696637901187</v>
      </c>
      <c r="N248" s="84">
        <f>INDEX('W2. TIAM CO2 price'!$C$21:$N$27,MATCH($B248,'W2. TIAM CO2 price'!$A$21:$A$27,0),MATCH(N$14,'W2. TIAM CO2 price'!$C$20:$N$20,0))</f>
        <v>4631.8656850746129</v>
      </c>
      <c r="O248" s="84">
        <f>INDEX('W2. TIAM CO2 price'!$C$21:$N$27,MATCH($B248,'W2. TIAM CO2 price'!$A$21:$A$27,0),MATCH(O$14,'W2. TIAM CO2 price'!$C$20:$N$20,0))</f>
        <v>7544.8114652324175</v>
      </c>
      <c r="P248" s="508">
        <f>INDEX('W2. TIAM CO2 price'!$C$21:$N$27,MATCH($B248,'W2. TIAM CO2 price'!$A$21:$A$27,0),MATCH(P$14,'W2. TIAM CO2 price'!$C$20:$N$20,0))</f>
        <v>12289.693194625488</v>
      </c>
      <c r="Q248" s="501">
        <f t="array" ref="Q248">IF($B$8="Global",INDEX('R24. Carbon price convergence'!$L$18:$T$690,MATCH(CONCATENATE("Global "&amp;$E248&amp;" "&amp;$B$7&amp;" "&amp;"All "&amp;$B$9&amp;" "&amp;$B$10),'R24. Carbon price convergence'!$A$18:$A$690,0),MATCH(Q$14,'R24. Carbon price convergence'!$L$17:$T$17,0)),INDEX('R24. Carbon price convergence'!$L$18:$T$690,MATCH(CONCATENATE($D248," ",$E248," ",$B$7," ",$B$8," ",$B$9," ",$B$10),'R24. Carbon price convergence'!$A$18:$A$690,0),MATCH(Q$14,'R24. Carbon price convergence'!$L$17:$T$17,0)))</f>
        <v>3.9642143336660212</v>
      </c>
      <c r="R248" s="502">
        <f t="array" ref="R248">IF($B$8="Global",INDEX('R24. Carbon price convergence'!$L$18:$T$690,MATCH(CONCATENATE("Global "&amp;$E248&amp;" "&amp;$B$7&amp;" "&amp;"All "&amp;$B$9&amp;" "&amp;$B$10),'R24. Carbon price convergence'!$A$18:$A$690,0),MATCH(R$14,'R24. Carbon price convergence'!$L$17:$T$17,0)),INDEX('R24. Carbon price convergence'!$L$18:$T$690,MATCH(CONCATENATE($D248," ",$E248," ",$B$7," ",$B$8," ",$B$9," ",$B$10),'R24. Carbon price convergence'!$A$18:$A$690,0),MATCH(R$14,'R24. Carbon price convergence'!$L$17:$T$17,0)))</f>
        <v>3.9642143336660212</v>
      </c>
      <c r="S248" s="502">
        <f t="array" ref="S248">IF($B$8="Global",INDEX('R24. Carbon price convergence'!$L$18:$T$690,MATCH(CONCATENATE("Global "&amp;$E248&amp;" "&amp;$B$7&amp;" "&amp;"All "&amp;$B$9&amp;" "&amp;$B$10),'R24. Carbon price convergence'!$A$18:$A$690,0),MATCH(S$14,'R24. Carbon price convergence'!$L$17:$T$17,0)),INDEX('R24. Carbon price convergence'!$L$18:$T$690,MATCH(CONCATENATE($D248," ",$E248," ",$B$7," ",$B$8," ",$B$9," ",$B$10),'R24. Carbon price convergence'!$A$18:$A$690,0),MATCH(S$14,'R24. Carbon price convergence'!$L$17:$T$17,0)))</f>
        <v>3.9642143336660212</v>
      </c>
      <c r="T248" s="503">
        <f t="array" ref="T248">IF($B$8="Global",INDEX('R24. Carbon price convergence'!$L$18:$T$690,MATCH(CONCATENATE("Global "&amp;$E248&amp;" "&amp;$B$7&amp;" "&amp;"All "&amp;$B$9&amp;" "&amp;$B$10),'R24. Carbon price convergence'!$A$18:$A$690,0),MATCH(T$14,'R24. Carbon price convergence'!$L$17:$T$17,0)),INDEX('R24. Carbon price convergence'!$L$18:$T$690,MATCH(CONCATENATE($D248," ",$E248," ",$B$7," ",$B$8," ",$B$9," ",$B$10),'R24. Carbon price convergence'!$A$18:$A$690,0),MATCH(T$14,'R24. Carbon price convergence'!$L$17:$T$17,0)))</f>
        <v>3.9642143336660212</v>
      </c>
      <c r="U248" s="507">
        <f t="shared" si="50"/>
        <v>0</v>
      </c>
      <c r="V248" s="84">
        <f t="shared" si="51"/>
        <v>163.84446144994234</v>
      </c>
      <c r="W248" s="84">
        <f t="shared" si="52"/>
        <v>1601.26498891908</v>
      </c>
      <c r="X248" s="84">
        <f t="shared" si="53"/>
        <v>2608.2536376657072</v>
      </c>
      <c r="Y248" s="508">
        <f t="shared" si="54"/>
        <v>4248.5320368349721</v>
      </c>
    </row>
    <row r="249" spans="1:25" x14ac:dyDescent="0.3">
      <c r="A249" s="486" t="s">
        <v>78</v>
      </c>
      <c r="B249" s="39" t="s">
        <v>68</v>
      </c>
      <c r="C249" s="39" t="s">
        <v>79</v>
      </c>
      <c r="D249" s="39" t="s">
        <v>99</v>
      </c>
      <c r="E249" s="487" t="s">
        <v>81</v>
      </c>
      <c r="F249" s="507">
        <f>INDEX('W2. TIAM CO2 price'!$C$21:$N$27,MATCH($B249,'W2. TIAM CO2 price'!$A$21:$A$27,0),MATCH(F$14,'W2. TIAM CO2 price'!$C$20:$N$20,0))</f>
        <v>0</v>
      </c>
      <c r="G249" s="84">
        <f>INDEX('W2. TIAM CO2 price'!$C$21:$N$27,MATCH($B249,'W2. TIAM CO2 price'!$A$21:$A$27,0),MATCH(G$14,'W2. TIAM CO2 price'!$C$20:$N$20,0))</f>
        <v>0</v>
      </c>
      <c r="H249" s="84">
        <f>INDEX('W2. TIAM CO2 price'!$C$21:$N$27,MATCH($B249,'W2. TIAM CO2 price'!$A$21:$A$27,0),MATCH(H$14,'W2. TIAM CO2 price'!$C$20:$N$20,0))</f>
        <v>41.330878620385405</v>
      </c>
      <c r="I249" s="84">
        <f>INDEX('W2. TIAM CO2 price'!$C$21:$N$27,MATCH($B249,'W2. TIAM CO2 price'!$A$21:$A$27,0),MATCH(I$14,'W2. TIAM CO2 price'!$C$20:$N$20,0))</f>
        <v>403.92997303913791</v>
      </c>
      <c r="J249" s="84">
        <f>INDEX('W2. TIAM CO2 price'!$C$21:$N$27,MATCH($B249,'W2. TIAM CO2 price'!$A$21:$A$27,0),MATCH(J$14,'W2. TIAM CO2 price'!$C$20:$N$20,0))</f>
        <v>657.94970153736608</v>
      </c>
      <c r="K249" s="84">
        <f>INDEX('W2. TIAM CO2 price'!$C$21:$N$27,MATCH($B249,'W2. TIAM CO2 price'!$A$21:$A$27,0),MATCH(K$14,'W2. TIAM CO2 price'!$C$20:$N$20,0))</f>
        <v>1071.7210723835963</v>
      </c>
      <c r="L249" s="84">
        <f>INDEX('W2. TIAM CO2 price'!$C$21:$N$27,MATCH($B249,'W2. TIAM CO2 price'!$A$21:$A$27,0),MATCH(L$14,'W2. TIAM CO2 price'!$C$20:$N$20,0))</f>
        <v>1745.7110350693602</v>
      </c>
      <c r="M249" s="84">
        <f>INDEX('W2. TIAM CO2 price'!$C$21:$N$27,MATCH($B249,'W2. TIAM CO2 price'!$A$21:$A$27,0),MATCH(M$14,'W2. TIAM CO2 price'!$C$20:$N$20,0))</f>
        <v>2843.5696637901187</v>
      </c>
      <c r="N249" s="84">
        <f>INDEX('W2. TIAM CO2 price'!$C$21:$N$27,MATCH($B249,'W2. TIAM CO2 price'!$A$21:$A$27,0),MATCH(N$14,'W2. TIAM CO2 price'!$C$20:$N$20,0))</f>
        <v>4631.8656850746129</v>
      </c>
      <c r="O249" s="84">
        <f>INDEX('W2. TIAM CO2 price'!$C$21:$N$27,MATCH($B249,'W2. TIAM CO2 price'!$A$21:$A$27,0),MATCH(O$14,'W2. TIAM CO2 price'!$C$20:$N$20,0))</f>
        <v>7544.8114652324175</v>
      </c>
      <c r="P249" s="508">
        <f>INDEX('W2. TIAM CO2 price'!$C$21:$N$27,MATCH($B249,'W2. TIAM CO2 price'!$A$21:$A$27,0),MATCH(P$14,'W2. TIAM CO2 price'!$C$20:$N$20,0))</f>
        <v>12289.693194625488</v>
      </c>
      <c r="Q249" s="501">
        <f t="array" ref="Q249">IF($B$8="Global",INDEX('R24. Carbon price convergence'!$L$18:$T$690,MATCH(CONCATENATE("Global "&amp;$E249&amp;" "&amp;$B$7&amp;" "&amp;"All "&amp;$B$9&amp;" "&amp;$B$10),'R24. Carbon price convergence'!$A$18:$A$690,0),MATCH(Q$14,'R24. Carbon price convergence'!$L$17:$T$17,0)),INDEX('R24. Carbon price convergence'!$L$18:$T$690,MATCH(CONCATENATE($D249," ",$E249," ",$B$7," ",$B$8," ",$B$9," ",$B$10),'R24. Carbon price convergence'!$A$18:$A$690,0),MATCH(Q$14,'R24. Carbon price convergence'!$L$17:$T$17,0)))</f>
        <v>0.34920618027291611</v>
      </c>
      <c r="R249" s="502">
        <f t="array" ref="R249">IF($B$8="Global",INDEX('R24. Carbon price convergence'!$L$18:$T$690,MATCH(CONCATENATE("Global "&amp;$E249&amp;" "&amp;$B$7&amp;" "&amp;"All "&amp;$B$9&amp;" "&amp;$B$10),'R24. Carbon price convergence'!$A$18:$A$690,0),MATCH(R$14,'R24. Carbon price convergence'!$L$17:$T$17,0)),INDEX('R24. Carbon price convergence'!$L$18:$T$690,MATCH(CONCATENATE($D249," ",$E249," ",$B$7," ",$B$8," ",$B$9," ",$B$10),'R24. Carbon price convergence'!$A$18:$A$690,0),MATCH(R$14,'R24. Carbon price convergence'!$L$17:$T$17,0)))</f>
        <v>0.34920618027291611</v>
      </c>
      <c r="S249" s="502">
        <f t="array" ref="S249">IF($B$8="Global",INDEX('R24. Carbon price convergence'!$L$18:$T$690,MATCH(CONCATENATE("Global "&amp;$E249&amp;" "&amp;$B$7&amp;" "&amp;"All "&amp;$B$9&amp;" "&amp;$B$10),'R24. Carbon price convergence'!$A$18:$A$690,0),MATCH(S$14,'R24. Carbon price convergence'!$L$17:$T$17,0)),INDEX('R24. Carbon price convergence'!$L$18:$T$690,MATCH(CONCATENATE($D249," ",$E249," ",$B$7," ",$B$8," ",$B$9," ",$B$10),'R24. Carbon price convergence'!$A$18:$A$690,0),MATCH(S$14,'R24. Carbon price convergence'!$L$17:$T$17,0)))</f>
        <v>0.34920618027291611</v>
      </c>
      <c r="T249" s="503">
        <f t="array" ref="T249">IF($B$8="Global",INDEX('R24. Carbon price convergence'!$L$18:$T$690,MATCH(CONCATENATE("Global "&amp;$E249&amp;" "&amp;$B$7&amp;" "&amp;"All "&amp;$B$9&amp;" "&amp;$B$10),'R24. Carbon price convergence'!$A$18:$A$690,0),MATCH(T$14,'R24. Carbon price convergence'!$L$17:$T$17,0)),INDEX('R24. Carbon price convergence'!$L$18:$T$690,MATCH(CONCATENATE($D249," ",$E249," ",$B$7," ",$B$8," ",$B$9," ",$B$10),'R24. Carbon price convergence'!$A$18:$A$690,0),MATCH(T$14,'R24. Carbon price convergence'!$L$17:$T$17,0)))</f>
        <v>0.34920618027291611</v>
      </c>
      <c r="U249" s="507">
        <f t="shared" si="50"/>
        <v>0</v>
      </c>
      <c r="V249" s="84">
        <f t="shared" si="51"/>
        <v>14.432998250348319</v>
      </c>
      <c r="W249" s="84">
        <f t="shared" si="52"/>
        <v>141.05484298273933</v>
      </c>
      <c r="X249" s="84">
        <f t="shared" si="53"/>
        <v>229.7601020855688</v>
      </c>
      <c r="Y249" s="508">
        <f t="shared" si="54"/>
        <v>374.25162200506907</v>
      </c>
    </row>
    <row r="250" spans="1:25" x14ac:dyDescent="0.3">
      <c r="A250" s="486" t="s">
        <v>78</v>
      </c>
      <c r="B250" s="39" t="s">
        <v>68</v>
      </c>
      <c r="C250" s="39" t="s">
        <v>79</v>
      </c>
      <c r="D250" s="39" t="s">
        <v>99</v>
      </c>
      <c r="E250" s="487" t="s">
        <v>84</v>
      </c>
      <c r="F250" s="507">
        <f>INDEX('W2. TIAM CO2 price'!$C$21:$N$27,MATCH($B250,'W2. TIAM CO2 price'!$A$21:$A$27,0),MATCH(F$14,'W2. TIAM CO2 price'!$C$20:$N$20,0))</f>
        <v>0</v>
      </c>
      <c r="G250" s="84">
        <f>INDEX('W2. TIAM CO2 price'!$C$21:$N$27,MATCH($B250,'W2. TIAM CO2 price'!$A$21:$A$27,0),MATCH(G$14,'W2. TIAM CO2 price'!$C$20:$N$20,0))</f>
        <v>0</v>
      </c>
      <c r="H250" s="84">
        <f>INDEX('W2. TIAM CO2 price'!$C$21:$N$27,MATCH($B250,'W2. TIAM CO2 price'!$A$21:$A$27,0),MATCH(H$14,'W2. TIAM CO2 price'!$C$20:$N$20,0))</f>
        <v>41.330878620385405</v>
      </c>
      <c r="I250" s="84">
        <f>INDEX('W2. TIAM CO2 price'!$C$21:$N$27,MATCH($B250,'W2. TIAM CO2 price'!$A$21:$A$27,0),MATCH(I$14,'W2. TIAM CO2 price'!$C$20:$N$20,0))</f>
        <v>403.92997303913791</v>
      </c>
      <c r="J250" s="84">
        <f>INDEX('W2. TIAM CO2 price'!$C$21:$N$27,MATCH($B250,'W2. TIAM CO2 price'!$A$21:$A$27,0),MATCH(J$14,'W2. TIAM CO2 price'!$C$20:$N$20,0))</f>
        <v>657.94970153736608</v>
      </c>
      <c r="K250" s="84">
        <f>INDEX('W2. TIAM CO2 price'!$C$21:$N$27,MATCH($B250,'W2. TIAM CO2 price'!$A$21:$A$27,0),MATCH(K$14,'W2. TIAM CO2 price'!$C$20:$N$20,0))</f>
        <v>1071.7210723835963</v>
      </c>
      <c r="L250" s="84">
        <f>INDEX('W2. TIAM CO2 price'!$C$21:$N$27,MATCH($B250,'W2. TIAM CO2 price'!$A$21:$A$27,0),MATCH(L$14,'W2. TIAM CO2 price'!$C$20:$N$20,0))</f>
        <v>1745.7110350693602</v>
      </c>
      <c r="M250" s="84">
        <f>INDEX('W2. TIAM CO2 price'!$C$21:$N$27,MATCH($B250,'W2. TIAM CO2 price'!$A$21:$A$27,0),MATCH(M$14,'W2. TIAM CO2 price'!$C$20:$N$20,0))</f>
        <v>2843.5696637901187</v>
      </c>
      <c r="N250" s="84">
        <f>INDEX('W2. TIAM CO2 price'!$C$21:$N$27,MATCH($B250,'W2. TIAM CO2 price'!$A$21:$A$27,0),MATCH(N$14,'W2. TIAM CO2 price'!$C$20:$N$20,0))</f>
        <v>4631.8656850746129</v>
      </c>
      <c r="O250" s="84">
        <f>INDEX('W2. TIAM CO2 price'!$C$21:$N$27,MATCH($B250,'W2. TIAM CO2 price'!$A$21:$A$27,0),MATCH(O$14,'W2. TIAM CO2 price'!$C$20:$N$20,0))</f>
        <v>7544.8114652324175</v>
      </c>
      <c r="P250" s="508">
        <f>INDEX('W2. TIAM CO2 price'!$C$21:$N$27,MATCH($B250,'W2. TIAM CO2 price'!$A$21:$A$27,0),MATCH(P$14,'W2. TIAM CO2 price'!$C$20:$N$20,0))</f>
        <v>12289.693194625488</v>
      </c>
      <c r="Q250" s="501">
        <f t="array" ref="Q250">IF($B$8="Global",INDEX('R24. Carbon price convergence'!$L$18:$T$690,MATCH(CONCATENATE("Global "&amp;$E250&amp;" "&amp;$B$7&amp;" "&amp;"All "&amp;$B$9&amp;" "&amp;$B$10),'R24. Carbon price convergence'!$A$18:$A$690,0),MATCH(Q$14,'R24. Carbon price convergence'!$L$17:$T$17,0)),INDEX('R24. Carbon price convergence'!$L$18:$T$690,MATCH(CONCATENATE($D250," ",$E250," ",$B$7," ",$B$8," ",$B$9," ",$B$10),'R24. Carbon price convergence'!$A$18:$A$690,0),MATCH(Q$14,'R24. Carbon price convergence'!$L$17:$T$17,0)))</f>
        <v>0.34920618027291611</v>
      </c>
      <c r="R250" s="502">
        <f t="array" ref="R250">IF($B$8="Global",INDEX('R24. Carbon price convergence'!$L$18:$T$690,MATCH(CONCATENATE("Global "&amp;$E250&amp;" "&amp;$B$7&amp;" "&amp;"All "&amp;$B$9&amp;" "&amp;$B$10),'R24. Carbon price convergence'!$A$18:$A$690,0),MATCH(R$14,'R24. Carbon price convergence'!$L$17:$T$17,0)),INDEX('R24. Carbon price convergence'!$L$18:$T$690,MATCH(CONCATENATE($D250," ",$E250," ",$B$7," ",$B$8," ",$B$9," ",$B$10),'R24. Carbon price convergence'!$A$18:$A$690,0),MATCH(R$14,'R24. Carbon price convergence'!$L$17:$T$17,0)))</f>
        <v>0.34920618027291611</v>
      </c>
      <c r="S250" s="502">
        <f t="array" ref="S250">IF($B$8="Global",INDEX('R24. Carbon price convergence'!$L$18:$T$690,MATCH(CONCATENATE("Global "&amp;$E250&amp;" "&amp;$B$7&amp;" "&amp;"All "&amp;$B$9&amp;" "&amp;$B$10),'R24. Carbon price convergence'!$A$18:$A$690,0),MATCH(S$14,'R24. Carbon price convergence'!$L$17:$T$17,0)),INDEX('R24. Carbon price convergence'!$L$18:$T$690,MATCH(CONCATENATE($D250," ",$E250," ",$B$7," ",$B$8," ",$B$9," ",$B$10),'R24. Carbon price convergence'!$A$18:$A$690,0),MATCH(S$14,'R24. Carbon price convergence'!$L$17:$T$17,0)))</f>
        <v>0.34920618027291611</v>
      </c>
      <c r="T250" s="503">
        <f t="array" ref="T250">IF($B$8="Global",INDEX('R24. Carbon price convergence'!$L$18:$T$690,MATCH(CONCATENATE("Global "&amp;$E250&amp;" "&amp;$B$7&amp;" "&amp;"All "&amp;$B$9&amp;" "&amp;$B$10),'R24. Carbon price convergence'!$A$18:$A$690,0),MATCH(T$14,'R24. Carbon price convergence'!$L$17:$T$17,0)),INDEX('R24. Carbon price convergence'!$L$18:$T$690,MATCH(CONCATENATE($D250," ",$E250," ",$B$7," ",$B$8," ",$B$9," ",$B$10),'R24. Carbon price convergence'!$A$18:$A$690,0),MATCH(T$14,'R24. Carbon price convergence'!$L$17:$T$17,0)))</f>
        <v>0.34920618027291611</v>
      </c>
      <c r="U250" s="507">
        <f t="shared" si="50"/>
        <v>0</v>
      </c>
      <c r="V250" s="84">
        <f t="shared" si="51"/>
        <v>14.432998250348319</v>
      </c>
      <c r="W250" s="84">
        <f t="shared" si="52"/>
        <v>141.05484298273933</v>
      </c>
      <c r="X250" s="84">
        <f t="shared" si="53"/>
        <v>229.7601020855688</v>
      </c>
      <c r="Y250" s="508">
        <f t="shared" si="54"/>
        <v>374.25162200506907</v>
      </c>
    </row>
    <row r="251" spans="1:25" x14ac:dyDescent="0.3">
      <c r="A251" s="486" t="s">
        <v>78</v>
      </c>
      <c r="B251" s="39" t="s">
        <v>68</v>
      </c>
      <c r="C251" s="39" t="s">
        <v>79</v>
      </c>
      <c r="D251" s="39" t="s">
        <v>99</v>
      </c>
      <c r="E251" s="487" t="s">
        <v>87</v>
      </c>
      <c r="F251" s="507">
        <f>INDEX('W2. TIAM CO2 price'!$C$21:$N$27,MATCH($B251,'W2. TIAM CO2 price'!$A$21:$A$27,0),MATCH(F$14,'W2. TIAM CO2 price'!$C$20:$N$20,0))</f>
        <v>0</v>
      </c>
      <c r="G251" s="84">
        <f>INDEX('W2. TIAM CO2 price'!$C$21:$N$27,MATCH($B251,'W2. TIAM CO2 price'!$A$21:$A$27,0),MATCH(G$14,'W2. TIAM CO2 price'!$C$20:$N$20,0))</f>
        <v>0</v>
      </c>
      <c r="H251" s="84">
        <f>INDEX('W2. TIAM CO2 price'!$C$21:$N$27,MATCH($B251,'W2. TIAM CO2 price'!$A$21:$A$27,0),MATCH(H$14,'W2. TIAM CO2 price'!$C$20:$N$20,0))</f>
        <v>41.330878620385405</v>
      </c>
      <c r="I251" s="84">
        <f>INDEX('W2. TIAM CO2 price'!$C$21:$N$27,MATCH($B251,'W2. TIAM CO2 price'!$A$21:$A$27,0),MATCH(I$14,'W2. TIAM CO2 price'!$C$20:$N$20,0))</f>
        <v>403.92997303913791</v>
      </c>
      <c r="J251" s="84">
        <f>INDEX('W2. TIAM CO2 price'!$C$21:$N$27,MATCH($B251,'W2. TIAM CO2 price'!$A$21:$A$27,0),MATCH(J$14,'W2. TIAM CO2 price'!$C$20:$N$20,0))</f>
        <v>657.94970153736608</v>
      </c>
      <c r="K251" s="84">
        <f>INDEX('W2. TIAM CO2 price'!$C$21:$N$27,MATCH($B251,'W2. TIAM CO2 price'!$A$21:$A$27,0),MATCH(K$14,'W2. TIAM CO2 price'!$C$20:$N$20,0))</f>
        <v>1071.7210723835963</v>
      </c>
      <c r="L251" s="84">
        <f>INDEX('W2. TIAM CO2 price'!$C$21:$N$27,MATCH($B251,'W2. TIAM CO2 price'!$A$21:$A$27,0),MATCH(L$14,'W2. TIAM CO2 price'!$C$20:$N$20,0))</f>
        <v>1745.7110350693602</v>
      </c>
      <c r="M251" s="84">
        <f>INDEX('W2. TIAM CO2 price'!$C$21:$N$27,MATCH($B251,'W2. TIAM CO2 price'!$A$21:$A$27,0),MATCH(M$14,'W2. TIAM CO2 price'!$C$20:$N$20,0))</f>
        <v>2843.5696637901187</v>
      </c>
      <c r="N251" s="84">
        <f>INDEX('W2. TIAM CO2 price'!$C$21:$N$27,MATCH($B251,'W2. TIAM CO2 price'!$A$21:$A$27,0),MATCH(N$14,'W2. TIAM CO2 price'!$C$20:$N$20,0))</f>
        <v>4631.8656850746129</v>
      </c>
      <c r="O251" s="84">
        <f>INDEX('W2. TIAM CO2 price'!$C$21:$N$27,MATCH($B251,'W2. TIAM CO2 price'!$A$21:$A$27,0),MATCH(O$14,'W2. TIAM CO2 price'!$C$20:$N$20,0))</f>
        <v>7544.8114652324175</v>
      </c>
      <c r="P251" s="508">
        <f>INDEX('W2. TIAM CO2 price'!$C$21:$N$27,MATCH($B251,'W2. TIAM CO2 price'!$A$21:$A$27,0),MATCH(P$14,'W2. TIAM CO2 price'!$C$20:$N$20,0))</f>
        <v>12289.693194625488</v>
      </c>
      <c r="Q251" s="501">
        <f t="array" ref="Q251">IF($B$8="Global",INDEX('R24. Carbon price convergence'!$L$18:$T$690,MATCH(CONCATENATE("Global "&amp;$E251&amp;" "&amp;$B$7&amp;" "&amp;"All "&amp;$B$9&amp;" "&amp;$B$10),'R24. Carbon price convergence'!$A$18:$A$690,0),MATCH(Q$14,'R24. Carbon price convergence'!$L$17:$T$17,0)),INDEX('R24. Carbon price convergence'!$L$18:$T$690,MATCH(CONCATENATE($D251," ",$E251," ",$B$7," ",$B$8," ",$B$9," ",$B$10),'R24. Carbon price convergence'!$A$18:$A$690,0),MATCH(Q$14,'R24. Carbon price convergence'!$L$17:$T$17,0)))</f>
        <v>0.34920618027291611</v>
      </c>
      <c r="R251" s="502">
        <f t="array" ref="R251">IF($B$8="Global",INDEX('R24. Carbon price convergence'!$L$18:$T$690,MATCH(CONCATENATE("Global "&amp;$E251&amp;" "&amp;$B$7&amp;" "&amp;"All "&amp;$B$9&amp;" "&amp;$B$10),'R24. Carbon price convergence'!$A$18:$A$690,0),MATCH(R$14,'R24. Carbon price convergence'!$L$17:$T$17,0)),INDEX('R24. Carbon price convergence'!$L$18:$T$690,MATCH(CONCATENATE($D251," ",$E251," ",$B$7," ",$B$8," ",$B$9," ",$B$10),'R24. Carbon price convergence'!$A$18:$A$690,0),MATCH(R$14,'R24. Carbon price convergence'!$L$17:$T$17,0)))</f>
        <v>0.34920618027291611</v>
      </c>
      <c r="S251" s="502">
        <f t="array" ref="S251">IF($B$8="Global",INDEX('R24. Carbon price convergence'!$L$18:$T$690,MATCH(CONCATENATE("Global "&amp;$E251&amp;" "&amp;$B$7&amp;" "&amp;"All "&amp;$B$9&amp;" "&amp;$B$10),'R24. Carbon price convergence'!$A$18:$A$690,0),MATCH(S$14,'R24. Carbon price convergence'!$L$17:$T$17,0)),INDEX('R24. Carbon price convergence'!$L$18:$T$690,MATCH(CONCATENATE($D251," ",$E251," ",$B$7," ",$B$8," ",$B$9," ",$B$10),'R24. Carbon price convergence'!$A$18:$A$690,0),MATCH(S$14,'R24. Carbon price convergence'!$L$17:$T$17,0)))</f>
        <v>0.34920618027291611</v>
      </c>
      <c r="T251" s="503">
        <f t="array" ref="T251">IF($B$8="Global",INDEX('R24. Carbon price convergence'!$L$18:$T$690,MATCH(CONCATENATE("Global "&amp;$E251&amp;" "&amp;$B$7&amp;" "&amp;"All "&amp;$B$9&amp;" "&amp;$B$10),'R24. Carbon price convergence'!$A$18:$A$690,0),MATCH(T$14,'R24. Carbon price convergence'!$L$17:$T$17,0)),INDEX('R24. Carbon price convergence'!$L$18:$T$690,MATCH(CONCATENATE($D251," ",$E251," ",$B$7," ",$B$8," ",$B$9," ",$B$10),'R24. Carbon price convergence'!$A$18:$A$690,0),MATCH(T$14,'R24. Carbon price convergence'!$L$17:$T$17,0)))</f>
        <v>0.34920618027291611</v>
      </c>
      <c r="U251" s="507">
        <f t="shared" si="50"/>
        <v>0</v>
      </c>
      <c r="V251" s="84">
        <f t="shared" si="51"/>
        <v>14.432998250348319</v>
      </c>
      <c r="W251" s="84">
        <f t="shared" si="52"/>
        <v>141.05484298273933</v>
      </c>
      <c r="X251" s="84">
        <f t="shared" si="53"/>
        <v>229.7601020855688</v>
      </c>
      <c r="Y251" s="508">
        <f t="shared" si="54"/>
        <v>374.25162200506907</v>
      </c>
    </row>
    <row r="252" spans="1:25" x14ac:dyDescent="0.3">
      <c r="A252" s="486" t="s">
        <v>78</v>
      </c>
      <c r="B252" s="39" t="s">
        <v>68</v>
      </c>
      <c r="C252" s="39" t="s">
        <v>79</v>
      </c>
      <c r="D252" s="39" t="s">
        <v>99</v>
      </c>
      <c r="E252" s="487" t="s">
        <v>90</v>
      </c>
      <c r="F252" s="507">
        <f>INDEX('W2. TIAM CO2 price'!$C$21:$N$27,MATCH($B252,'W2. TIAM CO2 price'!$A$21:$A$27,0),MATCH(F$14,'W2. TIAM CO2 price'!$C$20:$N$20,0))</f>
        <v>0</v>
      </c>
      <c r="G252" s="84">
        <f>INDEX('W2. TIAM CO2 price'!$C$21:$N$27,MATCH($B252,'W2. TIAM CO2 price'!$A$21:$A$27,0),MATCH(G$14,'W2. TIAM CO2 price'!$C$20:$N$20,0))</f>
        <v>0</v>
      </c>
      <c r="H252" s="84">
        <f>INDEX('W2. TIAM CO2 price'!$C$21:$N$27,MATCH($B252,'W2. TIAM CO2 price'!$A$21:$A$27,0),MATCH(H$14,'W2. TIAM CO2 price'!$C$20:$N$20,0))</f>
        <v>41.330878620385405</v>
      </c>
      <c r="I252" s="84">
        <f>INDEX('W2. TIAM CO2 price'!$C$21:$N$27,MATCH($B252,'W2. TIAM CO2 price'!$A$21:$A$27,0),MATCH(I$14,'W2. TIAM CO2 price'!$C$20:$N$20,0))</f>
        <v>403.92997303913791</v>
      </c>
      <c r="J252" s="84">
        <f>INDEX('W2. TIAM CO2 price'!$C$21:$N$27,MATCH($B252,'W2. TIAM CO2 price'!$A$21:$A$27,0),MATCH(J$14,'W2. TIAM CO2 price'!$C$20:$N$20,0))</f>
        <v>657.94970153736608</v>
      </c>
      <c r="K252" s="84">
        <f>INDEX('W2. TIAM CO2 price'!$C$21:$N$27,MATCH($B252,'W2. TIAM CO2 price'!$A$21:$A$27,0),MATCH(K$14,'W2. TIAM CO2 price'!$C$20:$N$20,0))</f>
        <v>1071.7210723835963</v>
      </c>
      <c r="L252" s="84">
        <f>INDEX('W2. TIAM CO2 price'!$C$21:$N$27,MATCH($B252,'W2. TIAM CO2 price'!$A$21:$A$27,0),MATCH(L$14,'W2. TIAM CO2 price'!$C$20:$N$20,0))</f>
        <v>1745.7110350693602</v>
      </c>
      <c r="M252" s="84">
        <f>INDEX('W2. TIAM CO2 price'!$C$21:$N$27,MATCH($B252,'W2. TIAM CO2 price'!$A$21:$A$27,0),MATCH(M$14,'W2. TIAM CO2 price'!$C$20:$N$20,0))</f>
        <v>2843.5696637901187</v>
      </c>
      <c r="N252" s="84">
        <f>INDEX('W2. TIAM CO2 price'!$C$21:$N$27,MATCH($B252,'W2. TIAM CO2 price'!$A$21:$A$27,0),MATCH(N$14,'W2. TIAM CO2 price'!$C$20:$N$20,0))</f>
        <v>4631.8656850746129</v>
      </c>
      <c r="O252" s="84">
        <f>INDEX('W2. TIAM CO2 price'!$C$21:$N$27,MATCH($B252,'W2. TIAM CO2 price'!$A$21:$A$27,0),MATCH(O$14,'W2. TIAM CO2 price'!$C$20:$N$20,0))</f>
        <v>7544.8114652324175</v>
      </c>
      <c r="P252" s="508">
        <f>INDEX('W2. TIAM CO2 price'!$C$21:$N$27,MATCH($B252,'W2. TIAM CO2 price'!$A$21:$A$27,0),MATCH(P$14,'W2. TIAM CO2 price'!$C$20:$N$20,0))</f>
        <v>12289.693194625488</v>
      </c>
      <c r="Q252" s="501">
        <f t="array" ref="Q252">IF($B$8="Global",INDEX('R24. Carbon price convergence'!$L$18:$T$690,MATCH(CONCATENATE("Global "&amp;$E252&amp;" "&amp;$B$7&amp;" "&amp;"All "&amp;$B$9&amp;" "&amp;$B$10),'R24. Carbon price convergence'!$A$18:$A$690,0),MATCH(Q$14,'R24. Carbon price convergence'!$L$17:$T$17,0)),INDEX('R24. Carbon price convergence'!$L$18:$T$690,MATCH(CONCATENATE($D252," ",$E252," ",$B$7," ",$B$8," ",$B$9," ",$B$10),'R24. Carbon price convergence'!$A$18:$A$690,0),MATCH(Q$14,'R24. Carbon price convergence'!$L$17:$T$17,0)))</f>
        <v>0.34920618027291611</v>
      </c>
      <c r="R252" s="502">
        <f t="array" ref="R252">IF($B$8="Global",INDEX('R24. Carbon price convergence'!$L$18:$T$690,MATCH(CONCATENATE("Global "&amp;$E252&amp;" "&amp;$B$7&amp;" "&amp;"All "&amp;$B$9&amp;" "&amp;$B$10),'R24. Carbon price convergence'!$A$18:$A$690,0),MATCH(R$14,'R24. Carbon price convergence'!$L$17:$T$17,0)),INDEX('R24. Carbon price convergence'!$L$18:$T$690,MATCH(CONCATENATE($D252," ",$E252," ",$B$7," ",$B$8," ",$B$9," ",$B$10),'R24. Carbon price convergence'!$A$18:$A$690,0),MATCH(R$14,'R24. Carbon price convergence'!$L$17:$T$17,0)))</f>
        <v>0.34920618027291611</v>
      </c>
      <c r="S252" s="502">
        <f t="array" ref="S252">IF($B$8="Global",INDEX('R24. Carbon price convergence'!$L$18:$T$690,MATCH(CONCATENATE("Global "&amp;$E252&amp;" "&amp;$B$7&amp;" "&amp;"All "&amp;$B$9&amp;" "&amp;$B$10),'R24. Carbon price convergence'!$A$18:$A$690,0),MATCH(S$14,'R24. Carbon price convergence'!$L$17:$T$17,0)),INDEX('R24. Carbon price convergence'!$L$18:$T$690,MATCH(CONCATENATE($D252," ",$E252," ",$B$7," ",$B$8," ",$B$9," ",$B$10),'R24. Carbon price convergence'!$A$18:$A$690,0),MATCH(S$14,'R24. Carbon price convergence'!$L$17:$T$17,0)))</f>
        <v>0.34920618027291611</v>
      </c>
      <c r="T252" s="503">
        <f t="array" ref="T252">IF($B$8="Global",INDEX('R24. Carbon price convergence'!$L$18:$T$690,MATCH(CONCATENATE("Global "&amp;$E252&amp;" "&amp;$B$7&amp;" "&amp;"All "&amp;$B$9&amp;" "&amp;$B$10),'R24. Carbon price convergence'!$A$18:$A$690,0),MATCH(T$14,'R24. Carbon price convergence'!$L$17:$T$17,0)),INDEX('R24. Carbon price convergence'!$L$18:$T$690,MATCH(CONCATENATE($D252," ",$E252," ",$B$7," ",$B$8," ",$B$9," ",$B$10),'R24. Carbon price convergence'!$A$18:$A$690,0),MATCH(T$14,'R24. Carbon price convergence'!$L$17:$T$17,0)))</f>
        <v>0.34920618027291611</v>
      </c>
      <c r="U252" s="507">
        <f t="shared" si="50"/>
        <v>0</v>
      </c>
      <c r="V252" s="84">
        <f t="shared" si="51"/>
        <v>14.432998250348319</v>
      </c>
      <c r="W252" s="84">
        <f t="shared" si="52"/>
        <v>141.05484298273933</v>
      </c>
      <c r="X252" s="84">
        <f t="shared" si="53"/>
        <v>229.7601020855688</v>
      </c>
      <c r="Y252" s="508">
        <f t="shared" si="54"/>
        <v>374.25162200506907</v>
      </c>
    </row>
    <row r="253" spans="1:25" x14ac:dyDescent="0.3">
      <c r="A253" s="486" t="s">
        <v>78</v>
      </c>
      <c r="B253" s="39" t="s">
        <v>68</v>
      </c>
      <c r="C253" s="39" t="s">
        <v>79</v>
      </c>
      <c r="D253" s="39" t="s">
        <v>99</v>
      </c>
      <c r="E253" s="487" t="s">
        <v>93</v>
      </c>
      <c r="F253" s="507">
        <f>INDEX('W2. TIAM CO2 price'!$C$21:$N$27,MATCH($B253,'W2. TIAM CO2 price'!$A$21:$A$27,0),MATCH(F$14,'W2. TIAM CO2 price'!$C$20:$N$20,0))</f>
        <v>0</v>
      </c>
      <c r="G253" s="84">
        <f>INDEX('W2. TIAM CO2 price'!$C$21:$N$27,MATCH($B253,'W2. TIAM CO2 price'!$A$21:$A$27,0),MATCH(G$14,'W2. TIAM CO2 price'!$C$20:$N$20,0))</f>
        <v>0</v>
      </c>
      <c r="H253" s="84">
        <f>INDEX('W2. TIAM CO2 price'!$C$21:$N$27,MATCH($B253,'W2. TIAM CO2 price'!$A$21:$A$27,0),MATCH(H$14,'W2. TIAM CO2 price'!$C$20:$N$20,0))</f>
        <v>41.330878620385405</v>
      </c>
      <c r="I253" s="84">
        <f>INDEX('W2. TIAM CO2 price'!$C$21:$N$27,MATCH($B253,'W2. TIAM CO2 price'!$A$21:$A$27,0),MATCH(I$14,'W2. TIAM CO2 price'!$C$20:$N$20,0))</f>
        <v>403.92997303913791</v>
      </c>
      <c r="J253" s="84">
        <f>INDEX('W2. TIAM CO2 price'!$C$21:$N$27,MATCH($B253,'W2. TIAM CO2 price'!$A$21:$A$27,0),MATCH(J$14,'W2. TIAM CO2 price'!$C$20:$N$20,0))</f>
        <v>657.94970153736608</v>
      </c>
      <c r="K253" s="84">
        <f>INDEX('W2. TIAM CO2 price'!$C$21:$N$27,MATCH($B253,'W2. TIAM CO2 price'!$A$21:$A$27,0),MATCH(K$14,'W2. TIAM CO2 price'!$C$20:$N$20,0))</f>
        <v>1071.7210723835963</v>
      </c>
      <c r="L253" s="84">
        <f>INDEX('W2. TIAM CO2 price'!$C$21:$N$27,MATCH($B253,'W2. TIAM CO2 price'!$A$21:$A$27,0),MATCH(L$14,'W2. TIAM CO2 price'!$C$20:$N$20,0))</f>
        <v>1745.7110350693602</v>
      </c>
      <c r="M253" s="84">
        <f>INDEX('W2. TIAM CO2 price'!$C$21:$N$27,MATCH($B253,'W2. TIAM CO2 price'!$A$21:$A$27,0),MATCH(M$14,'W2. TIAM CO2 price'!$C$20:$N$20,0))</f>
        <v>2843.5696637901187</v>
      </c>
      <c r="N253" s="84">
        <f>INDEX('W2. TIAM CO2 price'!$C$21:$N$27,MATCH($B253,'W2. TIAM CO2 price'!$A$21:$A$27,0),MATCH(N$14,'W2. TIAM CO2 price'!$C$20:$N$20,0))</f>
        <v>4631.8656850746129</v>
      </c>
      <c r="O253" s="84">
        <f>INDEX('W2. TIAM CO2 price'!$C$21:$N$27,MATCH($B253,'W2. TIAM CO2 price'!$A$21:$A$27,0),MATCH(O$14,'W2. TIAM CO2 price'!$C$20:$N$20,0))</f>
        <v>7544.8114652324175</v>
      </c>
      <c r="P253" s="508">
        <f>INDEX('W2. TIAM CO2 price'!$C$21:$N$27,MATCH($B253,'W2. TIAM CO2 price'!$A$21:$A$27,0),MATCH(P$14,'W2. TIAM CO2 price'!$C$20:$N$20,0))</f>
        <v>12289.693194625488</v>
      </c>
      <c r="Q253" s="501">
        <f t="array" ref="Q253">IF($B$8="Global",INDEX('R24. Carbon price convergence'!$L$18:$T$690,MATCH(CONCATENATE("Global "&amp;$E253&amp;" "&amp;$B$7&amp;" "&amp;"All "&amp;$B$9&amp;" "&amp;$B$10),'R24. Carbon price convergence'!$A$18:$A$690,0),MATCH(Q$14,'R24. Carbon price convergence'!$L$17:$T$17,0)),INDEX('R24. Carbon price convergence'!$L$18:$T$690,MATCH(CONCATENATE($D253," ",$E253," ",$B$7," ",$B$8," ",$B$9," ",$B$10),'R24. Carbon price convergence'!$A$18:$A$690,0),MATCH(Q$14,'R24. Carbon price convergence'!$L$17:$T$17,0)))</f>
        <v>0.34920618027291611</v>
      </c>
      <c r="R253" s="502">
        <f t="array" ref="R253">IF($B$8="Global",INDEX('R24. Carbon price convergence'!$L$18:$T$690,MATCH(CONCATENATE("Global "&amp;$E253&amp;" "&amp;$B$7&amp;" "&amp;"All "&amp;$B$9&amp;" "&amp;$B$10),'R24. Carbon price convergence'!$A$18:$A$690,0),MATCH(R$14,'R24. Carbon price convergence'!$L$17:$T$17,0)),INDEX('R24. Carbon price convergence'!$L$18:$T$690,MATCH(CONCATENATE($D253," ",$E253," ",$B$7," ",$B$8," ",$B$9," ",$B$10),'R24. Carbon price convergence'!$A$18:$A$690,0),MATCH(R$14,'R24. Carbon price convergence'!$L$17:$T$17,0)))</f>
        <v>0.34920618027291611</v>
      </c>
      <c r="S253" s="502">
        <f t="array" ref="S253">IF($B$8="Global",INDEX('R24. Carbon price convergence'!$L$18:$T$690,MATCH(CONCATENATE("Global "&amp;$E253&amp;" "&amp;$B$7&amp;" "&amp;"All "&amp;$B$9&amp;" "&amp;$B$10),'R24. Carbon price convergence'!$A$18:$A$690,0),MATCH(S$14,'R24. Carbon price convergence'!$L$17:$T$17,0)),INDEX('R24. Carbon price convergence'!$L$18:$T$690,MATCH(CONCATENATE($D253," ",$E253," ",$B$7," ",$B$8," ",$B$9," ",$B$10),'R24. Carbon price convergence'!$A$18:$A$690,0),MATCH(S$14,'R24. Carbon price convergence'!$L$17:$T$17,0)))</f>
        <v>0.34920618027291611</v>
      </c>
      <c r="T253" s="503">
        <f t="array" ref="T253">IF($B$8="Global",INDEX('R24. Carbon price convergence'!$L$18:$T$690,MATCH(CONCATENATE("Global "&amp;$E253&amp;" "&amp;$B$7&amp;" "&amp;"All "&amp;$B$9&amp;" "&amp;$B$10),'R24. Carbon price convergence'!$A$18:$A$690,0),MATCH(T$14,'R24. Carbon price convergence'!$L$17:$T$17,0)),INDEX('R24. Carbon price convergence'!$L$18:$T$690,MATCH(CONCATENATE($D253," ",$E253," ",$B$7," ",$B$8," ",$B$9," ",$B$10),'R24. Carbon price convergence'!$A$18:$A$690,0),MATCH(T$14,'R24. Carbon price convergence'!$L$17:$T$17,0)))</f>
        <v>0.34920618027291611</v>
      </c>
      <c r="U253" s="507">
        <f t="shared" si="50"/>
        <v>0</v>
      </c>
      <c r="V253" s="84">
        <f t="shared" si="51"/>
        <v>14.432998250348319</v>
      </c>
      <c r="W253" s="84">
        <f t="shared" si="52"/>
        <v>141.05484298273933</v>
      </c>
      <c r="X253" s="84">
        <f t="shared" si="53"/>
        <v>229.7601020855688</v>
      </c>
      <c r="Y253" s="508">
        <f t="shared" si="54"/>
        <v>374.25162200506907</v>
      </c>
    </row>
    <row r="254" spans="1:25" x14ac:dyDescent="0.3">
      <c r="A254" s="486" t="s">
        <v>78</v>
      </c>
      <c r="B254" s="39" t="s">
        <v>68</v>
      </c>
      <c r="C254" s="39" t="s">
        <v>79</v>
      </c>
      <c r="D254" s="39" t="s">
        <v>99</v>
      </c>
      <c r="E254" s="487" t="s">
        <v>95</v>
      </c>
      <c r="F254" s="507">
        <f>INDEX('W2. TIAM CO2 price'!$C$21:$N$27,MATCH($B254,'W2. TIAM CO2 price'!$A$21:$A$27,0),MATCH(F$14,'W2. TIAM CO2 price'!$C$20:$N$20,0))</f>
        <v>0</v>
      </c>
      <c r="G254" s="84">
        <f>INDEX('W2. TIAM CO2 price'!$C$21:$N$27,MATCH($B254,'W2. TIAM CO2 price'!$A$21:$A$27,0),MATCH(G$14,'W2. TIAM CO2 price'!$C$20:$N$20,0))</f>
        <v>0</v>
      </c>
      <c r="H254" s="84">
        <f>INDEX('W2. TIAM CO2 price'!$C$21:$N$27,MATCH($B254,'W2. TIAM CO2 price'!$A$21:$A$27,0),MATCH(H$14,'W2. TIAM CO2 price'!$C$20:$N$20,0))</f>
        <v>41.330878620385405</v>
      </c>
      <c r="I254" s="84">
        <f>INDEX('W2. TIAM CO2 price'!$C$21:$N$27,MATCH($B254,'W2. TIAM CO2 price'!$A$21:$A$27,0),MATCH(I$14,'W2. TIAM CO2 price'!$C$20:$N$20,0))</f>
        <v>403.92997303913791</v>
      </c>
      <c r="J254" s="84">
        <f>INDEX('W2. TIAM CO2 price'!$C$21:$N$27,MATCH($B254,'W2. TIAM CO2 price'!$A$21:$A$27,0),MATCH(J$14,'W2. TIAM CO2 price'!$C$20:$N$20,0))</f>
        <v>657.94970153736608</v>
      </c>
      <c r="K254" s="84">
        <f>INDEX('W2. TIAM CO2 price'!$C$21:$N$27,MATCH($B254,'W2. TIAM CO2 price'!$A$21:$A$27,0),MATCH(K$14,'W2. TIAM CO2 price'!$C$20:$N$20,0))</f>
        <v>1071.7210723835963</v>
      </c>
      <c r="L254" s="84">
        <f>INDEX('W2. TIAM CO2 price'!$C$21:$N$27,MATCH($B254,'W2. TIAM CO2 price'!$A$21:$A$27,0),MATCH(L$14,'W2. TIAM CO2 price'!$C$20:$N$20,0))</f>
        <v>1745.7110350693602</v>
      </c>
      <c r="M254" s="84">
        <f>INDEX('W2. TIAM CO2 price'!$C$21:$N$27,MATCH($B254,'W2. TIAM CO2 price'!$A$21:$A$27,0),MATCH(M$14,'W2. TIAM CO2 price'!$C$20:$N$20,0))</f>
        <v>2843.5696637901187</v>
      </c>
      <c r="N254" s="84">
        <f>INDEX('W2. TIAM CO2 price'!$C$21:$N$27,MATCH($B254,'W2. TIAM CO2 price'!$A$21:$A$27,0),MATCH(N$14,'W2. TIAM CO2 price'!$C$20:$N$20,0))</f>
        <v>4631.8656850746129</v>
      </c>
      <c r="O254" s="84">
        <f>INDEX('W2. TIAM CO2 price'!$C$21:$N$27,MATCH($B254,'W2. TIAM CO2 price'!$A$21:$A$27,0),MATCH(O$14,'W2. TIAM CO2 price'!$C$20:$N$20,0))</f>
        <v>7544.8114652324175</v>
      </c>
      <c r="P254" s="508">
        <f>INDEX('W2. TIAM CO2 price'!$C$21:$N$27,MATCH($B254,'W2. TIAM CO2 price'!$A$21:$A$27,0),MATCH(P$14,'W2. TIAM CO2 price'!$C$20:$N$20,0))</f>
        <v>12289.693194625488</v>
      </c>
      <c r="Q254" s="501">
        <f t="array" ref="Q254">IF($B$8="Global",INDEX('R24. Carbon price convergence'!$L$18:$T$690,MATCH(CONCATENATE("Global "&amp;$E254&amp;" "&amp;$B$7&amp;" "&amp;"All "&amp;$B$9&amp;" "&amp;$B$10),'R24. Carbon price convergence'!$A$18:$A$690,0),MATCH(Q$14,'R24. Carbon price convergence'!$L$17:$T$17,0)),INDEX('R24. Carbon price convergence'!$L$18:$T$690,MATCH(CONCATENATE($D254," ",$E254," ",$B$7," ",$B$8," ",$B$9," ",$B$10),'R24. Carbon price convergence'!$A$18:$A$690,0),MATCH(Q$14,'R24. Carbon price convergence'!$L$17:$T$17,0)))</f>
        <v>3.9642143336660212</v>
      </c>
      <c r="R254" s="502">
        <f t="array" ref="R254">IF($B$8="Global",INDEX('R24. Carbon price convergence'!$L$18:$T$690,MATCH(CONCATENATE("Global "&amp;$E254&amp;" "&amp;$B$7&amp;" "&amp;"All "&amp;$B$9&amp;" "&amp;$B$10),'R24. Carbon price convergence'!$A$18:$A$690,0),MATCH(R$14,'R24. Carbon price convergence'!$L$17:$T$17,0)),INDEX('R24. Carbon price convergence'!$L$18:$T$690,MATCH(CONCATENATE($D254," ",$E254," ",$B$7," ",$B$8," ",$B$9," ",$B$10),'R24. Carbon price convergence'!$A$18:$A$690,0),MATCH(R$14,'R24. Carbon price convergence'!$L$17:$T$17,0)))</f>
        <v>3.9642143336660212</v>
      </c>
      <c r="S254" s="502">
        <f t="array" ref="S254">IF($B$8="Global",INDEX('R24. Carbon price convergence'!$L$18:$T$690,MATCH(CONCATENATE("Global "&amp;$E254&amp;" "&amp;$B$7&amp;" "&amp;"All "&amp;$B$9&amp;" "&amp;$B$10),'R24. Carbon price convergence'!$A$18:$A$690,0),MATCH(S$14,'R24. Carbon price convergence'!$L$17:$T$17,0)),INDEX('R24. Carbon price convergence'!$L$18:$T$690,MATCH(CONCATENATE($D254," ",$E254," ",$B$7," ",$B$8," ",$B$9," ",$B$10),'R24. Carbon price convergence'!$A$18:$A$690,0),MATCH(S$14,'R24. Carbon price convergence'!$L$17:$T$17,0)))</f>
        <v>3.9642143336660212</v>
      </c>
      <c r="T254" s="503">
        <f t="array" ref="T254">IF($B$8="Global",INDEX('R24. Carbon price convergence'!$L$18:$T$690,MATCH(CONCATENATE("Global "&amp;$E254&amp;" "&amp;$B$7&amp;" "&amp;"All "&amp;$B$9&amp;" "&amp;$B$10),'R24. Carbon price convergence'!$A$18:$A$690,0),MATCH(T$14,'R24. Carbon price convergence'!$L$17:$T$17,0)),INDEX('R24. Carbon price convergence'!$L$18:$T$690,MATCH(CONCATENATE($D254," ",$E254," ",$B$7," ",$B$8," ",$B$9," ",$B$10),'R24. Carbon price convergence'!$A$18:$A$690,0),MATCH(T$14,'R24. Carbon price convergence'!$L$17:$T$17,0)))</f>
        <v>3.9642143336660212</v>
      </c>
      <c r="U254" s="507">
        <f t="shared" si="50"/>
        <v>0</v>
      </c>
      <c r="V254" s="84">
        <f t="shared" si="51"/>
        <v>163.84446144994234</v>
      </c>
      <c r="W254" s="84">
        <f t="shared" si="52"/>
        <v>1601.26498891908</v>
      </c>
      <c r="X254" s="84">
        <f t="shared" si="53"/>
        <v>2608.2536376657072</v>
      </c>
      <c r="Y254" s="508">
        <f t="shared" si="54"/>
        <v>4248.5320368349721</v>
      </c>
    </row>
    <row r="255" spans="1:25" x14ac:dyDescent="0.3">
      <c r="A255" s="486" t="s">
        <v>78</v>
      </c>
      <c r="B255" s="39" t="s">
        <v>68</v>
      </c>
      <c r="C255" s="39" t="s">
        <v>79</v>
      </c>
      <c r="D255" s="39" t="s">
        <v>100</v>
      </c>
      <c r="E255" s="487" t="s">
        <v>81</v>
      </c>
      <c r="F255" s="507">
        <f>INDEX('W2. TIAM CO2 price'!$C$21:$N$27,MATCH($B255,'W2. TIAM CO2 price'!$A$21:$A$27,0),MATCH(F$14,'W2. TIAM CO2 price'!$C$20:$N$20,0))</f>
        <v>0</v>
      </c>
      <c r="G255" s="84">
        <f>INDEX('W2. TIAM CO2 price'!$C$21:$N$27,MATCH($B255,'W2. TIAM CO2 price'!$A$21:$A$27,0),MATCH(G$14,'W2. TIAM CO2 price'!$C$20:$N$20,0))</f>
        <v>0</v>
      </c>
      <c r="H255" s="84">
        <f>INDEX('W2. TIAM CO2 price'!$C$21:$N$27,MATCH($B255,'W2. TIAM CO2 price'!$A$21:$A$27,0),MATCH(H$14,'W2. TIAM CO2 price'!$C$20:$N$20,0))</f>
        <v>41.330878620385405</v>
      </c>
      <c r="I255" s="84">
        <f>INDEX('W2. TIAM CO2 price'!$C$21:$N$27,MATCH($B255,'W2. TIAM CO2 price'!$A$21:$A$27,0),MATCH(I$14,'W2. TIAM CO2 price'!$C$20:$N$20,0))</f>
        <v>403.92997303913791</v>
      </c>
      <c r="J255" s="84">
        <f>INDEX('W2. TIAM CO2 price'!$C$21:$N$27,MATCH($B255,'W2. TIAM CO2 price'!$A$21:$A$27,0),MATCH(J$14,'W2. TIAM CO2 price'!$C$20:$N$20,0))</f>
        <v>657.94970153736608</v>
      </c>
      <c r="K255" s="84">
        <f>INDEX('W2. TIAM CO2 price'!$C$21:$N$27,MATCH($B255,'W2. TIAM CO2 price'!$A$21:$A$27,0),MATCH(K$14,'W2. TIAM CO2 price'!$C$20:$N$20,0))</f>
        <v>1071.7210723835963</v>
      </c>
      <c r="L255" s="84">
        <f>INDEX('W2. TIAM CO2 price'!$C$21:$N$27,MATCH($B255,'W2. TIAM CO2 price'!$A$21:$A$27,0),MATCH(L$14,'W2. TIAM CO2 price'!$C$20:$N$20,0))</f>
        <v>1745.7110350693602</v>
      </c>
      <c r="M255" s="84">
        <f>INDEX('W2. TIAM CO2 price'!$C$21:$N$27,MATCH($B255,'W2. TIAM CO2 price'!$A$21:$A$27,0),MATCH(M$14,'W2. TIAM CO2 price'!$C$20:$N$20,0))</f>
        <v>2843.5696637901187</v>
      </c>
      <c r="N255" s="84">
        <f>INDEX('W2. TIAM CO2 price'!$C$21:$N$27,MATCH($B255,'W2. TIAM CO2 price'!$A$21:$A$27,0),MATCH(N$14,'W2. TIAM CO2 price'!$C$20:$N$20,0))</f>
        <v>4631.8656850746129</v>
      </c>
      <c r="O255" s="84">
        <f>INDEX('W2. TIAM CO2 price'!$C$21:$N$27,MATCH($B255,'W2. TIAM CO2 price'!$A$21:$A$27,0),MATCH(O$14,'W2. TIAM CO2 price'!$C$20:$N$20,0))</f>
        <v>7544.8114652324175</v>
      </c>
      <c r="P255" s="508">
        <f>INDEX('W2. TIAM CO2 price'!$C$21:$N$27,MATCH($B255,'W2. TIAM CO2 price'!$A$21:$A$27,0),MATCH(P$14,'W2. TIAM CO2 price'!$C$20:$N$20,0))</f>
        <v>12289.693194625488</v>
      </c>
      <c r="Q255" s="501">
        <f t="array" ref="Q255">IF($B$8="Global",INDEX('R24. Carbon price convergence'!$L$18:$T$690,MATCH(CONCATENATE("Global "&amp;$E255&amp;" "&amp;$B$7&amp;" "&amp;"All "&amp;$B$9&amp;" "&amp;$B$10),'R24. Carbon price convergence'!$A$18:$A$690,0),MATCH(Q$14,'R24. Carbon price convergence'!$L$17:$T$17,0)),INDEX('R24. Carbon price convergence'!$L$18:$T$690,MATCH(CONCATENATE($D255," ",$E255," ",$B$7," ",$B$8," ",$B$9," ",$B$10),'R24. Carbon price convergence'!$A$18:$A$690,0),MATCH(Q$14,'R24. Carbon price convergence'!$L$17:$T$17,0)))</f>
        <v>0.34920618027291611</v>
      </c>
      <c r="R255" s="502">
        <f t="array" ref="R255">IF($B$8="Global",INDEX('R24. Carbon price convergence'!$L$18:$T$690,MATCH(CONCATENATE("Global "&amp;$E255&amp;" "&amp;$B$7&amp;" "&amp;"All "&amp;$B$9&amp;" "&amp;$B$10),'R24. Carbon price convergence'!$A$18:$A$690,0),MATCH(R$14,'R24. Carbon price convergence'!$L$17:$T$17,0)),INDEX('R24. Carbon price convergence'!$L$18:$T$690,MATCH(CONCATENATE($D255," ",$E255," ",$B$7," ",$B$8," ",$B$9," ",$B$10),'R24. Carbon price convergence'!$A$18:$A$690,0),MATCH(R$14,'R24. Carbon price convergence'!$L$17:$T$17,0)))</f>
        <v>0.34920618027291611</v>
      </c>
      <c r="S255" s="502">
        <f t="array" ref="S255">IF($B$8="Global",INDEX('R24. Carbon price convergence'!$L$18:$T$690,MATCH(CONCATENATE("Global "&amp;$E255&amp;" "&amp;$B$7&amp;" "&amp;"All "&amp;$B$9&amp;" "&amp;$B$10),'R24. Carbon price convergence'!$A$18:$A$690,0),MATCH(S$14,'R24. Carbon price convergence'!$L$17:$T$17,0)),INDEX('R24. Carbon price convergence'!$L$18:$T$690,MATCH(CONCATENATE($D255," ",$E255," ",$B$7," ",$B$8," ",$B$9," ",$B$10),'R24. Carbon price convergence'!$A$18:$A$690,0),MATCH(S$14,'R24. Carbon price convergence'!$L$17:$T$17,0)))</f>
        <v>0.34920618027291611</v>
      </c>
      <c r="T255" s="503">
        <f t="array" ref="T255">IF($B$8="Global",INDEX('R24. Carbon price convergence'!$L$18:$T$690,MATCH(CONCATENATE("Global "&amp;$E255&amp;" "&amp;$B$7&amp;" "&amp;"All "&amp;$B$9&amp;" "&amp;$B$10),'R24. Carbon price convergence'!$A$18:$A$690,0),MATCH(T$14,'R24. Carbon price convergence'!$L$17:$T$17,0)),INDEX('R24. Carbon price convergence'!$L$18:$T$690,MATCH(CONCATENATE($D255," ",$E255," ",$B$7," ",$B$8," ",$B$9," ",$B$10),'R24. Carbon price convergence'!$A$18:$A$690,0),MATCH(T$14,'R24. Carbon price convergence'!$L$17:$T$17,0)))</f>
        <v>0.34920618027291611</v>
      </c>
      <c r="U255" s="507">
        <f t="shared" si="50"/>
        <v>0</v>
      </c>
      <c r="V255" s="84">
        <f t="shared" si="51"/>
        <v>14.432998250348319</v>
      </c>
      <c r="W255" s="84">
        <f t="shared" si="52"/>
        <v>141.05484298273933</v>
      </c>
      <c r="X255" s="84">
        <f t="shared" si="53"/>
        <v>229.7601020855688</v>
      </c>
      <c r="Y255" s="508">
        <f t="shared" si="54"/>
        <v>374.25162200506907</v>
      </c>
    </row>
    <row r="256" spans="1:25" x14ac:dyDescent="0.3">
      <c r="A256" s="486" t="s">
        <v>78</v>
      </c>
      <c r="B256" s="39" t="s">
        <v>68</v>
      </c>
      <c r="C256" s="39" t="s">
        <v>79</v>
      </c>
      <c r="D256" s="39" t="s">
        <v>100</v>
      </c>
      <c r="E256" s="487" t="s">
        <v>84</v>
      </c>
      <c r="F256" s="507">
        <f>INDEX('W2. TIAM CO2 price'!$C$21:$N$27,MATCH($B256,'W2. TIAM CO2 price'!$A$21:$A$27,0),MATCH(F$14,'W2. TIAM CO2 price'!$C$20:$N$20,0))</f>
        <v>0</v>
      </c>
      <c r="G256" s="84">
        <f>INDEX('W2. TIAM CO2 price'!$C$21:$N$27,MATCH($B256,'W2. TIAM CO2 price'!$A$21:$A$27,0),MATCH(G$14,'W2. TIAM CO2 price'!$C$20:$N$20,0))</f>
        <v>0</v>
      </c>
      <c r="H256" s="84">
        <f>INDEX('W2. TIAM CO2 price'!$C$21:$N$27,MATCH($B256,'W2. TIAM CO2 price'!$A$21:$A$27,0),MATCH(H$14,'W2. TIAM CO2 price'!$C$20:$N$20,0))</f>
        <v>41.330878620385405</v>
      </c>
      <c r="I256" s="84">
        <f>INDEX('W2. TIAM CO2 price'!$C$21:$N$27,MATCH($B256,'W2. TIAM CO2 price'!$A$21:$A$27,0),MATCH(I$14,'W2. TIAM CO2 price'!$C$20:$N$20,0))</f>
        <v>403.92997303913791</v>
      </c>
      <c r="J256" s="84">
        <f>INDEX('W2. TIAM CO2 price'!$C$21:$N$27,MATCH($B256,'W2. TIAM CO2 price'!$A$21:$A$27,0),MATCH(J$14,'W2. TIAM CO2 price'!$C$20:$N$20,0))</f>
        <v>657.94970153736608</v>
      </c>
      <c r="K256" s="84">
        <f>INDEX('W2. TIAM CO2 price'!$C$21:$N$27,MATCH($B256,'W2. TIAM CO2 price'!$A$21:$A$27,0),MATCH(K$14,'W2. TIAM CO2 price'!$C$20:$N$20,0))</f>
        <v>1071.7210723835963</v>
      </c>
      <c r="L256" s="84">
        <f>INDEX('W2. TIAM CO2 price'!$C$21:$N$27,MATCH($B256,'W2. TIAM CO2 price'!$A$21:$A$27,0),MATCH(L$14,'W2. TIAM CO2 price'!$C$20:$N$20,0))</f>
        <v>1745.7110350693602</v>
      </c>
      <c r="M256" s="84">
        <f>INDEX('W2. TIAM CO2 price'!$C$21:$N$27,MATCH($B256,'W2. TIAM CO2 price'!$A$21:$A$27,0),MATCH(M$14,'W2. TIAM CO2 price'!$C$20:$N$20,0))</f>
        <v>2843.5696637901187</v>
      </c>
      <c r="N256" s="84">
        <f>INDEX('W2. TIAM CO2 price'!$C$21:$N$27,MATCH($B256,'W2. TIAM CO2 price'!$A$21:$A$27,0),MATCH(N$14,'W2. TIAM CO2 price'!$C$20:$N$20,0))</f>
        <v>4631.8656850746129</v>
      </c>
      <c r="O256" s="84">
        <f>INDEX('W2. TIAM CO2 price'!$C$21:$N$27,MATCH($B256,'W2. TIAM CO2 price'!$A$21:$A$27,0),MATCH(O$14,'W2. TIAM CO2 price'!$C$20:$N$20,0))</f>
        <v>7544.8114652324175</v>
      </c>
      <c r="P256" s="508">
        <f>INDEX('W2. TIAM CO2 price'!$C$21:$N$27,MATCH($B256,'W2. TIAM CO2 price'!$A$21:$A$27,0),MATCH(P$14,'W2. TIAM CO2 price'!$C$20:$N$20,0))</f>
        <v>12289.693194625488</v>
      </c>
      <c r="Q256" s="501">
        <f t="array" ref="Q256">IF($B$8="Global",INDEX('R24. Carbon price convergence'!$L$18:$T$690,MATCH(CONCATENATE("Global "&amp;$E256&amp;" "&amp;$B$7&amp;" "&amp;"All "&amp;$B$9&amp;" "&amp;$B$10),'R24. Carbon price convergence'!$A$18:$A$690,0),MATCH(Q$14,'R24. Carbon price convergence'!$L$17:$T$17,0)),INDEX('R24. Carbon price convergence'!$L$18:$T$690,MATCH(CONCATENATE($D256," ",$E256," ",$B$7," ",$B$8," ",$B$9," ",$B$10),'R24. Carbon price convergence'!$A$18:$A$690,0),MATCH(Q$14,'R24. Carbon price convergence'!$L$17:$T$17,0)))</f>
        <v>0.34920618027291611</v>
      </c>
      <c r="R256" s="502">
        <f t="array" ref="R256">IF($B$8="Global",INDEX('R24. Carbon price convergence'!$L$18:$T$690,MATCH(CONCATENATE("Global "&amp;$E256&amp;" "&amp;$B$7&amp;" "&amp;"All "&amp;$B$9&amp;" "&amp;$B$10),'R24. Carbon price convergence'!$A$18:$A$690,0),MATCH(R$14,'R24. Carbon price convergence'!$L$17:$T$17,0)),INDEX('R24. Carbon price convergence'!$L$18:$T$690,MATCH(CONCATENATE($D256," ",$E256," ",$B$7," ",$B$8," ",$B$9," ",$B$10),'R24. Carbon price convergence'!$A$18:$A$690,0),MATCH(R$14,'R24. Carbon price convergence'!$L$17:$T$17,0)))</f>
        <v>0.34920618027291611</v>
      </c>
      <c r="S256" s="502">
        <f t="array" ref="S256">IF($B$8="Global",INDEX('R24. Carbon price convergence'!$L$18:$T$690,MATCH(CONCATENATE("Global "&amp;$E256&amp;" "&amp;$B$7&amp;" "&amp;"All "&amp;$B$9&amp;" "&amp;$B$10),'R24. Carbon price convergence'!$A$18:$A$690,0),MATCH(S$14,'R24. Carbon price convergence'!$L$17:$T$17,0)),INDEX('R24. Carbon price convergence'!$L$18:$T$690,MATCH(CONCATENATE($D256," ",$E256," ",$B$7," ",$B$8," ",$B$9," ",$B$10),'R24. Carbon price convergence'!$A$18:$A$690,0),MATCH(S$14,'R24. Carbon price convergence'!$L$17:$T$17,0)))</f>
        <v>0.34920618027291611</v>
      </c>
      <c r="T256" s="503">
        <f t="array" ref="T256">IF($B$8="Global",INDEX('R24. Carbon price convergence'!$L$18:$T$690,MATCH(CONCATENATE("Global "&amp;$E256&amp;" "&amp;$B$7&amp;" "&amp;"All "&amp;$B$9&amp;" "&amp;$B$10),'R24. Carbon price convergence'!$A$18:$A$690,0),MATCH(T$14,'R24. Carbon price convergence'!$L$17:$T$17,0)),INDEX('R24. Carbon price convergence'!$L$18:$T$690,MATCH(CONCATENATE($D256," ",$E256," ",$B$7," ",$B$8," ",$B$9," ",$B$10),'R24. Carbon price convergence'!$A$18:$A$690,0),MATCH(T$14,'R24. Carbon price convergence'!$L$17:$T$17,0)))</f>
        <v>0.34920618027291611</v>
      </c>
      <c r="U256" s="507">
        <f t="shared" si="50"/>
        <v>0</v>
      </c>
      <c r="V256" s="84">
        <f t="shared" si="51"/>
        <v>14.432998250348319</v>
      </c>
      <c r="W256" s="84">
        <f t="shared" si="52"/>
        <v>141.05484298273933</v>
      </c>
      <c r="X256" s="84">
        <f t="shared" si="53"/>
        <v>229.7601020855688</v>
      </c>
      <c r="Y256" s="508">
        <f t="shared" si="54"/>
        <v>374.25162200506907</v>
      </c>
    </row>
    <row r="257" spans="1:25" x14ac:dyDescent="0.3">
      <c r="A257" s="486" t="s">
        <v>78</v>
      </c>
      <c r="B257" s="39" t="s">
        <v>68</v>
      </c>
      <c r="C257" s="39" t="s">
        <v>79</v>
      </c>
      <c r="D257" s="39" t="s">
        <v>100</v>
      </c>
      <c r="E257" s="487" t="s">
        <v>87</v>
      </c>
      <c r="F257" s="507">
        <f>INDEX('W2. TIAM CO2 price'!$C$21:$N$27,MATCH($B257,'W2. TIAM CO2 price'!$A$21:$A$27,0),MATCH(F$14,'W2. TIAM CO2 price'!$C$20:$N$20,0))</f>
        <v>0</v>
      </c>
      <c r="G257" s="84">
        <f>INDEX('W2. TIAM CO2 price'!$C$21:$N$27,MATCH($B257,'W2. TIAM CO2 price'!$A$21:$A$27,0),MATCH(G$14,'W2. TIAM CO2 price'!$C$20:$N$20,0))</f>
        <v>0</v>
      </c>
      <c r="H257" s="84">
        <f>INDEX('W2. TIAM CO2 price'!$C$21:$N$27,MATCH($B257,'W2. TIAM CO2 price'!$A$21:$A$27,0),MATCH(H$14,'W2. TIAM CO2 price'!$C$20:$N$20,0))</f>
        <v>41.330878620385405</v>
      </c>
      <c r="I257" s="84">
        <f>INDEX('W2. TIAM CO2 price'!$C$21:$N$27,MATCH($B257,'W2. TIAM CO2 price'!$A$21:$A$27,0),MATCH(I$14,'W2. TIAM CO2 price'!$C$20:$N$20,0))</f>
        <v>403.92997303913791</v>
      </c>
      <c r="J257" s="84">
        <f>INDEX('W2. TIAM CO2 price'!$C$21:$N$27,MATCH($B257,'W2. TIAM CO2 price'!$A$21:$A$27,0),MATCH(J$14,'W2. TIAM CO2 price'!$C$20:$N$20,0))</f>
        <v>657.94970153736608</v>
      </c>
      <c r="K257" s="84">
        <f>INDEX('W2. TIAM CO2 price'!$C$21:$N$27,MATCH($B257,'W2. TIAM CO2 price'!$A$21:$A$27,0),MATCH(K$14,'W2. TIAM CO2 price'!$C$20:$N$20,0))</f>
        <v>1071.7210723835963</v>
      </c>
      <c r="L257" s="84">
        <f>INDEX('W2. TIAM CO2 price'!$C$21:$N$27,MATCH($B257,'W2. TIAM CO2 price'!$A$21:$A$27,0),MATCH(L$14,'W2. TIAM CO2 price'!$C$20:$N$20,0))</f>
        <v>1745.7110350693602</v>
      </c>
      <c r="M257" s="84">
        <f>INDEX('W2. TIAM CO2 price'!$C$21:$N$27,MATCH($B257,'W2. TIAM CO2 price'!$A$21:$A$27,0),MATCH(M$14,'W2. TIAM CO2 price'!$C$20:$N$20,0))</f>
        <v>2843.5696637901187</v>
      </c>
      <c r="N257" s="84">
        <f>INDEX('W2. TIAM CO2 price'!$C$21:$N$27,MATCH($B257,'W2. TIAM CO2 price'!$A$21:$A$27,0),MATCH(N$14,'W2. TIAM CO2 price'!$C$20:$N$20,0))</f>
        <v>4631.8656850746129</v>
      </c>
      <c r="O257" s="84">
        <f>INDEX('W2. TIAM CO2 price'!$C$21:$N$27,MATCH($B257,'W2. TIAM CO2 price'!$A$21:$A$27,0),MATCH(O$14,'W2. TIAM CO2 price'!$C$20:$N$20,0))</f>
        <v>7544.8114652324175</v>
      </c>
      <c r="P257" s="508">
        <f>INDEX('W2. TIAM CO2 price'!$C$21:$N$27,MATCH($B257,'W2. TIAM CO2 price'!$A$21:$A$27,0),MATCH(P$14,'W2. TIAM CO2 price'!$C$20:$N$20,0))</f>
        <v>12289.693194625488</v>
      </c>
      <c r="Q257" s="501">
        <f t="array" ref="Q257">IF($B$8="Global",INDEX('R24. Carbon price convergence'!$L$18:$T$690,MATCH(CONCATENATE("Global "&amp;$E257&amp;" "&amp;$B$7&amp;" "&amp;"All "&amp;$B$9&amp;" "&amp;$B$10),'R24. Carbon price convergence'!$A$18:$A$690,0),MATCH(Q$14,'R24. Carbon price convergence'!$L$17:$T$17,0)),INDEX('R24. Carbon price convergence'!$L$18:$T$690,MATCH(CONCATENATE($D257," ",$E257," ",$B$7," ",$B$8," ",$B$9," ",$B$10),'R24. Carbon price convergence'!$A$18:$A$690,0),MATCH(Q$14,'R24. Carbon price convergence'!$L$17:$T$17,0)))</f>
        <v>0.34920618027291611</v>
      </c>
      <c r="R257" s="502">
        <f t="array" ref="R257">IF($B$8="Global",INDEX('R24. Carbon price convergence'!$L$18:$T$690,MATCH(CONCATENATE("Global "&amp;$E257&amp;" "&amp;$B$7&amp;" "&amp;"All "&amp;$B$9&amp;" "&amp;$B$10),'R24. Carbon price convergence'!$A$18:$A$690,0),MATCH(R$14,'R24. Carbon price convergence'!$L$17:$T$17,0)),INDEX('R24. Carbon price convergence'!$L$18:$T$690,MATCH(CONCATENATE($D257," ",$E257," ",$B$7," ",$B$8," ",$B$9," ",$B$10),'R24. Carbon price convergence'!$A$18:$A$690,0),MATCH(R$14,'R24. Carbon price convergence'!$L$17:$T$17,0)))</f>
        <v>0.34920618027291611</v>
      </c>
      <c r="S257" s="502">
        <f t="array" ref="S257">IF($B$8="Global",INDEX('R24. Carbon price convergence'!$L$18:$T$690,MATCH(CONCATENATE("Global "&amp;$E257&amp;" "&amp;$B$7&amp;" "&amp;"All "&amp;$B$9&amp;" "&amp;$B$10),'R24. Carbon price convergence'!$A$18:$A$690,0),MATCH(S$14,'R24. Carbon price convergence'!$L$17:$T$17,0)),INDEX('R24. Carbon price convergence'!$L$18:$T$690,MATCH(CONCATENATE($D257," ",$E257," ",$B$7," ",$B$8," ",$B$9," ",$B$10),'R24. Carbon price convergence'!$A$18:$A$690,0),MATCH(S$14,'R24. Carbon price convergence'!$L$17:$T$17,0)))</f>
        <v>0.34920618027291611</v>
      </c>
      <c r="T257" s="503">
        <f t="array" ref="T257">IF($B$8="Global",INDEX('R24. Carbon price convergence'!$L$18:$T$690,MATCH(CONCATENATE("Global "&amp;$E257&amp;" "&amp;$B$7&amp;" "&amp;"All "&amp;$B$9&amp;" "&amp;$B$10),'R24. Carbon price convergence'!$A$18:$A$690,0),MATCH(T$14,'R24. Carbon price convergence'!$L$17:$T$17,0)),INDEX('R24. Carbon price convergence'!$L$18:$T$690,MATCH(CONCATENATE($D257," ",$E257," ",$B$7," ",$B$8," ",$B$9," ",$B$10),'R24. Carbon price convergence'!$A$18:$A$690,0),MATCH(T$14,'R24. Carbon price convergence'!$L$17:$T$17,0)))</f>
        <v>0.34920618027291611</v>
      </c>
      <c r="U257" s="507">
        <f t="shared" si="50"/>
        <v>0</v>
      </c>
      <c r="V257" s="84">
        <f t="shared" si="51"/>
        <v>14.432998250348319</v>
      </c>
      <c r="W257" s="84">
        <f t="shared" si="52"/>
        <v>141.05484298273933</v>
      </c>
      <c r="X257" s="84">
        <f t="shared" si="53"/>
        <v>229.7601020855688</v>
      </c>
      <c r="Y257" s="508">
        <f t="shared" si="54"/>
        <v>374.25162200506907</v>
      </c>
    </row>
    <row r="258" spans="1:25" x14ac:dyDescent="0.3">
      <c r="A258" s="486" t="s">
        <v>78</v>
      </c>
      <c r="B258" s="39" t="s">
        <v>68</v>
      </c>
      <c r="C258" s="39" t="s">
        <v>79</v>
      </c>
      <c r="D258" s="39" t="s">
        <v>100</v>
      </c>
      <c r="E258" s="487" t="s">
        <v>90</v>
      </c>
      <c r="F258" s="507">
        <f>INDEX('W2. TIAM CO2 price'!$C$21:$N$27,MATCH($B258,'W2. TIAM CO2 price'!$A$21:$A$27,0),MATCH(F$14,'W2. TIAM CO2 price'!$C$20:$N$20,0))</f>
        <v>0</v>
      </c>
      <c r="G258" s="84">
        <f>INDEX('W2. TIAM CO2 price'!$C$21:$N$27,MATCH($B258,'W2. TIAM CO2 price'!$A$21:$A$27,0),MATCH(G$14,'W2. TIAM CO2 price'!$C$20:$N$20,0))</f>
        <v>0</v>
      </c>
      <c r="H258" s="84">
        <f>INDEX('W2. TIAM CO2 price'!$C$21:$N$27,MATCH($B258,'W2. TIAM CO2 price'!$A$21:$A$27,0),MATCH(H$14,'W2. TIAM CO2 price'!$C$20:$N$20,0))</f>
        <v>41.330878620385405</v>
      </c>
      <c r="I258" s="84">
        <f>INDEX('W2. TIAM CO2 price'!$C$21:$N$27,MATCH($B258,'W2. TIAM CO2 price'!$A$21:$A$27,0),MATCH(I$14,'W2. TIAM CO2 price'!$C$20:$N$20,0))</f>
        <v>403.92997303913791</v>
      </c>
      <c r="J258" s="84">
        <f>INDEX('W2. TIAM CO2 price'!$C$21:$N$27,MATCH($B258,'W2. TIAM CO2 price'!$A$21:$A$27,0),MATCH(J$14,'W2. TIAM CO2 price'!$C$20:$N$20,0))</f>
        <v>657.94970153736608</v>
      </c>
      <c r="K258" s="84">
        <f>INDEX('W2. TIAM CO2 price'!$C$21:$N$27,MATCH($B258,'W2. TIAM CO2 price'!$A$21:$A$27,0),MATCH(K$14,'W2. TIAM CO2 price'!$C$20:$N$20,0))</f>
        <v>1071.7210723835963</v>
      </c>
      <c r="L258" s="84">
        <f>INDEX('W2. TIAM CO2 price'!$C$21:$N$27,MATCH($B258,'W2. TIAM CO2 price'!$A$21:$A$27,0),MATCH(L$14,'W2. TIAM CO2 price'!$C$20:$N$20,0))</f>
        <v>1745.7110350693602</v>
      </c>
      <c r="M258" s="84">
        <f>INDEX('W2. TIAM CO2 price'!$C$21:$N$27,MATCH($B258,'W2. TIAM CO2 price'!$A$21:$A$27,0),MATCH(M$14,'W2. TIAM CO2 price'!$C$20:$N$20,0))</f>
        <v>2843.5696637901187</v>
      </c>
      <c r="N258" s="84">
        <f>INDEX('W2. TIAM CO2 price'!$C$21:$N$27,MATCH($B258,'W2. TIAM CO2 price'!$A$21:$A$27,0),MATCH(N$14,'W2. TIAM CO2 price'!$C$20:$N$20,0))</f>
        <v>4631.8656850746129</v>
      </c>
      <c r="O258" s="84">
        <f>INDEX('W2. TIAM CO2 price'!$C$21:$N$27,MATCH($B258,'W2. TIAM CO2 price'!$A$21:$A$27,0),MATCH(O$14,'W2. TIAM CO2 price'!$C$20:$N$20,0))</f>
        <v>7544.8114652324175</v>
      </c>
      <c r="P258" s="508">
        <f>INDEX('W2. TIAM CO2 price'!$C$21:$N$27,MATCH($B258,'W2. TIAM CO2 price'!$A$21:$A$27,0),MATCH(P$14,'W2. TIAM CO2 price'!$C$20:$N$20,0))</f>
        <v>12289.693194625488</v>
      </c>
      <c r="Q258" s="501">
        <f t="array" ref="Q258">IF($B$8="Global",INDEX('R24. Carbon price convergence'!$L$18:$T$690,MATCH(CONCATENATE("Global "&amp;$E258&amp;" "&amp;$B$7&amp;" "&amp;"All "&amp;$B$9&amp;" "&amp;$B$10),'R24. Carbon price convergence'!$A$18:$A$690,0),MATCH(Q$14,'R24. Carbon price convergence'!$L$17:$T$17,0)),INDEX('R24. Carbon price convergence'!$L$18:$T$690,MATCH(CONCATENATE($D258," ",$E258," ",$B$7," ",$B$8," ",$B$9," ",$B$10),'R24. Carbon price convergence'!$A$18:$A$690,0),MATCH(Q$14,'R24. Carbon price convergence'!$L$17:$T$17,0)))</f>
        <v>0.34920618027291611</v>
      </c>
      <c r="R258" s="502">
        <f t="array" ref="R258">IF($B$8="Global",INDEX('R24. Carbon price convergence'!$L$18:$T$690,MATCH(CONCATENATE("Global "&amp;$E258&amp;" "&amp;$B$7&amp;" "&amp;"All "&amp;$B$9&amp;" "&amp;$B$10),'R24. Carbon price convergence'!$A$18:$A$690,0),MATCH(R$14,'R24. Carbon price convergence'!$L$17:$T$17,0)),INDEX('R24. Carbon price convergence'!$L$18:$T$690,MATCH(CONCATENATE($D258," ",$E258," ",$B$7," ",$B$8," ",$B$9," ",$B$10),'R24. Carbon price convergence'!$A$18:$A$690,0),MATCH(R$14,'R24. Carbon price convergence'!$L$17:$T$17,0)))</f>
        <v>0.34920618027291611</v>
      </c>
      <c r="S258" s="502">
        <f t="array" ref="S258">IF($B$8="Global",INDEX('R24. Carbon price convergence'!$L$18:$T$690,MATCH(CONCATENATE("Global "&amp;$E258&amp;" "&amp;$B$7&amp;" "&amp;"All "&amp;$B$9&amp;" "&amp;$B$10),'R24. Carbon price convergence'!$A$18:$A$690,0),MATCH(S$14,'R24. Carbon price convergence'!$L$17:$T$17,0)),INDEX('R24. Carbon price convergence'!$L$18:$T$690,MATCH(CONCATENATE($D258," ",$E258," ",$B$7," ",$B$8," ",$B$9," ",$B$10),'R24. Carbon price convergence'!$A$18:$A$690,0),MATCH(S$14,'R24. Carbon price convergence'!$L$17:$T$17,0)))</f>
        <v>0.34920618027291611</v>
      </c>
      <c r="T258" s="503">
        <f t="array" ref="T258">IF($B$8="Global",INDEX('R24. Carbon price convergence'!$L$18:$T$690,MATCH(CONCATENATE("Global "&amp;$E258&amp;" "&amp;$B$7&amp;" "&amp;"All "&amp;$B$9&amp;" "&amp;$B$10),'R24. Carbon price convergence'!$A$18:$A$690,0),MATCH(T$14,'R24. Carbon price convergence'!$L$17:$T$17,0)),INDEX('R24. Carbon price convergence'!$L$18:$T$690,MATCH(CONCATENATE($D258," ",$E258," ",$B$7," ",$B$8," ",$B$9," ",$B$10),'R24. Carbon price convergence'!$A$18:$A$690,0),MATCH(T$14,'R24. Carbon price convergence'!$L$17:$T$17,0)))</f>
        <v>0.34920618027291611</v>
      </c>
      <c r="U258" s="507">
        <f t="shared" si="50"/>
        <v>0</v>
      </c>
      <c r="V258" s="84">
        <f t="shared" si="51"/>
        <v>14.432998250348319</v>
      </c>
      <c r="W258" s="84">
        <f t="shared" si="52"/>
        <v>141.05484298273933</v>
      </c>
      <c r="X258" s="84">
        <f t="shared" si="53"/>
        <v>229.7601020855688</v>
      </c>
      <c r="Y258" s="508">
        <f t="shared" si="54"/>
        <v>374.25162200506907</v>
      </c>
    </row>
    <row r="259" spans="1:25" x14ac:dyDescent="0.3">
      <c r="A259" s="486" t="s">
        <v>78</v>
      </c>
      <c r="B259" s="39" t="s">
        <v>68</v>
      </c>
      <c r="C259" s="39" t="s">
        <v>79</v>
      </c>
      <c r="D259" s="39" t="s">
        <v>100</v>
      </c>
      <c r="E259" s="487" t="s">
        <v>93</v>
      </c>
      <c r="F259" s="507">
        <f>INDEX('W2. TIAM CO2 price'!$C$21:$N$27,MATCH($B259,'W2. TIAM CO2 price'!$A$21:$A$27,0),MATCH(F$14,'W2. TIAM CO2 price'!$C$20:$N$20,0))</f>
        <v>0</v>
      </c>
      <c r="G259" s="84">
        <f>INDEX('W2. TIAM CO2 price'!$C$21:$N$27,MATCH($B259,'W2. TIAM CO2 price'!$A$21:$A$27,0),MATCH(G$14,'W2. TIAM CO2 price'!$C$20:$N$20,0))</f>
        <v>0</v>
      </c>
      <c r="H259" s="84">
        <f>INDEX('W2. TIAM CO2 price'!$C$21:$N$27,MATCH($B259,'W2. TIAM CO2 price'!$A$21:$A$27,0),MATCH(H$14,'W2. TIAM CO2 price'!$C$20:$N$20,0))</f>
        <v>41.330878620385405</v>
      </c>
      <c r="I259" s="84">
        <f>INDEX('W2. TIAM CO2 price'!$C$21:$N$27,MATCH($B259,'W2. TIAM CO2 price'!$A$21:$A$27,0),MATCH(I$14,'W2. TIAM CO2 price'!$C$20:$N$20,0))</f>
        <v>403.92997303913791</v>
      </c>
      <c r="J259" s="84">
        <f>INDEX('W2. TIAM CO2 price'!$C$21:$N$27,MATCH($B259,'W2. TIAM CO2 price'!$A$21:$A$27,0),MATCH(J$14,'W2. TIAM CO2 price'!$C$20:$N$20,0))</f>
        <v>657.94970153736608</v>
      </c>
      <c r="K259" s="84">
        <f>INDEX('W2. TIAM CO2 price'!$C$21:$N$27,MATCH($B259,'W2. TIAM CO2 price'!$A$21:$A$27,0),MATCH(K$14,'W2. TIAM CO2 price'!$C$20:$N$20,0))</f>
        <v>1071.7210723835963</v>
      </c>
      <c r="L259" s="84">
        <f>INDEX('W2. TIAM CO2 price'!$C$21:$N$27,MATCH($B259,'W2. TIAM CO2 price'!$A$21:$A$27,0),MATCH(L$14,'W2. TIAM CO2 price'!$C$20:$N$20,0))</f>
        <v>1745.7110350693602</v>
      </c>
      <c r="M259" s="84">
        <f>INDEX('W2. TIAM CO2 price'!$C$21:$N$27,MATCH($B259,'W2. TIAM CO2 price'!$A$21:$A$27,0),MATCH(M$14,'W2. TIAM CO2 price'!$C$20:$N$20,0))</f>
        <v>2843.5696637901187</v>
      </c>
      <c r="N259" s="84">
        <f>INDEX('W2. TIAM CO2 price'!$C$21:$N$27,MATCH($B259,'W2. TIAM CO2 price'!$A$21:$A$27,0),MATCH(N$14,'W2. TIAM CO2 price'!$C$20:$N$20,0))</f>
        <v>4631.8656850746129</v>
      </c>
      <c r="O259" s="84">
        <f>INDEX('W2. TIAM CO2 price'!$C$21:$N$27,MATCH($B259,'W2. TIAM CO2 price'!$A$21:$A$27,0),MATCH(O$14,'W2. TIAM CO2 price'!$C$20:$N$20,0))</f>
        <v>7544.8114652324175</v>
      </c>
      <c r="P259" s="508">
        <f>INDEX('W2. TIAM CO2 price'!$C$21:$N$27,MATCH($B259,'W2. TIAM CO2 price'!$A$21:$A$27,0),MATCH(P$14,'W2. TIAM CO2 price'!$C$20:$N$20,0))</f>
        <v>12289.693194625488</v>
      </c>
      <c r="Q259" s="501">
        <f t="array" ref="Q259">IF($B$8="Global",INDEX('R24. Carbon price convergence'!$L$18:$T$690,MATCH(CONCATENATE("Global "&amp;$E259&amp;" "&amp;$B$7&amp;" "&amp;"All "&amp;$B$9&amp;" "&amp;$B$10),'R24. Carbon price convergence'!$A$18:$A$690,0),MATCH(Q$14,'R24. Carbon price convergence'!$L$17:$T$17,0)),INDEX('R24. Carbon price convergence'!$L$18:$T$690,MATCH(CONCATENATE($D259," ",$E259," ",$B$7," ",$B$8," ",$B$9," ",$B$10),'R24. Carbon price convergence'!$A$18:$A$690,0),MATCH(Q$14,'R24. Carbon price convergence'!$L$17:$T$17,0)))</f>
        <v>0.34920618027291611</v>
      </c>
      <c r="R259" s="502">
        <f t="array" ref="R259">IF($B$8="Global",INDEX('R24. Carbon price convergence'!$L$18:$T$690,MATCH(CONCATENATE("Global "&amp;$E259&amp;" "&amp;$B$7&amp;" "&amp;"All "&amp;$B$9&amp;" "&amp;$B$10),'R24. Carbon price convergence'!$A$18:$A$690,0),MATCH(R$14,'R24. Carbon price convergence'!$L$17:$T$17,0)),INDEX('R24. Carbon price convergence'!$L$18:$T$690,MATCH(CONCATENATE($D259," ",$E259," ",$B$7," ",$B$8," ",$B$9," ",$B$10),'R24. Carbon price convergence'!$A$18:$A$690,0),MATCH(R$14,'R24. Carbon price convergence'!$L$17:$T$17,0)))</f>
        <v>0.34920618027291611</v>
      </c>
      <c r="S259" s="502">
        <f t="array" ref="S259">IF($B$8="Global",INDEX('R24. Carbon price convergence'!$L$18:$T$690,MATCH(CONCATENATE("Global "&amp;$E259&amp;" "&amp;$B$7&amp;" "&amp;"All "&amp;$B$9&amp;" "&amp;$B$10),'R24. Carbon price convergence'!$A$18:$A$690,0),MATCH(S$14,'R24. Carbon price convergence'!$L$17:$T$17,0)),INDEX('R24. Carbon price convergence'!$L$18:$T$690,MATCH(CONCATENATE($D259," ",$E259," ",$B$7," ",$B$8," ",$B$9," ",$B$10),'R24. Carbon price convergence'!$A$18:$A$690,0),MATCH(S$14,'R24. Carbon price convergence'!$L$17:$T$17,0)))</f>
        <v>0.34920618027291611</v>
      </c>
      <c r="T259" s="503">
        <f t="array" ref="T259">IF($B$8="Global",INDEX('R24. Carbon price convergence'!$L$18:$T$690,MATCH(CONCATENATE("Global "&amp;$E259&amp;" "&amp;$B$7&amp;" "&amp;"All "&amp;$B$9&amp;" "&amp;$B$10),'R24. Carbon price convergence'!$A$18:$A$690,0),MATCH(T$14,'R24. Carbon price convergence'!$L$17:$T$17,0)),INDEX('R24. Carbon price convergence'!$L$18:$T$690,MATCH(CONCATENATE($D259," ",$E259," ",$B$7," ",$B$8," ",$B$9," ",$B$10),'R24. Carbon price convergence'!$A$18:$A$690,0),MATCH(T$14,'R24. Carbon price convergence'!$L$17:$T$17,0)))</f>
        <v>0.34920618027291611</v>
      </c>
      <c r="U259" s="507">
        <f t="shared" si="50"/>
        <v>0</v>
      </c>
      <c r="V259" s="84">
        <f t="shared" si="51"/>
        <v>14.432998250348319</v>
      </c>
      <c r="W259" s="84">
        <f t="shared" si="52"/>
        <v>141.05484298273933</v>
      </c>
      <c r="X259" s="84">
        <f t="shared" si="53"/>
        <v>229.7601020855688</v>
      </c>
      <c r="Y259" s="508">
        <f t="shared" si="54"/>
        <v>374.25162200506907</v>
      </c>
    </row>
    <row r="260" spans="1:25" x14ac:dyDescent="0.3">
      <c r="A260" s="486" t="s">
        <v>78</v>
      </c>
      <c r="B260" s="39" t="s">
        <v>68</v>
      </c>
      <c r="C260" s="39" t="s">
        <v>79</v>
      </c>
      <c r="D260" s="39" t="s">
        <v>100</v>
      </c>
      <c r="E260" s="487" t="s">
        <v>95</v>
      </c>
      <c r="F260" s="507">
        <f>INDEX('W2. TIAM CO2 price'!$C$21:$N$27,MATCH($B260,'W2. TIAM CO2 price'!$A$21:$A$27,0),MATCH(F$14,'W2. TIAM CO2 price'!$C$20:$N$20,0))</f>
        <v>0</v>
      </c>
      <c r="G260" s="84">
        <f>INDEX('W2. TIAM CO2 price'!$C$21:$N$27,MATCH($B260,'W2. TIAM CO2 price'!$A$21:$A$27,0),MATCH(G$14,'W2. TIAM CO2 price'!$C$20:$N$20,0))</f>
        <v>0</v>
      </c>
      <c r="H260" s="84">
        <f>INDEX('W2. TIAM CO2 price'!$C$21:$N$27,MATCH($B260,'W2. TIAM CO2 price'!$A$21:$A$27,0),MATCH(H$14,'W2. TIAM CO2 price'!$C$20:$N$20,0))</f>
        <v>41.330878620385405</v>
      </c>
      <c r="I260" s="84">
        <f>INDEX('W2. TIAM CO2 price'!$C$21:$N$27,MATCH($B260,'W2. TIAM CO2 price'!$A$21:$A$27,0),MATCH(I$14,'W2. TIAM CO2 price'!$C$20:$N$20,0))</f>
        <v>403.92997303913791</v>
      </c>
      <c r="J260" s="84">
        <f>INDEX('W2. TIAM CO2 price'!$C$21:$N$27,MATCH($B260,'W2. TIAM CO2 price'!$A$21:$A$27,0),MATCH(J$14,'W2. TIAM CO2 price'!$C$20:$N$20,0))</f>
        <v>657.94970153736608</v>
      </c>
      <c r="K260" s="84">
        <f>INDEX('W2. TIAM CO2 price'!$C$21:$N$27,MATCH($B260,'W2. TIAM CO2 price'!$A$21:$A$27,0),MATCH(K$14,'W2. TIAM CO2 price'!$C$20:$N$20,0))</f>
        <v>1071.7210723835963</v>
      </c>
      <c r="L260" s="84">
        <f>INDEX('W2. TIAM CO2 price'!$C$21:$N$27,MATCH($B260,'W2. TIAM CO2 price'!$A$21:$A$27,0),MATCH(L$14,'W2. TIAM CO2 price'!$C$20:$N$20,0))</f>
        <v>1745.7110350693602</v>
      </c>
      <c r="M260" s="84">
        <f>INDEX('W2. TIAM CO2 price'!$C$21:$N$27,MATCH($B260,'W2. TIAM CO2 price'!$A$21:$A$27,0),MATCH(M$14,'W2. TIAM CO2 price'!$C$20:$N$20,0))</f>
        <v>2843.5696637901187</v>
      </c>
      <c r="N260" s="84">
        <f>INDEX('W2. TIAM CO2 price'!$C$21:$N$27,MATCH($B260,'W2. TIAM CO2 price'!$A$21:$A$27,0),MATCH(N$14,'W2. TIAM CO2 price'!$C$20:$N$20,0))</f>
        <v>4631.8656850746129</v>
      </c>
      <c r="O260" s="84">
        <f>INDEX('W2. TIAM CO2 price'!$C$21:$N$27,MATCH($B260,'W2. TIAM CO2 price'!$A$21:$A$27,0),MATCH(O$14,'W2. TIAM CO2 price'!$C$20:$N$20,0))</f>
        <v>7544.8114652324175</v>
      </c>
      <c r="P260" s="508">
        <f>INDEX('W2. TIAM CO2 price'!$C$21:$N$27,MATCH($B260,'W2. TIAM CO2 price'!$A$21:$A$27,0),MATCH(P$14,'W2. TIAM CO2 price'!$C$20:$N$20,0))</f>
        <v>12289.693194625488</v>
      </c>
      <c r="Q260" s="501">
        <f t="array" ref="Q260">IF($B$8="Global",INDEX('R24. Carbon price convergence'!$L$18:$T$690,MATCH(CONCATENATE("Global "&amp;$E260&amp;" "&amp;$B$7&amp;" "&amp;"All "&amp;$B$9&amp;" "&amp;$B$10),'R24. Carbon price convergence'!$A$18:$A$690,0),MATCH(Q$14,'R24. Carbon price convergence'!$L$17:$T$17,0)),INDEX('R24. Carbon price convergence'!$L$18:$T$690,MATCH(CONCATENATE($D260," ",$E260," ",$B$7," ",$B$8," ",$B$9," ",$B$10),'R24. Carbon price convergence'!$A$18:$A$690,0),MATCH(Q$14,'R24. Carbon price convergence'!$L$17:$T$17,0)))</f>
        <v>3.9642143336660212</v>
      </c>
      <c r="R260" s="502">
        <f t="array" ref="R260">IF($B$8="Global",INDEX('R24. Carbon price convergence'!$L$18:$T$690,MATCH(CONCATENATE("Global "&amp;$E260&amp;" "&amp;$B$7&amp;" "&amp;"All "&amp;$B$9&amp;" "&amp;$B$10),'R24. Carbon price convergence'!$A$18:$A$690,0),MATCH(R$14,'R24. Carbon price convergence'!$L$17:$T$17,0)),INDEX('R24. Carbon price convergence'!$L$18:$T$690,MATCH(CONCATENATE($D260," ",$E260," ",$B$7," ",$B$8," ",$B$9," ",$B$10),'R24. Carbon price convergence'!$A$18:$A$690,0),MATCH(R$14,'R24. Carbon price convergence'!$L$17:$T$17,0)))</f>
        <v>3.9642143336660212</v>
      </c>
      <c r="S260" s="502">
        <f t="array" ref="S260">IF($B$8="Global",INDEX('R24. Carbon price convergence'!$L$18:$T$690,MATCH(CONCATENATE("Global "&amp;$E260&amp;" "&amp;$B$7&amp;" "&amp;"All "&amp;$B$9&amp;" "&amp;$B$10),'R24. Carbon price convergence'!$A$18:$A$690,0),MATCH(S$14,'R24. Carbon price convergence'!$L$17:$T$17,0)),INDEX('R24. Carbon price convergence'!$L$18:$T$690,MATCH(CONCATENATE($D260," ",$E260," ",$B$7," ",$B$8," ",$B$9," ",$B$10),'R24. Carbon price convergence'!$A$18:$A$690,0),MATCH(S$14,'R24. Carbon price convergence'!$L$17:$T$17,0)))</f>
        <v>3.9642143336660212</v>
      </c>
      <c r="T260" s="503">
        <f t="array" ref="T260">IF($B$8="Global",INDEX('R24. Carbon price convergence'!$L$18:$T$690,MATCH(CONCATENATE("Global "&amp;$E260&amp;" "&amp;$B$7&amp;" "&amp;"All "&amp;$B$9&amp;" "&amp;$B$10),'R24. Carbon price convergence'!$A$18:$A$690,0),MATCH(T$14,'R24. Carbon price convergence'!$L$17:$T$17,0)),INDEX('R24. Carbon price convergence'!$L$18:$T$690,MATCH(CONCATENATE($D260," ",$E260," ",$B$7," ",$B$8," ",$B$9," ",$B$10),'R24. Carbon price convergence'!$A$18:$A$690,0),MATCH(T$14,'R24. Carbon price convergence'!$L$17:$T$17,0)))</f>
        <v>3.9642143336660212</v>
      </c>
      <c r="U260" s="507">
        <f t="shared" si="50"/>
        <v>0</v>
      </c>
      <c r="V260" s="84">
        <f t="shared" si="51"/>
        <v>163.84446144994234</v>
      </c>
      <c r="W260" s="84">
        <f t="shared" si="52"/>
        <v>1601.26498891908</v>
      </c>
      <c r="X260" s="84">
        <f t="shared" si="53"/>
        <v>2608.2536376657072</v>
      </c>
      <c r="Y260" s="508">
        <f t="shared" si="54"/>
        <v>4248.5320368349721</v>
      </c>
    </row>
    <row r="261" spans="1:25" x14ac:dyDescent="0.3">
      <c r="A261" s="486" t="s">
        <v>78</v>
      </c>
      <c r="B261" s="39" t="s">
        <v>68</v>
      </c>
      <c r="C261" s="39" t="s">
        <v>96</v>
      </c>
      <c r="D261" s="39" t="s">
        <v>101</v>
      </c>
      <c r="E261" s="487" t="s">
        <v>81</v>
      </c>
      <c r="F261" s="507">
        <f>INDEX('W2. TIAM CO2 price'!$C$21:$N$27,MATCH($B261,'W2. TIAM CO2 price'!$A$21:$A$27,0),MATCH(F$14,'W2. TIAM CO2 price'!$C$20:$N$20,0))</f>
        <v>0</v>
      </c>
      <c r="G261" s="84">
        <f>INDEX('W2. TIAM CO2 price'!$C$21:$N$27,MATCH($B261,'W2. TIAM CO2 price'!$A$21:$A$27,0),MATCH(G$14,'W2. TIAM CO2 price'!$C$20:$N$20,0))</f>
        <v>0</v>
      </c>
      <c r="H261" s="84">
        <f>INDEX('W2. TIAM CO2 price'!$C$21:$N$27,MATCH($B261,'W2. TIAM CO2 price'!$A$21:$A$27,0),MATCH(H$14,'W2. TIAM CO2 price'!$C$20:$N$20,0))</f>
        <v>41.330878620385405</v>
      </c>
      <c r="I261" s="84">
        <f>INDEX('W2. TIAM CO2 price'!$C$21:$N$27,MATCH($B261,'W2. TIAM CO2 price'!$A$21:$A$27,0),MATCH(I$14,'W2. TIAM CO2 price'!$C$20:$N$20,0))</f>
        <v>403.92997303913791</v>
      </c>
      <c r="J261" s="84">
        <f>INDEX('W2. TIAM CO2 price'!$C$21:$N$27,MATCH($B261,'W2. TIAM CO2 price'!$A$21:$A$27,0),MATCH(J$14,'W2. TIAM CO2 price'!$C$20:$N$20,0))</f>
        <v>657.94970153736608</v>
      </c>
      <c r="K261" s="84">
        <f>INDEX('W2. TIAM CO2 price'!$C$21:$N$27,MATCH($B261,'W2. TIAM CO2 price'!$A$21:$A$27,0),MATCH(K$14,'W2. TIAM CO2 price'!$C$20:$N$20,0))</f>
        <v>1071.7210723835963</v>
      </c>
      <c r="L261" s="84">
        <f>INDEX('W2. TIAM CO2 price'!$C$21:$N$27,MATCH($B261,'W2. TIAM CO2 price'!$A$21:$A$27,0),MATCH(L$14,'W2. TIAM CO2 price'!$C$20:$N$20,0))</f>
        <v>1745.7110350693602</v>
      </c>
      <c r="M261" s="84">
        <f>INDEX('W2. TIAM CO2 price'!$C$21:$N$27,MATCH($B261,'W2. TIAM CO2 price'!$A$21:$A$27,0),MATCH(M$14,'W2. TIAM CO2 price'!$C$20:$N$20,0))</f>
        <v>2843.5696637901187</v>
      </c>
      <c r="N261" s="84">
        <f>INDEX('W2. TIAM CO2 price'!$C$21:$N$27,MATCH($B261,'W2. TIAM CO2 price'!$A$21:$A$27,0),MATCH(N$14,'W2. TIAM CO2 price'!$C$20:$N$20,0))</f>
        <v>4631.8656850746129</v>
      </c>
      <c r="O261" s="84">
        <f>INDEX('W2. TIAM CO2 price'!$C$21:$N$27,MATCH($B261,'W2. TIAM CO2 price'!$A$21:$A$27,0),MATCH(O$14,'W2. TIAM CO2 price'!$C$20:$N$20,0))</f>
        <v>7544.8114652324175</v>
      </c>
      <c r="P261" s="508">
        <f>INDEX('W2. TIAM CO2 price'!$C$21:$N$27,MATCH($B261,'W2. TIAM CO2 price'!$A$21:$A$27,0),MATCH(P$14,'W2. TIAM CO2 price'!$C$20:$N$20,0))</f>
        <v>12289.693194625488</v>
      </c>
      <c r="Q261" s="501">
        <f t="array" ref="Q261">IF($B$8="Global",INDEX('R24. Carbon price convergence'!$L$18:$T$690,MATCH(CONCATENATE("Global "&amp;$E261&amp;" "&amp;$B$7&amp;" "&amp;"All "&amp;$B$9&amp;" "&amp;$B$10),'R24. Carbon price convergence'!$A$18:$A$690,0),MATCH(Q$14,'R24. Carbon price convergence'!$L$17:$T$17,0)),INDEX('R24. Carbon price convergence'!$L$18:$T$690,MATCH(CONCATENATE($D261," ",$E261," ",$B$7," ",$B$8," ",$B$9," ",$B$10),'R24. Carbon price convergence'!$A$18:$A$690,0),MATCH(Q$14,'R24. Carbon price convergence'!$L$17:$T$17,0)))</f>
        <v>0.34920618027291611</v>
      </c>
      <c r="R261" s="502">
        <f t="array" ref="R261">IF($B$8="Global",INDEX('R24. Carbon price convergence'!$L$18:$T$690,MATCH(CONCATENATE("Global "&amp;$E261&amp;" "&amp;$B$7&amp;" "&amp;"All "&amp;$B$9&amp;" "&amp;$B$10),'R24. Carbon price convergence'!$A$18:$A$690,0),MATCH(R$14,'R24. Carbon price convergence'!$L$17:$T$17,0)),INDEX('R24. Carbon price convergence'!$L$18:$T$690,MATCH(CONCATENATE($D261," ",$E261," ",$B$7," ",$B$8," ",$B$9," ",$B$10),'R24. Carbon price convergence'!$A$18:$A$690,0),MATCH(R$14,'R24. Carbon price convergence'!$L$17:$T$17,0)))</f>
        <v>0.34920618027291611</v>
      </c>
      <c r="S261" s="502">
        <f t="array" ref="S261">IF($B$8="Global",INDEX('R24. Carbon price convergence'!$L$18:$T$690,MATCH(CONCATENATE("Global "&amp;$E261&amp;" "&amp;$B$7&amp;" "&amp;"All "&amp;$B$9&amp;" "&amp;$B$10),'R24. Carbon price convergence'!$A$18:$A$690,0),MATCH(S$14,'R24. Carbon price convergence'!$L$17:$T$17,0)),INDEX('R24. Carbon price convergence'!$L$18:$T$690,MATCH(CONCATENATE($D261," ",$E261," ",$B$7," ",$B$8," ",$B$9," ",$B$10),'R24. Carbon price convergence'!$A$18:$A$690,0),MATCH(S$14,'R24. Carbon price convergence'!$L$17:$T$17,0)))</f>
        <v>0.34920618027291611</v>
      </c>
      <c r="T261" s="503">
        <f t="array" ref="T261">IF($B$8="Global",INDEX('R24. Carbon price convergence'!$L$18:$T$690,MATCH(CONCATENATE("Global "&amp;$E261&amp;" "&amp;$B$7&amp;" "&amp;"All "&amp;$B$9&amp;" "&amp;$B$10),'R24. Carbon price convergence'!$A$18:$A$690,0),MATCH(T$14,'R24. Carbon price convergence'!$L$17:$T$17,0)),INDEX('R24. Carbon price convergence'!$L$18:$T$690,MATCH(CONCATENATE($D261," ",$E261," ",$B$7," ",$B$8," ",$B$9," ",$B$10),'R24. Carbon price convergence'!$A$18:$A$690,0),MATCH(T$14,'R24. Carbon price convergence'!$L$17:$T$17,0)))</f>
        <v>0.34920618027291611</v>
      </c>
      <c r="U261" s="507">
        <f t="shared" si="50"/>
        <v>0</v>
      </c>
      <c r="V261" s="84">
        <f t="shared" si="51"/>
        <v>14.432998250348319</v>
      </c>
      <c r="W261" s="84">
        <f t="shared" si="52"/>
        <v>141.05484298273933</v>
      </c>
      <c r="X261" s="84">
        <f t="shared" si="53"/>
        <v>229.7601020855688</v>
      </c>
      <c r="Y261" s="508">
        <f t="shared" si="54"/>
        <v>374.25162200506907</v>
      </c>
    </row>
    <row r="262" spans="1:25" x14ac:dyDescent="0.3">
      <c r="A262" s="486" t="s">
        <v>78</v>
      </c>
      <c r="B262" s="39" t="s">
        <v>68</v>
      </c>
      <c r="C262" s="39" t="s">
        <v>96</v>
      </c>
      <c r="D262" s="39" t="s">
        <v>101</v>
      </c>
      <c r="E262" s="487" t="s">
        <v>84</v>
      </c>
      <c r="F262" s="507">
        <f>INDEX('W2. TIAM CO2 price'!$C$21:$N$27,MATCH($B262,'W2. TIAM CO2 price'!$A$21:$A$27,0),MATCH(F$14,'W2. TIAM CO2 price'!$C$20:$N$20,0))</f>
        <v>0</v>
      </c>
      <c r="G262" s="84">
        <f>INDEX('W2. TIAM CO2 price'!$C$21:$N$27,MATCH($B262,'W2. TIAM CO2 price'!$A$21:$A$27,0),MATCH(G$14,'W2. TIAM CO2 price'!$C$20:$N$20,0))</f>
        <v>0</v>
      </c>
      <c r="H262" s="84">
        <f>INDEX('W2. TIAM CO2 price'!$C$21:$N$27,MATCH($B262,'W2. TIAM CO2 price'!$A$21:$A$27,0),MATCH(H$14,'W2. TIAM CO2 price'!$C$20:$N$20,0))</f>
        <v>41.330878620385405</v>
      </c>
      <c r="I262" s="84">
        <f>INDEX('W2. TIAM CO2 price'!$C$21:$N$27,MATCH($B262,'W2. TIAM CO2 price'!$A$21:$A$27,0),MATCH(I$14,'W2. TIAM CO2 price'!$C$20:$N$20,0))</f>
        <v>403.92997303913791</v>
      </c>
      <c r="J262" s="84">
        <f>INDEX('W2. TIAM CO2 price'!$C$21:$N$27,MATCH($B262,'W2. TIAM CO2 price'!$A$21:$A$27,0),MATCH(J$14,'W2. TIAM CO2 price'!$C$20:$N$20,0))</f>
        <v>657.94970153736608</v>
      </c>
      <c r="K262" s="84">
        <f>INDEX('W2. TIAM CO2 price'!$C$21:$N$27,MATCH($B262,'W2. TIAM CO2 price'!$A$21:$A$27,0),MATCH(K$14,'W2. TIAM CO2 price'!$C$20:$N$20,0))</f>
        <v>1071.7210723835963</v>
      </c>
      <c r="L262" s="84">
        <f>INDEX('W2. TIAM CO2 price'!$C$21:$N$27,MATCH($B262,'W2. TIAM CO2 price'!$A$21:$A$27,0),MATCH(L$14,'W2. TIAM CO2 price'!$C$20:$N$20,0))</f>
        <v>1745.7110350693602</v>
      </c>
      <c r="M262" s="84">
        <f>INDEX('W2. TIAM CO2 price'!$C$21:$N$27,MATCH($B262,'W2. TIAM CO2 price'!$A$21:$A$27,0),MATCH(M$14,'W2. TIAM CO2 price'!$C$20:$N$20,0))</f>
        <v>2843.5696637901187</v>
      </c>
      <c r="N262" s="84">
        <f>INDEX('W2. TIAM CO2 price'!$C$21:$N$27,MATCH($B262,'W2. TIAM CO2 price'!$A$21:$A$27,0),MATCH(N$14,'W2. TIAM CO2 price'!$C$20:$N$20,0))</f>
        <v>4631.8656850746129</v>
      </c>
      <c r="O262" s="84">
        <f>INDEX('W2. TIAM CO2 price'!$C$21:$N$27,MATCH($B262,'W2. TIAM CO2 price'!$A$21:$A$27,0),MATCH(O$14,'W2. TIAM CO2 price'!$C$20:$N$20,0))</f>
        <v>7544.8114652324175</v>
      </c>
      <c r="P262" s="508">
        <f>INDEX('W2. TIAM CO2 price'!$C$21:$N$27,MATCH($B262,'W2. TIAM CO2 price'!$A$21:$A$27,0),MATCH(P$14,'W2. TIAM CO2 price'!$C$20:$N$20,0))</f>
        <v>12289.693194625488</v>
      </c>
      <c r="Q262" s="501">
        <f t="array" ref="Q262">IF($B$8="Global",INDEX('R24. Carbon price convergence'!$L$18:$T$690,MATCH(CONCATENATE("Global "&amp;$E262&amp;" "&amp;$B$7&amp;" "&amp;"All "&amp;$B$9&amp;" "&amp;$B$10),'R24. Carbon price convergence'!$A$18:$A$690,0),MATCH(Q$14,'R24. Carbon price convergence'!$L$17:$T$17,0)),INDEX('R24. Carbon price convergence'!$L$18:$T$690,MATCH(CONCATENATE($D262," ",$E262," ",$B$7," ",$B$8," ",$B$9," ",$B$10),'R24. Carbon price convergence'!$A$18:$A$690,0),MATCH(Q$14,'R24. Carbon price convergence'!$L$17:$T$17,0)))</f>
        <v>0.34920618027291611</v>
      </c>
      <c r="R262" s="502">
        <f t="array" ref="R262">IF($B$8="Global",INDEX('R24. Carbon price convergence'!$L$18:$T$690,MATCH(CONCATENATE("Global "&amp;$E262&amp;" "&amp;$B$7&amp;" "&amp;"All "&amp;$B$9&amp;" "&amp;$B$10),'R24. Carbon price convergence'!$A$18:$A$690,0),MATCH(R$14,'R24. Carbon price convergence'!$L$17:$T$17,0)),INDEX('R24. Carbon price convergence'!$L$18:$T$690,MATCH(CONCATENATE($D262," ",$E262," ",$B$7," ",$B$8," ",$B$9," ",$B$10),'R24. Carbon price convergence'!$A$18:$A$690,0),MATCH(R$14,'R24. Carbon price convergence'!$L$17:$T$17,0)))</f>
        <v>0.34920618027291611</v>
      </c>
      <c r="S262" s="502">
        <f t="array" ref="S262">IF($B$8="Global",INDEX('R24. Carbon price convergence'!$L$18:$T$690,MATCH(CONCATENATE("Global "&amp;$E262&amp;" "&amp;$B$7&amp;" "&amp;"All "&amp;$B$9&amp;" "&amp;$B$10),'R24. Carbon price convergence'!$A$18:$A$690,0),MATCH(S$14,'R24. Carbon price convergence'!$L$17:$T$17,0)),INDEX('R24. Carbon price convergence'!$L$18:$T$690,MATCH(CONCATENATE($D262," ",$E262," ",$B$7," ",$B$8," ",$B$9," ",$B$10),'R24. Carbon price convergence'!$A$18:$A$690,0),MATCH(S$14,'R24. Carbon price convergence'!$L$17:$T$17,0)))</f>
        <v>0.34920618027291611</v>
      </c>
      <c r="T262" s="503">
        <f t="array" ref="T262">IF($B$8="Global",INDEX('R24. Carbon price convergence'!$L$18:$T$690,MATCH(CONCATENATE("Global "&amp;$E262&amp;" "&amp;$B$7&amp;" "&amp;"All "&amp;$B$9&amp;" "&amp;$B$10),'R24. Carbon price convergence'!$A$18:$A$690,0),MATCH(T$14,'R24. Carbon price convergence'!$L$17:$T$17,0)),INDEX('R24. Carbon price convergence'!$L$18:$T$690,MATCH(CONCATENATE($D262," ",$E262," ",$B$7," ",$B$8," ",$B$9," ",$B$10),'R24. Carbon price convergence'!$A$18:$A$690,0),MATCH(T$14,'R24. Carbon price convergence'!$L$17:$T$17,0)))</f>
        <v>0.34920618027291611</v>
      </c>
      <c r="U262" s="507">
        <f t="shared" si="50"/>
        <v>0</v>
      </c>
      <c r="V262" s="84">
        <f t="shared" si="51"/>
        <v>14.432998250348319</v>
      </c>
      <c r="W262" s="84">
        <f t="shared" si="52"/>
        <v>141.05484298273933</v>
      </c>
      <c r="X262" s="84">
        <f t="shared" si="53"/>
        <v>229.7601020855688</v>
      </c>
      <c r="Y262" s="508">
        <f t="shared" si="54"/>
        <v>374.25162200506907</v>
      </c>
    </row>
    <row r="263" spans="1:25" x14ac:dyDescent="0.3">
      <c r="A263" s="486" t="s">
        <v>78</v>
      </c>
      <c r="B263" s="39" t="s">
        <v>68</v>
      </c>
      <c r="C263" s="39" t="s">
        <v>96</v>
      </c>
      <c r="D263" s="39" t="s">
        <v>101</v>
      </c>
      <c r="E263" s="487" t="s">
        <v>87</v>
      </c>
      <c r="F263" s="507">
        <f>INDEX('W2. TIAM CO2 price'!$C$21:$N$27,MATCH($B263,'W2. TIAM CO2 price'!$A$21:$A$27,0),MATCH(F$14,'W2. TIAM CO2 price'!$C$20:$N$20,0))</f>
        <v>0</v>
      </c>
      <c r="G263" s="84">
        <f>INDEX('W2. TIAM CO2 price'!$C$21:$N$27,MATCH($B263,'W2. TIAM CO2 price'!$A$21:$A$27,0),MATCH(G$14,'W2. TIAM CO2 price'!$C$20:$N$20,0))</f>
        <v>0</v>
      </c>
      <c r="H263" s="84">
        <f>INDEX('W2. TIAM CO2 price'!$C$21:$N$27,MATCH($B263,'W2. TIAM CO2 price'!$A$21:$A$27,0),MATCH(H$14,'W2. TIAM CO2 price'!$C$20:$N$20,0))</f>
        <v>41.330878620385405</v>
      </c>
      <c r="I263" s="84">
        <f>INDEX('W2. TIAM CO2 price'!$C$21:$N$27,MATCH($B263,'W2. TIAM CO2 price'!$A$21:$A$27,0),MATCH(I$14,'W2. TIAM CO2 price'!$C$20:$N$20,0))</f>
        <v>403.92997303913791</v>
      </c>
      <c r="J263" s="84">
        <f>INDEX('W2. TIAM CO2 price'!$C$21:$N$27,MATCH($B263,'W2. TIAM CO2 price'!$A$21:$A$27,0),MATCH(J$14,'W2. TIAM CO2 price'!$C$20:$N$20,0))</f>
        <v>657.94970153736608</v>
      </c>
      <c r="K263" s="84">
        <f>INDEX('W2. TIAM CO2 price'!$C$21:$N$27,MATCH($B263,'W2. TIAM CO2 price'!$A$21:$A$27,0),MATCH(K$14,'W2. TIAM CO2 price'!$C$20:$N$20,0))</f>
        <v>1071.7210723835963</v>
      </c>
      <c r="L263" s="84">
        <f>INDEX('W2. TIAM CO2 price'!$C$21:$N$27,MATCH($B263,'W2. TIAM CO2 price'!$A$21:$A$27,0),MATCH(L$14,'W2. TIAM CO2 price'!$C$20:$N$20,0))</f>
        <v>1745.7110350693602</v>
      </c>
      <c r="M263" s="84">
        <f>INDEX('W2. TIAM CO2 price'!$C$21:$N$27,MATCH($B263,'W2. TIAM CO2 price'!$A$21:$A$27,0),MATCH(M$14,'W2. TIAM CO2 price'!$C$20:$N$20,0))</f>
        <v>2843.5696637901187</v>
      </c>
      <c r="N263" s="84">
        <f>INDEX('W2. TIAM CO2 price'!$C$21:$N$27,MATCH($B263,'W2. TIAM CO2 price'!$A$21:$A$27,0),MATCH(N$14,'W2. TIAM CO2 price'!$C$20:$N$20,0))</f>
        <v>4631.8656850746129</v>
      </c>
      <c r="O263" s="84">
        <f>INDEX('W2. TIAM CO2 price'!$C$21:$N$27,MATCH($B263,'W2. TIAM CO2 price'!$A$21:$A$27,0),MATCH(O$14,'W2. TIAM CO2 price'!$C$20:$N$20,0))</f>
        <v>7544.8114652324175</v>
      </c>
      <c r="P263" s="508">
        <f>INDEX('W2. TIAM CO2 price'!$C$21:$N$27,MATCH($B263,'W2. TIAM CO2 price'!$A$21:$A$27,0),MATCH(P$14,'W2. TIAM CO2 price'!$C$20:$N$20,0))</f>
        <v>12289.693194625488</v>
      </c>
      <c r="Q263" s="501">
        <f t="array" ref="Q263">IF($B$8="Global",INDEX('R24. Carbon price convergence'!$L$18:$T$690,MATCH(CONCATENATE("Global "&amp;$E263&amp;" "&amp;$B$7&amp;" "&amp;"All "&amp;$B$9&amp;" "&amp;$B$10),'R24. Carbon price convergence'!$A$18:$A$690,0),MATCH(Q$14,'R24. Carbon price convergence'!$L$17:$T$17,0)),INDEX('R24. Carbon price convergence'!$L$18:$T$690,MATCH(CONCATENATE($D263," ",$E263," ",$B$7," ",$B$8," ",$B$9," ",$B$10),'R24. Carbon price convergence'!$A$18:$A$690,0),MATCH(Q$14,'R24. Carbon price convergence'!$L$17:$T$17,0)))</f>
        <v>0.34920618027291611</v>
      </c>
      <c r="R263" s="502">
        <f t="array" ref="R263">IF($B$8="Global",INDEX('R24. Carbon price convergence'!$L$18:$T$690,MATCH(CONCATENATE("Global "&amp;$E263&amp;" "&amp;$B$7&amp;" "&amp;"All "&amp;$B$9&amp;" "&amp;$B$10),'R24. Carbon price convergence'!$A$18:$A$690,0),MATCH(R$14,'R24. Carbon price convergence'!$L$17:$T$17,0)),INDEX('R24. Carbon price convergence'!$L$18:$T$690,MATCH(CONCATENATE($D263," ",$E263," ",$B$7," ",$B$8," ",$B$9," ",$B$10),'R24. Carbon price convergence'!$A$18:$A$690,0),MATCH(R$14,'R24. Carbon price convergence'!$L$17:$T$17,0)))</f>
        <v>0.34920618027291611</v>
      </c>
      <c r="S263" s="502">
        <f t="array" ref="S263">IF($B$8="Global",INDEX('R24. Carbon price convergence'!$L$18:$T$690,MATCH(CONCATENATE("Global "&amp;$E263&amp;" "&amp;$B$7&amp;" "&amp;"All "&amp;$B$9&amp;" "&amp;$B$10),'R24. Carbon price convergence'!$A$18:$A$690,0),MATCH(S$14,'R24. Carbon price convergence'!$L$17:$T$17,0)),INDEX('R24. Carbon price convergence'!$L$18:$T$690,MATCH(CONCATENATE($D263," ",$E263," ",$B$7," ",$B$8," ",$B$9," ",$B$10),'R24. Carbon price convergence'!$A$18:$A$690,0),MATCH(S$14,'R24. Carbon price convergence'!$L$17:$T$17,0)))</f>
        <v>0.34920618027291611</v>
      </c>
      <c r="T263" s="503">
        <f t="array" ref="T263">IF($B$8="Global",INDEX('R24. Carbon price convergence'!$L$18:$T$690,MATCH(CONCATENATE("Global "&amp;$E263&amp;" "&amp;$B$7&amp;" "&amp;"All "&amp;$B$9&amp;" "&amp;$B$10),'R24. Carbon price convergence'!$A$18:$A$690,0),MATCH(T$14,'R24. Carbon price convergence'!$L$17:$T$17,0)),INDEX('R24. Carbon price convergence'!$L$18:$T$690,MATCH(CONCATENATE($D263," ",$E263," ",$B$7," ",$B$8," ",$B$9," ",$B$10),'R24. Carbon price convergence'!$A$18:$A$690,0),MATCH(T$14,'R24. Carbon price convergence'!$L$17:$T$17,0)))</f>
        <v>0.34920618027291611</v>
      </c>
      <c r="U263" s="507">
        <f t="shared" si="50"/>
        <v>0</v>
      </c>
      <c r="V263" s="84">
        <f t="shared" si="51"/>
        <v>14.432998250348319</v>
      </c>
      <c r="W263" s="84">
        <f t="shared" si="52"/>
        <v>141.05484298273933</v>
      </c>
      <c r="X263" s="84">
        <f t="shared" si="53"/>
        <v>229.7601020855688</v>
      </c>
      <c r="Y263" s="508">
        <f t="shared" si="54"/>
        <v>374.25162200506907</v>
      </c>
    </row>
    <row r="264" spans="1:25" x14ac:dyDescent="0.3">
      <c r="A264" s="486" t="s">
        <v>78</v>
      </c>
      <c r="B264" s="39" t="s">
        <v>68</v>
      </c>
      <c r="C264" s="39" t="s">
        <v>96</v>
      </c>
      <c r="D264" s="39" t="s">
        <v>101</v>
      </c>
      <c r="E264" s="487" t="s">
        <v>90</v>
      </c>
      <c r="F264" s="507">
        <f>INDEX('W2. TIAM CO2 price'!$C$21:$N$27,MATCH($B264,'W2. TIAM CO2 price'!$A$21:$A$27,0),MATCH(F$14,'W2. TIAM CO2 price'!$C$20:$N$20,0))</f>
        <v>0</v>
      </c>
      <c r="G264" s="84">
        <f>INDEX('W2. TIAM CO2 price'!$C$21:$N$27,MATCH($B264,'W2. TIAM CO2 price'!$A$21:$A$27,0),MATCH(G$14,'W2. TIAM CO2 price'!$C$20:$N$20,0))</f>
        <v>0</v>
      </c>
      <c r="H264" s="84">
        <f>INDEX('W2. TIAM CO2 price'!$C$21:$N$27,MATCH($B264,'W2. TIAM CO2 price'!$A$21:$A$27,0),MATCH(H$14,'W2. TIAM CO2 price'!$C$20:$N$20,0))</f>
        <v>41.330878620385405</v>
      </c>
      <c r="I264" s="84">
        <f>INDEX('W2. TIAM CO2 price'!$C$21:$N$27,MATCH($B264,'W2. TIAM CO2 price'!$A$21:$A$27,0),MATCH(I$14,'W2. TIAM CO2 price'!$C$20:$N$20,0))</f>
        <v>403.92997303913791</v>
      </c>
      <c r="J264" s="84">
        <f>INDEX('W2. TIAM CO2 price'!$C$21:$N$27,MATCH($B264,'W2. TIAM CO2 price'!$A$21:$A$27,0),MATCH(J$14,'W2. TIAM CO2 price'!$C$20:$N$20,0))</f>
        <v>657.94970153736608</v>
      </c>
      <c r="K264" s="84">
        <f>INDEX('W2. TIAM CO2 price'!$C$21:$N$27,MATCH($B264,'W2. TIAM CO2 price'!$A$21:$A$27,0),MATCH(K$14,'W2. TIAM CO2 price'!$C$20:$N$20,0))</f>
        <v>1071.7210723835963</v>
      </c>
      <c r="L264" s="84">
        <f>INDEX('W2. TIAM CO2 price'!$C$21:$N$27,MATCH($B264,'W2. TIAM CO2 price'!$A$21:$A$27,0),MATCH(L$14,'W2. TIAM CO2 price'!$C$20:$N$20,0))</f>
        <v>1745.7110350693602</v>
      </c>
      <c r="M264" s="84">
        <f>INDEX('W2. TIAM CO2 price'!$C$21:$N$27,MATCH($B264,'W2. TIAM CO2 price'!$A$21:$A$27,0),MATCH(M$14,'W2. TIAM CO2 price'!$C$20:$N$20,0))</f>
        <v>2843.5696637901187</v>
      </c>
      <c r="N264" s="84">
        <f>INDEX('W2. TIAM CO2 price'!$C$21:$N$27,MATCH($B264,'W2. TIAM CO2 price'!$A$21:$A$27,0),MATCH(N$14,'W2. TIAM CO2 price'!$C$20:$N$20,0))</f>
        <v>4631.8656850746129</v>
      </c>
      <c r="O264" s="84">
        <f>INDEX('W2. TIAM CO2 price'!$C$21:$N$27,MATCH($B264,'W2. TIAM CO2 price'!$A$21:$A$27,0),MATCH(O$14,'W2. TIAM CO2 price'!$C$20:$N$20,0))</f>
        <v>7544.8114652324175</v>
      </c>
      <c r="P264" s="508">
        <f>INDEX('W2. TIAM CO2 price'!$C$21:$N$27,MATCH($B264,'W2. TIAM CO2 price'!$A$21:$A$27,0),MATCH(P$14,'W2. TIAM CO2 price'!$C$20:$N$20,0))</f>
        <v>12289.693194625488</v>
      </c>
      <c r="Q264" s="501">
        <f t="array" ref="Q264">IF($B$8="Global",INDEX('R24. Carbon price convergence'!$L$18:$T$690,MATCH(CONCATENATE("Global "&amp;$E264&amp;" "&amp;$B$7&amp;" "&amp;"All "&amp;$B$9&amp;" "&amp;$B$10),'R24. Carbon price convergence'!$A$18:$A$690,0),MATCH(Q$14,'R24. Carbon price convergence'!$L$17:$T$17,0)),INDEX('R24. Carbon price convergence'!$L$18:$T$690,MATCH(CONCATENATE($D264," ",$E264," ",$B$7," ",$B$8," ",$B$9," ",$B$10),'R24. Carbon price convergence'!$A$18:$A$690,0),MATCH(Q$14,'R24. Carbon price convergence'!$L$17:$T$17,0)))</f>
        <v>0.34920618027291611</v>
      </c>
      <c r="R264" s="502">
        <f t="array" ref="R264">IF($B$8="Global",INDEX('R24. Carbon price convergence'!$L$18:$T$690,MATCH(CONCATENATE("Global "&amp;$E264&amp;" "&amp;$B$7&amp;" "&amp;"All "&amp;$B$9&amp;" "&amp;$B$10),'R24. Carbon price convergence'!$A$18:$A$690,0),MATCH(R$14,'R24. Carbon price convergence'!$L$17:$T$17,0)),INDEX('R24. Carbon price convergence'!$L$18:$T$690,MATCH(CONCATENATE($D264," ",$E264," ",$B$7," ",$B$8," ",$B$9," ",$B$10),'R24. Carbon price convergence'!$A$18:$A$690,0),MATCH(R$14,'R24. Carbon price convergence'!$L$17:$T$17,0)))</f>
        <v>0.34920618027291611</v>
      </c>
      <c r="S264" s="502">
        <f t="array" ref="S264">IF($B$8="Global",INDEX('R24. Carbon price convergence'!$L$18:$T$690,MATCH(CONCATENATE("Global "&amp;$E264&amp;" "&amp;$B$7&amp;" "&amp;"All "&amp;$B$9&amp;" "&amp;$B$10),'R24. Carbon price convergence'!$A$18:$A$690,0),MATCH(S$14,'R24. Carbon price convergence'!$L$17:$T$17,0)),INDEX('R24. Carbon price convergence'!$L$18:$T$690,MATCH(CONCATENATE($D264," ",$E264," ",$B$7," ",$B$8," ",$B$9," ",$B$10),'R24. Carbon price convergence'!$A$18:$A$690,0),MATCH(S$14,'R24. Carbon price convergence'!$L$17:$T$17,0)))</f>
        <v>0.34920618027291611</v>
      </c>
      <c r="T264" s="503">
        <f t="array" ref="T264">IF($B$8="Global",INDEX('R24. Carbon price convergence'!$L$18:$T$690,MATCH(CONCATENATE("Global "&amp;$E264&amp;" "&amp;$B$7&amp;" "&amp;"All "&amp;$B$9&amp;" "&amp;$B$10),'R24. Carbon price convergence'!$A$18:$A$690,0),MATCH(T$14,'R24. Carbon price convergence'!$L$17:$T$17,0)),INDEX('R24. Carbon price convergence'!$L$18:$T$690,MATCH(CONCATENATE($D264," ",$E264," ",$B$7," ",$B$8," ",$B$9," ",$B$10),'R24. Carbon price convergence'!$A$18:$A$690,0),MATCH(T$14,'R24. Carbon price convergence'!$L$17:$T$17,0)))</f>
        <v>0.34920618027291611</v>
      </c>
      <c r="U264" s="507">
        <f t="shared" si="50"/>
        <v>0</v>
      </c>
      <c r="V264" s="84">
        <f t="shared" si="51"/>
        <v>14.432998250348319</v>
      </c>
      <c r="W264" s="84">
        <f t="shared" si="52"/>
        <v>141.05484298273933</v>
      </c>
      <c r="X264" s="84">
        <f t="shared" si="53"/>
        <v>229.7601020855688</v>
      </c>
      <c r="Y264" s="508">
        <f t="shared" si="54"/>
        <v>374.25162200506907</v>
      </c>
    </row>
    <row r="265" spans="1:25" x14ac:dyDescent="0.3">
      <c r="A265" s="486" t="s">
        <v>78</v>
      </c>
      <c r="B265" s="39" t="s">
        <v>68</v>
      </c>
      <c r="C265" s="39" t="s">
        <v>96</v>
      </c>
      <c r="D265" s="39" t="s">
        <v>101</v>
      </c>
      <c r="E265" s="487" t="s">
        <v>93</v>
      </c>
      <c r="F265" s="507">
        <f>INDEX('W2. TIAM CO2 price'!$C$21:$N$27,MATCH($B265,'W2. TIAM CO2 price'!$A$21:$A$27,0),MATCH(F$14,'W2. TIAM CO2 price'!$C$20:$N$20,0))</f>
        <v>0</v>
      </c>
      <c r="G265" s="84">
        <f>INDEX('W2. TIAM CO2 price'!$C$21:$N$27,MATCH($B265,'W2. TIAM CO2 price'!$A$21:$A$27,0),MATCH(G$14,'W2. TIAM CO2 price'!$C$20:$N$20,0))</f>
        <v>0</v>
      </c>
      <c r="H265" s="84">
        <f>INDEX('W2. TIAM CO2 price'!$C$21:$N$27,MATCH($B265,'W2. TIAM CO2 price'!$A$21:$A$27,0),MATCH(H$14,'W2. TIAM CO2 price'!$C$20:$N$20,0))</f>
        <v>41.330878620385405</v>
      </c>
      <c r="I265" s="84">
        <f>INDEX('W2. TIAM CO2 price'!$C$21:$N$27,MATCH($B265,'W2. TIAM CO2 price'!$A$21:$A$27,0),MATCH(I$14,'W2. TIAM CO2 price'!$C$20:$N$20,0))</f>
        <v>403.92997303913791</v>
      </c>
      <c r="J265" s="84">
        <f>INDEX('W2. TIAM CO2 price'!$C$21:$N$27,MATCH($B265,'W2. TIAM CO2 price'!$A$21:$A$27,0),MATCH(J$14,'W2. TIAM CO2 price'!$C$20:$N$20,0))</f>
        <v>657.94970153736608</v>
      </c>
      <c r="K265" s="84">
        <f>INDEX('W2. TIAM CO2 price'!$C$21:$N$27,MATCH($B265,'W2. TIAM CO2 price'!$A$21:$A$27,0),MATCH(K$14,'W2. TIAM CO2 price'!$C$20:$N$20,0))</f>
        <v>1071.7210723835963</v>
      </c>
      <c r="L265" s="84">
        <f>INDEX('W2. TIAM CO2 price'!$C$21:$N$27,MATCH($B265,'W2. TIAM CO2 price'!$A$21:$A$27,0),MATCH(L$14,'W2. TIAM CO2 price'!$C$20:$N$20,0))</f>
        <v>1745.7110350693602</v>
      </c>
      <c r="M265" s="84">
        <f>INDEX('W2. TIAM CO2 price'!$C$21:$N$27,MATCH($B265,'W2. TIAM CO2 price'!$A$21:$A$27,0),MATCH(M$14,'W2. TIAM CO2 price'!$C$20:$N$20,0))</f>
        <v>2843.5696637901187</v>
      </c>
      <c r="N265" s="84">
        <f>INDEX('W2. TIAM CO2 price'!$C$21:$N$27,MATCH($B265,'W2. TIAM CO2 price'!$A$21:$A$27,0),MATCH(N$14,'W2. TIAM CO2 price'!$C$20:$N$20,0))</f>
        <v>4631.8656850746129</v>
      </c>
      <c r="O265" s="84">
        <f>INDEX('W2. TIAM CO2 price'!$C$21:$N$27,MATCH($B265,'W2. TIAM CO2 price'!$A$21:$A$27,0),MATCH(O$14,'W2. TIAM CO2 price'!$C$20:$N$20,0))</f>
        <v>7544.8114652324175</v>
      </c>
      <c r="P265" s="508">
        <f>INDEX('W2. TIAM CO2 price'!$C$21:$N$27,MATCH($B265,'W2. TIAM CO2 price'!$A$21:$A$27,0),MATCH(P$14,'W2. TIAM CO2 price'!$C$20:$N$20,0))</f>
        <v>12289.693194625488</v>
      </c>
      <c r="Q265" s="501">
        <f t="array" ref="Q265">IF($B$8="Global",INDEX('R24. Carbon price convergence'!$L$18:$T$690,MATCH(CONCATENATE("Global "&amp;$E265&amp;" "&amp;$B$7&amp;" "&amp;"All "&amp;$B$9&amp;" "&amp;$B$10),'R24. Carbon price convergence'!$A$18:$A$690,0),MATCH(Q$14,'R24. Carbon price convergence'!$L$17:$T$17,0)),INDEX('R24. Carbon price convergence'!$L$18:$T$690,MATCH(CONCATENATE($D265," ",$E265," ",$B$7," ",$B$8," ",$B$9," ",$B$10),'R24. Carbon price convergence'!$A$18:$A$690,0),MATCH(Q$14,'R24. Carbon price convergence'!$L$17:$T$17,0)))</f>
        <v>0.34920618027291611</v>
      </c>
      <c r="R265" s="502">
        <f t="array" ref="R265">IF($B$8="Global",INDEX('R24. Carbon price convergence'!$L$18:$T$690,MATCH(CONCATENATE("Global "&amp;$E265&amp;" "&amp;$B$7&amp;" "&amp;"All "&amp;$B$9&amp;" "&amp;$B$10),'R24. Carbon price convergence'!$A$18:$A$690,0),MATCH(R$14,'R24. Carbon price convergence'!$L$17:$T$17,0)),INDEX('R24. Carbon price convergence'!$L$18:$T$690,MATCH(CONCATENATE($D265," ",$E265," ",$B$7," ",$B$8," ",$B$9," ",$B$10),'R24. Carbon price convergence'!$A$18:$A$690,0),MATCH(R$14,'R24. Carbon price convergence'!$L$17:$T$17,0)))</f>
        <v>0.34920618027291611</v>
      </c>
      <c r="S265" s="502">
        <f t="array" ref="S265">IF($B$8="Global",INDEX('R24. Carbon price convergence'!$L$18:$T$690,MATCH(CONCATENATE("Global "&amp;$E265&amp;" "&amp;$B$7&amp;" "&amp;"All "&amp;$B$9&amp;" "&amp;$B$10),'R24. Carbon price convergence'!$A$18:$A$690,0),MATCH(S$14,'R24. Carbon price convergence'!$L$17:$T$17,0)),INDEX('R24. Carbon price convergence'!$L$18:$T$690,MATCH(CONCATENATE($D265," ",$E265," ",$B$7," ",$B$8," ",$B$9," ",$B$10),'R24. Carbon price convergence'!$A$18:$A$690,0),MATCH(S$14,'R24. Carbon price convergence'!$L$17:$T$17,0)))</f>
        <v>0.34920618027291611</v>
      </c>
      <c r="T265" s="503">
        <f t="array" ref="T265">IF($B$8="Global",INDEX('R24. Carbon price convergence'!$L$18:$T$690,MATCH(CONCATENATE("Global "&amp;$E265&amp;" "&amp;$B$7&amp;" "&amp;"All "&amp;$B$9&amp;" "&amp;$B$10),'R24. Carbon price convergence'!$A$18:$A$690,0),MATCH(T$14,'R24. Carbon price convergence'!$L$17:$T$17,0)),INDEX('R24. Carbon price convergence'!$L$18:$T$690,MATCH(CONCATENATE($D265," ",$E265," ",$B$7," ",$B$8," ",$B$9," ",$B$10),'R24. Carbon price convergence'!$A$18:$A$690,0),MATCH(T$14,'R24. Carbon price convergence'!$L$17:$T$17,0)))</f>
        <v>0.34920618027291611</v>
      </c>
      <c r="U265" s="507">
        <f t="shared" si="50"/>
        <v>0</v>
      </c>
      <c r="V265" s="84">
        <f t="shared" si="51"/>
        <v>14.432998250348319</v>
      </c>
      <c r="W265" s="84">
        <f t="shared" si="52"/>
        <v>141.05484298273933</v>
      </c>
      <c r="X265" s="84">
        <f t="shared" si="53"/>
        <v>229.7601020855688</v>
      </c>
      <c r="Y265" s="508">
        <f t="shared" si="54"/>
        <v>374.25162200506907</v>
      </c>
    </row>
    <row r="266" spans="1:25" ht="15" thickBot="1" x14ac:dyDescent="0.35">
      <c r="A266" s="489" t="s">
        <v>78</v>
      </c>
      <c r="B266" s="495" t="s">
        <v>68</v>
      </c>
      <c r="C266" s="495" t="s">
        <v>96</v>
      </c>
      <c r="D266" s="495" t="s">
        <v>101</v>
      </c>
      <c r="E266" s="512" t="s">
        <v>95</v>
      </c>
      <c r="F266" s="509">
        <f>INDEX('W2. TIAM CO2 price'!$C$21:$N$27,MATCH($B266,'W2. TIAM CO2 price'!$A$21:$A$27,0),MATCH(F$14,'W2. TIAM CO2 price'!$C$20:$N$20,0))</f>
        <v>0</v>
      </c>
      <c r="G266" s="510">
        <f>INDEX('W2. TIAM CO2 price'!$C$21:$N$27,MATCH($B266,'W2. TIAM CO2 price'!$A$21:$A$27,0),MATCH(G$14,'W2. TIAM CO2 price'!$C$20:$N$20,0))</f>
        <v>0</v>
      </c>
      <c r="H266" s="510">
        <f>INDEX('W2. TIAM CO2 price'!$C$21:$N$27,MATCH($B266,'W2. TIAM CO2 price'!$A$21:$A$27,0),MATCH(H$14,'W2. TIAM CO2 price'!$C$20:$N$20,0))</f>
        <v>41.330878620385405</v>
      </c>
      <c r="I266" s="510">
        <f>INDEX('W2. TIAM CO2 price'!$C$21:$N$27,MATCH($B266,'W2. TIAM CO2 price'!$A$21:$A$27,0),MATCH(I$14,'W2. TIAM CO2 price'!$C$20:$N$20,0))</f>
        <v>403.92997303913791</v>
      </c>
      <c r="J266" s="510">
        <f>INDEX('W2. TIAM CO2 price'!$C$21:$N$27,MATCH($B266,'W2. TIAM CO2 price'!$A$21:$A$27,0),MATCH(J$14,'W2. TIAM CO2 price'!$C$20:$N$20,0))</f>
        <v>657.94970153736608</v>
      </c>
      <c r="K266" s="510">
        <f>INDEX('W2. TIAM CO2 price'!$C$21:$N$27,MATCH($B266,'W2. TIAM CO2 price'!$A$21:$A$27,0),MATCH(K$14,'W2. TIAM CO2 price'!$C$20:$N$20,0))</f>
        <v>1071.7210723835963</v>
      </c>
      <c r="L266" s="510">
        <f>INDEX('W2. TIAM CO2 price'!$C$21:$N$27,MATCH($B266,'W2. TIAM CO2 price'!$A$21:$A$27,0),MATCH(L$14,'W2. TIAM CO2 price'!$C$20:$N$20,0))</f>
        <v>1745.7110350693602</v>
      </c>
      <c r="M266" s="510">
        <f>INDEX('W2. TIAM CO2 price'!$C$21:$N$27,MATCH($B266,'W2. TIAM CO2 price'!$A$21:$A$27,0),MATCH(M$14,'W2. TIAM CO2 price'!$C$20:$N$20,0))</f>
        <v>2843.5696637901187</v>
      </c>
      <c r="N266" s="510">
        <f>INDEX('W2. TIAM CO2 price'!$C$21:$N$27,MATCH($B266,'W2. TIAM CO2 price'!$A$21:$A$27,0),MATCH(N$14,'W2. TIAM CO2 price'!$C$20:$N$20,0))</f>
        <v>4631.8656850746129</v>
      </c>
      <c r="O266" s="510">
        <f>INDEX('W2. TIAM CO2 price'!$C$21:$N$27,MATCH($B266,'W2. TIAM CO2 price'!$A$21:$A$27,0),MATCH(O$14,'W2. TIAM CO2 price'!$C$20:$N$20,0))</f>
        <v>7544.8114652324175</v>
      </c>
      <c r="P266" s="511">
        <f>INDEX('W2. TIAM CO2 price'!$C$21:$N$27,MATCH($B266,'W2. TIAM CO2 price'!$A$21:$A$27,0),MATCH(P$14,'W2. TIAM CO2 price'!$C$20:$N$20,0))</f>
        <v>12289.693194625488</v>
      </c>
      <c r="Q266" s="504">
        <f t="array" ref="Q266">IF($B$8="Global",INDEX('R24. Carbon price convergence'!$L$18:$T$690,MATCH(CONCATENATE("Global "&amp;$E266&amp;" "&amp;$B$7&amp;" "&amp;"All "&amp;$B$9&amp;" "&amp;$B$10),'R24. Carbon price convergence'!$A$18:$A$690,0),MATCH(Q$14,'R24. Carbon price convergence'!$L$17:$T$17,0)),INDEX('R24. Carbon price convergence'!$L$18:$T$690,MATCH(CONCATENATE($D266," ",$E266," ",$B$7," ",$B$8," ",$B$9," ",$B$10),'R24. Carbon price convergence'!$A$18:$A$690,0),MATCH(Q$14,'R24. Carbon price convergence'!$L$17:$T$17,0)))</f>
        <v>3.9642143336660212</v>
      </c>
      <c r="R266" s="505">
        <f t="array" ref="R266">IF($B$8="Global",INDEX('R24. Carbon price convergence'!$L$18:$T$690,MATCH(CONCATENATE("Global "&amp;$E266&amp;" "&amp;$B$7&amp;" "&amp;"All "&amp;$B$9&amp;" "&amp;$B$10),'R24. Carbon price convergence'!$A$18:$A$690,0),MATCH(R$14,'R24. Carbon price convergence'!$L$17:$T$17,0)),INDEX('R24. Carbon price convergence'!$L$18:$T$690,MATCH(CONCATENATE($D266," ",$E266," ",$B$7," ",$B$8," ",$B$9," ",$B$10),'R24. Carbon price convergence'!$A$18:$A$690,0),MATCH(R$14,'R24. Carbon price convergence'!$L$17:$T$17,0)))</f>
        <v>3.9642143336660212</v>
      </c>
      <c r="S266" s="505">
        <f t="array" ref="S266">IF($B$8="Global",INDEX('R24. Carbon price convergence'!$L$18:$T$690,MATCH(CONCATENATE("Global "&amp;$E266&amp;" "&amp;$B$7&amp;" "&amp;"All "&amp;$B$9&amp;" "&amp;$B$10),'R24. Carbon price convergence'!$A$18:$A$690,0),MATCH(S$14,'R24. Carbon price convergence'!$L$17:$T$17,0)),INDEX('R24. Carbon price convergence'!$L$18:$T$690,MATCH(CONCATENATE($D266," ",$E266," ",$B$7," ",$B$8," ",$B$9," ",$B$10),'R24. Carbon price convergence'!$A$18:$A$690,0),MATCH(S$14,'R24. Carbon price convergence'!$L$17:$T$17,0)))</f>
        <v>3.9642143336660212</v>
      </c>
      <c r="T266" s="506">
        <f t="array" ref="T266">IF($B$8="Global",INDEX('R24. Carbon price convergence'!$L$18:$T$690,MATCH(CONCATENATE("Global "&amp;$E266&amp;" "&amp;$B$7&amp;" "&amp;"All "&amp;$B$9&amp;" "&amp;$B$10),'R24. Carbon price convergence'!$A$18:$A$690,0),MATCH(T$14,'R24. Carbon price convergence'!$L$17:$T$17,0)),INDEX('R24. Carbon price convergence'!$L$18:$T$690,MATCH(CONCATENATE($D266," ",$E266," ",$B$7," ",$B$8," ",$B$9," ",$B$10),'R24. Carbon price convergence'!$A$18:$A$690,0),MATCH(T$14,'R24. Carbon price convergence'!$L$17:$T$17,0)))</f>
        <v>3.9642143336660212</v>
      </c>
      <c r="U266" s="509">
        <f t="shared" si="50"/>
        <v>0</v>
      </c>
      <c r="V266" s="510">
        <f t="shared" si="51"/>
        <v>163.84446144994234</v>
      </c>
      <c r="W266" s="510">
        <f t="shared" si="52"/>
        <v>1601.26498891908</v>
      </c>
      <c r="X266" s="510">
        <f t="shared" si="53"/>
        <v>2608.2536376657072</v>
      </c>
      <c r="Y266" s="511">
        <f t="shared" si="54"/>
        <v>4248.5320368349721</v>
      </c>
    </row>
    <row r="274" spans="21:29" x14ac:dyDescent="0.3">
      <c r="U274" s="43"/>
    </row>
    <row r="276" spans="21:29" x14ac:dyDescent="0.3">
      <c r="X276" s="84"/>
      <c r="Y276" s="84"/>
      <c r="Z276" s="84"/>
      <c r="AA276" s="84"/>
      <c r="AB276" s="84"/>
      <c r="AC276" s="84"/>
    </row>
    <row r="277" spans="21:29" x14ac:dyDescent="0.3">
      <c r="X277" s="84"/>
      <c r="Y277" s="84"/>
      <c r="Z277" s="84"/>
      <c r="AA277" s="84"/>
      <c r="AB277" s="84"/>
      <c r="AC277" s="84"/>
    </row>
    <row r="278" spans="21:29" x14ac:dyDescent="0.3">
      <c r="X278" s="84"/>
      <c r="Y278" s="84"/>
      <c r="Z278" s="84"/>
      <c r="AA278" s="84"/>
      <c r="AB278" s="84"/>
      <c r="AC278" s="84"/>
    </row>
    <row r="279" spans="21:29" x14ac:dyDescent="0.3">
      <c r="X279" s="84"/>
      <c r="Y279" s="84"/>
      <c r="Z279" s="84"/>
      <c r="AA279" s="84"/>
      <c r="AB279" s="84"/>
      <c r="AC279" s="84"/>
    </row>
    <row r="280" spans="21:29" x14ac:dyDescent="0.3">
      <c r="X280" s="84"/>
      <c r="Y280" s="84"/>
      <c r="Z280" s="84"/>
      <c r="AA280" s="84"/>
      <c r="AB280" s="84"/>
      <c r="AC280" s="84"/>
    </row>
    <row r="281" spans="21:29" x14ac:dyDescent="0.3">
      <c r="X281" s="84"/>
      <c r="Y281" s="84"/>
      <c r="Z281" s="84"/>
      <c r="AA281" s="84"/>
      <c r="AB281" s="84"/>
      <c r="AC281" s="84"/>
    </row>
    <row r="282" spans="21:29" x14ac:dyDescent="0.3">
      <c r="X282" s="84"/>
      <c r="Y282" s="84"/>
      <c r="Z282" s="84"/>
      <c r="AA282" s="84"/>
      <c r="AB282" s="84"/>
      <c r="AC282" s="84"/>
    </row>
    <row r="283" spans="21:29" x14ac:dyDescent="0.3">
      <c r="X283" s="84"/>
      <c r="Y283" s="84"/>
      <c r="Z283" s="84"/>
      <c r="AA283" s="84"/>
      <c r="AB283" s="84"/>
      <c r="AC283" s="84"/>
    </row>
    <row r="284" spans="21:29" x14ac:dyDescent="0.3">
      <c r="X284" s="84"/>
      <c r="Y284" s="84"/>
      <c r="Z284" s="84"/>
      <c r="AA284" s="84"/>
      <c r="AB284" s="84"/>
      <c r="AC284" s="84"/>
    </row>
    <row r="285" spans="21:29" x14ac:dyDescent="0.3">
      <c r="X285" s="84"/>
      <c r="Y285" s="84"/>
      <c r="Z285" s="84"/>
      <c r="AA285" s="84"/>
      <c r="AB285" s="84"/>
      <c r="AC285" s="84"/>
    </row>
    <row r="286" spans="21:29" x14ac:dyDescent="0.3">
      <c r="X286" s="84"/>
      <c r="Y286" s="84"/>
      <c r="Z286" s="84"/>
      <c r="AA286" s="84"/>
      <c r="AB286" s="84"/>
      <c r="AC286" s="84"/>
    </row>
    <row r="287" spans="21:29" x14ac:dyDescent="0.3">
      <c r="X287" s="84"/>
      <c r="Y287" s="84"/>
      <c r="Z287" s="84"/>
      <c r="AA287" s="84"/>
      <c r="AB287" s="84"/>
      <c r="AC287" s="84"/>
    </row>
    <row r="288" spans="21:29" x14ac:dyDescent="0.3">
      <c r="X288" s="84"/>
      <c r="Y288" s="84"/>
      <c r="Z288" s="84"/>
      <c r="AA288" s="84"/>
      <c r="AB288" s="84"/>
      <c r="AC288" s="84"/>
    </row>
    <row r="289" spans="24:29" x14ac:dyDescent="0.3">
      <c r="X289" s="84"/>
      <c r="Y289" s="84"/>
      <c r="Z289" s="84"/>
      <c r="AA289" s="84"/>
      <c r="AB289" s="84"/>
      <c r="AC289" s="84"/>
    </row>
    <row r="290" spans="24:29" x14ac:dyDescent="0.3">
      <c r="X290" s="84"/>
      <c r="Y290" s="84"/>
      <c r="Z290" s="84"/>
      <c r="AA290" s="84"/>
      <c r="AB290" s="84"/>
      <c r="AC290" s="84"/>
    </row>
    <row r="291" spans="24:29" x14ac:dyDescent="0.3">
      <c r="X291" s="84"/>
      <c r="Y291" s="84"/>
      <c r="Z291" s="84"/>
      <c r="AA291" s="84"/>
      <c r="AB291" s="84"/>
      <c r="AC291" s="84"/>
    </row>
    <row r="292" spans="24:29" x14ac:dyDescent="0.3">
      <c r="X292" s="84"/>
      <c r="Y292" s="84"/>
      <c r="Z292" s="84"/>
      <c r="AA292" s="84"/>
      <c r="AB292" s="84"/>
      <c r="AC292" s="84"/>
    </row>
    <row r="293" spans="24:29" x14ac:dyDescent="0.3">
      <c r="X293" s="84"/>
      <c r="Y293" s="84"/>
      <c r="Z293" s="84"/>
      <c r="AA293" s="84"/>
      <c r="AB293" s="84"/>
      <c r="AC293" s="84"/>
    </row>
    <row r="294" spans="24:29" x14ac:dyDescent="0.3">
      <c r="X294" s="84"/>
      <c r="Y294" s="84"/>
      <c r="Z294" s="84"/>
      <c r="AA294" s="84"/>
      <c r="AB294" s="84"/>
      <c r="AC294" s="84"/>
    </row>
    <row r="295" spans="24:29" x14ac:dyDescent="0.3">
      <c r="X295" s="84"/>
      <c r="Y295" s="84"/>
      <c r="Z295" s="84"/>
      <c r="AA295" s="84"/>
      <c r="AB295" s="84"/>
      <c r="AC295" s="84"/>
    </row>
    <row r="296" spans="24:29" x14ac:dyDescent="0.3">
      <c r="X296" s="84"/>
      <c r="Y296" s="84"/>
      <c r="Z296" s="84"/>
      <c r="AA296" s="84"/>
      <c r="AB296" s="84"/>
      <c r="AC296" s="84"/>
    </row>
    <row r="297" spans="24:29" x14ac:dyDescent="0.3">
      <c r="X297" s="84"/>
      <c r="Y297" s="84"/>
      <c r="Z297" s="84"/>
      <c r="AA297" s="84"/>
      <c r="AB297" s="84"/>
      <c r="AC297" s="84"/>
    </row>
    <row r="298" spans="24:29" x14ac:dyDescent="0.3">
      <c r="X298" s="84"/>
      <c r="Y298" s="84"/>
      <c r="Z298" s="84"/>
      <c r="AA298" s="84"/>
      <c r="AB298" s="84"/>
      <c r="AC298" s="84"/>
    </row>
    <row r="299" spans="24:29" x14ac:dyDescent="0.3">
      <c r="X299" s="84"/>
      <c r="Y299" s="84"/>
      <c r="Z299" s="84"/>
      <c r="AA299" s="84"/>
      <c r="AB299" s="84"/>
      <c r="AC299" s="84"/>
    </row>
    <row r="300" spans="24:29" x14ac:dyDescent="0.3">
      <c r="X300" s="84"/>
      <c r="Y300" s="84"/>
      <c r="Z300" s="84"/>
      <c r="AA300" s="84"/>
      <c r="AB300" s="84"/>
      <c r="AC300" s="84"/>
    </row>
    <row r="301" spans="24:29" x14ac:dyDescent="0.3">
      <c r="X301" s="84"/>
      <c r="Y301" s="84"/>
      <c r="Z301" s="84"/>
      <c r="AA301" s="84"/>
      <c r="AB301" s="84"/>
      <c r="AC301" s="84"/>
    </row>
    <row r="302" spans="24:29" x14ac:dyDescent="0.3">
      <c r="X302" s="84"/>
      <c r="Y302" s="84"/>
      <c r="Z302" s="84"/>
      <c r="AA302" s="84"/>
      <c r="AB302" s="84"/>
      <c r="AC302" s="84"/>
    </row>
    <row r="303" spans="24:29" x14ac:dyDescent="0.3">
      <c r="X303" s="84"/>
      <c r="Y303" s="84"/>
      <c r="Z303" s="84"/>
      <c r="AA303" s="84"/>
      <c r="AB303" s="84"/>
      <c r="AC303" s="84"/>
    </row>
    <row r="304" spans="24:29" x14ac:dyDescent="0.3">
      <c r="X304" s="84"/>
      <c r="Y304" s="84"/>
      <c r="Z304" s="84"/>
      <c r="AA304" s="84"/>
      <c r="AB304" s="84"/>
      <c r="AC304" s="84"/>
    </row>
    <row r="305" spans="24:29" x14ac:dyDescent="0.3">
      <c r="X305" s="84"/>
      <c r="Y305" s="84"/>
      <c r="Z305" s="84"/>
      <c r="AA305" s="84"/>
      <c r="AB305" s="84"/>
      <c r="AC305" s="84"/>
    </row>
    <row r="306" spans="24:29" x14ac:dyDescent="0.3">
      <c r="X306" s="84"/>
      <c r="Y306" s="84"/>
      <c r="Z306" s="84"/>
      <c r="AA306" s="84"/>
      <c r="AB306" s="84"/>
      <c r="AC306" s="84"/>
    </row>
    <row r="307" spans="24:29" x14ac:dyDescent="0.3">
      <c r="X307" s="84"/>
      <c r="Y307" s="84"/>
      <c r="Z307" s="84"/>
      <c r="AA307" s="84"/>
      <c r="AB307" s="84"/>
      <c r="AC307" s="84"/>
    </row>
    <row r="308" spans="24:29" x14ac:dyDescent="0.3">
      <c r="X308" s="84"/>
      <c r="Y308" s="84"/>
      <c r="Z308" s="84"/>
      <c r="AA308" s="84"/>
      <c r="AB308" s="84"/>
      <c r="AC308" s="84"/>
    </row>
    <row r="309" spans="24:29" x14ac:dyDescent="0.3">
      <c r="X309" s="84"/>
      <c r="Y309" s="84"/>
      <c r="Z309" s="84"/>
      <c r="AA309" s="84"/>
      <c r="AB309" s="84"/>
      <c r="AC309" s="84"/>
    </row>
    <row r="310" spans="24:29" x14ac:dyDescent="0.3">
      <c r="X310" s="84"/>
      <c r="Y310" s="84"/>
      <c r="Z310" s="84"/>
      <c r="AA310" s="84"/>
      <c r="AB310" s="84"/>
      <c r="AC310" s="84"/>
    </row>
    <row r="311" spans="24:29" x14ac:dyDescent="0.3">
      <c r="X311" s="84"/>
      <c r="Y311" s="84"/>
      <c r="Z311" s="84"/>
      <c r="AA311" s="84"/>
      <c r="AB311" s="84"/>
      <c r="AC311" s="84"/>
    </row>
    <row r="312" spans="24:29" x14ac:dyDescent="0.3">
      <c r="X312" s="84"/>
      <c r="Y312" s="84"/>
      <c r="Z312" s="84"/>
      <c r="AA312" s="84"/>
      <c r="AB312" s="84"/>
      <c r="AC312" s="84"/>
    </row>
    <row r="313" spans="24:29" x14ac:dyDescent="0.3">
      <c r="X313" s="84"/>
      <c r="Y313" s="84"/>
      <c r="Z313" s="84"/>
      <c r="AA313" s="84"/>
      <c r="AB313" s="84"/>
      <c r="AC313" s="84"/>
    </row>
    <row r="314" spans="24:29" x14ac:dyDescent="0.3">
      <c r="X314" s="84"/>
      <c r="Y314" s="84"/>
      <c r="Z314" s="84"/>
      <c r="AA314" s="84"/>
      <c r="AB314" s="84"/>
      <c r="AC314" s="84"/>
    </row>
    <row r="315" spans="24:29" x14ac:dyDescent="0.3">
      <c r="X315" s="84"/>
      <c r="Y315" s="84"/>
      <c r="Z315" s="84"/>
      <c r="AA315" s="84"/>
      <c r="AB315" s="84"/>
      <c r="AC315" s="84"/>
    </row>
    <row r="316" spans="24:29" x14ac:dyDescent="0.3">
      <c r="X316" s="84"/>
      <c r="Y316" s="84"/>
      <c r="Z316" s="84"/>
      <c r="AA316" s="84"/>
      <c r="AB316" s="84"/>
      <c r="AC316" s="84"/>
    </row>
    <row r="317" spans="24:29" x14ac:dyDescent="0.3">
      <c r="X317" s="84"/>
      <c r="Y317" s="84"/>
      <c r="Z317" s="84"/>
      <c r="AA317" s="84"/>
      <c r="AB317" s="84"/>
      <c r="AC317" s="84"/>
    </row>
    <row r="318" spans="24:29" x14ac:dyDescent="0.3">
      <c r="X318" s="84"/>
      <c r="Y318" s="84"/>
      <c r="Z318" s="84"/>
      <c r="AA318" s="84"/>
      <c r="AB318" s="84"/>
      <c r="AC318" s="84"/>
    </row>
    <row r="319" spans="24:29" x14ac:dyDescent="0.3">
      <c r="X319" s="84"/>
      <c r="Y319" s="84"/>
      <c r="Z319" s="84"/>
      <c r="AA319" s="84"/>
      <c r="AB319" s="84"/>
      <c r="AC319" s="84"/>
    </row>
    <row r="320" spans="24:29" x14ac:dyDescent="0.3">
      <c r="X320" s="84"/>
      <c r="Y320" s="84"/>
      <c r="Z320" s="84"/>
      <c r="AA320" s="84"/>
      <c r="AB320" s="84"/>
      <c r="AC320" s="84"/>
    </row>
    <row r="321" spans="24:29" x14ac:dyDescent="0.3">
      <c r="X321" s="84"/>
      <c r="Y321" s="84"/>
      <c r="Z321" s="84"/>
      <c r="AA321" s="84"/>
      <c r="AB321" s="84"/>
      <c r="AC321" s="84"/>
    </row>
    <row r="322" spans="24:29" x14ac:dyDescent="0.3">
      <c r="X322" s="84"/>
      <c r="Y322" s="84"/>
      <c r="Z322" s="84"/>
      <c r="AA322" s="84"/>
      <c r="AB322" s="84"/>
      <c r="AC322" s="84"/>
    </row>
    <row r="323" spans="24:29" x14ac:dyDescent="0.3">
      <c r="X323" s="84"/>
      <c r="Y323" s="84"/>
      <c r="Z323" s="84"/>
      <c r="AA323" s="84"/>
      <c r="AB323" s="84"/>
      <c r="AC323" s="84"/>
    </row>
    <row r="324" spans="24:29" x14ac:dyDescent="0.3">
      <c r="X324" s="84"/>
      <c r="Y324" s="84"/>
      <c r="Z324" s="84"/>
      <c r="AA324" s="84"/>
      <c r="AB324" s="84"/>
      <c r="AC324" s="84"/>
    </row>
    <row r="325" spans="24:29" x14ac:dyDescent="0.3">
      <c r="X325" s="84"/>
      <c r="Y325" s="84"/>
      <c r="Z325" s="84"/>
      <c r="AA325" s="84"/>
      <c r="AB325" s="84"/>
      <c r="AC325" s="84"/>
    </row>
    <row r="326" spans="24:29" x14ac:dyDescent="0.3">
      <c r="X326" s="84"/>
      <c r="Y326" s="84"/>
      <c r="Z326" s="84"/>
      <c r="AA326" s="84"/>
      <c r="AB326" s="84"/>
      <c r="AC326" s="84"/>
    </row>
    <row r="327" spans="24:29" x14ac:dyDescent="0.3">
      <c r="X327" s="84"/>
      <c r="Y327" s="84"/>
      <c r="Z327" s="84"/>
      <c r="AA327" s="84"/>
      <c r="AB327" s="84"/>
      <c r="AC327" s="84"/>
    </row>
    <row r="328" spans="24:29" x14ac:dyDescent="0.3">
      <c r="X328" s="84"/>
      <c r="Y328" s="84"/>
      <c r="Z328" s="84"/>
      <c r="AA328" s="84"/>
      <c r="AB328" s="84"/>
      <c r="AC328" s="84"/>
    </row>
    <row r="329" spans="24:29" x14ac:dyDescent="0.3">
      <c r="X329" s="84"/>
      <c r="Y329" s="84"/>
      <c r="Z329" s="84"/>
      <c r="AA329" s="84"/>
      <c r="AB329" s="84"/>
      <c r="AC329" s="84"/>
    </row>
    <row r="330" spans="24:29" x14ac:dyDescent="0.3">
      <c r="X330" s="84"/>
      <c r="Y330" s="84"/>
      <c r="Z330" s="84"/>
      <c r="AA330" s="84"/>
      <c r="AB330" s="84"/>
      <c r="AC330" s="84"/>
    </row>
    <row r="331" spans="24:29" x14ac:dyDescent="0.3">
      <c r="X331" s="84"/>
      <c r="Y331" s="84"/>
      <c r="Z331" s="84"/>
      <c r="AA331" s="84"/>
      <c r="AB331" s="84"/>
      <c r="AC331" s="84"/>
    </row>
    <row r="332" spans="24:29" x14ac:dyDescent="0.3">
      <c r="X332" s="84"/>
      <c r="Y332" s="84"/>
      <c r="Z332" s="84"/>
      <c r="AA332" s="84"/>
      <c r="AB332" s="84"/>
      <c r="AC332" s="84"/>
    </row>
    <row r="333" spans="24:29" x14ac:dyDescent="0.3">
      <c r="X333" s="84"/>
      <c r="Y333" s="84"/>
      <c r="Z333" s="84"/>
      <c r="AA333" s="84"/>
      <c r="AB333" s="84"/>
      <c r="AC333" s="84"/>
    </row>
    <row r="334" spans="24:29" x14ac:dyDescent="0.3">
      <c r="X334" s="84"/>
      <c r="Y334" s="84"/>
      <c r="Z334" s="84"/>
      <c r="AA334" s="84"/>
      <c r="AB334" s="84"/>
      <c r="AC334" s="84"/>
    </row>
    <row r="335" spans="24:29" x14ac:dyDescent="0.3">
      <c r="X335" s="84"/>
      <c r="Y335" s="84"/>
      <c r="Z335" s="84"/>
      <c r="AA335" s="84"/>
      <c r="AB335" s="84"/>
      <c r="AC335" s="84"/>
    </row>
    <row r="336" spans="24:29" x14ac:dyDescent="0.3">
      <c r="X336" s="84"/>
      <c r="Y336" s="84"/>
      <c r="Z336" s="84"/>
      <c r="AA336" s="84"/>
      <c r="AB336" s="84"/>
      <c r="AC336" s="84"/>
    </row>
    <row r="337" spans="24:29" x14ac:dyDescent="0.3">
      <c r="X337" s="84"/>
      <c r="Y337" s="84"/>
      <c r="Z337" s="84"/>
      <c r="AA337" s="84"/>
      <c r="AB337" s="84"/>
      <c r="AC337" s="84"/>
    </row>
    <row r="338" spans="24:29" x14ac:dyDescent="0.3">
      <c r="X338" s="84"/>
      <c r="Y338" s="84"/>
      <c r="Z338" s="84"/>
      <c r="AA338" s="84"/>
      <c r="AB338" s="84"/>
      <c r="AC338" s="84"/>
    </row>
    <row r="339" spans="24:29" x14ac:dyDescent="0.3">
      <c r="X339" s="84"/>
      <c r="Y339" s="84"/>
      <c r="Z339" s="84"/>
      <c r="AA339" s="84"/>
      <c r="AB339" s="84"/>
      <c r="AC339" s="84"/>
    </row>
    <row r="340" spans="24:29" x14ac:dyDescent="0.3">
      <c r="X340" s="84"/>
      <c r="Y340" s="84"/>
      <c r="Z340" s="84"/>
      <c r="AA340" s="84"/>
      <c r="AB340" s="84"/>
      <c r="AC340" s="84"/>
    </row>
    <row r="341" spans="24:29" x14ac:dyDescent="0.3">
      <c r="X341" s="84"/>
      <c r="Y341" s="84"/>
      <c r="Z341" s="84"/>
      <c r="AA341" s="84"/>
      <c r="AB341" s="84"/>
      <c r="AC341" s="84"/>
    </row>
    <row r="342" spans="24:29" x14ac:dyDescent="0.3">
      <c r="X342" s="84"/>
      <c r="Y342" s="84"/>
      <c r="Z342" s="84"/>
      <c r="AA342" s="84"/>
      <c r="AB342" s="84"/>
      <c r="AC342" s="84"/>
    </row>
    <row r="343" spans="24:29" x14ac:dyDescent="0.3">
      <c r="X343" s="84"/>
      <c r="Y343" s="84"/>
      <c r="Z343" s="84"/>
      <c r="AA343" s="84"/>
      <c r="AB343" s="84"/>
      <c r="AC343" s="84"/>
    </row>
    <row r="344" spans="24:29" x14ac:dyDescent="0.3">
      <c r="X344" s="84"/>
      <c r="Y344" s="84"/>
      <c r="Z344" s="84"/>
      <c r="AA344" s="84"/>
      <c r="AB344" s="84"/>
      <c r="AC344" s="84"/>
    </row>
    <row r="345" spans="24:29" x14ac:dyDescent="0.3">
      <c r="X345" s="84"/>
      <c r="Y345" s="84"/>
      <c r="Z345" s="84"/>
      <c r="AA345" s="84"/>
      <c r="AB345" s="84"/>
      <c r="AC345" s="84"/>
    </row>
    <row r="346" spans="24:29" x14ac:dyDescent="0.3">
      <c r="X346" s="84"/>
      <c r="Y346" s="84"/>
      <c r="Z346" s="84"/>
      <c r="AA346" s="84"/>
      <c r="AB346" s="84"/>
      <c r="AC346" s="84"/>
    </row>
    <row r="347" spans="24:29" x14ac:dyDescent="0.3">
      <c r="X347" s="84"/>
      <c r="Y347" s="84"/>
      <c r="Z347" s="84"/>
      <c r="AA347" s="84"/>
      <c r="AB347" s="84"/>
      <c r="AC347" s="84"/>
    </row>
    <row r="348" spans="24:29" x14ac:dyDescent="0.3">
      <c r="X348" s="84"/>
      <c r="Y348" s="84"/>
      <c r="Z348" s="84"/>
      <c r="AA348" s="84"/>
      <c r="AB348" s="84"/>
      <c r="AC348" s="84"/>
    </row>
    <row r="349" spans="24:29" x14ac:dyDescent="0.3">
      <c r="X349" s="84"/>
      <c r="Y349" s="84"/>
      <c r="Z349" s="84"/>
      <c r="AA349" s="84"/>
      <c r="AB349" s="84"/>
      <c r="AC349" s="84"/>
    </row>
    <row r="350" spans="24:29" x14ac:dyDescent="0.3">
      <c r="X350" s="84"/>
      <c r="Y350" s="84"/>
      <c r="Z350" s="84"/>
      <c r="AA350" s="84"/>
      <c r="AB350" s="84"/>
      <c r="AC350" s="84"/>
    </row>
    <row r="351" spans="24:29" x14ac:dyDescent="0.3">
      <c r="X351" s="84"/>
      <c r="Y351" s="84"/>
      <c r="Z351" s="84"/>
      <c r="AA351" s="84"/>
      <c r="AB351" s="84"/>
      <c r="AC351" s="84"/>
    </row>
    <row r="352" spans="24:29" x14ac:dyDescent="0.3">
      <c r="X352" s="84"/>
      <c r="Y352" s="84"/>
      <c r="Z352" s="84"/>
      <c r="AA352" s="84"/>
      <c r="AB352" s="84"/>
      <c r="AC352" s="84"/>
    </row>
    <row r="353" spans="24:29" x14ac:dyDescent="0.3">
      <c r="X353" s="84"/>
      <c r="Y353" s="84"/>
      <c r="Z353" s="84"/>
      <c r="AA353" s="84"/>
      <c r="AB353" s="84"/>
      <c r="AC353" s="84"/>
    </row>
    <row r="354" spans="24:29" x14ac:dyDescent="0.3">
      <c r="X354" s="84"/>
      <c r="Y354" s="84"/>
      <c r="Z354" s="84"/>
      <c r="AA354" s="84"/>
      <c r="AB354" s="84"/>
      <c r="AC354" s="84"/>
    </row>
    <row r="355" spans="24:29" x14ac:dyDescent="0.3">
      <c r="X355" s="84"/>
      <c r="Y355" s="84"/>
      <c r="Z355" s="84"/>
      <c r="AA355" s="84"/>
      <c r="AB355" s="84"/>
      <c r="AC355" s="84"/>
    </row>
    <row r="356" spans="24:29" x14ac:dyDescent="0.3">
      <c r="X356" s="84"/>
      <c r="Y356" s="84"/>
      <c r="Z356" s="84"/>
      <c r="AA356" s="84"/>
      <c r="AB356" s="84"/>
      <c r="AC356" s="84"/>
    </row>
    <row r="357" spans="24:29" x14ac:dyDescent="0.3">
      <c r="X357" s="84"/>
      <c r="Y357" s="84"/>
      <c r="Z357" s="84"/>
      <c r="AA357" s="84"/>
      <c r="AB357" s="84"/>
      <c r="AC357" s="84"/>
    </row>
    <row r="358" spans="24:29" x14ac:dyDescent="0.3">
      <c r="X358" s="84"/>
      <c r="Y358" s="84"/>
      <c r="Z358" s="84"/>
      <c r="AA358" s="84"/>
      <c r="AB358" s="84"/>
      <c r="AC358" s="84"/>
    </row>
    <row r="359" spans="24:29" x14ac:dyDescent="0.3">
      <c r="X359" s="84"/>
      <c r="Y359" s="84"/>
      <c r="Z359" s="84"/>
      <c r="AA359" s="84"/>
      <c r="AB359" s="84"/>
      <c r="AC359" s="84"/>
    </row>
    <row r="360" spans="24:29" x14ac:dyDescent="0.3">
      <c r="X360" s="84"/>
      <c r="Y360" s="84"/>
      <c r="Z360" s="84"/>
      <c r="AA360" s="84"/>
      <c r="AB360" s="84"/>
      <c r="AC360" s="84"/>
    </row>
    <row r="361" spans="24:29" x14ac:dyDescent="0.3">
      <c r="X361" s="84"/>
      <c r="Y361" s="84"/>
      <c r="Z361" s="84"/>
      <c r="AA361" s="84"/>
      <c r="AB361" s="84"/>
      <c r="AC361" s="84"/>
    </row>
    <row r="362" spans="24:29" x14ac:dyDescent="0.3">
      <c r="X362" s="84"/>
      <c r="Y362" s="84"/>
      <c r="Z362" s="84"/>
      <c r="AA362" s="84"/>
      <c r="AB362" s="84"/>
      <c r="AC362" s="84"/>
    </row>
    <row r="363" spans="24:29" x14ac:dyDescent="0.3">
      <c r="X363" s="84"/>
      <c r="Y363" s="84"/>
      <c r="Z363" s="84"/>
      <c r="AA363" s="84"/>
      <c r="AB363" s="84"/>
      <c r="AC363" s="84"/>
    </row>
    <row r="364" spans="24:29" x14ac:dyDescent="0.3">
      <c r="X364" s="84"/>
      <c r="Y364" s="84"/>
      <c r="Z364" s="84"/>
      <c r="AA364" s="84"/>
      <c r="AB364" s="84"/>
      <c r="AC364" s="84"/>
    </row>
    <row r="365" spans="24:29" x14ac:dyDescent="0.3">
      <c r="X365" s="84"/>
      <c r="Y365" s="84"/>
      <c r="Z365" s="84"/>
      <c r="AA365" s="84"/>
      <c r="AB365" s="84"/>
      <c r="AC365" s="84"/>
    </row>
    <row r="366" spans="24:29" x14ac:dyDescent="0.3">
      <c r="X366" s="84"/>
      <c r="Y366" s="84"/>
      <c r="Z366" s="84"/>
      <c r="AA366" s="84"/>
      <c r="AB366" s="84"/>
      <c r="AC366" s="84"/>
    </row>
    <row r="367" spans="24:29" x14ac:dyDescent="0.3">
      <c r="X367" s="84"/>
      <c r="Y367" s="84"/>
      <c r="Z367" s="84"/>
      <c r="AA367" s="84"/>
      <c r="AB367" s="84"/>
      <c r="AC367" s="84"/>
    </row>
    <row r="368" spans="24:29" x14ac:dyDescent="0.3">
      <c r="X368" s="84"/>
      <c r="Y368" s="84"/>
      <c r="Z368" s="84"/>
      <c r="AA368" s="84"/>
      <c r="AB368" s="84"/>
      <c r="AC368" s="84"/>
    </row>
    <row r="369" spans="24:29" x14ac:dyDescent="0.3">
      <c r="X369" s="84"/>
      <c r="Y369" s="84"/>
      <c r="Z369" s="84"/>
      <c r="AA369" s="84"/>
      <c r="AB369" s="84"/>
      <c r="AC369" s="84"/>
    </row>
    <row r="370" spans="24:29" x14ac:dyDescent="0.3">
      <c r="X370" s="84"/>
      <c r="Y370" s="84"/>
      <c r="Z370" s="84"/>
      <c r="AA370" s="84"/>
      <c r="AB370" s="84"/>
      <c r="AC370" s="84"/>
    </row>
    <row r="371" spans="24:29" x14ac:dyDescent="0.3">
      <c r="X371" s="84"/>
      <c r="Y371" s="84"/>
      <c r="Z371" s="84"/>
      <c r="AA371" s="84"/>
      <c r="AB371" s="84"/>
      <c r="AC371" s="84"/>
    </row>
    <row r="372" spans="24:29" x14ac:dyDescent="0.3">
      <c r="X372" s="84"/>
      <c r="Y372" s="84"/>
      <c r="Z372" s="84"/>
      <c r="AA372" s="84"/>
      <c r="AB372" s="84"/>
      <c r="AC372" s="84"/>
    </row>
    <row r="373" spans="24:29" x14ac:dyDescent="0.3">
      <c r="X373" s="84"/>
      <c r="Y373" s="84"/>
      <c r="Z373" s="84"/>
      <c r="AA373" s="84"/>
      <c r="AB373" s="84"/>
      <c r="AC373" s="84"/>
    </row>
    <row r="374" spans="24:29" x14ac:dyDescent="0.3">
      <c r="X374" s="84"/>
      <c r="Y374" s="84"/>
      <c r="Z374" s="84"/>
      <c r="AA374" s="84"/>
      <c r="AB374" s="84"/>
      <c r="AC374" s="84"/>
    </row>
    <row r="375" spans="24:29" x14ac:dyDescent="0.3">
      <c r="X375" s="84"/>
      <c r="Y375" s="84"/>
      <c r="Z375" s="84"/>
      <c r="AA375" s="84"/>
      <c r="AB375" s="84"/>
      <c r="AC375" s="84"/>
    </row>
    <row r="376" spans="24:29" x14ac:dyDescent="0.3">
      <c r="X376" s="84"/>
      <c r="Y376" s="84"/>
      <c r="Z376" s="84"/>
      <c r="AA376" s="84"/>
      <c r="AB376" s="84"/>
      <c r="AC376" s="84"/>
    </row>
    <row r="377" spans="24:29" x14ac:dyDescent="0.3">
      <c r="X377" s="84"/>
      <c r="Y377" s="84"/>
      <c r="Z377" s="84"/>
      <c r="AA377" s="84"/>
      <c r="AB377" s="84"/>
      <c r="AC377" s="84"/>
    </row>
    <row r="378" spans="24:29" x14ac:dyDescent="0.3">
      <c r="X378" s="84"/>
      <c r="Y378" s="84"/>
      <c r="Z378" s="84"/>
      <c r="AA378" s="84"/>
      <c r="AB378" s="84"/>
      <c r="AC378" s="84"/>
    </row>
    <row r="379" spans="24:29" x14ac:dyDescent="0.3">
      <c r="X379" s="84"/>
      <c r="Y379" s="84"/>
      <c r="Z379" s="84"/>
      <c r="AA379" s="84"/>
      <c r="AB379" s="84"/>
      <c r="AC379" s="84"/>
    </row>
    <row r="380" spans="24:29" x14ac:dyDescent="0.3">
      <c r="X380" s="84"/>
      <c r="Y380" s="84"/>
      <c r="Z380" s="84"/>
      <c r="AA380" s="84"/>
      <c r="AB380" s="84"/>
      <c r="AC380" s="84"/>
    </row>
    <row r="381" spans="24:29" x14ac:dyDescent="0.3">
      <c r="X381" s="84"/>
      <c r="Y381" s="84"/>
      <c r="Z381" s="84"/>
      <c r="AA381" s="84"/>
      <c r="AB381" s="84"/>
      <c r="AC381" s="84"/>
    </row>
    <row r="382" spans="24:29" x14ac:dyDescent="0.3">
      <c r="X382" s="84"/>
      <c r="Y382" s="84"/>
      <c r="Z382" s="84"/>
      <c r="AA382" s="84"/>
      <c r="AB382" s="84"/>
      <c r="AC382" s="84"/>
    </row>
    <row r="383" spans="24:29" x14ac:dyDescent="0.3">
      <c r="X383" s="84"/>
      <c r="Y383" s="84"/>
      <c r="Z383" s="84"/>
      <c r="AA383" s="84"/>
      <c r="AB383" s="84"/>
      <c r="AC383" s="84"/>
    </row>
    <row r="384" spans="24:29" x14ac:dyDescent="0.3">
      <c r="X384" s="84"/>
      <c r="Y384" s="84"/>
      <c r="Z384" s="84"/>
      <c r="AA384" s="84"/>
      <c r="AB384" s="84"/>
      <c r="AC384" s="84"/>
    </row>
    <row r="385" spans="24:29" x14ac:dyDescent="0.3">
      <c r="X385" s="84"/>
      <c r="Y385" s="84"/>
      <c r="Z385" s="84"/>
      <c r="AA385" s="84"/>
      <c r="AB385" s="84"/>
      <c r="AC385" s="84"/>
    </row>
    <row r="386" spans="24:29" x14ac:dyDescent="0.3">
      <c r="X386" s="84"/>
      <c r="Y386" s="84"/>
      <c r="Z386" s="84"/>
      <c r="AA386" s="84"/>
      <c r="AB386" s="84"/>
      <c r="AC386" s="84"/>
    </row>
    <row r="387" spans="24:29" x14ac:dyDescent="0.3">
      <c r="X387" s="84"/>
      <c r="Y387" s="84"/>
      <c r="Z387" s="84"/>
      <c r="AA387" s="84"/>
      <c r="AB387" s="84"/>
      <c r="AC387" s="84"/>
    </row>
    <row r="388" spans="24:29" x14ac:dyDescent="0.3">
      <c r="X388" s="84"/>
      <c r="Y388" s="84"/>
      <c r="Z388" s="84"/>
      <c r="AA388" s="84"/>
      <c r="AB388" s="84"/>
      <c r="AC388" s="84"/>
    </row>
    <row r="389" spans="24:29" x14ac:dyDescent="0.3">
      <c r="X389" s="84"/>
      <c r="Y389" s="84"/>
      <c r="Z389" s="84"/>
      <c r="AA389" s="84"/>
      <c r="AB389" s="84"/>
      <c r="AC389" s="84"/>
    </row>
    <row r="390" spans="24:29" x14ac:dyDescent="0.3">
      <c r="X390" s="84"/>
      <c r="Y390" s="84"/>
      <c r="Z390" s="84"/>
      <c r="AA390" s="84"/>
      <c r="AB390" s="84"/>
      <c r="AC390" s="84"/>
    </row>
    <row r="391" spans="24:29" x14ac:dyDescent="0.3">
      <c r="X391" s="84"/>
      <c r="Y391" s="84"/>
      <c r="Z391" s="84"/>
      <c r="AA391" s="84"/>
      <c r="AB391" s="84"/>
      <c r="AC391" s="84"/>
    </row>
    <row r="392" spans="24:29" x14ac:dyDescent="0.3">
      <c r="X392" s="84"/>
      <c r="Y392" s="84"/>
      <c r="Z392" s="84"/>
      <c r="AA392" s="84"/>
      <c r="AB392" s="84"/>
      <c r="AC392" s="84"/>
    </row>
    <row r="393" spans="24:29" x14ac:dyDescent="0.3">
      <c r="X393" s="84"/>
      <c r="Y393" s="84"/>
      <c r="Z393" s="84"/>
      <c r="AA393" s="84"/>
      <c r="AB393" s="84"/>
      <c r="AC393" s="84"/>
    </row>
    <row r="394" spans="24:29" x14ac:dyDescent="0.3">
      <c r="X394" s="84"/>
      <c r="Y394" s="84"/>
      <c r="Z394" s="84"/>
      <c r="AA394" s="84"/>
      <c r="AB394" s="84"/>
      <c r="AC394" s="84"/>
    </row>
    <row r="395" spans="24:29" x14ac:dyDescent="0.3">
      <c r="X395" s="84"/>
      <c r="Y395" s="84"/>
      <c r="Z395" s="84"/>
      <c r="AA395" s="84"/>
      <c r="AB395" s="84"/>
      <c r="AC395" s="84"/>
    </row>
    <row r="396" spans="24:29" x14ac:dyDescent="0.3">
      <c r="X396" s="84"/>
      <c r="Y396" s="84"/>
      <c r="Z396" s="84"/>
      <c r="AA396" s="84"/>
      <c r="AB396" s="84"/>
      <c r="AC396" s="84"/>
    </row>
    <row r="397" spans="24:29" x14ac:dyDescent="0.3">
      <c r="X397" s="84"/>
      <c r="Y397" s="84"/>
      <c r="Z397" s="84"/>
      <c r="AA397" s="84"/>
      <c r="AB397" s="84"/>
      <c r="AC397" s="84"/>
    </row>
    <row r="398" spans="24:29" x14ac:dyDescent="0.3">
      <c r="X398" s="84"/>
      <c r="Y398" s="84"/>
      <c r="Z398" s="84"/>
      <c r="AA398" s="84"/>
      <c r="AB398" s="84"/>
      <c r="AC398" s="84"/>
    </row>
    <row r="399" spans="24:29" x14ac:dyDescent="0.3">
      <c r="X399" s="84"/>
      <c r="Y399" s="84"/>
      <c r="Z399" s="84"/>
      <c r="AA399" s="84"/>
      <c r="AB399" s="84"/>
      <c r="AC399" s="84"/>
    </row>
    <row r="400" spans="24:29" x14ac:dyDescent="0.3">
      <c r="X400" s="84"/>
      <c r="Y400" s="84"/>
      <c r="Z400" s="84"/>
      <c r="AA400" s="84"/>
      <c r="AB400" s="84"/>
      <c r="AC400" s="84"/>
    </row>
    <row r="401" spans="24:29" x14ac:dyDescent="0.3">
      <c r="X401" s="84"/>
      <c r="Y401" s="84"/>
      <c r="Z401" s="84"/>
      <c r="AA401" s="84"/>
      <c r="AB401" s="84"/>
      <c r="AC401" s="84"/>
    </row>
    <row r="402" spans="24:29" x14ac:dyDescent="0.3">
      <c r="X402" s="84"/>
      <c r="Y402" s="84"/>
      <c r="Z402" s="84"/>
      <c r="AA402" s="84"/>
      <c r="AB402" s="84"/>
      <c r="AC402" s="84"/>
    </row>
    <row r="403" spans="24:29" x14ac:dyDescent="0.3">
      <c r="X403" s="84"/>
      <c r="Y403" s="84"/>
      <c r="Z403" s="84"/>
      <c r="AA403" s="84"/>
      <c r="AB403" s="84"/>
      <c r="AC403" s="84"/>
    </row>
    <row r="404" spans="24:29" x14ac:dyDescent="0.3">
      <c r="X404" s="84"/>
      <c r="Y404" s="84"/>
      <c r="Z404" s="84"/>
      <c r="AA404" s="84"/>
      <c r="AB404" s="84"/>
      <c r="AC404" s="84"/>
    </row>
    <row r="405" spans="24:29" x14ac:dyDescent="0.3">
      <c r="X405" s="84"/>
      <c r="Y405" s="84"/>
      <c r="Z405" s="84"/>
      <c r="AA405" s="84"/>
      <c r="AB405" s="84"/>
      <c r="AC405" s="84"/>
    </row>
    <row r="406" spans="24:29" x14ac:dyDescent="0.3">
      <c r="X406" s="84"/>
      <c r="Y406" s="84"/>
      <c r="Z406" s="84"/>
      <c r="AA406" s="84"/>
      <c r="AB406" s="84"/>
      <c r="AC406" s="84"/>
    </row>
    <row r="407" spans="24:29" x14ac:dyDescent="0.3">
      <c r="X407" s="84"/>
      <c r="Y407" s="84"/>
      <c r="Z407" s="84"/>
      <c r="AA407" s="84"/>
      <c r="AB407" s="84"/>
      <c r="AC407" s="84"/>
    </row>
    <row r="408" spans="24:29" x14ac:dyDescent="0.3">
      <c r="X408" s="84"/>
      <c r="Y408" s="84"/>
      <c r="Z408" s="84"/>
      <c r="AA408" s="84"/>
      <c r="AB408" s="84"/>
      <c r="AC408" s="84"/>
    </row>
    <row r="409" spans="24:29" x14ac:dyDescent="0.3">
      <c r="X409" s="84"/>
      <c r="Y409" s="84"/>
      <c r="Z409" s="84"/>
      <c r="AA409" s="84"/>
      <c r="AB409" s="84"/>
      <c r="AC409" s="84"/>
    </row>
    <row r="410" spans="24:29" x14ac:dyDescent="0.3">
      <c r="X410" s="84"/>
      <c r="Y410" s="84"/>
      <c r="Z410" s="84"/>
      <c r="AA410" s="84"/>
      <c r="AB410" s="84"/>
      <c r="AC410" s="84"/>
    </row>
    <row r="411" spans="24:29" x14ac:dyDescent="0.3">
      <c r="X411" s="84"/>
      <c r="Y411" s="84"/>
      <c r="Z411" s="84"/>
      <c r="AA411" s="84"/>
      <c r="AB411" s="84"/>
      <c r="AC411" s="84"/>
    </row>
    <row r="412" spans="24:29" x14ac:dyDescent="0.3">
      <c r="X412" s="84"/>
      <c r="Y412" s="84"/>
      <c r="Z412" s="84"/>
      <c r="AA412" s="84"/>
      <c r="AB412" s="84"/>
      <c r="AC412" s="84"/>
    </row>
    <row r="413" spans="24:29" x14ac:dyDescent="0.3">
      <c r="X413" s="84"/>
      <c r="Y413" s="84"/>
      <c r="Z413" s="84"/>
      <c r="AA413" s="84"/>
      <c r="AB413" s="84"/>
      <c r="AC413" s="84"/>
    </row>
    <row r="414" spans="24:29" x14ac:dyDescent="0.3">
      <c r="X414" s="84"/>
      <c r="Y414" s="84"/>
      <c r="Z414" s="84"/>
      <c r="AA414" s="84"/>
      <c r="AB414" s="84"/>
      <c r="AC414" s="84"/>
    </row>
    <row r="415" spans="24:29" x14ac:dyDescent="0.3">
      <c r="X415" s="84"/>
      <c r="Y415" s="84"/>
      <c r="Z415" s="84"/>
      <c r="AA415" s="84"/>
      <c r="AB415" s="84"/>
      <c r="AC415" s="84"/>
    </row>
    <row r="416" spans="24:29" x14ac:dyDescent="0.3">
      <c r="X416" s="84"/>
      <c r="Y416" s="84"/>
      <c r="Z416" s="84"/>
      <c r="AA416" s="84"/>
      <c r="AB416" s="84"/>
      <c r="AC416" s="84"/>
    </row>
    <row r="417" spans="24:29" x14ac:dyDescent="0.3">
      <c r="X417" s="84"/>
      <c r="Y417" s="84"/>
      <c r="Z417" s="84"/>
      <c r="AA417" s="84"/>
      <c r="AB417" s="84"/>
      <c r="AC417" s="84"/>
    </row>
    <row r="418" spans="24:29" x14ac:dyDescent="0.3">
      <c r="X418" s="84"/>
      <c r="Y418" s="84"/>
      <c r="Z418" s="84"/>
      <c r="AA418" s="84"/>
      <c r="AB418" s="84"/>
      <c r="AC418" s="84"/>
    </row>
    <row r="419" spans="24:29" x14ac:dyDescent="0.3">
      <c r="X419" s="84"/>
      <c r="Y419" s="84"/>
      <c r="Z419" s="84"/>
      <c r="AA419" s="84"/>
      <c r="AB419" s="84"/>
      <c r="AC419" s="84"/>
    </row>
    <row r="420" spans="24:29" x14ac:dyDescent="0.3">
      <c r="X420" s="84"/>
      <c r="Y420" s="84"/>
      <c r="Z420" s="84"/>
      <c r="AA420" s="84"/>
      <c r="AB420" s="84"/>
      <c r="AC420" s="84"/>
    </row>
    <row r="421" spans="24:29" x14ac:dyDescent="0.3">
      <c r="X421" s="84"/>
      <c r="Y421" s="84"/>
      <c r="Z421" s="84"/>
      <c r="AA421" s="84"/>
      <c r="AB421" s="84"/>
      <c r="AC421" s="84"/>
    </row>
    <row r="422" spans="24:29" x14ac:dyDescent="0.3">
      <c r="X422" s="84"/>
      <c r="Y422" s="84"/>
      <c r="Z422" s="84"/>
      <c r="AA422" s="84"/>
      <c r="AB422" s="84"/>
      <c r="AC422" s="84"/>
    </row>
    <row r="423" spans="24:29" x14ac:dyDescent="0.3">
      <c r="X423" s="84"/>
      <c r="Y423" s="84"/>
      <c r="Z423" s="84"/>
      <c r="AA423" s="84"/>
      <c r="AB423" s="84"/>
      <c r="AC423" s="84"/>
    </row>
    <row r="424" spans="24:29" x14ac:dyDescent="0.3">
      <c r="X424" s="84"/>
      <c r="Y424" s="84"/>
      <c r="Z424" s="84"/>
      <c r="AA424" s="84"/>
      <c r="AB424" s="84"/>
      <c r="AC424" s="84"/>
    </row>
    <row r="425" spans="24:29" x14ac:dyDescent="0.3">
      <c r="X425" s="84"/>
      <c r="Y425" s="84"/>
      <c r="Z425" s="84"/>
      <c r="AA425" s="84"/>
      <c r="AB425" s="84"/>
      <c r="AC425" s="84"/>
    </row>
    <row r="426" spans="24:29" x14ac:dyDescent="0.3">
      <c r="X426" s="84"/>
      <c r="Y426" s="84"/>
      <c r="Z426" s="84"/>
      <c r="AA426" s="84"/>
      <c r="AB426" s="84"/>
      <c r="AC426" s="84"/>
    </row>
    <row r="427" spans="24:29" x14ac:dyDescent="0.3">
      <c r="X427" s="84"/>
      <c r="Y427" s="84"/>
      <c r="Z427" s="84"/>
      <c r="AA427" s="84"/>
      <c r="AB427" s="84"/>
      <c r="AC427" s="84"/>
    </row>
    <row r="428" spans="24:29" x14ac:dyDescent="0.3">
      <c r="X428" s="84"/>
      <c r="Y428" s="84"/>
      <c r="Z428" s="84"/>
      <c r="AA428" s="84"/>
      <c r="AB428" s="84"/>
      <c r="AC428" s="84"/>
    </row>
    <row r="429" spans="24:29" x14ac:dyDescent="0.3">
      <c r="X429" s="84"/>
      <c r="Y429" s="84"/>
      <c r="Z429" s="84"/>
      <c r="AA429" s="84"/>
      <c r="AB429" s="84"/>
      <c r="AC429" s="84"/>
    </row>
    <row r="430" spans="24:29" x14ac:dyDescent="0.3">
      <c r="X430" s="84"/>
      <c r="Y430" s="84"/>
      <c r="Z430" s="84"/>
      <c r="AA430" s="84"/>
      <c r="AB430" s="84"/>
      <c r="AC430" s="84"/>
    </row>
    <row r="431" spans="24:29" x14ac:dyDescent="0.3">
      <c r="X431" s="84"/>
      <c r="Y431" s="84"/>
      <c r="Z431" s="84"/>
      <c r="AA431" s="84"/>
      <c r="AB431" s="84"/>
      <c r="AC431" s="84"/>
    </row>
    <row r="432" spans="24:29" x14ac:dyDescent="0.3">
      <c r="X432" s="84"/>
      <c r="Y432" s="84"/>
      <c r="Z432" s="84"/>
      <c r="AA432" s="84"/>
      <c r="AB432" s="84"/>
      <c r="AC432" s="84"/>
    </row>
    <row r="433" spans="24:29" x14ac:dyDescent="0.3">
      <c r="X433" s="84"/>
      <c r="Y433" s="84"/>
      <c r="Z433" s="84"/>
      <c r="AA433" s="84"/>
      <c r="AB433" s="84"/>
      <c r="AC433" s="84"/>
    </row>
    <row r="434" spans="24:29" x14ac:dyDescent="0.3">
      <c r="X434" s="84"/>
      <c r="Y434" s="84"/>
      <c r="Z434" s="84"/>
      <c r="AA434" s="84"/>
      <c r="AB434" s="84"/>
      <c r="AC434" s="84"/>
    </row>
    <row r="435" spans="24:29" x14ac:dyDescent="0.3">
      <c r="X435" s="84"/>
      <c r="Y435" s="84"/>
      <c r="Z435" s="84"/>
      <c r="AA435" s="84"/>
      <c r="AB435" s="84"/>
      <c r="AC435" s="84"/>
    </row>
    <row r="436" spans="24:29" x14ac:dyDescent="0.3">
      <c r="X436" s="84"/>
      <c r="Y436" s="84"/>
      <c r="Z436" s="84"/>
      <c r="AA436" s="84"/>
      <c r="AB436" s="84"/>
      <c r="AC436" s="84"/>
    </row>
    <row r="437" spans="24:29" x14ac:dyDescent="0.3">
      <c r="X437" s="84"/>
      <c r="Y437" s="84"/>
      <c r="Z437" s="84"/>
      <c r="AA437" s="84"/>
      <c r="AB437" s="84"/>
      <c r="AC437" s="84"/>
    </row>
    <row r="438" spans="24:29" x14ac:dyDescent="0.3">
      <c r="X438" s="84"/>
      <c r="Y438" s="84"/>
      <c r="Z438" s="84"/>
      <c r="AA438" s="84"/>
      <c r="AB438" s="84"/>
      <c r="AC438" s="84"/>
    </row>
    <row r="439" spans="24:29" x14ac:dyDescent="0.3">
      <c r="X439" s="84"/>
      <c r="Y439" s="84"/>
      <c r="Z439" s="84"/>
      <c r="AA439" s="84"/>
      <c r="AB439" s="84"/>
      <c r="AC439" s="84"/>
    </row>
    <row r="440" spans="24:29" x14ac:dyDescent="0.3">
      <c r="X440" s="84"/>
      <c r="Y440" s="84"/>
      <c r="Z440" s="84"/>
      <c r="AA440" s="84"/>
      <c r="AB440" s="84"/>
      <c r="AC440" s="84"/>
    </row>
    <row r="441" spans="24:29" x14ac:dyDescent="0.3">
      <c r="X441" s="84"/>
      <c r="Y441" s="84"/>
      <c r="Z441" s="84"/>
      <c r="AA441" s="84"/>
      <c r="AB441" s="84"/>
      <c r="AC441" s="84"/>
    </row>
    <row r="442" spans="24:29" x14ac:dyDescent="0.3">
      <c r="X442" s="84"/>
      <c r="Y442" s="84"/>
      <c r="Z442" s="84"/>
      <c r="AA442" s="84"/>
      <c r="AB442" s="84"/>
      <c r="AC442" s="84"/>
    </row>
    <row r="443" spans="24:29" x14ac:dyDescent="0.3">
      <c r="X443" s="84"/>
      <c r="Y443" s="84"/>
      <c r="Z443" s="84"/>
      <c r="AA443" s="84"/>
      <c r="AB443" s="84"/>
      <c r="AC443" s="84"/>
    </row>
    <row r="444" spans="24:29" x14ac:dyDescent="0.3">
      <c r="X444" s="84"/>
      <c r="Y444" s="84"/>
      <c r="Z444" s="84"/>
      <c r="AA444" s="84"/>
      <c r="AB444" s="84"/>
      <c r="AC444" s="84"/>
    </row>
    <row r="445" spans="24:29" x14ac:dyDescent="0.3">
      <c r="X445" s="84"/>
      <c r="Y445" s="84"/>
      <c r="Z445" s="84"/>
      <c r="AA445" s="84"/>
      <c r="AB445" s="84"/>
      <c r="AC445" s="84"/>
    </row>
    <row r="446" spans="24:29" x14ac:dyDescent="0.3">
      <c r="X446" s="84"/>
      <c r="Y446" s="84"/>
      <c r="Z446" s="84"/>
      <c r="AA446" s="84"/>
      <c r="AB446" s="84"/>
      <c r="AC446" s="84"/>
    </row>
    <row r="447" spans="24:29" x14ac:dyDescent="0.3">
      <c r="X447" s="84"/>
      <c r="Y447" s="84"/>
      <c r="Z447" s="84"/>
      <c r="AA447" s="84"/>
      <c r="AB447" s="84"/>
      <c r="AC447" s="84"/>
    </row>
    <row r="448" spans="24:29" x14ac:dyDescent="0.3">
      <c r="X448" s="84"/>
      <c r="Y448" s="84"/>
      <c r="Z448" s="84"/>
      <c r="AA448" s="84"/>
      <c r="AB448" s="84"/>
      <c r="AC448" s="84"/>
    </row>
    <row r="449" spans="24:29" x14ac:dyDescent="0.3">
      <c r="X449" s="84"/>
      <c r="Y449" s="84"/>
      <c r="Z449" s="84"/>
      <c r="AA449" s="84"/>
      <c r="AB449" s="84"/>
      <c r="AC449" s="84"/>
    </row>
    <row r="450" spans="24:29" x14ac:dyDescent="0.3">
      <c r="X450" s="84"/>
      <c r="Y450" s="84"/>
      <c r="Z450" s="84"/>
      <c r="AA450" s="84"/>
      <c r="AB450" s="84"/>
      <c r="AC450" s="84"/>
    </row>
    <row r="451" spans="24:29" x14ac:dyDescent="0.3">
      <c r="X451" s="84"/>
      <c r="Y451" s="84"/>
      <c r="Z451" s="84"/>
      <c r="AA451" s="84"/>
      <c r="AB451" s="84"/>
      <c r="AC451" s="84"/>
    </row>
    <row r="452" spans="24:29" x14ac:dyDescent="0.3">
      <c r="X452" s="84"/>
      <c r="Y452" s="84"/>
      <c r="Z452" s="84"/>
      <c r="AA452" s="84"/>
      <c r="AB452" s="84"/>
      <c r="AC452" s="84"/>
    </row>
    <row r="453" spans="24:29" x14ac:dyDescent="0.3">
      <c r="X453" s="84"/>
      <c r="Y453" s="84"/>
      <c r="Z453" s="84"/>
      <c r="AA453" s="84"/>
      <c r="AB453" s="84"/>
      <c r="AC453" s="84"/>
    </row>
    <row r="454" spans="24:29" x14ac:dyDescent="0.3">
      <c r="X454" s="84"/>
      <c r="Y454" s="84"/>
      <c r="Z454" s="84"/>
      <c r="AA454" s="84"/>
      <c r="AB454" s="84"/>
      <c r="AC454" s="84"/>
    </row>
    <row r="455" spans="24:29" x14ac:dyDescent="0.3">
      <c r="X455" s="84"/>
      <c r="Y455" s="84"/>
      <c r="Z455" s="84"/>
      <c r="AA455" s="84"/>
      <c r="AB455" s="84"/>
      <c r="AC455" s="84"/>
    </row>
  </sheetData>
  <mergeCells count="4">
    <mergeCell ref="F13:P13"/>
    <mergeCell ref="Q13:T13"/>
    <mergeCell ref="U13:Y13"/>
    <mergeCell ref="BL10:BS12"/>
  </mergeCells>
  <conditionalFormatting sqref="AB21:XFD22 AA14:AA18 AB13:XFD13 AB15:XFD17 AB14:AG14 BY10:XFD11 CA42:XFD42 BT12:BU12 BW12:XFD12 AI14:XFD14 A1:XFD8 AB9:XFD9 AB11:BK12 A9:Z14 AB10:BL10 AA10:AA12 A267:XFD1048576 Q23:XFD41 Q42:BY42 Q18:XFD20 Q21:Z22 Q15:Z17 A15:P266 Q43:XFD266">
    <cfRule type="expression" dxfId="199" priority="2">
      <formula>_xlfn.ISFORMULA(A1)</formula>
    </cfRule>
  </conditionalFormatting>
  <dataValidations disablePrompts="1" count="6">
    <dataValidation type="list" allowBlank="1" showInputMessage="1" showErrorMessage="1" sqref="B7 D7" xr:uid="{CA51C2F7-376F-4C2F-9D53-B59141B9F9A7}">
      <formula1>$AB$8:$AB$9</formula1>
    </dataValidation>
    <dataValidation type="list" allowBlank="1" showInputMessage="1" showErrorMessage="1" sqref="B8 D8" xr:uid="{80B10C41-C59B-4BAE-B3C4-834120DB57D2}">
      <formula1>$AC$8:$AC$10</formula1>
    </dataValidation>
    <dataValidation type="list" allowBlank="1" showInputMessage="1" showErrorMessage="1" sqref="B9 D9" xr:uid="{7D895DC3-47CE-4490-9D45-71DE25659DDB}">
      <formula1>$AD$8:$AD$9</formula1>
    </dataValidation>
    <dataValidation type="list" allowBlank="1" showInputMessage="1" showErrorMessage="1" sqref="B10 D10" xr:uid="{0FFF6132-AFEF-4F79-972F-7C047A9CDA3E}">
      <formula1>$AE$8:$AE$9</formula1>
    </dataValidation>
    <dataValidation type="list" allowBlank="1" showInputMessage="1" showErrorMessage="1" sqref="D11" xr:uid="{2B95A99A-D70B-494E-A9EF-0C0C0CA84778}">
      <formula1>$AA$8:$AA$20</formula1>
    </dataValidation>
    <dataValidation type="list" allowBlank="1" showInputMessage="1" showErrorMessage="1" sqref="B11" xr:uid="{A9FBCAA0-8BDC-41B2-A4D1-F558AB8B07C4}">
      <formula1>$AA$8:$AA$18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DB3-D0DD-44DC-8211-BD4DF330886F}">
  <sheetPr>
    <tabColor theme="6"/>
  </sheetPr>
  <dimension ref="A1:O38"/>
  <sheetViews>
    <sheetView workbookViewId="0"/>
    <sheetView workbookViewId="1"/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5" s="481" customFormat="1" ht="49.5" customHeight="1" x14ac:dyDescent="0.3">
      <c r="A1" s="481" t="s">
        <v>138</v>
      </c>
    </row>
    <row r="2" spans="1:15" s="33" customFormat="1" x14ac:dyDescent="0.3">
      <c r="A2" s="33" t="s">
        <v>42</v>
      </c>
      <c r="B2" s="33" t="s">
        <v>139</v>
      </c>
    </row>
    <row r="3" spans="1:15" s="33" customFormat="1" x14ac:dyDescent="0.3">
      <c r="A3" s="33" t="s">
        <v>44</v>
      </c>
      <c r="B3" s="33" t="s">
        <v>140</v>
      </c>
    </row>
    <row r="4" spans="1:15" s="33" customFormat="1" x14ac:dyDescent="0.3">
      <c r="A4" s="33" t="s">
        <v>46</v>
      </c>
      <c r="O4" s="35"/>
    </row>
    <row r="6" spans="1:15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5" x14ac:dyDescent="0.3">
      <c r="A7" s="39" t="s">
        <v>78</v>
      </c>
      <c r="B7" s="39" t="s">
        <v>62</v>
      </c>
      <c r="C7" s="39" t="s">
        <v>105</v>
      </c>
      <c r="D7" s="39" t="s">
        <v>106</v>
      </c>
      <c r="E7" s="68">
        <f>INDEX('W3. TIAM Oil production'!$R$10:$AC$16,MATCH($B7,'W3. TIAM Oil production'!$A$10:$A$16,0),MATCH(E$6,'W3. TIAM Oil production'!$R$9:$AC$9,0))</f>
        <v>71.939724766172418</v>
      </c>
      <c r="F7" s="68">
        <f>INDEX('W3. TIAM Oil production'!$R$10:$AC$16,MATCH($B7,'W3. TIAM Oil production'!$A$10:$A$16,0),MATCH(F$6,'W3. TIAM Oil production'!$R$9:$AC$9,0))</f>
        <v>73.27276819754573</v>
      </c>
      <c r="G7" s="68">
        <f>INDEX('W3. TIAM Oil production'!$R$10:$AC$16,MATCH($B7,'W3. TIAM Oil production'!$A$10:$A$16,0),MATCH(G$6,'W3. TIAM Oil production'!$R$9:$AC$9,0))</f>
        <v>75.991531686543553</v>
      </c>
      <c r="H7" s="68">
        <v>94.315299999999993</v>
      </c>
      <c r="I7" s="68">
        <v>94.624700000000004</v>
      </c>
      <c r="J7" s="68">
        <v>99.879027777777779</v>
      </c>
      <c r="K7" s="68">
        <f>AVERAGE(J7,L7)</f>
        <v>93.966453673710063</v>
      </c>
      <c r="L7" s="68">
        <f>INDEX('W3. TIAM Oil production'!$R$10:$AC$16,MATCH($B7,'W3. TIAM Oil production'!$A$10:$A$16,0),MATCH(L$6,'W3. TIAM Oil production'!$R$9:$AC$9,0))</f>
        <v>88.053879569642348</v>
      </c>
      <c r="M7" s="68">
        <f>INDEX('W3. TIAM Oil production'!$R$10:$AC$16,MATCH($B7,'W3. TIAM Oil production'!$A$10:$A$16,0),MATCH(M$6,'W3. TIAM Oil production'!$R$9:$AC$9,0))</f>
        <v>86.233826112885637</v>
      </c>
      <c r="N7" s="68">
        <f>INDEX('W3. TIAM Oil production'!$R$10:$AC$16,MATCH($B7,'W3. TIAM Oil production'!$A$10:$A$16,0),MATCH(N$6,'W3. TIAM Oil production'!$R$9:$AC$9,0))</f>
        <v>83.501363401009314</v>
      </c>
    </row>
    <row r="8" spans="1:15" x14ac:dyDescent="0.3">
      <c r="A8" s="39" t="s">
        <v>78</v>
      </c>
      <c r="B8" s="39" t="s">
        <v>63</v>
      </c>
      <c r="C8" s="39" t="s">
        <v>105</v>
      </c>
      <c r="D8" s="39" t="s">
        <v>106</v>
      </c>
      <c r="E8" s="68">
        <f>INDEX('W3. TIAM Oil production'!$R$10:$AC$16,MATCH($B8,'W3. TIAM Oil production'!$A$10:$A$16,0),MATCH(E$6,'W3. TIAM Oil production'!$R$9:$AC$9,0))</f>
        <v>71.939720332209959</v>
      </c>
      <c r="F8" s="68">
        <f>INDEX('W3. TIAM Oil production'!$R$10:$AC$16,MATCH($B8,'W3. TIAM Oil production'!$A$10:$A$16,0),MATCH(F$6,'W3. TIAM Oil production'!$R$9:$AC$9,0))</f>
        <v>73.273253918005423</v>
      </c>
      <c r="G8" s="68">
        <f>INDEX('W3. TIAM Oil production'!$R$10:$AC$16,MATCH($B8,'W3. TIAM Oil production'!$A$10:$A$16,0),MATCH(G$6,'W3. TIAM Oil production'!$R$9:$AC$9,0))</f>
        <v>75.990473706173702</v>
      </c>
      <c r="H8" s="68">
        <v>94.315299999999993</v>
      </c>
      <c r="I8" s="68">
        <v>94.624700000000004</v>
      </c>
      <c r="J8" s="68">
        <v>99.879027777777779</v>
      </c>
      <c r="K8" s="68">
        <f t="shared" ref="K8:K29" si="0">AVERAGE(J8,L8)</f>
        <v>88.758063682570935</v>
      </c>
      <c r="L8" s="68">
        <f>INDEX('W3. TIAM Oil production'!$R$10:$AC$16,MATCH($B8,'W3. TIAM Oil production'!$A$10:$A$16,0),MATCH(L$6,'W3. TIAM Oil production'!$R$9:$AC$9,0))</f>
        <v>77.637099587364105</v>
      </c>
      <c r="M8" s="68">
        <f>INDEX('W3. TIAM Oil production'!$R$10:$AC$16,MATCH($B8,'W3. TIAM Oil production'!$A$10:$A$16,0),MATCH(M$6,'W3. TIAM Oil production'!$R$9:$AC$9,0))</f>
        <v>70.718685969682099</v>
      </c>
      <c r="N8" s="68">
        <f>INDEX('W3. TIAM Oil production'!$R$10:$AC$16,MATCH($B8,'W3. TIAM Oil production'!$A$10:$A$16,0),MATCH(N$6,'W3. TIAM Oil production'!$R$9:$AC$9,0))</f>
        <v>73.495369413304147</v>
      </c>
    </row>
    <row r="9" spans="1:15" x14ac:dyDescent="0.3">
      <c r="A9" s="39" t="s">
        <v>78</v>
      </c>
      <c r="B9" s="39" t="s">
        <v>64</v>
      </c>
      <c r="C9" s="39" t="s">
        <v>105</v>
      </c>
      <c r="D9" s="39" t="s">
        <v>106</v>
      </c>
      <c r="E9" s="68">
        <f>INDEX('W3. TIAM Oil production'!$R$10:$AC$16,MATCH($B9,'W3. TIAM Oil production'!$A$10:$A$16,0),MATCH(E$6,'W3. TIAM Oil production'!$R$9:$AC$9,0))</f>
        <v>71.939720332209959</v>
      </c>
      <c r="F9" s="68">
        <f>INDEX('W3. TIAM Oil production'!$R$10:$AC$16,MATCH($B9,'W3. TIAM Oil production'!$A$10:$A$16,0),MATCH(F$6,'W3. TIAM Oil production'!$R$9:$AC$9,0))</f>
        <v>73.273253918005423</v>
      </c>
      <c r="G9" s="68">
        <f>INDEX('W3. TIAM Oil production'!$R$10:$AC$16,MATCH($B9,'W3. TIAM Oil production'!$A$10:$A$16,0),MATCH(G$6,'W3. TIAM Oil production'!$R$9:$AC$9,0))</f>
        <v>75.990473706173702</v>
      </c>
      <c r="H9" s="68">
        <v>94.315299999999993</v>
      </c>
      <c r="I9" s="68">
        <v>94.624700000000004</v>
      </c>
      <c r="J9" s="68">
        <v>99.879027777777779</v>
      </c>
      <c r="K9" s="68">
        <f t="shared" si="0"/>
        <v>89.005981414736482</v>
      </c>
      <c r="L9" s="68">
        <f>INDEX('W3. TIAM Oil production'!$R$10:$AC$16,MATCH($B9,'W3. TIAM Oil production'!$A$10:$A$16,0),MATCH(L$6,'W3. TIAM Oil production'!$R$9:$AC$9,0))</f>
        <v>78.132935051695171</v>
      </c>
      <c r="M9" s="68">
        <f>INDEX('W3. TIAM Oil production'!$R$10:$AC$16,MATCH($B9,'W3. TIAM Oil production'!$A$10:$A$16,0),MATCH(M$6,'W3. TIAM Oil production'!$R$9:$AC$9,0))</f>
        <v>73.591140107526613</v>
      </c>
      <c r="N9" s="68">
        <f>INDEX('W3. TIAM Oil production'!$R$10:$AC$16,MATCH($B9,'W3. TIAM Oil production'!$A$10:$A$16,0),MATCH(N$6,'W3. TIAM Oil production'!$R$9:$AC$9,0))</f>
        <v>72.415092819664267</v>
      </c>
    </row>
    <row r="10" spans="1:15" x14ac:dyDescent="0.3">
      <c r="A10" s="39" t="s">
        <v>78</v>
      </c>
      <c r="B10" s="39" t="s">
        <v>65</v>
      </c>
      <c r="C10" s="39" t="s">
        <v>105</v>
      </c>
      <c r="D10" s="39" t="s">
        <v>106</v>
      </c>
      <c r="E10" s="68">
        <f>INDEX('W3. TIAM Oil production'!$R$10:$AC$16,MATCH($B10,'W3. TIAM Oil production'!$A$10:$A$16,0),MATCH(E$6,'W3. TIAM Oil production'!$R$9:$AC$9,0))</f>
        <v>71.939720332209959</v>
      </c>
      <c r="F10" s="68">
        <f>INDEX('W3. TIAM Oil production'!$R$10:$AC$16,MATCH($B10,'W3. TIAM Oil production'!$A$10:$A$16,0),MATCH(F$6,'W3. TIAM Oil production'!$R$9:$AC$9,0))</f>
        <v>73.273253918005423</v>
      </c>
      <c r="G10" s="68">
        <f>INDEX('W3. TIAM Oil production'!$R$10:$AC$16,MATCH($B10,'W3. TIAM Oil production'!$A$10:$A$16,0),MATCH(G$6,'W3. TIAM Oil production'!$R$9:$AC$9,0))</f>
        <v>75.990473706173702</v>
      </c>
      <c r="H10" s="68">
        <v>94.315299999999993</v>
      </c>
      <c r="I10" s="68">
        <v>94.624700000000004</v>
      </c>
      <c r="J10" s="68">
        <v>99.879027777777779</v>
      </c>
      <c r="K10" s="68">
        <f t="shared" si="0"/>
        <v>86.241825640095357</v>
      </c>
      <c r="L10" s="68">
        <f>INDEX('W3. TIAM Oil production'!$R$10:$AC$16,MATCH($B10,'W3. TIAM Oil production'!$A$10:$A$16,0),MATCH(L$6,'W3. TIAM Oil production'!$R$9:$AC$9,0))</f>
        <v>72.604623502412934</v>
      </c>
      <c r="M10" s="68">
        <f>INDEX('W3. TIAM Oil production'!$R$10:$AC$16,MATCH($B10,'W3. TIAM Oil production'!$A$10:$A$16,0),MATCH(M$6,'W3. TIAM Oil production'!$R$9:$AC$9,0))</f>
        <v>70.786908845311387</v>
      </c>
      <c r="N10" s="68">
        <f>INDEX('W3. TIAM Oil production'!$R$10:$AC$16,MATCH($B10,'W3. TIAM Oil production'!$A$10:$A$16,0),MATCH(N$6,'W3. TIAM Oil production'!$R$9:$AC$9,0))</f>
        <v>65.341113310999489</v>
      </c>
    </row>
    <row r="11" spans="1:15" x14ac:dyDescent="0.3">
      <c r="A11" s="39" t="s">
        <v>78</v>
      </c>
      <c r="B11" s="39" t="s">
        <v>67</v>
      </c>
      <c r="C11" s="39" t="s">
        <v>105</v>
      </c>
      <c r="D11" s="39" t="s">
        <v>106</v>
      </c>
      <c r="E11" s="68">
        <f>INDEX('W3. TIAM Oil production'!$R$10:$AC$16,MATCH($B11,'W3. TIAM Oil production'!$A$10:$A$16,0),MATCH(E$6,'W3. TIAM Oil production'!$R$9:$AC$9,0))</f>
        <v>71.939720332209959</v>
      </c>
      <c r="F11" s="68">
        <f>INDEX('W3. TIAM Oil production'!$R$10:$AC$16,MATCH($B11,'W3. TIAM Oil production'!$A$10:$A$16,0),MATCH(F$6,'W3. TIAM Oil production'!$R$9:$AC$9,0))</f>
        <v>73.273253918005423</v>
      </c>
      <c r="G11" s="68">
        <f>INDEX('W3. TIAM Oil production'!$R$10:$AC$16,MATCH($B11,'W3. TIAM Oil production'!$A$10:$A$16,0),MATCH(G$6,'W3. TIAM Oil production'!$R$9:$AC$9,0))</f>
        <v>75.990473706173702</v>
      </c>
      <c r="H11" s="68">
        <v>94.315299999999993</v>
      </c>
      <c r="I11" s="68">
        <v>94.624700000000004</v>
      </c>
      <c r="J11" s="68">
        <v>99.879027777777779</v>
      </c>
      <c r="K11" s="68">
        <f t="shared" si="0"/>
        <v>88.197351386010084</v>
      </c>
      <c r="L11" s="68">
        <f>INDEX('W3. TIAM Oil production'!$R$10:$AC$16,MATCH($B11,'W3. TIAM Oil production'!$A$10:$A$16,0),MATCH(L$6,'W3. TIAM Oil production'!$R$9:$AC$9,0))</f>
        <v>76.515674994242389</v>
      </c>
      <c r="M11" s="68">
        <f>INDEX('W3. TIAM Oil production'!$R$10:$AC$16,MATCH($B11,'W3. TIAM Oil production'!$A$10:$A$16,0),MATCH(M$6,'W3. TIAM Oil production'!$R$9:$AC$9,0))</f>
        <v>74.488883103572348</v>
      </c>
      <c r="N11" s="68">
        <f>INDEX('W3. TIAM Oil production'!$R$10:$AC$16,MATCH($B11,'W3. TIAM Oil production'!$A$10:$A$16,0),MATCH(N$6,'W3. TIAM Oil production'!$R$9:$AC$9,0))</f>
        <v>72.195919538156417</v>
      </c>
    </row>
    <row r="12" spans="1:15" x14ac:dyDescent="0.3">
      <c r="A12" s="39" t="s">
        <v>78</v>
      </c>
      <c r="B12" s="39" t="s">
        <v>66</v>
      </c>
      <c r="C12" s="39" t="s">
        <v>105</v>
      </c>
      <c r="D12" s="39" t="s">
        <v>106</v>
      </c>
      <c r="E12" s="68">
        <f>INDEX('W3. TIAM Oil production'!$R$10:$AC$16,MATCH($B12,'W3. TIAM Oil production'!$A$10:$A$16,0),MATCH(E$6,'W3. TIAM Oil production'!$R$9:$AC$9,0))</f>
        <v>71.939720332209959</v>
      </c>
      <c r="F12" s="68">
        <f>INDEX('W3. TIAM Oil production'!$R$10:$AC$16,MATCH($B12,'W3. TIAM Oil production'!$A$10:$A$16,0),MATCH(F$6,'W3. TIAM Oil production'!$R$9:$AC$9,0))</f>
        <v>73.273253918005423</v>
      </c>
      <c r="G12" s="68">
        <f>INDEX('W3. TIAM Oil production'!$R$10:$AC$16,MATCH($B12,'W3. TIAM Oil production'!$A$10:$A$16,0),MATCH(G$6,'W3. TIAM Oil production'!$R$9:$AC$9,0))</f>
        <v>75.990473706173702</v>
      </c>
      <c r="H12" s="68">
        <v>94.315299999999993</v>
      </c>
      <c r="I12" s="68">
        <v>94.624700000000004</v>
      </c>
      <c r="J12" s="68">
        <v>99.879027777777779</v>
      </c>
      <c r="K12" s="68">
        <v>104.08249000000001</v>
      </c>
      <c r="L12" s="68">
        <v>109.13251</v>
      </c>
      <c r="M12" s="68">
        <f>INDEX('W3. TIAM Oil production'!$R$10:$AC$16,MATCH($B12,'W3. TIAM Oil production'!$A$10:$A$16,0),MATCH(M$6,'W3. TIAM Oil production'!$R$9:$AC$9,0))</f>
        <v>75.767212506491333</v>
      </c>
      <c r="N12" s="68">
        <f>INDEX('W3. TIAM Oil production'!$R$10:$AC$16,MATCH($B12,'W3. TIAM Oil production'!$A$10:$A$16,0),MATCH(N$6,'W3. TIAM Oil production'!$R$9:$AC$9,0))</f>
        <v>69.73023589094467</v>
      </c>
    </row>
    <row r="13" spans="1:15" x14ac:dyDescent="0.3">
      <c r="A13" s="39" t="s">
        <v>78</v>
      </c>
      <c r="B13" s="39" t="s">
        <v>68</v>
      </c>
      <c r="C13" s="39" t="s">
        <v>105</v>
      </c>
      <c r="D13" s="39" t="s">
        <v>106</v>
      </c>
      <c r="E13" s="68">
        <f>INDEX('W3. TIAM Oil production'!$R$10:$AC$16,MATCH($B13,'W3. TIAM Oil production'!$A$10:$A$16,0),MATCH(E$6,'W3. TIAM Oil production'!$R$9:$AC$9,0))</f>
        <v>71.939720332209959</v>
      </c>
      <c r="F13" s="68">
        <f>INDEX('W3. TIAM Oil production'!$R$10:$AC$16,MATCH($B13,'W3. TIAM Oil production'!$A$10:$A$16,0),MATCH(F$6,'W3. TIAM Oil production'!$R$9:$AC$9,0))</f>
        <v>73.273253918005423</v>
      </c>
      <c r="G13" s="68">
        <f>INDEX('W3. TIAM Oil production'!$R$10:$AC$16,MATCH($B13,'W3. TIAM Oil production'!$A$10:$A$16,0),MATCH(G$6,'W3. TIAM Oil production'!$R$9:$AC$9,0))</f>
        <v>75.990473706173702</v>
      </c>
      <c r="H13" s="68">
        <v>94.315299999999993</v>
      </c>
      <c r="I13" s="68">
        <v>94.624700000000004</v>
      </c>
      <c r="J13" s="68">
        <v>99.879027777777779</v>
      </c>
      <c r="K13" s="68">
        <f t="shared" si="0"/>
        <v>87.649632309745002</v>
      </c>
      <c r="L13" s="68">
        <f>INDEX('W3. TIAM Oil production'!$R$10:$AC$16,MATCH($B13,'W3. TIAM Oil production'!$A$10:$A$16,0),MATCH(L$6,'W3. TIAM Oil production'!$R$9:$AC$9,0))</f>
        <v>75.420236841712224</v>
      </c>
      <c r="M13" s="68">
        <f>INDEX('W3. TIAM Oil production'!$R$10:$AC$16,MATCH($B13,'W3. TIAM Oil production'!$A$10:$A$16,0),MATCH(M$6,'W3. TIAM Oil production'!$R$9:$AC$9,0))</f>
        <v>72.599915520773365</v>
      </c>
      <c r="N13" s="68">
        <f>INDEX('W3. TIAM Oil production'!$R$10:$AC$16,MATCH($B13,'W3. TIAM Oil production'!$A$10:$A$16,0),MATCH(N$6,'W3. TIAM Oil production'!$R$9:$AC$9,0))</f>
        <v>69.243675231398655</v>
      </c>
    </row>
    <row r="14" spans="1:15" x14ac:dyDescent="0.3">
      <c r="A14" s="39" t="s">
        <v>141</v>
      </c>
      <c r="B14" s="39" t="s">
        <v>112</v>
      </c>
      <c r="C14" s="39" t="s">
        <v>105</v>
      </c>
      <c r="D14" s="39" t="s">
        <v>106</v>
      </c>
      <c r="E14" s="84"/>
      <c r="F14" s="84"/>
      <c r="G14" s="84"/>
      <c r="H14" s="84">
        <f>'R20. IEA WEO Fossil supply'!C29</f>
        <v>94.315299999999993</v>
      </c>
      <c r="I14" s="84">
        <f>'R20. IEA WEO Fossil supply'!D29</f>
        <v>94.624700000000004</v>
      </c>
      <c r="J14" s="84">
        <f>I14*(4/9)+K14*(5/9)</f>
        <v>99.879027777777779</v>
      </c>
      <c r="K14" s="68">
        <f>INDEX('R20. IEA WEO Fossil supply'!$P$29:$R$29,MATCH(K$6,'R20. IEA WEO Fossil supply'!$P$11:$R$11,0))</f>
        <v>104.08249000000001</v>
      </c>
      <c r="L14" s="68">
        <f>INDEX('R20. IEA WEO Fossil supply'!$P$29:$R$29,MATCH(L$6,'R20. IEA WEO Fossil supply'!$P$11:$R$11,0))</f>
        <v>109.13251</v>
      </c>
      <c r="M14" s="68">
        <f>INDEX('R20. IEA WEO Fossil supply'!$P$29:$R$29,MATCH(M$6,'R20. IEA WEO Fossil supply'!$P$11:$R$11,0))</f>
        <v>118.83663</v>
      </c>
      <c r="N14" s="84">
        <f>M14+(M14-L14)</f>
        <v>128.54075</v>
      </c>
    </row>
    <row r="15" spans="1:15" x14ac:dyDescent="0.3">
      <c r="A15" s="39" t="s">
        <v>78</v>
      </c>
      <c r="B15" s="39" t="s">
        <v>62</v>
      </c>
      <c r="C15" s="39" t="s">
        <v>107</v>
      </c>
      <c r="D15" s="39" t="s">
        <v>108</v>
      </c>
      <c r="E15" s="68">
        <f>INDEX('W4. TIAM Gas production'!$R$10:$AC$16,MATCH($B15,'W4. TIAM Gas production'!$A$10:$A$16,0),MATCH(E$6,'W4. TIAM Gas production'!$R$9:$AC$9,0))</f>
        <v>3621.920416550935</v>
      </c>
      <c r="F15" s="68">
        <f>INDEX('W4. TIAM Gas production'!$R$10:$AC$16,MATCH($B15,'W4. TIAM Gas production'!$A$10:$A$16,0),MATCH(F$6,'W4. TIAM Gas production'!$R$9:$AC$9,0))</f>
        <v>3036.7398363009975</v>
      </c>
      <c r="G15" s="68">
        <f>INDEX('W4. TIAM Gas production'!$R$10:$AC$16,MATCH($B15,'W4. TIAM Gas production'!$A$10:$A$16,0),MATCH(G$6,'W4. TIAM Gas production'!$R$9:$AC$9,0))</f>
        <v>3296.5812126202718</v>
      </c>
      <c r="H15" s="68">
        <v>3591.58</v>
      </c>
      <c r="I15" s="68">
        <v>3620.55</v>
      </c>
      <c r="J15" s="68">
        <v>3981.3777777777777</v>
      </c>
      <c r="K15" s="68">
        <f t="shared" si="0"/>
        <v>4285.7684054741612</v>
      </c>
      <c r="L15" s="68">
        <f>INDEX('W4. TIAM Gas production'!$R$10:$AC$16,MATCH($B15,'W4. TIAM Gas production'!$A$10:$A$16,0),MATCH(L$6,'W4. TIAM Gas production'!$R$9:$AC$9,0))</f>
        <v>4590.1590331705447</v>
      </c>
      <c r="M15" s="68">
        <f>INDEX('W4. TIAM Gas production'!$R$10:$AC$16,MATCH($B15,'W4. TIAM Gas production'!$A$10:$A$16,0),MATCH(M$6,'W4. TIAM Gas production'!$R$9:$AC$9,0))</f>
        <v>4762.885825842377</v>
      </c>
      <c r="N15" s="68">
        <f>INDEX('W4. TIAM Gas production'!$R$10:$AC$16,MATCH($B15,'W4. TIAM Gas production'!$A$10:$A$16,0),MATCH(N$6,'W4. TIAM Gas production'!$R$9:$AC$9,0))</f>
        <v>5348.7033474248428</v>
      </c>
    </row>
    <row r="16" spans="1:15" x14ac:dyDescent="0.3">
      <c r="A16" s="39" t="s">
        <v>78</v>
      </c>
      <c r="B16" s="39" t="s">
        <v>63</v>
      </c>
      <c r="C16" s="39" t="s">
        <v>107</v>
      </c>
      <c r="D16" s="39" t="s">
        <v>108</v>
      </c>
      <c r="E16" s="68">
        <f>INDEX('W4. TIAM Gas production'!$R$10:$AC$16,MATCH($B16,'W4. TIAM Gas production'!$A$10:$A$16,0),MATCH(E$6,'W4. TIAM Gas production'!$R$9:$AC$9,0))</f>
        <v>3621.811371002017</v>
      </c>
      <c r="F16" s="68">
        <f>INDEX('W4. TIAM Gas production'!$R$10:$AC$16,MATCH($B16,'W4. TIAM Gas production'!$A$10:$A$16,0),MATCH(F$6,'W4. TIAM Gas production'!$R$9:$AC$9,0))</f>
        <v>3038.0652515781985</v>
      </c>
      <c r="G16" s="68">
        <f>INDEX('W4. TIAM Gas production'!$R$10:$AC$16,MATCH($B16,'W4. TIAM Gas production'!$A$10:$A$16,0),MATCH(G$6,'W4. TIAM Gas production'!$R$9:$AC$9,0))</f>
        <v>3298.967275986025</v>
      </c>
      <c r="H16" s="68">
        <v>3591.58</v>
      </c>
      <c r="I16" s="68">
        <v>3620.55</v>
      </c>
      <c r="J16" s="68">
        <v>3981.3777777777777</v>
      </c>
      <c r="K16" s="68">
        <f t="shared" si="0"/>
        <v>4383.6912304135058</v>
      </c>
      <c r="L16" s="68">
        <f>INDEX('W4. TIAM Gas production'!$R$10:$AC$16,MATCH($B16,'W4. TIAM Gas production'!$A$10:$A$16,0),MATCH(L$6,'W4. TIAM Gas production'!$R$9:$AC$9,0))</f>
        <v>4786.0046830492347</v>
      </c>
      <c r="M16" s="68">
        <f>INDEX('W4. TIAM Gas production'!$R$10:$AC$16,MATCH($B16,'W4. TIAM Gas production'!$A$10:$A$16,0),MATCH(M$6,'W4. TIAM Gas production'!$R$9:$AC$9,0))</f>
        <v>4486.2903025159931</v>
      </c>
      <c r="N16" s="68">
        <f>INDEX('W4. TIAM Gas production'!$R$10:$AC$16,MATCH($B16,'W4. TIAM Gas production'!$A$10:$A$16,0),MATCH(N$6,'W4. TIAM Gas production'!$R$9:$AC$9,0))</f>
        <v>3616.0513063385829</v>
      </c>
    </row>
    <row r="17" spans="1:14" x14ac:dyDescent="0.3">
      <c r="A17" s="39" t="s">
        <v>78</v>
      </c>
      <c r="B17" s="39" t="s">
        <v>64</v>
      </c>
      <c r="C17" s="39" t="s">
        <v>107</v>
      </c>
      <c r="D17" s="39" t="s">
        <v>108</v>
      </c>
      <c r="E17" s="68">
        <f>INDEX('W4. TIAM Gas production'!$R$10:$AC$16,MATCH($B17,'W4. TIAM Gas production'!$A$10:$A$16,0),MATCH(E$6,'W4. TIAM Gas production'!$R$9:$AC$9,0))</f>
        <v>3621.811371002017</v>
      </c>
      <c r="F17" s="68">
        <f>INDEX('W4. TIAM Gas production'!$R$10:$AC$16,MATCH($B17,'W4. TIAM Gas production'!$A$10:$A$16,0),MATCH(F$6,'W4. TIAM Gas production'!$R$9:$AC$9,0))</f>
        <v>3038.0652515781985</v>
      </c>
      <c r="G17" s="68">
        <f>INDEX('W4. TIAM Gas production'!$R$10:$AC$16,MATCH($B17,'W4. TIAM Gas production'!$A$10:$A$16,0),MATCH(G$6,'W4. TIAM Gas production'!$R$9:$AC$9,0))</f>
        <v>3298.967275986025</v>
      </c>
      <c r="H17" s="68">
        <v>3591.58</v>
      </c>
      <c r="I17" s="68">
        <v>3620.55</v>
      </c>
      <c r="J17" s="68">
        <v>3981.3777777777777</v>
      </c>
      <c r="K17" s="68">
        <f t="shared" si="0"/>
        <v>4915.0635338875099</v>
      </c>
      <c r="L17" s="68">
        <f>INDEX('W4. TIAM Gas production'!$R$10:$AC$16,MATCH($B17,'W4. TIAM Gas production'!$A$10:$A$16,0),MATCH(L$6,'W4. TIAM Gas production'!$R$9:$AC$9,0))</f>
        <v>5848.7492899972422</v>
      </c>
      <c r="M17" s="68">
        <f>INDEX('W4. TIAM Gas production'!$R$10:$AC$16,MATCH($B17,'W4. TIAM Gas production'!$A$10:$A$16,0),MATCH(M$6,'W4. TIAM Gas production'!$R$9:$AC$9,0))</f>
        <v>6346.8153744845513</v>
      </c>
      <c r="N17" s="68">
        <f>INDEX('W4. TIAM Gas production'!$R$10:$AC$16,MATCH($B17,'W4. TIAM Gas production'!$A$10:$A$16,0),MATCH(N$6,'W4. TIAM Gas production'!$R$9:$AC$9,0))</f>
        <v>5797.9451454825548</v>
      </c>
    </row>
    <row r="18" spans="1:14" x14ac:dyDescent="0.3">
      <c r="A18" s="39" t="s">
        <v>78</v>
      </c>
      <c r="B18" s="39" t="s">
        <v>65</v>
      </c>
      <c r="C18" s="39" t="s">
        <v>107</v>
      </c>
      <c r="D18" s="39" t="s">
        <v>108</v>
      </c>
      <c r="E18" s="68">
        <f>INDEX('W4. TIAM Gas production'!$R$10:$AC$16,MATCH($B18,'W4. TIAM Gas production'!$A$10:$A$16,0),MATCH(E$6,'W4. TIAM Gas production'!$R$9:$AC$9,0))</f>
        <v>3621.811371002017</v>
      </c>
      <c r="F18" s="68">
        <f>INDEX('W4. TIAM Gas production'!$R$10:$AC$16,MATCH($B18,'W4. TIAM Gas production'!$A$10:$A$16,0),MATCH(F$6,'W4. TIAM Gas production'!$R$9:$AC$9,0))</f>
        <v>3038.0652515781985</v>
      </c>
      <c r="G18" s="68">
        <f>INDEX('W4. TIAM Gas production'!$R$10:$AC$16,MATCH($B18,'W4. TIAM Gas production'!$A$10:$A$16,0),MATCH(G$6,'W4. TIAM Gas production'!$R$9:$AC$9,0))</f>
        <v>3298.967275986025</v>
      </c>
      <c r="H18" s="68">
        <v>3591.58</v>
      </c>
      <c r="I18" s="68">
        <v>3620.55</v>
      </c>
      <c r="J18" s="68">
        <v>3981.3777777777777</v>
      </c>
      <c r="K18" s="68">
        <f t="shared" si="0"/>
        <v>4981.164690354798</v>
      </c>
      <c r="L18" s="68">
        <f>INDEX('W4. TIAM Gas production'!$R$10:$AC$16,MATCH($B18,'W4. TIAM Gas production'!$A$10:$A$16,0),MATCH(L$6,'W4. TIAM Gas production'!$R$9:$AC$9,0))</f>
        <v>5980.9516029318183</v>
      </c>
      <c r="M18" s="68">
        <f>INDEX('W4. TIAM Gas production'!$R$10:$AC$16,MATCH($B18,'W4. TIAM Gas production'!$A$10:$A$16,0),MATCH(M$6,'W4. TIAM Gas production'!$R$9:$AC$9,0))</f>
        <v>5081.8991644465441</v>
      </c>
      <c r="N18" s="68">
        <f>INDEX('W4. TIAM Gas production'!$R$10:$AC$16,MATCH($B18,'W4. TIAM Gas production'!$A$10:$A$16,0),MATCH(N$6,'W4. TIAM Gas production'!$R$9:$AC$9,0))</f>
        <v>3749.6720380459337</v>
      </c>
    </row>
    <row r="19" spans="1:14" x14ac:dyDescent="0.3">
      <c r="A19" s="39" t="s">
        <v>78</v>
      </c>
      <c r="B19" s="39" t="s">
        <v>67</v>
      </c>
      <c r="C19" s="39" t="s">
        <v>107</v>
      </c>
      <c r="D19" s="39" t="s">
        <v>108</v>
      </c>
      <c r="E19" s="68">
        <f>INDEX('W4. TIAM Gas production'!$R$10:$AC$16,MATCH($B19,'W4. TIAM Gas production'!$A$10:$A$16,0),MATCH(E$6,'W4. TIAM Gas production'!$R$9:$AC$9,0))</f>
        <v>3621.811371002017</v>
      </c>
      <c r="F19" s="68">
        <f>INDEX('W4. TIAM Gas production'!$R$10:$AC$16,MATCH($B19,'W4. TIAM Gas production'!$A$10:$A$16,0),MATCH(F$6,'W4. TIAM Gas production'!$R$9:$AC$9,0))</f>
        <v>3038.0652515781985</v>
      </c>
      <c r="G19" s="68">
        <f>INDEX('W4. TIAM Gas production'!$R$10:$AC$16,MATCH($B19,'W4. TIAM Gas production'!$A$10:$A$16,0),MATCH(G$6,'W4. TIAM Gas production'!$R$9:$AC$9,0))</f>
        <v>3298.967275986025</v>
      </c>
      <c r="H19" s="68">
        <v>3591.58</v>
      </c>
      <c r="I19" s="68">
        <v>3620.55</v>
      </c>
      <c r="J19" s="68">
        <v>3981.3777777777777</v>
      </c>
      <c r="K19" s="68">
        <f t="shared" si="0"/>
        <v>4872.8604602939777</v>
      </c>
      <c r="L19" s="68">
        <f>INDEX('W4. TIAM Gas production'!$R$10:$AC$16,MATCH($B19,'W4. TIAM Gas production'!$A$10:$A$16,0),MATCH(L$6,'W4. TIAM Gas production'!$R$9:$AC$9,0))</f>
        <v>5764.3431428101776</v>
      </c>
      <c r="M19" s="68">
        <f>INDEX('W4. TIAM Gas production'!$R$10:$AC$16,MATCH($B19,'W4. TIAM Gas production'!$A$10:$A$16,0),MATCH(M$6,'W4. TIAM Gas production'!$R$9:$AC$9,0))</f>
        <v>5059.6911532699323</v>
      </c>
      <c r="N19" s="68">
        <f>INDEX('W4. TIAM Gas production'!$R$10:$AC$16,MATCH($B19,'W4. TIAM Gas production'!$A$10:$A$16,0),MATCH(N$6,'W4. TIAM Gas production'!$R$9:$AC$9,0))</f>
        <v>3845.4085402290802</v>
      </c>
    </row>
    <row r="20" spans="1:14" x14ac:dyDescent="0.3">
      <c r="A20" s="39" t="s">
        <v>78</v>
      </c>
      <c r="B20" s="39" t="s">
        <v>66</v>
      </c>
      <c r="C20" s="39" t="s">
        <v>107</v>
      </c>
      <c r="D20" s="39" t="s">
        <v>108</v>
      </c>
      <c r="E20" s="68">
        <f>INDEX('W4. TIAM Gas production'!$R$10:$AC$16,MATCH($B20,'W4. TIAM Gas production'!$A$10:$A$16,0),MATCH(E$6,'W4. TIAM Gas production'!$R$9:$AC$9,0))</f>
        <v>3621.811371002017</v>
      </c>
      <c r="F20" s="68">
        <f>INDEX('W4. TIAM Gas production'!$R$10:$AC$16,MATCH($B20,'W4. TIAM Gas production'!$A$10:$A$16,0),MATCH(F$6,'W4. TIAM Gas production'!$R$9:$AC$9,0))</f>
        <v>3038.0652515781985</v>
      </c>
      <c r="G20" s="68">
        <f>INDEX('W4. TIAM Gas production'!$R$10:$AC$16,MATCH($B20,'W4. TIAM Gas production'!$A$10:$A$16,0),MATCH(G$6,'W4. TIAM Gas production'!$R$9:$AC$9,0))</f>
        <v>3298.967275986025</v>
      </c>
      <c r="H20" s="68">
        <v>3591.58</v>
      </c>
      <c r="I20" s="68">
        <v>3620.55</v>
      </c>
      <c r="J20" s="68">
        <v>3981.3777777777777</v>
      </c>
      <c r="K20" s="68">
        <v>4270.04</v>
      </c>
      <c r="L20" s="68">
        <v>4719.79</v>
      </c>
      <c r="M20" s="68">
        <f>INDEX('W4. TIAM Gas production'!$R$10:$AC$16,MATCH($B20,'W4. TIAM Gas production'!$A$10:$A$16,0),MATCH(M$6,'W4. TIAM Gas production'!$R$9:$AC$9,0))</f>
        <v>4381.5682326457945</v>
      </c>
      <c r="N20" s="68">
        <f>INDEX('W4. TIAM Gas production'!$R$10:$AC$16,MATCH($B20,'W4. TIAM Gas production'!$A$10:$A$16,0),MATCH(N$6,'W4. TIAM Gas production'!$R$9:$AC$9,0))</f>
        <v>3359.5568562879985</v>
      </c>
    </row>
    <row r="21" spans="1:14" x14ac:dyDescent="0.3">
      <c r="A21" s="39" t="s">
        <v>78</v>
      </c>
      <c r="B21" s="39" t="s">
        <v>68</v>
      </c>
      <c r="C21" s="39" t="s">
        <v>107</v>
      </c>
      <c r="D21" s="39" t="s">
        <v>108</v>
      </c>
      <c r="E21" s="68">
        <f>INDEX('W4. TIAM Gas production'!$R$10:$AC$16,MATCH($B21,'W4. TIAM Gas production'!$A$10:$A$16,0),MATCH(E$6,'W4. TIAM Gas production'!$R$9:$AC$9,0))</f>
        <v>3621.811371002017</v>
      </c>
      <c r="F21" s="68">
        <f>INDEX('W4. TIAM Gas production'!$R$10:$AC$16,MATCH($B21,'W4. TIAM Gas production'!$A$10:$A$16,0),MATCH(F$6,'W4. TIAM Gas production'!$R$9:$AC$9,0))</f>
        <v>3038.0652515781985</v>
      </c>
      <c r="G21" s="68">
        <f>INDEX('W4. TIAM Gas production'!$R$10:$AC$16,MATCH($B21,'W4. TIAM Gas production'!$A$10:$A$16,0),MATCH(G$6,'W4. TIAM Gas production'!$R$9:$AC$9,0))</f>
        <v>3298.967275986025</v>
      </c>
      <c r="H21" s="68">
        <v>3591.58</v>
      </c>
      <c r="I21" s="68">
        <v>3620.55</v>
      </c>
      <c r="J21" s="68">
        <v>3981.3777777777777</v>
      </c>
      <c r="K21" s="68">
        <f t="shared" si="0"/>
        <v>4592.8187106318092</v>
      </c>
      <c r="L21" s="68">
        <f>INDEX('W4. TIAM Gas production'!$R$10:$AC$16,MATCH($B21,'W4. TIAM Gas production'!$A$10:$A$16,0),MATCH(L$6,'W4. TIAM Gas production'!$R$9:$AC$9,0))</f>
        <v>5204.2596434858415</v>
      </c>
      <c r="M21" s="68">
        <f>INDEX('W4. TIAM Gas production'!$R$10:$AC$16,MATCH($B21,'W4. TIAM Gas production'!$A$10:$A$16,0),MATCH(M$6,'W4. TIAM Gas production'!$R$9:$AC$9,0))</f>
        <v>3736.5794048989492</v>
      </c>
      <c r="N21" s="68">
        <f>INDEX('W4. TIAM Gas production'!$R$10:$AC$16,MATCH($B21,'W4. TIAM Gas production'!$A$10:$A$16,0),MATCH(N$6,'W4. TIAM Gas production'!$R$9:$AC$9,0))</f>
        <v>3134.2348743832536</v>
      </c>
    </row>
    <row r="22" spans="1:14" x14ac:dyDescent="0.3">
      <c r="A22" s="39" t="s">
        <v>141</v>
      </c>
      <c r="B22" s="39" t="s">
        <v>112</v>
      </c>
      <c r="C22" s="39" t="s">
        <v>107</v>
      </c>
      <c r="D22" s="39" t="s">
        <v>108</v>
      </c>
      <c r="E22" s="84"/>
      <c r="F22" s="84"/>
      <c r="G22" s="84"/>
      <c r="H22" s="68">
        <f>'R20. IEA WEO Fossil supply'!C40</f>
        <v>3591.58</v>
      </c>
      <c r="I22" s="68">
        <f>'R20. IEA WEO Fossil supply'!D40</f>
        <v>3620.55</v>
      </c>
      <c r="J22" s="84">
        <f>I22*(4/9)+K22*(5/9)</f>
        <v>3981.3777777777777</v>
      </c>
      <c r="K22" s="68">
        <f>INDEX('R20. IEA WEO Fossil supply'!$P$40:$R$40,MATCH(K$6,'R20. IEA WEO Fossil supply'!$P$11:$R$11,0))</f>
        <v>4270.04</v>
      </c>
      <c r="L22" s="68">
        <f>INDEX('R20. IEA WEO Fossil supply'!$P$40:$R$40,MATCH(L$6,'R20. IEA WEO Fossil supply'!$P$11:$R$11,0))</f>
        <v>4719.79</v>
      </c>
      <c r="M22" s="68">
        <f>INDEX('R20. IEA WEO Fossil supply'!$P$40:$R$40,MATCH(M$6,'R20. IEA WEO Fossil supply'!$P$11:$R$11,0))</f>
        <v>5704.12</v>
      </c>
      <c r="N22" s="84">
        <f>M22+(M22-L22)</f>
        <v>6688.45</v>
      </c>
    </row>
    <row r="23" spans="1:14" x14ac:dyDescent="0.3">
      <c r="A23" s="39" t="s">
        <v>78</v>
      </c>
      <c r="B23" s="39" t="s">
        <v>62</v>
      </c>
      <c r="C23" s="39" t="s">
        <v>109</v>
      </c>
      <c r="D23" s="39" t="s">
        <v>110</v>
      </c>
      <c r="E23" s="68">
        <f>INDEX('W5. TIAM Coal production'!$R$10:$AC$16,MATCH($B23,'W5. TIAM Coal production'!$A$10:$A$16,0),MATCH(E$6,'W5. TIAM Coal production'!$R$9:$AC$9,0))</f>
        <v>3888.4275428643068</v>
      </c>
      <c r="F23" s="68">
        <f>INDEX('W5. TIAM Coal production'!$R$10:$AC$16,MATCH($B23,'W5. TIAM Coal production'!$A$10:$A$16,0),MATCH(F$6,'W5. TIAM Coal production'!$R$9:$AC$9,0))</f>
        <v>4760.0630680257436</v>
      </c>
      <c r="G23" s="68">
        <f>INDEX('W5. TIAM Coal production'!$R$10:$AC$16,MATCH($B23,'W5. TIAM Coal production'!$A$10:$A$16,0),MATCH(G$6,'W5. TIAM Coal production'!$R$9:$AC$9,0))</f>
        <v>5986.7925899100155</v>
      </c>
      <c r="H23" s="68">
        <v>5270.85</v>
      </c>
      <c r="I23" s="68">
        <v>5488.25</v>
      </c>
      <c r="J23" s="68">
        <v>5745</v>
      </c>
      <c r="K23" s="68">
        <f t="shared" si="0"/>
        <v>6716.1922078985444</v>
      </c>
      <c r="L23" s="68">
        <f>INDEX('W5. TIAM Coal production'!$R$10:$AC$16,MATCH($B23,'W5. TIAM Coal production'!$A$10:$A$16,0),MATCH(L$6,'W5. TIAM Coal production'!$R$9:$AC$9,0))</f>
        <v>7687.384415797088</v>
      </c>
      <c r="M23" s="68">
        <f>INDEX('W5. TIAM Coal production'!$R$10:$AC$16,MATCH($B23,'W5. TIAM Coal production'!$A$10:$A$16,0),MATCH(M$6,'W5. TIAM Coal production'!$R$9:$AC$9,0))</f>
        <v>8511.3339433387355</v>
      </c>
      <c r="N23" s="68">
        <f>INDEX('W5. TIAM Coal production'!$R$10:$AC$16,MATCH($B23,'W5. TIAM Coal production'!$A$10:$A$16,0),MATCH(N$6,'W5. TIAM Coal production'!$R$9:$AC$9,0))</f>
        <v>9735.6585277125268</v>
      </c>
    </row>
    <row r="24" spans="1:14" x14ac:dyDescent="0.3">
      <c r="A24" s="39" t="s">
        <v>78</v>
      </c>
      <c r="B24" s="39" t="s">
        <v>63</v>
      </c>
      <c r="C24" s="39" t="s">
        <v>109</v>
      </c>
      <c r="D24" s="39" t="s">
        <v>110</v>
      </c>
      <c r="E24" s="68">
        <f>INDEX('W5. TIAM Coal production'!$R$10:$AC$16,MATCH($B24,'W5. TIAM Coal production'!$A$10:$A$16,0),MATCH(E$6,'W5. TIAM Coal production'!$R$9:$AC$9,0))</f>
        <v>3888.4275426562913</v>
      </c>
      <c r="F24" s="68">
        <f>INDEX('W5. TIAM Coal production'!$R$10:$AC$16,MATCH($B24,'W5. TIAM Coal production'!$A$10:$A$16,0),MATCH(F$6,'W5. TIAM Coal production'!$R$9:$AC$9,0))</f>
        <v>4760.0630680257436</v>
      </c>
      <c r="G24" s="68">
        <f>INDEX('W5. TIAM Coal production'!$R$10:$AC$16,MATCH($B24,'W5. TIAM Coal production'!$A$10:$A$16,0),MATCH(G$6,'W5. TIAM Coal production'!$R$9:$AC$9,0))</f>
        <v>5976.3454440723226</v>
      </c>
      <c r="H24" s="68">
        <v>5270.85</v>
      </c>
      <c r="I24" s="68">
        <v>5488.25</v>
      </c>
      <c r="J24" s="68">
        <v>5745</v>
      </c>
      <c r="K24" s="68">
        <f t="shared" si="0"/>
        <v>3457.2718311897211</v>
      </c>
      <c r="L24" s="68">
        <f>INDEX('W5. TIAM Coal production'!$R$10:$AC$16,MATCH($B24,'W5. TIAM Coal production'!$A$10:$A$16,0),MATCH(L$6,'W5. TIAM Coal production'!$R$9:$AC$9,0))</f>
        <v>1169.5436623794421</v>
      </c>
      <c r="M24" s="68">
        <f>INDEX('W5. TIAM Coal production'!$R$10:$AC$16,MATCH($B24,'W5. TIAM Coal production'!$A$10:$A$16,0),MATCH(M$6,'W5. TIAM Coal production'!$R$9:$AC$9,0))</f>
        <v>1274.8109041916391</v>
      </c>
      <c r="N24" s="68">
        <f>INDEX('W5. TIAM Coal production'!$R$10:$AC$16,MATCH($B24,'W5. TIAM Coal production'!$A$10:$A$16,0),MATCH(N$6,'W5. TIAM Coal production'!$R$9:$AC$9,0))</f>
        <v>2255.8067742792609</v>
      </c>
    </row>
    <row r="25" spans="1:14" x14ac:dyDescent="0.3">
      <c r="A25" s="39" t="s">
        <v>78</v>
      </c>
      <c r="B25" s="39" t="s">
        <v>64</v>
      </c>
      <c r="C25" s="39" t="s">
        <v>109</v>
      </c>
      <c r="D25" s="39" t="s">
        <v>110</v>
      </c>
      <c r="E25" s="68">
        <f>INDEX('W5. TIAM Coal production'!$R$10:$AC$16,MATCH($B25,'W5. TIAM Coal production'!$A$10:$A$16,0),MATCH(E$6,'W5. TIAM Coal production'!$R$9:$AC$9,0))</f>
        <v>3888.4275426562913</v>
      </c>
      <c r="F25" s="68">
        <f>INDEX('W5. TIAM Coal production'!$R$10:$AC$16,MATCH($B25,'W5. TIAM Coal production'!$A$10:$A$16,0),MATCH(F$6,'W5. TIAM Coal production'!$R$9:$AC$9,0))</f>
        <v>4760.0630680257436</v>
      </c>
      <c r="G25" s="68">
        <f>INDEX('W5. TIAM Coal production'!$R$10:$AC$16,MATCH($B25,'W5. TIAM Coal production'!$A$10:$A$16,0),MATCH(G$6,'W5. TIAM Coal production'!$R$9:$AC$9,0))</f>
        <v>5976.3454440723226</v>
      </c>
      <c r="H25" s="68">
        <v>5270.85</v>
      </c>
      <c r="I25" s="68">
        <v>5488.25</v>
      </c>
      <c r="J25" s="68">
        <v>5745</v>
      </c>
      <c r="K25" s="68">
        <f t="shared" si="0"/>
        <v>3989.1711140057814</v>
      </c>
      <c r="L25" s="68">
        <f>INDEX('W5. TIAM Coal production'!$R$10:$AC$16,MATCH($B25,'W5. TIAM Coal production'!$A$10:$A$16,0),MATCH(L$6,'W5. TIAM Coal production'!$R$9:$AC$9,0))</f>
        <v>2233.3422280115624</v>
      </c>
      <c r="M25" s="68">
        <f>INDEX('W5. TIAM Coal production'!$R$10:$AC$16,MATCH($B25,'W5. TIAM Coal production'!$A$10:$A$16,0),MATCH(M$6,'W5. TIAM Coal production'!$R$9:$AC$9,0))</f>
        <v>1393.8684816836897</v>
      </c>
      <c r="N25" s="68">
        <f>INDEX('W5. TIAM Coal production'!$R$10:$AC$16,MATCH($B25,'W5. TIAM Coal production'!$A$10:$A$16,0),MATCH(N$6,'W5. TIAM Coal production'!$R$9:$AC$9,0))</f>
        <v>2337.4109202026557</v>
      </c>
    </row>
    <row r="26" spans="1:14" x14ac:dyDescent="0.3">
      <c r="A26" s="39" t="s">
        <v>78</v>
      </c>
      <c r="B26" s="39" t="s">
        <v>65</v>
      </c>
      <c r="C26" s="39" t="s">
        <v>109</v>
      </c>
      <c r="D26" s="39" t="s">
        <v>110</v>
      </c>
      <c r="E26" s="68">
        <f>INDEX('W5. TIAM Coal production'!$R$10:$AC$16,MATCH($B26,'W5. TIAM Coal production'!$A$10:$A$16,0),MATCH(E$6,'W5. TIAM Coal production'!$R$9:$AC$9,0))</f>
        <v>3888.4275426562913</v>
      </c>
      <c r="F26" s="68">
        <f>INDEX('W5. TIAM Coal production'!$R$10:$AC$16,MATCH($B26,'W5. TIAM Coal production'!$A$10:$A$16,0),MATCH(F$6,'W5. TIAM Coal production'!$R$9:$AC$9,0))</f>
        <v>4760.0630680257436</v>
      </c>
      <c r="G26" s="68">
        <f>INDEX('W5. TIAM Coal production'!$R$10:$AC$16,MATCH($B26,'W5. TIAM Coal production'!$A$10:$A$16,0),MATCH(G$6,'W5. TIAM Coal production'!$R$9:$AC$9,0))</f>
        <v>5976.3454440723226</v>
      </c>
      <c r="H26" s="68">
        <v>5270.85</v>
      </c>
      <c r="I26" s="68">
        <v>5488.25</v>
      </c>
      <c r="J26" s="68">
        <v>5745</v>
      </c>
      <c r="K26" s="68">
        <f t="shared" si="0"/>
        <v>3441.3535530841373</v>
      </c>
      <c r="L26" s="68">
        <f>INDEX('W5. TIAM Coal production'!$R$10:$AC$16,MATCH($B26,'W5. TIAM Coal production'!$A$10:$A$16,0),MATCH(L$6,'W5. TIAM Coal production'!$R$9:$AC$9,0))</f>
        <v>1137.707106168275</v>
      </c>
      <c r="M26" s="68">
        <f>INDEX('W5. TIAM Coal production'!$R$10:$AC$16,MATCH($B26,'W5. TIAM Coal production'!$A$10:$A$16,0),MATCH(M$6,'W5. TIAM Coal production'!$R$9:$AC$9,0))</f>
        <v>1343.5506242861825</v>
      </c>
      <c r="N26" s="68">
        <f>INDEX('W5. TIAM Coal production'!$R$10:$AC$16,MATCH($B26,'W5. TIAM Coal production'!$A$10:$A$16,0),MATCH(N$6,'W5. TIAM Coal production'!$R$9:$AC$9,0))</f>
        <v>1829.6578322234641</v>
      </c>
    </row>
    <row r="27" spans="1:14" x14ac:dyDescent="0.3">
      <c r="A27" s="39" t="s">
        <v>78</v>
      </c>
      <c r="B27" s="39" t="s">
        <v>67</v>
      </c>
      <c r="C27" s="39" t="s">
        <v>109</v>
      </c>
      <c r="D27" s="39" t="s">
        <v>110</v>
      </c>
      <c r="E27" s="68">
        <f>INDEX('W5. TIAM Coal production'!$R$10:$AC$16,MATCH($B27,'W5. TIAM Coal production'!$A$10:$A$16,0),MATCH(E$6,'W5. TIAM Coal production'!$R$9:$AC$9,0))</f>
        <v>3888.4275426562913</v>
      </c>
      <c r="F27" s="68">
        <f>INDEX('W5. TIAM Coal production'!$R$10:$AC$16,MATCH($B27,'W5. TIAM Coal production'!$A$10:$A$16,0),MATCH(F$6,'W5. TIAM Coal production'!$R$9:$AC$9,0))</f>
        <v>4760.0630680257436</v>
      </c>
      <c r="G27" s="68">
        <f>INDEX('W5. TIAM Coal production'!$R$10:$AC$16,MATCH($B27,'W5. TIAM Coal production'!$A$10:$A$16,0),MATCH(G$6,'W5. TIAM Coal production'!$R$9:$AC$9,0))</f>
        <v>5976.3454440723226</v>
      </c>
      <c r="H27" s="68">
        <v>5270.85</v>
      </c>
      <c r="I27" s="68">
        <v>5488.25</v>
      </c>
      <c r="J27" s="68">
        <v>5745</v>
      </c>
      <c r="K27" s="68">
        <f t="shared" si="0"/>
        <v>3444.6901649178344</v>
      </c>
      <c r="L27" s="68">
        <f>INDEX('W5. TIAM Coal production'!$R$10:$AC$16,MATCH($B27,'W5. TIAM Coal production'!$A$10:$A$16,0),MATCH(L$6,'W5. TIAM Coal production'!$R$9:$AC$9,0))</f>
        <v>1144.3803298356693</v>
      </c>
      <c r="M27" s="68">
        <f>INDEX('W5. TIAM Coal production'!$R$10:$AC$16,MATCH($B27,'W5. TIAM Coal production'!$A$10:$A$16,0),MATCH(M$6,'W5. TIAM Coal production'!$R$9:$AC$9,0))</f>
        <v>1335.5468609531083</v>
      </c>
      <c r="N27" s="68">
        <f>INDEX('W5. TIAM Coal production'!$R$10:$AC$16,MATCH($B27,'W5. TIAM Coal production'!$A$10:$A$16,0),MATCH(N$6,'W5. TIAM Coal production'!$R$9:$AC$9,0))</f>
        <v>2297.7234626662748</v>
      </c>
    </row>
    <row r="28" spans="1:14" x14ac:dyDescent="0.3">
      <c r="A28" s="39" t="s">
        <v>78</v>
      </c>
      <c r="B28" s="39" t="s">
        <v>66</v>
      </c>
      <c r="C28" s="39" t="s">
        <v>109</v>
      </c>
      <c r="D28" s="39" t="s">
        <v>110</v>
      </c>
      <c r="E28" s="68">
        <f>INDEX('W5. TIAM Coal production'!$R$10:$AC$16,MATCH($B28,'W5. TIAM Coal production'!$A$10:$A$16,0),MATCH(E$6,'W5. TIAM Coal production'!$R$9:$AC$9,0))</f>
        <v>3888.4275426562913</v>
      </c>
      <c r="F28" s="68">
        <f>INDEX('W5. TIAM Coal production'!$R$10:$AC$16,MATCH($B28,'W5. TIAM Coal production'!$A$10:$A$16,0),MATCH(F$6,'W5. TIAM Coal production'!$R$9:$AC$9,0))</f>
        <v>4760.0630680257436</v>
      </c>
      <c r="G28" s="68">
        <f>INDEX('W5. TIAM Coal production'!$R$10:$AC$16,MATCH($B28,'W5. TIAM Coal production'!$A$10:$A$16,0),MATCH(G$6,'W5. TIAM Coal production'!$R$9:$AC$9,0))</f>
        <v>5976.3454440723226</v>
      </c>
      <c r="H28" s="68">
        <v>5270.85</v>
      </c>
      <c r="I28" s="68">
        <v>5488.25</v>
      </c>
      <c r="J28" s="68">
        <v>5745</v>
      </c>
      <c r="K28" s="68">
        <v>5950.4</v>
      </c>
      <c r="L28" s="68">
        <v>6375.4</v>
      </c>
      <c r="M28" s="68">
        <f>INDEX('W5. TIAM Coal production'!$R$10:$AC$16,MATCH($B28,'W5. TIAM Coal production'!$A$10:$A$16,0),MATCH(M$6,'W5. TIAM Coal production'!$R$9:$AC$9,0))</f>
        <v>2104.1613649407118</v>
      </c>
      <c r="N28" s="68">
        <f>INDEX('W5. TIAM Coal production'!$R$10:$AC$16,MATCH($B28,'W5. TIAM Coal production'!$A$10:$A$16,0),MATCH(N$6,'W5. TIAM Coal production'!$R$9:$AC$9,0))</f>
        <v>2206.4042680940884</v>
      </c>
    </row>
    <row r="29" spans="1:14" x14ac:dyDescent="0.3">
      <c r="A29" s="39" t="s">
        <v>78</v>
      </c>
      <c r="B29" s="39" t="s">
        <v>68</v>
      </c>
      <c r="C29" s="39" t="s">
        <v>109</v>
      </c>
      <c r="D29" s="39" t="s">
        <v>110</v>
      </c>
      <c r="E29" s="68">
        <f>INDEX('W5. TIAM Coal production'!$R$10:$AC$16,MATCH($B29,'W5. TIAM Coal production'!$A$10:$A$16,0),MATCH(E$6,'W5. TIAM Coal production'!$R$9:$AC$9,0))</f>
        <v>3888.4275426562913</v>
      </c>
      <c r="F29" s="68">
        <f>INDEX('W5. TIAM Coal production'!$R$10:$AC$16,MATCH($B29,'W5. TIAM Coal production'!$A$10:$A$16,0),MATCH(F$6,'W5. TIAM Coal production'!$R$9:$AC$9,0))</f>
        <v>4760.0630680257436</v>
      </c>
      <c r="G29" s="68">
        <f>INDEX('W5. TIAM Coal production'!$R$10:$AC$16,MATCH($B29,'W5. TIAM Coal production'!$A$10:$A$16,0),MATCH(G$6,'W5. TIAM Coal production'!$R$9:$AC$9,0))</f>
        <v>5976.3454440723226</v>
      </c>
      <c r="H29" s="68">
        <v>5270.85</v>
      </c>
      <c r="I29" s="68">
        <v>5488.25</v>
      </c>
      <c r="J29" s="68">
        <v>5745</v>
      </c>
      <c r="K29" s="68">
        <f t="shared" si="0"/>
        <v>3395.4131503746157</v>
      </c>
      <c r="L29" s="68">
        <f>INDEX('W5. TIAM Coal production'!$R$10:$AC$16,MATCH($B29,'W5. TIAM Coal production'!$A$10:$A$16,0),MATCH(L$6,'W5. TIAM Coal production'!$R$9:$AC$9,0))</f>
        <v>1045.826300749231</v>
      </c>
      <c r="M29" s="68">
        <f>INDEX('W5. TIAM Coal production'!$R$10:$AC$16,MATCH($B29,'W5. TIAM Coal production'!$A$10:$A$16,0),MATCH(M$6,'W5. TIAM Coal production'!$R$9:$AC$9,0))</f>
        <v>1820.5798230945525</v>
      </c>
      <c r="N29" s="68">
        <f>INDEX('W5. TIAM Coal production'!$R$10:$AC$16,MATCH($B29,'W5. TIAM Coal production'!$A$10:$A$16,0),MATCH(N$6,'W5. TIAM Coal production'!$R$9:$AC$9,0))</f>
        <v>1792.4580146769201</v>
      </c>
    </row>
    <row r="30" spans="1:14" x14ac:dyDescent="0.3">
      <c r="A30" s="39" t="s">
        <v>141</v>
      </c>
      <c r="B30" s="39" t="s">
        <v>112</v>
      </c>
      <c r="C30" s="39" t="s">
        <v>109</v>
      </c>
      <c r="D30" s="39" t="s">
        <v>110</v>
      </c>
      <c r="E30" s="84"/>
      <c r="F30" s="84"/>
      <c r="G30" s="84"/>
      <c r="H30" s="68">
        <f>'R20. IEA WEO Fossil supply'!D52</f>
        <v>5270.85</v>
      </c>
      <c r="I30" s="68">
        <f>'R20. IEA WEO Fossil supply'!E52</f>
        <v>5488.25</v>
      </c>
      <c r="J30" s="84">
        <f>I30*(4/9)+K30*(5/9)</f>
        <v>5745</v>
      </c>
      <c r="K30" s="68">
        <f>INDEX('R20. IEA WEO Fossil supply'!$P$52:$R$52,MATCH(K$6,'R20. IEA WEO Fossil supply'!$P$11:$R$11,0))</f>
        <v>5950.4</v>
      </c>
      <c r="L30" s="68">
        <f>INDEX('R20. IEA WEO Fossil supply'!$P$52:$R$52,MATCH(L$6,'R20. IEA WEO Fossil supply'!$P$11:$R$11,0))</f>
        <v>6375.4</v>
      </c>
      <c r="M30" s="68">
        <f>INDEX('R20. IEA WEO Fossil supply'!$P$52:$R$52,MATCH(M$6,'R20. IEA WEO Fossil supply'!$P$11:$R$11,0))</f>
        <v>7207.77</v>
      </c>
      <c r="N30" s="84">
        <f>M30+(M30-L30)</f>
        <v>8040.1400000000012</v>
      </c>
    </row>
    <row r="33" spans="10:10" x14ac:dyDescent="0.3">
      <c r="J33" s="68"/>
    </row>
    <row r="34" spans="10:10" x14ac:dyDescent="0.3">
      <c r="J34" s="68"/>
    </row>
    <row r="35" spans="10:10" x14ac:dyDescent="0.3">
      <c r="J35" s="68"/>
    </row>
    <row r="36" spans="10:10" x14ac:dyDescent="0.3">
      <c r="J36" s="68"/>
    </row>
    <row r="37" spans="10:10" x14ac:dyDescent="0.3">
      <c r="J37" s="68"/>
    </row>
    <row r="38" spans="10:10" x14ac:dyDescent="0.3">
      <c r="J38" s="68"/>
    </row>
  </sheetData>
  <conditionalFormatting sqref="A1:XFD1048576">
    <cfRule type="expression" dxfId="198" priority="3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3922-2659-4F0F-8FFA-9925ABA01B7F}">
  <sheetPr>
    <tabColor theme="6"/>
  </sheetPr>
  <dimension ref="A1:R36"/>
  <sheetViews>
    <sheetView zoomScale="70" zoomScaleNormal="70" workbookViewId="0">
      <selection activeCell="A20" sqref="A20"/>
    </sheetView>
    <sheetView workbookViewId="1"/>
  </sheetViews>
  <sheetFormatPr defaultColWidth="8.77734375" defaultRowHeight="14.4" x14ac:dyDescent="0.3"/>
  <cols>
    <col min="1" max="18" width="15.77734375" style="39" customWidth="1"/>
    <col min="19" max="16384" width="8.77734375" style="39"/>
  </cols>
  <sheetData>
    <row r="1" spans="1:18" s="481" customFormat="1" ht="49.2" customHeight="1" x14ac:dyDescent="0.3">
      <c r="A1" s="481" t="s">
        <v>1964</v>
      </c>
    </row>
    <row r="2" spans="1:18" s="33" customFormat="1" x14ac:dyDescent="0.3">
      <c r="A2" s="33" t="s">
        <v>42</v>
      </c>
      <c r="B2" s="33" t="s">
        <v>161</v>
      </c>
    </row>
    <row r="3" spans="1:18" s="33" customFormat="1" x14ac:dyDescent="0.3">
      <c r="A3" s="33" t="s">
        <v>44</v>
      </c>
      <c r="B3" s="33" t="s">
        <v>162</v>
      </c>
    </row>
    <row r="4" spans="1:18" s="33" customFormat="1" x14ac:dyDescent="0.3">
      <c r="A4" s="33" t="s">
        <v>46</v>
      </c>
      <c r="B4" s="513" t="s">
        <v>163</v>
      </c>
      <c r="L4" s="34"/>
      <c r="M4" s="34"/>
      <c r="N4" s="35"/>
      <c r="O4" s="35"/>
    </row>
    <row r="5" spans="1:18" s="33" customFormat="1" x14ac:dyDescent="0.3">
      <c r="A5" s="33" t="s">
        <v>164</v>
      </c>
      <c r="B5" s="530">
        <f>AVERAGE('R25. BP Energy EV factors'!$L$11:$L$12)</f>
        <v>69857.868979460734</v>
      </c>
      <c r="L5" s="34"/>
      <c r="M5" s="34"/>
      <c r="N5" s="35"/>
      <c r="O5" s="35"/>
    </row>
    <row r="6" spans="1:18" s="33" customFormat="1" x14ac:dyDescent="0.3">
      <c r="A6" s="33" t="s">
        <v>165</v>
      </c>
      <c r="B6" s="33" t="s">
        <v>166</v>
      </c>
      <c r="L6" s="34"/>
      <c r="M6" s="34"/>
      <c r="N6" s="35"/>
      <c r="O6" s="35"/>
    </row>
    <row r="8" spans="1:18" x14ac:dyDescent="0.3">
      <c r="C8" s="39" t="s">
        <v>167</v>
      </c>
      <c r="D8" s="39" t="s">
        <v>167</v>
      </c>
      <c r="E8" s="39" t="s">
        <v>167</v>
      </c>
      <c r="F8" s="39" t="s">
        <v>167</v>
      </c>
      <c r="G8" s="39" t="s">
        <v>167</v>
      </c>
      <c r="H8" s="39" t="s">
        <v>167</v>
      </c>
      <c r="I8" s="39" t="s">
        <v>167</v>
      </c>
      <c r="J8" s="39" t="s">
        <v>168</v>
      </c>
      <c r="K8" s="39" t="s">
        <v>168</v>
      </c>
      <c r="L8" s="39" t="s">
        <v>168</v>
      </c>
      <c r="M8" s="39" t="s">
        <v>168</v>
      </c>
      <c r="N8" s="39" t="s">
        <v>168</v>
      </c>
      <c r="O8" s="39" t="s">
        <v>168</v>
      </c>
      <c r="P8" s="39" t="s">
        <v>168</v>
      </c>
      <c r="Q8" s="39" t="s">
        <v>168</v>
      </c>
      <c r="R8" s="39" t="s">
        <v>168</v>
      </c>
    </row>
    <row r="9" spans="1:18" x14ac:dyDescent="0.3">
      <c r="A9" s="39" t="s">
        <v>72</v>
      </c>
      <c r="B9" s="39" t="s">
        <v>56</v>
      </c>
      <c r="C9" s="39">
        <v>2005</v>
      </c>
      <c r="D9" s="39">
        <v>2007</v>
      </c>
      <c r="E9" s="39">
        <v>2012</v>
      </c>
      <c r="F9" s="39">
        <v>2020</v>
      </c>
      <c r="G9" s="39">
        <v>2030</v>
      </c>
      <c r="H9" s="39">
        <v>2040</v>
      </c>
      <c r="I9" s="39">
        <v>2050</v>
      </c>
      <c r="J9" s="39">
        <v>2005</v>
      </c>
      <c r="K9" s="39">
        <v>2007</v>
      </c>
      <c r="L9" s="39">
        <v>2012</v>
      </c>
      <c r="M9" s="39">
        <v>2015</v>
      </c>
      <c r="N9" s="39">
        <v>2020</v>
      </c>
      <c r="O9" s="39">
        <v>2025</v>
      </c>
      <c r="P9" s="39">
        <v>2030</v>
      </c>
      <c r="Q9" s="39">
        <v>2040</v>
      </c>
      <c r="R9" s="39">
        <v>2050</v>
      </c>
    </row>
    <row r="10" spans="1:18" x14ac:dyDescent="0.3">
      <c r="A10" s="39" t="s">
        <v>78</v>
      </c>
      <c r="B10" s="39" t="s">
        <v>62</v>
      </c>
      <c r="C10" s="84">
        <f>INDEX('W13. TIAM EV capacity'!$E$9:$P$15,MATCH($B10,'W13. TIAM EV capacity'!$A$9:$A$15,0),MATCH(C$9,'W13. TIAM EV capacity'!$E$8:$P$8,0))</f>
        <v>0</v>
      </c>
      <c r="D10" s="84">
        <f>INDEX('W13. TIAM EV capacity'!$E$9:$P$15,MATCH($B10,'W13. TIAM EV capacity'!$A$9:$A$15,0),MATCH(D$9,'W13. TIAM EV capacity'!$E$8:$P$8,0))</f>
        <v>0</v>
      </c>
      <c r="E10" s="84">
        <f>INDEX('W13. TIAM EV capacity'!$E$9:$P$15,MATCH($B10,'W13. TIAM EV capacity'!$A$9:$A$15,0),MATCH(E$9,'W13. TIAM EV capacity'!$E$8:$P$8,0))</f>
        <v>0</v>
      </c>
      <c r="F10" s="84">
        <f>INDEX('W13. TIAM EV capacity'!$E$9:$P$15,MATCH($B10,'W13. TIAM EV capacity'!$A$9:$A$15,0),MATCH(F$9,'W13. TIAM EV capacity'!$E$8:$P$8,0))</f>
        <v>0</v>
      </c>
      <c r="G10" s="84">
        <f>INDEX('W13. TIAM EV capacity'!$E$9:$P$15,MATCH($B10,'W13. TIAM EV capacity'!$A$9:$A$15,0),MATCH(G$9,'W13. TIAM EV capacity'!$E$8:$P$8,0))</f>
        <v>0</v>
      </c>
      <c r="H10" s="84">
        <f>INDEX('W13. TIAM EV capacity'!$E$9:$P$15,MATCH($B10,'W13. TIAM EV capacity'!$A$9:$A$15,0),MATCH(H$9,'W13. TIAM EV capacity'!$E$8:$P$8,0))</f>
        <v>0</v>
      </c>
      <c r="I10" s="84">
        <f>INDEX('W13. TIAM EV capacity'!$E$9:$P$15,MATCH($B10,'W13. TIAM EV capacity'!$A$9:$A$15,0),MATCH(I$9,'W13. TIAM EV capacity'!$E$8:$P$8,0))</f>
        <v>0</v>
      </c>
      <c r="J10" s="84">
        <f>(C10/$B$5)*1000</f>
        <v>0</v>
      </c>
      <c r="K10" s="84">
        <f t="shared" ref="K10:L15" si="0">(D10/$B$5)*1000</f>
        <v>0</v>
      </c>
      <c r="L10" s="84">
        <f t="shared" si="0"/>
        <v>0</v>
      </c>
      <c r="M10" s="84"/>
      <c r="N10" s="84">
        <f t="shared" ref="N10:N15" si="1">(F10/$B$5)*1000</f>
        <v>0</v>
      </c>
      <c r="O10" s="84"/>
      <c r="P10" s="84">
        <f t="shared" ref="P10:R15" si="2">(G10/$B$5)*1000</f>
        <v>0</v>
      </c>
      <c r="Q10" s="84">
        <f t="shared" si="2"/>
        <v>0</v>
      </c>
      <c r="R10" s="84">
        <f t="shared" si="2"/>
        <v>0</v>
      </c>
    </row>
    <row r="11" spans="1:18" x14ac:dyDescent="0.3">
      <c r="A11" s="39" t="s">
        <v>78</v>
      </c>
      <c r="B11" s="39" t="s">
        <v>63</v>
      </c>
      <c r="C11" s="84">
        <f>INDEX('W13. TIAM EV capacity'!$E$9:$P$15,MATCH($B11,'W13. TIAM EV capacity'!$A$9:$A$15,0),MATCH(C$9,'W13. TIAM EV capacity'!$E$8:$P$8,0))</f>
        <v>0</v>
      </c>
      <c r="D11" s="84">
        <f>INDEX('W13. TIAM EV capacity'!$E$9:$P$15,MATCH($B11,'W13. TIAM EV capacity'!$A$9:$A$15,0),MATCH(D$9,'W13. TIAM EV capacity'!$E$8:$P$8,0))</f>
        <v>0</v>
      </c>
      <c r="E11" s="84">
        <f>INDEX('W13. TIAM EV capacity'!$E$9:$P$15,MATCH($B11,'W13. TIAM EV capacity'!$A$9:$A$15,0),MATCH(E$9,'W13. TIAM EV capacity'!$E$8:$P$8,0))</f>
        <v>0</v>
      </c>
      <c r="F11" s="84">
        <f>INDEX('W13. TIAM EV capacity'!$E$9:$P$15,MATCH($B11,'W13. TIAM EV capacity'!$A$9:$A$15,0),MATCH(F$9,'W13. TIAM EV capacity'!$E$8:$P$8,0))</f>
        <v>0</v>
      </c>
      <c r="G11" s="84">
        <f>INDEX('W13. TIAM EV capacity'!$E$9:$P$15,MATCH($B11,'W13. TIAM EV capacity'!$A$9:$A$15,0),MATCH(G$9,'W13. TIAM EV capacity'!$E$8:$P$8,0))</f>
        <v>1070.0285032092293</v>
      </c>
      <c r="H11" s="84">
        <f>INDEX('W13. TIAM EV capacity'!$E$9:$P$15,MATCH($B11,'W13. TIAM EV capacity'!$A$9:$A$15,0),MATCH(H$9,'W13. TIAM EV capacity'!$E$8:$P$8,0))</f>
        <v>13750.543681533389</v>
      </c>
      <c r="I11" s="84">
        <f>INDEX('W13. TIAM EV capacity'!$E$9:$P$15,MATCH($B11,'W13. TIAM EV capacity'!$A$9:$A$15,0),MATCH(I$9,'W13. TIAM EV capacity'!$E$8:$P$8,0))</f>
        <v>19718.4039634773</v>
      </c>
      <c r="J11" s="84">
        <f t="shared" ref="J11:J15" si="3">(C11/$B$5)*1000</f>
        <v>0</v>
      </c>
      <c r="K11" s="84">
        <f t="shared" si="0"/>
        <v>0</v>
      </c>
      <c r="L11" s="84">
        <f t="shared" si="0"/>
        <v>0</v>
      </c>
      <c r="M11" s="84"/>
      <c r="N11" s="84">
        <f t="shared" si="1"/>
        <v>0</v>
      </c>
      <c r="O11" s="84"/>
      <c r="P11" s="84">
        <f t="shared" si="2"/>
        <v>15.317222223366615</v>
      </c>
      <c r="Q11" s="84">
        <f t="shared" si="2"/>
        <v>196.83600262092529</v>
      </c>
      <c r="R11" s="84">
        <f t="shared" si="2"/>
        <v>282.26460743133759</v>
      </c>
    </row>
    <row r="12" spans="1:18" x14ac:dyDescent="0.3">
      <c r="A12" s="39" t="s">
        <v>78</v>
      </c>
      <c r="B12" s="39" t="s">
        <v>64</v>
      </c>
      <c r="C12" s="84">
        <f>INDEX('W13. TIAM EV capacity'!$E$9:$P$15,MATCH($B12,'W13. TIAM EV capacity'!$A$9:$A$15,0),MATCH(C$9,'W13. TIAM EV capacity'!$E$8:$P$8,0))</f>
        <v>0</v>
      </c>
      <c r="D12" s="84">
        <f>INDEX('W13. TIAM EV capacity'!$E$9:$P$15,MATCH($B12,'W13. TIAM EV capacity'!$A$9:$A$15,0),MATCH(D$9,'W13. TIAM EV capacity'!$E$8:$P$8,0))</f>
        <v>0</v>
      </c>
      <c r="E12" s="84">
        <f>INDEX('W13. TIAM EV capacity'!$E$9:$P$15,MATCH($B12,'W13. TIAM EV capacity'!$A$9:$A$15,0),MATCH(E$9,'W13. TIAM EV capacity'!$E$8:$P$8,0))</f>
        <v>0</v>
      </c>
      <c r="F12" s="84">
        <f>INDEX('W13. TIAM EV capacity'!$E$9:$P$15,MATCH($B12,'W13. TIAM EV capacity'!$A$9:$A$15,0),MATCH(F$9,'W13. TIAM EV capacity'!$E$8:$P$8,0))</f>
        <v>0</v>
      </c>
      <c r="G12" s="84">
        <f>INDEX('W13. TIAM EV capacity'!$E$9:$P$15,MATCH($B12,'W13. TIAM EV capacity'!$A$9:$A$15,0),MATCH(G$9,'W13. TIAM EV capacity'!$E$8:$P$8,0))</f>
        <v>1117.2173972051344</v>
      </c>
      <c r="H12" s="84">
        <f>INDEX('W13. TIAM EV capacity'!$E$9:$P$15,MATCH($B12,'W13. TIAM EV capacity'!$A$9:$A$15,0),MATCH(H$9,'W13. TIAM EV capacity'!$E$8:$P$8,0))</f>
        <v>14220.87452488586</v>
      </c>
      <c r="I12" s="84">
        <f>INDEX('W13. TIAM EV capacity'!$E$9:$P$15,MATCH($B12,'W13. TIAM EV capacity'!$A$9:$A$15,0),MATCH(I$9,'W13. TIAM EV capacity'!$E$8:$P$8,0))</f>
        <v>19907.402205473609</v>
      </c>
      <c r="J12" s="84">
        <f t="shared" si="3"/>
        <v>0</v>
      </c>
      <c r="K12" s="84">
        <f t="shared" si="0"/>
        <v>0</v>
      </c>
      <c r="L12" s="84">
        <f t="shared" si="0"/>
        <v>0</v>
      </c>
      <c r="M12" s="84"/>
      <c r="N12" s="84">
        <f t="shared" si="1"/>
        <v>0</v>
      </c>
      <c r="O12" s="84"/>
      <c r="P12" s="84">
        <f t="shared" si="2"/>
        <v>15.992720841994378</v>
      </c>
      <c r="Q12" s="84">
        <f t="shared" si="2"/>
        <v>203.56868499763442</v>
      </c>
      <c r="R12" s="84">
        <f t="shared" si="2"/>
        <v>284.97007561634445</v>
      </c>
    </row>
    <row r="13" spans="1:18" x14ac:dyDescent="0.3">
      <c r="A13" s="39" t="s">
        <v>78</v>
      </c>
      <c r="B13" s="39" t="s">
        <v>65</v>
      </c>
      <c r="C13" s="84">
        <f>INDEX('W13. TIAM EV capacity'!$E$9:$P$15,MATCH($B13,'W13. TIAM EV capacity'!$A$9:$A$15,0),MATCH(C$9,'W13. TIAM EV capacity'!$E$8:$P$8,0))</f>
        <v>0</v>
      </c>
      <c r="D13" s="84">
        <f>INDEX('W13. TIAM EV capacity'!$E$9:$P$15,MATCH($B13,'W13. TIAM EV capacity'!$A$9:$A$15,0),MATCH(D$9,'W13. TIAM EV capacity'!$E$8:$P$8,0))</f>
        <v>0</v>
      </c>
      <c r="E13" s="84">
        <f>INDEX('W13. TIAM EV capacity'!$E$9:$P$15,MATCH($B13,'W13. TIAM EV capacity'!$A$9:$A$15,0),MATCH(E$9,'W13. TIAM EV capacity'!$E$8:$P$8,0))</f>
        <v>0</v>
      </c>
      <c r="F13" s="84">
        <f>INDEX('W13. TIAM EV capacity'!$E$9:$P$15,MATCH($B13,'W13. TIAM EV capacity'!$A$9:$A$15,0),MATCH(F$9,'W13. TIAM EV capacity'!$E$8:$P$8,0))</f>
        <v>0</v>
      </c>
      <c r="G13" s="84">
        <f>INDEX('W13. TIAM EV capacity'!$E$9:$P$15,MATCH($B13,'W13. TIAM EV capacity'!$A$9:$A$15,0),MATCH(G$9,'W13. TIAM EV capacity'!$E$8:$P$8,0))</f>
        <v>585.97266414512717</v>
      </c>
      <c r="H13" s="84">
        <f>INDEX('W13. TIAM EV capacity'!$E$9:$P$15,MATCH($B13,'W13. TIAM EV capacity'!$A$9:$A$15,0),MATCH(H$9,'W13. TIAM EV capacity'!$E$8:$P$8,0))</f>
        <v>11606.465782102918</v>
      </c>
      <c r="I13" s="84">
        <f>INDEX('W13. TIAM EV capacity'!$E$9:$P$15,MATCH($B13,'W13. TIAM EV capacity'!$A$9:$A$15,0),MATCH(I$9,'W13. TIAM EV capacity'!$E$8:$P$8,0))</f>
        <v>14933.99287942885</v>
      </c>
      <c r="J13" s="84">
        <f t="shared" si="3"/>
        <v>0</v>
      </c>
      <c r="K13" s="84">
        <f t="shared" si="0"/>
        <v>0</v>
      </c>
      <c r="L13" s="84">
        <f t="shared" si="0"/>
        <v>0</v>
      </c>
      <c r="M13" s="84"/>
      <c r="N13" s="84">
        <f t="shared" si="1"/>
        <v>0</v>
      </c>
      <c r="O13" s="84"/>
      <c r="P13" s="84">
        <f t="shared" si="2"/>
        <v>8.3880695575957507</v>
      </c>
      <c r="Q13" s="84">
        <f t="shared" si="2"/>
        <v>166.14399997680138</v>
      </c>
      <c r="R13" s="84">
        <f t="shared" si="2"/>
        <v>213.77681709443024</v>
      </c>
    </row>
    <row r="14" spans="1:18" x14ac:dyDescent="0.3">
      <c r="A14" s="39" t="s">
        <v>78</v>
      </c>
      <c r="B14" s="39" t="s">
        <v>67</v>
      </c>
      <c r="C14" s="84">
        <f>INDEX('W13. TIAM EV capacity'!$E$9:$P$15,MATCH($B14,'W13. TIAM EV capacity'!$A$9:$A$15,0),MATCH(C$9,'W13. TIAM EV capacity'!$E$8:$P$8,0))</f>
        <v>0</v>
      </c>
      <c r="D14" s="84">
        <f>INDEX('W13. TIAM EV capacity'!$E$9:$P$15,MATCH($B14,'W13. TIAM EV capacity'!$A$9:$A$15,0),MATCH(D$9,'W13. TIAM EV capacity'!$E$8:$P$8,0))</f>
        <v>0</v>
      </c>
      <c r="E14" s="84">
        <f>INDEX('W13. TIAM EV capacity'!$E$9:$P$15,MATCH($B14,'W13. TIAM EV capacity'!$A$9:$A$15,0),MATCH(E$9,'W13. TIAM EV capacity'!$E$8:$P$8,0))</f>
        <v>0</v>
      </c>
      <c r="F14" s="84">
        <f>INDEX('W13. TIAM EV capacity'!$E$9:$P$15,MATCH($B14,'W13. TIAM EV capacity'!$A$9:$A$15,0),MATCH(F$9,'W13. TIAM EV capacity'!$E$8:$P$8,0))</f>
        <v>0</v>
      </c>
      <c r="G14" s="84">
        <f>INDEX('W13. TIAM EV capacity'!$E$9:$P$15,MATCH($B14,'W13. TIAM EV capacity'!$A$9:$A$15,0),MATCH(G$9,'W13. TIAM EV capacity'!$E$8:$P$8,0))</f>
        <v>1252.3851006871241</v>
      </c>
      <c r="H14" s="84">
        <f>INDEX('W13. TIAM EV capacity'!$E$9:$P$15,MATCH($B14,'W13. TIAM EV capacity'!$A$9:$A$15,0),MATCH(H$9,'W13. TIAM EV capacity'!$E$8:$P$8,0))</f>
        <v>13277.406904229525</v>
      </c>
      <c r="I14" s="84">
        <f>INDEX('W13. TIAM EV capacity'!$E$9:$P$15,MATCH($B14,'W13. TIAM EV capacity'!$A$9:$A$15,0),MATCH(I$9,'W13. TIAM EV capacity'!$E$8:$P$8,0))</f>
        <v>19913.589088254881</v>
      </c>
      <c r="J14" s="84">
        <f t="shared" si="3"/>
        <v>0</v>
      </c>
      <c r="K14" s="84">
        <f t="shared" si="0"/>
        <v>0</v>
      </c>
      <c r="L14" s="84">
        <f t="shared" si="0"/>
        <v>0</v>
      </c>
      <c r="M14" s="84"/>
      <c r="N14" s="84">
        <f t="shared" si="1"/>
        <v>0</v>
      </c>
      <c r="O14" s="84"/>
      <c r="P14" s="84">
        <f t="shared" si="2"/>
        <v>17.927616730698503</v>
      </c>
      <c r="Q14" s="84">
        <f t="shared" si="2"/>
        <v>190.06315391804011</v>
      </c>
      <c r="R14" s="84">
        <f t="shared" si="2"/>
        <v>285.05863947996716</v>
      </c>
    </row>
    <row r="15" spans="1:18" x14ac:dyDescent="0.3">
      <c r="A15" s="39" t="s">
        <v>78</v>
      </c>
      <c r="B15" s="39" t="s">
        <v>66</v>
      </c>
      <c r="C15" s="84">
        <f>INDEX('W13. TIAM EV capacity'!$E$9:$P$15,MATCH($B15,'W13. TIAM EV capacity'!$A$9:$A$15,0),MATCH(C$9,'W13. TIAM EV capacity'!$E$8:$P$8,0))</f>
        <v>0</v>
      </c>
      <c r="D15" s="84">
        <f>INDEX('W13. TIAM EV capacity'!$E$9:$P$15,MATCH($B15,'W13. TIAM EV capacity'!$A$9:$A$15,0),MATCH(D$9,'W13. TIAM EV capacity'!$E$8:$P$8,0))</f>
        <v>0</v>
      </c>
      <c r="E15" s="84">
        <f>INDEX('W13. TIAM EV capacity'!$E$9:$P$15,MATCH($B15,'W13. TIAM EV capacity'!$A$9:$A$15,0),MATCH(E$9,'W13. TIAM EV capacity'!$E$8:$P$8,0))</f>
        <v>0</v>
      </c>
      <c r="F15" s="84">
        <f>INDEX('W13. TIAM EV capacity'!$E$9:$P$15,MATCH($B15,'W13. TIAM EV capacity'!$A$9:$A$15,0),MATCH(F$9,'W13. TIAM EV capacity'!$E$8:$P$8,0))</f>
        <v>0</v>
      </c>
      <c r="G15" s="84">
        <f>INDEX('W13. TIAM EV capacity'!$E$9:$P$15,MATCH($B15,'W13. TIAM EV capacity'!$A$9:$A$15,0),MATCH(G$9,'W13. TIAM EV capacity'!$E$8:$P$8,0))</f>
        <v>0</v>
      </c>
      <c r="H15" s="84">
        <f>INDEX('W13. TIAM EV capacity'!$E$9:$P$15,MATCH($B15,'W13. TIAM EV capacity'!$A$9:$A$15,0),MATCH(H$9,'W13. TIAM EV capacity'!$E$8:$P$8,0))</f>
        <v>10525.739403102814</v>
      </c>
      <c r="I15" s="84">
        <f>INDEX('W13. TIAM EV capacity'!$E$9:$P$15,MATCH($B15,'W13. TIAM EV capacity'!$A$9:$A$15,0),MATCH(I$9,'W13. TIAM EV capacity'!$E$8:$P$8,0))</f>
        <v>20026.059765220572</v>
      </c>
      <c r="J15" s="84">
        <f t="shared" si="3"/>
        <v>0</v>
      </c>
      <c r="K15" s="84">
        <f t="shared" si="0"/>
        <v>0</v>
      </c>
      <c r="L15" s="84">
        <f t="shared" si="0"/>
        <v>0</v>
      </c>
      <c r="M15" s="84"/>
      <c r="N15" s="84">
        <f t="shared" si="1"/>
        <v>0</v>
      </c>
      <c r="O15" s="84"/>
      <c r="P15" s="84">
        <f t="shared" si="2"/>
        <v>0</v>
      </c>
      <c r="Q15" s="84">
        <f t="shared" si="2"/>
        <v>150.67364001895822</v>
      </c>
      <c r="R15" s="84">
        <f t="shared" si="2"/>
        <v>286.66863243578956</v>
      </c>
    </row>
    <row r="16" spans="1:18" x14ac:dyDescent="0.3">
      <c r="A16" s="39" t="s">
        <v>78</v>
      </c>
      <c r="B16" s="39" t="s">
        <v>68</v>
      </c>
      <c r="C16" s="84">
        <f>INDEX('W13. TIAM EV capacity'!$E$9:$P$15,MATCH($B16,'W13. TIAM EV capacity'!$A$9:$A$15,0),MATCH(C$9,'W13. TIAM EV capacity'!$E$8:$P$8,0))</f>
        <v>0</v>
      </c>
      <c r="D16" s="84">
        <f>INDEX('W13. TIAM EV capacity'!$E$9:$P$15,MATCH($B16,'W13. TIAM EV capacity'!$A$9:$A$15,0),MATCH(D$9,'W13. TIAM EV capacity'!$E$8:$P$8,0))</f>
        <v>0</v>
      </c>
      <c r="E16" s="84">
        <f>INDEX('W13. TIAM EV capacity'!$E$9:$P$15,MATCH($B16,'W13. TIAM EV capacity'!$A$9:$A$15,0),MATCH(E$9,'W13. TIAM EV capacity'!$E$8:$P$8,0))</f>
        <v>0</v>
      </c>
      <c r="F16" s="84">
        <f>INDEX('W13. TIAM EV capacity'!$E$9:$P$15,MATCH($B16,'W13. TIAM EV capacity'!$A$9:$A$15,0),MATCH(F$9,'W13. TIAM EV capacity'!$E$8:$P$8,0))</f>
        <v>0</v>
      </c>
      <c r="G16" s="84">
        <f>INDEX('W13. TIAM EV capacity'!$E$9:$P$15,MATCH($B16,'W13. TIAM EV capacity'!$A$9:$A$15,0),MATCH(G$9,'W13. TIAM EV capacity'!$E$8:$P$8,0))</f>
        <v>1327.4231992222585</v>
      </c>
      <c r="H16" s="84">
        <f>INDEX('W13. TIAM EV capacity'!$E$9:$P$15,MATCH($B16,'W13. TIAM EV capacity'!$A$9:$A$15,0),MATCH(H$9,'W13. TIAM EV capacity'!$E$8:$P$8,0))</f>
        <v>10783.100087085228</v>
      </c>
      <c r="I16" s="84">
        <f>INDEX('W13. TIAM EV capacity'!$E$9:$P$15,MATCH($B16,'W13. TIAM EV capacity'!$A$9:$A$15,0),MATCH(I$9,'W13. TIAM EV capacity'!$E$8:$P$8,0))</f>
        <v>20090.913961882481</v>
      </c>
      <c r="J16" s="84">
        <f t="shared" ref="J16" si="4">(C16/$B$5)*1000</f>
        <v>0</v>
      </c>
      <c r="K16" s="84">
        <f t="shared" ref="K16" si="5">(D16/$B$5)*1000</f>
        <v>0</v>
      </c>
      <c r="L16" s="84">
        <f t="shared" ref="L16" si="6">(E16/$B$5)*1000</f>
        <v>0</v>
      </c>
      <c r="M16" s="84"/>
      <c r="N16" s="84">
        <f t="shared" ref="N16" si="7">(F16/$B$5)*1000</f>
        <v>0</v>
      </c>
      <c r="O16" s="84"/>
      <c r="P16" s="84">
        <f t="shared" ref="P16" si="8">(G16/$B$5)*1000</f>
        <v>19.001770575230985</v>
      </c>
      <c r="Q16" s="84">
        <f t="shared" ref="Q16" si="9">(H16/$B$5)*1000</f>
        <v>154.35770149609948</v>
      </c>
      <c r="R16" s="84">
        <f t="shared" ref="R16" si="10">(I16/$B$5)*1000</f>
        <v>287.59700596921317</v>
      </c>
    </row>
    <row r="17" spans="1:18" x14ac:dyDescent="0.3">
      <c r="A17" s="39" t="s">
        <v>169</v>
      </c>
      <c r="B17" s="39" t="s">
        <v>116</v>
      </c>
      <c r="M17" s="64">
        <f>'R26. IEA EV Outlook deployment'!C8</f>
        <v>1.5924108382926601</v>
      </c>
      <c r="N17" s="64">
        <f>'R26. IEA EV Outlook deployment'!D8</f>
        <v>7.7272076834370802</v>
      </c>
      <c r="O17" s="64">
        <f>'R26. IEA EV Outlook deployment'!E8</f>
        <v>24.772518749842199</v>
      </c>
      <c r="P17" s="64">
        <f>'R26. IEA EV Outlook deployment'!F8</f>
        <v>54.544995412496597</v>
      </c>
      <c r="Q17" s="64">
        <f>P17+(P17-O17)*2</f>
        <v>114.0899487378054</v>
      </c>
      <c r="R17" s="64">
        <f>Q17+(Q17-P17)</f>
        <v>173.6349020631142</v>
      </c>
    </row>
    <row r="18" spans="1:18" x14ac:dyDescent="0.3">
      <c r="A18" s="39" t="s">
        <v>169</v>
      </c>
      <c r="B18" s="39" t="s">
        <v>170</v>
      </c>
      <c r="M18" s="64">
        <f>'R26. IEA EV Outlook deployment'!C9</f>
        <v>1.5924108382926601</v>
      </c>
      <c r="N18" s="64">
        <f>'R26. IEA EV Outlook deployment'!D9</f>
        <v>24.422110552763701</v>
      </c>
      <c r="O18" s="64">
        <f>'R26. IEA EV Outlook deployment'!E9</f>
        <v>72.361809045226096</v>
      </c>
      <c r="P18" s="64">
        <f>'R26. IEA EV Outlook deployment'!F9</f>
        <v>155.577889447236</v>
      </c>
      <c r="Q18" s="64">
        <f>P18+(P18-O18)*2</f>
        <v>322.01005025125585</v>
      </c>
      <c r="R18" s="64">
        <f>Q18+(Q18-P18)</f>
        <v>488.44221105527572</v>
      </c>
    </row>
    <row r="20" spans="1:18" x14ac:dyDescent="0.3">
      <c r="A20" s="673" t="s">
        <v>56</v>
      </c>
      <c r="B20" s="673" t="s">
        <v>56</v>
      </c>
      <c r="C20" s="673">
        <v>2015</v>
      </c>
      <c r="D20" s="673">
        <v>2020</v>
      </c>
      <c r="E20" s="673">
        <v>2025</v>
      </c>
      <c r="F20" s="673">
        <v>2030</v>
      </c>
      <c r="G20" s="673">
        <v>2040</v>
      </c>
      <c r="H20" s="673">
        <v>2050</v>
      </c>
    </row>
    <row r="21" spans="1:18" x14ac:dyDescent="0.3">
      <c r="A21" s="673" t="s">
        <v>171</v>
      </c>
      <c r="B21" s="673" t="s">
        <v>116</v>
      </c>
      <c r="C21" s="674">
        <f>INDEX('W1. Vehicle sales by scenario'!$B$47:$G$54,MATCH($B21,'W1. Vehicle sales by scenario'!$A$47:$A$54,0),MATCH(C$20,'W1. Vehicle sales by scenario'!$B$46:$G$46,0))</f>
        <v>1.6949152542372872</v>
      </c>
      <c r="D21" s="674">
        <f>INDEX('W1. Vehicle sales by scenario'!$B$47:$G$54,MATCH($B21,'W1. Vehicle sales by scenario'!$A$47:$A$54,0),MATCH(D$20,'W1. Vehicle sales by scenario'!$B$46:$G$46,0))</f>
        <v>7.8154425612052556</v>
      </c>
      <c r="E21" s="674">
        <f>INDEX('W1. Vehicle sales by scenario'!$B$47:$G$54,MATCH($B21,'W1. Vehicle sales by scenario'!$A$47:$A$54,0),MATCH(E$20,'W1. Vehicle sales by scenario'!$B$46:$G$46,0))</f>
        <v>13.935969868173224</v>
      </c>
      <c r="F21" s="674">
        <f>INDEX('W1. Vehicle sales by scenario'!$B$47:$G$54,MATCH($B21,'W1. Vehicle sales by scenario'!$A$47:$A$54,0),MATCH(F$20,'W1. Vehicle sales by scenario'!$B$46:$G$46,0))</f>
        <v>20.056497175141192</v>
      </c>
      <c r="G21" s="674">
        <f>INDEX('W1. Vehicle sales by scenario'!$B$47:$G$54,MATCH($B21,'W1. Vehicle sales by scenario'!$A$47:$A$54,0),MATCH(G$20,'W1. Vehicle sales by scenario'!$B$46:$G$46,0))</f>
        <v>32.297551789077133</v>
      </c>
      <c r="H21" s="674">
        <f>INDEX('W1. Vehicle sales by scenario'!$B$47:$G$54,MATCH($B21,'W1. Vehicle sales by scenario'!$A$47:$A$54,0),MATCH(H$20,'W1. Vehicle sales by scenario'!$B$46:$G$46,0))</f>
        <v>44.53860640301307</v>
      </c>
    </row>
    <row r="22" spans="1:18" x14ac:dyDescent="0.3">
      <c r="A22" s="673" t="s">
        <v>170</v>
      </c>
      <c r="B22" s="673" t="s">
        <v>170</v>
      </c>
      <c r="C22" s="674">
        <f>INDEX('W1. Vehicle sales by scenario'!$B$47:$G$54,MATCH($B22,'W1. Vehicle sales by scenario'!$A$47:$A$54,0),MATCH(C$20,'W1. Vehicle sales by scenario'!$B$46:$G$46,0))</f>
        <v>1.6949152542372872</v>
      </c>
      <c r="D22" s="674">
        <f>INDEX('W1. Vehicle sales by scenario'!$B$47:$G$54,MATCH($B22,'W1. Vehicle sales by scenario'!$A$47:$A$54,0),MATCH(D$20,'W1. Vehicle sales by scenario'!$B$46:$G$46,0))</f>
        <v>7.8154425612052556</v>
      </c>
      <c r="E22" s="674">
        <f>INDEX('W1. Vehicle sales by scenario'!$B$47:$G$54,MATCH($B22,'W1. Vehicle sales by scenario'!$A$47:$A$54,0),MATCH(E$20,'W1. Vehicle sales by scenario'!$B$46:$G$46,0))</f>
        <v>30.50605049839028</v>
      </c>
      <c r="F22" s="674">
        <f>INDEX('W1. Vehicle sales by scenario'!$B$47:$G$54,MATCH($B22,'W1. Vehicle sales by scenario'!$A$47:$A$54,0),MATCH(F$20,'W1. Vehicle sales by scenario'!$B$46:$G$46,0))</f>
        <v>44.383370369000204</v>
      </c>
      <c r="G22" s="674">
        <f>INDEX('W1. Vehicle sales by scenario'!$B$47:$G$54,MATCH($B22,'W1. Vehicle sales by scenario'!$A$47:$A$54,0),MATCH(G$20,'W1. Vehicle sales by scenario'!$B$46:$G$46,0))</f>
        <v>73.104103419136194</v>
      </c>
      <c r="H22" s="674">
        <f>INDEX('W1. Vehicle sales by scenario'!$B$47:$G$54,MATCH($B22,'W1. Vehicle sales by scenario'!$A$47:$A$54,0),MATCH(H$20,'W1. Vehicle sales by scenario'!$B$46:$G$46,0))</f>
        <v>101.82483646927217</v>
      </c>
    </row>
    <row r="23" spans="1:18" x14ac:dyDescent="0.3">
      <c r="A23" s="673" t="s">
        <v>78</v>
      </c>
      <c r="B23" s="673" t="s">
        <v>63</v>
      </c>
      <c r="C23" s="674">
        <f>INDEX('W1. Vehicle sales by scenario'!$B$47:$G$54,MATCH($B23,'W1. Vehicle sales by scenario'!$A$47:$A$54,0),MATCH(C$20,'W1. Vehicle sales by scenario'!$B$46:$G$46,0))</f>
        <v>1.6949152542372872</v>
      </c>
      <c r="D23" s="674">
        <f>INDEX('W1. Vehicle sales by scenario'!$B$47:$G$54,MATCH($B23,'W1. Vehicle sales by scenario'!$A$47:$A$54,0),MATCH(D$20,'W1. Vehicle sales by scenario'!$B$46:$G$46,0))</f>
        <v>7.8154425612052556</v>
      </c>
      <c r="E23" s="674">
        <f>INDEX('W1. Vehicle sales by scenario'!$B$47:$G$54,MATCH($B23,'W1. Vehicle sales by scenario'!$A$47:$A$54,0),MATCH(E$20,'W1. Vehicle sales by scenario'!$B$46:$G$46,0))</f>
        <v>26.064142359812816</v>
      </c>
      <c r="F23" s="674">
        <f>INDEX('W1. Vehicle sales by scenario'!$B$47:$G$54,MATCH($B23,'W1. Vehicle sales by scenario'!$A$47:$A$54,0),MATCH(F$20,'W1. Vehicle sales by scenario'!$B$46:$G$46,0))</f>
        <v>37.920821109470104</v>
      </c>
      <c r="G23" s="674">
        <f>INDEX('W1. Vehicle sales by scenario'!$B$47:$G$54,MATCH($B23,'W1. Vehicle sales by scenario'!$A$47:$A$54,0),MATCH(G$20,'W1. Vehicle sales by scenario'!$B$46:$G$46,0))</f>
        <v>75.709148225618719</v>
      </c>
      <c r="H23" s="674">
        <f>INDEX('W1. Vehicle sales by scenario'!$B$47:$G$54,MATCH($B23,'W1. Vehicle sales by scenario'!$A$47:$A$54,0),MATCH(H$20,'W1. Vehicle sales by scenario'!$B$46:$G$46,0))</f>
        <v>100.82678969208756</v>
      </c>
    </row>
    <row r="24" spans="1:18" x14ac:dyDescent="0.3">
      <c r="A24" s="673" t="s">
        <v>78</v>
      </c>
      <c r="B24" s="673" t="s">
        <v>64</v>
      </c>
      <c r="C24" s="674">
        <f>INDEX('W1. Vehicle sales by scenario'!$B$47:$G$54,MATCH($B24,'W1. Vehicle sales by scenario'!$A$47:$A$54,0),MATCH(C$20,'W1. Vehicle sales by scenario'!$B$46:$G$46,0))</f>
        <v>1.6949152542372872</v>
      </c>
      <c r="D24" s="674">
        <f>INDEX('W1. Vehicle sales by scenario'!$B$47:$G$54,MATCH($B24,'W1. Vehicle sales by scenario'!$A$47:$A$54,0),MATCH(D$20,'W1. Vehicle sales by scenario'!$B$46:$G$46,0))</f>
        <v>7.8154425612052556</v>
      </c>
      <c r="E24" s="674">
        <f>INDEX('W1. Vehicle sales by scenario'!$B$47:$G$54,MATCH($B24,'W1. Vehicle sales by scenario'!$A$47:$A$54,0),MATCH(E$20,'W1. Vehicle sales by scenario'!$B$46:$G$46,0))</f>
        <v>27.213586554264229</v>
      </c>
      <c r="F24" s="674">
        <f>INDEX('W1. Vehicle sales by scenario'!$B$47:$G$54,MATCH($B24,'W1. Vehicle sales by scenario'!$A$47:$A$54,0),MATCH(F$20,'W1. Vehicle sales by scenario'!$B$46:$G$46,0))</f>
        <v>39.593151895244098</v>
      </c>
      <c r="G24" s="674">
        <f>INDEX('W1. Vehicle sales by scenario'!$B$47:$G$54,MATCH($B24,'W1. Vehicle sales by scenario'!$A$47:$A$54,0),MATCH(G$20,'W1. Vehicle sales by scenario'!$B$46:$G$46,0))</f>
        <v>78.298743834283528</v>
      </c>
      <c r="H24" s="674">
        <f>INDEX('W1. Vehicle sales by scenario'!$B$47:$G$54,MATCH($B24,'W1. Vehicle sales by scenario'!$A$47:$A$54,0),MATCH(H$20,'W1. Vehicle sales by scenario'!$B$46:$G$46,0))</f>
        <v>101.79320086984981</v>
      </c>
    </row>
    <row r="25" spans="1:18" x14ac:dyDescent="0.3">
      <c r="A25" s="673" t="s">
        <v>78</v>
      </c>
      <c r="B25" s="673" t="s">
        <v>65</v>
      </c>
      <c r="C25" s="674">
        <f>INDEX('W1. Vehicle sales by scenario'!$B$47:$G$54,MATCH($B25,'W1. Vehicle sales by scenario'!$A$47:$A$54,0),MATCH(C$20,'W1. Vehicle sales by scenario'!$B$46:$G$46,0))</f>
        <v>1.6949152542372872</v>
      </c>
      <c r="D25" s="674">
        <f>INDEX('W1. Vehicle sales by scenario'!$B$47:$G$54,MATCH($B25,'W1. Vehicle sales by scenario'!$A$47:$A$54,0),MATCH(D$20,'W1. Vehicle sales by scenario'!$B$46:$G$46,0))</f>
        <v>7.8154425612052556</v>
      </c>
      <c r="E25" s="674">
        <f>INDEX('W1. Vehicle sales by scenario'!$B$47:$G$54,MATCH($B25,'W1. Vehicle sales by scenario'!$A$47:$A$54,0),MATCH(E$20,'W1. Vehicle sales by scenario'!$B$46:$G$46,0))</f>
        <v>14.273334674198839</v>
      </c>
      <c r="F25" s="674">
        <f>INDEX('W1. Vehicle sales by scenario'!$B$47:$G$54,MATCH($B25,'W1. Vehicle sales by scenario'!$A$47:$A$54,0),MATCH(F$20,'W1. Vehicle sales by scenario'!$B$46:$G$46,0))</f>
        <v>20.766329593504341</v>
      </c>
      <c r="G25" s="674">
        <f>INDEX('W1. Vehicle sales by scenario'!$B$47:$G$54,MATCH($B25,'W1. Vehicle sales by scenario'!$A$47:$A$54,0),MATCH(G$20,'W1. Vehicle sales by scenario'!$B$46:$G$46,0))</f>
        <v>63.904065077288045</v>
      </c>
      <c r="H25" s="674">
        <f>INDEX('W1. Vehicle sales by scenario'!$B$47:$G$54,MATCH($B25,'W1. Vehicle sales by scenario'!$A$47:$A$54,0),MATCH(H$20,'W1. Vehicle sales by scenario'!$B$46:$G$46,0))</f>
        <v>76.362496787583325</v>
      </c>
    </row>
    <row r="26" spans="1:18" x14ac:dyDescent="0.3">
      <c r="A26" s="673" t="s">
        <v>78</v>
      </c>
      <c r="B26" s="673" t="s">
        <v>67</v>
      </c>
      <c r="C26" s="674">
        <f>INDEX('W1. Vehicle sales by scenario'!$B$47:$G$54,MATCH($B26,'W1. Vehicle sales by scenario'!$A$47:$A$54,0),MATCH(C$20,'W1. Vehicle sales by scenario'!$B$46:$G$46,0))</f>
        <v>1.6949152542372872</v>
      </c>
      <c r="D26" s="674">
        <f>INDEX('W1. Vehicle sales by scenario'!$B$47:$G$54,MATCH($B26,'W1. Vehicle sales by scenario'!$A$47:$A$54,0),MATCH(D$20,'W1. Vehicle sales by scenario'!$B$46:$G$46,0))</f>
        <v>7.8154425612052556</v>
      </c>
      <c r="E26" s="674">
        <f>INDEX('W1. Vehicle sales by scenario'!$B$47:$G$54,MATCH($B26,'W1. Vehicle sales by scenario'!$A$47:$A$54,0),MATCH(E$20,'W1. Vehicle sales by scenario'!$B$46:$G$46,0))</f>
        <v>30.50605049839028</v>
      </c>
      <c r="F26" s="674">
        <f>INDEX('W1. Vehicle sales by scenario'!$B$47:$G$54,MATCH($B26,'W1. Vehicle sales by scenario'!$A$47:$A$54,0),MATCH(F$20,'W1. Vehicle sales by scenario'!$B$46:$G$46,0))</f>
        <v>44.383370369000204</v>
      </c>
      <c r="G26" s="674">
        <f>INDEX('W1. Vehicle sales by scenario'!$B$47:$G$54,MATCH($B26,'W1. Vehicle sales by scenario'!$A$47:$A$54,0),MATCH(G$20,'W1. Vehicle sales by scenario'!$B$46:$G$46,0))</f>
        <v>73.104103419136194</v>
      </c>
      <c r="H26" s="674">
        <f>INDEX('W1. Vehicle sales by scenario'!$B$47:$G$54,MATCH($B26,'W1. Vehicle sales by scenario'!$A$47:$A$54,0),MATCH(H$20,'W1. Vehicle sales by scenario'!$B$46:$G$46,0))</f>
        <v>101.82483646927217</v>
      </c>
    </row>
    <row r="27" spans="1:18" x14ac:dyDescent="0.3">
      <c r="A27" s="673" t="s">
        <v>78</v>
      </c>
      <c r="B27" s="673" t="s">
        <v>66</v>
      </c>
      <c r="C27" s="674">
        <f>INDEX('W1. Vehicle sales by scenario'!$B$47:$G$54,MATCH($B27,'W1. Vehicle sales by scenario'!$A$47:$A$54,0),MATCH(C$20,'W1. Vehicle sales by scenario'!$B$46:$G$46,0))</f>
        <v>1.6949152542372872</v>
      </c>
      <c r="D27" s="674">
        <f>INDEX('W1. Vehicle sales by scenario'!$B$47:$G$54,MATCH($B27,'W1. Vehicle sales by scenario'!$A$47:$A$54,0),MATCH(D$20,'W1. Vehicle sales by scenario'!$B$46:$G$46,0))</f>
        <v>7.8154425612052556</v>
      </c>
      <c r="E27" s="674">
        <f>INDEX('W1. Vehicle sales by scenario'!$B$47:$G$54,MATCH($B27,'W1. Vehicle sales by scenario'!$A$47:$A$54,0),MATCH(E$20,'W1. Vehicle sales by scenario'!$B$46:$G$46,0))</f>
        <v>13.935969868173224</v>
      </c>
      <c r="F27" s="674">
        <f>INDEX('W1. Vehicle sales by scenario'!$B$47:$G$54,MATCH($B27,'W1. Vehicle sales by scenario'!$A$47:$A$54,0),MATCH(F$20,'W1. Vehicle sales by scenario'!$B$46:$G$46,0))</f>
        <v>20.056497175141192</v>
      </c>
      <c r="G27" s="674">
        <f>INDEX('W1. Vehicle sales by scenario'!$B$47:$G$54,MATCH($B27,'W1. Vehicle sales by scenario'!$A$47:$A$54,0),MATCH(G$20,'W1. Vehicle sales by scenario'!$B$46:$G$46,0))</f>
        <v>57.953691367415161</v>
      </c>
      <c r="H27" s="674">
        <f>INDEX('W1. Vehicle sales by scenario'!$B$47:$G$54,MATCH($B27,'W1. Vehicle sales by scenario'!$A$47:$A$54,0),MATCH(H$20,'W1. Vehicle sales by scenario'!$B$46:$G$46,0))</f>
        <v>102.39993663021578</v>
      </c>
    </row>
    <row r="28" spans="1:18" x14ac:dyDescent="0.3">
      <c r="A28" s="673" t="s">
        <v>78</v>
      </c>
      <c r="B28" s="673" t="s">
        <v>68</v>
      </c>
      <c r="C28" s="674">
        <f>INDEX('W1. Vehicle sales by scenario'!$B$47:$G$54,MATCH($B28,'W1. Vehicle sales by scenario'!$A$47:$A$54,0),MATCH(C$20,'W1. Vehicle sales by scenario'!$B$46:$G$46,0))</f>
        <v>1.6949152542372872</v>
      </c>
      <c r="D28" s="674">
        <f>INDEX('W1. Vehicle sales by scenario'!$B$47:$G$54,MATCH($B28,'W1. Vehicle sales by scenario'!$A$47:$A$54,0),MATCH(D$20,'W1. Vehicle sales by scenario'!$B$46:$G$46,0))</f>
        <v>7.8154425612052556</v>
      </c>
      <c r="E28" s="674">
        <f>INDEX('W1. Vehicle sales by scenario'!$B$47:$G$54,MATCH($B28,'W1. Vehicle sales by scenario'!$A$47:$A$54,0),MATCH(E$20,'W1. Vehicle sales by scenario'!$B$46:$G$46,0))</f>
        <v>32.333855717376089</v>
      </c>
      <c r="F28" s="674">
        <f>INDEX('W1. Vehicle sales by scenario'!$B$47:$G$54,MATCH($B28,'W1. Vehicle sales by scenario'!$A$47:$A$54,0),MATCH(F$20,'W1. Vehicle sales by scenario'!$B$46:$G$46,0))</f>
        <v>47.042651222184368</v>
      </c>
      <c r="G28" s="674">
        <f>INDEX('W1. Vehicle sales by scenario'!$B$47:$G$54,MATCH($B28,'W1. Vehicle sales by scenario'!$A$47:$A$54,0),MATCH(G$20,'W1. Vehicle sales by scenario'!$B$46:$G$46,0))</f>
        <v>59.37069411453114</v>
      </c>
      <c r="H28" s="674">
        <f>INDEX('W1. Vehicle sales by scenario'!$B$47:$G$54,MATCH($B28,'W1. Vehicle sales by scenario'!$A$47:$A$54,0),MATCH(H$20,'W1. Vehicle sales by scenario'!$B$46:$G$46,0))</f>
        <v>102.73155781312647</v>
      </c>
    </row>
    <row r="30" spans="1:18" x14ac:dyDescent="0.3">
      <c r="D30" s="39">
        <f>D22/D$21</f>
        <v>1</v>
      </c>
      <c r="E30" s="64">
        <f>E22/E$21</f>
        <v>2.1890152452223348</v>
      </c>
      <c r="F30" s="64">
        <f t="shared" ref="F30:H30" si="11">F22/F$21</f>
        <v>2.2129173395248043</v>
      </c>
      <c r="G30" s="64">
        <f t="shared" si="11"/>
        <v>2.2634564965341935</v>
      </c>
      <c r="H30" s="64">
        <f t="shared" si="11"/>
        <v>2.2862151444052285</v>
      </c>
    </row>
    <row r="31" spans="1:18" x14ac:dyDescent="0.3">
      <c r="D31" s="39">
        <f t="shared" ref="D31:E36" si="12">D23/D$21</f>
        <v>1</v>
      </c>
      <c r="E31" s="64">
        <f t="shared" si="12"/>
        <v>1.870278323386573</v>
      </c>
      <c r="F31" s="64">
        <f t="shared" ref="F31:H31" si="13">F23/F$21</f>
        <v>1.8907000947538664</v>
      </c>
      <c r="G31" s="64">
        <f t="shared" si="13"/>
        <v>2.3441141520585211</v>
      </c>
      <c r="H31" s="64">
        <f t="shared" si="13"/>
        <v>2.2638065677166441</v>
      </c>
    </row>
    <row r="32" spans="1:18" x14ac:dyDescent="0.3">
      <c r="D32" s="39">
        <f t="shared" si="12"/>
        <v>1</v>
      </c>
      <c r="E32" s="64">
        <f t="shared" si="12"/>
        <v>1.9527587108532893</v>
      </c>
      <c r="F32" s="64">
        <f t="shared" ref="F32:H32" si="14">F24/F$21</f>
        <v>1.974081094495274</v>
      </c>
      <c r="G32" s="64">
        <f t="shared" si="14"/>
        <v>2.4242934679886097</v>
      </c>
      <c r="H32" s="64">
        <f t="shared" si="14"/>
        <v>2.2855048482828915</v>
      </c>
    </row>
    <row r="33" spans="4:8" x14ac:dyDescent="0.3">
      <c r="D33" s="39">
        <f t="shared" si="12"/>
        <v>1</v>
      </c>
      <c r="E33" s="64">
        <f t="shared" si="12"/>
        <v>1.0242082043242706</v>
      </c>
      <c r="F33" s="64">
        <f t="shared" ref="F33:H33" si="15">F25/F$21</f>
        <v>1.035391644521205</v>
      </c>
      <c r="G33" s="64">
        <f t="shared" si="15"/>
        <v>1.9786039974367369</v>
      </c>
      <c r="H33" s="64">
        <f t="shared" si="15"/>
        <v>1.7145237122286194</v>
      </c>
    </row>
    <row r="34" spans="4:8" x14ac:dyDescent="0.3">
      <c r="D34" s="39">
        <f t="shared" si="12"/>
        <v>1</v>
      </c>
      <c r="E34" s="64">
        <f t="shared" si="12"/>
        <v>2.1890152452223348</v>
      </c>
      <c r="F34" s="64">
        <f t="shared" ref="F34:H34" si="16">F26/F$21</f>
        <v>2.2129173395248043</v>
      </c>
      <c r="G34" s="64">
        <f t="shared" si="16"/>
        <v>2.2634564965341935</v>
      </c>
      <c r="H34" s="64">
        <f t="shared" si="16"/>
        <v>2.2862151444052285</v>
      </c>
    </row>
    <row r="35" spans="4:8" x14ac:dyDescent="0.3">
      <c r="D35" s="39">
        <f t="shared" si="12"/>
        <v>1</v>
      </c>
      <c r="E35" s="64">
        <f t="shared" si="12"/>
        <v>1</v>
      </c>
      <c r="F35" s="64">
        <f t="shared" ref="F35:H35" si="17">F27/F$21</f>
        <v>1</v>
      </c>
      <c r="G35" s="64">
        <f t="shared" si="17"/>
        <v>1.7943679367986896</v>
      </c>
      <c r="H35" s="64">
        <f t="shared" si="17"/>
        <v>2.2991275412534762</v>
      </c>
    </row>
    <row r="36" spans="4:8" x14ac:dyDescent="0.3">
      <c r="D36" s="39">
        <f t="shared" si="12"/>
        <v>1</v>
      </c>
      <c r="E36" s="64">
        <f t="shared" si="12"/>
        <v>2.3201726197198305</v>
      </c>
      <c r="F36" s="64">
        <f t="shared" ref="F36:H36" si="18">F28/F$21</f>
        <v>2.3455068355849731</v>
      </c>
      <c r="G36" s="64">
        <f t="shared" si="18"/>
        <v>1.8382413163158084</v>
      </c>
      <c r="H36" s="64">
        <f t="shared" si="18"/>
        <v>2.3065732430769681</v>
      </c>
    </row>
  </sheetData>
  <conditionalFormatting sqref="A1:XFD1048576">
    <cfRule type="expression" dxfId="197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B3E7-875C-48C8-9202-AFB4671AFE10}">
  <sheetPr>
    <tabColor theme="4" tint="0.39997558519241921"/>
  </sheetPr>
  <dimension ref="A1:AV62"/>
  <sheetViews>
    <sheetView showGridLines="0" zoomScaleNormal="100" workbookViewId="0">
      <pane xSplit="1" ySplit="9" topLeftCell="AL21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  <sheetView workbookViewId="1"/>
  </sheetViews>
  <sheetFormatPr defaultColWidth="9.33203125" defaultRowHeight="14.4" x14ac:dyDescent="0.3"/>
  <cols>
    <col min="1" max="1" width="20.77734375" style="661" customWidth="1"/>
    <col min="2" max="48" width="15.77734375" style="661" customWidth="1"/>
    <col min="49" max="16384" width="9.33203125" style="661"/>
  </cols>
  <sheetData>
    <row r="1" spans="1:48" s="16" customFormat="1" ht="49.5" customHeight="1" x14ac:dyDescent="0.3">
      <c r="A1" s="16" t="s">
        <v>1948</v>
      </c>
    </row>
    <row r="2" spans="1:48" s="659" customFormat="1" x14ac:dyDescent="0.3">
      <c r="A2" s="659" t="s">
        <v>42</v>
      </c>
    </row>
    <row r="3" spans="1:48" s="659" customFormat="1" x14ac:dyDescent="0.3">
      <c r="A3" s="659" t="s">
        <v>44</v>
      </c>
    </row>
    <row r="4" spans="1:48" s="659" customFormat="1" x14ac:dyDescent="0.3">
      <c r="A4" s="659" t="s">
        <v>46</v>
      </c>
      <c r="O4" s="660"/>
      <c r="P4" s="32"/>
    </row>
    <row r="5" spans="1:48" ht="15" thickBot="1" x14ac:dyDescent="0.35"/>
    <row r="6" spans="1:48" s="663" customFormat="1" ht="15" thickBot="1" x14ac:dyDescent="0.35">
      <c r="A6" s="662" t="s">
        <v>1949</v>
      </c>
    </row>
    <row r="7" spans="1:48" x14ac:dyDescent="0.3">
      <c r="F7" s="661" t="s">
        <v>1950</v>
      </c>
      <c r="G7" s="661" t="s">
        <v>1950</v>
      </c>
      <c r="H7" s="661" t="s">
        <v>1950</v>
      </c>
      <c r="I7" s="661" t="s">
        <v>1950</v>
      </c>
    </row>
    <row r="8" spans="1:48" x14ac:dyDescent="0.3">
      <c r="B8" s="661" t="s">
        <v>55</v>
      </c>
      <c r="C8" s="661" t="s">
        <v>55</v>
      </c>
      <c r="D8" s="661" t="s">
        <v>55</v>
      </c>
      <c r="E8" s="661" t="s">
        <v>55</v>
      </c>
      <c r="F8" s="661" t="s">
        <v>1951</v>
      </c>
      <c r="G8" s="661" t="s">
        <v>1951</v>
      </c>
      <c r="H8" s="661" t="s">
        <v>1952</v>
      </c>
      <c r="I8" s="661" t="s">
        <v>1952</v>
      </c>
    </row>
    <row r="9" spans="1:48" x14ac:dyDescent="0.3">
      <c r="A9" s="661" t="s">
        <v>56</v>
      </c>
      <c r="B9" s="661">
        <v>2015</v>
      </c>
      <c r="C9" s="661">
        <v>2020</v>
      </c>
      <c r="D9" s="661">
        <v>2025</v>
      </c>
      <c r="E9" s="661">
        <v>2030</v>
      </c>
      <c r="F9" s="661">
        <v>2015</v>
      </c>
      <c r="G9" s="661">
        <v>2060</v>
      </c>
      <c r="H9" s="661">
        <v>2015</v>
      </c>
      <c r="I9" s="661">
        <v>2060</v>
      </c>
    </row>
    <row r="10" spans="1:48" x14ac:dyDescent="0.3">
      <c r="A10" s="661" t="s">
        <v>116</v>
      </c>
      <c r="B10" s="57">
        <f t="array" ref="B10">INDEX('R1. IEA EVO deployment'!$C$9:$C$19,MATCH($A10&amp;B$9,'R1. IEA EVO deployment'!$A$9:$A$19&amp;'R1. IEA EVO deployment'!$B$9:$B$19,0))</f>
        <v>1.5936254980079501</v>
      </c>
      <c r="C10" s="57">
        <f t="array" ref="C10">INDEX('R1. IEA EVO deployment'!$C$9:$C$19,MATCH($A10&amp;C$9,'R1. IEA EVO deployment'!$A$9:$A$19&amp;'R1. IEA EVO deployment'!$B$9:$B$19,0))</f>
        <v>8.7649402390438205</v>
      </c>
      <c r="D10" s="57">
        <f t="array" ref="D10">INDEX('R1. IEA EVO deployment'!$C$9:$C$19,MATCH($A10&amp;D$9,'R1. IEA EVO deployment'!$A$9:$A$19&amp;'R1. IEA EVO deployment'!$B$9:$B$19,0))</f>
        <v>24.701195219123399</v>
      </c>
      <c r="E10" s="57">
        <f t="array" ref="E10">INDEX('R1. IEA EVO deployment'!$C$9:$C$19,MATCH($A10&amp;E$9,'R1. IEA EVO deployment'!$A$9:$A$19&amp;'R1. IEA EVO deployment'!$B$9:$B$19,0))</f>
        <v>55.776892430278799</v>
      </c>
      <c r="F10" s="57">
        <f t="array" ref="F10">INDEX('R2. IEA ETP sales'!$D$9:$D$14,MATCH('W1. Vehicle sales by scenario'!$A10&amp;'W1. Vehicle sales by scenario'!F$9&amp;'W1. Vehicle sales by scenario'!F$8,'R2. IEA ETP sales'!$A$9:$A$14&amp;'R2. IEA ETP sales'!$B$9:$B$14&amp;'R2. IEA ETP sales'!$C$9:$C$14,0))</f>
        <v>1.6949152542372872</v>
      </c>
      <c r="G10" s="57">
        <f t="array" ref="G10">INDEX('R2. IEA ETP sales'!$D$9:$D$14,MATCH('W1. Vehicle sales by scenario'!$A10&amp;'W1. Vehicle sales by scenario'!G$9&amp;'W1. Vehicle sales by scenario'!G$8,'R2. IEA ETP sales'!$A$9:$A$14&amp;'R2. IEA ETP sales'!$B$9:$B$14&amp;'R2. IEA ETP sales'!$C$9:$C$14,0))</f>
        <v>56.779661016949007</v>
      </c>
      <c r="H10" s="57">
        <f t="array" ref="H10">INDEX('R2. IEA ETP sales'!$D$9:$D$14,MATCH('W1. Vehicle sales by scenario'!$A10&amp;'W1. Vehicle sales by scenario'!H$9&amp;'W1. Vehicle sales by scenario'!H$8,'R2. IEA ETP sales'!$A$9:$A$14&amp;'R2. IEA ETP sales'!$B$9:$B$14&amp;'R2. IEA ETP sales'!$C$9:$C$14,0))</f>
        <v>89.830508474576206</v>
      </c>
      <c r="I10" s="57">
        <f t="array" ref="I10">INDEX('R2. IEA ETP sales'!$D$9:$D$14,MATCH('W1. Vehicle sales by scenario'!$A10&amp;'W1. Vehicle sales by scenario'!I$9&amp;'W1. Vehicle sales by scenario'!I$8,'R2. IEA ETP sales'!$A$9:$A$14&amp;'R2. IEA ETP sales'!$B$9:$B$14&amp;'R2. IEA ETP sales'!$C$9:$C$14,0))</f>
        <v>127.118644067796</v>
      </c>
    </row>
    <row r="11" spans="1:48" x14ac:dyDescent="0.3">
      <c r="A11" s="661" t="s">
        <v>170</v>
      </c>
      <c r="B11" s="664">
        <f>B10</f>
        <v>1.5936254980079501</v>
      </c>
      <c r="C11" s="57">
        <f t="array" ref="C11">INDEX('R1. IEA EVO deployment'!$C$9:$C$19,MATCH($A11&amp;C$9,'R1. IEA EVO deployment'!$A$9:$A$19&amp;'R1. IEA EVO deployment'!$B$9:$B$19,0))</f>
        <v>23.1075697211155</v>
      </c>
      <c r="D11" s="57">
        <f t="array" ref="D11">INDEX('R1. IEA EVO deployment'!$C$9:$C$19,MATCH($A11&amp;D$9,'R1. IEA EVO deployment'!$A$9:$A$19&amp;'R1. IEA EVO deployment'!$B$9:$B$19,0))</f>
        <v>70.916334661354597</v>
      </c>
      <c r="E11" s="57">
        <f t="array" ref="E11">INDEX('R1. IEA EVO deployment'!$C$9:$C$19,MATCH($A11&amp;E$9,'R1. IEA EVO deployment'!$A$9:$A$19&amp;'R1. IEA EVO deployment'!$B$9:$B$19,0))</f>
        <v>158.56573705179201</v>
      </c>
    </row>
    <row r="12" spans="1:48" x14ac:dyDescent="0.3">
      <c r="A12" s="661" t="s">
        <v>1953</v>
      </c>
      <c r="B12" s="664">
        <f>B11</f>
        <v>1.5936254980079501</v>
      </c>
      <c r="C12" s="57">
        <f t="array" ref="C12">INDEX('R1. IEA EVO deployment'!$C$9:$C$19,MATCH($A12&amp;C$9,'R1. IEA EVO deployment'!$A$9:$A$19&amp;'R1. IEA EVO deployment'!$B$9:$B$19,0))</f>
        <v>25.4980079681274</v>
      </c>
      <c r="D12" s="57">
        <f t="array" ref="D12">INDEX('R1. IEA EVO deployment'!$C$9:$C$19,MATCH($A12&amp;D$9,'R1. IEA EVO deployment'!$A$9:$A$19&amp;'R1. IEA EVO deployment'!$B$9:$B$19,0))</f>
        <v>90.836653386454202</v>
      </c>
      <c r="E12" s="57">
        <f t="array" ref="E12">INDEX('R1. IEA EVO deployment'!$C$9:$C$19,MATCH($A12&amp;E$9,'R1. IEA EVO deployment'!$A$9:$A$19&amp;'R1. IEA EVO deployment'!$B$9:$B$19,0))</f>
        <v>206.37450199203101</v>
      </c>
      <c r="F12" s="664">
        <f>F10</f>
        <v>1.6949152542372872</v>
      </c>
      <c r="G12" s="57">
        <f t="array" ref="G12">INDEX('R2. IEA ETP sales'!$D$9:$D$14,MATCH('W1. Vehicle sales by scenario'!$A12&amp;'W1. Vehicle sales by scenario'!G$9&amp;'W1. Vehicle sales by scenario'!G$8,'R2. IEA ETP sales'!$A$9:$A$14&amp;'R2. IEA ETP sales'!$B$9:$B$14&amp;'R2. IEA ETP sales'!$C$9:$C$14,0))</f>
        <v>144.06779661016898</v>
      </c>
      <c r="H12" s="664">
        <f>H10</f>
        <v>89.830508474576206</v>
      </c>
      <c r="I12" s="57">
        <f t="array" ref="I12">INDEX('R2. IEA ETP sales'!$D$9:$D$14,MATCH('W1. Vehicle sales by scenario'!$A12&amp;'W1. Vehicle sales by scenario'!I$9&amp;'W1. Vehicle sales by scenario'!I$8,'R2. IEA ETP sales'!$A$9:$A$14&amp;'R2. IEA ETP sales'!$B$9:$B$14&amp;'R2. IEA ETP sales'!$C$9:$C$14,0))</f>
        <v>11.864406779661</v>
      </c>
    </row>
    <row r="14" spans="1:48" ht="15" thickBot="1" x14ac:dyDescent="0.35"/>
    <row r="15" spans="1:48" s="662" customFormat="1" ht="15" thickBot="1" x14ac:dyDescent="0.35">
      <c r="A15" s="662" t="s">
        <v>1954</v>
      </c>
    </row>
    <row r="16" spans="1:48" x14ac:dyDescent="0.3">
      <c r="C16" s="661">
        <v>2015</v>
      </c>
      <c r="D16" s="661">
        <v>2016</v>
      </c>
      <c r="E16" s="661">
        <v>2017</v>
      </c>
      <c r="F16" s="661">
        <v>2018</v>
      </c>
      <c r="G16" s="661">
        <v>2019</v>
      </c>
      <c r="H16" s="661">
        <v>2020</v>
      </c>
      <c r="I16" s="661">
        <v>2021</v>
      </c>
      <c r="J16" s="661">
        <v>2022</v>
      </c>
      <c r="K16" s="661">
        <v>2023</v>
      </c>
      <c r="L16" s="661">
        <v>2024</v>
      </c>
      <c r="M16" s="661">
        <v>2025</v>
      </c>
      <c r="N16" s="661">
        <v>2026</v>
      </c>
      <c r="O16" s="661">
        <v>2027</v>
      </c>
      <c r="P16" s="661">
        <v>2028</v>
      </c>
      <c r="Q16" s="661">
        <v>2029</v>
      </c>
      <c r="R16" s="661">
        <v>2030</v>
      </c>
      <c r="S16" s="661">
        <v>2031</v>
      </c>
      <c r="T16" s="661">
        <v>2032</v>
      </c>
      <c r="U16" s="661">
        <v>2033</v>
      </c>
      <c r="V16" s="661">
        <v>2034</v>
      </c>
      <c r="W16" s="661">
        <v>2035</v>
      </c>
      <c r="X16" s="661">
        <v>2036</v>
      </c>
      <c r="Y16" s="661">
        <v>2037</v>
      </c>
      <c r="Z16" s="661">
        <v>2038</v>
      </c>
      <c r="AA16" s="661">
        <v>2039</v>
      </c>
      <c r="AB16" s="661">
        <v>2040</v>
      </c>
      <c r="AC16" s="661">
        <v>2041</v>
      </c>
      <c r="AD16" s="661">
        <v>2042</v>
      </c>
      <c r="AE16" s="661">
        <v>2043</v>
      </c>
      <c r="AF16" s="661">
        <v>2044</v>
      </c>
      <c r="AG16" s="661">
        <v>2045</v>
      </c>
      <c r="AH16" s="661">
        <v>2046</v>
      </c>
      <c r="AI16" s="661">
        <v>2047</v>
      </c>
      <c r="AJ16" s="661">
        <v>2048</v>
      </c>
      <c r="AK16" s="661">
        <v>2049</v>
      </c>
      <c r="AL16" s="661">
        <v>2050</v>
      </c>
      <c r="AM16" s="661">
        <v>2051</v>
      </c>
      <c r="AN16" s="661">
        <v>2052</v>
      </c>
      <c r="AO16" s="661">
        <v>2053</v>
      </c>
      <c r="AP16" s="661">
        <v>2054</v>
      </c>
      <c r="AQ16" s="661">
        <v>2055</v>
      </c>
      <c r="AR16" s="661">
        <v>2056</v>
      </c>
      <c r="AS16" s="661">
        <v>2057</v>
      </c>
      <c r="AT16" s="661">
        <v>2058</v>
      </c>
      <c r="AU16" s="661">
        <v>2059</v>
      </c>
      <c r="AV16" s="661">
        <v>2060</v>
      </c>
    </row>
    <row r="17" spans="1:48" x14ac:dyDescent="0.3">
      <c r="A17" s="661" t="s">
        <v>170</v>
      </c>
      <c r="C17" s="665">
        <f>B11</f>
        <v>1.5936254980079501</v>
      </c>
      <c r="D17" s="666">
        <f t="shared" ref="D17:G18" si="0">($H17-$C17)/($H$16-$C$16)*(D$16-$C$16)+$C17</f>
        <v>5.89641434262946</v>
      </c>
      <c r="E17" s="666">
        <f t="shared" si="0"/>
        <v>10.199203187250971</v>
      </c>
      <c r="F17" s="666">
        <f t="shared" si="0"/>
        <v>14.501992031872481</v>
      </c>
      <c r="G17" s="666">
        <f t="shared" si="0"/>
        <v>18.804780876493989</v>
      </c>
      <c r="H17" s="665">
        <f>C11</f>
        <v>23.1075697211155</v>
      </c>
      <c r="I17" s="666">
        <f t="shared" ref="I17:L18" si="1">($M17-$H17)/($M$16-$H$16)*(I$16-$H$16)+$H17</f>
        <v>32.669322709163318</v>
      </c>
      <c r="J17" s="666">
        <f t="shared" si="1"/>
        <v>42.231075697211139</v>
      </c>
      <c r="K17" s="666">
        <f t="shared" si="1"/>
        <v>51.792828685258954</v>
      </c>
      <c r="L17" s="666">
        <f t="shared" si="1"/>
        <v>61.354581673306782</v>
      </c>
      <c r="M17" s="665">
        <f>D11</f>
        <v>70.916334661354597</v>
      </c>
      <c r="N17" s="666">
        <f t="shared" ref="N17:Q18" si="2">($R17-$M17)/($R$16-$M$16)*(N$16-$M$16)+$M17</f>
        <v>88.446215139442074</v>
      </c>
      <c r="O17" s="666">
        <f t="shared" si="2"/>
        <v>105.97609561752957</v>
      </c>
      <c r="P17" s="666">
        <f t="shared" si="2"/>
        <v>123.50597609561706</v>
      </c>
      <c r="Q17" s="666">
        <f t="shared" si="2"/>
        <v>141.03585657370454</v>
      </c>
      <c r="R17" s="665">
        <f>E11</f>
        <v>158.56573705179201</v>
      </c>
      <c r="S17" s="666">
        <f t="shared" ref="S17:AB18" si="3">$R17</f>
        <v>158.56573705179201</v>
      </c>
      <c r="T17" s="666">
        <f t="shared" si="3"/>
        <v>158.56573705179201</v>
      </c>
      <c r="U17" s="666">
        <f t="shared" si="3"/>
        <v>158.56573705179201</v>
      </c>
      <c r="V17" s="666">
        <f t="shared" si="3"/>
        <v>158.56573705179201</v>
      </c>
      <c r="W17" s="666">
        <f t="shared" si="3"/>
        <v>158.56573705179201</v>
      </c>
      <c r="X17" s="666">
        <f t="shared" si="3"/>
        <v>158.56573705179201</v>
      </c>
      <c r="Y17" s="666">
        <f t="shared" si="3"/>
        <v>158.56573705179201</v>
      </c>
      <c r="Z17" s="666">
        <f t="shared" si="3"/>
        <v>158.56573705179201</v>
      </c>
      <c r="AA17" s="666">
        <f t="shared" si="3"/>
        <v>158.56573705179201</v>
      </c>
      <c r="AB17" s="666">
        <f t="shared" si="3"/>
        <v>158.56573705179201</v>
      </c>
      <c r="AC17" s="666">
        <f t="shared" ref="AC17:AL18" si="4">$R17</f>
        <v>158.56573705179201</v>
      </c>
      <c r="AD17" s="666">
        <f t="shared" si="4"/>
        <v>158.56573705179201</v>
      </c>
      <c r="AE17" s="666">
        <f t="shared" si="4"/>
        <v>158.56573705179201</v>
      </c>
      <c r="AF17" s="666">
        <f t="shared" si="4"/>
        <v>158.56573705179201</v>
      </c>
      <c r="AG17" s="666">
        <f t="shared" si="4"/>
        <v>158.56573705179201</v>
      </c>
      <c r="AH17" s="666">
        <f t="shared" si="4"/>
        <v>158.56573705179201</v>
      </c>
      <c r="AI17" s="666">
        <f t="shared" si="4"/>
        <v>158.56573705179201</v>
      </c>
      <c r="AJ17" s="666">
        <f t="shared" si="4"/>
        <v>158.56573705179201</v>
      </c>
      <c r="AK17" s="666">
        <f t="shared" si="4"/>
        <v>158.56573705179201</v>
      </c>
      <c r="AL17" s="666">
        <f t="shared" si="4"/>
        <v>158.56573705179201</v>
      </c>
      <c r="AM17" s="666">
        <f t="shared" ref="AM17:AV18" si="5">$R17</f>
        <v>158.56573705179201</v>
      </c>
      <c r="AN17" s="666">
        <f t="shared" si="5"/>
        <v>158.56573705179201</v>
      </c>
      <c r="AO17" s="666">
        <f t="shared" si="5"/>
        <v>158.56573705179201</v>
      </c>
      <c r="AP17" s="666">
        <f t="shared" si="5"/>
        <v>158.56573705179201</v>
      </c>
      <c r="AQ17" s="666">
        <f t="shared" si="5"/>
        <v>158.56573705179201</v>
      </c>
      <c r="AR17" s="666">
        <f t="shared" si="5"/>
        <v>158.56573705179201</v>
      </c>
      <c r="AS17" s="666">
        <f t="shared" si="5"/>
        <v>158.56573705179201</v>
      </c>
      <c r="AT17" s="666">
        <f t="shared" si="5"/>
        <v>158.56573705179201</v>
      </c>
      <c r="AU17" s="666">
        <f t="shared" si="5"/>
        <v>158.56573705179201</v>
      </c>
      <c r="AV17" s="666">
        <f t="shared" si="5"/>
        <v>158.56573705179201</v>
      </c>
    </row>
    <row r="18" spans="1:48" x14ac:dyDescent="0.3">
      <c r="A18" s="661" t="s">
        <v>1953</v>
      </c>
      <c r="C18" s="665">
        <f>B12</f>
        <v>1.5936254980079501</v>
      </c>
      <c r="D18" s="666">
        <f t="shared" si="0"/>
        <v>6.3745019920318402</v>
      </c>
      <c r="E18" s="666">
        <f t="shared" si="0"/>
        <v>11.155378486055731</v>
      </c>
      <c r="F18" s="666">
        <f t="shared" si="0"/>
        <v>15.936254980079623</v>
      </c>
      <c r="G18" s="666">
        <f t="shared" si="0"/>
        <v>20.71713147410351</v>
      </c>
      <c r="H18" s="665">
        <f>C12</f>
        <v>25.4980079681274</v>
      </c>
      <c r="I18" s="666">
        <f t="shared" si="1"/>
        <v>38.565737051792759</v>
      </c>
      <c r="J18" s="666">
        <f t="shared" si="1"/>
        <v>51.633466135458121</v>
      </c>
      <c r="K18" s="666">
        <f t="shared" si="1"/>
        <v>64.701195219123477</v>
      </c>
      <c r="L18" s="666">
        <f t="shared" si="1"/>
        <v>77.768924302788847</v>
      </c>
      <c r="M18" s="665">
        <f>D12</f>
        <v>90.836653386454202</v>
      </c>
      <c r="N18" s="666">
        <f t="shared" si="2"/>
        <v>113.94422310756957</v>
      </c>
      <c r="O18" s="666">
        <f t="shared" si="2"/>
        <v>137.05179282868494</v>
      </c>
      <c r="P18" s="666">
        <f t="shared" si="2"/>
        <v>160.15936254980028</v>
      </c>
      <c r="Q18" s="666">
        <f t="shared" si="2"/>
        <v>183.26693227091565</v>
      </c>
      <c r="R18" s="665">
        <f>E12</f>
        <v>206.37450199203101</v>
      </c>
      <c r="S18" s="666">
        <f t="shared" si="3"/>
        <v>206.37450199203101</v>
      </c>
      <c r="T18" s="666">
        <f t="shared" si="3"/>
        <v>206.37450199203101</v>
      </c>
      <c r="U18" s="666">
        <f t="shared" si="3"/>
        <v>206.37450199203101</v>
      </c>
      <c r="V18" s="666">
        <f t="shared" si="3"/>
        <v>206.37450199203101</v>
      </c>
      <c r="W18" s="666">
        <f t="shared" si="3"/>
        <v>206.37450199203101</v>
      </c>
      <c r="X18" s="666">
        <f t="shared" si="3"/>
        <v>206.37450199203101</v>
      </c>
      <c r="Y18" s="666">
        <f t="shared" si="3"/>
        <v>206.37450199203101</v>
      </c>
      <c r="Z18" s="666">
        <f t="shared" si="3"/>
        <v>206.37450199203101</v>
      </c>
      <c r="AA18" s="666">
        <f t="shared" si="3"/>
        <v>206.37450199203101</v>
      </c>
      <c r="AB18" s="666">
        <f t="shared" si="3"/>
        <v>206.37450199203101</v>
      </c>
      <c r="AC18" s="666">
        <f t="shared" si="4"/>
        <v>206.37450199203101</v>
      </c>
      <c r="AD18" s="666">
        <f t="shared" si="4"/>
        <v>206.37450199203101</v>
      </c>
      <c r="AE18" s="666">
        <f t="shared" si="4"/>
        <v>206.37450199203101</v>
      </c>
      <c r="AF18" s="666">
        <f t="shared" si="4"/>
        <v>206.37450199203101</v>
      </c>
      <c r="AG18" s="666">
        <f t="shared" si="4"/>
        <v>206.37450199203101</v>
      </c>
      <c r="AH18" s="666">
        <f t="shared" si="4"/>
        <v>206.37450199203101</v>
      </c>
      <c r="AI18" s="666">
        <f t="shared" si="4"/>
        <v>206.37450199203101</v>
      </c>
      <c r="AJ18" s="666">
        <f t="shared" si="4"/>
        <v>206.37450199203101</v>
      </c>
      <c r="AK18" s="666">
        <f t="shared" si="4"/>
        <v>206.37450199203101</v>
      </c>
      <c r="AL18" s="666">
        <f t="shared" si="4"/>
        <v>206.37450199203101</v>
      </c>
      <c r="AM18" s="666">
        <f t="shared" si="5"/>
        <v>206.37450199203101</v>
      </c>
      <c r="AN18" s="666">
        <f t="shared" si="5"/>
        <v>206.37450199203101</v>
      </c>
      <c r="AO18" s="666">
        <f t="shared" si="5"/>
        <v>206.37450199203101</v>
      </c>
      <c r="AP18" s="666">
        <f t="shared" si="5"/>
        <v>206.37450199203101</v>
      </c>
      <c r="AQ18" s="666">
        <f t="shared" si="5"/>
        <v>206.37450199203101</v>
      </c>
      <c r="AR18" s="666">
        <f t="shared" si="5"/>
        <v>206.37450199203101</v>
      </c>
      <c r="AS18" s="666">
        <f t="shared" si="5"/>
        <v>206.37450199203101</v>
      </c>
      <c r="AT18" s="666">
        <f t="shared" si="5"/>
        <v>206.37450199203101</v>
      </c>
      <c r="AU18" s="666">
        <f t="shared" si="5"/>
        <v>206.37450199203101</v>
      </c>
      <c r="AV18" s="666">
        <f t="shared" si="5"/>
        <v>206.37450199203101</v>
      </c>
    </row>
    <row r="19" spans="1:48" ht="15" thickBot="1" x14ac:dyDescent="0.35"/>
    <row r="20" spans="1:48" s="663" customFormat="1" ht="15" thickBot="1" x14ac:dyDescent="0.35">
      <c r="A20" s="662" t="s">
        <v>1955</v>
      </c>
    </row>
    <row r="22" spans="1:48" x14ac:dyDescent="0.3">
      <c r="A22" s="661" t="s">
        <v>56</v>
      </c>
      <c r="B22" s="661" t="s">
        <v>1030</v>
      </c>
      <c r="C22" s="661">
        <v>2015</v>
      </c>
      <c r="D22" s="661">
        <v>2016</v>
      </c>
      <c r="E22" s="661">
        <v>2017</v>
      </c>
      <c r="F22" s="661">
        <v>2018</v>
      </c>
      <c r="G22" s="661">
        <v>2019</v>
      </c>
      <c r="H22" s="661">
        <v>2020</v>
      </c>
      <c r="I22" s="661">
        <v>2021</v>
      </c>
      <c r="J22" s="661">
        <v>2022</v>
      </c>
      <c r="K22" s="661">
        <v>2023</v>
      </c>
      <c r="L22" s="661">
        <v>2024</v>
      </c>
      <c r="M22" s="661">
        <v>2025</v>
      </c>
      <c r="N22" s="661">
        <v>2026</v>
      </c>
      <c r="O22" s="661">
        <v>2027</v>
      </c>
      <c r="P22" s="661">
        <v>2028</v>
      </c>
      <c r="Q22" s="661">
        <v>2029</v>
      </c>
      <c r="R22" s="661">
        <v>2030</v>
      </c>
      <c r="S22" s="661">
        <v>2031</v>
      </c>
      <c r="T22" s="661">
        <v>2032</v>
      </c>
      <c r="U22" s="661">
        <v>2033</v>
      </c>
      <c r="V22" s="661">
        <v>2034</v>
      </c>
      <c r="W22" s="661">
        <v>2035</v>
      </c>
      <c r="X22" s="661">
        <v>2036</v>
      </c>
      <c r="Y22" s="661">
        <v>2037</v>
      </c>
      <c r="Z22" s="661">
        <v>2038</v>
      </c>
      <c r="AA22" s="661">
        <v>2039</v>
      </c>
      <c r="AB22" s="661">
        <v>2040</v>
      </c>
      <c r="AC22" s="661">
        <v>2041</v>
      </c>
      <c r="AD22" s="661">
        <v>2042</v>
      </c>
      <c r="AE22" s="661">
        <v>2043</v>
      </c>
      <c r="AF22" s="661">
        <v>2044</v>
      </c>
      <c r="AG22" s="661">
        <v>2045</v>
      </c>
      <c r="AH22" s="661">
        <v>2046</v>
      </c>
      <c r="AI22" s="661">
        <v>2047</v>
      </c>
      <c r="AJ22" s="661">
        <v>2048</v>
      </c>
      <c r="AK22" s="661">
        <v>2049</v>
      </c>
      <c r="AL22" s="661">
        <v>2050</v>
      </c>
      <c r="AM22" s="661">
        <v>2051</v>
      </c>
      <c r="AN22" s="661">
        <v>2052</v>
      </c>
      <c r="AO22" s="661">
        <v>2053</v>
      </c>
      <c r="AP22" s="661">
        <v>2054</v>
      </c>
      <c r="AQ22" s="661">
        <v>2055</v>
      </c>
      <c r="AR22" s="661">
        <v>2056</v>
      </c>
      <c r="AS22" s="661">
        <v>2057</v>
      </c>
      <c r="AT22" s="661">
        <v>2058</v>
      </c>
      <c r="AU22" s="661">
        <v>2059</v>
      </c>
      <c r="AV22" s="661">
        <v>2060</v>
      </c>
    </row>
    <row r="23" spans="1:48" x14ac:dyDescent="0.3">
      <c r="A23" s="661" t="s">
        <v>116</v>
      </c>
      <c r="B23" s="661" t="s">
        <v>1951</v>
      </c>
      <c r="C23" s="665">
        <f>$F$10</f>
        <v>1.6949152542372872</v>
      </c>
      <c r="D23" s="666">
        <f>($AV23-$C23)/($AV$22-$C$22)*(D$22-$C$22)+$C23</f>
        <v>2.9190207156308809</v>
      </c>
      <c r="E23" s="666">
        <f t="shared" ref="E23:AU27" si="6">($AV23-$C23)/($AV$22-$C$22)*(E$22-$C$22)+$C23</f>
        <v>4.1431261770244747</v>
      </c>
      <c r="F23" s="666">
        <f t="shared" si="6"/>
        <v>5.3672316384180689</v>
      </c>
      <c r="G23" s="666">
        <f t="shared" si="6"/>
        <v>6.5913370998116623</v>
      </c>
      <c r="H23" s="666">
        <f t="shared" si="6"/>
        <v>7.8154425612052556</v>
      </c>
      <c r="I23" s="666">
        <f t="shared" si="6"/>
        <v>9.0395480225988507</v>
      </c>
      <c r="J23" s="666">
        <f t="shared" si="6"/>
        <v>10.263653483992444</v>
      </c>
      <c r="K23" s="666">
        <f t="shared" si="6"/>
        <v>11.487758945386037</v>
      </c>
      <c r="L23" s="666">
        <f t="shared" si="6"/>
        <v>12.711864406779631</v>
      </c>
      <c r="M23" s="666">
        <f t="shared" si="6"/>
        <v>13.935969868173224</v>
      </c>
      <c r="N23" s="666">
        <f t="shared" si="6"/>
        <v>15.160075329566819</v>
      </c>
      <c r="O23" s="666">
        <f t="shared" si="6"/>
        <v>16.384180790960414</v>
      </c>
      <c r="P23" s="666">
        <f t="shared" si="6"/>
        <v>17.608286252354006</v>
      </c>
      <c r="Q23" s="666">
        <f t="shared" si="6"/>
        <v>18.832391713747601</v>
      </c>
      <c r="R23" s="666">
        <f t="shared" si="6"/>
        <v>20.056497175141192</v>
      </c>
      <c r="S23" s="666">
        <f t="shared" si="6"/>
        <v>21.280602636534788</v>
      </c>
      <c r="T23" s="666">
        <f t="shared" si="6"/>
        <v>22.504708097928383</v>
      </c>
      <c r="U23" s="666">
        <f t="shared" si="6"/>
        <v>23.728813559321974</v>
      </c>
      <c r="V23" s="666">
        <f t="shared" si="6"/>
        <v>24.952919020715569</v>
      </c>
      <c r="W23" s="666">
        <f t="shared" si="6"/>
        <v>26.177024482109161</v>
      </c>
      <c r="X23" s="666">
        <f t="shared" si="6"/>
        <v>27.401129943502756</v>
      </c>
      <c r="Y23" s="666">
        <f t="shared" si="6"/>
        <v>28.625235404896351</v>
      </c>
      <c r="Z23" s="666">
        <f t="shared" si="6"/>
        <v>29.849340866289943</v>
      </c>
      <c r="AA23" s="666">
        <f t="shared" si="6"/>
        <v>31.073446327683538</v>
      </c>
      <c r="AB23" s="666">
        <f t="shared" si="6"/>
        <v>32.297551789077133</v>
      </c>
      <c r="AC23" s="666">
        <f t="shared" si="6"/>
        <v>33.521657250470724</v>
      </c>
      <c r="AD23" s="666">
        <f t="shared" si="6"/>
        <v>34.745762711864316</v>
      </c>
      <c r="AE23" s="666">
        <f t="shared" si="6"/>
        <v>35.969868173257915</v>
      </c>
      <c r="AF23" s="666">
        <f t="shared" si="6"/>
        <v>37.193973634651506</v>
      </c>
      <c r="AG23" s="666">
        <f t="shared" si="6"/>
        <v>38.418079096045098</v>
      </c>
      <c r="AH23" s="666">
        <f t="shared" si="6"/>
        <v>39.642184557438696</v>
      </c>
      <c r="AI23" s="666">
        <f t="shared" si="6"/>
        <v>40.866290018832288</v>
      </c>
      <c r="AJ23" s="666">
        <f t="shared" si="6"/>
        <v>42.09039548022588</v>
      </c>
      <c r="AK23" s="666">
        <f t="shared" si="6"/>
        <v>43.314500941619478</v>
      </c>
      <c r="AL23" s="666">
        <f t="shared" si="6"/>
        <v>44.53860640301307</v>
      </c>
      <c r="AM23" s="666">
        <f t="shared" si="6"/>
        <v>45.762711864406661</v>
      </c>
      <c r="AN23" s="666">
        <f t="shared" si="6"/>
        <v>46.98681732580026</v>
      </c>
      <c r="AO23" s="666">
        <f t="shared" si="6"/>
        <v>48.210922787193851</v>
      </c>
      <c r="AP23" s="666">
        <f t="shared" si="6"/>
        <v>49.435028248587443</v>
      </c>
      <c r="AQ23" s="666">
        <f t="shared" si="6"/>
        <v>50.659133709981035</v>
      </c>
      <c r="AR23" s="666">
        <f t="shared" si="6"/>
        <v>51.883239171374633</v>
      </c>
      <c r="AS23" s="666">
        <f t="shared" si="6"/>
        <v>53.107344632768225</v>
      </c>
      <c r="AT23" s="666">
        <f t="shared" si="6"/>
        <v>54.331450094161816</v>
      </c>
      <c r="AU23" s="666">
        <f t="shared" si="6"/>
        <v>55.555555555555415</v>
      </c>
      <c r="AV23" s="665">
        <f>$G$10</f>
        <v>56.779661016949007</v>
      </c>
    </row>
    <row r="24" spans="1:48" x14ac:dyDescent="0.3">
      <c r="A24" s="661" t="s">
        <v>116</v>
      </c>
      <c r="B24" s="661" t="s">
        <v>1952</v>
      </c>
      <c r="C24" s="665">
        <f>$H$10</f>
        <v>89.830508474576206</v>
      </c>
      <c r="D24" s="666">
        <f>($AV24-$C24)/($AV$22-$C$22)*(D$22-$C$22)+$C24</f>
        <v>90.659133709981091</v>
      </c>
      <c r="E24" s="666">
        <f t="shared" si="6"/>
        <v>91.487758945385977</v>
      </c>
      <c r="F24" s="666">
        <f t="shared" si="6"/>
        <v>92.316384180790863</v>
      </c>
      <c r="G24" s="666">
        <f t="shared" si="6"/>
        <v>93.145009416195748</v>
      </c>
      <c r="H24" s="666">
        <f t="shared" si="6"/>
        <v>93.973634651600634</v>
      </c>
      <c r="I24" s="666">
        <f t="shared" si="6"/>
        <v>94.802259887005505</v>
      </c>
      <c r="J24" s="666">
        <f t="shared" si="6"/>
        <v>95.63088512241039</v>
      </c>
      <c r="K24" s="666">
        <f t="shared" si="6"/>
        <v>96.459510357815276</v>
      </c>
      <c r="L24" s="666">
        <f t="shared" si="6"/>
        <v>97.288135593220161</v>
      </c>
      <c r="M24" s="666">
        <f t="shared" si="6"/>
        <v>98.116760828625047</v>
      </c>
      <c r="N24" s="666">
        <f t="shared" si="6"/>
        <v>98.945386064029933</v>
      </c>
      <c r="O24" s="666">
        <f t="shared" si="6"/>
        <v>99.774011299434818</v>
      </c>
      <c r="P24" s="666">
        <f t="shared" si="6"/>
        <v>100.6026365348397</v>
      </c>
      <c r="Q24" s="666">
        <f t="shared" si="6"/>
        <v>101.43126177024459</v>
      </c>
      <c r="R24" s="666">
        <f t="shared" si="6"/>
        <v>102.25988700564947</v>
      </c>
      <c r="S24" s="666">
        <f t="shared" si="6"/>
        <v>103.08851224105436</v>
      </c>
      <c r="T24" s="666">
        <f t="shared" si="6"/>
        <v>103.91713747645923</v>
      </c>
      <c r="U24" s="666">
        <f t="shared" si="6"/>
        <v>104.74576271186413</v>
      </c>
      <c r="V24" s="666">
        <f t="shared" si="6"/>
        <v>105.574387947269</v>
      </c>
      <c r="W24" s="666">
        <f t="shared" si="6"/>
        <v>106.40301318267389</v>
      </c>
      <c r="X24" s="666">
        <f t="shared" si="6"/>
        <v>107.23163841807877</v>
      </c>
      <c r="Y24" s="666">
        <f t="shared" si="6"/>
        <v>108.06026365348366</v>
      </c>
      <c r="Z24" s="666">
        <f t="shared" si="6"/>
        <v>108.88888888888854</v>
      </c>
      <c r="AA24" s="666">
        <f t="shared" si="6"/>
        <v>109.71751412429343</v>
      </c>
      <c r="AB24" s="666">
        <f t="shared" si="6"/>
        <v>110.54613935969832</v>
      </c>
      <c r="AC24" s="666">
        <f t="shared" si="6"/>
        <v>111.3747645951032</v>
      </c>
      <c r="AD24" s="666">
        <f t="shared" si="6"/>
        <v>112.20338983050809</v>
      </c>
      <c r="AE24" s="666">
        <f t="shared" si="6"/>
        <v>113.03201506591296</v>
      </c>
      <c r="AF24" s="666">
        <f t="shared" si="6"/>
        <v>113.86064030131786</v>
      </c>
      <c r="AG24" s="666">
        <f t="shared" si="6"/>
        <v>114.68926553672273</v>
      </c>
      <c r="AH24" s="666">
        <f t="shared" si="6"/>
        <v>115.51789077212761</v>
      </c>
      <c r="AI24" s="666">
        <f t="shared" si="6"/>
        <v>116.3465160075325</v>
      </c>
      <c r="AJ24" s="666">
        <f t="shared" si="6"/>
        <v>117.17514124293739</v>
      </c>
      <c r="AK24" s="666">
        <f t="shared" si="6"/>
        <v>118.00376647834227</v>
      </c>
      <c r="AL24" s="666">
        <f t="shared" si="6"/>
        <v>118.83239171374716</v>
      </c>
      <c r="AM24" s="666">
        <f t="shared" si="6"/>
        <v>119.66101694915204</v>
      </c>
      <c r="AN24" s="666">
        <f t="shared" si="6"/>
        <v>120.48964218455693</v>
      </c>
      <c r="AO24" s="666">
        <f t="shared" si="6"/>
        <v>121.31826741996181</v>
      </c>
      <c r="AP24" s="666">
        <f t="shared" si="6"/>
        <v>122.14689265536668</v>
      </c>
      <c r="AQ24" s="666">
        <f t="shared" si="6"/>
        <v>122.97551789077158</v>
      </c>
      <c r="AR24" s="666">
        <f t="shared" si="6"/>
        <v>123.80414312617646</v>
      </c>
      <c r="AS24" s="666">
        <f t="shared" si="6"/>
        <v>124.63276836158136</v>
      </c>
      <c r="AT24" s="666">
        <f t="shared" si="6"/>
        <v>125.46139359698623</v>
      </c>
      <c r="AU24" s="666">
        <f t="shared" si="6"/>
        <v>126.29001883239111</v>
      </c>
      <c r="AV24" s="665">
        <f>$I$10</f>
        <v>127.118644067796</v>
      </c>
    </row>
    <row r="25" spans="1:48" x14ac:dyDescent="0.3">
      <c r="A25" s="43" t="s">
        <v>116</v>
      </c>
      <c r="B25" s="43" t="s">
        <v>1020</v>
      </c>
      <c r="C25" s="541">
        <f>SUM(C$23:C$24)</f>
        <v>91.525423728813493</v>
      </c>
      <c r="D25" s="541">
        <f t="shared" ref="D25:AV25" si="7">SUM(D$23:D$24)</f>
        <v>93.57815442561197</v>
      </c>
      <c r="E25" s="541">
        <f t="shared" si="7"/>
        <v>95.630885122410447</v>
      </c>
      <c r="F25" s="541">
        <f t="shared" si="7"/>
        <v>97.683615819208939</v>
      </c>
      <c r="G25" s="541">
        <f t="shared" si="7"/>
        <v>99.736346516007416</v>
      </c>
      <c r="H25" s="541">
        <f t="shared" si="7"/>
        <v>101.78907721280589</v>
      </c>
      <c r="I25" s="541">
        <f t="shared" si="7"/>
        <v>103.84180790960436</v>
      </c>
      <c r="J25" s="541">
        <f t="shared" si="7"/>
        <v>105.89453860640283</v>
      </c>
      <c r="K25" s="541">
        <f t="shared" si="7"/>
        <v>107.94726930320131</v>
      </c>
      <c r="L25" s="541">
        <f t="shared" si="7"/>
        <v>109.99999999999979</v>
      </c>
      <c r="M25" s="541">
        <f t="shared" si="7"/>
        <v>112.05273069679828</v>
      </c>
      <c r="N25" s="541">
        <f t="shared" si="7"/>
        <v>114.10546139359676</v>
      </c>
      <c r="O25" s="541">
        <f t="shared" si="7"/>
        <v>116.15819209039523</v>
      </c>
      <c r="P25" s="541">
        <f t="shared" si="7"/>
        <v>118.21092278719371</v>
      </c>
      <c r="Q25" s="541">
        <f t="shared" si="7"/>
        <v>120.26365348399219</v>
      </c>
      <c r="R25" s="541">
        <f t="shared" si="7"/>
        <v>122.31638418079066</v>
      </c>
      <c r="S25" s="541">
        <f t="shared" si="7"/>
        <v>124.36911487758914</v>
      </c>
      <c r="T25" s="541">
        <f t="shared" si="7"/>
        <v>126.42184557438762</v>
      </c>
      <c r="U25" s="541">
        <f t="shared" si="7"/>
        <v>128.47457627118609</v>
      </c>
      <c r="V25" s="541">
        <f t="shared" si="7"/>
        <v>130.52730696798457</v>
      </c>
      <c r="W25" s="541">
        <f t="shared" si="7"/>
        <v>132.58003766478305</v>
      </c>
      <c r="X25" s="541">
        <f t="shared" si="7"/>
        <v>134.63276836158153</v>
      </c>
      <c r="Y25" s="541">
        <f t="shared" si="7"/>
        <v>136.68549905838</v>
      </c>
      <c r="Z25" s="541">
        <f t="shared" si="7"/>
        <v>138.73822975517848</v>
      </c>
      <c r="AA25" s="541">
        <f t="shared" si="7"/>
        <v>140.79096045197696</v>
      </c>
      <c r="AB25" s="541">
        <f t="shared" si="7"/>
        <v>142.84369114877546</v>
      </c>
      <c r="AC25" s="541">
        <f t="shared" si="7"/>
        <v>144.89642184557391</v>
      </c>
      <c r="AD25" s="541">
        <f t="shared" si="7"/>
        <v>146.94915254237242</v>
      </c>
      <c r="AE25" s="541">
        <f t="shared" si="7"/>
        <v>149.00188323917087</v>
      </c>
      <c r="AF25" s="541">
        <f t="shared" si="7"/>
        <v>151.05461393596937</v>
      </c>
      <c r="AG25" s="541">
        <f t="shared" si="7"/>
        <v>153.10734463276782</v>
      </c>
      <c r="AH25" s="541">
        <f t="shared" si="7"/>
        <v>155.16007532956633</v>
      </c>
      <c r="AI25" s="541">
        <f t="shared" si="7"/>
        <v>157.21280602636477</v>
      </c>
      <c r="AJ25" s="541">
        <f t="shared" si="7"/>
        <v>159.26553672316328</v>
      </c>
      <c r="AK25" s="541">
        <f t="shared" si="7"/>
        <v>161.31826741996176</v>
      </c>
      <c r="AL25" s="541">
        <f t="shared" si="7"/>
        <v>163.37099811676023</v>
      </c>
      <c r="AM25" s="541">
        <f t="shared" si="7"/>
        <v>165.42372881355871</v>
      </c>
      <c r="AN25" s="541">
        <f t="shared" si="7"/>
        <v>167.47645951035719</v>
      </c>
      <c r="AO25" s="541">
        <f t="shared" si="7"/>
        <v>169.52919020715566</v>
      </c>
      <c r="AP25" s="541">
        <f t="shared" si="7"/>
        <v>171.58192090395414</v>
      </c>
      <c r="AQ25" s="541">
        <f t="shared" si="7"/>
        <v>173.63465160075262</v>
      </c>
      <c r="AR25" s="541">
        <f t="shared" si="7"/>
        <v>175.6873822975511</v>
      </c>
      <c r="AS25" s="541">
        <f t="shared" si="7"/>
        <v>177.74011299434957</v>
      </c>
      <c r="AT25" s="541">
        <f t="shared" si="7"/>
        <v>179.79284369114805</v>
      </c>
      <c r="AU25" s="541">
        <f t="shared" si="7"/>
        <v>181.84557438794653</v>
      </c>
      <c r="AV25" s="541">
        <f t="shared" si="7"/>
        <v>183.898305084745</v>
      </c>
    </row>
    <row r="26" spans="1:48" x14ac:dyDescent="0.3">
      <c r="A26" s="661" t="s">
        <v>1953</v>
      </c>
      <c r="B26" s="661" t="s">
        <v>1951</v>
      </c>
      <c r="C26" s="665">
        <f>C23</f>
        <v>1.6949152542372872</v>
      </c>
      <c r="D26" s="666">
        <f t="shared" ref="D26:S27" si="8">($AV26-$C26)/($AV$22-$C$22)*(D$22-$C$22)+$C26</f>
        <v>5.4329403095062467</v>
      </c>
      <c r="E26" s="666">
        <f t="shared" si="8"/>
        <v>9.1709653647752063</v>
      </c>
      <c r="F26" s="666">
        <f t="shared" si="8"/>
        <v>12.908990420044164</v>
      </c>
      <c r="G26" s="666">
        <f t="shared" si="8"/>
        <v>16.647015475313125</v>
      </c>
      <c r="H26" s="666">
        <f t="shared" si="8"/>
        <v>20.385040530582081</v>
      </c>
      <c r="I26" s="666">
        <f t="shared" si="8"/>
        <v>24.123065585851041</v>
      </c>
      <c r="J26" s="666">
        <f t="shared" si="8"/>
        <v>27.861090641120001</v>
      </c>
      <c r="K26" s="666">
        <f t="shared" si="8"/>
        <v>31.59911569638896</v>
      </c>
      <c r="L26" s="666">
        <f t="shared" si="8"/>
        <v>35.33714075165792</v>
      </c>
      <c r="M26" s="666">
        <f t="shared" si="8"/>
        <v>39.075165806926876</v>
      </c>
      <c r="N26" s="666">
        <f t="shared" si="8"/>
        <v>42.813190862195839</v>
      </c>
      <c r="O26" s="666">
        <f t="shared" si="8"/>
        <v>46.551215917464795</v>
      </c>
      <c r="P26" s="666">
        <f t="shared" si="8"/>
        <v>50.289240972733758</v>
      </c>
      <c r="Q26" s="666">
        <f t="shared" si="8"/>
        <v>54.027266028002714</v>
      </c>
      <c r="R26" s="666">
        <f t="shared" si="8"/>
        <v>57.765291083271677</v>
      </c>
      <c r="S26" s="666">
        <f t="shared" si="8"/>
        <v>61.503316138540633</v>
      </c>
      <c r="T26" s="666">
        <f t="shared" si="6"/>
        <v>65.241341193809589</v>
      </c>
      <c r="U26" s="666">
        <f t="shared" si="6"/>
        <v>68.979366249078552</v>
      </c>
      <c r="V26" s="666">
        <f t="shared" si="6"/>
        <v>72.717391304347515</v>
      </c>
      <c r="W26" s="666">
        <f t="shared" si="6"/>
        <v>76.455416359616464</v>
      </c>
      <c r="X26" s="666">
        <f t="shared" si="6"/>
        <v>80.193441414885427</v>
      </c>
      <c r="Y26" s="666">
        <f t="shared" si="6"/>
        <v>83.93146647015439</v>
      </c>
      <c r="Z26" s="666">
        <f t="shared" si="6"/>
        <v>87.669491525423354</v>
      </c>
      <c r="AA26" s="666">
        <f t="shared" si="6"/>
        <v>91.407516580692302</v>
      </c>
      <c r="AB26" s="666">
        <f t="shared" si="6"/>
        <v>95.145541635961266</v>
      </c>
      <c r="AC26" s="666">
        <f t="shared" si="6"/>
        <v>98.883566691230229</v>
      </c>
      <c r="AD26" s="666">
        <f t="shared" si="6"/>
        <v>102.62159174649918</v>
      </c>
      <c r="AE26" s="666">
        <f t="shared" si="6"/>
        <v>106.35961680176814</v>
      </c>
      <c r="AF26" s="666">
        <f t="shared" si="6"/>
        <v>110.0976418570371</v>
      </c>
      <c r="AG26" s="666">
        <f t="shared" si="6"/>
        <v>113.83566691230607</v>
      </c>
      <c r="AH26" s="666">
        <f t="shared" si="6"/>
        <v>117.57369196757502</v>
      </c>
      <c r="AI26" s="666">
        <f t="shared" si="6"/>
        <v>121.31171702284398</v>
      </c>
      <c r="AJ26" s="666">
        <f t="shared" si="6"/>
        <v>125.04974207811294</v>
      </c>
      <c r="AK26" s="666">
        <f t="shared" si="6"/>
        <v>128.78776713338189</v>
      </c>
      <c r="AL26" s="666">
        <f t="shared" si="6"/>
        <v>132.52579218865085</v>
      </c>
      <c r="AM26" s="666">
        <f t="shared" si="6"/>
        <v>136.26381724391982</v>
      </c>
      <c r="AN26" s="666">
        <f t="shared" si="6"/>
        <v>140.00184229918878</v>
      </c>
      <c r="AO26" s="666">
        <f t="shared" si="6"/>
        <v>143.73986735445774</v>
      </c>
      <c r="AP26" s="666">
        <f t="shared" si="6"/>
        <v>147.47789240972671</v>
      </c>
      <c r="AQ26" s="666">
        <f t="shared" si="6"/>
        <v>151.21591746499564</v>
      </c>
      <c r="AR26" s="666">
        <f t="shared" si="6"/>
        <v>154.9539425202646</v>
      </c>
      <c r="AS26" s="666">
        <f t="shared" si="6"/>
        <v>158.69196757553357</v>
      </c>
      <c r="AT26" s="666">
        <f t="shared" si="6"/>
        <v>162.42999263080253</v>
      </c>
      <c r="AU26" s="666">
        <f t="shared" si="6"/>
        <v>166.16801768607149</v>
      </c>
      <c r="AV26" s="665">
        <f>$G$12*(SUM($AV$23:$AV$24)/SUM($G$12,$I$12))</f>
        <v>169.90604274134046</v>
      </c>
    </row>
    <row r="27" spans="1:48" x14ac:dyDescent="0.3">
      <c r="A27" s="661" t="s">
        <v>1953</v>
      </c>
      <c r="B27" s="661" t="s">
        <v>1952</v>
      </c>
      <c r="C27" s="665">
        <f>C24</f>
        <v>89.830508474576206</v>
      </c>
      <c r="D27" s="666">
        <f t="shared" si="8"/>
        <v>88.14521411610572</v>
      </c>
      <c r="E27" s="666">
        <f t="shared" si="6"/>
        <v>86.459919757635248</v>
      </c>
      <c r="F27" s="666">
        <f t="shared" si="6"/>
        <v>84.774625399164762</v>
      </c>
      <c r="G27" s="666">
        <f t="shared" si="6"/>
        <v>83.089331040694276</v>
      </c>
      <c r="H27" s="666">
        <f t="shared" si="6"/>
        <v>81.40403668222379</v>
      </c>
      <c r="I27" s="666">
        <f t="shared" si="6"/>
        <v>79.718742323753318</v>
      </c>
      <c r="J27" s="666">
        <f t="shared" si="6"/>
        <v>78.033447965282832</v>
      </c>
      <c r="K27" s="666">
        <f t="shared" si="6"/>
        <v>76.34815360681236</v>
      </c>
      <c r="L27" s="666">
        <f t="shared" si="6"/>
        <v>74.662859248341874</v>
      </c>
      <c r="M27" s="666">
        <f t="shared" si="6"/>
        <v>72.977564889871388</v>
      </c>
      <c r="N27" s="666">
        <f t="shared" si="6"/>
        <v>71.292270531400902</v>
      </c>
      <c r="O27" s="666">
        <f t="shared" si="6"/>
        <v>69.60697617293043</v>
      </c>
      <c r="P27" s="666">
        <f t="shared" si="6"/>
        <v>67.921681814459944</v>
      </c>
      <c r="Q27" s="666">
        <f t="shared" si="6"/>
        <v>66.236387455989473</v>
      </c>
      <c r="R27" s="666">
        <f t="shared" si="6"/>
        <v>64.551093097518986</v>
      </c>
      <c r="S27" s="666">
        <f t="shared" si="6"/>
        <v>62.8657987390485</v>
      </c>
      <c r="T27" s="666">
        <f t="shared" si="6"/>
        <v>61.180504380578014</v>
      </c>
      <c r="U27" s="666">
        <f t="shared" si="6"/>
        <v>59.495210022107536</v>
      </c>
      <c r="V27" s="666">
        <f t="shared" si="6"/>
        <v>57.809915663637057</v>
      </c>
      <c r="W27" s="666">
        <f t="shared" si="6"/>
        <v>56.124621305166571</v>
      </c>
      <c r="X27" s="666">
        <f t="shared" si="6"/>
        <v>54.439326946696092</v>
      </c>
      <c r="Y27" s="666">
        <f t="shared" si="6"/>
        <v>52.754032588225613</v>
      </c>
      <c r="Z27" s="666">
        <f t="shared" si="6"/>
        <v>51.068738229755127</v>
      </c>
      <c r="AA27" s="666">
        <f t="shared" si="6"/>
        <v>49.383443871284648</v>
      </c>
      <c r="AB27" s="666">
        <f t="shared" si="6"/>
        <v>47.698149512814169</v>
      </c>
      <c r="AC27" s="666">
        <f t="shared" si="6"/>
        <v>46.012855154343683</v>
      </c>
      <c r="AD27" s="666">
        <f t="shared" si="6"/>
        <v>44.327560795873204</v>
      </c>
      <c r="AE27" s="666">
        <f t="shared" si="6"/>
        <v>42.642266437402725</v>
      </c>
      <c r="AF27" s="666">
        <f t="shared" si="6"/>
        <v>40.956972078932239</v>
      </c>
      <c r="AG27" s="666">
        <f t="shared" si="6"/>
        <v>39.27167772046176</v>
      </c>
      <c r="AH27" s="666">
        <f t="shared" si="6"/>
        <v>37.586383361991274</v>
      </c>
      <c r="AI27" s="666">
        <f t="shared" si="6"/>
        <v>35.901089003520795</v>
      </c>
      <c r="AJ27" s="666">
        <f t="shared" si="6"/>
        <v>34.215794645050316</v>
      </c>
      <c r="AK27" s="666">
        <f t="shared" si="6"/>
        <v>32.53050028657983</v>
      </c>
      <c r="AL27" s="666">
        <f t="shared" si="6"/>
        <v>30.845205928109351</v>
      </c>
      <c r="AM27" s="666">
        <f t="shared" si="6"/>
        <v>29.159911569638865</v>
      </c>
      <c r="AN27" s="666">
        <f t="shared" si="6"/>
        <v>27.474617211168386</v>
      </c>
      <c r="AO27" s="666">
        <f t="shared" si="6"/>
        <v>25.789322852697907</v>
      </c>
      <c r="AP27" s="666">
        <f t="shared" si="6"/>
        <v>24.104028494227421</v>
      </c>
      <c r="AQ27" s="666">
        <f t="shared" si="6"/>
        <v>22.418734135756935</v>
      </c>
      <c r="AR27" s="666">
        <f t="shared" si="6"/>
        <v>20.733439777286463</v>
      </c>
      <c r="AS27" s="666">
        <f t="shared" si="6"/>
        <v>19.048145418815977</v>
      </c>
      <c r="AT27" s="666">
        <f t="shared" si="6"/>
        <v>17.362851060345491</v>
      </c>
      <c r="AU27" s="666">
        <f t="shared" si="6"/>
        <v>15.677556701875019</v>
      </c>
      <c r="AV27" s="665">
        <f>$I$12*(SUM($AV$23:$AV$24)/SUM($G$12,$I$12))</f>
        <v>13.992262343404539</v>
      </c>
    </row>
    <row r="28" spans="1:48" x14ac:dyDescent="0.3">
      <c r="A28" s="43" t="s">
        <v>1953</v>
      </c>
      <c r="B28" s="43" t="s">
        <v>1020</v>
      </c>
      <c r="C28" s="541">
        <f>SUM(C$26:C$27)</f>
        <v>91.525423728813493</v>
      </c>
      <c r="D28" s="541">
        <f t="shared" ref="D28:AV28" si="9">SUM(D$26:D$27)</f>
        <v>93.57815442561197</v>
      </c>
      <c r="E28" s="541">
        <f t="shared" si="9"/>
        <v>95.630885122410461</v>
      </c>
      <c r="F28" s="541">
        <f t="shared" si="9"/>
        <v>97.683615819208924</v>
      </c>
      <c r="G28" s="541">
        <f t="shared" si="9"/>
        <v>99.736346516007401</v>
      </c>
      <c r="H28" s="541">
        <f t="shared" si="9"/>
        <v>101.78907721280586</v>
      </c>
      <c r="I28" s="541">
        <f t="shared" si="9"/>
        <v>103.84180790960436</v>
      </c>
      <c r="J28" s="541">
        <f t="shared" si="9"/>
        <v>105.89453860640283</v>
      </c>
      <c r="K28" s="541">
        <f t="shared" si="9"/>
        <v>107.94726930320132</v>
      </c>
      <c r="L28" s="541">
        <f t="shared" si="9"/>
        <v>109.9999999999998</v>
      </c>
      <c r="M28" s="541">
        <f t="shared" si="9"/>
        <v>112.05273069679826</v>
      </c>
      <c r="N28" s="541">
        <f t="shared" si="9"/>
        <v>114.10546139359674</v>
      </c>
      <c r="O28" s="541">
        <f t="shared" si="9"/>
        <v>116.15819209039523</v>
      </c>
      <c r="P28" s="541">
        <f t="shared" si="9"/>
        <v>118.21092278719371</v>
      </c>
      <c r="Q28" s="541">
        <f t="shared" si="9"/>
        <v>120.26365348399219</v>
      </c>
      <c r="R28" s="541">
        <f t="shared" si="9"/>
        <v>122.31638418079066</v>
      </c>
      <c r="S28" s="541">
        <f t="shared" si="9"/>
        <v>124.36911487758914</v>
      </c>
      <c r="T28" s="541">
        <f t="shared" si="9"/>
        <v>126.4218455743876</v>
      </c>
      <c r="U28" s="541">
        <f t="shared" si="9"/>
        <v>128.47457627118609</v>
      </c>
      <c r="V28" s="541">
        <f t="shared" si="9"/>
        <v>130.52730696798457</v>
      </c>
      <c r="W28" s="541">
        <f t="shared" si="9"/>
        <v>132.58003766478305</v>
      </c>
      <c r="X28" s="541">
        <f t="shared" si="9"/>
        <v>134.63276836158153</v>
      </c>
      <c r="Y28" s="541">
        <f t="shared" si="9"/>
        <v>136.68549905838</v>
      </c>
      <c r="Z28" s="541">
        <f t="shared" si="9"/>
        <v>138.73822975517848</v>
      </c>
      <c r="AA28" s="541">
        <f t="shared" si="9"/>
        <v>140.79096045197696</v>
      </c>
      <c r="AB28" s="541">
        <f t="shared" si="9"/>
        <v>142.84369114877543</v>
      </c>
      <c r="AC28" s="541">
        <f t="shared" si="9"/>
        <v>144.89642184557391</v>
      </c>
      <c r="AD28" s="541">
        <f t="shared" si="9"/>
        <v>146.94915254237239</v>
      </c>
      <c r="AE28" s="541">
        <f t="shared" si="9"/>
        <v>149.00188323917087</v>
      </c>
      <c r="AF28" s="541">
        <f t="shared" si="9"/>
        <v>151.05461393596934</v>
      </c>
      <c r="AG28" s="541">
        <f t="shared" si="9"/>
        <v>153.10734463276782</v>
      </c>
      <c r="AH28" s="541">
        <f t="shared" si="9"/>
        <v>155.1600753295663</v>
      </c>
      <c r="AI28" s="541">
        <f t="shared" si="9"/>
        <v>157.21280602636477</v>
      </c>
      <c r="AJ28" s="541">
        <f t="shared" si="9"/>
        <v>159.26553672316325</v>
      </c>
      <c r="AK28" s="541">
        <f t="shared" si="9"/>
        <v>161.31826741996173</v>
      </c>
      <c r="AL28" s="541">
        <f t="shared" si="9"/>
        <v>163.37099811676021</v>
      </c>
      <c r="AM28" s="541">
        <f t="shared" si="9"/>
        <v>165.42372881355868</v>
      </c>
      <c r="AN28" s="541">
        <f t="shared" si="9"/>
        <v>167.47645951035716</v>
      </c>
      <c r="AO28" s="541">
        <f t="shared" si="9"/>
        <v>169.52919020715564</v>
      </c>
      <c r="AP28" s="541">
        <f t="shared" si="9"/>
        <v>171.58192090395414</v>
      </c>
      <c r="AQ28" s="541">
        <f t="shared" si="9"/>
        <v>173.63465160075259</v>
      </c>
      <c r="AR28" s="541">
        <f t="shared" si="9"/>
        <v>175.68738229755107</v>
      </c>
      <c r="AS28" s="541">
        <f t="shared" si="9"/>
        <v>177.74011299434954</v>
      </c>
      <c r="AT28" s="541">
        <f t="shared" si="9"/>
        <v>179.79284369114802</v>
      </c>
      <c r="AU28" s="541">
        <f t="shared" si="9"/>
        <v>181.8455743879465</v>
      </c>
      <c r="AV28" s="541">
        <f t="shared" si="9"/>
        <v>183.898305084745</v>
      </c>
    </row>
    <row r="29" spans="1:48" x14ac:dyDescent="0.3">
      <c r="A29" s="661" t="s">
        <v>170</v>
      </c>
      <c r="B29" s="661" t="s">
        <v>1951</v>
      </c>
      <c r="C29" s="665">
        <f>C23</f>
        <v>1.6949152542372872</v>
      </c>
      <c r="D29" s="666">
        <f>D$26*(D$17/D$18)</f>
        <v>5.0254697862932849</v>
      </c>
      <c r="E29" s="666">
        <f t="shared" ref="E29:AV29" si="10">E$26*(E$17/E$18)</f>
        <v>8.3848826192230597</v>
      </c>
      <c r="F29" s="666">
        <f t="shared" si="10"/>
        <v>11.747181282240209</v>
      </c>
      <c r="G29" s="666">
        <f t="shared" si="10"/>
        <v>15.110367892976557</v>
      </c>
      <c r="H29" s="666">
        <f t="shared" si="10"/>
        <v>18.473942980840047</v>
      </c>
      <c r="I29" s="666">
        <f t="shared" si="10"/>
        <v>20.434828285534991</v>
      </c>
      <c r="J29" s="666">
        <f t="shared" si="10"/>
        <v>22.787620431780258</v>
      </c>
      <c r="K29" s="666">
        <f t="shared" si="10"/>
        <v>25.294858623956685</v>
      </c>
      <c r="L29" s="666">
        <f t="shared" si="10"/>
        <v>27.878686863500615</v>
      </c>
      <c r="M29" s="666">
        <f t="shared" si="10"/>
        <v>30.50605049839028</v>
      </c>
      <c r="N29" s="666">
        <f t="shared" si="10"/>
        <v>33.23261668324291</v>
      </c>
      <c r="O29" s="666">
        <f t="shared" si="10"/>
        <v>35.995998354783801</v>
      </c>
      <c r="P29" s="666">
        <f t="shared" si="10"/>
        <v>38.780260451610587</v>
      </c>
      <c r="Q29" s="666">
        <f t="shared" si="10"/>
        <v>41.577504725897704</v>
      </c>
      <c r="R29" s="666">
        <f t="shared" si="10"/>
        <v>44.383370369000204</v>
      </c>
      <c r="S29" s="666">
        <f t="shared" si="10"/>
        <v>47.255443674013797</v>
      </c>
      <c r="T29" s="666">
        <f t="shared" si="10"/>
        <v>50.127516979027398</v>
      </c>
      <c r="U29" s="666">
        <f t="shared" si="10"/>
        <v>52.999590284040998</v>
      </c>
      <c r="V29" s="666">
        <f t="shared" si="10"/>
        <v>55.871663589054599</v>
      </c>
      <c r="W29" s="666">
        <f t="shared" si="10"/>
        <v>58.743736894068192</v>
      </c>
      <c r="X29" s="666">
        <f t="shared" si="10"/>
        <v>61.615810199081793</v>
      </c>
      <c r="Y29" s="666">
        <f t="shared" si="10"/>
        <v>64.487883504095393</v>
      </c>
      <c r="Z29" s="666">
        <f t="shared" si="10"/>
        <v>67.359956809108994</v>
      </c>
      <c r="AA29" s="666">
        <f t="shared" si="10"/>
        <v>70.232030114122594</v>
      </c>
      <c r="AB29" s="666">
        <f t="shared" si="10"/>
        <v>73.104103419136194</v>
      </c>
      <c r="AC29" s="666">
        <f t="shared" si="10"/>
        <v>75.976176724149795</v>
      </c>
      <c r="AD29" s="666">
        <f t="shared" si="10"/>
        <v>78.848250029163381</v>
      </c>
      <c r="AE29" s="666">
        <f t="shared" si="10"/>
        <v>81.720323334176982</v>
      </c>
      <c r="AF29" s="666">
        <f t="shared" si="10"/>
        <v>84.592396639190582</v>
      </c>
      <c r="AG29" s="666">
        <f t="shared" si="10"/>
        <v>87.464469944204183</v>
      </c>
      <c r="AH29" s="666">
        <f t="shared" si="10"/>
        <v>90.336543249217783</v>
      </c>
      <c r="AI29" s="666">
        <f t="shared" si="10"/>
        <v>93.208616554231384</v>
      </c>
      <c r="AJ29" s="666">
        <f t="shared" si="10"/>
        <v>96.080689859244984</v>
      </c>
      <c r="AK29" s="666">
        <f t="shared" si="10"/>
        <v>98.95276316425857</v>
      </c>
      <c r="AL29" s="666">
        <f t="shared" si="10"/>
        <v>101.82483646927217</v>
      </c>
      <c r="AM29" s="666">
        <f t="shared" si="10"/>
        <v>104.69690977428579</v>
      </c>
      <c r="AN29" s="666">
        <f t="shared" si="10"/>
        <v>107.56898307929939</v>
      </c>
      <c r="AO29" s="666">
        <f t="shared" si="10"/>
        <v>110.44105638431299</v>
      </c>
      <c r="AP29" s="666">
        <f t="shared" si="10"/>
        <v>113.31312968932659</v>
      </c>
      <c r="AQ29" s="666">
        <f t="shared" si="10"/>
        <v>116.18520299434016</v>
      </c>
      <c r="AR29" s="666">
        <f t="shared" si="10"/>
        <v>119.05727629935377</v>
      </c>
      <c r="AS29" s="666">
        <f t="shared" si="10"/>
        <v>121.92934960436737</v>
      </c>
      <c r="AT29" s="666">
        <f t="shared" si="10"/>
        <v>124.80142290938097</v>
      </c>
      <c r="AU29" s="666">
        <f t="shared" si="10"/>
        <v>127.67349621439458</v>
      </c>
      <c r="AV29" s="666">
        <f t="shared" si="10"/>
        <v>130.54556951940819</v>
      </c>
    </row>
    <row r="30" spans="1:48" x14ac:dyDescent="0.3">
      <c r="A30" s="661" t="s">
        <v>170</v>
      </c>
      <c r="B30" s="661" t="s">
        <v>1952</v>
      </c>
      <c r="C30" s="665">
        <f>C24</f>
        <v>89.830508474576206</v>
      </c>
      <c r="D30" s="666">
        <f>D$28-D$29</f>
        <v>88.552684639318684</v>
      </c>
      <c r="E30" s="666">
        <f t="shared" ref="E30:AV30" si="11">E$28-E$29</f>
        <v>87.246002503187398</v>
      </c>
      <c r="F30" s="666">
        <f t="shared" si="11"/>
        <v>85.936434536968719</v>
      </c>
      <c r="G30" s="666">
        <f t="shared" si="11"/>
        <v>84.625978623030846</v>
      </c>
      <c r="H30" s="666">
        <f t="shared" si="11"/>
        <v>83.315134231965814</v>
      </c>
      <c r="I30" s="666">
        <f t="shared" si="11"/>
        <v>83.406979624069365</v>
      </c>
      <c r="J30" s="666">
        <f t="shared" si="11"/>
        <v>83.106918174622578</v>
      </c>
      <c r="K30" s="666">
        <f t="shared" si="11"/>
        <v>82.652410679244639</v>
      </c>
      <c r="L30" s="666">
        <f t="shared" si="11"/>
        <v>82.121313136499182</v>
      </c>
      <c r="M30" s="666">
        <f t="shared" si="11"/>
        <v>81.546680198407984</v>
      </c>
      <c r="N30" s="666">
        <f t="shared" si="11"/>
        <v>80.872844710353831</v>
      </c>
      <c r="O30" s="666">
        <f t="shared" si="11"/>
        <v>80.162193735611424</v>
      </c>
      <c r="P30" s="666">
        <f t="shared" si="11"/>
        <v>79.430662335583122</v>
      </c>
      <c r="Q30" s="666">
        <f t="shared" si="11"/>
        <v>78.686148758094475</v>
      </c>
      <c r="R30" s="666">
        <f t="shared" si="11"/>
        <v>77.93301381179046</v>
      </c>
      <c r="S30" s="666">
        <f t="shared" si="11"/>
        <v>77.113671203575336</v>
      </c>
      <c r="T30" s="666">
        <f t="shared" si="11"/>
        <v>76.294328595360213</v>
      </c>
      <c r="U30" s="666">
        <f t="shared" si="11"/>
        <v>75.474985987145089</v>
      </c>
      <c r="V30" s="666">
        <f t="shared" si="11"/>
        <v>74.655643378929966</v>
      </c>
      <c r="W30" s="666">
        <f t="shared" si="11"/>
        <v>73.836300770714857</v>
      </c>
      <c r="X30" s="666">
        <f t="shared" si="11"/>
        <v>73.016958162499733</v>
      </c>
      <c r="Y30" s="666">
        <f t="shared" si="11"/>
        <v>72.19761555428461</v>
      </c>
      <c r="Z30" s="666">
        <f t="shared" si="11"/>
        <v>71.378272946069487</v>
      </c>
      <c r="AA30" s="666">
        <f t="shared" si="11"/>
        <v>70.558930337854363</v>
      </c>
      <c r="AB30" s="666">
        <f t="shared" si="11"/>
        <v>69.73958772963924</v>
      </c>
      <c r="AC30" s="666">
        <f t="shared" si="11"/>
        <v>68.920245121424117</v>
      </c>
      <c r="AD30" s="666">
        <f t="shared" si="11"/>
        <v>68.100902513209007</v>
      </c>
      <c r="AE30" s="666">
        <f t="shared" si="11"/>
        <v>67.281559904993884</v>
      </c>
      <c r="AF30" s="666">
        <f t="shared" si="11"/>
        <v>66.462217296778761</v>
      </c>
      <c r="AG30" s="666">
        <f t="shared" si="11"/>
        <v>65.642874688563637</v>
      </c>
      <c r="AH30" s="666">
        <f t="shared" si="11"/>
        <v>64.823532080348514</v>
      </c>
      <c r="AI30" s="666">
        <f t="shared" si="11"/>
        <v>64.00418947213339</v>
      </c>
      <c r="AJ30" s="666">
        <f t="shared" si="11"/>
        <v>63.184846863918267</v>
      </c>
      <c r="AK30" s="666">
        <f t="shared" si="11"/>
        <v>62.365504255703158</v>
      </c>
      <c r="AL30" s="666">
        <f t="shared" si="11"/>
        <v>61.546161647488034</v>
      </c>
      <c r="AM30" s="666">
        <f t="shared" si="11"/>
        <v>60.726819039272897</v>
      </c>
      <c r="AN30" s="666">
        <f t="shared" si="11"/>
        <v>59.907476431057773</v>
      </c>
      <c r="AO30" s="666">
        <f t="shared" si="11"/>
        <v>59.08813382284265</v>
      </c>
      <c r="AP30" s="666">
        <f t="shared" si="11"/>
        <v>58.268791214627555</v>
      </c>
      <c r="AQ30" s="666">
        <f t="shared" si="11"/>
        <v>57.449448606412432</v>
      </c>
      <c r="AR30" s="666">
        <f t="shared" si="11"/>
        <v>56.630105998197294</v>
      </c>
      <c r="AS30" s="666">
        <f t="shared" si="11"/>
        <v>55.810763389982171</v>
      </c>
      <c r="AT30" s="666">
        <f t="shared" si="11"/>
        <v>54.991420781767047</v>
      </c>
      <c r="AU30" s="666">
        <f t="shared" si="11"/>
        <v>54.172078173551924</v>
      </c>
      <c r="AV30" s="666">
        <f t="shared" si="11"/>
        <v>53.352735565336815</v>
      </c>
    </row>
    <row r="31" spans="1:48" x14ac:dyDescent="0.3">
      <c r="A31" s="43" t="s">
        <v>170</v>
      </c>
      <c r="B31" s="43" t="s">
        <v>1020</v>
      </c>
      <c r="C31" s="541">
        <f>SUM(C$29:C$30)</f>
        <v>91.525423728813493</v>
      </c>
      <c r="D31" s="541">
        <f t="shared" ref="D31:AV31" si="12">SUM(D$29:D$30)</f>
        <v>93.57815442561197</v>
      </c>
      <c r="E31" s="541">
        <f t="shared" si="12"/>
        <v>95.630885122410461</v>
      </c>
      <c r="F31" s="541">
        <f t="shared" si="12"/>
        <v>97.683615819208924</v>
      </c>
      <c r="G31" s="541">
        <f t="shared" si="12"/>
        <v>99.736346516007401</v>
      </c>
      <c r="H31" s="541">
        <f t="shared" si="12"/>
        <v>101.78907721280586</v>
      </c>
      <c r="I31" s="541">
        <f t="shared" si="12"/>
        <v>103.84180790960436</v>
      </c>
      <c r="J31" s="541">
        <f t="shared" si="12"/>
        <v>105.89453860640283</v>
      </c>
      <c r="K31" s="541">
        <f t="shared" si="12"/>
        <v>107.94726930320132</v>
      </c>
      <c r="L31" s="541">
        <f t="shared" si="12"/>
        <v>109.9999999999998</v>
      </c>
      <c r="M31" s="541">
        <f t="shared" si="12"/>
        <v>112.05273069679826</v>
      </c>
      <c r="N31" s="541">
        <f t="shared" si="12"/>
        <v>114.10546139359674</v>
      </c>
      <c r="O31" s="541">
        <f t="shared" si="12"/>
        <v>116.15819209039523</v>
      </c>
      <c r="P31" s="541">
        <f t="shared" si="12"/>
        <v>118.21092278719371</v>
      </c>
      <c r="Q31" s="541">
        <f t="shared" si="12"/>
        <v>120.26365348399219</v>
      </c>
      <c r="R31" s="541">
        <f t="shared" si="12"/>
        <v>122.31638418079066</v>
      </c>
      <c r="S31" s="541">
        <f t="shared" si="12"/>
        <v>124.36911487758914</v>
      </c>
      <c r="T31" s="541">
        <f t="shared" si="12"/>
        <v>126.42184557438762</v>
      </c>
      <c r="U31" s="541">
        <f t="shared" si="12"/>
        <v>128.47457627118609</v>
      </c>
      <c r="V31" s="541">
        <f t="shared" si="12"/>
        <v>130.52730696798457</v>
      </c>
      <c r="W31" s="541">
        <f t="shared" si="12"/>
        <v>132.58003766478305</v>
      </c>
      <c r="X31" s="541">
        <f t="shared" si="12"/>
        <v>134.63276836158153</v>
      </c>
      <c r="Y31" s="541">
        <f t="shared" si="12"/>
        <v>136.68549905838</v>
      </c>
      <c r="Z31" s="541">
        <f t="shared" si="12"/>
        <v>138.73822975517848</v>
      </c>
      <c r="AA31" s="541">
        <f t="shared" si="12"/>
        <v>140.79096045197696</v>
      </c>
      <c r="AB31" s="541">
        <f t="shared" si="12"/>
        <v>142.84369114877543</v>
      </c>
      <c r="AC31" s="541">
        <f t="shared" si="12"/>
        <v>144.89642184557391</v>
      </c>
      <c r="AD31" s="541">
        <f t="shared" si="12"/>
        <v>146.94915254237239</v>
      </c>
      <c r="AE31" s="541">
        <f t="shared" si="12"/>
        <v>149.00188323917087</v>
      </c>
      <c r="AF31" s="541">
        <f t="shared" si="12"/>
        <v>151.05461393596934</v>
      </c>
      <c r="AG31" s="541">
        <f t="shared" si="12"/>
        <v>153.10734463276782</v>
      </c>
      <c r="AH31" s="541">
        <f t="shared" si="12"/>
        <v>155.1600753295663</v>
      </c>
      <c r="AI31" s="541">
        <f t="shared" si="12"/>
        <v>157.21280602636477</v>
      </c>
      <c r="AJ31" s="541">
        <f t="shared" si="12"/>
        <v>159.26553672316325</v>
      </c>
      <c r="AK31" s="541">
        <f t="shared" si="12"/>
        <v>161.31826741996173</v>
      </c>
      <c r="AL31" s="541">
        <f t="shared" si="12"/>
        <v>163.37099811676021</v>
      </c>
      <c r="AM31" s="541">
        <f t="shared" si="12"/>
        <v>165.42372881355868</v>
      </c>
      <c r="AN31" s="541">
        <f t="shared" si="12"/>
        <v>167.47645951035716</v>
      </c>
      <c r="AO31" s="541">
        <f t="shared" si="12"/>
        <v>169.52919020715564</v>
      </c>
      <c r="AP31" s="541">
        <f t="shared" si="12"/>
        <v>171.58192090395414</v>
      </c>
      <c r="AQ31" s="541">
        <f t="shared" si="12"/>
        <v>173.63465160075259</v>
      </c>
      <c r="AR31" s="541">
        <f t="shared" si="12"/>
        <v>175.68738229755107</v>
      </c>
      <c r="AS31" s="541">
        <f t="shared" si="12"/>
        <v>177.74011299434954</v>
      </c>
      <c r="AT31" s="541">
        <f t="shared" si="12"/>
        <v>179.79284369114802</v>
      </c>
      <c r="AU31" s="541">
        <f t="shared" si="12"/>
        <v>181.8455743879465</v>
      </c>
      <c r="AV31" s="541">
        <f t="shared" si="12"/>
        <v>183.898305084745</v>
      </c>
    </row>
    <row r="32" spans="1:48" ht="15" thickBot="1" x14ac:dyDescent="0.35"/>
    <row r="33" spans="1:17" s="662" customFormat="1" ht="15" thickBot="1" x14ac:dyDescent="0.35">
      <c r="A33" s="662" t="s">
        <v>1961</v>
      </c>
      <c r="B33" s="662" t="s">
        <v>164</v>
      </c>
      <c r="C33" s="669">
        <f>AVERAGE('R25. BP Energy EV factors'!$L$11:$L$12)</f>
        <v>69857.868979460734</v>
      </c>
    </row>
    <row r="34" spans="1:17" x14ac:dyDescent="0.3">
      <c r="B34" s="661" t="s">
        <v>167</v>
      </c>
      <c r="C34" s="661" t="s">
        <v>167</v>
      </c>
      <c r="D34" s="661" t="s">
        <v>167</v>
      </c>
      <c r="E34" s="661" t="s">
        <v>167</v>
      </c>
      <c r="F34" s="661" t="s">
        <v>167</v>
      </c>
      <c r="G34" s="661" t="s">
        <v>167</v>
      </c>
      <c r="H34" s="661" t="s">
        <v>167</v>
      </c>
      <c r="I34" s="670" t="s">
        <v>168</v>
      </c>
      <c r="J34" s="661" t="s">
        <v>168</v>
      </c>
      <c r="K34" s="661" t="s">
        <v>168</v>
      </c>
      <c r="L34" s="661" t="s">
        <v>168</v>
      </c>
      <c r="M34" s="661" t="s">
        <v>168</v>
      </c>
      <c r="N34" s="661" t="s">
        <v>168</v>
      </c>
      <c r="O34" s="661" t="s">
        <v>168</v>
      </c>
      <c r="P34" s="661" t="s">
        <v>168</v>
      </c>
    </row>
    <row r="35" spans="1:17" x14ac:dyDescent="0.3">
      <c r="A35" s="661" t="s">
        <v>56</v>
      </c>
      <c r="B35" s="661">
        <v>2005</v>
      </c>
      <c r="C35" s="661">
        <v>2007</v>
      </c>
      <c r="D35" s="661">
        <v>2012</v>
      </c>
      <c r="E35" s="661">
        <v>2020</v>
      </c>
      <c r="F35" s="661">
        <v>2030</v>
      </c>
      <c r="G35" s="661">
        <v>2040</v>
      </c>
      <c r="H35" s="661">
        <v>2050</v>
      </c>
      <c r="I35" s="671">
        <v>2005</v>
      </c>
      <c r="J35" s="661">
        <v>2007</v>
      </c>
      <c r="K35" s="661">
        <v>2012</v>
      </c>
      <c r="L35" s="661">
        <v>2020</v>
      </c>
      <c r="M35" s="661">
        <v>2025</v>
      </c>
      <c r="N35" s="661">
        <v>2030</v>
      </c>
      <c r="O35" s="661">
        <v>2040</v>
      </c>
      <c r="P35" s="661">
        <v>2050</v>
      </c>
    </row>
    <row r="36" spans="1:17" x14ac:dyDescent="0.3">
      <c r="A36" s="661" t="s">
        <v>62</v>
      </c>
      <c r="B36" s="84">
        <f>INDEX('W13. TIAM EV capacity'!$E$9:$P$15,MATCH($A36,'W13. TIAM EV capacity'!$A$9:$A$15,0),MATCH(B$35,'W13. TIAM EV capacity'!$E$8:$P$8,0))</f>
        <v>0</v>
      </c>
      <c r="C36" s="84">
        <f>INDEX('W13. TIAM EV capacity'!$E$9:$P$15,MATCH($A36,'W13. TIAM EV capacity'!$A$9:$A$15,0),MATCH(C$35,'W13. TIAM EV capacity'!$E$8:$P$8,0))</f>
        <v>0</v>
      </c>
      <c r="D36" s="84">
        <f>INDEX('W13. TIAM EV capacity'!$E$9:$P$15,MATCH($A36,'W13. TIAM EV capacity'!$A$9:$A$15,0),MATCH(D$35,'W13. TIAM EV capacity'!$E$8:$P$8,0))</f>
        <v>0</v>
      </c>
      <c r="E36" s="84">
        <f>INDEX('W13. TIAM EV capacity'!$E$9:$P$15,MATCH($A36,'W13. TIAM EV capacity'!$A$9:$A$15,0),MATCH(E$35,'W13. TIAM EV capacity'!$E$8:$P$8,0))</f>
        <v>0</v>
      </c>
      <c r="F36" s="84">
        <f>INDEX('W13. TIAM EV capacity'!$E$9:$P$15,MATCH($A36,'W13. TIAM EV capacity'!$A$9:$A$15,0),MATCH(F$35,'W13. TIAM EV capacity'!$E$8:$P$8,0))</f>
        <v>0</v>
      </c>
      <c r="G36" s="84">
        <f>INDEX('W13. TIAM EV capacity'!$E$9:$P$15,MATCH($A36,'W13. TIAM EV capacity'!$A$9:$A$15,0),MATCH(G$35,'W13. TIAM EV capacity'!$E$8:$P$8,0))</f>
        <v>0</v>
      </c>
      <c r="H36" s="84">
        <f>INDEX('W13. TIAM EV capacity'!$E$9:$P$15,MATCH($A36,'W13. TIAM EV capacity'!$A$9:$A$15,0),MATCH(H$35,'W13. TIAM EV capacity'!$E$8:$P$8,0))</f>
        <v>0</v>
      </c>
      <c r="I36" s="672">
        <f>(B36/$C$33)*1000</f>
        <v>0</v>
      </c>
      <c r="J36" s="67">
        <f t="shared" ref="J36:L42" si="13">(C36/$C$33)*1000</f>
        <v>0</v>
      </c>
      <c r="K36" s="67">
        <f t="shared" si="13"/>
        <v>0</v>
      </c>
      <c r="L36" s="67">
        <f t="shared" si="13"/>
        <v>0</v>
      </c>
      <c r="M36" s="67">
        <f>AVERAGE(L36,N36)</f>
        <v>0</v>
      </c>
      <c r="N36" s="67">
        <f t="shared" ref="N36:P42" si="14">(F36/$C$33)*1000</f>
        <v>0</v>
      </c>
      <c r="O36" s="67">
        <f t="shared" si="14"/>
        <v>0</v>
      </c>
      <c r="P36" s="67">
        <f t="shared" si="14"/>
        <v>0</v>
      </c>
      <c r="Q36" s="67"/>
    </row>
    <row r="37" spans="1:17" x14ac:dyDescent="0.3">
      <c r="A37" s="661" t="s">
        <v>63</v>
      </c>
      <c r="B37" s="84">
        <f>INDEX('W13. TIAM EV capacity'!$E$9:$P$15,MATCH($A37,'W13. TIAM EV capacity'!$A$9:$A$15,0),MATCH(B$35,'W13. TIAM EV capacity'!$E$8:$P$8,0))</f>
        <v>0</v>
      </c>
      <c r="C37" s="84">
        <f>INDEX('W13. TIAM EV capacity'!$E$9:$P$15,MATCH($A37,'W13. TIAM EV capacity'!$A$9:$A$15,0),MATCH(C$35,'W13. TIAM EV capacity'!$E$8:$P$8,0))</f>
        <v>0</v>
      </c>
      <c r="D37" s="84">
        <f>INDEX('W13. TIAM EV capacity'!$E$9:$P$15,MATCH($A37,'W13. TIAM EV capacity'!$A$9:$A$15,0),MATCH(D$35,'W13. TIAM EV capacity'!$E$8:$P$8,0))</f>
        <v>0</v>
      </c>
      <c r="E37" s="84">
        <f>INDEX('W13. TIAM EV capacity'!$E$9:$P$15,MATCH($A37,'W13. TIAM EV capacity'!$A$9:$A$15,0),MATCH(E$35,'W13. TIAM EV capacity'!$E$8:$P$8,0))</f>
        <v>0</v>
      </c>
      <c r="F37" s="84">
        <f>INDEX('W13. TIAM EV capacity'!$E$9:$P$15,MATCH($A37,'W13. TIAM EV capacity'!$A$9:$A$15,0),MATCH(F$35,'W13. TIAM EV capacity'!$E$8:$P$8,0))</f>
        <v>1070.0285032092293</v>
      </c>
      <c r="G37" s="84">
        <f>INDEX('W13. TIAM EV capacity'!$E$9:$P$15,MATCH($A37,'W13. TIAM EV capacity'!$A$9:$A$15,0),MATCH(G$35,'W13. TIAM EV capacity'!$E$8:$P$8,0))</f>
        <v>13750.543681533389</v>
      </c>
      <c r="H37" s="84">
        <f>INDEX('W13. TIAM EV capacity'!$E$9:$P$15,MATCH($A37,'W13. TIAM EV capacity'!$A$9:$A$15,0),MATCH(H$35,'W13. TIAM EV capacity'!$E$8:$P$8,0))</f>
        <v>19718.4039634773</v>
      </c>
      <c r="I37" s="672">
        <f t="shared" ref="I37:I42" si="15">(B37/$C$33)*1000</f>
        <v>0</v>
      </c>
      <c r="J37" s="67">
        <f t="shared" si="13"/>
        <v>0</v>
      </c>
      <c r="K37" s="67">
        <f t="shared" si="13"/>
        <v>0</v>
      </c>
      <c r="L37" s="67">
        <f t="shared" si="13"/>
        <v>0</v>
      </c>
      <c r="M37" s="67">
        <f t="shared" ref="M37:M42" si="16">AVERAGE(L37,N37)</f>
        <v>7.6586111116833075</v>
      </c>
      <c r="N37" s="67">
        <f t="shared" si="14"/>
        <v>15.317222223366615</v>
      </c>
      <c r="O37" s="67">
        <f t="shared" si="14"/>
        <v>196.83600262092529</v>
      </c>
      <c r="P37" s="67">
        <f t="shared" si="14"/>
        <v>282.26460743133759</v>
      </c>
      <c r="Q37" s="67"/>
    </row>
    <row r="38" spans="1:17" x14ac:dyDescent="0.3">
      <c r="A38" s="661" t="s">
        <v>64</v>
      </c>
      <c r="B38" s="84">
        <f>INDEX('W13. TIAM EV capacity'!$E$9:$P$15,MATCH($A38,'W13. TIAM EV capacity'!$A$9:$A$15,0),MATCH(B$35,'W13. TIAM EV capacity'!$E$8:$P$8,0))</f>
        <v>0</v>
      </c>
      <c r="C38" s="84">
        <f>INDEX('W13. TIAM EV capacity'!$E$9:$P$15,MATCH($A38,'W13. TIAM EV capacity'!$A$9:$A$15,0),MATCH(C$35,'W13. TIAM EV capacity'!$E$8:$P$8,0))</f>
        <v>0</v>
      </c>
      <c r="D38" s="84">
        <f>INDEX('W13. TIAM EV capacity'!$E$9:$P$15,MATCH($A38,'W13. TIAM EV capacity'!$A$9:$A$15,0),MATCH(D$35,'W13. TIAM EV capacity'!$E$8:$P$8,0))</f>
        <v>0</v>
      </c>
      <c r="E38" s="84">
        <f>INDEX('W13. TIAM EV capacity'!$E$9:$P$15,MATCH($A38,'W13. TIAM EV capacity'!$A$9:$A$15,0),MATCH(E$35,'W13. TIAM EV capacity'!$E$8:$P$8,0))</f>
        <v>0</v>
      </c>
      <c r="F38" s="84">
        <f>INDEX('W13. TIAM EV capacity'!$E$9:$P$15,MATCH($A38,'W13. TIAM EV capacity'!$A$9:$A$15,0),MATCH(F$35,'W13. TIAM EV capacity'!$E$8:$P$8,0))</f>
        <v>1117.2173972051344</v>
      </c>
      <c r="G38" s="84">
        <f>INDEX('W13. TIAM EV capacity'!$E$9:$P$15,MATCH($A38,'W13. TIAM EV capacity'!$A$9:$A$15,0),MATCH(G$35,'W13. TIAM EV capacity'!$E$8:$P$8,0))</f>
        <v>14220.87452488586</v>
      </c>
      <c r="H38" s="84">
        <f>INDEX('W13. TIAM EV capacity'!$E$9:$P$15,MATCH($A38,'W13. TIAM EV capacity'!$A$9:$A$15,0),MATCH(H$35,'W13. TIAM EV capacity'!$E$8:$P$8,0))</f>
        <v>19907.402205473609</v>
      </c>
      <c r="I38" s="672">
        <f t="shared" si="15"/>
        <v>0</v>
      </c>
      <c r="J38" s="67">
        <f t="shared" si="13"/>
        <v>0</v>
      </c>
      <c r="K38" s="67">
        <f t="shared" si="13"/>
        <v>0</v>
      </c>
      <c r="L38" s="67">
        <f t="shared" si="13"/>
        <v>0</v>
      </c>
      <c r="M38" s="67">
        <f t="shared" si="16"/>
        <v>7.9963604209971892</v>
      </c>
      <c r="N38" s="67">
        <f t="shared" si="14"/>
        <v>15.992720841994378</v>
      </c>
      <c r="O38" s="67">
        <f t="shared" si="14"/>
        <v>203.56868499763442</v>
      </c>
      <c r="P38" s="67">
        <f t="shared" si="14"/>
        <v>284.97007561634445</v>
      </c>
      <c r="Q38" s="67"/>
    </row>
    <row r="39" spans="1:17" x14ac:dyDescent="0.3">
      <c r="A39" s="661" t="s">
        <v>65</v>
      </c>
      <c r="B39" s="84">
        <f>INDEX('W13. TIAM EV capacity'!$E$9:$P$15,MATCH($A39,'W13. TIAM EV capacity'!$A$9:$A$15,0),MATCH(B$35,'W13. TIAM EV capacity'!$E$8:$P$8,0))</f>
        <v>0</v>
      </c>
      <c r="C39" s="84">
        <f>INDEX('W13. TIAM EV capacity'!$E$9:$P$15,MATCH($A39,'W13. TIAM EV capacity'!$A$9:$A$15,0),MATCH(C$35,'W13. TIAM EV capacity'!$E$8:$P$8,0))</f>
        <v>0</v>
      </c>
      <c r="D39" s="84">
        <f>INDEX('W13. TIAM EV capacity'!$E$9:$P$15,MATCH($A39,'W13. TIAM EV capacity'!$A$9:$A$15,0),MATCH(D$35,'W13. TIAM EV capacity'!$E$8:$P$8,0))</f>
        <v>0</v>
      </c>
      <c r="E39" s="84">
        <f>INDEX('W13. TIAM EV capacity'!$E$9:$P$15,MATCH($A39,'W13. TIAM EV capacity'!$A$9:$A$15,0),MATCH(E$35,'W13. TIAM EV capacity'!$E$8:$P$8,0))</f>
        <v>0</v>
      </c>
      <c r="F39" s="84">
        <f>INDEX('W13. TIAM EV capacity'!$E$9:$P$15,MATCH($A39,'W13. TIAM EV capacity'!$A$9:$A$15,0),MATCH(F$35,'W13. TIAM EV capacity'!$E$8:$P$8,0))</f>
        <v>585.97266414512717</v>
      </c>
      <c r="G39" s="84">
        <f>INDEX('W13. TIAM EV capacity'!$E$9:$P$15,MATCH($A39,'W13. TIAM EV capacity'!$A$9:$A$15,0),MATCH(G$35,'W13. TIAM EV capacity'!$E$8:$P$8,0))</f>
        <v>11606.465782102918</v>
      </c>
      <c r="H39" s="84">
        <f>INDEX('W13. TIAM EV capacity'!$E$9:$P$15,MATCH($A39,'W13. TIAM EV capacity'!$A$9:$A$15,0),MATCH(H$35,'W13. TIAM EV capacity'!$E$8:$P$8,0))</f>
        <v>14933.99287942885</v>
      </c>
      <c r="I39" s="672">
        <f t="shared" si="15"/>
        <v>0</v>
      </c>
      <c r="J39" s="67">
        <f t="shared" si="13"/>
        <v>0</v>
      </c>
      <c r="K39" s="67">
        <f t="shared" si="13"/>
        <v>0</v>
      </c>
      <c r="L39" s="67">
        <f t="shared" si="13"/>
        <v>0</v>
      </c>
      <c r="M39" s="67">
        <f t="shared" si="16"/>
        <v>4.1940347787978753</v>
      </c>
      <c r="N39" s="67">
        <f t="shared" si="14"/>
        <v>8.3880695575957507</v>
      </c>
      <c r="O39" s="67">
        <f t="shared" si="14"/>
        <v>166.14399997680138</v>
      </c>
      <c r="P39" s="67">
        <f t="shared" si="14"/>
        <v>213.77681709443024</v>
      </c>
      <c r="Q39" s="67"/>
    </row>
    <row r="40" spans="1:17" x14ac:dyDescent="0.3">
      <c r="A40" s="661" t="s">
        <v>67</v>
      </c>
      <c r="B40" s="84">
        <f>INDEX('W13. TIAM EV capacity'!$E$9:$P$15,MATCH($A40,'W13. TIAM EV capacity'!$A$9:$A$15,0),MATCH(B$35,'W13. TIAM EV capacity'!$E$8:$P$8,0))</f>
        <v>0</v>
      </c>
      <c r="C40" s="84">
        <f>INDEX('W13. TIAM EV capacity'!$E$9:$P$15,MATCH($A40,'W13. TIAM EV capacity'!$A$9:$A$15,0),MATCH(C$35,'W13. TIAM EV capacity'!$E$8:$P$8,0))</f>
        <v>0</v>
      </c>
      <c r="D40" s="84">
        <f>INDEX('W13. TIAM EV capacity'!$E$9:$P$15,MATCH($A40,'W13. TIAM EV capacity'!$A$9:$A$15,0),MATCH(D$35,'W13. TIAM EV capacity'!$E$8:$P$8,0))</f>
        <v>0</v>
      </c>
      <c r="E40" s="84">
        <f>INDEX('W13. TIAM EV capacity'!$E$9:$P$15,MATCH($A40,'W13. TIAM EV capacity'!$A$9:$A$15,0),MATCH(E$35,'W13. TIAM EV capacity'!$E$8:$P$8,0))</f>
        <v>0</v>
      </c>
      <c r="F40" s="84">
        <f>INDEX('W13. TIAM EV capacity'!$E$9:$P$15,MATCH($A40,'W13. TIAM EV capacity'!$A$9:$A$15,0),MATCH(F$35,'W13. TIAM EV capacity'!$E$8:$P$8,0))</f>
        <v>1252.3851006871241</v>
      </c>
      <c r="G40" s="84">
        <f>INDEX('W13. TIAM EV capacity'!$E$9:$P$15,MATCH($A40,'W13. TIAM EV capacity'!$A$9:$A$15,0),MATCH(G$35,'W13. TIAM EV capacity'!$E$8:$P$8,0))</f>
        <v>13277.406904229525</v>
      </c>
      <c r="H40" s="84">
        <f>INDEX('W13. TIAM EV capacity'!$E$9:$P$15,MATCH($A40,'W13. TIAM EV capacity'!$A$9:$A$15,0),MATCH(H$35,'W13. TIAM EV capacity'!$E$8:$P$8,0))</f>
        <v>19913.589088254881</v>
      </c>
      <c r="I40" s="672">
        <f t="shared" si="15"/>
        <v>0</v>
      </c>
      <c r="J40" s="67">
        <f t="shared" si="13"/>
        <v>0</v>
      </c>
      <c r="K40" s="67">
        <f t="shared" si="13"/>
        <v>0</v>
      </c>
      <c r="L40" s="67">
        <f t="shared" si="13"/>
        <v>0</v>
      </c>
      <c r="M40" s="67">
        <f t="shared" si="16"/>
        <v>8.9638083653492515</v>
      </c>
      <c r="N40" s="67">
        <f t="shared" si="14"/>
        <v>17.927616730698503</v>
      </c>
      <c r="O40" s="67">
        <f t="shared" si="14"/>
        <v>190.06315391804011</v>
      </c>
      <c r="P40" s="67">
        <f t="shared" si="14"/>
        <v>285.05863947996716</v>
      </c>
      <c r="Q40" s="67"/>
    </row>
    <row r="41" spans="1:17" x14ac:dyDescent="0.3">
      <c r="A41" s="661" t="s">
        <v>66</v>
      </c>
      <c r="B41" s="84">
        <f>INDEX('W13. TIAM EV capacity'!$E$9:$P$15,MATCH($A41,'W13. TIAM EV capacity'!$A$9:$A$15,0),MATCH(B$35,'W13. TIAM EV capacity'!$E$8:$P$8,0))</f>
        <v>0</v>
      </c>
      <c r="C41" s="84">
        <f>INDEX('W13. TIAM EV capacity'!$E$9:$P$15,MATCH($A41,'W13. TIAM EV capacity'!$A$9:$A$15,0),MATCH(C$35,'W13. TIAM EV capacity'!$E$8:$P$8,0))</f>
        <v>0</v>
      </c>
      <c r="D41" s="84">
        <f>INDEX('W13. TIAM EV capacity'!$E$9:$P$15,MATCH($A41,'W13. TIAM EV capacity'!$A$9:$A$15,0),MATCH(D$35,'W13. TIAM EV capacity'!$E$8:$P$8,0))</f>
        <v>0</v>
      </c>
      <c r="E41" s="84">
        <f>INDEX('W13. TIAM EV capacity'!$E$9:$P$15,MATCH($A41,'W13. TIAM EV capacity'!$A$9:$A$15,0),MATCH(E$35,'W13. TIAM EV capacity'!$E$8:$P$8,0))</f>
        <v>0</v>
      </c>
      <c r="F41" s="84">
        <f>INDEX('W13. TIAM EV capacity'!$E$9:$P$15,MATCH($A41,'W13. TIAM EV capacity'!$A$9:$A$15,0),MATCH(F$35,'W13. TIAM EV capacity'!$E$8:$P$8,0))</f>
        <v>0</v>
      </c>
      <c r="G41" s="84">
        <f>INDEX('W13. TIAM EV capacity'!$E$9:$P$15,MATCH($A41,'W13. TIAM EV capacity'!$A$9:$A$15,0),MATCH(G$35,'W13. TIAM EV capacity'!$E$8:$P$8,0))</f>
        <v>10525.739403102814</v>
      </c>
      <c r="H41" s="84">
        <f>INDEX('W13. TIAM EV capacity'!$E$9:$P$15,MATCH($A41,'W13. TIAM EV capacity'!$A$9:$A$15,0),MATCH(H$35,'W13. TIAM EV capacity'!$E$8:$P$8,0))</f>
        <v>20026.059765220572</v>
      </c>
      <c r="I41" s="672">
        <f t="shared" si="15"/>
        <v>0</v>
      </c>
      <c r="J41" s="67">
        <f t="shared" si="13"/>
        <v>0</v>
      </c>
      <c r="K41" s="67">
        <f t="shared" si="13"/>
        <v>0</v>
      </c>
      <c r="L41" s="67">
        <f t="shared" si="13"/>
        <v>0</v>
      </c>
      <c r="M41" s="67">
        <f t="shared" si="16"/>
        <v>0</v>
      </c>
      <c r="N41" s="67">
        <f t="shared" si="14"/>
        <v>0</v>
      </c>
      <c r="O41" s="67">
        <f t="shared" si="14"/>
        <v>150.67364001895822</v>
      </c>
      <c r="P41" s="67">
        <f t="shared" si="14"/>
        <v>286.66863243578956</v>
      </c>
      <c r="Q41" s="67"/>
    </row>
    <row r="42" spans="1:17" x14ac:dyDescent="0.3">
      <c r="A42" s="661" t="s">
        <v>68</v>
      </c>
      <c r="B42" s="84">
        <f>INDEX('W13. TIAM EV capacity'!$E$9:$P$15,MATCH($A42,'W13. TIAM EV capacity'!$A$9:$A$15,0),MATCH(B$35,'W13. TIAM EV capacity'!$E$8:$P$8,0))</f>
        <v>0</v>
      </c>
      <c r="C42" s="84">
        <f>INDEX('W13. TIAM EV capacity'!$E$9:$P$15,MATCH($A42,'W13. TIAM EV capacity'!$A$9:$A$15,0),MATCH(C$35,'W13. TIAM EV capacity'!$E$8:$P$8,0))</f>
        <v>0</v>
      </c>
      <c r="D42" s="84">
        <f>INDEX('W13. TIAM EV capacity'!$E$9:$P$15,MATCH($A42,'W13. TIAM EV capacity'!$A$9:$A$15,0),MATCH(D$35,'W13. TIAM EV capacity'!$E$8:$P$8,0))</f>
        <v>0</v>
      </c>
      <c r="E42" s="84">
        <f>INDEX('W13. TIAM EV capacity'!$E$9:$P$15,MATCH($A42,'W13. TIAM EV capacity'!$A$9:$A$15,0),MATCH(E$35,'W13. TIAM EV capacity'!$E$8:$P$8,0))</f>
        <v>0</v>
      </c>
      <c r="F42" s="84">
        <f>INDEX('W13. TIAM EV capacity'!$E$9:$P$15,MATCH($A42,'W13. TIAM EV capacity'!$A$9:$A$15,0),MATCH(F$35,'W13. TIAM EV capacity'!$E$8:$P$8,0))</f>
        <v>1327.4231992222585</v>
      </c>
      <c r="G42" s="84">
        <f>INDEX('W13. TIAM EV capacity'!$E$9:$P$15,MATCH($A42,'W13. TIAM EV capacity'!$A$9:$A$15,0),MATCH(G$35,'W13. TIAM EV capacity'!$E$8:$P$8,0))</f>
        <v>10783.100087085228</v>
      </c>
      <c r="H42" s="84">
        <f>INDEX('W13. TIAM EV capacity'!$E$9:$P$15,MATCH($A42,'W13. TIAM EV capacity'!$A$9:$A$15,0),MATCH(H$35,'W13. TIAM EV capacity'!$E$8:$P$8,0))</f>
        <v>20090.913961882481</v>
      </c>
      <c r="I42" s="672">
        <f t="shared" si="15"/>
        <v>0</v>
      </c>
      <c r="J42" s="67">
        <f t="shared" si="13"/>
        <v>0</v>
      </c>
      <c r="K42" s="67">
        <f t="shared" si="13"/>
        <v>0</v>
      </c>
      <c r="L42" s="67">
        <f t="shared" si="13"/>
        <v>0</v>
      </c>
      <c r="M42" s="67">
        <f t="shared" si="16"/>
        <v>9.5008852876154926</v>
      </c>
      <c r="N42" s="67">
        <f t="shared" si="14"/>
        <v>19.001770575230985</v>
      </c>
      <c r="O42" s="67">
        <f t="shared" si="14"/>
        <v>154.35770149609948</v>
      </c>
      <c r="P42" s="67">
        <f t="shared" si="14"/>
        <v>287.59700596921317</v>
      </c>
      <c r="Q42" s="67"/>
    </row>
    <row r="43" spans="1:17" ht="15" thickBot="1" x14ac:dyDescent="0.35"/>
    <row r="44" spans="1:17" s="663" customFormat="1" ht="15" thickBot="1" x14ac:dyDescent="0.35">
      <c r="A44" s="662" t="s">
        <v>1962</v>
      </c>
    </row>
    <row r="46" spans="1:17" x14ac:dyDescent="0.3">
      <c r="A46" s="661" t="s">
        <v>56</v>
      </c>
      <c r="B46" s="661">
        <v>2015</v>
      </c>
      <c r="C46" s="661">
        <v>2020</v>
      </c>
      <c r="D46" s="661">
        <v>2025</v>
      </c>
      <c r="E46" s="661">
        <v>2030</v>
      </c>
      <c r="F46" s="661">
        <v>2040</v>
      </c>
      <c r="G46" s="661">
        <v>2050</v>
      </c>
    </row>
    <row r="47" spans="1:17" x14ac:dyDescent="0.3">
      <c r="A47" s="661" t="s">
        <v>116</v>
      </c>
      <c r="B47" s="665">
        <f>$C$23</f>
        <v>1.6949152542372872</v>
      </c>
      <c r="C47" s="665">
        <f>INDEX($C$23:$AV$23,MATCH(C$46,$C$22:$AV$22,0))</f>
        <v>7.8154425612052556</v>
      </c>
      <c r="D47" s="665">
        <f t="shared" ref="D47:G47" si="17">INDEX($C$23:$AV$23,MATCH(D$46,$C$22:$AV$22,0))</f>
        <v>13.935969868173224</v>
      </c>
      <c r="E47" s="665">
        <f t="shared" si="17"/>
        <v>20.056497175141192</v>
      </c>
      <c r="F47" s="665">
        <f t="shared" si="17"/>
        <v>32.297551789077133</v>
      </c>
      <c r="G47" s="665">
        <f t="shared" si="17"/>
        <v>44.53860640301307</v>
      </c>
    </row>
    <row r="48" spans="1:17" x14ac:dyDescent="0.3">
      <c r="A48" s="661" t="s">
        <v>170</v>
      </c>
      <c r="B48" s="665">
        <f t="shared" ref="B48:B54" si="18">$C$23</f>
        <v>1.6949152542372872</v>
      </c>
      <c r="C48" s="665">
        <f t="shared" ref="C48:E54" si="19">INDEX($C$23:$AV$23,MATCH(C$46,$C$22:$AV$22,0))</f>
        <v>7.8154425612052556</v>
      </c>
      <c r="D48" s="664">
        <f>INDEX($C$29:$AV$29,MATCH(D$46,$C$22:$AV$22,0))</f>
        <v>30.50605049839028</v>
      </c>
      <c r="E48" s="664">
        <f t="shared" ref="E48:G48" si="20">INDEX($C$29:$AV$29,MATCH(E$46,$C$22:$AV$22,0))</f>
        <v>44.383370369000204</v>
      </c>
      <c r="F48" s="664">
        <f t="shared" si="20"/>
        <v>73.104103419136194</v>
      </c>
      <c r="G48" s="664">
        <f t="shared" si="20"/>
        <v>101.82483646927217</v>
      </c>
    </row>
    <row r="49" spans="1:7" x14ac:dyDescent="0.3">
      <c r="A49" s="661" t="s">
        <v>63</v>
      </c>
      <c r="B49" s="665">
        <f t="shared" si="18"/>
        <v>1.6949152542372872</v>
      </c>
      <c r="C49" s="665">
        <f t="shared" si="19"/>
        <v>7.8154425612052556</v>
      </c>
      <c r="D49" s="665">
        <f>INDEX($I$36:$P$42,MATCH($A49,$A$36:$A$42,0),MATCH(D$46,$I$35:$P$35,0))*(D$52/INDEX($I$36:$P$42,MATCH($A$52,$A$36:$A$42,0),MATCH(D$46,$I$35:$P$35,0)))</f>
        <v>26.064142359812816</v>
      </c>
      <c r="E49" s="665">
        <f t="shared" ref="E49:G49" si="21">INDEX($I$36:$P$42,MATCH($A49,$A$36:$A$42,0),MATCH(E$46,$I$35:$P$35,0))*(E$52/INDEX($I$36:$P$42,MATCH($A$52,$A$36:$A$42,0),MATCH(E$46,$I$35:$P$35,0)))</f>
        <v>37.920821109470104</v>
      </c>
      <c r="F49" s="665">
        <f t="shared" si="21"/>
        <v>75.709148225618719</v>
      </c>
      <c r="G49" s="665">
        <f t="shared" si="21"/>
        <v>100.82678969208756</v>
      </c>
    </row>
    <row r="50" spans="1:7" x14ac:dyDescent="0.3">
      <c r="A50" s="661" t="s">
        <v>64</v>
      </c>
      <c r="B50" s="665">
        <f t="shared" si="18"/>
        <v>1.6949152542372872</v>
      </c>
      <c r="C50" s="665">
        <f t="shared" si="19"/>
        <v>7.8154425612052556</v>
      </c>
      <c r="D50" s="665">
        <f t="shared" ref="D50:G53" si="22">INDEX($I$36:$P$42,MATCH($A50,$A$36:$A$42,0),MATCH(D$46,$I$35:$P$35,0))*(D$52/INDEX($I$36:$P$42,MATCH($A$52,$A$36:$A$42,0),MATCH(D$46,$I$35:$P$35,0)))</f>
        <v>27.213586554264229</v>
      </c>
      <c r="E50" s="665">
        <f t="shared" si="22"/>
        <v>39.593151895244098</v>
      </c>
      <c r="F50" s="665">
        <f t="shared" si="22"/>
        <v>78.298743834283528</v>
      </c>
      <c r="G50" s="665">
        <f t="shared" si="22"/>
        <v>101.79320086984981</v>
      </c>
    </row>
    <row r="51" spans="1:7" x14ac:dyDescent="0.3">
      <c r="A51" s="661" t="s">
        <v>65</v>
      </c>
      <c r="B51" s="665">
        <f t="shared" si="18"/>
        <v>1.6949152542372872</v>
      </c>
      <c r="C51" s="665">
        <f t="shared" si="19"/>
        <v>7.8154425612052556</v>
      </c>
      <c r="D51" s="665">
        <f t="shared" si="22"/>
        <v>14.273334674198839</v>
      </c>
      <c r="E51" s="665">
        <f t="shared" si="22"/>
        <v>20.766329593504341</v>
      </c>
      <c r="F51" s="665">
        <f t="shared" si="22"/>
        <v>63.904065077288045</v>
      </c>
      <c r="G51" s="665">
        <f t="shared" si="22"/>
        <v>76.362496787583325</v>
      </c>
    </row>
    <row r="52" spans="1:7" x14ac:dyDescent="0.3">
      <c r="A52" s="661" t="s">
        <v>67</v>
      </c>
      <c r="B52" s="665">
        <f t="shared" si="18"/>
        <v>1.6949152542372872</v>
      </c>
      <c r="C52" s="665">
        <f t="shared" si="19"/>
        <v>7.8154425612052556</v>
      </c>
      <c r="D52" s="665">
        <f>D$48</f>
        <v>30.50605049839028</v>
      </c>
      <c r="E52" s="665">
        <f t="shared" ref="E52:G52" si="23">E$48</f>
        <v>44.383370369000204</v>
      </c>
      <c r="F52" s="665">
        <f t="shared" si="23"/>
        <v>73.104103419136194</v>
      </c>
      <c r="G52" s="665">
        <f t="shared" si="23"/>
        <v>101.82483646927217</v>
      </c>
    </row>
    <row r="53" spans="1:7" x14ac:dyDescent="0.3">
      <c r="A53" s="661" t="s">
        <v>66</v>
      </c>
      <c r="B53" s="665">
        <f t="shared" si="18"/>
        <v>1.6949152542372872</v>
      </c>
      <c r="C53" s="665">
        <f t="shared" si="19"/>
        <v>7.8154425612052556</v>
      </c>
      <c r="D53" s="665">
        <f t="shared" si="19"/>
        <v>13.935969868173224</v>
      </c>
      <c r="E53" s="665">
        <f t="shared" si="19"/>
        <v>20.056497175141192</v>
      </c>
      <c r="F53" s="665">
        <f t="shared" si="22"/>
        <v>57.953691367415161</v>
      </c>
      <c r="G53" s="665">
        <f t="shared" si="22"/>
        <v>102.39993663021578</v>
      </c>
    </row>
    <row r="54" spans="1:7" x14ac:dyDescent="0.3">
      <c r="A54" s="661" t="s">
        <v>68</v>
      </c>
      <c r="B54" s="665">
        <f t="shared" si="18"/>
        <v>1.6949152542372872</v>
      </c>
      <c r="C54" s="665">
        <f t="shared" si="19"/>
        <v>7.8154425612052556</v>
      </c>
      <c r="D54" s="665">
        <f t="shared" ref="D54:G54" si="24">INDEX($I$36:$P$42,MATCH($A54,$A$36:$A$42,0),MATCH(D$46,$I$35:$P$35,0))*(D$52/INDEX($I$36:$P$42,MATCH($A$52,$A$36:$A$42,0),MATCH(D$46,$I$35:$P$35,0)))</f>
        <v>32.333855717376089</v>
      </c>
      <c r="E54" s="665">
        <f t="shared" si="24"/>
        <v>47.042651222184368</v>
      </c>
      <c r="F54" s="665">
        <f t="shared" si="24"/>
        <v>59.37069411453114</v>
      </c>
      <c r="G54" s="665">
        <f t="shared" si="24"/>
        <v>102.73155781312647</v>
      </c>
    </row>
    <row r="56" spans="1:7" x14ac:dyDescent="0.3">
      <c r="A56" s="661" t="str">
        <f>A48</f>
        <v>IEA 2DS</v>
      </c>
      <c r="B56" s="661" t="s">
        <v>1963</v>
      </c>
      <c r="C56" s="668">
        <f>C48/C$47</f>
        <v>1</v>
      </c>
      <c r="D56" s="668">
        <f t="shared" ref="D56:G56" si="25">D48/D$47</f>
        <v>2.1890152452223348</v>
      </c>
      <c r="E56" s="668">
        <f t="shared" si="25"/>
        <v>2.2129173395248043</v>
      </c>
      <c r="F56" s="668">
        <f t="shared" si="25"/>
        <v>2.2634564965341935</v>
      </c>
      <c r="G56" s="668">
        <f t="shared" si="25"/>
        <v>2.2862151444052285</v>
      </c>
    </row>
    <row r="57" spans="1:7" x14ac:dyDescent="0.3">
      <c r="A57" s="661" t="str">
        <f t="shared" ref="A57:A62" si="26">A49</f>
        <v>2DS high renewables</v>
      </c>
      <c r="B57" s="661" t="s">
        <v>1963</v>
      </c>
      <c r="C57" s="668">
        <f t="shared" ref="C57:G62" si="27">C49/C$47</f>
        <v>1</v>
      </c>
      <c r="D57" s="668">
        <f t="shared" si="27"/>
        <v>1.870278323386573</v>
      </c>
      <c r="E57" s="668">
        <f t="shared" si="27"/>
        <v>1.8907000947538664</v>
      </c>
      <c r="F57" s="668">
        <f t="shared" si="27"/>
        <v>2.3441141520585211</v>
      </c>
      <c r="G57" s="668">
        <f t="shared" si="27"/>
        <v>2.2638065677166441</v>
      </c>
    </row>
    <row r="58" spans="1:7" x14ac:dyDescent="0.3">
      <c r="A58" s="661" t="str">
        <f t="shared" si="26"/>
        <v>2DS high CCS</v>
      </c>
      <c r="B58" s="661" t="s">
        <v>1963</v>
      </c>
      <c r="C58" s="668">
        <f t="shared" si="27"/>
        <v>1</v>
      </c>
      <c r="D58" s="668">
        <f t="shared" si="27"/>
        <v>1.9527587108532893</v>
      </c>
      <c r="E58" s="668">
        <f t="shared" si="27"/>
        <v>1.974081094495274</v>
      </c>
      <c r="F58" s="668">
        <f t="shared" si="27"/>
        <v>2.4242934679886097</v>
      </c>
      <c r="G58" s="668">
        <f t="shared" si="27"/>
        <v>2.2855048482828915</v>
      </c>
    </row>
    <row r="59" spans="1:7" x14ac:dyDescent="0.3">
      <c r="A59" s="661" t="str">
        <f t="shared" si="26"/>
        <v>2DS high efficiency</v>
      </c>
      <c r="B59" s="661" t="s">
        <v>1963</v>
      </c>
      <c r="C59" s="668">
        <f t="shared" si="27"/>
        <v>1</v>
      </c>
      <c r="D59" s="668">
        <f t="shared" si="27"/>
        <v>1.0242082043242706</v>
      </c>
      <c r="E59" s="668">
        <f t="shared" si="27"/>
        <v>1.035391644521205</v>
      </c>
      <c r="F59" s="668">
        <f t="shared" si="27"/>
        <v>1.9786039974367369</v>
      </c>
      <c r="G59" s="668">
        <f t="shared" si="27"/>
        <v>1.7145237122286194</v>
      </c>
    </row>
    <row r="60" spans="1:7" x14ac:dyDescent="0.3">
      <c r="A60" s="661" t="str">
        <f t="shared" si="26"/>
        <v>2DS central</v>
      </c>
      <c r="B60" s="661" t="s">
        <v>1963</v>
      </c>
      <c r="C60" s="668">
        <f t="shared" si="27"/>
        <v>1</v>
      </c>
      <c r="D60" s="668">
        <f t="shared" si="27"/>
        <v>2.1890152452223348</v>
      </c>
      <c r="E60" s="668">
        <f t="shared" si="27"/>
        <v>2.2129173395248043</v>
      </c>
      <c r="F60" s="668">
        <f t="shared" si="27"/>
        <v>2.2634564965341935</v>
      </c>
      <c r="G60" s="668">
        <f t="shared" si="27"/>
        <v>2.2862151444052285</v>
      </c>
    </row>
    <row r="61" spans="1:7" x14ac:dyDescent="0.3">
      <c r="A61" s="661" t="str">
        <f t="shared" si="26"/>
        <v>2DS delayed</v>
      </c>
      <c r="B61" s="661" t="s">
        <v>1963</v>
      </c>
      <c r="C61" s="668">
        <f t="shared" si="27"/>
        <v>1</v>
      </c>
      <c r="D61" s="668">
        <f t="shared" si="27"/>
        <v>1</v>
      </c>
      <c r="E61" s="668">
        <f t="shared" si="27"/>
        <v>1</v>
      </c>
      <c r="F61" s="668">
        <f t="shared" si="27"/>
        <v>1.7943679367986896</v>
      </c>
      <c r="G61" s="668">
        <f t="shared" si="27"/>
        <v>2.2991275412534762</v>
      </c>
    </row>
    <row r="62" spans="1:7" x14ac:dyDescent="0.3">
      <c r="A62" s="661" t="str">
        <f t="shared" si="26"/>
        <v>B2DS central</v>
      </c>
      <c r="B62" s="661" t="s">
        <v>1963</v>
      </c>
      <c r="C62" s="668">
        <f t="shared" si="27"/>
        <v>1</v>
      </c>
      <c r="D62" s="668">
        <f t="shared" si="27"/>
        <v>2.3201726197198305</v>
      </c>
      <c r="E62" s="668">
        <f t="shared" si="27"/>
        <v>2.3455068355849731</v>
      </c>
      <c r="F62" s="668">
        <f t="shared" si="27"/>
        <v>1.8382413163158084</v>
      </c>
      <c r="G62" s="668">
        <f t="shared" si="27"/>
        <v>2.3065732430769681</v>
      </c>
    </row>
  </sheetData>
  <conditionalFormatting sqref="A1:XFD1 B2:XFD2 A3:XFD15 A16:A18 C16:XFD18 A19:XFD32 A36:A42 A33 D33:XFD33 A34:L35 N34:XFD42 I36:L42 M34 A43:XFD1048576">
    <cfRule type="expression" dxfId="196" priority="5">
      <formula>_xlfn.ISFORMULA(A1)</formula>
    </cfRule>
  </conditionalFormatting>
  <conditionalFormatting sqref="B36:H42">
    <cfRule type="expression" dxfId="195" priority="4">
      <formula>_xlfn.ISFORMULA(B36)</formula>
    </cfRule>
  </conditionalFormatting>
  <conditionalFormatting sqref="B33:C33">
    <cfRule type="expression" dxfId="194" priority="2">
      <formula>_xlfn.ISFORMULA(B33)</formula>
    </cfRule>
  </conditionalFormatting>
  <conditionalFormatting sqref="M36:M42">
    <cfRule type="expression" dxfId="193" priority="1">
      <formula>_xlfn.ISFORMULA(M36)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167F-9609-454F-B14C-3179561D4C67}">
  <sheetPr>
    <tabColor theme="7" tint="0.39997558519241921"/>
  </sheetPr>
  <dimension ref="A1:E35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  <sheetView workbookViewId="1"/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3" s="27" customFormat="1" ht="49.5" customHeight="1" x14ac:dyDescent="0.3">
      <c r="A1" s="27" t="s">
        <v>1956</v>
      </c>
    </row>
    <row r="2" spans="1:3" s="667" customFormat="1" x14ac:dyDescent="0.3">
      <c r="A2" s="667" t="s">
        <v>331</v>
      </c>
    </row>
    <row r="3" spans="1:3" s="667" customFormat="1" x14ac:dyDescent="0.3">
      <c r="A3" s="667" t="s">
        <v>332</v>
      </c>
    </row>
    <row r="4" spans="1:3" s="667" customFormat="1" x14ac:dyDescent="0.3">
      <c r="A4" s="667" t="s">
        <v>333</v>
      </c>
    </row>
    <row r="5" spans="1:3" s="667" customFormat="1" x14ac:dyDescent="0.3">
      <c r="A5" s="667" t="s">
        <v>194</v>
      </c>
    </row>
    <row r="6" spans="1:3" s="667" customFormat="1" x14ac:dyDescent="0.3">
      <c r="A6" s="667" t="s">
        <v>46</v>
      </c>
    </row>
    <row r="8" spans="1:3" x14ac:dyDescent="0.3">
      <c r="A8" s="661" t="s">
        <v>56</v>
      </c>
      <c r="B8" s="661" t="s">
        <v>120</v>
      </c>
      <c r="C8" s="661" t="s">
        <v>1957</v>
      </c>
    </row>
    <row r="9" spans="1:3" x14ac:dyDescent="0.3">
      <c r="A9" s="661" t="s">
        <v>116</v>
      </c>
      <c r="B9" s="661">
        <v>2015</v>
      </c>
      <c r="C9" s="668">
        <v>1.5936254980079501</v>
      </c>
    </row>
    <row r="10" spans="1:3" x14ac:dyDescent="0.3">
      <c r="A10" s="661" t="s">
        <v>116</v>
      </c>
      <c r="B10" s="661">
        <v>2016</v>
      </c>
      <c r="C10" s="668">
        <v>1.5936254980079501</v>
      </c>
    </row>
    <row r="11" spans="1:3" x14ac:dyDescent="0.3">
      <c r="A11" s="661" t="s">
        <v>116</v>
      </c>
      <c r="B11" s="661">
        <v>2020</v>
      </c>
      <c r="C11" s="668">
        <v>8.7649402390438205</v>
      </c>
    </row>
    <row r="12" spans="1:3" x14ac:dyDescent="0.3">
      <c r="A12" s="661" t="s">
        <v>116</v>
      </c>
      <c r="B12" s="661">
        <v>2025</v>
      </c>
      <c r="C12" s="668">
        <v>24.701195219123399</v>
      </c>
    </row>
    <row r="13" spans="1:3" x14ac:dyDescent="0.3">
      <c r="A13" s="661" t="s">
        <v>116</v>
      </c>
      <c r="B13" s="661">
        <v>2030</v>
      </c>
      <c r="C13" s="668">
        <v>55.776892430278799</v>
      </c>
    </row>
    <row r="14" spans="1:3" x14ac:dyDescent="0.3">
      <c r="A14" s="661" t="s">
        <v>170</v>
      </c>
      <c r="B14" s="661">
        <v>2020</v>
      </c>
      <c r="C14" s="668">
        <v>23.1075697211155</v>
      </c>
    </row>
    <row r="15" spans="1:3" x14ac:dyDescent="0.3">
      <c r="A15" s="661" t="s">
        <v>170</v>
      </c>
      <c r="B15" s="661">
        <v>2025</v>
      </c>
      <c r="C15" s="668">
        <v>70.916334661354597</v>
      </c>
    </row>
    <row r="16" spans="1:3" x14ac:dyDescent="0.3">
      <c r="A16" s="661" t="s">
        <v>170</v>
      </c>
      <c r="B16" s="661">
        <v>2030</v>
      </c>
      <c r="C16" s="668">
        <v>158.56573705179201</v>
      </c>
    </row>
    <row r="17" spans="1:3" x14ac:dyDescent="0.3">
      <c r="A17" s="661" t="s">
        <v>1953</v>
      </c>
      <c r="B17" s="661">
        <v>2020</v>
      </c>
      <c r="C17" s="668">
        <v>25.4980079681274</v>
      </c>
    </row>
    <row r="18" spans="1:3" x14ac:dyDescent="0.3">
      <c r="A18" s="661" t="s">
        <v>1953</v>
      </c>
      <c r="B18" s="661">
        <v>2025</v>
      </c>
      <c r="C18" s="668">
        <v>90.836653386454202</v>
      </c>
    </row>
    <row r="19" spans="1:3" x14ac:dyDescent="0.3">
      <c r="A19" s="661" t="s">
        <v>1953</v>
      </c>
      <c r="B19" s="661">
        <v>2030</v>
      </c>
      <c r="C19" s="668">
        <v>206.37450199203101</v>
      </c>
    </row>
    <row r="35" spans="5:5" x14ac:dyDescent="0.3">
      <c r="E35" s="43"/>
    </row>
  </sheetData>
  <conditionalFormatting sqref="A1:XFD1 A9:XFD1048576 B2:XFD8 A2:A5">
    <cfRule type="expression" dxfId="19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2CF0-E662-4A9F-9069-5D265B1A652B}">
  <sheetPr>
    <tabColor theme="7" tint="0.39997558519241921"/>
  </sheetPr>
  <dimension ref="A1:E32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  <sheetView workbookViewId="1"/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4" s="27" customFormat="1" ht="49.5" customHeight="1" x14ac:dyDescent="0.3">
      <c r="A1" s="27" t="s">
        <v>1958</v>
      </c>
    </row>
    <row r="2" spans="1:4" s="667" customFormat="1" x14ac:dyDescent="0.3">
      <c r="A2" s="667" t="s">
        <v>331</v>
      </c>
    </row>
    <row r="3" spans="1:4" s="667" customFormat="1" x14ac:dyDescent="0.3">
      <c r="A3" s="667" t="s">
        <v>332</v>
      </c>
    </row>
    <row r="4" spans="1:4" s="667" customFormat="1" x14ac:dyDescent="0.3">
      <c r="A4" s="667" t="s">
        <v>333</v>
      </c>
    </row>
    <row r="5" spans="1:4" s="667" customFormat="1" x14ac:dyDescent="0.3">
      <c r="A5" s="667" t="s">
        <v>194</v>
      </c>
    </row>
    <row r="6" spans="1:4" s="667" customFormat="1" x14ac:dyDescent="0.3">
      <c r="A6" s="667" t="s">
        <v>46</v>
      </c>
    </row>
    <row r="8" spans="1:4" x14ac:dyDescent="0.3">
      <c r="A8" s="661" t="s">
        <v>56</v>
      </c>
      <c r="B8" s="661" t="s">
        <v>120</v>
      </c>
      <c r="C8" s="661" t="s">
        <v>1959</v>
      </c>
      <c r="D8" s="661" t="s">
        <v>1960</v>
      </c>
    </row>
    <row r="9" spans="1:4" x14ac:dyDescent="0.3">
      <c r="A9" s="661" t="s">
        <v>116</v>
      </c>
      <c r="B9" s="661">
        <v>2015</v>
      </c>
      <c r="C9" s="661" t="s">
        <v>1952</v>
      </c>
      <c r="D9" s="668">
        <v>89.830508474576206</v>
      </c>
    </row>
    <row r="10" spans="1:4" x14ac:dyDescent="0.3">
      <c r="A10" s="661" t="s">
        <v>116</v>
      </c>
      <c r="B10" s="661">
        <v>2015</v>
      </c>
      <c r="C10" s="661" t="s">
        <v>1951</v>
      </c>
      <c r="D10" s="668">
        <v>1.6949152542372872</v>
      </c>
    </row>
    <row r="11" spans="1:4" x14ac:dyDescent="0.3">
      <c r="A11" s="661" t="s">
        <v>116</v>
      </c>
      <c r="B11" s="661">
        <v>2060</v>
      </c>
      <c r="C11" s="661" t="s">
        <v>1952</v>
      </c>
      <c r="D11" s="668">
        <v>127.118644067796</v>
      </c>
    </row>
    <row r="12" spans="1:4" x14ac:dyDescent="0.3">
      <c r="A12" s="661" t="s">
        <v>116</v>
      </c>
      <c r="B12" s="661">
        <v>2060</v>
      </c>
      <c r="C12" s="661" t="s">
        <v>1951</v>
      </c>
      <c r="D12" s="668">
        <v>56.779661016949007</v>
      </c>
    </row>
    <row r="13" spans="1:4" x14ac:dyDescent="0.3">
      <c r="A13" s="661" t="s">
        <v>1953</v>
      </c>
      <c r="B13" s="661">
        <v>2060</v>
      </c>
      <c r="C13" s="661" t="s">
        <v>1952</v>
      </c>
      <c r="D13" s="668">
        <v>11.864406779661</v>
      </c>
    </row>
    <row r="14" spans="1:4" x14ac:dyDescent="0.3">
      <c r="A14" s="661" t="s">
        <v>1953</v>
      </c>
      <c r="B14" s="661">
        <v>2060</v>
      </c>
      <c r="C14" s="661" t="s">
        <v>1951</v>
      </c>
      <c r="D14" s="668">
        <v>144.06779661016898</v>
      </c>
    </row>
    <row r="32" spans="5:5" x14ac:dyDescent="0.3">
      <c r="E32" s="43"/>
    </row>
  </sheetData>
  <conditionalFormatting sqref="A2:A5 A1:XFD1 B2:XFD8 A9:XFD1048576">
    <cfRule type="expression" dxfId="191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1D39-F8F7-45A7-9422-06BD2BE37046}">
  <sheetPr>
    <tabColor theme="6"/>
  </sheetPr>
  <dimension ref="A1:P56"/>
  <sheetViews>
    <sheetView zoomScale="60" zoomScaleNormal="6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28" sqref="E28"/>
    </sheetView>
    <sheetView tabSelected="1" zoomScale="70" zoomScaleNormal="70" workbookViewId="1">
      <pane xSplit="4" ySplit="6" topLeftCell="H26" activePane="bottomRight" state="frozen"/>
      <selection pane="topRight" activeCell="E1" sqref="E1"/>
      <selection pane="bottomLeft" activeCell="A7" sqref="A7"/>
      <selection pane="bottomRight" activeCell="J35" sqref="J35"/>
    </sheetView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6" s="481" customFormat="1" ht="49.5" customHeight="1" x14ac:dyDescent="0.3">
      <c r="A1" s="481" t="s">
        <v>142</v>
      </c>
    </row>
    <row r="2" spans="1:16" s="33" customFormat="1" x14ac:dyDescent="0.3">
      <c r="A2" s="33" t="s">
        <v>42</v>
      </c>
      <c r="B2" s="33" t="s">
        <v>143</v>
      </c>
    </row>
    <row r="3" spans="1:16" s="33" customFormat="1" x14ac:dyDescent="0.3">
      <c r="A3" s="33" t="s">
        <v>44</v>
      </c>
      <c r="B3" s="33" t="s">
        <v>144</v>
      </c>
    </row>
    <row r="4" spans="1:16" s="33" customFormat="1" x14ac:dyDescent="0.3">
      <c r="A4" s="33" t="s">
        <v>46</v>
      </c>
      <c r="B4" s="33" t="s">
        <v>145</v>
      </c>
      <c r="O4" s="34"/>
      <c r="P4" s="35"/>
    </row>
    <row r="6" spans="1:16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6" x14ac:dyDescent="0.3">
      <c r="A7" s="39" t="s">
        <v>78</v>
      </c>
      <c r="B7" s="39" t="s">
        <v>62</v>
      </c>
      <c r="C7" s="39" t="s">
        <v>146</v>
      </c>
      <c r="D7" s="39" t="s">
        <v>147</v>
      </c>
      <c r="E7" s="84">
        <f>INDEX('W7. TIAM total renewable cap'!$E$11:$P$17,MATCH($B7,'W7. TIAM total renewable cap'!$A$11:$A$17,0),MATCH(E$6,'W7. TIAM total renewable cap'!$E$10:$P$10,0))</f>
        <v>12.552891933028908</v>
      </c>
      <c r="F7" s="84">
        <f>INDEX('W7. TIAM total renewable cap'!$E$11:$P$17,MATCH($B7,'W7. TIAM total renewable cap'!$A$11:$A$17,0),MATCH(F$6,'W7. TIAM total renewable cap'!$E$10:$P$10,0))</f>
        <v>25.154887366818866</v>
      </c>
      <c r="G7" s="84">
        <f>INDEX('W7. TIAM total renewable cap'!$E$11:$P$17,MATCH($B7,'W7. TIAM total renewable cap'!$A$11:$A$17,0),MATCH(G$6,'W7. TIAM total renewable cap'!$E$10:$P$10,0))</f>
        <v>108.81041965779015</v>
      </c>
      <c r="H7" s="84">
        <v>229.19559999999998</v>
      </c>
      <c r="I7" s="84">
        <v>303.75819999999999</v>
      </c>
      <c r="J7" s="84">
        <f>INDEX('W7. TIAM total renewable cap'!$E$11:$P$17,MATCH($B7,'W7. TIAM total renewable cap'!$A$11:$A$17,0),MATCH(J$6,'W7. TIAM total renewable cap'!$E$10:$P$10,0))</f>
        <v>159.40163237068614</v>
      </c>
      <c r="K7" s="84"/>
      <c r="L7" s="84">
        <f>INDEX('W7. TIAM total renewable cap'!$E$11:$P$17,MATCH($B7,'W7. TIAM total renewable cap'!$A$11:$A$17,0),MATCH(L$6,'W7. TIAM total renewable cap'!$E$10:$P$10,0))</f>
        <v>182.57765578722291</v>
      </c>
      <c r="M7" s="84">
        <f>INDEX('W7. TIAM total renewable cap'!$E$11:$P$17,MATCH($B7,'W7. TIAM total renewable cap'!$A$11:$A$17,0),MATCH(M$6,'W7. TIAM total renewable cap'!$E$10:$P$10,0))</f>
        <v>182.57765578722294</v>
      </c>
      <c r="N7" s="84">
        <f>INDEX('W7. TIAM total renewable cap'!$E$11:$P$17,MATCH($B7,'W7. TIAM total renewable cap'!$A$11:$A$17,0),MATCH(N$6,'W7. TIAM total renewable cap'!$E$10:$P$10,0))</f>
        <v>185.98713481098898</v>
      </c>
    </row>
    <row r="8" spans="1:16" x14ac:dyDescent="0.3">
      <c r="A8" s="39" t="s">
        <v>78</v>
      </c>
      <c r="B8" s="39" t="s">
        <v>63</v>
      </c>
      <c r="C8" s="39" t="s">
        <v>146</v>
      </c>
      <c r="D8" s="39" t="s">
        <v>147</v>
      </c>
      <c r="E8" s="84">
        <f>INDEX('W7. TIAM total renewable cap'!$E$11:$P$17,MATCH($B8,'W7. TIAM total renewable cap'!$A$11:$A$17,0),MATCH(E$6,'W7. TIAM total renewable cap'!$E$10:$P$10,0))</f>
        <v>12.552891933028908</v>
      </c>
      <c r="F8" s="84">
        <f>INDEX('W7. TIAM total renewable cap'!$E$11:$P$17,MATCH($B8,'W7. TIAM total renewable cap'!$A$11:$A$17,0),MATCH(F$6,'W7. TIAM total renewable cap'!$E$10:$P$10,0))</f>
        <v>25.154887366818866</v>
      </c>
      <c r="G8" s="84">
        <f>INDEX('W7. TIAM total renewable cap'!$E$11:$P$17,MATCH($B8,'W7. TIAM total renewable cap'!$A$11:$A$17,0),MATCH(G$6,'W7. TIAM total renewable cap'!$E$10:$P$10,0))</f>
        <v>108.81041965779015</v>
      </c>
      <c r="H8" s="84">
        <v>229.19559999999998</v>
      </c>
      <c r="I8" s="84">
        <v>303.75819999999999</v>
      </c>
      <c r="J8" s="84">
        <f>INDEX('W7. TIAM total renewable cap'!$E$11:$P$17,MATCH($B8,'W7. TIAM total renewable cap'!$A$11:$A$17,0),MATCH(J$6,'W7. TIAM total renewable cap'!$E$10:$P$10,0))+(J$13-J$7)</f>
        <v>533.4204666666667</v>
      </c>
      <c r="K8" s="84"/>
      <c r="L8" s="84">
        <f>INDEX('W7. TIAM total renewable cap'!$E$11:$P$17,MATCH($B8,'W7. TIAM total renewable cap'!$A$11:$A$17,0),MATCH(L$6,'W7. TIAM total renewable cap'!$E$10:$P$10,0))+(L$13-L$7)</f>
        <v>8938.4355160005216</v>
      </c>
      <c r="M8" s="84">
        <f>INDEX('W7. TIAM total renewable cap'!$E$11:$P$17,MATCH($B8,'W7. TIAM total renewable cap'!$A$11:$A$17,0),MATCH(M$6,'W7. TIAM total renewable cap'!$E$10:$P$10,0))+(M$13-M$7)</f>
        <v>12583.461514700723</v>
      </c>
      <c r="N8" s="84">
        <f>INDEX('W7. TIAM total renewable cap'!$E$11:$P$17,MATCH($B8,'W7. TIAM total renewable cap'!$A$11:$A$17,0),MATCH(N$6,'W7. TIAM total renewable cap'!$E$10:$P$10,0))+(N$13-N$7)</f>
        <v>16045.838343263062</v>
      </c>
    </row>
    <row r="9" spans="1:16" x14ac:dyDescent="0.3">
      <c r="A9" s="39" t="s">
        <v>78</v>
      </c>
      <c r="B9" s="39" t="s">
        <v>64</v>
      </c>
      <c r="C9" s="39" t="s">
        <v>146</v>
      </c>
      <c r="D9" s="39" t="s">
        <v>147</v>
      </c>
      <c r="E9" s="84">
        <f>INDEX('W7. TIAM total renewable cap'!$E$11:$P$17,MATCH($B9,'W7. TIAM total renewable cap'!$A$11:$A$17,0),MATCH(E$6,'W7. TIAM total renewable cap'!$E$10:$P$10,0))</f>
        <v>12.552891933028908</v>
      </c>
      <c r="F9" s="84">
        <f>INDEX('W7. TIAM total renewable cap'!$E$11:$P$17,MATCH($B9,'W7. TIAM total renewable cap'!$A$11:$A$17,0),MATCH(F$6,'W7. TIAM total renewable cap'!$E$10:$P$10,0))</f>
        <v>25.154887366818866</v>
      </c>
      <c r="G9" s="84">
        <f>INDEX('W7. TIAM total renewable cap'!$E$11:$P$17,MATCH($B9,'W7. TIAM total renewable cap'!$A$11:$A$17,0),MATCH(G$6,'W7. TIAM total renewable cap'!$E$10:$P$10,0))</f>
        <v>108.81041965779015</v>
      </c>
      <c r="H9" s="84">
        <v>229.19559999999998</v>
      </c>
      <c r="I9" s="84">
        <v>303.75819999999999</v>
      </c>
      <c r="J9" s="84">
        <f>INDEX('W7. TIAM total renewable cap'!$E$11:$P$17,MATCH($B9,'W7. TIAM total renewable cap'!$A$11:$A$17,0),MATCH(J$6,'W7. TIAM total renewable cap'!$E$10:$P$10,0))+(J$13-J$7)</f>
        <v>533.4204666666667</v>
      </c>
      <c r="K9" s="84"/>
      <c r="L9" s="84">
        <f>INDEX('W7. TIAM total renewable cap'!$E$11:$P$17,MATCH($B9,'W7. TIAM total renewable cap'!$A$11:$A$17,0),MATCH(L$6,'W7. TIAM total renewable cap'!$E$10:$P$10,0))+(L$13-L$7)</f>
        <v>1046.6878564370668</v>
      </c>
      <c r="M9" s="84">
        <f>INDEX('W7. TIAM total renewable cap'!$E$11:$P$17,MATCH($B9,'W7. TIAM total renewable cap'!$A$11:$A$17,0),MATCH(M$6,'W7. TIAM total renewable cap'!$E$10:$P$10,0))+(M$13-M$7)</f>
        <v>1549.7578193398215</v>
      </c>
      <c r="N9" s="84">
        <f>INDEX('W7. TIAM total renewable cap'!$E$11:$P$17,MATCH($B9,'W7. TIAM total renewable cap'!$A$11:$A$17,0),MATCH(N$6,'W7. TIAM total renewable cap'!$E$10:$P$10,0))+(N$13-N$7)</f>
        <v>2369.9929038446035</v>
      </c>
    </row>
    <row r="10" spans="1:16" x14ac:dyDescent="0.3">
      <c r="A10" s="39" t="s">
        <v>78</v>
      </c>
      <c r="B10" s="39" t="s">
        <v>65</v>
      </c>
      <c r="C10" s="39" t="s">
        <v>146</v>
      </c>
      <c r="D10" s="39" t="s">
        <v>147</v>
      </c>
      <c r="E10" s="84">
        <f>INDEX('W7. TIAM total renewable cap'!$E$11:$P$17,MATCH($B10,'W7. TIAM total renewable cap'!$A$11:$A$17,0),MATCH(E$6,'W7. TIAM total renewable cap'!$E$10:$P$10,0))</f>
        <v>12.552891933028908</v>
      </c>
      <c r="F10" s="84">
        <f>INDEX('W7. TIAM total renewable cap'!$E$11:$P$17,MATCH($B10,'W7. TIAM total renewable cap'!$A$11:$A$17,0),MATCH(F$6,'W7. TIAM total renewable cap'!$E$10:$P$10,0))</f>
        <v>25.154887366818866</v>
      </c>
      <c r="G10" s="84">
        <f>INDEX('W7. TIAM total renewable cap'!$E$11:$P$17,MATCH($B10,'W7. TIAM total renewable cap'!$A$11:$A$17,0),MATCH(G$6,'W7. TIAM total renewable cap'!$E$10:$P$10,0))</f>
        <v>108.81041965779015</v>
      </c>
      <c r="H10" s="84">
        <v>229.19559999999998</v>
      </c>
      <c r="I10" s="84">
        <v>303.75819999999999</v>
      </c>
      <c r="J10" s="84">
        <f>INDEX('W7. TIAM total renewable cap'!$E$11:$P$17,MATCH($B10,'W7. TIAM total renewable cap'!$A$11:$A$17,0),MATCH(J$6,'W7. TIAM total renewable cap'!$E$10:$P$10,0))+(J$13-J$7)</f>
        <v>533.4204666666667</v>
      </c>
      <c r="K10" s="84"/>
      <c r="L10" s="84">
        <f>INDEX('W7. TIAM total renewable cap'!$E$11:$P$17,MATCH($B10,'W7. TIAM total renewable cap'!$A$11:$A$17,0),MATCH(L$6,'W7. TIAM total renewable cap'!$E$10:$P$10,0))+(L$13-L$7)</f>
        <v>1059.7072253568717</v>
      </c>
      <c r="M10" s="84">
        <f>INDEX('W7. TIAM total renewable cap'!$E$11:$P$17,MATCH($B10,'W7. TIAM total renewable cap'!$A$11:$A$17,0),MATCH(M$6,'W7. TIAM total renewable cap'!$E$10:$P$10,0))+(M$13-M$7)</f>
        <v>1849.9548997483291</v>
      </c>
      <c r="N10" s="84">
        <f>INDEX('W7. TIAM total renewable cap'!$E$11:$P$17,MATCH($B10,'W7. TIAM total renewable cap'!$A$11:$A$17,0),MATCH(N$6,'W7. TIAM total renewable cap'!$E$10:$P$10,0))+(N$13-N$7)</f>
        <v>3299.7938666204777</v>
      </c>
    </row>
    <row r="11" spans="1:16" x14ac:dyDescent="0.3">
      <c r="A11" s="39" t="s">
        <v>78</v>
      </c>
      <c r="B11" s="39" t="s">
        <v>67</v>
      </c>
      <c r="C11" s="39" t="s">
        <v>146</v>
      </c>
      <c r="D11" s="39" t="s">
        <v>147</v>
      </c>
      <c r="E11" s="84">
        <f>INDEX('W7. TIAM total renewable cap'!$E$11:$P$17,MATCH($B11,'W7. TIAM total renewable cap'!$A$11:$A$17,0),MATCH(E$6,'W7. TIAM total renewable cap'!$E$10:$P$10,0))</f>
        <v>12.552891933028908</v>
      </c>
      <c r="F11" s="84">
        <f>INDEX('W7. TIAM total renewable cap'!$E$11:$P$17,MATCH($B11,'W7. TIAM total renewable cap'!$A$11:$A$17,0),MATCH(F$6,'W7. TIAM total renewable cap'!$E$10:$P$10,0))</f>
        <v>25.154887366818866</v>
      </c>
      <c r="G11" s="84">
        <f>INDEX('W7. TIAM total renewable cap'!$E$11:$P$17,MATCH($B11,'W7. TIAM total renewable cap'!$A$11:$A$17,0),MATCH(G$6,'W7. TIAM total renewable cap'!$E$10:$P$10,0))</f>
        <v>108.81041965779015</v>
      </c>
      <c r="H11" s="84">
        <v>229.19559999999998</v>
      </c>
      <c r="I11" s="84">
        <v>303.75819999999999</v>
      </c>
      <c r="J11" s="84">
        <f>INDEX('W7. TIAM total renewable cap'!$E$11:$P$17,MATCH($B11,'W7. TIAM total renewable cap'!$A$11:$A$17,0),MATCH(J$6,'W7. TIAM total renewable cap'!$E$10:$P$10,0))+(J$13-J$7)</f>
        <v>533.4204666666667</v>
      </c>
      <c r="K11" s="84"/>
      <c r="L11" s="84">
        <f>INDEX('W7. TIAM total renewable cap'!$E$11:$P$17,MATCH($B11,'W7. TIAM total renewable cap'!$A$11:$A$17,0),MATCH(L$6,'W7. TIAM total renewable cap'!$E$10:$P$10,0))+(L$13-L$7)</f>
        <v>1573.9623985508133</v>
      </c>
      <c r="M11" s="84">
        <f>INDEX('W7. TIAM total renewable cap'!$E$11:$P$17,MATCH($B11,'W7. TIAM total renewable cap'!$A$11:$A$17,0),MATCH(M$6,'W7. TIAM total renewable cap'!$E$10:$P$10,0))+(M$13-M$7)</f>
        <v>3269.938333987333</v>
      </c>
      <c r="N11" s="84">
        <f>INDEX('W7. TIAM total renewable cap'!$E$11:$P$17,MATCH($B11,'W7. TIAM total renewable cap'!$A$11:$A$17,0),MATCH(N$6,'W7. TIAM total renewable cap'!$E$10:$P$10,0))+(N$13-N$7)</f>
        <v>7141.9415645230411</v>
      </c>
    </row>
    <row r="12" spans="1:16" x14ac:dyDescent="0.3">
      <c r="A12" s="39" t="s">
        <v>78</v>
      </c>
      <c r="B12" s="39" t="s">
        <v>66</v>
      </c>
      <c r="C12" s="39" t="s">
        <v>146</v>
      </c>
      <c r="D12" s="39" t="s">
        <v>147</v>
      </c>
      <c r="E12" s="84">
        <f>INDEX('W7. TIAM total renewable cap'!$E$11:$P$17,MATCH($B12,'W7. TIAM total renewable cap'!$A$11:$A$17,0),MATCH(E$6,'W7. TIAM total renewable cap'!$E$10:$P$10,0))</f>
        <v>12.552891933028908</v>
      </c>
      <c r="F12" s="84">
        <f>INDEX('W7. TIAM total renewable cap'!$E$11:$P$17,MATCH($B12,'W7. TIAM total renewable cap'!$A$11:$A$17,0),MATCH(F$6,'W7. TIAM total renewable cap'!$E$10:$P$10,0))</f>
        <v>25.154887366818866</v>
      </c>
      <c r="G12" s="84">
        <f>INDEX('W7. TIAM total renewable cap'!$E$11:$P$17,MATCH($B12,'W7. TIAM total renewable cap'!$A$11:$A$17,0),MATCH(G$6,'W7. TIAM total renewable cap'!$E$10:$P$10,0))</f>
        <v>108.81041965779015</v>
      </c>
      <c r="H12" s="84">
        <v>229.19559999999998</v>
      </c>
      <c r="I12" s="84">
        <v>303.75819999999999</v>
      </c>
      <c r="J12" s="84">
        <f>INDEX('W7. TIAM total renewable cap'!$E$11:$P$17,MATCH($B12,'W7. TIAM total renewable cap'!$A$11:$A$17,0),MATCH(J$6,'W7. TIAM total renewable cap'!$E$10:$P$10,0))+(J$13-J$7)</f>
        <v>533.4204666666667</v>
      </c>
      <c r="K12" s="84"/>
      <c r="L12" s="84">
        <f>INDEX('W7. TIAM total renewable cap'!$E$11:$P$17,MATCH($B12,'W7. TIAM total renewable cap'!$A$11:$A$17,0),MATCH(L$6,'W7. TIAM total renewable cap'!$E$10:$P$10,0))+(L$13-L$7)</f>
        <v>1046.3014944439997</v>
      </c>
      <c r="M12" s="84">
        <f>INDEX('W7. TIAM total renewable cap'!$E$11:$P$17,MATCH($B12,'W7. TIAM total renewable cap'!$A$11:$A$17,0),MATCH(M$6,'W7. TIAM total renewable cap'!$E$10:$P$10,0))+(M$13-M$7)</f>
        <v>2370.5687149648475</v>
      </c>
      <c r="N12" s="84">
        <f>INDEX('W7. TIAM total renewable cap'!$E$11:$P$17,MATCH($B12,'W7. TIAM total renewable cap'!$A$11:$A$17,0),MATCH(N$6,'W7. TIAM total renewable cap'!$E$10:$P$10,0))+(N$13-N$7)</f>
        <v>5408.21976156865</v>
      </c>
    </row>
    <row r="13" spans="1:16" x14ac:dyDescent="0.3">
      <c r="A13" s="39" t="s">
        <v>148</v>
      </c>
      <c r="B13" s="39" t="s">
        <v>112</v>
      </c>
      <c r="C13" s="39" t="s">
        <v>146</v>
      </c>
      <c r="D13" s="39" t="s">
        <v>147</v>
      </c>
      <c r="H13" s="84">
        <f>'R22. IEA WEO Power gen'!C41</f>
        <v>229.19559999999998</v>
      </c>
      <c r="I13" s="84">
        <f>'R22. IEA WEO Power gen'!D41</f>
        <v>303.75819999999999</v>
      </c>
      <c r="J13" s="84">
        <f>I13*(5/9)+K13*(4/9)</f>
        <v>533.4204666666667</v>
      </c>
      <c r="K13" s="84">
        <f>INDEX('R22. IEA WEO Power gen'!$N$41:$P$41,MATCH(K$6,'R22. IEA WEO Power gen'!$N$29:$P$29,0))</f>
        <v>820.49830000000009</v>
      </c>
      <c r="L13" s="84">
        <f>INDEX('R22. IEA WEO Power gen'!$N$41:$P$41,MATCH(L$6,'R22. IEA WEO Power gen'!$N$29:$P$29,0))</f>
        <v>1046.3046999999999</v>
      </c>
      <c r="M13" s="84">
        <f>INDEX('R22. IEA WEO Power gen'!$N$41:$P$41,MATCH(M$6,'R22. IEA WEO Power gen'!$N$29:$P$29,0))</f>
        <v>1455.4050999999999</v>
      </c>
      <c r="N13" s="84">
        <f>M13+(M13-L13)</f>
        <v>1864.5055</v>
      </c>
    </row>
    <row r="14" spans="1:16" x14ac:dyDescent="0.3">
      <c r="A14" s="39" t="s">
        <v>78</v>
      </c>
      <c r="B14" s="39" t="s">
        <v>62</v>
      </c>
      <c r="C14" s="39" t="s">
        <v>149</v>
      </c>
      <c r="D14" s="39" t="s">
        <v>147</v>
      </c>
      <c r="E14" s="84">
        <f>INDEX('W7. TIAM total renewable cap'!$R$11:$AC$16,MATCH($B14,'W7. TIAM total renewable cap'!$A$11:$A$16,0),MATCH(E$6,'W7. TIAM total renewable cap'!$R$10:$AC$10,0))</f>
        <v>54.735159817351629</v>
      </c>
      <c r="F14" s="84">
        <f>INDEX('W7. TIAM total renewable cap'!$R$11:$AC$16,MATCH($B14,'W7. TIAM total renewable cap'!$A$11:$A$16,0),MATCH(F$6,'W7. TIAM total renewable cap'!$R$10:$AC$10,0))</f>
        <v>217.76839471634247</v>
      </c>
      <c r="G14" s="84">
        <f>INDEX('W7. TIAM total renewable cap'!$R$11:$AC$16,MATCH($B14,'W7. TIAM total renewable cap'!$A$11:$A$16,0),MATCH(G$6,'W7. TIAM total renewable cap'!$R$10:$AC$10,0))</f>
        <v>242.99857406704328</v>
      </c>
      <c r="H14" s="84">
        <v>414.01139999999998</v>
      </c>
      <c r="I14" s="84">
        <v>465.54680000000002</v>
      </c>
      <c r="J14" s="84">
        <f>INDEX('W7. TIAM total renewable cap'!$R$11:$AC$16,MATCH($B14,'W7. TIAM total renewable cap'!$A$11:$A$16,0),MATCH(J$6,'W7. TIAM total renewable cap'!$R$10:$AC$10,0))</f>
        <v>365.36686102816458</v>
      </c>
      <c r="K14" s="84"/>
      <c r="L14" s="84">
        <f>INDEX('W7. TIAM total renewable cap'!$R$11:$AC$16,MATCH($B14,'W7. TIAM total renewable cap'!$A$11:$A$16,0),MATCH(L$6,'W7. TIAM total renewable cap'!$R$10:$AC$10,0))</f>
        <v>469.95609354438716</v>
      </c>
      <c r="M14" s="84">
        <f>INDEX('W7. TIAM total renewable cap'!$R$11:$AC$16,MATCH($B14,'W7. TIAM total renewable cap'!$A$11:$A$16,0),MATCH(M$6,'W7. TIAM total renewable cap'!$R$10:$AC$10,0))</f>
        <v>755.59600586257818</v>
      </c>
      <c r="N14" s="84">
        <f>INDEX('W7. TIAM total renewable cap'!$R$11:$AC$16,MATCH($B14,'W7. TIAM total renewable cap'!$A$11:$A$16,0),MATCH(N$6,'W7. TIAM total renewable cap'!$R$10:$AC$10,0))</f>
        <v>1230.6860196938146</v>
      </c>
    </row>
    <row r="15" spans="1:16" x14ac:dyDescent="0.3">
      <c r="A15" s="39" t="s">
        <v>78</v>
      </c>
      <c r="B15" s="39" t="s">
        <v>63</v>
      </c>
      <c r="C15" s="39" t="s">
        <v>149</v>
      </c>
      <c r="D15" s="39" t="s">
        <v>147</v>
      </c>
      <c r="E15" s="84">
        <f>INDEX('W7. TIAM total renewable cap'!$R$11:$AC$16,MATCH($B15,'W7. TIAM total renewable cap'!$A$11:$A$16,0),MATCH(E$6,'W7. TIAM total renewable cap'!$R$10:$AC$10,0))</f>
        <v>54.735159817351629</v>
      </c>
      <c r="F15" s="84">
        <f>INDEX('W7. TIAM total renewable cap'!$R$11:$AC$16,MATCH($B15,'W7. TIAM total renewable cap'!$A$11:$A$16,0),MATCH(F$6,'W7. TIAM total renewable cap'!$R$10:$AC$10,0))</f>
        <v>217.76839471634247</v>
      </c>
      <c r="G15" s="84">
        <f>INDEX('W7. TIAM total renewable cap'!$R$11:$AC$16,MATCH($B15,'W7. TIAM total renewable cap'!$A$11:$A$16,0),MATCH(G$6,'W7. TIAM total renewable cap'!$R$10:$AC$10,0))</f>
        <v>242.99857406704328</v>
      </c>
      <c r="H15" s="84">
        <v>414.01139999999998</v>
      </c>
      <c r="I15" s="84">
        <v>465.54680000000002</v>
      </c>
      <c r="J15" s="84">
        <f>INDEX('W7. TIAM total renewable cap'!$R$11:$AC$16,MATCH($B15,'W7. TIAM total renewable cap'!$A$11:$A$16,0),MATCH(J$6,'W7. TIAM total renewable cap'!$R$10:$AC$10,0))+(J$20-J$14)</f>
        <v>632.70911111111116</v>
      </c>
      <c r="K15" s="84"/>
      <c r="L15" s="84">
        <f>INDEX('W7. TIAM total renewable cap'!$R$11:$AC$16,MATCH($B15,'W7. TIAM total renewable cap'!$A$11:$A$16,0),MATCH(L$6,'W7. TIAM total renewable cap'!$R$10:$AC$10,0))+(L$20-L$14)</f>
        <v>1131.3852231869312</v>
      </c>
      <c r="M15" s="84">
        <f>INDEX('W7. TIAM total renewable cap'!$R$11:$AC$16,MATCH($B15,'W7. TIAM total renewable cap'!$A$11:$A$16,0),MATCH(M$6,'W7. TIAM total renewable cap'!$R$10:$AC$10,0))+(M$20-M$14)</f>
        <v>1518.4436214070322</v>
      </c>
      <c r="N15" s="84">
        <f>INDEX('W7. TIAM total renewable cap'!$R$11:$AC$16,MATCH($B15,'W7. TIAM total renewable cap'!$A$11:$A$16,0),MATCH(N$6,'W7. TIAM total renewable cap'!$R$10:$AC$10,0))+(N$20-N$14)</f>
        <v>1951.4425926135857</v>
      </c>
    </row>
    <row r="16" spans="1:16" x14ac:dyDescent="0.3">
      <c r="A16" s="39" t="s">
        <v>78</v>
      </c>
      <c r="B16" s="39" t="s">
        <v>64</v>
      </c>
      <c r="C16" s="39" t="s">
        <v>149</v>
      </c>
      <c r="D16" s="39" t="s">
        <v>147</v>
      </c>
      <c r="E16" s="84">
        <f>INDEX('W7. TIAM total renewable cap'!$R$11:$AC$16,MATCH($B16,'W7. TIAM total renewable cap'!$A$11:$A$16,0),MATCH(E$6,'W7. TIAM total renewable cap'!$R$10:$AC$10,0))</f>
        <v>54.735159817351629</v>
      </c>
      <c r="F16" s="84">
        <f>INDEX('W7. TIAM total renewable cap'!$R$11:$AC$16,MATCH($B16,'W7. TIAM total renewable cap'!$A$11:$A$16,0),MATCH(F$6,'W7. TIAM total renewable cap'!$R$10:$AC$10,0))</f>
        <v>217.76839471634247</v>
      </c>
      <c r="G16" s="84">
        <f>INDEX('W7. TIAM total renewable cap'!$R$11:$AC$16,MATCH($B16,'W7. TIAM total renewable cap'!$A$11:$A$16,0),MATCH(G$6,'W7. TIAM total renewable cap'!$R$10:$AC$10,0))</f>
        <v>242.99857406704328</v>
      </c>
      <c r="H16" s="84">
        <v>414.01139999999998</v>
      </c>
      <c r="I16" s="84">
        <v>465.54680000000002</v>
      </c>
      <c r="J16" s="84">
        <f>INDEX('W7. TIAM total renewable cap'!$R$11:$AC$16,MATCH($B16,'W7. TIAM total renewable cap'!$A$11:$A$16,0),MATCH(J$6,'W7. TIAM total renewable cap'!$R$10:$AC$10,0))+(J$20-J$14)</f>
        <v>632.70911111111116</v>
      </c>
      <c r="K16" s="84"/>
      <c r="L16" s="84">
        <f>INDEX('W7. TIAM total renewable cap'!$R$11:$AC$16,MATCH($B16,'W7. TIAM total renewable cap'!$A$11:$A$16,0),MATCH(L$6,'W7. TIAM total renewable cap'!$R$10:$AC$10,0))+(L$20-L$14)</f>
        <v>1131.3852231869312</v>
      </c>
      <c r="M16" s="84">
        <f>INDEX('W7. TIAM total renewable cap'!$R$11:$AC$16,MATCH($B16,'W7. TIAM total renewable cap'!$A$11:$A$16,0),MATCH(M$6,'W7. TIAM total renewable cap'!$R$10:$AC$10,0))+(M$20-M$14)</f>
        <v>1518.4436214070322</v>
      </c>
      <c r="N16" s="84">
        <f>INDEX('W7. TIAM total renewable cap'!$R$11:$AC$16,MATCH($B16,'W7. TIAM total renewable cap'!$A$11:$A$16,0),MATCH(N$6,'W7. TIAM total renewable cap'!$R$10:$AC$10,0))+(N$20-N$14)</f>
        <v>1951.4425926135857</v>
      </c>
    </row>
    <row r="17" spans="1:14" x14ac:dyDescent="0.3">
      <c r="A17" s="39" t="s">
        <v>78</v>
      </c>
      <c r="B17" s="39" t="s">
        <v>65</v>
      </c>
      <c r="C17" s="39" t="s">
        <v>149</v>
      </c>
      <c r="D17" s="39" t="s">
        <v>147</v>
      </c>
      <c r="E17" s="84">
        <f>INDEX('W7. TIAM total renewable cap'!$R$11:$AC$16,MATCH($B17,'W7. TIAM total renewable cap'!$A$11:$A$16,0),MATCH(E$6,'W7. TIAM total renewable cap'!$R$10:$AC$10,0))</f>
        <v>54.735159817351629</v>
      </c>
      <c r="F17" s="84">
        <f>INDEX('W7. TIAM total renewable cap'!$R$11:$AC$16,MATCH($B17,'W7. TIAM total renewable cap'!$A$11:$A$16,0),MATCH(F$6,'W7. TIAM total renewable cap'!$R$10:$AC$10,0))</f>
        <v>217.76839471634247</v>
      </c>
      <c r="G17" s="84">
        <f>INDEX('W7. TIAM total renewable cap'!$R$11:$AC$16,MATCH($B17,'W7. TIAM total renewable cap'!$A$11:$A$16,0),MATCH(G$6,'W7. TIAM total renewable cap'!$R$10:$AC$10,0))</f>
        <v>242.99857406704328</v>
      </c>
      <c r="H17" s="84">
        <v>414.01139999999998</v>
      </c>
      <c r="I17" s="84">
        <v>465.54680000000002</v>
      </c>
      <c r="J17" s="84">
        <f>INDEX('W7. TIAM total renewable cap'!$R$11:$AC$16,MATCH($B17,'W7. TIAM total renewable cap'!$A$11:$A$16,0),MATCH(J$6,'W7. TIAM total renewable cap'!$R$10:$AC$10,0))+(J$20-J$14)</f>
        <v>632.70911111111116</v>
      </c>
      <c r="K17" s="84"/>
      <c r="L17" s="84">
        <f>INDEX('W7. TIAM total renewable cap'!$R$11:$AC$16,MATCH($B17,'W7. TIAM total renewable cap'!$A$11:$A$16,0),MATCH(L$6,'W7. TIAM total renewable cap'!$R$10:$AC$10,0))+(L$20-L$14)</f>
        <v>1131.3291949108989</v>
      </c>
      <c r="M17" s="84">
        <f>INDEX('W7. TIAM total renewable cap'!$R$11:$AC$16,MATCH($B17,'W7. TIAM total renewable cap'!$A$11:$A$16,0),MATCH(M$6,'W7. TIAM total renewable cap'!$R$10:$AC$10,0))+(M$20-M$14)</f>
        <v>1518.3053196146866</v>
      </c>
      <c r="N17" s="84">
        <f>INDEX('W7. TIAM total renewable cap'!$R$11:$AC$16,MATCH($B17,'W7. TIAM total renewable cap'!$A$11:$A$16,0),MATCH(N$6,'W7. TIAM total renewable cap'!$R$10:$AC$10,0))+(N$20-N$14)</f>
        <v>1951.1832665860541</v>
      </c>
    </row>
    <row r="18" spans="1:14" x14ac:dyDescent="0.3">
      <c r="A18" s="39" t="s">
        <v>78</v>
      </c>
      <c r="B18" s="39" t="s">
        <v>67</v>
      </c>
      <c r="C18" s="39" t="s">
        <v>149</v>
      </c>
      <c r="D18" s="39" t="s">
        <v>147</v>
      </c>
      <c r="E18" s="84">
        <f>INDEX('W7. TIAM total renewable cap'!$R$11:$AC$16,MATCH($B18,'W7. TIAM total renewable cap'!$A$11:$A$16,0),MATCH(E$6,'W7. TIAM total renewable cap'!$R$10:$AC$10,0))</f>
        <v>54.735159817351629</v>
      </c>
      <c r="F18" s="84">
        <f>INDEX('W7. TIAM total renewable cap'!$R$11:$AC$16,MATCH($B18,'W7. TIAM total renewable cap'!$A$11:$A$16,0),MATCH(F$6,'W7. TIAM total renewable cap'!$R$10:$AC$10,0))</f>
        <v>217.76839471634247</v>
      </c>
      <c r="G18" s="84">
        <f>INDEX('W7. TIAM total renewable cap'!$R$11:$AC$16,MATCH($B18,'W7. TIAM total renewable cap'!$A$11:$A$16,0),MATCH(G$6,'W7. TIAM total renewable cap'!$R$10:$AC$10,0))</f>
        <v>242.99857406704328</v>
      </c>
      <c r="H18" s="84">
        <v>414.01139999999998</v>
      </c>
      <c r="I18" s="84">
        <v>465.54680000000002</v>
      </c>
      <c r="J18" s="84">
        <f>INDEX('W7. TIAM total renewable cap'!$R$11:$AC$16,MATCH($B18,'W7. TIAM total renewable cap'!$A$11:$A$16,0),MATCH(J$6,'W7. TIAM total renewable cap'!$R$10:$AC$10,0))+(J$20-J$14)</f>
        <v>632.70911111111116</v>
      </c>
      <c r="K18" s="84"/>
      <c r="L18" s="84">
        <f>INDEX('W7. TIAM total renewable cap'!$R$11:$AC$16,MATCH($B18,'W7. TIAM total renewable cap'!$A$11:$A$16,0),MATCH(L$6,'W7. TIAM total renewable cap'!$R$10:$AC$10,0))+(L$20-L$14)</f>
        <v>2237.1072256412936</v>
      </c>
      <c r="M18" s="84">
        <f>INDEX('W7. TIAM total renewable cap'!$R$11:$AC$16,MATCH($B18,'W7. TIAM total renewable cap'!$A$11:$A$16,0),MATCH(M$6,'W7. TIAM total renewable cap'!$R$10:$AC$10,0))+(M$20-M$14)</f>
        <v>3946.9079679651704</v>
      </c>
      <c r="N18" s="84">
        <f>INDEX('W7. TIAM total renewable cap'!$R$11:$AC$16,MATCH($B18,'W7. TIAM total renewable cap'!$A$11:$A$16,0),MATCH(N$6,'W7. TIAM total renewable cap'!$R$10:$AC$10,0))+(N$20-N$14)</f>
        <v>5975.7859599605581</v>
      </c>
    </row>
    <row r="19" spans="1:14" x14ac:dyDescent="0.3">
      <c r="A19" s="39" t="s">
        <v>78</v>
      </c>
      <c r="B19" s="39" t="s">
        <v>66</v>
      </c>
      <c r="C19" s="39" t="s">
        <v>149</v>
      </c>
      <c r="D19" s="39" t="s">
        <v>147</v>
      </c>
      <c r="E19" s="84">
        <f>INDEX('W7. TIAM total renewable cap'!$R$11:$AC$16,MATCH($B19,'W7. TIAM total renewable cap'!$A$11:$A$16,0),MATCH(E$6,'W7. TIAM total renewable cap'!$R$10:$AC$10,0))</f>
        <v>54.735159817351629</v>
      </c>
      <c r="F19" s="84">
        <f>INDEX('W7. TIAM total renewable cap'!$R$11:$AC$16,MATCH($B19,'W7. TIAM total renewable cap'!$A$11:$A$16,0),MATCH(F$6,'W7. TIAM total renewable cap'!$R$10:$AC$10,0))</f>
        <v>217.76839471634247</v>
      </c>
      <c r="G19" s="84">
        <f>INDEX('W7. TIAM total renewable cap'!$R$11:$AC$16,MATCH($B19,'W7. TIAM total renewable cap'!$A$11:$A$16,0),MATCH(G$6,'W7. TIAM total renewable cap'!$R$10:$AC$10,0))</f>
        <v>242.99857406704328</v>
      </c>
      <c r="H19" s="84">
        <v>414.01139999999998</v>
      </c>
      <c r="I19" s="84">
        <v>465.54680000000002</v>
      </c>
      <c r="J19" s="84">
        <f>INDEX('W7. TIAM total renewable cap'!$R$11:$AC$16,MATCH($B19,'W7. TIAM total renewable cap'!$A$11:$A$16,0),MATCH(J$6,'W7. TIAM total renewable cap'!$R$10:$AC$10,0))+(J$20-J$14)</f>
        <v>632.70911111111116</v>
      </c>
      <c r="K19" s="84"/>
      <c r="L19" s="84">
        <f>INDEX('W7. TIAM total renewable cap'!$R$11:$AC$16,MATCH($B19,'W7. TIAM total renewable cap'!$A$11:$A$16,0),MATCH(L$6,'W7. TIAM total renewable cap'!$R$10:$AC$10,0))+(L$20-L$14)</f>
        <v>1018.196374138417</v>
      </c>
      <c r="M19" s="84">
        <f>INDEX('W7. TIAM total renewable cap'!$R$11:$AC$16,MATCH($B19,'W7. TIAM total renewable cap'!$A$11:$A$16,0),MATCH(M$6,'W7. TIAM total renewable cap'!$R$10:$AC$10,0))+(M$20-M$14)</f>
        <v>2876.3227428839227</v>
      </c>
      <c r="N19" s="84">
        <f>INDEX('W7. TIAM total renewable cap'!$R$11:$AC$16,MATCH($B19,'W7. TIAM total renewable cap'!$A$11:$A$16,0),MATCH(N$6,'W7. TIAM total renewable cap'!$R$10:$AC$10,0))+(N$20-N$14)</f>
        <v>4862.6704864972544</v>
      </c>
    </row>
    <row r="20" spans="1:14" x14ac:dyDescent="0.3">
      <c r="A20" s="39" t="s">
        <v>148</v>
      </c>
      <c r="B20" s="39" t="s">
        <v>112</v>
      </c>
      <c r="C20" s="39" t="s">
        <v>149</v>
      </c>
      <c r="D20" s="39" t="s">
        <v>147</v>
      </c>
      <c r="H20" s="84">
        <f>'R22. IEA WEO Power gen'!C39</f>
        <v>414.01139999999998</v>
      </c>
      <c r="I20" s="84">
        <f>'R22. IEA WEO Power gen'!D39</f>
        <v>465.54680000000002</v>
      </c>
      <c r="J20" s="84">
        <f>I20*(5/9)+K20*(4/9)</f>
        <v>632.70911111111116</v>
      </c>
      <c r="K20" s="84">
        <f>INDEX('R22. IEA WEO Power gen'!$N$39:$P$39,MATCH(K$6,'R22. IEA WEO Power gen'!$N$29:$P$29,0))</f>
        <v>841.66200000000003</v>
      </c>
      <c r="L20" s="84">
        <f>INDEX('R22. IEA WEO Power gen'!$N$39:$P$39,MATCH(L$6,'R22. IEA WEO Power gen'!$N$29:$P$29,0))</f>
        <v>1006.1912</v>
      </c>
      <c r="M20" s="84">
        <f>INDEX('R22. IEA WEO Power gen'!$N$39:$P$39,MATCH(M$6,'R22. IEA WEO Power gen'!$N$29:$P$29,0))</f>
        <v>1304.5968</v>
      </c>
      <c r="N20" s="84">
        <f>M20+(M20-L20)</f>
        <v>1603.0024000000001</v>
      </c>
    </row>
    <row r="21" spans="1:14" x14ac:dyDescent="0.3">
      <c r="A21" s="39" t="s">
        <v>78</v>
      </c>
      <c r="B21" s="39" t="s">
        <v>62</v>
      </c>
      <c r="C21" s="39" t="s">
        <v>113</v>
      </c>
      <c r="D21" s="39" t="s">
        <v>147</v>
      </c>
      <c r="E21" s="84">
        <f>IFERROR(INDEX('W7. TIAM total renewable cap'!$BE$11:$BP$17,MATCH($B21,'W7. TIAM total renewable cap'!$A$11:$A$17,0),MATCH(E$6,'W7. TIAM total renewable cap'!$BE$10:$BP$10,0)),"")</f>
        <v>858.04079128519402</v>
      </c>
      <c r="F21" s="84">
        <f>IFERROR(INDEX('W7. TIAM total renewable cap'!$BE$11:$BP$17,MATCH($B21,'W7. TIAM total renewable cap'!$A$11:$A$17,0),MATCH(F$6,'W7. TIAM total renewable cap'!$BE$10:$BP$10,0)),"")</f>
        <v>1032.1244127717682</v>
      </c>
      <c r="G21" s="84">
        <f>IFERROR(INDEX('W7. TIAM total renewable cap'!$BE$11:$BP$17,MATCH($B21,'W7. TIAM total renewable cap'!$A$11:$A$17,0),MATCH(G$6,'W7. TIAM total renewable cap'!$BE$10:$BP$10,0)),"")</f>
        <v>1147.8238337435387</v>
      </c>
      <c r="H21" s="84">
        <v>1986.0601999999997</v>
      </c>
      <c r="I21" s="84">
        <v>2151.1462000000001</v>
      </c>
      <c r="J21" s="84">
        <f>IFERROR(INDEX('W7. TIAM total renewable cap'!$BE$11:$BP$16,MATCH($B21,'W7. TIAM total renewable cap'!$A$11:$A$16,0),MATCH(J$6,'W7. TIAM total renewable cap'!$BE$10:$BP$10,0)),"")</f>
        <v>1682.6313916002387</v>
      </c>
      <c r="K21" s="84" t="str">
        <f>IFERROR(INDEX('W7. TIAM total renewable cap'!$BE$11:$BP$16,MATCH($B21,'W7. TIAM total renewable cap'!$A$11:$A$16,0),MATCH(K$6,'W7. TIAM total renewable cap'!$BE$10:$BP$10,0)),"")</f>
        <v/>
      </c>
      <c r="L21" s="84">
        <f>IFERROR(INDEX('W7. TIAM total renewable cap'!$BE$11:$BP$16,MATCH($B21,'W7. TIAM total renewable cap'!$A$11:$A$16,0),MATCH(L$6,'W7. TIAM total renewable cap'!$BE$10:$BP$10,0)),"")</f>
        <v>2253.4469639881727</v>
      </c>
      <c r="M21" s="84">
        <f>IFERROR(INDEX('W7. TIAM total renewable cap'!$BE$11:$BP$16,MATCH($B21,'W7. TIAM total renewable cap'!$A$11:$A$16,0),MATCH(M$6,'W7. TIAM total renewable cap'!$BE$10:$BP$10,0)),"")</f>
        <v>3047.3567494156591</v>
      </c>
      <c r="N21" s="84">
        <f>IFERROR(INDEX('W7. TIAM total renewable cap'!$BE$11:$BP$16,MATCH($B21,'W7. TIAM total renewable cap'!$A$11:$A$16,0),MATCH(N$6,'W7. TIAM total renewable cap'!$BE$10:$BP$10,0)),"")</f>
        <v>3787.6846953927752</v>
      </c>
    </row>
    <row r="22" spans="1:14" x14ac:dyDescent="0.3">
      <c r="A22" s="39" t="s">
        <v>78</v>
      </c>
      <c r="B22" s="39" t="s">
        <v>63</v>
      </c>
      <c r="C22" s="39" t="s">
        <v>113</v>
      </c>
      <c r="D22" s="39" t="s">
        <v>147</v>
      </c>
      <c r="E22" s="84">
        <f>IFERROR(INDEX('W7. TIAM total renewable cap'!$BE$11:$BP$17,MATCH($B22,'W7. TIAM total renewable cap'!$A$11:$A$17,0),MATCH(E$6,'W7. TIAM total renewable cap'!$BE$10:$BP$10,0)),"")</f>
        <v>858.04079128519402</v>
      </c>
      <c r="F22" s="84">
        <f>IFERROR(INDEX('W7. TIAM total renewable cap'!$BE$11:$BP$17,MATCH($B22,'W7. TIAM total renewable cap'!$A$11:$A$17,0),MATCH(F$6,'W7. TIAM total renewable cap'!$BE$10:$BP$10,0)),"")</f>
        <v>1033.5954863717682</v>
      </c>
      <c r="G22" s="84">
        <f>IFERROR(INDEX('W7. TIAM total renewable cap'!$BE$11:$BP$17,MATCH($B22,'W7. TIAM total renewable cap'!$A$11:$A$17,0),MATCH(G$6,'W7. TIAM total renewable cap'!$BE$10:$BP$10,0)),"")</f>
        <v>1150.8215823205246</v>
      </c>
      <c r="H22" s="84">
        <v>1986.0601999999997</v>
      </c>
      <c r="I22" s="84">
        <v>2151.1462000000001</v>
      </c>
      <c r="J22" s="84">
        <f>IFERROR(INDEX('W7. TIAM total renewable cap'!$BE$11:$BP$17,MATCH($B22,'W7. TIAM total renewable cap'!$A$11:$A$17,0),MATCH(J$6,'W7. TIAM total renewable cap'!$BE$10:$BP$10,0)),"")+(J$28-J$21)</f>
        <v>2660.8554444444444</v>
      </c>
      <c r="K22" s="84" t="str">
        <f>IFERROR(INDEX('W7. TIAM total renewable cap'!$BE$11:$BP$16,MATCH($B22,'W7. TIAM total renewable cap'!$A$11:$A$16,0),MATCH(K$6,'W7. TIAM total renewable cap'!$BE$10:$BP$10,0)),"")</f>
        <v/>
      </c>
      <c r="L22" s="84">
        <f>IFERROR(INDEX('W7. TIAM total renewable cap'!$BE$11:$BP$17,MATCH($B22,'W7. TIAM total renewable cap'!$A$11:$A$17,0),MATCH(L$6,'W7. TIAM total renewable cap'!$BE$10:$BP$10,0)),"")+(L$28-L$21)</f>
        <v>12163.923441864288</v>
      </c>
      <c r="M22" s="84">
        <f>IFERROR(INDEX('W7. TIAM total renewable cap'!$BE$11:$BP$17,MATCH($B22,'W7. TIAM total renewable cap'!$A$11:$A$17,0),MATCH(M$6,'W7. TIAM total renewable cap'!$BE$10:$BP$10,0)),"")+(M$28-M$21)</f>
        <v>16759.888699883999</v>
      </c>
      <c r="N22" s="84">
        <f>IFERROR(INDEX('W7. TIAM total renewable cap'!$BE$11:$BP$17,MATCH($B22,'W7. TIAM total renewable cap'!$A$11:$A$17,0),MATCH(N$6,'W7. TIAM total renewable cap'!$BE$10:$BP$10,0)),"")+(N$28-N$21)</f>
        <v>21896.199242979124</v>
      </c>
    </row>
    <row r="23" spans="1:14" x14ac:dyDescent="0.3">
      <c r="A23" s="39" t="s">
        <v>78</v>
      </c>
      <c r="B23" s="39" t="s">
        <v>64</v>
      </c>
      <c r="C23" s="39" t="s">
        <v>113</v>
      </c>
      <c r="D23" s="39" t="s">
        <v>147</v>
      </c>
      <c r="E23" s="84">
        <f>IFERROR(INDEX('W7. TIAM total renewable cap'!$BE$11:$BP$17,MATCH($B23,'W7. TIAM total renewable cap'!$A$11:$A$17,0),MATCH(E$6,'W7. TIAM total renewable cap'!$BE$10:$BP$10,0)),"")</f>
        <v>858.04079128519402</v>
      </c>
      <c r="F23" s="84">
        <f>IFERROR(INDEX('W7. TIAM total renewable cap'!$BE$11:$BP$17,MATCH($B23,'W7. TIAM total renewable cap'!$A$11:$A$17,0),MATCH(F$6,'W7. TIAM total renewable cap'!$BE$10:$BP$10,0)),"")</f>
        <v>1033.5954863717682</v>
      </c>
      <c r="G23" s="84">
        <f>IFERROR(INDEX('W7. TIAM total renewable cap'!$BE$11:$BP$17,MATCH($B23,'W7. TIAM total renewable cap'!$A$11:$A$17,0),MATCH(G$6,'W7. TIAM total renewable cap'!$BE$10:$BP$10,0)),"")</f>
        <v>1150.8215823205246</v>
      </c>
      <c r="H23" s="84">
        <v>1986.0601999999997</v>
      </c>
      <c r="I23" s="84">
        <v>2151.1462000000001</v>
      </c>
      <c r="J23" s="84">
        <f>IFERROR(INDEX('W7. TIAM total renewable cap'!$BE$11:$BP$17,MATCH($B23,'W7. TIAM total renewable cap'!$A$11:$A$17,0),MATCH(J$6,'W7. TIAM total renewable cap'!$BE$10:$BP$10,0)),"")+(J$28-J$21)</f>
        <v>2660.8554444444444</v>
      </c>
      <c r="K23" s="84" t="str">
        <f>IFERROR(INDEX('W7. TIAM total renewable cap'!$BE$11:$BP$16,MATCH($B23,'W7. TIAM total renewable cap'!$A$11:$A$16,0),MATCH(K$6,'W7. TIAM total renewable cap'!$BE$10:$BP$10,0)),"")</f>
        <v/>
      </c>
      <c r="L23" s="84">
        <f>IFERROR(INDEX('W7. TIAM total renewable cap'!$BE$11:$BP$17,MATCH($B23,'W7. TIAM total renewable cap'!$A$11:$A$17,0),MATCH(L$6,'W7. TIAM total renewable cap'!$BE$10:$BP$10,0)),"")+(L$28-L$21)</f>
        <v>4463.9389515442344</v>
      </c>
      <c r="M23" s="84">
        <f>IFERROR(INDEX('W7. TIAM total renewable cap'!$BE$11:$BP$17,MATCH($B23,'W7. TIAM total renewable cap'!$A$11:$A$17,0),MATCH(M$6,'W7. TIAM total renewable cap'!$BE$10:$BP$10,0)),"")+(M$28-M$21)</f>
        <v>6545.8000779506856</v>
      </c>
      <c r="N23" s="84">
        <f>IFERROR(INDEX('W7. TIAM total renewable cap'!$BE$11:$BP$17,MATCH($B23,'W7. TIAM total renewable cap'!$A$11:$A$17,0),MATCH(N$6,'W7. TIAM total renewable cap'!$BE$10:$BP$10,0)),"")+(N$28-N$21)</f>
        <v>8982.9675784680803</v>
      </c>
    </row>
    <row r="24" spans="1:14" x14ac:dyDescent="0.3">
      <c r="A24" s="39" t="s">
        <v>78</v>
      </c>
      <c r="B24" s="39" t="s">
        <v>65</v>
      </c>
      <c r="C24" s="39" t="s">
        <v>113</v>
      </c>
      <c r="D24" s="39" t="s">
        <v>147</v>
      </c>
      <c r="E24" s="84">
        <f>IFERROR(INDEX('W7. TIAM total renewable cap'!$BE$11:$BP$17,MATCH($B24,'W7. TIAM total renewable cap'!$A$11:$A$17,0),MATCH(E$6,'W7. TIAM total renewable cap'!$BE$10:$BP$10,0)),"")</f>
        <v>858.04079128519402</v>
      </c>
      <c r="F24" s="84">
        <f>IFERROR(INDEX('W7. TIAM total renewable cap'!$BE$11:$BP$17,MATCH($B24,'W7. TIAM total renewable cap'!$A$11:$A$17,0),MATCH(F$6,'W7. TIAM total renewable cap'!$BE$10:$BP$10,0)),"")</f>
        <v>1033.5954863717682</v>
      </c>
      <c r="G24" s="84">
        <f>IFERROR(INDEX('W7. TIAM total renewable cap'!$BE$11:$BP$17,MATCH($B24,'W7. TIAM total renewable cap'!$A$11:$A$17,0),MATCH(G$6,'W7. TIAM total renewable cap'!$BE$10:$BP$10,0)),"")</f>
        <v>1150.8215823205246</v>
      </c>
      <c r="H24" s="84">
        <v>1986.0601999999997</v>
      </c>
      <c r="I24" s="84">
        <v>2151.1462000000001</v>
      </c>
      <c r="J24" s="84">
        <f>IFERROR(INDEX('W7. TIAM total renewable cap'!$BE$11:$BP$17,MATCH($B24,'W7. TIAM total renewable cap'!$A$11:$A$17,0),MATCH(J$6,'W7. TIAM total renewable cap'!$BE$10:$BP$10,0)),"")+(J$28-J$21)</f>
        <v>2660.8554444444444</v>
      </c>
      <c r="K24" s="84" t="str">
        <f>IFERROR(INDEX('W7. TIAM total renewable cap'!$BE$11:$BP$16,MATCH($B24,'W7. TIAM total renewable cap'!$A$11:$A$16,0),MATCH(K$6,'W7. TIAM total renewable cap'!$BE$10:$BP$10,0)),"")</f>
        <v/>
      </c>
      <c r="L24" s="84">
        <f>IFERROR(INDEX('W7. TIAM total renewable cap'!$BE$11:$BP$17,MATCH($B24,'W7. TIAM total renewable cap'!$A$11:$A$17,0),MATCH(L$6,'W7. TIAM total renewable cap'!$BE$10:$BP$10,0)),"")+(L$28-L$21)</f>
        <v>4469.4307095067925</v>
      </c>
      <c r="M24" s="84">
        <f>IFERROR(INDEX('W7. TIAM total renewable cap'!$BE$11:$BP$17,MATCH($B24,'W7. TIAM total renewable cap'!$A$11:$A$17,0),MATCH(M$6,'W7. TIAM total renewable cap'!$BE$10:$BP$10,0)),"")+(M$28-M$21)</f>
        <v>6175.622810484283</v>
      </c>
      <c r="N24" s="84">
        <f>IFERROR(INDEX('W7. TIAM total renewable cap'!$BE$11:$BP$17,MATCH($B24,'W7. TIAM total renewable cap'!$A$11:$A$17,0),MATCH(N$6,'W7. TIAM total renewable cap'!$BE$10:$BP$10,0)),"")+(N$28-N$21)</f>
        <v>9260.5862176208429</v>
      </c>
    </row>
    <row r="25" spans="1:14" x14ac:dyDescent="0.3">
      <c r="A25" s="39" t="s">
        <v>78</v>
      </c>
      <c r="B25" s="39" t="s">
        <v>67</v>
      </c>
      <c r="C25" s="39" t="s">
        <v>113</v>
      </c>
      <c r="D25" s="39" t="s">
        <v>147</v>
      </c>
      <c r="E25" s="84">
        <f>IFERROR(INDEX('W7. TIAM total renewable cap'!$BE$11:$BP$17,MATCH($B25,'W7. TIAM total renewable cap'!$A$11:$A$17,0),MATCH(E$6,'W7. TIAM total renewable cap'!$BE$10:$BP$10,0)),"")</f>
        <v>858.04079128519402</v>
      </c>
      <c r="F25" s="84">
        <f>IFERROR(INDEX('W7. TIAM total renewable cap'!$BE$11:$BP$17,MATCH($B25,'W7. TIAM total renewable cap'!$A$11:$A$17,0),MATCH(F$6,'W7. TIAM total renewable cap'!$BE$10:$BP$10,0)),"")</f>
        <v>1033.5954863717682</v>
      </c>
      <c r="G25" s="84">
        <f>IFERROR(INDEX('W7. TIAM total renewable cap'!$BE$11:$BP$17,MATCH($B25,'W7. TIAM total renewable cap'!$A$11:$A$17,0),MATCH(G$6,'W7. TIAM total renewable cap'!$BE$10:$BP$10,0)),"")</f>
        <v>1150.8215823205246</v>
      </c>
      <c r="H25" s="84">
        <v>1986.0601999999997</v>
      </c>
      <c r="I25" s="84">
        <v>2151.1462000000001</v>
      </c>
      <c r="J25" s="84">
        <f>IFERROR(INDEX('W7. TIAM total renewable cap'!$BE$11:$BP$17,MATCH($B25,'W7. TIAM total renewable cap'!$A$11:$A$17,0),MATCH(J$6,'W7. TIAM total renewable cap'!$BE$10:$BP$10,0)),"")+(J$28-J$21)</f>
        <v>2660.8554444444444</v>
      </c>
      <c r="K25" s="84" t="str">
        <f>IFERROR(INDEX('W7. TIAM total renewable cap'!$BE$11:$BP$16,MATCH($B25,'W7. TIAM total renewable cap'!$A$11:$A$16,0),MATCH(K$6,'W7. TIAM total renewable cap'!$BE$10:$BP$10,0)),"")</f>
        <v/>
      </c>
      <c r="L25" s="84">
        <f>IFERROR(INDEX('W7. TIAM total renewable cap'!$BE$11:$BP$17,MATCH($B25,'W7. TIAM total renewable cap'!$A$11:$A$17,0),MATCH(L$6,'W7. TIAM total renewable cap'!$BE$10:$BP$10,0)),"")+(L$28-L$21)</f>
        <v>6034.3240888137962</v>
      </c>
      <c r="M25" s="84">
        <f>IFERROR(INDEX('W7. TIAM total renewable cap'!$BE$11:$BP$17,MATCH($B25,'W7. TIAM total renewable cap'!$A$11:$A$17,0),MATCH(M$6,'W7. TIAM total renewable cap'!$BE$10:$BP$10,0)),"")+(M$28-M$21)</f>
        <v>9859.7481546672061</v>
      </c>
      <c r="N25" s="84">
        <f>IFERROR(INDEX('W7. TIAM total renewable cap'!$BE$11:$BP$17,MATCH($B25,'W7. TIAM total renewable cap'!$A$11:$A$17,0),MATCH(N$6,'W7. TIAM total renewable cap'!$BE$10:$BP$10,0)),"")+(N$28-N$21)</f>
        <v>16938.383975469671</v>
      </c>
    </row>
    <row r="26" spans="1:14" x14ac:dyDescent="0.3">
      <c r="A26" s="39" t="s">
        <v>78</v>
      </c>
      <c r="B26" s="39" t="s">
        <v>66</v>
      </c>
      <c r="C26" s="39" t="s">
        <v>113</v>
      </c>
      <c r="D26" s="39" t="s">
        <v>147</v>
      </c>
      <c r="E26" s="84">
        <f>IFERROR(INDEX('W7. TIAM total renewable cap'!$BE$11:$BP$17,MATCH($B26,'W7. TIAM total renewable cap'!$A$11:$A$17,0),MATCH(E$6,'W7. TIAM total renewable cap'!$BE$10:$BP$10,0)),"")</f>
        <v>858.04079128519402</v>
      </c>
      <c r="F26" s="84">
        <f>IFERROR(INDEX('W7. TIAM total renewable cap'!$BE$11:$BP$17,MATCH($B26,'W7. TIAM total renewable cap'!$A$11:$A$17,0),MATCH(F$6,'W7. TIAM total renewable cap'!$BE$10:$BP$10,0)),"")</f>
        <v>1033.5954863717682</v>
      </c>
      <c r="G26" s="84">
        <f>IFERROR(INDEX('W7. TIAM total renewable cap'!$BE$11:$BP$17,MATCH($B26,'W7. TIAM total renewable cap'!$A$11:$A$17,0),MATCH(G$6,'W7. TIAM total renewable cap'!$BE$10:$BP$10,0)),"")</f>
        <v>1150.8215823205246</v>
      </c>
      <c r="H26" s="84">
        <v>1986.0601999999997</v>
      </c>
      <c r="I26" s="84">
        <v>2151.1462000000001</v>
      </c>
      <c r="J26" s="84">
        <f>IFERROR(INDEX('W7. TIAM total renewable cap'!$BE$11:$BP$17,MATCH($B26,'W7. TIAM total renewable cap'!$A$11:$A$17,0),MATCH(J$6,'W7. TIAM total renewable cap'!$BE$10:$BP$10,0)),"")+(J$28-J$21)</f>
        <v>2660.8554444444444</v>
      </c>
      <c r="K26" s="84" t="str">
        <f>IFERROR(INDEX('W7. TIAM total renewable cap'!$BE$11:$BP$16,MATCH($B26,'W7. TIAM total renewable cap'!$A$11:$A$16,0),MATCH(K$6,'W7. TIAM total renewable cap'!$BE$10:$BP$10,0)),"")</f>
        <v/>
      </c>
      <c r="L26" s="84">
        <f>IFERROR(INDEX('W7. TIAM total renewable cap'!$BE$11:$BP$17,MATCH($B26,'W7. TIAM total renewable cap'!$A$11:$A$17,0),MATCH(L$6,'W7. TIAM total renewable cap'!$BE$10:$BP$10,0)),"")+(L$28-L$21)</f>
        <v>3873.6749522508094</v>
      </c>
      <c r="M26" s="84">
        <f>IFERROR(INDEX('W7. TIAM total renewable cap'!$BE$11:$BP$17,MATCH($B26,'W7. TIAM total renewable cap'!$A$11:$A$17,0),MATCH(M$6,'W7. TIAM total renewable cap'!$BE$10:$BP$10,0)),"")+(M$28-M$21)</f>
        <v>7989.7035807398261</v>
      </c>
      <c r="N26" s="84">
        <f>IFERROR(INDEX('W7. TIAM total renewable cap'!$BE$11:$BP$17,MATCH($B26,'W7. TIAM total renewable cap'!$A$11:$A$17,0),MATCH(N$6,'W7. TIAM total renewable cap'!$BE$10:$BP$10,0)),"")+(N$28-N$21)</f>
        <v>14928.00848244999</v>
      </c>
    </row>
    <row r="27" spans="1:14" x14ac:dyDescent="0.3">
      <c r="A27" s="39" t="s">
        <v>78</v>
      </c>
      <c r="B27" s="39" t="s">
        <v>68</v>
      </c>
      <c r="C27" s="39" t="s">
        <v>113</v>
      </c>
      <c r="D27" s="39" t="s">
        <v>147</v>
      </c>
      <c r="E27" s="84">
        <f>IFERROR(INDEX('W7. TIAM total renewable cap'!$BE$11:$BP$17,MATCH($B27,'W7. TIAM total renewable cap'!$A$11:$A$17,0),MATCH(E$6,'W7. TIAM total renewable cap'!$BE$10:$BP$10,0)),"")</f>
        <v>858.04079128519402</v>
      </c>
      <c r="F27" s="84">
        <f>IFERROR(INDEX('W7. TIAM total renewable cap'!$BE$11:$BP$17,MATCH($B27,'W7. TIAM total renewable cap'!$A$11:$A$17,0),MATCH(F$6,'W7. TIAM total renewable cap'!$BE$10:$BP$10,0)),"")</f>
        <v>1033.5954863717682</v>
      </c>
      <c r="G27" s="84">
        <f>IFERROR(INDEX('W7. TIAM total renewable cap'!$BE$11:$BP$17,MATCH($B27,'W7. TIAM total renewable cap'!$A$11:$A$17,0),MATCH(G$6,'W7. TIAM total renewable cap'!$BE$10:$BP$10,0)),"")</f>
        <v>1150.8215823205246</v>
      </c>
      <c r="H27" s="84">
        <v>1986.0601999999997</v>
      </c>
      <c r="I27" s="84">
        <v>2151.1462000000001</v>
      </c>
      <c r="J27" s="84">
        <f>IFERROR(INDEX('W7. TIAM total renewable cap'!$BE$11:$BP$17,MATCH($B27,'W7. TIAM total renewable cap'!$A$11:$A$17,0),MATCH(J$6,'W7. TIAM total renewable cap'!$BE$10:$BP$10,0)),"")+(J$28-J$21)</f>
        <v>2660.8554444444444</v>
      </c>
      <c r="K27" s="84"/>
      <c r="L27" s="84">
        <f>IFERROR(INDEX('W7. TIAM total renewable cap'!$BE$11:$BP$17,MATCH($B27,'W7. TIAM total renewable cap'!$A$11:$A$17,0),MATCH(L$6,'W7. TIAM total renewable cap'!$BE$10:$BP$10,0)),"")+(L$28-L$21)</f>
        <v>6213.6622180831237</v>
      </c>
      <c r="M27" s="84">
        <f>IFERROR(INDEX('W7. TIAM total renewable cap'!$BE$11:$BP$17,MATCH($B27,'W7. TIAM total renewable cap'!$A$11:$A$17,0),MATCH(M$6,'W7. TIAM total renewable cap'!$BE$10:$BP$10,0)),"")+(M$28-M$21)</f>
        <v>10623.248268356769</v>
      </c>
      <c r="N27" s="84">
        <f>IFERROR(INDEX('W7. TIAM total renewable cap'!$BE$11:$BP$17,MATCH($B27,'W7. TIAM total renewable cap'!$A$11:$A$17,0),MATCH(N$6,'W7. TIAM total renewable cap'!$BE$10:$BP$10,0)),"")+(N$28-N$21)</f>
        <v>18593.597494934729</v>
      </c>
    </row>
    <row r="28" spans="1:14" x14ac:dyDescent="0.3">
      <c r="A28" s="39" t="s">
        <v>148</v>
      </c>
      <c r="B28" s="39" t="s">
        <v>112</v>
      </c>
      <c r="C28" s="39" t="s">
        <v>113</v>
      </c>
      <c r="D28" s="39" t="s">
        <v>147</v>
      </c>
      <c r="H28" s="84">
        <f>'R22. IEA WEO Power gen'!C36</f>
        <v>1986.0601999999997</v>
      </c>
      <c r="I28" s="84">
        <f>'R22. IEA WEO Power gen'!D36</f>
        <v>2151.1462000000001</v>
      </c>
      <c r="J28" s="84">
        <f>I28*(5/9)+K28*(4/9)</f>
        <v>2660.8554444444444</v>
      </c>
      <c r="K28" s="84">
        <f>INDEX('R22. IEA WEO Power gen'!$N$36:$P$36,MATCH(K$6,'R22. IEA WEO Power gen'!$N$29:$P$29,0))</f>
        <v>3297.9919999999997</v>
      </c>
      <c r="L28" s="84">
        <f>INDEX('R22. IEA WEO Power gen'!$N$36:$P$36,MATCH(L$6,'R22. IEA WEO Power gen'!$N$29:$P$29,0))</f>
        <v>3833.5742</v>
      </c>
      <c r="M28" s="84">
        <f>INDEX('R22. IEA WEO Power gen'!$N$36:$P$36,MATCH(M$6,'R22. IEA WEO Power gen'!$N$29:$P$29,0))</f>
        <v>4801.2676000000001</v>
      </c>
      <c r="N28" s="84">
        <f>M28+(M28-L28)</f>
        <v>5768.9610000000002</v>
      </c>
    </row>
    <row r="29" spans="1:14" x14ac:dyDescent="0.3">
      <c r="A29" s="39" t="s">
        <v>78</v>
      </c>
      <c r="B29" s="39" t="s">
        <v>62</v>
      </c>
      <c r="C29" s="39" t="s">
        <v>121</v>
      </c>
      <c r="D29" s="39" t="s">
        <v>147</v>
      </c>
      <c r="E29" s="84">
        <f>IFERROR(INDEX('W7. TIAM total renewable cap'!$AR$11:$BC$16,MATCH($B29,'W7. TIAM total renewable cap'!$A$11:$A$16,0),MATCH(E$6,'W7. TIAM total renewable cap'!$AR$10:$BC$10,0)),"")</f>
        <v>3539.7446495524587</v>
      </c>
      <c r="F29" s="84">
        <f>IFERROR(INDEX('W7. TIAM total renewable cap'!$AR$11:$BC$16,MATCH($B29,'W7. TIAM total renewable cap'!$A$11:$A$16,0),MATCH(F$6,'W7. TIAM total renewable cap'!$AR$10:$BC$10,0)),"")</f>
        <v>4385.0683188897192</v>
      </c>
      <c r="G29" s="84">
        <f>IFERROR(INDEX('W7. TIAM total renewable cap'!$AR$11:$BC$16,MATCH($B29,'W7. TIAM total renewable cap'!$A$11:$A$16,0),MATCH(G$6,'W7. TIAM total renewable cap'!$AR$10:$BC$10,0)),"")</f>
        <v>5471.5225813895586</v>
      </c>
      <c r="H29" s="84">
        <v>6413.6472999999996</v>
      </c>
      <c r="I29" s="84">
        <v>6677.2811000000002</v>
      </c>
      <c r="J29" s="84">
        <f>IFERROR(INDEX('W7. TIAM total renewable cap'!$AR$11:$BC$16,MATCH($B29,'W7. TIAM total renewable cap'!$A$11:$A$16,0),MATCH(J$6,'W7. TIAM total renewable cap'!$AR$10:$BC$10,0)),"")</f>
        <v>6543.3370817217037</v>
      </c>
      <c r="K29" s="84" t="str">
        <f>IFERROR(INDEX('W7. TIAM total renewable cap'!$AR$11:$BC$16,MATCH($B29,'W7. TIAM total renewable cap'!$A$11:$A$16,0),MATCH(K$6,'W7. TIAM total renewable cap'!$AR$10:$BC$10,0)),"")</f>
        <v/>
      </c>
      <c r="L29" s="84">
        <f>IFERROR(INDEX('W7. TIAM total renewable cap'!$AR$11:$BC$16,MATCH($B29,'W7. TIAM total renewable cap'!$A$11:$A$16,0),MATCH(L$6,'W7. TIAM total renewable cap'!$AR$10:$BC$10,0)),"")</f>
        <v>6881.4585326095248</v>
      </c>
      <c r="M29" s="84">
        <f>IFERROR(INDEX('W7. TIAM total renewable cap'!$AR$11:$BC$16,MATCH($B29,'W7. TIAM total renewable cap'!$A$11:$A$16,0),MATCH(M$6,'W7. TIAM total renewable cap'!$AR$10:$BC$10,0)),"")</f>
        <v>6579.5188093028673</v>
      </c>
      <c r="N29" s="84">
        <f>IFERROR(INDEX('W7. TIAM total renewable cap'!$AR$11:$BC$16,MATCH($B29,'W7. TIAM total renewable cap'!$A$11:$A$16,0),MATCH(N$6,'W7. TIAM total renewable cap'!$AR$10:$BC$10,0)),"")</f>
        <v>7192.4700860871444</v>
      </c>
    </row>
    <row r="30" spans="1:14" x14ac:dyDescent="0.3">
      <c r="A30" s="39" t="s">
        <v>78</v>
      </c>
      <c r="B30" s="39" t="s">
        <v>63</v>
      </c>
      <c r="C30" s="39" t="s">
        <v>121</v>
      </c>
      <c r="D30" s="39" t="s">
        <v>147</v>
      </c>
      <c r="E30" s="84">
        <f>IFERROR(INDEX('W7. TIAM total renewable cap'!$AR$11:$BC$16,MATCH($B30,'W7. TIAM total renewable cap'!$A$11:$A$16,0),MATCH(E$6,'W7. TIAM total renewable cap'!$AR$10:$BC$10,0)),"")</f>
        <v>3539.8813661564041</v>
      </c>
      <c r="F30" s="84">
        <f>IFERROR(INDEX('W7. TIAM total renewable cap'!$AR$11:$BC$16,MATCH($B30,'W7. TIAM total renewable cap'!$A$11:$A$16,0),MATCH(F$6,'W7. TIAM total renewable cap'!$AR$10:$BC$10,0)),"")</f>
        <v>4378.7010325859164</v>
      </c>
      <c r="G30" s="84">
        <f>IFERROR(INDEX('W7. TIAM total renewable cap'!$AR$11:$BC$16,MATCH($B30,'W7. TIAM total renewable cap'!$A$11:$A$16,0),MATCH(G$6,'W7. TIAM total renewable cap'!$AR$10:$BC$10,0)),"")</f>
        <v>5469.6840145098258</v>
      </c>
      <c r="H30" s="84">
        <v>6413.6472999999996</v>
      </c>
      <c r="I30" s="84">
        <v>6677.2811000000002</v>
      </c>
      <c r="J30" s="84">
        <f>IFERROR(INDEX('W7. TIAM total renewable cap'!$AR$11:$BC$16,MATCH($B30,'W7. TIAM total renewable cap'!$A$11:$A$16,0),MATCH(J$6,'W7. TIAM total renewable cap'!$AR$10:$BC$10,0)),"")+(J$35-J$29)</f>
        <v>7729.5723480889837</v>
      </c>
      <c r="K30" s="84" t="str">
        <f>IFERROR(INDEX('W7. TIAM total renewable cap'!$AR$11:$BC$16,MATCH($B30,'W7. TIAM total renewable cap'!$A$11:$A$16,0),MATCH(K$6,'W7. TIAM total renewable cap'!$AR$10:$BC$10,0)),"")</f>
        <v/>
      </c>
      <c r="L30" s="84">
        <f>IFERROR(INDEX('W7. TIAM total renewable cap'!$AR$11:$BC$16,MATCH($B30,'W7. TIAM total renewable cap'!$A$11:$A$16,0),MATCH(L$6,'W7. TIAM total renewable cap'!$AR$10:$BC$10,0)),"")+(L$35-L$29)</f>
        <v>17816.746418262781</v>
      </c>
      <c r="M30" s="84">
        <f>IFERROR(INDEX('W7. TIAM total renewable cap'!$AR$11:$BC$16,MATCH($B30,'W7. TIAM total renewable cap'!$A$11:$A$16,0),MATCH(M$6,'W7. TIAM total renewable cap'!$AR$10:$BC$10,0)),"")+(M$35-M$29)</f>
        <v>22598.592376837001</v>
      </c>
      <c r="N30" s="84">
        <f>IFERROR(INDEX('W7. TIAM total renewable cap'!$AR$11:$BC$16,MATCH($B30,'W7. TIAM total renewable cap'!$A$11:$A$16,0),MATCH(N$6,'W7. TIAM total renewable cap'!$AR$10:$BC$10,0)),"")+(N$35-N$29)</f>
        <v>28044.27720919561</v>
      </c>
    </row>
    <row r="31" spans="1:14" x14ac:dyDescent="0.3">
      <c r="A31" s="39" t="s">
        <v>78</v>
      </c>
      <c r="B31" s="39" t="s">
        <v>64</v>
      </c>
      <c r="C31" s="39" t="s">
        <v>121</v>
      </c>
      <c r="D31" s="39" t="s">
        <v>147</v>
      </c>
      <c r="E31" s="84">
        <f>IFERROR(INDEX('W7. TIAM total renewable cap'!$AR$11:$BC$16,MATCH($B31,'W7. TIAM total renewable cap'!$A$11:$A$16,0),MATCH(E$6,'W7. TIAM total renewable cap'!$AR$10:$BC$10,0)),"")</f>
        <v>3539.8813661564041</v>
      </c>
      <c r="F31" s="84">
        <f>IFERROR(INDEX('W7. TIAM total renewable cap'!$AR$11:$BC$16,MATCH($B31,'W7. TIAM total renewable cap'!$A$11:$A$16,0),MATCH(F$6,'W7. TIAM total renewable cap'!$AR$10:$BC$10,0)),"")</f>
        <v>4378.7010325859164</v>
      </c>
      <c r="G31" s="84">
        <f>IFERROR(INDEX('W7. TIAM total renewable cap'!$AR$11:$BC$16,MATCH($B31,'W7. TIAM total renewable cap'!$A$11:$A$16,0),MATCH(G$6,'W7. TIAM total renewable cap'!$AR$10:$BC$10,0)),"")</f>
        <v>5469.6840145098258</v>
      </c>
      <c r="H31" s="84">
        <v>6413.6472999999996</v>
      </c>
      <c r="I31" s="84">
        <v>6677.2811000000002</v>
      </c>
      <c r="J31" s="84">
        <f>IFERROR(INDEX('W7. TIAM total renewable cap'!$AR$11:$BC$16,MATCH($B31,'W7. TIAM total renewable cap'!$A$11:$A$16,0),MATCH(J$6,'W7. TIAM total renewable cap'!$AR$10:$BC$10,0)),"")+(J$35-J$29)</f>
        <v>7729.5723480889837</v>
      </c>
      <c r="K31" s="84" t="str">
        <f>IFERROR(INDEX('W7. TIAM total renewable cap'!$AR$11:$BC$16,MATCH($B31,'W7. TIAM total renewable cap'!$A$11:$A$16,0),MATCH(K$6,'W7. TIAM total renewable cap'!$AR$10:$BC$10,0)),"")</f>
        <v/>
      </c>
      <c r="L31" s="84">
        <f>IFERROR(INDEX('W7. TIAM total renewable cap'!$AR$11:$BC$16,MATCH($B31,'W7. TIAM total renewable cap'!$A$11:$A$16,0),MATCH(L$6,'W7. TIAM total renewable cap'!$AR$10:$BC$10,0)),"")+(L$35-L$29)</f>
        <v>10372.418701313349</v>
      </c>
      <c r="M31" s="84">
        <f>IFERROR(INDEX('W7. TIAM total renewable cap'!$AR$11:$BC$16,MATCH($B31,'W7. TIAM total renewable cap'!$A$11:$A$16,0),MATCH(M$6,'W7. TIAM total renewable cap'!$AR$10:$BC$10,0)),"")+(M$35-M$29)</f>
        <v>13346.381365035606</v>
      </c>
      <c r="N31" s="84">
        <f>IFERROR(INDEX('W7. TIAM total renewable cap'!$AR$11:$BC$16,MATCH($B31,'W7. TIAM total renewable cap'!$A$11:$A$16,0),MATCH(N$6,'W7. TIAM total renewable cap'!$AR$10:$BC$10,0)),"")+(N$35-N$29)</f>
        <v>16383.187945529626</v>
      </c>
    </row>
    <row r="32" spans="1:14" x14ac:dyDescent="0.3">
      <c r="A32" s="39" t="s">
        <v>78</v>
      </c>
      <c r="B32" s="39" t="s">
        <v>65</v>
      </c>
      <c r="C32" s="39" t="s">
        <v>121</v>
      </c>
      <c r="D32" s="39" t="s">
        <v>147</v>
      </c>
      <c r="E32" s="84">
        <f>IFERROR(INDEX('W7. TIAM total renewable cap'!$AR$11:$BC$16,MATCH($B32,'W7. TIAM total renewable cap'!$A$11:$A$16,0),MATCH(E$6,'W7. TIAM total renewable cap'!$AR$10:$BC$10,0)),"")</f>
        <v>3539.8813661564041</v>
      </c>
      <c r="F32" s="84">
        <f>IFERROR(INDEX('W7. TIAM total renewable cap'!$AR$11:$BC$16,MATCH($B32,'W7. TIAM total renewable cap'!$A$11:$A$16,0),MATCH(F$6,'W7. TIAM total renewable cap'!$AR$10:$BC$10,0)),"")</f>
        <v>4378.7010325859164</v>
      </c>
      <c r="G32" s="84">
        <f>IFERROR(INDEX('W7. TIAM total renewable cap'!$AR$11:$BC$16,MATCH($B32,'W7. TIAM total renewable cap'!$A$11:$A$16,0),MATCH(G$6,'W7. TIAM total renewable cap'!$AR$10:$BC$10,0)),"")</f>
        <v>5469.6840145098258</v>
      </c>
      <c r="H32" s="84">
        <v>6413.6472999999996</v>
      </c>
      <c r="I32" s="84">
        <v>6677.2811000000002</v>
      </c>
      <c r="J32" s="84">
        <f>IFERROR(INDEX('W7. TIAM total renewable cap'!$AR$11:$BC$16,MATCH($B32,'W7. TIAM total renewable cap'!$A$11:$A$16,0),MATCH(J$6,'W7. TIAM total renewable cap'!$AR$10:$BC$10,0)),"")+(J$35-J$29)</f>
        <v>7729.5723480889837</v>
      </c>
      <c r="K32" s="84" t="str">
        <f>IFERROR(INDEX('W7. TIAM total renewable cap'!$AR$11:$BC$16,MATCH($B32,'W7. TIAM total renewable cap'!$A$11:$A$16,0),MATCH(K$6,'W7. TIAM total renewable cap'!$AR$10:$BC$10,0)),"")</f>
        <v/>
      </c>
      <c r="L32" s="84">
        <f>IFERROR(INDEX('W7. TIAM total renewable cap'!$AR$11:$BC$16,MATCH($B32,'W7. TIAM total renewable cap'!$A$11:$A$16,0),MATCH(L$6,'W7. TIAM total renewable cap'!$AR$10:$BC$10,0)),"")+(L$35-L$29)</f>
        <v>10541.10499220947</v>
      </c>
      <c r="M32" s="84">
        <f>IFERROR(INDEX('W7. TIAM total renewable cap'!$AR$11:$BC$16,MATCH($B32,'W7. TIAM total renewable cap'!$A$11:$A$16,0),MATCH(M$6,'W7. TIAM total renewable cap'!$AR$10:$BC$10,0)),"")+(M$35-M$29)</f>
        <v>12306.990226166614</v>
      </c>
      <c r="N32" s="84">
        <f>IFERROR(INDEX('W7. TIAM total renewable cap'!$AR$11:$BC$16,MATCH($B32,'W7. TIAM total renewable cap'!$A$11:$A$16,0),MATCH(N$6,'W7. TIAM total renewable cap'!$AR$10:$BC$10,0)),"")+(N$35-N$29)</f>
        <v>15647.588090858186</v>
      </c>
    </row>
    <row r="33" spans="1:14" x14ac:dyDescent="0.3">
      <c r="A33" s="39" t="s">
        <v>78</v>
      </c>
      <c r="B33" s="39" t="s">
        <v>67</v>
      </c>
      <c r="C33" s="39" t="s">
        <v>121</v>
      </c>
      <c r="D33" s="39" t="s">
        <v>147</v>
      </c>
      <c r="E33" s="84">
        <f>IFERROR(INDEX('W7. TIAM total renewable cap'!$AR$11:$BC$16,MATCH($B33,'W7. TIAM total renewable cap'!$A$11:$A$16,0),MATCH(E$6,'W7. TIAM total renewable cap'!$AR$10:$BC$10,0)),"")</f>
        <v>3539.8813661564041</v>
      </c>
      <c r="F33" s="84">
        <f>IFERROR(INDEX('W7. TIAM total renewable cap'!$AR$11:$BC$16,MATCH($B33,'W7. TIAM total renewable cap'!$A$11:$A$16,0),MATCH(F$6,'W7. TIAM total renewable cap'!$AR$10:$BC$10,0)),"")</f>
        <v>4378.7010325859164</v>
      </c>
      <c r="G33" s="84">
        <f>IFERROR(INDEX('W7. TIAM total renewable cap'!$AR$11:$BC$16,MATCH($B33,'W7. TIAM total renewable cap'!$A$11:$A$16,0),MATCH(G$6,'W7. TIAM total renewable cap'!$AR$10:$BC$10,0)),"")</f>
        <v>5469.6840145098258</v>
      </c>
      <c r="H33" s="84">
        <v>6413.6472999999996</v>
      </c>
      <c r="I33" s="84">
        <v>6677.2811000000002</v>
      </c>
      <c r="J33" s="84">
        <f>IFERROR(INDEX('W7. TIAM total renewable cap'!$AR$11:$BC$16,MATCH($B33,'W7. TIAM total renewable cap'!$A$11:$A$16,0),MATCH(J$6,'W7. TIAM total renewable cap'!$AR$10:$BC$10,0)),"")+(J$35-J$29)</f>
        <v>7729.5723480889837</v>
      </c>
      <c r="K33" s="84" t="str">
        <f>IFERROR(INDEX('W7. TIAM total renewable cap'!$AR$11:$BC$16,MATCH($B33,'W7. TIAM total renewable cap'!$A$11:$A$16,0),MATCH(K$6,'W7. TIAM total renewable cap'!$AR$10:$BC$10,0)),"")</f>
        <v/>
      </c>
      <c r="L33" s="84">
        <f>IFERROR(INDEX('W7. TIAM total renewable cap'!$AR$11:$BC$16,MATCH($B33,'W7. TIAM total renewable cap'!$A$11:$A$16,0),MATCH(L$6,'W7. TIAM total renewable cap'!$AR$10:$BC$10,0)),"")+(L$35-L$29)</f>
        <v>11952.218352451131</v>
      </c>
      <c r="M33" s="84">
        <f>IFERROR(INDEX('W7. TIAM total renewable cap'!$AR$11:$BC$16,MATCH($B33,'W7. TIAM total renewable cap'!$A$11:$A$16,0),MATCH(M$6,'W7. TIAM total renewable cap'!$AR$10:$BC$10,0)),"")+(M$35-M$29)</f>
        <v>15890.166311125038</v>
      </c>
      <c r="N33" s="84">
        <f>IFERROR(INDEX('W7. TIAM total renewable cap'!$AR$11:$BC$16,MATCH($B33,'W7. TIAM total renewable cap'!$A$11:$A$16,0),MATCH(N$6,'W7. TIAM total renewable cap'!$AR$10:$BC$10,0)),"")+(N$35-N$29)</f>
        <v>23207.556626071808</v>
      </c>
    </row>
    <row r="34" spans="1:14" x14ac:dyDescent="0.3">
      <c r="A34" s="39" t="s">
        <v>78</v>
      </c>
      <c r="B34" s="39" t="s">
        <v>66</v>
      </c>
      <c r="C34" s="39" t="s">
        <v>121</v>
      </c>
      <c r="D34" s="39" t="s">
        <v>147</v>
      </c>
      <c r="E34" s="84">
        <f>IFERROR(INDEX('W7. TIAM total renewable cap'!$AR$11:$BC$16,MATCH($B34,'W7. TIAM total renewable cap'!$A$11:$A$16,0),MATCH(E$6,'W7. TIAM total renewable cap'!$AR$10:$BC$10,0)),"")</f>
        <v>3539.8813661564041</v>
      </c>
      <c r="F34" s="84">
        <f>IFERROR(INDEX('W7. TIAM total renewable cap'!$AR$11:$BC$16,MATCH($B34,'W7. TIAM total renewable cap'!$A$11:$A$16,0),MATCH(F$6,'W7. TIAM total renewable cap'!$AR$10:$BC$10,0)),"")</f>
        <v>4378.7010325859164</v>
      </c>
      <c r="G34" s="84">
        <f>IFERROR(INDEX('W7. TIAM total renewable cap'!$AR$11:$BC$16,MATCH($B34,'W7. TIAM total renewable cap'!$A$11:$A$16,0),MATCH(G$6,'W7. TIAM total renewable cap'!$AR$10:$BC$10,0)),"")</f>
        <v>5469.6840145098258</v>
      </c>
      <c r="H34" s="84">
        <v>6413.6472999999996</v>
      </c>
      <c r="I34" s="84">
        <v>6677.2811000000002</v>
      </c>
      <c r="J34" s="84">
        <f>IFERROR(INDEX('W7. TIAM total renewable cap'!$AR$11:$BC$16,MATCH($B34,'W7. TIAM total renewable cap'!$A$11:$A$16,0),MATCH(J$6,'W7. TIAM total renewable cap'!$AR$10:$BC$10,0)),"")+(J$35-J$29)</f>
        <v>7729.5723480889837</v>
      </c>
      <c r="K34" s="84" t="str">
        <f>IFERROR(INDEX('W7. TIAM total renewable cap'!$AR$11:$BC$16,MATCH($B34,'W7. TIAM total renewable cap'!$A$11:$A$16,0),MATCH(K$6,'W7. TIAM total renewable cap'!$AR$10:$BC$10,0)),"")</f>
        <v/>
      </c>
      <c r="L34" s="84">
        <f>IFERROR(INDEX('W7. TIAM total renewable cap'!$AR$11:$BC$16,MATCH($B34,'W7. TIAM total renewable cap'!$A$11:$A$16,0),MATCH(L$6,'W7. TIAM total renewable cap'!$AR$10:$BC$10,0)),"")+(L$35-L$29)</f>
        <v>9682.7034282950153</v>
      </c>
      <c r="M34" s="84">
        <f>IFERROR(INDEX('W7. TIAM total renewable cap'!$AR$11:$BC$16,MATCH($B34,'W7. TIAM total renewable cap'!$A$11:$A$16,0),MATCH(M$6,'W7. TIAM total renewable cap'!$AR$10:$BC$10,0)),"")+(M$35-M$29)</f>
        <v>14084.707714465254</v>
      </c>
      <c r="N34" s="84">
        <f>IFERROR(INDEX('W7. TIAM total renewable cap'!$AR$11:$BC$16,MATCH($B34,'W7. TIAM total renewable cap'!$A$11:$A$16,0),MATCH(N$6,'W7. TIAM total renewable cap'!$AR$10:$BC$10,0)),"")+(N$35-N$29)</f>
        <v>21338.856701297613</v>
      </c>
    </row>
    <row r="35" spans="1:14" x14ac:dyDescent="0.3">
      <c r="A35" s="39" t="s">
        <v>148</v>
      </c>
      <c r="B35" s="39" t="s">
        <v>112</v>
      </c>
      <c r="C35" s="39" t="s">
        <v>121</v>
      </c>
      <c r="D35" s="39" t="s">
        <v>147</v>
      </c>
      <c r="H35" s="84">
        <f>'R22. IEA WEO Power gen'!C31</f>
        <v>6413.6472999999996</v>
      </c>
      <c r="I35" s="84">
        <f>'R22. IEA WEO Power gen'!D31</f>
        <v>6677.2811000000002</v>
      </c>
      <c r="J35" s="84">
        <f>I35*(5/9)+K35*(4/9)</f>
        <v>7515.6799888888891</v>
      </c>
      <c r="K35" s="84">
        <f>INDEX('R22. IEA WEO Power gen'!$N$31:$P$31,MATCH(K$6,'R22. IEA WEO Power gen'!$N$29:$P$29,0))</f>
        <v>8563.6785999999993</v>
      </c>
      <c r="L35" s="84">
        <f>INDEX('R22. IEA WEO Power gen'!$N$31:$P$31,MATCH(L$6,'R22. IEA WEO Power gen'!$N$29:$P$29,0))</f>
        <v>9556.5000999999993</v>
      </c>
      <c r="M35" s="84">
        <f>INDEX('R22. IEA WEO Power gen'!$N$31:$P$31,MATCH(M$6,'R22. IEA WEO Power gen'!$N$29:$P$29,0))</f>
        <v>11494.901900000001</v>
      </c>
      <c r="N35" s="84">
        <f>M35+(M35-L35)</f>
        <v>13433.303700000002</v>
      </c>
    </row>
    <row r="36" spans="1:14" x14ac:dyDescent="0.3">
      <c r="A36" s="39" t="s">
        <v>78</v>
      </c>
      <c r="B36" s="39" t="s">
        <v>62</v>
      </c>
      <c r="C36" s="39" t="s">
        <v>150</v>
      </c>
      <c r="D36" s="39" t="s">
        <v>147</v>
      </c>
      <c r="E36" s="84">
        <f>IFERROR(INDEX('W7. TIAM total renewable cap'!$BR$11:$CC$16,MATCH($B36,'W7. TIAM total renewable cap'!$A$11:$A$16,0),MATCH(E$6,'W7. TIAM total renewable cap'!$BR$10:$CC$10,0)),"")</f>
        <v>20.232077625570778</v>
      </c>
      <c r="F36" s="84">
        <f>IFERROR(INDEX('W7. TIAM total renewable cap'!$BR$11:$CC$16,MATCH($B36,'W7. TIAM total renewable cap'!$A$11:$A$16,0),MATCH(F$6,'W7. TIAM total renewable cap'!$BR$10:$CC$10,0)),"")</f>
        <v>19.526838931037336</v>
      </c>
      <c r="G36" s="84">
        <f>IFERROR(INDEX('W7. TIAM total renewable cap'!$BR$11:$CC$16,MATCH($B36,'W7. TIAM total renewable cap'!$A$11:$A$16,0),MATCH(G$6,'W7. TIAM total renewable cap'!$BR$10:$CC$10,0)),"")</f>
        <v>24.354792645206896</v>
      </c>
      <c r="H36" s="84">
        <v>120.0556</v>
      </c>
      <c r="I36" s="84">
        <v>126.6481</v>
      </c>
      <c r="J36" s="84">
        <f>IFERROR(INDEX('W7. TIAM total renewable cap'!$BR$11:$CC$16,MATCH($B36,'W7. TIAM total renewable cap'!$A$11:$A$16,0),MATCH(J$6,'W7. TIAM total renewable cap'!$BR$10:$CC$10,0)),"")</f>
        <v>110.52217533128528</v>
      </c>
      <c r="K36" s="84"/>
      <c r="L36" s="84">
        <f>IFERROR(INDEX('W7. TIAM total renewable cap'!$BR$11:$CC$16,MATCH($B36,'W7. TIAM total renewable cap'!$A$11:$A$16,0),MATCH(L$6,'W7. TIAM total renewable cap'!$BR$10:$CC$10,0)),"")</f>
        <v>323.40771203456717</v>
      </c>
      <c r="M36" s="84">
        <f>IFERROR(INDEX('W7. TIAM total renewable cap'!$BR$11:$CC$16,MATCH($B36,'W7. TIAM total renewable cap'!$A$11:$A$16,0),MATCH(M$6,'W7. TIAM total renewable cap'!$BR$10:$CC$10,0)),"")</f>
        <v>621.62565878244027</v>
      </c>
      <c r="N36" s="84">
        <f>IFERROR(INDEX('W7. TIAM total renewable cap'!$BR$11:$CC$16,MATCH($B36,'W7. TIAM total renewable cap'!$A$11:$A$16,0),MATCH(N$6,'W7. TIAM total renewable cap'!$BR$10:$CC$10,0)),"")</f>
        <v>656.55671395927584</v>
      </c>
    </row>
    <row r="37" spans="1:14" x14ac:dyDescent="0.3">
      <c r="A37" s="39" t="s">
        <v>78</v>
      </c>
      <c r="B37" s="39" t="s">
        <v>63</v>
      </c>
      <c r="C37" s="39" t="s">
        <v>150</v>
      </c>
      <c r="D37" s="39" t="s">
        <v>147</v>
      </c>
      <c r="E37" s="84">
        <f>IFERROR(INDEX('W7. TIAM total renewable cap'!$BR$11:$CC$16,MATCH($B37,'W7. TIAM total renewable cap'!$A$11:$A$16,0),MATCH(E$6,'W7. TIAM total renewable cap'!$BR$10:$CC$10,0)),"")</f>
        <v>20.232077625570778</v>
      </c>
      <c r="F37" s="84">
        <f>IFERROR(INDEX('W7. TIAM total renewable cap'!$BR$11:$CC$16,MATCH($B37,'W7. TIAM total renewable cap'!$A$11:$A$16,0),MATCH(F$6,'W7. TIAM total renewable cap'!$BR$10:$CC$10,0)),"")</f>
        <v>19.526838931037336</v>
      </c>
      <c r="G37" s="84">
        <f>IFERROR(INDEX('W7. TIAM total renewable cap'!$BR$11:$CC$16,MATCH($B37,'W7. TIAM total renewable cap'!$A$11:$A$16,0),MATCH(G$6,'W7. TIAM total renewable cap'!$BR$10:$CC$10,0)),"")</f>
        <v>24.295269381933426</v>
      </c>
      <c r="H37" s="84">
        <v>120.0556</v>
      </c>
      <c r="I37" s="84">
        <v>126.6481</v>
      </c>
      <c r="J37" s="84">
        <f>IFERROR(INDEX('W7. TIAM total renewable cap'!$BR$11:$CC$16,MATCH($B37,'W7. TIAM total renewable cap'!$A$11:$A$16,0),MATCH(J$6,'W7. TIAM total renewable cap'!$BR$10:$CC$10,0)),"")+(J$42-J$36)</f>
        <v>147.51041111111113</v>
      </c>
      <c r="K37" s="84"/>
      <c r="L37" s="84">
        <f>IFERROR(INDEX('W7. TIAM total renewable cap'!$BR$11:$CC$16,MATCH($B37,'W7. TIAM total renewable cap'!$A$11:$A$16,0),MATCH(L$6,'W7. TIAM total renewable cap'!$BR$10:$CC$10,0)),"")+(L$42-L$36)</f>
        <v>422.77734431324689</v>
      </c>
      <c r="M37" s="84">
        <f>IFERROR(INDEX('W7. TIAM total renewable cap'!$BR$11:$CC$16,MATCH($B37,'W7. TIAM total renewable cap'!$A$11:$A$16,0),MATCH(M$6,'W7. TIAM total renewable cap'!$BR$10:$CC$10,0)),"")+(M$42-M$36)</f>
        <v>419.85946837688073</v>
      </c>
      <c r="N37" s="84">
        <f>IFERROR(INDEX('W7. TIAM total renewable cap'!$BR$11:$CC$16,MATCH($B37,'W7. TIAM total renewable cap'!$A$11:$A$16,0),MATCH(N$6,'W7. TIAM total renewable cap'!$BR$10:$CC$10,0)),"")+(N$42-N$36)</f>
        <v>895.32955062545432</v>
      </c>
    </row>
    <row r="38" spans="1:14" x14ac:dyDescent="0.3">
      <c r="A38" s="39" t="s">
        <v>78</v>
      </c>
      <c r="B38" s="39" t="s">
        <v>64</v>
      </c>
      <c r="C38" s="39" t="s">
        <v>150</v>
      </c>
      <c r="D38" s="39" t="s">
        <v>147</v>
      </c>
      <c r="E38" s="84">
        <f>IFERROR(INDEX('W7. TIAM total renewable cap'!$BR$11:$CC$16,MATCH($B38,'W7. TIAM total renewable cap'!$A$11:$A$16,0),MATCH(E$6,'W7. TIAM total renewable cap'!$BR$10:$CC$10,0)),"")</f>
        <v>20.232077625570778</v>
      </c>
      <c r="F38" s="84">
        <f>IFERROR(INDEX('W7. TIAM total renewable cap'!$BR$11:$CC$16,MATCH($B38,'W7. TIAM total renewable cap'!$A$11:$A$16,0),MATCH(F$6,'W7. TIAM total renewable cap'!$BR$10:$CC$10,0)),"")</f>
        <v>19.526838931037336</v>
      </c>
      <c r="G38" s="84">
        <f>IFERROR(INDEX('W7. TIAM total renewable cap'!$BR$11:$CC$16,MATCH($B38,'W7. TIAM total renewable cap'!$A$11:$A$16,0),MATCH(G$6,'W7. TIAM total renewable cap'!$BR$10:$CC$10,0)),"")</f>
        <v>24.295269381933426</v>
      </c>
      <c r="H38" s="84">
        <v>120.0556</v>
      </c>
      <c r="I38" s="84">
        <v>126.6481</v>
      </c>
      <c r="J38" s="84">
        <f>IFERROR(INDEX('W7. TIAM total renewable cap'!$BR$11:$CC$16,MATCH($B38,'W7. TIAM total renewable cap'!$A$11:$A$16,0),MATCH(J$6,'W7. TIAM total renewable cap'!$BR$10:$CC$10,0)),"")+(J$42-J$36)</f>
        <v>147.51041111111113</v>
      </c>
      <c r="K38" s="84"/>
      <c r="L38" s="84">
        <f>IFERROR(INDEX('W7. TIAM total renewable cap'!$BR$11:$CC$16,MATCH($B38,'W7. TIAM total renewable cap'!$A$11:$A$16,0),MATCH(L$6,'W7. TIAM total renewable cap'!$BR$10:$CC$10,0)),"")+(L$42-L$36)</f>
        <v>627.49576456492287</v>
      </c>
      <c r="M38" s="84">
        <f>IFERROR(INDEX('W7. TIAM total renewable cap'!$BR$11:$CC$16,MATCH($B38,'W7. TIAM total renewable cap'!$A$11:$A$16,0),MATCH(M$6,'W7. TIAM total renewable cap'!$BR$10:$CC$10,0)),"")+(M$42-M$36)</f>
        <v>1239.9671791423198</v>
      </c>
      <c r="N38" s="84">
        <f>IFERROR(INDEX('W7. TIAM total renewable cap'!$BR$11:$CC$16,MATCH($B38,'W7. TIAM total renewable cap'!$A$11:$A$16,0),MATCH(N$6,'W7. TIAM total renewable cap'!$BR$10:$CC$10,0)),"")+(N$42-N$36)</f>
        <v>1640.0053717152778</v>
      </c>
    </row>
    <row r="39" spans="1:14" x14ac:dyDescent="0.3">
      <c r="A39" s="39" t="s">
        <v>78</v>
      </c>
      <c r="B39" s="39" t="s">
        <v>65</v>
      </c>
      <c r="C39" s="39" t="s">
        <v>150</v>
      </c>
      <c r="D39" s="39" t="s">
        <v>147</v>
      </c>
      <c r="E39" s="84">
        <f>IFERROR(INDEX('W7. TIAM total renewable cap'!$BR$11:$CC$16,MATCH($B39,'W7. TIAM total renewable cap'!$A$11:$A$16,0),MATCH(E$6,'W7. TIAM total renewable cap'!$BR$10:$CC$10,0)),"")</f>
        <v>20.232077625570778</v>
      </c>
      <c r="F39" s="84">
        <f>IFERROR(INDEX('W7. TIAM total renewable cap'!$BR$11:$CC$16,MATCH($B39,'W7. TIAM total renewable cap'!$A$11:$A$16,0),MATCH(F$6,'W7. TIAM total renewable cap'!$BR$10:$CC$10,0)),"")</f>
        <v>19.526838931037336</v>
      </c>
      <c r="G39" s="84">
        <f>IFERROR(INDEX('W7. TIAM total renewable cap'!$BR$11:$CC$16,MATCH($B39,'W7. TIAM total renewable cap'!$A$11:$A$16,0),MATCH(G$6,'W7. TIAM total renewable cap'!$BR$10:$CC$10,0)),"")</f>
        <v>24.295269381933426</v>
      </c>
      <c r="H39" s="84">
        <v>120.0556</v>
      </c>
      <c r="I39" s="84">
        <v>126.6481</v>
      </c>
      <c r="J39" s="84">
        <f>IFERROR(INDEX('W7. TIAM total renewable cap'!$BR$11:$CC$16,MATCH($B39,'W7. TIAM total renewable cap'!$A$11:$A$16,0),MATCH(J$6,'W7. TIAM total renewable cap'!$BR$10:$CC$10,0)),"")+(J$42-J$36)</f>
        <v>147.51041111111113</v>
      </c>
      <c r="K39" s="84"/>
      <c r="L39" s="84">
        <f>IFERROR(INDEX('W7. TIAM total renewable cap'!$BR$11:$CC$16,MATCH($B39,'W7. TIAM total renewable cap'!$A$11:$A$16,0),MATCH(L$6,'W7. TIAM total renewable cap'!$BR$10:$CC$10,0)),"")+(L$42-L$36)</f>
        <v>608.65845679763606</v>
      </c>
      <c r="M39" s="84">
        <f>IFERROR(INDEX('W7. TIAM total renewable cap'!$BR$11:$CC$16,MATCH($B39,'W7. TIAM total renewable cap'!$A$11:$A$16,0),MATCH(M$6,'W7. TIAM total renewable cap'!$BR$10:$CC$10,0)),"")+(M$42-M$36)</f>
        <v>559.21370875253251</v>
      </c>
      <c r="N39" s="84">
        <f>IFERROR(INDEX('W7. TIAM total renewable cap'!$BR$11:$CC$16,MATCH($B39,'W7. TIAM total renewable cap'!$A$11:$A$16,0),MATCH(N$6,'W7. TIAM total renewable cap'!$BR$10:$CC$10,0)),"")+(N$42-N$36)</f>
        <v>1026.4582971479563</v>
      </c>
    </row>
    <row r="40" spans="1:14" x14ac:dyDescent="0.3">
      <c r="A40" s="39" t="s">
        <v>78</v>
      </c>
      <c r="B40" s="39" t="s">
        <v>67</v>
      </c>
      <c r="C40" s="39" t="s">
        <v>150</v>
      </c>
      <c r="D40" s="39" t="s">
        <v>147</v>
      </c>
      <c r="E40" s="84">
        <f>IFERROR(INDEX('W7. TIAM total renewable cap'!$BR$11:$CC$16,MATCH($B40,'W7. TIAM total renewable cap'!$A$11:$A$16,0),MATCH(E$6,'W7. TIAM total renewable cap'!$BR$10:$CC$10,0)),"")</f>
        <v>20.232077625570778</v>
      </c>
      <c r="F40" s="84">
        <f>IFERROR(INDEX('W7. TIAM total renewable cap'!$BR$11:$CC$16,MATCH($B40,'W7. TIAM total renewable cap'!$A$11:$A$16,0),MATCH(F$6,'W7. TIAM total renewable cap'!$BR$10:$CC$10,0)),"")</f>
        <v>19.526838931037336</v>
      </c>
      <c r="G40" s="84">
        <f>IFERROR(INDEX('W7. TIAM total renewable cap'!$BR$11:$CC$16,MATCH($B40,'W7. TIAM total renewable cap'!$A$11:$A$16,0),MATCH(G$6,'W7. TIAM total renewable cap'!$BR$10:$CC$10,0)),"")</f>
        <v>24.295269381933426</v>
      </c>
      <c r="H40" s="84">
        <v>120.0556</v>
      </c>
      <c r="I40" s="84">
        <v>126.6481</v>
      </c>
      <c r="J40" s="84">
        <f>IFERROR(INDEX('W7. TIAM total renewable cap'!$BR$11:$CC$16,MATCH($B40,'W7. TIAM total renewable cap'!$A$11:$A$16,0),MATCH(J$6,'W7. TIAM total renewable cap'!$BR$10:$CC$10,0)),"")+(J$42-J$36)</f>
        <v>147.51041111111113</v>
      </c>
      <c r="K40" s="84"/>
      <c r="L40" s="84">
        <f>IFERROR(INDEX('W7. TIAM total renewable cap'!$BR$11:$CC$16,MATCH($B40,'W7. TIAM total renewable cap'!$A$11:$A$16,0),MATCH(L$6,'W7. TIAM total renewable cap'!$BR$10:$CC$10,0)),"")+(L$42-L$36)</f>
        <v>553.28010136894306</v>
      </c>
      <c r="M40" s="84">
        <f>IFERROR(INDEX('W7. TIAM total renewable cap'!$BR$11:$CC$16,MATCH($B40,'W7. TIAM total renewable cap'!$A$11:$A$16,0),MATCH(M$6,'W7. TIAM total renewable cap'!$BR$10:$CC$10,0)),"")+(M$42-M$36)</f>
        <v>469.97323277707039</v>
      </c>
      <c r="N40" s="84">
        <f>IFERROR(INDEX('W7. TIAM total renewable cap'!$BR$11:$CC$16,MATCH($B40,'W7. TIAM total renewable cap'!$A$11:$A$16,0),MATCH(N$6,'W7. TIAM total renewable cap'!$BR$10:$CC$10,0)),"")+(N$42-N$36)</f>
        <v>931.60495417105483</v>
      </c>
    </row>
    <row r="41" spans="1:14" x14ac:dyDescent="0.3">
      <c r="A41" s="39" t="s">
        <v>78</v>
      </c>
      <c r="B41" s="39" t="s">
        <v>66</v>
      </c>
      <c r="C41" s="39" t="s">
        <v>150</v>
      </c>
      <c r="D41" s="39" t="s">
        <v>147</v>
      </c>
      <c r="E41" s="84">
        <f>IFERROR(INDEX('W7. TIAM total renewable cap'!$BR$11:$CC$16,MATCH($B41,'W7. TIAM total renewable cap'!$A$11:$A$16,0),MATCH(E$6,'W7. TIAM total renewable cap'!$BR$10:$CC$10,0)),"")</f>
        <v>20.232077625570778</v>
      </c>
      <c r="F41" s="84">
        <f>IFERROR(INDEX('W7. TIAM total renewable cap'!$BR$11:$CC$16,MATCH($B41,'W7. TIAM total renewable cap'!$A$11:$A$16,0),MATCH(F$6,'W7. TIAM total renewable cap'!$BR$10:$CC$10,0)),"")</f>
        <v>19.526838931037336</v>
      </c>
      <c r="G41" s="84">
        <f>IFERROR(INDEX('W7. TIAM total renewable cap'!$BR$11:$CC$16,MATCH($B41,'W7. TIAM total renewable cap'!$A$11:$A$16,0),MATCH(G$6,'W7. TIAM total renewable cap'!$BR$10:$CC$10,0)),"")</f>
        <v>24.295269381933426</v>
      </c>
      <c r="H41" s="84">
        <v>120.0556</v>
      </c>
      <c r="I41" s="84">
        <v>126.6481</v>
      </c>
      <c r="J41" s="84">
        <f>IFERROR(INDEX('W7. TIAM total renewable cap'!$BR$11:$CC$16,MATCH($B41,'W7. TIAM total renewable cap'!$A$11:$A$16,0),MATCH(J$6,'W7. TIAM total renewable cap'!$BR$10:$CC$10,0)),"")+(J$42-J$36)</f>
        <v>147.51041111111113</v>
      </c>
      <c r="K41" s="84"/>
      <c r="L41" s="84">
        <f>IFERROR(INDEX('W7. TIAM total renewable cap'!$BR$11:$CC$16,MATCH($B41,'W7. TIAM total renewable cap'!$A$11:$A$16,0),MATCH(L$6,'W7. TIAM total renewable cap'!$BR$10:$CC$10,0)),"")+(L$42-L$36)</f>
        <v>185.22243295615925</v>
      </c>
      <c r="M41" s="84">
        <f>IFERROR(INDEX('W7. TIAM total renewable cap'!$BR$11:$CC$16,MATCH($B41,'W7. TIAM total renewable cap'!$A$11:$A$16,0),MATCH(M$6,'W7. TIAM total renewable cap'!$BR$10:$CC$10,0)),"")+(M$42-M$36)</f>
        <v>747.4136142315491</v>
      </c>
      <c r="N41" s="84">
        <f>IFERROR(INDEX('W7. TIAM total renewable cap'!$BR$11:$CC$16,MATCH($B41,'W7. TIAM total renewable cap'!$A$11:$A$16,0),MATCH(N$6,'W7. TIAM total renewable cap'!$BR$10:$CC$10,0)),"")+(N$42-N$36)</f>
        <v>1236.7921409058658</v>
      </c>
    </row>
    <row r="42" spans="1:14" x14ac:dyDescent="0.3">
      <c r="A42" s="39" t="s">
        <v>148</v>
      </c>
      <c r="B42" s="39" t="s">
        <v>112</v>
      </c>
      <c r="C42" s="39" t="s">
        <v>151</v>
      </c>
      <c r="D42" s="39" t="s">
        <v>147</v>
      </c>
      <c r="G42" s="84"/>
      <c r="H42" s="84">
        <f>'R22. IEA WEO Power gen'!C38</f>
        <v>120.0556</v>
      </c>
      <c r="I42" s="84">
        <f>'R22. IEA WEO Power gen'!D38</f>
        <v>126.6481</v>
      </c>
      <c r="J42" s="84">
        <f>I42*(5/9)+K42*(4/9)</f>
        <v>147.51041111111113</v>
      </c>
      <c r="K42" s="84">
        <f>INDEX('R22. IEA WEO Power gen'!$N$38:$P$38,MATCH(K$6,'R22. IEA WEO Power gen'!$N$11:$P$11,0))</f>
        <v>173.5883</v>
      </c>
      <c r="L42" s="84">
        <f>INDEX('R22. IEA WEO Power gen'!$N$38:$P$38,MATCH(L$6,'R22. IEA WEO Power gen'!$N$11:$P$11,0))</f>
        <v>194.09440000000001</v>
      </c>
      <c r="M42" s="84">
        <f>INDEX('R22. IEA WEO Power gen'!$N$38:$P$38,MATCH(M$6,'R22. IEA WEO Power gen'!$N$11:$P$11,0))</f>
        <v>233.92420000000001</v>
      </c>
      <c r="N42" s="84">
        <f>M42+(M42-L42)</f>
        <v>273.75400000000002</v>
      </c>
    </row>
    <row r="43" spans="1:14" x14ac:dyDescent="0.3">
      <c r="A43" s="39" t="s">
        <v>78</v>
      </c>
      <c r="B43" s="39" t="s">
        <v>62</v>
      </c>
      <c r="C43" s="39" t="s">
        <v>152</v>
      </c>
      <c r="D43" s="39" t="s">
        <v>147</v>
      </c>
      <c r="E43" s="84">
        <f>INDEX('W7. TIAM total renewable cap'!$CE$11:$CP$17,MATCH($B43,'W7. TIAM total renewable cap'!$A$11:$A$17,0),MATCH(E$6,'W7. TIAM total renewable cap'!$CE$10:$CP$10,0))</f>
        <v>738.24098154394619</v>
      </c>
      <c r="F43" s="84">
        <f>INDEX('W7. TIAM total renewable cap'!$CE$11:$CP$17,MATCH($B43,'W7. TIAM total renewable cap'!$A$11:$A$17,0),MATCH(F$6,'W7. TIAM total renewable cap'!$CE$10:$CP$10,0))</f>
        <v>738.24098154394619</v>
      </c>
      <c r="G43" s="84">
        <f>INDEX('W7. TIAM total renewable cap'!$CE$11:$CP$17,MATCH($B43,'W7. TIAM total renewable cap'!$A$11:$A$17,0),MATCH(G$6,'W7. TIAM total renewable cap'!$CE$10:$CP$10,0))</f>
        <v>742.70608582794785</v>
      </c>
      <c r="H43" s="84">
        <v>1209.3996</v>
      </c>
      <c r="I43" s="84">
        <v>1241.4381000000001</v>
      </c>
      <c r="J43" s="84">
        <f>INDEX('W7. TIAM total renewable cap'!$CE$11:$CP$16,MATCH($B43,'W7. TIAM total renewable cap'!$A$11:$A$16,0),MATCH(J$6,'W7. TIAM total renewable cap'!$CE$10:$CP$10,0))</f>
        <v>1022.1617550312476</v>
      </c>
      <c r="K43" s="84"/>
      <c r="L43" s="84">
        <f>INDEX('W7. TIAM total renewable cap'!$CE$11:$CP$16,MATCH($B43,'W7. TIAM total renewable cap'!$A$11:$A$16,0),MATCH(L$6,'W7. TIAM total renewable cap'!$CE$10:$CP$10,0))</f>
        <v>1159.3528850855068</v>
      </c>
      <c r="M43" s="84">
        <f>INDEX('W7. TIAM total renewable cap'!$CE$11:$CP$16,MATCH($B43,'W7. TIAM total renewable cap'!$A$11:$A$16,0),MATCH(M$6,'W7. TIAM total renewable cap'!$CE$10:$CP$10,0))</f>
        <v>1294.7739942959829</v>
      </c>
      <c r="N43" s="84">
        <f>INDEX('W7. TIAM total renewable cap'!$CE$11:$CP$16,MATCH($B43,'W7. TIAM total renewable cap'!$A$11:$A$16,0),MATCH(N$6,'W7. TIAM total renewable cap'!$CE$10:$CP$10,0))</f>
        <v>1473.4197424694071</v>
      </c>
    </row>
    <row r="44" spans="1:14" x14ac:dyDescent="0.3">
      <c r="A44" s="39" t="s">
        <v>78</v>
      </c>
      <c r="B44" s="39" t="s">
        <v>63</v>
      </c>
      <c r="C44" s="39" t="s">
        <v>152</v>
      </c>
      <c r="D44" s="39" t="s">
        <v>147</v>
      </c>
      <c r="E44" s="84">
        <f>INDEX('W7. TIAM total renewable cap'!$CE$11:$CP$17,MATCH($B44,'W7. TIAM total renewable cap'!$A$11:$A$17,0),MATCH(E$6,'W7. TIAM total renewable cap'!$CE$10:$CP$10,0))</f>
        <v>738.24098154394619</v>
      </c>
      <c r="F44" s="84">
        <f>INDEX('W7. TIAM total renewable cap'!$CE$11:$CP$17,MATCH($B44,'W7. TIAM total renewable cap'!$A$11:$A$17,0),MATCH(F$6,'W7. TIAM total renewable cap'!$CE$10:$CP$10,0))</f>
        <v>738.24098154394619</v>
      </c>
      <c r="G44" s="84">
        <f>INDEX('W7. TIAM total renewable cap'!$CE$11:$CP$17,MATCH($B44,'W7. TIAM total renewable cap'!$A$11:$A$17,0),MATCH(G$6,'W7. TIAM total renewable cap'!$CE$10:$CP$10,0))</f>
        <v>742.69964129042978</v>
      </c>
      <c r="H44" s="84">
        <v>1209.3996</v>
      </c>
      <c r="I44" s="84">
        <v>1241.4381000000001</v>
      </c>
      <c r="J44" s="84">
        <f>INDEX('W7. TIAM total renewable cap'!$CE$11:$CP$17,MATCH($B44,'W7. TIAM total renewable cap'!$A$11:$A$17,0),MATCH(J$6,'W7. TIAM total renewable cap'!$CE$10:$CP$10,0))+(J$49-J$43)</f>
        <v>1330.1345000000001</v>
      </c>
      <c r="K44" s="84"/>
      <c r="L44" s="84">
        <f>INDEX('W7. TIAM total renewable cap'!$CE$11:$CP$17,MATCH($B44,'W7. TIAM total renewable cap'!$A$11:$A$17,0),MATCH(L$6,'W7. TIAM total renewable cap'!$CE$10:$CP$10,0))+(L$49-L$43)</f>
        <v>1606.4169241973027</v>
      </c>
      <c r="M44" s="84">
        <f>INDEX('W7. TIAM total renewable cap'!$CE$11:$CP$17,MATCH($B44,'W7. TIAM total renewable cap'!$A$11:$A$17,0),MATCH(M$6,'W7. TIAM total renewable cap'!$CE$10:$CP$10,0))+(M$49-M$43)</f>
        <v>2160.5246802135548</v>
      </c>
      <c r="N44" s="84">
        <f>INDEX('W7. TIAM total renewable cap'!$CE$11:$CP$17,MATCH($B44,'W7. TIAM total renewable cap'!$A$11:$A$17,0),MATCH(N$6,'W7. TIAM total renewable cap'!$CE$10:$CP$10,0))+(N$49-N$43)</f>
        <v>2714.9806044194556</v>
      </c>
    </row>
    <row r="45" spans="1:14" x14ac:dyDescent="0.3">
      <c r="A45" s="39" t="s">
        <v>78</v>
      </c>
      <c r="B45" s="39" t="s">
        <v>64</v>
      </c>
      <c r="C45" s="39" t="s">
        <v>152</v>
      </c>
      <c r="D45" s="39" t="s">
        <v>147</v>
      </c>
      <c r="E45" s="84">
        <f>INDEX('W7. TIAM total renewable cap'!$CE$11:$CP$17,MATCH($B45,'W7. TIAM total renewable cap'!$A$11:$A$17,0),MATCH(E$6,'W7. TIAM total renewable cap'!$CE$10:$CP$10,0))</f>
        <v>738.24098154394619</v>
      </c>
      <c r="F45" s="84">
        <f>INDEX('W7. TIAM total renewable cap'!$CE$11:$CP$17,MATCH($B45,'W7. TIAM total renewable cap'!$A$11:$A$17,0),MATCH(F$6,'W7. TIAM total renewable cap'!$CE$10:$CP$10,0))</f>
        <v>738.24098154394619</v>
      </c>
      <c r="G45" s="84">
        <f>INDEX('W7. TIAM total renewable cap'!$CE$11:$CP$17,MATCH($B45,'W7. TIAM total renewable cap'!$A$11:$A$17,0),MATCH(G$6,'W7. TIAM total renewable cap'!$CE$10:$CP$10,0))</f>
        <v>742.69964129042978</v>
      </c>
      <c r="H45" s="84">
        <v>1209.3996</v>
      </c>
      <c r="I45" s="84">
        <v>1241.4381000000001</v>
      </c>
      <c r="J45" s="84">
        <f>INDEX('W7. TIAM total renewable cap'!$CE$11:$CP$17,MATCH($B45,'W7. TIAM total renewable cap'!$A$11:$A$17,0),MATCH(J$6,'W7. TIAM total renewable cap'!$CE$10:$CP$10,0))+(J$49-J$43)</f>
        <v>1330.1345000000001</v>
      </c>
      <c r="K45" s="84"/>
      <c r="L45" s="84">
        <f>INDEX('W7. TIAM total renewable cap'!$CE$11:$CP$17,MATCH($B45,'W7. TIAM total renewable cap'!$A$11:$A$17,0),MATCH(L$6,'W7. TIAM total renewable cap'!$CE$10:$CP$10,0))+(L$49-L$43)</f>
        <v>1596.4883228233059</v>
      </c>
      <c r="M45" s="84">
        <f>INDEX('W7. TIAM total renewable cap'!$CE$11:$CP$17,MATCH($B45,'W7. TIAM total renewable cap'!$A$11:$A$17,0),MATCH(M$6,'W7. TIAM total renewable cap'!$CE$10:$CP$10,0))+(M$49-M$43)</f>
        <v>2148.2208918159749</v>
      </c>
      <c r="N45" s="84">
        <f>INDEX('W7. TIAM total renewable cap'!$CE$11:$CP$17,MATCH($B45,'W7. TIAM total renewable cap'!$A$11:$A$17,0),MATCH(N$6,'W7. TIAM total renewable cap'!$CE$10:$CP$10,0))+(N$49-N$43)</f>
        <v>2648.9868295699134</v>
      </c>
    </row>
    <row r="46" spans="1:14" x14ac:dyDescent="0.3">
      <c r="A46" s="39" t="s">
        <v>78</v>
      </c>
      <c r="B46" s="39" t="s">
        <v>65</v>
      </c>
      <c r="C46" s="39" t="s">
        <v>152</v>
      </c>
      <c r="D46" s="39" t="s">
        <v>147</v>
      </c>
      <c r="E46" s="84">
        <f>INDEX('W7. TIAM total renewable cap'!$CE$11:$CP$17,MATCH($B46,'W7. TIAM total renewable cap'!$A$11:$A$17,0),MATCH(E$6,'W7. TIAM total renewable cap'!$CE$10:$CP$10,0))</f>
        <v>738.24098154394619</v>
      </c>
      <c r="F46" s="84">
        <f>INDEX('W7. TIAM total renewable cap'!$CE$11:$CP$17,MATCH($B46,'W7. TIAM total renewable cap'!$A$11:$A$17,0),MATCH(F$6,'W7. TIAM total renewable cap'!$CE$10:$CP$10,0))</f>
        <v>738.24098154394619</v>
      </c>
      <c r="G46" s="84">
        <f>INDEX('W7. TIAM total renewable cap'!$CE$11:$CP$17,MATCH($B46,'W7. TIAM total renewable cap'!$A$11:$A$17,0),MATCH(G$6,'W7. TIAM total renewable cap'!$CE$10:$CP$10,0))</f>
        <v>742.69964129042978</v>
      </c>
      <c r="H46" s="84">
        <v>1209.3996</v>
      </c>
      <c r="I46" s="84">
        <v>1241.4381000000001</v>
      </c>
      <c r="J46" s="84">
        <f>INDEX('W7. TIAM total renewable cap'!$CE$11:$CP$17,MATCH($B46,'W7. TIAM total renewable cap'!$A$11:$A$17,0),MATCH(J$6,'W7. TIAM total renewable cap'!$CE$10:$CP$10,0))+(J$49-J$43)</f>
        <v>1330.1345000000001</v>
      </c>
      <c r="K46" s="84"/>
      <c r="L46" s="84">
        <f>INDEX('W7. TIAM total renewable cap'!$CE$11:$CP$17,MATCH($B46,'W7. TIAM total renewable cap'!$A$11:$A$17,0),MATCH(L$6,'W7. TIAM total renewable cap'!$CE$10:$CP$10,0))+(L$49-L$43)</f>
        <v>1604.2791400457768</v>
      </c>
      <c r="M46" s="84">
        <f>INDEX('W7. TIAM total renewable cap'!$CE$11:$CP$17,MATCH($B46,'W7. TIAM total renewable cap'!$A$11:$A$17,0),MATCH(M$6,'W7. TIAM total renewable cap'!$CE$10:$CP$10,0))+(M$49-M$43)</f>
        <v>2143.0190331586709</v>
      </c>
      <c r="N46" s="84">
        <f>INDEX('W7. TIAM total renewable cap'!$CE$11:$CP$17,MATCH($B46,'W7. TIAM total renewable cap'!$A$11:$A$17,0),MATCH(N$6,'W7. TIAM total renewable cap'!$CE$10:$CP$10,0))+(N$49-N$43)</f>
        <v>2560.9926277002851</v>
      </c>
    </row>
    <row r="47" spans="1:14" x14ac:dyDescent="0.3">
      <c r="A47" s="39" t="s">
        <v>78</v>
      </c>
      <c r="B47" s="39" t="s">
        <v>67</v>
      </c>
      <c r="C47" s="39" t="s">
        <v>152</v>
      </c>
      <c r="D47" s="39" t="s">
        <v>147</v>
      </c>
      <c r="E47" s="84">
        <f>INDEX('W7. TIAM total renewable cap'!$CE$11:$CP$17,MATCH($B47,'W7. TIAM total renewable cap'!$A$11:$A$17,0),MATCH(E$6,'W7. TIAM total renewable cap'!$CE$10:$CP$10,0))</f>
        <v>738.24098154394619</v>
      </c>
      <c r="F47" s="84">
        <f>INDEX('W7. TIAM total renewable cap'!$CE$11:$CP$17,MATCH($B47,'W7. TIAM total renewable cap'!$A$11:$A$17,0),MATCH(F$6,'W7. TIAM total renewable cap'!$CE$10:$CP$10,0))</f>
        <v>738.24098154394619</v>
      </c>
      <c r="G47" s="84">
        <f>INDEX('W7. TIAM total renewable cap'!$CE$11:$CP$17,MATCH($B47,'W7. TIAM total renewable cap'!$A$11:$A$17,0),MATCH(G$6,'W7. TIAM total renewable cap'!$CE$10:$CP$10,0))</f>
        <v>742.69964129042978</v>
      </c>
      <c r="H47" s="84">
        <v>1209.3996</v>
      </c>
      <c r="I47" s="84">
        <v>1241.4381000000001</v>
      </c>
      <c r="J47" s="84">
        <f>INDEX('W7. TIAM total renewable cap'!$CE$11:$CP$17,MATCH($B47,'W7. TIAM total renewable cap'!$A$11:$A$17,0),MATCH(J$6,'W7. TIAM total renewable cap'!$CE$10:$CP$10,0))+(J$49-J$43)</f>
        <v>1330.1345000000001</v>
      </c>
      <c r="K47" s="84"/>
      <c r="L47" s="84">
        <f>INDEX('W7. TIAM total renewable cap'!$CE$11:$CP$17,MATCH($B47,'W7. TIAM total renewable cap'!$A$11:$A$17,0),MATCH(L$6,'W7. TIAM total renewable cap'!$CE$10:$CP$10,0))+(L$49-L$43)</f>
        <v>1604.1379436928848</v>
      </c>
      <c r="M47" s="84">
        <f>INDEX('W7. TIAM total renewable cap'!$CE$11:$CP$17,MATCH($B47,'W7. TIAM total renewable cap'!$A$11:$A$17,0),MATCH(M$6,'W7. TIAM total renewable cap'!$CE$10:$CP$10,0))+(M$49-M$43)</f>
        <v>2089.8997893396095</v>
      </c>
      <c r="N47" s="84">
        <f>INDEX('W7. TIAM total renewable cap'!$CE$11:$CP$17,MATCH($B47,'W7. TIAM total renewable cap'!$A$11:$A$17,0),MATCH(N$6,'W7. TIAM total renewable cap'!$CE$10:$CP$10,0))+(N$49-N$43)</f>
        <v>2603.8967445265644</v>
      </c>
    </row>
    <row r="48" spans="1:14" x14ac:dyDescent="0.3">
      <c r="A48" s="39" t="s">
        <v>78</v>
      </c>
      <c r="B48" s="39" t="s">
        <v>66</v>
      </c>
      <c r="C48" s="39" t="s">
        <v>152</v>
      </c>
      <c r="D48" s="39" t="s">
        <v>147</v>
      </c>
      <c r="E48" s="84">
        <f>INDEX('W7. TIAM total renewable cap'!$CE$11:$CP$17,MATCH($B48,'W7. TIAM total renewable cap'!$A$11:$A$17,0),MATCH(E$6,'W7. TIAM total renewable cap'!$CE$10:$CP$10,0))</f>
        <v>738.24098154394619</v>
      </c>
      <c r="F48" s="84">
        <f>INDEX('W7. TIAM total renewable cap'!$CE$11:$CP$17,MATCH($B48,'W7. TIAM total renewable cap'!$A$11:$A$17,0),MATCH(F$6,'W7. TIAM total renewable cap'!$CE$10:$CP$10,0))</f>
        <v>738.24098154394619</v>
      </c>
      <c r="G48" s="84">
        <f>INDEX('W7. TIAM total renewable cap'!$CE$11:$CP$17,MATCH($B48,'W7. TIAM total renewable cap'!$A$11:$A$17,0),MATCH(G$6,'W7. TIAM total renewable cap'!$CE$10:$CP$10,0))</f>
        <v>742.69964129042978</v>
      </c>
      <c r="H48" s="84">
        <v>1209.3996</v>
      </c>
      <c r="I48" s="84">
        <v>1241.4381000000001</v>
      </c>
      <c r="J48" s="84">
        <f>INDEX('W7. TIAM total renewable cap'!$CE$11:$CP$17,MATCH($B48,'W7. TIAM total renewable cap'!$A$11:$A$17,0),MATCH(J$6,'W7. TIAM total renewable cap'!$CE$10:$CP$10,0))+(J$49-J$43)</f>
        <v>1330.1345000000001</v>
      </c>
      <c r="K48" s="84"/>
      <c r="L48" s="84">
        <f>INDEX('W7. TIAM total renewable cap'!$CE$11:$CP$17,MATCH($B48,'W7. TIAM total renewable cap'!$A$11:$A$17,0),MATCH(L$6,'W7. TIAM total renewable cap'!$CE$10:$CP$10,0))+(L$49-L$43)</f>
        <v>1564.548679164398</v>
      </c>
      <c r="M48" s="84">
        <f>INDEX('W7. TIAM total renewable cap'!$CE$11:$CP$17,MATCH($B48,'W7. TIAM total renewable cap'!$A$11:$A$17,0),MATCH(M$6,'W7. TIAM total renewable cap'!$CE$10:$CP$10,0))+(M$49-M$43)</f>
        <v>1832.9639264380032</v>
      </c>
      <c r="N48" s="84">
        <f>INDEX('W7. TIAM total renewable cap'!$CE$11:$CP$17,MATCH($B48,'W7. TIAM total renewable cap'!$A$11:$A$17,0),MATCH(N$6,'W7. TIAM total renewable cap'!$CE$10:$CP$10,0))+(N$49-N$43)</f>
        <v>2713.7435640954463</v>
      </c>
    </row>
    <row r="49" spans="1:14" x14ac:dyDescent="0.3">
      <c r="A49" s="39" t="s">
        <v>148</v>
      </c>
      <c r="B49" s="39" t="s">
        <v>112</v>
      </c>
      <c r="C49" s="39" t="s">
        <v>152</v>
      </c>
      <c r="D49" s="39" t="s">
        <v>147</v>
      </c>
      <c r="H49" s="84">
        <f>'R22. IEA WEO Power gen'!C37</f>
        <v>1209.3996</v>
      </c>
      <c r="I49" s="84">
        <f>'R22. IEA WEO Power gen'!D37</f>
        <v>1241.4381000000001</v>
      </c>
      <c r="J49" s="84">
        <f>I49*(5/9)+K49*(4/9)</f>
        <v>1330.1345000000001</v>
      </c>
      <c r="K49" s="84">
        <f>INDEX('R22. IEA WEO Power gen'!$N$37:$P$37,MATCH(K$6,'R22. IEA WEO Power gen'!$N$29:$P$29,0))</f>
        <v>1441.0050000000001</v>
      </c>
      <c r="L49" s="84">
        <f>INDEX('R22. IEA WEO Power gen'!$N$37:$P$37,MATCH(L$6,'R22. IEA WEO Power gen'!$N$29:$P$29,0))</f>
        <v>1557.7528</v>
      </c>
      <c r="M49" s="84">
        <f>INDEX('R22. IEA WEO Power gen'!$N$37:$P$37,MATCH(M$6,'R22. IEA WEO Power gen'!$N$29:$P$29,0))</f>
        <v>1757.0645</v>
      </c>
      <c r="N49" s="84">
        <f>M49+(M49-L49)</f>
        <v>1956.3761999999999</v>
      </c>
    </row>
    <row r="50" spans="1:14" x14ac:dyDescent="0.3">
      <c r="A50" s="39" t="s">
        <v>78</v>
      </c>
      <c r="B50" s="39" t="s">
        <v>62</v>
      </c>
      <c r="C50" s="39" t="s">
        <v>1947</v>
      </c>
      <c r="D50" s="39" t="s">
        <v>147</v>
      </c>
      <c r="E50" s="84">
        <f>E7+E14</f>
        <v>67.288051750380532</v>
      </c>
      <c r="F50" s="84">
        <f t="shared" ref="F50:I50" si="0">F7+F14</f>
        <v>242.92328208316133</v>
      </c>
      <c r="G50" s="84">
        <f t="shared" si="0"/>
        <v>351.80899372483344</v>
      </c>
      <c r="H50" s="84">
        <f t="shared" si="0"/>
        <v>643.20699999999999</v>
      </c>
      <c r="I50" s="84">
        <f t="shared" si="0"/>
        <v>769.30500000000006</v>
      </c>
      <c r="J50" s="84">
        <f>J7+J14</f>
        <v>524.76849339885075</v>
      </c>
      <c r="K50" s="84"/>
      <c r="L50" s="84">
        <f t="shared" ref="L50:N50" si="1">L7+L14</f>
        <v>652.53374933161012</v>
      </c>
      <c r="M50" s="84">
        <f t="shared" si="1"/>
        <v>938.17366164980115</v>
      </c>
      <c r="N50" s="84">
        <f t="shared" si="1"/>
        <v>1416.6731545048035</v>
      </c>
    </row>
    <row r="51" spans="1:14" x14ac:dyDescent="0.3">
      <c r="A51" s="39" t="s">
        <v>78</v>
      </c>
      <c r="B51" s="39" t="s">
        <v>63</v>
      </c>
      <c r="C51" s="39" t="s">
        <v>1947</v>
      </c>
      <c r="D51" s="39" t="s">
        <v>147</v>
      </c>
      <c r="E51" s="84">
        <f t="shared" ref="E51:I54" si="2">E8+E15</f>
        <v>67.288051750380532</v>
      </c>
      <c r="F51" s="84">
        <f t="shared" si="2"/>
        <v>242.92328208316133</v>
      </c>
      <c r="G51" s="84">
        <f t="shared" si="2"/>
        <v>351.80899372483344</v>
      </c>
      <c r="H51" s="84">
        <f t="shared" si="2"/>
        <v>643.20699999999999</v>
      </c>
      <c r="I51" s="84">
        <f t="shared" si="2"/>
        <v>769.30500000000006</v>
      </c>
      <c r="J51" s="84">
        <f t="shared" ref="J51:N51" si="3">J8+J15</f>
        <v>1166.1295777777777</v>
      </c>
      <c r="K51" s="84"/>
      <c r="L51" s="84">
        <f t="shared" si="3"/>
        <v>10069.820739187453</v>
      </c>
      <c r="M51" s="84">
        <f t="shared" si="3"/>
        <v>14101.905136107755</v>
      </c>
      <c r="N51" s="84">
        <f t="shared" si="3"/>
        <v>17997.280935876646</v>
      </c>
    </row>
    <row r="52" spans="1:14" x14ac:dyDescent="0.3">
      <c r="A52" s="39" t="s">
        <v>78</v>
      </c>
      <c r="B52" s="39" t="s">
        <v>64</v>
      </c>
      <c r="C52" s="39" t="s">
        <v>1947</v>
      </c>
      <c r="D52" s="39" t="s">
        <v>147</v>
      </c>
      <c r="E52" s="84">
        <f t="shared" si="2"/>
        <v>67.288051750380532</v>
      </c>
      <c r="F52" s="84">
        <f t="shared" si="2"/>
        <v>242.92328208316133</v>
      </c>
      <c r="G52" s="84">
        <f t="shared" si="2"/>
        <v>351.80899372483344</v>
      </c>
      <c r="H52" s="84">
        <f t="shared" si="2"/>
        <v>643.20699999999999</v>
      </c>
      <c r="I52" s="84">
        <f t="shared" si="2"/>
        <v>769.30500000000006</v>
      </c>
      <c r="J52" s="84">
        <f t="shared" ref="J52:N52" si="4">J9+J16</f>
        <v>1166.1295777777777</v>
      </c>
      <c r="K52" s="84"/>
      <c r="L52" s="84">
        <f t="shared" si="4"/>
        <v>2178.0730796239977</v>
      </c>
      <c r="M52" s="84">
        <f t="shared" si="4"/>
        <v>3068.2014407468537</v>
      </c>
      <c r="N52" s="84">
        <f t="shared" si="4"/>
        <v>4321.4354964581889</v>
      </c>
    </row>
    <row r="53" spans="1:14" x14ac:dyDescent="0.3">
      <c r="A53" s="39" t="s">
        <v>78</v>
      </c>
      <c r="B53" s="39" t="s">
        <v>65</v>
      </c>
      <c r="C53" s="39" t="s">
        <v>1947</v>
      </c>
      <c r="D53" s="39" t="s">
        <v>147</v>
      </c>
      <c r="E53" s="84">
        <f t="shared" si="2"/>
        <v>67.288051750380532</v>
      </c>
      <c r="F53" s="84">
        <f t="shared" si="2"/>
        <v>242.92328208316133</v>
      </c>
      <c r="G53" s="84">
        <f t="shared" si="2"/>
        <v>351.80899372483344</v>
      </c>
      <c r="H53" s="84">
        <f t="shared" si="2"/>
        <v>643.20699999999999</v>
      </c>
      <c r="I53" s="84">
        <f t="shared" si="2"/>
        <v>769.30500000000006</v>
      </c>
      <c r="J53" s="84">
        <f t="shared" ref="J53:N53" si="5">J10+J17</f>
        <v>1166.1295777777777</v>
      </c>
      <c r="K53" s="84"/>
      <c r="L53" s="84">
        <f t="shared" si="5"/>
        <v>2191.0364202677706</v>
      </c>
      <c r="M53" s="84">
        <f t="shared" si="5"/>
        <v>3368.2602193630155</v>
      </c>
      <c r="N53" s="84">
        <f t="shared" si="5"/>
        <v>5250.977133206532</v>
      </c>
    </row>
    <row r="54" spans="1:14" x14ac:dyDescent="0.3">
      <c r="A54" s="39" t="s">
        <v>78</v>
      </c>
      <c r="B54" s="39" t="s">
        <v>67</v>
      </c>
      <c r="C54" s="39" t="s">
        <v>1947</v>
      </c>
      <c r="D54" s="39" t="s">
        <v>147</v>
      </c>
      <c r="E54" s="84">
        <f t="shared" si="2"/>
        <v>67.288051750380532</v>
      </c>
      <c r="F54" s="84">
        <f t="shared" si="2"/>
        <v>242.92328208316133</v>
      </c>
      <c r="G54" s="84">
        <f t="shared" si="2"/>
        <v>351.80899372483344</v>
      </c>
      <c r="H54" s="84">
        <f t="shared" si="2"/>
        <v>643.20699999999999</v>
      </c>
      <c r="I54" s="84">
        <f t="shared" si="2"/>
        <v>769.30500000000006</v>
      </c>
      <c r="J54" s="84">
        <f t="shared" ref="J54:N54" si="6">J11+J18</f>
        <v>1166.1295777777777</v>
      </c>
      <c r="K54" s="84"/>
      <c r="L54" s="84">
        <f t="shared" si="6"/>
        <v>3811.0696241921069</v>
      </c>
      <c r="M54" s="84">
        <f t="shared" si="6"/>
        <v>7216.8463019525034</v>
      </c>
      <c r="N54" s="84">
        <f t="shared" si="6"/>
        <v>13117.727524483598</v>
      </c>
    </row>
    <row r="55" spans="1:14" x14ac:dyDescent="0.3">
      <c r="A55" s="39" t="s">
        <v>78</v>
      </c>
      <c r="B55" s="39" t="s">
        <v>66</v>
      </c>
      <c r="C55" s="39" t="s">
        <v>1947</v>
      </c>
      <c r="D55" s="39" t="s">
        <v>147</v>
      </c>
      <c r="E55" s="84">
        <f>E12+E19</f>
        <v>67.288051750380532</v>
      </c>
      <c r="F55" s="84">
        <f t="shared" ref="F55:I56" si="7">F12+F19</f>
        <v>242.92328208316133</v>
      </c>
      <c r="G55" s="84">
        <f t="shared" si="7"/>
        <v>351.80899372483344</v>
      </c>
      <c r="H55" s="84">
        <f t="shared" si="7"/>
        <v>643.20699999999999</v>
      </c>
      <c r="I55" s="84">
        <f t="shared" si="7"/>
        <v>769.30500000000006</v>
      </c>
      <c r="J55" s="84">
        <f>J12+J19</f>
        <v>1166.1295777777777</v>
      </c>
      <c r="K55" s="84"/>
      <c r="L55" s="84">
        <f t="shared" ref="L55:N55" si="8">L12+L19</f>
        <v>2064.4978685824167</v>
      </c>
      <c r="M55" s="84">
        <f t="shared" si="8"/>
        <v>5246.8914578487702</v>
      </c>
      <c r="N55" s="84">
        <f t="shared" si="8"/>
        <v>10270.890248065905</v>
      </c>
    </row>
    <row r="56" spans="1:14" x14ac:dyDescent="0.3">
      <c r="A56" s="39" t="s">
        <v>148</v>
      </c>
      <c r="B56" s="39" t="s">
        <v>112</v>
      </c>
      <c r="C56" s="39" t="s">
        <v>1947</v>
      </c>
      <c r="D56" s="39" t="s">
        <v>147</v>
      </c>
      <c r="E56" s="84"/>
      <c r="F56" s="84"/>
      <c r="G56" s="84"/>
      <c r="H56" s="84">
        <f t="shared" si="7"/>
        <v>643.20699999999999</v>
      </c>
      <c r="I56" s="84">
        <f t="shared" si="7"/>
        <v>769.30500000000006</v>
      </c>
      <c r="J56" s="84">
        <f>J13+J20</f>
        <v>1166.1295777777777</v>
      </c>
      <c r="K56" s="84">
        <f t="shared" ref="K56:N56" si="9">K13+K20</f>
        <v>1662.1603</v>
      </c>
      <c r="L56" s="84">
        <f t="shared" si="9"/>
        <v>2052.4958999999999</v>
      </c>
      <c r="M56" s="84">
        <f t="shared" si="9"/>
        <v>2760.0019000000002</v>
      </c>
      <c r="N56" s="84">
        <f t="shared" si="9"/>
        <v>3467.5079000000001</v>
      </c>
    </row>
  </sheetData>
  <conditionalFormatting sqref="A1:XFD42 A57:XFD1048576 O50:XFD56">
    <cfRule type="expression" dxfId="190" priority="4">
      <formula>_xlfn.ISFORMULA(A1)</formula>
    </cfRule>
  </conditionalFormatting>
  <conditionalFormatting sqref="A43:XFD49">
    <cfRule type="expression" dxfId="189" priority="2">
      <formula>_xlfn.ISFORMULA(A43)</formula>
    </cfRule>
  </conditionalFormatting>
  <conditionalFormatting sqref="A50:N56">
    <cfRule type="expression" dxfId="188" priority="1">
      <formula>_xlfn.ISFORMULA(A50)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B5B-B813-4D67-9D42-9F49F660B71B}">
  <sheetPr>
    <tabColor theme="6"/>
  </sheetPr>
  <dimension ref="A1:Q18"/>
  <sheetViews>
    <sheetView workbookViewId="0"/>
    <sheetView workbookViewId="1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153</v>
      </c>
    </row>
    <row r="2" spans="1:17" s="33" customFormat="1" x14ac:dyDescent="0.3">
      <c r="A2" s="33" t="s">
        <v>42</v>
      </c>
      <c r="B2" s="33" t="s">
        <v>154</v>
      </c>
    </row>
    <row r="3" spans="1:17" s="33" customFormat="1" x14ac:dyDescent="0.3">
      <c r="A3" s="33" t="s">
        <v>44</v>
      </c>
      <c r="B3" s="33" t="s">
        <v>155</v>
      </c>
    </row>
    <row r="4" spans="1:17" s="33" customFormat="1" x14ac:dyDescent="0.3">
      <c r="A4" s="33" t="s">
        <v>46</v>
      </c>
      <c r="B4" s="33" t="s">
        <v>156</v>
      </c>
      <c r="P4" s="34"/>
      <c r="Q4" s="35"/>
    </row>
    <row r="6" spans="1:17" x14ac:dyDescent="0.3">
      <c r="A6" s="39" t="s">
        <v>72</v>
      </c>
      <c r="B6" s="39" t="s">
        <v>56</v>
      </c>
      <c r="C6" s="39" t="s">
        <v>157</v>
      </c>
      <c r="D6" s="39" t="s">
        <v>24</v>
      </c>
      <c r="E6" s="39">
        <v>2005</v>
      </c>
      <c r="F6" s="39">
        <v>2007</v>
      </c>
      <c r="G6" s="39">
        <v>2012</v>
      </c>
      <c r="H6" s="39">
        <v>2016</v>
      </c>
      <c r="I6" s="39">
        <v>2020</v>
      </c>
      <c r="J6" s="39">
        <v>2030</v>
      </c>
      <c r="K6" s="39">
        <v>2040</v>
      </c>
      <c r="L6" s="39">
        <v>2050</v>
      </c>
      <c r="M6" s="39">
        <v>2060</v>
      </c>
      <c r="N6" s="39">
        <v>2070</v>
      </c>
      <c r="O6" s="39">
        <v>2080</v>
      </c>
      <c r="P6" s="39">
        <v>2090</v>
      </c>
      <c r="Q6" s="39">
        <v>2100</v>
      </c>
    </row>
    <row r="7" spans="1:17" x14ac:dyDescent="0.3">
      <c r="A7" s="39" t="s">
        <v>78</v>
      </c>
      <c r="B7" s="39" t="s">
        <v>62</v>
      </c>
      <c r="C7" s="39" t="s">
        <v>158</v>
      </c>
      <c r="D7" s="494" t="s">
        <v>159</v>
      </c>
      <c r="E7" s="84">
        <f>INDEX('W15. TIAM CO2 captured'!$E$9:$P$14,MATCH($B7,'W15. TIAM CO2 captured'!$A$9:$A$14,0),MATCH(E$6,'W15. TIAM CO2 captured'!$E$8:$P$8,0))</f>
        <v>0</v>
      </c>
      <c r="F7" s="84">
        <f>INDEX('W15. TIAM CO2 captured'!$E$9:$P$14,MATCH($B7,'W15. TIAM CO2 captured'!$A$9:$A$14,0),MATCH(F$6,'W15. TIAM CO2 captured'!$E$8:$P$8,0))</f>
        <v>0</v>
      </c>
      <c r="G7" s="84">
        <f>INDEX('W15. TIAM CO2 captured'!$E$9:$P$14,MATCH($B7,'W15. TIAM CO2 captured'!$A$9:$A$14,0),MATCH(G$6,'W15. TIAM CO2 captured'!$E$8:$P$8,0))</f>
        <v>0</v>
      </c>
      <c r="H7" s="84">
        <v>0</v>
      </c>
      <c r="I7" s="84">
        <f>INDEX('W15. TIAM CO2 captured'!$E$9:$P$14,MATCH($B7,'W15. TIAM CO2 captured'!$A$9:$A$14,0),MATCH(I$6,'W15. TIAM CO2 captured'!$E$8:$P$8,0))</f>
        <v>0</v>
      </c>
      <c r="J7" s="84">
        <f>INDEX('W15. TIAM CO2 captured'!$E$9:$P$14,MATCH($B7,'W15. TIAM CO2 captured'!$A$9:$A$14,0),MATCH(J$6,'W15. TIAM CO2 captured'!$E$8:$P$8,0))</f>
        <v>0</v>
      </c>
      <c r="K7" s="84">
        <f>INDEX('W15. TIAM CO2 captured'!$E$9:$P$14,MATCH($B7,'W15. TIAM CO2 captured'!$A$9:$A$14,0),MATCH(K$6,'W15. TIAM CO2 captured'!$E$8:$P$8,0))</f>
        <v>0</v>
      </c>
      <c r="L7" s="84">
        <f>INDEX('W15. TIAM CO2 captured'!$E$9:$P$14,MATCH($B7,'W15. TIAM CO2 captured'!$A$9:$A$14,0),MATCH(L$6,'W15. TIAM CO2 captured'!$E$8:$P$8,0))</f>
        <v>0</v>
      </c>
      <c r="M7" s="84">
        <f>INDEX('W15. TIAM CO2 captured'!$E$9:$P$14,MATCH($B7,'W15. TIAM CO2 captured'!$A$9:$A$14,0),MATCH(M$6,'W15. TIAM CO2 captured'!$E$8:$P$8,0))</f>
        <v>0</v>
      </c>
      <c r="N7" s="84">
        <f>INDEX('W15. TIAM CO2 captured'!$E$9:$P$14,MATCH($B7,'W15. TIAM CO2 captured'!$A$9:$A$14,0),MATCH(N$6,'W15. TIAM CO2 captured'!$E$8:$P$8,0))</f>
        <v>0</v>
      </c>
      <c r="O7" s="84">
        <f>INDEX('W15. TIAM CO2 captured'!$E$9:$P$14,MATCH($B7,'W15. TIAM CO2 captured'!$A$9:$A$14,0),MATCH(O$6,'W15. TIAM CO2 captured'!$E$8:$P$8,0))</f>
        <v>0</v>
      </c>
      <c r="P7" s="84">
        <f>INDEX('W15. TIAM CO2 captured'!$E$9:$P$14,MATCH($B7,'W15. TIAM CO2 captured'!$A$9:$A$14,0),MATCH(P$6,'W15. TIAM CO2 captured'!$E$8:$P$8,0))</f>
        <v>0</v>
      </c>
      <c r="Q7" s="84">
        <f>INDEX('W15. TIAM CO2 captured'!$E$9:$P$14,MATCH($B7,'W15. TIAM CO2 captured'!$A$9:$A$14,0),MATCH(Q$6,'W15. TIAM CO2 captured'!$E$8:$P$8,0))</f>
        <v>0</v>
      </c>
    </row>
    <row r="8" spans="1:17" x14ac:dyDescent="0.3">
      <c r="A8" s="39" t="s">
        <v>78</v>
      </c>
      <c r="B8" s="39" t="s">
        <v>63</v>
      </c>
      <c r="C8" s="39" t="s">
        <v>158</v>
      </c>
      <c r="D8" s="494" t="s">
        <v>159</v>
      </c>
      <c r="E8" s="84">
        <f>INDEX('W15. TIAM CO2 captured'!$E$9:$P$14,MATCH($B8,'W15. TIAM CO2 captured'!$A$9:$A$14,0),MATCH(E$6,'W15. TIAM CO2 captured'!$E$8:$P$8,0))</f>
        <v>0</v>
      </c>
      <c r="F8" s="84">
        <f>INDEX('W15. TIAM CO2 captured'!$E$9:$P$14,MATCH($B8,'W15. TIAM CO2 captured'!$A$9:$A$14,0),MATCH(F$6,'W15. TIAM CO2 captured'!$E$8:$P$8,0))</f>
        <v>0</v>
      </c>
      <c r="G8" s="84">
        <f>INDEX('W15. TIAM CO2 captured'!$E$9:$P$14,MATCH($B8,'W15. TIAM CO2 captured'!$A$9:$A$14,0),MATCH(G$6,'W15. TIAM CO2 captured'!$E$8:$P$8,0))</f>
        <v>0</v>
      </c>
      <c r="H8" s="84">
        <v>0</v>
      </c>
      <c r="I8" s="84">
        <f>INDEX('W15. TIAM CO2 captured'!$E$9:$P$14,MATCH($B8,'W15. TIAM CO2 captured'!$A$9:$A$14,0),MATCH(I$6,'W15. TIAM CO2 captured'!$E$8:$P$8,0))</f>
        <v>183.28433479762464</v>
      </c>
      <c r="J8" s="84">
        <f>INDEX('W15. TIAM CO2 captured'!$E$9:$P$14,MATCH($B8,'W15. TIAM CO2 captured'!$A$9:$A$14,0),MATCH(J$6,'W15. TIAM CO2 captured'!$E$8:$P$8,0))</f>
        <v>1293.8750885749387</v>
      </c>
      <c r="K8" s="84">
        <f>INDEX('W15. TIAM CO2 captured'!$E$9:$P$14,MATCH($B8,'W15. TIAM CO2 captured'!$A$9:$A$14,0),MATCH(K$6,'W15. TIAM CO2 captured'!$E$8:$P$8,0))</f>
        <v>2649.2912136480213</v>
      </c>
      <c r="L8" s="84">
        <f>INDEX('W15. TIAM CO2 captured'!$E$9:$P$14,MATCH($B8,'W15. TIAM CO2 captured'!$A$9:$A$14,0),MATCH(L$6,'W15. TIAM CO2 captured'!$E$8:$P$8,0))</f>
        <v>9922.8154366111048</v>
      </c>
      <c r="M8" s="84">
        <f>INDEX('W15. TIAM CO2 captured'!$E$9:$P$14,MATCH($B8,'W15. TIAM CO2 captured'!$A$9:$A$14,0),MATCH(M$6,'W15. TIAM CO2 captured'!$E$8:$P$8,0))</f>
        <v>20067.274952769225</v>
      </c>
      <c r="N8" s="84">
        <f>INDEX('W15. TIAM CO2 captured'!$E$9:$P$14,MATCH($B8,'W15. TIAM CO2 captured'!$A$9:$A$14,0),MATCH(N$6,'W15. TIAM CO2 captured'!$E$8:$P$8,0))</f>
        <v>24432.452727341995</v>
      </c>
      <c r="O8" s="84">
        <f>INDEX('W15. TIAM CO2 captured'!$E$9:$P$14,MATCH($B8,'W15. TIAM CO2 captured'!$A$9:$A$14,0),MATCH(O$6,'W15. TIAM CO2 captured'!$E$8:$P$8,0))</f>
        <v>25030.580224151494</v>
      </c>
      <c r="P8" s="84">
        <f>INDEX('W15. TIAM CO2 captured'!$E$9:$P$14,MATCH($B8,'W15. TIAM CO2 captured'!$A$9:$A$14,0),MATCH(P$6,'W15. TIAM CO2 captured'!$E$8:$P$8,0))</f>
        <v>23999.669672995271</v>
      </c>
      <c r="Q8" s="84">
        <f>INDEX('W15. TIAM CO2 captured'!$E$9:$P$14,MATCH($B8,'W15. TIAM CO2 captured'!$A$9:$A$14,0),MATCH(Q$6,'W15. TIAM CO2 captured'!$E$8:$P$8,0))</f>
        <v>21852.807530255239</v>
      </c>
    </row>
    <row r="9" spans="1:17" x14ac:dyDescent="0.3">
      <c r="A9" s="39" t="s">
        <v>78</v>
      </c>
      <c r="B9" s="39" t="s">
        <v>64</v>
      </c>
      <c r="C9" s="39" t="s">
        <v>158</v>
      </c>
      <c r="D9" s="494" t="s">
        <v>159</v>
      </c>
      <c r="E9" s="84">
        <f>INDEX('W15. TIAM CO2 captured'!$E$9:$P$14,MATCH($B9,'W15. TIAM CO2 captured'!$A$9:$A$14,0),MATCH(E$6,'W15. TIAM CO2 captured'!$E$8:$P$8,0))</f>
        <v>0</v>
      </c>
      <c r="F9" s="84">
        <f>INDEX('W15. TIAM CO2 captured'!$E$9:$P$14,MATCH($B9,'W15. TIAM CO2 captured'!$A$9:$A$14,0),MATCH(F$6,'W15. TIAM CO2 captured'!$E$8:$P$8,0))</f>
        <v>0</v>
      </c>
      <c r="G9" s="84">
        <f>INDEX('W15. TIAM CO2 captured'!$E$9:$P$14,MATCH($B9,'W15. TIAM CO2 captured'!$A$9:$A$14,0),MATCH(G$6,'W15. TIAM CO2 captured'!$E$8:$P$8,0))</f>
        <v>0</v>
      </c>
      <c r="H9" s="84">
        <v>0</v>
      </c>
      <c r="I9" s="84">
        <f>INDEX('W15. TIAM CO2 captured'!$E$9:$P$14,MATCH($B9,'W15. TIAM CO2 captured'!$A$9:$A$14,0),MATCH(I$6,'W15. TIAM CO2 captured'!$E$8:$P$8,0))</f>
        <v>183.28433479762464</v>
      </c>
      <c r="J9" s="84">
        <f>INDEX('W15. TIAM CO2 captured'!$E$9:$P$14,MATCH($B9,'W15. TIAM CO2 captured'!$A$9:$A$14,0),MATCH(J$6,'W15. TIAM CO2 captured'!$E$8:$P$8,0))</f>
        <v>5856.8152293574594</v>
      </c>
      <c r="K9" s="84">
        <f>INDEX('W15. TIAM CO2 captured'!$E$9:$P$14,MATCH($B9,'W15. TIAM CO2 captured'!$A$9:$A$14,0),MATCH(K$6,'W15. TIAM CO2 captured'!$E$8:$P$8,0))</f>
        <v>13266.359621071719</v>
      </c>
      <c r="L9" s="84">
        <f>INDEX('W15. TIAM CO2 captured'!$E$9:$P$14,MATCH($B9,'W15. TIAM CO2 captured'!$A$9:$A$14,0),MATCH(L$6,'W15. TIAM CO2 captured'!$E$8:$P$8,0))</f>
        <v>19435.990201491775</v>
      </c>
      <c r="M9" s="84">
        <f>INDEX('W15. TIAM CO2 captured'!$E$9:$P$14,MATCH($B9,'W15. TIAM CO2 captured'!$A$9:$A$14,0),MATCH(M$6,'W15. TIAM CO2 captured'!$E$8:$P$8,0))</f>
        <v>21478.051944523442</v>
      </c>
      <c r="N9" s="84">
        <f>INDEX('W15. TIAM CO2 captured'!$E$9:$P$14,MATCH($B9,'W15. TIAM CO2 captured'!$A$9:$A$14,0),MATCH(N$6,'W15. TIAM CO2 captured'!$E$8:$P$8,0))</f>
        <v>23787.100317218901</v>
      </c>
      <c r="O9" s="84">
        <f>INDEX('W15. TIAM CO2 captured'!$E$9:$P$14,MATCH($B9,'W15. TIAM CO2 captured'!$A$9:$A$14,0),MATCH(O$6,'W15. TIAM CO2 captured'!$E$8:$P$8,0))</f>
        <v>27555.754779587976</v>
      </c>
      <c r="P9" s="84">
        <f>INDEX('W15. TIAM CO2 captured'!$E$9:$P$14,MATCH($B9,'W15. TIAM CO2 captured'!$A$9:$A$14,0),MATCH(P$6,'W15. TIAM CO2 captured'!$E$8:$P$8,0))</f>
        <v>28518.130600495297</v>
      </c>
      <c r="Q9" s="84">
        <f>INDEX('W15. TIAM CO2 captured'!$E$9:$P$14,MATCH($B9,'W15. TIAM CO2 captured'!$A$9:$A$14,0),MATCH(Q$6,'W15. TIAM CO2 captured'!$E$8:$P$8,0))</f>
        <v>26520.30072266408</v>
      </c>
    </row>
    <row r="10" spans="1:17" x14ac:dyDescent="0.3">
      <c r="A10" s="39" t="s">
        <v>78</v>
      </c>
      <c r="B10" s="39" t="s">
        <v>65</v>
      </c>
      <c r="C10" s="39" t="s">
        <v>158</v>
      </c>
      <c r="D10" s="494" t="s">
        <v>159</v>
      </c>
      <c r="E10" s="84">
        <f>INDEX('W15. TIAM CO2 captured'!$E$9:$P$14,MATCH($B10,'W15. TIAM CO2 captured'!$A$9:$A$14,0),MATCH(E$6,'W15. TIAM CO2 captured'!$E$8:$P$8,0))</f>
        <v>0</v>
      </c>
      <c r="F10" s="84">
        <f>INDEX('W15. TIAM CO2 captured'!$E$9:$P$14,MATCH($B10,'W15. TIAM CO2 captured'!$A$9:$A$14,0),MATCH(F$6,'W15. TIAM CO2 captured'!$E$8:$P$8,0))</f>
        <v>0</v>
      </c>
      <c r="G10" s="84">
        <f>INDEX('W15. TIAM CO2 captured'!$E$9:$P$14,MATCH($B10,'W15. TIAM CO2 captured'!$A$9:$A$14,0),MATCH(G$6,'W15. TIAM CO2 captured'!$E$8:$P$8,0))</f>
        <v>0</v>
      </c>
      <c r="H10" s="84">
        <v>0</v>
      </c>
      <c r="I10" s="84">
        <f>INDEX('W15. TIAM CO2 captured'!$E$9:$P$14,MATCH($B10,'W15. TIAM CO2 captured'!$A$9:$A$14,0),MATCH(I$6,'W15. TIAM CO2 captured'!$E$8:$P$8,0))</f>
        <v>183.28433479762464</v>
      </c>
      <c r="J10" s="84">
        <f>INDEX('W15. TIAM CO2 captured'!$E$9:$P$14,MATCH($B10,'W15. TIAM CO2 captured'!$A$9:$A$14,0),MATCH(J$6,'W15. TIAM CO2 captured'!$E$8:$P$8,0))</f>
        <v>1420.3754192117194</v>
      </c>
      <c r="K10" s="84">
        <f>INDEX('W15. TIAM CO2 captured'!$E$9:$P$14,MATCH($B10,'W15. TIAM CO2 captured'!$A$9:$A$14,0),MATCH(K$6,'W15. TIAM CO2 captured'!$E$8:$P$8,0))</f>
        <v>3170.8825529830947</v>
      </c>
      <c r="L10" s="84">
        <f>INDEX('W15. TIAM CO2 captured'!$E$9:$P$14,MATCH($B10,'W15. TIAM CO2 captured'!$A$9:$A$14,0),MATCH(L$6,'W15. TIAM CO2 captured'!$E$8:$P$8,0))</f>
        <v>8426.6513323832824</v>
      </c>
      <c r="M10" s="84">
        <f>INDEX('W15. TIAM CO2 captured'!$E$9:$P$14,MATCH($B10,'W15. TIAM CO2 captured'!$A$9:$A$14,0),MATCH(M$6,'W15. TIAM CO2 captured'!$E$8:$P$8,0))</f>
        <v>18067.498222535462</v>
      </c>
      <c r="N10" s="84">
        <f>INDEX('W15. TIAM CO2 captured'!$E$9:$P$14,MATCH($B10,'W15. TIAM CO2 captured'!$A$9:$A$14,0),MATCH(N$6,'W15. TIAM CO2 captured'!$E$8:$P$8,0))</f>
        <v>22958.521820160673</v>
      </c>
      <c r="O10" s="84">
        <f>INDEX('W15. TIAM CO2 captured'!$E$9:$P$14,MATCH($B10,'W15. TIAM CO2 captured'!$A$9:$A$14,0),MATCH(O$6,'W15. TIAM CO2 captured'!$E$8:$P$8,0))</f>
        <v>25174.379962213829</v>
      </c>
      <c r="P10" s="84">
        <f>INDEX('W15. TIAM CO2 captured'!$E$9:$P$14,MATCH($B10,'W15. TIAM CO2 captured'!$A$9:$A$14,0),MATCH(P$6,'W15. TIAM CO2 captured'!$E$8:$P$8,0))</f>
        <v>24765.548693008448</v>
      </c>
      <c r="Q10" s="84">
        <f>INDEX('W15. TIAM CO2 captured'!$E$9:$P$14,MATCH($B10,'W15. TIAM CO2 captured'!$A$9:$A$14,0),MATCH(Q$6,'W15. TIAM CO2 captured'!$E$8:$P$8,0))</f>
        <v>23430.102761380112</v>
      </c>
    </row>
    <row r="11" spans="1:17" x14ac:dyDescent="0.3">
      <c r="A11" s="39" t="s">
        <v>78</v>
      </c>
      <c r="B11" s="39" t="s">
        <v>67</v>
      </c>
      <c r="C11" s="39" t="s">
        <v>158</v>
      </c>
      <c r="D11" s="494" t="s">
        <v>159</v>
      </c>
      <c r="E11" s="84">
        <f>INDEX('W15. TIAM CO2 captured'!$E$9:$P$14,MATCH($B11,'W15. TIAM CO2 captured'!$A$9:$A$14,0),MATCH(E$6,'W15. TIAM CO2 captured'!$E$8:$P$8,0))</f>
        <v>0</v>
      </c>
      <c r="F11" s="84">
        <f>INDEX('W15. TIAM CO2 captured'!$E$9:$P$14,MATCH($B11,'W15. TIAM CO2 captured'!$A$9:$A$14,0),MATCH(F$6,'W15. TIAM CO2 captured'!$E$8:$P$8,0))</f>
        <v>0</v>
      </c>
      <c r="G11" s="84">
        <f>INDEX('W15. TIAM CO2 captured'!$E$9:$P$14,MATCH($B11,'W15. TIAM CO2 captured'!$A$9:$A$14,0),MATCH(G$6,'W15. TIAM CO2 captured'!$E$8:$P$8,0))</f>
        <v>0</v>
      </c>
      <c r="H11" s="84">
        <v>0</v>
      </c>
      <c r="I11" s="84">
        <f>INDEX('W15. TIAM CO2 captured'!$E$9:$P$14,MATCH($B11,'W15. TIAM CO2 captured'!$A$9:$A$14,0),MATCH(I$6,'W15. TIAM CO2 captured'!$E$8:$P$8,0))</f>
        <v>183.28433479762464</v>
      </c>
      <c r="J11" s="84">
        <f>INDEX('W15. TIAM CO2 captured'!$E$9:$P$14,MATCH($B11,'W15. TIAM CO2 captured'!$A$9:$A$14,0),MATCH(J$6,'W15. TIAM CO2 captured'!$E$8:$P$8,0))</f>
        <v>1333.9785993525634</v>
      </c>
      <c r="K11" s="84">
        <f>INDEX('W15. TIAM CO2 captured'!$E$9:$P$14,MATCH($B11,'W15. TIAM CO2 captured'!$A$9:$A$14,0),MATCH(K$6,'W15. TIAM CO2 captured'!$E$8:$P$8,0))</f>
        <v>3229.827718931816</v>
      </c>
      <c r="L11" s="84">
        <f>INDEX('W15. TIAM CO2 captured'!$E$9:$P$14,MATCH($B11,'W15. TIAM CO2 captured'!$A$9:$A$14,0),MATCH(L$6,'W15. TIAM CO2 captured'!$E$8:$P$8,0))</f>
        <v>10061.684444256534</v>
      </c>
      <c r="M11" s="84">
        <f>INDEX('W15. TIAM CO2 captured'!$E$9:$P$14,MATCH($B11,'W15. TIAM CO2 captured'!$A$9:$A$14,0),MATCH(M$6,'W15. TIAM CO2 captured'!$E$8:$P$8,0))</f>
        <v>20151.714831188263</v>
      </c>
      <c r="N11" s="84">
        <f>INDEX('W15. TIAM CO2 captured'!$E$9:$P$14,MATCH($B11,'W15. TIAM CO2 captured'!$A$9:$A$14,0),MATCH(N$6,'W15. TIAM CO2 captured'!$E$8:$P$8,0))</f>
        <v>22792.607752687472</v>
      </c>
      <c r="O11" s="84">
        <f>INDEX('W15. TIAM CO2 captured'!$E$9:$P$14,MATCH($B11,'W15. TIAM CO2 captured'!$A$9:$A$14,0),MATCH(O$6,'W15. TIAM CO2 captured'!$E$8:$P$8,0))</f>
        <v>21870.755224804063</v>
      </c>
      <c r="P11" s="84">
        <f>INDEX('W15. TIAM CO2 captured'!$E$9:$P$14,MATCH($B11,'W15. TIAM CO2 captured'!$A$9:$A$14,0),MATCH(P$6,'W15. TIAM CO2 captured'!$E$8:$P$8,0))</f>
        <v>20035.155059803645</v>
      </c>
      <c r="Q11" s="84">
        <f>INDEX('W15. TIAM CO2 captured'!$E$9:$P$14,MATCH($B11,'W15. TIAM CO2 captured'!$A$9:$A$14,0),MATCH(Q$6,'W15. TIAM CO2 captured'!$E$8:$P$8,0))</f>
        <v>20370.491315164167</v>
      </c>
    </row>
    <row r="12" spans="1:17" x14ac:dyDescent="0.3">
      <c r="A12" s="39" t="s">
        <v>78</v>
      </c>
      <c r="B12" s="39" t="s">
        <v>66</v>
      </c>
      <c r="C12" s="39" t="s">
        <v>158</v>
      </c>
      <c r="D12" s="494" t="s">
        <v>159</v>
      </c>
      <c r="E12" s="84">
        <f>INDEX('W15. TIAM CO2 captured'!$E$9:$P$14,MATCH($B12,'W15. TIAM CO2 captured'!$A$9:$A$14,0),MATCH(E$6,'W15. TIAM CO2 captured'!$E$8:$P$8,0))</f>
        <v>0</v>
      </c>
      <c r="F12" s="84">
        <f>INDEX('W15. TIAM CO2 captured'!$E$9:$P$14,MATCH($B12,'W15. TIAM CO2 captured'!$A$9:$A$14,0),MATCH(F$6,'W15. TIAM CO2 captured'!$E$8:$P$8,0))</f>
        <v>0</v>
      </c>
      <c r="G12" s="84">
        <f>INDEX('W15. TIAM CO2 captured'!$E$9:$P$14,MATCH($B12,'W15. TIAM CO2 captured'!$A$9:$A$14,0),MATCH(G$6,'W15. TIAM CO2 captured'!$E$8:$P$8,0))</f>
        <v>0</v>
      </c>
      <c r="H12" s="84">
        <v>0</v>
      </c>
      <c r="I12" s="84">
        <f>INDEX('W15. TIAM CO2 captured'!$E$9:$P$14,MATCH($B12,'W15. TIAM CO2 captured'!$A$9:$A$14,0),MATCH(I$6,'W15. TIAM CO2 captured'!$E$8:$P$8,0))</f>
        <v>183.28433479762464</v>
      </c>
      <c r="J12" s="84">
        <f>INDEX('W15. TIAM CO2 captured'!$E$9:$P$14,MATCH($B12,'W15. TIAM CO2 captured'!$A$9:$A$14,0),MATCH(J$6,'W15. TIAM CO2 captured'!$E$8:$P$8,0))</f>
        <v>0</v>
      </c>
      <c r="K12" s="84">
        <f>INDEX('W15. TIAM CO2 captured'!$E$9:$P$14,MATCH($B12,'W15. TIAM CO2 captured'!$A$9:$A$14,0),MATCH(K$6,'W15. TIAM CO2 captured'!$E$8:$P$8,0))</f>
        <v>4665.9691344570574</v>
      </c>
      <c r="L12" s="84">
        <f>INDEX('W15. TIAM CO2 captured'!$E$9:$P$14,MATCH($B12,'W15. TIAM CO2 captured'!$A$9:$A$14,0),MATCH(L$6,'W15. TIAM CO2 captured'!$E$8:$P$8,0))</f>
        <v>9858.7558222805728</v>
      </c>
      <c r="M12" s="84">
        <f>INDEX('W15. TIAM CO2 captured'!$E$9:$P$14,MATCH($B12,'W15. TIAM CO2 captured'!$A$9:$A$14,0),MATCH(M$6,'W15. TIAM CO2 captured'!$E$8:$P$8,0))</f>
        <v>20860.631705757587</v>
      </c>
      <c r="N12" s="84">
        <f>INDEX('W15. TIAM CO2 captured'!$E$9:$P$14,MATCH($B12,'W15. TIAM CO2 captured'!$A$9:$A$14,0),MATCH(N$6,'W15. TIAM CO2 captured'!$E$8:$P$8,0))</f>
        <v>20900.90362055408</v>
      </c>
      <c r="O12" s="84">
        <f>INDEX('W15. TIAM CO2 captured'!$E$9:$P$14,MATCH($B12,'W15. TIAM CO2 captured'!$A$9:$A$14,0),MATCH(O$6,'W15. TIAM CO2 captured'!$E$8:$P$8,0))</f>
        <v>19904.187097720409</v>
      </c>
      <c r="P12" s="84">
        <f>INDEX('W15. TIAM CO2 captured'!$E$9:$P$14,MATCH($B12,'W15. TIAM CO2 captured'!$A$9:$A$14,0),MATCH(P$6,'W15. TIAM CO2 captured'!$E$8:$P$8,0))</f>
        <v>19779.869623406961</v>
      </c>
      <c r="Q12" s="84">
        <f>INDEX('W15. TIAM CO2 captured'!$E$9:$P$14,MATCH($B12,'W15. TIAM CO2 captured'!$A$9:$A$14,0),MATCH(Q$6,'W15. TIAM CO2 captured'!$E$8:$P$8,0))</f>
        <v>20229.776910847228</v>
      </c>
    </row>
    <row r="13" spans="1:17" x14ac:dyDescent="0.3">
      <c r="A13" s="39" t="s">
        <v>78</v>
      </c>
      <c r="B13" s="39" t="s">
        <v>62</v>
      </c>
      <c r="C13" s="39" t="s">
        <v>160</v>
      </c>
      <c r="D13" s="39" t="s">
        <v>147</v>
      </c>
      <c r="E13" s="84">
        <f>INDEX('W9. TIAM total CCS cap'!$E$10:$P$15,MATCH($B13,'W9. TIAM total CCS cap'!$A$10:$A$15,0),MATCH(E$6,'W9. TIAM total CCS cap'!$E$9:$P$9,0))</f>
        <v>0</v>
      </c>
      <c r="F13" s="84">
        <f>INDEX('W9. TIAM total CCS cap'!$E$10:$P$15,MATCH($B13,'W9. TIAM total CCS cap'!$A$10:$A$15,0),MATCH(F$6,'W9. TIAM total CCS cap'!$E$9:$P$9,0))</f>
        <v>0</v>
      </c>
      <c r="G13" s="84">
        <f>INDEX('W9. TIAM total CCS cap'!$E$10:$P$15,MATCH($B13,'W9. TIAM total CCS cap'!$A$10:$A$15,0),MATCH(G$6,'W9. TIAM total CCS cap'!$E$9:$P$9,0))</f>
        <v>0</v>
      </c>
      <c r="H13" s="84">
        <v>0</v>
      </c>
      <c r="I13" s="84">
        <f>INDEX('W9. TIAM total CCS cap'!$E$10:$P$15,MATCH($B13,'W9. TIAM total CCS cap'!$A$10:$A$15,0),MATCH(I$6,'W9. TIAM total CCS cap'!$E$9:$P$9,0))</f>
        <v>0</v>
      </c>
      <c r="J13" s="84">
        <f>INDEX('W9. TIAM total CCS cap'!$E$10:$P$15,MATCH($B13,'W9. TIAM total CCS cap'!$A$10:$A$15,0),MATCH(J$6,'W9. TIAM total CCS cap'!$E$9:$P$9,0))</f>
        <v>0</v>
      </c>
      <c r="K13" s="84">
        <f>INDEX('W9. TIAM total CCS cap'!$E$10:$P$15,MATCH($B13,'W9. TIAM total CCS cap'!$A$10:$A$15,0),MATCH(K$6,'W9. TIAM total CCS cap'!$E$9:$P$9,0))</f>
        <v>0</v>
      </c>
      <c r="L13" s="84">
        <f>INDEX('W9. TIAM total CCS cap'!$E$10:$P$15,MATCH($B13,'W9. TIAM total CCS cap'!$A$10:$A$15,0),MATCH(L$6,'W9. TIAM total CCS cap'!$E$9:$P$9,0))</f>
        <v>0</v>
      </c>
      <c r="M13" s="84">
        <f>INDEX('W9. TIAM total CCS cap'!$E$10:$P$15,MATCH($B13,'W9. TIAM total CCS cap'!$A$10:$A$15,0),MATCH(M$6,'W9. TIAM total CCS cap'!$E$9:$P$9,0))</f>
        <v>0</v>
      </c>
      <c r="N13" s="84">
        <f>INDEX('W9. TIAM total CCS cap'!$E$10:$P$15,MATCH($B13,'W9. TIAM total CCS cap'!$A$10:$A$15,0),MATCH(N$6,'W9. TIAM total CCS cap'!$E$9:$P$9,0))</f>
        <v>0</v>
      </c>
      <c r="O13" s="84">
        <f>INDEX('W9. TIAM total CCS cap'!$E$10:$P$15,MATCH($B13,'W9. TIAM total CCS cap'!$A$10:$A$15,0),MATCH(O$6,'W9. TIAM total CCS cap'!$E$9:$P$9,0))</f>
        <v>0</v>
      </c>
      <c r="P13" s="84">
        <f>INDEX('W9. TIAM total CCS cap'!$E$10:$P$15,MATCH($B13,'W9. TIAM total CCS cap'!$A$10:$A$15,0),MATCH(P$6,'W9. TIAM total CCS cap'!$E$9:$P$9,0))</f>
        <v>0</v>
      </c>
      <c r="Q13" s="84">
        <f>INDEX('W9. TIAM total CCS cap'!$E$10:$P$15,MATCH($B13,'W9. TIAM total CCS cap'!$A$10:$A$15,0),MATCH(Q$6,'W9. TIAM total CCS cap'!$E$9:$P$9,0))</f>
        <v>0</v>
      </c>
    </row>
    <row r="14" spans="1:17" x14ac:dyDescent="0.3">
      <c r="A14" s="39" t="s">
        <v>78</v>
      </c>
      <c r="B14" s="39" t="s">
        <v>63</v>
      </c>
      <c r="C14" s="39" t="s">
        <v>160</v>
      </c>
      <c r="D14" s="39" t="s">
        <v>147</v>
      </c>
      <c r="E14" s="84">
        <f>INDEX('W9. TIAM total CCS cap'!$E$10:$P$15,MATCH($B14,'W9. TIAM total CCS cap'!$A$10:$A$15,0),MATCH(E$6,'W9. TIAM total CCS cap'!$E$9:$P$9,0))</f>
        <v>0</v>
      </c>
      <c r="F14" s="84">
        <f>INDEX('W9. TIAM total CCS cap'!$E$10:$P$15,MATCH($B14,'W9. TIAM total CCS cap'!$A$10:$A$15,0),MATCH(F$6,'W9. TIAM total CCS cap'!$E$9:$P$9,0))</f>
        <v>0</v>
      </c>
      <c r="G14" s="84">
        <f>INDEX('W9. TIAM total CCS cap'!$E$10:$P$15,MATCH($B14,'W9. TIAM total CCS cap'!$A$10:$A$15,0),MATCH(G$6,'W9. TIAM total CCS cap'!$E$9:$P$9,0))</f>
        <v>0</v>
      </c>
      <c r="H14" s="84">
        <v>0</v>
      </c>
      <c r="I14" s="84">
        <f>INDEX('W9. TIAM total CCS cap'!$E$10:$P$15,MATCH($B14,'W9. TIAM total CCS cap'!$A$10:$A$15,0),MATCH(I$6,'W9. TIAM total CCS cap'!$E$9:$P$9,0))</f>
        <v>0</v>
      </c>
      <c r="J14" s="84">
        <f>INDEX('W9. TIAM total CCS cap'!$E$10:$P$15,MATCH($B14,'W9. TIAM total CCS cap'!$A$10:$A$15,0),MATCH(J$6,'W9. TIAM total CCS cap'!$E$9:$P$9,0))</f>
        <v>15.006045000000004</v>
      </c>
      <c r="K14" s="84">
        <f>INDEX('W9. TIAM total CCS cap'!$E$10:$P$15,MATCH($B14,'W9. TIAM total CCS cap'!$A$10:$A$15,0),MATCH(K$6,'W9. TIAM total CCS cap'!$E$9:$P$9,0))</f>
        <v>121.11588946283102</v>
      </c>
      <c r="L14" s="84">
        <f>INDEX('W9. TIAM total CCS cap'!$E$10:$P$15,MATCH($B14,'W9. TIAM total CCS cap'!$A$10:$A$15,0),MATCH(L$6,'W9. TIAM total CCS cap'!$E$9:$P$9,0))</f>
        <v>740.73952863327838</v>
      </c>
      <c r="M14" s="84">
        <f>INDEX('W9. TIAM total CCS cap'!$E$10:$P$15,MATCH($B14,'W9. TIAM total CCS cap'!$A$10:$A$15,0),MATCH(M$6,'W9. TIAM total CCS cap'!$E$9:$P$9,0))</f>
        <v>3337.6583901773633</v>
      </c>
      <c r="N14" s="84">
        <f>INDEX('W9. TIAM total CCS cap'!$E$10:$P$15,MATCH($B14,'W9. TIAM total CCS cap'!$A$10:$A$15,0),MATCH(N$6,'W9. TIAM total CCS cap'!$E$9:$P$9,0))</f>
        <v>6542.4931222333444</v>
      </c>
      <c r="O14" s="84">
        <f>INDEX('W9. TIAM total CCS cap'!$E$10:$P$15,MATCH($B14,'W9. TIAM total CCS cap'!$A$10:$A$15,0),MATCH(O$6,'W9. TIAM total CCS cap'!$E$9:$P$9,0))</f>
        <v>7626.6207570846564</v>
      </c>
      <c r="P14" s="84">
        <f>INDEX('W9. TIAM total CCS cap'!$E$10:$P$15,MATCH($B14,'W9. TIAM total CCS cap'!$A$10:$A$15,0),MATCH(P$6,'W9. TIAM total CCS cap'!$E$9:$P$9,0))</f>
        <v>7298.5288498537657</v>
      </c>
      <c r="Q14" s="84">
        <f>INDEX('W9. TIAM total CCS cap'!$E$10:$P$15,MATCH($B14,'W9. TIAM total CCS cap'!$A$10:$A$15,0),MATCH(Q$6,'W9. TIAM total CCS cap'!$E$9:$P$9,0))</f>
        <v>7720.7944806923715</v>
      </c>
    </row>
    <row r="15" spans="1:17" x14ac:dyDescent="0.3">
      <c r="A15" s="39" t="s">
        <v>78</v>
      </c>
      <c r="B15" s="39" t="s">
        <v>64</v>
      </c>
      <c r="C15" s="39" t="s">
        <v>160</v>
      </c>
      <c r="D15" s="39" t="s">
        <v>147</v>
      </c>
      <c r="E15" s="84">
        <f>INDEX('W9. TIAM total CCS cap'!$E$10:$P$15,MATCH($B15,'W9. TIAM total CCS cap'!$A$10:$A$15,0),MATCH(E$6,'W9. TIAM total CCS cap'!$E$9:$P$9,0))</f>
        <v>0</v>
      </c>
      <c r="F15" s="84">
        <f>INDEX('W9. TIAM total CCS cap'!$E$10:$P$15,MATCH($B15,'W9. TIAM total CCS cap'!$A$10:$A$15,0),MATCH(F$6,'W9. TIAM total CCS cap'!$E$9:$P$9,0))</f>
        <v>0</v>
      </c>
      <c r="G15" s="84">
        <f>INDEX('W9. TIAM total CCS cap'!$E$10:$P$15,MATCH($B15,'W9. TIAM total CCS cap'!$A$10:$A$15,0),MATCH(G$6,'W9. TIAM total CCS cap'!$E$9:$P$9,0))</f>
        <v>0</v>
      </c>
      <c r="H15" s="84">
        <v>0</v>
      </c>
      <c r="I15" s="84">
        <f>INDEX('W9. TIAM total CCS cap'!$E$10:$P$15,MATCH($B15,'W9. TIAM total CCS cap'!$A$10:$A$15,0),MATCH(I$6,'W9. TIAM total CCS cap'!$E$9:$P$9,0))</f>
        <v>0</v>
      </c>
      <c r="J15" s="84">
        <f>INDEX('W9. TIAM total CCS cap'!$E$10:$P$15,MATCH($B15,'W9. TIAM total CCS cap'!$A$10:$A$15,0),MATCH(J$6,'W9. TIAM total CCS cap'!$E$9:$P$9,0))</f>
        <v>1152.851077283751</v>
      </c>
      <c r="K15" s="84">
        <f>INDEX('W9. TIAM total CCS cap'!$E$10:$P$15,MATCH($B15,'W9. TIAM total CCS cap'!$A$10:$A$15,0),MATCH(K$6,'W9. TIAM total CCS cap'!$E$9:$P$9,0))</f>
        <v>2840.5281271294884</v>
      </c>
      <c r="L15" s="84">
        <f>INDEX('W9. TIAM total CCS cap'!$E$10:$P$15,MATCH($B15,'W9. TIAM total CCS cap'!$A$10:$A$15,0),MATCH(L$6,'W9. TIAM total CCS cap'!$E$9:$P$9,0))</f>
        <v>3596.7329537450773</v>
      </c>
      <c r="M15" s="84">
        <f>INDEX('W9. TIAM total CCS cap'!$E$10:$P$15,MATCH($B15,'W9. TIAM total CCS cap'!$A$10:$A$15,0),MATCH(M$6,'W9. TIAM total CCS cap'!$E$9:$P$9,0))</f>
        <v>4066.7197425025656</v>
      </c>
      <c r="N15" s="84">
        <f>INDEX('W9. TIAM total CCS cap'!$E$10:$P$15,MATCH($B15,'W9. TIAM total CCS cap'!$A$10:$A$15,0),MATCH(N$6,'W9. TIAM total CCS cap'!$E$9:$P$9,0))</f>
        <v>4542.1598254532082</v>
      </c>
      <c r="O15" s="84">
        <f>INDEX('W9. TIAM total CCS cap'!$E$10:$P$15,MATCH($B15,'W9. TIAM total CCS cap'!$A$10:$A$15,0),MATCH(O$6,'W9. TIAM total CCS cap'!$E$9:$P$9,0))</f>
        <v>6007.7940868805699</v>
      </c>
      <c r="P15" s="84">
        <f>INDEX('W9. TIAM total CCS cap'!$E$10:$P$15,MATCH($B15,'W9. TIAM total CCS cap'!$A$10:$A$15,0),MATCH(P$6,'W9. TIAM total CCS cap'!$E$9:$P$9,0))</f>
        <v>6462.4483399377714</v>
      </c>
      <c r="Q15" s="84">
        <f>INDEX('W9. TIAM total CCS cap'!$E$10:$P$15,MATCH($B15,'W9. TIAM total CCS cap'!$A$10:$A$15,0),MATCH(Q$6,'W9. TIAM total CCS cap'!$E$9:$P$9,0))</f>
        <v>6436.673703107851</v>
      </c>
    </row>
    <row r="16" spans="1:17" x14ac:dyDescent="0.3">
      <c r="A16" s="39" t="s">
        <v>78</v>
      </c>
      <c r="B16" s="39" t="s">
        <v>65</v>
      </c>
      <c r="C16" s="39" t="s">
        <v>160</v>
      </c>
      <c r="D16" s="39" t="s">
        <v>147</v>
      </c>
      <c r="E16" s="84">
        <f>INDEX('W9. TIAM total CCS cap'!$E$10:$P$15,MATCH($B16,'W9. TIAM total CCS cap'!$A$10:$A$15,0),MATCH(E$6,'W9. TIAM total CCS cap'!$E$9:$P$9,0))</f>
        <v>0</v>
      </c>
      <c r="F16" s="84">
        <f>INDEX('W9. TIAM total CCS cap'!$E$10:$P$15,MATCH($B16,'W9. TIAM total CCS cap'!$A$10:$A$15,0),MATCH(F$6,'W9. TIAM total CCS cap'!$E$9:$P$9,0))</f>
        <v>0</v>
      </c>
      <c r="G16" s="84">
        <f>INDEX('W9. TIAM total CCS cap'!$E$10:$P$15,MATCH($B16,'W9. TIAM total CCS cap'!$A$10:$A$15,0),MATCH(G$6,'W9. TIAM total CCS cap'!$E$9:$P$9,0))</f>
        <v>0</v>
      </c>
      <c r="H16" s="84">
        <v>0</v>
      </c>
      <c r="I16" s="84">
        <f>INDEX('W9. TIAM total CCS cap'!$E$10:$P$15,MATCH($B16,'W9. TIAM total CCS cap'!$A$10:$A$15,0),MATCH(I$6,'W9. TIAM total CCS cap'!$E$9:$P$9,0))</f>
        <v>0</v>
      </c>
      <c r="J16" s="84">
        <f>INDEX('W9. TIAM total CCS cap'!$E$10:$P$15,MATCH($B16,'W9. TIAM total CCS cap'!$A$10:$A$15,0),MATCH(J$6,'W9. TIAM total CCS cap'!$E$9:$P$9,0))</f>
        <v>15.006045000000002</v>
      </c>
      <c r="K16" s="84">
        <f>INDEX('W9. TIAM total CCS cap'!$E$10:$P$15,MATCH($B16,'W9. TIAM total CCS cap'!$A$10:$A$15,0),MATCH(K$6,'W9. TIAM total CCS cap'!$E$9:$P$9,0))</f>
        <v>119.76926942808296</v>
      </c>
      <c r="L16" s="84">
        <f>INDEX('W9. TIAM total CCS cap'!$E$10:$P$15,MATCH($B16,'W9. TIAM total CCS cap'!$A$10:$A$15,0),MATCH(L$6,'W9. TIAM total CCS cap'!$E$9:$P$9,0))</f>
        <v>716.1157439450036</v>
      </c>
      <c r="M16" s="84">
        <f>INDEX('W9. TIAM total CCS cap'!$E$10:$P$15,MATCH($B16,'W9. TIAM total CCS cap'!$A$10:$A$15,0),MATCH(M$6,'W9. TIAM total CCS cap'!$E$9:$P$9,0))</f>
        <v>2892.4070996753139</v>
      </c>
      <c r="N16" s="84">
        <f>INDEX('W9. TIAM total CCS cap'!$E$10:$P$15,MATCH($B16,'W9. TIAM total CCS cap'!$A$10:$A$15,0),MATCH(N$6,'W9. TIAM total CCS cap'!$E$9:$P$9,0))</f>
        <v>5368.2903732620034</v>
      </c>
      <c r="O16" s="84">
        <f>INDEX('W9. TIAM total CCS cap'!$E$10:$P$15,MATCH($B16,'W9. TIAM total CCS cap'!$A$10:$A$15,0),MATCH(O$6,'W9. TIAM total CCS cap'!$E$9:$P$9,0))</f>
        <v>6053.5901754080824</v>
      </c>
      <c r="P16" s="84">
        <f>INDEX('W9. TIAM total CCS cap'!$E$10:$P$15,MATCH($B16,'W9. TIAM total CCS cap'!$A$10:$A$15,0),MATCH(P$6,'W9. TIAM total CCS cap'!$E$9:$P$9,0))</f>
        <v>5591.4712182345893</v>
      </c>
      <c r="Q16" s="84">
        <f>INDEX('W9. TIAM total CCS cap'!$E$10:$P$15,MATCH($B16,'W9. TIAM total CCS cap'!$A$10:$A$15,0),MATCH(Q$6,'W9. TIAM total CCS cap'!$E$9:$P$9,0))</f>
        <v>5511.6920295490709</v>
      </c>
    </row>
    <row r="17" spans="1:17" x14ac:dyDescent="0.3">
      <c r="A17" s="39" t="s">
        <v>78</v>
      </c>
      <c r="B17" s="39" t="s">
        <v>67</v>
      </c>
      <c r="C17" s="39" t="s">
        <v>160</v>
      </c>
      <c r="D17" s="39" t="s">
        <v>147</v>
      </c>
      <c r="E17" s="84">
        <f>INDEX('W9. TIAM total CCS cap'!$E$10:$P$15,MATCH($B17,'W9. TIAM total CCS cap'!$A$10:$A$15,0),MATCH(E$6,'W9. TIAM total CCS cap'!$E$9:$P$9,0))</f>
        <v>0</v>
      </c>
      <c r="F17" s="84">
        <f>INDEX('W9. TIAM total CCS cap'!$E$10:$P$15,MATCH($B17,'W9. TIAM total CCS cap'!$A$10:$A$15,0),MATCH(F$6,'W9. TIAM total CCS cap'!$E$9:$P$9,0))</f>
        <v>0</v>
      </c>
      <c r="G17" s="84">
        <f>INDEX('W9. TIAM total CCS cap'!$E$10:$P$15,MATCH($B17,'W9. TIAM total CCS cap'!$A$10:$A$15,0),MATCH(G$6,'W9. TIAM total CCS cap'!$E$9:$P$9,0))</f>
        <v>0</v>
      </c>
      <c r="H17" s="84">
        <v>0</v>
      </c>
      <c r="I17" s="84">
        <f>INDEX('W9. TIAM total CCS cap'!$E$10:$P$15,MATCH($B17,'W9. TIAM total CCS cap'!$A$10:$A$15,0),MATCH(I$6,'W9. TIAM total CCS cap'!$E$9:$P$9,0))</f>
        <v>0</v>
      </c>
      <c r="J17" s="84">
        <f>INDEX('W9. TIAM total CCS cap'!$E$10:$P$15,MATCH($B17,'W9. TIAM total CCS cap'!$A$10:$A$15,0),MATCH(J$6,'W9. TIAM total CCS cap'!$E$9:$P$9,0))</f>
        <v>15.006045000000004</v>
      </c>
      <c r="K17" s="84">
        <f>INDEX('W9. TIAM total CCS cap'!$E$10:$P$15,MATCH($B17,'W9. TIAM total CCS cap'!$A$10:$A$15,0),MATCH(K$6,'W9. TIAM total CCS cap'!$E$9:$P$9,0))</f>
        <v>121.62340118359612</v>
      </c>
      <c r="L17" s="84">
        <f>INDEX('W9. TIAM total CCS cap'!$E$10:$P$15,MATCH($B17,'W9. TIAM total CCS cap'!$A$10:$A$15,0),MATCH(L$6,'W9. TIAM total CCS cap'!$E$9:$P$9,0))</f>
        <v>736.92769039179996</v>
      </c>
      <c r="M17" s="84">
        <f>INDEX('W9. TIAM total CCS cap'!$E$10:$P$15,MATCH($B17,'W9. TIAM total CCS cap'!$A$10:$A$15,0),MATCH(M$6,'W9. TIAM total CCS cap'!$E$9:$P$9,0))</f>
        <v>3208.3363945676106</v>
      </c>
      <c r="N17" s="84">
        <f>INDEX('W9. TIAM total CCS cap'!$E$10:$P$15,MATCH($B17,'W9. TIAM total CCS cap'!$A$10:$A$15,0),MATCH(N$6,'W9. TIAM total CCS cap'!$E$9:$P$9,0))</f>
        <v>5874.9841278354343</v>
      </c>
      <c r="O17" s="84">
        <f>INDEX('W9. TIAM total CCS cap'!$E$10:$P$15,MATCH($B17,'W9. TIAM total CCS cap'!$A$10:$A$15,0),MATCH(O$6,'W9. TIAM total CCS cap'!$E$9:$P$9,0))</f>
        <v>6081.3814201756868</v>
      </c>
      <c r="P17" s="84">
        <f>INDEX('W9. TIAM total CCS cap'!$E$10:$P$15,MATCH($B17,'W9. TIAM total CCS cap'!$A$10:$A$15,0),MATCH(P$6,'W9. TIAM total CCS cap'!$E$9:$P$9,0))</f>
        <v>4953.9132681575984</v>
      </c>
      <c r="Q17" s="84">
        <f>INDEX('W9. TIAM total CCS cap'!$E$10:$P$15,MATCH($B17,'W9. TIAM total CCS cap'!$A$10:$A$15,0),MATCH(Q$6,'W9. TIAM total CCS cap'!$E$9:$P$9,0))</f>
        <v>4390.4717107273082</v>
      </c>
    </row>
    <row r="18" spans="1:17" x14ac:dyDescent="0.3">
      <c r="A18" s="39" t="s">
        <v>78</v>
      </c>
      <c r="B18" s="39" t="s">
        <v>66</v>
      </c>
      <c r="C18" s="39" t="s">
        <v>160</v>
      </c>
      <c r="D18" s="39" t="s">
        <v>147</v>
      </c>
      <c r="E18" s="84">
        <f>INDEX('W9. TIAM total CCS cap'!$E$10:$P$15,MATCH($B18,'W9. TIAM total CCS cap'!$A$10:$A$15,0),MATCH(E$6,'W9. TIAM total CCS cap'!$E$9:$P$9,0))</f>
        <v>0</v>
      </c>
      <c r="F18" s="84">
        <f>INDEX('W9. TIAM total CCS cap'!$E$10:$P$15,MATCH($B18,'W9. TIAM total CCS cap'!$A$10:$A$15,0),MATCH(F$6,'W9. TIAM total CCS cap'!$E$9:$P$9,0))</f>
        <v>0</v>
      </c>
      <c r="G18" s="84">
        <f>INDEX('W9. TIAM total CCS cap'!$E$10:$P$15,MATCH($B18,'W9. TIAM total CCS cap'!$A$10:$A$15,0),MATCH(G$6,'W9. TIAM total CCS cap'!$E$9:$P$9,0))</f>
        <v>0</v>
      </c>
      <c r="H18" s="84">
        <v>0</v>
      </c>
      <c r="I18" s="84">
        <f>INDEX('W9. TIAM total CCS cap'!$E$10:$P$15,MATCH($B18,'W9. TIAM total CCS cap'!$A$10:$A$15,0),MATCH(I$6,'W9. TIAM total CCS cap'!$E$9:$P$9,0))</f>
        <v>0</v>
      </c>
      <c r="J18" s="84">
        <f>INDEX('W9. TIAM total CCS cap'!$E$10:$P$15,MATCH($B18,'W9. TIAM total CCS cap'!$A$10:$A$15,0),MATCH(J$6,'W9. TIAM total CCS cap'!$E$9:$P$9,0))</f>
        <v>0</v>
      </c>
      <c r="K18" s="84">
        <f>INDEX('W9. TIAM total CCS cap'!$E$10:$P$15,MATCH($B18,'W9. TIAM total CCS cap'!$A$10:$A$15,0),MATCH(K$6,'W9. TIAM total CCS cap'!$E$9:$P$9,0))</f>
        <v>0</v>
      </c>
      <c r="L18" s="84">
        <f>INDEX('W9. TIAM total CCS cap'!$E$10:$P$15,MATCH($B18,'W9. TIAM total CCS cap'!$A$10:$A$15,0),MATCH(L$6,'W9. TIAM total CCS cap'!$E$9:$P$9,0))</f>
        <v>0</v>
      </c>
      <c r="M18" s="84">
        <f>INDEX('W9. TIAM total CCS cap'!$E$10:$P$15,MATCH($B18,'W9. TIAM total CCS cap'!$A$10:$A$15,0),MATCH(M$6,'W9. TIAM total CCS cap'!$E$9:$P$9,0))</f>
        <v>0</v>
      </c>
      <c r="N18" s="84">
        <f>INDEX('W9. TIAM total CCS cap'!$E$10:$P$15,MATCH($B18,'W9. TIAM total CCS cap'!$A$10:$A$15,0),MATCH(N$6,'W9. TIAM total CCS cap'!$E$9:$P$9,0))</f>
        <v>0</v>
      </c>
      <c r="O18" s="84">
        <f>INDEX('W9. TIAM total CCS cap'!$E$10:$P$15,MATCH($B18,'W9. TIAM total CCS cap'!$A$10:$A$15,0),MATCH(O$6,'W9. TIAM total CCS cap'!$E$9:$P$9,0))</f>
        <v>0</v>
      </c>
      <c r="P18" s="84">
        <f>INDEX('W9. TIAM total CCS cap'!$E$10:$P$15,MATCH($B18,'W9. TIAM total CCS cap'!$A$10:$A$15,0),MATCH(P$6,'W9. TIAM total CCS cap'!$E$9:$P$9,0))</f>
        <v>0</v>
      </c>
      <c r="Q18" s="84">
        <f>INDEX('W9. TIAM total CCS cap'!$E$10:$P$15,MATCH($B18,'W9. TIAM total CCS cap'!$A$10:$A$15,0),MATCH(Q$6,'W9. TIAM total CCS cap'!$E$9:$P$9,0))</f>
        <v>0</v>
      </c>
    </row>
  </sheetData>
  <conditionalFormatting sqref="A1:XFD1048576">
    <cfRule type="expression" dxfId="187" priority="2">
      <formula>_xlfn.ISFORMULA(A1)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6E9-15C1-4308-9E8A-BFFEA5B80284}">
  <sheetPr>
    <tabColor theme="6"/>
  </sheetPr>
  <dimension ref="A1:P12"/>
  <sheetViews>
    <sheetView workbookViewId="0"/>
    <sheetView workbookViewId="1"/>
  </sheetViews>
  <sheetFormatPr defaultColWidth="8.77734375" defaultRowHeight="14.4" x14ac:dyDescent="0.3"/>
  <cols>
    <col min="1" max="16" width="15.77734375" style="39" customWidth="1"/>
    <col min="17" max="16384" width="8.77734375" style="39"/>
  </cols>
  <sheetData>
    <row r="1" spans="1:16" s="481" customFormat="1" ht="49.5" customHeight="1" x14ac:dyDescent="0.3">
      <c r="A1" s="481" t="s">
        <v>172</v>
      </c>
    </row>
    <row r="2" spans="1:16" s="33" customFormat="1" x14ac:dyDescent="0.3">
      <c r="A2" s="33" t="s">
        <v>42</v>
      </c>
      <c r="B2" s="33" t="s">
        <v>173</v>
      </c>
    </row>
    <row r="3" spans="1:16" s="33" customFormat="1" x14ac:dyDescent="0.3">
      <c r="A3" s="33" t="s">
        <v>44</v>
      </c>
      <c r="B3" s="33" t="s">
        <v>174</v>
      </c>
    </row>
    <row r="4" spans="1:16" s="33" customFormat="1" x14ac:dyDescent="0.3">
      <c r="A4" s="33" t="s">
        <v>46</v>
      </c>
      <c r="B4" s="533" t="s">
        <v>175</v>
      </c>
      <c r="C4" s="513"/>
      <c r="O4" s="34"/>
      <c r="P4" s="35"/>
    </row>
    <row r="6" spans="1:16" x14ac:dyDescent="0.3">
      <c r="A6" s="39" t="s">
        <v>72</v>
      </c>
      <c r="B6" s="39" t="s">
        <v>56</v>
      </c>
      <c r="C6" s="39" t="s">
        <v>157</v>
      </c>
      <c r="D6" s="39" t="s">
        <v>24</v>
      </c>
      <c r="E6" s="39">
        <v>2005</v>
      </c>
      <c r="F6" s="39">
        <v>2007</v>
      </c>
      <c r="G6" s="39">
        <v>2012</v>
      </c>
      <c r="H6" s="39">
        <v>2020</v>
      </c>
      <c r="I6" s="39">
        <v>2030</v>
      </c>
      <c r="J6" s="39">
        <v>2040</v>
      </c>
      <c r="K6" s="39">
        <v>2050</v>
      </c>
      <c r="L6" s="39">
        <v>2060</v>
      </c>
      <c r="M6" s="39">
        <v>2070</v>
      </c>
      <c r="N6" s="39">
        <v>2080</v>
      </c>
      <c r="O6" s="39">
        <v>2090</v>
      </c>
      <c r="P6" s="39">
        <v>2100</v>
      </c>
    </row>
    <row r="7" spans="1:16" x14ac:dyDescent="0.3">
      <c r="A7" s="39" t="s">
        <v>78</v>
      </c>
      <c r="B7" s="39" t="s">
        <v>62</v>
      </c>
      <c r="C7" s="39" t="s">
        <v>176</v>
      </c>
      <c r="D7" s="494" t="s">
        <v>177</v>
      </c>
      <c r="E7" s="84">
        <f>INDEX('W16. TIAM Heat pump capacity'!$E$9:$P$14,MATCH($B7,'W16. TIAM Heat pump capacity'!$A$9:$A$14,0),MATCH(E$6,'W16. TIAM Heat pump capacity'!$E$8:$P$8,0))</f>
        <v>0</v>
      </c>
      <c r="F7" s="84">
        <f>INDEX('W16. TIAM Heat pump capacity'!$E$9:$P$14,MATCH($B7,'W16. TIAM Heat pump capacity'!$A$9:$A$14,0),MATCH(F$6,'W16. TIAM Heat pump capacity'!$E$8:$P$8,0))</f>
        <v>214.70697223929301</v>
      </c>
      <c r="G7" s="84">
        <f>INDEX('W16. TIAM Heat pump capacity'!$E$9:$P$14,MATCH($B7,'W16. TIAM Heat pump capacity'!$A$9:$A$14,0),MATCH(G$6,'W16. TIAM Heat pump capacity'!$E$8:$P$8,0))</f>
        <v>77.952664633589393</v>
      </c>
      <c r="H7" s="84">
        <f>INDEX('W16. TIAM Heat pump capacity'!$E$9:$P$14,MATCH($B7,'W16. TIAM Heat pump capacity'!$A$9:$A$14,0),MATCH(H$6,'W16. TIAM Heat pump capacity'!$E$8:$P$8,0))</f>
        <v>1711.5200964725946</v>
      </c>
      <c r="I7" s="84">
        <f>INDEX('W16. TIAM Heat pump capacity'!$E$9:$P$14,MATCH($B7,'W16. TIAM Heat pump capacity'!$A$9:$A$14,0),MATCH(I$6,'W16. TIAM Heat pump capacity'!$E$8:$P$8,0))</f>
        <v>2333.0679733487391</v>
      </c>
      <c r="J7" s="84">
        <f>INDEX('W16. TIAM Heat pump capacity'!$E$9:$P$14,MATCH($B7,'W16. TIAM Heat pump capacity'!$A$9:$A$14,0),MATCH(J$6,'W16. TIAM Heat pump capacity'!$E$8:$P$8,0))</f>
        <v>2978.8113672844593</v>
      </c>
      <c r="K7" s="84">
        <f>INDEX('W16. TIAM Heat pump capacity'!$E$9:$P$14,MATCH($B7,'W16. TIAM Heat pump capacity'!$A$9:$A$14,0),MATCH(K$6,'W16. TIAM Heat pump capacity'!$E$8:$P$8,0))</f>
        <v>3061.4655857062248</v>
      </c>
      <c r="L7" s="84">
        <f>INDEX('W16. TIAM Heat pump capacity'!$E$9:$P$14,MATCH($B7,'W16. TIAM Heat pump capacity'!$A$9:$A$14,0),MATCH(L$6,'W16. TIAM Heat pump capacity'!$E$8:$P$8,0))</f>
        <v>3360.2073121452504</v>
      </c>
      <c r="M7" s="84">
        <f>INDEX('W16. TIAM Heat pump capacity'!$E$9:$P$14,MATCH($B7,'W16. TIAM Heat pump capacity'!$A$9:$A$14,0),MATCH(M$6,'W16. TIAM Heat pump capacity'!$E$8:$P$8,0))</f>
        <v>4187.4275989997777</v>
      </c>
      <c r="N7" s="84">
        <f>INDEX('W16. TIAM Heat pump capacity'!$E$9:$P$14,MATCH($B7,'W16. TIAM Heat pump capacity'!$A$9:$A$14,0),MATCH(N$6,'W16. TIAM Heat pump capacity'!$E$8:$P$8,0))</f>
        <v>4885.2140706540758</v>
      </c>
      <c r="O7" s="84">
        <f>INDEX('W16. TIAM Heat pump capacity'!$E$9:$P$14,MATCH($B7,'W16. TIAM Heat pump capacity'!$A$9:$A$14,0),MATCH(O$6,'W16. TIAM Heat pump capacity'!$E$8:$P$8,0))</f>
        <v>5648.0036243258028</v>
      </c>
      <c r="P7" s="84">
        <f>INDEX('W16. TIAM Heat pump capacity'!$E$9:$P$14,MATCH($B7,'W16. TIAM Heat pump capacity'!$A$9:$A$14,0),MATCH(P$6,'W16. TIAM Heat pump capacity'!$E$8:$P$8,0))</f>
        <v>7124.8863167514219</v>
      </c>
    </row>
    <row r="8" spans="1:16" x14ac:dyDescent="0.3">
      <c r="A8" s="39" t="s">
        <v>78</v>
      </c>
      <c r="B8" s="39" t="s">
        <v>63</v>
      </c>
      <c r="C8" s="39" t="s">
        <v>176</v>
      </c>
      <c r="D8" s="494" t="s">
        <v>177</v>
      </c>
      <c r="E8" s="84">
        <f>INDEX('W16. TIAM Heat pump capacity'!$E$9:$P$14,MATCH($B8,'W16. TIAM Heat pump capacity'!$A$9:$A$14,0),MATCH(E$6,'W16. TIAM Heat pump capacity'!$E$8:$P$8,0))</f>
        <v>0</v>
      </c>
      <c r="F8" s="84">
        <f>INDEX('W16. TIAM Heat pump capacity'!$E$9:$P$14,MATCH($B8,'W16. TIAM Heat pump capacity'!$A$9:$A$14,0),MATCH(F$6,'W16. TIAM Heat pump capacity'!$E$8:$P$8,0))</f>
        <v>214.70697223929301</v>
      </c>
      <c r="G8" s="84">
        <f>INDEX('W16. TIAM Heat pump capacity'!$E$9:$P$14,MATCH($B8,'W16. TIAM Heat pump capacity'!$A$9:$A$14,0),MATCH(G$6,'W16. TIAM Heat pump capacity'!$E$8:$P$8,0))</f>
        <v>77.952664633589393</v>
      </c>
      <c r="H8" s="84">
        <f>INDEX('W16. TIAM Heat pump capacity'!$E$9:$P$14,MATCH($B8,'W16. TIAM Heat pump capacity'!$A$9:$A$14,0),MATCH(H$6,'W16. TIAM Heat pump capacity'!$E$8:$P$8,0))</f>
        <v>1735.3482626068442</v>
      </c>
      <c r="I8" s="84">
        <f>INDEX('W16. TIAM Heat pump capacity'!$E$9:$P$14,MATCH($B8,'W16. TIAM Heat pump capacity'!$A$9:$A$14,0),MATCH(I$6,'W16. TIAM Heat pump capacity'!$E$8:$P$8,0))</f>
        <v>2736.5671344663474</v>
      </c>
      <c r="J8" s="84">
        <f>INDEX('W16. TIAM Heat pump capacity'!$E$9:$P$14,MATCH($B8,'W16. TIAM Heat pump capacity'!$A$9:$A$14,0),MATCH(J$6,'W16. TIAM Heat pump capacity'!$E$8:$P$8,0))</f>
        <v>23255.84047917214</v>
      </c>
      <c r="K8" s="84">
        <f>INDEX('W16. TIAM Heat pump capacity'!$E$9:$P$14,MATCH($B8,'W16. TIAM Heat pump capacity'!$A$9:$A$14,0),MATCH(K$6,'W16. TIAM Heat pump capacity'!$E$8:$P$8,0))</f>
        <v>21003.833303806896</v>
      </c>
      <c r="L8" s="84">
        <f>INDEX('W16. TIAM Heat pump capacity'!$E$9:$P$14,MATCH($B8,'W16. TIAM Heat pump capacity'!$A$9:$A$14,0),MATCH(L$6,'W16. TIAM Heat pump capacity'!$E$8:$P$8,0))</f>
        <v>27236.962735264198</v>
      </c>
      <c r="M8" s="84">
        <f>INDEX('W16. TIAM Heat pump capacity'!$E$9:$P$14,MATCH($B8,'W16. TIAM Heat pump capacity'!$A$9:$A$14,0),MATCH(M$6,'W16. TIAM Heat pump capacity'!$E$8:$P$8,0))</f>
        <v>23093.441426125275</v>
      </c>
      <c r="N8" s="84">
        <f>INDEX('W16. TIAM Heat pump capacity'!$E$9:$P$14,MATCH($B8,'W16. TIAM Heat pump capacity'!$A$9:$A$14,0),MATCH(N$6,'W16. TIAM Heat pump capacity'!$E$8:$P$8,0))</f>
        <v>28923.906501289719</v>
      </c>
      <c r="O8" s="84">
        <f>INDEX('W16. TIAM Heat pump capacity'!$E$9:$P$14,MATCH($B8,'W16. TIAM Heat pump capacity'!$A$9:$A$14,0),MATCH(O$6,'W16. TIAM Heat pump capacity'!$E$8:$P$8,0))</f>
        <v>24747.298154621636</v>
      </c>
      <c r="P8" s="84">
        <f>INDEX('W16. TIAM Heat pump capacity'!$E$9:$P$14,MATCH($B8,'W16. TIAM Heat pump capacity'!$A$9:$A$14,0),MATCH(P$6,'W16. TIAM Heat pump capacity'!$E$8:$P$8,0))</f>
        <v>28769.029421688159</v>
      </c>
    </row>
    <row r="9" spans="1:16" x14ac:dyDescent="0.3">
      <c r="A9" s="39" t="s">
        <v>78</v>
      </c>
      <c r="B9" s="39" t="s">
        <v>64</v>
      </c>
      <c r="C9" s="39" t="s">
        <v>176</v>
      </c>
      <c r="D9" s="494" t="s">
        <v>177</v>
      </c>
      <c r="E9" s="84">
        <f>INDEX('W16. TIAM Heat pump capacity'!$E$9:$P$14,MATCH($B9,'W16. TIAM Heat pump capacity'!$A$9:$A$14,0),MATCH(E$6,'W16. TIAM Heat pump capacity'!$E$8:$P$8,0))</f>
        <v>0</v>
      </c>
      <c r="F9" s="84">
        <f>INDEX('W16. TIAM Heat pump capacity'!$E$9:$P$14,MATCH($B9,'W16. TIAM Heat pump capacity'!$A$9:$A$14,0),MATCH(F$6,'W16. TIAM Heat pump capacity'!$E$8:$P$8,0))</f>
        <v>214.70697223929301</v>
      </c>
      <c r="G9" s="84">
        <f>INDEX('W16. TIAM Heat pump capacity'!$E$9:$P$14,MATCH($B9,'W16. TIAM Heat pump capacity'!$A$9:$A$14,0),MATCH(G$6,'W16. TIAM Heat pump capacity'!$E$8:$P$8,0))</f>
        <v>77.952664633589393</v>
      </c>
      <c r="H9" s="84">
        <f>INDEX('W16. TIAM Heat pump capacity'!$E$9:$P$14,MATCH($B9,'W16. TIAM Heat pump capacity'!$A$9:$A$14,0),MATCH(H$6,'W16. TIAM Heat pump capacity'!$E$8:$P$8,0))</f>
        <v>1735.3482626068442</v>
      </c>
      <c r="I9" s="84">
        <f>INDEX('W16. TIAM Heat pump capacity'!$E$9:$P$14,MATCH($B9,'W16. TIAM Heat pump capacity'!$A$9:$A$14,0),MATCH(I$6,'W16. TIAM Heat pump capacity'!$E$8:$P$8,0))</f>
        <v>2436.1340990887629</v>
      </c>
      <c r="J9" s="84">
        <f>INDEX('W16. TIAM Heat pump capacity'!$E$9:$P$14,MATCH($B9,'W16. TIAM Heat pump capacity'!$A$9:$A$14,0),MATCH(J$6,'W16. TIAM Heat pump capacity'!$E$8:$P$8,0))</f>
        <v>22299.713692890997</v>
      </c>
      <c r="K9" s="84">
        <f>INDEX('W16. TIAM Heat pump capacity'!$E$9:$P$14,MATCH($B9,'W16. TIAM Heat pump capacity'!$A$9:$A$14,0),MATCH(K$6,'W16. TIAM Heat pump capacity'!$E$8:$P$8,0))</f>
        <v>21381.858191748499</v>
      </c>
      <c r="L9" s="84">
        <f>INDEX('W16. TIAM Heat pump capacity'!$E$9:$P$14,MATCH($B9,'W16. TIAM Heat pump capacity'!$A$9:$A$14,0),MATCH(L$6,'W16. TIAM Heat pump capacity'!$E$8:$P$8,0))</f>
        <v>26978.715893159191</v>
      </c>
      <c r="M9" s="84">
        <f>INDEX('W16. TIAM Heat pump capacity'!$E$9:$P$14,MATCH($B9,'W16. TIAM Heat pump capacity'!$A$9:$A$14,0),MATCH(M$6,'W16. TIAM Heat pump capacity'!$E$8:$P$8,0))</f>
        <v>23262.856358629248</v>
      </c>
      <c r="N9" s="84">
        <f>INDEX('W16. TIAM Heat pump capacity'!$E$9:$P$14,MATCH($B9,'W16. TIAM Heat pump capacity'!$A$9:$A$14,0),MATCH(N$6,'W16. TIAM Heat pump capacity'!$E$8:$P$8,0))</f>
        <v>26785.238110226011</v>
      </c>
      <c r="O9" s="84">
        <f>INDEX('W16. TIAM Heat pump capacity'!$E$9:$P$14,MATCH($B9,'W16. TIAM Heat pump capacity'!$A$9:$A$14,0),MATCH(O$6,'W16. TIAM Heat pump capacity'!$E$8:$P$8,0))</f>
        <v>21023.160458850209</v>
      </c>
      <c r="P9" s="84">
        <f>INDEX('W16. TIAM Heat pump capacity'!$E$9:$P$14,MATCH($B9,'W16. TIAM Heat pump capacity'!$A$9:$A$14,0),MATCH(P$6,'W16. TIAM Heat pump capacity'!$E$8:$P$8,0))</f>
        <v>28655.540276529515</v>
      </c>
    </row>
    <row r="10" spans="1:16" x14ac:dyDescent="0.3">
      <c r="A10" s="39" t="s">
        <v>78</v>
      </c>
      <c r="B10" s="39" t="s">
        <v>65</v>
      </c>
      <c r="C10" s="39" t="s">
        <v>176</v>
      </c>
      <c r="D10" s="494" t="s">
        <v>177</v>
      </c>
      <c r="E10" s="84">
        <f>INDEX('W16. TIAM Heat pump capacity'!$E$9:$P$14,MATCH($B10,'W16. TIAM Heat pump capacity'!$A$9:$A$14,0),MATCH(E$6,'W16. TIAM Heat pump capacity'!$E$8:$P$8,0))</f>
        <v>0</v>
      </c>
      <c r="F10" s="84">
        <f>INDEX('W16. TIAM Heat pump capacity'!$E$9:$P$14,MATCH($B10,'W16. TIAM Heat pump capacity'!$A$9:$A$14,0),MATCH(F$6,'W16. TIAM Heat pump capacity'!$E$8:$P$8,0))</f>
        <v>214.70697223929301</v>
      </c>
      <c r="G10" s="84">
        <f>INDEX('W16. TIAM Heat pump capacity'!$E$9:$P$14,MATCH($B10,'W16. TIAM Heat pump capacity'!$A$9:$A$14,0),MATCH(G$6,'W16. TIAM Heat pump capacity'!$E$8:$P$8,0))</f>
        <v>77.952664633589393</v>
      </c>
      <c r="H10" s="84">
        <f>INDEX('W16. TIAM Heat pump capacity'!$E$9:$P$14,MATCH($B10,'W16. TIAM Heat pump capacity'!$A$9:$A$14,0),MATCH(H$6,'W16. TIAM Heat pump capacity'!$E$8:$P$8,0))</f>
        <v>1735.3482626068442</v>
      </c>
      <c r="I10" s="84">
        <f>INDEX('W16. TIAM Heat pump capacity'!$E$9:$P$14,MATCH($B10,'W16. TIAM Heat pump capacity'!$A$9:$A$14,0),MATCH(I$6,'W16. TIAM Heat pump capacity'!$E$8:$P$8,0))</f>
        <v>3398.9814134240005</v>
      </c>
      <c r="J10" s="84">
        <f>INDEX('W16. TIAM Heat pump capacity'!$E$9:$P$14,MATCH($B10,'W16. TIAM Heat pump capacity'!$A$9:$A$14,0),MATCH(J$6,'W16. TIAM Heat pump capacity'!$E$8:$P$8,0))</f>
        <v>24327.52004245426</v>
      </c>
      <c r="K10" s="84">
        <f>INDEX('W16. TIAM Heat pump capacity'!$E$9:$P$14,MATCH($B10,'W16. TIAM Heat pump capacity'!$A$9:$A$14,0),MATCH(K$6,'W16. TIAM Heat pump capacity'!$E$8:$P$8,0))</f>
        <v>20725.852235740222</v>
      </c>
      <c r="L10" s="84">
        <f>INDEX('W16. TIAM Heat pump capacity'!$E$9:$P$14,MATCH($B10,'W16. TIAM Heat pump capacity'!$A$9:$A$14,0),MATCH(L$6,'W16. TIAM Heat pump capacity'!$E$8:$P$8,0))</f>
        <v>24076.043950877753</v>
      </c>
      <c r="M10" s="84">
        <f>INDEX('W16. TIAM Heat pump capacity'!$E$9:$P$14,MATCH($B10,'W16. TIAM Heat pump capacity'!$A$9:$A$14,0),MATCH(M$6,'W16. TIAM Heat pump capacity'!$E$8:$P$8,0))</f>
        <v>15235.614711096412</v>
      </c>
      <c r="N10" s="84">
        <f>INDEX('W16. TIAM Heat pump capacity'!$E$9:$P$14,MATCH($B10,'W16. TIAM Heat pump capacity'!$A$9:$A$14,0),MATCH(N$6,'W16. TIAM Heat pump capacity'!$E$8:$P$8,0))</f>
        <v>22891.917275734508</v>
      </c>
      <c r="O10" s="84">
        <f>INDEX('W16. TIAM Heat pump capacity'!$E$9:$P$14,MATCH($B10,'W16. TIAM Heat pump capacity'!$A$9:$A$14,0),MATCH(O$6,'W16. TIAM Heat pump capacity'!$E$8:$P$8,0))</f>
        <v>20986.886353986454</v>
      </c>
      <c r="P10" s="84">
        <f>INDEX('W16. TIAM Heat pump capacity'!$E$9:$P$14,MATCH($B10,'W16. TIAM Heat pump capacity'!$A$9:$A$14,0),MATCH(P$6,'W16. TIAM Heat pump capacity'!$E$8:$P$8,0))</f>
        <v>23804.026921622273</v>
      </c>
    </row>
    <row r="11" spans="1:16" x14ac:dyDescent="0.3">
      <c r="A11" s="39" t="s">
        <v>78</v>
      </c>
      <c r="B11" s="39" t="s">
        <v>67</v>
      </c>
      <c r="C11" s="39" t="s">
        <v>176</v>
      </c>
      <c r="D11" s="494" t="s">
        <v>177</v>
      </c>
      <c r="E11" s="84">
        <f>INDEX('W16. TIAM Heat pump capacity'!$E$9:$P$14,MATCH($B11,'W16. TIAM Heat pump capacity'!$A$9:$A$14,0),MATCH(E$6,'W16. TIAM Heat pump capacity'!$E$8:$P$8,0))</f>
        <v>0</v>
      </c>
      <c r="F11" s="84">
        <f>INDEX('W16. TIAM Heat pump capacity'!$E$9:$P$14,MATCH($B11,'W16. TIAM Heat pump capacity'!$A$9:$A$14,0),MATCH(F$6,'W16. TIAM Heat pump capacity'!$E$8:$P$8,0))</f>
        <v>214.70697223929301</v>
      </c>
      <c r="G11" s="84">
        <f>INDEX('W16. TIAM Heat pump capacity'!$E$9:$P$14,MATCH($B11,'W16. TIAM Heat pump capacity'!$A$9:$A$14,0),MATCH(G$6,'W16. TIAM Heat pump capacity'!$E$8:$P$8,0))</f>
        <v>77.952664633589393</v>
      </c>
      <c r="H11" s="84">
        <f>INDEX('W16. TIAM Heat pump capacity'!$E$9:$P$14,MATCH($B11,'W16. TIAM Heat pump capacity'!$A$9:$A$14,0),MATCH(H$6,'W16. TIAM Heat pump capacity'!$E$8:$P$8,0))</f>
        <v>1735.3482626068442</v>
      </c>
      <c r="I11" s="84">
        <f>INDEX('W16. TIAM Heat pump capacity'!$E$9:$P$14,MATCH($B11,'W16. TIAM Heat pump capacity'!$A$9:$A$14,0),MATCH(I$6,'W16. TIAM Heat pump capacity'!$E$8:$P$8,0))</f>
        <v>3686.9440444895599</v>
      </c>
      <c r="J11" s="84">
        <f>INDEX('W16. TIAM Heat pump capacity'!$E$9:$P$14,MATCH($B11,'W16. TIAM Heat pump capacity'!$A$9:$A$14,0),MATCH(J$6,'W16. TIAM Heat pump capacity'!$E$8:$P$8,0))</f>
        <v>24578.922476945379</v>
      </c>
      <c r="K11" s="84">
        <f>INDEX('W16. TIAM Heat pump capacity'!$E$9:$P$14,MATCH($B11,'W16. TIAM Heat pump capacity'!$A$9:$A$14,0),MATCH(K$6,'W16. TIAM Heat pump capacity'!$E$8:$P$8,0))</f>
        <v>21173.251796401597</v>
      </c>
      <c r="L11" s="84">
        <f>INDEX('W16. TIAM Heat pump capacity'!$E$9:$P$14,MATCH($B11,'W16. TIAM Heat pump capacity'!$A$9:$A$14,0),MATCH(L$6,'W16. TIAM Heat pump capacity'!$E$8:$P$8,0))</f>
        <v>26928.798902614526</v>
      </c>
      <c r="M11" s="84">
        <f>INDEX('W16. TIAM Heat pump capacity'!$E$9:$P$14,MATCH($B11,'W16. TIAM Heat pump capacity'!$A$9:$A$14,0),MATCH(M$6,'W16. TIAM Heat pump capacity'!$E$8:$P$8,0))</f>
        <v>21593.332872154489</v>
      </c>
      <c r="N11" s="84">
        <f>INDEX('W16. TIAM Heat pump capacity'!$E$9:$P$14,MATCH($B11,'W16. TIAM Heat pump capacity'!$A$9:$A$14,0),MATCH(N$6,'W16. TIAM Heat pump capacity'!$E$8:$P$8,0))</f>
        <v>27813.361315478604</v>
      </c>
      <c r="O11" s="84">
        <f>INDEX('W16. TIAM Heat pump capacity'!$E$9:$P$14,MATCH($B11,'W16. TIAM Heat pump capacity'!$A$9:$A$14,0),MATCH(O$6,'W16. TIAM Heat pump capacity'!$E$8:$P$8,0))</f>
        <v>23988.42977653768</v>
      </c>
      <c r="P11" s="84">
        <f>INDEX('W16. TIAM Heat pump capacity'!$E$9:$P$14,MATCH($B11,'W16. TIAM Heat pump capacity'!$A$9:$A$14,0),MATCH(P$6,'W16. TIAM Heat pump capacity'!$E$8:$P$8,0))</f>
        <v>28211.459552008128</v>
      </c>
    </row>
    <row r="12" spans="1:16" x14ac:dyDescent="0.3">
      <c r="A12" s="39" t="s">
        <v>78</v>
      </c>
      <c r="B12" s="39" t="s">
        <v>66</v>
      </c>
      <c r="C12" s="39" t="s">
        <v>176</v>
      </c>
      <c r="D12" s="494" t="s">
        <v>177</v>
      </c>
      <c r="E12" s="84">
        <f>INDEX('W16. TIAM Heat pump capacity'!$E$9:$P$14,MATCH($B12,'W16. TIAM Heat pump capacity'!$A$9:$A$14,0),MATCH(E$6,'W16. TIAM Heat pump capacity'!$E$8:$P$8,0))</f>
        <v>0</v>
      </c>
      <c r="F12" s="84">
        <f>INDEX('W16. TIAM Heat pump capacity'!$E$9:$P$14,MATCH($B12,'W16. TIAM Heat pump capacity'!$A$9:$A$14,0),MATCH(F$6,'W16. TIAM Heat pump capacity'!$E$8:$P$8,0))</f>
        <v>214.70697223929301</v>
      </c>
      <c r="G12" s="84">
        <f>INDEX('W16. TIAM Heat pump capacity'!$E$9:$P$14,MATCH($B12,'W16. TIAM Heat pump capacity'!$A$9:$A$14,0),MATCH(G$6,'W16. TIAM Heat pump capacity'!$E$8:$P$8,0))</f>
        <v>77.952664633589393</v>
      </c>
      <c r="H12" s="84">
        <f>INDEX('W16. TIAM Heat pump capacity'!$E$9:$P$14,MATCH($B12,'W16. TIAM Heat pump capacity'!$A$9:$A$14,0),MATCH(H$6,'W16. TIAM Heat pump capacity'!$E$8:$P$8,0))</f>
        <v>1735.3482626068442</v>
      </c>
      <c r="I12" s="84">
        <f>INDEX('W16. TIAM Heat pump capacity'!$E$9:$P$14,MATCH($B12,'W16. TIAM Heat pump capacity'!$A$9:$A$14,0),MATCH(I$6,'W16. TIAM Heat pump capacity'!$E$8:$P$8,0))</f>
        <v>2306.7248795939763</v>
      </c>
      <c r="J12" s="84">
        <f>INDEX('W16. TIAM Heat pump capacity'!$E$9:$P$14,MATCH($B12,'W16. TIAM Heat pump capacity'!$A$9:$A$14,0),MATCH(J$6,'W16. TIAM Heat pump capacity'!$E$8:$P$8,0))</f>
        <v>22566.188964826986</v>
      </c>
      <c r="K12" s="84">
        <f>INDEX('W16. TIAM Heat pump capacity'!$E$9:$P$14,MATCH($B12,'W16. TIAM Heat pump capacity'!$A$9:$A$14,0),MATCH(K$6,'W16. TIAM Heat pump capacity'!$E$8:$P$8,0))</f>
        <v>20486.681313608628</v>
      </c>
      <c r="L12" s="84">
        <f>INDEX('W16. TIAM Heat pump capacity'!$E$9:$P$14,MATCH($B12,'W16. TIAM Heat pump capacity'!$A$9:$A$14,0),MATCH(L$6,'W16. TIAM Heat pump capacity'!$E$8:$P$8,0))</f>
        <v>26007.373531707486</v>
      </c>
      <c r="M12" s="84">
        <f>INDEX('W16. TIAM Heat pump capacity'!$E$9:$P$14,MATCH($B12,'W16. TIAM Heat pump capacity'!$A$9:$A$14,0),MATCH(M$6,'W16. TIAM Heat pump capacity'!$E$8:$P$8,0))</f>
        <v>21190.845920921089</v>
      </c>
      <c r="N12" s="84">
        <f>INDEX('W16. TIAM Heat pump capacity'!$E$9:$P$14,MATCH($B12,'W16. TIAM Heat pump capacity'!$A$9:$A$14,0),MATCH(N$6,'W16. TIAM Heat pump capacity'!$E$8:$P$8,0))</f>
        <v>28147.72333309496</v>
      </c>
      <c r="O12" s="84">
        <f>INDEX('W16. TIAM Heat pump capacity'!$E$9:$P$14,MATCH($B12,'W16. TIAM Heat pump capacity'!$A$9:$A$14,0),MATCH(O$6,'W16. TIAM Heat pump capacity'!$E$8:$P$8,0))</f>
        <v>22052.986291370027</v>
      </c>
      <c r="P12" s="84">
        <f>INDEX('W16. TIAM Heat pump capacity'!$E$9:$P$14,MATCH($B12,'W16. TIAM Heat pump capacity'!$A$9:$A$14,0),MATCH(P$6,'W16. TIAM Heat pump capacity'!$E$8:$P$8,0))</f>
        <v>28863.360696764532</v>
      </c>
    </row>
  </sheetData>
  <conditionalFormatting sqref="A1:XFD1048576">
    <cfRule type="expression" dxfId="186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DDF7-2259-420C-8371-A25E15F37E95}">
  <sheetPr>
    <tabColor theme="6"/>
  </sheetPr>
  <dimension ref="A1:Q14"/>
  <sheetViews>
    <sheetView workbookViewId="0"/>
    <sheetView workbookViewId="1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178</v>
      </c>
    </row>
    <row r="2" spans="1:17" s="33" customFormat="1" x14ac:dyDescent="0.3">
      <c r="A2" s="33" t="s">
        <v>42</v>
      </c>
      <c r="B2" s="33" t="s">
        <v>179</v>
      </c>
    </row>
    <row r="3" spans="1:17" s="33" customFormat="1" x14ac:dyDescent="0.3">
      <c r="A3" s="33" t="s">
        <v>44</v>
      </c>
      <c r="B3" s="33" t="s">
        <v>180</v>
      </c>
    </row>
    <row r="4" spans="1:17" s="33" customFormat="1" x14ac:dyDescent="0.3">
      <c r="A4" s="33" t="s">
        <v>46</v>
      </c>
      <c r="B4" s="33" t="s">
        <v>181</v>
      </c>
      <c r="P4" s="34"/>
      <c r="Q4" s="35"/>
    </row>
    <row r="7" spans="1:17" x14ac:dyDescent="0.3">
      <c r="A7" s="39" t="s">
        <v>72</v>
      </c>
      <c r="B7" s="39" t="s">
        <v>56</v>
      </c>
      <c r="C7" s="39" t="s">
        <v>157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2020</v>
      </c>
      <c r="J7" s="39">
        <v>2030</v>
      </c>
      <c r="K7" s="39">
        <v>2040</v>
      </c>
      <c r="L7" s="39">
        <v>2050</v>
      </c>
      <c r="M7" s="39">
        <v>2060</v>
      </c>
      <c r="N7" s="39">
        <v>2070</v>
      </c>
      <c r="O7" s="39">
        <v>2080</v>
      </c>
      <c r="P7" s="39">
        <v>2090</v>
      </c>
      <c r="Q7" s="39">
        <v>2100</v>
      </c>
    </row>
    <row r="8" spans="1:17" x14ac:dyDescent="0.3">
      <c r="A8" s="39" t="s">
        <v>78</v>
      </c>
      <c r="B8" s="39" t="s">
        <v>62</v>
      </c>
      <c r="C8" s="39" t="s">
        <v>182</v>
      </c>
      <c r="D8" s="39" t="s">
        <v>177</v>
      </c>
      <c r="E8" s="84">
        <f>INDEX('W17. TIAM road transp. biofuels'!$E$9:$P$14,MATCH($B8,'W17. TIAM road transp. biofuels'!$A$9:$A$14,0),MATCH(E$7,'W17. TIAM road transp. biofuels'!$E$8:$P$8,0))</f>
        <v>136.41999999999999</v>
      </c>
      <c r="F8" s="84">
        <f>INDEX('W17. TIAM road transp. biofuels'!$E$9:$P$14,MATCH($B8,'W17. TIAM road transp. biofuels'!$A$9:$A$14,0),MATCH(F$7,'W17. TIAM road transp. biofuels'!$E$8:$P$8,0))</f>
        <v>0</v>
      </c>
      <c r="G8" s="84">
        <f>INDEX('W17. TIAM road transp. biofuels'!$E$9:$P$14,MATCH($B8,'W17. TIAM road transp. biofuels'!$A$9:$A$14,0),MATCH(G$7,'W17. TIAM road transp. biofuels'!$E$8:$P$8,0))</f>
        <v>820.1343750000002</v>
      </c>
      <c r="H8" s="84"/>
      <c r="I8" s="84">
        <f>INDEX('W17. TIAM road transp. biofuels'!$E$9:$P$14,MATCH($B8,'W17. TIAM road transp. biofuels'!$A$9:$A$14,0),MATCH(I$7,'W17. TIAM road transp. biofuels'!$E$8:$P$8,0))</f>
        <v>744.35337634182781</v>
      </c>
      <c r="J8" s="84">
        <f>INDEX('W17. TIAM road transp. biofuels'!$E$9:$P$14,MATCH($B8,'W17. TIAM road transp. biofuels'!$A$9:$A$14,0),MATCH(J$7,'W17. TIAM road transp. biofuels'!$E$8:$P$8,0))</f>
        <v>151.45381872454328</v>
      </c>
      <c r="K8" s="84">
        <f>INDEX('W17. TIAM road transp. biofuels'!$E$9:$P$14,MATCH($B8,'W17. TIAM road transp. biofuels'!$A$9:$A$14,0),MATCH(K$7,'W17. TIAM road transp. biofuels'!$E$8:$P$8,0))</f>
        <v>0</v>
      </c>
      <c r="L8" s="84">
        <f>INDEX('W17. TIAM road transp. biofuels'!$E$9:$P$14,MATCH($B8,'W17. TIAM road transp. biofuels'!$A$9:$A$14,0),MATCH(L$7,'W17. TIAM road transp. biofuels'!$E$8:$P$8,0))</f>
        <v>2311.4199413605634</v>
      </c>
      <c r="M8" s="84">
        <f>INDEX('W17. TIAM road transp. biofuels'!$E$9:$P$14,MATCH($B8,'W17. TIAM road transp. biofuels'!$A$9:$A$14,0),MATCH(M$7,'W17. TIAM road transp. biofuels'!$E$8:$P$8,0))</f>
        <v>2557.4121221627174</v>
      </c>
      <c r="N8" s="84">
        <f>INDEX('W17. TIAM road transp. biofuels'!$E$9:$P$14,MATCH($B8,'W17. TIAM road transp. biofuels'!$A$9:$A$14,0),MATCH(N$7,'W17. TIAM road transp. biofuels'!$E$8:$P$8,0))</f>
        <v>3506.5733511969675</v>
      </c>
      <c r="O8" s="84">
        <f>INDEX('W17. TIAM road transp. biofuels'!$E$9:$P$14,MATCH($B8,'W17. TIAM road transp. biofuels'!$A$9:$A$14,0),MATCH(O$7,'W17. TIAM road transp. biofuels'!$E$8:$P$8,0))</f>
        <v>3085.5350336277365</v>
      </c>
      <c r="P8" s="84">
        <f>INDEX('W17. TIAM road transp. biofuels'!$E$9:$P$14,MATCH($B8,'W17. TIAM road transp. biofuels'!$A$9:$A$14,0),MATCH(P$7,'W17. TIAM road transp. biofuels'!$E$8:$P$8,0))</f>
        <v>3165.7412151199196</v>
      </c>
      <c r="Q8" s="84">
        <f>INDEX('W17. TIAM road transp. biofuels'!$E$9:$P$14,MATCH($B8,'W17. TIAM road transp. biofuels'!$A$9:$A$14,0),MATCH(Q$7,'W17. TIAM road transp. biofuels'!$E$8:$P$8,0))</f>
        <v>12935.891873078192</v>
      </c>
    </row>
    <row r="9" spans="1:17" x14ac:dyDescent="0.3">
      <c r="A9" s="39" t="s">
        <v>78</v>
      </c>
      <c r="B9" s="39" t="s">
        <v>63</v>
      </c>
      <c r="C9" s="39" t="s">
        <v>182</v>
      </c>
      <c r="D9" s="39" t="s">
        <v>177</v>
      </c>
      <c r="E9" s="84">
        <f>INDEX('W17. TIAM road transp. biofuels'!$E$9:$P$14,MATCH($B9,'W17. TIAM road transp. biofuels'!$A$9:$A$14,0),MATCH(E$7,'W17. TIAM road transp. biofuels'!$E$8:$P$8,0))</f>
        <v>136.41999999999999</v>
      </c>
      <c r="F9" s="84">
        <f>INDEX('W17. TIAM road transp. biofuels'!$E$9:$P$14,MATCH($B9,'W17. TIAM road transp. biofuels'!$A$9:$A$14,0),MATCH(F$7,'W17. TIAM road transp. biofuels'!$E$8:$P$8,0))</f>
        <v>0</v>
      </c>
      <c r="G9" s="84">
        <f>INDEX('W17. TIAM road transp. biofuels'!$E$9:$P$14,MATCH($B9,'W17. TIAM road transp. biofuels'!$A$9:$A$14,0),MATCH(G$7,'W17. TIAM road transp. biofuels'!$E$8:$P$8,0))</f>
        <v>820.1343750000002</v>
      </c>
      <c r="H9" s="84"/>
      <c r="I9" s="84">
        <f>INDEX('W17. TIAM road transp. biofuels'!$E$9:$P$14,MATCH($B9,'W17. TIAM road transp. biofuels'!$A$9:$A$14,0),MATCH(I$7,'W17. TIAM road transp. biofuels'!$E$8:$P$8,0))</f>
        <v>813.7566723510563</v>
      </c>
      <c r="J9" s="84">
        <f>INDEX('W17. TIAM road transp. biofuels'!$E$9:$P$14,MATCH($B9,'W17. TIAM road transp. biofuels'!$A$9:$A$14,0),MATCH(J$7,'W17. TIAM road transp. biofuels'!$E$8:$P$8,0))</f>
        <v>62.509239333299</v>
      </c>
      <c r="K9" s="84">
        <f>INDEX('W17. TIAM road transp. biofuels'!$E$9:$P$14,MATCH($B9,'W17. TIAM road transp. biofuels'!$A$9:$A$14,0),MATCH(K$7,'W17. TIAM road transp. biofuels'!$E$8:$P$8,0))</f>
        <v>320.08150431930699</v>
      </c>
      <c r="L9" s="84">
        <f>INDEX('W17. TIAM road transp. biofuels'!$E$9:$P$14,MATCH($B9,'W17. TIAM road transp. biofuels'!$A$9:$A$14,0),MATCH(L$7,'W17. TIAM road transp. biofuels'!$E$8:$P$8,0))</f>
        <v>2729.0509251415542</v>
      </c>
      <c r="M9" s="84">
        <f>INDEX('W17. TIAM road transp. biofuels'!$E$9:$P$14,MATCH($B9,'W17. TIAM road transp. biofuels'!$A$9:$A$14,0),MATCH(M$7,'W17. TIAM road transp. biofuels'!$E$8:$P$8,0))</f>
        <v>752.89327784374132</v>
      </c>
      <c r="N9" s="84">
        <f>INDEX('W17. TIAM road transp. biofuels'!$E$9:$P$14,MATCH($B9,'W17. TIAM road transp. biofuels'!$A$9:$A$14,0),MATCH(N$7,'W17. TIAM road transp. biofuels'!$E$8:$P$8,0))</f>
        <v>1.13831077339084</v>
      </c>
      <c r="O9" s="84">
        <f>INDEX('W17. TIAM road transp. biofuels'!$E$9:$P$14,MATCH($B9,'W17. TIAM road transp. biofuels'!$A$9:$A$14,0),MATCH(O$7,'W17. TIAM road transp. biofuels'!$E$8:$P$8,0))</f>
        <v>0</v>
      </c>
      <c r="P9" s="84">
        <f>INDEX('W17. TIAM road transp. biofuels'!$E$9:$P$14,MATCH($B9,'W17. TIAM road transp. biofuels'!$A$9:$A$14,0),MATCH(P$7,'W17. TIAM road transp. biofuels'!$E$8:$P$8,0))</f>
        <v>14.1919078121983</v>
      </c>
      <c r="Q9" s="84">
        <f>INDEX('W17. TIAM road transp. biofuels'!$E$9:$P$14,MATCH($B9,'W17. TIAM road transp. biofuels'!$A$9:$A$14,0),MATCH(Q$7,'W17. TIAM road transp. biofuels'!$E$8:$P$8,0))</f>
        <v>3502.4930423933311</v>
      </c>
    </row>
    <row r="10" spans="1:17" x14ac:dyDescent="0.3">
      <c r="A10" s="39" t="s">
        <v>78</v>
      </c>
      <c r="B10" s="39" t="s">
        <v>64</v>
      </c>
      <c r="C10" s="39" t="s">
        <v>182</v>
      </c>
      <c r="D10" s="39" t="s">
        <v>177</v>
      </c>
      <c r="E10" s="84">
        <f>INDEX('W17. TIAM road transp. biofuels'!$E$9:$P$14,MATCH($B10,'W17. TIAM road transp. biofuels'!$A$9:$A$14,0),MATCH(E$7,'W17. TIAM road transp. biofuels'!$E$8:$P$8,0))</f>
        <v>136.41999999999999</v>
      </c>
      <c r="F10" s="84">
        <f>INDEX('W17. TIAM road transp. biofuels'!$E$9:$P$14,MATCH($B10,'W17. TIAM road transp. biofuels'!$A$9:$A$14,0),MATCH(F$7,'W17. TIAM road transp. biofuels'!$E$8:$P$8,0))</f>
        <v>0</v>
      </c>
      <c r="G10" s="84">
        <f>INDEX('W17. TIAM road transp. biofuels'!$E$9:$P$14,MATCH($B10,'W17. TIAM road transp. biofuels'!$A$9:$A$14,0),MATCH(G$7,'W17. TIAM road transp. biofuels'!$E$8:$P$8,0))</f>
        <v>820.1343750000002</v>
      </c>
      <c r="H10" s="84"/>
      <c r="I10" s="84">
        <f>INDEX('W17. TIAM road transp. biofuels'!$E$9:$P$14,MATCH($B10,'W17. TIAM road transp. biofuels'!$A$9:$A$14,0),MATCH(I$7,'W17. TIAM road transp. biofuels'!$E$8:$P$8,0))</f>
        <v>813.7566723510563</v>
      </c>
      <c r="J10" s="84">
        <f>INDEX('W17. TIAM road transp. biofuels'!$E$9:$P$14,MATCH($B10,'W17. TIAM road transp. biofuels'!$A$9:$A$14,0),MATCH(J$7,'W17. TIAM road transp. biofuels'!$E$8:$P$8,0))</f>
        <v>79.073815728077733</v>
      </c>
      <c r="K10" s="84">
        <f>INDEX('W17. TIAM road transp. biofuels'!$E$9:$P$14,MATCH($B10,'W17. TIAM road transp. biofuels'!$A$9:$A$14,0),MATCH(K$7,'W17. TIAM road transp. biofuels'!$E$8:$P$8,0))</f>
        <v>0</v>
      </c>
      <c r="L10" s="84">
        <f>INDEX('W17. TIAM road transp. biofuels'!$E$9:$P$14,MATCH($B10,'W17. TIAM road transp. biofuels'!$A$9:$A$14,0),MATCH(L$7,'W17. TIAM road transp. biofuels'!$E$8:$P$8,0))</f>
        <v>1184.824615372876</v>
      </c>
      <c r="M10" s="84">
        <f>INDEX('W17. TIAM road transp. biofuels'!$E$9:$P$14,MATCH($B10,'W17. TIAM road transp. biofuels'!$A$9:$A$14,0),MATCH(M$7,'W17. TIAM road transp. biofuels'!$E$8:$P$8,0))</f>
        <v>337.06815060196072</v>
      </c>
      <c r="N10" s="84">
        <f>INDEX('W17. TIAM road transp. biofuels'!$E$9:$P$14,MATCH($B10,'W17. TIAM road transp. biofuels'!$A$9:$A$14,0),MATCH(N$7,'W17. TIAM road transp. biofuels'!$E$8:$P$8,0))</f>
        <v>65.2145361862313</v>
      </c>
      <c r="O10" s="84">
        <f>INDEX('W17. TIAM road transp. biofuels'!$E$9:$P$14,MATCH($B10,'W17. TIAM road transp. biofuels'!$A$9:$A$14,0),MATCH(O$7,'W17. TIAM road transp. biofuels'!$E$8:$P$8,0))</f>
        <v>0</v>
      </c>
      <c r="P10" s="84">
        <f>INDEX('W17. TIAM road transp. biofuels'!$E$9:$P$14,MATCH($B10,'W17. TIAM road transp. biofuels'!$A$9:$A$14,0),MATCH(P$7,'W17. TIAM road transp. biofuels'!$E$8:$P$8,0))</f>
        <v>0</v>
      </c>
      <c r="Q10" s="84">
        <f>INDEX('W17. TIAM road transp. biofuels'!$E$9:$P$14,MATCH($B10,'W17. TIAM road transp. biofuels'!$A$9:$A$14,0),MATCH(Q$7,'W17. TIAM road transp. biofuels'!$E$8:$P$8,0))</f>
        <v>3595.3027628601371</v>
      </c>
    </row>
    <row r="11" spans="1:17" x14ac:dyDescent="0.3">
      <c r="A11" s="39" t="s">
        <v>78</v>
      </c>
      <c r="B11" s="39" t="s">
        <v>65</v>
      </c>
      <c r="C11" s="39" t="s">
        <v>182</v>
      </c>
      <c r="D11" s="39" t="s">
        <v>177</v>
      </c>
      <c r="E11" s="84">
        <f>INDEX('W17. TIAM road transp. biofuels'!$E$9:$P$14,MATCH($B11,'W17. TIAM road transp. biofuels'!$A$9:$A$14,0),MATCH(E$7,'W17. TIAM road transp. biofuels'!$E$8:$P$8,0))</f>
        <v>136.41999999999999</v>
      </c>
      <c r="F11" s="84">
        <f>INDEX('W17. TIAM road transp. biofuels'!$E$9:$P$14,MATCH($B11,'W17. TIAM road transp. biofuels'!$A$9:$A$14,0),MATCH(F$7,'W17. TIAM road transp. biofuels'!$E$8:$P$8,0))</f>
        <v>0</v>
      </c>
      <c r="G11" s="84">
        <f>INDEX('W17. TIAM road transp. biofuels'!$E$9:$P$14,MATCH($B11,'W17. TIAM road transp. biofuels'!$A$9:$A$14,0),MATCH(G$7,'W17. TIAM road transp. biofuels'!$E$8:$P$8,0))</f>
        <v>820.1343750000002</v>
      </c>
      <c r="H11" s="84"/>
      <c r="I11" s="84">
        <f>INDEX('W17. TIAM road transp. biofuels'!$E$9:$P$14,MATCH($B11,'W17. TIAM road transp. biofuels'!$A$9:$A$14,0),MATCH(I$7,'W17. TIAM road transp. biofuels'!$E$8:$P$8,0))</f>
        <v>813.7566723510563</v>
      </c>
      <c r="J11" s="84">
        <f>INDEX('W17. TIAM road transp. biofuels'!$E$9:$P$14,MATCH($B11,'W17. TIAM road transp. biofuels'!$A$9:$A$14,0),MATCH(J$7,'W17. TIAM road transp. biofuels'!$E$8:$P$8,0))</f>
        <v>11.4530188036357</v>
      </c>
      <c r="K11" s="84">
        <f>INDEX('W17. TIAM road transp. biofuels'!$E$9:$P$14,MATCH($B11,'W17. TIAM road transp. biofuels'!$A$9:$A$14,0),MATCH(K$7,'W17. TIAM road transp. biofuels'!$E$8:$P$8,0))</f>
        <v>40.365877509418198</v>
      </c>
      <c r="L11" s="84">
        <f>INDEX('W17. TIAM road transp. biofuels'!$E$9:$P$14,MATCH($B11,'W17. TIAM road transp. biofuels'!$A$9:$A$14,0),MATCH(L$7,'W17. TIAM road transp. biofuels'!$E$8:$P$8,0))</f>
        <v>3159.9560271475516</v>
      </c>
      <c r="M11" s="84">
        <f>INDEX('W17. TIAM road transp. biofuels'!$E$9:$P$14,MATCH($B11,'W17. TIAM road transp. biofuels'!$A$9:$A$14,0),MATCH(M$7,'W17. TIAM road transp. biofuels'!$E$8:$P$8,0))</f>
        <v>1021.6824401302495</v>
      </c>
      <c r="N11" s="84">
        <f>INDEX('W17. TIAM road transp. biofuels'!$E$9:$P$14,MATCH($B11,'W17. TIAM road transp. biofuels'!$A$9:$A$14,0),MATCH(N$7,'W17. TIAM road transp. biofuels'!$E$8:$P$8,0))</f>
        <v>54.148065221874901</v>
      </c>
      <c r="O11" s="84">
        <f>INDEX('W17. TIAM road transp. biofuels'!$E$9:$P$14,MATCH($B11,'W17. TIAM road transp. biofuels'!$A$9:$A$14,0),MATCH(O$7,'W17. TIAM road transp. biofuels'!$E$8:$P$8,0))</f>
        <v>0</v>
      </c>
      <c r="P11" s="84">
        <f>INDEX('W17. TIAM road transp. biofuels'!$E$9:$P$14,MATCH($B11,'W17. TIAM road transp. biofuels'!$A$9:$A$14,0),MATCH(P$7,'W17. TIAM road transp. biofuels'!$E$8:$P$8,0))</f>
        <v>4.0927739983706104</v>
      </c>
      <c r="Q11" s="84">
        <f>INDEX('W17. TIAM road transp. biofuels'!$E$9:$P$14,MATCH($B11,'W17. TIAM road transp. biofuels'!$A$9:$A$14,0),MATCH(Q$7,'W17. TIAM road transp. biofuels'!$E$8:$P$8,0))</f>
        <v>1217.341732804814</v>
      </c>
    </row>
    <row r="12" spans="1:17" x14ac:dyDescent="0.3">
      <c r="A12" s="39" t="s">
        <v>78</v>
      </c>
      <c r="B12" s="39" t="s">
        <v>67</v>
      </c>
      <c r="C12" s="39" t="s">
        <v>182</v>
      </c>
      <c r="D12" s="39" t="s">
        <v>177</v>
      </c>
      <c r="E12" s="84">
        <f>INDEX('W17. TIAM road transp. biofuels'!$E$9:$P$14,MATCH($B12,'W17. TIAM road transp. biofuels'!$A$9:$A$14,0),MATCH(E$7,'W17. TIAM road transp. biofuels'!$E$8:$P$8,0))</f>
        <v>136.41999999999999</v>
      </c>
      <c r="F12" s="84">
        <f>INDEX('W17. TIAM road transp. biofuels'!$E$9:$P$14,MATCH($B12,'W17. TIAM road transp. biofuels'!$A$9:$A$14,0),MATCH(F$7,'W17. TIAM road transp. biofuels'!$E$8:$P$8,0))</f>
        <v>0</v>
      </c>
      <c r="G12" s="84">
        <f>INDEX('W17. TIAM road transp. biofuels'!$E$9:$P$14,MATCH($B12,'W17. TIAM road transp. biofuels'!$A$9:$A$14,0),MATCH(G$7,'W17. TIAM road transp. biofuels'!$E$8:$P$8,0))</f>
        <v>820.1343750000002</v>
      </c>
      <c r="H12" s="84"/>
      <c r="I12" s="84">
        <f>INDEX('W17. TIAM road transp. biofuels'!$E$9:$P$14,MATCH($B12,'W17. TIAM road transp. biofuels'!$A$9:$A$14,0),MATCH(I$7,'W17. TIAM road transp. biofuels'!$E$8:$P$8,0))</f>
        <v>813.7566723510563</v>
      </c>
      <c r="J12" s="84">
        <f>INDEX('W17. TIAM road transp. biofuels'!$E$9:$P$14,MATCH($B12,'W17. TIAM road transp. biofuels'!$A$9:$A$14,0),MATCH(J$7,'W17. TIAM road transp. biofuels'!$E$8:$P$8,0))</f>
        <v>17.693725227978099</v>
      </c>
      <c r="K12" s="84">
        <f>INDEX('W17. TIAM road transp. biofuels'!$E$9:$P$14,MATCH($B12,'W17. TIAM road transp. biofuels'!$A$9:$A$14,0),MATCH(K$7,'W17. TIAM road transp. biofuels'!$E$8:$P$8,0))</f>
        <v>206.22816246175321</v>
      </c>
      <c r="L12" s="84">
        <f>INDEX('W17. TIAM road transp. biofuels'!$E$9:$P$14,MATCH($B12,'W17. TIAM road transp. biofuels'!$A$9:$A$14,0),MATCH(L$7,'W17. TIAM road transp. biofuels'!$E$8:$P$8,0))</f>
        <v>2773.5457631551149</v>
      </c>
      <c r="M12" s="84">
        <f>INDEX('W17. TIAM road transp. biofuels'!$E$9:$P$14,MATCH($B12,'W17. TIAM road transp. biofuels'!$A$9:$A$14,0),MATCH(M$7,'W17. TIAM road transp. biofuels'!$E$8:$P$8,0))</f>
        <v>728.47138394344961</v>
      </c>
      <c r="N12" s="84">
        <f>INDEX('W17. TIAM road transp. biofuels'!$E$9:$P$14,MATCH($B12,'W17. TIAM road transp. biofuels'!$A$9:$A$14,0),MATCH(N$7,'W17. TIAM road transp. biofuels'!$E$8:$P$8,0))</f>
        <v>0</v>
      </c>
      <c r="O12" s="84">
        <f>INDEX('W17. TIAM road transp. biofuels'!$E$9:$P$14,MATCH($B12,'W17. TIAM road transp. biofuels'!$A$9:$A$14,0),MATCH(O$7,'W17. TIAM road transp. biofuels'!$E$8:$P$8,0))</f>
        <v>0</v>
      </c>
      <c r="P12" s="84">
        <f>INDEX('W17. TIAM road transp. biofuels'!$E$9:$P$14,MATCH($B12,'W17. TIAM road transp. biofuels'!$A$9:$A$14,0),MATCH(P$7,'W17. TIAM road transp. biofuels'!$E$8:$P$8,0))</f>
        <v>0</v>
      </c>
      <c r="Q12" s="84">
        <f>INDEX('W17. TIAM road transp. biofuels'!$E$9:$P$14,MATCH($B12,'W17. TIAM road transp. biofuels'!$A$9:$A$14,0),MATCH(Q$7,'W17. TIAM road transp. biofuels'!$E$8:$P$8,0))</f>
        <v>1469.3878292268539</v>
      </c>
    </row>
    <row r="13" spans="1:17" x14ac:dyDescent="0.3">
      <c r="A13" s="39" t="s">
        <v>78</v>
      </c>
      <c r="B13" s="39" t="s">
        <v>66</v>
      </c>
      <c r="C13" s="39" t="s">
        <v>182</v>
      </c>
      <c r="D13" s="39" t="s">
        <v>177</v>
      </c>
      <c r="E13" s="84">
        <f>INDEX('W17. TIAM road transp. biofuels'!$E$9:$P$14,MATCH($B13,'W17. TIAM road transp. biofuels'!$A$9:$A$14,0),MATCH(E$7,'W17. TIAM road transp. biofuels'!$E$8:$P$8,0))</f>
        <v>136.41999999999999</v>
      </c>
      <c r="F13" s="84">
        <f>INDEX('W17. TIAM road transp. biofuels'!$E$9:$P$14,MATCH($B13,'W17. TIAM road transp. biofuels'!$A$9:$A$14,0),MATCH(F$7,'W17. TIAM road transp. biofuels'!$E$8:$P$8,0))</f>
        <v>0</v>
      </c>
      <c r="G13" s="84">
        <f>INDEX('W17. TIAM road transp. biofuels'!$E$9:$P$14,MATCH($B13,'W17. TIAM road transp. biofuels'!$A$9:$A$14,0),MATCH(G$7,'W17. TIAM road transp. biofuels'!$E$8:$P$8,0))</f>
        <v>820.1343750000002</v>
      </c>
      <c r="H13" s="84"/>
      <c r="I13" s="84">
        <f>INDEX('W17. TIAM road transp. biofuels'!$E$9:$P$14,MATCH($B13,'W17. TIAM road transp. biofuels'!$A$9:$A$14,0),MATCH(I$7,'W17. TIAM road transp. biofuels'!$E$8:$P$8,0))</f>
        <v>813.7566723510563</v>
      </c>
      <c r="J13" s="84">
        <f>INDEX('W17. TIAM road transp. biofuels'!$E$9:$P$14,MATCH($B13,'W17. TIAM road transp. biofuels'!$A$9:$A$14,0),MATCH(J$7,'W17. TIAM road transp. biofuels'!$E$8:$P$8,0))</f>
        <v>151.45381872454328</v>
      </c>
      <c r="K13" s="84">
        <f>INDEX('W17. TIAM road transp. biofuels'!$E$9:$P$14,MATCH($B13,'W17. TIAM road transp. biofuels'!$A$9:$A$14,0),MATCH(K$7,'W17. TIAM road transp. biofuels'!$E$8:$P$8,0))</f>
        <v>179.63189353005652</v>
      </c>
      <c r="L13" s="84">
        <f>INDEX('W17. TIAM road transp. biofuels'!$E$9:$P$14,MATCH($B13,'W17. TIAM road transp. biofuels'!$A$9:$A$14,0),MATCH(L$7,'W17. TIAM road transp. biofuels'!$E$8:$P$8,0))</f>
        <v>2967.5160433058895</v>
      </c>
      <c r="M13" s="84">
        <f>INDEX('W17. TIAM road transp. biofuels'!$E$9:$P$14,MATCH($B13,'W17. TIAM road transp. biofuels'!$A$9:$A$14,0),MATCH(M$7,'W17. TIAM road transp. biofuels'!$E$8:$P$8,0))</f>
        <v>371.24624696726141</v>
      </c>
      <c r="N13" s="84">
        <f>INDEX('W17. TIAM road transp. biofuels'!$E$9:$P$14,MATCH($B13,'W17. TIAM road transp. biofuels'!$A$9:$A$14,0),MATCH(N$7,'W17. TIAM road transp. biofuels'!$E$8:$P$8,0))</f>
        <v>0</v>
      </c>
      <c r="O13" s="84">
        <f>INDEX('W17. TIAM road transp. biofuels'!$E$9:$P$14,MATCH($B13,'W17. TIAM road transp. biofuels'!$A$9:$A$14,0),MATCH(O$7,'W17. TIAM road transp. biofuels'!$E$8:$P$8,0))</f>
        <v>0</v>
      </c>
      <c r="P13" s="84">
        <f>INDEX('W17. TIAM road transp. biofuels'!$E$9:$P$14,MATCH($B13,'W17. TIAM road transp. biofuels'!$A$9:$A$14,0),MATCH(P$7,'W17. TIAM road transp. biofuels'!$E$8:$P$8,0))</f>
        <v>0</v>
      </c>
      <c r="Q13" s="84">
        <f>INDEX('W17. TIAM road transp. biofuels'!$E$9:$P$14,MATCH($B13,'W17. TIAM road transp. biofuels'!$A$9:$A$14,0),MATCH(Q$7,'W17. TIAM road transp. biofuels'!$E$8:$P$8,0))</f>
        <v>682.74234667710493</v>
      </c>
    </row>
    <row r="14" spans="1:17" x14ac:dyDescent="0.3">
      <c r="A14" s="39" t="s">
        <v>183</v>
      </c>
      <c r="B14" s="39" t="s">
        <v>184</v>
      </c>
      <c r="C14" s="39" t="s">
        <v>185</v>
      </c>
      <c r="D14" s="39" t="s">
        <v>177</v>
      </c>
      <c r="G14" s="84">
        <f>INDEX('R19. IEA WEB Road Energy'!$B$21:$E$21,MATCH(G$7,'R19. IEA WEB Road Energy'!$B$10:$E$10,0))/1000</f>
        <v>2750.7280000000001</v>
      </c>
      <c r="H14" s="84">
        <f>INDEX('R19. IEA WEB Road Energy'!$B$21:$E$21,MATCH(H$7,'R19. IEA WEB Road Energy'!$B$10:$E$10,0))/1000</f>
        <v>3163.0659999999998</v>
      </c>
    </row>
  </sheetData>
  <conditionalFormatting sqref="A1:XFD1048576">
    <cfRule type="expression" dxfId="185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08FC-971C-4C09-9EDD-E4B3BF77FEF5}">
  <sheetPr>
    <tabColor theme="6"/>
  </sheetPr>
  <dimension ref="A1:T14"/>
  <sheetViews>
    <sheetView workbookViewId="0"/>
    <sheetView workbookViewId="1"/>
  </sheetViews>
  <sheetFormatPr defaultColWidth="8.77734375" defaultRowHeight="14.4" x14ac:dyDescent="0.3"/>
  <cols>
    <col min="1" max="20" width="15.77734375" style="39" customWidth="1"/>
    <col min="21" max="16384" width="8.77734375" style="39"/>
  </cols>
  <sheetData>
    <row r="1" spans="1:20" s="481" customFormat="1" ht="49.5" customHeight="1" x14ac:dyDescent="0.3">
      <c r="A1" s="481" t="s">
        <v>186</v>
      </c>
    </row>
    <row r="2" spans="1:20" s="33" customFormat="1" x14ac:dyDescent="0.3">
      <c r="A2" s="33" t="s">
        <v>42</v>
      </c>
      <c r="B2" s="33" t="s">
        <v>187</v>
      </c>
    </row>
    <row r="3" spans="1:20" s="33" customFormat="1" x14ac:dyDescent="0.3">
      <c r="A3" s="33" t="s">
        <v>44</v>
      </c>
      <c r="B3" s="33" t="s">
        <v>188</v>
      </c>
    </row>
    <row r="4" spans="1:20" s="33" customFormat="1" x14ac:dyDescent="0.3">
      <c r="A4" s="33" t="s">
        <v>46</v>
      </c>
      <c r="R4" s="34"/>
      <c r="S4" s="35"/>
    </row>
    <row r="7" spans="1:20" x14ac:dyDescent="0.3">
      <c r="A7" s="39" t="s">
        <v>72</v>
      </c>
      <c r="B7" s="39" t="s">
        <v>56</v>
      </c>
      <c r="C7" s="39" t="s">
        <v>157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2016</v>
      </c>
      <c r="J7" s="39">
        <v>2020</v>
      </c>
      <c r="K7" s="39">
        <v>2025</v>
      </c>
      <c r="L7" s="39">
        <v>2030</v>
      </c>
      <c r="M7" s="39">
        <v>2035</v>
      </c>
      <c r="N7" s="39">
        <v>2040</v>
      </c>
      <c r="O7" s="39">
        <v>2050</v>
      </c>
      <c r="P7" s="39">
        <v>2060</v>
      </c>
      <c r="Q7" s="39">
        <v>2070</v>
      </c>
      <c r="R7" s="39">
        <v>2080</v>
      </c>
      <c r="S7" s="39">
        <v>2090</v>
      </c>
      <c r="T7" s="39">
        <v>2100</v>
      </c>
    </row>
    <row r="8" spans="1:20" x14ac:dyDescent="0.3">
      <c r="A8" s="39" t="s">
        <v>78</v>
      </c>
      <c r="B8" s="39" t="s">
        <v>62</v>
      </c>
      <c r="C8" s="39" t="s">
        <v>189</v>
      </c>
      <c r="D8" s="39" t="s">
        <v>159</v>
      </c>
      <c r="E8" s="84">
        <f>INDEX('W1. TIAM net CO2'!$E$8:$P$13,MATCH($B8,'W1. TIAM net CO2'!$A$8:$A$13,0),MATCH(E$7,'W1. TIAM net CO2'!$E$7:$P$7,0))</f>
        <v>28526.981323510096</v>
      </c>
      <c r="F8" s="84">
        <f>INDEX('W1. TIAM net CO2'!$E$8:$P$13,MATCH($B8,'W1. TIAM net CO2'!$A$8:$A$13,0),MATCH(F$7,'W1. TIAM net CO2'!$E$7:$P$7,0))</f>
        <v>30116.432216528032</v>
      </c>
      <c r="G8" s="84">
        <f>INDEX('W1. TIAM net CO2'!$E$8:$P$13,MATCH($B8,'W1. TIAM net CO2'!$A$8:$A$13,0),MATCH(G$7,'W1. TIAM net CO2'!$E$7:$P$7,0))</f>
        <v>34226.338218174322</v>
      </c>
      <c r="H8" s="84">
        <v>32077.064600000002</v>
      </c>
      <c r="I8" s="84">
        <v>32071.594799999999</v>
      </c>
      <c r="J8" s="84">
        <f>I8+($K$14-$I$14)*4/($K$7-$I$7)</f>
        <v>32656.43671111111</v>
      </c>
      <c r="K8" s="84"/>
      <c r="L8" s="84">
        <f>INDEX('W1. TIAM net CO2'!$E$8:$P$13,MATCH($B8,'W1. TIAM net CO2'!$A$8:$A$13,0),MATCH(L$7,'W1. TIAM net CO2'!$E$7:$P$7,0))</f>
        <v>43036.362573618957</v>
      </c>
      <c r="M8" s="84"/>
      <c r="N8" s="84">
        <f>INDEX('W1. TIAM net CO2'!$E$8:$P$13,MATCH($B8,'W1. TIAM net CO2'!$A$8:$A$13,0),MATCH(N$7,'W1. TIAM net CO2'!$E$7:$P$7,0))</f>
        <v>45028.663806665376</v>
      </c>
      <c r="O8" s="84">
        <f>INDEX('W1. TIAM net CO2'!$E$8:$P$13,MATCH($B8,'W1. TIAM net CO2'!$A$8:$A$13,0),MATCH(O$7,'W1. TIAM net CO2'!$E$7:$P$7,0))</f>
        <v>48879.153871880189</v>
      </c>
      <c r="P8" s="84">
        <f>INDEX('W1. TIAM net CO2'!$E$8:$P$13,MATCH($B8,'W1. TIAM net CO2'!$A$8:$A$13,0),MATCH(P$7,'W1. TIAM net CO2'!$E$7:$P$7,0))</f>
        <v>53244.454063299898</v>
      </c>
      <c r="Q8" s="84">
        <f>INDEX('W1. TIAM net CO2'!$E$8:$P$13,MATCH($B8,'W1. TIAM net CO2'!$A$8:$A$13,0),MATCH(Q$7,'W1. TIAM net CO2'!$E$7:$P$7,0))</f>
        <v>56490.733582227898</v>
      </c>
      <c r="R8" s="84">
        <f>INDEX('W1. TIAM net CO2'!$E$8:$P$13,MATCH($B8,'W1. TIAM net CO2'!$A$8:$A$13,0),MATCH(R$7,'W1. TIAM net CO2'!$E$7:$P$7,0))</f>
        <v>60053.744818155465</v>
      </c>
      <c r="S8" s="84">
        <f>INDEX('W1. TIAM net CO2'!$E$8:$P$13,MATCH($B8,'W1. TIAM net CO2'!$A$8:$A$13,0),MATCH(S$7,'W1. TIAM net CO2'!$E$7:$P$7,0))</f>
        <v>61799.655420349525</v>
      </c>
      <c r="T8" s="84">
        <f>INDEX('W1. TIAM net CO2'!$E$8:$P$13,MATCH($B8,'W1. TIAM net CO2'!$A$8:$A$13,0),MATCH(T$7,'W1. TIAM net CO2'!$E$7:$P$7,0))</f>
        <v>64593.813546463534</v>
      </c>
    </row>
    <row r="9" spans="1:20" x14ac:dyDescent="0.3">
      <c r="A9" s="39" t="s">
        <v>78</v>
      </c>
      <c r="B9" s="39" t="s">
        <v>63</v>
      </c>
      <c r="C9" s="39" t="s">
        <v>189</v>
      </c>
      <c r="D9" s="39" t="s">
        <v>159</v>
      </c>
      <c r="E9" s="84">
        <f>INDEX('W1. TIAM net CO2'!$E$8:$P$13,MATCH($B9,'W1. TIAM net CO2'!$A$8:$A$13,0),MATCH(E$7,'W1. TIAM net CO2'!$E$7:$P$7,0))</f>
        <v>28526.782115581846</v>
      </c>
      <c r="F9" s="84">
        <f>INDEX('W1. TIAM net CO2'!$E$8:$P$13,MATCH($B9,'W1. TIAM net CO2'!$A$8:$A$13,0),MATCH(F$7,'W1. TIAM net CO2'!$E$7:$P$7,0))</f>
        <v>30116.565943294972</v>
      </c>
      <c r="G9" s="84">
        <f>INDEX('W1. TIAM net CO2'!$E$8:$P$13,MATCH($B9,'W1. TIAM net CO2'!$A$8:$A$13,0),MATCH(G$7,'W1. TIAM net CO2'!$E$7:$P$7,0))</f>
        <v>34202.529025906246</v>
      </c>
      <c r="H9" s="84">
        <v>32077.064600000002</v>
      </c>
      <c r="I9" s="84">
        <v>32071.594799999999</v>
      </c>
      <c r="J9" s="84">
        <f t="shared" ref="J9:J14" si="0">I9+($K$14-$I$14)*4/($K$7-$I$7)</f>
        <v>32656.43671111111</v>
      </c>
      <c r="K9" s="84"/>
      <c r="L9" s="84">
        <f>INDEX('W1. TIAM net CO2'!$E$8:$P$13,MATCH($B9,'W1. TIAM net CO2'!$A$8:$A$13,0),MATCH(L$7,'W1. TIAM net CO2'!$E$7:$P$7,0))</f>
        <v>22258.074512609448</v>
      </c>
      <c r="M9" s="84"/>
      <c r="N9" s="84">
        <f>INDEX('W1. TIAM net CO2'!$E$8:$P$13,MATCH($B9,'W1. TIAM net CO2'!$A$8:$A$13,0),MATCH(N$7,'W1. TIAM net CO2'!$E$7:$P$7,0))</f>
        <v>18886.518070413862</v>
      </c>
      <c r="O9" s="84">
        <f>INDEX('W1. TIAM net CO2'!$E$8:$P$13,MATCH($B9,'W1. TIAM net CO2'!$A$8:$A$13,0),MATCH(O$7,'W1. TIAM net CO2'!$E$7:$P$7,0))</f>
        <v>12216.361633209066</v>
      </c>
      <c r="P9" s="84">
        <f>INDEX('W1. TIAM net CO2'!$E$8:$P$13,MATCH($B9,'W1. TIAM net CO2'!$A$8:$A$13,0),MATCH(P$7,'W1. TIAM net CO2'!$E$7:$P$7,0))</f>
        <v>2036.5303837312158</v>
      </c>
      <c r="Q9" s="84">
        <f>INDEX('W1. TIAM net CO2'!$E$8:$P$13,MATCH($B9,'W1. TIAM net CO2'!$A$8:$A$13,0),MATCH(Q$7,'W1. TIAM net CO2'!$E$7:$P$7,0))</f>
        <v>-3581.4133766140276</v>
      </c>
      <c r="R9" s="84">
        <f>INDEX('W1. TIAM net CO2'!$E$8:$P$13,MATCH($B9,'W1. TIAM net CO2'!$A$8:$A$13,0),MATCH(R$7,'W1. TIAM net CO2'!$E$7:$P$7,0))</f>
        <v>-6544.9701264926916</v>
      </c>
      <c r="S9" s="84">
        <f>INDEX('W1. TIAM net CO2'!$E$8:$P$13,MATCH($B9,'W1. TIAM net CO2'!$A$8:$A$13,0),MATCH(S$7,'W1. TIAM net CO2'!$E$7:$P$7,0))</f>
        <v>-8432.9189956401642</v>
      </c>
      <c r="T9" s="84">
        <f>INDEX('W1. TIAM net CO2'!$E$8:$P$13,MATCH($B9,'W1. TIAM net CO2'!$A$8:$A$13,0),MATCH(T$7,'W1. TIAM net CO2'!$E$7:$P$7,0))</f>
        <v>-10863.28934894345</v>
      </c>
    </row>
    <row r="10" spans="1:20" x14ac:dyDescent="0.3">
      <c r="A10" s="39" t="s">
        <v>78</v>
      </c>
      <c r="B10" s="39" t="s">
        <v>64</v>
      </c>
      <c r="C10" s="39" t="s">
        <v>189</v>
      </c>
      <c r="D10" s="39" t="s">
        <v>159</v>
      </c>
      <c r="E10" s="84">
        <f>INDEX('W1. TIAM net CO2'!$E$8:$P$13,MATCH($B10,'W1. TIAM net CO2'!$A$8:$A$13,0),MATCH(E$7,'W1. TIAM net CO2'!$E$7:$P$7,0))</f>
        <v>28526.782115581846</v>
      </c>
      <c r="F10" s="84">
        <f>INDEX('W1. TIAM net CO2'!$E$8:$P$13,MATCH($B10,'W1. TIAM net CO2'!$A$8:$A$13,0),MATCH(F$7,'W1. TIAM net CO2'!$E$7:$P$7,0))</f>
        <v>30116.565943294972</v>
      </c>
      <c r="G10" s="84">
        <f>INDEX('W1. TIAM net CO2'!$E$8:$P$13,MATCH($B10,'W1. TIAM net CO2'!$A$8:$A$13,0),MATCH(G$7,'W1. TIAM net CO2'!$E$7:$P$7,0))</f>
        <v>34202.529025906246</v>
      </c>
      <c r="H10" s="84">
        <v>32077.064600000002</v>
      </c>
      <c r="I10" s="84">
        <v>32071.594799999999</v>
      </c>
      <c r="J10" s="84">
        <f t="shared" si="0"/>
        <v>32656.43671111111</v>
      </c>
      <c r="K10" s="84"/>
      <c r="L10" s="84">
        <f>INDEX('W1. TIAM net CO2'!$E$8:$P$13,MATCH($B10,'W1. TIAM net CO2'!$A$8:$A$13,0),MATCH(L$7,'W1. TIAM net CO2'!$E$7:$P$7,0))</f>
        <v>22792.472432557097</v>
      </c>
      <c r="M10" s="84"/>
      <c r="N10" s="84">
        <f>INDEX('W1. TIAM net CO2'!$E$8:$P$13,MATCH($B10,'W1. TIAM net CO2'!$A$8:$A$13,0),MATCH(N$7,'W1. TIAM net CO2'!$E$7:$P$7,0))</f>
        <v>12384.9247743507</v>
      </c>
      <c r="O10" s="84">
        <f>INDEX('W1. TIAM net CO2'!$E$8:$P$13,MATCH($B10,'W1. TIAM net CO2'!$A$8:$A$13,0),MATCH(O$7,'W1. TIAM net CO2'!$E$7:$P$7,0))</f>
        <v>6828.9148498340001</v>
      </c>
      <c r="P10" s="84">
        <f>INDEX('W1. TIAM net CO2'!$E$8:$P$13,MATCH($B10,'W1. TIAM net CO2'!$A$8:$A$13,0),MATCH(P$7,'W1. TIAM net CO2'!$E$7:$P$7,0))</f>
        <v>5223.8401670776975</v>
      </c>
      <c r="Q10" s="84">
        <f>INDEX('W1. TIAM net CO2'!$E$8:$P$13,MATCH($B10,'W1. TIAM net CO2'!$A$8:$A$13,0),MATCH(Q$7,'W1. TIAM net CO2'!$E$7:$P$7,0))</f>
        <v>1661.3233867804313</v>
      </c>
      <c r="R10" s="84">
        <f>INDEX('W1. TIAM net CO2'!$E$8:$P$13,MATCH($B10,'W1. TIAM net CO2'!$A$8:$A$13,0),MATCH(R$7,'W1. TIAM net CO2'!$E$7:$P$7,0))</f>
        <v>-4673.012831447978</v>
      </c>
      <c r="S10" s="84">
        <f>INDEX('W1. TIAM net CO2'!$E$8:$P$13,MATCH($B10,'W1. TIAM net CO2'!$A$8:$A$13,0),MATCH(S$7,'W1. TIAM net CO2'!$E$7:$P$7,0))</f>
        <v>-7835.8674392573785</v>
      </c>
      <c r="T10" s="84">
        <f>INDEX('W1. TIAM net CO2'!$E$8:$P$13,MATCH($B10,'W1. TIAM net CO2'!$A$8:$A$13,0),MATCH(T$7,'W1. TIAM net CO2'!$E$7:$P$7,0))</f>
        <v>-10407.702587621299</v>
      </c>
    </row>
    <row r="11" spans="1:20" x14ac:dyDescent="0.3">
      <c r="A11" s="39" t="s">
        <v>78</v>
      </c>
      <c r="B11" s="39" t="s">
        <v>65</v>
      </c>
      <c r="C11" s="39" t="s">
        <v>189</v>
      </c>
      <c r="D11" s="39" t="s">
        <v>159</v>
      </c>
      <c r="E11" s="84">
        <f>INDEX('W1. TIAM net CO2'!$E$8:$P$13,MATCH($B11,'W1. TIAM net CO2'!$A$8:$A$13,0),MATCH(E$7,'W1. TIAM net CO2'!$E$7:$P$7,0))</f>
        <v>28526.782115581846</v>
      </c>
      <c r="F11" s="84">
        <f>INDEX('W1. TIAM net CO2'!$E$8:$P$13,MATCH($B11,'W1. TIAM net CO2'!$A$8:$A$13,0),MATCH(F$7,'W1. TIAM net CO2'!$E$7:$P$7,0))</f>
        <v>30116.565943294972</v>
      </c>
      <c r="G11" s="84">
        <f>INDEX('W1. TIAM net CO2'!$E$8:$P$13,MATCH($B11,'W1. TIAM net CO2'!$A$8:$A$13,0),MATCH(G$7,'W1. TIAM net CO2'!$E$7:$P$7,0))</f>
        <v>34202.529025906246</v>
      </c>
      <c r="H11" s="84">
        <v>32077.064600000002</v>
      </c>
      <c r="I11" s="84">
        <v>32071.594799999999</v>
      </c>
      <c r="J11" s="84">
        <f t="shared" si="0"/>
        <v>32656.43671111111</v>
      </c>
      <c r="K11" s="84"/>
      <c r="L11" s="84">
        <f>INDEX('W1. TIAM net CO2'!$E$8:$P$13,MATCH($B11,'W1. TIAM net CO2'!$A$8:$A$13,0),MATCH(L$7,'W1. TIAM net CO2'!$E$7:$P$7,0))</f>
        <v>23529.295105601097</v>
      </c>
      <c r="M11" s="84"/>
      <c r="N11" s="84">
        <f>INDEX('W1. TIAM net CO2'!$E$8:$P$13,MATCH($B11,'W1. TIAM net CO2'!$A$8:$A$13,0),MATCH(N$7,'W1. TIAM net CO2'!$E$7:$P$7,0))</f>
        <v>19648.563208675645</v>
      </c>
      <c r="O11" s="84">
        <f>INDEX('W1. TIAM net CO2'!$E$8:$P$13,MATCH($B11,'W1. TIAM net CO2'!$A$8:$A$13,0),MATCH(O$7,'W1. TIAM net CO2'!$E$7:$P$7,0))</f>
        <v>11700.320109221781</v>
      </c>
      <c r="P11" s="84">
        <f>INDEX('W1. TIAM net CO2'!$E$8:$P$13,MATCH($B11,'W1. TIAM net CO2'!$A$8:$A$13,0),MATCH(P$7,'W1. TIAM net CO2'!$E$7:$P$7,0))</f>
        <v>2096.8613058948754</v>
      </c>
      <c r="Q11" s="84">
        <f>INDEX('W1. TIAM net CO2'!$E$8:$P$13,MATCH($B11,'W1. TIAM net CO2'!$A$8:$A$13,0),MATCH(Q$7,'W1. TIAM net CO2'!$E$7:$P$7,0))</f>
        <v>-2488.8526562819288</v>
      </c>
      <c r="R11" s="84">
        <f>INDEX('W1. TIAM net CO2'!$E$8:$P$13,MATCH($B11,'W1. TIAM net CO2'!$A$8:$A$13,0),MATCH(R$7,'W1. TIAM net CO2'!$E$7:$P$7,0))</f>
        <v>-7478.9367319312623</v>
      </c>
      <c r="S11" s="84">
        <f>INDEX('W1. TIAM net CO2'!$E$8:$P$13,MATCH($B11,'W1. TIAM net CO2'!$A$8:$A$13,0),MATCH(S$7,'W1. TIAM net CO2'!$E$7:$P$7,0))</f>
        <v>-9380.3494433293254</v>
      </c>
      <c r="T11" s="84">
        <f>INDEX('W1. TIAM net CO2'!$E$8:$P$13,MATCH($B11,'W1. TIAM net CO2'!$A$8:$A$13,0),MATCH(T$7,'W1. TIAM net CO2'!$E$7:$P$7,0))</f>
        <v>-11652.008145577596</v>
      </c>
    </row>
    <row r="12" spans="1:20" x14ac:dyDescent="0.3">
      <c r="A12" s="39" t="s">
        <v>78</v>
      </c>
      <c r="B12" s="39" t="s">
        <v>67</v>
      </c>
      <c r="C12" s="39" t="s">
        <v>189</v>
      </c>
      <c r="D12" s="39" t="s">
        <v>159</v>
      </c>
      <c r="E12" s="84">
        <f>INDEX('W1. TIAM net CO2'!$E$8:$P$13,MATCH($B12,'W1. TIAM net CO2'!$A$8:$A$13,0),MATCH(E$7,'W1. TIAM net CO2'!$E$7:$P$7,0))</f>
        <v>28526.782115581846</v>
      </c>
      <c r="F12" s="84">
        <f>INDEX('W1. TIAM net CO2'!$E$8:$P$13,MATCH($B12,'W1. TIAM net CO2'!$A$8:$A$13,0),MATCH(F$7,'W1. TIAM net CO2'!$E$7:$P$7,0))</f>
        <v>30116.565943294972</v>
      </c>
      <c r="G12" s="84">
        <f>INDEX('W1. TIAM net CO2'!$E$8:$P$13,MATCH($B12,'W1. TIAM net CO2'!$A$8:$A$13,0),MATCH(G$7,'W1. TIAM net CO2'!$E$7:$P$7,0))</f>
        <v>34202.529025906246</v>
      </c>
      <c r="H12" s="84">
        <v>32077.064600000002</v>
      </c>
      <c r="I12" s="84">
        <v>32071.594799999999</v>
      </c>
      <c r="J12" s="84">
        <f t="shared" si="0"/>
        <v>32656.43671111111</v>
      </c>
      <c r="K12" s="84"/>
      <c r="L12" s="84">
        <f>INDEX('W1. TIAM net CO2'!$E$8:$P$13,MATCH($B12,'W1. TIAM net CO2'!$A$8:$A$13,0),MATCH(L$7,'W1. TIAM net CO2'!$E$7:$P$7,0))</f>
        <v>23860.657853053232</v>
      </c>
      <c r="M12" s="84"/>
      <c r="N12" s="84">
        <f>INDEX('W1. TIAM net CO2'!$E$8:$P$13,MATCH($B12,'W1. TIAM net CO2'!$A$8:$A$13,0),MATCH(N$7,'W1. TIAM net CO2'!$E$7:$P$7,0))</f>
        <v>20078.763107923194</v>
      </c>
      <c r="O12" s="84">
        <f>INDEX('W1. TIAM net CO2'!$E$8:$P$13,MATCH($B12,'W1. TIAM net CO2'!$A$8:$A$13,0),MATCH(O$7,'W1. TIAM net CO2'!$E$7:$P$7,0))</f>
        <v>12463.177998364488</v>
      </c>
      <c r="P12" s="84">
        <f>INDEX('W1. TIAM net CO2'!$E$8:$P$13,MATCH($B12,'W1. TIAM net CO2'!$A$8:$A$13,0),MATCH(P$7,'W1. TIAM net CO2'!$E$7:$P$7,0))</f>
        <v>1185.7508330313547</v>
      </c>
      <c r="Q12" s="84">
        <f>INDEX('W1. TIAM net CO2'!$E$8:$P$13,MATCH($B12,'W1. TIAM net CO2'!$A$8:$A$13,0),MATCH(Q$7,'W1. TIAM net CO2'!$E$7:$P$7,0))</f>
        <v>-4541.7358887676355</v>
      </c>
      <c r="R12" s="84">
        <f>INDEX('W1. TIAM net CO2'!$E$8:$P$13,MATCH($B12,'W1. TIAM net CO2'!$A$8:$A$13,0),MATCH(R$7,'W1. TIAM net CO2'!$E$7:$P$7,0))</f>
        <v>-7044.7725686761914</v>
      </c>
      <c r="S12" s="84">
        <f>INDEX('W1. TIAM net CO2'!$E$8:$P$13,MATCH($B12,'W1. TIAM net CO2'!$A$8:$A$13,0),MATCH(S$7,'W1. TIAM net CO2'!$E$7:$P$7,0))</f>
        <v>-8923.4212802109359</v>
      </c>
      <c r="T12" s="84">
        <f>INDEX('W1. TIAM net CO2'!$E$8:$P$13,MATCH($B12,'W1. TIAM net CO2'!$A$8:$A$13,0),MATCH(T$7,'W1. TIAM net CO2'!$E$7:$P$7,0))</f>
        <v>-11103.527302444216</v>
      </c>
    </row>
    <row r="13" spans="1:20" x14ac:dyDescent="0.3">
      <c r="A13" s="39" t="s">
        <v>78</v>
      </c>
      <c r="B13" s="39" t="s">
        <v>66</v>
      </c>
      <c r="C13" s="39" t="s">
        <v>189</v>
      </c>
      <c r="D13" s="39" t="s">
        <v>159</v>
      </c>
      <c r="E13" s="84">
        <f>INDEX('W1. TIAM net CO2'!$E$8:$P$13,MATCH($B13,'W1. TIAM net CO2'!$A$8:$A$13,0),MATCH(E$7,'W1. TIAM net CO2'!$E$7:$P$7,0))</f>
        <v>28526.782115581846</v>
      </c>
      <c r="F13" s="84">
        <f>INDEX('W1. TIAM net CO2'!$E$8:$P$13,MATCH($B13,'W1. TIAM net CO2'!$A$8:$A$13,0),MATCH(F$7,'W1. TIAM net CO2'!$E$7:$P$7,0))</f>
        <v>30116.565943294972</v>
      </c>
      <c r="G13" s="84">
        <f>INDEX('W1. TIAM net CO2'!$E$8:$P$13,MATCH($B13,'W1. TIAM net CO2'!$A$8:$A$13,0),MATCH(G$7,'W1. TIAM net CO2'!$E$7:$P$7,0))</f>
        <v>34202.529025906246</v>
      </c>
      <c r="H13" s="84">
        <v>32077.064600000002</v>
      </c>
      <c r="I13" s="84">
        <v>32071.594799999999</v>
      </c>
      <c r="J13" s="84">
        <f t="shared" si="0"/>
        <v>32656.43671111111</v>
      </c>
      <c r="K13" s="84">
        <f>K$14</f>
        <v>33387.489099999999</v>
      </c>
      <c r="L13" s="84">
        <f>L$14</f>
        <v>34258.572099999998</v>
      </c>
      <c r="M13" s="84"/>
      <c r="N13" s="84">
        <f>INDEX('W1. TIAM net CO2'!$E$8:$P$13,MATCH($B13,'W1. TIAM net CO2'!$A$8:$A$13,0),MATCH(N$7,'W1. TIAM net CO2'!$E$7:$P$7,0))</f>
        <v>19210.934935590638</v>
      </c>
      <c r="O13" s="84">
        <f>INDEX('W1. TIAM net CO2'!$E$8:$P$13,MATCH($B13,'W1. TIAM net CO2'!$A$8:$A$13,0),MATCH(O$7,'W1. TIAM net CO2'!$E$7:$P$7,0))</f>
        <v>10693.837741359577</v>
      </c>
      <c r="P13" s="84">
        <f>INDEX('W1. TIAM net CO2'!$E$8:$P$13,MATCH($B13,'W1. TIAM net CO2'!$A$8:$A$13,0),MATCH(P$7,'W1. TIAM net CO2'!$E$7:$P$7,0))</f>
        <v>-1171.90235343871</v>
      </c>
      <c r="Q13" s="84">
        <f>INDEX('W1. TIAM net CO2'!$E$8:$P$13,MATCH($B13,'W1. TIAM net CO2'!$A$8:$A$13,0),MATCH(Q$7,'W1. TIAM net CO2'!$E$7:$P$7,0))</f>
        <v>-6062.6853110118655</v>
      </c>
      <c r="R13" s="84">
        <f>INDEX('W1. TIAM net CO2'!$E$8:$P$13,MATCH($B13,'W1. TIAM net CO2'!$A$8:$A$13,0),MATCH(R$7,'W1. TIAM net CO2'!$E$7:$P$7,0))</f>
        <v>-7829.9449809270318</v>
      </c>
      <c r="S13" s="84">
        <f>INDEX('W1. TIAM net CO2'!$E$8:$P$13,MATCH($B13,'W1. TIAM net CO2'!$A$8:$A$13,0),MATCH(S$7,'W1. TIAM net CO2'!$E$7:$P$7,0))</f>
        <v>-9396.3551149987416</v>
      </c>
      <c r="T13" s="84">
        <f>INDEX('W1. TIAM net CO2'!$E$8:$P$13,MATCH($B13,'W1. TIAM net CO2'!$A$8:$A$13,0),MATCH(T$7,'W1. TIAM net CO2'!$E$7:$P$7,0))</f>
        <v>-21644.701072964483</v>
      </c>
    </row>
    <row r="14" spans="1:20" x14ac:dyDescent="0.3">
      <c r="A14" s="39" t="s">
        <v>148</v>
      </c>
      <c r="B14" s="39" t="s">
        <v>112</v>
      </c>
      <c r="C14" s="39" t="s">
        <v>190</v>
      </c>
      <c r="D14" s="39" t="s">
        <v>159</v>
      </c>
      <c r="H14" s="84">
        <f>'R22. IEA WEO Power gen'!C49</f>
        <v>32077.064600000002</v>
      </c>
      <c r="I14" s="84">
        <f>'R22. IEA WEO Power gen'!D49</f>
        <v>32071.594799999999</v>
      </c>
      <c r="J14" s="84">
        <f t="shared" si="0"/>
        <v>32656.43671111111</v>
      </c>
      <c r="K14" s="84">
        <f>INDEX('R22. IEA WEO Power gen'!$E$49:$H$49,MATCH(K$7,'R22. IEA WEO Power gen'!$E$47:$H$47,0))</f>
        <v>33387.489099999999</v>
      </c>
      <c r="L14" s="84">
        <f>INDEX('R22. IEA WEO Power gen'!$E$49:$H$49,MATCH(L$7,'R22. IEA WEO Power gen'!$E$47:$H$47,0))</f>
        <v>34258.572099999998</v>
      </c>
      <c r="M14" s="84">
        <f>INDEX('R22. IEA WEO Power gen'!$E$49:$H$49,MATCH(M$7,'R22. IEA WEO Power gen'!$E$47:$H$47,0))</f>
        <v>34970.351900000001</v>
      </c>
      <c r="N14" s="84">
        <f>INDEX('R22. IEA WEO Power gen'!$E$49:$H$49,MATCH(N$7,'R22. IEA WEO Power gen'!$E$47:$H$47,0))</f>
        <v>35691.697800000002</v>
      </c>
      <c r="O14" s="84">
        <f>N14+(N14-M14)</f>
        <v>36413.043700000002</v>
      </c>
    </row>
  </sheetData>
  <conditionalFormatting sqref="A1:XFD6 A14:XFD1048576 B7:XFD13">
    <cfRule type="expression" dxfId="184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6BB9-1115-494C-9C23-E6DFB7EBAD21}">
  <sheetPr>
    <tabColor theme="6"/>
  </sheetPr>
  <dimension ref="A1:Q15"/>
  <sheetViews>
    <sheetView workbookViewId="0"/>
    <sheetView workbookViewId="1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1926</v>
      </c>
    </row>
    <row r="2" spans="1:17" s="33" customFormat="1" x14ac:dyDescent="0.3">
      <c r="A2" s="33" t="s">
        <v>42</v>
      </c>
      <c r="B2" s="33" t="s">
        <v>179</v>
      </c>
    </row>
    <row r="3" spans="1:17" s="33" customFormat="1" x14ac:dyDescent="0.3">
      <c r="A3" s="33" t="s">
        <v>44</v>
      </c>
      <c r="B3" s="33" t="s">
        <v>180</v>
      </c>
    </row>
    <row r="4" spans="1:17" s="33" customFormat="1" x14ac:dyDescent="0.3">
      <c r="A4" s="33" t="s">
        <v>46</v>
      </c>
      <c r="B4" s="33" t="s">
        <v>181</v>
      </c>
      <c r="P4" s="34"/>
      <c r="Q4" s="35"/>
    </row>
    <row r="5" spans="1:17" s="33" customFormat="1" x14ac:dyDescent="0.3">
      <c r="B5" s="33" t="s">
        <v>1938</v>
      </c>
      <c r="C5" s="655">
        <f>1/'R2. Energy units'!$E$9</f>
        <v>41.867999934702667</v>
      </c>
      <c r="P5" s="34"/>
      <c r="Q5" s="35"/>
    </row>
    <row r="8" spans="1:17" x14ac:dyDescent="0.3">
      <c r="A8" s="39" t="s">
        <v>72</v>
      </c>
      <c r="B8" s="39" t="s">
        <v>56</v>
      </c>
      <c r="C8" s="39" t="s">
        <v>157</v>
      </c>
      <c r="D8" s="39" t="s">
        <v>24</v>
      </c>
      <c r="E8" s="39">
        <v>2005</v>
      </c>
      <c r="F8" s="39">
        <v>2007</v>
      </c>
      <c r="G8" s="39">
        <v>2012</v>
      </c>
      <c r="H8" s="39">
        <v>2015</v>
      </c>
      <c r="I8" s="39">
        <v>2020</v>
      </c>
      <c r="J8" s="39">
        <v>2030</v>
      </c>
      <c r="K8" s="39">
        <v>2040</v>
      </c>
      <c r="L8" s="39">
        <v>2050</v>
      </c>
      <c r="M8" s="39">
        <v>2060</v>
      </c>
      <c r="N8" s="39">
        <v>2070</v>
      </c>
      <c r="O8" s="39">
        <v>2080</v>
      </c>
      <c r="P8" s="39">
        <v>2090</v>
      </c>
      <c r="Q8" s="39">
        <v>2100</v>
      </c>
    </row>
    <row r="9" spans="1:17" x14ac:dyDescent="0.3">
      <c r="A9" s="39" t="s">
        <v>78</v>
      </c>
      <c r="B9" s="39" t="s">
        <v>62</v>
      </c>
      <c r="C9" s="39" t="s">
        <v>1927</v>
      </c>
      <c r="D9" s="39" t="s">
        <v>177</v>
      </c>
      <c r="E9" s="84">
        <f>INDEX('W18. TIAM biofuels consumption'!$E$10:$P$15,MATCH($B9,'W18. TIAM biofuels consumption'!$A$10:$A$15,0),MATCH(E$8,'W18. TIAM biofuels consumption'!$E$9:$P$9,0))</f>
        <v>95984.312707703546</v>
      </c>
      <c r="F9" s="84">
        <f>INDEX('W18. TIAM biofuels consumption'!$E$10:$P$15,MATCH($B9,'W18. TIAM biofuels consumption'!$A$10:$A$15,0),MATCH(F$8,'W18. TIAM biofuels consumption'!$E$9:$P$9,0))</f>
        <v>98747.678056740813</v>
      </c>
      <c r="G9" s="84">
        <f>INDEX('W18. TIAM biofuels consumption'!$E$10:$P$15,MATCH($B9,'W18. TIAM biofuels consumption'!$A$10:$A$15,0),MATCH(G$8,'W18. TIAM biofuels consumption'!$E$9:$P$9,0))</f>
        <v>106269.87905882635</v>
      </c>
      <c r="H9" s="84"/>
      <c r="I9" s="84">
        <f>INDEX('W18. TIAM biofuels consumption'!$E$10:$P$15,MATCH($B9,'W18. TIAM biofuels consumption'!$A$10:$A$15,0),MATCH(I$8,'W18. TIAM biofuels consumption'!$E$9:$P$9,0))</f>
        <v>117187.20320130524</v>
      </c>
      <c r="J9" s="84">
        <f>INDEX('W18. TIAM biofuels consumption'!$E$10:$P$15,MATCH($B9,'W18. TIAM biofuels consumption'!$A$10:$A$15,0),MATCH(J$8,'W18. TIAM biofuels consumption'!$E$9:$P$9,0))</f>
        <v>134339.93958679447</v>
      </c>
      <c r="K9" s="84">
        <f>INDEX('W18. TIAM biofuels consumption'!$E$10:$P$15,MATCH($B9,'W18. TIAM biofuels consumption'!$A$10:$A$15,0),MATCH(K$8,'W18. TIAM biofuels consumption'!$E$9:$P$9,0))</f>
        <v>154131.55700401281</v>
      </c>
      <c r="L9" s="84">
        <f>INDEX('W18. TIAM biofuels consumption'!$E$10:$P$15,MATCH($B9,'W18. TIAM biofuels consumption'!$A$10:$A$15,0),MATCH(L$8,'W18. TIAM biofuels consumption'!$E$9:$P$9,0))</f>
        <v>182089.72732819943</v>
      </c>
      <c r="M9" s="84">
        <f>INDEX('W18. TIAM biofuels consumption'!$E$10:$P$15,MATCH($B9,'W18. TIAM biofuels consumption'!$A$10:$A$15,0),MATCH(M$8,'W18. TIAM biofuels consumption'!$E$9:$P$9,0))</f>
        <v>198976.5297523964</v>
      </c>
      <c r="N9" s="84">
        <f>INDEX('W18. TIAM biofuels consumption'!$E$10:$P$15,MATCH($B9,'W18. TIAM biofuels consumption'!$A$10:$A$15,0),MATCH(N$8,'W18. TIAM biofuels consumption'!$E$9:$P$9,0))</f>
        <v>223964.43963327075</v>
      </c>
      <c r="O9" s="84">
        <f>INDEX('W18. TIAM biofuels consumption'!$E$10:$P$15,MATCH($B9,'W18. TIAM biofuels consumption'!$A$10:$A$15,0),MATCH(O$8,'W18. TIAM biofuels consumption'!$E$9:$P$9,0))</f>
        <v>234520.82371465731</v>
      </c>
      <c r="P9" s="84">
        <f>INDEX('W18. TIAM biofuels consumption'!$E$10:$P$15,MATCH($B9,'W18. TIAM biofuels consumption'!$A$10:$A$15,0),MATCH(P$8,'W18. TIAM biofuels consumption'!$E$9:$P$9,0))</f>
        <v>241542.24338603087</v>
      </c>
      <c r="Q9" s="84">
        <f>INDEX('W18. TIAM biofuels consumption'!$E$10:$P$15,MATCH($B9,'W18. TIAM biofuels consumption'!$A$10:$A$15,0),MATCH(Q$8,'W18. TIAM biofuels consumption'!$E$9:$P$9,0))</f>
        <v>253249.624809967</v>
      </c>
    </row>
    <row r="10" spans="1:17" x14ac:dyDescent="0.3">
      <c r="A10" s="39" t="s">
        <v>78</v>
      </c>
      <c r="B10" s="39" t="s">
        <v>63</v>
      </c>
      <c r="C10" s="39" t="s">
        <v>1927</v>
      </c>
      <c r="D10" s="39" t="s">
        <v>177</v>
      </c>
      <c r="E10" s="84">
        <f>INDEX('W18. TIAM biofuels consumption'!$E$10:$P$15,MATCH($B10,'W18. TIAM biofuels consumption'!$A$10:$A$15,0),MATCH(E$8,'W18. TIAM biofuels consumption'!$E$9:$P$9,0))</f>
        <v>95984.312707703546</v>
      </c>
      <c r="F10" s="84">
        <f>INDEX('W18. TIAM biofuels consumption'!$E$10:$P$15,MATCH($B10,'W18. TIAM biofuels consumption'!$A$10:$A$15,0),MATCH(F$8,'W18. TIAM biofuels consumption'!$E$9:$P$9,0))</f>
        <v>98747.677892323656</v>
      </c>
      <c r="G10" s="84">
        <f>INDEX('W18. TIAM biofuels consumption'!$E$10:$P$15,MATCH($B10,'W18. TIAM biofuels consumption'!$A$10:$A$15,0),MATCH(G$8,'W18. TIAM biofuels consumption'!$E$9:$P$9,0))</f>
        <v>106266.16039854284</v>
      </c>
      <c r="H10" s="84"/>
      <c r="I10" s="84">
        <v>117187.20320130524</v>
      </c>
      <c r="J10" s="84">
        <f>INDEX('W18. TIAM biofuels consumption'!$E$10:$P$15,MATCH($B10,'W18. TIAM biofuels consumption'!$A$10:$A$15,0),MATCH(J$8,'W18. TIAM biofuels consumption'!$E$9:$P$9,0))</f>
        <v>184889.31267040694</v>
      </c>
      <c r="K10" s="84">
        <f>INDEX('W18. TIAM biofuels consumption'!$E$10:$P$15,MATCH($B10,'W18. TIAM biofuels consumption'!$A$10:$A$15,0),MATCH(K$8,'W18. TIAM biofuels consumption'!$E$9:$P$9,0))</f>
        <v>220302.3613120052</v>
      </c>
      <c r="L10" s="84">
        <f>INDEX('W18. TIAM biofuels consumption'!$E$10:$P$15,MATCH($B10,'W18. TIAM biofuels consumption'!$A$10:$A$15,0),MATCH(L$8,'W18. TIAM biofuels consumption'!$E$9:$P$9,0))</f>
        <v>259956.39878321323</v>
      </c>
      <c r="M10" s="84">
        <f>INDEX('W18. TIAM biofuels consumption'!$E$10:$P$15,MATCH($B10,'W18. TIAM biofuels consumption'!$A$10:$A$15,0),MATCH(M$8,'W18. TIAM biofuels consumption'!$E$9:$P$9,0))</f>
        <v>313705.16325554723</v>
      </c>
      <c r="N10" s="84">
        <f>INDEX('W18. TIAM biofuels consumption'!$E$10:$P$15,MATCH($B10,'W18. TIAM biofuels consumption'!$A$10:$A$15,0),MATCH(N$8,'W18. TIAM biofuels consumption'!$E$9:$P$9,0))</f>
        <v>308284.63328834926</v>
      </c>
      <c r="O10" s="84">
        <f>INDEX('W18. TIAM biofuels consumption'!$E$10:$P$15,MATCH($B10,'W18. TIAM biofuels consumption'!$A$10:$A$15,0),MATCH(O$8,'W18. TIAM biofuels consumption'!$E$9:$P$9,0))</f>
        <v>314131.81394066417</v>
      </c>
      <c r="P10" s="84">
        <f>INDEX('W18. TIAM biofuels consumption'!$E$10:$P$15,MATCH($B10,'W18. TIAM biofuels consumption'!$A$10:$A$15,0),MATCH(P$8,'W18. TIAM biofuels consumption'!$E$9:$P$9,0))</f>
        <v>329789.49563925737</v>
      </c>
      <c r="Q10" s="84">
        <f>INDEX('W18. TIAM biofuels consumption'!$E$10:$P$15,MATCH($B10,'W18. TIAM biofuels consumption'!$A$10:$A$15,0),MATCH(Q$8,'W18. TIAM biofuels consumption'!$E$9:$P$9,0))</f>
        <v>349558.30609769298</v>
      </c>
    </row>
    <row r="11" spans="1:17" x14ac:dyDescent="0.3">
      <c r="A11" s="39" t="s">
        <v>78</v>
      </c>
      <c r="B11" s="39" t="s">
        <v>64</v>
      </c>
      <c r="C11" s="39" t="s">
        <v>1927</v>
      </c>
      <c r="D11" s="39" t="s">
        <v>177</v>
      </c>
      <c r="E11" s="84">
        <f>INDEX('W18. TIAM biofuels consumption'!$E$10:$P$15,MATCH($B11,'W18. TIAM biofuels consumption'!$A$10:$A$15,0),MATCH(E$8,'W18. TIAM biofuels consumption'!$E$9:$P$9,0))</f>
        <v>95984.312707703546</v>
      </c>
      <c r="F11" s="84">
        <f>INDEX('W18. TIAM biofuels consumption'!$E$10:$P$15,MATCH($B11,'W18. TIAM biofuels consumption'!$A$10:$A$15,0),MATCH(F$8,'W18. TIAM biofuels consumption'!$E$9:$P$9,0))</f>
        <v>98747.677892323656</v>
      </c>
      <c r="G11" s="84">
        <f>INDEX('W18. TIAM biofuels consumption'!$E$10:$P$15,MATCH($B11,'W18. TIAM biofuels consumption'!$A$10:$A$15,0),MATCH(G$8,'W18. TIAM biofuels consumption'!$E$9:$P$9,0))</f>
        <v>106266.16039854284</v>
      </c>
      <c r="H11" s="84"/>
      <c r="I11" s="84">
        <v>117187.20320130524</v>
      </c>
      <c r="J11" s="84">
        <f>INDEX('W18. TIAM biofuels consumption'!$E$10:$P$15,MATCH($B11,'W18. TIAM biofuels consumption'!$A$10:$A$15,0),MATCH(J$8,'W18. TIAM biofuels consumption'!$E$9:$P$9,0))</f>
        <v>189605.08808661785</v>
      </c>
      <c r="K11" s="84">
        <f>INDEX('W18. TIAM biofuels consumption'!$E$10:$P$15,MATCH($B11,'W18. TIAM biofuels consumption'!$A$10:$A$15,0),MATCH(K$8,'W18. TIAM biofuels consumption'!$E$9:$P$9,0))</f>
        <v>239261.62224371301</v>
      </c>
      <c r="L11" s="84">
        <f>INDEX('W18. TIAM biofuels consumption'!$E$10:$P$15,MATCH($B11,'W18. TIAM biofuels consumption'!$A$10:$A$15,0),MATCH(L$8,'W18. TIAM biofuels consumption'!$E$9:$P$9,0))</f>
        <v>287291.93351619685</v>
      </c>
      <c r="M11" s="84">
        <f>INDEX('W18. TIAM biofuels consumption'!$E$10:$P$15,MATCH($B11,'W18. TIAM biofuels consumption'!$A$10:$A$15,0),MATCH(M$8,'W18. TIAM biofuels consumption'!$E$9:$P$9,0))</f>
        <v>302801.1797903371</v>
      </c>
      <c r="N11" s="84">
        <f>INDEX('W18. TIAM biofuels consumption'!$E$10:$P$15,MATCH($B11,'W18. TIAM biofuels consumption'!$A$10:$A$15,0),MATCH(N$8,'W18. TIAM biofuels consumption'!$E$9:$P$9,0))</f>
        <v>315660.40385108412</v>
      </c>
      <c r="O11" s="84">
        <f>INDEX('W18. TIAM biofuels consumption'!$E$10:$P$15,MATCH($B11,'W18. TIAM biofuels consumption'!$A$10:$A$15,0),MATCH(O$8,'W18. TIAM biofuels consumption'!$E$9:$P$9,0))</f>
        <v>330301.05994810467</v>
      </c>
      <c r="P11" s="84">
        <f>INDEX('W18. TIAM biofuels consumption'!$E$10:$P$15,MATCH($B11,'W18. TIAM biofuels consumption'!$A$10:$A$15,0),MATCH(P$8,'W18. TIAM biofuels consumption'!$E$9:$P$9,0))</f>
        <v>330756.02581532096</v>
      </c>
      <c r="Q11" s="84">
        <f>INDEX('W18. TIAM biofuels consumption'!$E$10:$P$15,MATCH($B11,'W18. TIAM biofuels consumption'!$A$10:$A$15,0),MATCH(Q$8,'W18. TIAM biofuels consumption'!$E$9:$P$9,0))</f>
        <v>350092.4667400301</v>
      </c>
    </row>
    <row r="12" spans="1:17" x14ac:dyDescent="0.3">
      <c r="A12" s="39" t="s">
        <v>78</v>
      </c>
      <c r="B12" s="39" t="s">
        <v>65</v>
      </c>
      <c r="C12" s="39" t="s">
        <v>1927</v>
      </c>
      <c r="D12" s="39" t="s">
        <v>177</v>
      </c>
      <c r="E12" s="84">
        <f>INDEX('W18. TIAM biofuels consumption'!$E$10:$P$15,MATCH($B12,'W18. TIAM biofuels consumption'!$A$10:$A$15,0),MATCH(E$8,'W18. TIAM biofuels consumption'!$E$9:$P$9,0))</f>
        <v>95984.312707703546</v>
      </c>
      <c r="F12" s="84">
        <f>INDEX('W18. TIAM biofuels consumption'!$E$10:$P$15,MATCH($B12,'W18. TIAM biofuels consumption'!$A$10:$A$15,0),MATCH(F$8,'W18. TIAM biofuels consumption'!$E$9:$P$9,0))</f>
        <v>98747.677892323656</v>
      </c>
      <c r="G12" s="84">
        <f>INDEX('W18. TIAM biofuels consumption'!$E$10:$P$15,MATCH($B12,'W18. TIAM biofuels consumption'!$A$10:$A$15,0),MATCH(G$8,'W18. TIAM biofuels consumption'!$E$9:$P$9,0))</f>
        <v>106266.16039854284</v>
      </c>
      <c r="H12" s="84"/>
      <c r="I12" s="84">
        <v>117187.20320130524</v>
      </c>
      <c r="J12" s="84">
        <f>INDEX('W18. TIAM biofuels consumption'!$E$10:$P$15,MATCH($B12,'W18. TIAM biofuels consumption'!$A$10:$A$15,0),MATCH(J$8,'W18. TIAM biofuels consumption'!$E$9:$P$9,0))</f>
        <v>186868.41802860011</v>
      </c>
      <c r="K12" s="84">
        <f>INDEX('W18. TIAM biofuels consumption'!$E$10:$P$15,MATCH($B12,'W18. TIAM biofuels consumption'!$A$10:$A$15,0),MATCH(K$8,'W18. TIAM biofuels consumption'!$E$9:$P$9,0))</f>
        <v>218142.10758868937</v>
      </c>
      <c r="L12" s="84">
        <f>INDEX('W18. TIAM biofuels consumption'!$E$10:$P$15,MATCH($B12,'W18. TIAM biofuels consumption'!$A$10:$A$15,0),MATCH(L$8,'W18. TIAM biofuels consumption'!$E$9:$P$9,0))</f>
        <v>255310.41515492997</v>
      </c>
      <c r="M12" s="84">
        <f>INDEX('W18. TIAM biofuels consumption'!$E$10:$P$15,MATCH($B12,'W18. TIAM biofuels consumption'!$A$10:$A$15,0),MATCH(M$8,'W18. TIAM biofuels consumption'!$E$9:$P$9,0))</f>
        <v>297490.01290940749</v>
      </c>
      <c r="N12" s="84">
        <f>INDEX('W18. TIAM biofuels consumption'!$E$10:$P$15,MATCH($B12,'W18. TIAM biofuels consumption'!$A$10:$A$15,0),MATCH(N$8,'W18. TIAM biofuels consumption'!$E$9:$P$9,0))</f>
        <v>294873.21008095931</v>
      </c>
      <c r="O12" s="84">
        <f>INDEX('W18. TIAM biofuels consumption'!$E$10:$P$15,MATCH($B12,'W18. TIAM biofuels consumption'!$A$10:$A$15,0),MATCH(O$8,'W18. TIAM biofuels consumption'!$E$9:$P$9,0))</f>
        <v>314126.37376625539</v>
      </c>
      <c r="P12" s="84">
        <f>INDEX('W18. TIAM biofuels consumption'!$E$10:$P$15,MATCH($B12,'W18. TIAM biofuels consumption'!$A$10:$A$15,0),MATCH(P$8,'W18. TIAM biofuels consumption'!$E$9:$P$9,0))</f>
        <v>329319.51365527592</v>
      </c>
      <c r="Q12" s="84">
        <f>INDEX('W18. TIAM biofuels consumption'!$E$10:$P$15,MATCH($B12,'W18. TIAM biofuels consumption'!$A$10:$A$15,0),MATCH(Q$8,'W18. TIAM biofuels consumption'!$E$9:$P$9,0))</f>
        <v>346890.43461097119</v>
      </c>
    </row>
    <row r="13" spans="1:17" x14ac:dyDescent="0.3">
      <c r="A13" s="39" t="s">
        <v>78</v>
      </c>
      <c r="B13" s="39" t="s">
        <v>67</v>
      </c>
      <c r="C13" s="39" t="s">
        <v>1927</v>
      </c>
      <c r="D13" s="39" t="s">
        <v>177</v>
      </c>
      <c r="E13" s="84">
        <f>INDEX('W18. TIAM biofuels consumption'!$E$10:$P$15,MATCH($B13,'W18. TIAM biofuels consumption'!$A$10:$A$15,0),MATCH(E$8,'W18. TIAM biofuels consumption'!$E$9:$P$9,0))</f>
        <v>95984.312707703546</v>
      </c>
      <c r="F13" s="84">
        <f>INDEX('W18. TIAM biofuels consumption'!$E$10:$P$15,MATCH($B13,'W18. TIAM biofuels consumption'!$A$10:$A$15,0),MATCH(F$8,'W18. TIAM biofuels consumption'!$E$9:$P$9,0))</f>
        <v>98747.677892323656</v>
      </c>
      <c r="G13" s="84">
        <f>INDEX('W18. TIAM biofuels consumption'!$E$10:$P$15,MATCH($B13,'W18. TIAM biofuels consumption'!$A$10:$A$15,0),MATCH(G$8,'W18. TIAM biofuels consumption'!$E$9:$P$9,0))</f>
        <v>106266.16039854284</v>
      </c>
      <c r="H13" s="84"/>
      <c r="I13" s="84">
        <v>117187.20320130524</v>
      </c>
      <c r="J13" s="84">
        <f>INDEX('W18. TIAM biofuels consumption'!$E$10:$P$15,MATCH($B13,'W18. TIAM biofuels consumption'!$A$10:$A$15,0),MATCH(J$8,'W18. TIAM biofuels consumption'!$E$9:$P$9,0))</f>
        <v>184409.47947831545</v>
      </c>
      <c r="K13" s="84">
        <f>INDEX('W18. TIAM biofuels consumption'!$E$10:$P$15,MATCH($B13,'W18. TIAM biofuels consumption'!$A$10:$A$15,0),MATCH(K$8,'W18. TIAM biofuels consumption'!$E$9:$P$9,0))</f>
        <v>215587.22423375153</v>
      </c>
      <c r="L13" s="84">
        <f>INDEX('W18. TIAM biofuels consumption'!$E$10:$P$15,MATCH($B13,'W18. TIAM biofuels consumption'!$A$10:$A$15,0),MATCH(L$8,'W18. TIAM biofuels consumption'!$E$9:$P$9,0))</f>
        <v>246829.14928846396</v>
      </c>
      <c r="M13" s="84">
        <f>INDEX('W18. TIAM biofuels consumption'!$E$10:$P$15,MATCH($B13,'W18. TIAM biofuels consumption'!$A$10:$A$15,0),MATCH(M$8,'W18. TIAM biofuels consumption'!$E$9:$P$9,0))</f>
        <v>295051.8114653076</v>
      </c>
      <c r="N13" s="84">
        <f>INDEX('W18. TIAM biofuels consumption'!$E$10:$P$15,MATCH($B13,'W18. TIAM biofuels consumption'!$A$10:$A$15,0),MATCH(N$8,'W18. TIAM biofuels consumption'!$E$9:$P$9,0))</f>
        <v>304337.07580228552</v>
      </c>
      <c r="O13" s="84">
        <f>INDEX('W18. TIAM biofuels consumption'!$E$10:$P$15,MATCH($B13,'W18. TIAM biofuels consumption'!$A$10:$A$15,0),MATCH(O$8,'W18. TIAM biofuels consumption'!$E$9:$P$9,0))</f>
        <v>312955.09792832111</v>
      </c>
      <c r="P13" s="84">
        <f>INDEX('W18. TIAM biofuels consumption'!$E$10:$P$15,MATCH($B13,'W18. TIAM biofuels consumption'!$A$10:$A$15,0),MATCH(P$8,'W18. TIAM biofuels consumption'!$E$9:$P$9,0))</f>
        <v>328875.08572049829</v>
      </c>
      <c r="Q13" s="84">
        <f>INDEX('W18. TIAM biofuels consumption'!$E$10:$P$15,MATCH($B13,'W18. TIAM biofuels consumption'!$A$10:$A$15,0),MATCH(Q$8,'W18. TIAM biofuels consumption'!$E$9:$P$9,0))</f>
        <v>348547.27409911447</v>
      </c>
    </row>
    <row r="14" spans="1:17" x14ac:dyDescent="0.3">
      <c r="A14" s="39" t="s">
        <v>78</v>
      </c>
      <c r="B14" s="39" t="s">
        <v>66</v>
      </c>
      <c r="C14" s="39" t="s">
        <v>1927</v>
      </c>
      <c r="D14" s="39" t="s">
        <v>177</v>
      </c>
      <c r="E14" s="84">
        <f>INDEX('W18. TIAM biofuels consumption'!$E$10:$P$15,MATCH($B14,'W18. TIAM biofuels consumption'!$A$10:$A$15,0),MATCH(E$8,'W18. TIAM biofuels consumption'!$E$9:$P$9,0))</f>
        <v>95984.312707703546</v>
      </c>
      <c r="F14" s="84">
        <f>INDEX('W18. TIAM biofuels consumption'!$E$10:$P$15,MATCH($B14,'W18. TIAM biofuels consumption'!$A$10:$A$15,0),MATCH(F$8,'W18. TIAM biofuels consumption'!$E$9:$P$9,0))</f>
        <v>98747.677892323656</v>
      </c>
      <c r="G14" s="84">
        <f>INDEX('W18. TIAM biofuels consumption'!$E$10:$P$15,MATCH($B14,'W18. TIAM biofuels consumption'!$A$10:$A$15,0),MATCH(G$8,'W18. TIAM biofuels consumption'!$E$9:$P$9,0))</f>
        <v>106266.16039854284</v>
      </c>
      <c r="H14" s="84"/>
      <c r="I14" s="84">
        <v>117187.20320130524</v>
      </c>
      <c r="J14" s="84">
        <v>134339.93958679447</v>
      </c>
      <c r="K14" s="84">
        <f>INDEX('W18. TIAM biofuels consumption'!$E$10:$P$15,MATCH($B14,'W18. TIAM biofuels consumption'!$A$10:$A$15,0),MATCH(K$8,'W18. TIAM biofuels consumption'!$E$9:$P$9,0))</f>
        <v>227646.02148459127</v>
      </c>
      <c r="L14" s="84">
        <f>INDEX('W18. TIAM biofuels consumption'!$E$10:$P$15,MATCH($B14,'W18. TIAM biofuels consumption'!$A$10:$A$15,0),MATCH(L$8,'W18. TIAM biofuels consumption'!$E$9:$P$9,0))</f>
        <v>262008.08002045349</v>
      </c>
      <c r="M14" s="84">
        <f>INDEX('W18. TIAM biofuels consumption'!$E$10:$P$15,MATCH($B14,'W18. TIAM biofuels consumption'!$A$10:$A$15,0),MATCH(M$8,'W18. TIAM biofuels consumption'!$E$9:$P$9,0))</f>
        <v>283382.76422306558</v>
      </c>
      <c r="N14" s="84">
        <f>INDEX('W18. TIAM biofuels consumption'!$E$10:$P$15,MATCH($B14,'W18. TIAM biofuels consumption'!$A$10:$A$15,0),MATCH(N$8,'W18. TIAM biofuels consumption'!$E$9:$P$9,0))</f>
        <v>296913.42813054076</v>
      </c>
      <c r="O14" s="84">
        <f>INDEX('W18. TIAM biofuels consumption'!$E$10:$P$15,MATCH($B14,'W18. TIAM biofuels consumption'!$A$10:$A$15,0),MATCH(O$8,'W18. TIAM biofuels consumption'!$E$9:$P$9,0))</f>
        <v>312144.51883318409</v>
      </c>
      <c r="P14" s="84">
        <f>INDEX('W18. TIAM biofuels consumption'!$E$10:$P$15,MATCH($B14,'W18. TIAM biofuels consumption'!$A$10:$A$15,0),MATCH(P$8,'W18. TIAM biofuels consumption'!$E$9:$P$9,0))</f>
        <v>328264.46730717423</v>
      </c>
      <c r="Q14" s="84">
        <f>INDEX('W18. TIAM biofuels consumption'!$E$10:$P$15,MATCH($B14,'W18. TIAM biofuels consumption'!$A$10:$A$15,0),MATCH(Q$8,'W18. TIAM biofuels consumption'!$E$9:$P$9,0))</f>
        <v>347649.37815269502</v>
      </c>
    </row>
    <row r="15" spans="1:17" x14ac:dyDescent="0.3">
      <c r="A15" s="39" t="s">
        <v>183</v>
      </c>
      <c r="B15" s="39" t="s">
        <v>184</v>
      </c>
      <c r="C15" s="39" t="s">
        <v>151</v>
      </c>
      <c r="D15" s="39" t="s">
        <v>177</v>
      </c>
      <c r="G15" s="84"/>
      <c r="H15" s="84">
        <f>World_Balance!C$19*$C$5</f>
        <v>55504.407513435326</v>
      </c>
      <c r="J15" s="84">
        <f>World_Balance!O$19*$C$5</f>
        <v>66384.418569266854</v>
      </c>
      <c r="K15" s="84">
        <f>World_Balance!P$19*$C$5</f>
        <v>72354.552525555831</v>
      </c>
    </row>
  </sheetData>
  <conditionalFormatting sqref="A1:XFD1048576">
    <cfRule type="expression" dxfId="183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FD2B-D15C-432D-9D3C-6302EFDBCDAA}">
  <sheetPr filterMode="1">
    <tabColor theme="4" tint="0.39997558519241921"/>
    <pageSetUpPr autoPageBreaks="0"/>
  </sheetPr>
  <dimension ref="A1:V164"/>
  <sheetViews>
    <sheetView workbookViewId="0"/>
    <sheetView workbookViewId="1"/>
  </sheetViews>
  <sheetFormatPr defaultColWidth="9.44140625" defaultRowHeight="14.4" x14ac:dyDescent="0.3"/>
  <cols>
    <col min="1" max="6" width="15.77734375" style="39" customWidth="1"/>
    <col min="7" max="7" width="13.5546875" style="39" bestFit="1" customWidth="1"/>
    <col min="8" max="8" width="13.5546875" style="39" customWidth="1"/>
    <col min="9" max="11" width="13.5546875" style="39" bestFit="1" customWidth="1"/>
    <col min="12" max="12" width="13.5546875" style="39" customWidth="1"/>
    <col min="13" max="20" width="13.5546875" style="39" bestFit="1" customWidth="1"/>
    <col min="21" max="16384" width="9.44140625" style="39"/>
  </cols>
  <sheetData>
    <row r="1" spans="1:22" s="16" customFormat="1" ht="49.5" customHeight="1" x14ac:dyDescent="0.3">
      <c r="A1" s="16" t="s">
        <v>191</v>
      </c>
    </row>
    <row r="2" spans="1:22" s="30" customFormat="1" x14ac:dyDescent="0.3">
      <c r="A2" s="30" t="s">
        <v>42</v>
      </c>
      <c r="B2" s="30" t="s">
        <v>192</v>
      </c>
    </row>
    <row r="3" spans="1:22" s="30" customFormat="1" x14ac:dyDescent="0.3">
      <c r="A3" s="30" t="s">
        <v>44</v>
      </c>
      <c r="B3" s="30" t="s">
        <v>121</v>
      </c>
    </row>
    <row r="4" spans="1:22" s="30" customFormat="1" x14ac:dyDescent="0.3">
      <c r="A4" s="30" t="s">
        <v>46</v>
      </c>
      <c r="B4" s="30" t="s">
        <v>193</v>
      </c>
      <c r="U4" s="31"/>
      <c r="V4" s="32"/>
    </row>
    <row r="5" spans="1:22" s="30" customFormat="1" x14ac:dyDescent="0.3">
      <c r="A5" s="30" t="s">
        <v>194</v>
      </c>
      <c r="B5" s="30" t="s">
        <v>195</v>
      </c>
      <c r="U5" s="31"/>
      <c r="V5" s="32"/>
    </row>
    <row r="7" spans="1:22" x14ac:dyDescent="0.3">
      <c r="A7" s="39" t="s">
        <v>196</v>
      </c>
      <c r="B7" s="39" t="s">
        <v>157</v>
      </c>
      <c r="C7" s="39" t="s">
        <v>72</v>
      </c>
      <c r="D7" s="39" t="s">
        <v>73</v>
      </c>
      <c r="E7" s="39" t="s">
        <v>24</v>
      </c>
      <c r="F7" s="59">
        <v>2007</v>
      </c>
      <c r="G7" s="59">
        <v>2012</v>
      </c>
      <c r="H7" s="59">
        <v>2015</v>
      </c>
      <c r="I7" s="59">
        <v>2016</v>
      </c>
      <c r="J7" s="59">
        <v>2017</v>
      </c>
      <c r="K7" s="59">
        <v>2020</v>
      </c>
      <c r="L7" s="59">
        <v>2025</v>
      </c>
      <c r="M7" s="59">
        <v>2030</v>
      </c>
      <c r="N7" s="59">
        <v>2040</v>
      </c>
      <c r="O7" s="59">
        <v>2050</v>
      </c>
      <c r="P7" s="59">
        <v>2060</v>
      </c>
      <c r="Q7" s="59">
        <v>2070</v>
      </c>
      <c r="R7" s="59">
        <v>2080</v>
      </c>
      <c r="S7" s="59">
        <v>2090</v>
      </c>
      <c r="T7" s="59">
        <v>2100</v>
      </c>
    </row>
    <row r="8" spans="1:22" hidden="1" x14ac:dyDescent="0.3">
      <c r="A8" s="39" t="s">
        <v>197</v>
      </c>
      <c r="B8" s="39" t="s">
        <v>189</v>
      </c>
      <c r="C8" s="39" t="s">
        <v>78</v>
      </c>
      <c r="D8" s="39" t="s">
        <v>62</v>
      </c>
      <c r="E8" s="39" t="s">
        <v>198</v>
      </c>
      <c r="F8" s="74">
        <f>IFERROR(INDEX('W1. TIAM net CO2'!$E$8:$P$13,MATCH($D8,'W1. TIAM net CO2'!$A$8:$A$13,0),MATCH(F$7,'W1. TIAM net CO2'!$E$7:$P$7,0)),"")</f>
        <v>30116.432216528032</v>
      </c>
      <c r="G8" s="74">
        <f>IFERROR(INDEX('W1. TIAM net CO2'!$E$8:$P$13,MATCH($D8,'W1. TIAM net CO2'!$A$8:$A$13,0),MATCH(G$7,'W1. TIAM net CO2'!$E$7:$P$7,0)),"")</f>
        <v>34226.338218174322</v>
      </c>
      <c r="H8" s="74" t="str">
        <f>IFERROR(INDEX('W1. TIAM net CO2'!$E$8:$P$13,MATCH($D8,'W1. TIAM net CO2'!$A$8:$A$13,0),MATCH(H$7,'W1. TIAM net CO2'!$E$7:$P$7,0)),"")</f>
        <v/>
      </c>
      <c r="I8" s="74" t="str">
        <f>IFERROR(INDEX('W1. TIAM net CO2'!$E$8:$P$13,MATCH($D8,'W1. TIAM net CO2'!$A$8:$A$13,0),MATCH(I$7,'W1. TIAM net CO2'!$E$7:$P$7,0)),"")</f>
        <v/>
      </c>
      <c r="J8" s="74" t="str">
        <f>IFERROR(INDEX('W1. TIAM net CO2'!$E$8:$P$13,MATCH($D8,'W1. TIAM net CO2'!$A$8:$A$13,0),MATCH(J$7,'W1. TIAM net CO2'!$E$7:$P$7,0)),"")</f>
        <v/>
      </c>
      <c r="K8" s="74">
        <f>IFERROR(INDEX('W1. TIAM net CO2'!$E$8:$P$13,MATCH($D8,'W1. TIAM net CO2'!$A$8:$A$13,0),MATCH(K$7,'W1. TIAM net CO2'!$E$7:$P$7,0)),"")</f>
        <v>39081.323073680622</v>
      </c>
      <c r="L8" s="74" t="str">
        <f>IFERROR(INDEX('W1. TIAM net CO2'!$E$8:$P$13,MATCH($D8,'W1. TIAM net CO2'!$A$8:$A$13,0),MATCH(L$7,'W1. TIAM net CO2'!$E$7:$P$7,0)),"")</f>
        <v/>
      </c>
      <c r="M8" s="74">
        <f>IFERROR(INDEX('W1. TIAM net CO2'!$E$8:$P$13,MATCH($D8,'W1. TIAM net CO2'!$A$8:$A$13,0),MATCH(M$7,'W1. TIAM net CO2'!$E$7:$P$7,0)),"")</f>
        <v>43036.362573618957</v>
      </c>
      <c r="N8" s="74">
        <f>IFERROR(INDEX('W1. TIAM net CO2'!$E$8:$P$13,MATCH($D8,'W1. TIAM net CO2'!$A$8:$A$13,0),MATCH(N$7,'W1. TIAM net CO2'!$E$7:$P$7,0)),"")</f>
        <v>45028.663806665376</v>
      </c>
      <c r="O8" s="74">
        <f>IFERROR(INDEX('W1. TIAM net CO2'!$E$8:$P$13,MATCH($D8,'W1. TIAM net CO2'!$A$8:$A$13,0),MATCH(O$7,'W1. TIAM net CO2'!$E$7:$P$7,0)),"")</f>
        <v>48879.153871880189</v>
      </c>
      <c r="P8" s="74">
        <f>IFERROR(INDEX('W1. TIAM net CO2'!$E$8:$P$13,MATCH($D8,'W1. TIAM net CO2'!$A$8:$A$13,0),MATCH(P$7,'W1. TIAM net CO2'!$E$7:$P$7,0)),"")</f>
        <v>53244.454063299898</v>
      </c>
      <c r="Q8" s="74">
        <f>IFERROR(INDEX('W1. TIAM net CO2'!$E$8:$P$13,MATCH($D8,'W1. TIAM net CO2'!$A$8:$A$13,0),MATCH(Q$7,'W1. TIAM net CO2'!$E$7:$P$7,0)),"")</f>
        <v>56490.733582227898</v>
      </c>
      <c r="R8" s="74">
        <f>IFERROR(INDEX('W1. TIAM net CO2'!$E$8:$P$13,MATCH($D8,'W1. TIAM net CO2'!$A$8:$A$13,0),MATCH(R$7,'W1. TIAM net CO2'!$E$7:$P$7,0)),"")</f>
        <v>60053.744818155465</v>
      </c>
      <c r="S8" s="74">
        <f>IFERROR(INDEX('W1. TIAM net CO2'!$E$8:$P$13,MATCH($D8,'W1. TIAM net CO2'!$A$8:$A$13,0),MATCH(S$7,'W1. TIAM net CO2'!$E$7:$P$7,0)),"")</f>
        <v>61799.655420349525</v>
      </c>
      <c r="T8" s="74">
        <f>IFERROR(INDEX('W1. TIAM net CO2'!$E$8:$P$13,MATCH($D8,'W1. TIAM net CO2'!$A$8:$A$13,0),MATCH(T$7,'W1. TIAM net CO2'!$E$7:$P$7,0)),"")</f>
        <v>64593.813546463534</v>
      </c>
    </row>
    <row r="9" spans="1:22" hidden="1" x14ac:dyDescent="0.3">
      <c r="A9" s="39" t="s">
        <v>197</v>
      </c>
      <c r="B9" s="39" t="s">
        <v>189</v>
      </c>
      <c r="C9" s="39" t="s">
        <v>78</v>
      </c>
      <c r="D9" s="39" t="s">
        <v>63</v>
      </c>
      <c r="E9" s="39" t="s">
        <v>198</v>
      </c>
      <c r="F9" s="74">
        <f>IFERROR(INDEX('W1. TIAM net CO2'!$E$8:$P$13,MATCH($D9,'W1. TIAM net CO2'!$A$8:$A$13,0),MATCH(F$7,'W1. TIAM net CO2'!$E$7:$P$7,0)),"")</f>
        <v>30116.565943294972</v>
      </c>
      <c r="G9" s="74">
        <f>IFERROR(INDEX('W1. TIAM net CO2'!$E$8:$P$13,MATCH($D9,'W1. TIAM net CO2'!$A$8:$A$13,0),MATCH(G$7,'W1. TIAM net CO2'!$E$7:$P$7,0)),"")</f>
        <v>34202.529025906246</v>
      </c>
      <c r="H9" s="74" t="str">
        <f>IFERROR(INDEX('W1. TIAM net CO2'!$E$8:$P$13,MATCH($D9,'W1. TIAM net CO2'!$A$8:$A$13,0),MATCH(H$7,'W1. TIAM net CO2'!$E$7:$P$7,0)),"")</f>
        <v/>
      </c>
      <c r="I9" s="74" t="str">
        <f>IFERROR(INDEX('W1. TIAM net CO2'!$E$8:$P$13,MATCH($D9,'W1. TIAM net CO2'!$A$8:$A$13,0),MATCH(I$7,'W1. TIAM net CO2'!$E$7:$P$7,0)),"")</f>
        <v/>
      </c>
      <c r="J9" s="74" t="str">
        <f>IFERROR(INDEX('W1. TIAM net CO2'!$E$8:$P$13,MATCH($D9,'W1. TIAM net CO2'!$A$8:$A$13,0),MATCH(J$7,'W1. TIAM net CO2'!$E$7:$P$7,0)),"")</f>
        <v/>
      </c>
      <c r="K9" s="74">
        <f>IFERROR(INDEX('W1. TIAM net CO2'!$E$8:$P$13,MATCH($D9,'W1. TIAM net CO2'!$A$8:$A$13,0),MATCH(K$7,'W1. TIAM net CO2'!$E$7:$P$7,0)),"")</f>
        <v>34864.289764766676</v>
      </c>
      <c r="L9" s="74" t="str">
        <f>IFERROR(INDEX('W1. TIAM net CO2'!$E$8:$P$13,MATCH($D9,'W1. TIAM net CO2'!$A$8:$A$13,0),MATCH(L$7,'W1. TIAM net CO2'!$E$7:$P$7,0)),"")</f>
        <v/>
      </c>
      <c r="M9" s="74">
        <f>IFERROR(INDEX('W1. TIAM net CO2'!$E$8:$P$13,MATCH($D9,'W1. TIAM net CO2'!$A$8:$A$13,0),MATCH(M$7,'W1. TIAM net CO2'!$E$7:$P$7,0)),"")</f>
        <v>22258.074512609448</v>
      </c>
      <c r="N9" s="74">
        <f>IFERROR(INDEX('W1. TIAM net CO2'!$E$8:$P$13,MATCH($D9,'W1. TIAM net CO2'!$A$8:$A$13,0),MATCH(N$7,'W1. TIAM net CO2'!$E$7:$P$7,0)),"")</f>
        <v>18886.518070413862</v>
      </c>
      <c r="O9" s="74">
        <f>IFERROR(INDEX('W1. TIAM net CO2'!$E$8:$P$13,MATCH($D9,'W1. TIAM net CO2'!$A$8:$A$13,0),MATCH(O$7,'W1. TIAM net CO2'!$E$7:$P$7,0)),"")</f>
        <v>12216.361633209066</v>
      </c>
      <c r="P9" s="74">
        <f>IFERROR(INDEX('W1. TIAM net CO2'!$E$8:$P$13,MATCH($D9,'W1. TIAM net CO2'!$A$8:$A$13,0),MATCH(P$7,'W1. TIAM net CO2'!$E$7:$P$7,0)),"")</f>
        <v>2036.5303837312158</v>
      </c>
      <c r="Q9" s="74">
        <f>IFERROR(INDEX('W1. TIAM net CO2'!$E$8:$P$13,MATCH($D9,'W1. TIAM net CO2'!$A$8:$A$13,0),MATCH(Q$7,'W1. TIAM net CO2'!$E$7:$P$7,0)),"")</f>
        <v>-3581.4133766140276</v>
      </c>
      <c r="R9" s="74">
        <f>IFERROR(INDEX('W1. TIAM net CO2'!$E$8:$P$13,MATCH($D9,'W1. TIAM net CO2'!$A$8:$A$13,0),MATCH(R$7,'W1. TIAM net CO2'!$E$7:$P$7,0)),"")</f>
        <v>-6544.9701264926916</v>
      </c>
      <c r="S9" s="74">
        <f>IFERROR(INDEX('W1. TIAM net CO2'!$E$8:$P$13,MATCH($D9,'W1. TIAM net CO2'!$A$8:$A$13,0),MATCH(S$7,'W1. TIAM net CO2'!$E$7:$P$7,0)),"")</f>
        <v>-8432.9189956401642</v>
      </c>
      <c r="T9" s="74">
        <f>IFERROR(INDEX('W1. TIAM net CO2'!$E$8:$P$13,MATCH($D9,'W1. TIAM net CO2'!$A$8:$A$13,0),MATCH(T$7,'W1. TIAM net CO2'!$E$7:$P$7,0)),"")</f>
        <v>-10863.28934894345</v>
      </c>
    </row>
    <row r="10" spans="1:22" hidden="1" x14ac:dyDescent="0.3">
      <c r="A10" s="39" t="s">
        <v>197</v>
      </c>
      <c r="B10" s="39" t="s">
        <v>189</v>
      </c>
      <c r="C10" s="39" t="s">
        <v>78</v>
      </c>
      <c r="D10" s="39" t="s">
        <v>64</v>
      </c>
      <c r="E10" s="39" t="s">
        <v>198</v>
      </c>
      <c r="F10" s="74">
        <f>IFERROR(INDEX('W1. TIAM net CO2'!$E$8:$P$13,MATCH($D10,'W1. TIAM net CO2'!$A$8:$A$13,0),MATCH(F$7,'W1. TIAM net CO2'!$E$7:$P$7,0)),"")</f>
        <v>30116.565943294972</v>
      </c>
      <c r="G10" s="74">
        <f>IFERROR(INDEX('W1. TIAM net CO2'!$E$8:$P$13,MATCH($D10,'W1. TIAM net CO2'!$A$8:$A$13,0),MATCH(G$7,'W1. TIAM net CO2'!$E$7:$P$7,0)),"")</f>
        <v>34202.529025906246</v>
      </c>
      <c r="H10" s="74" t="str">
        <f>IFERROR(INDEX('W1. TIAM net CO2'!$E$8:$P$13,MATCH($D10,'W1. TIAM net CO2'!$A$8:$A$13,0),MATCH(H$7,'W1. TIAM net CO2'!$E$7:$P$7,0)),"")</f>
        <v/>
      </c>
      <c r="I10" s="74" t="str">
        <f>IFERROR(INDEX('W1. TIAM net CO2'!$E$8:$P$13,MATCH($D10,'W1. TIAM net CO2'!$A$8:$A$13,0),MATCH(I$7,'W1. TIAM net CO2'!$E$7:$P$7,0)),"")</f>
        <v/>
      </c>
      <c r="J10" s="74" t="str">
        <f>IFERROR(INDEX('W1. TIAM net CO2'!$E$8:$P$13,MATCH($D10,'W1. TIAM net CO2'!$A$8:$A$13,0),MATCH(J$7,'W1. TIAM net CO2'!$E$7:$P$7,0)),"")</f>
        <v/>
      </c>
      <c r="K10" s="74">
        <f>IFERROR(INDEX('W1. TIAM net CO2'!$E$8:$P$13,MATCH($D10,'W1. TIAM net CO2'!$A$8:$A$13,0),MATCH(K$7,'W1. TIAM net CO2'!$E$7:$P$7,0)),"")</f>
        <v>34864.289764766676</v>
      </c>
      <c r="L10" s="74" t="str">
        <f>IFERROR(INDEX('W1. TIAM net CO2'!$E$8:$P$13,MATCH($D10,'W1. TIAM net CO2'!$A$8:$A$13,0),MATCH(L$7,'W1. TIAM net CO2'!$E$7:$P$7,0)),"")</f>
        <v/>
      </c>
      <c r="M10" s="74">
        <f>IFERROR(INDEX('W1. TIAM net CO2'!$E$8:$P$13,MATCH($D10,'W1. TIAM net CO2'!$A$8:$A$13,0),MATCH(M$7,'W1. TIAM net CO2'!$E$7:$P$7,0)),"")</f>
        <v>22792.472432557097</v>
      </c>
      <c r="N10" s="74">
        <f>IFERROR(INDEX('W1. TIAM net CO2'!$E$8:$P$13,MATCH($D10,'W1. TIAM net CO2'!$A$8:$A$13,0),MATCH(N$7,'W1. TIAM net CO2'!$E$7:$P$7,0)),"")</f>
        <v>12384.9247743507</v>
      </c>
      <c r="O10" s="74">
        <f>IFERROR(INDEX('W1. TIAM net CO2'!$E$8:$P$13,MATCH($D10,'W1. TIAM net CO2'!$A$8:$A$13,0),MATCH(O$7,'W1. TIAM net CO2'!$E$7:$P$7,0)),"")</f>
        <v>6828.9148498340001</v>
      </c>
      <c r="P10" s="74">
        <f>IFERROR(INDEX('W1. TIAM net CO2'!$E$8:$P$13,MATCH($D10,'W1. TIAM net CO2'!$A$8:$A$13,0),MATCH(P$7,'W1. TIAM net CO2'!$E$7:$P$7,0)),"")</f>
        <v>5223.8401670776975</v>
      </c>
      <c r="Q10" s="74">
        <f>IFERROR(INDEX('W1. TIAM net CO2'!$E$8:$P$13,MATCH($D10,'W1. TIAM net CO2'!$A$8:$A$13,0),MATCH(Q$7,'W1. TIAM net CO2'!$E$7:$P$7,0)),"")</f>
        <v>1661.3233867804313</v>
      </c>
      <c r="R10" s="74">
        <f>IFERROR(INDEX('W1. TIAM net CO2'!$E$8:$P$13,MATCH($D10,'W1. TIAM net CO2'!$A$8:$A$13,0),MATCH(R$7,'W1. TIAM net CO2'!$E$7:$P$7,0)),"")</f>
        <v>-4673.012831447978</v>
      </c>
      <c r="S10" s="74">
        <f>IFERROR(INDEX('W1. TIAM net CO2'!$E$8:$P$13,MATCH($D10,'W1. TIAM net CO2'!$A$8:$A$13,0),MATCH(S$7,'W1. TIAM net CO2'!$E$7:$P$7,0)),"")</f>
        <v>-7835.8674392573785</v>
      </c>
      <c r="T10" s="74">
        <f>IFERROR(INDEX('W1. TIAM net CO2'!$E$8:$P$13,MATCH($D10,'W1. TIAM net CO2'!$A$8:$A$13,0),MATCH(T$7,'W1. TIAM net CO2'!$E$7:$P$7,0)),"")</f>
        <v>-10407.702587621299</v>
      </c>
    </row>
    <row r="11" spans="1:22" hidden="1" x14ac:dyDescent="0.3">
      <c r="A11" s="39" t="s">
        <v>197</v>
      </c>
      <c r="B11" s="39" t="s">
        <v>189</v>
      </c>
      <c r="C11" s="39" t="s">
        <v>78</v>
      </c>
      <c r="D11" s="39" t="s">
        <v>65</v>
      </c>
      <c r="E11" s="39" t="s">
        <v>198</v>
      </c>
      <c r="F11" s="74">
        <f>IFERROR(INDEX('W1. TIAM net CO2'!$E$8:$P$13,MATCH($D11,'W1. TIAM net CO2'!$A$8:$A$13,0),MATCH(F$7,'W1. TIAM net CO2'!$E$7:$P$7,0)),"")</f>
        <v>30116.565943294972</v>
      </c>
      <c r="G11" s="74">
        <f>IFERROR(INDEX('W1. TIAM net CO2'!$E$8:$P$13,MATCH($D11,'W1. TIAM net CO2'!$A$8:$A$13,0),MATCH(G$7,'W1. TIAM net CO2'!$E$7:$P$7,0)),"")</f>
        <v>34202.529025906246</v>
      </c>
      <c r="H11" s="74" t="str">
        <f>IFERROR(INDEX('W1. TIAM net CO2'!$E$8:$P$13,MATCH($D11,'W1. TIAM net CO2'!$A$8:$A$13,0),MATCH(H$7,'W1. TIAM net CO2'!$E$7:$P$7,0)),"")</f>
        <v/>
      </c>
      <c r="I11" s="74" t="str">
        <f>IFERROR(INDEX('W1. TIAM net CO2'!$E$8:$P$13,MATCH($D11,'W1. TIAM net CO2'!$A$8:$A$13,0),MATCH(I$7,'W1. TIAM net CO2'!$E$7:$P$7,0)),"")</f>
        <v/>
      </c>
      <c r="J11" s="74" t="str">
        <f>IFERROR(INDEX('W1. TIAM net CO2'!$E$8:$P$13,MATCH($D11,'W1. TIAM net CO2'!$A$8:$A$13,0),MATCH(J$7,'W1. TIAM net CO2'!$E$7:$P$7,0)),"")</f>
        <v/>
      </c>
      <c r="K11" s="74">
        <f>IFERROR(INDEX('W1. TIAM net CO2'!$E$8:$P$13,MATCH($D11,'W1. TIAM net CO2'!$A$8:$A$13,0),MATCH(K$7,'W1. TIAM net CO2'!$E$7:$P$7,0)),"")</f>
        <v>34864.289764766676</v>
      </c>
      <c r="L11" s="74" t="str">
        <f>IFERROR(INDEX('W1. TIAM net CO2'!$E$8:$P$13,MATCH($D11,'W1. TIAM net CO2'!$A$8:$A$13,0),MATCH(L$7,'W1. TIAM net CO2'!$E$7:$P$7,0)),"")</f>
        <v/>
      </c>
      <c r="M11" s="74">
        <f>IFERROR(INDEX('W1. TIAM net CO2'!$E$8:$P$13,MATCH($D11,'W1. TIAM net CO2'!$A$8:$A$13,0),MATCH(M$7,'W1. TIAM net CO2'!$E$7:$P$7,0)),"")</f>
        <v>23529.295105601097</v>
      </c>
      <c r="N11" s="74">
        <f>IFERROR(INDEX('W1. TIAM net CO2'!$E$8:$P$13,MATCH($D11,'W1. TIAM net CO2'!$A$8:$A$13,0),MATCH(N$7,'W1. TIAM net CO2'!$E$7:$P$7,0)),"")</f>
        <v>19648.563208675645</v>
      </c>
      <c r="O11" s="74">
        <f>IFERROR(INDEX('W1. TIAM net CO2'!$E$8:$P$13,MATCH($D11,'W1. TIAM net CO2'!$A$8:$A$13,0),MATCH(O$7,'W1. TIAM net CO2'!$E$7:$P$7,0)),"")</f>
        <v>11700.320109221781</v>
      </c>
      <c r="P11" s="74">
        <f>IFERROR(INDEX('W1. TIAM net CO2'!$E$8:$P$13,MATCH($D11,'W1. TIAM net CO2'!$A$8:$A$13,0),MATCH(P$7,'W1. TIAM net CO2'!$E$7:$P$7,0)),"")</f>
        <v>2096.8613058948754</v>
      </c>
      <c r="Q11" s="74">
        <f>IFERROR(INDEX('W1. TIAM net CO2'!$E$8:$P$13,MATCH($D11,'W1. TIAM net CO2'!$A$8:$A$13,0),MATCH(Q$7,'W1. TIAM net CO2'!$E$7:$P$7,0)),"")</f>
        <v>-2488.8526562819288</v>
      </c>
      <c r="R11" s="74">
        <f>IFERROR(INDEX('W1. TIAM net CO2'!$E$8:$P$13,MATCH($D11,'W1. TIAM net CO2'!$A$8:$A$13,0),MATCH(R$7,'W1. TIAM net CO2'!$E$7:$P$7,0)),"")</f>
        <v>-7478.9367319312623</v>
      </c>
      <c r="S11" s="74">
        <f>IFERROR(INDEX('W1. TIAM net CO2'!$E$8:$P$13,MATCH($D11,'W1. TIAM net CO2'!$A$8:$A$13,0),MATCH(S$7,'W1. TIAM net CO2'!$E$7:$P$7,0)),"")</f>
        <v>-9380.3494433293254</v>
      </c>
      <c r="T11" s="74">
        <f>IFERROR(INDEX('W1. TIAM net CO2'!$E$8:$P$13,MATCH($D11,'W1. TIAM net CO2'!$A$8:$A$13,0),MATCH(T$7,'W1. TIAM net CO2'!$E$7:$P$7,0)),"")</f>
        <v>-11652.008145577596</v>
      </c>
    </row>
    <row r="12" spans="1:22" hidden="1" x14ac:dyDescent="0.3">
      <c r="A12" s="39" t="s">
        <v>197</v>
      </c>
      <c r="B12" s="39" t="s">
        <v>189</v>
      </c>
      <c r="C12" s="39" t="s">
        <v>78</v>
      </c>
      <c r="D12" s="39" t="s">
        <v>67</v>
      </c>
      <c r="E12" s="39" t="s">
        <v>198</v>
      </c>
      <c r="F12" s="74">
        <f>IFERROR(INDEX('W1. TIAM net CO2'!$E$8:$P$13,MATCH($D12,'W1. TIAM net CO2'!$A$8:$A$13,0),MATCH(F$7,'W1. TIAM net CO2'!$E$7:$P$7,0)),"")</f>
        <v>30116.565943294972</v>
      </c>
      <c r="G12" s="74">
        <f>IFERROR(INDEX('W1. TIAM net CO2'!$E$8:$P$13,MATCH($D12,'W1. TIAM net CO2'!$A$8:$A$13,0),MATCH(G$7,'W1. TIAM net CO2'!$E$7:$P$7,0)),"")</f>
        <v>34202.529025906246</v>
      </c>
      <c r="H12" s="74" t="str">
        <f>IFERROR(INDEX('W1. TIAM net CO2'!$E$8:$P$13,MATCH($D12,'W1. TIAM net CO2'!$A$8:$A$13,0),MATCH(H$7,'W1. TIAM net CO2'!$E$7:$P$7,0)),"")</f>
        <v/>
      </c>
      <c r="I12" s="74" t="str">
        <f>IFERROR(INDEX('W1. TIAM net CO2'!$E$8:$P$13,MATCH($D12,'W1. TIAM net CO2'!$A$8:$A$13,0),MATCH(I$7,'W1. TIAM net CO2'!$E$7:$P$7,0)),"")</f>
        <v/>
      </c>
      <c r="J12" s="74" t="str">
        <f>IFERROR(INDEX('W1. TIAM net CO2'!$E$8:$P$13,MATCH($D12,'W1. TIAM net CO2'!$A$8:$A$13,0),MATCH(J$7,'W1. TIAM net CO2'!$E$7:$P$7,0)),"")</f>
        <v/>
      </c>
      <c r="K12" s="74">
        <f>IFERROR(INDEX('W1. TIAM net CO2'!$E$8:$P$13,MATCH($D12,'W1. TIAM net CO2'!$A$8:$A$13,0),MATCH(K$7,'W1. TIAM net CO2'!$E$7:$P$7,0)),"")</f>
        <v>34864.289764766676</v>
      </c>
      <c r="L12" s="74" t="str">
        <f>IFERROR(INDEX('W1. TIAM net CO2'!$E$8:$P$13,MATCH($D12,'W1. TIAM net CO2'!$A$8:$A$13,0),MATCH(L$7,'W1. TIAM net CO2'!$E$7:$P$7,0)),"")</f>
        <v/>
      </c>
      <c r="M12" s="74">
        <f>IFERROR(INDEX('W1. TIAM net CO2'!$E$8:$P$13,MATCH($D12,'W1. TIAM net CO2'!$A$8:$A$13,0),MATCH(M$7,'W1. TIAM net CO2'!$E$7:$P$7,0)),"")</f>
        <v>23860.657853053232</v>
      </c>
      <c r="N12" s="74">
        <f>IFERROR(INDEX('W1. TIAM net CO2'!$E$8:$P$13,MATCH($D12,'W1. TIAM net CO2'!$A$8:$A$13,0),MATCH(N$7,'W1. TIAM net CO2'!$E$7:$P$7,0)),"")</f>
        <v>20078.763107923194</v>
      </c>
      <c r="O12" s="74">
        <f>IFERROR(INDEX('W1. TIAM net CO2'!$E$8:$P$13,MATCH($D12,'W1. TIAM net CO2'!$A$8:$A$13,0),MATCH(O$7,'W1. TIAM net CO2'!$E$7:$P$7,0)),"")</f>
        <v>12463.177998364488</v>
      </c>
      <c r="P12" s="74">
        <f>IFERROR(INDEX('W1. TIAM net CO2'!$E$8:$P$13,MATCH($D12,'W1. TIAM net CO2'!$A$8:$A$13,0),MATCH(P$7,'W1. TIAM net CO2'!$E$7:$P$7,0)),"")</f>
        <v>1185.7508330313547</v>
      </c>
      <c r="Q12" s="74">
        <f>IFERROR(INDEX('W1. TIAM net CO2'!$E$8:$P$13,MATCH($D12,'W1. TIAM net CO2'!$A$8:$A$13,0),MATCH(Q$7,'W1. TIAM net CO2'!$E$7:$P$7,0)),"")</f>
        <v>-4541.7358887676355</v>
      </c>
      <c r="R12" s="74">
        <f>IFERROR(INDEX('W1. TIAM net CO2'!$E$8:$P$13,MATCH($D12,'W1. TIAM net CO2'!$A$8:$A$13,0),MATCH(R$7,'W1. TIAM net CO2'!$E$7:$P$7,0)),"")</f>
        <v>-7044.7725686761914</v>
      </c>
      <c r="S12" s="74">
        <f>IFERROR(INDEX('W1. TIAM net CO2'!$E$8:$P$13,MATCH($D12,'W1. TIAM net CO2'!$A$8:$A$13,0),MATCH(S$7,'W1. TIAM net CO2'!$E$7:$P$7,0)),"")</f>
        <v>-8923.4212802109359</v>
      </c>
      <c r="T12" s="74">
        <f>IFERROR(INDEX('W1. TIAM net CO2'!$E$8:$P$13,MATCH($D12,'W1. TIAM net CO2'!$A$8:$A$13,0),MATCH(T$7,'W1. TIAM net CO2'!$E$7:$P$7,0)),"")</f>
        <v>-11103.527302444216</v>
      </c>
    </row>
    <row r="13" spans="1:22" hidden="1" x14ac:dyDescent="0.3">
      <c r="A13" s="39" t="s">
        <v>197</v>
      </c>
      <c r="B13" s="39" t="s">
        <v>189</v>
      </c>
      <c r="C13" s="39" t="s">
        <v>78</v>
      </c>
      <c r="D13" s="39" t="s">
        <v>66</v>
      </c>
      <c r="E13" s="39" t="s">
        <v>198</v>
      </c>
      <c r="F13" s="74">
        <f>IFERROR(INDEX('W1. TIAM net CO2'!$E$8:$P$13,MATCH($D13,'W1. TIAM net CO2'!$A$8:$A$13,0),MATCH(F$7,'W1. TIAM net CO2'!$E$7:$P$7,0)),"")</f>
        <v>30116.565943294972</v>
      </c>
      <c r="G13" s="74">
        <f>IFERROR(INDEX('W1. TIAM net CO2'!$E$8:$P$13,MATCH($D13,'W1. TIAM net CO2'!$A$8:$A$13,0),MATCH(G$7,'W1. TIAM net CO2'!$E$7:$P$7,0)),"")</f>
        <v>34202.529025906246</v>
      </c>
      <c r="H13" s="74" t="str">
        <f>IFERROR(INDEX('W1. TIAM net CO2'!$E$8:$P$13,MATCH($D13,'W1. TIAM net CO2'!$A$8:$A$13,0),MATCH(H$7,'W1. TIAM net CO2'!$E$7:$P$7,0)),"")</f>
        <v/>
      </c>
      <c r="I13" s="74" t="str">
        <f>IFERROR(INDEX('W1. TIAM net CO2'!$E$8:$P$13,MATCH($D13,'W1. TIAM net CO2'!$A$8:$A$13,0),MATCH(I$7,'W1. TIAM net CO2'!$E$7:$P$7,0)),"")</f>
        <v/>
      </c>
      <c r="J13" s="74" t="str">
        <f>IFERROR(INDEX('W1. TIAM net CO2'!$E$8:$P$13,MATCH($D13,'W1. TIAM net CO2'!$A$8:$A$13,0),MATCH(J$7,'W1. TIAM net CO2'!$E$7:$P$7,0)),"")</f>
        <v/>
      </c>
      <c r="K13" s="74">
        <f>IFERROR(INDEX('W1. TIAM net CO2'!$E$8:$P$13,MATCH($D13,'W1. TIAM net CO2'!$A$8:$A$13,0),MATCH(K$7,'W1. TIAM net CO2'!$E$7:$P$7,0)),"")</f>
        <v>34864.289764766676</v>
      </c>
      <c r="L13" s="74" t="str">
        <f>IFERROR(INDEX('W1. TIAM net CO2'!$E$8:$P$13,MATCH($D13,'W1. TIAM net CO2'!$A$8:$A$13,0),MATCH(L$7,'W1. TIAM net CO2'!$E$7:$P$7,0)),"")</f>
        <v/>
      </c>
      <c r="M13" s="74">
        <f>IFERROR(INDEX('W1. TIAM net CO2'!$E$8:$P$13,MATCH($D13,'W1. TIAM net CO2'!$A$8:$A$13,0),MATCH(M$7,'W1. TIAM net CO2'!$E$7:$P$7,0)),"")</f>
        <v>42175.708908663903</v>
      </c>
      <c r="N13" s="74">
        <f>IFERROR(INDEX('W1. TIAM net CO2'!$E$8:$P$13,MATCH($D13,'W1. TIAM net CO2'!$A$8:$A$13,0),MATCH(N$7,'W1. TIAM net CO2'!$E$7:$P$7,0)),"")</f>
        <v>19210.934935590638</v>
      </c>
      <c r="O13" s="74">
        <f>IFERROR(INDEX('W1. TIAM net CO2'!$E$8:$P$13,MATCH($D13,'W1. TIAM net CO2'!$A$8:$A$13,0),MATCH(O$7,'W1. TIAM net CO2'!$E$7:$P$7,0)),"")</f>
        <v>10693.837741359577</v>
      </c>
      <c r="P13" s="74">
        <f>IFERROR(INDEX('W1. TIAM net CO2'!$E$8:$P$13,MATCH($D13,'W1. TIAM net CO2'!$A$8:$A$13,0),MATCH(P$7,'W1. TIAM net CO2'!$E$7:$P$7,0)),"")</f>
        <v>-1171.90235343871</v>
      </c>
      <c r="Q13" s="74">
        <f>IFERROR(INDEX('W1. TIAM net CO2'!$E$8:$P$13,MATCH($D13,'W1. TIAM net CO2'!$A$8:$A$13,0),MATCH(Q$7,'W1. TIAM net CO2'!$E$7:$P$7,0)),"")</f>
        <v>-6062.6853110118655</v>
      </c>
      <c r="R13" s="74">
        <f>IFERROR(INDEX('W1. TIAM net CO2'!$E$8:$P$13,MATCH($D13,'W1. TIAM net CO2'!$A$8:$A$13,0),MATCH(R$7,'W1. TIAM net CO2'!$E$7:$P$7,0)),"")</f>
        <v>-7829.9449809270318</v>
      </c>
      <c r="S13" s="74">
        <f>IFERROR(INDEX('W1. TIAM net CO2'!$E$8:$P$13,MATCH($D13,'W1. TIAM net CO2'!$A$8:$A$13,0),MATCH(S$7,'W1. TIAM net CO2'!$E$7:$P$7,0)),"")</f>
        <v>-9396.3551149987416</v>
      </c>
      <c r="T13" s="74">
        <f>IFERROR(INDEX('W1. TIAM net CO2'!$E$8:$P$13,MATCH($D13,'W1. TIAM net CO2'!$A$8:$A$13,0),MATCH(T$7,'W1. TIAM net CO2'!$E$7:$P$7,0)),"")</f>
        <v>-21644.701072964483</v>
      </c>
    </row>
    <row r="14" spans="1:22" hidden="1" x14ac:dyDescent="0.3">
      <c r="A14" s="39" t="s">
        <v>197</v>
      </c>
      <c r="B14" s="39" t="s">
        <v>199</v>
      </c>
      <c r="C14" s="39" t="s">
        <v>78</v>
      </c>
      <c r="D14" s="39" t="s">
        <v>62</v>
      </c>
      <c r="E14" s="39" t="s">
        <v>198</v>
      </c>
      <c r="F14" s="74">
        <f>IFERROR(INDEX('W15. TIAM CO2 captured'!$E$9:$P$14,MATCH($D14,'W15. TIAM CO2 captured'!$A$9:$A$14,0),MATCH(F$7,'W15. TIAM CO2 captured'!$E$8:$P$8,0)),"")</f>
        <v>0</v>
      </c>
      <c r="G14" s="74">
        <f>IFERROR(INDEX('W15. TIAM CO2 captured'!$E$9:$P$14,MATCH($D14,'W15. TIAM CO2 captured'!$A$9:$A$14,0),MATCH(G$7,'W15. TIAM CO2 captured'!$E$8:$P$8,0)),"")</f>
        <v>0</v>
      </c>
      <c r="H14" s="74" t="str">
        <f>IFERROR(INDEX('W15. TIAM CO2 captured'!$E$9:$P$14,MATCH($D14,'W15. TIAM CO2 captured'!$A$9:$A$14,0),MATCH(H$7,'W15. TIAM CO2 captured'!$E$8:$P$8,0)),"")</f>
        <v/>
      </c>
      <c r="I14" s="74" t="str">
        <f>IFERROR(INDEX('W15. TIAM CO2 captured'!$E$9:$P$14,MATCH($D14,'W15. TIAM CO2 captured'!$A$9:$A$14,0),MATCH(I$7,'W15. TIAM CO2 captured'!$E$8:$P$8,0)),"")</f>
        <v/>
      </c>
      <c r="J14" s="74" t="str">
        <f>IFERROR(INDEX('W15. TIAM CO2 captured'!$E$9:$P$14,MATCH($D14,'W15. TIAM CO2 captured'!$A$9:$A$14,0),MATCH(J$7,'W15. TIAM CO2 captured'!$E$8:$P$8,0)),"")</f>
        <v/>
      </c>
      <c r="K14" s="74">
        <f>IFERROR(INDEX('W15. TIAM CO2 captured'!$E$9:$P$14,MATCH($D14,'W15. TIAM CO2 captured'!$A$9:$A$14,0),MATCH(K$7,'W15. TIAM CO2 captured'!$E$8:$P$8,0)),"")</f>
        <v>0</v>
      </c>
      <c r="L14" s="74" t="str">
        <f>IFERROR(INDEX('W15. TIAM CO2 captured'!$E$9:$P$14,MATCH($D14,'W15. TIAM CO2 captured'!$A$9:$A$14,0),MATCH(L$7,'W15. TIAM CO2 captured'!$E$8:$P$8,0)),"")</f>
        <v/>
      </c>
      <c r="M14" s="74">
        <f>IFERROR(INDEX('W15. TIAM CO2 captured'!$E$9:$P$14,MATCH($D14,'W15. TIAM CO2 captured'!$A$9:$A$14,0),MATCH(M$7,'W15. TIAM CO2 captured'!$E$8:$P$8,0)),"")</f>
        <v>0</v>
      </c>
      <c r="N14" s="74">
        <f>IFERROR(INDEX('W15. TIAM CO2 captured'!$E$9:$P$14,MATCH($D14,'W15. TIAM CO2 captured'!$A$9:$A$14,0),MATCH(N$7,'W15. TIAM CO2 captured'!$E$8:$P$8,0)),"")</f>
        <v>0</v>
      </c>
      <c r="O14" s="74">
        <f>IFERROR(INDEX('W15. TIAM CO2 captured'!$E$9:$P$14,MATCH($D14,'W15. TIAM CO2 captured'!$A$9:$A$14,0),MATCH(O$7,'W15. TIAM CO2 captured'!$E$8:$P$8,0)),"")</f>
        <v>0</v>
      </c>
      <c r="P14" s="74">
        <f>IFERROR(INDEX('W15. TIAM CO2 captured'!$E$9:$P$14,MATCH($D14,'W15. TIAM CO2 captured'!$A$9:$A$14,0),MATCH(P$7,'W15. TIAM CO2 captured'!$E$8:$P$8,0)),"")</f>
        <v>0</v>
      </c>
      <c r="Q14" s="74">
        <f>IFERROR(INDEX('W15. TIAM CO2 captured'!$E$9:$P$14,MATCH($D14,'W15. TIAM CO2 captured'!$A$9:$A$14,0),MATCH(Q$7,'W15. TIAM CO2 captured'!$E$8:$P$8,0)),"")</f>
        <v>0</v>
      </c>
      <c r="R14" s="74">
        <f>IFERROR(INDEX('W15. TIAM CO2 captured'!$E$9:$P$14,MATCH($D14,'W15. TIAM CO2 captured'!$A$9:$A$14,0),MATCH(R$7,'W15. TIAM CO2 captured'!$E$8:$P$8,0)),"")</f>
        <v>0</v>
      </c>
      <c r="S14" s="74">
        <f>IFERROR(INDEX('W15. TIAM CO2 captured'!$E$9:$P$14,MATCH($D14,'W15. TIAM CO2 captured'!$A$9:$A$14,0),MATCH(S$7,'W15. TIAM CO2 captured'!$E$8:$P$8,0)),"")</f>
        <v>0</v>
      </c>
      <c r="T14" s="74">
        <f>IFERROR(INDEX('W15. TIAM CO2 captured'!$E$9:$P$14,MATCH($D14,'W15. TIAM CO2 captured'!$A$9:$A$14,0),MATCH(T$7,'W15. TIAM CO2 captured'!$E$8:$P$8,0)),"")</f>
        <v>0</v>
      </c>
    </row>
    <row r="15" spans="1:22" hidden="1" x14ac:dyDescent="0.3">
      <c r="A15" s="39" t="s">
        <v>197</v>
      </c>
      <c r="B15" s="39" t="s">
        <v>199</v>
      </c>
      <c r="C15" s="39" t="s">
        <v>78</v>
      </c>
      <c r="D15" s="39" t="s">
        <v>63</v>
      </c>
      <c r="E15" s="39" t="s">
        <v>198</v>
      </c>
      <c r="F15" s="74">
        <f>IFERROR(INDEX('W15. TIAM CO2 captured'!$E$9:$P$14,MATCH($D15,'W15. TIAM CO2 captured'!$A$9:$A$14,0),MATCH(F$7,'W15. TIAM CO2 captured'!$E$8:$P$8,0)),"")</f>
        <v>0</v>
      </c>
      <c r="G15" s="74">
        <f>IFERROR(INDEX('W15. TIAM CO2 captured'!$E$9:$P$14,MATCH($D15,'W15. TIAM CO2 captured'!$A$9:$A$14,0),MATCH(G$7,'W15. TIAM CO2 captured'!$E$8:$P$8,0)),"")</f>
        <v>0</v>
      </c>
      <c r="H15" s="74" t="str">
        <f>IFERROR(INDEX('W15. TIAM CO2 captured'!$E$9:$P$14,MATCH($D15,'W15. TIAM CO2 captured'!$A$9:$A$14,0),MATCH(H$7,'W15. TIAM CO2 captured'!$E$8:$P$8,0)),"")</f>
        <v/>
      </c>
      <c r="I15" s="74" t="str">
        <f>IFERROR(INDEX('W15. TIAM CO2 captured'!$E$9:$P$14,MATCH($D15,'W15. TIAM CO2 captured'!$A$9:$A$14,0),MATCH(I$7,'W15. TIAM CO2 captured'!$E$8:$P$8,0)),"")</f>
        <v/>
      </c>
      <c r="J15" s="74" t="str">
        <f>IFERROR(INDEX('W15. TIAM CO2 captured'!$E$9:$P$14,MATCH($D15,'W15. TIAM CO2 captured'!$A$9:$A$14,0),MATCH(J$7,'W15. TIAM CO2 captured'!$E$8:$P$8,0)),"")</f>
        <v/>
      </c>
      <c r="K15" s="74">
        <f>IFERROR(INDEX('W15. TIAM CO2 captured'!$E$9:$P$14,MATCH($D15,'W15. TIAM CO2 captured'!$A$9:$A$14,0),MATCH(K$7,'W15. TIAM CO2 captured'!$E$8:$P$8,0)),"")</f>
        <v>183.28433479762464</v>
      </c>
      <c r="L15" s="74" t="str">
        <f>IFERROR(INDEX('W15. TIAM CO2 captured'!$E$9:$P$14,MATCH($D15,'W15. TIAM CO2 captured'!$A$9:$A$14,0),MATCH(L$7,'W15. TIAM CO2 captured'!$E$8:$P$8,0)),"")</f>
        <v/>
      </c>
      <c r="M15" s="74">
        <f>IFERROR(INDEX('W15. TIAM CO2 captured'!$E$9:$P$14,MATCH($D15,'W15. TIAM CO2 captured'!$A$9:$A$14,0),MATCH(M$7,'W15. TIAM CO2 captured'!$E$8:$P$8,0)),"")</f>
        <v>1293.8750885749387</v>
      </c>
      <c r="N15" s="74">
        <f>IFERROR(INDEX('W15. TIAM CO2 captured'!$E$9:$P$14,MATCH($D15,'W15. TIAM CO2 captured'!$A$9:$A$14,0),MATCH(N$7,'W15. TIAM CO2 captured'!$E$8:$P$8,0)),"")</f>
        <v>2649.2912136480213</v>
      </c>
      <c r="O15" s="74">
        <f>IFERROR(INDEX('W15. TIAM CO2 captured'!$E$9:$P$14,MATCH($D15,'W15. TIAM CO2 captured'!$A$9:$A$14,0),MATCH(O$7,'W15. TIAM CO2 captured'!$E$8:$P$8,0)),"")</f>
        <v>9922.8154366111048</v>
      </c>
      <c r="P15" s="74">
        <f>IFERROR(INDEX('W15. TIAM CO2 captured'!$E$9:$P$14,MATCH($D15,'W15. TIAM CO2 captured'!$A$9:$A$14,0),MATCH(P$7,'W15. TIAM CO2 captured'!$E$8:$P$8,0)),"")</f>
        <v>20067.274952769225</v>
      </c>
      <c r="Q15" s="74">
        <f>IFERROR(INDEX('W15. TIAM CO2 captured'!$E$9:$P$14,MATCH($D15,'W15. TIAM CO2 captured'!$A$9:$A$14,0),MATCH(Q$7,'W15. TIAM CO2 captured'!$E$8:$P$8,0)),"")</f>
        <v>24432.452727341995</v>
      </c>
      <c r="R15" s="74">
        <f>IFERROR(INDEX('W15. TIAM CO2 captured'!$E$9:$P$14,MATCH($D15,'W15. TIAM CO2 captured'!$A$9:$A$14,0),MATCH(R$7,'W15. TIAM CO2 captured'!$E$8:$P$8,0)),"")</f>
        <v>25030.580224151494</v>
      </c>
      <c r="S15" s="74">
        <f>IFERROR(INDEX('W15. TIAM CO2 captured'!$E$9:$P$14,MATCH($D15,'W15. TIAM CO2 captured'!$A$9:$A$14,0),MATCH(S$7,'W15. TIAM CO2 captured'!$E$8:$P$8,0)),"")</f>
        <v>23999.669672995271</v>
      </c>
      <c r="T15" s="74">
        <f>IFERROR(INDEX('W15. TIAM CO2 captured'!$E$9:$P$14,MATCH($D15,'W15. TIAM CO2 captured'!$A$9:$A$14,0),MATCH(T$7,'W15. TIAM CO2 captured'!$E$8:$P$8,0)),"")</f>
        <v>21852.807530255239</v>
      </c>
    </row>
    <row r="16" spans="1:22" hidden="1" x14ac:dyDescent="0.3">
      <c r="A16" s="39" t="s">
        <v>197</v>
      </c>
      <c r="B16" s="39" t="s">
        <v>199</v>
      </c>
      <c r="C16" s="39" t="s">
        <v>78</v>
      </c>
      <c r="D16" s="39" t="s">
        <v>64</v>
      </c>
      <c r="E16" s="39" t="s">
        <v>198</v>
      </c>
      <c r="F16" s="74">
        <f>IFERROR(INDEX('W15. TIAM CO2 captured'!$E$9:$P$14,MATCH($D16,'W15. TIAM CO2 captured'!$A$9:$A$14,0),MATCH(F$7,'W15. TIAM CO2 captured'!$E$8:$P$8,0)),"")</f>
        <v>0</v>
      </c>
      <c r="G16" s="74">
        <f>IFERROR(INDEX('W15. TIAM CO2 captured'!$E$9:$P$14,MATCH($D16,'W15. TIAM CO2 captured'!$A$9:$A$14,0),MATCH(G$7,'W15. TIAM CO2 captured'!$E$8:$P$8,0)),"")</f>
        <v>0</v>
      </c>
      <c r="H16" s="74" t="str">
        <f>IFERROR(INDEX('W15. TIAM CO2 captured'!$E$9:$P$14,MATCH($D16,'W15. TIAM CO2 captured'!$A$9:$A$14,0),MATCH(H$7,'W15. TIAM CO2 captured'!$E$8:$P$8,0)),"")</f>
        <v/>
      </c>
      <c r="I16" s="74" t="str">
        <f>IFERROR(INDEX('W15. TIAM CO2 captured'!$E$9:$P$14,MATCH($D16,'W15. TIAM CO2 captured'!$A$9:$A$14,0),MATCH(I$7,'W15. TIAM CO2 captured'!$E$8:$P$8,0)),"")</f>
        <v/>
      </c>
      <c r="J16" s="74" t="str">
        <f>IFERROR(INDEX('W15. TIAM CO2 captured'!$E$9:$P$14,MATCH($D16,'W15. TIAM CO2 captured'!$A$9:$A$14,0),MATCH(J$7,'W15. TIAM CO2 captured'!$E$8:$P$8,0)),"")</f>
        <v/>
      </c>
      <c r="K16" s="74">
        <f>IFERROR(INDEX('W15. TIAM CO2 captured'!$E$9:$P$14,MATCH($D16,'W15. TIAM CO2 captured'!$A$9:$A$14,0),MATCH(K$7,'W15. TIAM CO2 captured'!$E$8:$P$8,0)),"")</f>
        <v>183.28433479762464</v>
      </c>
      <c r="L16" s="74" t="str">
        <f>IFERROR(INDEX('W15. TIAM CO2 captured'!$E$9:$P$14,MATCH($D16,'W15. TIAM CO2 captured'!$A$9:$A$14,0),MATCH(L$7,'W15. TIAM CO2 captured'!$E$8:$P$8,0)),"")</f>
        <v/>
      </c>
      <c r="M16" s="74">
        <f>IFERROR(INDEX('W15. TIAM CO2 captured'!$E$9:$P$14,MATCH($D16,'W15. TIAM CO2 captured'!$A$9:$A$14,0),MATCH(M$7,'W15. TIAM CO2 captured'!$E$8:$P$8,0)),"")</f>
        <v>5856.8152293574594</v>
      </c>
      <c r="N16" s="74">
        <f>IFERROR(INDEX('W15. TIAM CO2 captured'!$E$9:$P$14,MATCH($D16,'W15. TIAM CO2 captured'!$A$9:$A$14,0),MATCH(N$7,'W15. TIAM CO2 captured'!$E$8:$P$8,0)),"")</f>
        <v>13266.359621071719</v>
      </c>
      <c r="O16" s="74">
        <f>IFERROR(INDEX('W15. TIAM CO2 captured'!$E$9:$P$14,MATCH($D16,'W15. TIAM CO2 captured'!$A$9:$A$14,0),MATCH(O$7,'W15. TIAM CO2 captured'!$E$8:$P$8,0)),"")</f>
        <v>19435.990201491775</v>
      </c>
      <c r="P16" s="74">
        <f>IFERROR(INDEX('W15. TIAM CO2 captured'!$E$9:$P$14,MATCH($D16,'W15. TIAM CO2 captured'!$A$9:$A$14,0),MATCH(P$7,'W15. TIAM CO2 captured'!$E$8:$P$8,0)),"")</f>
        <v>21478.051944523442</v>
      </c>
      <c r="Q16" s="74">
        <f>IFERROR(INDEX('W15. TIAM CO2 captured'!$E$9:$P$14,MATCH($D16,'W15. TIAM CO2 captured'!$A$9:$A$14,0),MATCH(Q$7,'W15. TIAM CO2 captured'!$E$8:$P$8,0)),"")</f>
        <v>23787.100317218901</v>
      </c>
      <c r="R16" s="74">
        <f>IFERROR(INDEX('W15. TIAM CO2 captured'!$E$9:$P$14,MATCH($D16,'W15. TIAM CO2 captured'!$A$9:$A$14,0),MATCH(R$7,'W15. TIAM CO2 captured'!$E$8:$P$8,0)),"")</f>
        <v>27555.754779587976</v>
      </c>
      <c r="S16" s="74">
        <f>IFERROR(INDEX('W15. TIAM CO2 captured'!$E$9:$P$14,MATCH($D16,'W15. TIAM CO2 captured'!$A$9:$A$14,0),MATCH(S$7,'W15. TIAM CO2 captured'!$E$8:$P$8,0)),"")</f>
        <v>28518.130600495297</v>
      </c>
      <c r="T16" s="74">
        <f>IFERROR(INDEX('W15. TIAM CO2 captured'!$E$9:$P$14,MATCH($D16,'W15. TIAM CO2 captured'!$A$9:$A$14,0),MATCH(T$7,'W15. TIAM CO2 captured'!$E$8:$P$8,0)),"")</f>
        <v>26520.30072266408</v>
      </c>
    </row>
    <row r="17" spans="1:20" hidden="1" x14ac:dyDescent="0.3">
      <c r="A17" s="39" t="s">
        <v>197</v>
      </c>
      <c r="B17" s="39" t="s">
        <v>199</v>
      </c>
      <c r="C17" s="39" t="s">
        <v>78</v>
      </c>
      <c r="D17" s="39" t="s">
        <v>65</v>
      </c>
      <c r="E17" s="39" t="s">
        <v>198</v>
      </c>
      <c r="F17" s="74">
        <f>IFERROR(INDEX('W15. TIAM CO2 captured'!$E$9:$P$14,MATCH($D17,'W15. TIAM CO2 captured'!$A$9:$A$14,0),MATCH(F$7,'W15. TIAM CO2 captured'!$E$8:$P$8,0)),"")</f>
        <v>0</v>
      </c>
      <c r="G17" s="74">
        <f>IFERROR(INDEX('W15. TIAM CO2 captured'!$E$9:$P$14,MATCH($D17,'W15. TIAM CO2 captured'!$A$9:$A$14,0),MATCH(G$7,'W15. TIAM CO2 captured'!$E$8:$P$8,0)),"")</f>
        <v>0</v>
      </c>
      <c r="H17" s="74" t="str">
        <f>IFERROR(INDEX('W15. TIAM CO2 captured'!$E$9:$P$14,MATCH($D17,'W15. TIAM CO2 captured'!$A$9:$A$14,0),MATCH(H$7,'W15. TIAM CO2 captured'!$E$8:$P$8,0)),"")</f>
        <v/>
      </c>
      <c r="I17" s="74" t="str">
        <f>IFERROR(INDEX('W15. TIAM CO2 captured'!$E$9:$P$14,MATCH($D17,'W15. TIAM CO2 captured'!$A$9:$A$14,0),MATCH(I$7,'W15. TIAM CO2 captured'!$E$8:$P$8,0)),"")</f>
        <v/>
      </c>
      <c r="J17" s="74" t="str">
        <f>IFERROR(INDEX('W15. TIAM CO2 captured'!$E$9:$P$14,MATCH($D17,'W15. TIAM CO2 captured'!$A$9:$A$14,0),MATCH(J$7,'W15. TIAM CO2 captured'!$E$8:$P$8,0)),"")</f>
        <v/>
      </c>
      <c r="K17" s="74">
        <f>IFERROR(INDEX('W15. TIAM CO2 captured'!$E$9:$P$14,MATCH($D17,'W15. TIAM CO2 captured'!$A$9:$A$14,0),MATCH(K$7,'W15. TIAM CO2 captured'!$E$8:$P$8,0)),"")</f>
        <v>183.28433479762464</v>
      </c>
      <c r="L17" s="74" t="str">
        <f>IFERROR(INDEX('W15. TIAM CO2 captured'!$E$9:$P$14,MATCH($D17,'W15. TIAM CO2 captured'!$A$9:$A$14,0),MATCH(L$7,'W15. TIAM CO2 captured'!$E$8:$P$8,0)),"")</f>
        <v/>
      </c>
      <c r="M17" s="74">
        <f>IFERROR(INDEX('W15. TIAM CO2 captured'!$E$9:$P$14,MATCH($D17,'W15. TIAM CO2 captured'!$A$9:$A$14,0),MATCH(M$7,'W15. TIAM CO2 captured'!$E$8:$P$8,0)),"")</f>
        <v>1420.3754192117194</v>
      </c>
      <c r="N17" s="74">
        <f>IFERROR(INDEX('W15. TIAM CO2 captured'!$E$9:$P$14,MATCH($D17,'W15. TIAM CO2 captured'!$A$9:$A$14,0),MATCH(N$7,'W15. TIAM CO2 captured'!$E$8:$P$8,0)),"")</f>
        <v>3170.8825529830947</v>
      </c>
      <c r="O17" s="74">
        <f>IFERROR(INDEX('W15. TIAM CO2 captured'!$E$9:$P$14,MATCH($D17,'W15. TIAM CO2 captured'!$A$9:$A$14,0),MATCH(O$7,'W15. TIAM CO2 captured'!$E$8:$P$8,0)),"")</f>
        <v>8426.6513323832824</v>
      </c>
      <c r="P17" s="74">
        <f>IFERROR(INDEX('W15. TIAM CO2 captured'!$E$9:$P$14,MATCH($D17,'W15. TIAM CO2 captured'!$A$9:$A$14,0),MATCH(P$7,'W15. TIAM CO2 captured'!$E$8:$P$8,0)),"")</f>
        <v>18067.498222535462</v>
      </c>
      <c r="Q17" s="74">
        <f>IFERROR(INDEX('W15. TIAM CO2 captured'!$E$9:$P$14,MATCH($D17,'W15. TIAM CO2 captured'!$A$9:$A$14,0),MATCH(Q$7,'W15. TIAM CO2 captured'!$E$8:$P$8,0)),"")</f>
        <v>22958.521820160673</v>
      </c>
      <c r="R17" s="74">
        <f>IFERROR(INDEX('W15. TIAM CO2 captured'!$E$9:$P$14,MATCH($D17,'W15. TIAM CO2 captured'!$A$9:$A$14,0),MATCH(R$7,'W15. TIAM CO2 captured'!$E$8:$P$8,0)),"")</f>
        <v>25174.379962213829</v>
      </c>
      <c r="S17" s="74">
        <f>IFERROR(INDEX('W15. TIAM CO2 captured'!$E$9:$P$14,MATCH($D17,'W15. TIAM CO2 captured'!$A$9:$A$14,0),MATCH(S$7,'W15. TIAM CO2 captured'!$E$8:$P$8,0)),"")</f>
        <v>24765.548693008448</v>
      </c>
      <c r="T17" s="74">
        <f>IFERROR(INDEX('W15. TIAM CO2 captured'!$E$9:$P$14,MATCH($D17,'W15. TIAM CO2 captured'!$A$9:$A$14,0),MATCH(T$7,'W15. TIAM CO2 captured'!$E$8:$P$8,0)),"")</f>
        <v>23430.102761380112</v>
      </c>
    </row>
    <row r="18" spans="1:20" hidden="1" x14ac:dyDescent="0.3">
      <c r="A18" s="39" t="s">
        <v>197</v>
      </c>
      <c r="B18" s="39" t="s">
        <v>199</v>
      </c>
      <c r="C18" s="39" t="s">
        <v>78</v>
      </c>
      <c r="D18" s="39" t="s">
        <v>67</v>
      </c>
      <c r="E18" s="39" t="s">
        <v>198</v>
      </c>
      <c r="F18" s="74">
        <f>IFERROR(INDEX('W15. TIAM CO2 captured'!$E$9:$P$14,MATCH($D18,'W15. TIAM CO2 captured'!$A$9:$A$14,0),MATCH(F$7,'W15. TIAM CO2 captured'!$E$8:$P$8,0)),"")</f>
        <v>0</v>
      </c>
      <c r="G18" s="74">
        <f>IFERROR(INDEX('W15. TIAM CO2 captured'!$E$9:$P$14,MATCH($D18,'W15. TIAM CO2 captured'!$A$9:$A$14,0),MATCH(G$7,'W15. TIAM CO2 captured'!$E$8:$P$8,0)),"")</f>
        <v>0</v>
      </c>
      <c r="H18" s="74" t="str">
        <f>IFERROR(INDEX('W15. TIAM CO2 captured'!$E$9:$P$14,MATCH($D18,'W15. TIAM CO2 captured'!$A$9:$A$14,0),MATCH(H$7,'W15. TIAM CO2 captured'!$E$8:$P$8,0)),"")</f>
        <v/>
      </c>
      <c r="I18" s="74" t="str">
        <f>IFERROR(INDEX('W15. TIAM CO2 captured'!$E$9:$P$14,MATCH($D18,'W15. TIAM CO2 captured'!$A$9:$A$14,0),MATCH(I$7,'W15. TIAM CO2 captured'!$E$8:$P$8,0)),"")</f>
        <v/>
      </c>
      <c r="J18" s="74" t="str">
        <f>IFERROR(INDEX('W15. TIAM CO2 captured'!$E$9:$P$14,MATCH($D18,'W15. TIAM CO2 captured'!$A$9:$A$14,0),MATCH(J$7,'W15. TIAM CO2 captured'!$E$8:$P$8,0)),"")</f>
        <v/>
      </c>
      <c r="K18" s="74">
        <f>IFERROR(INDEX('W15. TIAM CO2 captured'!$E$9:$P$14,MATCH($D18,'W15. TIAM CO2 captured'!$A$9:$A$14,0),MATCH(K$7,'W15. TIAM CO2 captured'!$E$8:$P$8,0)),"")</f>
        <v>183.28433479762464</v>
      </c>
      <c r="L18" s="74" t="str">
        <f>IFERROR(INDEX('W15. TIAM CO2 captured'!$E$9:$P$14,MATCH($D18,'W15. TIAM CO2 captured'!$A$9:$A$14,0),MATCH(L$7,'W15. TIAM CO2 captured'!$E$8:$P$8,0)),"")</f>
        <v/>
      </c>
      <c r="M18" s="74">
        <f>IFERROR(INDEX('W15. TIAM CO2 captured'!$E$9:$P$14,MATCH($D18,'W15. TIAM CO2 captured'!$A$9:$A$14,0),MATCH(M$7,'W15. TIAM CO2 captured'!$E$8:$P$8,0)),"")</f>
        <v>1333.9785993525634</v>
      </c>
      <c r="N18" s="74">
        <f>IFERROR(INDEX('W15. TIAM CO2 captured'!$E$9:$P$14,MATCH($D18,'W15. TIAM CO2 captured'!$A$9:$A$14,0),MATCH(N$7,'W15. TIAM CO2 captured'!$E$8:$P$8,0)),"")</f>
        <v>3229.827718931816</v>
      </c>
      <c r="O18" s="74">
        <f>IFERROR(INDEX('W15. TIAM CO2 captured'!$E$9:$P$14,MATCH($D18,'W15. TIAM CO2 captured'!$A$9:$A$14,0),MATCH(O$7,'W15. TIAM CO2 captured'!$E$8:$P$8,0)),"")</f>
        <v>10061.684444256534</v>
      </c>
      <c r="P18" s="74">
        <f>IFERROR(INDEX('W15. TIAM CO2 captured'!$E$9:$P$14,MATCH($D18,'W15. TIAM CO2 captured'!$A$9:$A$14,0),MATCH(P$7,'W15. TIAM CO2 captured'!$E$8:$P$8,0)),"")</f>
        <v>20151.714831188263</v>
      </c>
      <c r="Q18" s="74">
        <f>IFERROR(INDEX('W15. TIAM CO2 captured'!$E$9:$P$14,MATCH($D18,'W15. TIAM CO2 captured'!$A$9:$A$14,0),MATCH(Q$7,'W15. TIAM CO2 captured'!$E$8:$P$8,0)),"")</f>
        <v>22792.607752687472</v>
      </c>
      <c r="R18" s="74">
        <f>IFERROR(INDEX('W15. TIAM CO2 captured'!$E$9:$P$14,MATCH($D18,'W15. TIAM CO2 captured'!$A$9:$A$14,0),MATCH(R$7,'W15. TIAM CO2 captured'!$E$8:$P$8,0)),"")</f>
        <v>21870.755224804063</v>
      </c>
      <c r="S18" s="74">
        <f>IFERROR(INDEX('W15. TIAM CO2 captured'!$E$9:$P$14,MATCH($D18,'W15. TIAM CO2 captured'!$A$9:$A$14,0),MATCH(S$7,'W15. TIAM CO2 captured'!$E$8:$P$8,0)),"")</f>
        <v>20035.155059803645</v>
      </c>
      <c r="T18" s="74">
        <f>IFERROR(INDEX('W15. TIAM CO2 captured'!$E$9:$P$14,MATCH($D18,'W15. TIAM CO2 captured'!$A$9:$A$14,0),MATCH(T$7,'W15. TIAM CO2 captured'!$E$8:$P$8,0)),"")</f>
        <v>20370.491315164167</v>
      </c>
    </row>
    <row r="19" spans="1:20" hidden="1" x14ac:dyDescent="0.3">
      <c r="A19" s="39" t="s">
        <v>197</v>
      </c>
      <c r="B19" s="39" t="s">
        <v>199</v>
      </c>
      <c r="C19" s="39" t="s">
        <v>78</v>
      </c>
      <c r="D19" s="39" t="s">
        <v>66</v>
      </c>
      <c r="E19" s="39" t="s">
        <v>198</v>
      </c>
      <c r="F19" s="74">
        <f>IFERROR(INDEX('W15. TIAM CO2 captured'!$E$9:$P$14,MATCH($D19,'W15. TIAM CO2 captured'!$A$9:$A$14,0),MATCH(F$7,'W15. TIAM CO2 captured'!$E$8:$P$8,0)),"")</f>
        <v>0</v>
      </c>
      <c r="G19" s="74">
        <f>IFERROR(INDEX('W15. TIAM CO2 captured'!$E$9:$P$14,MATCH($D19,'W15. TIAM CO2 captured'!$A$9:$A$14,0),MATCH(G$7,'W15. TIAM CO2 captured'!$E$8:$P$8,0)),"")</f>
        <v>0</v>
      </c>
      <c r="H19" s="74" t="str">
        <f>IFERROR(INDEX('W15. TIAM CO2 captured'!$E$9:$P$14,MATCH($D19,'W15. TIAM CO2 captured'!$A$9:$A$14,0),MATCH(H$7,'W15. TIAM CO2 captured'!$E$8:$P$8,0)),"")</f>
        <v/>
      </c>
      <c r="I19" s="74" t="str">
        <f>IFERROR(INDEX('W15. TIAM CO2 captured'!$E$9:$P$14,MATCH($D19,'W15. TIAM CO2 captured'!$A$9:$A$14,0),MATCH(I$7,'W15. TIAM CO2 captured'!$E$8:$P$8,0)),"")</f>
        <v/>
      </c>
      <c r="J19" s="74" t="str">
        <f>IFERROR(INDEX('W15. TIAM CO2 captured'!$E$9:$P$14,MATCH($D19,'W15. TIAM CO2 captured'!$A$9:$A$14,0),MATCH(J$7,'W15. TIAM CO2 captured'!$E$8:$P$8,0)),"")</f>
        <v/>
      </c>
      <c r="K19" s="74">
        <f>IFERROR(INDEX('W15. TIAM CO2 captured'!$E$9:$P$14,MATCH($D19,'W15. TIAM CO2 captured'!$A$9:$A$14,0),MATCH(K$7,'W15. TIAM CO2 captured'!$E$8:$P$8,0)),"")</f>
        <v>183.28433479762464</v>
      </c>
      <c r="L19" s="74" t="str">
        <f>IFERROR(INDEX('W15. TIAM CO2 captured'!$E$9:$P$14,MATCH($D19,'W15. TIAM CO2 captured'!$A$9:$A$14,0),MATCH(L$7,'W15. TIAM CO2 captured'!$E$8:$P$8,0)),"")</f>
        <v/>
      </c>
      <c r="M19" s="74">
        <f>IFERROR(INDEX('W15. TIAM CO2 captured'!$E$9:$P$14,MATCH($D19,'W15. TIAM CO2 captured'!$A$9:$A$14,0),MATCH(M$7,'W15. TIAM CO2 captured'!$E$8:$P$8,0)),"")</f>
        <v>0</v>
      </c>
      <c r="N19" s="74">
        <f>IFERROR(INDEX('W15. TIAM CO2 captured'!$E$9:$P$14,MATCH($D19,'W15. TIAM CO2 captured'!$A$9:$A$14,0),MATCH(N$7,'W15. TIAM CO2 captured'!$E$8:$P$8,0)),"")</f>
        <v>4665.9691344570574</v>
      </c>
      <c r="O19" s="74">
        <f>IFERROR(INDEX('W15. TIAM CO2 captured'!$E$9:$P$14,MATCH($D19,'W15. TIAM CO2 captured'!$A$9:$A$14,0),MATCH(O$7,'W15. TIAM CO2 captured'!$E$8:$P$8,0)),"")</f>
        <v>9858.7558222805728</v>
      </c>
      <c r="P19" s="74">
        <f>IFERROR(INDEX('W15. TIAM CO2 captured'!$E$9:$P$14,MATCH($D19,'W15. TIAM CO2 captured'!$A$9:$A$14,0),MATCH(P$7,'W15. TIAM CO2 captured'!$E$8:$P$8,0)),"")</f>
        <v>20860.631705757587</v>
      </c>
      <c r="Q19" s="74">
        <f>IFERROR(INDEX('W15. TIAM CO2 captured'!$E$9:$P$14,MATCH($D19,'W15. TIAM CO2 captured'!$A$9:$A$14,0),MATCH(Q$7,'W15. TIAM CO2 captured'!$E$8:$P$8,0)),"")</f>
        <v>20900.90362055408</v>
      </c>
      <c r="R19" s="74">
        <f>IFERROR(INDEX('W15. TIAM CO2 captured'!$E$9:$P$14,MATCH($D19,'W15. TIAM CO2 captured'!$A$9:$A$14,0),MATCH(R$7,'W15. TIAM CO2 captured'!$E$8:$P$8,0)),"")</f>
        <v>19904.187097720409</v>
      </c>
      <c r="S19" s="74">
        <f>IFERROR(INDEX('W15. TIAM CO2 captured'!$E$9:$P$14,MATCH($D19,'W15. TIAM CO2 captured'!$A$9:$A$14,0),MATCH(S$7,'W15. TIAM CO2 captured'!$E$8:$P$8,0)),"")</f>
        <v>19779.869623406961</v>
      </c>
      <c r="T19" s="74">
        <f>IFERROR(INDEX('W15. TIAM CO2 captured'!$E$9:$P$14,MATCH($D19,'W15. TIAM CO2 captured'!$A$9:$A$14,0),MATCH(T$7,'W15. TIAM CO2 captured'!$E$8:$P$8,0)),"")</f>
        <v>20229.776910847228</v>
      </c>
    </row>
    <row r="20" spans="1:20" hidden="1" x14ac:dyDescent="0.3">
      <c r="A20" s="39" t="s">
        <v>197</v>
      </c>
      <c r="B20" s="39" t="s">
        <v>200</v>
      </c>
      <c r="C20" s="39" t="s">
        <v>201</v>
      </c>
      <c r="D20" s="39" t="s">
        <v>184</v>
      </c>
      <c r="E20" s="39" t="s">
        <v>159</v>
      </c>
      <c r="F20" s="74">
        <f>IFERROR(INDEX('R23. IEA CO2 emissions fuel'!$B$10:$J$10,MATCH(F$7,'R23. IEA CO2 emissions fuel'!$B$9:$J$9,0)),"")</f>
        <v>28998.799999999999</v>
      </c>
      <c r="G20" s="74">
        <f>IFERROR(INDEX('R23. IEA CO2 emissions fuel'!$B$10:$J$10,MATCH(G$7,'R23. IEA CO2 emissions fuel'!$B$9:$J$9,0)),"")</f>
        <v>31580.9</v>
      </c>
      <c r="H20" s="74">
        <f>IFERROR(INDEX('R23. IEA CO2 emissions fuel'!$B$10:$J$10,MATCH(H$7,'R23. IEA CO2 emissions fuel'!$B$9:$J$9,0)),"")</f>
        <v>32294.2</v>
      </c>
      <c r="I20" s="74" t="str">
        <f>IFERROR(INDEX('R23. IEA CO2 emissions fuel'!$B$10:$J$10,MATCH(I$7,'R23. IEA CO2 emissions fuel'!$B$9:$J$9,0)),"")</f>
        <v/>
      </c>
      <c r="J20" s="74" t="str">
        <f>IFERROR(INDEX('R23. IEA CO2 emissions fuel'!$B$10:$J$10,MATCH(J$7,'R23. IEA CO2 emissions fuel'!$B$9:$J$9,0)),"")</f>
        <v/>
      </c>
      <c r="K20" s="74" t="str">
        <f>IFERROR(INDEX('R23. IEA CO2 emissions fuel'!$B$10:$J$10,MATCH(K$7,'R23. IEA CO2 emissions fuel'!$B$9:$J$9,0)),"")</f>
        <v/>
      </c>
      <c r="L20" s="74" t="str">
        <f>IFERROR(INDEX('R23. IEA CO2 emissions fuel'!$B$10:$J$10,MATCH(L$7,'R23. IEA CO2 emissions fuel'!$B$9:$J$9,0)),"")</f>
        <v/>
      </c>
      <c r="M20" s="74" t="str">
        <f>IFERROR(INDEX('R23. IEA CO2 emissions fuel'!$B$10:$J$10,MATCH(M$7,'R23. IEA CO2 emissions fuel'!$B$9:$J$9,0)),"")</f>
        <v/>
      </c>
      <c r="N20" s="74" t="str">
        <f>IFERROR(INDEX('R23. IEA CO2 emissions fuel'!$B$10:$J$10,MATCH(N$7,'R23. IEA CO2 emissions fuel'!$B$9:$J$9,0)),"")</f>
        <v/>
      </c>
      <c r="O20" s="74" t="str">
        <f>IFERROR(INDEX('R23. IEA CO2 emissions fuel'!$B$10:$J$10,MATCH(O$7,'R23. IEA CO2 emissions fuel'!$B$9:$J$9,0)),"")</f>
        <v/>
      </c>
      <c r="P20" s="74" t="str">
        <f>IFERROR(INDEX('R23. IEA CO2 emissions fuel'!$B$10:$J$10,MATCH(P$7,'R23. IEA CO2 emissions fuel'!$B$9:$J$9,0)),"")</f>
        <v/>
      </c>
      <c r="Q20" s="74" t="str">
        <f>IFERROR(INDEX('R23. IEA CO2 emissions fuel'!$B$10:$J$10,MATCH(Q$7,'R23. IEA CO2 emissions fuel'!$B$9:$J$9,0)),"")</f>
        <v/>
      </c>
      <c r="R20" s="74" t="str">
        <f>IFERROR(INDEX('R23. IEA CO2 emissions fuel'!$B$10:$J$10,MATCH(R$7,'R23. IEA CO2 emissions fuel'!$B$9:$J$9,0)),"")</f>
        <v/>
      </c>
      <c r="S20" s="74" t="str">
        <f>IFERROR(INDEX('R23. IEA CO2 emissions fuel'!$B$10:$J$10,MATCH(S$7,'R23. IEA CO2 emissions fuel'!$B$9:$J$9,0)),"")</f>
        <v/>
      </c>
      <c r="T20" s="74" t="str">
        <f>IFERROR(INDEX('R23. IEA CO2 emissions fuel'!$B$10:$J$10,MATCH(T$7,'R23. IEA CO2 emissions fuel'!$B$9:$J$9,0)),"")</f>
        <v/>
      </c>
    </row>
    <row r="21" spans="1:20" hidden="1" x14ac:dyDescent="0.3">
      <c r="A21" s="39" t="s">
        <v>202</v>
      </c>
      <c r="B21" s="39" t="s">
        <v>203</v>
      </c>
      <c r="C21" s="39" t="s">
        <v>78</v>
      </c>
      <c r="D21" s="39" t="s">
        <v>62</v>
      </c>
      <c r="E21" s="39" t="s">
        <v>204</v>
      </c>
      <c r="F21" s="74">
        <f>IFERROR(INDEX('W2. TIAM CO2 price'!$C$21:$N$26,MATCH($D21,'W2. TIAM CO2 price'!$A$21:$A$26,0),MATCH(F$7,'W2. TIAM CO2 price'!$C$20:$N$20,0)),"")</f>
        <v>0</v>
      </c>
      <c r="G21" s="74">
        <f>IFERROR(INDEX('W2. TIAM CO2 price'!$C$21:$N$26,MATCH($D21,'W2. TIAM CO2 price'!$A$21:$A$26,0),MATCH(G$7,'W2. TIAM CO2 price'!$C$20:$N$20,0)),"")</f>
        <v>0</v>
      </c>
      <c r="H21" s="74" t="str">
        <f>IFERROR(INDEX('W2. TIAM CO2 price'!$C$21:$N$26,MATCH($D21,'W2. TIAM CO2 price'!$A$21:$A$26,0),MATCH(H$7,'W2. TIAM CO2 price'!$C$20:$N$20,0)),"")</f>
        <v/>
      </c>
      <c r="I21" s="74" t="str">
        <f>IFERROR(INDEX('W2. TIAM CO2 price'!$C$21:$N$26,MATCH($D21,'W2. TIAM CO2 price'!$A$21:$A$26,0),MATCH(I$7,'W2. TIAM CO2 price'!$C$20:$N$20,0)),"")</f>
        <v/>
      </c>
      <c r="J21" s="74" t="str">
        <f>IFERROR(INDEX('W2. TIAM CO2 price'!$C$21:$N$26,MATCH($D21,'W2. TIAM CO2 price'!$A$21:$A$26,0),MATCH(J$7,'W2. TIAM CO2 price'!$C$20:$N$20,0)),"")</f>
        <v/>
      </c>
      <c r="K21" s="74">
        <f>IFERROR(INDEX('W2. TIAM CO2 price'!$C$21:$N$26,MATCH($D21,'W2. TIAM CO2 price'!$A$21:$A$26,0),MATCH(K$7,'W2. TIAM CO2 price'!$C$20:$N$20,0)),"")</f>
        <v>0</v>
      </c>
      <c r="L21" s="74" t="str">
        <f>IFERROR(INDEX('W2. TIAM CO2 price'!$C$21:$N$26,MATCH($D21,'W2. TIAM CO2 price'!$A$21:$A$26,0),MATCH(L$7,'W2. TIAM CO2 price'!$C$20:$N$20,0)),"")</f>
        <v/>
      </c>
      <c r="M21" s="74">
        <f>IFERROR(INDEX('W2. TIAM CO2 price'!$C$21:$N$26,MATCH($D21,'W2. TIAM CO2 price'!$A$21:$A$26,0),MATCH(M$7,'W2. TIAM CO2 price'!$C$20:$N$20,0)),"")</f>
        <v>0</v>
      </c>
      <c r="N21" s="74">
        <f>IFERROR(INDEX('W2. TIAM CO2 price'!$C$21:$N$26,MATCH($D21,'W2. TIAM CO2 price'!$A$21:$A$26,0),MATCH(N$7,'W2. TIAM CO2 price'!$C$20:$N$20,0)),"")</f>
        <v>0</v>
      </c>
      <c r="O21" s="74">
        <f>IFERROR(INDEX('W2. TIAM CO2 price'!$C$21:$N$26,MATCH($D21,'W2. TIAM CO2 price'!$A$21:$A$26,0),MATCH(O$7,'W2. TIAM CO2 price'!$C$20:$N$20,0)),"")</f>
        <v>0</v>
      </c>
      <c r="P21" s="74">
        <f>IFERROR(INDEX('W2. TIAM CO2 price'!$C$21:$N$26,MATCH($D21,'W2. TIAM CO2 price'!$A$21:$A$26,0),MATCH(P$7,'W2. TIAM CO2 price'!$C$20:$N$20,0)),"")</f>
        <v>0</v>
      </c>
      <c r="Q21" s="74">
        <f>IFERROR(INDEX('W2. TIAM CO2 price'!$C$21:$N$26,MATCH($D21,'W2. TIAM CO2 price'!$A$21:$A$26,0),MATCH(Q$7,'W2. TIAM CO2 price'!$C$20:$N$20,0)),"")</f>
        <v>0</v>
      </c>
      <c r="R21" s="74">
        <f>IFERROR(INDEX('W2. TIAM CO2 price'!$C$21:$N$26,MATCH($D21,'W2. TIAM CO2 price'!$A$21:$A$26,0),MATCH(R$7,'W2. TIAM CO2 price'!$C$20:$N$20,0)),"")</f>
        <v>0</v>
      </c>
      <c r="S21" s="74">
        <f>IFERROR(INDEX('W2. TIAM CO2 price'!$C$21:$N$26,MATCH($D21,'W2. TIAM CO2 price'!$A$21:$A$26,0),MATCH(S$7,'W2. TIAM CO2 price'!$C$20:$N$20,0)),"")</f>
        <v>0</v>
      </c>
      <c r="T21" s="74">
        <f>IFERROR(INDEX('W2. TIAM CO2 price'!$C$21:$N$26,MATCH($D21,'W2. TIAM CO2 price'!$A$21:$A$26,0),MATCH(T$7,'W2. TIAM CO2 price'!$C$20:$N$20,0)),"")</f>
        <v>0</v>
      </c>
    </row>
    <row r="22" spans="1:20" hidden="1" x14ac:dyDescent="0.3">
      <c r="A22" s="39" t="s">
        <v>202</v>
      </c>
      <c r="B22" s="39" t="s">
        <v>203</v>
      </c>
      <c r="C22" s="39" t="s">
        <v>78</v>
      </c>
      <c r="D22" s="39" t="s">
        <v>63</v>
      </c>
      <c r="E22" s="39" t="s">
        <v>204</v>
      </c>
      <c r="F22" s="74">
        <f>IFERROR(INDEX('W2. TIAM CO2 price'!$C$21:$N$26,MATCH($D22,'W2. TIAM CO2 price'!$A$21:$A$26,0),MATCH(F$7,'W2. TIAM CO2 price'!$C$20:$N$20,0)),"")</f>
        <v>0</v>
      </c>
      <c r="G22" s="74">
        <f>IFERROR(INDEX('W2. TIAM CO2 price'!$C$21:$N$26,MATCH($D22,'W2. TIAM CO2 price'!$A$21:$A$26,0),MATCH(G$7,'W2. TIAM CO2 price'!$C$20:$N$20,0)),"")</f>
        <v>0</v>
      </c>
      <c r="H22" s="74" t="str">
        <f>IFERROR(INDEX('W2. TIAM CO2 price'!$C$21:$N$26,MATCH($D22,'W2. TIAM CO2 price'!$A$21:$A$26,0),MATCH(H$7,'W2. TIAM CO2 price'!$C$20:$N$20,0)),"")</f>
        <v/>
      </c>
      <c r="I22" s="74" t="str">
        <f>IFERROR(INDEX('W2. TIAM CO2 price'!$C$21:$N$26,MATCH($D22,'W2. TIAM CO2 price'!$A$21:$A$26,0),MATCH(I$7,'W2. TIAM CO2 price'!$C$20:$N$20,0)),"")</f>
        <v/>
      </c>
      <c r="J22" s="74" t="str">
        <f>IFERROR(INDEX('W2. TIAM CO2 price'!$C$21:$N$26,MATCH($D22,'W2. TIAM CO2 price'!$A$21:$A$26,0),MATCH(J$7,'W2. TIAM CO2 price'!$C$20:$N$20,0)),"")</f>
        <v/>
      </c>
      <c r="K22" s="74">
        <f>IFERROR(INDEX('W2. TIAM CO2 price'!$C$21:$N$26,MATCH($D22,'W2. TIAM CO2 price'!$A$21:$A$26,0),MATCH(K$7,'W2. TIAM CO2 price'!$C$20:$N$20,0)),"")</f>
        <v>41.330878620385405</v>
      </c>
      <c r="L22" s="74" t="str">
        <f>IFERROR(INDEX('W2. TIAM CO2 price'!$C$21:$N$26,MATCH($D22,'W2. TIAM CO2 price'!$A$21:$A$26,0),MATCH(L$7,'W2. TIAM CO2 price'!$C$20:$N$20,0)),"")</f>
        <v/>
      </c>
      <c r="M22" s="74">
        <f>IFERROR(INDEX('W2. TIAM CO2 price'!$C$21:$N$26,MATCH($D22,'W2. TIAM CO2 price'!$A$21:$A$26,0),MATCH(M$7,'W2. TIAM CO2 price'!$C$20:$N$20,0)),"")</f>
        <v>175.67954477337369</v>
      </c>
      <c r="N22" s="74">
        <f>IFERROR(INDEX('W2. TIAM CO2 price'!$C$21:$N$26,MATCH($D22,'W2. TIAM CO2 price'!$A$21:$A$26,0),MATCH(N$7,'W2. TIAM CO2 price'!$C$20:$N$20,0)),"")</f>
        <v>286.15380558969895</v>
      </c>
      <c r="O22" s="74">
        <f>IFERROR(INDEX('W2. TIAM CO2 price'!$C$21:$N$26,MATCH($D22,'W2. TIAM CO2 price'!$A$21:$A$26,0),MATCH(O$7,'W2. TIAM CO2 price'!$C$20:$N$20,0)),"")</f>
        <v>466.10473486957153</v>
      </c>
      <c r="P22" s="74">
        <f>IFERROR(INDEX('W2. TIAM CO2 price'!$C$21:$N$26,MATCH($D22,'W2. TIAM CO2 price'!$A$21:$A$26,0),MATCH(P$7,'W2. TIAM CO2 price'!$C$20:$N$20,0)),"")</f>
        <v>759.22583700123562</v>
      </c>
      <c r="Q22" s="74">
        <f>IFERROR(INDEX('W2. TIAM CO2 price'!$C$21:$N$26,MATCH($D22,'W2. TIAM CO2 price'!$A$21:$A$26,0),MATCH(Q$7,'W2. TIAM CO2 price'!$C$20:$N$20,0)),"")</f>
        <v>1236.6892252614728</v>
      </c>
      <c r="R22" s="74">
        <f>IFERROR(INDEX('W2. TIAM CO2 price'!$C$21:$N$26,MATCH($D22,'W2. TIAM CO2 price'!$A$21:$A$26,0),MATCH(R$7,'W2. TIAM CO2 price'!$C$20:$N$20,0)),"")</f>
        <v>2014.4267728816033</v>
      </c>
      <c r="S22" s="74">
        <f>IFERROR(INDEX('W2. TIAM CO2 price'!$C$21:$N$26,MATCH($D22,'W2. TIAM CO2 price'!$A$21:$A$26,0),MATCH(S$7,'W2. TIAM CO2 price'!$C$20:$N$20,0)),"")</f>
        <v>3281.2792852430284</v>
      </c>
      <c r="T22" s="74">
        <f>IFERROR(INDEX('W2. TIAM CO2 price'!$C$21:$N$26,MATCH($D22,'W2. TIAM CO2 price'!$A$21:$A$26,0),MATCH(T$7,'W2. TIAM CO2 price'!$C$20:$N$20,0)),"")</f>
        <v>5344.8485355480461</v>
      </c>
    </row>
    <row r="23" spans="1:20" hidden="1" x14ac:dyDescent="0.3">
      <c r="A23" s="39" t="s">
        <v>202</v>
      </c>
      <c r="B23" s="39" t="s">
        <v>203</v>
      </c>
      <c r="C23" s="39" t="s">
        <v>78</v>
      </c>
      <c r="D23" s="39" t="s">
        <v>64</v>
      </c>
      <c r="E23" s="39" t="s">
        <v>204</v>
      </c>
      <c r="F23" s="74">
        <f>IFERROR(INDEX('W2. TIAM CO2 price'!$C$21:$N$26,MATCH($D23,'W2. TIAM CO2 price'!$A$21:$A$26,0),MATCH(F$7,'W2. TIAM CO2 price'!$C$20:$N$20,0)),"")</f>
        <v>0</v>
      </c>
      <c r="G23" s="74">
        <f>IFERROR(INDEX('W2. TIAM CO2 price'!$C$21:$N$26,MATCH($D23,'W2. TIAM CO2 price'!$A$21:$A$26,0),MATCH(G$7,'W2. TIAM CO2 price'!$C$20:$N$20,0)),"")</f>
        <v>0</v>
      </c>
      <c r="H23" s="74" t="str">
        <f>IFERROR(INDEX('W2. TIAM CO2 price'!$C$21:$N$26,MATCH($D23,'W2. TIAM CO2 price'!$A$21:$A$26,0),MATCH(H$7,'W2. TIAM CO2 price'!$C$20:$N$20,0)),"")</f>
        <v/>
      </c>
      <c r="I23" s="74" t="str">
        <f>IFERROR(INDEX('W2. TIAM CO2 price'!$C$21:$N$26,MATCH($D23,'W2. TIAM CO2 price'!$A$21:$A$26,0),MATCH(I$7,'W2. TIAM CO2 price'!$C$20:$N$20,0)),"")</f>
        <v/>
      </c>
      <c r="J23" s="74" t="str">
        <f>IFERROR(INDEX('W2. TIAM CO2 price'!$C$21:$N$26,MATCH($D23,'W2. TIAM CO2 price'!$A$21:$A$26,0),MATCH(J$7,'W2. TIAM CO2 price'!$C$20:$N$20,0)),"")</f>
        <v/>
      </c>
      <c r="K23" s="74">
        <f>IFERROR(INDEX('W2. TIAM CO2 price'!$C$21:$N$26,MATCH($D23,'W2. TIAM CO2 price'!$A$21:$A$26,0),MATCH(K$7,'W2. TIAM CO2 price'!$C$20:$N$20,0)),"")</f>
        <v>41.330878620385405</v>
      </c>
      <c r="L23" s="74" t="str">
        <f>IFERROR(INDEX('W2. TIAM CO2 price'!$C$21:$N$26,MATCH($D23,'W2. TIAM CO2 price'!$A$21:$A$26,0),MATCH(L$7,'W2. TIAM CO2 price'!$C$20:$N$20,0)),"")</f>
        <v/>
      </c>
      <c r="M23" s="74">
        <f>IFERROR(INDEX('W2. TIAM CO2 price'!$C$21:$N$26,MATCH($D23,'W2. TIAM CO2 price'!$A$21:$A$26,0),MATCH(M$7,'W2. TIAM CO2 price'!$C$20:$N$20,0)),"")</f>
        <v>156.45393959722333</v>
      </c>
      <c r="N23" s="74">
        <f>IFERROR(INDEX('W2. TIAM CO2 price'!$C$21:$N$26,MATCH($D23,'W2. TIAM CO2 price'!$A$21:$A$26,0),MATCH(N$7,'W2. TIAM CO2 price'!$C$20:$N$20,0)),"")</f>
        <v>254.83732040787578</v>
      </c>
      <c r="O23" s="74">
        <f>IFERROR(INDEX('W2. TIAM CO2 price'!$C$21:$N$26,MATCH($D23,'W2. TIAM CO2 price'!$A$21:$A$26,0),MATCH(O$7,'W2. TIAM CO2 price'!$C$20:$N$20,0)),"")</f>
        <v>415.09348077435425</v>
      </c>
      <c r="P23" s="74">
        <f>IFERROR(INDEX('W2. TIAM CO2 price'!$C$21:$N$26,MATCH($D23,'W2. TIAM CO2 price'!$A$21:$A$26,0),MATCH(P$7,'W2. TIAM CO2 price'!$C$20:$N$20,0)),"")</f>
        <v>676.13387930317424</v>
      </c>
      <c r="Q23" s="74">
        <f>IFERROR(INDEX('W2. TIAM CO2 price'!$C$21:$N$26,MATCH($D23,'W2. TIAM CO2 price'!$A$21:$A$26,0),MATCH(Q$7,'W2. TIAM CO2 price'!$C$20:$N$20,0)),"")</f>
        <v>1101.3411818386858</v>
      </c>
      <c r="R23" s="74">
        <f>IFERROR(INDEX('W2. TIAM CO2 price'!$C$21:$N$26,MATCH($D23,'W2. TIAM CO2 price'!$A$21:$A$26,0),MATCH(R$7,'W2. TIAM CO2 price'!$C$20:$N$20,0)),"")</f>
        <v>1793.9590722053124</v>
      </c>
      <c r="S23" s="74">
        <f>IFERROR(INDEX('W2. TIAM CO2 price'!$C$21:$N$26,MATCH($D23,'W2. TIAM CO2 price'!$A$21:$A$26,0),MATCH(S$7,'W2. TIAM CO2 price'!$C$20:$N$20,0)),"")</f>
        <v>2922.1606322334364</v>
      </c>
      <c r="T23" s="74">
        <f>IFERROR(INDEX('W2. TIAM CO2 price'!$C$21:$N$26,MATCH($D23,'W2. TIAM CO2 price'!$A$21:$A$26,0),MATCH(T$7,'W2. TIAM CO2 price'!$C$20:$N$20,0)),"")</f>
        <v>4759.8820912851706</v>
      </c>
    </row>
    <row r="24" spans="1:20" hidden="1" x14ac:dyDescent="0.3">
      <c r="A24" s="39" t="s">
        <v>202</v>
      </c>
      <c r="B24" s="39" t="s">
        <v>203</v>
      </c>
      <c r="C24" s="39" t="s">
        <v>78</v>
      </c>
      <c r="D24" s="39" t="s">
        <v>65</v>
      </c>
      <c r="E24" s="39" t="s">
        <v>204</v>
      </c>
      <c r="F24" s="74">
        <f>IFERROR(INDEX('W2. TIAM CO2 price'!$C$21:$N$26,MATCH($D24,'W2. TIAM CO2 price'!$A$21:$A$26,0),MATCH(F$7,'W2. TIAM CO2 price'!$C$20:$N$20,0)),"")</f>
        <v>0</v>
      </c>
      <c r="G24" s="74">
        <f>IFERROR(INDEX('W2. TIAM CO2 price'!$C$21:$N$26,MATCH($D24,'W2. TIAM CO2 price'!$A$21:$A$26,0),MATCH(G$7,'W2. TIAM CO2 price'!$C$20:$N$20,0)),"")</f>
        <v>0</v>
      </c>
      <c r="H24" s="74" t="str">
        <f>IFERROR(INDEX('W2. TIAM CO2 price'!$C$21:$N$26,MATCH($D24,'W2. TIAM CO2 price'!$A$21:$A$26,0),MATCH(H$7,'W2. TIAM CO2 price'!$C$20:$N$20,0)),"")</f>
        <v/>
      </c>
      <c r="I24" s="74" t="str">
        <f>IFERROR(INDEX('W2. TIAM CO2 price'!$C$21:$N$26,MATCH($D24,'W2. TIAM CO2 price'!$A$21:$A$26,0),MATCH(I$7,'W2. TIAM CO2 price'!$C$20:$N$20,0)),"")</f>
        <v/>
      </c>
      <c r="J24" s="74" t="str">
        <f>IFERROR(INDEX('W2. TIAM CO2 price'!$C$21:$N$26,MATCH($D24,'W2. TIAM CO2 price'!$A$21:$A$26,0),MATCH(J$7,'W2. TIAM CO2 price'!$C$20:$N$20,0)),"")</f>
        <v/>
      </c>
      <c r="K24" s="74">
        <f>IFERROR(INDEX('W2. TIAM CO2 price'!$C$21:$N$26,MATCH($D24,'W2. TIAM CO2 price'!$A$21:$A$26,0),MATCH(K$7,'W2. TIAM CO2 price'!$C$20:$N$20,0)),"")</f>
        <v>41.330878620385405</v>
      </c>
      <c r="L24" s="74" t="str">
        <f>IFERROR(INDEX('W2. TIAM CO2 price'!$C$21:$N$26,MATCH($D24,'W2. TIAM CO2 price'!$A$21:$A$26,0),MATCH(L$7,'W2. TIAM CO2 price'!$C$20:$N$20,0)),"")</f>
        <v/>
      </c>
      <c r="M24" s="74">
        <f>IFERROR(INDEX('W2. TIAM CO2 price'!$C$21:$N$26,MATCH($D24,'W2. TIAM CO2 price'!$A$21:$A$26,0),MATCH(M$7,'W2. TIAM CO2 price'!$C$20:$N$20,0)),"")</f>
        <v>208.57058336695147</v>
      </c>
      <c r="N24" s="74">
        <f>IFERROR(INDEX('W2. TIAM CO2 price'!$C$21:$N$26,MATCH($D24,'W2. TIAM CO2 price'!$A$21:$A$26,0),MATCH(N$7,'W2. TIAM CO2 price'!$C$20:$N$20,0)),"")</f>
        <v>339.72984105618593</v>
      </c>
      <c r="O24" s="74">
        <f>IFERROR(INDEX('W2. TIAM CO2 price'!$C$21:$N$26,MATCH($D24,'W2. TIAM CO2 price'!$A$21:$A$26,0),MATCH(O$7,'W2. TIAM CO2 price'!$C$20:$N$20,0)),"")</f>
        <v>553.37445209395878</v>
      </c>
      <c r="P24" s="74">
        <f>IFERROR(INDEX('W2. TIAM CO2 price'!$C$21:$N$26,MATCH($D24,'W2. TIAM CO2 price'!$A$21:$A$26,0),MATCH(P$7,'W2. TIAM CO2 price'!$C$20:$N$20,0)),"")</f>
        <v>901.37901046138643</v>
      </c>
      <c r="Q24" s="74">
        <f>IFERROR(INDEX('W2. TIAM CO2 price'!$C$21:$N$26,MATCH($D24,'W2. TIAM CO2 price'!$A$21:$A$26,0),MATCH(Q$7,'W2. TIAM CO2 price'!$C$20:$N$20,0)),"")</f>
        <v>1468.2417656900755</v>
      </c>
      <c r="R24" s="74">
        <f>IFERROR(INDEX('W2. TIAM CO2 price'!$C$21:$N$26,MATCH($D24,'W2. TIAM CO2 price'!$A$21:$A$26,0),MATCH(R$7,'W2. TIAM CO2 price'!$C$20:$N$20,0)),"")</f>
        <v>2391.601461802325</v>
      </c>
      <c r="S24" s="74">
        <f>IFERROR(INDEX('W2. TIAM CO2 price'!$C$21:$N$26,MATCH($D24,'W2. TIAM CO2 price'!$A$21:$A$26,0),MATCH(S$7,'W2. TIAM CO2 price'!$C$20:$N$20,0)),"")</f>
        <v>3895.6571093824737</v>
      </c>
      <c r="T24" s="74">
        <f>IFERROR(INDEX('W2. TIAM CO2 price'!$C$21:$N$26,MATCH($D24,'W2. TIAM CO2 price'!$A$21:$A$26,0),MATCH(T$7,'W2. TIAM CO2 price'!$C$20:$N$20,0)),"")</f>
        <v>6345.605272100016</v>
      </c>
    </row>
    <row r="25" spans="1:20" hidden="1" x14ac:dyDescent="0.3">
      <c r="A25" s="39" t="s">
        <v>202</v>
      </c>
      <c r="B25" s="39" t="s">
        <v>203</v>
      </c>
      <c r="C25" s="39" t="s">
        <v>78</v>
      </c>
      <c r="D25" s="39" t="s">
        <v>67</v>
      </c>
      <c r="E25" s="39" t="s">
        <v>204</v>
      </c>
      <c r="F25" s="74">
        <f>IFERROR(INDEX('W2. TIAM CO2 price'!$C$21:$N$26,MATCH($D25,'W2. TIAM CO2 price'!$A$21:$A$26,0),MATCH(F$7,'W2. TIAM CO2 price'!$C$20:$N$20,0)),"")</f>
        <v>0</v>
      </c>
      <c r="G25" s="74">
        <f>IFERROR(INDEX('W2. TIAM CO2 price'!$C$21:$N$26,MATCH($D25,'W2. TIAM CO2 price'!$A$21:$A$26,0),MATCH(G$7,'W2. TIAM CO2 price'!$C$20:$N$20,0)),"")</f>
        <v>0</v>
      </c>
      <c r="H25" s="74" t="str">
        <f>IFERROR(INDEX('W2. TIAM CO2 price'!$C$21:$N$26,MATCH($D25,'W2. TIAM CO2 price'!$A$21:$A$26,0),MATCH(H$7,'W2. TIAM CO2 price'!$C$20:$N$20,0)),"")</f>
        <v/>
      </c>
      <c r="I25" s="74" t="str">
        <f>IFERROR(INDEX('W2. TIAM CO2 price'!$C$21:$N$26,MATCH($D25,'W2. TIAM CO2 price'!$A$21:$A$26,0),MATCH(I$7,'W2. TIAM CO2 price'!$C$20:$N$20,0)),"")</f>
        <v/>
      </c>
      <c r="J25" s="74" t="str">
        <f>IFERROR(INDEX('W2. TIAM CO2 price'!$C$21:$N$26,MATCH($D25,'W2. TIAM CO2 price'!$A$21:$A$26,0),MATCH(J$7,'W2. TIAM CO2 price'!$C$20:$N$20,0)),"")</f>
        <v/>
      </c>
      <c r="K25" s="74">
        <f>IFERROR(INDEX('W2. TIAM CO2 price'!$C$21:$N$26,MATCH($D25,'W2. TIAM CO2 price'!$A$21:$A$26,0),MATCH(K$7,'W2. TIAM CO2 price'!$C$20:$N$20,0)),"")</f>
        <v>41.330878620385405</v>
      </c>
      <c r="L25" s="74" t="str">
        <f>IFERROR(INDEX('W2. TIAM CO2 price'!$C$21:$N$26,MATCH($D25,'W2. TIAM CO2 price'!$A$21:$A$26,0),MATCH(L$7,'W2. TIAM CO2 price'!$C$20:$N$20,0)),"")</f>
        <v/>
      </c>
      <c r="M25" s="74">
        <f>IFERROR(INDEX('W2. TIAM CO2 price'!$C$21:$N$26,MATCH($D25,'W2. TIAM CO2 price'!$A$21:$A$26,0),MATCH(M$7,'W2. TIAM CO2 price'!$C$20:$N$20,0)),"")</f>
        <v>210.0094339503701</v>
      </c>
      <c r="N25" s="74">
        <f>IFERROR(INDEX('W2. TIAM CO2 price'!$C$21:$N$26,MATCH($D25,'W2. TIAM CO2 price'!$A$21:$A$26,0),MATCH(N$7,'W2. TIAM CO2 price'!$C$20:$N$20,0)),"")</f>
        <v>342.07357739388846</v>
      </c>
      <c r="O25" s="74">
        <f>IFERROR(INDEX('W2. TIAM CO2 price'!$C$21:$N$26,MATCH($D25,'W2. TIAM CO2 price'!$A$21:$A$26,0),MATCH(O$7,'W2. TIAM CO2 price'!$C$20:$N$20,0)),"")</f>
        <v>557.19215103900797</v>
      </c>
      <c r="P25" s="74">
        <f>IFERROR(INDEX('W2. TIAM CO2 price'!$C$21:$N$26,MATCH($D25,'W2. TIAM CO2 price'!$A$21:$A$26,0),MATCH(P$7,'W2. TIAM CO2 price'!$C$20:$N$20,0)),"")</f>
        <v>907.59763976953911</v>
      </c>
      <c r="Q25" s="74">
        <f>IFERROR(INDEX('W2. TIAM CO2 price'!$C$21:$N$26,MATCH($D25,'W2. TIAM CO2 price'!$A$21:$A$26,0),MATCH(Q$7,'W2. TIAM CO2 price'!$C$20:$N$20,0)),"")</f>
        <v>1478.3712575556667</v>
      </c>
      <c r="R25" s="74">
        <f>IFERROR(INDEX('W2. TIAM CO2 price'!$C$21:$N$26,MATCH($D25,'W2. TIAM CO2 price'!$A$21:$A$26,0),MATCH(R$7,'W2. TIAM CO2 price'!$C$20:$N$20,0)),"")</f>
        <v>2408.1013366748439</v>
      </c>
      <c r="S25" s="74">
        <f>IFERROR(INDEX('W2. TIAM CO2 price'!$C$21:$N$26,MATCH($D25,'W2. TIAM CO2 price'!$A$21:$A$26,0),MATCH(S$7,'W2. TIAM CO2 price'!$C$20:$N$20,0)),"")</f>
        <v>3922.5336670343654</v>
      </c>
      <c r="T25" s="74">
        <f>IFERROR(INDEX('W2. TIAM CO2 price'!$C$21:$N$26,MATCH($D25,'W2. TIAM CO2 price'!$A$21:$A$26,0),MATCH(T$7,'W2. TIAM CO2 price'!$C$20:$N$20,0)),"")</f>
        <v>6389.384352191827</v>
      </c>
    </row>
    <row r="26" spans="1:20" hidden="1" x14ac:dyDescent="0.3">
      <c r="A26" s="39" t="s">
        <v>202</v>
      </c>
      <c r="B26" s="39" t="s">
        <v>203</v>
      </c>
      <c r="C26" s="39" t="s">
        <v>78</v>
      </c>
      <c r="D26" s="39" t="s">
        <v>66</v>
      </c>
      <c r="E26" s="39" t="s">
        <v>204</v>
      </c>
      <c r="F26" s="74">
        <f>IFERROR(INDEX('W2. TIAM CO2 price'!$C$21:$N$26,MATCH($D26,'W2. TIAM CO2 price'!$A$21:$A$26,0),MATCH(F$7,'W2. TIAM CO2 price'!$C$20:$N$20,0)),"")</f>
        <v>0</v>
      </c>
      <c r="G26" s="74">
        <f>IFERROR(INDEX('W2. TIAM CO2 price'!$C$21:$N$26,MATCH($D26,'W2. TIAM CO2 price'!$A$21:$A$26,0),MATCH(G$7,'W2. TIAM CO2 price'!$C$20:$N$20,0)),"")</f>
        <v>0</v>
      </c>
      <c r="H26" s="74" t="str">
        <f>IFERROR(INDEX('W2. TIAM CO2 price'!$C$21:$N$26,MATCH($D26,'W2. TIAM CO2 price'!$A$21:$A$26,0),MATCH(H$7,'W2. TIAM CO2 price'!$C$20:$N$20,0)),"")</f>
        <v/>
      </c>
      <c r="I26" s="74" t="str">
        <f>IFERROR(INDEX('W2. TIAM CO2 price'!$C$21:$N$26,MATCH($D26,'W2. TIAM CO2 price'!$A$21:$A$26,0),MATCH(I$7,'W2. TIAM CO2 price'!$C$20:$N$20,0)),"")</f>
        <v/>
      </c>
      <c r="J26" s="74" t="str">
        <f>IFERROR(INDEX('W2. TIAM CO2 price'!$C$21:$N$26,MATCH($D26,'W2. TIAM CO2 price'!$A$21:$A$26,0),MATCH(J$7,'W2. TIAM CO2 price'!$C$20:$N$20,0)),"")</f>
        <v/>
      </c>
      <c r="K26" s="74">
        <f>IFERROR(INDEX('W2. TIAM CO2 price'!$C$21:$N$26,MATCH($D26,'W2. TIAM CO2 price'!$A$21:$A$26,0),MATCH(K$7,'W2. TIAM CO2 price'!$C$20:$N$20,0)),"")</f>
        <v>41.330878620385405</v>
      </c>
      <c r="L26" s="74" t="str">
        <f>IFERROR(INDEX('W2. TIAM CO2 price'!$C$21:$N$26,MATCH($D26,'W2. TIAM CO2 price'!$A$21:$A$26,0),MATCH(L$7,'W2. TIAM CO2 price'!$C$20:$N$20,0)),"")</f>
        <v/>
      </c>
      <c r="M26" s="74">
        <f>IFERROR(INDEX('W2. TIAM CO2 price'!$C$21:$N$26,MATCH($D26,'W2. TIAM CO2 price'!$A$21:$A$26,0),MATCH(M$7,'W2. TIAM CO2 price'!$C$20:$N$20,0)),"")</f>
        <v>0</v>
      </c>
      <c r="N26" s="74">
        <f>IFERROR(INDEX('W2. TIAM CO2 price'!$C$21:$N$26,MATCH($D26,'W2. TIAM CO2 price'!$A$21:$A$26,0),MATCH(N$7,'W2. TIAM CO2 price'!$C$20:$N$20,0)),"")</f>
        <v>657.94970153736608</v>
      </c>
      <c r="O26" s="74">
        <f>IFERROR(INDEX('W2. TIAM CO2 price'!$C$21:$N$26,MATCH($D26,'W2. TIAM CO2 price'!$A$21:$A$26,0),MATCH(O$7,'W2. TIAM CO2 price'!$C$20:$N$20,0)),"")</f>
        <v>1071.7210723835963</v>
      </c>
      <c r="P26" s="74">
        <f>IFERROR(INDEX('W2. TIAM CO2 price'!$C$21:$N$26,MATCH($D26,'W2. TIAM CO2 price'!$A$21:$A$26,0),MATCH(P$7,'W2. TIAM CO2 price'!$C$20:$N$20,0)),"")</f>
        <v>1745.7110350693602</v>
      </c>
      <c r="Q26" s="74">
        <f>IFERROR(INDEX('W2. TIAM CO2 price'!$C$21:$N$26,MATCH($D26,'W2. TIAM CO2 price'!$A$21:$A$26,0),MATCH(Q$7,'W2. TIAM CO2 price'!$C$20:$N$20,0)),"")</f>
        <v>2843.5696637901187</v>
      </c>
      <c r="R26" s="74">
        <f>IFERROR(INDEX('W2. TIAM CO2 price'!$C$21:$N$26,MATCH($D26,'W2. TIAM CO2 price'!$A$21:$A$26,0),MATCH(R$7,'W2. TIAM CO2 price'!$C$20:$N$20,0)),"")</f>
        <v>4631.8656850746129</v>
      </c>
      <c r="S26" s="74">
        <f>IFERROR(INDEX('W2. TIAM CO2 price'!$C$21:$N$26,MATCH($D26,'W2. TIAM CO2 price'!$A$21:$A$26,0),MATCH(S$7,'W2. TIAM CO2 price'!$C$20:$N$20,0)),"")</f>
        <v>7544.8114652324175</v>
      </c>
      <c r="T26" s="74">
        <f>IFERROR(INDEX('W2. TIAM CO2 price'!$C$21:$N$26,MATCH($D26,'W2. TIAM CO2 price'!$A$21:$A$26,0),MATCH(T$7,'W2. TIAM CO2 price'!$C$20:$N$20,0)),"")</f>
        <v>12289.693194625488</v>
      </c>
    </row>
    <row r="27" spans="1:20" hidden="1" x14ac:dyDescent="0.3">
      <c r="A27" s="39" t="s">
        <v>205</v>
      </c>
      <c r="B27" s="39" t="s">
        <v>51</v>
      </c>
      <c r="C27" s="39" t="s">
        <v>78</v>
      </c>
      <c r="D27" s="39" t="s">
        <v>62</v>
      </c>
      <c r="E27" s="39" t="s">
        <v>106</v>
      </c>
      <c r="F27" s="91">
        <f>IFERROR(INDEX('W3. TIAM Oil production'!$R$10:$AC$15,MATCH($D27,'W3. TIAM Oil production'!$A$10:$A$15,0),MATCH(F$7,'W3. TIAM Oil production'!$R$9:$AC$9,0)),"")</f>
        <v>73.27276819754573</v>
      </c>
      <c r="G27" s="91">
        <f>IFERROR(INDEX('W3. TIAM Oil production'!$R$10:$AC$15,MATCH($D27,'W3. TIAM Oil production'!$A$10:$A$15,0),MATCH(G$7,'W3. TIAM Oil production'!$R$9:$AC$9,0)),"")</f>
        <v>75.991531686543553</v>
      </c>
      <c r="H27" s="91" t="str">
        <f>IFERROR(INDEX('W3. TIAM Oil production'!$R$10:$AC$15,MATCH($D27,'W3. TIAM Oil production'!$A$10:$A$15,0),MATCH(H$7,'W3. TIAM Oil production'!$R$9:$AC$9,0)),"")</f>
        <v/>
      </c>
      <c r="I27" s="91" t="str">
        <f>IFERROR(INDEX('W3. TIAM Oil production'!$R$10:$AC$15,MATCH($D27,'W3. TIAM Oil production'!$A$10:$A$15,0),MATCH(I$7,'W3. TIAM Oil production'!$R$9:$AC$9,0)),"")</f>
        <v/>
      </c>
      <c r="J27" s="91" t="str">
        <f>IFERROR(INDEX('W3. TIAM Oil production'!$R$10:$AC$15,MATCH($D27,'W3. TIAM Oil production'!$A$10:$A$15,0),MATCH(J$7,'W3. TIAM Oil production'!$R$9:$AC$9,0)),"")</f>
        <v/>
      </c>
      <c r="K27" s="91">
        <f>IFERROR(INDEX('W3. TIAM Oil production'!$R$10:$AC$15,MATCH($D27,'W3. TIAM Oil production'!$A$10:$A$15,0),MATCH(K$7,'W3. TIAM Oil production'!$R$9:$AC$9,0)),"")</f>
        <v>84.712212866689626</v>
      </c>
      <c r="L27" s="91" t="str">
        <f>IFERROR(INDEX('W3. TIAM Oil production'!$R$10:$AC$15,MATCH($D27,'W3. TIAM Oil production'!$A$10:$A$15,0),MATCH(L$7,'W3. TIAM Oil production'!$R$9:$AC$9,0)),"")</f>
        <v/>
      </c>
      <c r="M27" s="91">
        <f>IFERROR(INDEX('W3. TIAM Oil production'!$R$10:$AC$15,MATCH($D27,'W3. TIAM Oil production'!$A$10:$A$15,0),MATCH(M$7,'W3. TIAM Oil production'!$R$9:$AC$9,0)),"")</f>
        <v>88.053879569642348</v>
      </c>
      <c r="N27" s="91">
        <f>IFERROR(INDEX('W3. TIAM Oil production'!$R$10:$AC$15,MATCH($D27,'W3. TIAM Oil production'!$A$10:$A$15,0),MATCH(N$7,'W3. TIAM Oil production'!$R$9:$AC$9,0)),"")</f>
        <v>86.233826112885637</v>
      </c>
      <c r="O27" s="91">
        <f>IFERROR(INDEX('W3. TIAM Oil production'!$R$10:$AC$15,MATCH($D27,'W3. TIAM Oil production'!$A$10:$A$15,0),MATCH(O$7,'W3. TIAM Oil production'!$R$9:$AC$9,0)),"")</f>
        <v>83.501363401009314</v>
      </c>
      <c r="P27" s="91">
        <f>IFERROR(INDEX('W3. TIAM Oil production'!$R$10:$AC$15,MATCH($D27,'W3. TIAM Oil production'!$A$10:$A$15,0),MATCH(P$7,'W3. TIAM Oil production'!$R$9:$AC$9,0)),"")</f>
        <v>83.981931936459432</v>
      </c>
      <c r="Q27" s="91">
        <f>IFERROR(INDEX('W3. TIAM Oil production'!$R$10:$AC$15,MATCH($D27,'W3. TIAM Oil production'!$A$10:$A$15,0),MATCH(Q$7,'W3. TIAM Oil production'!$R$9:$AC$9,0)),"")</f>
        <v>81.716358709282829</v>
      </c>
      <c r="R27" s="91">
        <f>IFERROR(INDEX('W3. TIAM Oil production'!$R$10:$AC$15,MATCH($D27,'W3. TIAM Oil production'!$A$10:$A$15,0),MATCH(R$7,'W3. TIAM Oil production'!$R$9:$AC$9,0)),"")</f>
        <v>73.369818310063735</v>
      </c>
      <c r="S27" s="91">
        <f>IFERROR(INDEX('W3. TIAM Oil production'!$R$10:$AC$15,MATCH($D27,'W3. TIAM Oil production'!$A$10:$A$15,0),MATCH(S$7,'W3. TIAM Oil production'!$R$9:$AC$9,0)),"")</f>
        <v>70.674481249825931</v>
      </c>
      <c r="T27" s="91">
        <f>IFERROR(INDEX('W3. TIAM Oil production'!$R$10:$AC$15,MATCH($D27,'W3. TIAM Oil production'!$A$10:$A$15,0),MATCH(T$7,'W3. TIAM Oil production'!$R$9:$AC$9,0)),"")</f>
        <v>62.31884458481354</v>
      </c>
    </row>
    <row r="28" spans="1:20" hidden="1" x14ac:dyDescent="0.3">
      <c r="A28" s="39" t="s">
        <v>205</v>
      </c>
      <c r="B28" s="39" t="s">
        <v>51</v>
      </c>
      <c r="C28" s="39" t="s">
        <v>78</v>
      </c>
      <c r="D28" s="39" t="s">
        <v>63</v>
      </c>
      <c r="E28" s="39" t="s">
        <v>106</v>
      </c>
      <c r="F28" s="91">
        <f>IFERROR(INDEX('W3. TIAM Oil production'!$R$10:$AC$15,MATCH($D28,'W3. TIAM Oil production'!$A$10:$A$15,0),MATCH(F$7,'W3. TIAM Oil production'!$R$9:$AC$9,0)),"")</f>
        <v>73.273253918005423</v>
      </c>
      <c r="G28" s="91">
        <f>IFERROR(INDEX('W3. TIAM Oil production'!$R$10:$AC$15,MATCH($D28,'W3. TIAM Oil production'!$A$10:$A$15,0),MATCH(G$7,'W3. TIAM Oil production'!$R$9:$AC$9,0)),"")</f>
        <v>75.990473706173702</v>
      </c>
      <c r="H28" s="91" t="str">
        <f>IFERROR(INDEX('W3. TIAM Oil production'!$R$10:$AC$15,MATCH($D28,'W3. TIAM Oil production'!$A$10:$A$15,0),MATCH(H$7,'W3. TIAM Oil production'!$R$9:$AC$9,0)),"")</f>
        <v/>
      </c>
      <c r="I28" s="91" t="str">
        <f>IFERROR(INDEX('W3. TIAM Oil production'!$R$10:$AC$15,MATCH($D28,'W3. TIAM Oil production'!$A$10:$A$15,0),MATCH(I$7,'W3. TIAM Oil production'!$R$9:$AC$9,0)),"")</f>
        <v/>
      </c>
      <c r="J28" s="91" t="str">
        <f>IFERROR(INDEX('W3. TIAM Oil production'!$R$10:$AC$15,MATCH($D28,'W3. TIAM Oil production'!$A$10:$A$15,0),MATCH(J$7,'W3. TIAM Oil production'!$R$9:$AC$9,0)),"")</f>
        <v/>
      </c>
      <c r="K28" s="91">
        <f>IFERROR(INDEX('W3. TIAM Oil production'!$R$10:$AC$15,MATCH($D28,'W3. TIAM Oil production'!$A$10:$A$15,0),MATCH(K$7,'W3. TIAM Oil production'!$R$9:$AC$9,0)),"")</f>
        <v>82.432847923521607</v>
      </c>
      <c r="L28" s="91" t="str">
        <f>IFERROR(INDEX('W3. TIAM Oil production'!$R$10:$AC$15,MATCH($D28,'W3. TIAM Oil production'!$A$10:$A$15,0),MATCH(L$7,'W3. TIAM Oil production'!$R$9:$AC$9,0)),"")</f>
        <v/>
      </c>
      <c r="M28" s="91">
        <f>IFERROR(INDEX('W3. TIAM Oil production'!$R$10:$AC$15,MATCH($D28,'W3. TIAM Oil production'!$A$10:$A$15,0),MATCH(M$7,'W3. TIAM Oil production'!$R$9:$AC$9,0)),"")</f>
        <v>77.637099587364105</v>
      </c>
      <c r="N28" s="91">
        <f>IFERROR(INDEX('W3. TIAM Oil production'!$R$10:$AC$15,MATCH($D28,'W3. TIAM Oil production'!$A$10:$A$15,0),MATCH(N$7,'W3. TIAM Oil production'!$R$9:$AC$9,0)),"")</f>
        <v>70.718685969682099</v>
      </c>
      <c r="O28" s="91">
        <f>IFERROR(INDEX('W3. TIAM Oil production'!$R$10:$AC$15,MATCH($D28,'W3. TIAM Oil production'!$A$10:$A$15,0),MATCH(O$7,'W3. TIAM Oil production'!$R$9:$AC$9,0)),"")</f>
        <v>73.495369413304147</v>
      </c>
      <c r="P28" s="91">
        <f>IFERROR(INDEX('W3. TIAM Oil production'!$R$10:$AC$15,MATCH($D28,'W3. TIAM Oil production'!$A$10:$A$15,0),MATCH(P$7,'W3. TIAM Oil production'!$R$9:$AC$9,0)),"")</f>
        <v>71.273131331485814</v>
      </c>
      <c r="Q28" s="91">
        <f>IFERROR(INDEX('W3. TIAM Oil production'!$R$10:$AC$15,MATCH($D28,'W3. TIAM Oil production'!$A$10:$A$15,0),MATCH(Q$7,'W3. TIAM Oil production'!$R$9:$AC$9,0)),"")</f>
        <v>72.113228465145269</v>
      </c>
      <c r="R28" s="91">
        <f>IFERROR(INDEX('W3. TIAM Oil production'!$R$10:$AC$15,MATCH($D28,'W3. TIAM Oil production'!$A$10:$A$15,0),MATCH(R$7,'W3. TIAM Oil production'!$R$9:$AC$9,0)),"")</f>
        <v>69.624019843734871</v>
      </c>
      <c r="S28" s="91">
        <f>IFERROR(INDEX('W3. TIAM Oil production'!$R$10:$AC$15,MATCH($D28,'W3. TIAM Oil production'!$A$10:$A$15,0),MATCH(S$7,'W3. TIAM Oil production'!$R$9:$AC$9,0)),"")</f>
        <v>65.184738814613809</v>
      </c>
      <c r="T28" s="91">
        <f>IFERROR(INDEX('W3. TIAM Oil production'!$R$10:$AC$15,MATCH($D28,'W3. TIAM Oil production'!$A$10:$A$15,0),MATCH(T$7,'W3. TIAM Oil production'!$R$9:$AC$9,0)),"")</f>
        <v>60.511995463508413</v>
      </c>
    </row>
    <row r="29" spans="1:20" hidden="1" x14ac:dyDescent="0.3">
      <c r="A29" s="39" t="s">
        <v>205</v>
      </c>
      <c r="B29" s="39" t="s">
        <v>51</v>
      </c>
      <c r="C29" s="39" t="s">
        <v>78</v>
      </c>
      <c r="D29" s="39" t="s">
        <v>64</v>
      </c>
      <c r="E29" s="39" t="s">
        <v>106</v>
      </c>
      <c r="F29" s="91">
        <f>IFERROR(INDEX('W3. TIAM Oil production'!$R$10:$AC$15,MATCH($D29,'W3. TIAM Oil production'!$A$10:$A$15,0),MATCH(F$7,'W3. TIAM Oil production'!$R$9:$AC$9,0)),"")</f>
        <v>73.273253918005423</v>
      </c>
      <c r="G29" s="91">
        <f>IFERROR(INDEX('W3. TIAM Oil production'!$R$10:$AC$15,MATCH($D29,'W3. TIAM Oil production'!$A$10:$A$15,0),MATCH(G$7,'W3. TIAM Oil production'!$R$9:$AC$9,0)),"")</f>
        <v>75.990473706173702</v>
      </c>
      <c r="H29" s="91" t="str">
        <f>IFERROR(INDEX('W3. TIAM Oil production'!$R$10:$AC$15,MATCH($D29,'W3. TIAM Oil production'!$A$10:$A$15,0),MATCH(H$7,'W3. TIAM Oil production'!$R$9:$AC$9,0)),"")</f>
        <v/>
      </c>
      <c r="I29" s="91" t="str">
        <f>IFERROR(INDEX('W3. TIAM Oil production'!$R$10:$AC$15,MATCH($D29,'W3. TIAM Oil production'!$A$10:$A$15,0),MATCH(I$7,'W3. TIAM Oil production'!$R$9:$AC$9,0)),"")</f>
        <v/>
      </c>
      <c r="J29" s="91" t="str">
        <f>IFERROR(INDEX('W3. TIAM Oil production'!$R$10:$AC$15,MATCH($D29,'W3. TIAM Oil production'!$A$10:$A$15,0),MATCH(J$7,'W3. TIAM Oil production'!$R$9:$AC$9,0)),"")</f>
        <v/>
      </c>
      <c r="K29" s="91">
        <f>IFERROR(INDEX('W3. TIAM Oil production'!$R$10:$AC$15,MATCH($D29,'W3. TIAM Oil production'!$A$10:$A$15,0),MATCH(K$7,'W3. TIAM Oil production'!$R$9:$AC$9,0)),"")</f>
        <v>82.432847923521607</v>
      </c>
      <c r="L29" s="91" t="str">
        <f>IFERROR(INDEX('W3. TIAM Oil production'!$R$10:$AC$15,MATCH($D29,'W3. TIAM Oil production'!$A$10:$A$15,0),MATCH(L$7,'W3. TIAM Oil production'!$R$9:$AC$9,0)),"")</f>
        <v/>
      </c>
      <c r="M29" s="91">
        <f>IFERROR(INDEX('W3. TIAM Oil production'!$R$10:$AC$15,MATCH($D29,'W3. TIAM Oil production'!$A$10:$A$15,0),MATCH(M$7,'W3. TIAM Oil production'!$R$9:$AC$9,0)),"")</f>
        <v>78.132935051695171</v>
      </c>
      <c r="N29" s="91">
        <f>IFERROR(INDEX('W3. TIAM Oil production'!$R$10:$AC$15,MATCH($D29,'W3. TIAM Oil production'!$A$10:$A$15,0),MATCH(N$7,'W3. TIAM Oil production'!$R$9:$AC$9,0)),"")</f>
        <v>73.591140107526613</v>
      </c>
      <c r="O29" s="91">
        <f>IFERROR(INDEX('W3. TIAM Oil production'!$R$10:$AC$15,MATCH($D29,'W3. TIAM Oil production'!$A$10:$A$15,0),MATCH(O$7,'W3. TIAM Oil production'!$R$9:$AC$9,0)),"")</f>
        <v>72.415092819664267</v>
      </c>
      <c r="P29" s="91">
        <f>IFERROR(INDEX('W3. TIAM Oil production'!$R$10:$AC$15,MATCH($D29,'W3. TIAM Oil production'!$A$10:$A$15,0),MATCH(P$7,'W3. TIAM Oil production'!$R$9:$AC$9,0)),"")</f>
        <v>72.244466211038912</v>
      </c>
      <c r="Q29" s="91">
        <f>IFERROR(INDEX('W3. TIAM Oil production'!$R$10:$AC$15,MATCH($D29,'W3. TIAM Oil production'!$A$10:$A$15,0),MATCH(Q$7,'W3. TIAM Oil production'!$R$9:$AC$9,0)),"")</f>
        <v>72.841289856648658</v>
      </c>
      <c r="R29" s="91">
        <f>IFERROR(INDEX('W3. TIAM Oil production'!$R$10:$AC$15,MATCH($D29,'W3. TIAM Oil production'!$A$10:$A$15,0),MATCH(R$7,'W3. TIAM Oil production'!$R$9:$AC$9,0)),"")</f>
        <v>71.310326216587612</v>
      </c>
      <c r="S29" s="91">
        <f>IFERROR(INDEX('W3. TIAM Oil production'!$R$10:$AC$15,MATCH($D29,'W3. TIAM Oil production'!$A$10:$A$15,0),MATCH(S$7,'W3. TIAM Oil production'!$R$9:$AC$9,0)),"")</f>
        <v>65.717351464211163</v>
      </c>
      <c r="T29" s="91">
        <f>IFERROR(INDEX('W3. TIAM Oil production'!$R$10:$AC$15,MATCH($D29,'W3. TIAM Oil production'!$A$10:$A$15,0),MATCH(T$7,'W3. TIAM Oil production'!$R$9:$AC$9,0)),"")</f>
        <v>59.480843760621454</v>
      </c>
    </row>
    <row r="30" spans="1:20" hidden="1" x14ac:dyDescent="0.3">
      <c r="A30" s="39" t="s">
        <v>205</v>
      </c>
      <c r="B30" s="39" t="s">
        <v>51</v>
      </c>
      <c r="C30" s="39" t="s">
        <v>78</v>
      </c>
      <c r="D30" s="39" t="s">
        <v>65</v>
      </c>
      <c r="E30" s="39" t="s">
        <v>106</v>
      </c>
      <c r="F30" s="91">
        <f>IFERROR(INDEX('W3. TIAM Oil production'!$R$10:$AC$15,MATCH($D30,'W3. TIAM Oil production'!$A$10:$A$15,0),MATCH(F$7,'W3. TIAM Oil production'!$R$9:$AC$9,0)),"")</f>
        <v>73.273253918005423</v>
      </c>
      <c r="G30" s="91">
        <f>IFERROR(INDEX('W3. TIAM Oil production'!$R$10:$AC$15,MATCH($D30,'W3. TIAM Oil production'!$A$10:$A$15,0),MATCH(G$7,'W3. TIAM Oil production'!$R$9:$AC$9,0)),"")</f>
        <v>75.990473706173702</v>
      </c>
      <c r="H30" s="91" t="str">
        <f>IFERROR(INDEX('W3. TIAM Oil production'!$R$10:$AC$15,MATCH($D30,'W3. TIAM Oil production'!$A$10:$A$15,0),MATCH(H$7,'W3. TIAM Oil production'!$R$9:$AC$9,0)),"")</f>
        <v/>
      </c>
      <c r="I30" s="91" t="str">
        <f>IFERROR(INDEX('W3. TIAM Oil production'!$R$10:$AC$15,MATCH($D30,'W3. TIAM Oil production'!$A$10:$A$15,0),MATCH(I$7,'W3. TIAM Oil production'!$R$9:$AC$9,0)),"")</f>
        <v/>
      </c>
      <c r="J30" s="91" t="str">
        <f>IFERROR(INDEX('W3. TIAM Oil production'!$R$10:$AC$15,MATCH($D30,'W3. TIAM Oil production'!$A$10:$A$15,0),MATCH(J$7,'W3. TIAM Oil production'!$R$9:$AC$9,0)),"")</f>
        <v/>
      </c>
      <c r="K30" s="91">
        <f>IFERROR(INDEX('W3. TIAM Oil production'!$R$10:$AC$15,MATCH($D30,'W3. TIAM Oil production'!$A$10:$A$15,0),MATCH(K$7,'W3. TIAM Oil production'!$R$9:$AC$9,0)),"")</f>
        <v>82.432847923521607</v>
      </c>
      <c r="L30" s="91" t="str">
        <f>IFERROR(INDEX('W3. TIAM Oil production'!$R$10:$AC$15,MATCH($D30,'W3. TIAM Oil production'!$A$10:$A$15,0),MATCH(L$7,'W3. TIAM Oil production'!$R$9:$AC$9,0)),"")</f>
        <v/>
      </c>
      <c r="M30" s="91">
        <f>IFERROR(INDEX('W3. TIAM Oil production'!$R$10:$AC$15,MATCH($D30,'W3. TIAM Oil production'!$A$10:$A$15,0),MATCH(M$7,'W3. TIAM Oil production'!$R$9:$AC$9,0)),"")</f>
        <v>72.604623502412934</v>
      </c>
      <c r="N30" s="91">
        <f>IFERROR(INDEX('W3. TIAM Oil production'!$R$10:$AC$15,MATCH($D30,'W3. TIAM Oil production'!$A$10:$A$15,0),MATCH(N$7,'W3. TIAM Oil production'!$R$9:$AC$9,0)),"")</f>
        <v>70.786908845311387</v>
      </c>
      <c r="O30" s="91">
        <f>IFERROR(INDEX('W3. TIAM Oil production'!$R$10:$AC$15,MATCH($D30,'W3. TIAM Oil production'!$A$10:$A$15,0),MATCH(O$7,'W3. TIAM Oil production'!$R$9:$AC$9,0)),"")</f>
        <v>65.341113310999489</v>
      </c>
      <c r="P30" s="91">
        <f>IFERROR(INDEX('W3. TIAM Oil production'!$R$10:$AC$15,MATCH($D30,'W3. TIAM Oil production'!$A$10:$A$15,0),MATCH(P$7,'W3. TIAM Oil production'!$R$9:$AC$9,0)),"")</f>
        <v>63.391892936191191</v>
      </c>
      <c r="Q30" s="91">
        <f>IFERROR(INDEX('W3. TIAM Oil production'!$R$10:$AC$15,MATCH($D30,'W3. TIAM Oil production'!$A$10:$A$15,0),MATCH(Q$7,'W3. TIAM Oil production'!$R$9:$AC$9,0)),"")</f>
        <v>62.96538340148571</v>
      </c>
      <c r="R30" s="91">
        <f>IFERROR(INDEX('W3. TIAM Oil production'!$R$10:$AC$15,MATCH($D30,'W3. TIAM Oil production'!$A$10:$A$15,0),MATCH(R$7,'W3. TIAM Oil production'!$R$9:$AC$9,0)),"")</f>
        <v>62.169230952967411</v>
      </c>
      <c r="S30" s="91">
        <f>IFERROR(INDEX('W3. TIAM Oil production'!$R$10:$AC$15,MATCH($D30,'W3. TIAM Oil production'!$A$10:$A$15,0),MATCH(S$7,'W3. TIAM Oil production'!$R$9:$AC$9,0)),"")</f>
        <v>58.581949613625198</v>
      </c>
      <c r="T30" s="91">
        <f>IFERROR(INDEX('W3. TIAM Oil production'!$R$10:$AC$15,MATCH($D30,'W3. TIAM Oil production'!$A$10:$A$15,0),MATCH(T$7,'W3. TIAM Oil production'!$R$9:$AC$9,0)),"")</f>
        <v>53.622786998376498</v>
      </c>
    </row>
    <row r="31" spans="1:20" hidden="1" x14ac:dyDescent="0.3">
      <c r="A31" s="39" t="s">
        <v>205</v>
      </c>
      <c r="B31" s="39" t="s">
        <v>51</v>
      </c>
      <c r="C31" s="39" t="s">
        <v>78</v>
      </c>
      <c r="D31" s="39" t="s">
        <v>67</v>
      </c>
      <c r="E31" s="39" t="s">
        <v>106</v>
      </c>
      <c r="F31" s="91">
        <f>IFERROR(INDEX('W3. TIAM Oil production'!$R$10:$AC$15,MATCH($D31,'W3. TIAM Oil production'!$A$10:$A$15,0),MATCH(F$7,'W3. TIAM Oil production'!$R$9:$AC$9,0)),"")</f>
        <v>73.273253918005423</v>
      </c>
      <c r="G31" s="91">
        <f>IFERROR(INDEX('W3. TIAM Oil production'!$R$10:$AC$15,MATCH($D31,'W3. TIAM Oil production'!$A$10:$A$15,0),MATCH(G$7,'W3. TIAM Oil production'!$R$9:$AC$9,0)),"")</f>
        <v>75.990473706173702</v>
      </c>
      <c r="H31" s="91" t="str">
        <f>IFERROR(INDEX('W3. TIAM Oil production'!$R$10:$AC$15,MATCH($D31,'W3. TIAM Oil production'!$A$10:$A$15,0),MATCH(H$7,'W3. TIAM Oil production'!$R$9:$AC$9,0)),"")</f>
        <v/>
      </c>
      <c r="I31" s="91" t="str">
        <f>IFERROR(INDEX('W3. TIAM Oil production'!$R$10:$AC$15,MATCH($D31,'W3. TIAM Oil production'!$A$10:$A$15,0),MATCH(I$7,'W3. TIAM Oil production'!$R$9:$AC$9,0)),"")</f>
        <v/>
      </c>
      <c r="J31" s="91" t="str">
        <f>IFERROR(INDEX('W3. TIAM Oil production'!$R$10:$AC$15,MATCH($D31,'W3. TIAM Oil production'!$A$10:$A$15,0),MATCH(J$7,'W3. TIAM Oil production'!$R$9:$AC$9,0)),"")</f>
        <v/>
      </c>
      <c r="K31" s="91">
        <f>IFERROR(INDEX('W3. TIAM Oil production'!$R$10:$AC$15,MATCH($D31,'W3. TIAM Oil production'!$A$10:$A$15,0),MATCH(K$7,'W3. TIAM Oil production'!$R$9:$AC$9,0)),"")</f>
        <v>82.432847923521607</v>
      </c>
      <c r="L31" s="91" t="str">
        <f>IFERROR(INDEX('W3. TIAM Oil production'!$R$10:$AC$15,MATCH($D31,'W3. TIAM Oil production'!$A$10:$A$15,0),MATCH(L$7,'W3. TIAM Oil production'!$R$9:$AC$9,0)),"")</f>
        <v/>
      </c>
      <c r="M31" s="91">
        <f>IFERROR(INDEX('W3. TIAM Oil production'!$R$10:$AC$15,MATCH($D31,'W3. TIAM Oil production'!$A$10:$A$15,0),MATCH(M$7,'W3. TIAM Oil production'!$R$9:$AC$9,0)),"")</f>
        <v>76.515674994242389</v>
      </c>
      <c r="N31" s="91">
        <f>IFERROR(INDEX('W3. TIAM Oil production'!$R$10:$AC$15,MATCH($D31,'W3. TIAM Oil production'!$A$10:$A$15,0),MATCH(N$7,'W3. TIAM Oil production'!$R$9:$AC$9,0)),"")</f>
        <v>74.488883103572348</v>
      </c>
      <c r="O31" s="91">
        <f>IFERROR(INDEX('W3. TIAM Oil production'!$R$10:$AC$15,MATCH($D31,'W3. TIAM Oil production'!$A$10:$A$15,0),MATCH(O$7,'W3. TIAM Oil production'!$R$9:$AC$9,0)),"")</f>
        <v>72.195919538156417</v>
      </c>
      <c r="P31" s="91">
        <f>IFERROR(INDEX('W3. TIAM Oil production'!$R$10:$AC$15,MATCH($D31,'W3. TIAM Oil production'!$A$10:$A$15,0),MATCH(P$7,'W3. TIAM Oil production'!$R$9:$AC$9,0)),"")</f>
        <v>72.901134646122287</v>
      </c>
      <c r="Q31" s="91">
        <f>IFERROR(INDEX('W3. TIAM Oil production'!$R$10:$AC$15,MATCH($D31,'W3. TIAM Oil production'!$A$10:$A$15,0),MATCH(Q$7,'W3. TIAM Oil production'!$R$9:$AC$9,0)),"")</f>
        <v>68.048176613167399</v>
      </c>
      <c r="R31" s="91">
        <f>IFERROR(INDEX('W3. TIAM Oil production'!$R$10:$AC$15,MATCH($D31,'W3. TIAM Oil production'!$A$10:$A$15,0),MATCH(R$7,'W3. TIAM Oil production'!$R$9:$AC$9,0)),"")</f>
        <v>66.144427391243241</v>
      </c>
      <c r="S31" s="91">
        <f>IFERROR(INDEX('W3. TIAM Oil production'!$R$10:$AC$15,MATCH($D31,'W3. TIAM Oil production'!$A$10:$A$15,0),MATCH(S$7,'W3. TIAM Oil production'!$R$9:$AC$9,0)),"")</f>
        <v>65.200647758837121</v>
      </c>
      <c r="T31" s="91">
        <f>IFERROR(INDEX('W3. TIAM Oil production'!$R$10:$AC$15,MATCH($D31,'W3. TIAM Oil production'!$A$10:$A$15,0),MATCH(T$7,'W3. TIAM Oil production'!$R$9:$AC$9,0)),"")</f>
        <v>60.29809002732528</v>
      </c>
    </row>
    <row r="32" spans="1:20" hidden="1" x14ac:dyDescent="0.3">
      <c r="A32" s="39" t="s">
        <v>205</v>
      </c>
      <c r="B32" s="39" t="s">
        <v>51</v>
      </c>
      <c r="C32" s="39" t="s">
        <v>78</v>
      </c>
      <c r="D32" s="39" t="s">
        <v>66</v>
      </c>
      <c r="E32" s="39" t="s">
        <v>106</v>
      </c>
      <c r="F32" s="91">
        <f>IFERROR(INDEX('W3. TIAM Oil production'!$R$10:$AC$15,MATCH($D32,'W3. TIAM Oil production'!$A$10:$A$15,0),MATCH(F$7,'W3. TIAM Oil production'!$R$9:$AC$9,0)),"")</f>
        <v>73.273253918005423</v>
      </c>
      <c r="G32" s="91">
        <f>IFERROR(INDEX('W3. TIAM Oil production'!$R$10:$AC$15,MATCH($D32,'W3. TIAM Oil production'!$A$10:$A$15,0),MATCH(G$7,'W3. TIAM Oil production'!$R$9:$AC$9,0)),"")</f>
        <v>75.990473706173702</v>
      </c>
      <c r="H32" s="91" t="str">
        <f>IFERROR(INDEX('W3. TIAM Oil production'!$R$10:$AC$15,MATCH($D32,'W3. TIAM Oil production'!$A$10:$A$15,0),MATCH(H$7,'W3. TIAM Oil production'!$R$9:$AC$9,0)),"")</f>
        <v/>
      </c>
      <c r="I32" s="91" t="str">
        <f>IFERROR(INDEX('W3. TIAM Oil production'!$R$10:$AC$15,MATCH($D32,'W3. TIAM Oil production'!$A$10:$A$15,0),MATCH(I$7,'W3. TIAM Oil production'!$R$9:$AC$9,0)),"")</f>
        <v/>
      </c>
      <c r="J32" s="91" t="str">
        <f>IFERROR(INDEX('W3. TIAM Oil production'!$R$10:$AC$15,MATCH($D32,'W3. TIAM Oil production'!$A$10:$A$15,0),MATCH(J$7,'W3. TIAM Oil production'!$R$9:$AC$9,0)),"")</f>
        <v/>
      </c>
      <c r="K32" s="91">
        <f>IFERROR(INDEX('W3. TIAM Oil production'!$R$10:$AC$15,MATCH($D32,'W3. TIAM Oil production'!$A$10:$A$15,0),MATCH(K$7,'W3. TIAM Oil production'!$R$9:$AC$9,0)),"")</f>
        <v>82.432847923521607</v>
      </c>
      <c r="L32" s="91" t="str">
        <f>IFERROR(INDEX('W3. TIAM Oil production'!$R$10:$AC$15,MATCH($D32,'W3. TIAM Oil production'!$A$10:$A$15,0),MATCH(L$7,'W3. TIAM Oil production'!$R$9:$AC$9,0)),"")</f>
        <v/>
      </c>
      <c r="M32" s="91">
        <f>IFERROR(INDEX('W3. TIAM Oil production'!$R$10:$AC$15,MATCH($D32,'W3. TIAM Oil production'!$A$10:$A$15,0),MATCH(M$7,'W3. TIAM Oil production'!$R$9:$AC$9,0)),"")</f>
        <v>87.912648884883353</v>
      </c>
      <c r="N32" s="91">
        <f>IFERROR(INDEX('W3. TIAM Oil production'!$R$10:$AC$15,MATCH($D32,'W3. TIAM Oil production'!$A$10:$A$15,0),MATCH(N$7,'W3. TIAM Oil production'!$R$9:$AC$9,0)),"")</f>
        <v>75.767212506491333</v>
      </c>
      <c r="O32" s="91">
        <f>IFERROR(INDEX('W3. TIAM Oil production'!$R$10:$AC$15,MATCH($D32,'W3. TIAM Oil production'!$A$10:$A$15,0),MATCH(O$7,'W3. TIAM Oil production'!$R$9:$AC$9,0)),"")</f>
        <v>69.73023589094467</v>
      </c>
      <c r="P32" s="91">
        <f>IFERROR(INDEX('W3. TIAM Oil production'!$R$10:$AC$15,MATCH($D32,'W3. TIAM Oil production'!$A$10:$A$15,0),MATCH(P$7,'W3. TIAM Oil production'!$R$9:$AC$9,0)),"")</f>
        <v>70.88079061223057</v>
      </c>
      <c r="Q32" s="91">
        <f>IFERROR(INDEX('W3. TIAM Oil production'!$R$10:$AC$15,MATCH($D32,'W3. TIAM Oil production'!$A$10:$A$15,0),MATCH(Q$7,'W3. TIAM Oil production'!$R$9:$AC$9,0)),"")</f>
        <v>63.92802037609205</v>
      </c>
      <c r="R32" s="91">
        <f>IFERROR(INDEX('W3. TIAM Oil production'!$R$10:$AC$15,MATCH($D32,'W3. TIAM Oil production'!$A$10:$A$15,0),MATCH(R$7,'W3. TIAM Oil production'!$R$9:$AC$9,0)),"")</f>
        <v>63.227006526521919</v>
      </c>
      <c r="S32" s="91">
        <f>IFERROR(INDEX('W3. TIAM Oil production'!$R$10:$AC$15,MATCH($D32,'W3. TIAM Oil production'!$A$10:$A$15,0),MATCH(S$7,'W3. TIAM Oil production'!$R$9:$AC$9,0)),"")</f>
        <v>62.782847226437696</v>
      </c>
      <c r="T32" s="91">
        <f>IFERROR(INDEX('W3. TIAM Oil production'!$R$10:$AC$15,MATCH($D32,'W3. TIAM Oil production'!$A$10:$A$15,0),MATCH(T$7,'W3. TIAM Oil production'!$R$9:$AC$9,0)),"")</f>
        <v>58.437508637746788</v>
      </c>
    </row>
    <row r="33" spans="1:20" hidden="1" x14ac:dyDescent="0.3">
      <c r="A33" s="39" t="s">
        <v>205</v>
      </c>
      <c r="B33" s="39" t="s">
        <v>52</v>
      </c>
      <c r="C33" s="39" t="s">
        <v>78</v>
      </c>
      <c r="D33" s="39" t="s">
        <v>62</v>
      </c>
      <c r="E33" s="39" t="s">
        <v>206</v>
      </c>
      <c r="F33" s="91">
        <f>IFERROR(INDEX('W4. TIAM Gas production'!$R$10:$AC$15,MATCH($D33,'W4. TIAM Gas production'!$A$10:$A$15,0),MATCH(F$7,'W4. TIAM Gas production'!$R$9:$AC$9,0)),"")</f>
        <v>3036.7398363009975</v>
      </c>
      <c r="G33" s="91">
        <f>IFERROR(INDEX('W4. TIAM Gas production'!$R$10:$AC$15,MATCH($D33,'W4. TIAM Gas production'!$A$10:$A$15,0),MATCH(G$7,'W4. TIAM Gas production'!$R$9:$AC$9,0)),"")</f>
        <v>3296.5812126202718</v>
      </c>
      <c r="H33" s="91" t="str">
        <f>IFERROR(INDEX('W4. TIAM Gas production'!$R$10:$AC$15,MATCH($D33,'W4. TIAM Gas production'!$A$10:$A$15,0),MATCH(H$7,'W4. TIAM Gas production'!$R$9:$AC$9,0)),"")</f>
        <v/>
      </c>
      <c r="I33" s="91" t="str">
        <f>IFERROR(INDEX('W4. TIAM Gas production'!$R$10:$AC$15,MATCH($D33,'W4. TIAM Gas production'!$A$10:$A$15,0),MATCH(I$7,'W4. TIAM Gas production'!$R$9:$AC$9,0)),"")</f>
        <v/>
      </c>
      <c r="J33" s="91" t="str">
        <f>IFERROR(INDEX('W4. TIAM Gas production'!$R$10:$AC$15,MATCH($D33,'W4. TIAM Gas production'!$A$10:$A$15,0),MATCH(J$7,'W4. TIAM Gas production'!$R$9:$AC$9,0)),"")</f>
        <v/>
      </c>
      <c r="K33" s="91">
        <f>IFERROR(INDEX('W4. TIAM Gas production'!$R$10:$AC$15,MATCH($D33,'W4. TIAM Gas production'!$A$10:$A$15,0),MATCH(K$7,'W4. TIAM Gas production'!$R$9:$AC$9,0)),"")</f>
        <v>4025.1913746632495</v>
      </c>
      <c r="L33" s="91" t="str">
        <f>IFERROR(INDEX('W4. TIAM Gas production'!$R$10:$AC$15,MATCH($D33,'W4. TIAM Gas production'!$A$10:$A$15,0),MATCH(L$7,'W4. TIAM Gas production'!$R$9:$AC$9,0)),"")</f>
        <v/>
      </c>
      <c r="M33" s="91">
        <f>IFERROR(INDEX('W4. TIAM Gas production'!$R$10:$AC$15,MATCH($D33,'W4. TIAM Gas production'!$A$10:$A$15,0),MATCH(M$7,'W4. TIAM Gas production'!$R$9:$AC$9,0)),"")</f>
        <v>4590.1590331705447</v>
      </c>
      <c r="N33" s="91">
        <f>IFERROR(INDEX('W4. TIAM Gas production'!$R$10:$AC$15,MATCH($D33,'W4. TIAM Gas production'!$A$10:$A$15,0),MATCH(N$7,'W4. TIAM Gas production'!$R$9:$AC$9,0)),"")</f>
        <v>4762.885825842377</v>
      </c>
      <c r="O33" s="91">
        <f>IFERROR(INDEX('W4. TIAM Gas production'!$R$10:$AC$15,MATCH($D33,'W4. TIAM Gas production'!$A$10:$A$15,0),MATCH(O$7,'W4. TIAM Gas production'!$R$9:$AC$9,0)),"")</f>
        <v>5348.7033474248428</v>
      </c>
      <c r="P33" s="91">
        <f>IFERROR(INDEX('W4. TIAM Gas production'!$R$10:$AC$15,MATCH($D33,'W4. TIAM Gas production'!$A$10:$A$15,0),MATCH(P$7,'W4. TIAM Gas production'!$R$9:$AC$9,0)),"")</f>
        <v>5650.8470191996721</v>
      </c>
      <c r="Q33" s="91">
        <f>IFERROR(INDEX('W4. TIAM Gas production'!$R$10:$AC$15,MATCH($D33,'W4. TIAM Gas production'!$A$10:$A$15,0),MATCH(Q$7,'W4. TIAM Gas production'!$R$9:$AC$9,0)),"")</f>
        <v>5771.5197405017652</v>
      </c>
      <c r="R33" s="91">
        <f>IFERROR(INDEX('W4. TIAM Gas production'!$R$10:$AC$15,MATCH($D33,'W4. TIAM Gas production'!$A$10:$A$15,0),MATCH(R$7,'W4. TIAM Gas production'!$R$9:$AC$9,0)),"")</f>
        <v>5584.5139614487116</v>
      </c>
      <c r="S33" s="91">
        <f>IFERROR(INDEX('W4. TIAM Gas production'!$R$10:$AC$15,MATCH($D33,'W4. TIAM Gas production'!$A$10:$A$15,0),MATCH(S$7,'W4. TIAM Gas production'!$R$9:$AC$9,0)),"")</f>
        <v>5532.1946932858</v>
      </c>
      <c r="T33" s="91">
        <f>IFERROR(INDEX('W4. TIAM Gas production'!$R$10:$AC$15,MATCH($D33,'W4. TIAM Gas production'!$A$10:$A$15,0),MATCH(T$7,'W4. TIAM Gas production'!$R$9:$AC$9,0)),"")</f>
        <v>5391.8290614992293</v>
      </c>
    </row>
    <row r="34" spans="1:20" hidden="1" x14ac:dyDescent="0.3">
      <c r="A34" s="39" t="s">
        <v>205</v>
      </c>
      <c r="B34" s="39" t="s">
        <v>52</v>
      </c>
      <c r="C34" s="39" t="s">
        <v>78</v>
      </c>
      <c r="D34" s="39" t="s">
        <v>63</v>
      </c>
      <c r="E34" s="39" t="s">
        <v>206</v>
      </c>
      <c r="F34" s="91">
        <f>IFERROR(INDEX('W4. TIAM Gas production'!$R$10:$AC$15,MATCH($D34,'W4. TIAM Gas production'!$A$10:$A$15,0),MATCH(F$7,'W4. TIAM Gas production'!$R$9:$AC$9,0)),"")</f>
        <v>3038.0652515781985</v>
      </c>
      <c r="G34" s="91">
        <f>IFERROR(INDEX('W4. TIAM Gas production'!$R$10:$AC$15,MATCH($D34,'W4. TIAM Gas production'!$A$10:$A$15,0),MATCH(G$7,'W4. TIAM Gas production'!$R$9:$AC$9,0)),"")</f>
        <v>3298.967275986025</v>
      </c>
      <c r="H34" s="91" t="str">
        <f>IFERROR(INDEX('W4. TIAM Gas production'!$R$10:$AC$15,MATCH($D34,'W4. TIAM Gas production'!$A$10:$A$15,0),MATCH(H$7,'W4. TIAM Gas production'!$R$9:$AC$9,0)),"")</f>
        <v/>
      </c>
      <c r="I34" s="91" t="str">
        <f>IFERROR(INDEX('W4. TIAM Gas production'!$R$10:$AC$15,MATCH($D34,'W4. TIAM Gas production'!$A$10:$A$15,0),MATCH(I$7,'W4. TIAM Gas production'!$R$9:$AC$9,0)),"")</f>
        <v/>
      </c>
      <c r="J34" s="91" t="str">
        <f>IFERROR(INDEX('W4. TIAM Gas production'!$R$10:$AC$15,MATCH($D34,'W4. TIAM Gas production'!$A$10:$A$15,0),MATCH(J$7,'W4. TIAM Gas production'!$R$9:$AC$9,0)),"")</f>
        <v/>
      </c>
      <c r="K34" s="91">
        <f>IFERROR(INDEX('W4. TIAM Gas production'!$R$10:$AC$15,MATCH($D34,'W4. TIAM Gas production'!$A$10:$A$15,0),MATCH(K$7,'W4. TIAM Gas production'!$R$9:$AC$9,0)),"")</f>
        <v>4276.0742280380546</v>
      </c>
      <c r="L34" s="91" t="str">
        <f>IFERROR(INDEX('W4. TIAM Gas production'!$R$10:$AC$15,MATCH($D34,'W4. TIAM Gas production'!$A$10:$A$15,0),MATCH(L$7,'W4. TIAM Gas production'!$R$9:$AC$9,0)),"")</f>
        <v/>
      </c>
      <c r="M34" s="91">
        <f>IFERROR(INDEX('W4. TIAM Gas production'!$R$10:$AC$15,MATCH($D34,'W4. TIAM Gas production'!$A$10:$A$15,0),MATCH(M$7,'W4. TIAM Gas production'!$R$9:$AC$9,0)),"")</f>
        <v>4786.0046830492347</v>
      </c>
      <c r="N34" s="91">
        <f>IFERROR(INDEX('W4. TIAM Gas production'!$R$10:$AC$15,MATCH($D34,'W4. TIAM Gas production'!$A$10:$A$15,0),MATCH(N$7,'W4. TIAM Gas production'!$R$9:$AC$9,0)),"")</f>
        <v>4486.2903025159931</v>
      </c>
      <c r="O34" s="91">
        <f>IFERROR(INDEX('W4. TIAM Gas production'!$R$10:$AC$15,MATCH($D34,'W4. TIAM Gas production'!$A$10:$A$15,0),MATCH(O$7,'W4. TIAM Gas production'!$R$9:$AC$9,0)),"")</f>
        <v>3616.0513063385829</v>
      </c>
      <c r="P34" s="91">
        <f>IFERROR(INDEX('W4. TIAM Gas production'!$R$10:$AC$15,MATCH($D34,'W4. TIAM Gas production'!$A$10:$A$15,0),MATCH(P$7,'W4. TIAM Gas production'!$R$9:$AC$9,0)),"")</f>
        <v>3537.2617085165043</v>
      </c>
      <c r="Q34" s="91">
        <f>IFERROR(INDEX('W4. TIAM Gas production'!$R$10:$AC$15,MATCH($D34,'W4. TIAM Gas production'!$A$10:$A$15,0),MATCH(Q$7,'W4. TIAM Gas production'!$R$9:$AC$9,0)),"")</f>
        <v>2873.8774719272637</v>
      </c>
      <c r="R34" s="91">
        <f>IFERROR(INDEX('W4. TIAM Gas production'!$R$10:$AC$15,MATCH($D34,'W4. TIAM Gas production'!$A$10:$A$15,0),MATCH(R$7,'W4. TIAM Gas production'!$R$9:$AC$9,0)),"")</f>
        <v>2701.5933686383701</v>
      </c>
      <c r="S34" s="91">
        <f>IFERROR(INDEX('W4. TIAM Gas production'!$R$10:$AC$15,MATCH($D34,'W4. TIAM Gas production'!$A$10:$A$15,0),MATCH(S$7,'W4. TIAM Gas production'!$R$9:$AC$9,0)),"")</f>
        <v>2620.1141950696306</v>
      </c>
      <c r="T34" s="91">
        <f>IFERROR(INDEX('W4. TIAM Gas production'!$R$10:$AC$15,MATCH($D34,'W4. TIAM Gas production'!$A$10:$A$15,0),MATCH(T$7,'W4. TIAM Gas production'!$R$9:$AC$9,0)),"")</f>
        <v>2233.0619162777552</v>
      </c>
    </row>
    <row r="35" spans="1:20" hidden="1" x14ac:dyDescent="0.3">
      <c r="A35" s="39" t="s">
        <v>205</v>
      </c>
      <c r="B35" s="39" t="s">
        <v>52</v>
      </c>
      <c r="C35" s="39" t="s">
        <v>78</v>
      </c>
      <c r="D35" s="39" t="s">
        <v>64</v>
      </c>
      <c r="E35" s="39" t="s">
        <v>206</v>
      </c>
      <c r="F35" s="91">
        <f>IFERROR(INDEX('W4. TIAM Gas production'!$R$10:$AC$15,MATCH($D35,'W4. TIAM Gas production'!$A$10:$A$15,0),MATCH(F$7,'W4. TIAM Gas production'!$R$9:$AC$9,0)),"")</f>
        <v>3038.0652515781985</v>
      </c>
      <c r="G35" s="91">
        <f>IFERROR(INDEX('W4. TIAM Gas production'!$R$10:$AC$15,MATCH($D35,'W4. TIAM Gas production'!$A$10:$A$15,0),MATCH(G$7,'W4. TIAM Gas production'!$R$9:$AC$9,0)),"")</f>
        <v>3298.967275986025</v>
      </c>
      <c r="H35" s="91" t="str">
        <f>IFERROR(INDEX('W4. TIAM Gas production'!$R$10:$AC$15,MATCH($D35,'W4. TIAM Gas production'!$A$10:$A$15,0),MATCH(H$7,'W4. TIAM Gas production'!$R$9:$AC$9,0)),"")</f>
        <v/>
      </c>
      <c r="I35" s="91" t="str">
        <f>IFERROR(INDEX('W4. TIAM Gas production'!$R$10:$AC$15,MATCH($D35,'W4. TIAM Gas production'!$A$10:$A$15,0),MATCH(I$7,'W4. TIAM Gas production'!$R$9:$AC$9,0)),"")</f>
        <v/>
      </c>
      <c r="J35" s="91" t="str">
        <f>IFERROR(INDEX('W4. TIAM Gas production'!$R$10:$AC$15,MATCH($D35,'W4. TIAM Gas production'!$A$10:$A$15,0),MATCH(J$7,'W4. TIAM Gas production'!$R$9:$AC$9,0)),"")</f>
        <v/>
      </c>
      <c r="K35" s="91">
        <f>IFERROR(INDEX('W4. TIAM Gas production'!$R$10:$AC$15,MATCH($D35,'W4. TIAM Gas production'!$A$10:$A$15,0),MATCH(K$7,'W4. TIAM Gas production'!$R$9:$AC$9,0)),"")</f>
        <v>4276.0742280380546</v>
      </c>
      <c r="L35" s="91" t="str">
        <f>IFERROR(INDEX('W4. TIAM Gas production'!$R$10:$AC$15,MATCH($D35,'W4. TIAM Gas production'!$A$10:$A$15,0),MATCH(L$7,'W4. TIAM Gas production'!$R$9:$AC$9,0)),"")</f>
        <v/>
      </c>
      <c r="M35" s="91">
        <f>IFERROR(INDEX('W4. TIAM Gas production'!$R$10:$AC$15,MATCH($D35,'W4. TIAM Gas production'!$A$10:$A$15,0),MATCH(M$7,'W4. TIAM Gas production'!$R$9:$AC$9,0)),"")</f>
        <v>5848.7492899972422</v>
      </c>
      <c r="N35" s="91">
        <f>IFERROR(INDEX('W4. TIAM Gas production'!$R$10:$AC$15,MATCH($D35,'W4. TIAM Gas production'!$A$10:$A$15,0),MATCH(N$7,'W4. TIAM Gas production'!$R$9:$AC$9,0)),"")</f>
        <v>6346.8153744845513</v>
      </c>
      <c r="O35" s="91">
        <f>IFERROR(INDEX('W4. TIAM Gas production'!$R$10:$AC$15,MATCH($D35,'W4. TIAM Gas production'!$A$10:$A$15,0),MATCH(O$7,'W4. TIAM Gas production'!$R$9:$AC$9,0)),"")</f>
        <v>5797.9451454825548</v>
      </c>
      <c r="P35" s="91">
        <f>IFERROR(INDEX('W4. TIAM Gas production'!$R$10:$AC$15,MATCH($D35,'W4. TIAM Gas production'!$A$10:$A$15,0),MATCH(P$7,'W4. TIAM Gas production'!$R$9:$AC$9,0)),"")</f>
        <v>5608.4863137266339</v>
      </c>
      <c r="Q35" s="91">
        <f>IFERROR(INDEX('W4. TIAM Gas production'!$R$10:$AC$15,MATCH($D35,'W4. TIAM Gas production'!$A$10:$A$15,0),MATCH(Q$7,'W4. TIAM Gas production'!$R$9:$AC$9,0)),"")</f>
        <v>5151.2996312866026</v>
      </c>
      <c r="R35" s="91">
        <f>IFERROR(INDEX('W4. TIAM Gas production'!$R$10:$AC$15,MATCH($D35,'W4. TIAM Gas production'!$A$10:$A$15,0),MATCH(R$7,'W4. TIAM Gas production'!$R$9:$AC$9,0)),"")</f>
        <v>4123.6281687727515</v>
      </c>
      <c r="S35" s="91">
        <f>IFERROR(INDEX('W4. TIAM Gas production'!$R$10:$AC$15,MATCH($D35,'W4. TIAM Gas production'!$A$10:$A$15,0),MATCH(S$7,'W4. TIAM Gas production'!$R$9:$AC$9,0)),"")</f>
        <v>3209.8395082220654</v>
      </c>
      <c r="T35" s="91">
        <f>IFERROR(INDEX('W4. TIAM Gas production'!$R$10:$AC$15,MATCH($D35,'W4. TIAM Gas production'!$A$10:$A$15,0),MATCH(T$7,'W4. TIAM Gas production'!$R$9:$AC$9,0)),"")</f>
        <v>2846.7330219099185</v>
      </c>
    </row>
    <row r="36" spans="1:20" hidden="1" x14ac:dyDescent="0.3">
      <c r="A36" s="39" t="s">
        <v>205</v>
      </c>
      <c r="B36" s="39" t="s">
        <v>52</v>
      </c>
      <c r="C36" s="39" t="s">
        <v>78</v>
      </c>
      <c r="D36" s="39" t="s">
        <v>65</v>
      </c>
      <c r="E36" s="39" t="s">
        <v>206</v>
      </c>
      <c r="F36" s="91">
        <f>IFERROR(INDEX('W4. TIAM Gas production'!$R$10:$AC$15,MATCH($D36,'W4. TIAM Gas production'!$A$10:$A$15,0),MATCH(F$7,'W4. TIAM Gas production'!$R$9:$AC$9,0)),"")</f>
        <v>3038.0652515781985</v>
      </c>
      <c r="G36" s="91">
        <f>IFERROR(INDEX('W4. TIAM Gas production'!$R$10:$AC$15,MATCH($D36,'W4. TIAM Gas production'!$A$10:$A$15,0),MATCH(G$7,'W4. TIAM Gas production'!$R$9:$AC$9,0)),"")</f>
        <v>3298.967275986025</v>
      </c>
      <c r="H36" s="91" t="str">
        <f>IFERROR(INDEX('W4. TIAM Gas production'!$R$10:$AC$15,MATCH($D36,'W4. TIAM Gas production'!$A$10:$A$15,0),MATCH(H$7,'W4. TIAM Gas production'!$R$9:$AC$9,0)),"")</f>
        <v/>
      </c>
      <c r="I36" s="91" t="str">
        <f>IFERROR(INDEX('W4. TIAM Gas production'!$R$10:$AC$15,MATCH($D36,'W4. TIAM Gas production'!$A$10:$A$15,0),MATCH(I$7,'W4. TIAM Gas production'!$R$9:$AC$9,0)),"")</f>
        <v/>
      </c>
      <c r="J36" s="91" t="str">
        <f>IFERROR(INDEX('W4. TIAM Gas production'!$R$10:$AC$15,MATCH($D36,'W4. TIAM Gas production'!$A$10:$A$15,0),MATCH(J$7,'W4. TIAM Gas production'!$R$9:$AC$9,0)),"")</f>
        <v/>
      </c>
      <c r="K36" s="91">
        <f>IFERROR(INDEX('W4. TIAM Gas production'!$R$10:$AC$15,MATCH($D36,'W4. TIAM Gas production'!$A$10:$A$15,0),MATCH(K$7,'W4. TIAM Gas production'!$R$9:$AC$9,0)),"")</f>
        <v>4276.0742280380546</v>
      </c>
      <c r="L36" s="91" t="str">
        <f>IFERROR(INDEX('W4. TIAM Gas production'!$R$10:$AC$15,MATCH($D36,'W4. TIAM Gas production'!$A$10:$A$15,0),MATCH(L$7,'W4. TIAM Gas production'!$R$9:$AC$9,0)),"")</f>
        <v/>
      </c>
      <c r="M36" s="91">
        <f>IFERROR(INDEX('W4. TIAM Gas production'!$R$10:$AC$15,MATCH($D36,'W4. TIAM Gas production'!$A$10:$A$15,0),MATCH(M$7,'W4. TIAM Gas production'!$R$9:$AC$9,0)),"")</f>
        <v>5980.9516029318183</v>
      </c>
      <c r="N36" s="91">
        <f>IFERROR(INDEX('W4. TIAM Gas production'!$R$10:$AC$15,MATCH($D36,'W4. TIAM Gas production'!$A$10:$A$15,0),MATCH(N$7,'W4. TIAM Gas production'!$R$9:$AC$9,0)),"")</f>
        <v>5081.8991644465441</v>
      </c>
      <c r="O36" s="91">
        <f>IFERROR(INDEX('W4. TIAM Gas production'!$R$10:$AC$15,MATCH($D36,'W4. TIAM Gas production'!$A$10:$A$15,0),MATCH(O$7,'W4. TIAM Gas production'!$R$9:$AC$9,0)),"")</f>
        <v>3749.6720380459337</v>
      </c>
      <c r="P36" s="91">
        <f>IFERROR(INDEX('W4. TIAM Gas production'!$R$10:$AC$15,MATCH($D36,'W4. TIAM Gas production'!$A$10:$A$15,0),MATCH(P$7,'W4. TIAM Gas production'!$R$9:$AC$9,0)),"")</f>
        <v>3959.6159449118618</v>
      </c>
      <c r="Q36" s="91">
        <f>IFERROR(INDEX('W4. TIAM Gas production'!$R$10:$AC$15,MATCH($D36,'W4. TIAM Gas production'!$A$10:$A$15,0),MATCH(Q$7,'W4. TIAM Gas production'!$R$9:$AC$9,0)),"")</f>
        <v>4263.1077313184851</v>
      </c>
      <c r="R36" s="91">
        <f>IFERROR(INDEX('W4. TIAM Gas production'!$R$10:$AC$15,MATCH($D36,'W4. TIAM Gas production'!$A$10:$A$15,0),MATCH(R$7,'W4. TIAM Gas production'!$R$9:$AC$9,0)),"")</f>
        <v>2917.6483587822086</v>
      </c>
      <c r="S36" s="91">
        <f>IFERROR(INDEX('W4. TIAM Gas production'!$R$10:$AC$15,MATCH($D36,'W4. TIAM Gas production'!$A$10:$A$15,0),MATCH(S$7,'W4. TIAM Gas production'!$R$9:$AC$9,0)),"")</f>
        <v>2261.7256902154659</v>
      </c>
      <c r="T36" s="91">
        <f>IFERROR(INDEX('W4. TIAM Gas production'!$R$10:$AC$15,MATCH($D36,'W4. TIAM Gas production'!$A$10:$A$15,0),MATCH(T$7,'W4. TIAM Gas production'!$R$9:$AC$9,0)),"")</f>
        <v>1886.0398866247999</v>
      </c>
    </row>
    <row r="37" spans="1:20" hidden="1" x14ac:dyDescent="0.3">
      <c r="A37" s="39" t="s">
        <v>205</v>
      </c>
      <c r="B37" s="39" t="s">
        <v>52</v>
      </c>
      <c r="C37" s="39" t="s">
        <v>78</v>
      </c>
      <c r="D37" s="39" t="s">
        <v>67</v>
      </c>
      <c r="E37" s="39" t="s">
        <v>206</v>
      </c>
      <c r="F37" s="91">
        <f>IFERROR(INDEX('W4. TIAM Gas production'!$R$10:$AC$15,MATCH($D37,'W4. TIAM Gas production'!$A$10:$A$15,0),MATCH(F$7,'W4. TIAM Gas production'!$R$9:$AC$9,0)),"")</f>
        <v>3038.0652515781985</v>
      </c>
      <c r="G37" s="91">
        <f>IFERROR(INDEX('W4. TIAM Gas production'!$R$10:$AC$15,MATCH($D37,'W4. TIAM Gas production'!$A$10:$A$15,0),MATCH(G$7,'W4. TIAM Gas production'!$R$9:$AC$9,0)),"")</f>
        <v>3298.967275986025</v>
      </c>
      <c r="H37" s="91" t="str">
        <f>IFERROR(INDEX('W4. TIAM Gas production'!$R$10:$AC$15,MATCH($D37,'W4. TIAM Gas production'!$A$10:$A$15,0),MATCH(H$7,'W4. TIAM Gas production'!$R$9:$AC$9,0)),"")</f>
        <v/>
      </c>
      <c r="I37" s="91" t="str">
        <f>IFERROR(INDEX('W4. TIAM Gas production'!$R$10:$AC$15,MATCH($D37,'W4. TIAM Gas production'!$A$10:$A$15,0),MATCH(I$7,'W4. TIAM Gas production'!$R$9:$AC$9,0)),"")</f>
        <v/>
      </c>
      <c r="J37" s="91" t="str">
        <f>IFERROR(INDEX('W4. TIAM Gas production'!$R$10:$AC$15,MATCH($D37,'W4. TIAM Gas production'!$A$10:$A$15,0),MATCH(J$7,'W4. TIAM Gas production'!$R$9:$AC$9,0)),"")</f>
        <v/>
      </c>
      <c r="K37" s="91">
        <f>IFERROR(INDEX('W4. TIAM Gas production'!$R$10:$AC$15,MATCH($D37,'W4. TIAM Gas production'!$A$10:$A$15,0),MATCH(K$7,'W4. TIAM Gas production'!$R$9:$AC$9,0)),"")</f>
        <v>4276.0742280380546</v>
      </c>
      <c r="L37" s="91" t="str">
        <f>IFERROR(INDEX('W4. TIAM Gas production'!$R$10:$AC$15,MATCH($D37,'W4. TIAM Gas production'!$A$10:$A$15,0),MATCH(L$7,'W4. TIAM Gas production'!$R$9:$AC$9,0)),"")</f>
        <v/>
      </c>
      <c r="M37" s="91">
        <f>IFERROR(INDEX('W4. TIAM Gas production'!$R$10:$AC$15,MATCH($D37,'W4. TIAM Gas production'!$A$10:$A$15,0),MATCH(M$7,'W4. TIAM Gas production'!$R$9:$AC$9,0)),"")</f>
        <v>5764.3431428101776</v>
      </c>
      <c r="N37" s="91">
        <f>IFERROR(INDEX('W4. TIAM Gas production'!$R$10:$AC$15,MATCH($D37,'W4. TIAM Gas production'!$A$10:$A$15,0),MATCH(N$7,'W4. TIAM Gas production'!$R$9:$AC$9,0)),"")</f>
        <v>5059.6911532699323</v>
      </c>
      <c r="O37" s="91">
        <f>IFERROR(INDEX('W4. TIAM Gas production'!$R$10:$AC$15,MATCH($D37,'W4. TIAM Gas production'!$A$10:$A$15,0),MATCH(O$7,'W4. TIAM Gas production'!$R$9:$AC$9,0)),"")</f>
        <v>3845.4085402290802</v>
      </c>
      <c r="P37" s="91">
        <f>IFERROR(INDEX('W4. TIAM Gas production'!$R$10:$AC$15,MATCH($D37,'W4. TIAM Gas production'!$A$10:$A$15,0),MATCH(P$7,'W4. TIAM Gas production'!$R$9:$AC$9,0)),"")</f>
        <v>3356.4760033377906</v>
      </c>
      <c r="Q37" s="91">
        <f>IFERROR(INDEX('W4. TIAM Gas production'!$R$10:$AC$15,MATCH($D37,'W4. TIAM Gas production'!$A$10:$A$15,0),MATCH(Q$7,'W4. TIAM Gas production'!$R$9:$AC$9,0)),"")</f>
        <v>2382.2498791202615</v>
      </c>
      <c r="R37" s="91">
        <f>IFERROR(INDEX('W4. TIAM Gas production'!$R$10:$AC$15,MATCH($D37,'W4. TIAM Gas production'!$A$10:$A$15,0),MATCH(R$7,'W4. TIAM Gas production'!$R$9:$AC$9,0)),"")</f>
        <v>2131.2514945616422</v>
      </c>
      <c r="S37" s="91">
        <f>IFERROR(INDEX('W4. TIAM Gas production'!$R$10:$AC$15,MATCH($D37,'W4. TIAM Gas production'!$A$10:$A$15,0),MATCH(S$7,'W4. TIAM Gas production'!$R$9:$AC$9,0)),"")</f>
        <v>1688.743051615163</v>
      </c>
      <c r="T37" s="91">
        <f>IFERROR(INDEX('W4. TIAM Gas production'!$R$10:$AC$15,MATCH($D37,'W4. TIAM Gas production'!$A$10:$A$15,0),MATCH(T$7,'W4. TIAM Gas production'!$R$9:$AC$9,0)),"")</f>
        <v>1338.6980383264276</v>
      </c>
    </row>
    <row r="38" spans="1:20" hidden="1" x14ac:dyDescent="0.3">
      <c r="A38" s="39" t="s">
        <v>205</v>
      </c>
      <c r="B38" s="39" t="s">
        <v>52</v>
      </c>
      <c r="C38" s="39" t="s">
        <v>78</v>
      </c>
      <c r="D38" s="39" t="s">
        <v>66</v>
      </c>
      <c r="E38" s="39" t="s">
        <v>206</v>
      </c>
      <c r="F38" s="91">
        <f>IFERROR(INDEX('W4. TIAM Gas production'!$R$10:$AC$15,MATCH($D38,'W4. TIAM Gas production'!$A$10:$A$15,0),MATCH(F$7,'W4. TIAM Gas production'!$R$9:$AC$9,0)),"")</f>
        <v>3038.0652515781985</v>
      </c>
      <c r="G38" s="91">
        <f>IFERROR(INDEX('W4. TIAM Gas production'!$R$10:$AC$15,MATCH($D38,'W4. TIAM Gas production'!$A$10:$A$15,0),MATCH(G$7,'W4. TIAM Gas production'!$R$9:$AC$9,0)),"")</f>
        <v>3298.967275986025</v>
      </c>
      <c r="H38" s="91" t="str">
        <f>IFERROR(INDEX('W4. TIAM Gas production'!$R$10:$AC$15,MATCH($D38,'W4. TIAM Gas production'!$A$10:$A$15,0),MATCH(H$7,'W4. TIAM Gas production'!$R$9:$AC$9,0)),"")</f>
        <v/>
      </c>
      <c r="I38" s="91" t="str">
        <f>IFERROR(INDEX('W4. TIAM Gas production'!$R$10:$AC$15,MATCH($D38,'W4. TIAM Gas production'!$A$10:$A$15,0),MATCH(I$7,'W4. TIAM Gas production'!$R$9:$AC$9,0)),"")</f>
        <v/>
      </c>
      <c r="J38" s="91" t="str">
        <f>IFERROR(INDEX('W4. TIAM Gas production'!$R$10:$AC$15,MATCH($D38,'W4. TIAM Gas production'!$A$10:$A$15,0),MATCH(J$7,'W4. TIAM Gas production'!$R$9:$AC$9,0)),"")</f>
        <v/>
      </c>
      <c r="K38" s="91">
        <f>IFERROR(INDEX('W4. TIAM Gas production'!$R$10:$AC$15,MATCH($D38,'W4. TIAM Gas production'!$A$10:$A$15,0),MATCH(K$7,'W4. TIAM Gas production'!$R$9:$AC$9,0)),"")</f>
        <v>4276.0742280380546</v>
      </c>
      <c r="L38" s="91" t="str">
        <f>IFERROR(INDEX('W4. TIAM Gas production'!$R$10:$AC$15,MATCH($D38,'W4. TIAM Gas production'!$A$10:$A$15,0),MATCH(L$7,'W4. TIAM Gas production'!$R$9:$AC$9,0)),"")</f>
        <v/>
      </c>
      <c r="M38" s="91">
        <f>IFERROR(INDEX('W4. TIAM Gas production'!$R$10:$AC$15,MATCH($D38,'W4. TIAM Gas production'!$A$10:$A$15,0),MATCH(M$7,'W4. TIAM Gas production'!$R$9:$AC$9,0)),"")</f>
        <v>4611.2054349743694</v>
      </c>
      <c r="N38" s="91">
        <f>IFERROR(INDEX('W4. TIAM Gas production'!$R$10:$AC$15,MATCH($D38,'W4. TIAM Gas production'!$A$10:$A$15,0),MATCH(N$7,'W4. TIAM Gas production'!$R$9:$AC$9,0)),"")</f>
        <v>4381.5682326457945</v>
      </c>
      <c r="O38" s="91">
        <f>IFERROR(INDEX('W4. TIAM Gas production'!$R$10:$AC$15,MATCH($D38,'W4. TIAM Gas production'!$A$10:$A$15,0),MATCH(O$7,'W4. TIAM Gas production'!$R$9:$AC$9,0)),"")</f>
        <v>3359.5568562879985</v>
      </c>
      <c r="P38" s="91">
        <f>IFERROR(INDEX('W4. TIAM Gas production'!$R$10:$AC$15,MATCH($D38,'W4. TIAM Gas production'!$A$10:$A$15,0),MATCH(P$7,'W4. TIAM Gas production'!$R$9:$AC$9,0)),"")</f>
        <v>3187.2490627161997</v>
      </c>
      <c r="Q38" s="91">
        <f>IFERROR(INDEX('W4. TIAM Gas production'!$R$10:$AC$15,MATCH($D38,'W4. TIAM Gas production'!$A$10:$A$15,0),MATCH(Q$7,'W4. TIAM Gas production'!$R$9:$AC$9,0)),"")</f>
        <v>2588.1635972519603</v>
      </c>
      <c r="R38" s="91">
        <f>IFERROR(INDEX('W4. TIAM Gas production'!$R$10:$AC$15,MATCH($D38,'W4. TIAM Gas production'!$A$10:$A$15,0),MATCH(R$7,'W4. TIAM Gas production'!$R$9:$AC$9,0)),"")</f>
        <v>2218.7335182237498</v>
      </c>
      <c r="S38" s="91">
        <f>IFERROR(INDEX('W4. TIAM Gas production'!$R$10:$AC$15,MATCH($D38,'W4. TIAM Gas production'!$A$10:$A$15,0),MATCH(S$7,'W4. TIAM Gas production'!$R$9:$AC$9,0)),"")</f>
        <v>1476.2935451362978</v>
      </c>
      <c r="T38" s="91">
        <f>IFERROR(INDEX('W4. TIAM Gas production'!$R$10:$AC$15,MATCH($D38,'W4. TIAM Gas production'!$A$10:$A$15,0),MATCH(T$7,'W4. TIAM Gas production'!$R$9:$AC$9,0)),"")</f>
        <v>1239.177568275458</v>
      </c>
    </row>
    <row r="39" spans="1:20" x14ac:dyDescent="0.3">
      <c r="A39" s="39" t="s">
        <v>205</v>
      </c>
      <c r="B39" s="39" t="s">
        <v>53</v>
      </c>
      <c r="C39" s="39" t="s">
        <v>78</v>
      </c>
      <c r="D39" s="39" t="s">
        <v>62</v>
      </c>
      <c r="E39" s="39" t="s">
        <v>207</v>
      </c>
      <c r="F39" s="91">
        <f>IFERROR(INDEX('W5. TIAM Coal production'!$R$10:$AC$15,MATCH($D39,'W5. TIAM Coal production'!$A$10:$A$15,0),MATCH(F$7,'W5. TIAM Coal production'!$R$9:$AC$9,0)),"")</f>
        <v>4760.0630680257436</v>
      </c>
      <c r="G39" s="91">
        <f>IFERROR(INDEX('W5. TIAM Coal production'!$R$10:$AC$15,MATCH($D39,'W5. TIAM Coal production'!$A$10:$A$15,0),MATCH(G$7,'W5. TIAM Coal production'!$R$9:$AC$9,0)),"")</f>
        <v>5986.7925899100155</v>
      </c>
      <c r="H39" s="91" t="str">
        <f>IFERROR(INDEX('W5. TIAM Coal production'!$R$10:$AC$15,MATCH($D39,'W5. TIAM Coal production'!$A$10:$A$15,0),MATCH(H$7,'W5. TIAM Coal production'!$R$9:$AC$9,0)),"")</f>
        <v/>
      </c>
      <c r="I39" s="91" t="str">
        <f>IFERROR(INDEX('W5. TIAM Coal production'!$R$10:$AC$15,MATCH($D39,'W5. TIAM Coal production'!$A$10:$A$15,0),MATCH(I$7,'W5. TIAM Coal production'!$R$9:$AC$9,0)),"")</f>
        <v/>
      </c>
      <c r="J39" s="91" t="str">
        <f>IFERROR(INDEX('W5. TIAM Coal production'!$R$10:$AC$15,MATCH($D39,'W5. TIAM Coal production'!$A$10:$A$15,0),MATCH(J$7,'W5. TIAM Coal production'!$R$9:$AC$9,0)),"")</f>
        <v/>
      </c>
      <c r="K39" s="91">
        <f>IFERROR(INDEX('W5. TIAM Coal production'!$R$10:$AC$15,MATCH($D39,'W5. TIAM Coal production'!$A$10:$A$15,0),MATCH(K$7,'W5. TIAM Coal production'!$R$9:$AC$9,0)),"")</f>
        <v>6791.7855358743973</v>
      </c>
      <c r="L39" s="91" t="str">
        <f>IFERROR(INDEX('W5. TIAM Coal production'!$R$10:$AC$15,MATCH($D39,'W5. TIAM Coal production'!$A$10:$A$15,0),MATCH(L$7,'W5. TIAM Coal production'!$R$9:$AC$9,0)),"")</f>
        <v/>
      </c>
      <c r="M39" s="91">
        <f>IFERROR(INDEX('W5. TIAM Coal production'!$R$10:$AC$15,MATCH($D39,'W5. TIAM Coal production'!$A$10:$A$15,0),MATCH(M$7,'W5. TIAM Coal production'!$R$9:$AC$9,0)),"")</f>
        <v>7687.384415797088</v>
      </c>
      <c r="N39" s="91">
        <f>IFERROR(INDEX('W5. TIAM Coal production'!$R$10:$AC$15,MATCH($D39,'W5. TIAM Coal production'!$A$10:$A$15,0),MATCH(N$7,'W5. TIAM Coal production'!$R$9:$AC$9,0)),"")</f>
        <v>8511.3339433387355</v>
      </c>
      <c r="O39" s="91">
        <f>IFERROR(INDEX('W5. TIAM Coal production'!$R$10:$AC$15,MATCH($D39,'W5. TIAM Coal production'!$A$10:$A$15,0),MATCH(O$7,'W5. TIAM Coal production'!$R$9:$AC$9,0)),"")</f>
        <v>9735.6585277125268</v>
      </c>
      <c r="P39" s="91">
        <f>IFERROR(INDEX('W5. TIAM Coal production'!$R$10:$AC$15,MATCH($D39,'W5. TIAM Coal production'!$A$10:$A$15,0),MATCH(P$7,'W5. TIAM Coal production'!$R$9:$AC$9,0)),"")</f>
        <v>11232.901810717123</v>
      </c>
      <c r="Q39" s="91">
        <f>IFERROR(INDEX('W5. TIAM Coal production'!$R$10:$AC$15,MATCH($D39,'W5. TIAM Coal production'!$A$10:$A$15,0),MATCH(Q$7,'W5. TIAM Coal production'!$R$9:$AC$9,0)),"")</f>
        <v>12619.297389105792</v>
      </c>
      <c r="R39" s="91">
        <f>IFERROR(INDEX('W5. TIAM Coal production'!$R$10:$AC$15,MATCH($D39,'W5. TIAM Coal production'!$A$10:$A$15,0),MATCH(R$7,'W5. TIAM Coal production'!$R$9:$AC$9,0)),"")</f>
        <v>14689.68774382775</v>
      </c>
      <c r="S39" s="91">
        <f>IFERROR(INDEX('W5. TIAM Coal production'!$R$10:$AC$15,MATCH($D39,'W5. TIAM Coal production'!$A$10:$A$15,0),MATCH(S$7,'W5. TIAM Coal production'!$R$9:$AC$9,0)),"")</f>
        <v>15641.923561994485</v>
      </c>
      <c r="T39" s="91">
        <f>IFERROR(INDEX('W5. TIAM Coal production'!$R$10:$AC$15,MATCH($D39,'W5. TIAM Coal production'!$A$10:$A$15,0),MATCH(T$7,'W5. TIAM Coal production'!$R$9:$AC$9,0)),"")</f>
        <v>17356.901567977769</v>
      </c>
    </row>
    <row r="40" spans="1:20" x14ac:dyDescent="0.3">
      <c r="A40" s="39" t="s">
        <v>205</v>
      </c>
      <c r="B40" s="39" t="s">
        <v>53</v>
      </c>
      <c r="C40" s="39" t="s">
        <v>78</v>
      </c>
      <c r="D40" s="39" t="s">
        <v>63</v>
      </c>
      <c r="E40" s="39" t="s">
        <v>207</v>
      </c>
      <c r="F40" s="91">
        <f>IFERROR(INDEX('W5. TIAM Coal production'!$R$10:$AC$15,MATCH($D40,'W5. TIAM Coal production'!$A$10:$A$15,0),MATCH(F$7,'W5. TIAM Coal production'!$R$9:$AC$9,0)),"")</f>
        <v>4760.0630680257436</v>
      </c>
      <c r="G40" s="91">
        <f>IFERROR(INDEX('W5. TIAM Coal production'!$R$10:$AC$15,MATCH($D40,'W5. TIAM Coal production'!$A$10:$A$15,0),MATCH(G$7,'W5. TIAM Coal production'!$R$9:$AC$9,0)),"")</f>
        <v>5976.3454440723226</v>
      </c>
      <c r="H40" s="91" t="str">
        <f>IFERROR(INDEX('W5. TIAM Coal production'!$R$10:$AC$15,MATCH($D40,'W5. TIAM Coal production'!$A$10:$A$15,0),MATCH(H$7,'W5. TIAM Coal production'!$R$9:$AC$9,0)),"")</f>
        <v/>
      </c>
      <c r="I40" s="91" t="str">
        <f>IFERROR(INDEX('W5. TIAM Coal production'!$R$10:$AC$15,MATCH($D40,'W5. TIAM Coal production'!$A$10:$A$15,0),MATCH(I$7,'W5. TIAM Coal production'!$R$9:$AC$9,0)),"")</f>
        <v/>
      </c>
      <c r="J40" s="91" t="str">
        <f>IFERROR(INDEX('W5. TIAM Coal production'!$R$10:$AC$15,MATCH($D40,'W5. TIAM Coal production'!$A$10:$A$15,0),MATCH(J$7,'W5. TIAM Coal production'!$R$9:$AC$9,0)),"")</f>
        <v/>
      </c>
      <c r="K40" s="91">
        <f>IFERROR(INDEX('W5. TIAM Coal production'!$R$10:$AC$15,MATCH($D40,'W5. TIAM Coal production'!$A$10:$A$15,0),MATCH(K$7,'W5. TIAM Coal production'!$R$9:$AC$9,0)),"")</f>
        <v>5292.20775343287</v>
      </c>
      <c r="L40" s="91" t="str">
        <f>IFERROR(INDEX('W5. TIAM Coal production'!$R$10:$AC$15,MATCH($D40,'W5. TIAM Coal production'!$A$10:$A$15,0),MATCH(L$7,'W5. TIAM Coal production'!$R$9:$AC$9,0)),"")</f>
        <v/>
      </c>
      <c r="M40" s="91">
        <f>IFERROR(INDEX('W5. TIAM Coal production'!$R$10:$AC$15,MATCH($D40,'W5. TIAM Coal production'!$A$10:$A$15,0),MATCH(M$7,'W5. TIAM Coal production'!$R$9:$AC$9,0)),"")</f>
        <v>1169.5436623794421</v>
      </c>
      <c r="N40" s="91">
        <f>IFERROR(INDEX('W5. TIAM Coal production'!$R$10:$AC$15,MATCH($D40,'W5. TIAM Coal production'!$A$10:$A$15,0),MATCH(N$7,'W5. TIAM Coal production'!$R$9:$AC$9,0)),"")</f>
        <v>1274.8109041916391</v>
      </c>
      <c r="O40" s="91">
        <f>IFERROR(INDEX('W5. TIAM Coal production'!$R$10:$AC$15,MATCH($D40,'W5. TIAM Coal production'!$A$10:$A$15,0),MATCH(O$7,'W5. TIAM Coal production'!$R$9:$AC$9,0)),"")</f>
        <v>2255.8067742792609</v>
      </c>
      <c r="P40" s="91">
        <f>IFERROR(INDEX('W5. TIAM Coal production'!$R$10:$AC$15,MATCH($D40,'W5. TIAM Coal production'!$A$10:$A$15,0),MATCH(P$7,'W5. TIAM Coal production'!$R$9:$AC$9,0)),"")</f>
        <v>2663.3261698975825</v>
      </c>
      <c r="Q40" s="91">
        <f>IFERROR(INDEX('W5. TIAM Coal production'!$R$10:$AC$15,MATCH($D40,'W5. TIAM Coal production'!$A$10:$A$15,0),MATCH(Q$7,'W5. TIAM Coal production'!$R$9:$AC$9,0)),"")</f>
        <v>2867.0337799397307</v>
      </c>
      <c r="R40" s="91">
        <f>IFERROR(INDEX('W5. TIAM Coal production'!$R$10:$AC$15,MATCH($D40,'W5. TIAM Coal production'!$A$10:$A$15,0),MATCH(R$7,'W5. TIAM Coal production'!$R$9:$AC$9,0)),"")</f>
        <v>2324.237325665802</v>
      </c>
      <c r="S40" s="91">
        <f>IFERROR(INDEX('W5. TIAM Coal production'!$R$10:$AC$15,MATCH($D40,'W5. TIAM Coal production'!$A$10:$A$15,0),MATCH(S$7,'W5. TIAM Coal production'!$R$9:$AC$9,0)),"")</f>
        <v>1681.7697705233788</v>
      </c>
      <c r="T40" s="91">
        <f>IFERROR(INDEX('W5. TIAM Coal production'!$R$10:$AC$15,MATCH($D40,'W5. TIAM Coal production'!$A$10:$A$15,0),MATCH(T$7,'W5. TIAM Coal production'!$R$9:$AC$9,0)),"")</f>
        <v>654.55022687011501</v>
      </c>
    </row>
    <row r="41" spans="1:20" x14ac:dyDescent="0.3">
      <c r="A41" s="39" t="s">
        <v>205</v>
      </c>
      <c r="B41" s="39" t="s">
        <v>53</v>
      </c>
      <c r="C41" s="39" t="s">
        <v>78</v>
      </c>
      <c r="D41" s="39" t="s">
        <v>64</v>
      </c>
      <c r="E41" s="39" t="s">
        <v>207</v>
      </c>
      <c r="F41" s="91">
        <f>IFERROR(INDEX('W5. TIAM Coal production'!$R$10:$AC$15,MATCH($D41,'W5. TIAM Coal production'!$A$10:$A$15,0),MATCH(F$7,'W5. TIAM Coal production'!$R$9:$AC$9,0)),"")</f>
        <v>4760.0630680257436</v>
      </c>
      <c r="G41" s="91">
        <f>IFERROR(INDEX('W5. TIAM Coal production'!$R$10:$AC$15,MATCH($D41,'W5. TIAM Coal production'!$A$10:$A$15,0),MATCH(G$7,'W5. TIAM Coal production'!$R$9:$AC$9,0)),"")</f>
        <v>5976.3454440723226</v>
      </c>
      <c r="H41" s="91" t="str">
        <f>IFERROR(INDEX('W5. TIAM Coal production'!$R$10:$AC$15,MATCH($D41,'W5. TIAM Coal production'!$A$10:$A$15,0),MATCH(H$7,'W5. TIAM Coal production'!$R$9:$AC$9,0)),"")</f>
        <v/>
      </c>
      <c r="I41" s="91" t="str">
        <f>IFERROR(INDEX('W5. TIAM Coal production'!$R$10:$AC$15,MATCH($D41,'W5. TIAM Coal production'!$A$10:$A$15,0),MATCH(I$7,'W5. TIAM Coal production'!$R$9:$AC$9,0)),"")</f>
        <v/>
      </c>
      <c r="J41" s="91" t="str">
        <f>IFERROR(INDEX('W5. TIAM Coal production'!$R$10:$AC$15,MATCH($D41,'W5. TIAM Coal production'!$A$10:$A$15,0),MATCH(J$7,'W5. TIAM Coal production'!$R$9:$AC$9,0)),"")</f>
        <v/>
      </c>
      <c r="K41" s="91">
        <f>IFERROR(INDEX('W5. TIAM Coal production'!$R$10:$AC$15,MATCH($D41,'W5. TIAM Coal production'!$A$10:$A$15,0),MATCH(K$7,'W5. TIAM Coal production'!$R$9:$AC$9,0)),"")</f>
        <v>5292.20775343287</v>
      </c>
      <c r="L41" s="91" t="str">
        <f>IFERROR(INDEX('W5. TIAM Coal production'!$R$10:$AC$15,MATCH($D41,'W5. TIAM Coal production'!$A$10:$A$15,0),MATCH(L$7,'W5. TIAM Coal production'!$R$9:$AC$9,0)),"")</f>
        <v/>
      </c>
      <c r="M41" s="91">
        <f>IFERROR(INDEX('W5. TIAM Coal production'!$R$10:$AC$15,MATCH($D41,'W5. TIAM Coal production'!$A$10:$A$15,0),MATCH(M$7,'W5. TIAM Coal production'!$R$9:$AC$9,0)),"")</f>
        <v>2233.3422280115624</v>
      </c>
      <c r="N41" s="91">
        <f>IFERROR(INDEX('W5. TIAM Coal production'!$R$10:$AC$15,MATCH($D41,'W5. TIAM Coal production'!$A$10:$A$15,0),MATCH(N$7,'W5. TIAM Coal production'!$R$9:$AC$9,0)),"")</f>
        <v>1393.8684816836897</v>
      </c>
      <c r="O41" s="91">
        <f>IFERROR(INDEX('W5. TIAM Coal production'!$R$10:$AC$15,MATCH($D41,'W5. TIAM Coal production'!$A$10:$A$15,0),MATCH(O$7,'W5. TIAM Coal production'!$R$9:$AC$9,0)),"")</f>
        <v>2337.4109202026557</v>
      </c>
      <c r="P41" s="91">
        <f>IFERROR(INDEX('W5. TIAM Coal production'!$R$10:$AC$15,MATCH($D41,'W5. TIAM Coal production'!$A$10:$A$15,0),MATCH(P$7,'W5. TIAM Coal production'!$R$9:$AC$9,0)),"")</f>
        <v>2891.4476450694406</v>
      </c>
      <c r="Q41" s="91">
        <f>IFERROR(INDEX('W5. TIAM Coal production'!$R$10:$AC$15,MATCH($D41,'W5. TIAM Coal production'!$A$10:$A$15,0),MATCH(Q$7,'W5. TIAM Coal production'!$R$9:$AC$9,0)),"")</f>
        <v>2941.3251624509403</v>
      </c>
      <c r="R41" s="91">
        <f>IFERROR(INDEX('W5. TIAM Coal production'!$R$10:$AC$15,MATCH($D41,'W5. TIAM Coal production'!$A$10:$A$15,0),MATCH(R$7,'W5. TIAM Coal production'!$R$9:$AC$9,0)),"")</f>
        <v>2795.5506995798605</v>
      </c>
      <c r="S41" s="91">
        <f>IFERROR(INDEX('W5. TIAM Coal production'!$R$10:$AC$15,MATCH($D41,'W5. TIAM Coal production'!$A$10:$A$15,0),MATCH(S$7,'W5. TIAM Coal production'!$R$9:$AC$9,0)),"")</f>
        <v>3041.9845566166905</v>
      </c>
      <c r="T41" s="91">
        <f>IFERROR(INDEX('W5. TIAM Coal production'!$R$10:$AC$15,MATCH($D41,'W5. TIAM Coal production'!$A$10:$A$15,0),MATCH(T$7,'W5. TIAM Coal production'!$R$9:$AC$9,0)),"")</f>
        <v>2122.3826589319583</v>
      </c>
    </row>
    <row r="42" spans="1:20" x14ac:dyDescent="0.3">
      <c r="A42" s="39" t="s">
        <v>205</v>
      </c>
      <c r="B42" s="39" t="s">
        <v>53</v>
      </c>
      <c r="C42" s="39" t="s">
        <v>78</v>
      </c>
      <c r="D42" s="39" t="s">
        <v>65</v>
      </c>
      <c r="E42" s="39" t="s">
        <v>207</v>
      </c>
      <c r="F42" s="91">
        <f>IFERROR(INDEX('W5. TIAM Coal production'!$R$10:$AC$15,MATCH($D42,'W5. TIAM Coal production'!$A$10:$A$15,0),MATCH(F$7,'W5. TIAM Coal production'!$R$9:$AC$9,0)),"")</f>
        <v>4760.0630680257436</v>
      </c>
      <c r="G42" s="91">
        <f>IFERROR(INDEX('W5. TIAM Coal production'!$R$10:$AC$15,MATCH($D42,'W5. TIAM Coal production'!$A$10:$A$15,0),MATCH(G$7,'W5. TIAM Coal production'!$R$9:$AC$9,0)),"")</f>
        <v>5976.3454440723226</v>
      </c>
      <c r="H42" s="91" t="str">
        <f>IFERROR(INDEX('W5. TIAM Coal production'!$R$10:$AC$15,MATCH($D42,'W5. TIAM Coal production'!$A$10:$A$15,0),MATCH(H$7,'W5. TIAM Coal production'!$R$9:$AC$9,0)),"")</f>
        <v/>
      </c>
      <c r="I42" s="91" t="str">
        <f>IFERROR(INDEX('W5. TIAM Coal production'!$R$10:$AC$15,MATCH($D42,'W5. TIAM Coal production'!$A$10:$A$15,0),MATCH(I$7,'W5. TIAM Coal production'!$R$9:$AC$9,0)),"")</f>
        <v/>
      </c>
      <c r="J42" s="91" t="str">
        <f>IFERROR(INDEX('W5. TIAM Coal production'!$R$10:$AC$15,MATCH($D42,'W5. TIAM Coal production'!$A$10:$A$15,0),MATCH(J$7,'W5. TIAM Coal production'!$R$9:$AC$9,0)),"")</f>
        <v/>
      </c>
      <c r="K42" s="91">
        <f>IFERROR(INDEX('W5. TIAM Coal production'!$R$10:$AC$15,MATCH($D42,'W5. TIAM Coal production'!$A$10:$A$15,0),MATCH(K$7,'W5. TIAM Coal production'!$R$9:$AC$9,0)),"")</f>
        <v>5292.20775343287</v>
      </c>
      <c r="L42" s="91" t="str">
        <f>IFERROR(INDEX('W5. TIAM Coal production'!$R$10:$AC$15,MATCH($D42,'W5. TIAM Coal production'!$A$10:$A$15,0),MATCH(L$7,'W5. TIAM Coal production'!$R$9:$AC$9,0)),"")</f>
        <v/>
      </c>
      <c r="M42" s="91">
        <f>IFERROR(INDEX('W5. TIAM Coal production'!$R$10:$AC$15,MATCH($D42,'W5. TIAM Coal production'!$A$10:$A$15,0),MATCH(M$7,'W5. TIAM Coal production'!$R$9:$AC$9,0)),"")</f>
        <v>1137.707106168275</v>
      </c>
      <c r="N42" s="91">
        <f>IFERROR(INDEX('W5. TIAM Coal production'!$R$10:$AC$15,MATCH($D42,'W5. TIAM Coal production'!$A$10:$A$15,0),MATCH(N$7,'W5. TIAM Coal production'!$R$9:$AC$9,0)),"")</f>
        <v>1343.5506242861825</v>
      </c>
      <c r="O42" s="91">
        <f>IFERROR(INDEX('W5. TIAM Coal production'!$R$10:$AC$15,MATCH($D42,'W5. TIAM Coal production'!$A$10:$A$15,0),MATCH(O$7,'W5. TIAM Coal production'!$R$9:$AC$9,0)),"")</f>
        <v>1829.6578322234641</v>
      </c>
      <c r="P42" s="91">
        <f>IFERROR(INDEX('W5. TIAM Coal production'!$R$10:$AC$15,MATCH($D42,'W5. TIAM Coal production'!$A$10:$A$15,0),MATCH(P$7,'W5. TIAM Coal production'!$R$9:$AC$9,0)),"")</f>
        <v>1825.511351521249</v>
      </c>
      <c r="Q42" s="91">
        <f>IFERROR(INDEX('W5. TIAM Coal production'!$R$10:$AC$15,MATCH($D42,'W5. TIAM Coal production'!$A$10:$A$15,0),MATCH(Q$7,'W5. TIAM Coal production'!$R$9:$AC$9,0)),"")</f>
        <v>2016.4212466831366</v>
      </c>
      <c r="R42" s="91">
        <f>IFERROR(INDEX('W5. TIAM Coal production'!$R$10:$AC$15,MATCH($D42,'W5. TIAM Coal production'!$A$10:$A$15,0),MATCH(R$7,'W5. TIAM Coal production'!$R$9:$AC$9,0)),"")</f>
        <v>2104.859711178422</v>
      </c>
      <c r="S42" s="91">
        <f>IFERROR(INDEX('W5. TIAM Coal production'!$R$10:$AC$15,MATCH($D42,'W5. TIAM Coal production'!$A$10:$A$15,0),MATCH(S$7,'W5. TIAM Coal production'!$R$9:$AC$9,0)),"")</f>
        <v>2034.5064885503646</v>
      </c>
      <c r="T42" s="91">
        <f>IFERROR(INDEX('W5. TIAM Coal production'!$R$10:$AC$15,MATCH($D42,'W5. TIAM Coal production'!$A$10:$A$15,0),MATCH(T$7,'W5. TIAM Coal production'!$R$9:$AC$9,0)),"")</f>
        <v>1345.6903389097943</v>
      </c>
    </row>
    <row r="43" spans="1:20" x14ac:dyDescent="0.3">
      <c r="A43" s="39" t="s">
        <v>205</v>
      </c>
      <c r="B43" s="39" t="s">
        <v>53</v>
      </c>
      <c r="C43" s="39" t="s">
        <v>78</v>
      </c>
      <c r="D43" s="39" t="s">
        <v>67</v>
      </c>
      <c r="E43" s="39" t="s">
        <v>207</v>
      </c>
      <c r="F43" s="91">
        <f>IFERROR(INDEX('W5. TIAM Coal production'!$R$10:$AC$15,MATCH($D43,'W5. TIAM Coal production'!$A$10:$A$15,0),MATCH(F$7,'W5. TIAM Coal production'!$R$9:$AC$9,0)),"")</f>
        <v>4760.0630680257436</v>
      </c>
      <c r="G43" s="91">
        <f>IFERROR(INDEX('W5. TIAM Coal production'!$R$10:$AC$15,MATCH($D43,'W5. TIAM Coal production'!$A$10:$A$15,0),MATCH(G$7,'W5. TIAM Coal production'!$R$9:$AC$9,0)),"")</f>
        <v>5976.3454440723226</v>
      </c>
      <c r="H43" s="91" t="str">
        <f>IFERROR(INDEX('W5. TIAM Coal production'!$R$10:$AC$15,MATCH($D43,'W5. TIAM Coal production'!$A$10:$A$15,0),MATCH(H$7,'W5. TIAM Coal production'!$R$9:$AC$9,0)),"")</f>
        <v/>
      </c>
      <c r="I43" s="91" t="str">
        <f>IFERROR(INDEX('W5. TIAM Coal production'!$R$10:$AC$15,MATCH($D43,'W5. TIAM Coal production'!$A$10:$A$15,0),MATCH(I$7,'W5. TIAM Coal production'!$R$9:$AC$9,0)),"")</f>
        <v/>
      </c>
      <c r="J43" s="91" t="str">
        <f>IFERROR(INDEX('W5. TIAM Coal production'!$R$10:$AC$15,MATCH($D43,'W5. TIAM Coal production'!$A$10:$A$15,0),MATCH(J$7,'W5. TIAM Coal production'!$R$9:$AC$9,0)),"")</f>
        <v/>
      </c>
      <c r="K43" s="91">
        <f>IFERROR(INDEX('W5. TIAM Coal production'!$R$10:$AC$15,MATCH($D43,'W5. TIAM Coal production'!$A$10:$A$15,0),MATCH(K$7,'W5. TIAM Coal production'!$R$9:$AC$9,0)),"")</f>
        <v>5292.20775343287</v>
      </c>
      <c r="L43" s="91" t="str">
        <f>IFERROR(INDEX('W5. TIAM Coal production'!$R$10:$AC$15,MATCH($D43,'W5. TIAM Coal production'!$A$10:$A$15,0),MATCH(L$7,'W5. TIAM Coal production'!$R$9:$AC$9,0)),"")</f>
        <v/>
      </c>
      <c r="M43" s="91">
        <f>IFERROR(INDEX('W5. TIAM Coal production'!$R$10:$AC$15,MATCH($D43,'W5. TIAM Coal production'!$A$10:$A$15,0),MATCH(M$7,'W5. TIAM Coal production'!$R$9:$AC$9,0)),"")</f>
        <v>1144.3803298356693</v>
      </c>
      <c r="N43" s="91">
        <f>IFERROR(INDEX('W5. TIAM Coal production'!$R$10:$AC$15,MATCH($D43,'W5. TIAM Coal production'!$A$10:$A$15,0),MATCH(N$7,'W5. TIAM Coal production'!$R$9:$AC$9,0)),"")</f>
        <v>1335.5468609531083</v>
      </c>
      <c r="O43" s="91">
        <f>IFERROR(INDEX('W5. TIAM Coal production'!$R$10:$AC$15,MATCH($D43,'W5. TIAM Coal production'!$A$10:$A$15,0),MATCH(O$7,'W5. TIAM Coal production'!$R$9:$AC$9,0)),"")</f>
        <v>2297.7234626662748</v>
      </c>
      <c r="P43" s="91">
        <f>IFERROR(INDEX('W5. TIAM Coal production'!$R$10:$AC$15,MATCH($D43,'W5. TIAM Coal production'!$A$10:$A$15,0),MATCH(P$7,'W5. TIAM Coal production'!$R$9:$AC$9,0)),"")</f>
        <v>2443.7048569097606</v>
      </c>
      <c r="Q43" s="91">
        <f>IFERROR(INDEX('W5. TIAM Coal production'!$R$10:$AC$15,MATCH($D43,'W5. TIAM Coal production'!$A$10:$A$15,0),MATCH(Q$7,'W5. TIAM Coal production'!$R$9:$AC$9,0)),"")</f>
        <v>2470.8966503897877</v>
      </c>
      <c r="R43" s="91">
        <f>IFERROR(INDEX('W5. TIAM Coal production'!$R$10:$AC$15,MATCH($D43,'W5. TIAM Coal production'!$A$10:$A$15,0),MATCH(R$7,'W5. TIAM Coal production'!$R$9:$AC$9,0)),"")</f>
        <v>1615.1641077481881</v>
      </c>
      <c r="S43" s="91">
        <f>IFERROR(INDEX('W5. TIAM Coal production'!$R$10:$AC$15,MATCH($D43,'W5. TIAM Coal production'!$A$10:$A$15,0),MATCH(S$7,'W5. TIAM Coal production'!$R$9:$AC$9,0)),"")</f>
        <v>709.22839070598968</v>
      </c>
      <c r="T43" s="91">
        <f>IFERROR(INDEX('W5. TIAM Coal production'!$R$10:$AC$15,MATCH($D43,'W5. TIAM Coal production'!$A$10:$A$15,0),MATCH(T$7,'W5. TIAM Coal production'!$R$9:$AC$9,0)),"")</f>
        <v>681.7862866493399</v>
      </c>
    </row>
    <row r="44" spans="1:20" x14ac:dyDescent="0.3">
      <c r="A44" s="39" t="s">
        <v>205</v>
      </c>
      <c r="B44" s="39" t="s">
        <v>53</v>
      </c>
      <c r="C44" s="39" t="s">
        <v>78</v>
      </c>
      <c r="D44" s="39" t="s">
        <v>66</v>
      </c>
      <c r="E44" s="39" t="s">
        <v>207</v>
      </c>
      <c r="F44" s="91">
        <f>IFERROR(INDEX('W5. TIAM Coal production'!$R$10:$AC$15,MATCH($D44,'W5. TIAM Coal production'!$A$10:$A$15,0),MATCH(F$7,'W5. TIAM Coal production'!$R$9:$AC$9,0)),"")</f>
        <v>4760.0630680257436</v>
      </c>
      <c r="G44" s="91">
        <f>IFERROR(INDEX('W5. TIAM Coal production'!$R$10:$AC$15,MATCH($D44,'W5. TIAM Coal production'!$A$10:$A$15,0),MATCH(G$7,'W5. TIAM Coal production'!$R$9:$AC$9,0)),"")</f>
        <v>5976.3454440723226</v>
      </c>
      <c r="H44" s="91" t="str">
        <f>IFERROR(INDEX('W5. TIAM Coal production'!$R$10:$AC$15,MATCH($D44,'W5. TIAM Coal production'!$A$10:$A$15,0),MATCH(H$7,'W5. TIAM Coal production'!$R$9:$AC$9,0)),"")</f>
        <v/>
      </c>
      <c r="I44" s="91" t="str">
        <f>IFERROR(INDEX('W5. TIAM Coal production'!$R$10:$AC$15,MATCH($D44,'W5. TIAM Coal production'!$A$10:$A$15,0),MATCH(I$7,'W5. TIAM Coal production'!$R$9:$AC$9,0)),"")</f>
        <v/>
      </c>
      <c r="J44" s="91" t="str">
        <f>IFERROR(INDEX('W5. TIAM Coal production'!$R$10:$AC$15,MATCH($D44,'W5. TIAM Coal production'!$A$10:$A$15,0),MATCH(J$7,'W5. TIAM Coal production'!$R$9:$AC$9,0)),"")</f>
        <v/>
      </c>
      <c r="K44" s="91">
        <f>IFERROR(INDEX('W5. TIAM Coal production'!$R$10:$AC$15,MATCH($D44,'W5. TIAM Coal production'!$A$10:$A$15,0),MATCH(K$7,'W5. TIAM Coal production'!$R$9:$AC$9,0)),"")</f>
        <v>5292.20775343287</v>
      </c>
      <c r="L44" s="91" t="str">
        <f>IFERROR(INDEX('W5. TIAM Coal production'!$R$10:$AC$15,MATCH($D44,'W5. TIAM Coal production'!$A$10:$A$15,0),MATCH(L$7,'W5. TIAM Coal production'!$R$9:$AC$9,0)),"")</f>
        <v/>
      </c>
      <c r="M44" s="91">
        <f>IFERROR(INDEX('W5. TIAM Coal production'!$R$10:$AC$15,MATCH($D44,'W5. TIAM Coal production'!$A$10:$A$15,0),MATCH(M$7,'W5. TIAM Coal production'!$R$9:$AC$9,0)),"")</f>
        <v>7338.3946412153064</v>
      </c>
      <c r="N44" s="91">
        <f>IFERROR(INDEX('W5. TIAM Coal production'!$R$10:$AC$15,MATCH($D44,'W5. TIAM Coal production'!$A$10:$A$15,0),MATCH(N$7,'W5. TIAM Coal production'!$R$9:$AC$9,0)),"")</f>
        <v>2104.1613649407118</v>
      </c>
      <c r="O44" s="91">
        <f>IFERROR(INDEX('W5. TIAM Coal production'!$R$10:$AC$15,MATCH($D44,'W5. TIAM Coal production'!$A$10:$A$15,0),MATCH(O$7,'W5. TIAM Coal production'!$R$9:$AC$9,0)),"")</f>
        <v>2206.4042680940884</v>
      </c>
      <c r="P44" s="91">
        <f>IFERROR(INDEX('W5. TIAM Coal production'!$R$10:$AC$15,MATCH($D44,'W5. TIAM Coal production'!$A$10:$A$15,0),MATCH(P$7,'W5. TIAM Coal production'!$R$9:$AC$9,0)),"")</f>
        <v>2101.2243297319505</v>
      </c>
      <c r="Q44" s="91">
        <f>IFERROR(INDEX('W5. TIAM Coal production'!$R$10:$AC$15,MATCH($D44,'W5. TIAM Coal production'!$A$10:$A$15,0),MATCH(Q$7,'W5. TIAM Coal production'!$R$9:$AC$9,0)),"")</f>
        <v>1338.9213408152054</v>
      </c>
      <c r="R44" s="91">
        <f>IFERROR(INDEX('W5. TIAM Coal production'!$R$10:$AC$15,MATCH($D44,'W5. TIAM Coal production'!$A$10:$A$15,0),MATCH(R$7,'W5. TIAM Coal production'!$R$9:$AC$9,0)),"")</f>
        <v>701.51688131994479</v>
      </c>
      <c r="S44" s="91">
        <f>IFERROR(INDEX('W5. TIAM Coal production'!$R$10:$AC$15,MATCH($D44,'W5. TIAM Coal production'!$A$10:$A$15,0),MATCH(S$7,'W5. TIAM Coal production'!$R$9:$AC$9,0)),"")</f>
        <v>699.39998909164456</v>
      </c>
      <c r="T44" s="91">
        <f>IFERROR(INDEX('W5. TIAM Coal production'!$R$10:$AC$15,MATCH($D44,'W5. TIAM Coal production'!$A$10:$A$15,0),MATCH(T$7,'W5. TIAM Coal production'!$R$9:$AC$9,0)),"")</f>
        <v>679.42348475534027</v>
      </c>
    </row>
    <row r="45" spans="1:20" hidden="1" x14ac:dyDescent="0.3">
      <c r="A45" s="39" t="s">
        <v>205</v>
      </c>
      <c r="B45" s="39" t="s">
        <v>208</v>
      </c>
      <c r="C45" s="39" t="s">
        <v>78</v>
      </c>
      <c r="D45" s="39" t="s">
        <v>62</v>
      </c>
      <c r="E45" s="39" t="s">
        <v>106</v>
      </c>
      <c r="F45" s="91">
        <f>IFERROR(INDEX('W10. TIAM Oil consumption'!$R$10:$AC$15,MATCH($D45,'W10. TIAM Oil consumption'!$A$10:$A$15,0),MATCH(F$7,'W10. TIAM Oil consumption'!$R$9:$AC$9,0)),"")</f>
        <v>118.05843755948757</v>
      </c>
      <c r="G45" s="91">
        <f>IFERROR(INDEX('W10. TIAM Oil consumption'!$R$10:$AC$15,MATCH($D45,'W10. TIAM Oil consumption'!$A$10:$A$15,0),MATCH(G$7,'W10. TIAM Oil consumption'!$R$9:$AC$9,0)),"")</f>
        <v>127.03883345358449</v>
      </c>
      <c r="H45" s="91" t="str">
        <f>IFERROR(INDEX('W10. TIAM Oil consumption'!$R$10:$AC$15,MATCH($D45,'W10. TIAM Oil consumption'!$A$10:$A$15,0),MATCH(H$7,'W10. TIAM Oil consumption'!$R$9:$AC$9,0)),"")</f>
        <v/>
      </c>
      <c r="I45" s="91" t="str">
        <f>IFERROR(INDEX('W10. TIAM Oil consumption'!$R$10:$AC$15,MATCH($D45,'W10. TIAM Oil consumption'!$A$10:$A$15,0),MATCH(I$7,'W10. TIAM Oil consumption'!$R$9:$AC$9,0)),"")</f>
        <v/>
      </c>
      <c r="J45" s="91" t="str">
        <f>IFERROR(INDEX('W10. TIAM Oil consumption'!$R$10:$AC$15,MATCH($D45,'W10. TIAM Oil consumption'!$A$10:$A$15,0),MATCH(J$7,'W10. TIAM Oil consumption'!$R$9:$AC$9,0)),"")</f>
        <v/>
      </c>
      <c r="K45" s="91">
        <f>IFERROR(INDEX('W10. TIAM Oil consumption'!$R$10:$AC$15,MATCH($D45,'W10. TIAM Oil consumption'!$A$10:$A$15,0),MATCH(K$7,'W10. TIAM Oil consumption'!$R$9:$AC$9,0)),"")</f>
        <v>142.52575576191529</v>
      </c>
      <c r="L45" s="91" t="str">
        <f>IFERROR(INDEX('W10. TIAM Oil consumption'!$R$10:$AC$15,MATCH($D45,'W10. TIAM Oil consumption'!$A$10:$A$15,0),MATCH(L$7,'W10. TIAM Oil consumption'!$R$9:$AC$9,0)),"")</f>
        <v/>
      </c>
      <c r="M45" s="91">
        <f>IFERROR(INDEX('W10. TIAM Oil consumption'!$R$10:$AC$15,MATCH($D45,'W10. TIAM Oil consumption'!$A$10:$A$15,0),MATCH(M$7,'W10. TIAM Oil consumption'!$R$9:$AC$9,0)),"")</f>
        <v>146.15388163491872</v>
      </c>
      <c r="N45" s="91">
        <f>IFERROR(INDEX('W10. TIAM Oil consumption'!$R$10:$AC$15,MATCH($D45,'W10. TIAM Oil consumption'!$A$10:$A$15,0),MATCH(N$7,'W10. TIAM Oil consumption'!$R$9:$AC$9,0)),"")</f>
        <v>142.12532423304629</v>
      </c>
      <c r="O45" s="91">
        <f>IFERROR(INDEX('W10. TIAM Oil consumption'!$R$10:$AC$15,MATCH($D45,'W10. TIAM Oil consumption'!$A$10:$A$15,0),MATCH(O$7,'W10. TIAM Oil consumption'!$R$9:$AC$9,0)),"")</f>
        <v>139.62212887704567</v>
      </c>
      <c r="P45" s="91">
        <f>IFERROR(INDEX('W10. TIAM Oil consumption'!$R$10:$AC$15,MATCH($D45,'W10. TIAM Oil consumption'!$A$10:$A$15,0),MATCH(P$7,'W10. TIAM Oil consumption'!$R$9:$AC$9,0)),"")</f>
        <v>130.36197884497906</v>
      </c>
      <c r="Q45" s="91">
        <f>IFERROR(INDEX('W10. TIAM Oil consumption'!$R$10:$AC$15,MATCH($D45,'W10. TIAM Oil consumption'!$A$10:$A$15,0),MATCH(Q$7,'W10. TIAM Oil consumption'!$R$9:$AC$9,0)),"")</f>
        <v>117.60765407852105</v>
      </c>
      <c r="R45" s="91">
        <f>IFERROR(INDEX('W10. TIAM Oil consumption'!$R$10:$AC$15,MATCH($D45,'W10. TIAM Oil consumption'!$A$10:$A$15,0),MATCH(R$7,'W10. TIAM Oil consumption'!$R$9:$AC$9,0)),"")</f>
        <v>120.80682103086993</v>
      </c>
      <c r="S45" s="91">
        <f>IFERROR(INDEX('W10. TIAM Oil consumption'!$R$10:$AC$15,MATCH($D45,'W10. TIAM Oil consumption'!$A$10:$A$15,0),MATCH(S$7,'W10. TIAM Oil consumption'!$R$9:$AC$9,0)),"")</f>
        <v>130.08795405215525</v>
      </c>
      <c r="T45" s="91">
        <f>IFERROR(INDEX('W10. TIAM Oil consumption'!$R$10:$AC$15,MATCH($D45,'W10. TIAM Oil consumption'!$A$10:$A$15,0),MATCH(T$7,'W10. TIAM Oil consumption'!$R$9:$AC$9,0)),"")</f>
        <v>114.10756000134531</v>
      </c>
    </row>
    <row r="46" spans="1:20" hidden="1" x14ac:dyDescent="0.3">
      <c r="A46" s="39" t="s">
        <v>205</v>
      </c>
      <c r="B46" s="39" t="s">
        <v>208</v>
      </c>
      <c r="C46" s="39" t="s">
        <v>78</v>
      </c>
      <c r="D46" s="39" t="s">
        <v>63</v>
      </c>
      <c r="E46" s="39" t="s">
        <v>106</v>
      </c>
      <c r="F46" s="91">
        <f>IFERROR(INDEX('W10. TIAM Oil consumption'!$R$10:$AC$15,MATCH($D46,'W10. TIAM Oil consumption'!$A$10:$A$15,0),MATCH(F$7,'W10. TIAM Oil consumption'!$R$9:$AC$9,0)),"")</f>
        <v>118.05838258117298</v>
      </c>
      <c r="G46" s="91">
        <f>IFERROR(INDEX('W10. TIAM Oil consumption'!$R$10:$AC$15,MATCH($D46,'W10. TIAM Oil consumption'!$A$10:$A$15,0),MATCH(G$7,'W10. TIAM Oil consumption'!$R$9:$AC$9,0)),"")</f>
        <v>127.03778617094849</v>
      </c>
      <c r="H46" s="91" t="str">
        <f>IFERROR(INDEX('W10. TIAM Oil consumption'!$R$10:$AC$15,MATCH($D46,'W10. TIAM Oil consumption'!$A$10:$A$15,0),MATCH(H$7,'W10. TIAM Oil consumption'!$R$9:$AC$9,0)),"")</f>
        <v/>
      </c>
      <c r="I46" s="91" t="str">
        <f>IFERROR(INDEX('W10. TIAM Oil consumption'!$R$10:$AC$15,MATCH($D46,'W10. TIAM Oil consumption'!$A$10:$A$15,0),MATCH(I$7,'W10. TIAM Oil consumption'!$R$9:$AC$9,0)),"")</f>
        <v/>
      </c>
      <c r="J46" s="91" t="str">
        <f>IFERROR(INDEX('W10. TIAM Oil consumption'!$R$10:$AC$15,MATCH($D46,'W10. TIAM Oil consumption'!$A$10:$A$15,0),MATCH(J$7,'W10. TIAM Oil consumption'!$R$9:$AC$9,0)),"")</f>
        <v/>
      </c>
      <c r="K46" s="91">
        <f>IFERROR(INDEX('W10. TIAM Oil consumption'!$R$10:$AC$15,MATCH($D46,'W10. TIAM Oil consumption'!$A$10:$A$15,0),MATCH(K$7,'W10. TIAM Oil consumption'!$R$9:$AC$9,0)),"")</f>
        <v>138.38546204740049</v>
      </c>
      <c r="L46" s="91" t="str">
        <f>IFERROR(INDEX('W10. TIAM Oil consumption'!$R$10:$AC$15,MATCH($D46,'W10. TIAM Oil consumption'!$A$10:$A$15,0),MATCH(L$7,'W10. TIAM Oil consumption'!$R$9:$AC$9,0)),"")</f>
        <v/>
      </c>
      <c r="M46" s="91">
        <f>IFERROR(INDEX('W10. TIAM Oil consumption'!$R$10:$AC$15,MATCH($D46,'W10. TIAM Oil consumption'!$A$10:$A$15,0),MATCH(M$7,'W10. TIAM Oil consumption'!$R$9:$AC$9,0)),"")</f>
        <v>129.76440005612008</v>
      </c>
      <c r="N46" s="91">
        <f>IFERROR(INDEX('W10. TIAM Oil consumption'!$R$10:$AC$15,MATCH($D46,'W10. TIAM Oil consumption'!$A$10:$A$15,0),MATCH(N$7,'W10. TIAM Oil consumption'!$R$9:$AC$9,0)),"")</f>
        <v>116.739306123049</v>
      </c>
      <c r="O46" s="91">
        <f>IFERROR(INDEX('W10. TIAM Oil consumption'!$R$10:$AC$15,MATCH($D46,'W10. TIAM Oil consumption'!$A$10:$A$15,0),MATCH(O$7,'W10. TIAM Oil consumption'!$R$9:$AC$9,0)),"")</f>
        <v>121.75368745721052</v>
      </c>
      <c r="P46" s="91">
        <f>IFERROR(INDEX('W10. TIAM Oil consumption'!$R$10:$AC$15,MATCH($D46,'W10. TIAM Oil consumption'!$A$10:$A$15,0),MATCH(P$7,'W10. TIAM Oil consumption'!$R$9:$AC$9,0)),"")</f>
        <v>117.23805691772627</v>
      </c>
      <c r="Q46" s="91">
        <f>IFERROR(INDEX('W10. TIAM Oil consumption'!$R$10:$AC$15,MATCH($D46,'W10. TIAM Oil consumption'!$A$10:$A$15,0),MATCH(Q$7,'W10. TIAM Oil consumption'!$R$9:$AC$9,0)),"")</f>
        <v>114.45427633679101</v>
      </c>
      <c r="R46" s="91">
        <f>IFERROR(INDEX('W10. TIAM Oil consumption'!$R$10:$AC$15,MATCH($D46,'W10. TIAM Oil consumption'!$A$10:$A$15,0),MATCH(R$7,'W10. TIAM Oil consumption'!$R$9:$AC$9,0)),"")</f>
        <v>113.13175772416129</v>
      </c>
      <c r="S46" s="91">
        <f>IFERROR(INDEX('W10. TIAM Oil consumption'!$R$10:$AC$15,MATCH($D46,'W10. TIAM Oil consumption'!$A$10:$A$15,0),MATCH(S$7,'W10. TIAM Oil consumption'!$R$9:$AC$9,0)),"")</f>
        <v>102.44410098597</v>
      </c>
      <c r="T46" s="91">
        <f>IFERROR(INDEX('W10. TIAM Oil consumption'!$R$10:$AC$15,MATCH($D46,'W10. TIAM Oil consumption'!$A$10:$A$15,0),MATCH(T$7,'W10. TIAM Oil consumption'!$R$9:$AC$9,0)),"")</f>
        <v>96.573141123303955</v>
      </c>
    </row>
    <row r="47" spans="1:20" hidden="1" x14ac:dyDescent="0.3">
      <c r="A47" s="39" t="s">
        <v>205</v>
      </c>
      <c r="B47" s="39" t="s">
        <v>208</v>
      </c>
      <c r="C47" s="39" t="s">
        <v>78</v>
      </c>
      <c r="D47" s="39" t="s">
        <v>64</v>
      </c>
      <c r="E47" s="39" t="s">
        <v>106</v>
      </c>
      <c r="F47" s="91">
        <f>IFERROR(INDEX('W10. TIAM Oil consumption'!$R$10:$AC$15,MATCH($D47,'W10. TIAM Oil consumption'!$A$10:$A$15,0),MATCH(F$7,'W10. TIAM Oil consumption'!$R$9:$AC$9,0)),"")</f>
        <v>118.05838258117298</v>
      </c>
      <c r="G47" s="91">
        <f>IFERROR(INDEX('W10. TIAM Oil consumption'!$R$10:$AC$15,MATCH($D47,'W10. TIAM Oil consumption'!$A$10:$A$15,0),MATCH(G$7,'W10. TIAM Oil consumption'!$R$9:$AC$9,0)),"")</f>
        <v>127.03778617094849</v>
      </c>
      <c r="H47" s="91" t="str">
        <f>IFERROR(INDEX('W10. TIAM Oil consumption'!$R$10:$AC$15,MATCH($D47,'W10. TIAM Oil consumption'!$A$10:$A$15,0),MATCH(H$7,'W10. TIAM Oil consumption'!$R$9:$AC$9,0)),"")</f>
        <v/>
      </c>
      <c r="I47" s="91" t="str">
        <f>IFERROR(INDEX('W10. TIAM Oil consumption'!$R$10:$AC$15,MATCH($D47,'W10. TIAM Oil consumption'!$A$10:$A$15,0),MATCH(I$7,'W10. TIAM Oil consumption'!$R$9:$AC$9,0)),"")</f>
        <v/>
      </c>
      <c r="J47" s="91" t="str">
        <f>IFERROR(INDEX('W10. TIAM Oil consumption'!$R$10:$AC$15,MATCH($D47,'W10. TIAM Oil consumption'!$A$10:$A$15,0),MATCH(J$7,'W10. TIAM Oil consumption'!$R$9:$AC$9,0)),"")</f>
        <v/>
      </c>
      <c r="K47" s="91">
        <f>IFERROR(INDEX('W10. TIAM Oil consumption'!$R$10:$AC$15,MATCH($D47,'W10. TIAM Oil consumption'!$A$10:$A$15,0),MATCH(K$7,'W10. TIAM Oil consumption'!$R$9:$AC$9,0)),"")</f>
        <v>138.38546204740049</v>
      </c>
      <c r="L47" s="91" t="str">
        <f>IFERROR(INDEX('W10. TIAM Oil consumption'!$R$10:$AC$15,MATCH($D47,'W10. TIAM Oil consumption'!$A$10:$A$15,0),MATCH(L$7,'W10. TIAM Oil consumption'!$R$9:$AC$9,0)),"")</f>
        <v/>
      </c>
      <c r="M47" s="91">
        <f>IFERROR(INDEX('W10. TIAM Oil consumption'!$R$10:$AC$15,MATCH($D47,'W10. TIAM Oil consumption'!$A$10:$A$15,0),MATCH(M$7,'W10. TIAM Oil consumption'!$R$9:$AC$9,0)),"")</f>
        <v>131.4399642979744</v>
      </c>
      <c r="N47" s="91">
        <f>IFERROR(INDEX('W10. TIAM Oil consumption'!$R$10:$AC$15,MATCH($D47,'W10. TIAM Oil consumption'!$A$10:$A$15,0),MATCH(N$7,'W10. TIAM Oil consumption'!$R$9:$AC$9,0)),"")</f>
        <v>124.03537536373766</v>
      </c>
      <c r="O47" s="91">
        <f>IFERROR(INDEX('W10. TIAM Oil consumption'!$R$10:$AC$15,MATCH($D47,'W10. TIAM Oil consumption'!$A$10:$A$15,0),MATCH(O$7,'W10. TIAM Oil consumption'!$R$9:$AC$9,0)),"")</f>
        <v>123.06378341688182</v>
      </c>
      <c r="P47" s="91">
        <f>IFERROR(INDEX('W10. TIAM Oil consumption'!$R$10:$AC$15,MATCH($D47,'W10. TIAM Oil consumption'!$A$10:$A$15,0),MATCH(P$7,'W10. TIAM Oil consumption'!$R$9:$AC$9,0)),"")</f>
        <v>119.22839834681201</v>
      </c>
      <c r="Q47" s="91">
        <f>IFERROR(INDEX('W10. TIAM Oil consumption'!$R$10:$AC$15,MATCH($D47,'W10. TIAM Oil consumption'!$A$10:$A$15,0),MATCH(Q$7,'W10. TIAM Oil consumption'!$R$9:$AC$9,0)),"")</f>
        <v>117.11140949988743</v>
      </c>
      <c r="R47" s="91">
        <f>IFERROR(INDEX('W10. TIAM Oil consumption'!$R$10:$AC$15,MATCH($D47,'W10. TIAM Oil consumption'!$A$10:$A$15,0),MATCH(R$7,'W10. TIAM Oil consumption'!$R$9:$AC$9,0)),"")</f>
        <v>114.12051915812775</v>
      </c>
      <c r="S47" s="91">
        <f>IFERROR(INDEX('W10. TIAM Oil consumption'!$R$10:$AC$15,MATCH($D47,'W10. TIAM Oil consumption'!$A$10:$A$15,0),MATCH(S$7,'W10. TIAM Oil consumption'!$R$9:$AC$9,0)),"")</f>
        <v>102.83325873773515</v>
      </c>
      <c r="T47" s="91">
        <f>IFERROR(INDEX('W10. TIAM Oil consumption'!$R$10:$AC$15,MATCH($D47,'W10. TIAM Oil consumption'!$A$10:$A$15,0),MATCH(T$7,'W10. TIAM Oil consumption'!$R$9:$AC$9,0)),"")</f>
        <v>96.019114721042655</v>
      </c>
    </row>
    <row r="48" spans="1:20" hidden="1" x14ac:dyDescent="0.3">
      <c r="A48" s="39" t="s">
        <v>205</v>
      </c>
      <c r="B48" s="39" t="s">
        <v>208</v>
      </c>
      <c r="C48" s="39" t="s">
        <v>78</v>
      </c>
      <c r="D48" s="39" t="s">
        <v>65</v>
      </c>
      <c r="E48" s="39" t="s">
        <v>106</v>
      </c>
      <c r="F48" s="91">
        <f>IFERROR(INDEX('W10. TIAM Oil consumption'!$R$10:$AC$15,MATCH($D48,'W10. TIAM Oil consumption'!$A$10:$A$15,0),MATCH(F$7,'W10. TIAM Oil consumption'!$R$9:$AC$9,0)),"")</f>
        <v>118.05838258117298</v>
      </c>
      <c r="G48" s="91">
        <f>IFERROR(INDEX('W10. TIAM Oil consumption'!$R$10:$AC$15,MATCH($D48,'W10. TIAM Oil consumption'!$A$10:$A$15,0),MATCH(G$7,'W10. TIAM Oil consumption'!$R$9:$AC$9,0)),"")</f>
        <v>127.03778617094849</v>
      </c>
      <c r="H48" s="91" t="str">
        <f>IFERROR(INDEX('W10. TIAM Oil consumption'!$R$10:$AC$15,MATCH($D48,'W10. TIAM Oil consumption'!$A$10:$A$15,0),MATCH(H$7,'W10. TIAM Oil consumption'!$R$9:$AC$9,0)),"")</f>
        <v/>
      </c>
      <c r="I48" s="91" t="str">
        <f>IFERROR(INDEX('W10. TIAM Oil consumption'!$R$10:$AC$15,MATCH($D48,'W10. TIAM Oil consumption'!$A$10:$A$15,0),MATCH(I$7,'W10. TIAM Oil consumption'!$R$9:$AC$9,0)),"")</f>
        <v/>
      </c>
      <c r="J48" s="91" t="str">
        <f>IFERROR(INDEX('W10. TIAM Oil consumption'!$R$10:$AC$15,MATCH($D48,'W10. TIAM Oil consumption'!$A$10:$A$15,0),MATCH(J$7,'W10. TIAM Oil consumption'!$R$9:$AC$9,0)),"")</f>
        <v/>
      </c>
      <c r="K48" s="91">
        <f>IFERROR(INDEX('W10. TIAM Oil consumption'!$R$10:$AC$15,MATCH($D48,'W10. TIAM Oil consumption'!$A$10:$A$15,0),MATCH(K$7,'W10. TIAM Oil consumption'!$R$9:$AC$9,0)),"")</f>
        <v>138.38546204740049</v>
      </c>
      <c r="L48" s="91" t="str">
        <f>IFERROR(INDEX('W10. TIAM Oil consumption'!$R$10:$AC$15,MATCH($D48,'W10. TIAM Oil consumption'!$A$10:$A$15,0),MATCH(L$7,'W10. TIAM Oil consumption'!$R$9:$AC$9,0)),"")</f>
        <v/>
      </c>
      <c r="M48" s="91">
        <f>IFERROR(INDEX('W10. TIAM Oil consumption'!$R$10:$AC$15,MATCH($D48,'W10. TIAM Oil consumption'!$A$10:$A$15,0),MATCH(M$7,'W10. TIAM Oil consumption'!$R$9:$AC$9,0)),"")</f>
        <v>122.35772289678876</v>
      </c>
      <c r="N48" s="91">
        <f>IFERROR(INDEX('W10. TIAM Oil consumption'!$R$10:$AC$15,MATCH($D48,'W10. TIAM Oil consumption'!$A$10:$A$15,0),MATCH(N$7,'W10. TIAM Oil consumption'!$R$9:$AC$9,0)),"")</f>
        <v>117.12451209905714</v>
      </c>
      <c r="O48" s="91">
        <f>IFERROR(INDEX('W10. TIAM Oil consumption'!$R$10:$AC$15,MATCH($D48,'W10. TIAM Oil consumption'!$A$10:$A$15,0),MATCH(O$7,'W10. TIAM Oil consumption'!$R$9:$AC$9,0)),"")</f>
        <v>109.18130578902029</v>
      </c>
      <c r="P48" s="91">
        <f>IFERROR(INDEX('W10. TIAM Oil consumption'!$R$10:$AC$15,MATCH($D48,'W10. TIAM Oil consumption'!$A$10:$A$15,0),MATCH(P$7,'W10. TIAM Oil consumption'!$R$9:$AC$9,0)),"")</f>
        <v>107.11376516134605</v>
      </c>
      <c r="Q48" s="91">
        <f>IFERROR(INDEX('W10. TIAM Oil consumption'!$R$10:$AC$15,MATCH($D48,'W10. TIAM Oil consumption'!$A$10:$A$15,0),MATCH(Q$7,'W10. TIAM Oil consumption'!$R$9:$AC$9,0)),"")</f>
        <v>107.98901225217656</v>
      </c>
      <c r="R48" s="91">
        <f>IFERROR(INDEX('W10. TIAM Oil consumption'!$R$10:$AC$15,MATCH($D48,'W10. TIAM Oil consumption'!$A$10:$A$15,0),MATCH(R$7,'W10. TIAM Oil consumption'!$R$9:$AC$9,0)),"")</f>
        <v>101.4304248633164</v>
      </c>
      <c r="S48" s="91">
        <f>IFERROR(INDEX('W10. TIAM Oil consumption'!$R$10:$AC$15,MATCH($D48,'W10. TIAM Oil consumption'!$A$10:$A$15,0),MATCH(S$7,'W10. TIAM Oil consumption'!$R$9:$AC$9,0)),"")</f>
        <v>93.641811939102496</v>
      </c>
      <c r="T48" s="91">
        <f>IFERROR(INDEX('W10. TIAM Oil consumption'!$R$10:$AC$15,MATCH($D48,'W10. TIAM Oil consumption'!$A$10:$A$15,0),MATCH(T$7,'W10. TIAM Oil consumption'!$R$9:$AC$9,0)),"")</f>
        <v>91.453550404045984</v>
      </c>
    </row>
    <row r="49" spans="1:20" hidden="1" x14ac:dyDescent="0.3">
      <c r="A49" s="39" t="s">
        <v>205</v>
      </c>
      <c r="B49" s="39" t="s">
        <v>208</v>
      </c>
      <c r="C49" s="39" t="s">
        <v>78</v>
      </c>
      <c r="D49" s="39" t="s">
        <v>67</v>
      </c>
      <c r="E49" s="39" t="s">
        <v>106</v>
      </c>
      <c r="F49" s="91">
        <f>IFERROR(INDEX('W10. TIAM Oil consumption'!$R$10:$AC$15,MATCH($D49,'W10. TIAM Oil consumption'!$A$10:$A$15,0),MATCH(F$7,'W10. TIAM Oil consumption'!$R$9:$AC$9,0)),"")</f>
        <v>118.05838258117298</v>
      </c>
      <c r="G49" s="91">
        <f>IFERROR(INDEX('W10. TIAM Oil consumption'!$R$10:$AC$15,MATCH($D49,'W10. TIAM Oil consumption'!$A$10:$A$15,0),MATCH(G$7,'W10. TIAM Oil consumption'!$R$9:$AC$9,0)),"")</f>
        <v>127.03778617094849</v>
      </c>
      <c r="H49" s="91" t="str">
        <f>IFERROR(INDEX('W10. TIAM Oil consumption'!$R$10:$AC$15,MATCH($D49,'W10. TIAM Oil consumption'!$A$10:$A$15,0),MATCH(H$7,'W10. TIAM Oil consumption'!$R$9:$AC$9,0)),"")</f>
        <v/>
      </c>
      <c r="I49" s="91" t="str">
        <f>IFERROR(INDEX('W10. TIAM Oil consumption'!$R$10:$AC$15,MATCH($D49,'W10. TIAM Oil consumption'!$A$10:$A$15,0),MATCH(I$7,'W10. TIAM Oil consumption'!$R$9:$AC$9,0)),"")</f>
        <v/>
      </c>
      <c r="J49" s="91" t="str">
        <f>IFERROR(INDEX('W10. TIAM Oil consumption'!$R$10:$AC$15,MATCH($D49,'W10. TIAM Oil consumption'!$A$10:$A$15,0),MATCH(J$7,'W10. TIAM Oil consumption'!$R$9:$AC$9,0)),"")</f>
        <v/>
      </c>
      <c r="K49" s="91">
        <f>IFERROR(INDEX('W10. TIAM Oil consumption'!$R$10:$AC$15,MATCH($D49,'W10. TIAM Oil consumption'!$A$10:$A$15,0),MATCH(K$7,'W10. TIAM Oil consumption'!$R$9:$AC$9,0)),"")</f>
        <v>138.38546204740049</v>
      </c>
      <c r="L49" s="91" t="str">
        <f>IFERROR(INDEX('W10. TIAM Oil consumption'!$R$10:$AC$15,MATCH($D49,'W10. TIAM Oil consumption'!$A$10:$A$15,0),MATCH(L$7,'W10. TIAM Oil consumption'!$R$9:$AC$9,0)),"")</f>
        <v/>
      </c>
      <c r="M49" s="91">
        <f>IFERROR(INDEX('W10. TIAM Oil consumption'!$R$10:$AC$15,MATCH($D49,'W10. TIAM Oil consumption'!$A$10:$A$15,0),MATCH(M$7,'W10. TIAM Oil consumption'!$R$9:$AC$9,0)),"")</f>
        <v>128.15007496229458</v>
      </c>
      <c r="N49" s="91">
        <f>IFERROR(INDEX('W10. TIAM Oil consumption'!$R$10:$AC$15,MATCH($D49,'W10. TIAM Oil consumption'!$A$10:$A$15,0),MATCH(N$7,'W10. TIAM Oil consumption'!$R$9:$AC$9,0)),"")</f>
        <v>124.63526773783865</v>
      </c>
      <c r="O49" s="91">
        <f>IFERROR(INDEX('W10. TIAM Oil consumption'!$R$10:$AC$15,MATCH($D49,'W10. TIAM Oil consumption'!$A$10:$A$15,0),MATCH(O$7,'W10. TIAM Oil consumption'!$R$9:$AC$9,0)),"")</f>
        <v>118.90387767252221</v>
      </c>
      <c r="P49" s="91">
        <f>IFERROR(INDEX('W10. TIAM Oil consumption'!$R$10:$AC$15,MATCH($D49,'W10. TIAM Oil consumption'!$A$10:$A$15,0),MATCH(P$7,'W10. TIAM Oil consumption'!$R$9:$AC$9,0)),"")</f>
        <v>119.15343835902736</v>
      </c>
      <c r="Q49" s="91">
        <f>IFERROR(INDEX('W10. TIAM Oil consumption'!$R$10:$AC$15,MATCH($D49,'W10. TIAM Oil consumption'!$A$10:$A$15,0),MATCH(Q$7,'W10. TIAM Oil consumption'!$R$9:$AC$9,0)),"")</f>
        <v>110.3816995622384</v>
      </c>
      <c r="R49" s="91">
        <f>IFERROR(INDEX('W10. TIAM Oil consumption'!$R$10:$AC$15,MATCH($D49,'W10. TIAM Oil consumption'!$A$10:$A$15,0),MATCH(R$7,'W10. TIAM Oil consumption'!$R$9:$AC$9,0)),"")</f>
        <v>106.54043719410922</v>
      </c>
      <c r="S49" s="91">
        <f>IFERROR(INDEX('W10. TIAM Oil consumption'!$R$10:$AC$15,MATCH($D49,'W10. TIAM Oil consumption'!$A$10:$A$15,0),MATCH(S$7,'W10. TIAM Oil consumption'!$R$9:$AC$9,0)),"")</f>
        <v>101.58343457048916</v>
      </c>
      <c r="T49" s="91">
        <f>IFERROR(INDEX('W10. TIAM Oil consumption'!$R$10:$AC$15,MATCH($D49,'W10. TIAM Oil consumption'!$A$10:$A$15,0),MATCH(T$7,'W10. TIAM Oil consumption'!$R$9:$AC$9,0)),"")</f>
        <v>96.42056778590289</v>
      </c>
    </row>
    <row r="50" spans="1:20" hidden="1" x14ac:dyDescent="0.3">
      <c r="A50" s="39" t="s">
        <v>205</v>
      </c>
      <c r="B50" s="39" t="s">
        <v>208</v>
      </c>
      <c r="C50" s="39" t="s">
        <v>78</v>
      </c>
      <c r="D50" s="39" t="s">
        <v>66</v>
      </c>
      <c r="E50" s="39" t="s">
        <v>106</v>
      </c>
      <c r="F50" s="91">
        <f>IFERROR(INDEX('W10. TIAM Oil consumption'!$R$10:$AC$15,MATCH($D50,'W10. TIAM Oil consumption'!$A$10:$A$15,0),MATCH(F$7,'W10. TIAM Oil consumption'!$R$9:$AC$9,0)),"")</f>
        <v>118.05838258117298</v>
      </c>
      <c r="G50" s="91">
        <f>IFERROR(INDEX('W10. TIAM Oil consumption'!$R$10:$AC$15,MATCH($D50,'W10. TIAM Oil consumption'!$A$10:$A$15,0),MATCH(G$7,'W10. TIAM Oil consumption'!$R$9:$AC$9,0)),"")</f>
        <v>127.03778617094849</v>
      </c>
      <c r="H50" s="91" t="str">
        <f>IFERROR(INDEX('W10. TIAM Oil consumption'!$R$10:$AC$15,MATCH($D50,'W10. TIAM Oil consumption'!$A$10:$A$15,0),MATCH(H$7,'W10. TIAM Oil consumption'!$R$9:$AC$9,0)),"")</f>
        <v/>
      </c>
      <c r="I50" s="91" t="str">
        <f>IFERROR(INDEX('W10. TIAM Oil consumption'!$R$10:$AC$15,MATCH($D50,'W10. TIAM Oil consumption'!$A$10:$A$15,0),MATCH(I$7,'W10. TIAM Oil consumption'!$R$9:$AC$9,0)),"")</f>
        <v/>
      </c>
      <c r="J50" s="91" t="str">
        <f>IFERROR(INDEX('W10. TIAM Oil consumption'!$R$10:$AC$15,MATCH($D50,'W10. TIAM Oil consumption'!$A$10:$A$15,0),MATCH(J$7,'W10. TIAM Oil consumption'!$R$9:$AC$9,0)),"")</f>
        <v/>
      </c>
      <c r="K50" s="91">
        <f>IFERROR(INDEX('W10. TIAM Oil consumption'!$R$10:$AC$15,MATCH($D50,'W10. TIAM Oil consumption'!$A$10:$A$15,0),MATCH(K$7,'W10. TIAM Oil consumption'!$R$9:$AC$9,0)),"")</f>
        <v>138.38546204740049</v>
      </c>
      <c r="L50" s="91" t="str">
        <f>IFERROR(INDEX('W10. TIAM Oil consumption'!$R$10:$AC$15,MATCH($D50,'W10. TIAM Oil consumption'!$A$10:$A$15,0),MATCH(L$7,'W10. TIAM Oil consumption'!$R$9:$AC$9,0)),"")</f>
        <v/>
      </c>
      <c r="M50" s="91">
        <f>IFERROR(INDEX('W10. TIAM Oil consumption'!$R$10:$AC$15,MATCH($D50,'W10. TIAM Oil consumption'!$A$10:$A$15,0),MATCH(M$7,'W10. TIAM Oil consumption'!$R$9:$AC$9,0)),"")</f>
        <v>144.7138442080234</v>
      </c>
      <c r="N50" s="91">
        <f>IFERROR(INDEX('W10. TIAM Oil consumption'!$R$10:$AC$15,MATCH($D50,'W10. TIAM Oil consumption'!$A$10:$A$15,0),MATCH(N$7,'W10. TIAM Oil consumption'!$R$9:$AC$9,0)),"")</f>
        <v>122.44355595877869</v>
      </c>
      <c r="O50" s="91">
        <f>IFERROR(INDEX('W10. TIAM Oil consumption'!$R$10:$AC$15,MATCH($D50,'W10. TIAM Oil consumption'!$A$10:$A$15,0),MATCH(O$7,'W10. TIAM Oil consumption'!$R$9:$AC$9,0)),"")</f>
        <v>115.97971395072881</v>
      </c>
      <c r="P50" s="91">
        <f>IFERROR(INDEX('W10. TIAM Oil consumption'!$R$10:$AC$15,MATCH($D50,'W10. TIAM Oil consumption'!$A$10:$A$15,0),MATCH(P$7,'W10. TIAM Oil consumption'!$R$9:$AC$9,0)),"")</f>
        <v>114.9805036346126</v>
      </c>
      <c r="Q50" s="91">
        <f>IFERROR(INDEX('W10. TIAM Oil consumption'!$R$10:$AC$15,MATCH($D50,'W10. TIAM Oil consumption'!$A$10:$A$15,0),MATCH(Q$7,'W10. TIAM Oil consumption'!$R$9:$AC$9,0)),"")</f>
        <v>103.63665746231955</v>
      </c>
      <c r="R50" s="91">
        <f>IFERROR(INDEX('W10. TIAM Oil consumption'!$R$10:$AC$15,MATCH($D50,'W10. TIAM Oil consumption'!$A$10:$A$15,0),MATCH(R$7,'W10. TIAM Oil consumption'!$R$9:$AC$9,0)),"")</f>
        <v>100.25836543541601</v>
      </c>
      <c r="S50" s="91">
        <f>IFERROR(INDEX('W10. TIAM Oil consumption'!$R$10:$AC$15,MATCH($D50,'W10. TIAM Oil consumption'!$A$10:$A$15,0),MATCH(S$7,'W10. TIAM Oil consumption'!$R$9:$AC$9,0)),"")</f>
        <v>98.614263749574008</v>
      </c>
      <c r="T50" s="91">
        <f>IFERROR(INDEX('W10. TIAM Oil consumption'!$R$10:$AC$15,MATCH($D50,'W10. TIAM Oil consumption'!$A$10:$A$15,0),MATCH(T$7,'W10. TIAM Oil consumption'!$R$9:$AC$9,0)),"")</f>
        <v>94.893557113156078</v>
      </c>
    </row>
    <row r="51" spans="1:20" hidden="1" x14ac:dyDescent="0.3">
      <c r="A51" s="39" t="s">
        <v>205</v>
      </c>
      <c r="B51" s="39" t="s">
        <v>209</v>
      </c>
      <c r="C51" s="39" t="s">
        <v>78</v>
      </c>
      <c r="D51" s="39" t="s">
        <v>62</v>
      </c>
      <c r="E51" s="39" t="s">
        <v>206</v>
      </c>
      <c r="F51" s="91">
        <f>IFERROR(INDEX('W11. TIAM Gas consumption'!$R$10:$AC$15,MATCH($D51,'W11. TIAM Gas consumption'!$A$10:$A$15,0),MATCH(F$7,'W11. TIAM Gas consumption'!$R$9:$AC$9,0)),"")</f>
        <v>2837.8537668401173</v>
      </c>
      <c r="G51" s="91">
        <f>IFERROR(INDEX('W11. TIAM Gas consumption'!$R$10:$AC$15,MATCH($D51,'W11. TIAM Gas consumption'!$A$10:$A$15,0),MATCH(G$7,'W11. TIAM Gas consumption'!$R$9:$AC$9,0)),"")</f>
        <v>3103.0794740974957</v>
      </c>
      <c r="H51" s="91" t="str">
        <f>IFERROR(INDEX('W11. TIAM Gas consumption'!$R$10:$AC$15,MATCH($D51,'W11. TIAM Gas consumption'!$A$10:$A$15,0),MATCH(H$7,'W11. TIAM Gas consumption'!$R$9:$AC$9,0)),"")</f>
        <v/>
      </c>
      <c r="I51" s="91" t="str">
        <f>IFERROR(INDEX('W11. TIAM Gas consumption'!$R$10:$AC$15,MATCH($D51,'W11. TIAM Gas consumption'!$A$10:$A$15,0),MATCH(I$7,'W11. TIAM Gas consumption'!$R$9:$AC$9,0)),"")</f>
        <v/>
      </c>
      <c r="J51" s="91" t="str">
        <f>IFERROR(INDEX('W11. TIAM Gas consumption'!$R$10:$AC$15,MATCH($D51,'W11. TIAM Gas consumption'!$A$10:$A$15,0),MATCH(J$7,'W11. TIAM Gas consumption'!$R$9:$AC$9,0)),"")</f>
        <v/>
      </c>
      <c r="K51" s="91">
        <f>IFERROR(INDEX('W11. TIAM Gas consumption'!$R$10:$AC$15,MATCH($D51,'W11. TIAM Gas consumption'!$A$10:$A$15,0),MATCH(K$7,'W11. TIAM Gas consumption'!$R$9:$AC$9,0)),"")</f>
        <v>3821.9461849098893</v>
      </c>
      <c r="L51" s="91" t="str">
        <f>IFERROR(INDEX('W11. TIAM Gas consumption'!$R$10:$AC$15,MATCH($D51,'W11. TIAM Gas consumption'!$A$10:$A$15,0),MATCH(L$7,'W11. TIAM Gas consumption'!$R$9:$AC$9,0)),"")</f>
        <v/>
      </c>
      <c r="M51" s="91">
        <f>IFERROR(INDEX('W11. TIAM Gas consumption'!$R$10:$AC$15,MATCH($D51,'W11. TIAM Gas consumption'!$A$10:$A$15,0),MATCH(M$7,'W11. TIAM Gas consumption'!$R$9:$AC$9,0)),"")</f>
        <v>4354.0247867042008</v>
      </c>
      <c r="N51" s="91">
        <f>IFERROR(INDEX('W11. TIAM Gas consumption'!$R$10:$AC$15,MATCH($D51,'W11. TIAM Gas consumption'!$A$10:$A$15,0),MATCH(N$7,'W11. TIAM Gas consumption'!$R$9:$AC$9,0)),"")</f>
        <v>4506.999961618425</v>
      </c>
      <c r="O51" s="91">
        <f>IFERROR(INDEX('W11. TIAM Gas consumption'!$R$10:$AC$15,MATCH($D51,'W11. TIAM Gas consumption'!$A$10:$A$15,0),MATCH(O$7,'W11. TIAM Gas consumption'!$R$9:$AC$9,0)),"")</f>
        <v>5062.1888828541287</v>
      </c>
      <c r="P51" s="91">
        <f>IFERROR(INDEX('W11. TIAM Gas consumption'!$R$10:$AC$15,MATCH($D51,'W11. TIAM Gas consumption'!$A$10:$A$15,0),MATCH(P$7,'W11. TIAM Gas consumption'!$R$9:$AC$9,0)),"")</f>
        <v>5352.3995707392423</v>
      </c>
      <c r="Q51" s="91">
        <f>IFERROR(INDEX('W11. TIAM Gas consumption'!$R$10:$AC$15,MATCH($D51,'W11. TIAM Gas consumption'!$A$10:$A$15,0),MATCH(Q$7,'W11. TIAM Gas consumption'!$R$9:$AC$9,0)),"")</f>
        <v>5348.502500435734</v>
      </c>
      <c r="R51" s="91">
        <f>IFERROR(INDEX('W11. TIAM Gas consumption'!$R$10:$AC$15,MATCH($D51,'W11. TIAM Gas consumption'!$A$10:$A$15,0),MATCH(R$7,'W11. TIAM Gas consumption'!$R$9:$AC$9,0)),"")</f>
        <v>5150.0888654217497</v>
      </c>
      <c r="S51" s="91">
        <f>IFERROR(INDEX('W11. TIAM Gas consumption'!$R$10:$AC$15,MATCH($D51,'W11. TIAM Gas consumption'!$A$10:$A$15,0),MATCH(S$7,'W11. TIAM Gas consumption'!$R$9:$AC$9,0)),"")</f>
        <v>5076.0554715345052</v>
      </c>
      <c r="T51" s="91">
        <f>IFERROR(INDEX('W11. TIAM Gas consumption'!$R$10:$AC$15,MATCH($D51,'W11. TIAM Gas consumption'!$A$10:$A$15,0),MATCH(T$7,'W11. TIAM Gas consumption'!$R$9:$AC$9,0)),"")</f>
        <v>4983.5494334800696</v>
      </c>
    </row>
    <row r="52" spans="1:20" hidden="1" x14ac:dyDescent="0.3">
      <c r="A52" s="39" t="s">
        <v>205</v>
      </c>
      <c r="B52" s="39" t="s">
        <v>209</v>
      </c>
      <c r="C52" s="39" t="s">
        <v>78</v>
      </c>
      <c r="D52" s="39" t="s">
        <v>63</v>
      </c>
      <c r="E52" s="39" t="s">
        <v>206</v>
      </c>
      <c r="F52" s="91">
        <f>IFERROR(INDEX('W11. TIAM Gas consumption'!$R$10:$AC$15,MATCH($D52,'W11. TIAM Gas consumption'!$A$10:$A$15,0),MATCH(F$7,'W11. TIAM Gas consumption'!$R$9:$AC$9,0)),"")</f>
        <v>2839.3188475936431</v>
      </c>
      <c r="G52" s="91">
        <f>IFERROR(INDEX('W11. TIAM Gas consumption'!$R$10:$AC$15,MATCH($D52,'W11. TIAM Gas consumption'!$A$10:$A$15,0),MATCH(G$7,'W11. TIAM Gas consumption'!$R$9:$AC$9,0)),"")</f>
        <v>3106.8503717832546</v>
      </c>
      <c r="H52" s="91" t="str">
        <f>IFERROR(INDEX('W11. TIAM Gas consumption'!$R$10:$AC$15,MATCH($D52,'W11. TIAM Gas consumption'!$A$10:$A$15,0),MATCH(H$7,'W11. TIAM Gas consumption'!$R$9:$AC$9,0)),"")</f>
        <v/>
      </c>
      <c r="I52" s="91" t="str">
        <f>IFERROR(INDEX('W11. TIAM Gas consumption'!$R$10:$AC$15,MATCH($D52,'W11. TIAM Gas consumption'!$A$10:$A$15,0),MATCH(I$7,'W11. TIAM Gas consumption'!$R$9:$AC$9,0)),"")</f>
        <v/>
      </c>
      <c r="J52" s="91" t="str">
        <f>IFERROR(INDEX('W11. TIAM Gas consumption'!$R$10:$AC$15,MATCH($D52,'W11. TIAM Gas consumption'!$A$10:$A$15,0),MATCH(J$7,'W11. TIAM Gas consumption'!$R$9:$AC$9,0)),"")</f>
        <v/>
      </c>
      <c r="K52" s="91">
        <f>IFERROR(INDEX('W11. TIAM Gas consumption'!$R$10:$AC$15,MATCH($D52,'W11. TIAM Gas consumption'!$A$10:$A$15,0),MATCH(K$7,'W11. TIAM Gas consumption'!$R$9:$AC$9,0)),"")</f>
        <v>4037.5686792292995</v>
      </c>
      <c r="L52" s="91" t="str">
        <f>IFERROR(INDEX('W11. TIAM Gas consumption'!$R$10:$AC$15,MATCH($D52,'W11. TIAM Gas consumption'!$A$10:$A$15,0),MATCH(L$7,'W11. TIAM Gas consumption'!$R$9:$AC$9,0)),"")</f>
        <v/>
      </c>
      <c r="M52" s="91">
        <f>IFERROR(INDEX('W11. TIAM Gas consumption'!$R$10:$AC$15,MATCH($D52,'W11. TIAM Gas consumption'!$A$10:$A$15,0),MATCH(M$7,'W11. TIAM Gas consumption'!$R$9:$AC$9,0)),"")</f>
        <v>4498.7820330200839</v>
      </c>
      <c r="N52" s="91">
        <f>IFERROR(INDEX('W11. TIAM Gas consumption'!$R$10:$AC$15,MATCH($D52,'W11. TIAM Gas consumption'!$A$10:$A$15,0),MATCH(N$7,'W11. TIAM Gas consumption'!$R$9:$AC$9,0)),"")</f>
        <v>4222.3411414342745</v>
      </c>
      <c r="O52" s="91">
        <f>IFERROR(INDEX('W11. TIAM Gas consumption'!$R$10:$AC$15,MATCH($D52,'W11. TIAM Gas consumption'!$A$10:$A$15,0),MATCH(O$7,'W11. TIAM Gas consumption'!$R$9:$AC$9,0)),"")</f>
        <v>3371.4116344635277</v>
      </c>
      <c r="P52" s="91">
        <f>IFERROR(INDEX('W11. TIAM Gas consumption'!$R$10:$AC$15,MATCH($D52,'W11. TIAM Gas consumption'!$A$10:$A$15,0),MATCH(P$7,'W11. TIAM Gas consumption'!$R$9:$AC$9,0)),"")</f>
        <v>2534.0704712517031</v>
      </c>
      <c r="Q52" s="91">
        <f>IFERROR(INDEX('W11. TIAM Gas consumption'!$R$10:$AC$15,MATCH($D52,'W11. TIAM Gas consumption'!$A$10:$A$15,0),MATCH(Q$7,'W11. TIAM Gas consumption'!$R$9:$AC$9,0)),"")</f>
        <v>2347.1937748035079</v>
      </c>
      <c r="R52" s="91">
        <f>IFERROR(INDEX('W11. TIAM Gas consumption'!$R$10:$AC$15,MATCH($D52,'W11. TIAM Gas consumption'!$A$10:$A$15,0),MATCH(R$7,'W11. TIAM Gas consumption'!$R$9:$AC$9,0)),"")</f>
        <v>2255.1132710814068</v>
      </c>
      <c r="S52" s="91">
        <f>IFERROR(INDEX('W11. TIAM Gas consumption'!$R$10:$AC$15,MATCH($D52,'W11. TIAM Gas consumption'!$A$10:$A$15,0),MATCH(S$7,'W11. TIAM Gas consumption'!$R$9:$AC$9,0)),"")</f>
        <v>2196.4684211382919</v>
      </c>
      <c r="T52" s="91">
        <f>IFERROR(INDEX('W11. TIAM Gas consumption'!$R$10:$AC$15,MATCH($D52,'W11. TIAM Gas consumption'!$A$10:$A$15,0),MATCH(T$7,'W11. TIAM Gas consumption'!$R$9:$AC$9,0)),"")</f>
        <v>1821.2605827569641</v>
      </c>
    </row>
    <row r="53" spans="1:20" hidden="1" x14ac:dyDescent="0.3">
      <c r="A53" s="39" t="s">
        <v>205</v>
      </c>
      <c r="B53" s="39" t="s">
        <v>209</v>
      </c>
      <c r="C53" s="39" t="s">
        <v>78</v>
      </c>
      <c r="D53" s="39" t="s">
        <v>64</v>
      </c>
      <c r="E53" s="39" t="s">
        <v>206</v>
      </c>
      <c r="F53" s="91">
        <f>IFERROR(INDEX('W11. TIAM Gas consumption'!$R$10:$AC$15,MATCH($D53,'W11. TIAM Gas consumption'!$A$10:$A$15,0),MATCH(F$7,'W11. TIAM Gas consumption'!$R$9:$AC$9,0)),"")</f>
        <v>2839.3188475936431</v>
      </c>
      <c r="G53" s="91">
        <f>IFERROR(INDEX('W11. TIAM Gas consumption'!$R$10:$AC$15,MATCH($D53,'W11. TIAM Gas consumption'!$A$10:$A$15,0),MATCH(G$7,'W11. TIAM Gas consumption'!$R$9:$AC$9,0)),"")</f>
        <v>3106.8503717832546</v>
      </c>
      <c r="H53" s="91" t="str">
        <f>IFERROR(INDEX('W11. TIAM Gas consumption'!$R$10:$AC$15,MATCH($D53,'W11. TIAM Gas consumption'!$A$10:$A$15,0),MATCH(H$7,'W11. TIAM Gas consumption'!$R$9:$AC$9,0)),"")</f>
        <v/>
      </c>
      <c r="I53" s="91" t="str">
        <f>IFERROR(INDEX('W11. TIAM Gas consumption'!$R$10:$AC$15,MATCH($D53,'W11. TIAM Gas consumption'!$A$10:$A$15,0),MATCH(I$7,'W11. TIAM Gas consumption'!$R$9:$AC$9,0)),"")</f>
        <v/>
      </c>
      <c r="J53" s="91" t="str">
        <f>IFERROR(INDEX('W11. TIAM Gas consumption'!$R$10:$AC$15,MATCH($D53,'W11. TIAM Gas consumption'!$A$10:$A$15,0),MATCH(J$7,'W11. TIAM Gas consumption'!$R$9:$AC$9,0)),"")</f>
        <v/>
      </c>
      <c r="K53" s="91">
        <f>IFERROR(INDEX('W11. TIAM Gas consumption'!$R$10:$AC$15,MATCH($D53,'W11. TIAM Gas consumption'!$A$10:$A$15,0),MATCH(K$7,'W11. TIAM Gas consumption'!$R$9:$AC$9,0)),"")</f>
        <v>4037.5686792292995</v>
      </c>
      <c r="L53" s="91" t="str">
        <f>IFERROR(INDEX('W11. TIAM Gas consumption'!$R$10:$AC$15,MATCH($D53,'W11. TIAM Gas consumption'!$A$10:$A$15,0),MATCH(L$7,'W11. TIAM Gas consumption'!$R$9:$AC$9,0)),"")</f>
        <v/>
      </c>
      <c r="M53" s="91">
        <f>IFERROR(INDEX('W11. TIAM Gas consumption'!$R$10:$AC$15,MATCH($D53,'W11. TIAM Gas consumption'!$A$10:$A$15,0),MATCH(M$7,'W11. TIAM Gas consumption'!$R$9:$AC$9,0)),"")</f>
        <v>5488.1470266610841</v>
      </c>
      <c r="N53" s="91">
        <f>IFERROR(INDEX('W11. TIAM Gas consumption'!$R$10:$AC$15,MATCH($D53,'W11. TIAM Gas consumption'!$A$10:$A$15,0),MATCH(N$7,'W11. TIAM Gas consumption'!$R$9:$AC$9,0)),"")</f>
        <v>5961.5775032777356</v>
      </c>
      <c r="O53" s="91">
        <f>IFERROR(INDEX('W11. TIAM Gas consumption'!$R$10:$AC$15,MATCH($D53,'W11. TIAM Gas consumption'!$A$10:$A$15,0),MATCH(O$7,'W11. TIAM Gas consumption'!$R$9:$AC$9,0)),"")</f>
        <v>5467.7547492329277</v>
      </c>
      <c r="P53" s="91">
        <f>IFERROR(INDEX('W11. TIAM Gas consumption'!$R$10:$AC$15,MATCH($D53,'W11. TIAM Gas consumption'!$A$10:$A$15,0),MATCH(P$7,'W11. TIAM Gas consumption'!$R$9:$AC$9,0)),"")</f>
        <v>5089.1888807002706</v>
      </c>
      <c r="Q53" s="91">
        <f>IFERROR(INDEX('W11. TIAM Gas consumption'!$R$10:$AC$15,MATCH($D53,'W11. TIAM Gas consumption'!$A$10:$A$15,0),MATCH(Q$7,'W11. TIAM Gas consumption'!$R$9:$AC$9,0)),"")</f>
        <v>3917.2778153342338</v>
      </c>
      <c r="R53" s="91">
        <f>IFERROR(INDEX('W11. TIAM Gas consumption'!$R$10:$AC$15,MATCH($D53,'W11. TIAM Gas consumption'!$A$10:$A$15,0),MATCH(R$7,'W11. TIAM Gas consumption'!$R$9:$AC$9,0)),"")</f>
        <v>3581.1583560884651</v>
      </c>
      <c r="S53" s="91">
        <f>IFERROR(INDEX('W11. TIAM Gas consumption'!$R$10:$AC$15,MATCH($D53,'W11. TIAM Gas consumption'!$A$10:$A$15,0),MATCH(S$7,'W11. TIAM Gas consumption'!$R$9:$AC$9,0)),"")</f>
        <v>2751.804691412879</v>
      </c>
      <c r="T53" s="91">
        <f>IFERROR(INDEX('W11. TIAM Gas consumption'!$R$10:$AC$15,MATCH($D53,'W11. TIAM Gas consumption'!$A$10:$A$15,0),MATCH(T$7,'W11. TIAM Gas consumption'!$R$9:$AC$9,0)),"")</f>
        <v>2358.5791276978839</v>
      </c>
    </row>
    <row r="54" spans="1:20" hidden="1" x14ac:dyDescent="0.3">
      <c r="A54" s="39" t="s">
        <v>205</v>
      </c>
      <c r="B54" s="39" t="s">
        <v>209</v>
      </c>
      <c r="C54" s="39" t="s">
        <v>78</v>
      </c>
      <c r="D54" s="39" t="s">
        <v>65</v>
      </c>
      <c r="E54" s="39" t="s">
        <v>206</v>
      </c>
      <c r="F54" s="91">
        <f>IFERROR(INDEX('W11. TIAM Gas consumption'!$R$10:$AC$15,MATCH($D54,'W11. TIAM Gas consumption'!$A$10:$A$15,0),MATCH(F$7,'W11. TIAM Gas consumption'!$R$9:$AC$9,0)),"")</f>
        <v>2839.3188475936431</v>
      </c>
      <c r="G54" s="91">
        <f>IFERROR(INDEX('W11. TIAM Gas consumption'!$R$10:$AC$15,MATCH($D54,'W11. TIAM Gas consumption'!$A$10:$A$15,0),MATCH(G$7,'W11. TIAM Gas consumption'!$R$9:$AC$9,0)),"")</f>
        <v>3106.8503717832546</v>
      </c>
      <c r="H54" s="91" t="str">
        <f>IFERROR(INDEX('W11. TIAM Gas consumption'!$R$10:$AC$15,MATCH($D54,'W11. TIAM Gas consumption'!$A$10:$A$15,0),MATCH(H$7,'W11. TIAM Gas consumption'!$R$9:$AC$9,0)),"")</f>
        <v/>
      </c>
      <c r="I54" s="91" t="str">
        <f>IFERROR(INDEX('W11. TIAM Gas consumption'!$R$10:$AC$15,MATCH($D54,'W11. TIAM Gas consumption'!$A$10:$A$15,0),MATCH(I$7,'W11. TIAM Gas consumption'!$R$9:$AC$9,0)),"")</f>
        <v/>
      </c>
      <c r="J54" s="91" t="str">
        <f>IFERROR(INDEX('W11. TIAM Gas consumption'!$R$10:$AC$15,MATCH($D54,'W11. TIAM Gas consumption'!$A$10:$A$15,0),MATCH(J$7,'W11. TIAM Gas consumption'!$R$9:$AC$9,0)),"")</f>
        <v/>
      </c>
      <c r="K54" s="91">
        <f>IFERROR(INDEX('W11. TIAM Gas consumption'!$R$10:$AC$15,MATCH($D54,'W11. TIAM Gas consumption'!$A$10:$A$15,0),MATCH(K$7,'W11. TIAM Gas consumption'!$R$9:$AC$9,0)),"")</f>
        <v>4037.5686792292995</v>
      </c>
      <c r="L54" s="91" t="str">
        <f>IFERROR(INDEX('W11. TIAM Gas consumption'!$R$10:$AC$15,MATCH($D54,'W11. TIAM Gas consumption'!$A$10:$A$15,0),MATCH(L$7,'W11. TIAM Gas consumption'!$R$9:$AC$9,0)),"")</f>
        <v/>
      </c>
      <c r="M54" s="91">
        <f>IFERROR(INDEX('W11. TIAM Gas consumption'!$R$10:$AC$15,MATCH($D54,'W11. TIAM Gas consumption'!$A$10:$A$15,0),MATCH(M$7,'W11. TIAM Gas consumption'!$R$9:$AC$9,0)),"")</f>
        <v>5582.8222401922212</v>
      </c>
      <c r="N54" s="91">
        <f>IFERROR(INDEX('W11. TIAM Gas consumption'!$R$10:$AC$15,MATCH($D54,'W11. TIAM Gas consumption'!$A$10:$A$15,0),MATCH(N$7,'W11. TIAM Gas consumption'!$R$9:$AC$9,0)),"")</f>
        <v>4780.7335407783612</v>
      </c>
      <c r="O54" s="91">
        <f>IFERROR(INDEX('W11. TIAM Gas consumption'!$R$10:$AC$15,MATCH($D54,'W11. TIAM Gas consumption'!$A$10:$A$15,0),MATCH(O$7,'W11. TIAM Gas consumption'!$R$9:$AC$9,0)),"")</f>
        <v>3498.313913323324</v>
      </c>
      <c r="P54" s="91">
        <f>IFERROR(INDEX('W11. TIAM Gas consumption'!$R$10:$AC$15,MATCH($D54,'W11. TIAM Gas consumption'!$A$10:$A$15,0),MATCH(P$7,'W11. TIAM Gas consumption'!$R$9:$AC$9,0)),"")</f>
        <v>2693.2066475428328</v>
      </c>
      <c r="Q54" s="91">
        <f>IFERROR(INDEX('W11. TIAM Gas consumption'!$R$10:$AC$15,MATCH($D54,'W11. TIAM Gas consumption'!$A$10:$A$15,0),MATCH(Q$7,'W11. TIAM Gas consumption'!$R$9:$AC$9,0)),"")</f>
        <v>3617.3042935456415</v>
      </c>
      <c r="R54" s="91">
        <f>IFERROR(INDEX('W11. TIAM Gas consumption'!$R$10:$AC$15,MATCH($D54,'W11. TIAM Gas consumption'!$A$10:$A$15,0),MATCH(R$7,'W11. TIAM Gas consumption'!$R$9:$AC$9,0)),"")</f>
        <v>2476.1573266578198</v>
      </c>
      <c r="S54" s="91">
        <f>IFERROR(INDEX('W11. TIAM Gas consumption'!$R$10:$AC$15,MATCH($D54,'W11. TIAM Gas consumption'!$A$10:$A$15,0),MATCH(S$7,'W11. TIAM Gas consumption'!$R$9:$AC$9,0)),"")</f>
        <v>1884.2820316303021</v>
      </c>
      <c r="T54" s="91">
        <f>IFERROR(INDEX('W11. TIAM Gas consumption'!$R$10:$AC$15,MATCH($D54,'W11. TIAM Gas consumption'!$A$10:$A$15,0),MATCH(T$7,'W11. TIAM Gas consumption'!$R$9:$AC$9,0)),"")</f>
        <v>1549.9555932091182</v>
      </c>
    </row>
    <row r="55" spans="1:20" hidden="1" x14ac:dyDescent="0.3">
      <c r="A55" s="39" t="s">
        <v>205</v>
      </c>
      <c r="B55" s="39" t="s">
        <v>209</v>
      </c>
      <c r="C55" s="39" t="s">
        <v>78</v>
      </c>
      <c r="D55" s="39" t="s">
        <v>67</v>
      </c>
      <c r="E55" s="39" t="s">
        <v>206</v>
      </c>
      <c r="F55" s="91">
        <f>IFERROR(INDEX('W11. TIAM Gas consumption'!$R$10:$AC$15,MATCH($D55,'W11. TIAM Gas consumption'!$A$10:$A$15,0),MATCH(F$7,'W11. TIAM Gas consumption'!$R$9:$AC$9,0)),"")</f>
        <v>2839.3188475936431</v>
      </c>
      <c r="G55" s="91">
        <f>IFERROR(INDEX('W11. TIAM Gas consumption'!$R$10:$AC$15,MATCH($D55,'W11. TIAM Gas consumption'!$A$10:$A$15,0),MATCH(G$7,'W11. TIAM Gas consumption'!$R$9:$AC$9,0)),"")</f>
        <v>3106.8503717832546</v>
      </c>
      <c r="H55" s="91" t="str">
        <f>IFERROR(INDEX('W11. TIAM Gas consumption'!$R$10:$AC$15,MATCH($D55,'W11. TIAM Gas consumption'!$A$10:$A$15,0),MATCH(H$7,'W11. TIAM Gas consumption'!$R$9:$AC$9,0)),"")</f>
        <v/>
      </c>
      <c r="I55" s="91" t="str">
        <f>IFERROR(INDEX('W11. TIAM Gas consumption'!$R$10:$AC$15,MATCH($D55,'W11. TIAM Gas consumption'!$A$10:$A$15,0),MATCH(I$7,'W11. TIAM Gas consumption'!$R$9:$AC$9,0)),"")</f>
        <v/>
      </c>
      <c r="J55" s="91" t="str">
        <f>IFERROR(INDEX('W11. TIAM Gas consumption'!$R$10:$AC$15,MATCH($D55,'W11. TIAM Gas consumption'!$A$10:$A$15,0),MATCH(J$7,'W11. TIAM Gas consumption'!$R$9:$AC$9,0)),"")</f>
        <v/>
      </c>
      <c r="K55" s="91">
        <f>IFERROR(INDEX('W11. TIAM Gas consumption'!$R$10:$AC$15,MATCH($D55,'W11. TIAM Gas consumption'!$A$10:$A$15,0),MATCH(K$7,'W11. TIAM Gas consumption'!$R$9:$AC$9,0)),"")</f>
        <v>4037.5686792292995</v>
      </c>
      <c r="L55" s="91" t="str">
        <f>IFERROR(INDEX('W11. TIAM Gas consumption'!$R$10:$AC$15,MATCH($D55,'W11. TIAM Gas consumption'!$A$10:$A$15,0),MATCH(L$7,'W11. TIAM Gas consumption'!$R$9:$AC$9,0)),"")</f>
        <v/>
      </c>
      <c r="M55" s="91">
        <f>IFERROR(INDEX('W11. TIAM Gas consumption'!$R$10:$AC$15,MATCH($D55,'W11. TIAM Gas consumption'!$A$10:$A$15,0),MATCH(M$7,'W11. TIAM Gas consumption'!$R$9:$AC$9,0)),"")</f>
        <v>5383.073988751953</v>
      </c>
      <c r="N55" s="91">
        <f>IFERROR(INDEX('W11. TIAM Gas consumption'!$R$10:$AC$15,MATCH($D55,'W11. TIAM Gas consumption'!$A$10:$A$15,0),MATCH(N$7,'W11. TIAM Gas consumption'!$R$9:$AC$9,0)),"")</f>
        <v>4765.9578793888759</v>
      </c>
      <c r="O55" s="91">
        <f>IFERROR(INDEX('W11. TIAM Gas consumption'!$R$10:$AC$15,MATCH($D55,'W11. TIAM Gas consumption'!$A$10:$A$15,0),MATCH(O$7,'W11. TIAM Gas consumption'!$R$9:$AC$9,0)),"")</f>
        <v>3577.7263578310735</v>
      </c>
      <c r="P55" s="91">
        <f>IFERROR(INDEX('W11. TIAM Gas consumption'!$R$10:$AC$15,MATCH($D55,'W11. TIAM Gas consumption'!$A$10:$A$15,0),MATCH(P$7,'W11. TIAM Gas consumption'!$R$9:$AC$9,0)),"")</f>
        <v>2564.9060823948971</v>
      </c>
      <c r="Q55" s="91">
        <f>IFERROR(INDEX('W11. TIAM Gas consumption'!$R$10:$AC$15,MATCH($D55,'W11. TIAM Gas consumption'!$A$10:$A$15,0),MATCH(Q$7,'W11. TIAM Gas consumption'!$R$9:$AC$9,0)),"")</f>
        <v>1944.6308772933485</v>
      </c>
      <c r="R55" s="91">
        <f>IFERROR(INDEX('W11. TIAM Gas consumption'!$R$10:$AC$15,MATCH($D55,'W11. TIAM Gas consumption'!$A$10:$A$15,0),MATCH(R$7,'W11. TIAM Gas consumption'!$R$9:$AC$9,0)),"")</f>
        <v>1721.9429732554604</v>
      </c>
      <c r="S55" s="91">
        <f>IFERROR(INDEX('W11. TIAM Gas consumption'!$R$10:$AC$15,MATCH($D55,'W11. TIAM Gas consumption'!$A$10:$A$15,0),MATCH(S$7,'W11. TIAM Gas consumption'!$R$9:$AC$9,0)),"")</f>
        <v>1319.4450820942918</v>
      </c>
      <c r="T55" s="91">
        <f>IFERROR(INDEX('W11. TIAM Gas consumption'!$R$10:$AC$15,MATCH($D55,'W11. TIAM Gas consumption'!$A$10:$A$15,0),MATCH(T$7,'W11. TIAM Gas consumption'!$R$9:$AC$9,0)),"")</f>
        <v>954.6530467665915</v>
      </c>
    </row>
    <row r="56" spans="1:20" hidden="1" x14ac:dyDescent="0.3">
      <c r="A56" s="39" t="s">
        <v>205</v>
      </c>
      <c r="B56" s="39" t="s">
        <v>209</v>
      </c>
      <c r="C56" s="39" t="s">
        <v>78</v>
      </c>
      <c r="D56" s="39" t="s">
        <v>66</v>
      </c>
      <c r="E56" s="39" t="s">
        <v>206</v>
      </c>
      <c r="F56" s="91">
        <f>IFERROR(INDEX('W11. TIAM Gas consumption'!$R$10:$AC$15,MATCH($D56,'W11. TIAM Gas consumption'!$A$10:$A$15,0),MATCH(F$7,'W11. TIAM Gas consumption'!$R$9:$AC$9,0)),"")</f>
        <v>2839.3188475936431</v>
      </c>
      <c r="G56" s="91">
        <f>IFERROR(INDEX('W11. TIAM Gas consumption'!$R$10:$AC$15,MATCH($D56,'W11. TIAM Gas consumption'!$A$10:$A$15,0),MATCH(G$7,'W11. TIAM Gas consumption'!$R$9:$AC$9,0)),"")</f>
        <v>3106.8503717832546</v>
      </c>
      <c r="H56" s="91" t="str">
        <f>IFERROR(INDEX('W11. TIAM Gas consumption'!$R$10:$AC$15,MATCH($D56,'W11. TIAM Gas consumption'!$A$10:$A$15,0),MATCH(H$7,'W11. TIAM Gas consumption'!$R$9:$AC$9,0)),"")</f>
        <v/>
      </c>
      <c r="I56" s="91" t="str">
        <f>IFERROR(INDEX('W11. TIAM Gas consumption'!$R$10:$AC$15,MATCH($D56,'W11. TIAM Gas consumption'!$A$10:$A$15,0),MATCH(I$7,'W11. TIAM Gas consumption'!$R$9:$AC$9,0)),"")</f>
        <v/>
      </c>
      <c r="J56" s="91" t="str">
        <f>IFERROR(INDEX('W11. TIAM Gas consumption'!$R$10:$AC$15,MATCH($D56,'W11. TIAM Gas consumption'!$A$10:$A$15,0),MATCH(J$7,'W11. TIAM Gas consumption'!$R$9:$AC$9,0)),"")</f>
        <v/>
      </c>
      <c r="K56" s="91">
        <f>IFERROR(INDEX('W11. TIAM Gas consumption'!$R$10:$AC$15,MATCH($D56,'W11. TIAM Gas consumption'!$A$10:$A$15,0),MATCH(K$7,'W11. TIAM Gas consumption'!$R$9:$AC$9,0)),"")</f>
        <v>4037.5686792292995</v>
      </c>
      <c r="L56" s="91" t="str">
        <f>IFERROR(INDEX('W11. TIAM Gas consumption'!$R$10:$AC$15,MATCH($D56,'W11. TIAM Gas consumption'!$A$10:$A$15,0),MATCH(L$7,'W11. TIAM Gas consumption'!$R$9:$AC$9,0)),"")</f>
        <v/>
      </c>
      <c r="M56" s="91">
        <f>IFERROR(INDEX('W11. TIAM Gas consumption'!$R$10:$AC$15,MATCH($D56,'W11. TIAM Gas consumption'!$A$10:$A$15,0),MATCH(M$7,'W11. TIAM Gas consumption'!$R$9:$AC$9,0)),"")</f>
        <v>4366.1610977934943</v>
      </c>
      <c r="N56" s="91">
        <f>IFERROR(INDEX('W11. TIAM Gas consumption'!$R$10:$AC$15,MATCH($D56,'W11. TIAM Gas consumption'!$A$10:$A$15,0),MATCH(N$7,'W11. TIAM Gas consumption'!$R$9:$AC$9,0)),"")</f>
        <v>4023.1537803553902</v>
      </c>
      <c r="O56" s="91">
        <f>IFERROR(INDEX('W11. TIAM Gas consumption'!$R$10:$AC$15,MATCH($D56,'W11. TIAM Gas consumption'!$A$10:$A$15,0),MATCH(O$7,'W11. TIAM Gas consumption'!$R$9:$AC$9,0)),"")</f>
        <v>2187.342560850107</v>
      </c>
      <c r="P56" s="91">
        <f>IFERROR(INDEX('W11. TIAM Gas consumption'!$R$10:$AC$15,MATCH($D56,'W11. TIAM Gas consumption'!$A$10:$A$15,0),MATCH(P$7,'W11. TIAM Gas consumption'!$R$9:$AC$9,0)),"")</f>
        <v>2698.7178740419517</v>
      </c>
      <c r="Q56" s="91">
        <f>IFERROR(INDEX('W11. TIAM Gas consumption'!$R$10:$AC$15,MATCH($D56,'W11. TIAM Gas consumption'!$A$10:$A$15,0),MATCH(Q$7,'W11. TIAM Gas consumption'!$R$9:$AC$9,0)),"")</f>
        <v>2153.2883209353813</v>
      </c>
      <c r="R56" s="91">
        <f>IFERROR(INDEX('W11. TIAM Gas consumption'!$R$10:$AC$15,MATCH($D56,'W11. TIAM Gas consumption'!$A$10:$A$15,0),MATCH(R$7,'W11. TIAM Gas consumption'!$R$9:$AC$9,0)),"")</f>
        <v>1829.6807171945329</v>
      </c>
      <c r="S56" s="91">
        <f>IFERROR(INDEX('W11. TIAM Gas consumption'!$R$10:$AC$15,MATCH($D56,'W11. TIAM Gas consumption'!$A$10:$A$15,0),MATCH(S$7,'W11. TIAM Gas consumption'!$R$9:$AC$9,0)),"")</f>
        <v>1133.3866652101349</v>
      </c>
      <c r="T56" s="91">
        <f>IFERROR(INDEX('W11. TIAM Gas consumption'!$R$10:$AC$15,MATCH($D56,'W11. TIAM Gas consumption'!$A$10:$A$15,0),MATCH(T$7,'W11. TIAM Gas consumption'!$R$9:$AC$9,0)),"")</f>
        <v>859.62911240681331</v>
      </c>
    </row>
    <row r="57" spans="1:20" hidden="1" x14ac:dyDescent="0.3">
      <c r="A57" s="39" t="s">
        <v>205</v>
      </c>
      <c r="B57" s="39" t="s">
        <v>210</v>
      </c>
      <c r="C57" s="39" t="s">
        <v>78</v>
      </c>
      <c r="D57" s="39" t="s">
        <v>62</v>
      </c>
      <c r="E57" s="39" t="s">
        <v>207</v>
      </c>
      <c r="F57" s="91">
        <f>IFERROR(INDEX('W12. TIAM Coal consumption'!$R$10:$AC$15,MATCH($D57,'W12. TIAM Coal consumption'!$A$10:$A$15,0),MATCH(F$7,'W12. TIAM Coal consumption'!$R$9:$AC$9,0)),"")</f>
        <v>4797.0468274292534</v>
      </c>
      <c r="G57" s="91">
        <f>IFERROR(INDEX('W12. TIAM Coal consumption'!$R$10:$AC$15,MATCH($D57,'W12. TIAM Coal consumption'!$A$10:$A$15,0),MATCH(G$7,'W12. TIAM Coal consumption'!$R$9:$AC$9,0)),"")</f>
        <v>6006.3525047302646</v>
      </c>
      <c r="H57" s="91" t="str">
        <f>IFERROR(INDEX('W12. TIAM Coal consumption'!$R$10:$AC$15,MATCH($D57,'W12. TIAM Coal consumption'!$A$10:$A$15,0),MATCH(H$7,'W12. TIAM Coal consumption'!$R$9:$AC$9,0)),"")</f>
        <v/>
      </c>
      <c r="I57" s="91" t="str">
        <f>IFERROR(INDEX('W12. TIAM Coal consumption'!$R$10:$AC$15,MATCH($D57,'W12. TIAM Coal consumption'!$A$10:$A$15,0),MATCH(I$7,'W12. TIAM Coal consumption'!$R$9:$AC$9,0)),"")</f>
        <v/>
      </c>
      <c r="J57" s="91" t="str">
        <f>IFERROR(INDEX('W12. TIAM Coal consumption'!$R$10:$AC$15,MATCH($D57,'W12. TIAM Coal consumption'!$A$10:$A$15,0),MATCH(J$7,'W12. TIAM Coal consumption'!$R$9:$AC$9,0)),"")</f>
        <v/>
      </c>
      <c r="K57" s="91">
        <f>IFERROR(INDEX('W12. TIAM Coal consumption'!$R$10:$AC$15,MATCH($D57,'W12. TIAM Coal consumption'!$A$10:$A$15,0),MATCH(K$7,'W12. TIAM Coal consumption'!$R$9:$AC$9,0)),"")</f>
        <v>6945.9311081187934</v>
      </c>
      <c r="L57" s="91" t="str">
        <f>IFERROR(INDEX('W12. TIAM Coal consumption'!$R$10:$AC$15,MATCH($D57,'W12. TIAM Coal consumption'!$A$10:$A$15,0),MATCH(L$7,'W12. TIAM Coal consumption'!$R$9:$AC$9,0)),"")</f>
        <v/>
      </c>
      <c r="M57" s="91">
        <f>IFERROR(INDEX('W12. TIAM Coal consumption'!$R$10:$AC$15,MATCH($D57,'W12. TIAM Coal consumption'!$A$10:$A$15,0),MATCH(M$7,'W12. TIAM Coal consumption'!$R$9:$AC$9,0)),"")</f>
        <v>7890.6761881865441</v>
      </c>
      <c r="N57" s="91">
        <f>IFERROR(INDEX('W12. TIAM Coal consumption'!$R$10:$AC$15,MATCH($D57,'W12. TIAM Coal consumption'!$A$10:$A$15,0),MATCH(N$7,'W12. TIAM Coal consumption'!$R$9:$AC$9,0)),"")</f>
        <v>8769.2234516750214</v>
      </c>
      <c r="O57" s="91">
        <f>IFERROR(INDEX('W12. TIAM Coal consumption'!$R$10:$AC$15,MATCH($D57,'W12. TIAM Coal consumption'!$A$10:$A$15,0),MATCH(O$7,'W12. TIAM Coal consumption'!$R$9:$AC$9,0)),"")</f>
        <v>10076.225450010767</v>
      </c>
      <c r="P57" s="91">
        <f>IFERROR(INDEX('W12. TIAM Coal consumption'!$R$10:$AC$15,MATCH($D57,'W12. TIAM Coal consumption'!$A$10:$A$15,0),MATCH(P$7,'W12. TIAM Coal consumption'!$R$9:$AC$9,0)),"")</f>
        <v>11603.034096297823</v>
      </c>
      <c r="Q57" s="91">
        <f>IFERROR(INDEX('W12. TIAM Coal consumption'!$R$10:$AC$15,MATCH($D57,'W12. TIAM Coal consumption'!$A$10:$A$15,0),MATCH(Q$7,'W12. TIAM Coal consumption'!$R$9:$AC$9,0)),"")</f>
        <v>13016.171468191869</v>
      </c>
      <c r="R57" s="91">
        <f>IFERROR(INDEX('W12. TIAM Coal consumption'!$R$10:$AC$15,MATCH($D57,'W12. TIAM Coal consumption'!$A$10:$A$15,0),MATCH(R$7,'W12. TIAM Coal consumption'!$R$9:$AC$9,0)),"")</f>
        <v>15130.30417355102</v>
      </c>
      <c r="S57" s="91">
        <f>IFERROR(INDEX('W12. TIAM Coal consumption'!$R$10:$AC$15,MATCH($D57,'W12. TIAM Coal consumption'!$A$10:$A$15,0),MATCH(S$7,'W12. TIAM Coal consumption'!$R$9:$AC$9,0)),"")</f>
        <v>16094.775404181268</v>
      </c>
      <c r="T57" s="91">
        <f>IFERROR(INDEX('W12. TIAM Coal consumption'!$R$10:$AC$15,MATCH($D57,'W12. TIAM Coal consumption'!$A$10:$A$15,0),MATCH(T$7,'W12. TIAM Coal consumption'!$R$9:$AC$9,0)),"")</f>
        <v>17818.716239111644</v>
      </c>
    </row>
    <row r="58" spans="1:20" hidden="1" x14ac:dyDescent="0.3">
      <c r="A58" s="39" t="s">
        <v>205</v>
      </c>
      <c r="B58" s="39" t="s">
        <v>210</v>
      </c>
      <c r="C58" s="39" t="s">
        <v>78</v>
      </c>
      <c r="D58" s="39" t="s">
        <v>63</v>
      </c>
      <c r="E58" s="39" t="s">
        <v>207</v>
      </c>
      <c r="F58" s="91">
        <f>IFERROR(INDEX('W12. TIAM Coal consumption'!$R$10:$AC$15,MATCH($D58,'W12. TIAM Coal consumption'!$A$10:$A$15,0),MATCH(F$7,'W12. TIAM Coal consumption'!$R$9:$AC$9,0)),"")</f>
        <v>4797.0466604903722</v>
      </c>
      <c r="G58" s="91">
        <f>IFERROR(INDEX('W12. TIAM Coal consumption'!$R$10:$AC$15,MATCH($D58,'W12. TIAM Coal consumption'!$A$10:$A$15,0),MATCH(G$7,'W12. TIAM Coal consumption'!$R$9:$AC$9,0)),"")</f>
        <v>5996.0935081152329</v>
      </c>
      <c r="H58" s="91" t="str">
        <f>IFERROR(INDEX('W12. TIAM Coal consumption'!$R$10:$AC$15,MATCH($D58,'W12. TIAM Coal consumption'!$A$10:$A$15,0),MATCH(H$7,'W12. TIAM Coal consumption'!$R$9:$AC$9,0)),"")</f>
        <v/>
      </c>
      <c r="I58" s="91" t="str">
        <f>IFERROR(INDEX('W12. TIAM Coal consumption'!$R$10:$AC$15,MATCH($D58,'W12. TIAM Coal consumption'!$A$10:$A$15,0),MATCH(I$7,'W12. TIAM Coal consumption'!$R$9:$AC$9,0)),"")</f>
        <v/>
      </c>
      <c r="J58" s="91" t="str">
        <f>IFERROR(INDEX('W12. TIAM Coal consumption'!$R$10:$AC$15,MATCH($D58,'W12. TIAM Coal consumption'!$A$10:$A$15,0),MATCH(J$7,'W12. TIAM Coal consumption'!$R$9:$AC$9,0)),"")</f>
        <v/>
      </c>
      <c r="K58" s="91">
        <f>IFERROR(INDEX('W12. TIAM Coal consumption'!$R$10:$AC$15,MATCH($D58,'W12. TIAM Coal consumption'!$A$10:$A$15,0),MATCH(K$7,'W12. TIAM Coal consumption'!$R$9:$AC$9,0)),"")</f>
        <v>5306.691760772148</v>
      </c>
      <c r="L58" s="91" t="str">
        <f>IFERROR(INDEX('W12. TIAM Coal consumption'!$R$10:$AC$15,MATCH($D58,'W12. TIAM Coal consumption'!$A$10:$A$15,0),MATCH(L$7,'W12. TIAM Coal consumption'!$R$9:$AC$9,0)),"")</f>
        <v/>
      </c>
      <c r="M58" s="91">
        <f>IFERROR(INDEX('W12. TIAM Coal consumption'!$R$10:$AC$15,MATCH($D58,'W12. TIAM Coal consumption'!$A$10:$A$15,0),MATCH(M$7,'W12. TIAM Coal consumption'!$R$9:$AC$9,0)),"")</f>
        <v>1229.0137335009206</v>
      </c>
      <c r="N58" s="91">
        <f>IFERROR(INDEX('W12. TIAM Coal consumption'!$R$10:$AC$15,MATCH($D58,'W12. TIAM Coal consumption'!$A$10:$A$15,0),MATCH(N$7,'W12. TIAM Coal consumption'!$R$9:$AC$9,0)),"")</f>
        <v>1350.7426608282594</v>
      </c>
      <c r="O58" s="91">
        <f>IFERROR(INDEX('W12. TIAM Coal consumption'!$R$10:$AC$15,MATCH($D58,'W12. TIAM Coal consumption'!$A$10:$A$15,0),MATCH(O$7,'W12. TIAM Coal consumption'!$R$9:$AC$9,0)),"")</f>
        <v>2431.9323361688034</v>
      </c>
      <c r="P58" s="91">
        <f>IFERROR(INDEX('W12. TIAM Coal consumption'!$R$10:$AC$15,MATCH($D58,'W12. TIAM Coal consumption'!$A$10:$A$15,0),MATCH(P$7,'W12. TIAM Coal consumption'!$R$9:$AC$9,0)),"")</f>
        <v>2830.5602343068454</v>
      </c>
      <c r="Q58" s="91">
        <f>IFERROR(INDEX('W12. TIAM Coal consumption'!$R$10:$AC$15,MATCH($D58,'W12. TIAM Coal consumption'!$A$10:$A$15,0),MATCH(Q$7,'W12. TIAM Coal consumption'!$R$9:$AC$9,0)),"")</f>
        <v>3069.9277081747332</v>
      </c>
      <c r="R58" s="91">
        <f>IFERROR(INDEX('W12. TIAM Coal consumption'!$R$10:$AC$15,MATCH($D58,'W12. TIAM Coal consumption'!$A$10:$A$15,0),MATCH(R$7,'W12. TIAM Coal consumption'!$R$9:$AC$9,0)),"")</f>
        <v>2525.5770601951444</v>
      </c>
      <c r="S58" s="91">
        <f>IFERROR(INDEX('W12. TIAM Coal consumption'!$R$10:$AC$15,MATCH($D58,'W12. TIAM Coal consumption'!$A$10:$A$15,0),MATCH(S$7,'W12. TIAM Coal consumption'!$R$9:$AC$9,0)),"")</f>
        <v>1750.4830719748797</v>
      </c>
      <c r="T58" s="91">
        <f>IFERROR(INDEX('W12. TIAM Coal consumption'!$R$10:$AC$15,MATCH($D58,'W12. TIAM Coal consumption'!$A$10:$A$15,0),MATCH(T$7,'W12. TIAM Coal consumption'!$R$9:$AC$9,0)),"")</f>
        <v>719.73350777570658</v>
      </c>
    </row>
    <row r="59" spans="1:20" hidden="1" x14ac:dyDescent="0.3">
      <c r="A59" s="39" t="s">
        <v>205</v>
      </c>
      <c r="B59" s="39" t="s">
        <v>210</v>
      </c>
      <c r="C59" s="39" t="s">
        <v>78</v>
      </c>
      <c r="D59" s="39" t="s">
        <v>64</v>
      </c>
      <c r="E59" s="39" t="s">
        <v>207</v>
      </c>
      <c r="F59" s="91">
        <f>IFERROR(INDEX('W12. TIAM Coal consumption'!$R$10:$AC$15,MATCH($D59,'W12. TIAM Coal consumption'!$A$10:$A$15,0),MATCH(F$7,'W12. TIAM Coal consumption'!$R$9:$AC$9,0)),"")</f>
        <v>4797.0466604903722</v>
      </c>
      <c r="G59" s="91">
        <f>IFERROR(INDEX('W12. TIAM Coal consumption'!$R$10:$AC$15,MATCH($D59,'W12. TIAM Coal consumption'!$A$10:$A$15,0),MATCH(G$7,'W12. TIAM Coal consumption'!$R$9:$AC$9,0)),"")</f>
        <v>5996.0935081152329</v>
      </c>
      <c r="H59" s="91" t="str">
        <f>IFERROR(INDEX('W12. TIAM Coal consumption'!$R$10:$AC$15,MATCH($D59,'W12. TIAM Coal consumption'!$A$10:$A$15,0),MATCH(H$7,'W12. TIAM Coal consumption'!$R$9:$AC$9,0)),"")</f>
        <v/>
      </c>
      <c r="I59" s="91" t="str">
        <f>IFERROR(INDEX('W12. TIAM Coal consumption'!$R$10:$AC$15,MATCH($D59,'W12. TIAM Coal consumption'!$A$10:$A$15,0),MATCH(I$7,'W12. TIAM Coal consumption'!$R$9:$AC$9,0)),"")</f>
        <v/>
      </c>
      <c r="J59" s="91" t="str">
        <f>IFERROR(INDEX('W12. TIAM Coal consumption'!$R$10:$AC$15,MATCH($D59,'W12. TIAM Coal consumption'!$A$10:$A$15,0),MATCH(J$7,'W12. TIAM Coal consumption'!$R$9:$AC$9,0)),"")</f>
        <v/>
      </c>
      <c r="K59" s="91">
        <f>IFERROR(INDEX('W12. TIAM Coal consumption'!$R$10:$AC$15,MATCH($D59,'W12. TIAM Coal consumption'!$A$10:$A$15,0),MATCH(K$7,'W12. TIAM Coal consumption'!$R$9:$AC$9,0)),"")</f>
        <v>5306.691760772148</v>
      </c>
      <c r="L59" s="91" t="str">
        <f>IFERROR(INDEX('W12. TIAM Coal consumption'!$R$10:$AC$15,MATCH($D59,'W12. TIAM Coal consumption'!$A$10:$A$15,0),MATCH(L$7,'W12. TIAM Coal consumption'!$R$9:$AC$9,0)),"")</f>
        <v/>
      </c>
      <c r="M59" s="91">
        <f>IFERROR(INDEX('W12. TIAM Coal consumption'!$R$10:$AC$15,MATCH($D59,'W12. TIAM Coal consumption'!$A$10:$A$15,0),MATCH(M$7,'W12. TIAM Coal consumption'!$R$9:$AC$9,0)),"")</f>
        <v>2289.8077224179615</v>
      </c>
      <c r="N59" s="91">
        <f>IFERROR(INDEX('W12. TIAM Coal consumption'!$R$10:$AC$15,MATCH($D59,'W12. TIAM Coal consumption'!$A$10:$A$15,0),MATCH(N$7,'W12. TIAM Coal consumption'!$R$9:$AC$9,0)),"")</f>
        <v>1527.3967737514276</v>
      </c>
      <c r="O59" s="91">
        <f>IFERROR(INDEX('W12. TIAM Coal consumption'!$R$10:$AC$15,MATCH($D59,'W12. TIAM Coal consumption'!$A$10:$A$15,0),MATCH(O$7,'W12. TIAM Coal consumption'!$R$9:$AC$9,0)),"")</f>
        <v>2543.2876281235594</v>
      </c>
      <c r="P59" s="91">
        <f>IFERROR(INDEX('W12. TIAM Coal consumption'!$R$10:$AC$15,MATCH($D59,'W12. TIAM Coal consumption'!$A$10:$A$15,0),MATCH(P$7,'W12. TIAM Coal consumption'!$R$9:$AC$9,0)),"")</f>
        <v>3204.5268861082627</v>
      </c>
      <c r="Q59" s="91">
        <f>IFERROR(INDEX('W12. TIAM Coal consumption'!$R$10:$AC$15,MATCH($D59,'W12. TIAM Coal consumption'!$A$10:$A$15,0),MATCH(Q$7,'W12. TIAM Coal consumption'!$R$9:$AC$9,0)),"")</f>
        <v>3229.2213124292648</v>
      </c>
      <c r="R59" s="91">
        <f>IFERROR(INDEX('W12. TIAM Coal consumption'!$R$10:$AC$15,MATCH($D59,'W12. TIAM Coal consumption'!$A$10:$A$15,0),MATCH(R$7,'W12. TIAM Coal consumption'!$R$9:$AC$9,0)),"")</f>
        <v>3052.1735046182334</v>
      </c>
      <c r="S59" s="91">
        <f>IFERROR(INDEX('W12. TIAM Coal consumption'!$R$10:$AC$15,MATCH($D59,'W12. TIAM Coal consumption'!$A$10:$A$15,0),MATCH(S$7,'W12. TIAM Coal consumption'!$R$9:$AC$9,0)),"")</f>
        <v>3610.1533046124077</v>
      </c>
      <c r="T59" s="91">
        <f>IFERROR(INDEX('W12. TIAM Coal consumption'!$R$10:$AC$15,MATCH($D59,'W12. TIAM Coal consumption'!$A$10:$A$15,0),MATCH(T$7,'W12. TIAM Coal consumption'!$R$9:$AC$9,0)),"")</f>
        <v>2358.829838059949</v>
      </c>
    </row>
    <row r="60" spans="1:20" hidden="1" x14ac:dyDescent="0.3">
      <c r="A60" s="39" t="s">
        <v>205</v>
      </c>
      <c r="B60" s="39" t="s">
        <v>210</v>
      </c>
      <c r="C60" s="39" t="s">
        <v>78</v>
      </c>
      <c r="D60" s="39" t="s">
        <v>65</v>
      </c>
      <c r="E60" s="39" t="s">
        <v>207</v>
      </c>
      <c r="F60" s="91">
        <f>IFERROR(INDEX('W12. TIAM Coal consumption'!$R$10:$AC$15,MATCH($D60,'W12. TIAM Coal consumption'!$A$10:$A$15,0),MATCH(F$7,'W12. TIAM Coal consumption'!$R$9:$AC$9,0)),"")</f>
        <v>4797.0466604903722</v>
      </c>
      <c r="G60" s="91">
        <f>IFERROR(INDEX('W12. TIAM Coal consumption'!$R$10:$AC$15,MATCH($D60,'W12. TIAM Coal consumption'!$A$10:$A$15,0),MATCH(G$7,'W12. TIAM Coal consumption'!$R$9:$AC$9,0)),"")</f>
        <v>5996.0935081152329</v>
      </c>
      <c r="H60" s="91" t="str">
        <f>IFERROR(INDEX('W12. TIAM Coal consumption'!$R$10:$AC$15,MATCH($D60,'W12. TIAM Coal consumption'!$A$10:$A$15,0),MATCH(H$7,'W12. TIAM Coal consumption'!$R$9:$AC$9,0)),"")</f>
        <v/>
      </c>
      <c r="I60" s="91" t="str">
        <f>IFERROR(INDEX('W12. TIAM Coal consumption'!$R$10:$AC$15,MATCH($D60,'W12. TIAM Coal consumption'!$A$10:$A$15,0),MATCH(I$7,'W12. TIAM Coal consumption'!$R$9:$AC$9,0)),"")</f>
        <v/>
      </c>
      <c r="J60" s="91" t="str">
        <f>IFERROR(INDEX('W12. TIAM Coal consumption'!$R$10:$AC$15,MATCH($D60,'W12. TIAM Coal consumption'!$A$10:$A$15,0),MATCH(J$7,'W12. TIAM Coal consumption'!$R$9:$AC$9,0)),"")</f>
        <v/>
      </c>
      <c r="K60" s="91">
        <f>IFERROR(INDEX('W12. TIAM Coal consumption'!$R$10:$AC$15,MATCH($D60,'W12. TIAM Coal consumption'!$A$10:$A$15,0),MATCH(K$7,'W12. TIAM Coal consumption'!$R$9:$AC$9,0)),"")</f>
        <v>5306.691760772148</v>
      </c>
      <c r="L60" s="91" t="str">
        <f>IFERROR(INDEX('W12. TIAM Coal consumption'!$R$10:$AC$15,MATCH($D60,'W12. TIAM Coal consumption'!$A$10:$A$15,0),MATCH(L$7,'W12. TIAM Coal consumption'!$R$9:$AC$9,0)),"")</f>
        <v/>
      </c>
      <c r="M60" s="91">
        <f>IFERROR(INDEX('W12. TIAM Coal consumption'!$R$10:$AC$15,MATCH($D60,'W12. TIAM Coal consumption'!$A$10:$A$15,0),MATCH(M$7,'W12. TIAM Coal consumption'!$R$9:$AC$9,0)),"")</f>
        <v>1193.3392029504409</v>
      </c>
      <c r="N60" s="91">
        <f>IFERROR(INDEX('W12. TIAM Coal consumption'!$R$10:$AC$15,MATCH($D60,'W12. TIAM Coal consumption'!$A$10:$A$15,0),MATCH(N$7,'W12. TIAM Coal consumption'!$R$9:$AC$9,0)),"")</f>
        <v>1494.1805429383812</v>
      </c>
      <c r="O60" s="91">
        <f>IFERROR(INDEX('W12. TIAM Coal consumption'!$R$10:$AC$15,MATCH($D60,'W12. TIAM Coal consumption'!$A$10:$A$15,0),MATCH(O$7,'W12. TIAM Coal consumption'!$R$9:$AC$9,0)),"")</f>
        <v>2043.5207473471878</v>
      </c>
      <c r="P60" s="91">
        <f>IFERROR(INDEX('W12. TIAM Coal consumption'!$R$10:$AC$15,MATCH($D60,'W12. TIAM Coal consumption'!$A$10:$A$15,0),MATCH(P$7,'W12. TIAM Coal consumption'!$R$9:$AC$9,0)),"")</f>
        <v>1882.4914546670059</v>
      </c>
      <c r="Q60" s="91">
        <f>IFERROR(INDEX('W12. TIAM Coal consumption'!$R$10:$AC$15,MATCH($D60,'W12. TIAM Coal consumption'!$A$10:$A$15,0),MATCH(Q$7,'W12. TIAM Coal consumption'!$R$9:$AC$9,0)),"")</f>
        <v>2100.962890559173</v>
      </c>
      <c r="R60" s="91">
        <f>IFERROR(INDEX('W12. TIAM Coal consumption'!$R$10:$AC$15,MATCH($D60,'W12. TIAM Coal consumption'!$A$10:$A$15,0),MATCH(R$7,'W12. TIAM Coal consumption'!$R$9:$AC$9,0)),"")</f>
        <v>2192.6186805751654</v>
      </c>
      <c r="S60" s="91">
        <f>IFERROR(INDEX('W12. TIAM Coal consumption'!$R$10:$AC$15,MATCH($D60,'W12. TIAM Coal consumption'!$A$10:$A$15,0),MATCH(S$7,'W12. TIAM Coal consumption'!$R$9:$AC$9,0)),"")</f>
        <v>2121.3797963707611</v>
      </c>
      <c r="T60" s="91">
        <f>IFERROR(INDEX('W12. TIAM Coal consumption'!$R$10:$AC$15,MATCH($D60,'W12. TIAM Coal consumption'!$A$10:$A$15,0),MATCH(T$7,'W12. TIAM Coal consumption'!$R$9:$AC$9,0)),"")</f>
        <v>1401.5070727383222</v>
      </c>
    </row>
    <row r="61" spans="1:20" hidden="1" x14ac:dyDescent="0.3">
      <c r="A61" s="39" t="s">
        <v>205</v>
      </c>
      <c r="B61" s="39" t="s">
        <v>210</v>
      </c>
      <c r="C61" s="39" t="s">
        <v>78</v>
      </c>
      <c r="D61" s="39" t="s">
        <v>67</v>
      </c>
      <c r="E61" s="39" t="s">
        <v>207</v>
      </c>
      <c r="F61" s="91">
        <f>IFERROR(INDEX('W12. TIAM Coal consumption'!$R$10:$AC$15,MATCH($D61,'W12. TIAM Coal consumption'!$A$10:$A$15,0),MATCH(F$7,'W12. TIAM Coal consumption'!$R$9:$AC$9,0)),"")</f>
        <v>4797.0466604903722</v>
      </c>
      <c r="G61" s="91">
        <f>IFERROR(INDEX('W12. TIAM Coal consumption'!$R$10:$AC$15,MATCH($D61,'W12. TIAM Coal consumption'!$A$10:$A$15,0),MATCH(G$7,'W12. TIAM Coal consumption'!$R$9:$AC$9,0)),"")</f>
        <v>5996.0935081152329</v>
      </c>
      <c r="H61" s="91" t="str">
        <f>IFERROR(INDEX('W12. TIAM Coal consumption'!$R$10:$AC$15,MATCH($D61,'W12. TIAM Coal consumption'!$A$10:$A$15,0),MATCH(H$7,'W12. TIAM Coal consumption'!$R$9:$AC$9,0)),"")</f>
        <v/>
      </c>
      <c r="I61" s="91" t="str">
        <f>IFERROR(INDEX('W12. TIAM Coal consumption'!$R$10:$AC$15,MATCH($D61,'W12. TIAM Coal consumption'!$A$10:$A$15,0),MATCH(I$7,'W12. TIAM Coal consumption'!$R$9:$AC$9,0)),"")</f>
        <v/>
      </c>
      <c r="J61" s="91" t="str">
        <f>IFERROR(INDEX('W12. TIAM Coal consumption'!$R$10:$AC$15,MATCH($D61,'W12. TIAM Coal consumption'!$A$10:$A$15,0),MATCH(J$7,'W12. TIAM Coal consumption'!$R$9:$AC$9,0)),"")</f>
        <v/>
      </c>
      <c r="K61" s="91">
        <f>IFERROR(INDEX('W12. TIAM Coal consumption'!$R$10:$AC$15,MATCH($D61,'W12. TIAM Coal consumption'!$A$10:$A$15,0),MATCH(K$7,'W12. TIAM Coal consumption'!$R$9:$AC$9,0)),"")</f>
        <v>5306.691760772148</v>
      </c>
      <c r="L61" s="91" t="str">
        <f>IFERROR(INDEX('W12. TIAM Coal consumption'!$R$10:$AC$15,MATCH($D61,'W12. TIAM Coal consumption'!$A$10:$A$15,0),MATCH(L$7,'W12. TIAM Coal consumption'!$R$9:$AC$9,0)),"")</f>
        <v/>
      </c>
      <c r="M61" s="91">
        <f>IFERROR(INDEX('W12. TIAM Coal consumption'!$R$10:$AC$15,MATCH($D61,'W12. TIAM Coal consumption'!$A$10:$A$15,0),MATCH(M$7,'W12. TIAM Coal consumption'!$R$9:$AC$9,0)),"")</f>
        <v>1200.7585228441599</v>
      </c>
      <c r="N61" s="91">
        <f>IFERROR(INDEX('W12. TIAM Coal consumption'!$R$10:$AC$15,MATCH($D61,'W12. TIAM Coal consumption'!$A$10:$A$15,0),MATCH(N$7,'W12. TIAM Coal consumption'!$R$9:$AC$9,0)),"")</f>
        <v>1451.9227513048008</v>
      </c>
      <c r="O61" s="91">
        <f>IFERROR(INDEX('W12. TIAM Coal consumption'!$R$10:$AC$15,MATCH($D61,'W12. TIAM Coal consumption'!$A$10:$A$15,0),MATCH(O$7,'W12. TIAM Coal consumption'!$R$9:$AC$9,0)),"")</f>
        <v>2454.5828017158351</v>
      </c>
      <c r="P61" s="91">
        <f>IFERROR(INDEX('W12. TIAM Coal consumption'!$R$10:$AC$15,MATCH($D61,'W12. TIAM Coal consumption'!$A$10:$A$15,0),MATCH(P$7,'W12. TIAM Coal consumption'!$R$9:$AC$9,0)),"")</f>
        <v>2583.1965248371748</v>
      </c>
      <c r="Q61" s="91">
        <f>IFERROR(INDEX('W12. TIAM Coal consumption'!$R$10:$AC$15,MATCH($D61,'W12. TIAM Coal consumption'!$A$10:$A$15,0),MATCH(Q$7,'W12. TIAM Coal consumption'!$R$9:$AC$9,0)),"")</f>
        <v>2544.1397615813025</v>
      </c>
      <c r="R61" s="91">
        <f>IFERROR(INDEX('W12. TIAM Coal consumption'!$R$10:$AC$15,MATCH($D61,'W12. TIAM Coal consumption'!$A$10:$A$15,0),MATCH(R$7,'W12. TIAM Coal consumption'!$R$9:$AC$9,0)),"")</f>
        <v>1684.8884540128067</v>
      </c>
      <c r="S61" s="91">
        <f>IFERROR(INDEX('W12. TIAM Coal consumption'!$R$10:$AC$15,MATCH($D61,'W12. TIAM Coal consumption'!$A$10:$A$15,0),MATCH(S$7,'W12. TIAM Coal consumption'!$R$9:$AC$9,0)),"")</f>
        <v>773.32164992641151</v>
      </c>
      <c r="T61" s="91">
        <f>IFERROR(INDEX('W12. TIAM Coal consumption'!$R$10:$AC$15,MATCH($D61,'W12. TIAM Coal consumption'!$A$10:$A$15,0),MATCH(T$7,'W12. TIAM Coal consumption'!$R$9:$AC$9,0)),"")</f>
        <v>748.03312608586259</v>
      </c>
    </row>
    <row r="62" spans="1:20" hidden="1" x14ac:dyDescent="0.3">
      <c r="A62" s="39" t="s">
        <v>205</v>
      </c>
      <c r="B62" s="39" t="s">
        <v>210</v>
      </c>
      <c r="C62" s="39" t="s">
        <v>78</v>
      </c>
      <c r="D62" s="39" t="s">
        <v>66</v>
      </c>
      <c r="E62" s="39" t="s">
        <v>207</v>
      </c>
      <c r="F62" s="91">
        <f>IFERROR(INDEX('W12. TIAM Coal consumption'!$R$10:$AC$15,MATCH($D62,'W12. TIAM Coal consumption'!$A$10:$A$15,0),MATCH(F$7,'W12. TIAM Coal consumption'!$R$9:$AC$9,0)),"")</f>
        <v>4797.0466604903722</v>
      </c>
      <c r="G62" s="91">
        <f>IFERROR(INDEX('W12. TIAM Coal consumption'!$R$10:$AC$15,MATCH($D62,'W12. TIAM Coal consumption'!$A$10:$A$15,0),MATCH(G$7,'W12. TIAM Coal consumption'!$R$9:$AC$9,0)),"")</f>
        <v>5996.0935081152329</v>
      </c>
      <c r="H62" s="91" t="str">
        <f>IFERROR(INDEX('W12. TIAM Coal consumption'!$R$10:$AC$15,MATCH($D62,'W12. TIAM Coal consumption'!$A$10:$A$15,0),MATCH(H$7,'W12. TIAM Coal consumption'!$R$9:$AC$9,0)),"")</f>
        <v/>
      </c>
      <c r="I62" s="91" t="str">
        <f>IFERROR(INDEX('W12. TIAM Coal consumption'!$R$10:$AC$15,MATCH($D62,'W12. TIAM Coal consumption'!$A$10:$A$15,0),MATCH(I$7,'W12. TIAM Coal consumption'!$R$9:$AC$9,0)),"")</f>
        <v/>
      </c>
      <c r="J62" s="91" t="str">
        <f>IFERROR(INDEX('W12. TIAM Coal consumption'!$R$10:$AC$15,MATCH($D62,'W12. TIAM Coal consumption'!$A$10:$A$15,0),MATCH(J$7,'W12. TIAM Coal consumption'!$R$9:$AC$9,0)),"")</f>
        <v/>
      </c>
      <c r="K62" s="91">
        <f>IFERROR(INDEX('W12. TIAM Coal consumption'!$R$10:$AC$15,MATCH($D62,'W12. TIAM Coal consumption'!$A$10:$A$15,0),MATCH(K$7,'W12. TIAM Coal consumption'!$R$9:$AC$9,0)),"")</f>
        <v>5306.691760772148</v>
      </c>
      <c r="L62" s="91" t="str">
        <f>IFERROR(INDEX('W12. TIAM Coal consumption'!$R$10:$AC$15,MATCH($D62,'W12. TIAM Coal consumption'!$A$10:$A$15,0),MATCH(L$7,'W12. TIAM Coal consumption'!$R$9:$AC$9,0)),"")</f>
        <v/>
      </c>
      <c r="M62" s="91">
        <f>IFERROR(INDEX('W12. TIAM Coal consumption'!$R$10:$AC$15,MATCH($D62,'W12. TIAM Coal consumption'!$A$10:$A$15,0),MATCH(M$7,'W12. TIAM Coal consumption'!$R$9:$AC$9,0)),"")</f>
        <v>7484.7688124959741</v>
      </c>
      <c r="N62" s="91">
        <f>IFERROR(INDEX('W12. TIAM Coal consumption'!$R$10:$AC$15,MATCH($D62,'W12. TIAM Coal consumption'!$A$10:$A$15,0),MATCH(N$7,'W12. TIAM Coal consumption'!$R$9:$AC$9,0)),"")</f>
        <v>2271.3002361251579</v>
      </c>
      <c r="O62" s="91">
        <f>IFERROR(INDEX('W12. TIAM Coal consumption'!$R$10:$AC$15,MATCH($D62,'W12. TIAM Coal consumption'!$A$10:$A$15,0),MATCH(O$7,'W12. TIAM Coal consumption'!$R$9:$AC$9,0)),"")</f>
        <v>2403.3775792688625</v>
      </c>
      <c r="P62" s="91">
        <f>IFERROR(INDEX('W12. TIAM Coal consumption'!$R$10:$AC$15,MATCH($D62,'W12. TIAM Coal consumption'!$A$10:$A$15,0),MATCH(P$7,'W12. TIAM Coal consumption'!$R$9:$AC$9,0)),"")</f>
        <v>2168.1753305714451</v>
      </c>
      <c r="Q62" s="91">
        <f>IFERROR(INDEX('W12. TIAM Coal consumption'!$R$10:$AC$15,MATCH($D62,'W12. TIAM Coal consumption'!$A$10:$A$15,0),MATCH(Q$7,'W12. TIAM Coal consumption'!$R$9:$AC$9,0)),"")</f>
        <v>1402.8825793415051</v>
      </c>
      <c r="R62" s="91">
        <f>IFERROR(INDEX('W12. TIAM Coal consumption'!$R$10:$AC$15,MATCH($D62,'W12. TIAM Coal consumption'!$A$10:$A$15,0),MATCH(R$7,'W12. TIAM Coal consumption'!$R$9:$AC$9,0)),"")</f>
        <v>763.45838412551598</v>
      </c>
      <c r="S62" s="91">
        <f>IFERROR(INDEX('W12. TIAM Coal consumption'!$R$10:$AC$15,MATCH($D62,'W12. TIAM Coal consumption'!$A$10:$A$15,0),MATCH(S$7,'W12. TIAM Coal consumption'!$R$9:$AC$9,0)),"")</f>
        <v>765.94986331046709</v>
      </c>
      <c r="T62" s="91">
        <f>IFERROR(INDEX('W12. TIAM Coal consumption'!$R$10:$AC$15,MATCH($D62,'W12. TIAM Coal consumption'!$A$10:$A$15,0),MATCH(T$7,'W12. TIAM Coal consumption'!$R$9:$AC$9,0)),"")</f>
        <v>747.43041147934719</v>
      </c>
    </row>
    <row r="63" spans="1:20" hidden="1" x14ac:dyDescent="0.3">
      <c r="A63" s="39" t="s">
        <v>205</v>
      </c>
      <c r="B63" s="39" t="s">
        <v>51</v>
      </c>
      <c r="C63" s="39" t="s">
        <v>211</v>
      </c>
      <c r="D63" s="39" t="s">
        <v>184</v>
      </c>
      <c r="E63" s="39" t="s">
        <v>106</v>
      </c>
      <c r="F63" s="91">
        <f>IFERROR(INDEX('R15. BP oil gas coa production'!$C$8:$BB$8,MATCH(F$7,'R15. BP oil gas coa production'!$C$7:$BB$7,0))/1000,"")</f>
        <v>82.334195000194555</v>
      </c>
      <c r="G63" s="91">
        <f>IFERROR(INDEX('R15. BP oil gas coa production'!$C$8:$BB$8,MATCH(G$7,'R15. BP oil gas coa production'!$C$7:$BB$7,0))/1000,"")</f>
        <v>86.183422080054925</v>
      </c>
      <c r="H63" s="91">
        <f>IFERROR(INDEX('R15. BP oil gas coa production'!$C$8:$BB$8,MATCH(H$7,'R15. BP oil gas coa production'!$C$7:$BB$7,0))/1000,"")</f>
        <v>91.704265999312099</v>
      </c>
      <c r="I63" s="91">
        <f>IFERROR(INDEX('R15. BP oil gas coa production'!$C$8:$BB$8,MATCH(I$7,'R15. BP oil gas coa production'!$C$7:$BB$7,0))/1000,"")</f>
        <v>92.150072611200841</v>
      </c>
      <c r="J63" s="91" t="str">
        <f>IFERROR(INDEX('R15. BP oil gas coa production'!$C$8:$BB$8,MATCH(J$7,'R15. BP oil gas coa production'!$C$7:$BB$7,0))/1000,"")</f>
        <v/>
      </c>
      <c r="K63" s="91" t="str">
        <f>IFERROR(INDEX('R15. BP oil gas coa production'!$C$8:$BB$8,MATCH(K$7,'R15. BP oil gas coa production'!$C$7:$BB$7,0))/1000,"")</f>
        <v/>
      </c>
      <c r="L63" s="91" t="str">
        <f>IFERROR(INDEX('R15. BP oil gas coa production'!$C$8:$BB$8,MATCH(L$7,'R15. BP oil gas coa production'!$C$7:$BB$7,0))/1000,"")</f>
        <v/>
      </c>
      <c r="M63" s="91" t="str">
        <f>IFERROR(INDEX('R15. BP oil gas coa production'!$C$8:$BB$8,MATCH(M$7,'R15. BP oil gas coa production'!$C$7:$BB$7,0))/1000,"")</f>
        <v/>
      </c>
      <c r="N63" s="91" t="str">
        <f>IFERROR(INDEX('R15. BP oil gas coa production'!$C$8:$BB$8,MATCH(N$7,'R15. BP oil gas coa production'!$C$7:$BB$7,0))/1000,"")</f>
        <v/>
      </c>
      <c r="O63" s="91" t="str">
        <f>IFERROR(INDEX('R15. BP oil gas coa production'!$C$8:$BB$8,MATCH(O$7,'R15. BP oil gas coa production'!$C$7:$BB$7,0))/1000,"")</f>
        <v/>
      </c>
      <c r="P63" s="91" t="str">
        <f>IFERROR(INDEX('R15. BP oil gas coa production'!$C$8:$BB$8,MATCH(P$7,'R15. BP oil gas coa production'!$C$7:$BB$7,0))/1000,"")</f>
        <v/>
      </c>
      <c r="Q63" s="91" t="str">
        <f>IFERROR(INDEX('R15. BP oil gas coa production'!$C$8:$BB$8,MATCH(Q$7,'R15. BP oil gas coa production'!$C$7:$BB$7,0))/1000,"")</f>
        <v/>
      </c>
      <c r="R63" s="91" t="str">
        <f>IFERROR(INDEX('R15. BP oil gas coa production'!$C$8:$BB$8,MATCH(R$7,'R15. BP oil gas coa production'!$C$7:$BB$7,0))/1000,"")</f>
        <v/>
      </c>
      <c r="S63" s="91" t="str">
        <f>IFERROR(INDEX('R15. BP oil gas coa production'!$C$8:$BB$8,MATCH(S$7,'R15. BP oil gas coa production'!$C$7:$BB$7,0))/1000,"")</f>
        <v/>
      </c>
      <c r="T63" s="91" t="str">
        <f>IFERROR(INDEX('R15. BP oil gas coa production'!$C$8:$BB$8,MATCH(T$7,'R15. BP oil gas coa production'!$C$7:$BB$7,0))/1000,"")</f>
        <v/>
      </c>
    </row>
    <row r="64" spans="1:20" hidden="1" x14ac:dyDescent="0.3">
      <c r="A64" s="39" t="s">
        <v>205</v>
      </c>
      <c r="B64" s="39" t="s">
        <v>52</v>
      </c>
      <c r="C64" s="39" t="s">
        <v>211</v>
      </c>
      <c r="D64" s="39" t="s">
        <v>184</v>
      </c>
      <c r="E64" s="39" t="s">
        <v>206</v>
      </c>
      <c r="F64" s="91">
        <f>IFERROR(INDEX('R15. BP oil gas coa production'!$C$9:$BB$9,MATCH(F$7,'R15. BP oil gas coa production'!$C$7:$BB$7,0)),"")</f>
        <v>2947.487785648862</v>
      </c>
      <c r="G64" s="91">
        <f>IFERROR(INDEX('R15. BP oil gas coa production'!$C$9:$BB$9,MATCH(G$7,'R15. BP oil gas coa production'!$C$7:$BB$7,0)),"")</f>
        <v>3352.2638536416739</v>
      </c>
      <c r="H64" s="91">
        <f>IFERROR(INDEX('R15. BP oil gas coa production'!$C$9:$BB$9,MATCH(H$7,'R15. BP oil gas coa production'!$C$7:$BB$7,0)),"")</f>
        <v>3530.5730093018215</v>
      </c>
      <c r="I64" s="91">
        <f>IFERROR(INDEX('R15. BP oil gas coa production'!$C$9:$BB$9,MATCH(I$7,'R15. BP oil gas coa production'!$C$7:$BB$7,0)),"")</f>
        <v>3551.5857291429829</v>
      </c>
      <c r="J64" s="91" t="str">
        <f>IFERROR(INDEX('R15. BP oil gas coa production'!$C$9:$BB$9,MATCH(J$7,'R15. BP oil gas coa production'!$C$7:$BB$7,0)),"")</f>
        <v/>
      </c>
      <c r="K64" s="91" t="str">
        <f>IFERROR(INDEX('R15. BP oil gas coa production'!$C$9:$BB$9,MATCH(K$7,'R15. BP oil gas coa production'!$C$7:$BB$7,0)),"")</f>
        <v/>
      </c>
      <c r="L64" s="91" t="str">
        <f>IFERROR(INDEX('R15. BP oil gas coa production'!$C$9:$BB$9,MATCH(L$7,'R15. BP oil gas coa production'!$C$7:$BB$7,0)),"")</f>
        <v/>
      </c>
      <c r="M64" s="91" t="str">
        <f>IFERROR(INDEX('R15. BP oil gas coa production'!$C$9:$BB$9,MATCH(M$7,'R15. BP oil gas coa production'!$C$7:$BB$7,0)),"")</f>
        <v/>
      </c>
      <c r="N64" s="91" t="str">
        <f>IFERROR(INDEX('R15. BP oil gas coa production'!$C$9:$BB$9,MATCH(N$7,'R15. BP oil gas coa production'!$C$7:$BB$7,0)),"")</f>
        <v/>
      </c>
      <c r="O64" s="91" t="str">
        <f>IFERROR(INDEX('R15. BP oil gas coa production'!$C$9:$BB$9,MATCH(O$7,'R15. BP oil gas coa production'!$C$7:$BB$7,0)),"")</f>
        <v/>
      </c>
      <c r="P64" s="91" t="str">
        <f>IFERROR(INDEX('R15. BP oil gas coa production'!$C$9:$BB$9,MATCH(P$7,'R15. BP oil gas coa production'!$C$7:$BB$7,0)),"")</f>
        <v/>
      </c>
      <c r="Q64" s="91" t="str">
        <f>IFERROR(INDEX('R15. BP oil gas coa production'!$C$9:$BB$9,MATCH(Q$7,'R15. BP oil gas coa production'!$C$7:$BB$7,0)),"")</f>
        <v/>
      </c>
      <c r="R64" s="91" t="str">
        <f>IFERROR(INDEX('R15. BP oil gas coa production'!$C$9:$BB$9,MATCH(R$7,'R15. BP oil gas coa production'!$C$7:$BB$7,0)),"")</f>
        <v/>
      </c>
      <c r="S64" s="91" t="str">
        <f>IFERROR(INDEX('R15. BP oil gas coa production'!$C$9:$BB$9,MATCH(S$7,'R15. BP oil gas coa production'!$C$7:$BB$7,0)),"")</f>
        <v/>
      </c>
      <c r="T64" s="91" t="str">
        <f>IFERROR(INDEX('R15. BP oil gas coa production'!$C$9:$BB$9,MATCH(T$7,'R15. BP oil gas coa production'!$C$7:$BB$7,0)),"")</f>
        <v/>
      </c>
    </row>
    <row r="65" spans="1:20" x14ac:dyDescent="0.3">
      <c r="A65" s="39" t="s">
        <v>205</v>
      </c>
      <c r="B65" s="39" t="s">
        <v>53</v>
      </c>
      <c r="C65" s="39" t="s">
        <v>211</v>
      </c>
      <c r="D65" s="39" t="s">
        <v>184</v>
      </c>
      <c r="E65" s="39" t="s">
        <v>207</v>
      </c>
      <c r="F65" s="91">
        <f>IFERROR(INDEX('R15. BP oil gas coa production'!$C$10:$BB$10,MATCH(F$7,'R15. BP oil gas coa production'!$C$7:$BB$7,0)),"")</f>
        <v>6687.838808077563</v>
      </c>
      <c r="G65" s="91">
        <f>IFERROR(INDEX('R15. BP oil gas coa production'!$C$10:$BB$10,MATCH(G$7,'R15. BP oil gas coa production'!$C$7:$BB$7,0)),"")</f>
        <v>8207.6815903848874</v>
      </c>
      <c r="H65" s="91">
        <f>IFERROR(INDEX('R15. BP oil gas coa production'!$C$10:$BB$10,MATCH(H$7,'R15. BP oil gas coa production'!$C$7:$BB$7,0)),"")</f>
        <v>7961.2097255994877</v>
      </c>
      <c r="I65" s="91">
        <f>IFERROR(INDEX('R15. BP oil gas coa production'!$C$10:$BB$10,MATCH(I$7,'R15. BP oil gas coa production'!$C$7:$BB$7,0)),"")</f>
        <v>7460.3838435877733</v>
      </c>
      <c r="J65" s="91" t="str">
        <f>IFERROR(INDEX('R15. BP oil gas coa production'!$C$10:$BB$10,MATCH(J$7,'R15. BP oil gas coa production'!$C$7:$BB$7,0)),"")</f>
        <v/>
      </c>
      <c r="K65" s="91" t="str">
        <f>IFERROR(INDEX('R15. BP oil gas coa production'!$C$10:$BB$10,MATCH(K$7,'R15. BP oil gas coa production'!$C$7:$BB$7,0)),"")</f>
        <v/>
      </c>
      <c r="L65" s="91" t="str">
        <f>IFERROR(INDEX('R15. BP oil gas coa production'!$C$10:$BB$10,MATCH(L$7,'R15. BP oil gas coa production'!$C$7:$BB$7,0)),"")</f>
        <v/>
      </c>
      <c r="M65" s="91" t="str">
        <f>IFERROR(INDEX('R15. BP oil gas coa production'!$C$10:$BB$10,MATCH(M$7,'R15. BP oil gas coa production'!$C$7:$BB$7,0)),"")</f>
        <v/>
      </c>
      <c r="N65" s="91" t="str">
        <f>IFERROR(INDEX('R15. BP oil gas coa production'!$C$10:$BB$10,MATCH(N$7,'R15. BP oil gas coa production'!$C$7:$BB$7,0)),"")</f>
        <v/>
      </c>
      <c r="O65" s="91" t="str">
        <f>IFERROR(INDEX('R15. BP oil gas coa production'!$C$10:$BB$10,MATCH(O$7,'R15. BP oil gas coa production'!$C$7:$BB$7,0)),"")</f>
        <v/>
      </c>
      <c r="P65" s="91" t="str">
        <f>IFERROR(INDEX('R15. BP oil gas coa production'!$C$10:$BB$10,MATCH(P$7,'R15. BP oil gas coa production'!$C$7:$BB$7,0)),"")</f>
        <v/>
      </c>
      <c r="Q65" s="91" t="str">
        <f>IFERROR(INDEX('R15. BP oil gas coa production'!$C$10:$BB$10,MATCH(Q$7,'R15. BP oil gas coa production'!$C$7:$BB$7,0)),"")</f>
        <v/>
      </c>
      <c r="R65" s="91" t="str">
        <f>IFERROR(INDEX('R15. BP oil gas coa production'!$C$10:$BB$10,MATCH(R$7,'R15. BP oil gas coa production'!$C$7:$BB$7,0)),"")</f>
        <v/>
      </c>
      <c r="S65" s="91" t="str">
        <f>IFERROR(INDEX('R15. BP oil gas coa production'!$C$10:$BB$10,MATCH(S$7,'R15. BP oil gas coa production'!$C$7:$BB$7,0)),"")</f>
        <v/>
      </c>
      <c r="T65" s="91" t="str">
        <f>IFERROR(INDEX('R15. BP oil gas coa production'!$C$10:$BB$10,MATCH(T$7,'R15. BP oil gas coa production'!$C$7:$BB$7,0)),"")</f>
        <v/>
      </c>
    </row>
    <row r="66" spans="1:20" hidden="1" x14ac:dyDescent="0.3">
      <c r="A66" s="39" t="s">
        <v>205</v>
      </c>
      <c r="B66" s="39" t="s">
        <v>208</v>
      </c>
      <c r="C66" s="39" t="s">
        <v>211</v>
      </c>
      <c r="D66" s="39" t="s">
        <v>184</v>
      </c>
      <c r="E66" s="39" t="s">
        <v>106</v>
      </c>
      <c r="F66" s="91">
        <f>IFERROR(INDEX('R16. BP oil gas coa consumption'!$C$8:$BB$8,MATCH(F$7,'R16. BP oil gas coa consumption'!$C$7:$BB$7,0))/1000,"")</f>
        <v>87.161420401108757</v>
      </c>
      <c r="G66" s="91">
        <f>IFERROR(INDEX('R16. BP oil gas coa consumption'!$C$8:$BB$8,MATCH(G$7,'R16. BP oil gas coa consumption'!$C$7:$BB$7,0))/1000,"")</f>
        <v>90.675382000245335</v>
      </c>
      <c r="H66" s="91">
        <f>IFERROR(INDEX('R16. BP oil gas coa consumption'!$C$8:$BB$8,MATCH(H$7,'R16. BP oil gas coa consumption'!$C$7:$BB$7,0))/1000,"")</f>
        <v>95.002759717150738</v>
      </c>
      <c r="I66" s="91">
        <f>IFERROR(INDEX('R16. BP oil gas coa consumption'!$C$8:$BB$8,MATCH(I$7,'R16. BP oil gas coa consumption'!$C$7:$BB$7,0))/1000,"")</f>
        <v>96.557866903095302</v>
      </c>
      <c r="J66" s="91" t="str">
        <f>IFERROR(INDEX('R16. BP oil gas coa consumption'!$C$8:$BB$8,MATCH(J$7,'R16. BP oil gas coa consumption'!$C$7:$BB$7,0))/1000,"")</f>
        <v/>
      </c>
      <c r="K66" s="91" t="str">
        <f>IFERROR(INDEX('R16. BP oil gas coa consumption'!$C$8:$BB$8,MATCH(K$7,'R16. BP oil gas coa consumption'!$C$7:$BB$7,0))/1000,"")</f>
        <v/>
      </c>
      <c r="L66" s="91" t="str">
        <f>IFERROR(INDEX('R16. BP oil gas coa consumption'!$C$8:$BB$8,MATCH(L$7,'R16. BP oil gas coa consumption'!$C$7:$BB$7,0))/1000,"")</f>
        <v/>
      </c>
      <c r="M66" s="91" t="str">
        <f>IFERROR(INDEX('R16. BP oil gas coa consumption'!$C$8:$BB$8,MATCH(M$7,'R16. BP oil gas coa consumption'!$C$7:$BB$7,0))/1000,"")</f>
        <v/>
      </c>
      <c r="N66" s="91" t="str">
        <f>IFERROR(INDEX('R16. BP oil gas coa consumption'!$C$8:$BB$8,MATCH(N$7,'R16. BP oil gas coa consumption'!$C$7:$BB$7,0))/1000,"")</f>
        <v/>
      </c>
      <c r="O66" s="91" t="str">
        <f>IFERROR(INDEX('R16. BP oil gas coa consumption'!$C$8:$BB$8,MATCH(O$7,'R16. BP oil gas coa consumption'!$C$7:$BB$7,0))/1000,"")</f>
        <v/>
      </c>
      <c r="P66" s="91" t="str">
        <f>IFERROR(INDEX('R16. BP oil gas coa consumption'!$C$8:$BB$8,MATCH(P$7,'R16. BP oil gas coa consumption'!$C$7:$BB$7,0))/1000,"")</f>
        <v/>
      </c>
      <c r="Q66" s="91" t="str">
        <f>IFERROR(INDEX('R16. BP oil gas coa consumption'!$C$8:$BB$8,MATCH(Q$7,'R16. BP oil gas coa consumption'!$C$7:$BB$7,0))/1000,"")</f>
        <v/>
      </c>
      <c r="R66" s="91" t="str">
        <f>IFERROR(INDEX('R16. BP oil gas coa consumption'!$C$8:$BB$8,MATCH(R$7,'R16. BP oil gas coa consumption'!$C$7:$BB$7,0))/1000,"")</f>
        <v/>
      </c>
      <c r="S66" s="91" t="str">
        <f>IFERROR(INDEX('R16. BP oil gas coa consumption'!$C$8:$BB$8,MATCH(S$7,'R16. BP oil gas coa consumption'!$C$7:$BB$7,0))/1000,"")</f>
        <v/>
      </c>
      <c r="T66" s="91" t="str">
        <f>IFERROR(INDEX('R16. BP oil gas coa consumption'!$C$8:$BB$8,MATCH(T$7,'R16. BP oil gas coa consumption'!$C$7:$BB$7,0))/1000,"")</f>
        <v/>
      </c>
    </row>
    <row r="67" spans="1:20" hidden="1" x14ac:dyDescent="0.3">
      <c r="A67" s="39" t="s">
        <v>205</v>
      </c>
      <c r="B67" s="39" t="s">
        <v>209</v>
      </c>
      <c r="C67" s="39" t="s">
        <v>211</v>
      </c>
      <c r="D67" s="39" t="s">
        <v>184</v>
      </c>
      <c r="E67" s="39" t="s">
        <v>206</v>
      </c>
      <c r="F67" s="91">
        <f>IFERROR(INDEX('R16. BP oil gas coa consumption'!$C$9:$BB$9,MATCH(F$7,'R16. BP oil gas coa consumption'!$C$7:$BB$7,0)),"")</f>
        <v>2967.334043704167</v>
      </c>
      <c r="G67" s="91">
        <f>IFERROR(INDEX('R16. BP oil gas coa consumption'!$C$9:$BB$9,MATCH(G$7,'R16. BP oil gas coa consumption'!$C$7:$BB$7,0)),"")</f>
        <v>3337.716609890324</v>
      </c>
      <c r="H67" s="91">
        <f>IFERROR(INDEX('R16. BP oil gas coa consumption'!$C$9:$BB$9,MATCH(H$7,'R16. BP oil gas coa consumption'!$C$7:$BB$7,0)),"")</f>
        <v>3480.1377477257706</v>
      </c>
      <c r="I67" s="91">
        <f>IFERROR(INDEX('R16. BP oil gas coa consumption'!$C$9:$BB$9,MATCH(I$7,'R16. BP oil gas coa consumption'!$C$7:$BB$7,0)),"")</f>
        <v>3542.8808459328566</v>
      </c>
      <c r="J67" s="91" t="str">
        <f>IFERROR(INDEX('R16. BP oil gas coa consumption'!$C$9:$BB$9,MATCH(J$7,'R16. BP oil gas coa consumption'!$C$7:$BB$7,0)),"")</f>
        <v/>
      </c>
      <c r="K67" s="91" t="str">
        <f>IFERROR(INDEX('R16. BP oil gas coa consumption'!$C$9:$BB$9,MATCH(K$7,'R16. BP oil gas coa consumption'!$C$7:$BB$7,0)),"")</f>
        <v/>
      </c>
      <c r="L67" s="91" t="str">
        <f>IFERROR(INDEX('R16. BP oil gas coa consumption'!$C$9:$BB$9,MATCH(L$7,'R16. BP oil gas coa consumption'!$C$7:$BB$7,0)),"")</f>
        <v/>
      </c>
      <c r="M67" s="91" t="str">
        <f>IFERROR(INDEX('R16. BP oil gas coa consumption'!$C$9:$BB$9,MATCH(M$7,'R16. BP oil gas coa consumption'!$C$7:$BB$7,0)),"")</f>
        <v/>
      </c>
      <c r="N67" s="91" t="str">
        <f>IFERROR(INDEX('R16. BP oil gas coa consumption'!$C$9:$BB$9,MATCH(N$7,'R16. BP oil gas coa consumption'!$C$7:$BB$7,0)),"")</f>
        <v/>
      </c>
      <c r="O67" s="91" t="str">
        <f>IFERROR(INDEX('R16. BP oil gas coa consumption'!$C$9:$BB$9,MATCH(O$7,'R16. BP oil gas coa consumption'!$C$7:$BB$7,0)),"")</f>
        <v/>
      </c>
      <c r="P67" s="91" t="str">
        <f>IFERROR(INDEX('R16. BP oil gas coa consumption'!$C$9:$BB$9,MATCH(P$7,'R16. BP oil gas coa consumption'!$C$7:$BB$7,0)),"")</f>
        <v/>
      </c>
      <c r="Q67" s="91" t="str">
        <f>IFERROR(INDEX('R16. BP oil gas coa consumption'!$C$9:$BB$9,MATCH(Q$7,'R16. BP oil gas coa consumption'!$C$7:$BB$7,0)),"")</f>
        <v/>
      </c>
      <c r="R67" s="91" t="str">
        <f>IFERROR(INDEX('R16. BP oil gas coa consumption'!$C$9:$BB$9,MATCH(R$7,'R16. BP oil gas coa consumption'!$C$7:$BB$7,0)),"")</f>
        <v/>
      </c>
      <c r="S67" s="91" t="str">
        <f>IFERROR(INDEX('R16. BP oil gas coa consumption'!$C$9:$BB$9,MATCH(S$7,'R16. BP oil gas coa consumption'!$C$7:$BB$7,0)),"")</f>
        <v/>
      </c>
      <c r="T67" s="91" t="str">
        <f>IFERROR(INDEX('R16. BP oil gas coa consumption'!$C$9:$BB$9,MATCH(T$7,'R16. BP oil gas coa consumption'!$C$7:$BB$7,0)),"")</f>
        <v/>
      </c>
    </row>
    <row r="68" spans="1:20" hidden="1" x14ac:dyDescent="0.3">
      <c r="A68" s="39" t="s">
        <v>205</v>
      </c>
      <c r="B68" s="39" t="s">
        <v>210</v>
      </c>
      <c r="C68" s="39" t="s">
        <v>211</v>
      </c>
      <c r="D68" s="39" t="s">
        <v>184</v>
      </c>
      <c r="E68" s="39" t="s">
        <v>212</v>
      </c>
      <c r="F68" s="91">
        <f>IFERROR(INDEX('R16. BP oil gas coa consumption'!$C$10:$BB$10,MATCH(F$7,'R16. BP oil gas coa consumption'!$C$7:$BB$7,0)),"")</f>
        <v>3480.162504454524</v>
      </c>
      <c r="G68" s="91">
        <f>IFERROR(INDEX('R16. BP oil gas coa consumption'!$C$10:$BB$10,MATCH(G$7,'R16. BP oil gas coa consumption'!$C$7:$BB$7,0)),"")</f>
        <v>3817.2882408233304</v>
      </c>
      <c r="H68" s="91">
        <f>IFERROR(INDEX('R16. BP oil gas coa consumption'!$C$10:$BB$10,MATCH(H$7,'R16. BP oil gas coa consumption'!$C$7:$BB$7,0)),"")</f>
        <v>3784.6543707724809</v>
      </c>
      <c r="I68" s="91">
        <f>IFERROR(INDEX('R16. BP oil gas coa consumption'!$C$10:$BB$10,MATCH(I$7,'R16. BP oil gas coa consumption'!$C$7:$BB$7,0)),"")</f>
        <v>3731.9985238427939</v>
      </c>
      <c r="J68" s="91" t="str">
        <f>IFERROR(INDEX('R16. BP oil gas coa consumption'!$C$10:$BB$10,MATCH(J$7,'R16. BP oil gas coa consumption'!$C$7:$BB$7,0)),"")</f>
        <v/>
      </c>
      <c r="K68" s="91" t="str">
        <f>IFERROR(INDEX('R16. BP oil gas coa consumption'!$C$10:$BB$10,MATCH(K$7,'R16. BP oil gas coa consumption'!$C$7:$BB$7,0)),"")</f>
        <v/>
      </c>
      <c r="L68" s="91" t="str">
        <f>IFERROR(INDEX('R16. BP oil gas coa consumption'!$C$10:$BB$10,MATCH(L$7,'R16. BP oil gas coa consumption'!$C$7:$BB$7,0)),"")</f>
        <v/>
      </c>
      <c r="M68" s="91" t="str">
        <f>IFERROR(INDEX('R16. BP oil gas coa consumption'!$C$10:$BB$10,MATCH(M$7,'R16. BP oil gas coa consumption'!$C$7:$BB$7,0)),"")</f>
        <v/>
      </c>
      <c r="N68" s="91" t="str">
        <f>IFERROR(INDEX('R16. BP oil gas coa consumption'!$C$10:$BB$10,MATCH(N$7,'R16. BP oil gas coa consumption'!$C$7:$BB$7,0)),"")</f>
        <v/>
      </c>
      <c r="O68" s="91" t="str">
        <f>IFERROR(INDEX('R16. BP oil gas coa consumption'!$C$10:$BB$10,MATCH(O$7,'R16. BP oil gas coa consumption'!$C$7:$BB$7,0)),"")</f>
        <v/>
      </c>
      <c r="P68" s="91" t="str">
        <f>IFERROR(INDEX('R16. BP oil gas coa consumption'!$C$10:$BB$10,MATCH(P$7,'R16. BP oil gas coa consumption'!$C$7:$BB$7,0)),"")</f>
        <v/>
      </c>
      <c r="Q68" s="91" t="str">
        <f>IFERROR(INDEX('R16. BP oil gas coa consumption'!$C$10:$BB$10,MATCH(Q$7,'R16. BP oil gas coa consumption'!$C$7:$BB$7,0)),"")</f>
        <v/>
      </c>
      <c r="R68" s="91" t="str">
        <f>IFERROR(INDEX('R16. BP oil gas coa consumption'!$C$10:$BB$10,MATCH(R$7,'R16. BP oil gas coa consumption'!$C$7:$BB$7,0)),"")</f>
        <v/>
      </c>
      <c r="S68" s="91" t="str">
        <f>IFERROR(INDEX('R16. BP oil gas coa consumption'!$C$10:$BB$10,MATCH(S$7,'R16. BP oil gas coa consumption'!$C$7:$BB$7,0)),"")</f>
        <v/>
      </c>
      <c r="T68" s="91" t="str">
        <f>IFERROR(INDEX('R16. BP oil gas coa consumption'!$C$10:$BB$10,MATCH(T$7,'R16. BP oil gas coa consumption'!$C$7:$BB$7,0)),"")</f>
        <v/>
      </c>
    </row>
    <row r="69" spans="1:20" hidden="1" x14ac:dyDescent="0.3">
      <c r="A69" s="39" t="s">
        <v>205</v>
      </c>
      <c r="B69" s="39" t="s">
        <v>51</v>
      </c>
      <c r="C69" s="39" t="s">
        <v>141</v>
      </c>
      <c r="D69" s="39" t="s">
        <v>213</v>
      </c>
      <c r="E69" s="39" t="s">
        <v>106</v>
      </c>
      <c r="F69" s="91"/>
      <c r="G69" s="91"/>
      <c r="H69" s="91">
        <f>'R20. IEA WEO Fossil supply'!C29</f>
        <v>94.315299999999993</v>
      </c>
      <c r="I69" s="91">
        <f>'R20. IEA WEO Fossil supply'!D29</f>
        <v>94.624700000000004</v>
      </c>
      <c r="J69" s="91" t="str">
        <f>IFERROR(INDEX('R20. IEA WEO Fossil supply'!$P$29:$R$29,MATCH(J$7,'R20. IEA WEO Fossil supply'!$P$11:$R$11,0)),"")</f>
        <v/>
      </c>
      <c r="K69" s="91" t="str">
        <f>IFERROR(INDEX('R20. IEA WEO Fossil supply'!$P$29:$R$29,MATCH(K$7,'R20. IEA WEO Fossil supply'!$P$11:$R$11,0)),"")</f>
        <v/>
      </c>
      <c r="L69" s="91">
        <f>IFERROR(INDEX('R20. IEA WEO Fossil supply'!$P$29:$R$29,MATCH(L$7,'R20. IEA WEO Fossil supply'!$P$11:$R$11,0)),"")</f>
        <v>104.08249000000001</v>
      </c>
      <c r="M69" s="91">
        <f>IFERROR(INDEX('R20. IEA WEO Fossil supply'!$P$29:$R$29,MATCH(M$7,'R20. IEA WEO Fossil supply'!$P$11:$R$11,0)),"")</f>
        <v>109.13251</v>
      </c>
      <c r="N69" s="91">
        <f>IFERROR(INDEX('R20. IEA WEO Fossil supply'!$P$29:$R$29,MATCH(N$7,'R20. IEA WEO Fossil supply'!$P$11:$R$11,0)),"")</f>
        <v>118.83663</v>
      </c>
      <c r="O69" s="91" t="str">
        <f>IFERROR(INDEX('R20. IEA WEO Fossil supply'!$P$29:$R$29,MATCH(O$7,'R20. IEA WEO Fossil supply'!$P$11:$R$11,0)),"")</f>
        <v/>
      </c>
      <c r="P69" s="91" t="str">
        <f>IFERROR(INDEX('R20. IEA WEO Fossil supply'!$P$29:$R$29,MATCH(P$7,'R20. IEA WEO Fossil supply'!$P$11:$R$11,0)),"")</f>
        <v/>
      </c>
      <c r="Q69" s="91" t="str">
        <f>IFERROR(INDEX('R20. IEA WEO Fossil supply'!$P$29:$R$29,MATCH(Q$7,'R20. IEA WEO Fossil supply'!$P$11:$R$11,0)),"")</f>
        <v/>
      </c>
      <c r="R69" s="91" t="str">
        <f>IFERROR(INDEX('R20. IEA WEO Fossil supply'!$P$29:$R$29,MATCH(R$7,'R20. IEA WEO Fossil supply'!$P$11:$R$11,0)),"")</f>
        <v/>
      </c>
      <c r="S69" s="91" t="str">
        <f>IFERROR(INDEX('R20. IEA WEO Fossil supply'!$P$29:$R$29,MATCH(S$7,'R20. IEA WEO Fossil supply'!$P$11:$R$11,0)),"")</f>
        <v/>
      </c>
      <c r="T69" s="91" t="str">
        <f>IFERROR(INDEX('R20. IEA WEO Fossil supply'!$P$29:$R$29,MATCH(T$7,'R20. IEA WEO Fossil supply'!$P$11:$R$11,0)),"")</f>
        <v/>
      </c>
    </row>
    <row r="70" spans="1:20" hidden="1" x14ac:dyDescent="0.3">
      <c r="A70" s="39" t="s">
        <v>205</v>
      </c>
      <c r="B70" s="39" t="s">
        <v>52</v>
      </c>
      <c r="C70" s="39" t="s">
        <v>141</v>
      </c>
      <c r="D70" s="39" t="s">
        <v>213</v>
      </c>
      <c r="E70" s="39" t="s">
        <v>206</v>
      </c>
      <c r="F70" s="91"/>
      <c r="G70" s="91"/>
      <c r="H70" s="91">
        <f>'R20. IEA WEO Fossil supply'!C40</f>
        <v>3591.58</v>
      </c>
      <c r="I70" s="91">
        <f>'R20. IEA WEO Fossil supply'!D40</f>
        <v>3620.55</v>
      </c>
      <c r="J70" s="91" t="str">
        <f>IFERROR(INDEX('R20. IEA WEO Fossil supply'!$P$40:$R$40,MATCH(J$7,'R20. IEA WEO Fossil supply'!$P$11:$R$11,0)),"")</f>
        <v/>
      </c>
      <c r="K70" s="91" t="str">
        <f>IFERROR(INDEX('R20. IEA WEO Fossil supply'!$P$40:$R$40,MATCH(K$7,'R20. IEA WEO Fossil supply'!$P$11:$R$11,0)),"")</f>
        <v/>
      </c>
      <c r="L70" s="91">
        <f>IFERROR(INDEX('R20. IEA WEO Fossil supply'!$P$40:$R$40,MATCH(L$7,'R20. IEA WEO Fossil supply'!$P$11:$R$11,0)),"")</f>
        <v>4270.04</v>
      </c>
      <c r="M70" s="91">
        <f>IFERROR(INDEX('R20. IEA WEO Fossil supply'!$P$40:$R$40,MATCH(M$7,'R20. IEA WEO Fossil supply'!$P$11:$R$11,0)),"")</f>
        <v>4719.79</v>
      </c>
      <c r="N70" s="91">
        <f>IFERROR(INDEX('R20. IEA WEO Fossil supply'!$P$40:$R$40,MATCH(N$7,'R20. IEA WEO Fossil supply'!$P$11:$R$11,0)),"")</f>
        <v>5704.12</v>
      </c>
      <c r="O70" s="91" t="str">
        <f>IFERROR(INDEX('R20. IEA WEO Fossil supply'!$P$40:$R$40,MATCH(O$7,'R20. IEA WEO Fossil supply'!$P$11:$R$11,0)),"")</f>
        <v/>
      </c>
      <c r="P70" s="91" t="str">
        <f>IFERROR(INDEX('R20. IEA WEO Fossil supply'!$P$40:$R$40,MATCH(P$7,'R20. IEA WEO Fossil supply'!$P$11:$R$11,0)),"")</f>
        <v/>
      </c>
      <c r="Q70" s="91" t="str">
        <f>IFERROR(INDEX('R20. IEA WEO Fossil supply'!$P$40:$R$40,MATCH(Q$7,'R20. IEA WEO Fossil supply'!$P$11:$R$11,0)),"")</f>
        <v/>
      </c>
      <c r="R70" s="91" t="str">
        <f>IFERROR(INDEX('R20. IEA WEO Fossil supply'!$P$40:$R$40,MATCH(R$7,'R20. IEA WEO Fossil supply'!$P$11:$R$11,0)),"")</f>
        <v/>
      </c>
      <c r="S70" s="91" t="str">
        <f>IFERROR(INDEX('R20. IEA WEO Fossil supply'!$P$40:$R$40,MATCH(S$7,'R20. IEA WEO Fossil supply'!$P$11:$R$11,0)),"")</f>
        <v/>
      </c>
      <c r="T70" s="91" t="str">
        <f>IFERROR(INDEX('R20. IEA WEO Fossil supply'!$P$40:$R$40,MATCH(T$7,'R20. IEA WEO Fossil supply'!$P$11:$R$11,0)),"")</f>
        <v/>
      </c>
    </row>
    <row r="71" spans="1:20" x14ac:dyDescent="0.3">
      <c r="A71" s="39" t="s">
        <v>205</v>
      </c>
      <c r="B71" s="39" t="s">
        <v>53</v>
      </c>
      <c r="C71" s="39" t="s">
        <v>141</v>
      </c>
      <c r="D71" s="39" t="s">
        <v>213</v>
      </c>
      <c r="E71" s="39" t="s">
        <v>207</v>
      </c>
      <c r="F71" s="91"/>
      <c r="G71" s="91"/>
      <c r="H71" s="91">
        <f>'R20. IEA WEO Fossil supply'!C52</f>
        <v>5530.76</v>
      </c>
      <c r="I71" s="91">
        <f>'R20. IEA WEO Fossil supply'!D52</f>
        <v>5270.85</v>
      </c>
      <c r="J71" s="91" t="str">
        <f>IFERROR(INDEX('R20. IEA WEO Fossil supply'!$P$52:$R$52,MATCH(J$7,'R20. IEA WEO Fossil supply'!$P$11:$R$11,0)),"")</f>
        <v/>
      </c>
      <c r="K71" s="91" t="str">
        <f>IFERROR(INDEX('R20. IEA WEO Fossil supply'!$P$52:$R$52,MATCH(K$7,'R20. IEA WEO Fossil supply'!$P$11:$R$11,0)),"")</f>
        <v/>
      </c>
      <c r="L71" s="91">
        <f>IFERROR(INDEX('R20. IEA WEO Fossil supply'!$P$52:$R$52,MATCH(L$7,'R20. IEA WEO Fossil supply'!$P$11:$R$11,0)),"")</f>
        <v>5950.4</v>
      </c>
      <c r="M71" s="91">
        <f>IFERROR(INDEX('R20. IEA WEO Fossil supply'!$P$52:$R$52,MATCH(M$7,'R20. IEA WEO Fossil supply'!$P$11:$R$11,0)),"")</f>
        <v>6375.4</v>
      </c>
      <c r="N71" s="91">
        <f>IFERROR(INDEX('R20. IEA WEO Fossil supply'!$P$52:$R$52,MATCH(N$7,'R20. IEA WEO Fossil supply'!$P$11:$R$11,0)),"")</f>
        <v>7207.77</v>
      </c>
      <c r="O71" s="91" t="str">
        <f>IFERROR(INDEX('R20. IEA WEO Fossil supply'!$P$52:$R$52,MATCH(O$7,'R20. IEA WEO Fossil supply'!$P$11:$R$11,0)),"")</f>
        <v/>
      </c>
      <c r="P71" s="91" t="str">
        <f>IFERROR(INDEX('R20. IEA WEO Fossil supply'!$P$52:$R$52,MATCH(P$7,'R20. IEA WEO Fossil supply'!$P$11:$R$11,0)),"")</f>
        <v/>
      </c>
      <c r="Q71" s="91" t="str">
        <f>IFERROR(INDEX('R20. IEA WEO Fossil supply'!$P$52:$R$52,MATCH(Q$7,'R20. IEA WEO Fossil supply'!$P$11:$R$11,0)),"")</f>
        <v/>
      </c>
      <c r="R71" s="91" t="str">
        <f>IFERROR(INDEX('R20. IEA WEO Fossil supply'!$P$52:$R$52,MATCH(R$7,'R20. IEA WEO Fossil supply'!$P$11:$R$11,0)),"")</f>
        <v/>
      </c>
      <c r="S71" s="91" t="str">
        <f>IFERROR(INDEX('R20. IEA WEO Fossil supply'!$P$52:$R$52,MATCH(S$7,'R20. IEA WEO Fossil supply'!$P$11:$R$11,0)),"")</f>
        <v/>
      </c>
      <c r="T71" s="91" t="str">
        <f>IFERROR(INDEX('R20. IEA WEO Fossil supply'!$P$52:$R$52,MATCH(T$7,'R20. IEA WEO Fossil supply'!$P$11:$R$11,0)),"")</f>
        <v/>
      </c>
    </row>
    <row r="72" spans="1:20" hidden="1" x14ac:dyDescent="0.3">
      <c r="A72" s="39" t="s">
        <v>205</v>
      </c>
      <c r="B72" s="39" t="s">
        <v>51</v>
      </c>
      <c r="C72" s="39" t="s">
        <v>141</v>
      </c>
      <c r="D72" s="39" t="s">
        <v>214</v>
      </c>
      <c r="E72" s="39" t="s">
        <v>106</v>
      </c>
      <c r="F72" s="91"/>
      <c r="G72" s="91"/>
      <c r="H72" s="91">
        <f>'R20. IEA WEO Fossil supply'!C29</f>
        <v>94.315299999999993</v>
      </c>
      <c r="I72" s="91">
        <f>'R20. IEA WEO Fossil supply'!D29</f>
        <v>94.624700000000004</v>
      </c>
      <c r="J72" s="91" t="str">
        <f>IFERROR(INDEX('R20. IEA WEO Fossil supply'!$S$29:$U$29,MATCH(J$7,'R20. IEA WEO Fossil supply'!$S$11:$U$11,0)),"")</f>
        <v/>
      </c>
      <c r="K72" s="91" t="str">
        <f>IFERROR(INDEX('R20. IEA WEO Fossil supply'!$S$29:$U$29,MATCH(K$7,'R20. IEA WEO Fossil supply'!$S$11:$U$11,0)),"")</f>
        <v/>
      </c>
      <c r="L72" s="91">
        <f>IFERROR(INDEX('R20. IEA WEO Fossil supply'!$S$29:$U$29,MATCH(L$7,'R20. IEA WEO Fossil supply'!$S$11:$U$11,0)),"")</f>
        <v>92.446619999999996</v>
      </c>
      <c r="M72" s="91">
        <f>IFERROR(INDEX('R20. IEA WEO Fossil supply'!$S$29:$U$29,MATCH(M$7,'R20. IEA WEO Fossil supply'!$S$11:$U$11,0)),"")</f>
        <v>86.823589999999996</v>
      </c>
      <c r="N72" s="91">
        <f>IFERROR(INDEX('R20. IEA WEO Fossil supply'!$S$29:$U$29,MATCH(N$7,'R20. IEA WEO Fossil supply'!$S$11:$U$11,0)),"")</f>
        <v>72.939959999999999</v>
      </c>
      <c r="O72" s="91" t="str">
        <f>IFERROR(INDEX('R20. IEA WEO Fossil supply'!$S$29:$U$29,MATCH(O$7,'R20. IEA WEO Fossil supply'!$S$11:$U$11,0)),"")</f>
        <v/>
      </c>
      <c r="P72" s="91" t="str">
        <f>IFERROR(INDEX('R20. IEA WEO Fossil supply'!$S$29:$U$29,MATCH(P$7,'R20. IEA WEO Fossil supply'!$S$11:$U$11,0)),"")</f>
        <v/>
      </c>
      <c r="Q72" s="91" t="str">
        <f>IFERROR(INDEX('R20. IEA WEO Fossil supply'!$S$29:$U$29,MATCH(Q$7,'R20. IEA WEO Fossil supply'!$S$11:$U$11,0)),"")</f>
        <v/>
      </c>
      <c r="R72" s="91" t="str">
        <f>IFERROR(INDEX('R20. IEA WEO Fossil supply'!$S$29:$U$29,MATCH(R$7,'R20. IEA WEO Fossil supply'!$S$11:$U$11,0)),"")</f>
        <v/>
      </c>
      <c r="S72" s="91" t="str">
        <f>IFERROR(INDEX('R20. IEA WEO Fossil supply'!$S$29:$U$29,MATCH(S$7,'R20. IEA WEO Fossil supply'!$S$11:$U$11,0)),"")</f>
        <v/>
      </c>
      <c r="T72" s="91" t="str">
        <f>IFERROR(INDEX('R20. IEA WEO Fossil supply'!$S$29:$U$29,MATCH(T$7,'R20. IEA WEO Fossil supply'!$S$11:$U$11,0)),"")</f>
        <v/>
      </c>
    </row>
    <row r="73" spans="1:20" hidden="1" x14ac:dyDescent="0.3">
      <c r="A73" s="39" t="s">
        <v>205</v>
      </c>
      <c r="B73" s="39" t="s">
        <v>52</v>
      </c>
      <c r="C73" s="39" t="s">
        <v>141</v>
      </c>
      <c r="D73" s="39" t="s">
        <v>214</v>
      </c>
      <c r="E73" s="39" t="s">
        <v>206</v>
      </c>
      <c r="F73" s="91"/>
      <c r="G73" s="91"/>
      <c r="H73" s="91">
        <f>'R20. IEA WEO Fossil supply'!C40</f>
        <v>3591.58</v>
      </c>
      <c r="I73" s="91">
        <f>'R20. IEA WEO Fossil supply'!D40</f>
        <v>3620.55</v>
      </c>
      <c r="J73" s="91" t="str">
        <f>IFERROR(INDEX('R20. IEA WEO Fossil supply'!$S$40:$U$40,MATCH(J$7,'R20. IEA WEO Fossil supply'!$S$11:$U$11,0)),"")</f>
        <v/>
      </c>
      <c r="K73" s="91" t="str">
        <f>IFERROR(INDEX('R20. IEA WEO Fossil supply'!$S$40:$U$40,MATCH(K$7,'R20. IEA WEO Fossil supply'!$S$11:$U$11,0)),"")</f>
        <v/>
      </c>
      <c r="L73" s="91">
        <f>IFERROR(INDEX('R20. IEA WEO Fossil supply'!$S$40:$U$40,MATCH(L$7,'R20. IEA WEO Fossil supply'!$S$11:$U$11,0)),"")</f>
        <v>4126.53</v>
      </c>
      <c r="M73" s="91">
        <f>IFERROR(INDEX('R20. IEA WEO Fossil supply'!$S$40:$U$40,MATCH(M$7,'R20. IEA WEO Fossil supply'!$S$11:$U$11,0)),"")</f>
        <v>4268.58</v>
      </c>
      <c r="N73" s="91">
        <f>IFERROR(INDEX('R20. IEA WEO Fossil supply'!$S$40:$U$40,MATCH(N$7,'R20. IEA WEO Fossil supply'!$S$11:$U$11,0)),"")</f>
        <v>4216.47</v>
      </c>
      <c r="O73" s="91" t="str">
        <f>IFERROR(INDEX('R20. IEA WEO Fossil supply'!$S$40:$U$40,MATCH(O$7,'R20. IEA WEO Fossil supply'!$S$11:$U$11,0)),"")</f>
        <v/>
      </c>
      <c r="P73" s="91" t="str">
        <f>IFERROR(INDEX('R20. IEA WEO Fossil supply'!$S$40:$U$40,MATCH(P$7,'R20. IEA WEO Fossil supply'!$S$11:$U$11,0)),"")</f>
        <v/>
      </c>
      <c r="Q73" s="91" t="str">
        <f>IFERROR(INDEX('R20. IEA WEO Fossil supply'!$S$40:$U$40,MATCH(Q$7,'R20. IEA WEO Fossil supply'!$S$11:$U$11,0)),"")</f>
        <v/>
      </c>
      <c r="R73" s="91" t="str">
        <f>IFERROR(INDEX('R20. IEA WEO Fossil supply'!$S$40:$U$40,MATCH(R$7,'R20. IEA WEO Fossil supply'!$S$11:$U$11,0)),"")</f>
        <v/>
      </c>
      <c r="S73" s="91" t="str">
        <f>IFERROR(INDEX('R20. IEA WEO Fossil supply'!$S$40:$U$40,MATCH(S$7,'R20. IEA WEO Fossil supply'!$S$11:$U$11,0)),"")</f>
        <v/>
      </c>
      <c r="T73" s="91" t="str">
        <f>IFERROR(INDEX('R20. IEA WEO Fossil supply'!$S$40:$U$40,MATCH(T$7,'R20. IEA WEO Fossil supply'!$S$11:$U$11,0)),"")</f>
        <v/>
      </c>
    </row>
    <row r="74" spans="1:20" x14ac:dyDescent="0.3">
      <c r="A74" s="39" t="s">
        <v>205</v>
      </c>
      <c r="B74" s="39" t="s">
        <v>53</v>
      </c>
      <c r="C74" s="39" t="s">
        <v>141</v>
      </c>
      <c r="D74" s="39" t="s">
        <v>214</v>
      </c>
      <c r="E74" s="39" t="s">
        <v>207</v>
      </c>
      <c r="F74" s="91"/>
      <c r="G74" s="91"/>
      <c r="H74" s="91">
        <f>'R20. IEA WEO Fossil supply'!C52</f>
        <v>5530.76</v>
      </c>
      <c r="I74" s="91">
        <f>'R20. IEA WEO Fossil supply'!D52</f>
        <v>5270.85</v>
      </c>
      <c r="J74" s="91" t="str">
        <f>IFERROR(INDEX('R20. IEA WEO Fossil supply'!$S$52:$U$52,MATCH(J$7,'R20. IEA WEO Fossil supply'!$S$11:$U$11,0)),"")</f>
        <v/>
      </c>
      <c r="K74" s="91" t="str">
        <f>IFERROR(INDEX('R20. IEA WEO Fossil supply'!$S$52:$U$52,MATCH(K$7,'R20. IEA WEO Fossil supply'!$S$11:$U$11,0)),"")</f>
        <v/>
      </c>
      <c r="L74" s="91">
        <f>IFERROR(INDEX('R20. IEA WEO Fossil supply'!$S$52:$U$52,MATCH(L$7,'R20. IEA WEO Fossil supply'!$S$11:$U$11,0)),"")</f>
        <v>4318.43</v>
      </c>
      <c r="M74" s="91">
        <f>IFERROR(INDEX('R20. IEA WEO Fossil supply'!$S$52:$U$52,MATCH(M$7,'R20. IEA WEO Fossil supply'!$S$11:$U$11,0)),"")</f>
        <v>3510.53</v>
      </c>
      <c r="N74" s="91">
        <f>IFERROR(INDEX('R20. IEA WEO Fossil supply'!$S$52:$U$52,MATCH(N$7,'R20. IEA WEO Fossil supply'!$S$11:$U$11,0)),"")</f>
        <v>2538.8000000000002</v>
      </c>
      <c r="O74" s="91" t="str">
        <f>IFERROR(INDEX('R20. IEA WEO Fossil supply'!$S$52:$U$52,MATCH(O$7,'R20. IEA WEO Fossil supply'!$S$11:$U$11,0)),"")</f>
        <v/>
      </c>
      <c r="P74" s="91" t="str">
        <f>IFERROR(INDEX('R20. IEA WEO Fossil supply'!$S$52:$U$52,MATCH(P$7,'R20. IEA WEO Fossil supply'!$S$11:$U$11,0)),"")</f>
        <v/>
      </c>
      <c r="Q74" s="91" t="str">
        <f>IFERROR(INDEX('R20. IEA WEO Fossil supply'!$S$52:$U$52,MATCH(Q$7,'R20. IEA WEO Fossil supply'!$S$11:$U$11,0)),"")</f>
        <v/>
      </c>
      <c r="R74" s="91" t="str">
        <f>IFERROR(INDEX('R20. IEA WEO Fossil supply'!$S$52:$U$52,MATCH(R$7,'R20. IEA WEO Fossil supply'!$S$11:$U$11,0)),"")</f>
        <v/>
      </c>
      <c r="S74" s="91" t="str">
        <f>IFERROR(INDEX('R20. IEA WEO Fossil supply'!$S$52:$U$52,MATCH(S$7,'R20. IEA WEO Fossil supply'!$S$11:$U$11,0)),"")</f>
        <v/>
      </c>
      <c r="T74" s="91" t="str">
        <f>IFERROR(INDEX('R20. IEA WEO Fossil supply'!$S$52:$U$52,MATCH(T$7,'R20. IEA WEO Fossil supply'!$S$11:$U$11,0)),"")</f>
        <v/>
      </c>
    </row>
    <row r="75" spans="1:20" hidden="1" x14ac:dyDescent="0.3">
      <c r="A75" s="39" t="s">
        <v>205</v>
      </c>
      <c r="B75" s="39" t="s">
        <v>208</v>
      </c>
      <c r="C75" s="39" t="s">
        <v>141</v>
      </c>
      <c r="D75" s="39" t="s">
        <v>213</v>
      </c>
      <c r="E75" s="39" t="s">
        <v>106</v>
      </c>
      <c r="F75" s="91"/>
      <c r="G75" s="91"/>
      <c r="H75" s="91">
        <f>'R21. IEA WEO Fossil demand'!C24</f>
        <v>92.613900000000001</v>
      </c>
      <c r="I75" s="91">
        <f>'R21. IEA WEO Fossil demand'!D24</f>
        <v>93.872500000000002</v>
      </c>
      <c r="J75" s="91" t="str">
        <f>IFERROR(INDEX('R21. IEA WEO Fossil demand'!$P$24:$R$24,MATCH(J$7,'R21. IEA WEO Fossil demand'!$P$11:$R$11,0)),"")</f>
        <v/>
      </c>
      <c r="K75" s="91" t="str">
        <f>IFERROR(INDEX('R21. IEA WEO Fossil demand'!$P$24:$R$24,MATCH(K$7,'R21. IEA WEO Fossil demand'!$P$11:$R$11,0)),"")</f>
        <v/>
      </c>
      <c r="L75" s="91">
        <f>IFERROR(INDEX('R21. IEA WEO Fossil demand'!$P$24:$R$24,MATCH(L$7,'R21. IEA WEO Fossil demand'!$P$11:$R$11,0)),"")</f>
        <v>104.083</v>
      </c>
      <c r="M75" s="91">
        <f>IFERROR(INDEX('R21. IEA WEO Fossil demand'!$P$24:$R$24,MATCH(M$7,'R21. IEA WEO Fossil demand'!$P$11:$R$11,0)),"")</f>
        <v>109.13200000000001</v>
      </c>
      <c r="N75" s="91">
        <f>IFERROR(INDEX('R21. IEA WEO Fossil demand'!$P$24:$R$24,MATCH(N$7,'R21. IEA WEO Fossil demand'!$P$11:$R$11,0)),"")</f>
        <v>118.837</v>
      </c>
      <c r="O75" s="91" t="str">
        <f>IFERROR(INDEX('R21. IEA WEO Fossil demand'!$P$24:$R$24,MATCH(O$7,'R21. IEA WEO Fossil demand'!$P$11:$R$11,0)),"")</f>
        <v/>
      </c>
      <c r="P75" s="91" t="str">
        <f>IFERROR(INDEX('R21. IEA WEO Fossil demand'!$P$24:$R$24,MATCH(P$7,'R21. IEA WEO Fossil demand'!$P$11:$R$11,0)),"")</f>
        <v/>
      </c>
      <c r="Q75" s="91" t="str">
        <f>IFERROR(INDEX('R21. IEA WEO Fossil demand'!$P$24:$R$24,MATCH(Q$7,'R21. IEA WEO Fossil demand'!$P$11:$R$11,0)),"")</f>
        <v/>
      </c>
      <c r="R75" s="91" t="str">
        <f>IFERROR(INDEX('R21. IEA WEO Fossil demand'!$P$24:$R$24,MATCH(R$7,'R21. IEA WEO Fossil demand'!$P$11:$R$11,0)),"")</f>
        <v/>
      </c>
      <c r="S75" s="91" t="str">
        <f>IFERROR(INDEX('R21. IEA WEO Fossil demand'!$P$24:$R$24,MATCH(S$7,'R21. IEA WEO Fossil demand'!$P$11:$R$11,0)),"")</f>
        <v/>
      </c>
      <c r="T75" s="91" t="str">
        <f>IFERROR(INDEX('R21. IEA WEO Fossil demand'!$P$24:$R$24,MATCH(T$7,'R21. IEA WEO Fossil demand'!$P$11:$R$11,0)),"")</f>
        <v/>
      </c>
    </row>
    <row r="76" spans="1:20" hidden="1" x14ac:dyDescent="0.3">
      <c r="A76" s="39" t="s">
        <v>205</v>
      </c>
      <c r="B76" s="39" t="s">
        <v>209</v>
      </c>
      <c r="C76" s="39" t="s">
        <v>141</v>
      </c>
      <c r="D76" s="39" t="s">
        <v>213</v>
      </c>
      <c r="E76" s="39" t="s">
        <v>206</v>
      </c>
      <c r="F76" s="91"/>
      <c r="G76" s="91"/>
      <c r="H76" s="91">
        <f>'R21. IEA WEO Fossil demand'!C38</f>
        <v>3544.07</v>
      </c>
      <c r="I76" s="91">
        <f>'R21. IEA WEO Fossil demand'!D38</f>
        <v>3635.04</v>
      </c>
      <c r="J76" s="91" t="str">
        <f>IFERROR(INDEX('R21. IEA WEO Fossil demand'!$P$38:$R$38,MATCH(J$7,'R21. IEA WEO Fossil demand'!$P$11:$R$11,0)),"")</f>
        <v/>
      </c>
      <c r="K76" s="91" t="str">
        <f>IFERROR(INDEX('R21. IEA WEO Fossil demand'!$P$38:$R$38,MATCH(K$7,'R21. IEA WEO Fossil demand'!$P$11:$R$11,0)),"")</f>
        <v/>
      </c>
      <c r="L76" s="91">
        <f>IFERROR(INDEX('R21. IEA WEO Fossil demand'!$P$38:$R$38,MATCH(L$7,'R21. IEA WEO Fossil demand'!$P$11:$R$11,0)),"")</f>
        <v>4270.3900000000003</v>
      </c>
      <c r="M76" s="91">
        <f>IFERROR(INDEX('R21. IEA WEO Fossil demand'!$P$38:$R$38,MATCH(M$7,'R21. IEA WEO Fossil demand'!$P$11:$R$11,0)),"")</f>
        <v>4719.8</v>
      </c>
      <c r="N76" s="91">
        <f>IFERROR(INDEX('R21. IEA WEO Fossil demand'!$P$38:$R$38,MATCH(N$7,'R21. IEA WEO Fossil demand'!$P$11:$R$11,0)),"")</f>
        <v>5704.35</v>
      </c>
      <c r="O76" s="91" t="str">
        <f>IFERROR(INDEX('R21. IEA WEO Fossil demand'!$P$38:$R$38,MATCH(O$7,'R21. IEA WEO Fossil demand'!$P$11:$R$11,0)),"")</f>
        <v/>
      </c>
      <c r="P76" s="91" t="str">
        <f>IFERROR(INDEX('R21. IEA WEO Fossil demand'!$P$38:$R$38,MATCH(P$7,'R21. IEA WEO Fossil demand'!$P$11:$R$11,0)),"")</f>
        <v/>
      </c>
      <c r="Q76" s="91" t="str">
        <f>IFERROR(INDEX('R21. IEA WEO Fossil demand'!$P$38:$R$38,MATCH(Q$7,'R21. IEA WEO Fossil demand'!$P$11:$R$11,0)),"")</f>
        <v/>
      </c>
      <c r="R76" s="91" t="str">
        <f>IFERROR(INDEX('R21. IEA WEO Fossil demand'!$P$38:$R$38,MATCH(R$7,'R21. IEA WEO Fossil demand'!$P$11:$R$11,0)),"")</f>
        <v/>
      </c>
      <c r="S76" s="91" t="str">
        <f>IFERROR(INDEX('R21. IEA WEO Fossil demand'!$P$38:$R$38,MATCH(S$7,'R21. IEA WEO Fossil demand'!$P$11:$R$11,0)),"")</f>
        <v/>
      </c>
      <c r="T76" s="91" t="str">
        <f>IFERROR(INDEX('R21. IEA WEO Fossil demand'!$P$38:$R$38,MATCH(T$7,'R21. IEA WEO Fossil demand'!$P$11:$R$11,0)),"")</f>
        <v/>
      </c>
    </row>
    <row r="77" spans="1:20" hidden="1" x14ac:dyDescent="0.3">
      <c r="A77" s="39" t="s">
        <v>205</v>
      </c>
      <c r="B77" s="39" t="s">
        <v>210</v>
      </c>
      <c r="C77" s="39" t="s">
        <v>141</v>
      </c>
      <c r="D77" s="39" t="s">
        <v>213</v>
      </c>
      <c r="E77" s="39" t="s">
        <v>207</v>
      </c>
      <c r="F77" s="91"/>
      <c r="G77" s="91"/>
      <c r="H77" s="91">
        <f>'R21. IEA WEO Fossil demand'!C49</f>
        <v>5475.43</v>
      </c>
      <c r="I77" s="91">
        <f>'R21. IEA WEO Fossil demand'!D49</f>
        <v>5364.15</v>
      </c>
      <c r="J77" s="91" t="str">
        <f>IFERROR(INDEX('R21. IEA WEO Fossil demand'!$P$49:$R$49,MATCH(J$7,'R21. IEA WEO Fossil demand'!$P$11:$R$11,0)),"")</f>
        <v/>
      </c>
      <c r="K77" s="91" t="str">
        <f>IFERROR(INDEX('R21. IEA WEO Fossil demand'!$P$49:$R$49,MATCH(K$7,'R21. IEA WEO Fossil demand'!$P$11:$R$11,0)),"")</f>
        <v/>
      </c>
      <c r="L77" s="91">
        <f>IFERROR(INDEX('R21. IEA WEO Fossil demand'!$P$49:$R$49,MATCH(L$7,'R21. IEA WEO Fossil demand'!$P$11:$R$11,0)),"")</f>
        <v>5950.4</v>
      </c>
      <c r="M77" s="91">
        <f>IFERROR(INDEX('R21. IEA WEO Fossil demand'!$P$49:$R$49,MATCH(M$7,'R21. IEA WEO Fossil demand'!$P$11:$R$11,0)),"")</f>
        <v>6375.4</v>
      </c>
      <c r="N77" s="91">
        <f>IFERROR(INDEX('R21. IEA WEO Fossil demand'!$P$49:$R$49,MATCH(N$7,'R21. IEA WEO Fossil demand'!$P$11:$R$11,0)),"")</f>
        <v>7207.77</v>
      </c>
      <c r="O77" s="91" t="str">
        <f>IFERROR(INDEX('R21. IEA WEO Fossil demand'!$P$49:$R$49,MATCH(O$7,'R21. IEA WEO Fossil demand'!$P$11:$R$11,0)),"")</f>
        <v/>
      </c>
      <c r="P77" s="91" t="str">
        <f>IFERROR(INDEX('R21. IEA WEO Fossil demand'!$P$49:$R$49,MATCH(P$7,'R21. IEA WEO Fossil demand'!$P$11:$R$11,0)),"")</f>
        <v/>
      </c>
      <c r="Q77" s="91" t="str">
        <f>IFERROR(INDEX('R21. IEA WEO Fossil demand'!$P$49:$R$49,MATCH(Q$7,'R21. IEA WEO Fossil demand'!$P$11:$R$11,0)),"")</f>
        <v/>
      </c>
      <c r="R77" s="91" t="str">
        <f>IFERROR(INDEX('R21. IEA WEO Fossil demand'!$P$49:$R$49,MATCH(R$7,'R21. IEA WEO Fossil demand'!$P$11:$R$11,0)),"")</f>
        <v/>
      </c>
      <c r="S77" s="91" t="str">
        <f>IFERROR(INDEX('R21. IEA WEO Fossil demand'!$P$49:$R$49,MATCH(S$7,'R21. IEA WEO Fossil demand'!$P$11:$R$11,0)),"")</f>
        <v/>
      </c>
      <c r="T77" s="91" t="str">
        <f>IFERROR(INDEX('R21. IEA WEO Fossil demand'!$P$49:$R$49,MATCH(T$7,'R21. IEA WEO Fossil demand'!$P$11:$R$11,0)),"")</f>
        <v/>
      </c>
    </row>
    <row r="78" spans="1:20" hidden="1" x14ac:dyDescent="0.3">
      <c r="A78" s="39" t="s">
        <v>205</v>
      </c>
      <c r="B78" s="39" t="s">
        <v>208</v>
      </c>
      <c r="C78" s="39" t="s">
        <v>141</v>
      </c>
      <c r="D78" s="39" t="s">
        <v>214</v>
      </c>
      <c r="E78" s="39" t="s">
        <v>106</v>
      </c>
      <c r="F78" s="91"/>
      <c r="G78" s="91"/>
      <c r="H78" s="91">
        <f>'R21. IEA WEO Fossil demand'!C24</f>
        <v>92.613900000000001</v>
      </c>
      <c r="I78" s="91">
        <f>'R21. IEA WEO Fossil demand'!D24</f>
        <v>93.872500000000002</v>
      </c>
      <c r="J78" s="91" t="str">
        <f>IFERROR(INDEX('R21. IEA WEO Fossil demand'!$S$24:$U$24,MATCH(J$7,'R21. IEA WEO Fossil demand'!$S$11:$U$11,0)),"")</f>
        <v/>
      </c>
      <c r="K78" s="91" t="str">
        <f>IFERROR(INDEX('R21. IEA WEO Fossil demand'!$S$24:$U$24,MATCH(K$7,'R21. IEA WEO Fossil demand'!$S$11:$U$11,0)),"")</f>
        <v/>
      </c>
      <c r="L78" s="91">
        <f>IFERROR(INDEX('R21. IEA WEO Fossil demand'!$S$24:$U$24,MATCH(L$7,'R21. IEA WEO Fossil demand'!$S$11:$U$11,0)),"")</f>
        <v>92.446600000000004</v>
      </c>
      <c r="M78" s="91">
        <f>IFERROR(INDEX('R21. IEA WEO Fossil demand'!$S$24:$U$24,MATCH(M$7,'R21. IEA WEO Fossil demand'!$S$11:$U$11,0)),"")</f>
        <v>86.823599999999999</v>
      </c>
      <c r="N78" s="91">
        <f>IFERROR(INDEX('R21. IEA WEO Fossil demand'!$S$24:$U$24,MATCH(N$7,'R21. IEA WEO Fossil demand'!$S$11:$U$11,0)),"")</f>
        <v>72.939899999999994</v>
      </c>
      <c r="O78" s="91" t="str">
        <f>IFERROR(INDEX('R21. IEA WEO Fossil demand'!$S$24:$U$24,MATCH(O$7,'R21. IEA WEO Fossil demand'!$S$11:$U$11,0)),"")</f>
        <v/>
      </c>
      <c r="P78" s="91" t="str">
        <f>IFERROR(INDEX('R21. IEA WEO Fossil demand'!$S$24:$U$24,MATCH(P$7,'R21. IEA WEO Fossil demand'!$S$11:$U$11,0)),"")</f>
        <v/>
      </c>
      <c r="Q78" s="91" t="str">
        <f>IFERROR(INDEX('R21. IEA WEO Fossil demand'!$S$24:$U$24,MATCH(Q$7,'R21. IEA WEO Fossil demand'!$S$11:$U$11,0)),"")</f>
        <v/>
      </c>
      <c r="R78" s="91" t="str">
        <f>IFERROR(INDEX('R21. IEA WEO Fossil demand'!$S$24:$U$24,MATCH(R$7,'R21. IEA WEO Fossil demand'!$S$11:$U$11,0)),"")</f>
        <v/>
      </c>
      <c r="S78" s="91" t="str">
        <f>IFERROR(INDEX('R21. IEA WEO Fossil demand'!$S$24:$U$24,MATCH(S$7,'R21. IEA WEO Fossil demand'!$S$11:$U$11,0)),"")</f>
        <v/>
      </c>
      <c r="T78" s="91" t="str">
        <f>IFERROR(INDEX('R21. IEA WEO Fossil demand'!$S$24:$U$24,MATCH(T$7,'R21. IEA WEO Fossil demand'!$S$11:$U$11,0)),"")</f>
        <v/>
      </c>
    </row>
    <row r="79" spans="1:20" hidden="1" x14ac:dyDescent="0.3">
      <c r="A79" s="39" t="s">
        <v>205</v>
      </c>
      <c r="B79" s="39" t="s">
        <v>209</v>
      </c>
      <c r="C79" s="39" t="s">
        <v>141</v>
      </c>
      <c r="D79" s="39" t="s">
        <v>214</v>
      </c>
      <c r="E79" s="39" t="s">
        <v>206</v>
      </c>
      <c r="F79" s="91"/>
      <c r="G79" s="91"/>
      <c r="H79" s="91">
        <f>'R21. IEA WEO Fossil demand'!C38</f>
        <v>3544.07</v>
      </c>
      <c r="I79" s="91">
        <f>'R21. IEA WEO Fossil demand'!D38</f>
        <v>3635.04</v>
      </c>
      <c r="J79" s="91" t="str">
        <f>IFERROR(INDEX('R21. IEA WEO Fossil demand'!$S$38:$U$38,MATCH(J$7,'R21. IEA WEO Fossil demand'!$S$11:$U$11,0)),"")</f>
        <v/>
      </c>
      <c r="K79" s="91" t="str">
        <f>IFERROR(INDEX('R21. IEA WEO Fossil demand'!$S$38:$U$38,MATCH(K$7,'R21. IEA WEO Fossil demand'!$S$11:$U$11,0)),"")</f>
        <v/>
      </c>
      <c r="L79" s="91">
        <f>IFERROR(INDEX('R21. IEA WEO Fossil demand'!$S$38:$U$38,MATCH(L$7,'R21. IEA WEO Fossil demand'!$S$11:$U$11,0)),"")</f>
        <v>4126.55</v>
      </c>
      <c r="M79" s="91">
        <f>IFERROR(INDEX('R21. IEA WEO Fossil demand'!$S$38:$U$38,MATCH(M$7,'R21. IEA WEO Fossil demand'!$S$11:$U$11,0)),"")</f>
        <v>4268.59</v>
      </c>
      <c r="N79" s="91">
        <f>IFERROR(INDEX('R21. IEA WEO Fossil demand'!$S$38:$U$38,MATCH(N$7,'R21. IEA WEO Fossil demand'!$S$11:$U$11,0)),"")</f>
        <v>4216.62</v>
      </c>
      <c r="O79" s="91" t="str">
        <f>IFERROR(INDEX('R21. IEA WEO Fossil demand'!$S$38:$U$38,MATCH(O$7,'R21. IEA WEO Fossil demand'!$S$11:$U$11,0)),"")</f>
        <v/>
      </c>
      <c r="P79" s="91" t="str">
        <f>IFERROR(INDEX('R21. IEA WEO Fossil demand'!$S$38:$U$38,MATCH(P$7,'R21. IEA WEO Fossil demand'!$S$11:$U$11,0)),"")</f>
        <v/>
      </c>
      <c r="Q79" s="91" t="str">
        <f>IFERROR(INDEX('R21. IEA WEO Fossil demand'!$S$38:$U$38,MATCH(Q$7,'R21. IEA WEO Fossil demand'!$S$11:$U$11,0)),"")</f>
        <v/>
      </c>
      <c r="R79" s="91" t="str">
        <f>IFERROR(INDEX('R21. IEA WEO Fossil demand'!$S$38:$U$38,MATCH(R$7,'R21. IEA WEO Fossil demand'!$S$11:$U$11,0)),"")</f>
        <v/>
      </c>
      <c r="S79" s="91" t="str">
        <f>IFERROR(INDEX('R21. IEA WEO Fossil demand'!$S$38:$U$38,MATCH(S$7,'R21. IEA WEO Fossil demand'!$S$11:$U$11,0)),"")</f>
        <v/>
      </c>
      <c r="T79" s="91" t="str">
        <f>IFERROR(INDEX('R21. IEA WEO Fossil demand'!$S$38:$U$38,MATCH(T$7,'R21. IEA WEO Fossil demand'!$S$11:$U$11,0)),"")</f>
        <v/>
      </c>
    </row>
    <row r="80" spans="1:20" hidden="1" x14ac:dyDescent="0.3">
      <c r="A80" s="39" t="s">
        <v>205</v>
      </c>
      <c r="B80" s="39" t="s">
        <v>210</v>
      </c>
      <c r="C80" s="39" t="s">
        <v>141</v>
      </c>
      <c r="D80" s="39" t="s">
        <v>214</v>
      </c>
      <c r="E80" s="39" t="s">
        <v>207</v>
      </c>
      <c r="F80" s="91"/>
      <c r="G80" s="91"/>
      <c r="H80" s="91">
        <f>'R21. IEA WEO Fossil demand'!C49</f>
        <v>5475.43</v>
      </c>
      <c r="I80" s="91">
        <f>'R21. IEA WEO Fossil demand'!D49</f>
        <v>5364.15</v>
      </c>
      <c r="J80" s="91" t="str">
        <f>IFERROR(INDEX('R21. IEA WEO Fossil demand'!$S$49:$U$49,MATCH(J$7,'R21. IEA WEO Fossil demand'!$S$11:$U$11,0)),"")</f>
        <v/>
      </c>
      <c r="K80" s="91" t="str">
        <f>IFERROR(INDEX('R21. IEA WEO Fossil demand'!$S$49:$U$49,MATCH(K$7,'R21. IEA WEO Fossil demand'!$S$11:$U$11,0)),"")</f>
        <v/>
      </c>
      <c r="L80" s="91">
        <f>IFERROR(INDEX('R21. IEA WEO Fossil demand'!$S$49:$U$49,MATCH(L$7,'R21. IEA WEO Fossil demand'!$S$11:$U$11,0)),"")</f>
        <v>4318.43</v>
      </c>
      <c r="M80" s="91">
        <f>IFERROR(INDEX('R21. IEA WEO Fossil demand'!$S$49:$U$49,MATCH(M$7,'R21. IEA WEO Fossil demand'!$S$11:$U$11,0)),"")</f>
        <v>3510.25</v>
      </c>
      <c r="N80" s="91">
        <f>IFERROR(INDEX('R21. IEA WEO Fossil demand'!$S$49:$U$49,MATCH(N$7,'R21. IEA WEO Fossil demand'!$S$11:$U$11,0)),"")</f>
        <v>2538.54</v>
      </c>
      <c r="O80" s="91" t="str">
        <f>IFERROR(INDEX('R21. IEA WEO Fossil demand'!$S$49:$U$49,MATCH(O$7,'R21. IEA WEO Fossil demand'!$S$11:$U$11,0)),"")</f>
        <v/>
      </c>
      <c r="P80" s="91" t="str">
        <f>IFERROR(INDEX('R21. IEA WEO Fossil demand'!$S$49:$U$49,MATCH(P$7,'R21. IEA WEO Fossil demand'!$S$11:$U$11,0)),"")</f>
        <v/>
      </c>
      <c r="Q80" s="91" t="str">
        <f>IFERROR(INDEX('R21. IEA WEO Fossil demand'!$S$49:$U$49,MATCH(Q$7,'R21. IEA WEO Fossil demand'!$S$11:$U$11,0)),"")</f>
        <v/>
      </c>
      <c r="R80" s="91" t="str">
        <f>IFERROR(INDEX('R21. IEA WEO Fossil demand'!$S$49:$U$49,MATCH(R$7,'R21. IEA WEO Fossil demand'!$S$11:$U$11,0)),"")</f>
        <v/>
      </c>
      <c r="S80" s="91" t="str">
        <f>IFERROR(INDEX('R21. IEA WEO Fossil demand'!$S$49:$U$49,MATCH(S$7,'R21. IEA WEO Fossil demand'!$S$11:$U$11,0)),"")</f>
        <v/>
      </c>
      <c r="T80" s="91" t="str">
        <f>IFERROR(INDEX('R21. IEA WEO Fossil demand'!$S$49:$U$49,MATCH(T$7,'R21. IEA WEO Fossil demand'!$S$11:$U$11,0)),"")</f>
        <v/>
      </c>
    </row>
    <row r="81" spans="1:20" hidden="1" x14ac:dyDescent="0.3">
      <c r="A81" s="39" t="s">
        <v>215</v>
      </c>
      <c r="B81" s="39" t="s">
        <v>216</v>
      </c>
      <c r="C81" s="39" t="s">
        <v>78</v>
      </c>
      <c r="D81" s="39" t="s">
        <v>62</v>
      </c>
      <c r="E81" s="39" t="s">
        <v>217</v>
      </c>
      <c r="F81" s="91">
        <f>IFERROR(INDEX('W6. TIAM new renewable cap'!$E$10:$P$15,MATCH($D81,'W6. TIAM new renewable cap'!$A$10:$A$15,0),MATCH(F$7,'W6. TIAM new renewable cap'!$E$9:$P$9,0)),"")</f>
        <v>12.64164777613605</v>
      </c>
      <c r="G81" s="91">
        <f>IFERROR(INDEX('W6. TIAM new renewable cap'!$E$10:$P$15,MATCH($D81,'W6. TIAM new renewable cap'!$A$10:$A$15,0),MATCH(G$7,'W6. TIAM new renewable cap'!$E$9:$P$9,0)),"")</f>
        <v>83.754663146836521</v>
      </c>
      <c r="H81" s="91" t="str">
        <f>IFERROR(INDEX('W6. TIAM new renewable cap'!$E$10:$P$15,MATCH($D81,'W6. TIAM new renewable cap'!$A$10:$A$15,0),MATCH(H$7,'W6. TIAM new renewable cap'!$E$9:$P$9,0)),"")</f>
        <v/>
      </c>
      <c r="I81" s="91" t="str">
        <f>IFERROR(INDEX('W6. TIAM new renewable cap'!$E$10:$P$15,MATCH($D81,'W6. TIAM new renewable cap'!$A$10:$A$15,0),MATCH(I$7,'W6. TIAM new renewable cap'!$E$9:$P$9,0)),"")</f>
        <v/>
      </c>
      <c r="J81" s="91" t="str">
        <f>IFERROR(INDEX('W6. TIAM new renewable cap'!$E$10:$P$15,MATCH($D81,'W6. TIAM new renewable cap'!$A$10:$A$15,0),MATCH(J$7,'W6. TIAM new renewable cap'!$E$9:$P$9,0)),"")</f>
        <v/>
      </c>
      <c r="K81" s="91">
        <f>IFERROR(INDEX('W6. TIAM new renewable cap'!$E$10:$P$15,MATCH($D81,'W6. TIAM new renewable cap'!$A$10:$A$15,0),MATCH(K$7,'W6. TIAM new renewable cap'!$E$9:$P$9,0)),"")</f>
        <v>51.712739727095368</v>
      </c>
      <c r="L81" s="91" t="str">
        <f>IFERROR(INDEX('W6. TIAM new renewable cap'!$E$10:$P$15,MATCH($D81,'W6. TIAM new renewable cap'!$A$10:$A$15,0),MATCH(L$7,'W6. TIAM new renewable cap'!$E$9:$P$9,0)),"")</f>
        <v/>
      </c>
      <c r="M81" s="91">
        <f>IFERROR(INDEX('W6. TIAM new renewable cap'!$E$10:$P$15,MATCH($D81,'W6. TIAM new renewable cap'!$A$10:$A$15,0),MATCH(M$7,'W6. TIAM new renewable cap'!$E$9:$P$9,0)),"")</f>
        <v>63.947571602709203</v>
      </c>
      <c r="N81" s="91">
        <f>IFERROR(INDEX('W6. TIAM new renewable cap'!$E$10:$P$15,MATCH($D81,'W6. TIAM new renewable cap'!$A$10:$A$15,0),MATCH(N$7,'W6. TIAM new renewable cap'!$E$9:$P$9,0)),"")</f>
        <v>84.448554416520054</v>
      </c>
      <c r="O81" s="91">
        <f>IFERROR(INDEX('W6. TIAM new renewable cap'!$E$10:$P$15,MATCH($D81,'W6. TIAM new renewable cap'!$A$10:$A$15,0),MATCH(O$7,'W6. TIAM new renewable cap'!$E$9:$P$9,0)),"")</f>
        <v>65.651102867602944</v>
      </c>
      <c r="P81" s="91">
        <f>IFERROR(INDEX('W6. TIAM new renewable cap'!$E$10:$P$15,MATCH($D81,'W6. TIAM new renewable cap'!$A$10:$A$15,0),MATCH(P$7,'W6. TIAM new renewable cap'!$E$9:$P$9,0)),"")</f>
        <v>71.038723563837436</v>
      </c>
      <c r="Q81" s="91">
        <f>IFERROR(INDEX('W6. TIAM new renewable cap'!$E$10:$P$15,MATCH($D81,'W6. TIAM new renewable cap'!$A$10:$A$15,0),MATCH(Q$7,'W6. TIAM new renewable cap'!$E$9:$P$9,0)),"")</f>
        <v>77.547458538566715</v>
      </c>
      <c r="R81" s="91">
        <f>IFERROR(INDEX('W6. TIAM new renewable cap'!$E$10:$P$15,MATCH($D81,'W6. TIAM new renewable cap'!$A$10:$A$15,0),MATCH(R$7,'W6. TIAM new renewable cap'!$E$9:$P$9,0)),"")</f>
        <v>68.532297155156627</v>
      </c>
      <c r="S81" s="91">
        <f>IFERROR(INDEX('W6. TIAM new renewable cap'!$E$10:$P$15,MATCH($D81,'W6. TIAM new renewable cap'!$A$10:$A$15,0),MATCH(S$7,'W6. TIAM new renewable cap'!$E$9:$P$9,0)),"")</f>
        <v>72.341570675758945</v>
      </c>
      <c r="T81" s="91">
        <f>IFERROR(INDEX('W6. TIAM new renewable cap'!$E$10:$P$15,MATCH($D81,'W6. TIAM new renewable cap'!$A$10:$A$15,0),MATCH(T$7,'W6. TIAM new renewable cap'!$E$9:$P$9,0)),"")</f>
        <v>74.361681030977095</v>
      </c>
    </row>
    <row r="82" spans="1:20" hidden="1" x14ac:dyDescent="0.3">
      <c r="A82" s="39" t="s">
        <v>215</v>
      </c>
      <c r="B82" s="39" t="s">
        <v>216</v>
      </c>
      <c r="C82" s="39" t="s">
        <v>78</v>
      </c>
      <c r="D82" s="39" t="s">
        <v>63</v>
      </c>
      <c r="E82" s="39" t="s">
        <v>217</v>
      </c>
      <c r="F82" s="91">
        <f>IFERROR(INDEX('W6. TIAM new renewable cap'!$E$10:$P$15,MATCH($D82,'W6. TIAM new renewable cap'!$A$10:$A$15,0),MATCH(F$7,'W6. TIAM new renewable cap'!$E$9:$P$9,0)),"")</f>
        <v>12.64164777613605</v>
      </c>
      <c r="G82" s="91">
        <f>IFERROR(INDEX('W6. TIAM new renewable cap'!$E$10:$P$15,MATCH($D82,'W6. TIAM new renewable cap'!$A$10:$A$15,0),MATCH(G$7,'W6. TIAM new renewable cap'!$E$9:$P$9,0)),"")</f>
        <v>83.754663146836521</v>
      </c>
      <c r="H82" s="91" t="str">
        <f>IFERROR(INDEX('W6. TIAM new renewable cap'!$E$10:$P$15,MATCH($D82,'W6. TIAM new renewable cap'!$A$10:$A$15,0),MATCH(H$7,'W6. TIAM new renewable cap'!$E$9:$P$9,0)),"")</f>
        <v/>
      </c>
      <c r="I82" s="91" t="str">
        <f>IFERROR(INDEX('W6. TIAM new renewable cap'!$E$10:$P$15,MATCH($D82,'W6. TIAM new renewable cap'!$A$10:$A$15,0),MATCH(I$7,'W6. TIAM new renewable cap'!$E$9:$P$9,0)),"")</f>
        <v/>
      </c>
      <c r="J82" s="91" t="str">
        <f>IFERROR(INDEX('W6. TIAM new renewable cap'!$E$10:$P$15,MATCH($D82,'W6. TIAM new renewable cap'!$A$10:$A$15,0),MATCH(J$7,'W6. TIAM new renewable cap'!$E$9:$P$9,0)),"")</f>
        <v/>
      </c>
      <c r="K82" s="91">
        <f>IFERROR(INDEX('W6. TIAM new renewable cap'!$E$10:$P$15,MATCH($D82,'W6. TIAM new renewable cap'!$A$10:$A$15,0),MATCH(K$7,'W6. TIAM new renewable cap'!$E$9:$P$9,0)),"")</f>
        <v>51.710734171095339</v>
      </c>
      <c r="L82" s="91" t="str">
        <f>IFERROR(INDEX('W6. TIAM new renewable cap'!$E$10:$P$15,MATCH($D82,'W6. TIAM new renewable cap'!$A$10:$A$15,0),MATCH(L$7,'W6. TIAM new renewable cap'!$E$9:$P$9,0)),"")</f>
        <v/>
      </c>
      <c r="M82" s="91">
        <f>IFERROR(INDEX('W6. TIAM new renewable cap'!$E$10:$P$15,MATCH($D82,'W6. TIAM new renewable cap'!$A$10:$A$15,0),MATCH(M$7,'W6. TIAM new renewable cap'!$E$9:$P$9,0)),"")</f>
        <v>7956.0803931592145</v>
      </c>
      <c r="N82" s="91">
        <f>IFERROR(INDEX('W6. TIAM new renewable cap'!$E$10:$P$15,MATCH($D82,'W6. TIAM new renewable cap'!$A$10:$A$15,0),MATCH(N$7,'W6. TIAM new renewable cap'!$E$9:$P$9,0)),"")</f>
        <v>3320.3732720499893</v>
      </c>
      <c r="O82" s="91">
        <f>IFERROR(INDEX('W6. TIAM new renewable cap'!$E$10:$P$15,MATCH($D82,'W6. TIAM new renewable cap'!$A$10:$A$15,0),MATCH(O$7,'W6. TIAM new renewable cap'!$E$9:$P$9,0)),"")</f>
        <v>3536.9667083678592</v>
      </c>
      <c r="P82" s="91">
        <f>IFERROR(INDEX('W6. TIAM new renewable cap'!$E$10:$P$15,MATCH($D82,'W6. TIAM new renewable cap'!$A$10:$A$15,0),MATCH(P$7,'W6. TIAM new renewable cap'!$E$9:$P$9,0)),"")</f>
        <v>14352.162377828075</v>
      </c>
      <c r="Q82" s="91">
        <f>IFERROR(INDEX('W6. TIAM new renewable cap'!$E$10:$P$15,MATCH($D82,'W6. TIAM new renewable cap'!$A$10:$A$15,0),MATCH(Q$7,'W6. TIAM new renewable cap'!$E$9:$P$9,0)),"")</f>
        <v>17854.502444862552</v>
      </c>
      <c r="R82" s="91">
        <f>IFERROR(INDEX('W6. TIAM new renewable cap'!$E$10:$P$15,MATCH($D82,'W6. TIAM new renewable cap'!$A$10:$A$15,0),MATCH(R$7,'W6. TIAM new renewable cap'!$E$9:$P$9,0)),"")</f>
        <v>10147.566640891475</v>
      </c>
      <c r="S82" s="91">
        <f>IFERROR(INDEX('W6. TIAM new renewable cap'!$E$10:$P$15,MATCH($D82,'W6. TIAM new renewable cap'!$A$10:$A$15,0),MATCH(S$7,'W6. TIAM new renewable cap'!$E$9:$P$9,0)),"")</f>
        <v>18336.346338887786</v>
      </c>
      <c r="T82" s="91">
        <f>IFERROR(INDEX('W6. TIAM new renewable cap'!$E$10:$P$15,MATCH($D82,'W6. TIAM new renewable cap'!$A$10:$A$15,0),MATCH(T$7,'W6. TIAM new renewable cap'!$E$9:$P$9,0)),"")</f>
        <v>26524.034194938209</v>
      </c>
    </row>
    <row r="83" spans="1:20" hidden="1" x14ac:dyDescent="0.3">
      <c r="A83" s="39" t="s">
        <v>215</v>
      </c>
      <c r="B83" s="39" t="s">
        <v>216</v>
      </c>
      <c r="C83" s="39" t="s">
        <v>78</v>
      </c>
      <c r="D83" s="39" t="s">
        <v>64</v>
      </c>
      <c r="E83" s="39" t="s">
        <v>217</v>
      </c>
      <c r="F83" s="91">
        <f>IFERROR(INDEX('W6. TIAM new renewable cap'!$E$10:$P$15,MATCH($D83,'W6. TIAM new renewable cap'!$A$10:$A$15,0),MATCH(F$7,'W6. TIAM new renewable cap'!$E$9:$P$9,0)),"")</f>
        <v>12.64164777613605</v>
      </c>
      <c r="G83" s="91">
        <f>IFERROR(INDEX('W6. TIAM new renewable cap'!$E$10:$P$15,MATCH($D83,'W6. TIAM new renewable cap'!$A$10:$A$15,0),MATCH(G$7,'W6. TIAM new renewable cap'!$E$9:$P$9,0)),"")</f>
        <v>83.754663146836521</v>
      </c>
      <c r="H83" s="91" t="str">
        <f>IFERROR(INDEX('W6. TIAM new renewable cap'!$E$10:$P$15,MATCH($D83,'W6. TIAM new renewable cap'!$A$10:$A$15,0),MATCH(H$7,'W6. TIAM new renewable cap'!$E$9:$P$9,0)),"")</f>
        <v/>
      </c>
      <c r="I83" s="91" t="str">
        <f>IFERROR(INDEX('W6. TIAM new renewable cap'!$E$10:$P$15,MATCH($D83,'W6. TIAM new renewable cap'!$A$10:$A$15,0),MATCH(I$7,'W6. TIAM new renewable cap'!$E$9:$P$9,0)),"")</f>
        <v/>
      </c>
      <c r="J83" s="91" t="str">
        <f>IFERROR(INDEX('W6. TIAM new renewable cap'!$E$10:$P$15,MATCH($D83,'W6. TIAM new renewable cap'!$A$10:$A$15,0),MATCH(J$7,'W6. TIAM new renewable cap'!$E$9:$P$9,0)),"")</f>
        <v/>
      </c>
      <c r="K83" s="91">
        <f>IFERROR(INDEX('W6. TIAM new renewable cap'!$E$10:$P$15,MATCH($D83,'W6. TIAM new renewable cap'!$A$10:$A$15,0),MATCH(K$7,'W6. TIAM new renewable cap'!$E$9:$P$9,0)),"")</f>
        <v>51.710734171095339</v>
      </c>
      <c r="L83" s="91" t="str">
        <f>IFERROR(INDEX('W6. TIAM new renewable cap'!$E$10:$P$15,MATCH($D83,'W6. TIAM new renewable cap'!$A$10:$A$15,0),MATCH(L$7,'W6. TIAM new renewable cap'!$E$9:$P$9,0)),"")</f>
        <v/>
      </c>
      <c r="M83" s="91">
        <f>IFERROR(INDEX('W6. TIAM new renewable cap'!$E$10:$P$15,MATCH($D83,'W6. TIAM new renewable cap'!$A$10:$A$15,0),MATCH(M$7,'W6. TIAM new renewable cap'!$E$9:$P$9,0)),"")</f>
        <v>64.332733595776105</v>
      </c>
      <c r="N83" s="91">
        <f>IFERROR(INDEX('W6. TIAM new renewable cap'!$E$10:$P$15,MATCH($D83,'W6. TIAM new renewable cap'!$A$10:$A$15,0),MATCH(N$7,'W6. TIAM new renewable cap'!$E$9:$P$9,0)),"")</f>
        <v>178.41723625252493</v>
      </c>
      <c r="O83" s="91">
        <f>IFERROR(INDEX('W6. TIAM new renewable cap'!$E$10:$P$15,MATCH($D83,'W6. TIAM new renewable cap'!$A$10:$A$15,0),MATCH(O$7,'W6. TIAM new renewable cap'!$E$9:$P$9,0)),"")</f>
        <v>473.42864277674585</v>
      </c>
      <c r="P83" s="91">
        <f>IFERROR(INDEX('W6. TIAM new renewable cap'!$E$10:$P$15,MATCH($D83,'W6. TIAM new renewable cap'!$A$10:$A$15,0),MATCH(P$7,'W6. TIAM new renewable cap'!$E$9:$P$9,0)),"")</f>
        <v>1716.6807307257227</v>
      </c>
      <c r="Q83" s="91">
        <f>IFERROR(INDEX('W6. TIAM new renewable cap'!$E$10:$P$15,MATCH($D83,'W6. TIAM new renewable cap'!$A$10:$A$15,0),MATCH(Q$7,'W6. TIAM new renewable cap'!$E$9:$P$9,0)),"")</f>
        <v>3836.6622147186754</v>
      </c>
      <c r="R83" s="91">
        <f>IFERROR(INDEX('W6. TIAM new renewable cap'!$E$10:$P$15,MATCH($D83,'W6. TIAM new renewable cap'!$A$10:$A$15,0),MATCH(R$7,'W6. TIAM new renewable cap'!$E$9:$P$9,0)),"")</f>
        <v>9460.9606923934571</v>
      </c>
      <c r="S83" s="91">
        <f>IFERROR(INDEX('W6. TIAM new renewable cap'!$E$10:$P$15,MATCH($D83,'W6. TIAM new renewable cap'!$A$10:$A$15,0),MATCH(S$7,'W6. TIAM new renewable cap'!$E$9:$P$9,0)),"")</f>
        <v>5748.1698994797389</v>
      </c>
      <c r="T83" s="91">
        <f>IFERROR(INDEX('W6. TIAM new renewable cap'!$E$10:$P$15,MATCH($D83,'W6. TIAM new renewable cap'!$A$10:$A$15,0),MATCH(T$7,'W6. TIAM new renewable cap'!$E$9:$P$9,0)),"")</f>
        <v>8039.6423837134926</v>
      </c>
    </row>
    <row r="84" spans="1:20" hidden="1" x14ac:dyDescent="0.3">
      <c r="A84" s="39" t="s">
        <v>215</v>
      </c>
      <c r="B84" s="39" t="s">
        <v>216</v>
      </c>
      <c r="C84" s="39" t="s">
        <v>78</v>
      </c>
      <c r="D84" s="39" t="s">
        <v>65</v>
      </c>
      <c r="E84" s="39" t="s">
        <v>217</v>
      </c>
      <c r="F84" s="91">
        <f>IFERROR(INDEX('W6. TIAM new renewable cap'!$E$10:$P$15,MATCH($D84,'W6. TIAM new renewable cap'!$A$10:$A$15,0),MATCH(F$7,'W6. TIAM new renewable cap'!$E$9:$P$9,0)),"")</f>
        <v>12.64164777613605</v>
      </c>
      <c r="G84" s="91">
        <f>IFERROR(INDEX('W6. TIAM new renewable cap'!$E$10:$P$15,MATCH($D84,'W6. TIAM new renewable cap'!$A$10:$A$15,0),MATCH(G$7,'W6. TIAM new renewable cap'!$E$9:$P$9,0)),"")</f>
        <v>83.754663146836521</v>
      </c>
      <c r="H84" s="91" t="str">
        <f>IFERROR(INDEX('W6. TIAM new renewable cap'!$E$10:$P$15,MATCH($D84,'W6. TIAM new renewable cap'!$A$10:$A$15,0),MATCH(H$7,'W6. TIAM new renewable cap'!$E$9:$P$9,0)),"")</f>
        <v/>
      </c>
      <c r="I84" s="91" t="str">
        <f>IFERROR(INDEX('W6. TIAM new renewable cap'!$E$10:$P$15,MATCH($D84,'W6. TIAM new renewable cap'!$A$10:$A$15,0),MATCH(I$7,'W6. TIAM new renewable cap'!$E$9:$P$9,0)),"")</f>
        <v/>
      </c>
      <c r="J84" s="91" t="str">
        <f>IFERROR(INDEX('W6. TIAM new renewable cap'!$E$10:$P$15,MATCH($D84,'W6. TIAM new renewable cap'!$A$10:$A$15,0),MATCH(J$7,'W6. TIAM new renewable cap'!$E$9:$P$9,0)),"")</f>
        <v/>
      </c>
      <c r="K84" s="91">
        <f>IFERROR(INDEX('W6. TIAM new renewable cap'!$E$10:$P$15,MATCH($D84,'W6. TIAM new renewable cap'!$A$10:$A$15,0),MATCH(K$7,'W6. TIAM new renewable cap'!$E$9:$P$9,0)),"")</f>
        <v>51.710734171095339</v>
      </c>
      <c r="L84" s="91" t="str">
        <f>IFERROR(INDEX('W6. TIAM new renewable cap'!$E$10:$P$15,MATCH($D84,'W6. TIAM new renewable cap'!$A$10:$A$15,0),MATCH(L$7,'W6. TIAM new renewable cap'!$E$9:$P$9,0)),"")</f>
        <v/>
      </c>
      <c r="M84" s="91">
        <f>IFERROR(INDEX('W6. TIAM new renewable cap'!$E$10:$P$15,MATCH($D84,'W6. TIAM new renewable cap'!$A$10:$A$15,0),MATCH(M$7,'W6. TIAM new renewable cap'!$E$9:$P$9,0)),"")</f>
        <v>77.352102515581123</v>
      </c>
      <c r="N84" s="91">
        <f>IFERROR(INDEX('W6. TIAM new renewable cap'!$E$10:$P$15,MATCH($D84,'W6. TIAM new renewable cap'!$A$10:$A$15,0),MATCH(N$7,'W6. TIAM new renewable cap'!$E$9:$P$9,0)),"")</f>
        <v>465.59494774122697</v>
      </c>
      <c r="O84" s="91">
        <f>IFERROR(INDEX('W6. TIAM new renewable cap'!$E$10:$P$15,MATCH($D84,'W6. TIAM new renewable cap'!$A$10:$A$15,0),MATCH(O$7,'W6. TIAM new renewable cap'!$E$9:$P$9,0)),"")</f>
        <v>1112.1434331642079</v>
      </c>
      <c r="P84" s="91">
        <f>IFERROR(INDEX('W6. TIAM new renewable cap'!$E$10:$P$15,MATCH($D84,'W6. TIAM new renewable cap'!$A$10:$A$15,0),MATCH(P$7,'W6. TIAM new renewable cap'!$E$9:$P$9,0)),"")</f>
        <v>1690.1439589460097</v>
      </c>
      <c r="Q84" s="91">
        <f>IFERROR(INDEX('W6. TIAM new renewable cap'!$E$10:$P$15,MATCH($D84,'W6. TIAM new renewable cap'!$A$10:$A$15,0),MATCH(Q$7,'W6. TIAM new renewable cap'!$E$9:$P$9,0)),"")</f>
        <v>3607.633001597635</v>
      </c>
      <c r="R84" s="91">
        <f>IFERROR(INDEX('W6. TIAM new renewable cap'!$E$10:$P$15,MATCH($D84,'W6. TIAM new renewable cap'!$A$10:$A$15,0),MATCH(R$7,'W6. TIAM new renewable cap'!$E$9:$P$9,0)),"")</f>
        <v>10001.264513848284</v>
      </c>
      <c r="S84" s="91">
        <f>IFERROR(INDEX('W6. TIAM new renewable cap'!$E$10:$P$15,MATCH($D84,'W6. TIAM new renewable cap'!$A$10:$A$15,0),MATCH(S$7,'W6. TIAM new renewable cap'!$E$9:$P$9,0)),"")</f>
        <v>3773.786469322531</v>
      </c>
      <c r="T84" s="91">
        <f>IFERROR(INDEX('W6. TIAM new renewable cap'!$E$10:$P$15,MATCH($D84,'W6. TIAM new renewable cap'!$A$10:$A$15,0),MATCH(T$7,'W6. TIAM new renewable cap'!$E$9:$P$9,0)),"")</f>
        <v>6817.044751174124</v>
      </c>
    </row>
    <row r="85" spans="1:20" hidden="1" x14ac:dyDescent="0.3">
      <c r="A85" s="39" t="s">
        <v>215</v>
      </c>
      <c r="B85" s="39" t="s">
        <v>216</v>
      </c>
      <c r="C85" s="39" t="s">
        <v>78</v>
      </c>
      <c r="D85" s="39" t="s">
        <v>67</v>
      </c>
      <c r="E85" s="39" t="s">
        <v>217</v>
      </c>
      <c r="F85" s="91">
        <f>IFERROR(INDEX('W6. TIAM new renewable cap'!$E$10:$P$15,MATCH($D85,'W6. TIAM new renewable cap'!$A$10:$A$15,0),MATCH(F$7,'W6. TIAM new renewable cap'!$E$9:$P$9,0)),"")</f>
        <v>12.64164777613605</v>
      </c>
      <c r="G85" s="91">
        <f>IFERROR(INDEX('W6. TIAM new renewable cap'!$E$10:$P$15,MATCH($D85,'W6. TIAM new renewable cap'!$A$10:$A$15,0),MATCH(G$7,'W6. TIAM new renewable cap'!$E$9:$P$9,0)),"")</f>
        <v>83.754663146836521</v>
      </c>
      <c r="H85" s="91" t="str">
        <f>IFERROR(INDEX('W6. TIAM new renewable cap'!$E$10:$P$15,MATCH($D85,'W6. TIAM new renewable cap'!$A$10:$A$15,0),MATCH(H$7,'W6. TIAM new renewable cap'!$E$9:$P$9,0)),"")</f>
        <v/>
      </c>
      <c r="I85" s="91" t="str">
        <f>IFERROR(INDEX('W6. TIAM new renewable cap'!$E$10:$P$15,MATCH($D85,'W6. TIAM new renewable cap'!$A$10:$A$15,0),MATCH(I$7,'W6. TIAM new renewable cap'!$E$9:$P$9,0)),"")</f>
        <v/>
      </c>
      <c r="J85" s="91" t="str">
        <f>IFERROR(INDEX('W6. TIAM new renewable cap'!$E$10:$P$15,MATCH($D85,'W6. TIAM new renewable cap'!$A$10:$A$15,0),MATCH(J$7,'W6. TIAM new renewable cap'!$E$9:$P$9,0)),"")</f>
        <v/>
      </c>
      <c r="K85" s="91">
        <f>IFERROR(INDEX('W6. TIAM new renewable cap'!$E$10:$P$15,MATCH($D85,'W6. TIAM new renewable cap'!$A$10:$A$15,0),MATCH(K$7,'W6. TIAM new renewable cap'!$E$9:$P$9,0)),"")</f>
        <v>51.710734171095339</v>
      </c>
      <c r="L85" s="91" t="str">
        <f>IFERROR(INDEX('W6. TIAM new renewable cap'!$E$10:$P$15,MATCH($D85,'W6. TIAM new renewable cap'!$A$10:$A$15,0),MATCH(L$7,'W6. TIAM new renewable cap'!$E$9:$P$9,0)),"")</f>
        <v/>
      </c>
      <c r="M85" s="91">
        <f>IFERROR(INDEX('W6. TIAM new renewable cap'!$E$10:$P$15,MATCH($D85,'W6. TIAM new renewable cap'!$A$10:$A$15,0),MATCH(M$7,'W6. TIAM new renewable cap'!$E$9:$P$9,0)),"")</f>
        <v>591.60727570952258</v>
      </c>
      <c r="N85" s="91">
        <f>IFERROR(INDEX('W6. TIAM new renewable cap'!$E$10:$P$15,MATCH($D85,'W6. TIAM new renewable cap'!$A$10:$A$15,0),MATCH(N$7,'W6. TIAM new renewable cap'!$E$9:$P$9,0)),"")</f>
        <v>1371.3232087862907</v>
      </c>
      <c r="O85" s="91">
        <f>IFERROR(INDEX('W6. TIAM new renewable cap'!$E$10:$P$15,MATCH($D85,'W6. TIAM new renewable cap'!$A$10:$A$15,0),MATCH(O$7,'W6. TIAM new renewable cap'!$E$9:$P$9,0)),"")</f>
        <v>3602.3581347628597</v>
      </c>
      <c r="P85" s="91">
        <f>IFERROR(INDEX('W6. TIAM new renewable cap'!$E$10:$P$15,MATCH($D85,'W6. TIAM new renewable cap'!$A$10:$A$15,0),MATCH(P$7,'W6. TIAM new renewable cap'!$E$9:$P$9,0)),"")</f>
        <v>4598.9053141979612</v>
      </c>
      <c r="Q85" s="91">
        <f>IFERROR(INDEX('W6. TIAM new renewable cap'!$E$10:$P$15,MATCH($D85,'W6. TIAM new renewable cap'!$A$10:$A$15,0),MATCH(Q$7,'W6. TIAM new renewable cap'!$E$9:$P$9,0)),"")</f>
        <v>15079.027993680083</v>
      </c>
      <c r="R85" s="91">
        <f>IFERROR(INDEX('W6. TIAM new renewable cap'!$E$10:$P$15,MATCH($D85,'W6. TIAM new renewable cap'!$A$10:$A$15,0),MATCH(R$7,'W6. TIAM new renewable cap'!$E$9:$P$9,0)),"")</f>
        <v>7267.5195740578311</v>
      </c>
      <c r="S85" s="91">
        <f>IFERROR(INDEX('W6. TIAM new renewable cap'!$E$10:$P$15,MATCH($D85,'W6. TIAM new renewable cap'!$A$10:$A$15,0),MATCH(S$7,'W6. TIAM new renewable cap'!$E$9:$P$9,0)),"")</f>
        <v>9281.2355192908344</v>
      </c>
      <c r="T85" s="91">
        <f>IFERROR(INDEX('W6. TIAM new renewable cap'!$E$10:$P$15,MATCH($D85,'W6. TIAM new renewable cap'!$A$10:$A$15,0),MATCH(T$7,'W6. TIAM new renewable cap'!$E$9:$P$9,0)),"")</f>
        <v>16435.057988601242</v>
      </c>
    </row>
    <row r="86" spans="1:20" hidden="1" x14ac:dyDescent="0.3">
      <c r="A86" s="39" t="s">
        <v>215</v>
      </c>
      <c r="B86" s="39" t="s">
        <v>216</v>
      </c>
      <c r="C86" s="39" t="s">
        <v>78</v>
      </c>
      <c r="D86" s="39" t="s">
        <v>66</v>
      </c>
      <c r="E86" s="39" t="s">
        <v>217</v>
      </c>
      <c r="F86" s="91">
        <f>IFERROR(INDEX('W6. TIAM new renewable cap'!$E$10:$P$15,MATCH($D86,'W6. TIAM new renewable cap'!$A$10:$A$15,0),MATCH(F$7,'W6. TIAM new renewable cap'!$E$9:$P$9,0)),"")</f>
        <v>12.64164777613605</v>
      </c>
      <c r="G86" s="91">
        <f>IFERROR(INDEX('W6. TIAM new renewable cap'!$E$10:$P$15,MATCH($D86,'W6. TIAM new renewable cap'!$A$10:$A$15,0),MATCH(G$7,'W6. TIAM new renewable cap'!$E$9:$P$9,0)),"")</f>
        <v>83.754663146836521</v>
      </c>
      <c r="H86" s="91" t="str">
        <f>IFERROR(INDEX('W6. TIAM new renewable cap'!$E$10:$P$15,MATCH($D86,'W6. TIAM new renewable cap'!$A$10:$A$15,0),MATCH(H$7,'W6. TIAM new renewable cap'!$E$9:$P$9,0)),"")</f>
        <v/>
      </c>
      <c r="I86" s="91" t="str">
        <f>IFERROR(INDEX('W6. TIAM new renewable cap'!$E$10:$P$15,MATCH($D86,'W6. TIAM new renewable cap'!$A$10:$A$15,0),MATCH(I$7,'W6. TIAM new renewable cap'!$E$9:$P$9,0)),"")</f>
        <v/>
      </c>
      <c r="J86" s="91" t="str">
        <f>IFERROR(INDEX('W6. TIAM new renewable cap'!$E$10:$P$15,MATCH($D86,'W6. TIAM new renewable cap'!$A$10:$A$15,0),MATCH(J$7,'W6. TIAM new renewable cap'!$E$9:$P$9,0)),"")</f>
        <v/>
      </c>
      <c r="K86" s="91">
        <f>IFERROR(INDEX('W6. TIAM new renewable cap'!$E$10:$P$15,MATCH($D86,'W6. TIAM new renewable cap'!$A$10:$A$15,0),MATCH(K$7,'W6. TIAM new renewable cap'!$E$9:$P$9,0)),"")</f>
        <v>51.710734171095339</v>
      </c>
      <c r="L86" s="91" t="str">
        <f>IFERROR(INDEX('W6. TIAM new renewable cap'!$E$10:$P$15,MATCH($D86,'W6. TIAM new renewable cap'!$A$10:$A$15,0),MATCH(L$7,'W6. TIAM new renewable cap'!$E$9:$P$9,0)),"")</f>
        <v/>
      </c>
      <c r="M86" s="91">
        <f>IFERROR(INDEX('W6. TIAM new renewable cap'!$E$10:$P$15,MATCH($D86,'W6. TIAM new renewable cap'!$A$10:$A$15,0),MATCH(M$7,'W6. TIAM new renewable cap'!$E$9:$P$9,0)),"")</f>
        <v>63.946371602709199</v>
      </c>
      <c r="N86" s="91">
        <f>IFERROR(INDEX('W6. TIAM new renewable cap'!$E$10:$P$15,MATCH($D86,'W6. TIAM new renewable cap'!$A$10:$A$15,0),MATCH(N$7,'W6. TIAM new renewable cap'!$E$9:$P$9,0)),"")</f>
        <v>999.61449387061771</v>
      </c>
      <c r="O86" s="91">
        <f>IFERROR(INDEX('W6. TIAM new renewable cap'!$E$10:$P$15,MATCH($D86,'W6. TIAM new renewable cap'!$A$10:$A$15,0),MATCH(O$7,'W6. TIAM new renewable cap'!$E$9:$P$9,0)),"")</f>
        <v>2694.2002735317847</v>
      </c>
      <c r="P86" s="91">
        <f>IFERROR(INDEX('W6. TIAM new renewable cap'!$E$10:$P$15,MATCH($D86,'W6. TIAM new renewable cap'!$A$10:$A$15,0),MATCH(P$7,'W6. TIAM new renewable cap'!$E$9:$P$9,0)),"")</f>
        <v>7030.1072727339561</v>
      </c>
      <c r="Q86" s="91">
        <f>IFERROR(INDEX('W6. TIAM new renewable cap'!$E$10:$P$15,MATCH($D86,'W6. TIAM new renewable cap'!$A$10:$A$15,0),MATCH(Q$7,'W6. TIAM new renewable cap'!$E$9:$P$9,0)),"")</f>
        <v>15449.485132785505</v>
      </c>
      <c r="R86" s="91">
        <f>IFERROR(INDEX('W6. TIAM new renewable cap'!$E$10:$P$15,MATCH($D86,'W6. TIAM new renewable cap'!$A$10:$A$15,0),MATCH(R$7,'W6. TIAM new renewable cap'!$E$9:$P$9,0)),"")</f>
        <v>6380.1499097337637</v>
      </c>
      <c r="S86" s="91">
        <f>IFERROR(INDEX('W6. TIAM new renewable cap'!$E$10:$P$15,MATCH($D86,'W6. TIAM new renewable cap'!$A$10:$A$15,0),MATCH(S$7,'W6. TIAM new renewable cap'!$E$9:$P$9,0)),"")</f>
        <v>10355.210760766564</v>
      </c>
      <c r="T86" s="91">
        <f>IFERROR(INDEX('W6. TIAM new renewable cap'!$E$10:$P$15,MATCH($D86,'W6. TIAM new renewable cap'!$A$10:$A$15,0),MATCH(T$7,'W6. TIAM new renewable cap'!$E$9:$P$9,0)),"")</f>
        <v>16518.220391950141</v>
      </c>
    </row>
    <row r="87" spans="1:20" hidden="1" x14ac:dyDescent="0.3">
      <c r="A87" s="39" t="s">
        <v>215</v>
      </c>
      <c r="B87" s="39" t="s">
        <v>218</v>
      </c>
      <c r="C87" s="39" t="s">
        <v>78</v>
      </c>
      <c r="D87" s="39" t="s">
        <v>62</v>
      </c>
      <c r="E87" s="39" t="s">
        <v>217</v>
      </c>
      <c r="F87" s="91">
        <f>IFERROR(INDEX('W6. TIAM new renewable cap'!$R$10:$AC$15,MATCH($D87,'W6. TIAM new renewable cap'!$A$10:$A$15,0),MATCH(F$7,'W6. TIAM new renewable cap'!$R$9:$AC$9,0)),"")</f>
        <v>164.94116315871048</v>
      </c>
      <c r="G87" s="91">
        <f>IFERROR(INDEX('W6. TIAM new renewable cap'!$R$10:$AC$15,MATCH($D87,'W6. TIAM new renewable cap'!$A$10:$A$15,0),MATCH(G$7,'W6. TIAM new renewable cap'!$R$9:$AC$9,0)),"")</f>
        <v>30.000000000000007</v>
      </c>
      <c r="H87" s="91" t="str">
        <f>IFERROR(INDEX('W6. TIAM new renewable cap'!$R$10:$AC$15,MATCH($D87,'W6. TIAM new renewable cap'!$A$10:$A$15,0),MATCH(H$7,'W6. TIAM new renewable cap'!$R$9:$AC$9,0)),"")</f>
        <v/>
      </c>
      <c r="I87" s="91" t="str">
        <f>IFERROR(INDEX('W6. TIAM new renewable cap'!$R$10:$AC$15,MATCH($D87,'W6. TIAM new renewable cap'!$A$10:$A$15,0),MATCH(I$7,'W6. TIAM new renewable cap'!$R$9:$AC$9,0)),"")</f>
        <v/>
      </c>
      <c r="J87" s="91" t="str">
        <f>IFERROR(INDEX('W6. TIAM new renewable cap'!$R$10:$AC$15,MATCH($D87,'W6. TIAM new renewable cap'!$A$10:$A$15,0),MATCH(J$7,'W6. TIAM new renewable cap'!$R$9:$AC$9,0)),"")</f>
        <v/>
      </c>
      <c r="K87" s="91">
        <f>IFERROR(INDEX('W6. TIAM new renewable cap'!$R$10:$AC$15,MATCH($D87,'W6. TIAM new renewable cap'!$A$10:$A$15,0),MATCH(K$7,'W6. TIAM new renewable cap'!$R$9:$AC$9,0)),"")</f>
        <v>130.00000000000003</v>
      </c>
      <c r="L87" s="91" t="str">
        <f>IFERROR(INDEX('W6. TIAM new renewable cap'!$R$10:$AC$15,MATCH($D87,'W6. TIAM new renewable cap'!$A$10:$A$15,0),MATCH(L$7,'W6. TIAM new renewable cap'!$R$9:$AC$9,0)),"")</f>
        <v/>
      </c>
      <c r="M87" s="91">
        <f>IFERROR(INDEX('W6. TIAM new renewable cap'!$R$10:$AC$15,MATCH($D87,'W6. TIAM new renewable cap'!$A$10:$A$15,0),MATCH(M$7,'W6. TIAM new renewable cap'!$R$9:$AC$9,0)),"")</f>
        <v>291.92018139795425</v>
      </c>
      <c r="N87" s="91">
        <f>IFERROR(INDEX('W6. TIAM new renewable cap'!$R$10:$AC$15,MATCH($D87,'W6. TIAM new renewable cap'!$A$10:$A$15,0),MATCH(N$7,'W6. TIAM new renewable cap'!$R$9:$AC$9,0)),"")</f>
        <v>422.73205387002218</v>
      </c>
      <c r="O87" s="91">
        <f>IFERROR(INDEX('W6. TIAM new renewable cap'!$R$10:$AC$15,MATCH($D87,'W6. TIAM new renewable cap'!$A$10:$A$15,0),MATCH(O$7,'W6. TIAM new renewable cap'!$R$9:$AC$9,0)),"")</f>
        <v>707.9727026518342</v>
      </c>
      <c r="P87" s="91">
        <f>IFERROR(INDEX('W6. TIAM new renewable cap'!$R$10:$AC$15,MATCH($D87,'W6. TIAM new renewable cap'!$A$10:$A$15,0),MATCH(P$7,'W6. TIAM new renewable cap'!$R$9:$AC$9,0)),"")</f>
        <v>1099.4984339469258</v>
      </c>
      <c r="Q87" s="91">
        <f>IFERROR(INDEX('W6. TIAM new renewable cap'!$R$10:$AC$15,MATCH($D87,'W6. TIAM new renewable cap'!$A$10:$A$15,0),MATCH(Q$7,'W6. TIAM new renewable cap'!$R$9:$AC$9,0)),"")</f>
        <v>1768.9268412958161</v>
      </c>
      <c r="R87" s="91">
        <f>IFERROR(INDEX('W6. TIAM new renewable cap'!$R$10:$AC$15,MATCH($D87,'W6. TIAM new renewable cap'!$A$10:$A$15,0),MATCH(R$7,'W6. TIAM new renewable cap'!$R$9:$AC$9,0)),"")</f>
        <v>2764.2435869280625</v>
      </c>
      <c r="S87" s="91">
        <f>IFERROR(INDEX('W6. TIAM new renewable cap'!$R$10:$AC$15,MATCH($D87,'W6. TIAM new renewable cap'!$A$10:$A$15,0),MATCH(S$7,'W6. TIAM new renewable cap'!$R$9:$AC$9,0)),"")</f>
        <v>3269.6537837329929</v>
      </c>
      <c r="T87" s="91">
        <f>IFERROR(INDEX('W6. TIAM new renewable cap'!$R$10:$AC$15,MATCH($D87,'W6. TIAM new renewable cap'!$A$10:$A$15,0),MATCH(T$7,'W6. TIAM new renewable cap'!$R$9:$AC$9,0)),"")</f>
        <v>4097.5902076391412</v>
      </c>
    </row>
    <row r="88" spans="1:20" hidden="1" x14ac:dyDescent="0.3">
      <c r="A88" s="39" t="s">
        <v>215</v>
      </c>
      <c r="B88" s="39" t="s">
        <v>218</v>
      </c>
      <c r="C88" s="39" t="s">
        <v>78</v>
      </c>
      <c r="D88" s="39" t="s">
        <v>63</v>
      </c>
      <c r="E88" s="39" t="s">
        <v>217</v>
      </c>
      <c r="F88" s="91">
        <f>IFERROR(INDEX('W6. TIAM new renewable cap'!$R$10:$AC$15,MATCH($D88,'W6. TIAM new renewable cap'!$A$10:$A$15,0),MATCH(F$7,'W6. TIAM new renewable cap'!$R$9:$AC$9,0)),"")</f>
        <v>164.94116315871048</v>
      </c>
      <c r="G88" s="91">
        <f>IFERROR(INDEX('W6. TIAM new renewable cap'!$R$10:$AC$15,MATCH($D88,'W6. TIAM new renewable cap'!$A$10:$A$15,0),MATCH(G$7,'W6. TIAM new renewable cap'!$R$9:$AC$9,0)),"")</f>
        <v>30.000000000000007</v>
      </c>
      <c r="H88" s="91" t="str">
        <f>IFERROR(INDEX('W6. TIAM new renewable cap'!$R$10:$AC$15,MATCH($D88,'W6. TIAM new renewable cap'!$A$10:$A$15,0),MATCH(H$7,'W6. TIAM new renewable cap'!$R$9:$AC$9,0)),"")</f>
        <v/>
      </c>
      <c r="I88" s="91" t="str">
        <f>IFERROR(INDEX('W6. TIAM new renewable cap'!$R$10:$AC$15,MATCH($D88,'W6. TIAM new renewable cap'!$A$10:$A$15,0),MATCH(I$7,'W6. TIAM new renewable cap'!$R$9:$AC$9,0)),"")</f>
        <v/>
      </c>
      <c r="J88" s="91" t="str">
        <f>IFERROR(INDEX('W6. TIAM new renewable cap'!$R$10:$AC$15,MATCH($D88,'W6. TIAM new renewable cap'!$A$10:$A$15,0),MATCH(J$7,'W6. TIAM new renewable cap'!$R$9:$AC$9,0)),"")</f>
        <v/>
      </c>
      <c r="K88" s="91">
        <f>IFERROR(INDEX('W6. TIAM new renewable cap'!$R$10:$AC$15,MATCH($D88,'W6. TIAM new renewable cap'!$A$10:$A$15,0),MATCH(K$7,'W6. TIAM new renewable cap'!$R$9:$AC$9,0)),"")</f>
        <v>129.99999999999963</v>
      </c>
      <c r="L88" s="91" t="str">
        <f>IFERROR(INDEX('W6. TIAM new renewable cap'!$R$10:$AC$15,MATCH($D88,'W6. TIAM new renewable cap'!$A$10:$A$15,0),MATCH(L$7,'W6. TIAM new renewable cap'!$R$9:$AC$9,0)),"")</f>
        <v/>
      </c>
      <c r="M88" s="91">
        <f>IFERROR(INDEX('W6. TIAM new renewable cap'!$R$10:$AC$15,MATCH($D88,'W6. TIAM new renewable cap'!$A$10:$A$15,0),MATCH(M$7,'W6. TIAM new renewable cap'!$R$9:$AC$9,0)),"")</f>
        <v>417.1142045848847</v>
      </c>
      <c r="N88" s="91">
        <f>IFERROR(INDEX('W6. TIAM new renewable cap'!$R$10:$AC$15,MATCH($D88,'W6. TIAM new renewable cap'!$A$10:$A$15,0),MATCH(N$7,'W6. TIAM new renewable cap'!$R$9:$AC$9,0)),"")</f>
        <v>511.38485209012475</v>
      </c>
      <c r="O88" s="91">
        <f>IFERROR(INDEX('W6. TIAM new renewable cap'!$R$10:$AC$15,MATCH($D88,'W6. TIAM new renewable cap'!$A$10:$A$15,0),MATCH(O$7,'W6. TIAM new renewable cap'!$R$9:$AC$9,0)),"")</f>
        <v>924.8817440658587</v>
      </c>
      <c r="P88" s="91">
        <f>IFERROR(INDEX('W6. TIAM new renewable cap'!$R$10:$AC$15,MATCH($D88,'W6. TIAM new renewable cap'!$A$10:$A$15,0),MATCH(P$7,'W6. TIAM new renewable cap'!$R$9:$AC$9,0)),"")</f>
        <v>1408.8149515240314</v>
      </c>
      <c r="Q88" s="91">
        <f>IFERROR(INDEX('W6. TIAM new renewable cap'!$R$10:$AC$15,MATCH($D88,'W6. TIAM new renewable cap'!$A$10:$A$15,0),MATCH(Q$7,'W6. TIAM new renewable cap'!$R$9:$AC$9,0)),"")</f>
        <v>2259.3320628916881</v>
      </c>
      <c r="R88" s="91">
        <f>IFERROR(INDEX('W6. TIAM new renewable cap'!$R$10:$AC$15,MATCH($D88,'W6. TIAM new renewable cap'!$A$10:$A$15,0),MATCH(R$7,'W6. TIAM new renewable cap'!$R$9:$AC$9,0)),"")</f>
        <v>3760.2039237135505</v>
      </c>
      <c r="S88" s="91">
        <f>IFERROR(INDEX('W6. TIAM new renewable cap'!$R$10:$AC$15,MATCH($D88,'W6. TIAM new renewable cap'!$A$10:$A$15,0),MATCH(S$7,'W6. TIAM new renewable cap'!$R$9:$AC$9,0)),"")</f>
        <v>6049.0607018409955</v>
      </c>
      <c r="T88" s="91">
        <f>IFERROR(INDEX('W6. TIAM new renewable cap'!$R$10:$AC$15,MATCH($D88,'W6. TIAM new renewable cap'!$A$10:$A$15,0),MATCH(T$7,'W6. TIAM new renewable cap'!$R$9:$AC$9,0)),"")</f>
        <v>9098.092177651064</v>
      </c>
    </row>
    <row r="89" spans="1:20" hidden="1" x14ac:dyDescent="0.3">
      <c r="A89" s="39" t="s">
        <v>215</v>
      </c>
      <c r="B89" s="39" t="s">
        <v>218</v>
      </c>
      <c r="C89" s="39" t="s">
        <v>78</v>
      </c>
      <c r="D89" s="39" t="s">
        <v>64</v>
      </c>
      <c r="E89" s="39" t="s">
        <v>217</v>
      </c>
      <c r="F89" s="91">
        <f>IFERROR(INDEX('W6. TIAM new renewable cap'!$R$10:$AC$15,MATCH($D89,'W6. TIAM new renewable cap'!$A$10:$A$15,0),MATCH(F$7,'W6. TIAM new renewable cap'!$R$9:$AC$9,0)),"")</f>
        <v>164.94116315871048</v>
      </c>
      <c r="G89" s="91">
        <f>IFERROR(INDEX('W6. TIAM new renewable cap'!$R$10:$AC$15,MATCH($D89,'W6. TIAM new renewable cap'!$A$10:$A$15,0),MATCH(G$7,'W6. TIAM new renewable cap'!$R$9:$AC$9,0)),"")</f>
        <v>30.000000000000007</v>
      </c>
      <c r="H89" s="91" t="str">
        <f>IFERROR(INDEX('W6. TIAM new renewable cap'!$R$10:$AC$15,MATCH($D89,'W6. TIAM new renewable cap'!$A$10:$A$15,0),MATCH(H$7,'W6. TIAM new renewable cap'!$R$9:$AC$9,0)),"")</f>
        <v/>
      </c>
      <c r="I89" s="91" t="str">
        <f>IFERROR(INDEX('W6. TIAM new renewable cap'!$R$10:$AC$15,MATCH($D89,'W6. TIAM new renewable cap'!$A$10:$A$15,0),MATCH(I$7,'W6. TIAM new renewable cap'!$R$9:$AC$9,0)),"")</f>
        <v/>
      </c>
      <c r="J89" s="91" t="str">
        <f>IFERROR(INDEX('W6. TIAM new renewable cap'!$R$10:$AC$15,MATCH($D89,'W6. TIAM new renewable cap'!$A$10:$A$15,0),MATCH(J$7,'W6. TIAM new renewable cap'!$R$9:$AC$9,0)),"")</f>
        <v/>
      </c>
      <c r="K89" s="91">
        <f>IFERROR(INDEX('W6. TIAM new renewable cap'!$R$10:$AC$15,MATCH($D89,'W6. TIAM new renewable cap'!$A$10:$A$15,0),MATCH(K$7,'W6. TIAM new renewable cap'!$R$9:$AC$9,0)),"")</f>
        <v>129.99999999999963</v>
      </c>
      <c r="L89" s="91" t="str">
        <f>IFERROR(INDEX('W6. TIAM new renewable cap'!$R$10:$AC$15,MATCH($D89,'W6. TIAM new renewable cap'!$A$10:$A$15,0),MATCH(L$7,'W6. TIAM new renewable cap'!$R$9:$AC$9,0)),"")</f>
        <v/>
      </c>
      <c r="M89" s="91">
        <f>IFERROR(INDEX('W6. TIAM new renewable cap'!$R$10:$AC$15,MATCH($D89,'W6. TIAM new renewable cap'!$A$10:$A$15,0),MATCH(M$7,'W6. TIAM new renewable cap'!$R$9:$AC$9,0)),"")</f>
        <v>417.1142045848847</v>
      </c>
      <c r="N89" s="91">
        <f>IFERROR(INDEX('W6. TIAM new renewable cap'!$R$10:$AC$15,MATCH($D89,'W6. TIAM new renewable cap'!$A$10:$A$15,0),MATCH(N$7,'W6. TIAM new renewable cap'!$R$9:$AC$9,0)),"")</f>
        <v>511.38485209012475</v>
      </c>
      <c r="O89" s="91">
        <f>IFERROR(INDEX('W6. TIAM new renewable cap'!$R$10:$AC$15,MATCH($D89,'W6. TIAM new renewable cap'!$A$10:$A$15,0),MATCH(O$7,'W6. TIAM new renewable cap'!$R$9:$AC$9,0)),"")</f>
        <v>924.8817440658587</v>
      </c>
      <c r="P89" s="91">
        <f>IFERROR(INDEX('W6. TIAM new renewable cap'!$R$10:$AC$15,MATCH($D89,'W6. TIAM new renewable cap'!$A$10:$A$15,0),MATCH(P$7,'W6. TIAM new renewable cap'!$R$9:$AC$9,0)),"")</f>
        <v>1408.8149515240314</v>
      </c>
      <c r="Q89" s="91">
        <f>IFERROR(INDEX('W6. TIAM new renewable cap'!$R$10:$AC$15,MATCH($D89,'W6. TIAM new renewable cap'!$A$10:$A$15,0),MATCH(Q$7,'W6. TIAM new renewable cap'!$R$9:$AC$9,0)),"")</f>
        <v>2262.5235729103174</v>
      </c>
      <c r="R89" s="91">
        <f>IFERROR(INDEX('W6. TIAM new renewable cap'!$R$10:$AC$15,MATCH($D89,'W6. TIAM new renewable cap'!$A$10:$A$15,0),MATCH(R$7,'W6. TIAM new renewable cap'!$R$9:$AC$9,0)),"")</f>
        <v>3772.4963327963478</v>
      </c>
      <c r="S89" s="91">
        <f>IFERROR(INDEX('W6. TIAM new renewable cap'!$R$10:$AC$15,MATCH($D89,'W6. TIAM new renewable cap'!$A$10:$A$15,0),MATCH(S$7,'W6. TIAM new renewable cap'!$R$9:$AC$9,0)),"")</f>
        <v>6051.6384881496888</v>
      </c>
      <c r="T89" s="91">
        <f>IFERROR(INDEX('W6. TIAM new renewable cap'!$R$10:$AC$15,MATCH($D89,'W6. TIAM new renewable cap'!$A$10:$A$15,0),MATCH(T$7,'W6. TIAM new renewable cap'!$R$9:$AC$9,0)),"")</f>
        <v>8819.7636126538218</v>
      </c>
    </row>
    <row r="90" spans="1:20" hidden="1" x14ac:dyDescent="0.3">
      <c r="A90" s="39" t="s">
        <v>215</v>
      </c>
      <c r="B90" s="39" t="s">
        <v>218</v>
      </c>
      <c r="C90" s="39" t="s">
        <v>78</v>
      </c>
      <c r="D90" s="39" t="s">
        <v>65</v>
      </c>
      <c r="E90" s="39" t="s">
        <v>217</v>
      </c>
      <c r="F90" s="91">
        <f>IFERROR(INDEX('W6. TIAM new renewable cap'!$R$10:$AC$15,MATCH($D90,'W6. TIAM new renewable cap'!$A$10:$A$15,0),MATCH(F$7,'W6. TIAM new renewable cap'!$R$9:$AC$9,0)),"")</f>
        <v>164.94116315871048</v>
      </c>
      <c r="G90" s="91">
        <f>IFERROR(INDEX('W6. TIAM new renewable cap'!$R$10:$AC$15,MATCH($D90,'W6. TIAM new renewable cap'!$A$10:$A$15,0),MATCH(G$7,'W6. TIAM new renewable cap'!$R$9:$AC$9,0)),"")</f>
        <v>30.000000000000007</v>
      </c>
      <c r="H90" s="91" t="str">
        <f>IFERROR(INDEX('W6. TIAM new renewable cap'!$R$10:$AC$15,MATCH($D90,'W6. TIAM new renewable cap'!$A$10:$A$15,0),MATCH(H$7,'W6. TIAM new renewable cap'!$R$9:$AC$9,0)),"")</f>
        <v/>
      </c>
      <c r="I90" s="91" t="str">
        <f>IFERROR(INDEX('W6. TIAM new renewable cap'!$R$10:$AC$15,MATCH($D90,'W6. TIAM new renewable cap'!$A$10:$A$15,0),MATCH(I$7,'W6. TIAM new renewable cap'!$R$9:$AC$9,0)),"")</f>
        <v/>
      </c>
      <c r="J90" s="91" t="str">
        <f>IFERROR(INDEX('W6. TIAM new renewable cap'!$R$10:$AC$15,MATCH($D90,'W6. TIAM new renewable cap'!$A$10:$A$15,0),MATCH(J$7,'W6. TIAM new renewable cap'!$R$9:$AC$9,0)),"")</f>
        <v/>
      </c>
      <c r="K90" s="91">
        <f>IFERROR(INDEX('W6. TIAM new renewable cap'!$R$10:$AC$15,MATCH($D90,'W6. TIAM new renewable cap'!$A$10:$A$15,0),MATCH(K$7,'W6. TIAM new renewable cap'!$R$9:$AC$9,0)),"")</f>
        <v>129.99999999999963</v>
      </c>
      <c r="L90" s="91" t="str">
        <f>IFERROR(INDEX('W6. TIAM new renewable cap'!$R$10:$AC$15,MATCH($D90,'W6. TIAM new renewable cap'!$A$10:$A$15,0),MATCH(L$7,'W6. TIAM new renewable cap'!$R$9:$AC$9,0)),"")</f>
        <v/>
      </c>
      <c r="M90" s="91">
        <f>IFERROR(INDEX('W6. TIAM new renewable cap'!$R$10:$AC$15,MATCH($D90,'W6. TIAM new renewable cap'!$A$10:$A$15,0),MATCH(M$7,'W6. TIAM new renewable cap'!$R$9:$AC$9,0)),"")</f>
        <v>417.05817630885224</v>
      </c>
      <c r="N90" s="91">
        <f>IFERROR(INDEX('W6. TIAM new renewable cap'!$R$10:$AC$15,MATCH($D90,'W6. TIAM new renewable cap'!$A$10:$A$15,0),MATCH(N$7,'W6. TIAM new renewable cap'!$R$9:$AC$9,0)),"")</f>
        <v>511.30257857381184</v>
      </c>
      <c r="O90" s="91">
        <f>IFERROR(INDEX('W6. TIAM new renewable cap'!$R$10:$AC$15,MATCH($D90,'W6. TIAM new renewable cap'!$A$10:$A$15,0),MATCH(O$7,'W6. TIAM new renewable cap'!$R$9:$AC$9,0)),"")</f>
        <v>924.72388097067972</v>
      </c>
      <c r="P90" s="91">
        <f>IFERROR(INDEX('W6. TIAM new renewable cap'!$R$10:$AC$15,MATCH($D90,'W6. TIAM new renewable cap'!$A$10:$A$15,0),MATCH(P$7,'W6. TIAM new renewable cap'!$R$9:$AC$9,0)),"")</f>
        <v>1408.5883769784173</v>
      </c>
      <c r="Q90" s="91">
        <f>IFERROR(INDEX('W6. TIAM new renewable cap'!$R$10:$AC$15,MATCH($D90,'W6. TIAM new renewable cap'!$A$10:$A$15,0),MATCH(Q$7,'W6. TIAM new renewable cap'!$R$9:$AC$9,0)),"")</f>
        <v>2262.1499385353518</v>
      </c>
      <c r="R90" s="91">
        <f>IFERROR(INDEX('W6. TIAM new renewable cap'!$R$10:$AC$15,MATCH($D90,'W6. TIAM new renewable cap'!$A$10:$A$15,0),MATCH(R$7,'W6. TIAM new renewable cap'!$R$9:$AC$9,0)),"")</f>
        <v>3771.874499557533</v>
      </c>
      <c r="S90" s="91">
        <f>IFERROR(INDEX('W6. TIAM new renewable cap'!$R$10:$AC$15,MATCH($D90,'W6. TIAM new renewable cap'!$A$10:$A$15,0),MATCH(S$7,'W6. TIAM new renewable cap'!$R$9:$AC$9,0)),"")</f>
        <v>5884.8126002622121</v>
      </c>
      <c r="T90" s="91">
        <f>IFERROR(INDEX('W6. TIAM new renewable cap'!$R$10:$AC$15,MATCH($D90,'W6. TIAM new renewable cap'!$A$10:$A$15,0),MATCH(T$7,'W6. TIAM new renewable cap'!$R$9:$AC$9,0)),"")</f>
        <v>8014.5456372912904</v>
      </c>
    </row>
    <row r="91" spans="1:20" hidden="1" x14ac:dyDescent="0.3">
      <c r="A91" s="39" t="s">
        <v>215</v>
      </c>
      <c r="B91" s="39" t="s">
        <v>218</v>
      </c>
      <c r="C91" s="39" t="s">
        <v>78</v>
      </c>
      <c r="D91" s="39" t="s">
        <v>67</v>
      </c>
      <c r="E91" s="39" t="s">
        <v>217</v>
      </c>
      <c r="F91" s="91">
        <f>IFERROR(INDEX('W6. TIAM new renewable cap'!$R$10:$AC$15,MATCH($D91,'W6. TIAM new renewable cap'!$A$10:$A$15,0),MATCH(F$7,'W6. TIAM new renewable cap'!$R$9:$AC$9,0)),"")</f>
        <v>164.94116315871048</v>
      </c>
      <c r="G91" s="91">
        <f>IFERROR(INDEX('W6. TIAM new renewable cap'!$R$10:$AC$15,MATCH($D91,'W6. TIAM new renewable cap'!$A$10:$A$15,0),MATCH(G$7,'W6. TIAM new renewable cap'!$R$9:$AC$9,0)),"")</f>
        <v>30.000000000000007</v>
      </c>
      <c r="H91" s="91" t="str">
        <f>IFERROR(INDEX('W6. TIAM new renewable cap'!$R$10:$AC$15,MATCH($D91,'W6. TIAM new renewable cap'!$A$10:$A$15,0),MATCH(H$7,'W6. TIAM new renewable cap'!$R$9:$AC$9,0)),"")</f>
        <v/>
      </c>
      <c r="I91" s="91" t="str">
        <f>IFERROR(INDEX('W6. TIAM new renewable cap'!$R$10:$AC$15,MATCH($D91,'W6. TIAM new renewable cap'!$A$10:$A$15,0),MATCH(I$7,'W6. TIAM new renewable cap'!$R$9:$AC$9,0)),"")</f>
        <v/>
      </c>
      <c r="J91" s="91" t="str">
        <f>IFERROR(INDEX('W6. TIAM new renewable cap'!$R$10:$AC$15,MATCH($D91,'W6. TIAM new renewable cap'!$A$10:$A$15,0),MATCH(J$7,'W6. TIAM new renewable cap'!$R$9:$AC$9,0)),"")</f>
        <v/>
      </c>
      <c r="K91" s="91">
        <f>IFERROR(INDEX('W6. TIAM new renewable cap'!$R$10:$AC$15,MATCH($D91,'W6. TIAM new renewable cap'!$A$10:$A$15,0),MATCH(K$7,'W6. TIAM new renewable cap'!$R$9:$AC$9,0)),"")</f>
        <v>129.99999999999963</v>
      </c>
      <c r="L91" s="91" t="str">
        <f>IFERROR(INDEX('W6. TIAM new renewable cap'!$R$10:$AC$15,MATCH($D91,'W6. TIAM new renewable cap'!$A$10:$A$15,0),MATCH(L$7,'W6. TIAM new renewable cap'!$R$9:$AC$9,0)),"")</f>
        <v/>
      </c>
      <c r="M91" s="91">
        <f>IFERROR(INDEX('W6. TIAM new renewable cap'!$R$10:$AC$15,MATCH($D91,'W6. TIAM new renewable cap'!$A$10:$A$15,0),MATCH(M$7,'W6. TIAM new renewable cap'!$R$9:$AC$9,0)),"")</f>
        <v>1522.8362070392477</v>
      </c>
      <c r="N91" s="91">
        <f>IFERROR(INDEX('W6. TIAM new renewable cap'!$R$10:$AC$15,MATCH($D91,'W6. TIAM new renewable cap'!$A$10:$A$15,0),MATCH(N$7,'W6. TIAM new renewable cap'!$R$9:$AC$9,0)),"")</f>
        <v>1834.1271961938992</v>
      </c>
      <c r="O91" s="91">
        <f>IFERROR(INDEX('W6. TIAM new renewable cap'!$R$10:$AC$15,MATCH($D91,'W6. TIAM new renewable cap'!$A$10:$A$15,0),MATCH(O$7,'W6. TIAM new renewable cap'!$R$9:$AC$9,0)),"")</f>
        <v>3248.0532175097369</v>
      </c>
      <c r="P91" s="91">
        <f>IFERROR(INDEX('W6. TIAM new renewable cap'!$R$10:$AC$15,MATCH($D91,'W6. TIAM new renewable cap'!$A$10:$A$15,0),MATCH(P$7,'W6. TIAM new renewable cap'!$R$9:$AC$9,0)),"")</f>
        <v>6505.0483038059456</v>
      </c>
      <c r="Q91" s="91">
        <f>IFERROR(INDEX('W6. TIAM new renewable cap'!$R$10:$AC$15,MATCH($D91,'W6. TIAM new renewable cap'!$A$10:$A$15,0),MATCH(Q$7,'W6. TIAM new renewable cap'!$R$9:$AC$9,0)),"")</f>
        <v>8211.5521284425777</v>
      </c>
      <c r="R91" s="91">
        <f>IFERROR(INDEX('W6. TIAM new renewable cap'!$R$10:$AC$15,MATCH($D91,'W6. TIAM new renewable cap'!$A$10:$A$15,0),MATCH(R$7,'W6. TIAM new renewable cap'!$R$9:$AC$9,0)),"")</f>
        <v>9011.2924301145322</v>
      </c>
      <c r="S91" s="91">
        <f>IFERROR(INDEX('W6. TIAM new renewable cap'!$R$10:$AC$15,MATCH($D91,'W6. TIAM new renewable cap'!$A$10:$A$15,0),MATCH(S$7,'W6. TIAM new renewable cap'!$R$9:$AC$9,0)),"")</f>
        <v>14133.18598414571</v>
      </c>
      <c r="T91" s="91">
        <f>IFERROR(INDEX('W6. TIAM new renewable cap'!$R$10:$AC$15,MATCH($D91,'W6. TIAM new renewable cap'!$A$10:$A$15,0),MATCH(T$7,'W6. TIAM new renewable cap'!$R$9:$AC$9,0)),"")</f>
        <v>13400.478192655302</v>
      </c>
    </row>
    <row r="92" spans="1:20" hidden="1" x14ac:dyDescent="0.3">
      <c r="A92" s="39" t="s">
        <v>215</v>
      </c>
      <c r="B92" s="39" t="s">
        <v>218</v>
      </c>
      <c r="C92" s="39" t="s">
        <v>78</v>
      </c>
      <c r="D92" s="39" t="s">
        <v>66</v>
      </c>
      <c r="E92" s="39" t="s">
        <v>217</v>
      </c>
      <c r="F92" s="91">
        <f>IFERROR(INDEX('W6. TIAM new renewable cap'!$R$10:$AC$15,MATCH($D92,'W6. TIAM new renewable cap'!$A$10:$A$15,0),MATCH(F$7,'W6. TIAM new renewable cap'!$R$9:$AC$9,0)),"")</f>
        <v>164.94116315871048</v>
      </c>
      <c r="G92" s="91">
        <f>IFERROR(INDEX('W6. TIAM new renewable cap'!$R$10:$AC$15,MATCH($D92,'W6. TIAM new renewable cap'!$A$10:$A$15,0),MATCH(G$7,'W6. TIAM new renewable cap'!$R$9:$AC$9,0)),"")</f>
        <v>30.000000000000007</v>
      </c>
      <c r="H92" s="91" t="str">
        <f>IFERROR(INDEX('W6. TIAM new renewable cap'!$R$10:$AC$15,MATCH($D92,'W6. TIAM new renewable cap'!$A$10:$A$15,0),MATCH(H$7,'W6. TIAM new renewable cap'!$R$9:$AC$9,0)),"")</f>
        <v/>
      </c>
      <c r="I92" s="91" t="str">
        <f>IFERROR(INDEX('W6. TIAM new renewable cap'!$R$10:$AC$15,MATCH($D92,'W6. TIAM new renewable cap'!$A$10:$A$15,0),MATCH(I$7,'W6. TIAM new renewable cap'!$R$9:$AC$9,0)),"")</f>
        <v/>
      </c>
      <c r="J92" s="91" t="str">
        <f>IFERROR(INDEX('W6. TIAM new renewable cap'!$R$10:$AC$15,MATCH($D92,'W6. TIAM new renewable cap'!$A$10:$A$15,0),MATCH(J$7,'W6. TIAM new renewable cap'!$R$9:$AC$9,0)),"")</f>
        <v/>
      </c>
      <c r="K92" s="91">
        <f>IFERROR(INDEX('W6. TIAM new renewable cap'!$R$10:$AC$15,MATCH($D92,'W6. TIAM new renewable cap'!$A$10:$A$15,0),MATCH(K$7,'W6. TIAM new renewable cap'!$R$9:$AC$9,0)),"")</f>
        <v>129.99999999999963</v>
      </c>
      <c r="L92" s="91" t="str">
        <f>IFERROR(INDEX('W6. TIAM new renewable cap'!$R$10:$AC$15,MATCH($D92,'W6. TIAM new renewable cap'!$A$10:$A$15,0),MATCH(L$7,'W6. TIAM new renewable cap'!$R$9:$AC$9,0)),"")</f>
        <v/>
      </c>
      <c r="M92" s="91">
        <f>IFERROR(INDEX('W6. TIAM new renewable cap'!$R$10:$AC$15,MATCH($D92,'W6. TIAM new renewable cap'!$A$10:$A$15,0),MATCH(M$7,'W6. TIAM new renewable cap'!$R$9:$AC$9,0)),"")</f>
        <v>303.92535553637072</v>
      </c>
      <c r="N92" s="91">
        <f>IFERROR(INDEX('W6. TIAM new renewable cap'!$R$10:$AC$15,MATCH($D92,'W6. TIAM new renewable cap'!$A$10:$A$15,0),MATCH(N$7,'W6. TIAM new renewable cap'!$R$9:$AC$9,0)),"")</f>
        <v>1982.4528226155282</v>
      </c>
      <c r="O92" s="91">
        <f>IFERROR(INDEX('W6. TIAM new renewable cap'!$R$10:$AC$15,MATCH($D92,'W6. TIAM new renewable cap'!$A$10:$A$15,0),MATCH(O$7,'W6. TIAM new renewable cap'!$R$9:$AC$9,0)),"")</f>
        <v>2403.8083057930712</v>
      </c>
      <c r="P92" s="91">
        <f>IFERROR(INDEX('W6. TIAM new renewable cap'!$R$10:$AC$15,MATCH($D92,'W6. TIAM new renewable cap'!$A$10:$A$15,0),MATCH(P$7,'W6. TIAM new renewable cap'!$R$9:$AC$9,0)),"")</f>
        <v>8202.0016556120481</v>
      </c>
      <c r="Q92" s="91">
        <f>IFERROR(INDEX('W6. TIAM new renewable cap'!$R$10:$AC$15,MATCH($D92,'W6. TIAM new renewable cap'!$A$10:$A$15,0),MATCH(Q$7,'W6. TIAM new renewable cap'!$R$9:$AC$9,0)),"")</f>
        <v>8214.730212619028</v>
      </c>
      <c r="R92" s="91">
        <f>IFERROR(INDEX('W6. TIAM new renewable cap'!$R$10:$AC$15,MATCH($D92,'W6. TIAM new renewable cap'!$A$10:$A$15,0),MATCH(R$7,'W6. TIAM new renewable cap'!$R$9:$AC$9,0)),"")</f>
        <v>9092.2534232007074</v>
      </c>
      <c r="S92" s="91">
        <f>IFERROR(INDEX('W6. TIAM new renewable cap'!$R$10:$AC$15,MATCH($D92,'W6. TIAM new renewable cap'!$A$10:$A$15,0),MATCH(S$7,'W6. TIAM new renewable cap'!$R$9:$AC$9,0)),"")</f>
        <v>14189.717973905654</v>
      </c>
      <c r="T92" s="91">
        <f>IFERROR(INDEX('W6. TIAM new renewable cap'!$R$10:$AC$15,MATCH($D92,'W6. TIAM new renewable cap'!$A$10:$A$15,0),MATCH(T$7,'W6. TIAM new renewable cap'!$R$9:$AC$9,0)),"")</f>
        <v>13120.123501904942</v>
      </c>
    </row>
    <row r="93" spans="1:20" hidden="1" x14ac:dyDescent="0.3">
      <c r="A93" s="39" t="s">
        <v>215</v>
      </c>
      <c r="B93" s="39" t="s">
        <v>219</v>
      </c>
      <c r="C93" s="39" t="s">
        <v>78</v>
      </c>
      <c r="D93" s="39" t="s">
        <v>62</v>
      </c>
      <c r="E93" s="39" t="s">
        <v>147</v>
      </c>
      <c r="F93" s="91">
        <f>IFERROR(INDEX('W7. TIAM total renewable cap'!$E$11:$P$16,MATCH($D93,'W7. TIAM total renewable cap'!$A$11:$A$16,0),MATCH(F$7,'W7. TIAM total renewable cap'!$E$10:$P$10,0)),"")</f>
        <v>25.154887366818866</v>
      </c>
      <c r="G93" s="91">
        <f>IFERROR(INDEX('W7. TIAM total renewable cap'!$E$11:$P$16,MATCH($D93,'W7. TIAM total renewable cap'!$A$11:$A$16,0),MATCH(G$7,'W7. TIAM total renewable cap'!$E$10:$P$10,0)),"")</f>
        <v>108.81041965779015</v>
      </c>
      <c r="H93" s="91" t="str">
        <f>IFERROR(INDEX('W7. TIAM total renewable cap'!$E$11:$P$16,MATCH($D93,'W7. TIAM total renewable cap'!$A$11:$A$16,0),MATCH(H$7,'W7. TIAM total renewable cap'!$E$10:$P$10,0)),"")</f>
        <v/>
      </c>
      <c r="I93" s="91" t="str">
        <f>IFERROR(INDEX('W7. TIAM total renewable cap'!$E$11:$P$16,MATCH($D93,'W7. TIAM total renewable cap'!$A$11:$A$16,0),MATCH(I$7,'W7. TIAM total renewable cap'!$E$10:$P$10,0)),"")</f>
        <v/>
      </c>
      <c r="J93" s="91" t="str">
        <f>IFERROR(INDEX('W7. TIAM total renewable cap'!$E$11:$P$16,MATCH($D93,'W7. TIAM total renewable cap'!$A$11:$A$16,0),MATCH(J$7,'W7. TIAM total renewable cap'!$E$10:$P$10,0)),"")</f>
        <v/>
      </c>
      <c r="K93" s="91">
        <f>IFERROR(INDEX('W7. TIAM total renewable cap'!$E$11:$P$16,MATCH($D93,'W7. TIAM total renewable cap'!$A$11:$A$16,0),MATCH(K$7,'W7. TIAM total renewable cap'!$E$10:$P$10,0)),"")</f>
        <v>159.40163237068614</v>
      </c>
      <c r="L93" s="91" t="str">
        <f>IFERROR(INDEX('W7. TIAM total renewable cap'!$E$11:$P$16,MATCH($D93,'W7. TIAM total renewable cap'!$A$11:$A$16,0),MATCH(L$7,'W7. TIAM total renewable cap'!$E$10:$P$10,0)),"")</f>
        <v/>
      </c>
      <c r="M93" s="91">
        <f>IFERROR(INDEX('W7. TIAM total renewable cap'!$E$11:$P$16,MATCH($D93,'W7. TIAM total renewable cap'!$A$11:$A$16,0),MATCH(M$7,'W7. TIAM total renewable cap'!$E$10:$P$10,0)),"")</f>
        <v>182.57765578722291</v>
      </c>
      <c r="N93" s="91">
        <f>IFERROR(INDEX('W7. TIAM total renewable cap'!$E$11:$P$16,MATCH($D93,'W7. TIAM total renewable cap'!$A$11:$A$16,0),MATCH(N$7,'W7. TIAM total renewable cap'!$E$10:$P$10,0)),"")</f>
        <v>182.57765578722294</v>
      </c>
      <c r="O93" s="91">
        <f>IFERROR(INDEX('W7. TIAM total renewable cap'!$E$11:$P$16,MATCH($D93,'W7. TIAM total renewable cap'!$A$11:$A$16,0),MATCH(O$7,'W7. TIAM total renewable cap'!$E$10:$P$10,0)),"")</f>
        <v>185.98713481098898</v>
      </c>
      <c r="P93" s="91">
        <f>IFERROR(INDEX('W7. TIAM total renewable cap'!$E$11:$P$16,MATCH($D93,'W7. TIAM total renewable cap'!$A$11:$A$16,0),MATCH(P$7,'W7. TIAM total renewable cap'!$E$10:$P$10,0)),"")</f>
        <v>185.98713481098898</v>
      </c>
      <c r="Q93" s="91">
        <f>IFERROR(INDEX('W7. TIAM total renewable cap'!$E$11:$P$16,MATCH($D93,'W7. TIAM total renewable cap'!$A$11:$A$16,0),MATCH(Q$7,'W7. TIAM total renewable cap'!$E$10:$P$10,0)),"")</f>
        <v>186.0168996501034</v>
      </c>
      <c r="R93" s="91">
        <f>IFERROR(INDEX('W7. TIAM total renewable cap'!$E$11:$P$16,MATCH($D93,'W7. TIAM total renewable cap'!$A$11:$A$16,0),MATCH(R$7,'W7. TIAM total renewable cap'!$E$10:$P$10,0)),"")</f>
        <v>186.0168996501034</v>
      </c>
      <c r="S93" s="91">
        <f>IFERROR(INDEX('W7. TIAM total renewable cap'!$E$11:$P$16,MATCH($D93,'W7. TIAM total renewable cap'!$A$11:$A$16,0),MATCH(S$7,'W7. TIAM total renewable cap'!$E$10:$P$10,0)),"")</f>
        <v>186.01689965010334</v>
      </c>
      <c r="T93" s="91">
        <f>IFERROR(INDEX('W7. TIAM total renewable cap'!$E$11:$P$16,MATCH($D93,'W7. TIAM total renewable cap'!$A$11:$A$16,0),MATCH(T$7,'W7. TIAM total renewable cap'!$E$10:$P$10,0)),"")</f>
        <v>186.01689965010351</v>
      </c>
    </row>
    <row r="94" spans="1:20" hidden="1" x14ac:dyDescent="0.3">
      <c r="A94" s="39" t="s">
        <v>215</v>
      </c>
      <c r="B94" s="39" t="s">
        <v>219</v>
      </c>
      <c r="C94" s="39" t="s">
        <v>78</v>
      </c>
      <c r="D94" s="39" t="s">
        <v>63</v>
      </c>
      <c r="E94" s="39" t="s">
        <v>147</v>
      </c>
      <c r="F94" s="91">
        <f>IFERROR(INDEX('W7. TIAM total renewable cap'!$E$11:$P$16,MATCH($D94,'W7. TIAM total renewable cap'!$A$11:$A$16,0),MATCH(F$7,'W7. TIAM total renewable cap'!$E$10:$P$10,0)),"")</f>
        <v>25.154887366818866</v>
      </c>
      <c r="G94" s="91">
        <f>IFERROR(INDEX('W7. TIAM total renewable cap'!$E$11:$P$16,MATCH($D94,'W7. TIAM total renewable cap'!$A$11:$A$16,0),MATCH(G$7,'W7. TIAM total renewable cap'!$E$10:$P$10,0)),"")</f>
        <v>108.81041965779015</v>
      </c>
      <c r="H94" s="91" t="str">
        <f>IFERROR(INDEX('W7. TIAM total renewable cap'!$E$11:$P$16,MATCH($D94,'W7. TIAM total renewable cap'!$A$11:$A$16,0),MATCH(H$7,'W7. TIAM total renewable cap'!$E$10:$P$10,0)),"")</f>
        <v/>
      </c>
      <c r="I94" s="91" t="str">
        <f>IFERROR(INDEX('W7. TIAM total renewable cap'!$E$11:$P$16,MATCH($D94,'W7. TIAM total renewable cap'!$A$11:$A$16,0),MATCH(I$7,'W7. TIAM total renewable cap'!$E$10:$P$10,0)),"")</f>
        <v/>
      </c>
      <c r="J94" s="91" t="str">
        <f>IFERROR(INDEX('W7. TIAM total renewable cap'!$E$11:$P$16,MATCH($D94,'W7. TIAM total renewable cap'!$A$11:$A$16,0),MATCH(J$7,'W7. TIAM total renewable cap'!$E$10:$P$10,0)),"")</f>
        <v/>
      </c>
      <c r="K94" s="91">
        <f>IFERROR(INDEX('W7. TIAM total renewable cap'!$E$11:$P$16,MATCH($D94,'W7. TIAM total renewable cap'!$A$11:$A$16,0),MATCH(K$7,'W7. TIAM total renewable cap'!$E$10:$P$10,0)),"")</f>
        <v>159.40163237068614</v>
      </c>
      <c r="L94" s="91" t="str">
        <f>IFERROR(INDEX('W7. TIAM total renewable cap'!$E$11:$P$16,MATCH($D94,'W7. TIAM total renewable cap'!$A$11:$A$16,0),MATCH(L$7,'W7. TIAM total renewable cap'!$E$10:$P$10,0)),"")</f>
        <v/>
      </c>
      <c r="M94" s="91">
        <f>IFERROR(INDEX('W7. TIAM total renewable cap'!$E$11:$P$16,MATCH($D94,'W7. TIAM total renewable cap'!$A$11:$A$16,0),MATCH(M$7,'W7. TIAM total renewable cap'!$E$10:$P$10,0)),"")</f>
        <v>8074.7084717877451</v>
      </c>
      <c r="N94" s="91">
        <f>IFERROR(INDEX('W7. TIAM total renewable cap'!$E$11:$P$16,MATCH($D94,'W7. TIAM total renewable cap'!$A$11:$A$16,0),MATCH(N$7,'W7. TIAM total renewable cap'!$E$10:$P$10,0)),"")</f>
        <v>11310.634070487946</v>
      </c>
      <c r="O94" s="91">
        <f>IFERROR(INDEX('W7. TIAM total renewable cap'!$E$11:$P$16,MATCH($D94,'W7. TIAM total renewable cap'!$A$11:$A$16,0),MATCH(O$7,'W7. TIAM total renewable cap'!$E$10:$P$10,0)),"")</f>
        <v>14367.319978074051</v>
      </c>
      <c r="P94" s="91">
        <f>IFERROR(INDEX('W7. TIAM total renewable cap'!$E$11:$P$16,MATCH($D94,'W7. TIAM total renewable cap'!$A$11:$A$16,0),MATCH(P$7,'W7. TIAM total renewable cap'!$E$10:$P$10,0)),"")</f>
        <v>20927.196052063689</v>
      </c>
      <c r="Q94" s="91">
        <f>IFERROR(INDEX('W7. TIAM total renewable cap'!$E$11:$P$16,MATCH($D94,'W7. TIAM total renewable cap'!$A$11:$A$16,0),MATCH(Q$7,'W7. TIAM total renewable cap'!$E$10:$P$10,0)),"")</f>
        <v>35349.515112043722</v>
      </c>
      <c r="R94" s="91">
        <f>IFERROR(INDEX('W7. TIAM total renewable cap'!$E$11:$P$16,MATCH($D94,'W7. TIAM total renewable cap'!$A$11:$A$16,0),MATCH(R$7,'W7. TIAM total renewable cap'!$E$10:$P$10,0)),"")</f>
        <v>41749.152008518977</v>
      </c>
      <c r="S94" s="91">
        <f>IFERROR(INDEX('W7. TIAM total renewable cap'!$E$11:$P$16,MATCH($D94,'W7. TIAM total renewable cap'!$A$11:$A$16,0),MATCH(S$7,'W7. TIAM total renewable cap'!$E$10:$P$10,0)),"")</f>
        <v>45791.126586666905</v>
      </c>
      <c r="T94" s="91">
        <f>IFERROR(INDEX('W7. TIAM total renewable cap'!$E$11:$P$16,MATCH($D94,'W7. TIAM total renewable cap'!$A$11:$A$16,0),MATCH(T$7,'W7. TIAM total renewable cap'!$E$10:$P$10,0)),"")</f>
        <v>54387.524413087187</v>
      </c>
    </row>
    <row r="95" spans="1:20" hidden="1" x14ac:dyDescent="0.3">
      <c r="A95" s="39" t="s">
        <v>215</v>
      </c>
      <c r="B95" s="39" t="s">
        <v>219</v>
      </c>
      <c r="C95" s="39" t="s">
        <v>78</v>
      </c>
      <c r="D95" s="39" t="s">
        <v>64</v>
      </c>
      <c r="E95" s="39" t="s">
        <v>147</v>
      </c>
      <c r="F95" s="91">
        <f>IFERROR(INDEX('W7. TIAM total renewable cap'!$E$11:$P$16,MATCH($D95,'W7. TIAM total renewable cap'!$A$11:$A$16,0),MATCH(F$7,'W7. TIAM total renewable cap'!$E$10:$P$10,0)),"")</f>
        <v>25.154887366818866</v>
      </c>
      <c r="G95" s="91">
        <f>IFERROR(INDEX('W7. TIAM total renewable cap'!$E$11:$P$16,MATCH($D95,'W7. TIAM total renewable cap'!$A$11:$A$16,0),MATCH(G$7,'W7. TIAM total renewable cap'!$E$10:$P$10,0)),"")</f>
        <v>108.81041965779015</v>
      </c>
      <c r="H95" s="91" t="str">
        <f>IFERROR(INDEX('W7. TIAM total renewable cap'!$E$11:$P$16,MATCH($D95,'W7. TIAM total renewable cap'!$A$11:$A$16,0),MATCH(H$7,'W7. TIAM total renewable cap'!$E$10:$P$10,0)),"")</f>
        <v/>
      </c>
      <c r="I95" s="91" t="str">
        <f>IFERROR(INDEX('W7. TIAM total renewable cap'!$E$11:$P$16,MATCH($D95,'W7. TIAM total renewable cap'!$A$11:$A$16,0),MATCH(I$7,'W7. TIAM total renewable cap'!$E$10:$P$10,0)),"")</f>
        <v/>
      </c>
      <c r="J95" s="91" t="str">
        <f>IFERROR(INDEX('W7. TIAM total renewable cap'!$E$11:$P$16,MATCH($D95,'W7. TIAM total renewable cap'!$A$11:$A$16,0),MATCH(J$7,'W7. TIAM total renewable cap'!$E$10:$P$10,0)),"")</f>
        <v/>
      </c>
      <c r="K95" s="91">
        <f>IFERROR(INDEX('W7. TIAM total renewable cap'!$E$11:$P$16,MATCH($D95,'W7. TIAM total renewable cap'!$A$11:$A$16,0),MATCH(K$7,'W7. TIAM total renewable cap'!$E$10:$P$10,0)),"")</f>
        <v>159.40163237068614</v>
      </c>
      <c r="L95" s="91" t="str">
        <f>IFERROR(INDEX('W7. TIAM total renewable cap'!$E$11:$P$16,MATCH($D95,'W7. TIAM total renewable cap'!$A$11:$A$16,0),MATCH(L$7,'W7. TIAM total renewable cap'!$E$10:$P$10,0)),"")</f>
        <v/>
      </c>
      <c r="M95" s="91">
        <f>IFERROR(INDEX('W7. TIAM total renewable cap'!$E$11:$P$16,MATCH($D95,'W7. TIAM total renewable cap'!$A$11:$A$16,0),MATCH(M$7,'W7. TIAM total renewable cap'!$E$10:$P$10,0)),"")</f>
        <v>182.96081222428984</v>
      </c>
      <c r="N95" s="91">
        <f>IFERROR(INDEX('W7. TIAM total renewable cap'!$E$11:$P$16,MATCH($D95,'W7. TIAM total renewable cap'!$A$11:$A$16,0),MATCH(N$7,'W7. TIAM total renewable cap'!$E$10:$P$10,0)),"")</f>
        <v>276.9303751270445</v>
      </c>
      <c r="O95" s="91">
        <f>IFERROR(INDEX('W7. TIAM total renewable cap'!$E$11:$P$16,MATCH($D95,'W7. TIAM total renewable cap'!$A$11:$A$16,0),MATCH(O$7,'W7. TIAM total renewable cap'!$E$10:$P$10,0)),"")</f>
        <v>691.4745386555926</v>
      </c>
      <c r="P95" s="91">
        <f>IFERROR(INDEX('W7. TIAM total renewable cap'!$E$11:$P$16,MATCH($D95,'W7. TIAM total renewable cap'!$A$11:$A$16,0),MATCH(P$7,'W7. TIAM total renewable cap'!$E$10:$P$10,0)),"")</f>
        <v>2325.6880892298323</v>
      </c>
      <c r="Q95" s="91">
        <f>IFERROR(INDEX('W7. TIAM total renewable cap'!$E$11:$P$16,MATCH($D95,'W7. TIAM total renewable cap'!$A$11:$A$16,0),MATCH(Q$7,'W7. TIAM total renewable cap'!$E$10:$P$10,0)),"")</f>
        <v>5938.0706206911063</v>
      </c>
      <c r="R95" s="91">
        <f>IFERROR(INDEX('W7. TIAM total renewable cap'!$E$11:$P$16,MATCH($D95,'W7. TIAM total renewable cap'!$A$11:$A$16,0),MATCH(R$7,'W7. TIAM total renewable cap'!$E$10:$P$10,0)),"")</f>
        <v>14530.377335310701</v>
      </c>
      <c r="S95" s="91">
        <f>IFERROR(INDEX('W7. TIAM total renewable cap'!$E$11:$P$16,MATCH($D95,'W7. TIAM total renewable cap'!$A$11:$A$16,0),MATCH(S$7,'W7. TIAM total renewable cap'!$E$10:$P$10,0)),"")</f>
        <v>18142.000463686563</v>
      </c>
      <c r="T95" s="91">
        <f>IFERROR(INDEX('W7. TIAM total renewable cap'!$E$11:$P$16,MATCH($D95,'W7. TIAM total renewable cap'!$A$11:$A$16,0),MATCH(T$7,'W7. TIAM total renewable cap'!$E$10:$P$10,0)),"")</f>
        <v>21550.84730210526</v>
      </c>
    </row>
    <row r="96" spans="1:20" hidden="1" x14ac:dyDescent="0.3">
      <c r="A96" s="39" t="s">
        <v>215</v>
      </c>
      <c r="B96" s="39" t="s">
        <v>219</v>
      </c>
      <c r="C96" s="39" t="s">
        <v>78</v>
      </c>
      <c r="D96" s="39" t="s">
        <v>65</v>
      </c>
      <c r="E96" s="39" t="s">
        <v>147</v>
      </c>
      <c r="F96" s="91">
        <f>IFERROR(INDEX('W7. TIAM total renewable cap'!$E$11:$P$16,MATCH($D96,'W7. TIAM total renewable cap'!$A$11:$A$16,0),MATCH(F$7,'W7. TIAM total renewable cap'!$E$10:$P$10,0)),"")</f>
        <v>25.154887366818866</v>
      </c>
      <c r="G96" s="91">
        <f>IFERROR(INDEX('W7. TIAM total renewable cap'!$E$11:$P$16,MATCH($D96,'W7. TIAM total renewable cap'!$A$11:$A$16,0),MATCH(G$7,'W7. TIAM total renewable cap'!$E$10:$P$10,0)),"")</f>
        <v>108.81041965779015</v>
      </c>
      <c r="H96" s="91" t="str">
        <f>IFERROR(INDEX('W7. TIAM total renewable cap'!$E$11:$P$16,MATCH($D96,'W7. TIAM total renewable cap'!$A$11:$A$16,0),MATCH(H$7,'W7. TIAM total renewable cap'!$E$10:$P$10,0)),"")</f>
        <v/>
      </c>
      <c r="I96" s="91" t="str">
        <f>IFERROR(INDEX('W7. TIAM total renewable cap'!$E$11:$P$16,MATCH($D96,'W7. TIAM total renewable cap'!$A$11:$A$16,0),MATCH(I$7,'W7. TIAM total renewable cap'!$E$10:$P$10,0)),"")</f>
        <v/>
      </c>
      <c r="J96" s="91" t="str">
        <f>IFERROR(INDEX('W7. TIAM total renewable cap'!$E$11:$P$16,MATCH($D96,'W7. TIAM total renewable cap'!$A$11:$A$16,0),MATCH(J$7,'W7. TIAM total renewable cap'!$E$10:$P$10,0)),"")</f>
        <v/>
      </c>
      <c r="K96" s="91">
        <f>IFERROR(INDEX('W7. TIAM total renewable cap'!$E$11:$P$16,MATCH($D96,'W7. TIAM total renewable cap'!$A$11:$A$16,0),MATCH(K$7,'W7. TIAM total renewable cap'!$E$10:$P$10,0)),"")</f>
        <v>159.40163237068614</v>
      </c>
      <c r="L96" s="91" t="str">
        <f>IFERROR(INDEX('W7. TIAM total renewable cap'!$E$11:$P$16,MATCH($D96,'W7. TIAM total renewable cap'!$A$11:$A$16,0),MATCH(L$7,'W7. TIAM total renewable cap'!$E$10:$P$10,0)),"")</f>
        <v/>
      </c>
      <c r="M96" s="91">
        <f>IFERROR(INDEX('W7. TIAM total renewable cap'!$E$11:$P$16,MATCH($D96,'W7. TIAM total renewable cap'!$A$11:$A$16,0),MATCH(M$7,'W7. TIAM total renewable cap'!$E$10:$P$10,0)),"")</f>
        <v>195.98018114409487</v>
      </c>
      <c r="N96" s="91">
        <f>IFERROR(INDEX('W7. TIAM total renewable cap'!$E$11:$P$16,MATCH($D96,'W7. TIAM total renewable cap'!$A$11:$A$16,0),MATCH(N$7,'W7. TIAM total renewable cap'!$E$10:$P$10,0)),"")</f>
        <v>577.12745553555214</v>
      </c>
      <c r="O96" s="91">
        <f>IFERROR(INDEX('W7. TIAM total renewable cap'!$E$11:$P$16,MATCH($D96,'W7. TIAM total renewable cap'!$A$11:$A$16,0),MATCH(O$7,'W7. TIAM total renewable cap'!$E$10:$P$10,0)),"")</f>
        <v>1621.2755014314666</v>
      </c>
      <c r="P96" s="91">
        <f>IFERROR(INDEX('W7. TIAM total renewable cap'!$E$11:$P$16,MATCH($D96,'W7. TIAM total renewable cap'!$A$11:$A$16,0),MATCH(P$7,'W7. TIAM total renewable cap'!$E$10:$P$10,0)),"")</f>
        <v>3063.3404435629823</v>
      </c>
      <c r="Q96" s="91">
        <f>IFERROR(INDEX('W7. TIAM total renewable cap'!$E$11:$P$16,MATCH($D96,'W7. TIAM total renewable cap'!$A$11:$A$16,0),MATCH(Q$7,'W7. TIAM total renewable cap'!$E$10:$P$10,0)),"")</f>
        <v>6146.0631997151622</v>
      </c>
      <c r="R96" s="91">
        <f>IFERROR(INDEX('W7. TIAM total renewable cap'!$E$11:$P$16,MATCH($D96,'W7. TIAM total renewable cap'!$A$11:$A$16,0),MATCH(R$7,'W7. TIAM total renewable cap'!$E$10:$P$10,0)),"")</f>
        <v>14917.362948317716</v>
      </c>
      <c r="S96" s="91">
        <f>IFERROR(INDEX('W7. TIAM total renewable cap'!$E$11:$P$16,MATCH($D96,'W7. TIAM total renewable cap'!$A$11:$A$16,0),MATCH(S$7,'W7. TIAM total renewable cap'!$E$10:$P$10,0)),"")</f>
        <v>16266.301655568634</v>
      </c>
      <c r="T96" s="91">
        <f>IFERROR(INDEX('W7. TIAM total renewable cap'!$E$11:$P$16,MATCH($D96,'W7. TIAM total renewable cap'!$A$11:$A$16,0),MATCH(T$7,'W7. TIAM total renewable cap'!$E$10:$P$10,0)),"")</f>
        <v>19190.592430081917</v>
      </c>
    </row>
    <row r="97" spans="1:20" hidden="1" x14ac:dyDescent="0.3">
      <c r="A97" s="39" t="s">
        <v>215</v>
      </c>
      <c r="B97" s="39" t="s">
        <v>219</v>
      </c>
      <c r="C97" s="39" t="s">
        <v>78</v>
      </c>
      <c r="D97" s="39" t="s">
        <v>67</v>
      </c>
      <c r="E97" s="39" t="s">
        <v>147</v>
      </c>
      <c r="F97" s="91">
        <f>IFERROR(INDEX('W7. TIAM total renewable cap'!$E$11:$P$16,MATCH($D97,'W7. TIAM total renewable cap'!$A$11:$A$16,0),MATCH(F$7,'W7. TIAM total renewable cap'!$E$10:$P$10,0)),"")</f>
        <v>25.154887366818866</v>
      </c>
      <c r="G97" s="91">
        <f>IFERROR(INDEX('W7. TIAM total renewable cap'!$E$11:$P$16,MATCH($D97,'W7. TIAM total renewable cap'!$A$11:$A$16,0),MATCH(G$7,'W7. TIAM total renewable cap'!$E$10:$P$10,0)),"")</f>
        <v>108.81041965779015</v>
      </c>
      <c r="H97" s="91" t="str">
        <f>IFERROR(INDEX('W7. TIAM total renewable cap'!$E$11:$P$16,MATCH($D97,'W7. TIAM total renewable cap'!$A$11:$A$16,0),MATCH(H$7,'W7. TIAM total renewable cap'!$E$10:$P$10,0)),"")</f>
        <v/>
      </c>
      <c r="I97" s="91" t="str">
        <f>IFERROR(INDEX('W7. TIAM total renewable cap'!$E$11:$P$16,MATCH($D97,'W7. TIAM total renewable cap'!$A$11:$A$16,0),MATCH(I$7,'W7. TIAM total renewable cap'!$E$10:$P$10,0)),"")</f>
        <v/>
      </c>
      <c r="J97" s="91" t="str">
        <f>IFERROR(INDEX('W7. TIAM total renewable cap'!$E$11:$P$16,MATCH($D97,'W7. TIAM total renewable cap'!$A$11:$A$16,0),MATCH(J$7,'W7. TIAM total renewable cap'!$E$10:$P$10,0)),"")</f>
        <v/>
      </c>
      <c r="K97" s="91">
        <f>IFERROR(INDEX('W7. TIAM total renewable cap'!$E$11:$P$16,MATCH($D97,'W7. TIAM total renewable cap'!$A$11:$A$16,0),MATCH(K$7,'W7. TIAM total renewable cap'!$E$10:$P$10,0)),"")</f>
        <v>159.40163237068614</v>
      </c>
      <c r="L97" s="91" t="str">
        <f>IFERROR(INDEX('W7. TIAM total renewable cap'!$E$11:$P$16,MATCH($D97,'W7. TIAM total renewable cap'!$A$11:$A$16,0),MATCH(L$7,'W7. TIAM total renewable cap'!$E$10:$P$10,0)),"")</f>
        <v/>
      </c>
      <c r="M97" s="91">
        <f>IFERROR(INDEX('W7. TIAM total renewable cap'!$E$11:$P$16,MATCH($D97,'W7. TIAM total renewable cap'!$A$11:$A$16,0),MATCH(M$7,'W7. TIAM total renewable cap'!$E$10:$P$10,0)),"")</f>
        <v>710.23535433803647</v>
      </c>
      <c r="N97" s="91">
        <f>IFERROR(INDEX('W7. TIAM total renewable cap'!$E$11:$P$16,MATCH($D97,'W7. TIAM total renewable cap'!$A$11:$A$16,0),MATCH(N$7,'W7. TIAM total renewable cap'!$E$10:$P$10,0)),"")</f>
        <v>1997.1108897745562</v>
      </c>
      <c r="O97" s="91">
        <f>IFERROR(INDEX('W7. TIAM total renewable cap'!$E$11:$P$16,MATCH($D97,'W7. TIAM total renewable cap'!$A$11:$A$16,0),MATCH(O$7,'W7. TIAM total renewable cap'!$E$10:$P$10,0)),"")</f>
        <v>5463.42319933403</v>
      </c>
      <c r="P97" s="91">
        <f>IFERROR(INDEX('W7. TIAM total renewable cap'!$E$11:$P$16,MATCH($D97,'W7. TIAM total renewable cap'!$A$11:$A$16,0),MATCH(P$7,'W7. TIAM total renewable cap'!$E$10:$P$10,0)),"")</f>
        <v>9423.2698478928469</v>
      </c>
      <c r="Q97" s="91">
        <f>IFERROR(INDEX('W7. TIAM total renewable cap'!$E$11:$P$16,MATCH($D97,'W7. TIAM total renewable cap'!$A$11:$A$16,0),MATCH(Q$7,'W7. TIAM total renewable cap'!$E$10:$P$10,0)),"")</f>
        <v>22806.183185883125</v>
      </c>
      <c r="R97" s="91">
        <f>IFERROR(INDEX('W7. TIAM total renewable cap'!$E$11:$P$16,MATCH($D97,'W7. TIAM total renewable cap'!$A$11:$A$16,0),MATCH(R$7,'W7. TIAM total renewable cap'!$E$10:$P$10,0)),"")</f>
        <v>26593.927230176254</v>
      </c>
      <c r="S97" s="91">
        <f>IFERROR(INDEX('W7. TIAM total renewable cap'!$E$11:$P$16,MATCH($D97,'W7. TIAM total renewable cap'!$A$11:$A$16,0),MATCH(S$7,'W7. TIAM total renewable cap'!$E$10:$P$10,0)),"")</f>
        <v>30640.273039660802</v>
      </c>
      <c r="T97" s="91">
        <f>IFERROR(INDEX('W7. TIAM total renewable cap'!$E$11:$P$16,MATCH($D97,'W7. TIAM total renewable cap'!$A$11:$A$16,0),MATCH(T$7,'W7. TIAM total renewable cap'!$E$10:$P$10,0)),"")</f>
        <v>32399.099982047457</v>
      </c>
    </row>
    <row r="98" spans="1:20" hidden="1" x14ac:dyDescent="0.3">
      <c r="A98" s="39" t="s">
        <v>215</v>
      </c>
      <c r="B98" s="39" t="s">
        <v>219</v>
      </c>
      <c r="C98" s="39" t="s">
        <v>78</v>
      </c>
      <c r="D98" s="39" t="s">
        <v>66</v>
      </c>
      <c r="E98" s="39" t="s">
        <v>147</v>
      </c>
      <c r="F98" s="91">
        <f>IFERROR(INDEX('W7. TIAM total renewable cap'!$E$11:$P$16,MATCH($D98,'W7. TIAM total renewable cap'!$A$11:$A$16,0),MATCH(F$7,'W7. TIAM total renewable cap'!$E$10:$P$10,0)),"")</f>
        <v>25.154887366818866</v>
      </c>
      <c r="G98" s="91">
        <f>IFERROR(INDEX('W7. TIAM total renewable cap'!$E$11:$P$16,MATCH($D98,'W7. TIAM total renewable cap'!$A$11:$A$16,0),MATCH(G$7,'W7. TIAM total renewable cap'!$E$10:$P$10,0)),"")</f>
        <v>108.81041965779015</v>
      </c>
      <c r="H98" s="91" t="str">
        <f>IFERROR(INDEX('W7. TIAM total renewable cap'!$E$11:$P$16,MATCH($D98,'W7. TIAM total renewable cap'!$A$11:$A$16,0),MATCH(H$7,'W7. TIAM total renewable cap'!$E$10:$P$10,0)),"")</f>
        <v/>
      </c>
      <c r="I98" s="91" t="str">
        <f>IFERROR(INDEX('W7. TIAM total renewable cap'!$E$11:$P$16,MATCH($D98,'W7. TIAM total renewable cap'!$A$11:$A$16,0),MATCH(I$7,'W7. TIAM total renewable cap'!$E$10:$P$10,0)),"")</f>
        <v/>
      </c>
      <c r="J98" s="91" t="str">
        <f>IFERROR(INDEX('W7. TIAM total renewable cap'!$E$11:$P$16,MATCH($D98,'W7. TIAM total renewable cap'!$A$11:$A$16,0),MATCH(J$7,'W7. TIAM total renewable cap'!$E$10:$P$10,0)),"")</f>
        <v/>
      </c>
      <c r="K98" s="91">
        <f>IFERROR(INDEX('W7. TIAM total renewable cap'!$E$11:$P$16,MATCH($D98,'W7. TIAM total renewable cap'!$A$11:$A$16,0),MATCH(K$7,'W7. TIAM total renewable cap'!$E$10:$P$10,0)),"")</f>
        <v>159.40163237068614</v>
      </c>
      <c r="L98" s="91" t="str">
        <f>IFERROR(INDEX('W7. TIAM total renewable cap'!$E$11:$P$16,MATCH($D98,'W7. TIAM total renewable cap'!$A$11:$A$16,0),MATCH(L$7,'W7. TIAM total renewable cap'!$E$10:$P$10,0)),"")</f>
        <v/>
      </c>
      <c r="M98" s="91">
        <f>IFERROR(INDEX('W7. TIAM total renewable cap'!$E$11:$P$16,MATCH($D98,'W7. TIAM total renewable cap'!$A$11:$A$16,0),MATCH(M$7,'W7. TIAM total renewable cap'!$E$10:$P$10,0)),"")</f>
        <v>182.57445023122284</v>
      </c>
      <c r="N98" s="91">
        <f>IFERROR(INDEX('W7. TIAM total renewable cap'!$E$11:$P$16,MATCH($D98,'W7. TIAM total renewable cap'!$A$11:$A$16,0),MATCH(N$7,'W7. TIAM total renewable cap'!$E$10:$P$10,0)),"")</f>
        <v>1097.7412707520702</v>
      </c>
      <c r="O98" s="91">
        <f>IFERROR(INDEX('W7. TIAM total renewable cap'!$E$11:$P$16,MATCH($D98,'W7. TIAM total renewable cap'!$A$11:$A$16,0),MATCH(O$7,'W7. TIAM total renewable cap'!$E$10:$P$10,0)),"")</f>
        <v>3729.7013963796389</v>
      </c>
      <c r="P98" s="91">
        <f>IFERROR(INDEX('W7. TIAM total renewable cap'!$E$11:$P$16,MATCH($D98,'W7. TIAM total renewable cap'!$A$11:$A$16,0),MATCH(P$7,'W7. TIAM total renewable cap'!$E$10:$P$10,0)),"")</f>
        <v>10481.179818897514</v>
      </c>
      <c r="Q98" s="91">
        <f>IFERROR(INDEX('W7. TIAM total renewable cap'!$E$11:$P$16,MATCH($D98,'W7. TIAM total renewable cap'!$A$11:$A$16,0),MATCH(Q$7,'W7. TIAM total renewable cap'!$E$10:$P$10,0)),"")</f>
        <v>24743.952633667723</v>
      </c>
      <c r="R98" s="91">
        <f>IFERROR(INDEX('W7. TIAM total renewable cap'!$E$11:$P$16,MATCH($D98,'W7. TIAM total renewable cap'!$A$11:$A$16,0),MATCH(R$7,'W7. TIAM total renewable cap'!$E$10:$P$10,0)),"")</f>
        <v>28549.390462248699</v>
      </c>
      <c r="S98" s="91">
        <f>IFERROR(INDEX('W7. TIAM total renewable cap'!$E$11:$P$16,MATCH($D98,'W7. TIAM total renewable cap'!$A$11:$A$16,0),MATCH(S$7,'W7. TIAM total renewable cap'!$E$10:$P$10,0)),"")</f>
        <v>31074.376348482288</v>
      </c>
      <c r="T98" s="91">
        <f>IFERROR(INDEX('W7. TIAM total renewable cap'!$E$11:$P$16,MATCH($D98,'W7. TIAM total renewable cap'!$A$11:$A$16,0),MATCH(T$7,'W7. TIAM total renewable cap'!$E$10:$P$10,0)),"")</f>
        <v>32701.190850298382</v>
      </c>
    </row>
    <row r="99" spans="1:20" hidden="1" x14ac:dyDescent="0.3">
      <c r="A99" s="39" t="s">
        <v>215</v>
      </c>
      <c r="B99" s="39" t="s">
        <v>220</v>
      </c>
      <c r="C99" s="39" t="s">
        <v>78</v>
      </c>
      <c r="D99" s="39" t="s">
        <v>62</v>
      </c>
      <c r="E99" s="39" t="s">
        <v>147</v>
      </c>
      <c r="F99" s="91">
        <f>IFERROR(INDEX('W7. TIAM total renewable cap'!$R$11:$AC$16,MATCH($D99,'W7. TIAM total renewable cap'!$A$11:$A$16,0),MATCH(F$7,'W7. TIAM total renewable cap'!$R$10:$AC$10,0)),"")</f>
        <v>217.76839471634247</v>
      </c>
      <c r="G99" s="91">
        <f>IFERROR(INDEX('W7. TIAM total renewable cap'!$R$11:$AC$16,MATCH($D99,'W7. TIAM total renewable cap'!$A$11:$A$16,0),MATCH(G$7,'W7. TIAM total renewable cap'!$R$10:$AC$10,0)),"")</f>
        <v>242.99857406704328</v>
      </c>
      <c r="H99" s="91" t="str">
        <f>IFERROR(INDEX('W7. TIAM total renewable cap'!$R$11:$AC$16,MATCH($D99,'W7. TIAM total renewable cap'!$A$11:$A$16,0),MATCH(H$7,'W7. TIAM total renewable cap'!$R$10:$AC$10,0)),"")</f>
        <v/>
      </c>
      <c r="I99" s="91" t="str">
        <f>IFERROR(INDEX('W7. TIAM total renewable cap'!$R$11:$AC$16,MATCH($D99,'W7. TIAM total renewable cap'!$A$11:$A$16,0),MATCH(I$7,'W7. TIAM total renewable cap'!$R$10:$AC$10,0)),"")</f>
        <v/>
      </c>
      <c r="J99" s="91" t="str">
        <f>IFERROR(INDEX('W7. TIAM total renewable cap'!$R$11:$AC$16,MATCH($D99,'W7. TIAM total renewable cap'!$A$11:$A$16,0),MATCH(J$7,'W7. TIAM total renewable cap'!$R$10:$AC$10,0)),"")</f>
        <v/>
      </c>
      <c r="K99" s="91">
        <f>IFERROR(INDEX('W7. TIAM total renewable cap'!$R$11:$AC$16,MATCH($D99,'W7. TIAM total renewable cap'!$A$11:$A$16,0),MATCH(K$7,'W7. TIAM total renewable cap'!$R$10:$AC$10,0)),"")</f>
        <v>365.36686102816458</v>
      </c>
      <c r="L99" s="91" t="str">
        <f>IFERROR(INDEX('W7. TIAM total renewable cap'!$R$11:$AC$16,MATCH($D99,'W7. TIAM total renewable cap'!$A$11:$A$16,0),MATCH(L$7,'W7. TIAM total renewable cap'!$R$10:$AC$10,0)),"")</f>
        <v/>
      </c>
      <c r="M99" s="91">
        <f>IFERROR(INDEX('W7. TIAM total renewable cap'!$R$11:$AC$16,MATCH($D99,'W7. TIAM total renewable cap'!$A$11:$A$16,0),MATCH(M$7,'W7. TIAM total renewable cap'!$R$10:$AC$10,0)),"")</f>
        <v>469.95609354438716</v>
      </c>
      <c r="N99" s="91">
        <f>IFERROR(INDEX('W7. TIAM total renewable cap'!$R$11:$AC$16,MATCH($D99,'W7. TIAM total renewable cap'!$A$11:$A$16,0),MATCH(N$7,'W7. TIAM total renewable cap'!$R$10:$AC$10,0)),"")</f>
        <v>755.59600586257818</v>
      </c>
      <c r="O99" s="91">
        <f>IFERROR(INDEX('W7. TIAM total renewable cap'!$R$11:$AC$16,MATCH($D99,'W7. TIAM total renewable cap'!$A$11:$A$16,0),MATCH(O$7,'W7. TIAM total renewable cap'!$R$10:$AC$10,0)),"")</f>
        <v>1230.6860196938146</v>
      </c>
      <c r="P99" s="91">
        <f>IFERROR(INDEX('W7. TIAM total renewable cap'!$R$11:$AC$16,MATCH($D99,'W7. TIAM total renewable cap'!$A$11:$A$16,0),MATCH(P$7,'W7. TIAM total renewable cap'!$R$10:$AC$10,0)),"")</f>
        <v>2004.6578447293675</v>
      </c>
      <c r="Q99" s="91">
        <f>IFERROR(INDEX('W7. TIAM total renewable cap'!$R$11:$AC$16,MATCH($D99,'W7. TIAM total renewable cap'!$A$11:$A$16,0),MATCH(Q$7,'W7. TIAM total renewable cap'!$R$10:$AC$10,0)),"")</f>
        <v>3265.3763918069212</v>
      </c>
      <c r="R99" s="91">
        <f>IFERROR(INDEX('W7. TIAM total renewable cap'!$R$11:$AC$16,MATCH($D99,'W7. TIAM total renewable cap'!$A$11:$A$16,0),MATCH(R$7,'W7. TIAM total renewable cap'!$R$10:$AC$10,0)),"")</f>
        <v>5149.6449467766661</v>
      </c>
      <c r="S99" s="91">
        <f>IFERROR(INDEX('W7. TIAM total renewable cap'!$R$11:$AC$16,MATCH($D99,'W7. TIAM total renewable cap'!$A$11:$A$16,0),MATCH(S$7,'W7. TIAM total renewable cap'!$R$10:$AC$10,0)),"")</f>
        <v>7025.7117190710942</v>
      </c>
      <c r="T99" s="91">
        <f>IFERROR(INDEX('W7. TIAM total renewable cap'!$R$11:$AC$16,MATCH($D99,'W7. TIAM total renewable cap'!$A$11:$A$16,0),MATCH(T$7,'W7. TIAM total renewable cap'!$R$10:$AC$10,0)),"")</f>
        <v>8917.1195362574927</v>
      </c>
    </row>
    <row r="100" spans="1:20" hidden="1" x14ac:dyDescent="0.3">
      <c r="A100" s="39" t="s">
        <v>215</v>
      </c>
      <c r="B100" s="39" t="s">
        <v>220</v>
      </c>
      <c r="C100" s="39" t="s">
        <v>78</v>
      </c>
      <c r="D100" s="39" t="s">
        <v>63</v>
      </c>
      <c r="E100" s="39" t="s">
        <v>147</v>
      </c>
      <c r="F100" s="91">
        <f>IFERROR(INDEX('W7. TIAM total renewable cap'!$R$11:$AC$16,MATCH($D100,'W7. TIAM total renewable cap'!$A$11:$A$16,0),MATCH(F$7,'W7. TIAM total renewable cap'!$R$10:$AC$10,0)),"")</f>
        <v>217.76839471634247</v>
      </c>
      <c r="G100" s="91">
        <f>IFERROR(INDEX('W7. TIAM total renewable cap'!$R$11:$AC$16,MATCH($D100,'W7. TIAM total renewable cap'!$A$11:$A$16,0),MATCH(G$7,'W7. TIAM total renewable cap'!$R$10:$AC$10,0)),"")</f>
        <v>242.99857406704328</v>
      </c>
      <c r="H100" s="91" t="str">
        <f>IFERROR(INDEX('W7. TIAM total renewable cap'!$R$11:$AC$16,MATCH($D100,'W7. TIAM total renewable cap'!$A$11:$A$16,0),MATCH(H$7,'W7. TIAM total renewable cap'!$R$10:$AC$10,0)),"")</f>
        <v/>
      </c>
      <c r="I100" s="91" t="str">
        <f>IFERROR(INDEX('W7. TIAM total renewable cap'!$R$11:$AC$16,MATCH($D100,'W7. TIAM total renewable cap'!$A$11:$A$16,0),MATCH(I$7,'W7. TIAM total renewable cap'!$R$10:$AC$10,0)),"")</f>
        <v/>
      </c>
      <c r="J100" s="91" t="str">
        <f>IFERROR(INDEX('W7. TIAM total renewable cap'!$R$11:$AC$16,MATCH($D100,'W7. TIAM total renewable cap'!$A$11:$A$16,0),MATCH(J$7,'W7. TIAM total renewable cap'!$R$10:$AC$10,0)),"")</f>
        <v/>
      </c>
      <c r="K100" s="91">
        <f>IFERROR(INDEX('W7. TIAM total renewable cap'!$R$11:$AC$16,MATCH($D100,'W7. TIAM total renewable cap'!$A$11:$A$16,0),MATCH(K$7,'W7. TIAM total renewable cap'!$R$10:$AC$10,0)),"")</f>
        <v>365.36686102816458</v>
      </c>
      <c r="L100" s="91" t="str">
        <f>IFERROR(INDEX('W7. TIAM total renewable cap'!$R$11:$AC$16,MATCH($D100,'W7. TIAM total renewable cap'!$A$11:$A$16,0),MATCH(L$7,'W7. TIAM total renewable cap'!$R$10:$AC$10,0)),"")</f>
        <v/>
      </c>
      <c r="M100" s="91">
        <f>IFERROR(INDEX('W7. TIAM total renewable cap'!$R$11:$AC$16,MATCH($D100,'W7. TIAM total renewable cap'!$A$11:$A$16,0),MATCH(M$7,'W7. TIAM total renewable cap'!$R$10:$AC$10,0)),"")</f>
        <v>595.15011673131835</v>
      </c>
      <c r="N100" s="91">
        <f>IFERROR(INDEX('W7. TIAM total renewable cap'!$R$11:$AC$16,MATCH($D100,'W7. TIAM total renewable cap'!$A$11:$A$16,0),MATCH(N$7,'W7. TIAM total renewable cap'!$R$10:$AC$10,0)),"")</f>
        <v>969.44282726961035</v>
      </c>
      <c r="O100" s="91">
        <f>IFERROR(INDEX('W7. TIAM total renewable cap'!$R$11:$AC$16,MATCH($D100,'W7. TIAM total renewable cap'!$A$11:$A$16,0),MATCH(O$7,'W7. TIAM total renewable cap'!$R$10:$AC$10,0)),"")</f>
        <v>1579.1262123074002</v>
      </c>
      <c r="P100" s="91">
        <f>IFERROR(INDEX('W7. TIAM total renewable cap'!$R$11:$AC$16,MATCH($D100,'W7. TIAM total renewable cap'!$A$11:$A$16,0),MATCH(P$7,'W7. TIAM total renewable cap'!$R$10:$AC$10,0)),"")</f>
        <v>2572.2362022309353</v>
      </c>
      <c r="Q100" s="91">
        <f>IFERROR(INDEX('W7. TIAM total renewable cap'!$R$11:$AC$16,MATCH($D100,'W7. TIAM total renewable cap'!$A$11:$A$16,0),MATCH(Q$7,'W7. TIAM total renewable cap'!$R$10:$AC$10,0)),"")</f>
        <v>4186.7162185977577</v>
      </c>
      <c r="R100" s="91">
        <f>IFERROR(INDEX('W7. TIAM total renewable cap'!$R$11:$AC$16,MATCH($D100,'W7. TIAM total renewable cap'!$A$11:$A$16,0),MATCH(R$7,'W7. TIAM total renewable cap'!$R$10:$AC$10,0)),"")</f>
        <v>6809.4402667350887</v>
      </c>
      <c r="S100" s="91">
        <f>IFERROR(INDEX('W7. TIAM total renewable cap'!$R$11:$AC$16,MATCH($D100,'W7. TIAM total renewable cap'!$A$11:$A$16,0),MATCH(S$7,'W7. TIAM total renewable cap'!$R$10:$AC$10,0)),"")</f>
        <v>11076.042824339353</v>
      </c>
      <c r="T100" s="91">
        <f>IFERROR(INDEX('W7. TIAM total renewable cap'!$R$11:$AC$16,MATCH($D100,'W7. TIAM total renewable cap'!$A$11:$A$16,0),MATCH(T$7,'W7. TIAM total renewable cap'!$R$10:$AC$10,0)),"")</f>
        <v>17255.450474069148</v>
      </c>
    </row>
    <row r="101" spans="1:20" hidden="1" x14ac:dyDescent="0.3">
      <c r="A101" s="39" t="s">
        <v>215</v>
      </c>
      <c r="B101" s="39" t="s">
        <v>220</v>
      </c>
      <c r="C101" s="39" t="s">
        <v>78</v>
      </c>
      <c r="D101" s="39" t="s">
        <v>64</v>
      </c>
      <c r="E101" s="39" t="s">
        <v>147</v>
      </c>
      <c r="F101" s="91">
        <f>IFERROR(INDEX('W7. TIAM total renewable cap'!$R$11:$AC$16,MATCH($D101,'W7. TIAM total renewable cap'!$A$11:$A$16,0),MATCH(F$7,'W7. TIAM total renewable cap'!$R$10:$AC$10,0)),"")</f>
        <v>217.76839471634247</v>
      </c>
      <c r="G101" s="91">
        <f>IFERROR(INDEX('W7. TIAM total renewable cap'!$R$11:$AC$16,MATCH($D101,'W7. TIAM total renewable cap'!$A$11:$A$16,0),MATCH(G$7,'W7. TIAM total renewable cap'!$R$10:$AC$10,0)),"")</f>
        <v>242.99857406704328</v>
      </c>
      <c r="H101" s="91" t="str">
        <f>IFERROR(INDEX('W7. TIAM total renewable cap'!$R$11:$AC$16,MATCH($D101,'W7. TIAM total renewable cap'!$A$11:$A$16,0),MATCH(H$7,'W7. TIAM total renewable cap'!$R$10:$AC$10,0)),"")</f>
        <v/>
      </c>
      <c r="I101" s="91" t="str">
        <f>IFERROR(INDEX('W7. TIAM total renewable cap'!$R$11:$AC$16,MATCH($D101,'W7. TIAM total renewable cap'!$A$11:$A$16,0),MATCH(I$7,'W7. TIAM total renewable cap'!$R$10:$AC$10,0)),"")</f>
        <v/>
      </c>
      <c r="J101" s="91" t="str">
        <f>IFERROR(INDEX('W7. TIAM total renewable cap'!$R$11:$AC$16,MATCH($D101,'W7. TIAM total renewable cap'!$A$11:$A$16,0),MATCH(J$7,'W7. TIAM total renewable cap'!$R$10:$AC$10,0)),"")</f>
        <v/>
      </c>
      <c r="K101" s="91">
        <f>IFERROR(INDEX('W7. TIAM total renewable cap'!$R$11:$AC$16,MATCH($D101,'W7. TIAM total renewable cap'!$A$11:$A$16,0),MATCH(K$7,'W7. TIAM total renewable cap'!$R$10:$AC$10,0)),"")</f>
        <v>365.36686102816458</v>
      </c>
      <c r="L101" s="91" t="str">
        <f>IFERROR(INDEX('W7. TIAM total renewable cap'!$R$11:$AC$16,MATCH($D101,'W7. TIAM total renewable cap'!$A$11:$A$16,0),MATCH(L$7,'W7. TIAM total renewable cap'!$R$10:$AC$10,0)),"")</f>
        <v/>
      </c>
      <c r="M101" s="91">
        <f>IFERROR(INDEX('W7. TIAM total renewable cap'!$R$11:$AC$16,MATCH($D101,'W7. TIAM total renewable cap'!$A$11:$A$16,0),MATCH(M$7,'W7. TIAM total renewable cap'!$R$10:$AC$10,0)),"")</f>
        <v>595.15011673131835</v>
      </c>
      <c r="N101" s="91">
        <f>IFERROR(INDEX('W7. TIAM total renewable cap'!$R$11:$AC$16,MATCH($D101,'W7. TIAM total renewable cap'!$A$11:$A$16,0),MATCH(N$7,'W7. TIAM total renewable cap'!$R$10:$AC$10,0)),"")</f>
        <v>969.44282726961035</v>
      </c>
      <c r="O101" s="91">
        <f>IFERROR(INDEX('W7. TIAM total renewable cap'!$R$11:$AC$16,MATCH($D101,'W7. TIAM total renewable cap'!$A$11:$A$16,0),MATCH(O$7,'W7. TIAM total renewable cap'!$R$10:$AC$10,0)),"")</f>
        <v>1579.1262123074002</v>
      </c>
      <c r="P101" s="91">
        <f>IFERROR(INDEX('W7. TIAM total renewable cap'!$R$11:$AC$16,MATCH($D101,'W7. TIAM total renewable cap'!$A$11:$A$16,0),MATCH(P$7,'W7. TIAM total renewable cap'!$R$10:$AC$10,0)),"")</f>
        <v>2572.2362022309353</v>
      </c>
      <c r="Q101" s="91">
        <f>IFERROR(INDEX('W7. TIAM total renewable cap'!$R$11:$AC$16,MATCH($D101,'W7. TIAM total renewable cap'!$A$11:$A$16,0),MATCH(Q$7,'W7. TIAM total renewable cap'!$R$10:$AC$10,0)),"")</f>
        <v>4189.9077286163865</v>
      </c>
      <c r="R101" s="91">
        <f>IFERROR(INDEX('W7. TIAM total renewable cap'!$R$11:$AC$16,MATCH($D101,'W7. TIAM total renewable cap'!$A$11:$A$16,0),MATCH(R$7,'W7. TIAM total renewable cap'!$R$10:$AC$10,0)),"")</f>
        <v>6824.9241858365158</v>
      </c>
      <c r="S101" s="91">
        <f>IFERROR(INDEX('W7. TIAM total renewable cap'!$R$11:$AC$16,MATCH($D101,'W7. TIAM total renewable cap'!$A$11:$A$16,0),MATCH(S$7,'W7. TIAM total renewable cap'!$R$10:$AC$10,0)),"")</f>
        <v>11092.702458025109</v>
      </c>
      <c r="T101" s="91">
        <f>IFERROR(INDEX('W7. TIAM total renewable cap'!$R$11:$AC$16,MATCH($D101,'W7. TIAM total renewable cap'!$A$11:$A$16,0),MATCH(T$7,'W7. TIAM total renewable cap'!$R$10:$AC$10,0)),"")</f>
        <v>16986.591889800529</v>
      </c>
    </row>
    <row r="102" spans="1:20" hidden="1" x14ac:dyDescent="0.3">
      <c r="A102" s="39" t="s">
        <v>215</v>
      </c>
      <c r="B102" s="39" t="s">
        <v>220</v>
      </c>
      <c r="C102" s="39" t="s">
        <v>78</v>
      </c>
      <c r="D102" s="39" t="s">
        <v>65</v>
      </c>
      <c r="E102" s="39" t="s">
        <v>147</v>
      </c>
      <c r="F102" s="91">
        <f>IFERROR(INDEX('W7. TIAM total renewable cap'!$R$11:$AC$16,MATCH($D102,'W7. TIAM total renewable cap'!$A$11:$A$16,0),MATCH(F$7,'W7. TIAM total renewable cap'!$R$10:$AC$10,0)),"")</f>
        <v>217.76839471634247</v>
      </c>
      <c r="G102" s="91">
        <f>IFERROR(INDEX('W7. TIAM total renewable cap'!$R$11:$AC$16,MATCH($D102,'W7. TIAM total renewable cap'!$A$11:$A$16,0),MATCH(G$7,'W7. TIAM total renewable cap'!$R$10:$AC$10,0)),"")</f>
        <v>242.99857406704328</v>
      </c>
      <c r="H102" s="91" t="str">
        <f>IFERROR(INDEX('W7. TIAM total renewable cap'!$R$11:$AC$16,MATCH($D102,'W7. TIAM total renewable cap'!$A$11:$A$16,0),MATCH(H$7,'W7. TIAM total renewable cap'!$R$10:$AC$10,0)),"")</f>
        <v/>
      </c>
      <c r="I102" s="91" t="str">
        <f>IFERROR(INDEX('W7. TIAM total renewable cap'!$R$11:$AC$16,MATCH($D102,'W7. TIAM total renewable cap'!$A$11:$A$16,0),MATCH(I$7,'W7. TIAM total renewable cap'!$R$10:$AC$10,0)),"")</f>
        <v/>
      </c>
      <c r="J102" s="91" t="str">
        <f>IFERROR(INDEX('W7. TIAM total renewable cap'!$R$11:$AC$16,MATCH($D102,'W7. TIAM total renewable cap'!$A$11:$A$16,0),MATCH(J$7,'W7. TIAM total renewable cap'!$R$10:$AC$10,0)),"")</f>
        <v/>
      </c>
      <c r="K102" s="91">
        <f>IFERROR(INDEX('W7. TIAM total renewable cap'!$R$11:$AC$16,MATCH($D102,'W7. TIAM total renewable cap'!$A$11:$A$16,0),MATCH(K$7,'W7. TIAM total renewable cap'!$R$10:$AC$10,0)),"")</f>
        <v>365.36686102816458</v>
      </c>
      <c r="L102" s="91" t="str">
        <f>IFERROR(INDEX('W7. TIAM total renewable cap'!$R$11:$AC$16,MATCH($D102,'W7. TIAM total renewable cap'!$A$11:$A$16,0),MATCH(L$7,'W7. TIAM total renewable cap'!$R$10:$AC$10,0)),"")</f>
        <v/>
      </c>
      <c r="M102" s="91">
        <f>IFERROR(INDEX('W7. TIAM total renewable cap'!$R$11:$AC$16,MATCH($D102,'W7. TIAM total renewable cap'!$A$11:$A$16,0),MATCH(M$7,'W7. TIAM total renewable cap'!$R$10:$AC$10,0)),"")</f>
        <v>595.09408845528606</v>
      </c>
      <c r="N102" s="91">
        <f>IFERROR(INDEX('W7. TIAM total renewable cap'!$R$11:$AC$16,MATCH($D102,'W7. TIAM total renewable cap'!$A$11:$A$16,0),MATCH(N$7,'W7. TIAM total renewable cap'!$R$10:$AC$10,0)),"")</f>
        <v>969.30452547726486</v>
      </c>
      <c r="O102" s="91">
        <f>IFERROR(INDEX('W7. TIAM total renewable cap'!$R$11:$AC$16,MATCH($D102,'W7. TIAM total renewable cap'!$A$11:$A$16,0),MATCH(O$7,'W7. TIAM total renewable cap'!$R$10:$AC$10,0)),"")</f>
        <v>1578.8668862798686</v>
      </c>
      <c r="P102" s="91">
        <f>IFERROR(INDEX('W7. TIAM total renewable cap'!$R$11:$AC$16,MATCH($D102,'W7. TIAM total renewable cap'!$A$11:$A$16,0),MATCH(P$7,'W7. TIAM total renewable cap'!$R$10:$AC$10,0)),"")</f>
        <v>2571.8133874581094</v>
      </c>
      <c r="Q102" s="91">
        <f>IFERROR(INDEX('W7. TIAM total renewable cap'!$R$11:$AC$16,MATCH($D102,'W7. TIAM total renewable cap'!$A$11:$A$16,0),MATCH(Q$7,'W7. TIAM total renewable cap'!$R$10:$AC$10,0)),"")</f>
        <v>4189.2190079047978</v>
      </c>
      <c r="R102" s="91">
        <f>IFERROR(INDEX('W7. TIAM total renewable cap'!$R$11:$AC$16,MATCH($D102,'W7. TIAM total renewable cap'!$A$11:$A$16,0),MATCH(R$7,'W7. TIAM total renewable cap'!$R$10:$AC$10,0)),"")</f>
        <v>6823.801680812202</v>
      </c>
      <c r="S102" s="91">
        <f>IFERROR(INDEX('W7. TIAM total renewable cap'!$R$11:$AC$16,MATCH($D102,'W7. TIAM total renewable cap'!$A$11:$A$16,0),MATCH(S$7,'W7. TIAM total renewable cap'!$R$10:$AC$10,0)),"")</f>
        <v>10925.045244948395</v>
      </c>
      <c r="T102" s="91">
        <f>IFERROR(INDEX('W7. TIAM total renewable cap'!$R$11:$AC$16,MATCH($D102,'W7. TIAM total renewable cap'!$A$11:$A$16,0),MATCH(T$7,'W7. TIAM total renewable cap'!$R$10:$AC$10,0)),"")</f>
        <v>16014.199372714651</v>
      </c>
    </row>
    <row r="103" spans="1:20" hidden="1" x14ac:dyDescent="0.3">
      <c r="A103" s="39" t="s">
        <v>215</v>
      </c>
      <c r="B103" s="39" t="s">
        <v>220</v>
      </c>
      <c r="C103" s="39" t="s">
        <v>78</v>
      </c>
      <c r="D103" s="39" t="s">
        <v>67</v>
      </c>
      <c r="E103" s="39" t="s">
        <v>147</v>
      </c>
      <c r="F103" s="91">
        <f>IFERROR(INDEX('W7. TIAM total renewable cap'!$R$11:$AC$16,MATCH($D103,'W7. TIAM total renewable cap'!$A$11:$A$16,0),MATCH(F$7,'W7. TIAM total renewable cap'!$R$10:$AC$10,0)),"")</f>
        <v>217.76839471634247</v>
      </c>
      <c r="G103" s="91">
        <f>IFERROR(INDEX('W7. TIAM total renewable cap'!$R$11:$AC$16,MATCH($D103,'W7. TIAM total renewable cap'!$A$11:$A$16,0),MATCH(G$7,'W7. TIAM total renewable cap'!$R$10:$AC$10,0)),"")</f>
        <v>242.99857406704328</v>
      </c>
      <c r="H103" s="91" t="str">
        <f>IFERROR(INDEX('W7. TIAM total renewable cap'!$R$11:$AC$16,MATCH($D103,'W7. TIAM total renewable cap'!$A$11:$A$16,0),MATCH(H$7,'W7. TIAM total renewable cap'!$R$10:$AC$10,0)),"")</f>
        <v/>
      </c>
      <c r="I103" s="91" t="str">
        <f>IFERROR(INDEX('W7. TIAM total renewable cap'!$R$11:$AC$16,MATCH($D103,'W7. TIAM total renewable cap'!$A$11:$A$16,0),MATCH(I$7,'W7. TIAM total renewable cap'!$R$10:$AC$10,0)),"")</f>
        <v/>
      </c>
      <c r="J103" s="91" t="str">
        <f>IFERROR(INDEX('W7. TIAM total renewable cap'!$R$11:$AC$16,MATCH($D103,'W7. TIAM total renewable cap'!$A$11:$A$16,0),MATCH(J$7,'W7. TIAM total renewable cap'!$R$10:$AC$10,0)),"")</f>
        <v/>
      </c>
      <c r="K103" s="91">
        <f>IFERROR(INDEX('W7. TIAM total renewable cap'!$R$11:$AC$16,MATCH($D103,'W7. TIAM total renewable cap'!$A$11:$A$16,0),MATCH(K$7,'W7. TIAM total renewable cap'!$R$10:$AC$10,0)),"")</f>
        <v>365.36686102816458</v>
      </c>
      <c r="L103" s="91" t="str">
        <f>IFERROR(INDEX('W7. TIAM total renewable cap'!$R$11:$AC$16,MATCH($D103,'W7. TIAM total renewable cap'!$A$11:$A$16,0),MATCH(L$7,'W7. TIAM total renewable cap'!$R$10:$AC$10,0)),"")</f>
        <v/>
      </c>
      <c r="M103" s="91">
        <f>IFERROR(INDEX('W7. TIAM total renewable cap'!$R$11:$AC$16,MATCH($D103,'W7. TIAM total renewable cap'!$A$11:$A$16,0),MATCH(M$7,'W7. TIAM total renewable cap'!$R$10:$AC$10,0)),"")</f>
        <v>1700.8721191856805</v>
      </c>
      <c r="N103" s="91">
        <f>IFERROR(INDEX('W7. TIAM total renewable cap'!$R$11:$AC$16,MATCH($D103,'W7. TIAM total renewable cap'!$A$11:$A$16,0),MATCH(N$7,'W7. TIAM total renewable cap'!$R$10:$AC$10,0)),"")</f>
        <v>3397.9071738277485</v>
      </c>
      <c r="O103" s="91">
        <f>IFERROR(INDEX('W7. TIAM total renewable cap'!$R$11:$AC$16,MATCH($D103,'W7. TIAM total renewable cap'!$A$11:$A$16,0),MATCH(O$7,'W7. TIAM total renewable cap'!$R$10:$AC$10,0)),"")</f>
        <v>5603.4695796543729</v>
      </c>
      <c r="P103" s="91">
        <f>IFERROR(INDEX('W7. TIAM total renewable cap'!$R$11:$AC$16,MATCH($D103,'W7. TIAM total renewable cap'!$A$11:$A$16,0),MATCH(P$7,'W7. TIAM total renewable cap'!$R$10:$AC$10,0)),"")</f>
        <v>10608.318153096578</v>
      </c>
      <c r="Q103" s="91">
        <f>IFERROR(INDEX('W7. TIAM total renewable cap'!$R$11:$AC$16,MATCH($D103,'W7. TIAM total renewable cap'!$A$11:$A$16,0),MATCH(Q$7,'W7. TIAM total renewable cap'!$R$10:$AC$10,0)),"")</f>
        <v>16537.74176512902</v>
      </c>
      <c r="R103" s="91">
        <f>IFERROR(INDEX('W7. TIAM total renewable cap'!$R$11:$AC$16,MATCH($D103,'W7. TIAM total renewable cap'!$A$11:$A$16,0),MATCH(R$7,'W7. TIAM total renewable cap'!$R$10:$AC$10,0)),"")</f>
        <v>20870.140814228649</v>
      </c>
      <c r="S103" s="91">
        <f>IFERROR(INDEX('W7. TIAM total renewable cap'!$R$11:$AC$16,MATCH($D103,'W7. TIAM total renewable cap'!$A$11:$A$16,0),MATCH(S$7,'W7. TIAM total renewable cap'!$R$10:$AC$10,0)),"")</f>
        <v>27518.81044438692</v>
      </c>
      <c r="T103" s="91">
        <f>IFERROR(INDEX('W7. TIAM total renewable cap'!$R$11:$AC$16,MATCH($D103,'W7. TIAM total renewable cap'!$A$11:$A$16,0),MATCH(T$7,'W7. TIAM total renewable cap'!$R$10:$AC$10,0)),"")</f>
        <v>32586.179024367695</v>
      </c>
    </row>
    <row r="104" spans="1:20" hidden="1" x14ac:dyDescent="0.3">
      <c r="A104" s="39" t="s">
        <v>215</v>
      </c>
      <c r="B104" s="39" t="s">
        <v>220</v>
      </c>
      <c r="C104" s="39" t="s">
        <v>78</v>
      </c>
      <c r="D104" s="39" t="s">
        <v>66</v>
      </c>
      <c r="E104" s="39" t="s">
        <v>147</v>
      </c>
      <c r="F104" s="91">
        <f>IFERROR(INDEX('W7. TIAM total renewable cap'!$R$11:$AC$16,MATCH($D104,'W7. TIAM total renewable cap'!$A$11:$A$16,0),MATCH(F$7,'W7. TIAM total renewable cap'!$R$10:$AC$10,0)),"")</f>
        <v>217.76839471634247</v>
      </c>
      <c r="G104" s="91">
        <f>IFERROR(INDEX('W7. TIAM total renewable cap'!$R$11:$AC$16,MATCH($D104,'W7. TIAM total renewable cap'!$A$11:$A$16,0),MATCH(G$7,'W7. TIAM total renewable cap'!$R$10:$AC$10,0)),"")</f>
        <v>242.99857406704328</v>
      </c>
      <c r="H104" s="91" t="str">
        <f>IFERROR(INDEX('W7. TIAM total renewable cap'!$R$11:$AC$16,MATCH($D104,'W7. TIAM total renewable cap'!$A$11:$A$16,0),MATCH(H$7,'W7. TIAM total renewable cap'!$R$10:$AC$10,0)),"")</f>
        <v/>
      </c>
      <c r="I104" s="91" t="str">
        <f>IFERROR(INDEX('W7. TIAM total renewable cap'!$R$11:$AC$16,MATCH($D104,'W7. TIAM total renewable cap'!$A$11:$A$16,0),MATCH(I$7,'W7. TIAM total renewable cap'!$R$10:$AC$10,0)),"")</f>
        <v/>
      </c>
      <c r="J104" s="91" t="str">
        <f>IFERROR(INDEX('W7. TIAM total renewable cap'!$R$11:$AC$16,MATCH($D104,'W7. TIAM total renewable cap'!$A$11:$A$16,0),MATCH(J$7,'W7. TIAM total renewable cap'!$R$10:$AC$10,0)),"")</f>
        <v/>
      </c>
      <c r="K104" s="91">
        <f>IFERROR(INDEX('W7. TIAM total renewable cap'!$R$11:$AC$16,MATCH($D104,'W7. TIAM total renewable cap'!$A$11:$A$16,0),MATCH(K$7,'W7. TIAM total renewable cap'!$R$10:$AC$10,0)),"")</f>
        <v>365.36686102816458</v>
      </c>
      <c r="L104" s="91" t="str">
        <f>IFERROR(INDEX('W7. TIAM total renewable cap'!$R$11:$AC$16,MATCH($D104,'W7. TIAM total renewable cap'!$A$11:$A$16,0),MATCH(L$7,'W7. TIAM total renewable cap'!$R$10:$AC$10,0)),"")</f>
        <v/>
      </c>
      <c r="M104" s="91">
        <f>IFERROR(INDEX('W7. TIAM total renewable cap'!$R$11:$AC$16,MATCH($D104,'W7. TIAM total renewable cap'!$A$11:$A$16,0),MATCH(M$7,'W7. TIAM total renewable cap'!$R$10:$AC$10,0)),"")</f>
        <v>481.96126768280425</v>
      </c>
      <c r="N104" s="91">
        <f>IFERROR(INDEX('W7. TIAM total renewable cap'!$R$11:$AC$16,MATCH($D104,'W7. TIAM total renewable cap'!$A$11:$A$16,0),MATCH(N$7,'W7. TIAM total renewable cap'!$R$10:$AC$10,0)),"")</f>
        <v>2327.3219487465008</v>
      </c>
      <c r="O104" s="91">
        <f>IFERROR(INDEX('W7. TIAM total renewable cap'!$R$11:$AC$16,MATCH($D104,'W7. TIAM total renewable cap'!$A$11:$A$16,0),MATCH(O$7,'W7. TIAM total renewable cap'!$R$10:$AC$10,0)),"")</f>
        <v>4490.3541061910691</v>
      </c>
      <c r="P104" s="91">
        <f>IFERROR(INDEX('W7. TIAM total renewable cap'!$R$11:$AC$16,MATCH($D104,'W7. TIAM total renewable cap'!$A$11:$A$16,0),MATCH(P$7,'W7. TIAM total renewable cap'!$R$10:$AC$10,0)),"")</f>
        <v>11530.540751363136</v>
      </c>
      <c r="Q104" s="91">
        <f>IFERROR(INDEX('W7. TIAM total renewable cap'!$R$11:$AC$16,MATCH($D104,'W7. TIAM total renewable cap'!$A$11:$A$16,0),MATCH(Q$7,'W7. TIAM total renewable cap'!$R$10:$AC$10,0)),"")</f>
        <v>17764.51602349116</v>
      </c>
      <c r="R104" s="91">
        <f>IFERROR(INDEX('W7. TIAM total renewable cap'!$R$11:$AC$16,MATCH($D104,'W7. TIAM total renewable cap'!$A$11:$A$16,0),MATCH(R$7,'W7. TIAM total renewable cap'!$R$10:$AC$10,0)),"")</f>
        <v>21905.739637373645</v>
      </c>
      <c r="S104" s="91">
        <f>IFERROR(INDEX('W7. TIAM total renewable cap'!$R$11:$AC$16,MATCH($D104,'W7. TIAM total renewable cap'!$A$11:$A$16,0),MATCH(S$7,'W7. TIAM total renewable cap'!$R$10:$AC$10,0)),"")</f>
        <v>27647.29535797155</v>
      </c>
      <c r="T104" s="91">
        <f>IFERROR(INDEX('W7. TIAM total renewable cap'!$R$11:$AC$16,MATCH($D104,'W7. TIAM total renewable cap'!$A$11:$A$16,0),MATCH(T$7,'W7. TIAM total renewable cap'!$R$10:$AC$10,0)),"")</f>
        <v>32407.750102661892</v>
      </c>
    </row>
    <row r="105" spans="1:20" hidden="1" x14ac:dyDescent="0.3">
      <c r="A105" s="39" t="s">
        <v>215</v>
      </c>
      <c r="B105" s="39" t="s">
        <v>219</v>
      </c>
      <c r="C105" s="39" t="s">
        <v>221</v>
      </c>
      <c r="D105" s="39" t="s">
        <v>184</v>
      </c>
      <c r="E105" s="39" t="s">
        <v>147</v>
      </c>
      <c r="F105" s="91" t="str">
        <f>IFERROR(INDEX('R14. IRENA total gen capacity'!$D$14:$I$32,MATCH("Solar",'R14. IRENA total gen capacity'!$C$14:$C$32,0),MATCH(F$7,'R14. IRENA total gen capacity'!$D$13:$I$13,0))/1000,"")</f>
        <v/>
      </c>
      <c r="G105" s="91">
        <f>IFERROR(INDEX('R14. IRENA total gen capacity'!$D$14:$I$32,MATCH("Solar",'R14. IRENA total gen capacity'!$C$14:$C$32,0),MATCH(G$7,'R14. IRENA total gen capacity'!$D$13:$I$13,0))/1000,"")</f>
        <v>98.423299999999998</v>
      </c>
      <c r="H105" s="91">
        <f>IFERROR(INDEX('R14. IRENA total gen capacity'!$D$14:$I$32,MATCH("Solar",'R14. IRENA total gen capacity'!$C$14:$C$32,0),MATCH(H$7,'R14. IRENA total gen capacity'!$D$13:$I$13,0))/1000,"")</f>
        <v>224.345</v>
      </c>
      <c r="I105" s="91">
        <f>IFERROR(INDEX('R14. IRENA total gen capacity'!$D$14:$I$32,MATCH("Solar",'R14. IRENA total gen capacity'!$C$14:$C$32,0),MATCH(I$7,'R14. IRENA total gen capacity'!$D$13:$I$13,0))/1000,"")</f>
        <v>296.87279999999998</v>
      </c>
      <c r="J105" s="91">
        <f>IFERROR(INDEX('R14. IRENA total gen capacity'!$D$14:$I$32,MATCH("Solar",'R14. IRENA total gen capacity'!$C$14:$C$32,0),MATCH(J$7,'R14. IRENA total gen capacity'!$D$13:$I$13,0))/1000,"")</f>
        <v>390.62540000000001</v>
      </c>
      <c r="K105" s="91" t="str">
        <f>IFERROR(INDEX('R14. IRENA total gen capacity'!$D$14:$I$32,MATCH("Solar",'R14. IRENA total gen capacity'!$C$14:$C$32,0),MATCH(K$7,'R14. IRENA total gen capacity'!$D$13:$I$13,0))/1000,"")</f>
        <v/>
      </c>
      <c r="L105" s="91" t="str">
        <f>IFERROR(INDEX('R14. IRENA total gen capacity'!$D$14:$I$32,MATCH("Solar",'R14. IRENA total gen capacity'!$C$14:$C$32,0),MATCH(L$7,'R14. IRENA total gen capacity'!$D$13:$I$13,0))/1000,"")</f>
        <v/>
      </c>
      <c r="M105" s="91" t="str">
        <f>IFERROR(INDEX('R14. IRENA total gen capacity'!$D$14:$I$32,MATCH("Solar",'R14. IRENA total gen capacity'!$C$14:$C$32,0),MATCH(M$7,'R14. IRENA total gen capacity'!$D$13:$I$13,0))/1000,"")</f>
        <v/>
      </c>
      <c r="N105" s="91" t="str">
        <f>IFERROR(INDEX('R14. IRENA total gen capacity'!$D$14:$I$32,MATCH("Solar",'R14. IRENA total gen capacity'!$C$14:$C$32,0),MATCH(N$7,'R14. IRENA total gen capacity'!$D$13:$I$13,0))/1000,"")</f>
        <v/>
      </c>
      <c r="O105" s="91" t="str">
        <f>IFERROR(INDEX('R14. IRENA total gen capacity'!$D$14:$I$32,MATCH("Solar",'R14. IRENA total gen capacity'!$C$14:$C$32,0),MATCH(O$7,'R14. IRENA total gen capacity'!$D$13:$I$13,0))/1000,"")</f>
        <v/>
      </c>
      <c r="P105" s="91" t="str">
        <f>IFERROR(INDEX('R14. IRENA total gen capacity'!$D$14:$I$32,MATCH("Solar",'R14. IRENA total gen capacity'!$C$14:$C$32,0),MATCH(P$7,'R14. IRENA total gen capacity'!$D$13:$I$13,0))/1000,"")</f>
        <v/>
      </c>
      <c r="Q105" s="91" t="str">
        <f>IFERROR(INDEX('R14. IRENA total gen capacity'!$D$14:$I$32,MATCH("Solar",'R14. IRENA total gen capacity'!$C$14:$C$32,0),MATCH(Q$7,'R14. IRENA total gen capacity'!$D$13:$I$13,0))/1000,"")</f>
        <v/>
      </c>
      <c r="R105" s="91" t="str">
        <f>IFERROR(INDEX('R14. IRENA total gen capacity'!$D$14:$I$32,MATCH("Solar",'R14. IRENA total gen capacity'!$C$14:$C$32,0),MATCH(R$7,'R14. IRENA total gen capacity'!$D$13:$I$13,0))/1000,"")</f>
        <v/>
      </c>
      <c r="S105" s="91" t="str">
        <f>IFERROR(INDEX('R14. IRENA total gen capacity'!$D$14:$I$32,MATCH("Solar",'R14. IRENA total gen capacity'!$C$14:$C$32,0),MATCH(S$7,'R14. IRENA total gen capacity'!$D$13:$I$13,0))/1000,"")</f>
        <v/>
      </c>
      <c r="T105" s="91" t="str">
        <f>IFERROR(INDEX('R14. IRENA total gen capacity'!$D$14:$I$32,MATCH("Solar",'R14. IRENA total gen capacity'!$C$14:$C$32,0),MATCH(T$7,'R14. IRENA total gen capacity'!$D$13:$I$13,0))/1000,"")</f>
        <v/>
      </c>
    </row>
    <row r="106" spans="1:20" hidden="1" x14ac:dyDescent="0.3">
      <c r="A106" s="39" t="s">
        <v>215</v>
      </c>
      <c r="B106" s="39" t="s">
        <v>220</v>
      </c>
      <c r="C106" s="39" t="s">
        <v>221</v>
      </c>
      <c r="D106" s="39" t="s">
        <v>184</v>
      </c>
      <c r="E106" s="39" t="s">
        <v>147</v>
      </c>
      <c r="F106" s="91" t="str">
        <f>IFERROR(INDEX('R14. IRENA total gen capacity'!$D$14:$I$32,MATCH("Wind",'R14. IRENA total gen capacity'!$C$14:$C$32,0),MATCH(F$7,'R14. IRENA total gen capacity'!$D$13:$I$13,0)),"")</f>
        <v/>
      </c>
      <c r="G106" s="91">
        <f>IFERROR(INDEX('R14. IRENA total gen capacity'!$D$14:$I$32,MATCH("Wind",'R14. IRENA total gen capacity'!$C$14:$C$32,0),MATCH(G$7,'R14. IRENA total gen capacity'!$D$13:$I$13,0))/1000,"")</f>
        <v>269.64209999999997</v>
      </c>
      <c r="H106" s="91">
        <f>IFERROR(INDEX('R14. IRENA total gen capacity'!$D$14:$I$32,MATCH("Wind",'R14. IRENA total gen capacity'!$C$14:$C$32,0),MATCH(H$7,'R14. IRENA total gen capacity'!$D$13:$I$13,0))/1000,"")</f>
        <v>416.79790000000003</v>
      </c>
      <c r="I106" s="91">
        <f>IFERROR(INDEX('R14. IRENA total gen capacity'!$D$14:$I$32,MATCH("Wind",'R14. IRENA total gen capacity'!$C$14:$C$32,0),MATCH(I$7,'R14. IRENA total gen capacity'!$D$13:$I$13,0))/1000,"")</f>
        <v>467.22679999999997</v>
      </c>
      <c r="J106" s="91">
        <f>IFERROR(INDEX('R14. IRENA total gen capacity'!$D$14:$I$32,MATCH("Wind",'R14. IRENA total gen capacity'!$C$14:$C$32,0),MATCH(J$7,'R14. IRENA total gen capacity'!$D$13:$I$13,0))/1000,"")</f>
        <v>513.93870000000004</v>
      </c>
      <c r="K106" s="91" t="str">
        <f>IFERROR(INDEX('R14. IRENA total gen capacity'!$D$14:$I$32,MATCH("Wind",'R14. IRENA total gen capacity'!$C$14:$C$32,0),MATCH(K$7,'R14. IRENA total gen capacity'!$D$13:$I$13,0))/1000,"")</f>
        <v/>
      </c>
      <c r="L106" s="91" t="str">
        <f>IFERROR(INDEX('R14. IRENA total gen capacity'!$D$14:$I$32,MATCH("Wind",'R14. IRENA total gen capacity'!$C$14:$C$32,0),MATCH(L$7,'R14. IRENA total gen capacity'!$D$13:$I$13,0))/1000,"")</f>
        <v/>
      </c>
      <c r="M106" s="91" t="str">
        <f>IFERROR(INDEX('R14. IRENA total gen capacity'!$D$14:$I$32,MATCH("Wind",'R14. IRENA total gen capacity'!$C$14:$C$32,0),MATCH(M$7,'R14. IRENA total gen capacity'!$D$13:$I$13,0))/1000,"")</f>
        <v/>
      </c>
      <c r="N106" s="91" t="str">
        <f>IFERROR(INDEX('R14. IRENA total gen capacity'!$D$14:$I$32,MATCH("Wind",'R14. IRENA total gen capacity'!$C$14:$C$32,0),MATCH(N$7,'R14. IRENA total gen capacity'!$D$13:$I$13,0))/1000,"")</f>
        <v/>
      </c>
      <c r="O106" s="91" t="str">
        <f>IFERROR(INDEX('R14. IRENA total gen capacity'!$D$14:$I$32,MATCH("Wind",'R14. IRENA total gen capacity'!$C$14:$C$32,0),MATCH(O$7,'R14. IRENA total gen capacity'!$D$13:$I$13,0))/1000,"")</f>
        <v/>
      </c>
      <c r="P106" s="91" t="str">
        <f>IFERROR(INDEX('R14. IRENA total gen capacity'!$D$14:$I$32,MATCH("Wind",'R14. IRENA total gen capacity'!$C$14:$C$32,0),MATCH(P$7,'R14. IRENA total gen capacity'!$D$13:$I$13,0))/1000,"")</f>
        <v/>
      </c>
      <c r="Q106" s="91" t="str">
        <f>IFERROR(INDEX('R14. IRENA total gen capacity'!$D$14:$I$32,MATCH("Wind",'R14. IRENA total gen capacity'!$C$14:$C$32,0),MATCH(Q$7,'R14. IRENA total gen capacity'!$D$13:$I$13,0))/1000,"")</f>
        <v/>
      </c>
      <c r="R106" s="91" t="str">
        <f>IFERROR(INDEX('R14. IRENA total gen capacity'!$D$14:$I$32,MATCH("Wind",'R14. IRENA total gen capacity'!$C$14:$C$32,0),MATCH(R$7,'R14. IRENA total gen capacity'!$D$13:$I$13,0))/1000,"")</f>
        <v/>
      </c>
      <c r="S106" s="91" t="str">
        <f>IFERROR(INDEX('R14. IRENA total gen capacity'!$D$14:$I$32,MATCH("Wind",'R14. IRENA total gen capacity'!$C$14:$C$32,0),MATCH(S$7,'R14. IRENA total gen capacity'!$D$13:$I$13,0))/1000,"")</f>
        <v/>
      </c>
      <c r="T106" s="91" t="str">
        <f>IFERROR(INDEX('R14. IRENA total gen capacity'!$D$14:$I$32,MATCH("Wind",'R14. IRENA total gen capacity'!$C$14:$C$32,0),MATCH(T$7,'R14. IRENA total gen capacity'!$D$13:$I$13,0))/1000,"")</f>
        <v/>
      </c>
    </row>
    <row r="107" spans="1:20" hidden="1" x14ac:dyDescent="0.3">
      <c r="A107" s="39" t="s">
        <v>215</v>
      </c>
      <c r="B107" s="39" t="s">
        <v>219</v>
      </c>
      <c r="C107" s="39" t="s">
        <v>141</v>
      </c>
      <c r="D107" s="39" t="s">
        <v>213</v>
      </c>
      <c r="E107" s="39" t="s">
        <v>147</v>
      </c>
      <c r="F107" s="91"/>
      <c r="G107" s="91"/>
      <c r="H107" s="91">
        <f>'R22. IEA WEO Power gen'!C41</f>
        <v>229.19559999999998</v>
      </c>
      <c r="I107" s="91">
        <f>'R22. IEA WEO Power gen'!D41</f>
        <v>303.75819999999999</v>
      </c>
      <c r="J107" s="91" t="str">
        <f>IFERROR(INDEX('R22. IEA WEO Power gen'!$N$41:$P$41,MATCH(J$7,'R22. IEA WEO Power gen'!$N$29:$P$29,0)),"")</f>
        <v/>
      </c>
      <c r="K107" s="91" t="str">
        <f>IFERROR(INDEX('R22. IEA WEO Power gen'!$N$41:$P$41,MATCH(K$7,'R22. IEA WEO Power gen'!$N$29:$P$29,0)),"")</f>
        <v/>
      </c>
      <c r="L107" s="91">
        <f>IFERROR(INDEX('R22. IEA WEO Power gen'!$N$41:$P$41,MATCH(L$7,'R22. IEA WEO Power gen'!$N$29:$P$29,0)),"")</f>
        <v>820.49830000000009</v>
      </c>
      <c r="M107" s="91">
        <f>IFERROR(INDEX('R22. IEA WEO Power gen'!$N$41:$P$41,MATCH(M$7,'R22. IEA WEO Power gen'!$N$29:$P$29,0)),"")</f>
        <v>1046.3046999999999</v>
      </c>
      <c r="N107" s="91">
        <f>IFERROR(INDEX('R22. IEA WEO Power gen'!$N$41:$P$41,MATCH(N$7,'R22. IEA WEO Power gen'!$N$29:$P$29,0)),"")</f>
        <v>1455.4050999999999</v>
      </c>
      <c r="O107" s="91" t="str">
        <f>IFERROR(INDEX('R22. IEA WEO Power gen'!$N$41:$P$41,MATCH(O$7,'R22. IEA WEO Power gen'!$N$29:$P$29,0)),"")</f>
        <v/>
      </c>
      <c r="P107" s="91" t="str">
        <f>IFERROR(INDEX('R22. IEA WEO Power gen'!$N$41:$P$41,MATCH(P$7,'R22. IEA WEO Power gen'!$N$29:$P$29,0)),"")</f>
        <v/>
      </c>
      <c r="Q107" s="91" t="str">
        <f>IFERROR(INDEX('R22. IEA WEO Power gen'!$N$41:$P$41,MATCH(Q$7,'R22. IEA WEO Power gen'!$N$29:$P$29,0)),"")</f>
        <v/>
      </c>
      <c r="R107" s="91" t="str">
        <f>IFERROR(INDEX('R22. IEA WEO Power gen'!$N$41:$P$41,MATCH(R$7,'R22. IEA WEO Power gen'!$N$29:$P$29,0)),"")</f>
        <v/>
      </c>
      <c r="S107" s="91" t="str">
        <f>IFERROR(INDEX('R22. IEA WEO Power gen'!$N$41:$P$41,MATCH(S$7,'R22. IEA WEO Power gen'!$N$29:$P$29,0)),"")</f>
        <v/>
      </c>
      <c r="T107" s="91" t="str">
        <f>IFERROR(INDEX('R22. IEA WEO Power gen'!$N$41:$P$41,MATCH(T$7,'R22. IEA WEO Power gen'!$N$29:$P$29,0)),"")</f>
        <v/>
      </c>
    </row>
    <row r="108" spans="1:20" hidden="1" x14ac:dyDescent="0.3">
      <c r="A108" s="39" t="s">
        <v>215</v>
      </c>
      <c r="B108" s="39" t="s">
        <v>219</v>
      </c>
      <c r="C108" s="39" t="s">
        <v>141</v>
      </c>
      <c r="D108" s="39" t="s">
        <v>214</v>
      </c>
      <c r="E108" s="39" t="s">
        <v>147</v>
      </c>
      <c r="F108" s="91"/>
      <c r="G108" s="91"/>
      <c r="H108" s="91">
        <f>'R22. IEA WEO Power gen'!C41</f>
        <v>229.19559999999998</v>
      </c>
      <c r="I108" s="91">
        <f>'R22. IEA WEO Power gen'!D41</f>
        <v>303.75819999999999</v>
      </c>
      <c r="J108" s="91" t="str">
        <f>IFERROR(INDEX('R22. IEA WEO Power gen'!$Q$41:$S$41,MATCH(J$7,'R22. IEA WEO Power gen'!$Q$29:$S$29,0)),"")</f>
        <v/>
      </c>
      <c r="K108" s="91" t="str">
        <f>IFERROR(INDEX('R22. IEA WEO Power gen'!$Q$41:$S$41,MATCH(K$7,'R22. IEA WEO Power gen'!$Q$29:$S$29,0)),"")</f>
        <v/>
      </c>
      <c r="L108" s="91">
        <f>IFERROR(INDEX('R22. IEA WEO Power gen'!$Q$41:$S$41,MATCH(L$7,'R22. IEA WEO Power gen'!$Q$29:$S$29,0)),"")</f>
        <v>1222.9035000000001</v>
      </c>
      <c r="M108" s="91">
        <f>IFERROR(INDEX('R22. IEA WEO Power gen'!$Q$41:$S$41,MATCH(M$7,'R22. IEA WEO Power gen'!$Q$29:$S$29,0)),"")</f>
        <v>1937.2454</v>
      </c>
      <c r="N108" s="91">
        <f>IFERROR(INDEX('R22. IEA WEO Power gen'!$Q$41:$S$41,MATCH(N$7,'R22. IEA WEO Power gen'!$Q$29:$S$29,0)),"")</f>
        <v>3573.0741000000003</v>
      </c>
      <c r="O108" s="91" t="str">
        <f>IFERROR(INDEX('R22. IEA WEO Power gen'!$Q$41:$S$41,MATCH(O$7,'R22. IEA WEO Power gen'!$Q$29:$S$29,0)),"")</f>
        <v/>
      </c>
      <c r="P108" s="91" t="str">
        <f>IFERROR(INDEX('R22. IEA WEO Power gen'!$Q$41:$S$41,MATCH(P$7,'R22. IEA WEO Power gen'!$Q$29:$S$29,0)),"")</f>
        <v/>
      </c>
      <c r="Q108" s="91" t="str">
        <f>IFERROR(INDEX('R22. IEA WEO Power gen'!$Q$41:$S$41,MATCH(Q$7,'R22. IEA WEO Power gen'!$Q$29:$S$29,0)),"")</f>
        <v/>
      </c>
      <c r="R108" s="91" t="str">
        <f>IFERROR(INDEX('R22. IEA WEO Power gen'!$Q$41:$S$41,MATCH(R$7,'R22. IEA WEO Power gen'!$Q$29:$S$29,0)),"")</f>
        <v/>
      </c>
      <c r="S108" s="91" t="str">
        <f>IFERROR(INDEX('R22. IEA WEO Power gen'!$Q$41:$S$41,MATCH(S$7,'R22. IEA WEO Power gen'!$Q$29:$S$29,0)),"")</f>
        <v/>
      </c>
      <c r="T108" s="91" t="str">
        <f>IFERROR(INDEX('R22. IEA WEO Power gen'!$Q$41:$S$41,MATCH(T$7,'R22. IEA WEO Power gen'!$Q$29:$S$29,0)),"")</f>
        <v/>
      </c>
    </row>
    <row r="109" spans="1:20" hidden="1" x14ac:dyDescent="0.3">
      <c r="A109" s="39" t="s">
        <v>215</v>
      </c>
      <c r="B109" s="39" t="s">
        <v>220</v>
      </c>
      <c r="C109" s="39" t="s">
        <v>141</v>
      </c>
      <c r="D109" s="39" t="s">
        <v>213</v>
      </c>
      <c r="E109" s="39" t="s">
        <v>147</v>
      </c>
      <c r="F109" s="91"/>
      <c r="G109" s="91"/>
      <c r="H109" s="91">
        <f>'R22. IEA WEO Power gen'!C39</f>
        <v>414.01139999999998</v>
      </c>
      <c r="I109" s="91">
        <f>'R22. IEA WEO Power gen'!D39</f>
        <v>465.54680000000002</v>
      </c>
      <c r="J109" s="91" t="str">
        <f>IFERROR(INDEX('R22. IEA WEO Power gen'!$N$39:$P$39,MATCH(J$7,'R22. IEA WEO Power gen'!$N$29:$P$29,0)),"")</f>
        <v/>
      </c>
      <c r="K109" s="91" t="str">
        <f>IFERROR(INDEX('R22. IEA WEO Power gen'!$N$39:$P$39,MATCH(K$7,'R22. IEA WEO Power gen'!$N$29:$P$29,0)),"")</f>
        <v/>
      </c>
      <c r="L109" s="91">
        <f>IFERROR(INDEX('R22. IEA WEO Power gen'!$N$39:$P$39,MATCH(L$7,'R22. IEA WEO Power gen'!$N$29:$P$29,0)),"")</f>
        <v>841.66200000000003</v>
      </c>
      <c r="M109" s="91">
        <f>IFERROR(INDEX('R22. IEA WEO Power gen'!$N$39:$P$39,MATCH(M$7,'R22. IEA WEO Power gen'!$N$29:$P$29,0)),"")</f>
        <v>1006.1912</v>
      </c>
      <c r="N109" s="91">
        <f>IFERROR(INDEX('R22. IEA WEO Power gen'!$N$39:$P$39,MATCH(N$7,'R22. IEA WEO Power gen'!$N$29:$P$29,0)),"")</f>
        <v>1304.5968</v>
      </c>
      <c r="O109" s="91" t="str">
        <f>IFERROR(INDEX('R22. IEA WEO Power gen'!$N$39:$P$39,MATCH(O$7,'R22. IEA WEO Power gen'!$N$29:$P$29,0)),"")</f>
        <v/>
      </c>
      <c r="P109" s="91" t="str">
        <f>IFERROR(INDEX('R22. IEA WEO Power gen'!$N$39:$P$39,MATCH(P$7,'R22. IEA WEO Power gen'!$N$29:$P$29,0)),"")</f>
        <v/>
      </c>
      <c r="Q109" s="91" t="str">
        <f>IFERROR(INDEX('R22. IEA WEO Power gen'!$N$39:$P$39,MATCH(Q$7,'R22. IEA WEO Power gen'!$N$29:$P$29,0)),"")</f>
        <v/>
      </c>
      <c r="R109" s="91" t="str">
        <f>IFERROR(INDEX('R22. IEA WEO Power gen'!$N$39:$P$39,MATCH(R$7,'R22. IEA WEO Power gen'!$N$29:$P$29,0)),"")</f>
        <v/>
      </c>
      <c r="S109" s="91" t="str">
        <f>IFERROR(INDEX('R22. IEA WEO Power gen'!$N$39:$P$39,MATCH(S$7,'R22. IEA WEO Power gen'!$N$29:$P$29,0)),"")</f>
        <v/>
      </c>
      <c r="T109" s="91" t="str">
        <f>IFERROR(INDEX('R22. IEA WEO Power gen'!$N$39:$P$39,MATCH(T$7,'R22. IEA WEO Power gen'!$N$29:$P$29,0)),"")</f>
        <v/>
      </c>
    </row>
    <row r="110" spans="1:20" hidden="1" x14ac:dyDescent="0.3">
      <c r="A110" s="39" t="s">
        <v>215</v>
      </c>
      <c r="B110" s="39" t="s">
        <v>220</v>
      </c>
      <c r="C110" s="39" t="s">
        <v>141</v>
      </c>
      <c r="D110" s="39" t="s">
        <v>214</v>
      </c>
      <c r="E110" s="39" t="s">
        <v>147</v>
      </c>
      <c r="F110" s="91"/>
      <c r="G110" s="91"/>
      <c r="H110" s="91">
        <f>'R22. IEA WEO Power gen'!C39</f>
        <v>414.01139999999998</v>
      </c>
      <c r="I110" s="91">
        <f>'R22. IEA WEO Power gen'!D39</f>
        <v>465.54680000000002</v>
      </c>
      <c r="J110" s="91" t="str">
        <f>IFERROR(INDEX('R22. IEA WEO Power gen'!$Q$39:$S$39,MATCH(J$7,'R22. IEA WEO Power gen'!$Q$29:$S$29,0)),"")</f>
        <v/>
      </c>
      <c r="K110" s="91" t="str">
        <f>IFERROR(INDEX('R22. IEA WEO Power gen'!$Q$39:$S$39,MATCH(K$7,'R22. IEA WEO Power gen'!$Q$29:$S$29,0)),"")</f>
        <v/>
      </c>
      <c r="L110" s="91">
        <f>IFERROR(INDEX('R22. IEA WEO Power gen'!$Q$39:$S$39,MATCH(L$7,'R22. IEA WEO Power gen'!$Q$29:$S$29,0)),"")</f>
        <v>1183.6512</v>
      </c>
      <c r="M110" s="91">
        <f>IFERROR(INDEX('R22. IEA WEO Power gen'!$Q$39:$S$39,MATCH(M$7,'R22. IEA WEO Power gen'!$Q$29:$S$29,0)),"")</f>
        <v>1706.2271000000001</v>
      </c>
      <c r="N110" s="91">
        <f>IFERROR(INDEX('R22. IEA WEO Power gen'!$Q$39:$S$39,MATCH(N$7,'R22. IEA WEO Power gen'!$Q$29:$S$29,0)),"")</f>
        <v>2628.6912000000002</v>
      </c>
      <c r="O110" s="91" t="str">
        <f>IFERROR(INDEX('R22. IEA WEO Power gen'!$Q$39:$S$39,MATCH(O$7,'R22. IEA WEO Power gen'!$Q$29:$S$29,0)),"")</f>
        <v/>
      </c>
      <c r="P110" s="91" t="str">
        <f>IFERROR(INDEX('R22. IEA WEO Power gen'!$Q$39:$S$39,MATCH(P$7,'R22. IEA WEO Power gen'!$Q$29:$S$29,0)),"")</f>
        <v/>
      </c>
      <c r="Q110" s="91" t="str">
        <f>IFERROR(INDEX('R22. IEA WEO Power gen'!$Q$39:$S$39,MATCH(Q$7,'R22. IEA WEO Power gen'!$Q$29:$S$29,0)),"")</f>
        <v/>
      </c>
      <c r="R110" s="91" t="str">
        <f>IFERROR(INDEX('R22. IEA WEO Power gen'!$Q$39:$S$39,MATCH(R$7,'R22. IEA WEO Power gen'!$Q$29:$S$29,0)),"")</f>
        <v/>
      </c>
      <c r="S110" s="91" t="str">
        <f>IFERROR(INDEX('R22. IEA WEO Power gen'!$Q$39:$S$39,MATCH(S$7,'R22. IEA WEO Power gen'!$Q$29:$S$29,0)),"")</f>
        <v/>
      </c>
      <c r="T110" s="91" t="str">
        <f>IFERROR(INDEX('R22. IEA WEO Power gen'!$Q$39:$S$39,MATCH(T$7,'R22. IEA WEO Power gen'!$Q$29:$S$29,0)),"")</f>
        <v/>
      </c>
    </row>
    <row r="111" spans="1:20" hidden="1" x14ac:dyDescent="0.3">
      <c r="A111" s="39" t="s">
        <v>215</v>
      </c>
      <c r="B111" s="39" t="s">
        <v>222</v>
      </c>
      <c r="C111" s="39" t="s">
        <v>141</v>
      </c>
      <c r="D111" s="39" t="s">
        <v>213</v>
      </c>
      <c r="E111" s="39" t="s">
        <v>147</v>
      </c>
      <c r="F111" s="91"/>
      <c r="G111" s="91"/>
      <c r="H111" s="91">
        <f>'R22. IEA WEO Power gen'!C31</f>
        <v>6413.6472999999996</v>
      </c>
      <c r="I111" s="91">
        <f>'R22. IEA WEO Power gen'!D31</f>
        <v>6677.2811000000002</v>
      </c>
      <c r="J111" s="91" t="str">
        <f>IFERROR(INDEX('R22. IEA WEO Power gen'!$N$31:$P$31,MATCH(J$7,'R22. IEA WEO Power gen'!$N$29:$P$29,0)),"")</f>
        <v/>
      </c>
      <c r="K111" s="91" t="str">
        <f>IFERROR(INDEX('R22. IEA WEO Power gen'!$N$31:$P$31,MATCH(K$7,'R22. IEA WEO Power gen'!$N$29:$P$29,0)),"")</f>
        <v/>
      </c>
      <c r="L111" s="91">
        <f>IFERROR(INDEX('R22. IEA WEO Power gen'!$N$31:$P$31,MATCH(L$7,'R22. IEA WEO Power gen'!$N$29:$P$29,0)),"")</f>
        <v>8563.6785999999993</v>
      </c>
      <c r="M111" s="91">
        <f>IFERROR(INDEX('R22. IEA WEO Power gen'!$N$31:$P$31,MATCH(M$7,'R22. IEA WEO Power gen'!$N$29:$P$29,0)),"")</f>
        <v>9556.5000999999993</v>
      </c>
      <c r="N111" s="91">
        <f>IFERROR(INDEX('R22. IEA WEO Power gen'!$N$31:$P$31,MATCH(N$7,'R22. IEA WEO Power gen'!$N$29:$P$29,0)),"")</f>
        <v>11494.901900000001</v>
      </c>
      <c r="O111" s="91" t="str">
        <f>IFERROR(INDEX('R22. IEA WEO Power gen'!$N$31:$P$31,MATCH(O$7,'R22. IEA WEO Power gen'!$N$29:$P$29,0)),"")</f>
        <v/>
      </c>
      <c r="P111" s="91" t="str">
        <f>IFERROR(INDEX('R22. IEA WEO Power gen'!$N$31:$P$31,MATCH(P$7,'R22. IEA WEO Power gen'!$N$29:$P$29,0)),"")</f>
        <v/>
      </c>
      <c r="Q111" s="91" t="str">
        <f>IFERROR(INDEX('R22. IEA WEO Power gen'!$N$31:$P$31,MATCH(Q$7,'R22. IEA WEO Power gen'!$N$29:$P$29,0)),"")</f>
        <v/>
      </c>
      <c r="R111" s="91" t="str">
        <f>IFERROR(INDEX('R22. IEA WEO Power gen'!$N$31:$P$31,MATCH(R$7,'R22. IEA WEO Power gen'!$N$29:$P$29,0)),"")</f>
        <v/>
      </c>
      <c r="S111" s="91" t="str">
        <f>IFERROR(INDEX('R22. IEA WEO Power gen'!$N$31:$P$31,MATCH(S$7,'R22. IEA WEO Power gen'!$N$29:$P$29,0)),"")</f>
        <v/>
      </c>
      <c r="T111" s="91" t="str">
        <f>IFERROR(INDEX('R22. IEA WEO Power gen'!$N$31:$P$31,MATCH(T$7,'R22. IEA WEO Power gen'!$N$29:$P$29,0)),"")</f>
        <v/>
      </c>
    </row>
    <row r="112" spans="1:20" hidden="1" x14ac:dyDescent="0.3">
      <c r="A112" s="39" t="s">
        <v>215</v>
      </c>
      <c r="B112" s="39" t="s">
        <v>222</v>
      </c>
      <c r="C112" s="39" t="s">
        <v>141</v>
      </c>
      <c r="D112" s="39" t="s">
        <v>214</v>
      </c>
      <c r="E112" s="39" t="s">
        <v>147</v>
      </c>
      <c r="F112" s="91"/>
      <c r="G112" s="91"/>
      <c r="H112" s="91">
        <f>'R22. IEA WEO Power gen'!C31</f>
        <v>6413.6472999999996</v>
      </c>
      <c r="I112" s="91">
        <f>'R22. IEA WEO Power gen'!D31</f>
        <v>6677.2811000000002</v>
      </c>
      <c r="J112" s="91" t="str">
        <f>IFERROR(INDEX('R22. IEA WEO Power gen'!$Q$31:$S$31,MATCH(J$7,'R22. IEA WEO Power gen'!$Q$29:$S$29,0)),"")</f>
        <v/>
      </c>
      <c r="K112" s="91" t="str">
        <f>IFERROR(INDEX('R22. IEA WEO Power gen'!$Q$31:$S$31,MATCH(K$7,'R22. IEA WEO Power gen'!$Q$29:$S$29,0)),"")</f>
        <v/>
      </c>
      <c r="L112" s="91">
        <f>IFERROR(INDEX('R22. IEA WEO Power gen'!$Q$31:$S$31,MATCH(L$7,'R22. IEA WEO Power gen'!$Q$29:$S$29,0)),"")</f>
        <v>8899.4235000000008</v>
      </c>
      <c r="M112" s="91">
        <f>IFERROR(INDEX('R22. IEA WEO Power gen'!$Q$31:$S$31,MATCH(M$7,'R22. IEA WEO Power gen'!$Q$29:$S$29,0)),"")</f>
        <v>10238.394200000001</v>
      </c>
      <c r="N112" s="91">
        <f>IFERROR(INDEX('R22. IEA WEO Power gen'!$Q$31:$S$31,MATCH(N$7,'R22. IEA WEO Power gen'!$Q$29:$S$29,0)),"")</f>
        <v>13100.498900000001</v>
      </c>
      <c r="O112" s="91" t="str">
        <f>IFERROR(INDEX('R22. IEA WEO Power gen'!$Q$31:$S$31,MATCH(O$7,'R22. IEA WEO Power gen'!$Q$29:$S$29,0)),"")</f>
        <v/>
      </c>
      <c r="P112" s="91" t="str">
        <f>IFERROR(INDEX('R22. IEA WEO Power gen'!$Q$31:$S$31,MATCH(P$7,'R22. IEA WEO Power gen'!$Q$29:$S$29,0)),"")</f>
        <v/>
      </c>
      <c r="Q112" s="91" t="str">
        <f>IFERROR(INDEX('R22. IEA WEO Power gen'!$Q$31:$S$31,MATCH(Q$7,'R22. IEA WEO Power gen'!$Q$29:$S$29,0)),"")</f>
        <v/>
      </c>
      <c r="R112" s="91" t="str">
        <f>IFERROR(INDEX('R22. IEA WEO Power gen'!$Q$31:$S$31,MATCH(R$7,'R22. IEA WEO Power gen'!$Q$29:$S$29,0)),"")</f>
        <v/>
      </c>
      <c r="S112" s="91" t="str">
        <f>IFERROR(INDEX('R22. IEA WEO Power gen'!$Q$31:$S$31,MATCH(S$7,'R22. IEA WEO Power gen'!$Q$29:$S$29,0)),"")</f>
        <v/>
      </c>
      <c r="T112" s="91" t="str">
        <f>IFERROR(INDEX('R22. IEA WEO Power gen'!$Q$31:$S$31,MATCH(T$7,'R22. IEA WEO Power gen'!$Q$29:$S$29,0)),"")</f>
        <v/>
      </c>
    </row>
    <row r="113" spans="1:20" hidden="1" x14ac:dyDescent="0.3">
      <c r="A113" s="39" t="s">
        <v>215</v>
      </c>
      <c r="B113" s="39" t="s">
        <v>223</v>
      </c>
      <c r="C113" s="39" t="s">
        <v>141</v>
      </c>
      <c r="D113" s="39" t="s">
        <v>213</v>
      </c>
      <c r="E113" s="39" t="s">
        <v>147</v>
      </c>
      <c r="F113" s="91"/>
      <c r="G113" s="91"/>
      <c r="H113" s="91">
        <f>'R22. IEA WEO Power gen'!C36</f>
        <v>1986.0601999999997</v>
      </c>
      <c r="I113" s="91">
        <f>'R22. IEA WEO Power gen'!D36</f>
        <v>2151.1462000000001</v>
      </c>
      <c r="J113" s="91" t="str">
        <f>IFERROR(INDEX('R22. IEA WEO Power gen'!$N$36:$P$36,MATCH(J$7,'R22. IEA WEO Power gen'!$N$29:$P$29,0)),"")</f>
        <v/>
      </c>
      <c r="K113" s="91" t="str">
        <f>IFERROR(INDEX('R22. IEA WEO Power gen'!$N$36:$P$36,MATCH(K$7,'R22. IEA WEO Power gen'!$N$29:$P$29,0)),"")</f>
        <v/>
      </c>
      <c r="L113" s="91">
        <f>IFERROR(INDEX('R22. IEA WEO Power gen'!$N$36:$P$36,MATCH(L$7,'R22. IEA WEO Power gen'!$N$29:$P$29,0)),"")</f>
        <v>3297.9919999999997</v>
      </c>
      <c r="M113" s="91">
        <f>IFERROR(INDEX('R22. IEA WEO Power gen'!$N$36:$P$36,MATCH(M$7,'R22. IEA WEO Power gen'!$N$29:$P$29,0)),"")</f>
        <v>3833.5742</v>
      </c>
      <c r="N113" s="91">
        <f>IFERROR(INDEX('R22. IEA WEO Power gen'!$N$36:$P$36,MATCH(N$7,'R22. IEA WEO Power gen'!$N$29:$P$29,0)),"")</f>
        <v>4801.2676000000001</v>
      </c>
      <c r="O113" s="91" t="str">
        <f>IFERROR(INDEX('R22. IEA WEO Power gen'!$N$36:$P$36,MATCH(O$7,'R22. IEA WEO Power gen'!$N$29:$P$29,0)),"")</f>
        <v/>
      </c>
      <c r="P113" s="91" t="str">
        <f>IFERROR(INDEX('R22. IEA WEO Power gen'!$N$36:$P$36,MATCH(P$7,'R22. IEA WEO Power gen'!$N$29:$P$29,0)),"")</f>
        <v/>
      </c>
      <c r="Q113" s="91" t="str">
        <f>IFERROR(INDEX('R22. IEA WEO Power gen'!$N$36:$P$36,MATCH(Q$7,'R22. IEA WEO Power gen'!$N$29:$P$29,0)),"")</f>
        <v/>
      </c>
      <c r="R113" s="91" t="str">
        <f>IFERROR(INDEX('R22. IEA WEO Power gen'!$N$36:$P$36,MATCH(R$7,'R22. IEA WEO Power gen'!$N$29:$P$29,0)),"")</f>
        <v/>
      </c>
      <c r="S113" s="91" t="str">
        <f>IFERROR(INDEX('R22. IEA WEO Power gen'!$N$36:$P$36,MATCH(S$7,'R22. IEA WEO Power gen'!$N$29:$P$29,0)),"")</f>
        <v/>
      </c>
      <c r="T113" s="91" t="str">
        <f>IFERROR(INDEX('R22. IEA WEO Power gen'!$N$36:$P$36,MATCH(T$7,'R22. IEA WEO Power gen'!$N$29:$P$29,0)),"")</f>
        <v/>
      </c>
    </row>
    <row r="114" spans="1:20" hidden="1" x14ac:dyDescent="0.3">
      <c r="A114" s="39" t="s">
        <v>215</v>
      </c>
      <c r="B114" s="39" t="s">
        <v>223</v>
      </c>
      <c r="C114" s="39" t="s">
        <v>141</v>
      </c>
      <c r="D114" s="39" t="s">
        <v>214</v>
      </c>
      <c r="E114" s="39" t="s">
        <v>147</v>
      </c>
      <c r="F114" s="91"/>
      <c r="G114" s="91"/>
      <c r="H114" s="91">
        <f>'R22. IEA WEO Power gen'!C36</f>
        <v>1986.0601999999997</v>
      </c>
      <c r="I114" s="91">
        <f>'R22. IEA WEO Power gen'!D36</f>
        <v>2151.1462000000001</v>
      </c>
      <c r="J114" s="91" t="str">
        <f>IFERROR(INDEX('R22. IEA WEO Power gen'!$Q$36:$S$36,MATCH(J$7,'R22. IEA WEO Power gen'!$Q$29:$S$29,0)),"")</f>
        <v/>
      </c>
      <c r="K114" s="91" t="str">
        <f>IFERROR(INDEX('R22. IEA WEO Power gen'!$Q$36:$S$36,MATCH(K$7,'R22. IEA WEO Power gen'!$Q$29:$S$29,0)),"")</f>
        <v/>
      </c>
      <c r="L114" s="91">
        <f>IFERROR(INDEX('R22. IEA WEO Power gen'!$Q$36:$S$36,MATCH(L$7,'R22. IEA WEO Power gen'!$Q$29:$S$29,0)),"")</f>
        <v>4157.3526000000002</v>
      </c>
      <c r="M114" s="91">
        <f>IFERROR(INDEX('R22. IEA WEO Power gen'!$Q$36:$S$36,MATCH(M$7,'R22. IEA WEO Power gen'!$Q$29:$S$29,0)),"")</f>
        <v>5660.6804000000002</v>
      </c>
      <c r="N114" s="91">
        <f>IFERROR(INDEX('R22. IEA WEO Power gen'!$Q$36:$S$36,MATCH(N$7,'R22. IEA WEO Power gen'!$Q$29:$S$29,0)),"")</f>
        <v>8723.8661000000011</v>
      </c>
      <c r="O114" s="91" t="str">
        <f>IFERROR(INDEX('R22. IEA WEO Power gen'!$Q$36:$S$36,MATCH(O$7,'R22. IEA WEO Power gen'!$Q$29:$S$29,0)),"")</f>
        <v/>
      </c>
      <c r="P114" s="91" t="str">
        <f>IFERROR(INDEX('R22. IEA WEO Power gen'!$Q$36:$S$36,MATCH(P$7,'R22. IEA WEO Power gen'!$Q$29:$S$29,0)),"")</f>
        <v/>
      </c>
      <c r="Q114" s="91" t="str">
        <f>IFERROR(INDEX('R22. IEA WEO Power gen'!$Q$36:$S$36,MATCH(Q$7,'R22. IEA WEO Power gen'!$Q$29:$S$29,0)),"")</f>
        <v/>
      </c>
      <c r="R114" s="91" t="str">
        <f>IFERROR(INDEX('R22. IEA WEO Power gen'!$Q$36:$S$36,MATCH(R$7,'R22. IEA WEO Power gen'!$Q$29:$S$29,0)),"")</f>
        <v/>
      </c>
      <c r="S114" s="91" t="str">
        <f>IFERROR(INDEX('R22. IEA WEO Power gen'!$Q$36:$S$36,MATCH(S$7,'R22. IEA WEO Power gen'!$Q$29:$S$29,0)),"")</f>
        <v/>
      </c>
      <c r="T114" s="91" t="str">
        <f>IFERROR(INDEX('R22. IEA WEO Power gen'!$Q$36:$S$36,MATCH(T$7,'R22. IEA WEO Power gen'!$Q$29:$S$29,0)),"")</f>
        <v/>
      </c>
    </row>
    <row r="115" spans="1:20" hidden="1" x14ac:dyDescent="0.3">
      <c r="A115" s="39" t="s">
        <v>215</v>
      </c>
      <c r="B115" s="39" t="s">
        <v>224</v>
      </c>
      <c r="C115" s="39" t="s">
        <v>141</v>
      </c>
      <c r="D115" s="39" t="s">
        <v>213</v>
      </c>
      <c r="E115" s="39" t="s">
        <v>225</v>
      </c>
      <c r="F115" s="91"/>
      <c r="G115" s="91"/>
      <c r="H115" s="91">
        <f>'R22. IEA WEO Power gen'!C23</f>
        <v>256.62</v>
      </c>
      <c r="I115" s="91">
        <f>'R22. IEA WEO Power gen'!D23</f>
        <v>313.20210000000003</v>
      </c>
      <c r="J115" s="91" t="str">
        <f>IFERROR(INDEX('R22. IEA WEO Power gen'!$N$23:$P$23,MATCH(J$7,'R22. IEA WEO Power gen'!$N$11:$P$11,0)),"")</f>
        <v/>
      </c>
      <c r="K115" s="91" t="str">
        <f>IFERROR(INDEX('R22. IEA WEO Power gen'!$N$23:$P$23,MATCH(K$7,'R22. IEA WEO Power gen'!$N$11:$P$11,0)),"")</f>
        <v/>
      </c>
      <c r="L115" s="91">
        <f>IFERROR(INDEX('R22. IEA WEO Power gen'!$N$23:$P$23,MATCH(L$7,'R22. IEA WEO Power gen'!$N$11:$P$11,0)),"")</f>
        <v>1131.8761999999999</v>
      </c>
      <c r="M115" s="91">
        <f>IFERROR(INDEX('R22. IEA WEO Power gen'!$N$23:$P$23,MATCH(M$7,'R22. IEA WEO Power gen'!$N$11:$P$11,0)),"")</f>
        <v>1518.6813999999999</v>
      </c>
      <c r="N115" s="91">
        <f>IFERROR(INDEX('R22. IEA WEO Power gen'!$N$23:$P$23,MATCH(N$7,'R22. IEA WEO Power gen'!$N$11:$P$11,0)),"")</f>
        <v>2321.4196999999999</v>
      </c>
      <c r="O115" s="91" t="str">
        <f>IFERROR(INDEX('R22. IEA WEO Power gen'!$N$23:$P$23,MATCH(O$7,'R22. IEA WEO Power gen'!$N$11:$P$11,0)),"")</f>
        <v/>
      </c>
      <c r="P115" s="91" t="str">
        <f>IFERROR(INDEX('R22. IEA WEO Power gen'!$N$23:$P$23,MATCH(P$7,'R22. IEA WEO Power gen'!$N$11:$P$11,0)),"")</f>
        <v/>
      </c>
      <c r="Q115" s="91" t="str">
        <f>IFERROR(INDEX('R22. IEA WEO Power gen'!$N$23:$P$23,MATCH(Q$7,'R22. IEA WEO Power gen'!$N$11:$P$11,0)),"")</f>
        <v/>
      </c>
      <c r="R115" s="91" t="str">
        <f>IFERROR(INDEX('R22. IEA WEO Power gen'!$N$23:$P$23,MATCH(R$7,'R22. IEA WEO Power gen'!$N$11:$P$11,0)),"")</f>
        <v/>
      </c>
      <c r="S115" s="91" t="str">
        <f>IFERROR(INDEX('R22. IEA WEO Power gen'!$N$23:$P$23,MATCH(S$7,'R22. IEA WEO Power gen'!$N$11:$P$11,0)),"")</f>
        <v/>
      </c>
      <c r="T115" s="91" t="str">
        <f>IFERROR(INDEX('R22. IEA WEO Power gen'!$N$23:$P$23,MATCH(T$7,'R22. IEA WEO Power gen'!$N$11:$P$11,0)),"")</f>
        <v/>
      </c>
    </row>
    <row r="116" spans="1:20" hidden="1" x14ac:dyDescent="0.3">
      <c r="A116" s="39" t="s">
        <v>215</v>
      </c>
      <c r="B116" s="39" t="s">
        <v>224</v>
      </c>
      <c r="C116" s="39" t="s">
        <v>141</v>
      </c>
      <c r="D116" s="39" t="s">
        <v>214</v>
      </c>
      <c r="E116" s="39" t="s">
        <v>225</v>
      </c>
      <c r="F116" s="91"/>
      <c r="G116" s="91"/>
      <c r="H116" s="91">
        <f>'R22. IEA WEO Power gen'!C23</f>
        <v>256.62</v>
      </c>
      <c r="I116" s="91">
        <f>'R22. IEA WEO Power gen'!D23</f>
        <v>313.20210000000003</v>
      </c>
      <c r="J116" s="91" t="str">
        <f>IFERROR(INDEX('R22. IEA WEO Power gen'!$Q$23:$S$23,MATCH(J$7,'R22. IEA WEO Power gen'!$Q$11:$S$11,0)),"")</f>
        <v/>
      </c>
      <c r="K116" s="91" t="str">
        <f>IFERROR(INDEX('R22. IEA WEO Power gen'!$Q$23:$S$23,MATCH(K$7,'R22. IEA WEO Power gen'!$Q$11:$S$11,0)),"")</f>
        <v/>
      </c>
      <c r="L116" s="91">
        <f>IFERROR(INDEX('R22. IEA WEO Power gen'!$Q$23:$S$23,MATCH(L$7,'R22. IEA WEO Power gen'!$Q$11:$S$11,0)),"")</f>
        <v>1727.7613999999999</v>
      </c>
      <c r="M116" s="91">
        <f>IFERROR(INDEX('R22. IEA WEO Power gen'!$Q$23:$S$23,MATCH(M$7,'R22. IEA WEO Power gen'!$Q$11:$S$11,0)),"")</f>
        <v>3018.8594000000003</v>
      </c>
      <c r="N116" s="91">
        <f>IFERROR(INDEX('R22. IEA WEO Power gen'!$Q$23:$S$23,MATCH(N$7,'R22. IEA WEO Power gen'!$Q$11:$S$11,0)),"")</f>
        <v>6330.9689999999991</v>
      </c>
      <c r="O116" s="91" t="str">
        <f>IFERROR(INDEX('R22. IEA WEO Power gen'!$Q$23:$S$23,MATCH(O$7,'R22. IEA WEO Power gen'!$Q$11:$S$11,0)),"")</f>
        <v/>
      </c>
      <c r="P116" s="91" t="str">
        <f>IFERROR(INDEX('R22. IEA WEO Power gen'!$Q$23:$S$23,MATCH(P$7,'R22. IEA WEO Power gen'!$Q$11:$S$11,0)),"")</f>
        <v/>
      </c>
      <c r="Q116" s="91" t="str">
        <f>IFERROR(INDEX('R22. IEA WEO Power gen'!$Q$23:$S$23,MATCH(Q$7,'R22. IEA WEO Power gen'!$Q$11:$S$11,0)),"")</f>
        <v/>
      </c>
      <c r="R116" s="91" t="str">
        <f>IFERROR(INDEX('R22. IEA WEO Power gen'!$Q$23:$S$23,MATCH(R$7,'R22. IEA WEO Power gen'!$Q$11:$S$11,0)),"")</f>
        <v/>
      </c>
      <c r="S116" s="91" t="str">
        <f>IFERROR(INDEX('R22. IEA WEO Power gen'!$Q$23:$S$23,MATCH(S$7,'R22. IEA WEO Power gen'!$Q$11:$S$11,0)),"")</f>
        <v/>
      </c>
      <c r="T116" s="91" t="str">
        <f>IFERROR(INDEX('R22. IEA WEO Power gen'!$Q$23:$S$23,MATCH(T$7,'R22. IEA WEO Power gen'!$Q$11:$S$11,0)),"")</f>
        <v/>
      </c>
    </row>
    <row r="117" spans="1:20" hidden="1" x14ac:dyDescent="0.3">
      <c r="A117" s="39" t="s">
        <v>215</v>
      </c>
      <c r="B117" s="39" t="s">
        <v>226</v>
      </c>
      <c r="C117" s="39" t="s">
        <v>141</v>
      </c>
      <c r="D117" s="39" t="s">
        <v>213</v>
      </c>
      <c r="E117" s="39" t="s">
        <v>225</v>
      </c>
      <c r="F117" s="91"/>
      <c r="G117" s="91"/>
      <c r="H117" s="91">
        <f>'R22. IEA WEO Power gen'!C21</f>
        <v>838.14099999999996</v>
      </c>
      <c r="I117" s="91">
        <f>'R22. IEA WEO Power gen'!D21</f>
        <v>981.02329999999995</v>
      </c>
      <c r="J117" s="91" t="str">
        <f>IFERROR(INDEX('R22. IEA WEO Power gen'!$N$21:$P$21,MATCH(J$7,'R22. IEA WEO Power gen'!$N$11:$P$11,0)),"")</f>
        <v/>
      </c>
      <c r="K117" s="91" t="str">
        <f>IFERROR(INDEX('R22. IEA WEO Power gen'!$N$21:$P$21,MATCH(K$7,'R22. IEA WEO Power gen'!$N$11:$P$11,0)),"")</f>
        <v/>
      </c>
      <c r="L117" s="91">
        <f>IFERROR(INDEX('R22. IEA WEO Power gen'!$N$21:$P$21,MATCH(L$7,'R22. IEA WEO Power gen'!$N$11:$P$11,0)),"")</f>
        <v>1983.3317</v>
      </c>
      <c r="M117" s="91">
        <f>IFERROR(INDEX('R22. IEA WEO Power gen'!$N$21:$P$21,MATCH(M$7,'R22. IEA WEO Power gen'!$N$11:$P$11,0)),"")</f>
        <v>2431.0484999999999</v>
      </c>
      <c r="N117" s="91">
        <f>IFERROR(INDEX('R22. IEA WEO Power gen'!$N$21:$P$21,MATCH(N$7,'R22. IEA WEO Power gen'!$N$11:$P$11,0)),"")</f>
        <v>3357.6552999999999</v>
      </c>
      <c r="O117" s="91" t="str">
        <f>IFERROR(INDEX('R22. IEA WEO Power gen'!$N$21:$P$21,MATCH(O$7,'R22. IEA WEO Power gen'!$N$11:$P$11,0)),"")</f>
        <v/>
      </c>
      <c r="P117" s="91" t="str">
        <f>IFERROR(INDEX('R22. IEA WEO Power gen'!$N$21:$P$21,MATCH(P$7,'R22. IEA WEO Power gen'!$N$11:$P$11,0)),"")</f>
        <v/>
      </c>
      <c r="Q117" s="91" t="str">
        <f>IFERROR(INDEX('R22. IEA WEO Power gen'!$N$21:$P$21,MATCH(Q$7,'R22. IEA WEO Power gen'!$N$11:$P$11,0)),"")</f>
        <v/>
      </c>
      <c r="R117" s="91" t="str">
        <f>IFERROR(INDEX('R22. IEA WEO Power gen'!$N$21:$P$21,MATCH(R$7,'R22. IEA WEO Power gen'!$N$11:$P$11,0)),"")</f>
        <v/>
      </c>
      <c r="S117" s="91" t="str">
        <f>IFERROR(INDEX('R22. IEA WEO Power gen'!$N$21:$P$21,MATCH(S$7,'R22. IEA WEO Power gen'!$N$11:$P$11,0)),"")</f>
        <v/>
      </c>
      <c r="T117" s="91" t="str">
        <f>IFERROR(INDEX('R22. IEA WEO Power gen'!$N$21:$P$21,MATCH(T$7,'R22. IEA WEO Power gen'!$N$11:$P$11,0)),"")</f>
        <v/>
      </c>
    </row>
    <row r="118" spans="1:20" hidden="1" x14ac:dyDescent="0.3">
      <c r="A118" s="39" t="s">
        <v>215</v>
      </c>
      <c r="B118" s="39" t="s">
        <v>226</v>
      </c>
      <c r="C118" s="39" t="s">
        <v>141</v>
      </c>
      <c r="D118" s="39" t="s">
        <v>214</v>
      </c>
      <c r="E118" s="39" t="s">
        <v>225</v>
      </c>
      <c r="F118" s="91"/>
      <c r="G118" s="91"/>
      <c r="H118" s="91">
        <f>'R22. IEA WEO Power gen'!C21</f>
        <v>838.14099999999996</v>
      </c>
      <c r="I118" s="91">
        <f>'R22. IEA WEO Power gen'!D21</f>
        <v>981.02329999999995</v>
      </c>
      <c r="J118" s="91" t="str">
        <f>IFERROR(INDEX('R22. IEA WEO Power gen'!$Q$21:$S$21,MATCH(J$7,'R22. IEA WEO Power gen'!$Q$11:$S$11,0)),"")</f>
        <v/>
      </c>
      <c r="K118" s="91" t="str">
        <f>IFERROR(INDEX('R22. IEA WEO Power gen'!$Q$21:$S$21,MATCH(K$7,'R22. IEA WEO Power gen'!$Q$11:$S$11,0)),"")</f>
        <v/>
      </c>
      <c r="L118" s="91">
        <f>IFERROR(INDEX('R22. IEA WEO Power gen'!$Q$21:$S$21,MATCH(L$7,'R22. IEA WEO Power gen'!$Q$11:$S$11,0)),"")</f>
        <v>2784.817</v>
      </c>
      <c r="M118" s="91">
        <f>IFERROR(INDEX('R22. IEA WEO Power gen'!$Q$21:$S$21,MATCH(M$7,'R22. IEA WEO Power gen'!$Q$11:$S$11,0)),"")</f>
        <v>4192.5702000000001</v>
      </c>
      <c r="N118" s="91">
        <f>IFERROR(INDEX('R22. IEA WEO Power gen'!$Q$21:$S$21,MATCH(N$7,'R22. IEA WEO Power gen'!$Q$11:$S$11,0)),"")</f>
        <v>6949.5102999999999</v>
      </c>
      <c r="O118" s="91" t="str">
        <f>IFERROR(INDEX('R22. IEA WEO Power gen'!$Q$21:$S$21,MATCH(O$7,'R22. IEA WEO Power gen'!$Q$11:$S$11,0)),"")</f>
        <v/>
      </c>
      <c r="P118" s="91" t="str">
        <f>IFERROR(INDEX('R22. IEA WEO Power gen'!$Q$21:$S$21,MATCH(P$7,'R22. IEA WEO Power gen'!$Q$11:$S$11,0)),"")</f>
        <v/>
      </c>
      <c r="Q118" s="91" t="str">
        <f>IFERROR(INDEX('R22. IEA WEO Power gen'!$Q$21:$S$21,MATCH(Q$7,'R22. IEA WEO Power gen'!$Q$11:$S$11,0)),"")</f>
        <v/>
      </c>
      <c r="R118" s="91" t="str">
        <f>IFERROR(INDEX('R22. IEA WEO Power gen'!$Q$21:$S$21,MATCH(R$7,'R22. IEA WEO Power gen'!$Q$11:$S$11,0)),"")</f>
        <v/>
      </c>
      <c r="S118" s="91" t="str">
        <f>IFERROR(INDEX('R22. IEA WEO Power gen'!$Q$21:$S$21,MATCH(S$7,'R22. IEA WEO Power gen'!$Q$11:$S$11,0)),"")</f>
        <v/>
      </c>
      <c r="T118" s="91" t="str">
        <f>IFERROR(INDEX('R22. IEA WEO Power gen'!$Q$21:$S$21,MATCH(T$7,'R22. IEA WEO Power gen'!$Q$11:$S$11,0)),"")</f>
        <v/>
      </c>
    </row>
    <row r="119" spans="1:20" hidden="1" x14ac:dyDescent="0.3">
      <c r="A119" s="39" t="s">
        <v>215</v>
      </c>
      <c r="B119" s="39" t="s">
        <v>227</v>
      </c>
      <c r="C119" s="39" t="s">
        <v>141</v>
      </c>
      <c r="D119" s="39" t="s">
        <v>213</v>
      </c>
      <c r="E119" s="39" t="s">
        <v>225</v>
      </c>
      <c r="F119" s="91"/>
      <c r="G119" s="91"/>
      <c r="H119" s="91">
        <f>'R22. IEA WEO Power gen'!C13</f>
        <v>24239.608700000001</v>
      </c>
      <c r="I119" s="91">
        <f>'R22. IEA WEO Power gen'!D13</f>
        <v>24770.3874</v>
      </c>
      <c r="J119" s="91" t="str">
        <f>IFERROR(INDEX('R22. IEA WEO Power gen'!$N$13:$P$13,MATCH(J$7,'R22. IEA WEO Power gen'!$N$11:$P$11,0)),"")</f>
        <v/>
      </c>
      <c r="K119" s="91" t="str">
        <f>IFERROR(INDEX('R22. IEA WEO Power gen'!$N$13:$P$13,MATCH(K$7,'R22. IEA WEO Power gen'!$N$11:$P$11,0)),"")</f>
        <v/>
      </c>
      <c r="L119" s="91">
        <f>IFERROR(INDEX('R22. IEA WEO Power gen'!$N$13:$P$13,MATCH(L$7,'R22. IEA WEO Power gen'!$N$11:$P$11,0)),"")</f>
        <v>30723.621899999998</v>
      </c>
      <c r="M119" s="91">
        <f>IFERROR(INDEX('R22. IEA WEO Power gen'!$N$13:$P$13,MATCH(M$7,'R22. IEA WEO Power gen'!$N$11:$P$11,0)),"")</f>
        <v>34583.182999999997</v>
      </c>
      <c r="N119" s="91">
        <f>IFERROR(INDEX('R22. IEA WEO Power gen'!$N$13:$P$13,MATCH(N$7,'R22. IEA WEO Power gen'!$N$11:$P$11,0)),"")</f>
        <v>42321.277699999999</v>
      </c>
      <c r="O119" s="91" t="str">
        <f>IFERROR(INDEX('R22. IEA WEO Power gen'!$N$13:$P$13,MATCH(O$7,'R22. IEA WEO Power gen'!$N$11:$P$11,0)),"")</f>
        <v/>
      </c>
      <c r="P119" s="91" t="str">
        <f>IFERROR(INDEX('R22. IEA WEO Power gen'!$N$13:$P$13,MATCH(P$7,'R22. IEA WEO Power gen'!$N$11:$P$11,0)),"")</f>
        <v/>
      </c>
      <c r="Q119" s="91" t="str">
        <f>IFERROR(INDEX('R22. IEA WEO Power gen'!$N$13:$P$13,MATCH(Q$7,'R22. IEA WEO Power gen'!$N$11:$P$11,0)),"")</f>
        <v/>
      </c>
      <c r="R119" s="91" t="str">
        <f>IFERROR(INDEX('R22. IEA WEO Power gen'!$N$13:$P$13,MATCH(R$7,'R22. IEA WEO Power gen'!$N$11:$P$11,0)),"")</f>
        <v/>
      </c>
      <c r="S119" s="91" t="str">
        <f>IFERROR(INDEX('R22. IEA WEO Power gen'!$N$13:$P$13,MATCH(S$7,'R22. IEA WEO Power gen'!$N$11:$P$11,0)),"")</f>
        <v/>
      </c>
      <c r="T119" s="91" t="str">
        <f>IFERROR(INDEX('R22. IEA WEO Power gen'!$N$13:$P$13,MATCH(T$7,'R22. IEA WEO Power gen'!$N$11:$P$11,0)),"")</f>
        <v/>
      </c>
    </row>
    <row r="120" spans="1:20" hidden="1" x14ac:dyDescent="0.3">
      <c r="A120" s="39" t="s">
        <v>215</v>
      </c>
      <c r="B120" s="39" t="s">
        <v>227</v>
      </c>
      <c r="C120" s="39" t="s">
        <v>141</v>
      </c>
      <c r="D120" s="39" t="s">
        <v>214</v>
      </c>
      <c r="E120" s="39" t="s">
        <v>225</v>
      </c>
      <c r="F120" s="91"/>
      <c r="G120" s="91"/>
      <c r="H120" s="91">
        <f>'R22. IEA WEO Power gen'!C13</f>
        <v>24239.608700000001</v>
      </c>
      <c r="I120" s="91">
        <f>'R22. IEA WEO Power gen'!D13</f>
        <v>24770.3874</v>
      </c>
      <c r="J120" s="91" t="str">
        <f>IFERROR(INDEX('R22. IEA WEO Power gen'!$Q$13:$S$13,MATCH(J$7,'R22. IEA WEO Power gen'!$Q$11:$S$11,0)),"")</f>
        <v/>
      </c>
      <c r="K120" s="91" t="str">
        <f>IFERROR(INDEX('R22. IEA WEO Power gen'!$Q$13:$S$13,MATCH(K$7,'R22. IEA WEO Power gen'!$Q$11:$S$11,0)),"")</f>
        <v/>
      </c>
      <c r="L120" s="91">
        <f>IFERROR(INDEX('R22. IEA WEO Power gen'!$Q$13:$S$13,MATCH(L$7,'R22. IEA WEO Power gen'!$Q$11:$S$11,0)),"")</f>
        <v>28226.283899999999</v>
      </c>
      <c r="M120" s="91">
        <f>IFERROR(INDEX('R22. IEA WEO Power gen'!$Q$13:$S$13,MATCH(M$7,'R22. IEA WEO Power gen'!$Q$11:$S$11,0)),"")</f>
        <v>30546.964599999999</v>
      </c>
      <c r="N120" s="91">
        <f>IFERROR(INDEX('R22. IEA WEO Power gen'!$Q$13:$S$13,MATCH(N$7,'R22. IEA WEO Power gen'!$Q$11:$S$11,0)),"")</f>
        <v>35980.671000000002</v>
      </c>
      <c r="O120" s="91" t="str">
        <f>IFERROR(INDEX('R22. IEA WEO Power gen'!$Q$13:$S$13,MATCH(O$7,'R22. IEA WEO Power gen'!$Q$11:$S$11,0)),"")</f>
        <v/>
      </c>
      <c r="P120" s="91" t="str">
        <f>IFERROR(INDEX('R22. IEA WEO Power gen'!$Q$13:$S$13,MATCH(P$7,'R22. IEA WEO Power gen'!$Q$11:$S$11,0)),"")</f>
        <v/>
      </c>
      <c r="Q120" s="91" t="str">
        <f>IFERROR(INDEX('R22. IEA WEO Power gen'!$Q$13:$S$13,MATCH(Q$7,'R22. IEA WEO Power gen'!$Q$11:$S$11,0)),"")</f>
        <v/>
      </c>
      <c r="R120" s="91" t="str">
        <f>IFERROR(INDEX('R22. IEA WEO Power gen'!$Q$13:$S$13,MATCH(R$7,'R22. IEA WEO Power gen'!$Q$11:$S$11,0)),"")</f>
        <v/>
      </c>
      <c r="S120" s="91" t="str">
        <f>IFERROR(INDEX('R22. IEA WEO Power gen'!$Q$13:$S$13,MATCH(S$7,'R22. IEA WEO Power gen'!$Q$11:$S$11,0)),"")</f>
        <v/>
      </c>
      <c r="T120" s="91" t="str">
        <f>IFERROR(INDEX('R22. IEA WEO Power gen'!$Q$13:$S$13,MATCH(T$7,'R22. IEA WEO Power gen'!$Q$11:$S$11,0)),"")</f>
        <v/>
      </c>
    </row>
    <row r="121" spans="1:20" hidden="1" x14ac:dyDescent="0.3">
      <c r="A121" s="39" t="s">
        <v>215</v>
      </c>
      <c r="B121" s="39" t="s">
        <v>228</v>
      </c>
      <c r="C121" s="39" t="s">
        <v>141</v>
      </c>
      <c r="D121" s="39" t="s">
        <v>213</v>
      </c>
      <c r="E121" s="39" t="s">
        <v>225</v>
      </c>
      <c r="F121" s="91"/>
      <c r="G121" s="91"/>
      <c r="H121" s="91">
        <f>'R22. IEA WEO Power gen'!C18</f>
        <v>5594.7002999999995</v>
      </c>
      <c r="I121" s="91">
        <f>'R22. IEA WEO Power gen'!D18</f>
        <v>6020.8624999999993</v>
      </c>
      <c r="J121" s="91" t="str">
        <f>IFERROR(INDEX('R22. IEA WEO Power gen'!$N$18:$P$18,MATCH(J$7,'R22. IEA WEO Power gen'!$N$11:$P$11,0)),"")</f>
        <v/>
      </c>
      <c r="K121" s="91" t="str">
        <f>IFERROR(INDEX('R22. IEA WEO Power gen'!$N$18:$P$18,MATCH(K$7,'R22. IEA WEO Power gen'!$N$11:$P$11,0)),"")</f>
        <v/>
      </c>
      <c r="L121" s="91">
        <f>IFERROR(INDEX('R22. IEA WEO Power gen'!$N$18:$P$18,MATCH(L$7,'R22. IEA WEO Power gen'!$N$11:$P$11,0)),"")</f>
        <v>8839.8963000000003</v>
      </c>
      <c r="M121" s="91">
        <f>IFERROR(INDEX('R22. IEA WEO Power gen'!$N$18:$P$18,MATCH(M$7,'R22. IEA WEO Power gen'!$N$11:$P$11,0)),"")</f>
        <v>10290.054900000003</v>
      </c>
      <c r="N121" s="91">
        <f>IFERROR(INDEX('R22. IEA WEO Power gen'!$N$18:$P$18,MATCH(N$7,'R22. IEA WEO Power gen'!$N$11:$P$11,0)),"")</f>
        <v>13160.090100000001</v>
      </c>
      <c r="O121" s="91" t="str">
        <f>IFERROR(INDEX('R22. IEA WEO Power gen'!$N$18:$P$18,MATCH(O$7,'R22. IEA WEO Power gen'!$N$11:$P$11,0)),"")</f>
        <v/>
      </c>
      <c r="P121" s="91" t="str">
        <f>IFERROR(INDEX('R22. IEA WEO Power gen'!$N$18:$P$18,MATCH(P$7,'R22. IEA WEO Power gen'!$N$11:$P$11,0)),"")</f>
        <v/>
      </c>
      <c r="Q121" s="91" t="str">
        <f>IFERROR(INDEX('R22. IEA WEO Power gen'!$N$18:$P$18,MATCH(Q$7,'R22. IEA WEO Power gen'!$N$11:$P$11,0)),"")</f>
        <v/>
      </c>
      <c r="R121" s="91" t="str">
        <f>IFERROR(INDEX('R22. IEA WEO Power gen'!$N$18:$P$18,MATCH(R$7,'R22. IEA WEO Power gen'!$N$11:$P$11,0)),"")</f>
        <v/>
      </c>
      <c r="S121" s="91" t="str">
        <f>IFERROR(INDEX('R22. IEA WEO Power gen'!$N$18:$P$18,MATCH(S$7,'R22. IEA WEO Power gen'!$N$11:$P$11,0)),"")</f>
        <v/>
      </c>
      <c r="T121" s="91" t="str">
        <f>IFERROR(INDEX('R22. IEA WEO Power gen'!$N$18:$P$18,MATCH(T$7,'R22. IEA WEO Power gen'!$N$11:$P$11,0)),"")</f>
        <v/>
      </c>
    </row>
    <row r="122" spans="1:20" hidden="1" x14ac:dyDescent="0.3">
      <c r="A122" s="39" t="s">
        <v>215</v>
      </c>
      <c r="B122" s="39" t="s">
        <v>228</v>
      </c>
      <c r="C122" s="39" t="s">
        <v>141</v>
      </c>
      <c r="D122" s="39" t="s">
        <v>214</v>
      </c>
      <c r="E122" s="39" t="s">
        <v>225</v>
      </c>
      <c r="F122" s="91"/>
      <c r="G122" s="91"/>
      <c r="H122" s="91">
        <f>'R22. IEA WEO Power gen'!C18</f>
        <v>5594.7002999999995</v>
      </c>
      <c r="I122" s="91">
        <f>'R22. IEA WEO Power gen'!D18</f>
        <v>6020.8624999999993</v>
      </c>
      <c r="J122" s="91" t="str">
        <f>IFERROR(INDEX('R22. IEA WEO Power gen'!$Q$18:$S$18,MATCH(J$7,'R22. IEA WEO Power gen'!$Q$11:$S$11,0)),"")</f>
        <v/>
      </c>
      <c r="K122" s="91" t="str">
        <f>IFERROR(INDEX('R22. IEA WEO Power gen'!$Q$18:$S$18,MATCH(K$7,'R22. IEA WEO Power gen'!$Q$11:$S$11,0)),"")</f>
        <v/>
      </c>
      <c r="L122" s="91">
        <f>IFERROR(INDEX('R22. IEA WEO Power gen'!$Q$18:$S$18,MATCH(L$7,'R22. IEA WEO Power gen'!$Q$11:$S$11,0)),"")</f>
        <v>10624.637000000001</v>
      </c>
      <c r="M122" s="91">
        <f>IFERROR(INDEX('R22. IEA WEO Power gen'!$Q$18:$S$18,MATCH(M$7,'R22. IEA WEO Power gen'!$Q$11:$S$11,0)),"")</f>
        <v>14417.375500000002</v>
      </c>
      <c r="N122" s="91">
        <f>IFERROR(INDEX('R22. IEA WEO Power gen'!$Q$18:$S$18,MATCH(N$7,'R22. IEA WEO Power gen'!$Q$11:$S$11,0)),"")</f>
        <v>22664.266599999999</v>
      </c>
      <c r="O122" s="91" t="str">
        <f>IFERROR(INDEX('R22. IEA WEO Power gen'!$Q$18:$S$18,MATCH(O$7,'R22. IEA WEO Power gen'!$Q$11:$S$11,0)),"")</f>
        <v/>
      </c>
      <c r="P122" s="91" t="str">
        <f>IFERROR(INDEX('R22. IEA WEO Power gen'!$Q$18:$S$18,MATCH(P$7,'R22. IEA WEO Power gen'!$Q$11:$S$11,0)),"")</f>
        <v/>
      </c>
      <c r="Q122" s="91" t="str">
        <f>IFERROR(INDEX('R22. IEA WEO Power gen'!$Q$18:$S$18,MATCH(Q$7,'R22. IEA WEO Power gen'!$Q$11:$S$11,0)),"")</f>
        <v/>
      </c>
      <c r="R122" s="91" t="str">
        <f>IFERROR(INDEX('R22. IEA WEO Power gen'!$Q$18:$S$18,MATCH(R$7,'R22. IEA WEO Power gen'!$Q$11:$S$11,0)),"")</f>
        <v/>
      </c>
      <c r="S122" s="91" t="str">
        <f>IFERROR(INDEX('R22. IEA WEO Power gen'!$Q$18:$S$18,MATCH(S$7,'R22. IEA WEO Power gen'!$Q$11:$S$11,0)),"")</f>
        <v/>
      </c>
      <c r="T122" s="91" t="str">
        <f>IFERROR(INDEX('R22. IEA WEO Power gen'!$Q$18:$S$18,MATCH(T$7,'R22. IEA WEO Power gen'!$Q$11:$S$11,0)),"")</f>
        <v/>
      </c>
    </row>
    <row r="123" spans="1:20" hidden="1" x14ac:dyDescent="0.3">
      <c r="A123" s="39" t="s">
        <v>215</v>
      </c>
      <c r="B123" s="39" t="s">
        <v>229</v>
      </c>
      <c r="C123" s="39" t="s">
        <v>78</v>
      </c>
      <c r="D123" s="39" t="s">
        <v>62</v>
      </c>
      <c r="E123" s="90" t="s">
        <v>230</v>
      </c>
      <c r="F123" s="74">
        <f>IFERROR(INDEX('W16. TIAM Heat pump capacity'!$E$9:$P$14,MATCH($D123,'W16. TIAM Heat pump capacity'!$A$9:$A$14,0),MATCH(F$7,'W16. TIAM Heat pump capacity'!$E$8:$P$8,0)),"")</f>
        <v>214.70697223929301</v>
      </c>
      <c r="G123" s="74">
        <f>IFERROR(INDEX('W16. TIAM Heat pump capacity'!$E$9:$P$14,MATCH($D123,'W16. TIAM Heat pump capacity'!$A$9:$A$14,0),MATCH(G$7,'W16. TIAM Heat pump capacity'!$E$8:$P$8,0)),"")</f>
        <v>77.952664633589393</v>
      </c>
      <c r="H123" s="74" t="str">
        <f>IFERROR(INDEX('W16. TIAM Heat pump capacity'!$E$9:$P$14,MATCH($D123,'W16. TIAM Heat pump capacity'!$A$9:$A$14,0),MATCH(H$7,'W16. TIAM Heat pump capacity'!$E$8:$P$8,0)),"")</f>
        <v/>
      </c>
      <c r="I123" s="74" t="str">
        <f>IFERROR(INDEX('W16. TIAM Heat pump capacity'!$E$9:$P$14,MATCH($D123,'W16. TIAM Heat pump capacity'!$A$9:$A$14,0),MATCH(I$7,'W16. TIAM Heat pump capacity'!$E$8:$P$8,0)),"")</f>
        <v/>
      </c>
      <c r="J123" s="74" t="str">
        <f>IFERROR(INDEX('W16. TIAM Heat pump capacity'!$E$9:$P$14,MATCH($D123,'W16. TIAM Heat pump capacity'!$A$9:$A$14,0),MATCH(J$7,'W16. TIAM Heat pump capacity'!$E$8:$P$8,0)),"")</f>
        <v/>
      </c>
      <c r="K123" s="74">
        <f>IFERROR(INDEX('W16. TIAM Heat pump capacity'!$E$9:$P$14,MATCH($D123,'W16. TIAM Heat pump capacity'!$A$9:$A$14,0),MATCH(K$7,'W16. TIAM Heat pump capacity'!$E$8:$P$8,0)),"")</f>
        <v>1711.5200964725946</v>
      </c>
      <c r="L123" s="74" t="str">
        <f>IFERROR(INDEX('W16. TIAM Heat pump capacity'!$E$9:$P$14,MATCH($D123,'W16. TIAM Heat pump capacity'!$A$9:$A$14,0),MATCH(L$7,'W16. TIAM Heat pump capacity'!$E$8:$P$8,0)),"")</f>
        <v/>
      </c>
      <c r="M123" s="74">
        <f>IFERROR(INDEX('W16. TIAM Heat pump capacity'!$E$9:$P$14,MATCH($D123,'W16. TIAM Heat pump capacity'!$A$9:$A$14,0),MATCH(M$7,'W16. TIAM Heat pump capacity'!$E$8:$P$8,0)),"")</f>
        <v>2333.0679733487391</v>
      </c>
      <c r="N123" s="74">
        <f>IFERROR(INDEX('W16. TIAM Heat pump capacity'!$E$9:$P$14,MATCH($D123,'W16. TIAM Heat pump capacity'!$A$9:$A$14,0),MATCH(N$7,'W16. TIAM Heat pump capacity'!$E$8:$P$8,0)),"")</f>
        <v>2978.8113672844593</v>
      </c>
      <c r="O123" s="74">
        <f>IFERROR(INDEX('W16. TIAM Heat pump capacity'!$E$9:$P$14,MATCH($D123,'W16. TIAM Heat pump capacity'!$A$9:$A$14,0),MATCH(O$7,'W16. TIAM Heat pump capacity'!$E$8:$P$8,0)),"")</f>
        <v>3061.4655857062248</v>
      </c>
      <c r="P123" s="74">
        <f>IFERROR(INDEX('W16. TIAM Heat pump capacity'!$E$9:$P$14,MATCH($D123,'W16. TIAM Heat pump capacity'!$A$9:$A$14,0),MATCH(P$7,'W16. TIAM Heat pump capacity'!$E$8:$P$8,0)),"")</f>
        <v>3360.2073121452504</v>
      </c>
      <c r="Q123" s="74">
        <f>IFERROR(INDEX('W16. TIAM Heat pump capacity'!$E$9:$P$14,MATCH($D123,'W16. TIAM Heat pump capacity'!$A$9:$A$14,0),MATCH(Q$7,'W16. TIAM Heat pump capacity'!$E$8:$P$8,0)),"")</f>
        <v>4187.4275989997777</v>
      </c>
      <c r="R123" s="74">
        <f>IFERROR(INDEX('W16. TIAM Heat pump capacity'!$E$9:$P$14,MATCH($D123,'W16. TIAM Heat pump capacity'!$A$9:$A$14,0),MATCH(R$7,'W16. TIAM Heat pump capacity'!$E$8:$P$8,0)),"")</f>
        <v>4885.2140706540758</v>
      </c>
      <c r="S123" s="74">
        <f>IFERROR(INDEX('W16. TIAM Heat pump capacity'!$E$9:$P$14,MATCH($D123,'W16. TIAM Heat pump capacity'!$A$9:$A$14,0),MATCH(S$7,'W16. TIAM Heat pump capacity'!$E$8:$P$8,0)),"")</f>
        <v>5648.0036243258028</v>
      </c>
      <c r="T123" s="74">
        <f>IFERROR(INDEX('W16. TIAM Heat pump capacity'!$E$9:$P$14,MATCH($D123,'W16. TIAM Heat pump capacity'!$A$9:$A$14,0),MATCH(T$7,'W16. TIAM Heat pump capacity'!$E$8:$P$8,0)),"")</f>
        <v>7124.8863167514219</v>
      </c>
    </row>
    <row r="124" spans="1:20" hidden="1" x14ac:dyDescent="0.3">
      <c r="A124" s="39" t="s">
        <v>215</v>
      </c>
      <c r="B124" s="39" t="s">
        <v>229</v>
      </c>
      <c r="C124" s="39" t="s">
        <v>78</v>
      </c>
      <c r="D124" s="39" t="s">
        <v>63</v>
      </c>
      <c r="E124" s="90" t="s">
        <v>230</v>
      </c>
      <c r="F124" s="74">
        <f>IFERROR(INDEX('W16. TIAM Heat pump capacity'!$E$9:$P$14,MATCH($D124,'W16. TIAM Heat pump capacity'!$A$9:$A$14,0),MATCH(F$7,'W16. TIAM Heat pump capacity'!$E$8:$P$8,0)),"")</f>
        <v>214.70697223929301</v>
      </c>
      <c r="G124" s="74">
        <f>IFERROR(INDEX('W16. TIAM Heat pump capacity'!$E$9:$P$14,MATCH($D124,'W16. TIAM Heat pump capacity'!$A$9:$A$14,0),MATCH(G$7,'W16. TIAM Heat pump capacity'!$E$8:$P$8,0)),"")</f>
        <v>77.952664633589393</v>
      </c>
      <c r="H124" s="74" t="str">
        <f>IFERROR(INDEX('W16. TIAM Heat pump capacity'!$E$9:$P$14,MATCH($D124,'W16. TIAM Heat pump capacity'!$A$9:$A$14,0),MATCH(H$7,'W16. TIAM Heat pump capacity'!$E$8:$P$8,0)),"")</f>
        <v/>
      </c>
      <c r="I124" s="74" t="str">
        <f>IFERROR(INDEX('W16. TIAM Heat pump capacity'!$E$9:$P$14,MATCH($D124,'W16. TIAM Heat pump capacity'!$A$9:$A$14,0),MATCH(I$7,'W16. TIAM Heat pump capacity'!$E$8:$P$8,0)),"")</f>
        <v/>
      </c>
      <c r="J124" s="74" t="str">
        <f>IFERROR(INDEX('W16. TIAM Heat pump capacity'!$E$9:$P$14,MATCH($D124,'W16. TIAM Heat pump capacity'!$A$9:$A$14,0),MATCH(J$7,'W16. TIAM Heat pump capacity'!$E$8:$P$8,0)),"")</f>
        <v/>
      </c>
      <c r="K124" s="74">
        <f>IFERROR(INDEX('W16. TIAM Heat pump capacity'!$E$9:$P$14,MATCH($D124,'W16. TIAM Heat pump capacity'!$A$9:$A$14,0),MATCH(K$7,'W16. TIAM Heat pump capacity'!$E$8:$P$8,0)),"")</f>
        <v>1735.3482626068442</v>
      </c>
      <c r="L124" s="74" t="str">
        <f>IFERROR(INDEX('W16. TIAM Heat pump capacity'!$E$9:$P$14,MATCH($D124,'W16. TIAM Heat pump capacity'!$A$9:$A$14,0),MATCH(L$7,'W16. TIAM Heat pump capacity'!$E$8:$P$8,0)),"")</f>
        <v/>
      </c>
      <c r="M124" s="74">
        <f>IFERROR(INDEX('W16. TIAM Heat pump capacity'!$E$9:$P$14,MATCH($D124,'W16. TIAM Heat pump capacity'!$A$9:$A$14,0),MATCH(M$7,'W16. TIAM Heat pump capacity'!$E$8:$P$8,0)),"")</f>
        <v>2736.5671344663474</v>
      </c>
      <c r="N124" s="74">
        <f>IFERROR(INDEX('W16. TIAM Heat pump capacity'!$E$9:$P$14,MATCH($D124,'W16. TIAM Heat pump capacity'!$A$9:$A$14,0),MATCH(N$7,'W16. TIAM Heat pump capacity'!$E$8:$P$8,0)),"")</f>
        <v>23255.84047917214</v>
      </c>
      <c r="O124" s="74">
        <f>IFERROR(INDEX('W16. TIAM Heat pump capacity'!$E$9:$P$14,MATCH($D124,'W16. TIAM Heat pump capacity'!$A$9:$A$14,0),MATCH(O$7,'W16. TIAM Heat pump capacity'!$E$8:$P$8,0)),"")</f>
        <v>21003.833303806896</v>
      </c>
      <c r="P124" s="74">
        <f>IFERROR(INDEX('W16. TIAM Heat pump capacity'!$E$9:$P$14,MATCH($D124,'W16. TIAM Heat pump capacity'!$A$9:$A$14,0),MATCH(P$7,'W16. TIAM Heat pump capacity'!$E$8:$P$8,0)),"")</f>
        <v>27236.962735264198</v>
      </c>
      <c r="Q124" s="74">
        <f>IFERROR(INDEX('W16. TIAM Heat pump capacity'!$E$9:$P$14,MATCH($D124,'W16. TIAM Heat pump capacity'!$A$9:$A$14,0),MATCH(Q$7,'W16. TIAM Heat pump capacity'!$E$8:$P$8,0)),"")</f>
        <v>23093.441426125275</v>
      </c>
      <c r="R124" s="74">
        <f>IFERROR(INDEX('W16. TIAM Heat pump capacity'!$E$9:$P$14,MATCH($D124,'W16. TIAM Heat pump capacity'!$A$9:$A$14,0),MATCH(R$7,'W16. TIAM Heat pump capacity'!$E$8:$P$8,0)),"")</f>
        <v>28923.906501289719</v>
      </c>
      <c r="S124" s="74">
        <f>IFERROR(INDEX('W16. TIAM Heat pump capacity'!$E$9:$P$14,MATCH($D124,'W16. TIAM Heat pump capacity'!$A$9:$A$14,0),MATCH(S$7,'W16. TIAM Heat pump capacity'!$E$8:$P$8,0)),"")</f>
        <v>24747.298154621636</v>
      </c>
      <c r="T124" s="74">
        <f>IFERROR(INDEX('W16. TIAM Heat pump capacity'!$E$9:$P$14,MATCH($D124,'W16. TIAM Heat pump capacity'!$A$9:$A$14,0),MATCH(T$7,'W16. TIAM Heat pump capacity'!$E$8:$P$8,0)),"")</f>
        <v>28769.029421688159</v>
      </c>
    </row>
    <row r="125" spans="1:20" hidden="1" x14ac:dyDescent="0.3">
      <c r="A125" s="39" t="s">
        <v>215</v>
      </c>
      <c r="B125" s="39" t="s">
        <v>229</v>
      </c>
      <c r="C125" s="39" t="s">
        <v>78</v>
      </c>
      <c r="D125" s="39" t="s">
        <v>64</v>
      </c>
      <c r="E125" s="90" t="s">
        <v>230</v>
      </c>
      <c r="F125" s="74">
        <f>IFERROR(INDEX('W16. TIAM Heat pump capacity'!$E$9:$P$14,MATCH($D125,'W16. TIAM Heat pump capacity'!$A$9:$A$14,0),MATCH(F$7,'W16. TIAM Heat pump capacity'!$E$8:$P$8,0)),"")</f>
        <v>214.70697223929301</v>
      </c>
      <c r="G125" s="74">
        <f>IFERROR(INDEX('W16. TIAM Heat pump capacity'!$E$9:$P$14,MATCH($D125,'W16. TIAM Heat pump capacity'!$A$9:$A$14,0),MATCH(G$7,'W16. TIAM Heat pump capacity'!$E$8:$P$8,0)),"")</f>
        <v>77.952664633589393</v>
      </c>
      <c r="H125" s="74" t="str">
        <f>IFERROR(INDEX('W16. TIAM Heat pump capacity'!$E$9:$P$14,MATCH($D125,'W16. TIAM Heat pump capacity'!$A$9:$A$14,0),MATCH(H$7,'W16. TIAM Heat pump capacity'!$E$8:$P$8,0)),"")</f>
        <v/>
      </c>
      <c r="I125" s="74" t="str">
        <f>IFERROR(INDEX('W16. TIAM Heat pump capacity'!$E$9:$P$14,MATCH($D125,'W16. TIAM Heat pump capacity'!$A$9:$A$14,0),MATCH(I$7,'W16. TIAM Heat pump capacity'!$E$8:$P$8,0)),"")</f>
        <v/>
      </c>
      <c r="J125" s="74" t="str">
        <f>IFERROR(INDEX('W16. TIAM Heat pump capacity'!$E$9:$P$14,MATCH($D125,'W16. TIAM Heat pump capacity'!$A$9:$A$14,0),MATCH(J$7,'W16. TIAM Heat pump capacity'!$E$8:$P$8,0)),"")</f>
        <v/>
      </c>
      <c r="K125" s="74">
        <f>IFERROR(INDEX('W16. TIAM Heat pump capacity'!$E$9:$P$14,MATCH($D125,'W16. TIAM Heat pump capacity'!$A$9:$A$14,0),MATCH(K$7,'W16. TIAM Heat pump capacity'!$E$8:$P$8,0)),"")</f>
        <v>1735.3482626068442</v>
      </c>
      <c r="L125" s="74" t="str">
        <f>IFERROR(INDEX('W16. TIAM Heat pump capacity'!$E$9:$P$14,MATCH($D125,'W16. TIAM Heat pump capacity'!$A$9:$A$14,0),MATCH(L$7,'W16. TIAM Heat pump capacity'!$E$8:$P$8,0)),"")</f>
        <v/>
      </c>
      <c r="M125" s="74">
        <f>IFERROR(INDEX('W16. TIAM Heat pump capacity'!$E$9:$P$14,MATCH($D125,'W16. TIAM Heat pump capacity'!$A$9:$A$14,0),MATCH(M$7,'W16. TIAM Heat pump capacity'!$E$8:$P$8,0)),"")</f>
        <v>2436.1340990887629</v>
      </c>
      <c r="N125" s="74">
        <f>IFERROR(INDEX('W16. TIAM Heat pump capacity'!$E$9:$P$14,MATCH($D125,'W16. TIAM Heat pump capacity'!$A$9:$A$14,0),MATCH(N$7,'W16. TIAM Heat pump capacity'!$E$8:$P$8,0)),"")</f>
        <v>22299.713692890997</v>
      </c>
      <c r="O125" s="74">
        <f>IFERROR(INDEX('W16. TIAM Heat pump capacity'!$E$9:$P$14,MATCH($D125,'W16. TIAM Heat pump capacity'!$A$9:$A$14,0),MATCH(O$7,'W16. TIAM Heat pump capacity'!$E$8:$P$8,0)),"")</f>
        <v>21381.858191748499</v>
      </c>
      <c r="P125" s="74">
        <f>IFERROR(INDEX('W16. TIAM Heat pump capacity'!$E$9:$P$14,MATCH($D125,'W16. TIAM Heat pump capacity'!$A$9:$A$14,0),MATCH(P$7,'W16. TIAM Heat pump capacity'!$E$8:$P$8,0)),"")</f>
        <v>26978.715893159191</v>
      </c>
      <c r="Q125" s="74">
        <f>IFERROR(INDEX('W16. TIAM Heat pump capacity'!$E$9:$P$14,MATCH($D125,'W16. TIAM Heat pump capacity'!$A$9:$A$14,0),MATCH(Q$7,'W16. TIAM Heat pump capacity'!$E$8:$P$8,0)),"")</f>
        <v>23262.856358629248</v>
      </c>
      <c r="R125" s="74">
        <f>IFERROR(INDEX('W16. TIAM Heat pump capacity'!$E$9:$P$14,MATCH($D125,'W16. TIAM Heat pump capacity'!$A$9:$A$14,0),MATCH(R$7,'W16. TIAM Heat pump capacity'!$E$8:$P$8,0)),"")</f>
        <v>26785.238110226011</v>
      </c>
      <c r="S125" s="74">
        <f>IFERROR(INDEX('W16. TIAM Heat pump capacity'!$E$9:$P$14,MATCH($D125,'W16. TIAM Heat pump capacity'!$A$9:$A$14,0),MATCH(S$7,'W16. TIAM Heat pump capacity'!$E$8:$P$8,0)),"")</f>
        <v>21023.160458850209</v>
      </c>
      <c r="T125" s="74">
        <f>IFERROR(INDEX('W16. TIAM Heat pump capacity'!$E$9:$P$14,MATCH($D125,'W16. TIAM Heat pump capacity'!$A$9:$A$14,0),MATCH(T$7,'W16. TIAM Heat pump capacity'!$E$8:$P$8,0)),"")</f>
        <v>28655.540276529515</v>
      </c>
    </row>
    <row r="126" spans="1:20" hidden="1" x14ac:dyDescent="0.3">
      <c r="A126" s="39" t="s">
        <v>215</v>
      </c>
      <c r="B126" s="39" t="s">
        <v>229</v>
      </c>
      <c r="C126" s="39" t="s">
        <v>78</v>
      </c>
      <c r="D126" s="39" t="s">
        <v>65</v>
      </c>
      <c r="E126" s="90" t="s">
        <v>230</v>
      </c>
      <c r="F126" s="74">
        <f>IFERROR(INDEX('W16. TIAM Heat pump capacity'!$E$9:$P$14,MATCH($D126,'W16. TIAM Heat pump capacity'!$A$9:$A$14,0),MATCH(F$7,'W16. TIAM Heat pump capacity'!$E$8:$P$8,0)),"")</f>
        <v>214.70697223929301</v>
      </c>
      <c r="G126" s="74">
        <f>IFERROR(INDEX('W16. TIAM Heat pump capacity'!$E$9:$P$14,MATCH($D126,'W16. TIAM Heat pump capacity'!$A$9:$A$14,0),MATCH(G$7,'W16. TIAM Heat pump capacity'!$E$8:$P$8,0)),"")</f>
        <v>77.952664633589393</v>
      </c>
      <c r="H126" s="74" t="str">
        <f>IFERROR(INDEX('W16. TIAM Heat pump capacity'!$E$9:$P$14,MATCH($D126,'W16. TIAM Heat pump capacity'!$A$9:$A$14,0),MATCH(H$7,'W16. TIAM Heat pump capacity'!$E$8:$P$8,0)),"")</f>
        <v/>
      </c>
      <c r="I126" s="74" t="str">
        <f>IFERROR(INDEX('W16. TIAM Heat pump capacity'!$E$9:$P$14,MATCH($D126,'W16. TIAM Heat pump capacity'!$A$9:$A$14,0),MATCH(I$7,'W16. TIAM Heat pump capacity'!$E$8:$P$8,0)),"")</f>
        <v/>
      </c>
      <c r="J126" s="74" t="str">
        <f>IFERROR(INDEX('W16. TIAM Heat pump capacity'!$E$9:$P$14,MATCH($D126,'W16. TIAM Heat pump capacity'!$A$9:$A$14,0),MATCH(J$7,'W16. TIAM Heat pump capacity'!$E$8:$P$8,0)),"")</f>
        <v/>
      </c>
      <c r="K126" s="74">
        <f>IFERROR(INDEX('W16. TIAM Heat pump capacity'!$E$9:$P$14,MATCH($D126,'W16. TIAM Heat pump capacity'!$A$9:$A$14,0),MATCH(K$7,'W16. TIAM Heat pump capacity'!$E$8:$P$8,0)),"")</f>
        <v>1735.3482626068442</v>
      </c>
      <c r="L126" s="74" t="str">
        <f>IFERROR(INDEX('W16. TIAM Heat pump capacity'!$E$9:$P$14,MATCH($D126,'W16. TIAM Heat pump capacity'!$A$9:$A$14,0),MATCH(L$7,'W16. TIAM Heat pump capacity'!$E$8:$P$8,0)),"")</f>
        <v/>
      </c>
      <c r="M126" s="74">
        <f>IFERROR(INDEX('W16. TIAM Heat pump capacity'!$E$9:$P$14,MATCH($D126,'W16. TIAM Heat pump capacity'!$A$9:$A$14,0),MATCH(M$7,'W16. TIAM Heat pump capacity'!$E$8:$P$8,0)),"")</f>
        <v>3398.9814134240005</v>
      </c>
      <c r="N126" s="74">
        <f>IFERROR(INDEX('W16. TIAM Heat pump capacity'!$E$9:$P$14,MATCH($D126,'W16. TIAM Heat pump capacity'!$A$9:$A$14,0),MATCH(N$7,'W16. TIAM Heat pump capacity'!$E$8:$P$8,0)),"")</f>
        <v>24327.52004245426</v>
      </c>
      <c r="O126" s="74">
        <f>IFERROR(INDEX('W16. TIAM Heat pump capacity'!$E$9:$P$14,MATCH($D126,'W16. TIAM Heat pump capacity'!$A$9:$A$14,0),MATCH(O$7,'W16. TIAM Heat pump capacity'!$E$8:$P$8,0)),"")</f>
        <v>20725.852235740222</v>
      </c>
      <c r="P126" s="74">
        <f>IFERROR(INDEX('W16. TIAM Heat pump capacity'!$E$9:$P$14,MATCH($D126,'W16. TIAM Heat pump capacity'!$A$9:$A$14,0),MATCH(P$7,'W16. TIAM Heat pump capacity'!$E$8:$P$8,0)),"")</f>
        <v>24076.043950877753</v>
      </c>
      <c r="Q126" s="74">
        <f>IFERROR(INDEX('W16. TIAM Heat pump capacity'!$E$9:$P$14,MATCH($D126,'W16. TIAM Heat pump capacity'!$A$9:$A$14,0),MATCH(Q$7,'W16. TIAM Heat pump capacity'!$E$8:$P$8,0)),"")</f>
        <v>15235.614711096412</v>
      </c>
      <c r="R126" s="74">
        <f>IFERROR(INDEX('W16. TIAM Heat pump capacity'!$E$9:$P$14,MATCH($D126,'W16. TIAM Heat pump capacity'!$A$9:$A$14,0),MATCH(R$7,'W16. TIAM Heat pump capacity'!$E$8:$P$8,0)),"")</f>
        <v>22891.917275734508</v>
      </c>
      <c r="S126" s="74">
        <f>IFERROR(INDEX('W16. TIAM Heat pump capacity'!$E$9:$P$14,MATCH($D126,'W16. TIAM Heat pump capacity'!$A$9:$A$14,0),MATCH(S$7,'W16. TIAM Heat pump capacity'!$E$8:$P$8,0)),"")</f>
        <v>20986.886353986454</v>
      </c>
      <c r="T126" s="74">
        <f>IFERROR(INDEX('W16. TIAM Heat pump capacity'!$E$9:$P$14,MATCH($D126,'W16. TIAM Heat pump capacity'!$A$9:$A$14,0),MATCH(T$7,'W16. TIAM Heat pump capacity'!$E$8:$P$8,0)),"")</f>
        <v>23804.026921622273</v>
      </c>
    </row>
    <row r="127" spans="1:20" hidden="1" x14ac:dyDescent="0.3">
      <c r="A127" s="39" t="s">
        <v>215</v>
      </c>
      <c r="B127" s="39" t="s">
        <v>229</v>
      </c>
      <c r="C127" s="39" t="s">
        <v>78</v>
      </c>
      <c r="D127" s="39" t="s">
        <v>67</v>
      </c>
      <c r="E127" s="90" t="s">
        <v>230</v>
      </c>
      <c r="F127" s="74">
        <f>IFERROR(INDEX('W16. TIAM Heat pump capacity'!$E$9:$P$14,MATCH($D127,'W16. TIAM Heat pump capacity'!$A$9:$A$14,0),MATCH(F$7,'W16. TIAM Heat pump capacity'!$E$8:$P$8,0)),"")</f>
        <v>214.70697223929301</v>
      </c>
      <c r="G127" s="74">
        <f>IFERROR(INDEX('W16. TIAM Heat pump capacity'!$E$9:$P$14,MATCH($D127,'W16. TIAM Heat pump capacity'!$A$9:$A$14,0),MATCH(G$7,'W16. TIAM Heat pump capacity'!$E$8:$P$8,0)),"")</f>
        <v>77.952664633589393</v>
      </c>
      <c r="H127" s="74" t="str">
        <f>IFERROR(INDEX('W16. TIAM Heat pump capacity'!$E$9:$P$14,MATCH($D127,'W16. TIAM Heat pump capacity'!$A$9:$A$14,0),MATCH(H$7,'W16. TIAM Heat pump capacity'!$E$8:$P$8,0)),"")</f>
        <v/>
      </c>
      <c r="I127" s="74" t="str">
        <f>IFERROR(INDEX('W16. TIAM Heat pump capacity'!$E$9:$P$14,MATCH($D127,'W16. TIAM Heat pump capacity'!$A$9:$A$14,0),MATCH(I$7,'W16. TIAM Heat pump capacity'!$E$8:$P$8,0)),"")</f>
        <v/>
      </c>
      <c r="J127" s="74" t="str">
        <f>IFERROR(INDEX('W16. TIAM Heat pump capacity'!$E$9:$P$14,MATCH($D127,'W16. TIAM Heat pump capacity'!$A$9:$A$14,0),MATCH(J$7,'W16. TIAM Heat pump capacity'!$E$8:$P$8,0)),"")</f>
        <v/>
      </c>
      <c r="K127" s="74">
        <f>IFERROR(INDEX('W16. TIAM Heat pump capacity'!$E$9:$P$14,MATCH($D127,'W16. TIAM Heat pump capacity'!$A$9:$A$14,0),MATCH(K$7,'W16. TIAM Heat pump capacity'!$E$8:$P$8,0)),"")</f>
        <v>1735.3482626068442</v>
      </c>
      <c r="L127" s="74" t="str">
        <f>IFERROR(INDEX('W16. TIAM Heat pump capacity'!$E$9:$P$14,MATCH($D127,'W16. TIAM Heat pump capacity'!$A$9:$A$14,0),MATCH(L$7,'W16. TIAM Heat pump capacity'!$E$8:$P$8,0)),"")</f>
        <v/>
      </c>
      <c r="M127" s="74">
        <f>IFERROR(INDEX('W16. TIAM Heat pump capacity'!$E$9:$P$14,MATCH($D127,'W16. TIAM Heat pump capacity'!$A$9:$A$14,0),MATCH(M$7,'W16. TIAM Heat pump capacity'!$E$8:$P$8,0)),"")</f>
        <v>3686.9440444895599</v>
      </c>
      <c r="N127" s="74">
        <f>IFERROR(INDEX('W16. TIAM Heat pump capacity'!$E$9:$P$14,MATCH($D127,'W16. TIAM Heat pump capacity'!$A$9:$A$14,0),MATCH(N$7,'W16. TIAM Heat pump capacity'!$E$8:$P$8,0)),"")</f>
        <v>24578.922476945379</v>
      </c>
      <c r="O127" s="74">
        <f>IFERROR(INDEX('W16. TIAM Heat pump capacity'!$E$9:$P$14,MATCH($D127,'W16. TIAM Heat pump capacity'!$A$9:$A$14,0),MATCH(O$7,'W16. TIAM Heat pump capacity'!$E$8:$P$8,0)),"")</f>
        <v>21173.251796401597</v>
      </c>
      <c r="P127" s="74">
        <f>IFERROR(INDEX('W16. TIAM Heat pump capacity'!$E$9:$P$14,MATCH($D127,'W16. TIAM Heat pump capacity'!$A$9:$A$14,0),MATCH(P$7,'W16. TIAM Heat pump capacity'!$E$8:$P$8,0)),"")</f>
        <v>26928.798902614526</v>
      </c>
      <c r="Q127" s="74">
        <f>IFERROR(INDEX('W16. TIAM Heat pump capacity'!$E$9:$P$14,MATCH($D127,'W16. TIAM Heat pump capacity'!$A$9:$A$14,0),MATCH(Q$7,'W16. TIAM Heat pump capacity'!$E$8:$P$8,0)),"")</f>
        <v>21593.332872154489</v>
      </c>
      <c r="R127" s="74">
        <f>IFERROR(INDEX('W16. TIAM Heat pump capacity'!$E$9:$P$14,MATCH($D127,'W16. TIAM Heat pump capacity'!$A$9:$A$14,0),MATCH(R$7,'W16. TIAM Heat pump capacity'!$E$8:$P$8,0)),"")</f>
        <v>27813.361315478604</v>
      </c>
      <c r="S127" s="74">
        <f>IFERROR(INDEX('W16. TIAM Heat pump capacity'!$E$9:$P$14,MATCH($D127,'W16. TIAM Heat pump capacity'!$A$9:$A$14,0),MATCH(S$7,'W16. TIAM Heat pump capacity'!$E$8:$P$8,0)),"")</f>
        <v>23988.42977653768</v>
      </c>
      <c r="T127" s="74">
        <f>IFERROR(INDEX('W16. TIAM Heat pump capacity'!$E$9:$P$14,MATCH($D127,'W16. TIAM Heat pump capacity'!$A$9:$A$14,0),MATCH(T$7,'W16. TIAM Heat pump capacity'!$E$8:$P$8,0)),"")</f>
        <v>28211.459552008128</v>
      </c>
    </row>
    <row r="128" spans="1:20" hidden="1" x14ac:dyDescent="0.3">
      <c r="A128" s="39" t="s">
        <v>215</v>
      </c>
      <c r="B128" s="39" t="s">
        <v>229</v>
      </c>
      <c r="C128" s="39" t="s">
        <v>78</v>
      </c>
      <c r="D128" s="39" t="s">
        <v>66</v>
      </c>
      <c r="E128" s="90" t="s">
        <v>230</v>
      </c>
      <c r="F128" s="74">
        <f>IFERROR(INDEX('W16. TIAM Heat pump capacity'!$E$9:$P$14,MATCH($D128,'W16. TIAM Heat pump capacity'!$A$9:$A$14,0),MATCH(F$7,'W16. TIAM Heat pump capacity'!$E$8:$P$8,0)),"")</f>
        <v>214.70697223929301</v>
      </c>
      <c r="G128" s="74">
        <f>IFERROR(INDEX('W16. TIAM Heat pump capacity'!$E$9:$P$14,MATCH($D128,'W16. TIAM Heat pump capacity'!$A$9:$A$14,0),MATCH(G$7,'W16. TIAM Heat pump capacity'!$E$8:$P$8,0)),"")</f>
        <v>77.952664633589393</v>
      </c>
      <c r="H128" s="74" t="str">
        <f>IFERROR(INDEX('W16. TIAM Heat pump capacity'!$E$9:$P$14,MATCH($D128,'W16. TIAM Heat pump capacity'!$A$9:$A$14,0),MATCH(H$7,'W16. TIAM Heat pump capacity'!$E$8:$P$8,0)),"")</f>
        <v/>
      </c>
      <c r="I128" s="74" t="str">
        <f>IFERROR(INDEX('W16. TIAM Heat pump capacity'!$E$9:$P$14,MATCH($D128,'W16. TIAM Heat pump capacity'!$A$9:$A$14,0),MATCH(I$7,'W16. TIAM Heat pump capacity'!$E$8:$P$8,0)),"")</f>
        <v/>
      </c>
      <c r="J128" s="74" t="str">
        <f>IFERROR(INDEX('W16. TIAM Heat pump capacity'!$E$9:$P$14,MATCH($D128,'W16. TIAM Heat pump capacity'!$A$9:$A$14,0),MATCH(J$7,'W16. TIAM Heat pump capacity'!$E$8:$P$8,0)),"")</f>
        <v/>
      </c>
      <c r="K128" s="74">
        <f>IFERROR(INDEX('W16. TIAM Heat pump capacity'!$E$9:$P$14,MATCH($D128,'W16. TIAM Heat pump capacity'!$A$9:$A$14,0),MATCH(K$7,'W16. TIAM Heat pump capacity'!$E$8:$P$8,0)),"")</f>
        <v>1735.3482626068442</v>
      </c>
      <c r="L128" s="74" t="str">
        <f>IFERROR(INDEX('W16. TIAM Heat pump capacity'!$E$9:$P$14,MATCH($D128,'W16. TIAM Heat pump capacity'!$A$9:$A$14,0),MATCH(L$7,'W16. TIAM Heat pump capacity'!$E$8:$P$8,0)),"")</f>
        <v/>
      </c>
      <c r="M128" s="74">
        <f>IFERROR(INDEX('W16. TIAM Heat pump capacity'!$E$9:$P$14,MATCH($D128,'W16. TIAM Heat pump capacity'!$A$9:$A$14,0),MATCH(M$7,'W16. TIAM Heat pump capacity'!$E$8:$P$8,0)),"")</f>
        <v>2306.7248795939763</v>
      </c>
      <c r="N128" s="74">
        <f>IFERROR(INDEX('W16. TIAM Heat pump capacity'!$E$9:$P$14,MATCH($D128,'W16. TIAM Heat pump capacity'!$A$9:$A$14,0),MATCH(N$7,'W16. TIAM Heat pump capacity'!$E$8:$P$8,0)),"")</f>
        <v>22566.188964826986</v>
      </c>
      <c r="O128" s="74">
        <f>IFERROR(INDEX('W16. TIAM Heat pump capacity'!$E$9:$P$14,MATCH($D128,'W16. TIAM Heat pump capacity'!$A$9:$A$14,0),MATCH(O$7,'W16. TIAM Heat pump capacity'!$E$8:$P$8,0)),"")</f>
        <v>20486.681313608628</v>
      </c>
      <c r="P128" s="74">
        <f>IFERROR(INDEX('W16. TIAM Heat pump capacity'!$E$9:$P$14,MATCH($D128,'W16. TIAM Heat pump capacity'!$A$9:$A$14,0),MATCH(P$7,'W16. TIAM Heat pump capacity'!$E$8:$P$8,0)),"")</f>
        <v>26007.373531707486</v>
      </c>
      <c r="Q128" s="74">
        <f>IFERROR(INDEX('W16. TIAM Heat pump capacity'!$E$9:$P$14,MATCH($D128,'W16. TIAM Heat pump capacity'!$A$9:$A$14,0),MATCH(Q$7,'W16. TIAM Heat pump capacity'!$E$8:$P$8,0)),"")</f>
        <v>21190.845920921089</v>
      </c>
      <c r="R128" s="74">
        <f>IFERROR(INDEX('W16. TIAM Heat pump capacity'!$E$9:$P$14,MATCH($D128,'W16. TIAM Heat pump capacity'!$A$9:$A$14,0),MATCH(R$7,'W16. TIAM Heat pump capacity'!$E$8:$P$8,0)),"")</f>
        <v>28147.72333309496</v>
      </c>
      <c r="S128" s="74">
        <f>IFERROR(INDEX('W16. TIAM Heat pump capacity'!$E$9:$P$14,MATCH($D128,'W16. TIAM Heat pump capacity'!$A$9:$A$14,0),MATCH(S$7,'W16. TIAM Heat pump capacity'!$E$8:$P$8,0)),"")</f>
        <v>22052.986291370027</v>
      </c>
      <c r="T128" s="74">
        <f>IFERROR(INDEX('W16. TIAM Heat pump capacity'!$E$9:$P$14,MATCH($D128,'W16. TIAM Heat pump capacity'!$A$9:$A$14,0),MATCH(T$7,'W16. TIAM Heat pump capacity'!$E$8:$P$8,0)),"")</f>
        <v>28863.360696764532</v>
      </c>
    </row>
    <row r="129" spans="1:20" hidden="1" x14ac:dyDescent="0.3">
      <c r="A129" s="39" t="s">
        <v>215</v>
      </c>
      <c r="B129" s="39" t="s">
        <v>229</v>
      </c>
      <c r="C129" s="39" t="s">
        <v>231</v>
      </c>
      <c r="D129" s="39" t="s">
        <v>232</v>
      </c>
      <c r="E129" s="39" t="s">
        <v>233</v>
      </c>
      <c r="F129" s="74" t="str">
        <f t="array" ref="F129">IFERROR(INDEX('R18. IEA ETP Buildings'!$C$35:$AC$231,MATCH("Buildings - Space heating (PJ)"&amp;"Electricity",'R18. IEA ETP Buildings'!$A$9:$A$231&amp;'R18. IEA ETP Buildings'!$B$9:$B$231,0),MATCH(F$7&amp;$D129,'R18. IEA ETP Buildings'!$C$8:$AC$8&amp;'R18. IEA ETP Buildings'!$C$7:$AC$7,0)),"")</f>
        <v/>
      </c>
      <c r="G129" s="74" t="str">
        <f t="array" ref="G129">IFERROR(INDEX('R18. IEA ETP Buildings'!$C$35:$AC$231,MATCH("Buildings - Space heating (PJ)"&amp;"Electricity",'R18. IEA ETP Buildings'!$A$9:$A$231&amp;'R18. IEA ETP Buildings'!$B$9:$B$231,0),MATCH(G$7&amp;$D129,'R18. IEA ETP Buildings'!$C$8:$AC$8&amp;'R18. IEA ETP Buildings'!$C$7:$AC$7,0)),"")</f>
        <v/>
      </c>
      <c r="H129" s="74" t="str">
        <f t="array" ref="H129">IFERROR(INDEX('R18. IEA ETP Buildings'!$C$35:$AC$231,MATCH("Buildings - Space heating (PJ)"&amp;"Electricity",'R18. IEA ETP Buildings'!$A$9:$A$231&amp;'R18. IEA ETP Buildings'!$B$9:$B$231,0),MATCH(H$7&amp;$D129,'R18. IEA ETP Buildings'!$C$8:$AC$8&amp;'R18. IEA ETP Buildings'!$C$7:$AC$7,0)),"")</f>
        <v/>
      </c>
      <c r="I129" s="74" t="str">
        <f t="array" ref="I129">IFERROR(INDEX('R18. IEA ETP Buildings'!$C$35:$AC$231,MATCH("Buildings - Space heating (PJ)"&amp;"Electricity",'R18. IEA ETP Buildings'!$A$9:$A$231&amp;'R18. IEA ETP Buildings'!$B$9:$B$231,0),MATCH(I$7&amp;$D129,'R18. IEA ETP Buildings'!$C$8:$AC$8&amp;'R18. IEA ETP Buildings'!$C$7:$AC$7,0)),"")</f>
        <v/>
      </c>
      <c r="J129" s="74" t="str">
        <f t="array" ref="J129">IFERROR(INDEX('R18. IEA ETP Buildings'!$C$35:$AC$231,MATCH("Buildings - Space heating (PJ)"&amp;"Electricity",'R18. IEA ETP Buildings'!$A$9:$A$231&amp;'R18. IEA ETP Buildings'!$B$9:$B$231,0),MATCH(J$7&amp;$D129,'R18. IEA ETP Buildings'!$C$8:$AC$8&amp;'R18. IEA ETP Buildings'!$C$7:$AC$7,0)),"")</f>
        <v/>
      </c>
      <c r="K129" s="74" t="str">
        <f t="array" ref="K129">IFERROR(INDEX('R18. IEA ETP Buildings'!$C$35:$AC$231,MATCH("Buildings - Space heating (PJ)"&amp;"Electricity",'R18. IEA ETP Buildings'!$A$9:$A$231&amp;'R18. IEA ETP Buildings'!$B$9:$B$231,0),MATCH(K$7&amp;$D129,'R18. IEA ETP Buildings'!$C$8:$AC$8&amp;'R18. IEA ETP Buildings'!$C$7:$AC$7,0)),"")</f>
        <v/>
      </c>
      <c r="L129" s="74">
        <f t="array" ref="L129">IFERROR(INDEX('R18. IEA ETP Buildings'!$C$35:$AC$231,MATCH("Buildings - Space heating (PJ)"&amp;"Electricity",'R18. IEA ETP Buildings'!$A$9:$A$231&amp;'R18. IEA ETP Buildings'!$B$9:$B$231,0),MATCH(L$7&amp;$D129,'R18. IEA ETP Buildings'!$C$8:$AC$8&amp;'R18. IEA ETP Buildings'!$C$7:$AC$7,0)),"")</f>
        <v>303.23147026884965</v>
      </c>
      <c r="M129" s="74">
        <f t="array" ref="M129">IFERROR(INDEX('R18. IEA ETP Buildings'!$C$35:$AC$231,MATCH("Buildings - Space heating (PJ)"&amp;"Electricity",'R18. IEA ETP Buildings'!$A$9:$A$231&amp;'R18. IEA ETP Buildings'!$B$9:$B$231,0),MATCH(M$7&amp;$D129,'R18. IEA ETP Buildings'!$C$8:$AC$8&amp;'R18. IEA ETP Buildings'!$C$7:$AC$7,0)),"")</f>
        <v>217.39340706789363</v>
      </c>
      <c r="N129" s="74">
        <f t="array" ref="N129">IFERROR(INDEX('R18. IEA ETP Buildings'!$C$35:$AC$231,MATCH("Buildings - Space heating (PJ)"&amp;"Electricity",'R18. IEA ETP Buildings'!$A$9:$A$231&amp;'R18. IEA ETP Buildings'!$B$9:$B$231,0),MATCH(N$7&amp;$D129,'R18. IEA ETP Buildings'!$C$8:$AC$8&amp;'R18. IEA ETP Buildings'!$C$7:$AC$7,0)),"")</f>
        <v>209.72983771009677</v>
      </c>
      <c r="O129" s="74">
        <f t="array" ref="O129">IFERROR(INDEX('R18. IEA ETP Buildings'!$C$35:$AC$231,MATCH("Buildings - Space heating (PJ)"&amp;"Electricity",'R18. IEA ETP Buildings'!$A$9:$A$231&amp;'R18. IEA ETP Buildings'!$B$9:$B$231,0),MATCH(O$7&amp;$D129,'R18. IEA ETP Buildings'!$C$8:$AC$8&amp;'R18. IEA ETP Buildings'!$C$7:$AC$7,0)),"")</f>
        <v>237.00074748899371</v>
      </c>
      <c r="P129" s="74">
        <f t="array" ref="P129">IFERROR(INDEX('R18. IEA ETP Buildings'!$C$35:$AC$231,MATCH("Buildings - Space heating (PJ)"&amp;"Electricity",'R18. IEA ETP Buildings'!$A$9:$A$231&amp;'R18. IEA ETP Buildings'!$B$9:$B$231,0),MATCH(P$7&amp;$D129,'R18. IEA ETP Buildings'!$C$8:$AC$8&amp;'R18. IEA ETP Buildings'!$C$7:$AC$7,0)),"")</f>
        <v>200.33484235070759</v>
      </c>
      <c r="Q129" s="74" t="str">
        <f t="array" ref="Q129">IFERROR(INDEX('R18. IEA ETP Buildings'!$C$35:$AC$231,MATCH("Buildings - Space heating (PJ)"&amp;"Electricity",'R18. IEA ETP Buildings'!$A$9:$A$231&amp;'R18. IEA ETP Buildings'!$B$9:$B$231,0),MATCH(Q$7&amp;$D129,'R18. IEA ETP Buildings'!$C$8:$AC$8&amp;'R18. IEA ETP Buildings'!$C$7:$AC$7,0)),"")</f>
        <v/>
      </c>
      <c r="R129" s="74" t="str">
        <f t="array" ref="R129">IFERROR(INDEX('R18. IEA ETP Buildings'!$C$35:$AC$231,MATCH("Buildings - Space heating (PJ)"&amp;"Electricity",'R18. IEA ETP Buildings'!$A$9:$A$231&amp;'R18. IEA ETP Buildings'!$B$9:$B$231,0),MATCH(R$7&amp;$D129,'R18. IEA ETP Buildings'!$C$8:$AC$8&amp;'R18. IEA ETP Buildings'!$C$7:$AC$7,0)),"")</f>
        <v/>
      </c>
      <c r="S129" s="74" t="str">
        <f t="array" ref="S129">IFERROR(INDEX('R18. IEA ETP Buildings'!$C$35:$AC$231,MATCH("Buildings - Space heating (PJ)"&amp;"Electricity",'R18. IEA ETP Buildings'!$A$9:$A$231&amp;'R18. IEA ETP Buildings'!$B$9:$B$231,0),MATCH(S$7&amp;$D129,'R18. IEA ETP Buildings'!$C$8:$AC$8&amp;'R18. IEA ETP Buildings'!$C$7:$AC$7,0)),"")</f>
        <v/>
      </c>
      <c r="T129" s="74" t="str">
        <f t="array" ref="T129">IFERROR(INDEX('R18. IEA ETP Buildings'!$C$35:$AC$231,MATCH("Buildings - Space heating (PJ)"&amp;"Electricity",'R18. IEA ETP Buildings'!$A$9:$A$231&amp;'R18. IEA ETP Buildings'!$B$9:$B$231,0),MATCH(T$7&amp;$D129,'R18. IEA ETP Buildings'!$C$8:$AC$8&amp;'R18. IEA ETP Buildings'!$C$7:$AC$7,0)),"")</f>
        <v/>
      </c>
    </row>
    <row r="130" spans="1:20" hidden="1" x14ac:dyDescent="0.3">
      <c r="A130" s="39" t="s">
        <v>215</v>
      </c>
      <c r="B130" s="39" t="s">
        <v>229</v>
      </c>
      <c r="C130" s="39" t="s">
        <v>231</v>
      </c>
      <c r="D130" s="39" t="s">
        <v>234</v>
      </c>
      <c r="E130" s="39" t="s">
        <v>233</v>
      </c>
      <c r="F130" s="74" t="str">
        <f t="array" ref="F130">IFERROR(INDEX('R18. IEA ETP Buildings'!$C$35:$AC$231,MATCH("Buildings - Space heating (PJ)"&amp;"Electricity",'R18. IEA ETP Buildings'!$A$9:$A$231&amp;'R18. IEA ETP Buildings'!$B$9:$B$231,0),MATCH(F$7&amp;$D130,'R18. IEA ETP Buildings'!$C$8:$AC$8&amp;'R18. IEA ETP Buildings'!$C$7:$AC$7,0)),"")</f>
        <v/>
      </c>
      <c r="G130" s="74" t="str">
        <f t="array" ref="G130">IFERROR(INDEX('R18. IEA ETP Buildings'!$C$35:$AC$231,MATCH("Buildings - Space heating (PJ)"&amp;"Electricity",'R18. IEA ETP Buildings'!$A$9:$A$231&amp;'R18. IEA ETP Buildings'!$B$9:$B$231,0),MATCH(G$7&amp;$D130,'R18. IEA ETP Buildings'!$C$8:$AC$8&amp;'R18. IEA ETP Buildings'!$C$7:$AC$7,0)),"")</f>
        <v/>
      </c>
      <c r="H130" s="74" t="str">
        <f t="array" ref="H130">IFERROR(INDEX('R18. IEA ETP Buildings'!$C$35:$AC$231,MATCH("Buildings - Space heating (PJ)"&amp;"Electricity",'R18. IEA ETP Buildings'!$A$9:$A$231&amp;'R18. IEA ETP Buildings'!$B$9:$B$231,0),MATCH(H$7&amp;$D130,'R18. IEA ETP Buildings'!$C$8:$AC$8&amp;'R18. IEA ETP Buildings'!$C$7:$AC$7,0)),"")</f>
        <v/>
      </c>
      <c r="I130" s="74" t="str">
        <f t="array" ref="I130">IFERROR(INDEX('R18. IEA ETP Buildings'!$C$35:$AC$231,MATCH("Buildings - Space heating (PJ)"&amp;"Electricity",'R18. IEA ETP Buildings'!$A$9:$A$231&amp;'R18. IEA ETP Buildings'!$B$9:$B$231,0),MATCH(I$7&amp;$D130,'R18. IEA ETP Buildings'!$C$8:$AC$8&amp;'R18. IEA ETP Buildings'!$C$7:$AC$7,0)),"")</f>
        <v/>
      </c>
      <c r="J130" s="74" t="str">
        <f t="array" ref="J130">IFERROR(INDEX('R18. IEA ETP Buildings'!$C$35:$AC$231,MATCH("Buildings - Space heating (PJ)"&amp;"Electricity",'R18. IEA ETP Buildings'!$A$9:$A$231&amp;'R18. IEA ETP Buildings'!$B$9:$B$231,0),MATCH(J$7&amp;$D130,'R18. IEA ETP Buildings'!$C$8:$AC$8&amp;'R18. IEA ETP Buildings'!$C$7:$AC$7,0)),"")</f>
        <v/>
      </c>
      <c r="K130" s="74" t="str">
        <f t="array" ref="K130">IFERROR(INDEX('R18. IEA ETP Buildings'!$C$35:$AC$231,MATCH("Buildings - Space heating (PJ)"&amp;"Electricity",'R18. IEA ETP Buildings'!$A$9:$A$231&amp;'R18. IEA ETP Buildings'!$B$9:$B$231,0),MATCH(K$7&amp;$D130,'R18. IEA ETP Buildings'!$C$8:$AC$8&amp;'R18. IEA ETP Buildings'!$C$7:$AC$7,0)),"")</f>
        <v/>
      </c>
      <c r="L130" s="74">
        <f t="array" ref="L130">IFERROR(INDEX('R18. IEA ETP Buildings'!$C$35:$AC$231,MATCH("Buildings - Space heating (PJ)"&amp;"Electricity",'R18. IEA ETP Buildings'!$A$9:$A$231&amp;'R18. IEA ETP Buildings'!$B$9:$B$231,0),MATCH(L$7&amp;$D130,'R18. IEA ETP Buildings'!$C$8:$AC$8&amp;'R18. IEA ETP Buildings'!$C$7:$AC$7,0)),"")</f>
        <v>301.54031254526222</v>
      </c>
      <c r="M130" s="74">
        <f t="array" ref="M130">IFERROR(INDEX('R18. IEA ETP Buildings'!$C$35:$AC$231,MATCH("Buildings - Space heating (PJ)"&amp;"Electricity",'R18. IEA ETP Buildings'!$A$9:$A$231&amp;'R18. IEA ETP Buildings'!$B$9:$B$231,0),MATCH(M$7&amp;$D130,'R18. IEA ETP Buildings'!$C$8:$AC$8&amp;'R18. IEA ETP Buildings'!$C$7:$AC$7,0)),"")</f>
        <v>213.95507141120217</v>
      </c>
      <c r="N130" s="74">
        <f t="array" ref="N130">IFERROR(INDEX('R18. IEA ETP Buildings'!$C$35:$AC$231,MATCH("Buildings - Space heating (PJ)"&amp;"Electricity",'R18. IEA ETP Buildings'!$A$9:$A$231&amp;'R18. IEA ETP Buildings'!$B$9:$B$231,0),MATCH(N$7&amp;$D130,'R18. IEA ETP Buildings'!$C$8:$AC$8&amp;'R18. IEA ETP Buildings'!$C$7:$AC$7,0)),"")</f>
        <v>177.72717348571868</v>
      </c>
      <c r="O130" s="74">
        <f t="array" ref="O130">IFERROR(INDEX('R18. IEA ETP Buildings'!$C$35:$AC$231,MATCH("Buildings - Space heating (PJ)"&amp;"Electricity",'R18. IEA ETP Buildings'!$A$9:$A$231&amp;'R18. IEA ETP Buildings'!$B$9:$B$231,0),MATCH(O$7&amp;$D130,'R18. IEA ETP Buildings'!$C$8:$AC$8&amp;'R18. IEA ETP Buildings'!$C$7:$AC$7,0)),"")</f>
        <v>170.6278655850611</v>
      </c>
      <c r="P130" s="74">
        <f t="array" ref="P130">IFERROR(INDEX('R18. IEA ETP Buildings'!$C$35:$AC$231,MATCH("Buildings - Space heating (PJ)"&amp;"Electricity",'R18. IEA ETP Buildings'!$A$9:$A$231&amp;'R18. IEA ETP Buildings'!$B$9:$B$231,0),MATCH(P$7&amp;$D130,'R18. IEA ETP Buildings'!$C$8:$AC$8&amp;'R18. IEA ETP Buildings'!$C$7:$AC$7,0)),"")</f>
        <v>77.973376070458471</v>
      </c>
      <c r="Q130" s="74" t="str">
        <f t="array" ref="Q130">IFERROR(INDEX('R18. IEA ETP Buildings'!$C$35:$AC$231,MATCH("Buildings - Space heating (PJ)"&amp;"Electricity",'R18. IEA ETP Buildings'!$A$9:$A$231&amp;'R18. IEA ETP Buildings'!$B$9:$B$231,0),MATCH(Q$7&amp;$D130,'R18. IEA ETP Buildings'!$C$8:$AC$8&amp;'R18. IEA ETP Buildings'!$C$7:$AC$7,0)),"")</f>
        <v/>
      </c>
      <c r="R130" s="74" t="str">
        <f t="array" ref="R130">IFERROR(INDEX('R18. IEA ETP Buildings'!$C$35:$AC$231,MATCH("Buildings - Space heating (PJ)"&amp;"Electricity",'R18. IEA ETP Buildings'!$A$9:$A$231&amp;'R18. IEA ETP Buildings'!$B$9:$B$231,0),MATCH(R$7&amp;$D130,'R18. IEA ETP Buildings'!$C$8:$AC$8&amp;'R18. IEA ETP Buildings'!$C$7:$AC$7,0)),"")</f>
        <v/>
      </c>
      <c r="S130" s="74" t="str">
        <f t="array" ref="S130">IFERROR(INDEX('R18. IEA ETP Buildings'!$C$35:$AC$231,MATCH("Buildings - Space heating (PJ)"&amp;"Electricity",'R18. IEA ETP Buildings'!$A$9:$A$231&amp;'R18. IEA ETP Buildings'!$B$9:$B$231,0),MATCH(S$7&amp;$D130,'R18. IEA ETP Buildings'!$C$8:$AC$8&amp;'R18. IEA ETP Buildings'!$C$7:$AC$7,0)),"")</f>
        <v/>
      </c>
      <c r="T130" s="74" t="str">
        <f t="array" ref="T130">IFERROR(INDEX('R18. IEA ETP Buildings'!$C$35:$AC$231,MATCH("Buildings - Space heating (PJ)"&amp;"Electricity",'R18. IEA ETP Buildings'!$A$9:$A$231&amp;'R18. IEA ETP Buildings'!$B$9:$B$231,0),MATCH(T$7&amp;$D130,'R18. IEA ETP Buildings'!$C$8:$AC$8&amp;'R18. IEA ETP Buildings'!$C$7:$AC$7,0)),"")</f>
        <v/>
      </c>
    </row>
    <row r="131" spans="1:20" hidden="1" x14ac:dyDescent="0.3">
      <c r="A131" s="39" t="s">
        <v>215</v>
      </c>
      <c r="B131" s="39" t="s">
        <v>229</v>
      </c>
      <c r="C131" s="39" t="s">
        <v>231</v>
      </c>
      <c r="D131" s="39" t="s">
        <v>235</v>
      </c>
      <c r="E131" s="39" t="s">
        <v>233</v>
      </c>
      <c r="F131" s="74" t="str">
        <f t="array" ref="F131">IFERROR(INDEX('R18. IEA ETP Buildings'!$C$35:$AC$231,MATCH("Buildings - Space heating (PJ)"&amp;"Electricity",'R18. IEA ETP Buildings'!$A$9:$A$231&amp;'R18. IEA ETP Buildings'!$B$9:$B$231,0),MATCH(F$7&amp;$D131,'R18. IEA ETP Buildings'!$C$8:$AC$8&amp;'R18. IEA ETP Buildings'!$C$7:$AC$7,0)),"")</f>
        <v/>
      </c>
      <c r="G131" s="74" t="str">
        <f t="array" ref="G131">IFERROR(INDEX('R18. IEA ETP Buildings'!$C$35:$AC$231,MATCH("Buildings - Space heating (PJ)"&amp;"Electricity",'R18. IEA ETP Buildings'!$A$9:$A$231&amp;'R18. IEA ETP Buildings'!$B$9:$B$231,0),MATCH(G$7&amp;$D131,'R18. IEA ETP Buildings'!$C$8:$AC$8&amp;'R18. IEA ETP Buildings'!$C$7:$AC$7,0)),"")</f>
        <v/>
      </c>
      <c r="H131" s="74" t="str">
        <f t="array" ref="H131">IFERROR(INDEX('R18. IEA ETP Buildings'!$C$35:$AC$231,MATCH("Buildings - Space heating (PJ)"&amp;"Electricity",'R18. IEA ETP Buildings'!$A$9:$A$231&amp;'R18. IEA ETP Buildings'!$B$9:$B$231,0),MATCH(H$7&amp;$D131,'R18. IEA ETP Buildings'!$C$8:$AC$8&amp;'R18. IEA ETP Buildings'!$C$7:$AC$7,0)),"")</f>
        <v/>
      </c>
      <c r="I131" s="74" t="str">
        <f t="array" ref="I131">IFERROR(INDEX('R18. IEA ETP Buildings'!$C$35:$AC$231,MATCH("Buildings - Space heating (PJ)"&amp;"Electricity",'R18. IEA ETP Buildings'!$A$9:$A$231&amp;'R18. IEA ETP Buildings'!$B$9:$B$231,0),MATCH(I$7&amp;$D131,'R18. IEA ETP Buildings'!$C$8:$AC$8&amp;'R18. IEA ETP Buildings'!$C$7:$AC$7,0)),"")</f>
        <v/>
      </c>
      <c r="J131" s="74" t="str">
        <f t="array" ref="J131">IFERROR(INDEX('R18. IEA ETP Buildings'!$C$35:$AC$231,MATCH("Buildings - Space heating (PJ)"&amp;"Electricity",'R18. IEA ETP Buildings'!$A$9:$A$231&amp;'R18. IEA ETP Buildings'!$B$9:$B$231,0),MATCH(J$7&amp;$D131,'R18. IEA ETP Buildings'!$C$8:$AC$8&amp;'R18. IEA ETP Buildings'!$C$7:$AC$7,0)),"")</f>
        <v/>
      </c>
      <c r="K131" s="74" t="str">
        <f t="array" ref="K131">IFERROR(INDEX('R18. IEA ETP Buildings'!$C$35:$AC$231,MATCH("Buildings - Space heating (PJ)"&amp;"Electricity",'R18. IEA ETP Buildings'!$A$9:$A$231&amp;'R18. IEA ETP Buildings'!$B$9:$B$231,0),MATCH(K$7&amp;$D131,'R18. IEA ETP Buildings'!$C$8:$AC$8&amp;'R18. IEA ETP Buildings'!$C$7:$AC$7,0)),"")</f>
        <v/>
      </c>
      <c r="L131" s="74">
        <f t="array" ref="L131">IFERROR(INDEX('R18. IEA ETP Buildings'!$C$35:$AC$231,MATCH("Buildings - Space heating (PJ)"&amp;"Electricity",'R18. IEA ETP Buildings'!$A$9:$A$231&amp;'R18. IEA ETP Buildings'!$B$9:$B$231,0),MATCH(L$7&amp;$D131,'R18. IEA ETP Buildings'!$C$8:$AC$8&amp;'R18. IEA ETP Buildings'!$C$7:$AC$7,0)),"")</f>
        <v>301.54031254526222</v>
      </c>
      <c r="M131" s="74">
        <f t="array" ref="M131">IFERROR(INDEX('R18. IEA ETP Buildings'!$C$35:$AC$231,MATCH("Buildings - Space heating (PJ)"&amp;"Electricity",'R18. IEA ETP Buildings'!$A$9:$A$231&amp;'R18. IEA ETP Buildings'!$B$9:$B$231,0),MATCH(M$7&amp;$D131,'R18. IEA ETP Buildings'!$C$8:$AC$8&amp;'R18. IEA ETP Buildings'!$C$7:$AC$7,0)),"")</f>
        <v>213.95507141120217</v>
      </c>
      <c r="N131" s="74">
        <f t="array" ref="N131">IFERROR(INDEX('R18. IEA ETP Buildings'!$C$35:$AC$231,MATCH("Buildings - Space heating (PJ)"&amp;"Electricity",'R18. IEA ETP Buildings'!$A$9:$A$231&amp;'R18. IEA ETP Buildings'!$B$9:$B$231,0),MATCH(N$7&amp;$D131,'R18. IEA ETP Buildings'!$C$8:$AC$8&amp;'R18. IEA ETP Buildings'!$C$7:$AC$7,0)),"")</f>
        <v>177.72717348571868</v>
      </c>
      <c r="O131" s="74">
        <f t="array" ref="O131">IFERROR(INDEX('R18. IEA ETP Buildings'!$C$35:$AC$231,MATCH("Buildings - Space heating (PJ)"&amp;"Electricity",'R18. IEA ETP Buildings'!$A$9:$A$231&amp;'R18. IEA ETP Buildings'!$B$9:$B$231,0),MATCH(O$7&amp;$D131,'R18. IEA ETP Buildings'!$C$8:$AC$8&amp;'R18. IEA ETP Buildings'!$C$7:$AC$7,0)),"")</f>
        <v>170.6278655850611</v>
      </c>
      <c r="P131" s="74">
        <f t="array" ref="P131">IFERROR(INDEX('R18. IEA ETP Buildings'!$C$35:$AC$231,MATCH("Buildings - Space heating (PJ)"&amp;"Electricity",'R18. IEA ETP Buildings'!$A$9:$A$231&amp;'R18. IEA ETP Buildings'!$B$9:$B$231,0),MATCH(P$7&amp;$D131,'R18. IEA ETP Buildings'!$C$8:$AC$8&amp;'R18. IEA ETP Buildings'!$C$7:$AC$7,0)),"")</f>
        <v>77.973376070458471</v>
      </c>
      <c r="Q131" s="74" t="str">
        <f t="array" ref="Q131">IFERROR(INDEX('R18. IEA ETP Buildings'!$C$35:$AC$231,MATCH("Buildings - Space heating (PJ)"&amp;"Electricity",'R18. IEA ETP Buildings'!$A$9:$A$231&amp;'R18. IEA ETP Buildings'!$B$9:$B$231,0),MATCH(Q$7&amp;$D131,'R18. IEA ETP Buildings'!$C$8:$AC$8&amp;'R18. IEA ETP Buildings'!$C$7:$AC$7,0)),"")</f>
        <v/>
      </c>
      <c r="R131" s="74" t="str">
        <f t="array" ref="R131">IFERROR(INDEX('R18. IEA ETP Buildings'!$C$35:$AC$231,MATCH("Buildings - Space heating (PJ)"&amp;"Electricity",'R18. IEA ETP Buildings'!$A$9:$A$231&amp;'R18. IEA ETP Buildings'!$B$9:$B$231,0),MATCH(R$7&amp;$D131,'R18. IEA ETP Buildings'!$C$8:$AC$8&amp;'R18. IEA ETP Buildings'!$C$7:$AC$7,0)),"")</f>
        <v/>
      </c>
      <c r="S131" s="74" t="str">
        <f t="array" ref="S131">IFERROR(INDEX('R18. IEA ETP Buildings'!$C$35:$AC$231,MATCH("Buildings - Space heating (PJ)"&amp;"Electricity",'R18. IEA ETP Buildings'!$A$9:$A$231&amp;'R18. IEA ETP Buildings'!$B$9:$B$231,0),MATCH(S$7&amp;$D131,'R18. IEA ETP Buildings'!$C$8:$AC$8&amp;'R18. IEA ETP Buildings'!$C$7:$AC$7,0)),"")</f>
        <v/>
      </c>
      <c r="T131" s="74" t="str">
        <f t="array" ref="T131">IFERROR(INDEX('R18. IEA ETP Buildings'!$C$35:$AC$231,MATCH("Buildings - Space heating (PJ)"&amp;"Electricity",'R18. IEA ETP Buildings'!$A$9:$A$231&amp;'R18. IEA ETP Buildings'!$B$9:$B$231,0),MATCH(T$7&amp;$D131,'R18. IEA ETP Buildings'!$C$8:$AC$8&amp;'R18. IEA ETP Buildings'!$C$7:$AC$7,0)),"")</f>
        <v/>
      </c>
    </row>
    <row r="132" spans="1:20" hidden="1" x14ac:dyDescent="0.3">
      <c r="A132" s="39" t="s">
        <v>215</v>
      </c>
      <c r="B132" s="39" t="s">
        <v>236</v>
      </c>
      <c r="C132" s="39" t="s">
        <v>78</v>
      </c>
      <c r="D132" s="39" t="s">
        <v>62</v>
      </c>
      <c r="E132" s="39" t="s">
        <v>217</v>
      </c>
      <c r="F132" s="91">
        <f>IFERROR(INDEX('W8 TIAM new CCS cap'!$E$10:$P$15,MATCH($D132,'W8 TIAM new CCS cap'!$A$10:$A$15,0),MATCH(F$7,'W8 TIAM new CCS cap'!$E$9:$P$9,0)),"")</f>
        <v>0</v>
      </c>
      <c r="G132" s="91">
        <f>IFERROR(INDEX('W8 TIAM new CCS cap'!$E$10:$P$15,MATCH($D132,'W8 TIAM new CCS cap'!$A$10:$A$15,0),MATCH(G$7,'W8 TIAM new CCS cap'!$E$9:$P$9,0)),"")</f>
        <v>0</v>
      </c>
      <c r="H132" s="91" t="str">
        <f>IFERROR(INDEX('W8 TIAM new CCS cap'!$E$10:$P$15,MATCH($D132,'W8 TIAM new CCS cap'!$A$10:$A$15,0),MATCH(H$7,'W8 TIAM new CCS cap'!$E$9:$P$9,0)),"")</f>
        <v/>
      </c>
      <c r="I132" s="91" t="str">
        <f>IFERROR(INDEX('W8 TIAM new CCS cap'!$E$10:$P$15,MATCH($D132,'W8 TIAM new CCS cap'!$A$10:$A$15,0),MATCH(I$7,'W8 TIAM new CCS cap'!$E$9:$P$9,0)),"")</f>
        <v/>
      </c>
      <c r="J132" s="91" t="str">
        <f>IFERROR(INDEX('W8 TIAM new CCS cap'!$E$10:$P$15,MATCH($D132,'W8 TIAM new CCS cap'!$A$10:$A$15,0),MATCH(J$7,'W8 TIAM new CCS cap'!$E$9:$P$9,0)),"")</f>
        <v/>
      </c>
      <c r="K132" s="91">
        <f>IFERROR(INDEX('W8 TIAM new CCS cap'!$E$10:$P$15,MATCH($D132,'W8 TIAM new CCS cap'!$A$10:$A$15,0),MATCH(K$7,'W8 TIAM new CCS cap'!$E$9:$P$9,0)),"")</f>
        <v>0</v>
      </c>
      <c r="L132" s="91" t="str">
        <f>IFERROR(INDEX('W8 TIAM new CCS cap'!$E$10:$P$15,MATCH($D132,'W8 TIAM new CCS cap'!$A$10:$A$15,0),MATCH(L$7,'W8 TIAM new CCS cap'!$E$9:$P$9,0)),"")</f>
        <v/>
      </c>
      <c r="M132" s="91">
        <f>IFERROR(INDEX('W8 TIAM new CCS cap'!$E$10:$P$15,MATCH($D132,'W8 TIAM new CCS cap'!$A$10:$A$15,0),MATCH(M$7,'W8 TIAM new CCS cap'!$E$9:$P$9,0)),"")</f>
        <v>0</v>
      </c>
      <c r="N132" s="91">
        <f>IFERROR(INDEX('W8 TIAM new CCS cap'!$E$10:$P$15,MATCH($D132,'W8 TIAM new CCS cap'!$A$10:$A$15,0),MATCH(N$7,'W8 TIAM new CCS cap'!$E$9:$P$9,0)),"")</f>
        <v>0</v>
      </c>
      <c r="O132" s="91">
        <f>IFERROR(INDEX('W8 TIAM new CCS cap'!$E$10:$P$15,MATCH($D132,'W8 TIAM new CCS cap'!$A$10:$A$15,0),MATCH(O$7,'W8 TIAM new CCS cap'!$E$9:$P$9,0)),"")</f>
        <v>0</v>
      </c>
      <c r="P132" s="91">
        <f>IFERROR(INDEX('W8 TIAM new CCS cap'!$E$10:$P$15,MATCH($D132,'W8 TIAM new CCS cap'!$A$10:$A$15,0),MATCH(P$7,'W8 TIAM new CCS cap'!$E$9:$P$9,0)),"")</f>
        <v>0</v>
      </c>
      <c r="Q132" s="91">
        <f>IFERROR(INDEX('W8 TIAM new CCS cap'!$E$10:$P$15,MATCH($D132,'W8 TIAM new CCS cap'!$A$10:$A$15,0),MATCH(Q$7,'W8 TIAM new CCS cap'!$E$9:$P$9,0)),"")</f>
        <v>0</v>
      </c>
      <c r="R132" s="91">
        <f>IFERROR(INDEX('W8 TIAM new CCS cap'!$E$10:$P$15,MATCH($D132,'W8 TIAM new CCS cap'!$A$10:$A$15,0),MATCH(R$7,'W8 TIAM new CCS cap'!$E$9:$P$9,0)),"")</f>
        <v>0</v>
      </c>
      <c r="S132" s="91">
        <f>IFERROR(INDEX('W8 TIAM new CCS cap'!$E$10:$P$15,MATCH($D132,'W8 TIAM new CCS cap'!$A$10:$A$15,0),MATCH(S$7,'W8 TIAM new CCS cap'!$E$9:$P$9,0)),"")</f>
        <v>0</v>
      </c>
      <c r="T132" s="91">
        <f>IFERROR(INDEX('W8 TIAM new CCS cap'!$E$10:$P$15,MATCH($D132,'W8 TIAM new CCS cap'!$A$10:$A$15,0),MATCH(T$7,'W8 TIAM new CCS cap'!$E$9:$P$9,0)),"")</f>
        <v>0</v>
      </c>
    </row>
    <row r="133" spans="1:20" hidden="1" x14ac:dyDescent="0.3">
      <c r="A133" s="39" t="s">
        <v>215</v>
      </c>
      <c r="B133" s="39" t="s">
        <v>236</v>
      </c>
      <c r="C133" s="39" t="s">
        <v>78</v>
      </c>
      <c r="D133" s="39" t="s">
        <v>63</v>
      </c>
      <c r="E133" s="39" t="s">
        <v>217</v>
      </c>
      <c r="F133" s="91">
        <f>IFERROR(INDEX('W8 TIAM new CCS cap'!$E$10:$P$15,MATCH($D133,'W8 TIAM new CCS cap'!$A$10:$A$15,0),MATCH(F$7,'W8 TIAM new CCS cap'!$E$9:$P$9,0)),"")</f>
        <v>0</v>
      </c>
      <c r="G133" s="91">
        <f>IFERROR(INDEX('W8 TIAM new CCS cap'!$E$10:$P$15,MATCH($D133,'W8 TIAM new CCS cap'!$A$10:$A$15,0),MATCH(G$7,'W8 TIAM new CCS cap'!$E$9:$P$9,0)),"")</f>
        <v>0</v>
      </c>
      <c r="H133" s="91" t="str">
        <f>IFERROR(INDEX('W8 TIAM new CCS cap'!$E$10:$P$15,MATCH($D133,'W8 TIAM new CCS cap'!$A$10:$A$15,0),MATCH(H$7,'W8 TIAM new CCS cap'!$E$9:$P$9,0)),"")</f>
        <v/>
      </c>
      <c r="I133" s="91" t="str">
        <f>IFERROR(INDEX('W8 TIAM new CCS cap'!$E$10:$P$15,MATCH($D133,'W8 TIAM new CCS cap'!$A$10:$A$15,0),MATCH(I$7,'W8 TIAM new CCS cap'!$E$9:$P$9,0)),"")</f>
        <v/>
      </c>
      <c r="J133" s="91" t="str">
        <f>IFERROR(INDEX('W8 TIAM new CCS cap'!$E$10:$P$15,MATCH($D133,'W8 TIAM new CCS cap'!$A$10:$A$15,0),MATCH(J$7,'W8 TIAM new CCS cap'!$E$9:$P$9,0)),"")</f>
        <v/>
      </c>
      <c r="K133" s="91">
        <f>IFERROR(INDEX('W8 TIAM new CCS cap'!$E$10:$P$15,MATCH($D133,'W8 TIAM new CCS cap'!$A$10:$A$15,0),MATCH(K$7,'W8 TIAM new CCS cap'!$E$9:$P$9,0)),"")</f>
        <v>0</v>
      </c>
      <c r="L133" s="91" t="str">
        <f>IFERROR(INDEX('W8 TIAM new CCS cap'!$E$10:$P$15,MATCH($D133,'W8 TIAM new CCS cap'!$A$10:$A$15,0),MATCH(L$7,'W8 TIAM new CCS cap'!$E$9:$P$9,0)),"")</f>
        <v/>
      </c>
      <c r="M133" s="91">
        <f>IFERROR(INDEX('W8 TIAM new CCS cap'!$E$10:$P$15,MATCH($D133,'W8 TIAM new CCS cap'!$A$10:$A$15,0),MATCH(M$7,'W8 TIAM new CCS cap'!$E$9:$P$9,0)),"")</f>
        <v>34.157983593366879</v>
      </c>
      <c r="N133" s="91">
        <f>IFERROR(INDEX('W8 TIAM new CCS cap'!$E$10:$P$15,MATCH($D133,'W8 TIAM new CCS cap'!$A$10:$A$15,0),MATCH(N$7,'W8 TIAM new CCS cap'!$E$9:$P$9,0)),"")</f>
        <v>197.94067804026287</v>
      </c>
      <c r="O133" s="91">
        <f>IFERROR(INDEX('W8 TIAM new CCS cap'!$E$10:$P$15,MATCH($D133,'W8 TIAM new CCS cap'!$A$10:$A$15,0),MATCH(O$7,'W8 TIAM new CCS cap'!$E$9:$P$9,0)),"")</f>
        <v>1157.8098286317213</v>
      </c>
      <c r="P133" s="91">
        <f>IFERROR(INDEX('W8 TIAM new CCS cap'!$E$10:$P$15,MATCH($D133,'W8 TIAM new CCS cap'!$A$10:$A$15,0),MATCH(P$7,'W8 TIAM new CCS cap'!$E$9:$P$9,0)),"")</f>
        <v>4467.7851735142585</v>
      </c>
      <c r="Q133" s="91">
        <f>IFERROR(INDEX('W8 TIAM new CCS cap'!$E$10:$P$15,MATCH($D133,'W8 TIAM new CCS cap'!$A$10:$A$15,0),MATCH(Q$7,'W8 TIAM new CCS cap'!$E$9:$P$9,0)),"")</f>
        <v>1834.4902492146737</v>
      </c>
      <c r="R133" s="91">
        <f>IFERROR(INDEX('W8 TIAM new CCS cap'!$E$10:$P$15,MATCH($D133,'W8 TIAM new CCS cap'!$A$10:$A$15,0),MATCH(R$7,'W8 TIAM new CCS cap'!$E$9:$P$9,0)),"")</f>
        <v>1536.8915301882314</v>
      </c>
      <c r="S133" s="91">
        <f>IFERROR(INDEX('W8 TIAM new CCS cap'!$E$10:$P$15,MATCH($D133,'W8 TIAM new CCS cap'!$A$10:$A$15,0),MATCH(S$7,'W8 TIAM new CCS cap'!$E$9:$P$9,0)),"")</f>
        <v>3237.1406263075487</v>
      </c>
      <c r="T133" s="91">
        <f>IFERROR(INDEX('W8 TIAM new CCS cap'!$E$10:$P$15,MATCH($D133,'W8 TIAM new CCS cap'!$A$10:$A$15,0),MATCH(T$7,'W8 TIAM new CCS cap'!$E$9:$P$9,0)),"")</f>
        <v>4366.334668486531</v>
      </c>
    </row>
    <row r="134" spans="1:20" hidden="1" x14ac:dyDescent="0.3">
      <c r="A134" s="39" t="s">
        <v>215</v>
      </c>
      <c r="B134" s="39" t="s">
        <v>236</v>
      </c>
      <c r="C134" s="39" t="s">
        <v>78</v>
      </c>
      <c r="D134" s="39" t="s">
        <v>64</v>
      </c>
      <c r="E134" s="39" t="s">
        <v>217</v>
      </c>
      <c r="F134" s="91">
        <f>IFERROR(INDEX('W8 TIAM new CCS cap'!$E$10:$P$15,MATCH($D134,'W8 TIAM new CCS cap'!$A$10:$A$15,0),MATCH(F$7,'W8 TIAM new CCS cap'!$E$9:$P$9,0)),"")</f>
        <v>0</v>
      </c>
      <c r="G134" s="91">
        <f>IFERROR(INDEX('W8 TIAM new CCS cap'!$E$10:$P$15,MATCH($D134,'W8 TIAM new CCS cap'!$A$10:$A$15,0),MATCH(G$7,'W8 TIAM new CCS cap'!$E$9:$P$9,0)),"")</f>
        <v>0</v>
      </c>
      <c r="H134" s="91" t="str">
        <f>IFERROR(INDEX('W8 TIAM new CCS cap'!$E$10:$P$15,MATCH($D134,'W8 TIAM new CCS cap'!$A$10:$A$15,0),MATCH(H$7,'W8 TIAM new CCS cap'!$E$9:$P$9,0)),"")</f>
        <v/>
      </c>
      <c r="I134" s="91" t="str">
        <f>IFERROR(INDEX('W8 TIAM new CCS cap'!$E$10:$P$15,MATCH($D134,'W8 TIAM new CCS cap'!$A$10:$A$15,0),MATCH(I$7,'W8 TIAM new CCS cap'!$E$9:$P$9,0)),"")</f>
        <v/>
      </c>
      <c r="J134" s="91" t="str">
        <f>IFERROR(INDEX('W8 TIAM new CCS cap'!$E$10:$P$15,MATCH($D134,'W8 TIAM new CCS cap'!$A$10:$A$15,0),MATCH(J$7,'W8 TIAM new CCS cap'!$E$9:$P$9,0)),"")</f>
        <v/>
      </c>
      <c r="K134" s="91">
        <f>IFERROR(INDEX('W8 TIAM new CCS cap'!$E$10:$P$15,MATCH($D134,'W8 TIAM new CCS cap'!$A$10:$A$15,0),MATCH(K$7,'W8 TIAM new CCS cap'!$E$9:$P$9,0)),"")</f>
        <v>0</v>
      </c>
      <c r="L134" s="91" t="str">
        <f>IFERROR(INDEX('W8 TIAM new CCS cap'!$E$10:$P$15,MATCH($D134,'W8 TIAM new CCS cap'!$A$10:$A$15,0),MATCH(L$7,'W8 TIAM new CCS cap'!$E$9:$P$9,0)),"")</f>
        <v/>
      </c>
      <c r="M134" s="91">
        <f>IFERROR(INDEX('W8 TIAM new CCS cap'!$E$10:$P$15,MATCH($D134,'W8 TIAM new CCS cap'!$A$10:$A$15,0),MATCH(M$7,'W8 TIAM new CCS cap'!$E$9:$P$9,0)),"")</f>
        <v>2624.2136541276323</v>
      </c>
      <c r="N134" s="91">
        <f>IFERROR(INDEX('W8 TIAM new CCS cap'!$E$10:$P$15,MATCH($D134,'W8 TIAM new CCS cap'!$A$10:$A$15,0),MATCH(N$7,'W8 TIAM new CCS cap'!$E$9:$P$9,0)),"")</f>
        <v>492.3926470835741</v>
      </c>
      <c r="O134" s="91">
        <f>IFERROR(INDEX('W8 TIAM new CCS cap'!$E$10:$P$15,MATCH($D134,'W8 TIAM new CCS cap'!$A$10:$A$15,0),MATCH(O$7,'W8 TIAM new CCS cap'!$E$9:$P$9,0)),"")</f>
        <v>1092.9034479098334</v>
      </c>
      <c r="P134" s="91">
        <f>IFERROR(INDEX('W8 TIAM new CCS cap'!$E$10:$P$15,MATCH($D134,'W8 TIAM new CCS cap'!$A$10:$A$15,0),MATCH(P$7,'W8 TIAM new CCS cap'!$E$9:$P$9,0)),"")</f>
        <v>2299.1833944309201</v>
      </c>
      <c r="Q134" s="91">
        <f>IFERROR(INDEX('W8 TIAM new CCS cap'!$E$10:$P$15,MATCH($D134,'W8 TIAM new CCS cap'!$A$10:$A$15,0),MATCH(Q$7,'W8 TIAM new CCS cap'!$E$9:$P$9,0)),"")</f>
        <v>1989.4582714872379</v>
      </c>
      <c r="R134" s="91">
        <f>IFERROR(INDEX('W8 TIAM new CCS cap'!$E$10:$P$15,MATCH($D134,'W8 TIAM new CCS cap'!$A$10:$A$15,0),MATCH(R$7,'W8 TIAM new CCS cap'!$E$9:$P$9,0)),"")</f>
        <v>2518.422440215455</v>
      </c>
      <c r="S134" s="91">
        <f>IFERROR(INDEX('W8 TIAM new CCS cap'!$E$10:$P$15,MATCH($D134,'W8 TIAM new CCS cap'!$A$10:$A$15,0),MATCH(S$7,'W8 TIAM new CCS cap'!$E$9:$P$9,0)),"")</f>
        <v>1514.7408789158053</v>
      </c>
      <c r="T134" s="91">
        <f>IFERROR(INDEX('W8 TIAM new CCS cap'!$E$10:$P$15,MATCH($D134,'W8 TIAM new CCS cap'!$A$10:$A$15,0),MATCH(T$7,'W8 TIAM new CCS cap'!$E$9:$P$9,0)),"")</f>
        <v>2931.9574619941441</v>
      </c>
    </row>
    <row r="135" spans="1:20" hidden="1" x14ac:dyDescent="0.3">
      <c r="A135" s="39" t="s">
        <v>215</v>
      </c>
      <c r="B135" s="39" t="s">
        <v>236</v>
      </c>
      <c r="C135" s="39" t="s">
        <v>78</v>
      </c>
      <c r="D135" s="39" t="s">
        <v>65</v>
      </c>
      <c r="E135" s="39" t="s">
        <v>217</v>
      </c>
      <c r="F135" s="91">
        <f>IFERROR(INDEX('W8 TIAM new CCS cap'!$E$10:$P$15,MATCH($D135,'W8 TIAM new CCS cap'!$A$10:$A$15,0),MATCH(F$7,'W8 TIAM new CCS cap'!$E$9:$P$9,0)),"")</f>
        <v>0</v>
      </c>
      <c r="G135" s="91">
        <f>IFERROR(INDEX('W8 TIAM new CCS cap'!$E$10:$P$15,MATCH($D135,'W8 TIAM new CCS cap'!$A$10:$A$15,0),MATCH(G$7,'W8 TIAM new CCS cap'!$E$9:$P$9,0)),"")</f>
        <v>0</v>
      </c>
      <c r="H135" s="91" t="str">
        <f>IFERROR(INDEX('W8 TIAM new CCS cap'!$E$10:$P$15,MATCH($D135,'W8 TIAM new CCS cap'!$A$10:$A$15,0),MATCH(H$7,'W8 TIAM new CCS cap'!$E$9:$P$9,0)),"")</f>
        <v/>
      </c>
      <c r="I135" s="91" t="str">
        <f>IFERROR(INDEX('W8 TIAM new CCS cap'!$E$10:$P$15,MATCH($D135,'W8 TIAM new CCS cap'!$A$10:$A$15,0),MATCH(I$7,'W8 TIAM new CCS cap'!$E$9:$P$9,0)),"")</f>
        <v/>
      </c>
      <c r="J135" s="91" t="str">
        <f>IFERROR(INDEX('W8 TIAM new CCS cap'!$E$10:$P$15,MATCH($D135,'W8 TIAM new CCS cap'!$A$10:$A$15,0),MATCH(J$7,'W8 TIAM new CCS cap'!$E$9:$P$9,0)),"")</f>
        <v/>
      </c>
      <c r="K135" s="91">
        <f>IFERROR(INDEX('W8 TIAM new CCS cap'!$E$10:$P$15,MATCH($D135,'W8 TIAM new CCS cap'!$A$10:$A$15,0),MATCH(K$7,'W8 TIAM new CCS cap'!$E$9:$P$9,0)),"")</f>
        <v>0</v>
      </c>
      <c r="L135" s="91" t="str">
        <f>IFERROR(INDEX('W8 TIAM new CCS cap'!$E$10:$P$15,MATCH($D135,'W8 TIAM new CCS cap'!$A$10:$A$15,0),MATCH(L$7,'W8 TIAM new CCS cap'!$E$9:$P$9,0)),"")</f>
        <v/>
      </c>
      <c r="M135" s="91">
        <f>IFERROR(INDEX('W8 TIAM new CCS cap'!$E$10:$P$15,MATCH($D135,'W8 TIAM new CCS cap'!$A$10:$A$15,0),MATCH(M$7,'W8 TIAM new CCS cap'!$E$9:$P$9,0)),"")</f>
        <v>34.157983593366893</v>
      </c>
      <c r="N135" s="91">
        <f>IFERROR(INDEX('W8 TIAM new CCS cap'!$E$10:$P$15,MATCH($D135,'W8 TIAM new CCS cap'!$A$10:$A$15,0),MATCH(N$7,'W8 TIAM new CCS cap'!$E$9:$P$9,0)),"")</f>
        <v>194.87539168043787</v>
      </c>
      <c r="O135" s="91">
        <f>IFERROR(INDEX('W8 TIAM new CCS cap'!$E$10:$P$15,MATCH($D135,'W8 TIAM new CCS cap'!$A$10:$A$15,0),MATCH(O$7,'W8 TIAM new CCS cap'!$E$9:$P$9,0)),"")</f>
        <v>1108.736616322893</v>
      </c>
      <c r="P135" s="91">
        <f>IFERROR(INDEX('W8 TIAM new CCS cap'!$E$10:$P$15,MATCH($D135,'W8 TIAM new CCS cap'!$A$10:$A$15,0),MATCH(P$7,'W8 TIAM new CCS cap'!$E$9:$P$9,0)),"")</f>
        <v>3572.9497725949786</v>
      </c>
      <c r="Q135" s="91">
        <f>IFERROR(INDEX('W8 TIAM new CCS cap'!$E$10:$P$15,MATCH($D135,'W8 TIAM new CCS cap'!$A$10:$A$15,0),MATCH(Q$7,'W8 TIAM new CCS cap'!$E$9:$P$9,0)),"")</f>
        <v>1314.1881220231649</v>
      </c>
      <c r="R135" s="91">
        <f>IFERROR(INDEX('W8 TIAM new CCS cap'!$E$10:$P$15,MATCH($D135,'W8 TIAM new CCS cap'!$A$10:$A$15,0),MATCH(R$7,'W8 TIAM new CCS cap'!$E$9:$P$9,0)),"")</f>
        <v>1240.11371934675</v>
      </c>
      <c r="S135" s="91">
        <f>IFERROR(INDEX('W8 TIAM new CCS cap'!$E$10:$P$15,MATCH($D135,'W8 TIAM new CCS cap'!$A$10:$A$15,0),MATCH(S$7,'W8 TIAM new CCS cap'!$E$9:$P$9,0)),"")</f>
        <v>2353.36273503756</v>
      </c>
      <c r="T135" s="91">
        <f>IFERROR(INDEX('W8 TIAM new CCS cap'!$E$10:$P$15,MATCH($D135,'W8 TIAM new CCS cap'!$A$10:$A$15,0),MATCH(T$7,'W8 TIAM new CCS cap'!$E$9:$P$9,0)),"")</f>
        <v>2689.1246782146109</v>
      </c>
    </row>
    <row r="136" spans="1:20" hidden="1" x14ac:dyDescent="0.3">
      <c r="A136" s="39" t="s">
        <v>215</v>
      </c>
      <c r="B136" s="39" t="s">
        <v>236</v>
      </c>
      <c r="C136" s="39" t="s">
        <v>78</v>
      </c>
      <c r="D136" s="39" t="s">
        <v>67</v>
      </c>
      <c r="E136" s="39" t="s">
        <v>217</v>
      </c>
      <c r="F136" s="91">
        <f>IFERROR(INDEX('W8 TIAM new CCS cap'!$E$10:$P$15,MATCH($D136,'W8 TIAM new CCS cap'!$A$10:$A$15,0),MATCH(F$7,'W8 TIAM new CCS cap'!$E$9:$P$9,0)),"")</f>
        <v>0</v>
      </c>
      <c r="G136" s="91">
        <f>IFERROR(INDEX('W8 TIAM new CCS cap'!$E$10:$P$15,MATCH($D136,'W8 TIAM new CCS cap'!$A$10:$A$15,0),MATCH(G$7,'W8 TIAM new CCS cap'!$E$9:$P$9,0)),"")</f>
        <v>0</v>
      </c>
      <c r="H136" s="91" t="str">
        <f>IFERROR(INDEX('W8 TIAM new CCS cap'!$E$10:$P$15,MATCH($D136,'W8 TIAM new CCS cap'!$A$10:$A$15,0),MATCH(H$7,'W8 TIAM new CCS cap'!$E$9:$P$9,0)),"")</f>
        <v/>
      </c>
      <c r="I136" s="91" t="str">
        <f>IFERROR(INDEX('W8 TIAM new CCS cap'!$E$10:$P$15,MATCH($D136,'W8 TIAM new CCS cap'!$A$10:$A$15,0),MATCH(I$7,'W8 TIAM new CCS cap'!$E$9:$P$9,0)),"")</f>
        <v/>
      </c>
      <c r="J136" s="91" t="str">
        <f>IFERROR(INDEX('W8 TIAM new CCS cap'!$E$10:$P$15,MATCH($D136,'W8 TIAM new CCS cap'!$A$10:$A$15,0),MATCH(J$7,'W8 TIAM new CCS cap'!$E$9:$P$9,0)),"")</f>
        <v/>
      </c>
      <c r="K136" s="91">
        <f>IFERROR(INDEX('W8 TIAM new CCS cap'!$E$10:$P$15,MATCH($D136,'W8 TIAM new CCS cap'!$A$10:$A$15,0),MATCH(K$7,'W8 TIAM new CCS cap'!$E$9:$P$9,0)),"")</f>
        <v>0</v>
      </c>
      <c r="L136" s="91" t="str">
        <f>IFERROR(INDEX('W8 TIAM new CCS cap'!$E$10:$P$15,MATCH($D136,'W8 TIAM new CCS cap'!$A$10:$A$15,0),MATCH(L$7,'W8 TIAM new CCS cap'!$E$9:$P$9,0)),"")</f>
        <v/>
      </c>
      <c r="M136" s="91">
        <f>IFERROR(INDEX('W8 TIAM new CCS cap'!$E$10:$P$15,MATCH($D136,'W8 TIAM new CCS cap'!$A$10:$A$15,0),MATCH(M$7,'W8 TIAM new CCS cap'!$E$9:$P$9,0)),"")</f>
        <v>34.157983593366886</v>
      </c>
      <c r="N136" s="91">
        <f>IFERROR(INDEX('W8 TIAM new CCS cap'!$E$10:$P$15,MATCH($D136,'W8 TIAM new CCS cap'!$A$10:$A$15,0),MATCH(N$7,'W8 TIAM new CCS cap'!$E$9:$P$9,0)),"")</f>
        <v>199.09591761413719</v>
      </c>
      <c r="O136" s="91">
        <f>IFERROR(INDEX('W8 TIAM new CCS cap'!$E$10:$P$15,MATCH($D136,'W8 TIAM new CCS cap'!$A$10:$A$15,0),MATCH(O$7,'W8 TIAM new CCS cap'!$E$9:$P$9,0)),"")</f>
        <v>1146.5033609699351</v>
      </c>
      <c r="P136" s="91">
        <f>IFERROR(INDEX('W8 TIAM new CCS cap'!$E$10:$P$15,MATCH($D136,'W8 TIAM new CCS cap'!$A$10:$A$15,0),MATCH(P$7,'W8 TIAM new CCS cap'!$E$9:$P$9,0)),"")</f>
        <v>4196.5189523467234</v>
      </c>
      <c r="Q136" s="91">
        <f>IFERROR(INDEX('W8 TIAM new CCS cap'!$E$10:$P$15,MATCH($D136,'W8 TIAM new CCS cap'!$A$10:$A$15,0),MATCH(Q$7,'W8 TIAM new CCS cap'!$E$9:$P$9,0)),"")</f>
        <v>956.79242227343161</v>
      </c>
      <c r="R136" s="91">
        <f>IFERROR(INDEX('W8 TIAM new CCS cap'!$E$10:$P$15,MATCH($D136,'W8 TIAM new CCS cap'!$A$10:$A$15,0),MATCH(R$7,'W8 TIAM new CCS cap'!$E$9:$P$9,0)),"")</f>
        <v>649.28763196406851</v>
      </c>
      <c r="S136" s="91">
        <f>IFERROR(INDEX('W8 TIAM new CCS cap'!$E$10:$P$15,MATCH($D136,'W8 TIAM new CCS cap'!$A$10:$A$15,0),MATCH(S$7,'W8 TIAM new CCS cap'!$E$9:$P$9,0)),"")</f>
        <v>2264.6712516966804</v>
      </c>
      <c r="T136" s="91">
        <f>IFERROR(INDEX('W8 TIAM new CCS cap'!$E$10:$P$15,MATCH($D136,'W8 TIAM new CCS cap'!$A$10:$A$15,0),MATCH(T$7,'W8 TIAM new CCS cap'!$E$9:$P$9,0)),"")</f>
        <v>2139.822398530433</v>
      </c>
    </row>
    <row r="137" spans="1:20" hidden="1" x14ac:dyDescent="0.3">
      <c r="A137" s="39" t="s">
        <v>215</v>
      </c>
      <c r="B137" s="39" t="s">
        <v>236</v>
      </c>
      <c r="C137" s="39" t="s">
        <v>78</v>
      </c>
      <c r="D137" s="39" t="s">
        <v>66</v>
      </c>
      <c r="E137" s="39" t="s">
        <v>217</v>
      </c>
      <c r="F137" s="91">
        <f>IFERROR(INDEX('W8 TIAM new CCS cap'!$E$10:$P$15,MATCH($D137,'W8 TIAM new CCS cap'!$A$10:$A$15,0),MATCH(F$7,'W8 TIAM new CCS cap'!$E$9:$P$9,0)),"")</f>
        <v>0</v>
      </c>
      <c r="G137" s="91">
        <f>IFERROR(INDEX('W8 TIAM new CCS cap'!$E$10:$P$15,MATCH($D137,'W8 TIAM new CCS cap'!$A$10:$A$15,0),MATCH(G$7,'W8 TIAM new CCS cap'!$E$9:$P$9,0)),"")</f>
        <v>0</v>
      </c>
      <c r="H137" s="91" t="str">
        <f>IFERROR(INDEX('W8 TIAM new CCS cap'!$E$10:$P$15,MATCH($D137,'W8 TIAM new CCS cap'!$A$10:$A$15,0),MATCH(H$7,'W8 TIAM new CCS cap'!$E$9:$P$9,0)),"")</f>
        <v/>
      </c>
      <c r="I137" s="91" t="str">
        <f>IFERROR(INDEX('W8 TIAM new CCS cap'!$E$10:$P$15,MATCH($D137,'W8 TIAM new CCS cap'!$A$10:$A$15,0),MATCH(I$7,'W8 TIAM new CCS cap'!$E$9:$P$9,0)),"")</f>
        <v/>
      </c>
      <c r="J137" s="91" t="str">
        <f>IFERROR(INDEX('W8 TIAM new CCS cap'!$E$10:$P$15,MATCH($D137,'W8 TIAM new CCS cap'!$A$10:$A$15,0),MATCH(J$7,'W8 TIAM new CCS cap'!$E$9:$P$9,0)),"")</f>
        <v/>
      </c>
      <c r="K137" s="91">
        <f>IFERROR(INDEX('W8 TIAM new CCS cap'!$E$10:$P$15,MATCH($D137,'W8 TIAM new CCS cap'!$A$10:$A$15,0),MATCH(K$7,'W8 TIAM new CCS cap'!$E$9:$P$9,0)),"")</f>
        <v>0</v>
      </c>
      <c r="L137" s="91" t="str">
        <f>IFERROR(INDEX('W8 TIAM new CCS cap'!$E$10:$P$15,MATCH($D137,'W8 TIAM new CCS cap'!$A$10:$A$15,0),MATCH(L$7,'W8 TIAM new CCS cap'!$E$9:$P$9,0)),"")</f>
        <v/>
      </c>
      <c r="M137" s="91">
        <f>IFERROR(INDEX('W8 TIAM new CCS cap'!$E$10:$P$15,MATCH($D137,'W8 TIAM new CCS cap'!$A$10:$A$15,0),MATCH(M$7,'W8 TIAM new CCS cap'!$E$9:$P$9,0)),"")</f>
        <v>0</v>
      </c>
      <c r="N137" s="91">
        <f>IFERROR(INDEX('W8 TIAM new CCS cap'!$E$10:$P$15,MATCH($D137,'W8 TIAM new CCS cap'!$A$10:$A$15,0),MATCH(N$7,'W8 TIAM new CCS cap'!$E$9:$P$9,0)),"")</f>
        <v>170.73528720928044</v>
      </c>
      <c r="O137" s="91">
        <f>IFERROR(INDEX('W8 TIAM new CCS cap'!$E$10:$P$15,MATCH($D137,'W8 TIAM new CCS cap'!$A$10:$A$15,0),MATCH(O$7,'W8 TIAM new CCS cap'!$E$9:$P$9,0)),"")</f>
        <v>1266.4667332110851</v>
      </c>
      <c r="P137" s="91">
        <f>IFERROR(INDEX('W8 TIAM new CCS cap'!$E$10:$P$15,MATCH($D137,'W8 TIAM new CCS cap'!$A$10:$A$15,0),MATCH(P$7,'W8 TIAM new CCS cap'!$E$9:$P$9,0)),"")</f>
        <v>5638.5629206070325</v>
      </c>
      <c r="Q137" s="91">
        <f>IFERROR(INDEX('W8 TIAM new CCS cap'!$E$10:$P$15,MATCH($D137,'W8 TIAM new CCS cap'!$A$10:$A$15,0),MATCH(Q$7,'W8 TIAM new CCS cap'!$E$9:$P$9,0)),"")</f>
        <v>349.91597063733042</v>
      </c>
      <c r="R137" s="91">
        <f>IFERROR(INDEX('W8 TIAM new CCS cap'!$E$10:$P$15,MATCH($D137,'W8 TIAM new CCS cap'!$A$10:$A$15,0),MATCH(R$7,'W8 TIAM new CCS cap'!$E$9:$P$9,0)),"")</f>
        <v>810.58180656818286</v>
      </c>
      <c r="S137" s="91">
        <f>IFERROR(INDEX('W8 TIAM new CCS cap'!$E$10:$P$15,MATCH($D137,'W8 TIAM new CCS cap'!$A$10:$A$15,0),MATCH(S$7,'W8 TIAM new CCS cap'!$E$9:$P$9,0)),"")</f>
        <v>2328.4089960967749</v>
      </c>
      <c r="T137" s="91">
        <f>IFERROR(INDEX('W8 TIAM new CCS cap'!$E$10:$P$15,MATCH($D137,'W8 TIAM new CCS cap'!$A$10:$A$15,0),MATCH(T$7,'W8 TIAM new CCS cap'!$E$9:$P$9,0)),"")</f>
        <v>1951.6716773121789</v>
      </c>
    </row>
    <row r="138" spans="1:20" hidden="1" x14ac:dyDescent="0.3">
      <c r="A138" s="39" t="s">
        <v>215</v>
      </c>
      <c r="B138" s="39" t="s">
        <v>160</v>
      </c>
      <c r="C138" s="39" t="s">
        <v>78</v>
      </c>
      <c r="D138" s="39" t="s">
        <v>62</v>
      </c>
      <c r="E138" s="39" t="s">
        <v>147</v>
      </c>
      <c r="F138" s="91">
        <f>IFERROR(INDEX('W9. TIAM total CCS cap'!$E$10:$P$15,MATCH($D138,'W9. TIAM total CCS cap'!$A$10:$A$15,0),MATCH(F$7,'W9. TIAM total CCS cap'!$E$9:$P$9,0)),"")</f>
        <v>0</v>
      </c>
      <c r="G138" s="91">
        <f>IFERROR(INDEX('W9. TIAM total CCS cap'!$E$10:$P$15,MATCH($D138,'W9. TIAM total CCS cap'!$A$10:$A$15,0),MATCH(G$7,'W9. TIAM total CCS cap'!$E$9:$P$9,0)),"")</f>
        <v>0</v>
      </c>
      <c r="H138" s="91" t="str">
        <f>IFERROR(INDEX('W9. TIAM total CCS cap'!$E$10:$P$15,MATCH($D138,'W9. TIAM total CCS cap'!$A$10:$A$15,0),MATCH(H$7,'W9. TIAM total CCS cap'!$E$9:$P$9,0)),"")</f>
        <v/>
      </c>
      <c r="I138" s="91" t="str">
        <f>IFERROR(INDEX('W9. TIAM total CCS cap'!$E$10:$P$15,MATCH($D138,'W9. TIAM total CCS cap'!$A$10:$A$15,0),MATCH(I$7,'W9. TIAM total CCS cap'!$E$9:$P$9,0)),"")</f>
        <v/>
      </c>
      <c r="J138" s="91" t="str">
        <f>IFERROR(INDEX('W9. TIAM total CCS cap'!$E$10:$P$15,MATCH($D138,'W9. TIAM total CCS cap'!$A$10:$A$15,0),MATCH(J$7,'W9. TIAM total CCS cap'!$E$9:$P$9,0)),"")</f>
        <v/>
      </c>
      <c r="K138" s="91">
        <f>IFERROR(INDEX('W9. TIAM total CCS cap'!$E$10:$P$15,MATCH($D138,'W9. TIAM total CCS cap'!$A$10:$A$15,0),MATCH(K$7,'W9. TIAM total CCS cap'!$E$9:$P$9,0)),"")</f>
        <v>0</v>
      </c>
      <c r="L138" s="91" t="str">
        <f>IFERROR(INDEX('W9. TIAM total CCS cap'!$E$10:$P$15,MATCH($D138,'W9. TIAM total CCS cap'!$A$10:$A$15,0),MATCH(L$7,'W9. TIAM total CCS cap'!$E$9:$P$9,0)),"")</f>
        <v/>
      </c>
      <c r="M138" s="91">
        <f>IFERROR(INDEX('W9. TIAM total CCS cap'!$E$10:$P$15,MATCH($D138,'W9. TIAM total CCS cap'!$A$10:$A$15,0),MATCH(M$7,'W9. TIAM total CCS cap'!$E$9:$P$9,0)),"")</f>
        <v>0</v>
      </c>
      <c r="N138" s="91">
        <f>IFERROR(INDEX('W9. TIAM total CCS cap'!$E$10:$P$15,MATCH($D138,'W9. TIAM total CCS cap'!$A$10:$A$15,0),MATCH(N$7,'W9. TIAM total CCS cap'!$E$9:$P$9,0)),"")</f>
        <v>0</v>
      </c>
      <c r="O138" s="91">
        <f>IFERROR(INDEX('W9. TIAM total CCS cap'!$E$10:$P$15,MATCH($D138,'W9. TIAM total CCS cap'!$A$10:$A$15,0),MATCH(O$7,'W9. TIAM total CCS cap'!$E$9:$P$9,0)),"")</f>
        <v>0</v>
      </c>
      <c r="P138" s="91">
        <f>IFERROR(INDEX('W9. TIAM total CCS cap'!$E$10:$P$15,MATCH($D138,'W9. TIAM total CCS cap'!$A$10:$A$15,0),MATCH(P$7,'W9. TIAM total CCS cap'!$E$9:$P$9,0)),"")</f>
        <v>0</v>
      </c>
      <c r="Q138" s="91">
        <f>IFERROR(INDEX('W9. TIAM total CCS cap'!$E$10:$P$15,MATCH($D138,'W9. TIAM total CCS cap'!$A$10:$A$15,0),MATCH(Q$7,'W9. TIAM total CCS cap'!$E$9:$P$9,0)),"")</f>
        <v>0</v>
      </c>
      <c r="R138" s="91">
        <f>IFERROR(INDEX('W9. TIAM total CCS cap'!$E$10:$P$15,MATCH($D138,'W9. TIAM total CCS cap'!$A$10:$A$15,0),MATCH(R$7,'W9. TIAM total CCS cap'!$E$9:$P$9,0)),"")</f>
        <v>0</v>
      </c>
      <c r="S138" s="91">
        <f>IFERROR(INDEX('W9. TIAM total CCS cap'!$E$10:$P$15,MATCH($D138,'W9. TIAM total CCS cap'!$A$10:$A$15,0),MATCH(S$7,'W9. TIAM total CCS cap'!$E$9:$P$9,0)),"")</f>
        <v>0</v>
      </c>
      <c r="T138" s="91">
        <f>IFERROR(INDEX('W9. TIAM total CCS cap'!$E$10:$P$15,MATCH($D138,'W9. TIAM total CCS cap'!$A$10:$A$15,0),MATCH(T$7,'W9. TIAM total CCS cap'!$E$9:$P$9,0)),"")</f>
        <v>0</v>
      </c>
    </row>
    <row r="139" spans="1:20" hidden="1" x14ac:dyDescent="0.3">
      <c r="A139" s="39" t="s">
        <v>215</v>
      </c>
      <c r="B139" s="39" t="s">
        <v>160</v>
      </c>
      <c r="C139" s="39" t="s">
        <v>78</v>
      </c>
      <c r="D139" s="39" t="s">
        <v>63</v>
      </c>
      <c r="E139" s="39" t="s">
        <v>147</v>
      </c>
      <c r="F139" s="91">
        <f>IFERROR(INDEX('W9. TIAM total CCS cap'!$E$10:$P$15,MATCH($D139,'W9. TIAM total CCS cap'!$A$10:$A$15,0),MATCH(F$7,'W9. TIAM total CCS cap'!$E$9:$P$9,0)),"")</f>
        <v>0</v>
      </c>
      <c r="G139" s="91">
        <f>IFERROR(INDEX('W9. TIAM total CCS cap'!$E$10:$P$15,MATCH($D139,'W9. TIAM total CCS cap'!$A$10:$A$15,0),MATCH(G$7,'W9. TIAM total CCS cap'!$E$9:$P$9,0)),"")</f>
        <v>0</v>
      </c>
      <c r="H139" s="91" t="str">
        <f>IFERROR(INDEX('W9. TIAM total CCS cap'!$E$10:$P$15,MATCH($D139,'W9. TIAM total CCS cap'!$A$10:$A$15,0),MATCH(H$7,'W9. TIAM total CCS cap'!$E$9:$P$9,0)),"")</f>
        <v/>
      </c>
      <c r="I139" s="91" t="str">
        <f>IFERROR(INDEX('W9. TIAM total CCS cap'!$E$10:$P$15,MATCH($D139,'W9. TIAM total CCS cap'!$A$10:$A$15,0),MATCH(I$7,'W9. TIAM total CCS cap'!$E$9:$P$9,0)),"")</f>
        <v/>
      </c>
      <c r="J139" s="91" t="str">
        <f>IFERROR(INDEX('W9. TIAM total CCS cap'!$E$10:$P$15,MATCH($D139,'W9. TIAM total CCS cap'!$A$10:$A$15,0),MATCH(J$7,'W9. TIAM total CCS cap'!$E$9:$P$9,0)),"")</f>
        <v/>
      </c>
      <c r="K139" s="91">
        <f>IFERROR(INDEX('W9. TIAM total CCS cap'!$E$10:$P$15,MATCH($D139,'W9. TIAM total CCS cap'!$A$10:$A$15,0),MATCH(K$7,'W9. TIAM total CCS cap'!$E$9:$P$9,0)),"")</f>
        <v>0</v>
      </c>
      <c r="L139" s="91" t="str">
        <f>IFERROR(INDEX('W9. TIAM total CCS cap'!$E$10:$P$15,MATCH($D139,'W9. TIAM total CCS cap'!$A$10:$A$15,0),MATCH(L$7,'W9. TIAM total CCS cap'!$E$9:$P$9,0)),"")</f>
        <v/>
      </c>
      <c r="M139" s="91">
        <f>IFERROR(INDEX('W9. TIAM total CCS cap'!$E$10:$P$15,MATCH($D139,'W9. TIAM total CCS cap'!$A$10:$A$15,0),MATCH(M$7,'W9. TIAM total CCS cap'!$E$9:$P$9,0)),"")</f>
        <v>15.006045000000004</v>
      </c>
      <c r="N139" s="91">
        <f>IFERROR(INDEX('W9. TIAM total CCS cap'!$E$10:$P$15,MATCH($D139,'W9. TIAM total CCS cap'!$A$10:$A$15,0),MATCH(N$7,'W9. TIAM total CCS cap'!$E$9:$P$9,0)),"")</f>
        <v>121.11588946283102</v>
      </c>
      <c r="O139" s="91">
        <f>IFERROR(INDEX('W9. TIAM total CCS cap'!$E$10:$P$15,MATCH($D139,'W9. TIAM total CCS cap'!$A$10:$A$15,0),MATCH(O$7,'W9. TIAM total CCS cap'!$E$9:$P$9,0)),"")</f>
        <v>740.73952863327838</v>
      </c>
      <c r="P139" s="91">
        <f>IFERROR(INDEX('W9. TIAM total CCS cap'!$E$10:$P$15,MATCH($D139,'W9. TIAM total CCS cap'!$A$10:$A$15,0),MATCH(P$7,'W9. TIAM total CCS cap'!$E$9:$P$9,0)),"")</f>
        <v>3337.6583901773633</v>
      </c>
      <c r="Q139" s="91">
        <f>IFERROR(INDEX('W9. TIAM total CCS cap'!$E$10:$P$15,MATCH($D139,'W9. TIAM total CCS cap'!$A$10:$A$15,0),MATCH(Q$7,'W9. TIAM total CCS cap'!$E$9:$P$9,0)),"")</f>
        <v>6542.4931222333444</v>
      </c>
      <c r="R139" s="91">
        <f>IFERROR(INDEX('W9. TIAM total CCS cap'!$E$10:$P$15,MATCH($D139,'W9. TIAM total CCS cap'!$A$10:$A$15,0),MATCH(R$7,'W9. TIAM total CCS cap'!$E$9:$P$9,0)),"")</f>
        <v>7626.6207570846564</v>
      </c>
      <c r="S139" s="91">
        <f>IFERROR(INDEX('W9. TIAM total CCS cap'!$E$10:$P$15,MATCH($D139,'W9. TIAM total CCS cap'!$A$10:$A$15,0),MATCH(S$7,'W9. TIAM total CCS cap'!$E$9:$P$9,0)),"")</f>
        <v>7298.5288498537657</v>
      </c>
      <c r="T139" s="91">
        <f>IFERROR(INDEX('W9. TIAM total CCS cap'!$E$10:$P$15,MATCH($D139,'W9. TIAM total CCS cap'!$A$10:$A$15,0),MATCH(T$7,'W9. TIAM total CCS cap'!$E$9:$P$9,0)),"")</f>
        <v>7720.7944806923715</v>
      </c>
    </row>
    <row r="140" spans="1:20" hidden="1" x14ac:dyDescent="0.3">
      <c r="A140" s="39" t="s">
        <v>215</v>
      </c>
      <c r="B140" s="39" t="s">
        <v>160</v>
      </c>
      <c r="C140" s="39" t="s">
        <v>78</v>
      </c>
      <c r="D140" s="39" t="s">
        <v>64</v>
      </c>
      <c r="E140" s="39" t="s">
        <v>147</v>
      </c>
      <c r="F140" s="91">
        <f>IFERROR(INDEX('W9. TIAM total CCS cap'!$E$10:$P$15,MATCH($D140,'W9. TIAM total CCS cap'!$A$10:$A$15,0),MATCH(F$7,'W9. TIAM total CCS cap'!$E$9:$P$9,0)),"")</f>
        <v>0</v>
      </c>
      <c r="G140" s="91">
        <f>IFERROR(INDEX('W9. TIAM total CCS cap'!$E$10:$P$15,MATCH($D140,'W9. TIAM total CCS cap'!$A$10:$A$15,0),MATCH(G$7,'W9. TIAM total CCS cap'!$E$9:$P$9,0)),"")</f>
        <v>0</v>
      </c>
      <c r="H140" s="91" t="str">
        <f>IFERROR(INDEX('W9. TIAM total CCS cap'!$E$10:$P$15,MATCH($D140,'W9. TIAM total CCS cap'!$A$10:$A$15,0),MATCH(H$7,'W9. TIAM total CCS cap'!$E$9:$P$9,0)),"")</f>
        <v/>
      </c>
      <c r="I140" s="91" t="str">
        <f>IFERROR(INDEX('W9. TIAM total CCS cap'!$E$10:$P$15,MATCH($D140,'W9. TIAM total CCS cap'!$A$10:$A$15,0),MATCH(I$7,'W9. TIAM total CCS cap'!$E$9:$P$9,0)),"")</f>
        <v/>
      </c>
      <c r="J140" s="91" t="str">
        <f>IFERROR(INDEX('W9. TIAM total CCS cap'!$E$10:$P$15,MATCH($D140,'W9. TIAM total CCS cap'!$A$10:$A$15,0),MATCH(J$7,'W9. TIAM total CCS cap'!$E$9:$P$9,0)),"")</f>
        <v/>
      </c>
      <c r="K140" s="91">
        <f>IFERROR(INDEX('W9. TIAM total CCS cap'!$E$10:$P$15,MATCH($D140,'W9. TIAM total CCS cap'!$A$10:$A$15,0),MATCH(K$7,'W9. TIAM total CCS cap'!$E$9:$P$9,0)),"")</f>
        <v>0</v>
      </c>
      <c r="L140" s="91" t="str">
        <f>IFERROR(INDEX('W9. TIAM total CCS cap'!$E$10:$P$15,MATCH($D140,'W9. TIAM total CCS cap'!$A$10:$A$15,0),MATCH(L$7,'W9. TIAM total CCS cap'!$E$9:$P$9,0)),"")</f>
        <v/>
      </c>
      <c r="M140" s="91">
        <f>IFERROR(INDEX('W9. TIAM total CCS cap'!$E$10:$P$15,MATCH($D140,'W9. TIAM total CCS cap'!$A$10:$A$15,0),MATCH(M$7,'W9. TIAM total CCS cap'!$E$9:$P$9,0)),"")</f>
        <v>1152.851077283751</v>
      </c>
      <c r="N140" s="91">
        <f>IFERROR(INDEX('W9. TIAM total CCS cap'!$E$10:$P$15,MATCH($D140,'W9. TIAM total CCS cap'!$A$10:$A$15,0),MATCH(N$7,'W9. TIAM total CCS cap'!$E$9:$P$9,0)),"")</f>
        <v>2840.5281271294884</v>
      </c>
      <c r="O140" s="91">
        <f>IFERROR(INDEX('W9. TIAM total CCS cap'!$E$10:$P$15,MATCH($D140,'W9. TIAM total CCS cap'!$A$10:$A$15,0),MATCH(O$7,'W9. TIAM total CCS cap'!$E$9:$P$9,0)),"")</f>
        <v>3596.7329537450773</v>
      </c>
      <c r="P140" s="91">
        <f>IFERROR(INDEX('W9. TIAM total CCS cap'!$E$10:$P$15,MATCH($D140,'W9. TIAM total CCS cap'!$A$10:$A$15,0),MATCH(P$7,'W9. TIAM total CCS cap'!$E$9:$P$9,0)),"")</f>
        <v>4066.7197425025656</v>
      </c>
      <c r="Q140" s="91">
        <f>IFERROR(INDEX('W9. TIAM total CCS cap'!$E$10:$P$15,MATCH($D140,'W9. TIAM total CCS cap'!$A$10:$A$15,0),MATCH(Q$7,'W9. TIAM total CCS cap'!$E$9:$P$9,0)),"")</f>
        <v>4542.1598254532082</v>
      </c>
      <c r="R140" s="91">
        <f>IFERROR(INDEX('W9. TIAM total CCS cap'!$E$10:$P$15,MATCH($D140,'W9. TIAM total CCS cap'!$A$10:$A$15,0),MATCH(R$7,'W9. TIAM total CCS cap'!$E$9:$P$9,0)),"")</f>
        <v>6007.7940868805699</v>
      </c>
      <c r="S140" s="91">
        <f>IFERROR(INDEX('W9. TIAM total CCS cap'!$E$10:$P$15,MATCH($D140,'W9. TIAM total CCS cap'!$A$10:$A$15,0),MATCH(S$7,'W9. TIAM total CCS cap'!$E$9:$P$9,0)),"")</f>
        <v>6462.4483399377714</v>
      </c>
      <c r="T140" s="91">
        <f>IFERROR(INDEX('W9. TIAM total CCS cap'!$E$10:$P$15,MATCH($D140,'W9. TIAM total CCS cap'!$A$10:$A$15,0),MATCH(T$7,'W9. TIAM total CCS cap'!$E$9:$P$9,0)),"")</f>
        <v>6436.673703107851</v>
      </c>
    </row>
    <row r="141" spans="1:20" hidden="1" x14ac:dyDescent="0.3">
      <c r="A141" s="39" t="s">
        <v>215</v>
      </c>
      <c r="B141" s="39" t="s">
        <v>160</v>
      </c>
      <c r="C141" s="39" t="s">
        <v>78</v>
      </c>
      <c r="D141" s="39" t="s">
        <v>65</v>
      </c>
      <c r="E141" s="39" t="s">
        <v>147</v>
      </c>
      <c r="F141" s="91">
        <f>IFERROR(INDEX('W9. TIAM total CCS cap'!$E$10:$P$15,MATCH($D141,'W9. TIAM total CCS cap'!$A$10:$A$15,0),MATCH(F$7,'W9. TIAM total CCS cap'!$E$9:$P$9,0)),"")</f>
        <v>0</v>
      </c>
      <c r="G141" s="91">
        <f>IFERROR(INDEX('W9. TIAM total CCS cap'!$E$10:$P$15,MATCH($D141,'W9. TIAM total CCS cap'!$A$10:$A$15,0),MATCH(G$7,'W9. TIAM total CCS cap'!$E$9:$P$9,0)),"")</f>
        <v>0</v>
      </c>
      <c r="H141" s="91" t="str">
        <f>IFERROR(INDEX('W9. TIAM total CCS cap'!$E$10:$P$15,MATCH($D141,'W9. TIAM total CCS cap'!$A$10:$A$15,0),MATCH(H$7,'W9. TIAM total CCS cap'!$E$9:$P$9,0)),"")</f>
        <v/>
      </c>
      <c r="I141" s="91" t="str">
        <f>IFERROR(INDEX('W9. TIAM total CCS cap'!$E$10:$P$15,MATCH($D141,'W9. TIAM total CCS cap'!$A$10:$A$15,0),MATCH(I$7,'W9. TIAM total CCS cap'!$E$9:$P$9,0)),"")</f>
        <v/>
      </c>
      <c r="J141" s="91" t="str">
        <f>IFERROR(INDEX('W9. TIAM total CCS cap'!$E$10:$P$15,MATCH($D141,'W9. TIAM total CCS cap'!$A$10:$A$15,0),MATCH(J$7,'W9. TIAM total CCS cap'!$E$9:$P$9,0)),"")</f>
        <v/>
      </c>
      <c r="K141" s="91">
        <f>IFERROR(INDEX('W9. TIAM total CCS cap'!$E$10:$P$15,MATCH($D141,'W9. TIAM total CCS cap'!$A$10:$A$15,0),MATCH(K$7,'W9. TIAM total CCS cap'!$E$9:$P$9,0)),"")</f>
        <v>0</v>
      </c>
      <c r="L141" s="91" t="str">
        <f>IFERROR(INDEX('W9. TIAM total CCS cap'!$E$10:$P$15,MATCH($D141,'W9. TIAM total CCS cap'!$A$10:$A$15,0),MATCH(L$7,'W9. TIAM total CCS cap'!$E$9:$P$9,0)),"")</f>
        <v/>
      </c>
      <c r="M141" s="91">
        <f>IFERROR(INDEX('W9. TIAM total CCS cap'!$E$10:$P$15,MATCH($D141,'W9. TIAM total CCS cap'!$A$10:$A$15,0),MATCH(M$7,'W9. TIAM total CCS cap'!$E$9:$P$9,0)),"")</f>
        <v>15.006045000000002</v>
      </c>
      <c r="N141" s="91">
        <f>IFERROR(INDEX('W9. TIAM total CCS cap'!$E$10:$P$15,MATCH($D141,'W9. TIAM total CCS cap'!$A$10:$A$15,0),MATCH(N$7,'W9. TIAM total CCS cap'!$E$9:$P$9,0)),"")</f>
        <v>119.76926942808296</v>
      </c>
      <c r="O141" s="91">
        <f>IFERROR(INDEX('W9. TIAM total CCS cap'!$E$10:$P$15,MATCH($D141,'W9. TIAM total CCS cap'!$A$10:$A$15,0),MATCH(O$7,'W9. TIAM total CCS cap'!$E$9:$P$9,0)),"")</f>
        <v>716.1157439450036</v>
      </c>
      <c r="P141" s="91">
        <f>IFERROR(INDEX('W9. TIAM total CCS cap'!$E$10:$P$15,MATCH($D141,'W9. TIAM total CCS cap'!$A$10:$A$15,0),MATCH(P$7,'W9. TIAM total CCS cap'!$E$9:$P$9,0)),"")</f>
        <v>2892.4070996753139</v>
      </c>
      <c r="Q141" s="91">
        <f>IFERROR(INDEX('W9. TIAM total CCS cap'!$E$10:$P$15,MATCH($D141,'W9. TIAM total CCS cap'!$A$10:$A$15,0),MATCH(Q$7,'W9. TIAM total CCS cap'!$E$9:$P$9,0)),"")</f>
        <v>5368.2903732620034</v>
      </c>
      <c r="R141" s="91">
        <f>IFERROR(INDEX('W9. TIAM total CCS cap'!$E$10:$P$15,MATCH($D141,'W9. TIAM total CCS cap'!$A$10:$A$15,0),MATCH(R$7,'W9. TIAM total CCS cap'!$E$9:$P$9,0)),"")</f>
        <v>6053.5901754080824</v>
      </c>
      <c r="S141" s="91">
        <f>IFERROR(INDEX('W9. TIAM total CCS cap'!$E$10:$P$15,MATCH($D141,'W9. TIAM total CCS cap'!$A$10:$A$15,0),MATCH(S$7,'W9. TIAM total CCS cap'!$E$9:$P$9,0)),"")</f>
        <v>5591.4712182345893</v>
      </c>
      <c r="T141" s="91">
        <f>IFERROR(INDEX('W9. TIAM total CCS cap'!$E$10:$P$15,MATCH($D141,'W9. TIAM total CCS cap'!$A$10:$A$15,0),MATCH(T$7,'W9. TIAM total CCS cap'!$E$9:$P$9,0)),"")</f>
        <v>5511.6920295490709</v>
      </c>
    </row>
    <row r="142" spans="1:20" hidden="1" x14ac:dyDescent="0.3">
      <c r="A142" s="39" t="s">
        <v>215</v>
      </c>
      <c r="B142" s="39" t="s">
        <v>160</v>
      </c>
      <c r="C142" s="39" t="s">
        <v>78</v>
      </c>
      <c r="D142" s="39" t="s">
        <v>67</v>
      </c>
      <c r="E142" s="39" t="s">
        <v>147</v>
      </c>
      <c r="F142" s="91">
        <f>IFERROR(INDEX('W9. TIAM total CCS cap'!$E$10:$P$15,MATCH($D142,'W9. TIAM total CCS cap'!$A$10:$A$15,0),MATCH(F$7,'W9. TIAM total CCS cap'!$E$9:$P$9,0)),"")</f>
        <v>0</v>
      </c>
      <c r="G142" s="91">
        <f>IFERROR(INDEX('W9. TIAM total CCS cap'!$E$10:$P$15,MATCH($D142,'W9. TIAM total CCS cap'!$A$10:$A$15,0),MATCH(G$7,'W9. TIAM total CCS cap'!$E$9:$P$9,0)),"")</f>
        <v>0</v>
      </c>
      <c r="H142" s="91" t="str">
        <f>IFERROR(INDEX('W9. TIAM total CCS cap'!$E$10:$P$15,MATCH($D142,'W9. TIAM total CCS cap'!$A$10:$A$15,0),MATCH(H$7,'W9. TIAM total CCS cap'!$E$9:$P$9,0)),"")</f>
        <v/>
      </c>
      <c r="I142" s="91" t="str">
        <f>IFERROR(INDEX('W9. TIAM total CCS cap'!$E$10:$P$15,MATCH($D142,'W9. TIAM total CCS cap'!$A$10:$A$15,0),MATCH(I$7,'W9. TIAM total CCS cap'!$E$9:$P$9,0)),"")</f>
        <v/>
      </c>
      <c r="J142" s="91" t="str">
        <f>IFERROR(INDEX('W9. TIAM total CCS cap'!$E$10:$P$15,MATCH($D142,'W9. TIAM total CCS cap'!$A$10:$A$15,0),MATCH(J$7,'W9. TIAM total CCS cap'!$E$9:$P$9,0)),"")</f>
        <v/>
      </c>
      <c r="K142" s="91">
        <f>IFERROR(INDEX('W9. TIAM total CCS cap'!$E$10:$P$15,MATCH($D142,'W9. TIAM total CCS cap'!$A$10:$A$15,0),MATCH(K$7,'W9. TIAM total CCS cap'!$E$9:$P$9,0)),"")</f>
        <v>0</v>
      </c>
      <c r="L142" s="91" t="str">
        <f>IFERROR(INDEX('W9. TIAM total CCS cap'!$E$10:$P$15,MATCH($D142,'W9. TIAM total CCS cap'!$A$10:$A$15,0),MATCH(L$7,'W9. TIAM total CCS cap'!$E$9:$P$9,0)),"")</f>
        <v/>
      </c>
      <c r="M142" s="91">
        <f>IFERROR(INDEX('W9. TIAM total CCS cap'!$E$10:$P$15,MATCH($D142,'W9. TIAM total CCS cap'!$A$10:$A$15,0),MATCH(M$7,'W9. TIAM total CCS cap'!$E$9:$P$9,0)),"")</f>
        <v>15.006045000000004</v>
      </c>
      <c r="N142" s="91">
        <f>IFERROR(INDEX('W9. TIAM total CCS cap'!$E$10:$P$15,MATCH($D142,'W9. TIAM total CCS cap'!$A$10:$A$15,0),MATCH(N$7,'W9. TIAM total CCS cap'!$E$9:$P$9,0)),"")</f>
        <v>121.62340118359612</v>
      </c>
      <c r="O142" s="91">
        <f>IFERROR(INDEX('W9. TIAM total CCS cap'!$E$10:$P$15,MATCH($D142,'W9. TIAM total CCS cap'!$A$10:$A$15,0),MATCH(O$7,'W9. TIAM total CCS cap'!$E$9:$P$9,0)),"")</f>
        <v>736.92769039179996</v>
      </c>
      <c r="P142" s="91">
        <f>IFERROR(INDEX('W9. TIAM total CCS cap'!$E$10:$P$15,MATCH($D142,'W9. TIAM total CCS cap'!$A$10:$A$15,0),MATCH(P$7,'W9. TIAM total CCS cap'!$E$9:$P$9,0)),"")</f>
        <v>3208.3363945676106</v>
      </c>
      <c r="Q142" s="91">
        <f>IFERROR(INDEX('W9. TIAM total CCS cap'!$E$10:$P$15,MATCH($D142,'W9. TIAM total CCS cap'!$A$10:$A$15,0),MATCH(Q$7,'W9. TIAM total CCS cap'!$E$9:$P$9,0)),"")</f>
        <v>5874.9841278354343</v>
      </c>
      <c r="R142" s="91">
        <f>IFERROR(INDEX('W9. TIAM total CCS cap'!$E$10:$P$15,MATCH($D142,'W9. TIAM total CCS cap'!$A$10:$A$15,0),MATCH(R$7,'W9. TIAM total CCS cap'!$E$9:$P$9,0)),"")</f>
        <v>6081.3814201756868</v>
      </c>
      <c r="S142" s="91">
        <f>IFERROR(INDEX('W9. TIAM total CCS cap'!$E$10:$P$15,MATCH($D142,'W9. TIAM total CCS cap'!$A$10:$A$15,0),MATCH(S$7,'W9. TIAM total CCS cap'!$E$9:$P$9,0)),"")</f>
        <v>4953.9132681575984</v>
      </c>
      <c r="T142" s="91">
        <f>IFERROR(INDEX('W9. TIAM total CCS cap'!$E$10:$P$15,MATCH($D142,'W9. TIAM total CCS cap'!$A$10:$A$15,0),MATCH(T$7,'W9. TIAM total CCS cap'!$E$9:$P$9,0)),"")</f>
        <v>4390.4717107273082</v>
      </c>
    </row>
    <row r="143" spans="1:20" hidden="1" x14ac:dyDescent="0.3">
      <c r="A143" s="39" t="s">
        <v>215</v>
      </c>
      <c r="B143" s="39" t="s">
        <v>160</v>
      </c>
      <c r="C143" s="39" t="s">
        <v>78</v>
      </c>
      <c r="D143" s="39" t="s">
        <v>66</v>
      </c>
      <c r="E143" s="39" t="s">
        <v>147</v>
      </c>
      <c r="F143" s="91">
        <f>IFERROR(INDEX('W9. TIAM total CCS cap'!$E$10:$P$15,MATCH($D143,'W9. TIAM total CCS cap'!$A$10:$A$15,0),MATCH(F$7,'W9. TIAM total CCS cap'!$E$9:$P$9,0)),"")</f>
        <v>0</v>
      </c>
      <c r="G143" s="91">
        <f>IFERROR(INDEX('W9. TIAM total CCS cap'!$E$10:$P$15,MATCH($D143,'W9. TIAM total CCS cap'!$A$10:$A$15,0),MATCH(G$7,'W9. TIAM total CCS cap'!$E$9:$P$9,0)),"")</f>
        <v>0</v>
      </c>
      <c r="H143" s="91" t="str">
        <f>IFERROR(INDEX('W9. TIAM total CCS cap'!$E$10:$P$15,MATCH($D143,'W9. TIAM total CCS cap'!$A$10:$A$15,0),MATCH(H$7,'W9. TIAM total CCS cap'!$E$9:$P$9,0)),"")</f>
        <v/>
      </c>
      <c r="I143" s="91" t="str">
        <f>IFERROR(INDEX('W9. TIAM total CCS cap'!$E$10:$P$15,MATCH($D143,'W9. TIAM total CCS cap'!$A$10:$A$15,0),MATCH(I$7,'W9. TIAM total CCS cap'!$E$9:$P$9,0)),"")</f>
        <v/>
      </c>
      <c r="J143" s="91" t="str">
        <f>IFERROR(INDEX('W9. TIAM total CCS cap'!$E$10:$P$15,MATCH($D143,'W9. TIAM total CCS cap'!$A$10:$A$15,0),MATCH(J$7,'W9. TIAM total CCS cap'!$E$9:$P$9,0)),"")</f>
        <v/>
      </c>
      <c r="K143" s="91">
        <f>IFERROR(INDEX('W9. TIAM total CCS cap'!$E$10:$P$15,MATCH($D143,'W9. TIAM total CCS cap'!$A$10:$A$15,0),MATCH(K$7,'W9. TIAM total CCS cap'!$E$9:$P$9,0)),"")</f>
        <v>0</v>
      </c>
      <c r="L143" s="91" t="str">
        <f>IFERROR(INDEX('W9. TIAM total CCS cap'!$E$10:$P$15,MATCH($D143,'W9. TIAM total CCS cap'!$A$10:$A$15,0),MATCH(L$7,'W9. TIAM total CCS cap'!$E$9:$P$9,0)),"")</f>
        <v/>
      </c>
      <c r="M143" s="91">
        <f>IFERROR(INDEX('W9. TIAM total CCS cap'!$E$10:$P$15,MATCH($D143,'W9. TIAM total CCS cap'!$A$10:$A$15,0),MATCH(M$7,'W9. TIAM total CCS cap'!$E$9:$P$9,0)),"")</f>
        <v>0</v>
      </c>
      <c r="N143" s="91">
        <f>IFERROR(INDEX('W9. TIAM total CCS cap'!$E$10:$P$15,MATCH($D143,'W9. TIAM total CCS cap'!$A$10:$A$15,0),MATCH(N$7,'W9. TIAM total CCS cap'!$E$9:$P$9,0)),"")</f>
        <v>0</v>
      </c>
      <c r="O143" s="91">
        <f>IFERROR(INDEX('W9. TIAM total CCS cap'!$E$10:$P$15,MATCH($D143,'W9. TIAM total CCS cap'!$A$10:$A$15,0),MATCH(O$7,'W9. TIAM total CCS cap'!$E$9:$P$9,0)),"")</f>
        <v>0</v>
      </c>
      <c r="P143" s="91">
        <f>IFERROR(INDEX('W9. TIAM total CCS cap'!$E$10:$P$15,MATCH($D143,'W9. TIAM total CCS cap'!$A$10:$A$15,0),MATCH(P$7,'W9. TIAM total CCS cap'!$E$9:$P$9,0)),"")</f>
        <v>0</v>
      </c>
      <c r="Q143" s="91">
        <f>IFERROR(INDEX('W9. TIAM total CCS cap'!$E$10:$P$15,MATCH($D143,'W9. TIAM total CCS cap'!$A$10:$A$15,0),MATCH(Q$7,'W9. TIAM total CCS cap'!$E$9:$P$9,0)),"")</f>
        <v>0</v>
      </c>
      <c r="R143" s="91">
        <f>IFERROR(INDEX('W9. TIAM total CCS cap'!$E$10:$P$15,MATCH($D143,'W9. TIAM total CCS cap'!$A$10:$A$15,0),MATCH(R$7,'W9. TIAM total CCS cap'!$E$9:$P$9,0)),"")</f>
        <v>0</v>
      </c>
      <c r="S143" s="91">
        <f>IFERROR(INDEX('W9. TIAM total CCS cap'!$E$10:$P$15,MATCH($D143,'W9. TIAM total CCS cap'!$A$10:$A$15,0),MATCH(S$7,'W9. TIAM total CCS cap'!$E$9:$P$9,0)),"")</f>
        <v>0</v>
      </c>
      <c r="T143" s="91">
        <f>IFERROR(INDEX('W9. TIAM total CCS cap'!$E$10:$P$15,MATCH($D143,'W9. TIAM total CCS cap'!$A$10:$A$15,0),MATCH(T$7,'W9. TIAM total CCS cap'!$E$9:$P$9,0)),"")</f>
        <v>0</v>
      </c>
    </row>
    <row r="144" spans="1:20" hidden="1" x14ac:dyDescent="0.3">
      <c r="A144" s="39" t="s">
        <v>215</v>
      </c>
      <c r="B144" s="39" t="s">
        <v>237</v>
      </c>
      <c r="C144" s="39" t="s">
        <v>78</v>
      </c>
      <c r="D144" s="39" t="s">
        <v>62</v>
      </c>
      <c r="E144" s="39" t="s">
        <v>177</v>
      </c>
      <c r="F144" s="91">
        <f>IFERROR(INDEX('W17. TIAM road transp. biofuels'!$E$9:$P$14,MATCH($D144,'W17. TIAM road transp. biofuels'!$A$9:$A$14,0),MATCH(F$7,'W17. TIAM road transp. biofuels'!$E$8:$P$8,0)),"")</f>
        <v>0</v>
      </c>
      <c r="G144" s="91">
        <f>IFERROR(INDEX('W17. TIAM road transp. biofuels'!$E$9:$P$14,MATCH($D144,'W17. TIAM road transp. biofuels'!$A$9:$A$14,0),MATCH(G$7,'W17. TIAM road transp. biofuels'!$E$8:$P$8,0)),"")</f>
        <v>820.1343750000002</v>
      </c>
      <c r="H144" s="91" t="str">
        <f>IFERROR(INDEX('W17. TIAM road transp. biofuels'!$E$9:$P$14,MATCH($D144,'W17. TIAM road transp. biofuels'!$A$9:$A$14,0),MATCH(H$7,'W17. TIAM road transp. biofuels'!$E$8:$P$8,0)),"")</f>
        <v/>
      </c>
      <c r="I144" s="91" t="str">
        <f>IFERROR(INDEX('W17. TIAM road transp. biofuels'!$E$9:$P$14,MATCH($D144,'W17. TIAM road transp. biofuels'!$A$9:$A$14,0),MATCH(I$7,'W17. TIAM road transp. biofuels'!$E$8:$P$8,0)),"")</f>
        <v/>
      </c>
      <c r="J144" s="91" t="str">
        <f>IFERROR(INDEX('W17. TIAM road transp. biofuels'!$E$9:$P$14,MATCH($D144,'W17. TIAM road transp. biofuels'!$A$9:$A$14,0),MATCH(J$7,'W17. TIAM road transp. biofuels'!$E$8:$P$8,0)),"")</f>
        <v/>
      </c>
      <c r="K144" s="91">
        <f>IFERROR(INDEX('W17. TIAM road transp. biofuels'!$E$9:$P$14,MATCH($D144,'W17. TIAM road transp. biofuels'!$A$9:$A$14,0),MATCH(K$7,'W17. TIAM road transp. biofuels'!$E$8:$P$8,0)),"")</f>
        <v>744.35337634182781</v>
      </c>
      <c r="L144" s="91" t="str">
        <f>IFERROR(INDEX('W17. TIAM road transp. biofuels'!$E$9:$P$14,MATCH($D144,'W17. TIAM road transp. biofuels'!$A$9:$A$14,0),MATCH(L$7,'W17. TIAM road transp. biofuels'!$E$8:$P$8,0)),"")</f>
        <v/>
      </c>
      <c r="M144" s="91">
        <f>IFERROR(INDEX('W17. TIAM road transp. biofuels'!$E$9:$P$14,MATCH($D144,'W17. TIAM road transp. biofuels'!$A$9:$A$14,0),MATCH(M$7,'W17. TIAM road transp. biofuels'!$E$8:$P$8,0)),"")</f>
        <v>151.45381872454328</v>
      </c>
      <c r="N144" s="91">
        <f>IFERROR(INDEX('W17. TIAM road transp. biofuels'!$E$9:$P$14,MATCH($D144,'W17. TIAM road transp. biofuels'!$A$9:$A$14,0),MATCH(N$7,'W17. TIAM road transp. biofuels'!$E$8:$P$8,0)),"")</f>
        <v>0</v>
      </c>
      <c r="O144" s="91">
        <f>IFERROR(INDEX('W17. TIAM road transp. biofuels'!$E$9:$P$14,MATCH($D144,'W17. TIAM road transp. biofuels'!$A$9:$A$14,0),MATCH(O$7,'W17. TIAM road transp. biofuels'!$E$8:$P$8,0)),"")</f>
        <v>2311.4199413605634</v>
      </c>
      <c r="P144" s="91">
        <f>IFERROR(INDEX('W17. TIAM road transp. biofuels'!$E$9:$P$14,MATCH($D144,'W17. TIAM road transp. biofuels'!$A$9:$A$14,0),MATCH(P$7,'W17. TIAM road transp. biofuels'!$E$8:$P$8,0)),"")</f>
        <v>2557.4121221627174</v>
      </c>
      <c r="Q144" s="91">
        <f>IFERROR(INDEX('W17. TIAM road transp. biofuels'!$E$9:$P$14,MATCH($D144,'W17. TIAM road transp. biofuels'!$A$9:$A$14,0),MATCH(Q$7,'W17. TIAM road transp. biofuels'!$E$8:$P$8,0)),"")</f>
        <v>3506.5733511969675</v>
      </c>
      <c r="R144" s="91">
        <f>IFERROR(INDEX('W17. TIAM road transp. biofuels'!$E$9:$P$14,MATCH($D144,'W17. TIAM road transp. biofuels'!$A$9:$A$14,0),MATCH(R$7,'W17. TIAM road transp. biofuels'!$E$8:$P$8,0)),"")</f>
        <v>3085.5350336277365</v>
      </c>
      <c r="S144" s="91">
        <f>IFERROR(INDEX('W17. TIAM road transp. biofuels'!$E$9:$P$14,MATCH($D144,'W17. TIAM road transp. biofuels'!$A$9:$A$14,0),MATCH(S$7,'W17. TIAM road transp. biofuels'!$E$8:$P$8,0)),"")</f>
        <v>3165.7412151199196</v>
      </c>
      <c r="T144" s="91">
        <f>IFERROR(INDEX('W17. TIAM road transp. biofuels'!$E$9:$P$14,MATCH($D144,'W17. TIAM road transp. biofuels'!$A$9:$A$14,0),MATCH(T$7,'W17. TIAM road transp. biofuels'!$E$8:$P$8,0)),"")</f>
        <v>12935.891873078192</v>
      </c>
    </row>
    <row r="145" spans="1:20" hidden="1" x14ac:dyDescent="0.3">
      <c r="A145" s="39" t="s">
        <v>215</v>
      </c>
      <c r="B145" s="39" t="s">
        <v>237</v>
      </c>
      <c r="C145" s="39" t="s">
        <v>78</v>
      </c>
      <c r="D145" s="39" t="s">
        <v>63</v>
      </c>
      <c r="E145" s="39" t="s">
        <v>177</v>
      </c>
      <c r="F145" s="91">
        <f>IFERROR(INDEX('W17. TIAM road transp. biofuels'!$E$9:$P$14,MATCH($D145,'W17. TIAM road transp. biofuels'!$A$9:$A$14,0),MATCH(F$7,'W17. TIAM road transp. biofuels'!$E$8:$P$8,0)),"")</f>
        <v>0</v>
      </c>
      <c r="G145" s="91">
        <f>IFERROR(INDEX('W17. TIAM road transp. biofuels'!$E$9:$P$14,MATCH($D145,'W17. TIAM road transp. biofuels'!$A$9:$A$14,0),MATCH(G$7,'W17. TIAM road transp. biofuels'!$E$8:$P$8,0)),"")</f>
        <v>820.1343750000002</v>
      </c>
      <c r="H145" s="91" t="str">
        <f>IFERROR(INDEX('W17. TIAM road transp. biofuels'!$E$9:$P$14,MATCH($D145,'W17. TIAM road transp. biofuels'!$A$9:$A$14,0),MATCH(H$7,'W17. TIAM road transp. biofuels'!$E$8:$P$8,0)),"")</f>
        <v/>
      </c>
      <c r="I145" s="91" t="str">
        <f>IFERROR(INDEX('W17. TIAM road transp. biofuels'!$E$9:$P$14,MATCH($D145,'W17. TIAM road transp. biofuels'!$A$9:$A$14,0),MATCH(I$7,'W17. TIAM road transp. biofuels'!$E$8:$P$8,0)),"")</f>
        <v/>
      </c>
      <c r="J145" s="91" t="str">
        <f>IFERROR(INDEX('W17. TIAM road transp. biofuels'!$E$9:$P$14,MATCH($D145,'W17. TIAM road transp. biofuels'!$A$9:$A$14,0),MATCH(J$7,'W17. TIAM road transp. biofuels'!$E$8:$P$8,0)),"")</f>
        <v/>
      </c>
      <c r="K145" s="91">
        <f>IFERROR(INDEX('W17. TIAM road transp. biofuels'!$E$9:$P$14,MATCH($D145,'W17. TIAM road transp. biofuels'!$A$9:$A$14,0),MATCH(K$7,'W17. TIAM road transp. biofuels'!$E$8:$P$8,0)),"")</f>
        <v>813.7566723510563</v>
      </c>
      <c r="L145" s="91" t="str">
        <f>IFERROR(INDEX('W17. TIAM road transp. biofuels'!$E$9:$P$14,MATCH($D145,'W17. TIAM road transp. biofuels'!$A$9:$A$14,0),MATCH(L$7,'W17. TIAM road transp. biofuels'!$E$8:$P$8,0)),"")</f>
        <v/>
      </c>
      <c r="M145" s="91">
        <f>IFERROR(INDEX('W17. TIAM road transp. biofuels'!$E$9:$P$14,MATCH($D145,'W17. TIAM road transp. biofuels'!$A$9:$A$14,0),MATCH(M$7,'W17. TIAM road transp. biofuels'!$E$8:$P$8,0)),"")</f>
        <v>62.509239333299</v>
      </c>
      <c r="N145" s="91">
        <f>IFERROR(INDEX('W17. TIAM road transp. biofuels'!$E$9:$P$14,MATCH($D145,'W17. TIAM road transp. biofuels'!$A$9:$A$14,0),MATCH(N$7,'W17. TIAM road transp. biofuels'!$E$8:$P$8,0)),"")</f>
        <v>320.08150431930699</v>
      </c>
      <c r="O145" s="91">
        <f>IFERROR(INDEX('W17. TIAM road transp. biofuels'!$E$9:$P$14,MATCH($D145,'W17. TIAM road transp. biofuels'!$A$9:$A$14,0),MATCH(O$7,'W17. TIAM road transp. biofuels'!$E$8:$P$8,0)),"")</f>
        <v>2729.0509251415542</v>
      </c>
      <c r="P145" s="91">
        <f>IFERROR(INDEX('W17. TIAM road transp. biofuels'!$E$9:$P$14,MATCH($D145,'W17. TIAM road transp. biofuels'!$A$9:$A$14,0),MATCH(P$7,'W17. TIAM road transp. biofuels'!$E$8:$P$8,0)),"")</f>
        <v>752.89327784374132</v>
      </c>
      <c r="Q145" s="91">
        <f>IFERROR(INDEX('W17. TIAM road transp. biofuels'!$E$9:$P$14,MATCH($D145,'W17. TIAM road transp. biofuels'!$A$9:$A$14,0),MATCH(Q$7,'W17. TIAM road transp. biofuels'!$E$8:$P$8,0)),"")</f>
        <v>1.13831077339084</v>
      </c>
      <c r="R145" s="91">
        <f>IFERROR(INDEX('W17. TIAM road transp. biofuels'!$E$9:$P$14,MATCH($D145,'W17. TIAM road transp. biofuels'!$A$9:$A$14,0),MATCH(R$7,'W17. TIAM road transp. biofuels'!$E$8:$P$8,0)),"")</f>
        <v>0</v>
      </c>
      <c r="S145" s="91">
        <f>IFERROR(INDEX('W17. TIAM road transp. biofuels'!$E$9:$P$14,MATCH($D145,'W17. TIAM road transp. biofuels'!$A$9:$A$14,0),MATCH(S$7,'W17. TIAM road transp. biofuels'!$E$8:$P$8,0)),"")</f>
        <v>14.1919078121983</v>
      </c>
      <c r="T145" s="91">
        <f>IFERROR(INDEX('W17. TIAM road transp. biofuels'!$E$9:$P$14,MATCH($D145,'W17. TIAM road transp. biofuels'!$A$9:$A$14,0),MATCH(T$7,'W17. TIAM road transp. biofuels'!$E$8:$P$8,0)),"")</f>
        <v>3502.4930423933311</v>
      </c>
    </row>
    <row r="146" spans="1:20" hidden="1" x14ac:dyDescent="0.3">
      <c r="A146" s="39" t="s">
        <v>215</v>
      </c>
      <c r="B146" s="39" t="s">
        <v>237</v>
      </c>
      <c r="C146" s="39" t="s">
        <v>78</v>
      </c>
      <c r="D146" s="39" t="s">
        <v>64</v>
      </c>
      <c r="E146" s="39" t="s">
        <v>177</v>
      </c>
      <c r="F146" s="91">
        <f>IFERROR(INDEX('W17. TIAM road transp. biofuels'!$E$9:$P$14,MATCH($D146,'W17. TIAM road transp. biofuels'!$A$9:$A$14,0),MATCH(F$7,'W17. TIAM road transp. biofuels'!$E$8:$P$8,0)),"")</f>
        <v>0</v>
      </c>
      <c r="G146" s="91">
        <f>IFERROR(INDEX('W17. TIAM road transp. biofuels'!$E$9:$P$14,MATCH($D146,'W17. TIAM road transp. biofuels'!$A$9:$A$14,0),MATCH(G$7,'W17. TIAM road transp. biofuels'!$E$8:$P$8,0)),"")</f>
        <v>820.1343750000002</v>
      </c>
      <c r="H146" s="91" t="str">
        <f>IFERROR(INDEX('W17. TIAM road transp. biofuels'!$E$9:$P$14,MATCH($D146,'W17. TIAM road transp. biofuels'!$A$9:$A$14,0),MATCH(H$7,'W17. TIAM road transp. biofuels'!$E$8:$P$8,0)),"")</f>
        <v/>
      </c>
      <c r="I146" s="91" t="str">
        <f>IFERROR(INDEX('W17. TIAM road transp. biofuels'!$E$9:$P$14,MATCH($D146,'W17. TIAM road transp. biofuels'!$A$9:$A$14,0),MATCH(I$7,'W17. TIAM road transp. biofuels'!$E$8:$P$8,0)),"")</f>
        <v/>
      </c>
      <c r="J146" s="91" t="str">
        <f>IFERROR(INDEX('W17. TIAM road transp. biofuels'!$E$9:$P$14,MATCH($D146,'W17. TIAM road transp. biofuels'!$A$9:$A$14,0),MATCH(J$7,'W17. TIAM road transp. biofuels'!$E$8:$P$8,0)),"")</f>
        <v/>
      </c>
      <c r="K146" s="91">
        <f>IFERROR(INDEX('W17. TIAM road transp. biofuels'!$E$9:$P$14,MATCH($D146,'W17. TIAM road transp. biofuels'!$A$9:$A$14,0),MATCH(K$7,'W17. TIAM road transp. biofuels'!$E$8:$P$8,0)),"")</f>
        <v>813.7566723510563</v>
      </c>
      <c r="L146" s="91" t="str">
        <f>IFERROR(INDEX('W17. TIAM road transp. biofuels'!$E$9:$P$14,MATCH($D146,'W17. TIAM road transp. biofuels'!$A$9:$A$14,0),MATCH(L$7,'W17. TIAM road transp. biofuels'!$E$8:$P$8,0)),"")</f>
        <v/>
      </c>
      <c r="M146" s="91">
        <f>IFERROR(INDEX('W17. TIAM road transp. biofuels'!$E$9:$P$14,MATCH($D146,'W17. TIAM road transp. biofuels'!$A$9:$A$14,0),MATCH(M$7,'W17. TIAM road transp. biofuels'!$E$8:$P$8,0)),"")</f>
        <v>79.073815728077733</v>
      </c>
      <c r="N146" s="91">
        <f>IFERROR(INDEX('W17. TIAM road transp. biofuels'!$E$9:$P$14,MATCH($D146,'W17. TIAM road transp. biofuels'!$A$9:$A$14,0),MATCH(N$7,'W17. TIAM road transp. biofuels'!$E$8:$P$8,0)),"")</f>
        <v>0</v>
      </c>
      <c r="O146" s="91">
        <f>IFERROR(INDEX('W17. TIAM road transp. biofuels'!$E$9:$P$14,MATCH($D146,'W17. TIAM road transp. biofuels'!$A$9:$A$14,0),MATCH(O$7,'W17. TIAM road transp. biofuels'!$E$8:$P$8,0)),"")</f>
        <v>1184.824615372876</v>
      </c>
      <c r="P146" s="91">
        <f>IFERROR(INDEX('W17. TIAM road transp. biofuels'!$E$9:$P$14,MATCH($D146,'W17. TIAM road transp. biofuels'!$A$9:$A$14,0),MATCH(P$7,'W17. TIAM road transp. biofuels'!$E$8:$P$8,0)),"")</f>
        <v>337.06815060196072</v>
      </c>
      <c r="Q146" s="91">
        <f>IFERROR(INDEX('W17. TIAM road transp. biofuels'!$E$9:$P$14,MATCH($D146,'W17. TIAM road transp. biofuels'!$A$9:$A$14,0),MATCH(Q$7,'W17. TIAM road transp. biofuels'!$E$8:$P$8,0)),"")</f>
        <v>65.2145361862313</v>
      </c>
      <c r="R146" s="91">
        <f>IFERROR(INDEX('W17. TIAM road transp. biofuels'!$E$9:$P$14,MATCH($D146,'W17. TIAM road transp. biofuels'!$A$9:$A$14,0),MATCH(R$7,'W17. TIAM road transp. biofuels'!$E$8:$P$8,0)),"")</f>
        <v>0</v>
      </c>
      <c r="S146" s="91">
        <f>IFERROR(INDEX('W17. TIAM road transp. biofuels'!$E$9:$P$14,MATCH($D146,'W17. TIAM road transp. biofuels'!$A$9:$A$14,0),MATCH(S$7,'W17. TIAM road transp. biofuels'!$E$8:$P$8,0)),"")</f>
        <v>0</v>
      </c>
      <c r="T146" s="91">
        <f>IFERROR(INDEX('W17. TIAM road transp. biofuels'!$E$9:$P$14,MATCH($D146,'W17. TIAM road transp. biofuels'!$A$9:$A$14,0),MATCH(T$7,'W17. TIAM road transp. biofuels'!$E$8:$P$8,0)),"")</f>
        <v>3595.3027628601371</v>
      </c>
    </row>
    <row r="147" spans="1:20" hidden="1" x14ac:dyDescent="0.3">
      <c r="A147" s="39" t="s">
        <v>215</v>
      </c>
      <c r="B147" s="39" t="s">
        <v>237</v>
      </c>
      <c r="C147" s="39" t="s">
        <v>78</v>
      </c>
      <c r="D147" s="39" t="s">
        <v>65</v>
      </c>
      <c r="E147" s="39" t="s">
        <v>177</v>
      </c>
      <c r="F147" s="91">
        <f>IFERROR(INDEX('W17. TIAM road transp. biofuels'!$E$9:$P$14,MATCH($D147,'W17. TIAM road transp. biofuels'!$A$9:$A$14,0),MATCH(F$7,'W17. TIAM road transp. biofuels'!$E$8:$P$8,0)),"")</f>
        <v>0</v>
      </c>
      <c r="G147" s="91">
        <f>IFERROR(INDEX('W17. TIAM road transp. biofuels'!$E$9:$P$14,MATCH($D147,'W17. TIAM road transp. biofuels'!$A$9:$A$14,0),MATCH(G$7,'W17. TIAM road transp. biofuels'!$E$8:$P$8,0)),"")</f>
        <v>820.1343750000002</v>
      </c>
      <c r="H147" s="91" t="str">
        <f>IFERROR(INDEX('W17. TIAM road transp. biofuels'!$E$9:$P$14,MATCH($D147,'W17. TIAM road transp. biofuels'!$A$9:$A$14,0),MATCH(H$7,'W17. TIAM road transp. biofuels'!$E$8:$P$8,0)),"")</f>
        <v/>
      </c>
      <c r="I147" s="91" t="str">
        <f>IFERROR(INDEX('W17. TIAM road transp. biofuels'!$E$9:$P$14,MATCH($D147,'W17. TIAM road transp. biofuels'!$A$9:$A$14,0),MATCH(I$7,'W17. TIAM road transp. biofuels'!$E$8:$P$8,0)),"")</f>
        <v/>
      </c>
      <c r="J147" s="91" t="str">
        <f>IFERROR(INDEX('W17. TIAM road transp. biofuels'!$E$9:$P$14,MATCH($D147,'W17. TIAM road transp. biofuels'!$A$9:$A$14,0),MATCH(J$7,'W17. TIAM road transp. biofuels'!$E$8:$P$8,0)),"")</f>
        <v/>
      </c>
      <c r="K147" s="91">
        <f>IFERROR(INDEX('W17. TIAM road transp. biofuels'!$E$9:$P$14,MATCH($D147,'W17. TIAM road transp. biofuels'!$A$9:$A$14,0),MATCH(K$7,'W17. TIAM road transp. biofuels'!$E$8:$P$8,0)),"")</f>
        <v>813.7566723510563</v>
      </c>
      <c r="L147" s="91" t="str">
        <f>IFERROR(INDEX('W17. TIAM road transp. biofuels'!$E$9:$P$14,MATCH($D147,'W17. TIAM road transp. biofuels'!$A$9:$A$14,0),MATCH(L$7,'W17. TIAM road transp. biofuels'!$E$8:$P$8,0)),"")</f>
        <v/>
      </c>
      <c r="M147" s="91">
        <f>IFERROR(INDEX('W17. TIAM road transp. biofuels'!$E$9:$P$14,MATCH($D147,'W17. TIAM road transp. biofuels'!$A$9:$A$14,0),MATCH(M$7,'W17. TIAM road transp. biofuels'!$E$8:$P$8,0)),"")</f>
        <v>11.4530188036357</v>
      </c>
      <c r="N147" s="91">
        <f>IFERROR(INDEX('W17. TIAM road transp. biofuels'!$E$9:$P$14,MATCH($D147,'W17. TIAM road transp. biofuels'!$A$9:$A$14,0),MATCH(N$7,'W17. TIAM road transp. biofuels'!$E$8:$P$8,0)),"")</f>
        <v>40.365877509418198</v>
      </c>
      <c r="O147" s="91">
        <f>IFERROR(INDEX('W17. TIAM road transp. biofuels'!$E$9:$P$14,MATCH($D147,'W17. TIAM road transp. biofuels'!$A$9:$A$14,0),MATCH(O$7,'W17. TIAM road transp. biofuels'!$E$8:$P$8,0)),"")</f>
        <v>3159.9560271475516</v>
      </c>
      <c r="P147" s="91">
        <f>IFERROR(INDEX('W17. TIAM road transp. biofuels'!$E$9:$P$14,MATCH($D147,'W17. TIAM road transp. biofuels'!$A$9:$A$14,0),MATCH(P$7,'W17. TIAM road transp. biofuels'!$E$8:$P$8,0)),"")</f>
        <v>1021.6824401302495</v>
      </c>
      <c r="Q147" s="91">
        <f>IFERROR(INDEX('W17. TIAM road transp. biofuels'!$E$9:$P$14,MATCH($D147,'W17. TIAM road transp. biofuels'!$A$9:$A$14,0),MATCH(Q$7,'W17. TIAM road transp. biofuels'!$E$8:$P$8,0)),"")</f>
        <v>54.148065221874901</v>
      </c>
      <c r="R147" s="91">
        <f>IFERROR(INDEX('W17. TIAM road transp. biofuels'!$E$9:$P$14,MATCH($D147,'W17. TIAM road transp. biofuels'!$A$9:$A$14,0),MATCH(R$7,'W17. TIAM road transp. biofuels'!$E$8:$P$8,0)),"")</f>
        <v>0</v>
      </c>
      <c r="S147" s="91">
        <f>IFERROR(INDEX('W17. TIAM road transp. biofuels'!$E$9:$P$14,MATCH($D147,'W17. TIAM road transp. biofuels'!$A$9:$A$14,0),MATCH(S$7,'W17. TIAM road transp. biofuels'!$E$8:$P$8,0)),"")</f>
        <v>4.0927739983706104</v>
      </c>
      <c r="T147" s="91">
        <f>IFERROR(INDEX('W17. TIAM road transp. biofuels'!$E$9:$P$14,MATCH($D147,'W17. TIAM road transp. biofuels'!$A$9:$A$14,0),MATCH(T$7,'W17. TIAM road transp. biofuels'!$E$8:$P$8,0)),"")</f>
        <v>1217.341732804814</v>
      </c>
    </row>
    <row r="148" spans="1:20" hidden="1" x14ac:dyDescent="0.3">
      <c r="A148" s="39" t="s">
        <v>215</v>
      </c>
      <c r="B148" s="39" t="s">
        <v>237</v>
      </c>
      <c r="C148" s="39" t="s">
        <v>78</v>
      </c>
      <c r="D148" s="39" t="s">
        <v>67</v>
      </c>
      <c r="E148" s="39" t="s">
        <v>177</v>
      </c>
      <c r="F148" s="91">
        <f>IFERROR(INDEX('W17. TIAM road transp. biofuels'!$E$9:$P$14,MATCH($D148,'W17. TIAM road transp. biofuels'!$A$9:$A$14,0),MATCH(F$7,'W17. TIAM road transp. biofuels'!$E$8:$P$8,0)),"")</f>
        <v>0</v>
      </c>
      <c r="G148" s="91">
        <f>IFERROR(INDEX('W17. TIAM road transp. biofuels'!$E$9:$P$14,MATCH($D148,'W17. TIAM road transp. biofuels'!$A$9:$A$14,0),MATCH(G$7,'W17. TIAM road transp. biofuels'!$E$8:$P$8,0)),"")</f>
        <v>820.1343750000002</v>
      </c>
      <c r="H148" s="91" t="str">
        <f>IFERROR(INDEX('W17. TIAM road transp. biofuels'!$E$9:$P$14,MATCH($D148,'W17. TIAM road transp. biofuels'!$A$9:$A$14,0),MATCH(H$7,'W17. TIAM road transp. biofuels'!$E$8:$P$8,0)),"")</f>
        <v/>
      </c>
      <c r="I148" s="91" t="str">
        <f>IFERROR(INDEX('W17. TIAM road transp. biofuels'!$E$9:$P$14,MATCH($D148,'W17. TIAM road transp. biofuels'!$A$9:$A$14,0),MATCH(I$7,'W17. TIAM road transp. biofuels'!$E$8:$P$8,0)),"")</f>
        <v/>
      </c>
      <c r="J148" s="91" t="str">
        <f>IFERROR(INDEX('W17. TIAM road transp. biofuels'!$E$9:$P$14,MATCH($D148,'W17. TIAM road transp. biofuels'!$A$9:$A$14,0),MATCH(J$7,'W17. TIAM road transp. biofuels'!$E$8:$P$8,0)),"")</f>
        <v/>
      </c>
      <c r="K148" s="91">
        <f>IFERROR(INDEX('W17. TIAM road transp. biofuels'!$E$9:$P$14,MATCH($D148,'W17. TIAM road transp. biofuels'!$A$9:$A$14,0),MATCH(K$7,'W17. TIAM road transp. biofuels'!$E$8:$P$8,0)),"")</f>
        <v>813.7566723510563</v>
      </c>
      <c r="L148" s="91" t="str">
        <f>IFERROR(INDEX('W17. TIAM road transp. biofuels'!$E$9:$P$14,MATCH($D148,'W17. TIAM road transp. biofuels'!$A$9:$A$14,0),MATCH(L$7,'W17. TIAM road transp. biofuels'!$E$8:$P$8,0)),"")</f>
        <v/>
      </c>
      <c r="M148" s="91">
        <f>IFERROR(INDEX('W17. TIAM road transp. biofuels'!$E$9:$P$14,MATCH($D148,'W17. TIAM road transp. biofuels'!$A$9:$A$14,0),MATCH(M$7,'W17. TIAM road transp. biofuels'!$E$8:$P$8,0)),"")</f>
        <v>17.693725227978099</v>
      </c>
      <c r="N148" s="91">
        <f>IFERROR(INDEX('W17. TIAM road transp. biofuels'!$E$9:$P$14,MATCH($D148,'W17. TIAM road transp. biofuels'!$A$9:$A$14,0),MATCH(N$7,'W17. TIAM road transp. biofuels'!$E$8:$P$8,0)),"")</f>
        <v>206.22816246175321</v>
      </c>
      <c r="O148" s="91">
        <f>IFERROR(INDEX('W17. TIAM road transp. biofuels'!$E$9:$P$14,MATCH($D148,'W17. TIAM road transp. biofuels'!$A$9:$A$14,0),MATCH(O$7,'W17. TIAM road transp. biofuels'!$E$8:$P$8,0)),"")</f>
        <v>2773.5457631551149</v>
      </c>
      <c r="P148" s="91">
        <f>IFERROR(INDEX('W17. TIAM road transp. biofuels'!$E$9:$P$14,MATCH($D148,'W17. TIAM road transp. biofuels'!$A$9:$A$14,0),MATCH(P$7,'W17. TIAM road transp. biofuels'!$E$8:$P$8,0)),"")</f>
        <v>728.47138394344961</v>
      </c>
      <c r="Q148" s="91">
        <f>IFERROR(INDEX('W17. TIAM road transp. biofuels'!$E$9:$P$14,MATCH($D148,'W17. TIAM road transp. biofuels'!$A$9:$A$14,0),MATCH(Q$7,'W17. TIAM road transp. biofuels'!$E$8:$P$8,0)),"")</f>
        <v>0</v>
      </c>
      <c r="R148" s="91">
        <f>IFERROR(INDEX('W17. TIAM road transp. biofuels'!$E$9:$P$14,MATCH($D148,'W17. TIAM road transp. biofuels'!$A$9:$A$14,0),MATCH(R$7,'W17. TIAM road transp. biofuels'!$E$8:$P$8,0)),"")</f>
        <v>0</v>
      </c>
      <c r="S148" s="91">
        <f>IFERROR(INDEX('W17. TIAM road transp. biofuels'!$E$9:$P$14,MATCH($D148,'W17. TIAM road transp. biofuels'!$A$9:$A$14,0),MATCH(S$7,'W17. TIAM road transp. biofuels'!$E$8:$P$8,0)),"")</f>
        <v>0</v>
      </c>
      <c r="T148" s="91">
        <f>IFERROR(INDEX('W17. TIAM road transp. biofuels'!$E$9:$P$14,MATCH($D148,'W17. TIAM road transp. biofuels'!$A$9:$A$14,0),MATCH(T$7,'W17. TIAM road transp. biofuels'!$E$8:$P$8,0)),"")</f>
        <v>1469.3878292268539</v>
      </c>
    </row>
    <row r="149" spans="1:20" hidden="1" x14ac:dyDescent="0.3">
      <c r="A149" s="39" t="s">
        <v>215</v>
      </c>
      <c r="B149" s="39" t="s">
        <v>237</v>
      </c>
      <c r="C149" s="39" t="s">
        <v>78</v>
      </c>
      <c r="D149" s="39" t="s">
        <v>66</v>
      </c>
      <c r="E149" s="39" t="s">
        <v>177</v>
      </c>
      <c r="F149" s="91">
        <f>IFERROR(INDEX('W17. TIAM road transp. biofuels'!$E$9:$P$14,MATCH($D149,'W17. TIAM road transp. biofuels'!$A$9:$A$14,0),MATCH(F$7,'W17. TIAM road transp. biofuels'!$E$8:$P$8,0)),"")</f>
        <v>0</v>
      </c>
      <c r="G149" s="91">
        <f>IFERROR(INDEX('W17. TIAM road transp. biofuels'!$E$9:$P$14,MATCH($D149,'W17. TIAM road transp. biofuels'!$A$9:$A$14,0),MATCH(G$7,'W17. TIAM road transp. biofuels'!$E$8:$P$8,0)),"")</f>
        <v>820.1343750000002</v>
      </c>
      <c r="H149" s="91" t="str">
        <f>IFERROR(INDEX('W17. TIAM road transp. biofuels'!$E$9:$P$14,MATCH($D149,'W17. TIAM road transp. biofuels'!$A$9:$A$14,0),MATCH(H$7,'W17. TIAM road transp. biofuels'!$E$8:$P$8,0)),"")</f>
        <v/>
      </c>
      <c r="I149" s="91" t="str">
        <f>IFERROR(INDEX('W17. TIAM road transp. biofuels'!$E$9:$P$14,MATCH($D149,'W17. TIAM road transp. biofuels'!$A$9:$A$14,0),MATCH(I$7,'W17. TIAM road transp. biofuels'!$E$8:$P$8,0)),"")</f>
        <v/>
      </c>
      <c r="J149" s="91" t="str">
        <f>IFERROR(INDEX('W17. TIAM road transp. biofuels'!$E$9:$P$14,MATCH($D149,'W17. TIAM road transp. biofuels'!$A$9:$A$14,0),MATCH(J$7,'W17. TIAM road transp. biofuels'!$E$8:$P$8,0)),"")</f>
        <v/>
      </c>
      <c r="K149" s="91">
        <f>IFERROR(INDEX('W17. TIAM road transp. biofuels'!$E$9:$P$14,MATCH($D149,'W17. TIAM road transp. biofuels'!$A$9:$A$14,0),MATCH(K$7,'W17. TIAM road transp. biofuels'!$E$8:$P$8,0)),"")</f>
        <v>813.7566723510563</v>
      </c>
      <c r="L149" s="91" t="str">
        <f>IFERROR(INDEX('W17. TIAM road transp. biofuels'!$E$9:$P$14,MATCH($D149,'W17. TIAM road transp. biofuels'!$A$9:$A$14,0),MATCH(L$7,'W17. TIAM road transp. biofuels'!$E$8:$P$8,0)),"")</f>
        <v/>
      </c>
      <c r="M149" s="91">
        <f>IFERROR(INDEX('W17. TIAM road transp. biofuels'!$E$9:$P$14,MATCH($D149,'W17. TIAM road transp. biofuels'!$A$9:$A$14,0),MATCH(M$7,'W17. TIAM road transp. biofuels'!$E$8:$P$8,0)),"")</f>
        <v>151.45381872454328</v>
      </c>
      <c r="N149" s="91">
        <f>IFERROR(INDEX('W17. TIAM road transp. biofuels'!$E$9:$P$14,MATCH($D149,'W17. TIAM road transp. biofuels'!$A$9:$A$14,0),MATCH(N$7,'W17. TIAM road transp. biofuels'!$E$8:$P$8,0)),"")</f>
        <v>179.63189353005652</v>
      </c>
      <c r="O149" s="91">
        <f>IFERROR(INDEX('W17. TIAM road transp. biofuels'!$E$9:$P$14,MATCH($D149,'W17. TIAM road transp. biofuels'!$A$9:$A$14,0),MATCH(O$7,'W17. TIAM road transp. biofuels'!$E$8:$P$8,0)),"")</f>
        <v>2967.5160433058895</v>
      </c>
      <c r="P149" s="91">
        <f>IFERROR(INDEX('W17. TIAM road transp. biofuels'!$E$9:$P$14,MATCH($D149,'W17. TIAM road transp. biofuels'!$A$9:$A$14,0),MATCH(P$7,'W17. TIAM road transp. biofuels'!$E$8:$P$8,0)),"")</f>
        <v>371.24624696726141</v>
      </c>
      <c r="Q149" s="91">
        <f>IFERROR(INDEX('W17. TIAM road transp. biofuels'!$E$9:$P$14,MATCH($D149,'W17. TIAM road transp. biofuels'!$A$9:$A$14,0),MATCH(Q$7,'W17. TIAM road transp. biofuels'!$E$8:$P$8,0)),"")</f>
        <v>0</v>
      </c>
      <c r="R149" s="91">
        <f>IFERROR(INDEX('W17. TIAM road transp. biofuels'!$E$9:$P$14,MATCH($D149,'W17. TIAM road transp. biofuels'!$A$9:$A$14,0),MATCH(R$7,'W17. TIAM road transp. biofuels'!$E$8:$P$8,0)),"")</f>
        <v>0</v>
      </c>
      <c r="S149" s="91">
        <f>IFERROR(INDEX('W17. TIAM road transp. biofuels'!$E$9:$P$14,MATCH($D149,'W17. TIAM road transp. biofuels'!$A$9:$A$14,0),MATCH(S$7,'W17. TIAM road transp. biofuels'!$E$8:$P$8,0)),"")</f>
        <v>0</v>
      </c>
      <c r="T149" s="91">
        <f>IFERROR(INDEX('W17. TIAM road transp. biofuels'!$E$9:$P$14,MATCH($D149,'W17. TIAM road transp. biofuels'!$A$9:$A$14,0),MATCH(T$7,'W17. TIAM road transp. biofuels'!$E$8:$P$8,0)),"")</f>
        <v>682.74234667710493</v>
      </c>
    </row>
    <row r="150" spans="1:20" hidden="1" x14ac:dyDescent="0.3">
      <c r="A150" s="39" t="s">
        <v>215</v>
      </c>
      <c r="B150" s="39" t="s">
        <v>238</v>
      </c>
      <c r="C150" s="39" t="s">
        <v>78</v>
      </c>
      <c r="D150" s="39" t="s">
        <v>62</v>
      </c>
      <c r="E150" s="39" t="s">
        <v>177</v>
      </c>
      <c r="F150" s="91">
        <f>IFERROR(INDEX('W17. TIAM road transp. biofuels'!$R$9:$AC$14,MATCH($D150,'W17. TIAM road transp. biofuels'!$A$9:$A$14,0),MATCH(F$7,'W17. TIAM road transp. biofuels'!$R$8:$AC$8,0)),"")</f>
        <v>0.55126200000000003</v>
      </c>
      <c r="G150" s="91">
        <f>IFERROR(INDEX('W17. TIAM road transp. biofuels'!$R$9:$AC$14,MATCH($D150,'W17. TIAM road transp. biofuels'!$A$9:$A$14,0),MATCH(G$7,'W17. TIAM road transp. biofuels'!$R$8:$AC$8,0)),"")</f>
        <v>0.27214200000000005</v>
      </c>
      <c r="H150" s="91" t="str">
        <f>IFERROR(INDEX('W17. TIAM road transp. biofuels'!$R$9:$AC$14,MATCH($D150,'W17. TIAM road transp. biofuels'!$A$9:$A$14,0),MATCH(H$7,'W17. TIAM road transp. biofuels'!$R$8:$AC$8,0)),"")</f>
        <v/>
      </c>
      <c r="I150" s="91" t="str">
        <f>IFERROR(INDEX('W17. TIAM road transp. biofuels'!$R$9:$AC$14,MATCH($D150,'W17. TIAM road transp. biofuels'!$A$9:$A$14,0),MATCH(I$7,'W17. TIAM road transp. biofuels'!$R$8:$AC$8,0)),"")</f>
        <v/>
      </c>
      <c r="J150" s="91" t="str">
        <f>IFERROR(INDEX('W17. TIAM road transp. biofuels'!$R$9:$AC$14,MATCH($D150,'W17. TIAM road transp. biofuels'!$A$9:$A$14,0),MATCH(J$7,'W17. TIAM road transp. biofuels'!$R$8:$AC$8,0)),"")</f>
        <v/>
      </c>
      <c r="K150" s="91">
        <f>IFERROR(INDEX('W17. TIAM road transp. biofuels'!$R$9:$AC$14,MATCH($D150,'W17. TIAM road transp. biofuels'!$A$9:$A$14,0),MATCH(K$7,'W17. TIAM road transp. biofuels'!$R$8:$AC$8,0)),"")</f>
        <v>0</v>
      </c>
      <c r="L150" s="91" t="str">
        <f>IFERROR(INDEX('W17. TIAM road transp. biofuels'!$R$9:$AC$14,MATCH($D150,'W17. TIAM road transp. biofuels'!$A$9:$A$14,0),MATCH(L$7,'W17. TIAM road transp. biofuels'!$R$8:$AC$8,0)),"")</f>
        <v/>
      </c>
      <c r="M150" s="91">
        <f>IFERROR(INDEX('W17. TIAM road transp. biofuels'!$R$9:$AC$14,MATCH($D150,'W17. TIAM road transp. biofuels'!$A$9:$A$14,0),MATCH(M$7,'W17. TIAM road transp. biofuels'!$R$8:$AC$8,0)),"")</f>
        <v>0</v>
      </c>
      <c r="N150" s="91">
        <f>IFERROR(INDEX('W17. TIAM road transp. biofuels'!$R$9:$AC$14,MATCH($D150,'W17. TIAM road transp. biofuels'!$A$9:$A$14,0),MATCH(N$7,'W17. TIAM road transp. biofuels'!$R$8:$AC$8,0)),"")</f>
        <v>0</v>
      </c>
      <c r="O150" s="91">
        <f>IFERROR(INDEX('W17. TIAM road transp. biofuels'!$R$9:$AC$14,MATCH($D150,'W17. TIAM road transp. biofuels'!$A$9:$A$14,0),MATCH(O$7,'W17. TIAM road transp. biofuels'!$R$8:$AC$8,0)),"")</f>
        <v>0</v>
      </c>
      <c r="P150" s="91">
        <f>IFERROR(INDEX('W17. TIAM road transp. biofuels'!$R$9:$AC$14,MATCH($D150,'W17. TIAM road transp. biofuels'!$A$9:$A$14,0),MATCH(P$7,'W17. TIAM road transp. biofuels'!$R$8:$AC$8,0)),"")</f>
        <v>2199.2495150213226</v>
      </c>
      <c r="Q150" s="91">
        <f>IFERROR(INDEX('W17. TIAM road transp. biofuels'!$R$9:$AC$14,MATCH($D150,'W17. TIAM road transp. biofuels'!$A$9:$A$14,0),MATCH(Q$7,'W17. TIAM road transp. biofuels'!$R$8:$AC$8,0)),"")</f>
        <v>3860.3147011011692</v>
      </c>
      <c r="R150" s="91">
        <f>IFERROR(INDEX('W17. TIAM road transp. biofuels'!$R$9:$AC$14,MATCH($D150,'W17. TIAM road transp. biofuels'!$A$9:$A$14,0),MATCH(R$7,'W17. TIAM road transp. biofuels'!$R$8:$AC$8,0)),"")</f>
        <v>6351.5137351204567</v>
      </c>
      <c r="S150" s="91">
        <f>IFERROR(INDEX('W17. TIAM road transp. biofuels'!$R$9:$AC$14,MATCH($D150,'W17. TIAM road transp. biofuels'!$A$9:$A$14,0),MATCH(S$7,'W17. TIAM road transp. biofuels'!$R$8:$AC$8,0)),"")</f>
        <v>8374.8626223118154</v>
      </c>
      <c r="T150" s="91">
        <f>IFERROR(INDEX('W17. TIAM road transp. biofuels'!$R$9:$AC$14,MATCH($D150,'W17. TIAM road transp. biofuels'!$A$9:$A$14,0),MATCH(T$7,'W17. TIAM road transp. biofuels'!$R$8:$AC$8,0)),"")</f>
        <v>12306.567073055325</v>
      </c>
    </row>
    <row r="151" spans="1:20" hidden="1" x14ac:dyDescent="0.3">
      <c r="A151" s="39" t="s">
        <v>215</v>
      </c>
      <c r="B151" s="39" t="s">
        <v>238</v>
      </c>
      <c r="C151" s="39" t="s">
        <v>78</v>
      </c>
      <c r="D151" s="39" t="s">
        <v>63</v>
      </c>
      <c r="E151" s="39" t="s">
        <v>177</v>
      </c>
      <c r="F151" s="91">
        <f>IFERROR(INDEX('W17. TIAM road transp. biofuels'!$R$9:$AC$14,MATCH($D151,'W17. TIAM road transp. biofuels'!$A$9:$A$14,0),MATCH(F$7,'W17. TIAM road transp. biofuels'!$R$8:$AC$8,0)),"")</f>
        <v>0.55126200000000003</v>
      </c>
      <c r="G151" s="91">
        <f>IFERROR(INDEX('W17. TIAM road transp. biofuels'!$R$9:$AC$14,MATCH($D151,'W17. TIAM road transp. biofuels'!$A$9:$A$14,0),MATCH(G$7,'W17. TIAM road transp. biofuels'!$R$8:$AC$8,0)),"")</f>
        <v>0.27214200000000005</v>
      </c>
      <c r="H151" s="91" t="str">
        <f>IFERROR(INDEX('W17. TIAM road transp. biofuels'!$R$9:$AC$14,MATCH($D151,'W17. TIAM road transp. biofuels'!$A$9:$A$14,0),MATCH(H$7,'W17. TIAM road transp. biofuels'!$R$8:$AC$8,0)),"")</f>
        <v/>
      </c>
      <c r="I151" s="91" t="str">
        <f>IFERROR(INDEX('W17. TIAM road transp. biofuels'!$R$9:$AC$14,MATCH($D151,'W17. TIAM road transp. biofuels'!$A$9:$A$14,0),MATCH(I$7,'W17. TIAM road transp. biofuels'!$R$8:$AC$8,0)),"")</f>
        <v/>
      </c>
      <c r="J151" s="91" t="str">
        <f>IFERROR(INDEX('W17. TIAM road transp. biofuels'!$R$9:$AC$14,MATCH($D151,'W17. TIAM road transp. biofuels'!$A$9:$A$14,0),MATCH(J$7,'W17. TIAM road transp. biofuels'!$R$8:$AC$8,0)),"")</f>
        <v/>
      </c>
      <c r="K151" s="91">
        <f>IFERROR(INDEX('W17. TIAM road transp. biofuels'!$R$9:$AC$14,MATCH($D151,'W17. TIAM road transp. biofuels'!$A$9:$A$14,0),MATCH(K$7,'W17. TIAM road transp. biofuels'!$R$8:$AC$8,0)),"")</f>
        <v>0</v>
      </c>
      <c r="L151" s="91" t="str">
        <f>IFERROR(INDEX('W17. TIAM road transp. biofuels'!$R$9:$AC$14,MATCH($D151,'W17. TIAM road transp. biofuels'!$A$9:$A$14,0),MATCH(L$7,'W17. TIAM road transp. biofuels'!$R$8:$AC$8,0)),"")</f>
        <v/>
      </c>
      <c r="M151" s="91">
        <f>IFERROR(INDEX('W17. TIAM road transp. biofuels'!$R$9:$AC$14,MATCH($D151,'W17. TIAM road transp. biofuels'!$A$9:$A$14,0),MATCH(M$7,'W17. TIAM road transp. biofuels'!$R$8:$AC$8,0)),"")</f>
        <v>1990.8234182030512</v>
      </c>
      <c r="N151" s="91">
        <f>IFERROR(INDEX('W17. TIAM road transp. biofuels'!$R$9:$AC$14,MATCH($D151,'W17. TIAM road transp. biofuels'!$A$9:$A$14,0),MATCH(N$7,'W17. TIAM road transp. biofuels'!$R$8:$AC$8,0)),"")</f>
        <v>9460.4534050011589</v>
      </c>
      <c r="O151" s="91">
        <f>IFERROR(INDEX('W17. TIAM road transp. biofuels'!$R$9:$AC$14,MATCH($D151,'W17. TIAM road transp. biofuels'!$A$9:$A$14,0),MATCH(O$7,'W17. TIAM road transp. biofuels'!$R$8:$AC$8,0)),"")</f>
        <v>14922.576116038683</v>
      </c>
      <c r="P151" s="91">
        <f>IFERROR(INDEX('W17. TIAM road transp. biofuels'!$R$9:$AC$14,MATCH($D151,'W17. TIAM road transp. biofuels'!$A$9:$A$14,0),MATCH(P$7,'W17. TIAM road transp. biofuels'!$R$8:$AC$8,0)),"")</f>
        <v>16480.508885303083</v>
      </c>
      <c r="Q151" s="91">
        <f>IFERROR(INDEX('W17. TIAM road transp. biofuels'!$R$9:$AC$14,MATCH($D151,'W17. TIAM road transp. biofuels'!$A$9:$A$14,0),MATCH(Q$7,'W17. TIAM road transp. biofuels'!$R$8:$AC$8,0)),"")</f>
        <v>17973.440882058138</v>
      </c>
      <c r="R151" s="91">
        <f>IFERROR(INDEX('W17. TIAM road transp. biofuels'!$R$9:$AC$14,MATCH($D151,'W17. TIAM road transp. biofuels'!$A$9:$A$14,0),MATCH(R$7,'W17. TIAM road transp. biofuels'!$R$8:$AC$8,0)),"")</f>
        <v>19500.675219204604</v>
      </c>
      <c r="S151" s="91">
        <f>IFERROR(INDEX('W17. TIAM road transp. biofuels'!$R$9:$AC$14,MATCH($D151,'W17. TIAM road transp. biofuels'!$A$9:$A$14,0),MATCH(S$7,'W17. TIAM road transp. biofuels'!$R$8:$AC$8,0)),"")</f>
        <v>20760.01591683396</v>
      </c>
      <c r="T151" s="91">
        <f>IFERROR(INDEX('W17. TIAM road transp. biofuels'!$R$9:$AC$14,MATCH($D151,'W17. TIAM road transp. biofuels'!$A$9:$A$14,0),MATCH(T$7,'W17. TIAM road transp. biofuels'!$R$8:$AC$8,0)),"")</f>
        <v>22245.02569955006</v>
      </c>
    </row>
    <row r="152" spans="1:20" hidden="1" x14ac:dyDescent="0.3">
      <c r="A152" s="39" t="s">
        <v>215</v>
      </c>
      <c r="B152" s="39" t="s">
        <v>238</v>
      </c>
      <c r="C152" s="39" t="s">
        <v>78</v>
      </c>
      <c r="D152" s="39" t="s">
        <v>64</v>
      </c>
      <c r="E152" s="39" t="s">
        <v>177</v>
      </c>
      <c r="F152" s="91">
        <f>IFERROR(INDEX('W17. TIAM road transp. biofuels'!$R$9:$AC$14,MATCH($D152,'W17. TIAM road transp. biofuels'!$A$9:$A$14,0),MATCH(F$7,'W17. TIAM road transp. biofuels'!$R$8:$AC$8,0)),"")</f>
        <v>0.55126200000000003</v>
      </c>
      <c r="G152" s="91">
        <f>IFERROR(INDEX('W17. TIAM road transp. biofuels'!$R$9:$AC$14,MATCH($D152,'W17. TIAM road transp. biofuels'!$A$9:$A$14,0),MATCH(G$7,'W17. TIAM road transp. biofuels'!$R$8:$AC$8,0)),"")</f>
        <v>0.27214200000000005</v>
      </c>
      <c r="H152" s="91" t="str">
        <f>IFERROR(INDEX('W17. TIAM road transp. biofuels'!$R$9:$AC$14,MATCH($D152,'W17. TIAM road transp. biofuels'!$A$9:$A$14,0),MATCH(H$7,'W17. TIAM road transp. biofuels'!$R$8:$AC$8,0)),"")</f>
        <v/>
      </c>
      <c r="I152" s="91" t="str">
        <f>IFERROR(INDEX('W17. TIAM road transp. biofuels'!$R$9:$AC$14,MATCH($D152,'W17. TIAM road transp. biofuels'!$A$9:$A$14,0),MATCH(I$7,'W17. TIAM road transp. biofuels'!$R$8:$AC$8,0)),"")</f>
        <v/>
      </c>
      <c r="J152" s="91" t="str">
        <f>IFERROR(INDEX('W17. TIAM road transp. biofuels'!$R$9:$AC$14,MATCH($D152,'W17. TIAM road transp. biofuels'!$A$9:$A$14,0),MATCH(J$7,'W17. TIAM road transp. biofuels'!$R$8:$AC$8,0)),"")</f>
        <v/>
      </c>
      <c r="K152" s="91">
        <f>IFERROR(INDEX('W17. TIAM road transp. biofuels'!$R$9:$AC$14,MATCH($D152,'W17. TIAM road transp. biofuels'!$A$9:$A$14,0),MATCH(K$7,'W17. TIAM road transp. biofuels'!$R$8:$AC$8,0)),"")</f>
        <v>0</v>
      </c>
      <c r="L152" s="91" t="str">
        <f>IFERROR(INDEX('W17. TIAM road transp. biofuels'!$R$9:$AC$14,MATCH($D152,'W17. TIAM road transp. biofuels'!$A$9:$A$14,0),MATCH(L$7,'W17. TIAM road transp. biofuels'!$R$8:$AC$8,0)),"")</f>
        <v/>
      </c>
      <c r="M152" s="91">
        <f>IFERROR(INDEX('W17. TIAM road transp. biofuels'!$R$9:$AC$14,MATCH($D152,'W17. TIAM road transp. biofuels'!$A$9:$A$14,0),MATCH(M$7,'W17. TIAM road transp. biofuels'!$R$8:$AC$8,0)),"")</f>
        <v>2018.0524449359989</v>
      </c>
      <c r="N152" s="91">
        <f>IFERROR(INDEX('W17. TIAM road transp. biofuels'!$R$9:$AC$14,MATCH($D152,'W17. TIAM road transp. biofuels'!$A$9:$A$14,0),MATCH(N$7,'W17. TIAM road transp. biofuels'!$R$8:$AC$8,0)),"")</f>
        <v>9800.4100363875532</v>
      </c>
      <c r="O152" s="91">
        <f>IFERROR(INDEX('W17. TIAM road transp. biofuels'!$R$9:$AC$14,MATCH($D152,'W17. TIAM road transp. biofuels'!$A$9:$A$14,0),MATCH(O$7,'W17. TIAM road transp. biofuels'!$R$8:$AC$8,0)),"")</f>
        <v>15167.939168789937</v>
      </c>
      <c r="P152" s="91">
        <f>IFERROR(INDEX('W17. TIAM road transp. biofuels'!$R$9:$AC$14,MATCH($D152,'W17. TIAM road transp. biofuels'!$A$9:$A$14,0),MATCH(P$7,'W17. TIAM road transp. biofuels'!$R$8:$AC$8,0)),"")</f>
        <v>16844.08452849997</v>
      </c>
      <c r="Q152" s="91">
        <f>IFERROR(INDEX('W17. TIAM road transp. biofuels'!$R$9:$AC$14,MATCH($D152,'W17. TIAM road transp. biofuels'!$A$9:$A$14,0),MATCH(Q$7,'W17. TIAM road transp. biofuels'!$R$8:$AC$8,0)),"")</f>
        <v>18050.960503929513</v>
      </c>
      <c r="R152" s="91">
        <f>IFERROR(INDEX('W17. TIAM road transp. biofuels'!$R$9:$AC$14,MATCH($D152,'W17. TIAM road transp. biofuels'!$A$9:$A$14,0),MATCH(R$7,'W17. TIAM road transp. biofuels'!$R$8:$AC$8,0)),"")</f>
        <v>19515.271233617008</v>
      </c>
      <c r="S152" s="91">
        <f>IFERROR(INDEX('W17. TIAM road transp. biofuels'!$R$9:$AC$14,MATCH($D152,'W17. TIAM road transp. biofuels'!$A$9:$A$14,0),MATCH(S$7,'W17. TIAM road transp. biofuels'!$R$8:$AC$8,0)),"")</f>
        <v>21109.392836274441</v>
      </c>
      <c r="T152" s="91">
        <f>IFERROR(INDEX('W17. TIAM road transp. biofuels'!$R$9:$AC$14,MATCH($D152,'W17. TIAM road transp. biofuels'!$A$9:$A$14,0),MATCH(T$7,'W17. TIAM road transp. biofuels'!$R$8:$AC$8,0)),"")</f>
        <v>23022.750185284873</v>
      </c>
    </row>
    <row r="153" spans="1:20" hidden="1" x14ac:dyDescent="0.3">
      <c r="A153" s="39" t="s">
        <v>215</v>
      </c>
      <c r="B153" s="39" t="s">
        <v>238</v>
      </c>
      <c r="C153" s="39" t="s">
        <v>78</v>
      </c>
      <c r="D153" s="39" t="s">
        <v>65</v>
      </c>
      <c r="E153" s="39" t="s">
        <v>177</v>
      </c>
      <c r="F153" s="91">
        <f>IFERROR(INDEX('W17. TIAM road transp. biofuels'!$R$9:$AC$14,MATCH($D153,'W17. TIAM road transp. biofuels'!$A$9:$A$14,0),MATCH(F$7,'W17. TIAM road transp. biofuels'!$R$8:$AC$8,0)),"")</f>
        <v>0.55126200000000003</v>
      </c>
      <c r="G153" s="91">
        <f>IFERROR(INDEX('W17. TIAM road transp. biofuels'!$R$9:$AC$14,MATCH($D153,'W17. TIAM road transp. biofuels'!$A$9:$A$14,0),MATCH(G$7,'W17. TIAM road transp. biofuels'!$R$8:$AC$8,0)),"")</f>
        <v>0.27214200000000005</v>
      </c>
      <c r="H153" s="91" t="str">
        <f>IFERROR(INDEX('W17. TIAM road transp. biofuels'!$R$9:$AC$14,MATCH($D153,'W17. TIAM road transp. biofuels'!$A$9:$A$14,0),MATCH(H$7,'W17. TIAM road transp. biofuels'!$R$8:$AC$8,0)),"")</f>
        <v/>
      </c>
      <c r="I153" s="91" t="str">
        <f>IFERROR(INDEX('W17. TIAM road transp. biofuels'!$R$9:$AC$14,MATCH($D153,'W17. TIAM road transp. biofuels'!$A$9:$A$14,0),MATCH(I$7,'W17. TIAM road transp. biofuels'!$R$8:$AC$8,0)),"")</f>
        <v/>
      </c>
      <c r="J153" s="91" t="str">
        <f>IFERROR(INDEX('W17. TIAM road transp. biofuels'!$R$9:$AC$14,MATCH($D153,'W17. TIAM road transp. biofuels'!$A$9:$A$14,0),MATCH(J$7,'W17. TIAM road transp. biofuels'!$R$8:$AC$8,0)),"")</f>
        <v/>
      </c>
      <c r="K153" s="91">
        <f>IFERROR(INDEX('W17. TIAM road transp. biofuels'!$R$9:$AC$14,MATCH($D153,'W17. TIAM road transp. biofuels'!$A$9:$A$14,0),MATCH(K$7,'W17. TIAM road transp. biofuels'!$R$8:$AC$8,0)),"")</f>
        <v>0</v>
      </c>
      <c r="L153" s="91" t="str">
        <f>IFERROR(INDEX('W17. TIAM road transp. biofuels'!$R$9:$AC$14,MATCH($D153,'W17. TIAM road transp. biofuels'!$A$9:$A$14,0),MATCH(L$7,'W17. TIAM road transp. biofuels'!$R$8:$AC$8,0)),"")</f>
        <v/>
      </c>
      <c r="M153" s="91">
        <f>IFERROR(INDEX('W17. TIAM road transp. biofuels'!$R$9:$AC$14,MATCH($D153,'W17. TIAM road transp. biofuels'!$A$9:$A$14,0),MATCH(M$7,'W17. TIAM road transp. biofuels'!$R$8:$AC$8,0)),"")</f>
        <v>1432.3054126354662</v>
      </c>
      <c r="N153" s="91">
        <f>IFERROR(INDEX('W17. TIAM road transp. biofuels'!$R$9:$AC$14,MATCH($D153,'W17. TIAM road transp. biofuels'!$A$9:$A$14,0),MATCH(N$7,'W17. TIAM road transp. biofuels'!$R$8:$AC$8,0)),"")</f>
        <v>8149.7072017717937</v>
      </c>
      <c r="O153" s="91">
        <f>IFERROR(INDEX('W17. TIAM road transp. biofuels'!$R$9:$AC$14,MATCH($D153,'W17. TIAM road transp. biofuels'!$A$9:$A$14,0),MATCH(O$7,'W17. TIAM road transp. biofuels'!$R$8:$AC$8,0)),"")</f>
        <v>11801.23158934968</v>
      </c>
      <c r="P153" s="91">
        <f>IFERROR(INDEX('W17. TIAM road transp. biofuels'!$R$9:$AC$14,MATCH($D153,'W17. TIAM road transp. biofuels'!$A$9:$A$14,0),MATCH(P$7,'W17. TIAM road transp. biofuels'!$R$8:$AC$8,0)),"")</f>
        <v>13100.211347494331</v>
      </c>
      <c r="Q153" s="91">
        <f>IFERROR(INDEX('W17. TIAM road transp. biofuels'!$R$9:$AC$14,MATCH($D153,'W17. TIAM road transp. biofuels'!$A$9:$A$14,0),MATCH(Q$7,'W17. TIAM road transp. biofuels'!$R$8:$AC$8,0)),"")</f>
        <v>14219.944883089291</v>
      </c>
      <c r="R153" s="91">
        <f>IFERROR(INDEX('W17. TIAM road transp. biofuels'!$R$9:$AC$14,MATCH($D153,'W17. TIAM road transp. biofuels'!$A$9:$A$14,0),MATCH(R$7,'W17. TIAM road transp. biofuels'!$R$8:$AC$8,0)),"")</f>
        <v>15631.058069334651</v>
      </c>
      <c r="S153" s="91">
        <f>IFERROR(INDEX('W17. TIAM road transp. biofuels'!$R$9:$AC$14,MATCH($D153,'W17. TIAM road transp. biofuels'!$A$9:$A$14,0),MATCH(S$7,'W17. TIAM road transp. biofuels'!$R$8:$AC$8,0)),"")</f>
        <v>16541.061860800797</v>
      </c>
      <c r="T153" s="91">
        <f>IFERROR(INDEX('W17. TIAM road transp. biofuels'!$R$9:$AC$14,MATCH($D153,'W17. TIAM road transp. biofuels'!$A$9:$A$14,0),MATCH(T$7,'W17. TIAM road transp. biofuels'!$R$8:$AC$8,0)),"")</f>
        <v>17479.065974018242</v>
      </c>
    </row>
    <row r="154" spans="1:20" hidden="1" x14ac:dyDescent="0.3">
      <c r="A154" s="39" t="s">
        <v>215</v>
      </c>
      <c r="B154" s="39" t="s">
        <v>238</v>
      </c>
      <c r="C154" s="39" t="s">
        <v>78</v>
      </c>
      <c r="D154" s="39" t="s">
        <v>67</v>
      </c>
      <c r="E154" s="39" t="s">
        <v>177</v>
      </c>
      <c r="F154" s="91">
        <f>IFERROR(INDEX('W17. TIAM road transp. biofuels'!$R$9:$AC$14,MATCH($D154,'W17. TIAM road transp. biofuels'!$A$9:$A$14,0),MATCH(F$7,'W17. TIAM road transp. biofuels'!$R$8:$AC$8,0)),"")</f>
        <v>0.55126200000000003</v>
      </c>
      <c r="G154" s="91">
        <f>IFERROR(INDEX('W17. TIAM road transp. biofuels'!$R$9:$AC$14,MATCH($D154,'W17. TIAM road transp. biofuels'!$A$9:$A$14,0),MATCH(G$7,'W17. TIAM road transp. biofuels'!$R$8:$AC$8,0)),"")</f>
        <v>0.27214200000000005</v>
      </c>
      <c r="H154" s="91" t="str">
        <f>IFERROR(INDEX('W17. TIAM road transp. biofuels'!$R$9:$AC$14,MATCH($D154,'W17. TIAM road transp. biofuels'!$A$9:$A$14,0),MATCH(H$7,'W17. TIAM road transp. biofuels'!$R$8:$AC$8,0)),"")</f>
        <v/>
      </c>
      <c r="I154" s="91" t="str">
        <f>IFERROR(INDEX('W17. TIAM road transp. biofuels'!$R$9:$AC$14,MATCH($D154,'W17. TIAM road transp. biofuels'!$A$9:$A$14,0),MATCH(I$7,'W17. TIAM road transp. biofuels'!$R$8:$AC$8,0)),"")</f>
        <v/>
      </c>
      <c r="J154" s="91" t="str">
        <f>IFERROR(INDEX('W17. TIAM road transp. biofuels'!$R$9:$AC$14,MATCH($D154,'W17. TIAM road transp. biofuels'!$A$9:$A$14,0),MATCH(J$7,'W17. TIAM road transp. biofuels'!$R$8:$AC$8,0)),"")</f>
        <v/>
      </c>
      <c r="K154" s="91">
        <f>IFERROR(INDEX('W17. TIAM road transp. biofuels'!$R$9:$AC$14,MATCH($D154,'W17. TIAM road transp. biofuels'!$A$9:$A$14,0),MATCH(K$7,'W17. TIAM road transp. biofuels'!$R$8:$AC$8,0)),"")</f>
        <v>0</v>
      </c>
      <c r="L154" s="91" t="str">
        <f>IFERROR(INDEX('W17. TIAM road transp. biofuels'!$R$9:$AC$14,MATCH($D154,'W17. TIAM road transp. biofuels'!$A$9:$A$14,0),MATCH(L$7,'W17. TIAM road transp. biofuels'!$R$8:$AC$8,0)),"")</f>
        <v/>
      </c>
      <c r="M154" s="91">
        <f>IFERROR(INDEX('W17. TIAM road transp. biofuels'!$R$9:$AC$14,MATCH($D154,'W17. TIAM road transp. biofuels'!$A$9:$A$14,0),MATCH(M$7,'W17. TIAM road transp. biofuels'!$R$8:$AC$8,0)),"")</f>
        <v>2067.4714271728299</v>
      </c>
      <c r="N154" s="91">
        <f>IFERROR(INDEX('W17. TIAM road transp. biofuels'!$R$9:$AC$14,MATCH($D154,'W17. TIAM road transp. biofuels'!$A$9:$A$14,0),MATCH(N$7,'W17. TIAM road transp. biofuels'!$R$8:$AC$8,0)),"")</f>
        <v>9398.3931902404802</v>
      </c>
      <c r="O154" s="91">
        <f>IFERROR(INDEX('W17. TIAM road transp. biofuels'!$R$9:$AC$14,MATCH($D154,'W17. TIAM road transp. biofuels'!$A$9:$A$14,0),MATCH(O$7,'W17. TIAM road transp. biofuels'!$R$8:$AC$8,0)),"")</f>
        <v>15084.197395357103</v>
      </c>
      <c r="P154" s="91">
        <f>IFERROR(INDEX('W17. TIAM road transp. biofuels'!$R$9:$AC$14,MATCH($D154,'W17. TIAM road transp. biofuels'!$A$9:$A$14,0),MATCH(P$7,'W17. TIAM road transp. biofuels'!$R$8:$AC$8,0)),"")</f>
        <v>17081.93516729926</v>
      </c>
      <c r="Q154" s="91">
        <f>IFERROR(INDEX('W17. TIAM road transp. biofuels'!$R$9:$AC$14,MATCH($D154,'W17. TIAM road transp. biofuels'!$A$9:$A$14,0),MATCH(Q$7,'W17. TIAM road transp. biofuels'!$R$8:$AC$8,0)),"")</f>
        <v>18500.911698393134</v>
      </c>
      <c r="R154" s="91">
        <f>IFERROR(INDEX('W17. TIAM road transp. biofuels'!$R$9:$AC$14,MATCH($D154,'W17. TIAM road transp. biofuels'!$A$9:$A$14,0),MATCH(R$7,'W17. TIAM road transp. biofuels'!$R$8:$AC$8,0)),"")</f>
        <v>20116.654189157565</v>
      </c>
      <c r="S154" s="91">
        <f>IFERROR(INDEX('W17. TIAM road transp. biofuels'!$R$9:$AC$14,MATCH($D154,'W17. TIAM road transp. biofuels'!$A$9:$A$14,0),MATCH(S$7,'W17. TIAM road transp. biofuels'!$R$8:$AC$8,0)),"")</f>
        <v>20808.214872742468</v>
      </c>
      <c r="T154" s="91">
        <f>IFERROR(INDEX('W17. TIAM road transp. biofuels'!$R$9:$AC$14,MATCH($D154,'W17. TIAM road transp. biofuels'!$A$9:$A$14,0),MATCH(T$7,'W17. TIAM road transp. biofuels'!$R$8:$AC$8,0)),"")</f>
        <v>21664.148595547886</v>
      </c>
    </row>
    <row r="155" spans="1:20" hidden="1" x14ac:dyDescent="0.3">
      <c r="A155" s="39" t="s">
        <v>215</v>
      </c>
      <c r="B155" s="39" t="s">
        <v>238</v>
      </c>
      <c r="C155" s="39" t="s">
        <v>78</v>
      </c>
      <c r="D155" s="39" t="s">
        <v>66</v>
      </c>
      <c r="E155" s="39" t="s">
        <v>177</v>
      </c>
      <c r="F155" s="91">
        <f>IFERROR(INDEX('W17. TIAM road transp. biofuels'!$R$9:$AC$14,MATCH($D155,'W17. TIAM road transp. biofuels'!$A$9:$A$14,0),MATCH(F$7,'W17. TIAM road transp. biofuels'!$R$8:$AC$8,0)),"")</f>
        <v>0.55126200000000003</v>
      </c>
      <c r="G155" s="91">
        <f>IFERROR(INDEX('W17. TIAM road transp. biofuels'!$R$9:$AC$14,MATCH($D155,'W17. TIAM road transp. biofuels'!$A$9:$A$14,0),MATCH(G$7,'W17. TIAM road transp. biofuels'!$R$8:$AC$8,0)),"")</f>
        <v>0.27214200000000005</v>
      </c>
      <c r="H155" s="91" t="str">
        <f>IFERROR(INDEX('W17. TIAM road transp. biofuels'!$R$9:$AC$14,MATCH($D155,'W17. TIAM road transp. biofuels'!$A$9:$A$14,0),MATCH(H$7,'W17. TIAM road transp. biofuels'!$R$8:$AC$8,0)),"")</f>
        <v/>
      </c>
      <c r="I155" s="91" t="str">
        <f>IFERROR(INDEX('W17. TIAM road transp. biofuels'!$R$9:$AC$14,MATCH($D155,'W17. TIAM road transp. biofuels'!$A$9:$A$14,0),MATCH(I$7,'W17. TIAM road transp. biofuels'!$R$8:$AC$8,0)),"")</f>
        <v/>
      </c>
      <c r="J155" s="91" t="str">
        <f>IFERROR(INDEX('W17. TIAM road transp. biofuels'!$R$9:$AC$14,MATCH($D155,'W17. TIAM road transp. biofuels'!$A$9:$A$14,0),MATCH(J$7,'W17. TIAM road transp. biofuels'!$R$8:$AC$8,0)),"")</f>
        <v/>
      </c>
      <c r="K155" s="91">
        <f>IFERROR(INDEX('W17. TIAM road transp. biofuels'!$R$9:$AC$14,MATCH($D155,'W17. TIAM road transp. biofuels'!$A$9:$A$14,0),MATCH(K$7,'W17. TIAM road transp. biofuels'!$R$8:$AC$8,0)),"")</f>
        <v>0</v>
      </c>
      <c r="L155" s="91" t="str">
        <f>IFERROR(INDEX('W17. TIAM road transp. biofuels'!$R$9:$AC$14,MATCH($D155,'W17. TIAM road transp. biofuels'!$A$9:$A$14,0),MATCH(L$7,'W17. TIAM road transp. biofuels'!$R$8:$AC$8,0)),"")</f>
        <v/>
      </c>
      <c r="M155" s="91">
        <f>IFERROR(INDEX('W17. TIAM road transp. biofuels'!$R$9:$AC$14,MATCH($D155,'W17. TIAM road transp. biofuels'!$A$9:$A$14,0),MATCH(M$7,'W17. TIAM road transp. biofuels'!$R$8:$AC$8,0)),"")</f>
        <v>0</v>
      </c>
      <c r="N155" s="91">
        <f>IFERROR(INDEX('W17. TIAM road transp. biofuels'!$R$9:$AC$14,MATCH($D155,'W17. TIAM road transp. biofuels'!$A$9:$A$14,0),MATCH(N$7,'W17. TIAM road transp. biofuels'!$R$8:$AC$8,0)),"")</f>
        <v>7492.5166605510849</v>
      </c>
      <c r="O155" s="91">
        <f>IFERROR(INDEX('W17. TIAM road transp. biofuels'!$R$9:$AC$14,MATCH($D155,'W17. TIAM road transp. biofuels'!$A$9:$A$14,0),MATCH(O$7,'W17. TIAM road transp. biofuels'!$R$8:$AC$8,0)),"")</f>
        <v>14946.756849062411</v>
      </c>
      <c r="P155" s="91">
        <f>IFERROR(INDEX('W17. TIAM road transp. biofuels'!$R$9:$AC$14,MATCH($D155,'W17. TIAM road transp. biofuels'!$A$9:$A$14,0),MATCH(P$7,'W17. TIAM road transp. biofuels'!$R$8:$AC$8,0)),"")</f>
        <v>17682.670444576426</v>
      </c>
      <c r="Q155" s="91">
        <f>IFERROR(INDEX('W17. TIAM road transp. biofuels'!$R$9:$AC$14,MATCH($D155,'W17. TIAM road transp. biofuels'!$A$9:$A$14,0),MATCH(Q$7,'W17. TIAM road transp. biofuels'!$R$8:$AC$8,0)),"")</f>
        <v>18197.853131337026</v>
      </c>
      <c r="R155" s="91">
        <f>IFERROR(INDEX('W17. TIAM road transp. biofuels'!$R$9:$AC$14,MATCH($D155,'W17. TIAM road transp. biofuels'!$A$9:$A$14,0),MATCH(R$7,'W17. TIAM road transp. biofuels'!$R$8:$AC$8,0)),"")</f>
        <v>18700.092454417201</v>
      </c>
      <c r="S155" s="91">
        <f>IFERROR(INDEX('W17. TIAM road transp. biofuels'!$R$9:$AC$14,MATCH($D155,'W17. TIAM road transp. biofuels'!$A$9:$A$14,0),MATCH(S$7,'W17. TIAM road transp. biofuels'!$R$8:$AC$8,0)),"")</f>
        <v>19269.495148664711</v>
      </c>
      <c r="T155" s="91">
        <f>IFERROR(INDEX('W17. TIAM road transp. biofuels'!$R$9:$AC$14,MATCH($D155,'W17. TIAM road transp. biofuels'!$A$9:$A$14,0),MATCH(T$7,'W17. TIAM road transp. biofuels'!$R$8:$AC$8,0)),"")</f>
        <v>21086.419458627806</v>
      </c>
    </row>
    <row r="156" spans="1:20" hidden="1" x14ac:dyDescent="0.3">
      <c r="A156" s="39" t="s">
        <v>215</v>
      </c>
      <c r="B156" s="39" t="s">
        <v>237</v>
      </c>
      <c r="C156" s="39" t="s">
        <v>183</v>
      </c>
      <c r="D156" s="39" t="s">
        <v>184</v>
      </c>
      <c r="E156" s="39" t="s">
        <v>177</v>
      </c>
      <c r="F156" s="91" t="str">
        <f>IFERROR(INDEX('R19. IEA WEB Road Energy'!$B$11:$E$25,MATCH("Biofuels and waste",'R19. IEA WEB Road Energy'!$A$11:$A$25,0),MATCH(F$7,'R19. IEA WEB Road Energy'!$B$10:$E$10,0))/1000,"")</f>
        <v/>
      </c>
      <c r="G156" s="91">
        <f>IFERROR(INDEX('R19. IEA WEB Road Energy'!$B$11:$E$25,MATCH("Biofuels and waste",'R19. IEA WEB Road Energy'!$A$11:$A$25,0),MATCH(G$7,'R19. IEA WEB Road Energy'!$B$10:$E$10,0))/1000,"")</f>
        <v>2750.7280000000001</v>
      </c>
      <c r="H156" s="91">
        <f>IFERROR(INDEX('R19. IEA WEB Road Energy'!$B$11:$E$25,MATCH("Biofuels and waste",'R19. IEA WEB Road Energy'!$A$11:$A$25,0),MATCH(H$7,'R19. IEA WEB Road Energy'!$B$10:$E$10,0))/1000,"")</f>
        <v>3163.0659999999998</v>
      </c>
      <c r="I156" s="91" t="str">
        <f>IFERROR(INDEX('R19. IEA WEB Road Energy'!$B$11:$E$25,MATCH("Biofuels and waste",'R19. IEA WEB Road Energy'!$A$11:$A$25,0),MATCH(I$7,'R19. IEA WEB Road Energy'!$B$10:$E$10,0))/1000,"")</f>
        <v/>
      </c>
      <c r="J156" s="91" t="str">
        <f>IFERROR(INDEX('R19. IEA WEB Road Energy'!$B$11:$E$25,MATCH("Biofuels and waste",'R19. IEA WEB Road Energy'!$A$11:$A$25,0),MATCH(J$7,'R19. IEA WEB Road Energy'!$B$10:$E$10,0))/1000,"")</f>
        <v/>
      </c>
      <c r="K156" s="91" t="str">
        <f>IFERROR(INDEX('R19. IEA WEB Road Energy'!$B$11:$E$25,MATCH("Biofuels and waste",'R19. IEA WEB Road Energy'!$A$11:$A$25,0),MATCH(K$7,'R19. IEA WEB Road Energy'!$B$10:$E$10,0))/1000,"")</f>
        <v/>
      </c>
      <c r="L156" s="91" t="str">
        <f>IFERROR(INDEX('R19. IEA WEB Road Energy'!$B$11:$E$25,MATCH("Biofuels and waste",'R19. IEA WEB Road Energy'!$A$11:$A$25,0),MATCH(L$7,'R19. IEA WEB Road Energy'!$B$10:$E$10,0))/1000,"")</f>
        <v/>
      </c>
      <c r="M156" s="91" t="str">
        <f>IFERROR(INDEX('R19. IEA WEB Road Energy'!$B$11:$E$25,MATCH("Biofuels and waste",'R19. IEA WEB Road Energy'!$A$11:$A$25,0),MATCH(M$7,'R19. IEA WEB Road Energy'!$B$10:$E$10,0))/1000,"")</f>
        <v/>
      </c>
      <c r="N156" s="91" t="str">
        <f>IFERROR(INDEX('R19. IEA WEB Road Energy'!$B$11:$E$25,MATCH("Biofuels and waste",'R19. IEA WEB Road Energy'!$A$11:$A$25,0),MATCH(N$7,'R19. IEA WEB Road Energy'!$B$10:$E$10,0))/1000,"")</f>
        <v/>
      </c>
      <c r="O156" s="91" t="str">
        <f>IFERROR(INDEX('R19. IEA WEB Road Energy'!$B$11:$E$25,MATCH("Biofuels and waste",'R19. IEA WEB Road Energy'!$A$11:$A$25,0),MATCH(O$7,'R19. IEA WEB Road Energy'!$B$10:$E$10,0))/1000,"")</f>
        <v/>
      </c>
      <c r="P156" s="91" t="str">
        <f>IFERROR(INDEX('R19. IEA WEB Road Energy'!$B$11:$E$25,MATCH("Biofuels and waste",'R19. IEA WEB Road Energy'!$A$11:$A$25,0),MATCH(P$7,'R19. IEA WEB Road Energy'!$B$10:$E$10,0))/1000,"")</f>
        <v/>
      </c>
      <c r="Q156" s="91" t="str">
        <f>IFERROR(INDEX('R19. IEA WEB Road Energy'!$B$11:$E$25,MATCH("Biofuels and waste",'R19. IEA WEB Road Energy'!$A$11:$A$25,0),MATCH(Q$7,'R19. IEA WEB Road Energy'!$B$10:$E$10,0))/1000,"")</f>
        <v/>
      </c>
      <c r="R156" s="91" t="str">
        <f>IFERROR(INDEX('R19. IEA WEB Road Energy'!$B$11:$E$25,MATCH("Biofuels and waste",'R19. IEA WEB Road Energy'!$A$11:$A$25,0),MATCH(R$7,'R19. IEA WEB Road Energy'!$B$10:$E$10,0))/1000,"")</f>
        <v/>
      </c>
      <c r="S156" s="91" t="str">
        <f>IFERROR(INDEX('R19. IEA WEB Road Energy'!$B$11:$E$25,MATCH("Biofuels and waste",'R19. IEA WEB Road Energy'!$A$11:$A$25,0),MATCH(S$7,'R19. IEA WEB Road Energy'!$B$10:$E$10,0))/1000,"")</f>
        <v/>
      </c>
      <c r="T156" s="91" t="str">
        <f>IFERROR(INDEX('R19. IEA WEB Road Energy'!$B$11:$E$25,MATCH("Biofuels and waste",'R19. IEA WEB Road Energy'!$A$11:$A$25,0),MATCH(T$7,'R19. IEA WEB Road Energy'!$B$10:$E$10,0))/1000,"")</f>
        <v/>
      </c>
    </row>
    <row r="157" spans="1:20" hidden="1" x14ac:dyDescent="0.3">
      <c r="A157" s="39" t="s">
        <v>215</v>
      </c>
      <c r="B157" s="39" t="s">
        <v>238</v>
      </c>
      <c r="C157" s="39" t="s">
        <v>183</v>
      </c>
      <c r="D157" s="39" t="s">
        <v>184</v>
      </c>
      <c r="E157" s="39" t="s">
        <v>177</v>
      </c>
      <c r="F157" s="91" t="str">
        <f>IFERROR(INDEX('R19. IEA WEB Road Energy'!$B$11:$E$25,MATCH("Electricity",'R19. IEA WEB Road Energy'!$A$11:$A$25,0),MATCH(F$7,'R19. IEA WEB Road Energy'!$B$10:$E$10,0))/1000,"")</f>
        <v/>
      </c>
      <c r="G157" s="91">
        <f>IFERROR(INDEX('R19. IEA WEB Road Energy'!$B$11:$E$25,MATCH("Electricity",'R19. IEA WEB Road Energy'!$A$11:$A$25,0),MATCH(G$7,'R19. IEA WEB Road Energy'!$B$10:$E$10,0))/1000,"")</f>
        <v>356.255</v>
      </c>
      <c r="H157" s="91">
        <f>IFERROR(INDEX('R19. IEA WEB Road Energy'!$B$11:$E$25,MATCH("Electricity",'R19. IEA WEB Road Energy'!$A$11:$A$25,0),MATCH(H$7,'R19. IEA WEB Road Energy'!$B$10:$E$10,0))/1000,"")</f>
        <v>444.88900000000001</v>
      </c>
      <c r="I157" s="91" t="str">
        <f>IFERROR(INDEX('R19. IEA WEB Road Energy'!$B$11:$E$25,MATCH("Electricity",'R19. IEA WEB Road Energy'!$A$11:$A$25,0),MATCH(I$7,'R19. IEA WEB Road Energy'!$B$10:$E$10,0))/1000,"")</f>
        <v/>
      </c>
      <c r="J157" s="91" t="str">
        <f>IFERROR(INDEX('R19. IEA WEB Road Energy'!$B$11:$E$25,MATCH("Electricity",'R19. IEA WEB Road Energy'!$A$11:$A$25,0),MATCH(J$7,'R19. IEA WEB Road Energy'!$B$10:$E$10,0))/1000,"")</f>
        <v/>
      </c>
      <c r="K157" s="91" t="str">
        <f>IFERROR(INDEX('R19. IEA WEB Road Energy'!$B$11:$E$25,MATCH("Electricity",'R19. IEA WEB Road Energy'!$A$11:$A$25,0),MATCH(K$7,'R19. IEA WEB Road Energy'!$B$10:$E$10,0))/1000,"")</f>
        <v/>
      </c>
      <c r="L157" s="91" t="str">
        <f>IFERROR(INDEX('R19. IEA WEB Road Energy'!$B$11:$E$25,MATCH("Electricity",'R19. IEA WEB Road Energy'!$A$11:$A$25,0),MATCH(L$7,'R19. IEA WEB Road Energy'!$B$10:$E$10,0))/1000,"")</f>
        <v/>
      </c>
      <c r="M157" s="91" t="str">
        <f>IFERROR(INDEX('R19. IEA WEB Road Energy'!$B$11:$E$25,MATCH("Electricity",'R19. IEA WEB Road Energy'!$A$11:$A$25,0),MATCH(M$7,'R19. IEA WEB Road Energy'!$B$10:$E$10,0))/1000,"")</f>
        <v/>
      </c>
      <c r="N157" s="91" t="str">
        <f>IFERROR(INDEX('R19. IEA WEB Road Energy'!$B$11:$E$25,MATCH("Electricity",'R19. IEA WEB Road Energy'!$A$11:$A$25,0),MATCH(N$7,'R19. IEA WEB Road Energy'!$B$10:$E$10,0))/1000,"")</f>
        <v/>
      </c>
      <c r="O157" s="91" t="str">
        <f>IFERROR(INDEX('R19. IEA WEB Road Energy'!$B$11:$E$25,MATCH("Electricity",'R19. IEA WEB Road Energy'!$A$11:$A$25,0),MATCH(O$7,'R19. IEA WEB Road Energy'!$B$10:$E$10,0))/1000,"")</f>
        <v/>
      </c>
      <c r="P157" s="91" t="str">
        <f>IFERROR(INDEX('R19. IEA WEB Road Energy'!$B$11:$E$25,MATCH("Electricity",'R19. IEA WEB Road Energy'!$A$11:$A$25,0),MATCH(P$7,'R19. IEA WEB Road Energy'!$B$10:$E$10,0))/1000,"")</f>
        <v/>
      </c>
      <c r="Q157" s="91" t="str">
        <f>IFERROR(INDEX('R19. IEA WEB Road Energy'!$B$11:$E$25,MATCH("Electricity",'R19. IEA WEB Road Energy'!$A$11:$A$25,0),MATCH(Q$7,'R19. IEA WEB Road Energy'!$B$10:$E$10,0))/1000,"")</f>
        <v/>
      </c>
      <c r="R157" s="91" t="str">
        <f>IFERROR(INDEX('R19. IEA WEB Road Energy'!$B$11:$E$25,MATCH("Electricity",'R19. IEA WEB Road Energy'!$A$11:$A$25,0),MATCH(R$7,'R19. IEA WEB Road Energy'!$B$10:$E$10,0))/1000,"")</f>
        <v/>
      </c>
      <c r="S157" s="91" t="str">
        <f>IFERROR(INDEX('R19. IEA WEB Road Energy'!$B$11:$E$25,MATCH("Electricity",'R19. IEA WEB Road Energy'!$A$11:$A$25,0),MATCH(S$7,'R19. IEA WEB Road Energy'!$B$10:$E$10,0))/1000,"")</f>
        <v/>
      </c>
      <c r="T157" s="91" t="str">
        <f>IFERROR(INDEX('R19. IEA WEB Road Energy'!$B$11:$E$25,MATCH("Electricity",'R19. IEA WEB Road Energy'!$A$11:$A$25,0),MATCH(T$7,'R19. IEA WEB Road Energy'!$B$10:$E$10,0))/1000,"")</f>
        <v/>
      </c>
    </row>
    <row r="158" spans="1:20" hidden="1" x14ac:dyDescent="0.3">
      <c r="A158" s="39" t="s">
        <v>215</v>
      </c>
      <c r="B158" s="39" t="s">
        <v>239</v>
      </c>
      <c r="C158" s="39" t="s">
        <v>78</v>
      </c>
      <c r="D158" s="39" t="s">
        <v>62</v>
      </c>
      <c r="E158" s="39" t="s">
        <v>167</v>
      </c>
      <c r="F158" s="91">
        <f>IFERROR(INDEX('W13. TIAM EV capacity'!$E$9:$P$14,MATCH($D158,'W13. TIAM EV capacity'!$A$9:$A$14,0),MATCH(F$7,'W13. TIAM EV capacity'!$E$8:$P$8,0)),"")</f>
        <v>0</v>
      </c>
      <c r="G158" s="91">
        <f>IFERROR(INDEX('W13. TIAM EV capacity'!$E$9:$P$14,MATCH($D158,'W13. TIAM EV capacity'!$A$9:$A$14,0),MATCH(G$7,'W13. TIAM EV capacity'!$E$8:$P$8,0)),"")</f>
        <v>0</v>
      </c>
      <c r="H158" s="91" t="str">
        <f>IFERROR(INDEX('W13. TIAM EV capacity'!$E$9:$P$14,MATCH($D158,'W13. TIAM EV capacity'!$A$9:$A$14,0),MATCH(H$7,'W13. TIAM EV capacity'!$E$8:$P$8,0)),"")</f>
        <v/>
      </c>
      <c r="I158" s="91" t="str">
        <f>IFERROR(INDEX('W13. TIAM EV capacity'!$E$9:$P$14,MATCH($D158,'W13. TIAM EV capacity'!$A$9:$A$14,0),MATCH(I$7,'W13. TIAM EV capacity'!$E$8:$P$8,0)),"")</f>
        <v/>
      </c>
      <c r="J158" s="91" t="str">
        <f>IFERROR(INDEX('W13. TIAM EV capacity'!$E$9:$P$14,MATCH($D158,'W13. TIAM EV capacity'!$A$9:$A$14,0),MATCH(J$7,'W13. TIAM EV capacity'!$E$8:$P$8,0)),"")</f>
        <v/>
      </c>
      <c r="K158" s="91">
        <f>IFERROR(INDEX('W13. TIAM EV capacity'!$E$9:$P$14,MATCH($D158,'W13. TIAM EV capacity'!$A$9:$A$14,0),MATCH(K$7,'W13. TIAM EV capacity'!$E$8:$P$8,0)),"")</f>
        <v>0</v>
      </c>
      <c r="L158" s="91" t="str">
        <f>IFERROR(INDEX('W13. TIAM EV capacity'!$E$9:$P$14,MATCH($D158,'W13. TIAM EV capacity'!$A$9:$A$14,0),MATCH(L$7,'W13. TIAM EV capacity'!$E$8:$P$8,0)),"")</f>
        <v/>
      </c>
      <c r="M158" s="91">
        <f>IFERROR(INDEX('W13. TIAM EV capacity'!$E$9:$P$14,MATCH($D158,'W13. TIAM EV capacity'!$A$9:$A$14,0),MATCH(M$7,'W13. TIAM EV capacity'!$E$8:$P$8,0)),"")</f>
        <v>0</v>
      </c>
      <c r="N158" s="91">
        <f>IFERROR(INDEX('W13. TIAM EV capacity'!$E$9:$P$14,MATCH($D158,'W13. TIAM EV capacity'!$A$9:$A$14,0),MATCH(N$7,'W13. TIAM EV capacity'!$E$8:$P$8,0)),"")</f>
        <v>0</v>
      </c>
      <c r="O158" s="91">
        <f>IFERROR(INDEX('W13. TIAM EV capacity'!$E$9:$P$14,MATCH($D158,'W13. TIAM EV capacity'!$A$9:$A$14,0),MATCH(O$7,'W13. TIAM EV capacity'!$E$8:$P$8,0)),"")</f>
        <v>0</v>
      </c>
      <c r="P158" s="91">
        <f>IFERROR(INDEX('W13. TIAM EV capacity'!$E$9:$P$14,MATCH($D158,'W13. TIAM EV capacity'!$A$9:$A$14,0),MATCH(P$7,'W13. TIAM EV capacity'!$E$8:$P$8,0)),"")</f>
        <v>3221.9380446849555</v>
      </c>
      <c r="Q158" s="91">
        <f>IFERROR(INDEX('W13. TIAM EV capacity'!$E$9:$P$14,MATCH($D158,'W13. TIAM EV capacity'!$A$9:$A$14,0),MATCH(Q$7,'W13. TIAM EV capacity'!$E$8:$P$8,0)),"")</f>
        <v>4775.1699236257282</v>
      </c>
      <c r="R158" s="91">
        <f>IFERROR(INDEX('W13. TIAM EV capacity'!$E$9:$P$14,MATCH($D158,'W13. TIAM EV capacity'!$A$9:$A$14,0),MATCH(R$7,'W13. TIAM EV capacity'!$E$8:$P$8,0)),"")</f>
        <v>8387.8459518964155</v>
      </c>
      <c r="S158" s="91">
        <f>IFERROR(INDEX('W13. TIAM EV capacity'!$E$9:$P$14,MATCH($D158,'W13. TIAM EV capacity'!$A$9:$A$14,0),MATCH(S$7,'W13. TIAM EV capacity'!$E$8:$P$8,0)),"")</f>
        <v>10516.35554080449</v>
      </c>
      <c r="T158" s="91">
        <f>IFERROR(INDEX('W13. TIAM EV capacity'!$E$9:$P$14,MATCH($D158,'W13. TIAM EV capacity'!$A$9:$A$14,0),MATCH(T$7,'W13. TIAM EV capacity'!$E$8:$P$8,0)),"")</f>
        <v>16440.233221247658</v>
      </c>
    </row>
    <row r="159" spans="1:20" hidden="1" x14ac:dyDescent="0.3">
      <c r="A159" s="39" t="s">
        <v>215</v>
      </c>
      <c r="B159" s="39" t="s">
        <v>239</v>
      </c>
      <c r="C159" s="39" t="s">
        <v>78</v>
      </c>
      <c r="D159" s="39" t="s">
        <v>63</v>
      </c>
      <c r="E159" s="39" t="s">
        <v>167</v>
      </c>
      <c r="F159" s="91">
        <f>IFERROR(INDEX('W13. TIAM EV capacity'!$E$9:$P$14,MATCH($D159,'W13. TIAM EV capacity'!$A$9:$A$14,0),MATCH(F$7,'W13. TIAM EV capacity'!$E$8:$P$8,0)),"")</f>
        <v>0</v>
      </c>
      <c r="G159" s="91">
        <f>IFERROR(INDEX('W13. TIAM EV capacity'!$E$9:$P$14,MATCH($D159,'W13. TIAM EV capacity'!$A$9:$A$14,0),MATCH(G$7,'W13. TIAM EV capacity'!$E$8:$P$8,0)),"")</f>
        <v>0</v>
      </c>
      <c r="H159" s="91" t="str">
        <f>IFERROR(INDEX('W13. TIAM EV capacity'!$E$9:$P$14,MATCH($D159,'W13. TIAM EV capacity'!$A$9:$A$14,0),MATCH(H$7,'W13. TIAM EV capacity'!$E$8:$P$8,0)),"")</f>
        <v/>
      </c>
      <c r="I159" s="91" t="str">
        <f>IFERROR(INDEX('W13. TIAM EV capacity'!$E$9:$P$14,MATCH($D159,'W13. TIAM EV capacity'!$A$9:$A$14,0),MATCH(I$7,'W13. TIAM EV capacity'!$E$8:$P$8,0)),"")</f>
        <v/>
      </c>
      <c r="J159" s="91" t="str">
        <f>IFERROR(INDEX('W13. TIAM EV capacity'!$E$9:$P$14,MATCH($D159,'W13. TIAM EV capacity'!$A$9:$A$14,0),MATCH(J$7,'W13. TIAM EV capacity'!$E$8:$P$8,0)),"")</f>
        <v/>
      </c>
      <c r="K159" s="91">
        <f>IFERROR(INDEX('W13. TIAM EV capacity'!$E$9:$P$14,MATCH($D159,'W13. TIAM EV capacity'!$A$9:$A$14,0),MATCH(K$7,'W13. TIAM EV capacity'!$E$8:$P$8,0)),"")</f>
        <v>0</v>
      </c>
      <c r="L159" s="91" t="str">
        <f>IFERROR(INDEX('W13. TIAM EV capacity'!$E$9:$P$14,MATCH($D159,'W13. TIAM EV capacity'!$A$9:$A$14,0),MATCH(L$7,'W13. TIAM EV capacity'!$E$8:$P$8,0)),"")</f>
        <v/>
      </c>
      <c r="M159" s="91">
        <f>IFERROR(INDEX('W13. TIAM EV capacity'!$E$9:$P$14,MATCH($D159,'W13. TIAM EV capacity'!$A$9:$A$14,0),MATCH(M$7,'W13. TIAM EV capacity'!$E$8:$P$8,0)),"")</f>
        <v>1070.0285032092293</v>
      </c>
      <c r="N159" s="91">
        <f>IFERROR(INDEX('W13. TIAM EV capacity'!$E$9:$P$14,MATCH($D159,'W13. TIAM EV capacity'!$A$9:$A$14,0),MATCH(N$7,'W13. TIAM EV capacity'!$E$8:$P$8,0)),"")</f>
        <v>13750.543681533389</v>
      </c>
      <c r="O159" s="91">
        <f>IFERROR(INDEX('W13. TIAM EV capacity'!$E$9:$P$14,MATCH($D159,'W13. TIAM EV capacity'!$A$9:$A$14,0),MATCH(O$7,'W13. TIAM EV capacity'!$E$8:$P$8,0)),"")</f>
        <v>19718.4039634773</v>
      </c>
      <c r="P159" s="91">
        <f>IFERROR(INDEX('W13. TIAM EV capacity'!$E$9:$P$14,MATCH($D159,'W13. TIAM EV capacity'!$A$9:$A$14,0),MATCH(P$7,'W13. TIAM EV capacity'!$E$8:$P$8,0)),"")</f>
        <v>20597.912494318</v>
      </c>
      <c r="Q159" s="91">
        <f>IFERROR(INDEX('W13. TIAM EV capacity'!$E$9:$P$14,MATCH($D159,'W13. TIAM EV capacity'!$A$9:$A$14,0),MATCH(Q$7,'W13. TIAM EV capacity'!$E$8:$P$8,0)),"")</f>
        <v>22394.290996109929</v>
      </c>
      <c r="R159" s="91">
        <f>IFERROR(INDEX('W13. TIAM EV capacity'!$E$9:$P$14,MATCH($D159,'W13. TIAM EV capacity'!$A$9:$A$14,0),MATCH(R$7,'W13. TIAM EV capacity'!$E$8:$P$8,0)),"")</f>
        <v>23674.00756814472</v>
      </c>
      <c r="S159" s="91">
        <f>IFERROR(INDEX('W13. TIAM EV capacity'!$E$9:$P$14,MATCH($D159,'W13. TIAM EV capacity'!$A$9:$A$14,0),MATCH(S$7,'W13. TIAM EV capacity'!$E$8:$P$8,0)),"")</f>
        <v>25111.724642274552</v>
      </c>
      <c r="T159" s="91">
        <f>IFERROR(INDEX('W13. TIAM EV capacity'!$E$9:$P$14,MATCH($D159,'W13. TIAM EV capacity'!$A$9:$A$14,0),MATCH(T$7,'W13. TIAM EV capacity'!$E$8:$P$8,0)),"")</f>
        <v>27813.894058295857</v>
      </c>
    </row>
    <row r="160" spans="1:20" hidden="1" x14ac:dyDescent="0.3">
      <c r="A160" s="39" t="s">
        <v>215</v>
      </c>
      <c r="B160" s="39" t="s">
        <v>239</v>
      </c>
      <c r="C160" s="39" t="s">
        <v>78</v>
      </c>
      <c r="D160" s="39" t="s">
        <v>64</v>
      </c>
      <c r="E160" s="39" t="s">
        <v>167</v>
      </c>
      <c r="F160" s="91">
        <f>IFERROR(INDEX('W13. TIAM EV capacity'!$E$9:$P$14,MATCH($D160,'W13. TIAM EV capacity'!$A$9:$A$14,0),MATCH(F$7,'W13. TIAM EV capacity'!$E$8:$P$8,0)),"")</f>
        <v>0</v>
      </c>
      <c r="G160" s="91">
        <f>IFERROR(INDEX('W13. TIAM EV capacity'!$E$9:$P$14,MATCH($D160,'W13. TIAM EV capacity'!$A$9:$A$14,0),MATCH(G$7,'W13. TIAM EV capacity'!$E$8:$P$8,0)),"")</f>
        <v>0</v>
      </c>
      <c r="H160" s="91" t="str">
        <f>IFERROR(INDEX('W13. TIAM EV capacity'!$E$9:$P$14,MATCH($D160,'W13. TIAM EV capacity'!$A$9:$A$14,0),MATCH(H$7,'W13. TIAM EV capacity'!$E$8:$P$8,0)),"")</f>
        <v/>
      </c>
      <c r="I160" s="91" t="str">
        <f>IFERROR(INDEX('W13. TIAM EV capacity'!$E$9:$P$14,MATCH($D160,'W13. TIAM EV capacity'!$A$9:$A$14,0),MATCH(I$7,'W13. TIAM EV capacity'!$E$8:$P$8,0)),"")</f>
        <v/>
      </c>
      <c r="J160" s="91" t="str">
        <f>IFERROR(INDEX('W13. TIAM EV capacity'!$E$9:$P$14,MATCH($D160,'W13. TIAM EV capacity'!$A$9:$A$14,0),MATCH(J$7,'W13. TIAM EV capacity'!$E$8:$P$8,0)),"")</f>
        <v/>
      </c>
      <c r="K160" s="91">
        <f>IFERROR(INDEX('W13. TIAM EV capacity'!$E$9:$P$14,MATCH($D160,'W13. TIAM EV capacity'!$A$9:$A$14,0),MATCH(K$7,'W13. TIAM EV capacity'!$E$8:$P$8,0)),"")</f>
        <v>0</v>
      </c>
      <c r="L160" s="91" t="str">
        <f>IFERROR(INDEX('W13. TIAM EV capacity'!$E$9:$P$14,MATCH($D160,'W13. TIAM EV capacity'!$A$9:$A$14,0),MATCH(L$7,'W13. TIAM EV capacity'!$E$8:$P$8,0)),"")</f>
        <v/>
      </c>
      <c r="M160" s="91">
        <f>IFERROR(INDEX('W13. TIAM EV capacity'!$E$9:$P$14,MATCH($D160,'W13. TIAM EV capacity'!$A$9:$A$14,0),MATCH(M$7,'W13. TIAM EV capacity'!$E$8:$P$8,0)),"")</f>
        <v>1117.2173972051344</v>
      </c>
      <c r="N160" s="91">
        <f>IFERROR(INDEX('W13. TIAM EV capacity'!$E$9:$P$14,MATCH($D160,'W13. TIAM EV capacity'!$A$9:$A$14,0),MATCH(N$7,'W13. TIAM EV capacity'!$E$8:$P$8,0)),"")</f>
        <v>14220.87452488586</v>
      </c>
      <c r="O160" s="91">
        <f>IFERROR(INDEX('W13. TIAM EV capacity'!$E$9:$P$14,MATCH($D160,'W13. TIAM EV capacity'!$A$9:$A$14,0),MATCH(O$7,'W13. TIAM EV capacity'!$E$8:$P$8,0)),"")</f>
        <v>19907.402205473609</v>
      </c>
      <c r="P160" s="91">
        <f>IFERROR(INDEX('W13. TIAM EV capacity'!$E$9:$P$14,MATCH($D160,'W13. TIAM EV capacity'!$A$9:$A$14,0),MATCH(P$7,'W13. TIAM EV capacity'!$E$8:$P$8,0)),"")</f>
        <v>21050.304913557116</v>
      </c>
      <c r="Q160" s="91">
        <f>IFERROR(INDEX('W13. TIAM EV capacity'!$E$9:$P$14,MATCH($D160,'W13. TIAM EV capacity'!$A$9:$A$14,0),MATCH(Q$7,'W13. TIAM EV capacity'!$E$8:$P$8,0)),"")</f>
        <v>22371.262436673605</v>
      </c>
      <c r="R160" s="91">
        <f>IFERROR(INDEX('W13. TIAM EV capacity'!$E$9:$P$14,MATCH($D160,'W13. TIAM EV capacity'!$A$9:$A$14,0),MATCH(R$7,'W13. TIAM EV capacity'!$E$8:$P$8,0)),"")</f>
        <v>23962.935166267089</v>
      </c>
      <c r="S160" s="91">
        <f>IFERROR(INDEX('W13. TIAM EV capacity'!$E$9:$P$14,MATCH($D160,'W13. TIAM EV capacity'!$A$9:$A$14,0),MATCH(S$7,'W13. TIAM EV capacity'!$E$8:$P$8,0)),"")</f>
        <v>25708.596139924597</v>
      </c>
      <c r="T160" s="91">
        <f>IFERROR(INDEX('W13. TIAM EV capacity'!$E$9:$P$14,MATCH($D160,'W13. TIAM EV capacity'!$A$9:$A$14,0),MATCH(T$7,'W13. TIAM EV capacity'!$E$8:$P$8,0)),"")</f>
        <v>28711.346292977189</v>
      </c>
    </row>
    <row r="161" spans="1:20" hidden="1" x14ac:dyDescent="0.3">
      <c r="A161" s="39" t="s">
        <v>215</v>
      </c>
      <c r="B161" s="39" t="s">
        <v>239</v>
      </c>
      <c r="C161" s="39" t="s">
        <v>78</v>
      </c>
      <c r="D161" s="39" t="s">
        <v>65</v>
      </c>
      <c r="E161" s="39" t="s">
        <v>167</v>
      </c>
      <c r="F161" s="91">
        <f>IFERROR(INDEX('W13. TIAM EV capacity'!$E$9:$P$14,MATCH($D161,'W13. TIAM EV capacity'!$A$9:$A$14,0),MATCH(F$7,'W13. TIAM EV capacity'!$E$8:$P$8,0)),"")</f>
        <v>0</v>
      </c>
      <c r="G161" s="91">
        <f>IFERROR(INDEX('W13. TIAM EV capacity'!$E$9:$P$14,MATCH($D161,'W13. TIAM EV capacity'!$A$9:$A$14,0),MATCH(G$7,'W13. TIAM EV capacity'!$E$8:$P$8,0)),"")</f>
        <v>0</v>
      </c>
      <c r="H161" s="91" t="str">
        <f>IFERROR(INDEX('W13. TIAM EV capacity'!$E$9:$P$14,MATCH($D161,'W13. TIAM EV capacity'!$A$9:$A$14,0),MATCH(H$7,'W13. TIAM EV capacity'!$E$8:$P$8,0)),"")</f>
        <v/>
      </c>
      <c r="I161" s="91" t="str">
        <f>IFERROR(INDEX('W13. TIAM EV capacity'!$E$9:$P$14,MATCH($D161,'W13. TIAM EV capacity'!$A$9:$A$14,0),MATCH(I$7,'W13. TIAM EV capacity'!$E$8:$P$8,0)),"")</f>
        <v/>
      </c>
      <c r="J161" s="91" t="str">
        <f>IFERROR(INDEX('W13. TIAM EV capacity'!$E$9:$P$14,MATCH($D161,'W13. TIAM EV capacity'!$A$9:$A$14,0),MATCH(J$7,'W13. TIAM EV capacity'!$E$8:$P$8,0)),"")</f>
        <v/>
      </c>
      <c r="K161" s="91">
        <f>IFERROR(INDEX('W13. TIAM EV capacity'!$E$9:$P$14,MATCH($D161,'W13. TIAM EV capacity'!$A$9:$A$14,0),MATCH(K$7,'W13. TIAM EV capacity'!$E$8:$P$8,0)),"")</f>
        <v>0</v>
      </c>
      <c r="L161" s="91" t="str">
        <f>IFERROR(INDEX('W13. TIAM EV capacity'!$E$9:$P$14,MATCH($D161,'W13. TIAM EV capacity'!$A$9:$A$14,0),MATCH(L$7,'W13. TIAM EV capacity'!$E$8:$P$8,0)),"")</f>
        <v/>
      </c>
      <c r="M161" s="91">
        <f>IFERROR(INDEX('W13. TIAM EV capacity'!$E$9:$P$14,MATCH($D161,'W13. TIAM EV capacity'!$A$9:$A$14,0),MATCH(M$7,'W13. TIAM EV capacity'!$E$8:$P$8,0)),"")</f>
        <v>585.97266414512717</v>
      </c>
      <c r="N161" s="91">
        <f>IFERROR(INDEX('W13. TIAM EV capacity'!$E$9:$P$14,MATCH($D161,'W13. TIAM EV capacity'!$A$9:$A$14,0),MATCH(N$7,'W13. TIAM EV capacity'!$E$8:$P$8,0)),"")</f>
        <v>11606.465782102918</v>
      </c>
      <c r="O161" s="91">
        <f>IFERROR(INDEX('W13. TIAM EV capacity'!$E$9:$P$14,MATCH($D161,'W13. TIAM EV capacity'!$A$9:$A$14,0),MATCH(O$7,'W13. TIAM EV capacity'!$E$8:$P$8,0)),"")</f>
        <v>14933.99287942885</v>
      </c>
      <c r="P161" s="91">
        <f>IFERROR(INDEX('W13. TIAM EV capacity'!$E$9:$P$14,MATCH($D161,'W13. TIAM EV capacity'!$A$9:$A$14,0),MATCH(P$7,'W13. TIAM EV capacity'!$E$8:$P$8,0)),"")</f>
        <v>16195.435674209883</v>
      </c>
      <c r="Q161" s="91">
        <f>IFERROR(INDEX('W13. TIAM EV capacity'!$E$9:$P$14,MATCH($D161,'W13. TIAM EV capacity'!$A$9:$A$14,0),MATCH(Q$7,'W13. TIAM EV capacity'!$E$8:$P$8,0)),"")</f>
        <v>17290.225537899307</v>
      </c>
      <c r="R161" s="91">
        <f>IFERROR(INDEX('W13. TIAM EV capacity'!$E$9:$P$14,MATCH($D161,'W13. TIAM EV capacity'!$A$9:$A$14,0),MATCH(R$7,'W13. TIAM EV capacity'!$E$8:$P$8,0)),"")</f>
        <v>18564.328129584024</v>
      </c>
      <c r="S161" s="91">
        <f>IFERROR(INDEX('W13. TIAM EV capacity'!$E$9:$P$14,MATCH($D161,'W13. TIAM EV capacity'!$A$9:$A$14,0),MATCH(S$7,'W13. TIAM EV capacity'!$E$8:$P$8,0)),"")</f>
        <v>19474.67508796533</v>
      </c>
      <c r="T161" s="91">
        <f>IFERROR(INDEX('W13. TIAM EV capacity'!$E$9:$P$14,MATCH($D161,'W13. TIAM EV capacity'!$A$9:$A$14,0),MATCH(T$7,'W13. TIAM EV capacity'!$E$8:$P$8,0)),"")</f>
        <v>21042.856494540621</v>
      </c>
    </row>
    <row r="162" spans="1:20" hidden="1" x14ac:dyDescent="0.3">
      <c r="A162" s="39" t="s">
        <v>215</v>
      </c>
      <c r="B162" s="39" t="s">
        <v>239</v>
      </c>
      <c r="C162" s="39" t="s">
        <v>78</v>
      </c>
      <c r="D162" s="39" t="s">
        <v>67</v>
      </c>
      <c r="E162" s="39" t="s">
        <v>167</v>
      </c>
      <c r="F162" s="91">
        <f>IFERROR(INDEX('W13. TIAM EV capacity'!$E$9:$P$14,MATCH($D162,'W13. TIAM EV capacity'!$A$9:$A$14,0),MATCH(F$7,'W13. TIAM EV capacity'!$E$8:$P$8,0)),"")</f>
        <v>0</v>
      </c>
      <c r="G162" s="91">
        <f>IFERROR(INDEX('W13. TIAM EV capacity'!$E$9:$P$14,MATCH($D162,'W13. TIAM EV capacity'!$A$9:$A$14,0),MATCH(G$7,'W13. TIAM EV capacity'!$E$8:$P$8,0)),"")</f>
        <v>0</v>
      </c>
      <c r="H162" s="91" t="str">
        <f>IFERROR(INDEX('W13. TIAM EV capacity'!$E$9:$P$14,MATCH($D162,'W13. TIAM EV capacity'!$A$9:$A$14,0),MATCH(H$7,'W13. TIAM EV capacity'!$E$8:$P$8,0)),"")</f>
        <v/>
      </c>
      <c r="I162" s="91" t="str">
        <f>IFERROR(INDEX('W13. TIAM EV capacity'!$E$9:$P$14,MATCH($D162,'W13. TIAM EV capacity'!$A$9:$A$14,0),MATCH(I$7,'W13. TIAM EV capacity'!$E$8:$P$8,0)),"")</f>
        <v/>
      </c>
      <c r="J162" s="91" t="str">
        <f>IFERROR(INDEX('W13. TIAM EV capacity'!$E$9:$P$14,MATCH($D162,'W13. TIAM EV capacity'!$A$9:$A$14,0),MATCH(J$7,'W13. TIAM EV capacity'!$E$8:$P$8,0)),"")</f>
        <v/>
      </c>
      <c r="K162" s="91">
        <f>IFERROR(INDEX('W13. TIAM EV capacity'!$E$9:$P$14,MATCH($D162,'W13. TIAM EV capacity'!$A$9:$A$14,0),MATCH(K$7,'W13. TIAM EV capacity'!$E$8:$P$8,0)),"")</f>
        <v>0</v>
      </c>
      <c r="L162" s="91" t="str">
        <f>IFERROR(INDEX('W13. TIAM EV capacity'!$E$9:$P$14,MATCH($D162,'W13. TIAM EV capacity'!$A$9:$A$14,0),MATCH(L$7,'W13. TIAM EV capacity'!$E$8:$P$8,0)),"")</f>
        <v/>
      </c>
      <c r="M162" s="91">
        <f>IFERROR(INDEX('W13. TIAM EV capacity'!$E$9:$P$14,MATCH($D162,'W13. TIAM EV capacity'!$A$9:$A$14,0),MATCH(M$7,'W13. TIAM EV capacity'!$E$8:$P$8,0)),"")</f>
        <v>1252.3851006871241</v>
      </c>
      <c r="N162" s="91">
        <f>IFERROR(INDEX('W13. TIAM EV capacity'!$E$9:$P$14,MATCH($D162,'W13. TIAM EV capacity'!$A$9:$A$14,0),MATCH(N$7,'W13. TIAM EV capacity'!$E$8:$P$8,0)),"")</f>
        <v>13277.406904229525</v>
      </c>
      <c r="O162" s="91">
        <f>IFERROR(INDEX('W13. TIAM EV capacity'!$E$9:$P$14,MATCH($D162,'W13. TIAM EV capacity'!$A$9:$A$14,0),MATCH(O$7,'W13. TIAM EV capacity'!$E$8:$P$8,0)),"")</f>
        <v>19913.589088254881</v>
      </c>
      <c r="P162" s="91">
        <f>IFERROR(INDEX('W13. TIAM EV capacity'!$E$9:$P$14,MATCH($D162,'W13. TIAM EV capacity'!$A$9:$A$14,0),MATCH(P$7,'W13. TIAM EV capacity'!$E$8:$P$8,0)),"")</f>
        <v>21291.896050679705</v>
      </c>
      <c r="Q162" s="91">
        <f>IFERROR(INDEX('W13. TIAM EV capacity'!$E$9:$P$14,MATCH($D162,'W13. TIAM EV capacity'!$A$9:$A$14,0),MATCH(Q$7,'W13. TIAM EV capacity'!$E$8:$P$8,0)),"")</f>
        <v>22958.709405625741</v>
      </c>
      <c r="R162" s="91">
        <f>IFERROR(INDEX('W13. TIAM EV capacity'!$E$9:$P$14,MATCH($D162,'W13. TIAM EV capacity'!$A$9:$A$14,0),MATCH(R$7,'W13. TIAM EV capacity'!$E$8:$P$8,0)),"")</f>
        <v>24612.573143775258</v>
      </c>
      <c r="S162" s="91">
        <f>IFERROR(INDEX('W13. TIAM EV capacity'!$E$9:$P$14,MATCH($D162,'W13. TIAM EV capacity'!$A$9:$A$14,0),MATCH(S$7,'W13. TIAM EV capacity'!$E$8:$P$8,0)),"")</f>
        <v>24951.73792784366</v>
      </c>
      <c r="T162" s="91">
        <f>IFERROR(INDEX('W13. TIAM EV capacity'!$E$9:$P$14,MATCH($D162,'W13. TIAM EV capacity'!$A$9:$A$14,0),MATCH(T$7,'W13. TIAM EV capacity'!$E$8:$P$8,0)),"")</f>
        <v>26607.392021295487</v>
      </c>
    </row>
    <row r="163" spans="1:20" hidden="1" x14ac:dyDescent="0.3">
      <c r="A163" s="39" t="s">
        <v>215</v>
      </c>
      <c r="B163" s="39" t="s">
        <v>239</v>
      </c>
      <c r="C163" s="39" t="s">
        <v>78</v>
      </c>
      <c r="D163" s="39" t="s">
        <v>66</v>
      </c>
      <c r="E163" s="39" t="s">
        <v>167</v>
      </c>
      <c r="F163" s="91">
        <f>IFERROR(INDEX('W13. TIAM EV capacity'!$E$9:$P$14,MATCH($D163,'W13. TIAM EV capacity'!$A$9:$A$14,0),MATCH(F$7,'W13. TIAM EV capacity'!$E$8:$P$8,0)),"")</f>
        <v>0</v>
      </c>
      <c r="G163" s="91">
        <f>IFERROR(INDEX('W13. TIAM EV capacity'!$E$9:$P$14,MATCH($D163,'W13. TIAM EV capacity'!$A$9:$A$14,0),MATCH(G$7,'W13. TIAM EV capacity'!$E$8:$P$8,0)),"")</f>
        <v>0</v>
      </c>
      <c r="H163" s="91" t="str">
        <f>IFERROR(INDEX('W13. TIAM EV capacity'!$E$9:$P$14,MATCH($D163,'W13. TIAM EV capacity'!$A$9:$A$14,0),MATCH(H$7,'W13. TIAM EV capacity'!$E$8:$P$8,0)),"")</f>
        <v/>
      </c>
      <c r="I163" s="91" t="str">
        <f>IFERROR(INDEX('W13. TIAM EV capacity'!$E$9:$P$14,MATCH($D163,'W13. TIAM EV capacity'!$A$9:$A$14,0),MATCH(I$7,'W13. TIAM EV capacity'!$E$8:$P$8,0)),"")</f>
        <v/>
      </c>
      <c r="J163" s="91" t="str">
        <f>IFERROR(INDEX('W13. TIAM EV capacity'!$E$9:$P$14,MATCH($D163,'W13. TIAM EV capacity'!$A$9:$A$14,0),MATCH(J$7,'W13. TIAM EV capacity'!$E$8:$P$8,0)),"")</f>
        <v/>
      </c>
      <c r="K163" s="91">
        <f>IFERROR(INDEX('W13. TIAM EV capacity'!$E$9:$P$14,MATCH($D163,'W13. TIAM EV capacity'!$A$9:$A$14,0),MATCH(K$7,'W13. TIAM EV capacity'!$E$8:$P$8,0)),"")</f>
        <v>0</v>
      </c>
      <c r="L163" s="91" t="str">
        <f>IFERROR(INDEX('W13. TIAM EV capacity'!$E$9:$P$14,MATCH($D163,'W13. TIAM EV capacity'!$A$9:$A$14,0),MATCH(L$7,'W13. TIAM EV capacity'!$E$8:$P$8,0)),"")</f>
        <v/>
      </c>
      <c r="M163" s="91">
        <f>IFERROR(INDEX('W13. TIAM EV capacity'!$E$9:$P$14,MATCH($D163,'W13. TIAM EV capacity'!$A$9:$A$14,0),MATCH(M$7,'W13. TIAM EV capacity'!$E$8:$P$8,0)),"")</f>
        <v>0</v>
      </c>
      <c r="N163" s="91">
        <f>IFERROR(INDEX('W13. TIAM EV capacity'!$E$9:$P$14,MATCH($D163,'W13. TIAM EV capacity'!$A$9:$A$14,0),MATCH(N$7,'W13. TIAM EV capacity'!$E$8:$P$8,0)),"")</f>
        <v>10525.739403102814</v>
      </c>
      <c r="O163" s="91">
        <f>IFERROR(INDEX('W13. TIAM EV capacity'!$E$9:$P$14,MATCH($D163,'W13. TIAM EV capacity'!$A$9:$A$14,0),MATCH(O$7,'W13. TIAM EV capacity'!$E$8:$P$8,0)),"")</f>
        <v>20026.059765220572</v>
      </c>
      <c r="P163" s="91">
        <f>IFERROR(INDEX('W13. TIAM EV capacity'!$E$9:$P$14,MATCH($D163,'W13. TIAM EV capacity'!$A$9:$A$14,0),MATCH(P$7,'W13. TIAM EV capacity'!$E$8:$P$8,0)),"")</f>
        <v>21856.985137905722</v>
      </c>
      <c r="Q163" s="91">
        <f>IFERROR(INDEX('W13. TIAM EV capacity'!$E$9:$P$14,MATCH($D163,'W13. TIAM EV capacity'!$A$9:$A$14,0),MATCH(Q$7,'W13. TIAM EV capacity'!$E$8:$P$8,0)),"")</f>
        <v>21256.517011185399</v>
      </c>
      <c r="R163" s="91">
        <f>IFERROR(INDEX('W13. TIAM EV capacity'!$E$9:$P$14,MATCH($D163,'W13. TIAM EV capacity'!$A$9:$A$14,0),MATCH(R$7,'W13. TIAM EV capacity'!$E$8:$P$8,0)),"")</f>
        <v>21911.300529732835</v>
      </c>
      <c r="S163" s="91">
        <f>IFERROR(INDEX('W13. TIAM EV capacity'!$E$9:$P$14,MATCH($D163,'W13. TIAM EV capacity'!$A$9:$A$14,0),MATCH(S$7,'W13. TIAM EV capacity'!$E$8:$P$8,0)),"")</f>
        <v>22681.682678350382</v>
      </c>
      <c r="T163" s="91">
        <f>IFERROR(INDEX('W13. TIAM EV capacity'!$E$9:$P$14,MATCH($D163,'W13. TIAM EV capacity'!$A$9:$A$14,0),MATCH(T$7,'W13. TIAM EV capacity'!$E$8:$P$8,0)),"")</f>
        <v>26020.37329011126</v>
      </c>
    </row>
    <row r="164" spans="1:20" hidden="1" x14ac:dyDescent="0.3">
      <c r="A164" s="39" t="s">
        <v>215</v>
      </c>
      <c r="B164" s="39" t="s">
        <v>239</v>
      </c>
      <c r="C164" s="39" t="s">
        <v>240</v>
      </c>
      <c r="D164" s="39" t="s">
        <v>184</v>
      </c>
      <c r="E164" s="39" t="s">
        <v>168</v>
      </c>
      <c r="F164" s="91" t="str">
        <f>IFERROR(INDEX('R17. IEA EV stock'!$C$9:$G$9,MATCH(F$7,'R17. IEA EV stock'!$C$8:$G$8,0))/1000,"")</f>
        <v/>
      </c>
      <c r="G164" s="91">
        <f>IFERROR(INDEX('R17. IEA EV stock'!$C$9:$G$9,MATCH(G$7,'R17. IEA EV stock'!$C$8:$G$8,0))/1000,"")</f>
        <v>0.18264</v>
      </c>
      <c r="H164" s="91">
        <f>IFERROR(INDEX('R17. IEA EV stock'!$C$9:$G$9,MATCH(H$7,'R17. IEA EV stock'!$C$8:$G$8,0))/1000,"")</f>
        <v>1.26261</v>
      </c>
      <c r="I164" s="91">
        <f>IFERROR(INDEX('R17. IEA EV stock'!$C$9:$G$9,MATCH(I$7,'R17. IEA EV stock'!$C$8:$G$8,0))/1000,"")</f>
        <v>2.0142199999999999</v>
      </c>
      <c r="J164" s="91" t="str">
        <f>IFERROR(INDEX('R17. IEA EV stock'!$C$9:$G$9,MATCH(J$7,'R17. IEA EV stock'!$C$8:$G$8,0))/1000,"")</f>
        <v/>
      </c>
      <c r="K164" s="91" t="str">
        <f>IFERROR(INDEX('R17. IEA EV stock'!$C$9:$G$9,MATCH(K$7,'R17. IEA EV stock'!$C$8:$G$8,0))/1000,"")</f>
        <v/>
      </c>
      <c r="L164" s="91" t="str">
        <f>IFERROR(INDEX('R17. IEA EV stock'!$C$9:$G$9,MATCH(L$7,'R17. IEA EV stock'!$C$8:$G$8,0))/1000,"")</f>
        <v/>
      </c>
      <c r="M164" s="91" t="str">
        <f>IFERROR(INDEX('R17. IEA EV stock'!$C$9:$G$9,MATCH(M$7,'R17. IEA EV stock'!$C$8:$G$8,0))/1000,"")</f>
        <v/>
      </c>
      <c r="N164" s="91" t="str">
        <f>IFERROR(INDEX('R17. IEA EV stock'!$C$9:$G$9,MATCH(N$7,'R17. IEA EV stock'!$C$8:$G$8,0))/1000,"")</f>
        <v/>
      </c>
      <c r="O164" s="91" t="str">
        <f>IFERROR(INDEX('R17. IEA EV stock'!$C$9:$G$9,MATCH(O$7,'R17. IEA EV stock'!$C$8:$G$8,0))/1000,"")</f>
        <v/>
      </c>
      <c r="P164" s="91" t="str">
        <f>IFERROR(INDEX('R17. IEA EV stock'!$C$9:$G$9,MATCH(P$7,'R17. IEA EV stock'!$C$8:$G$8,0))/1000,"")</f>
        <v/>
      </c>
      <c r="Q164" s="91" t="str">
        <f>IFERROR(INDEX('R17. IEA EV stock'!$C$9:$G$9,MATCH(Q$7,'R17. IEA EV stock'!$C$8:$G$8,0))/1000,"")</f>
        <v/>
      </c>
      <c r="R164" s="91" t="str">
        <f>IFERROR(INDEX('R17. IEA EV stock'!$C$9:$G$9,MATCH(R$7,'R17. IEA EV stock'!$C$8:$G$8,0))/1000,"")</f>
        <v/>
      </c>
      <c r="S164" s="91" t="str">
        <f>IFERROR(INDEX('R17. IEA EV stock'!$C$9:$G$9,MATCH(S$7,'R17. IEA EV stock'!$C$8:$G$8,0))/1000,"")</f>
        <v/>
      </c>
      <c r="T164" s="91" t="str">
        <f>IFERROR(INDEX('R17. IEA EV stock'!$C$9:$G$9,MATCH(T$7,'R17. IEA EV stock'!$C$8:$G$8,0))/1000,"")</f>
        <v/>
      </c>
    </row>
  </sheetData>
  <autoFilter ref="A7:T164" xr:uid="{2D204535-C947-4B28-9D84-99F96CBF5352}">
    <filterColumn colId="1">
      <filters>
        <filter val="Coal production"/>
      </filters>
    </filterColumn>
  </autoFilter>
  <conditionalFormatting sqref="A1:XFD1048576">
    <cfRule type="expression" dxfId="182" priority="26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2181-A6C1-410F-9386-9829378E82C6}">
  <sheetPr>
    <tabColor theme="4" tint="0.39997558519241921"/>
  </sheetPr>
  <dimension ref="A1:R50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3.5546875" style="39" bestFit="1" customWidth="1"/>
    <col min="17" max="16384" width="9.44140625" style="39"/>
  </cols>
  <sheetData>
    <row r="1" spans="1:18" s="16" customFormat="1" ht="49.5" customHeight="1" x14ac:dyDescent="0.3">
      <c r="A1" s="16" t="s">
        <v>241</v>
      </c>
    </row>
    <row r="2" spans="1:18" s="30" customFormat="1" x14ac:dyDescent="0.3">
      <c r="A2" s="30" t="s">
        <v>42</v>
      </c>
      <c r="B2" s="30" t="s">
        <v>242</v>
      </c>
    </row>
    <row r="3" spans="1:18" s="30" customFormat="1" x14ac:dyDescent="0.3">
      <c r="A3" s="30" t="s">
        <v>44</v>
      </c>
      <c r="B3" s="30" t="s">
        <v>243</v>
      </c>
    </row>
    <row r="4" spans="1:18" s="30" customFormat="1" x14ac:dyDescent="0.3">
      <c r="A4" s="30" t="s">
        <v>46</v>
      </c>
      <c r="B4" s="30" t="s">
        <v>244</v>
      </c>
      <c r="Q4" s="31"/>
      <c r="R4" s="32"/>
    </row>
    <row r="5" spans="1:18" s="30" customFormat="1" x14ac:dyDescent="0.3">
      <c r="A5" s="30" t="s">
        <v>194</v>
      </c>
      <c r="B5" s="30" t="s">
        <v>245</v>
      </c>
      <c r="Q5" s="31"/>
      <c r="R5" s="32"/>
    </row>
    <row r="7" spans="1:18" x14ac:dyDescent="0.3">
      <c r="A7" s="39" t="s">
        <v>56</v>
      </c>
      <c r="B7" s="39" t="s">
        <v>246</v>
      </c>
      <c r="C7" s="39" t="s">
        <v>247</v>
      </c>
      <c r="D7" s="39" t="s">
        <v>248</v>
      </c>
      <c r="E7" s="39">
        <v>2005</v>
      </c>
      <c r="F7" s="39">
        <v>2007</v>
      </c>
      <c r="G7" s="39">
        <v>2012</v>
      </c>
      <c r="H7" s="39">
        <v>2020</v>
      </c>
      <c r="I7" s="39">
        <v>2030</v>
      </c>
      <c r="J7" s="39">
        <v>2040</v>
      </c>
      <c r="K7" s="39">
        <v>2050</v>
      </c>
      <c r="L7" s="39">
        <v>2060</v>
      </c>
      <c r="M7" s="39">
        <v>2070</v>
      </c>
      <c r="N7" s="39">
        <v>2080</v>
      </c>
      <c r="O7" s="39">
        <v>2090</v>
      </c>
      <c r="P7" s="39">
        <v>2100</v>
      </c>
    </row>
    <row r="8" spans="1:18" x14ac:dyDescent="0.3">
      <c r="A8" s="39" t="s">
        <v>62</v>
      </c>
      <c r="B8" s="39" t="s">
        <v>249</v>
      </c>
      <c r="C8" s="39" t="s">
        <v>86</v>
      </c>
      <c r="D8" s="39" t="s">
        <v>250</v>
      </c>
      <c r="E8" s="58">
        <f t="array" ref="E8">SUM(IF(('R3. TIAM CO2 emissions'!$A$9:$A$103=$B8)*('R3. TIAM CO2 emissions'!$D$8:$O$8=E$7),'R3. TIAM CO2 emissions'!$D$9:$O$103))/1000</f>
        <v>28526.981323510096</v>
      </c>
      <c r="F8" s="58">
        <f t="array" ref="F8">SUM(IF(('R3. TIAM CO2 emissions'!$A$9:$A$103=$B8)*('R3. TIAM CO2 emissions'!$D$8:$O$8=F$7),'R3. TIAM CO2 emissions'!$D$9:$O$103))/1000</f>
        <v>30116.432216528032</v>
      </c>
      <c r="G8" s="58">
        <f t="array" ref="G8">SUM(IF(('R3. TIAM CO2 emissions'!$A$9:$A$103=$B8)*('R3. TIAM CO2 emissions'!$D$8:$O$8=G$7),'R3. TIAM CO2 emissions'!$D$9:$O$103))/1000</f>
        <v>34226.338218174322</v>
      </c>
      <c r="H8" s="58">
        <f t="array" ref="H8">SUM(IF(('R3. TIAM CO2 emissions'!$A$9:$A$103=$B8)*('R3. TIAM CO2 emissions'!$D$8:$O$8=H$7),'R3. TIAM CO2 emissions'!$D$9:$O$103))/1000</f>
        <v>39081.323073680622</v>
      </c>
      <c r="I8" s="58">
        <f t="array" ref="I8">SUM(IF(('R3. TIAM CO2 emissions'!$A$9:$A$103=$B8)*('R3. TIAM CO2 emissions'!$D$8:$O$8=I$7),'R3. TIAM CO2 emissions'!$D$9:$O$103))/1000</f>
        <v>43036.362573618957</v>
      </c>
      <c r="J8" s="58">
        <f t="array" ref="J8">SUM(IF(('R3. TIAM CO2 emissions'!$A$9:$A$103=$B8)*('R3. TIAM CO2 emissions'!$D$8:$O$8=J$7),'R3. TIAM CO2 emissions'!$D$9:$O$103))/1000</f>
        <v>45028.663806665376</v>
      </c>
      <c r="K8" s="58">
        <f t="array" ref="K8">SUM(IF(('R3. TIAM CO2 emissions'!$A$9:$A$103=$B8)*('R3. TIAM CO2 emissions'!$D$8:$O$8=K$7),'R3. TIAM CO2 emissions'!$D$9:$O$103))/1000</f>
        <v>48879.153871880189</v>
      </c>
      <c r="L8" s="58">
        <f t="array" ref="L8">SUM(IF(('R3. TIAM CO2 emissions'!$A$9:$A$103=$B8)*('R3. TIAM CO2 emissions'!$D$8:$O$8=L$7),'R3. TIAM CO2 emissions'!$D$9:$O$103))/1000</f>
        <v>53244.454063299898</v>
      </c>
      <c r="M8" s="58">
        <f t="array" ref="M8">SUM(IF(('R3. TIAM CO2 emissions'!$A$9:$A$103=$B8)*('R3. TIAM CO2 emissions'!$D$8:$O$8=M$7),'R3. TIAM CO2 emissions'!$D$9:$O$103))/1000</f>
        <v>56490.733582227898</v>
      </c>
      <c r="N8" s="58">
        <f t="array" ref="N8">SUM(IF(('R3. TIAM CO2 emissions'!$A$9:$A$103=$B8)*('R3. TIAM CO2 emissions'!$D$8:$O$8=N$7),'R3. TIAM CO2 emissions'!$D$9:$O$103))/1000</f>
        <v>60053.744818155465</v>
      </c>
      <c r="O8" s="58">
        <f t="array" ref="O8">SUM(IF(('R3. TIAM CO2 emissions'!$A$9:$A$103=$B8)*('R3. TIAM CO2 emissions'!$D$8:$O$8=O$7),'R3. TIAM CO2 emissions'!$D$9:$O$103))/1000</f>
        <v>61799.655420349525</v>
      </c>
      <c r="P8" s="58">
        <f t="array" ref="P8">SUM(IF(('R3. TIAM CO2 emissions'!$A$9:$A$103=$B8)*('R3. TIAM CO2 emissions'!$D$8:$O$8=P$7),'R3. TIAM CO2 emissions'!$D$9:$O$103))/1000</f>
        <v>64593.813546463534</v>
      </c>
    </row>
    <row r="9" spans="1:18" x14ac:dyDescent="0.3">
      <c r="A9" s="39" t="s">
        <v>63</v>
      </c>
      <c r="B9" s="39" t="s">
        <v>251</v>
      </c>
      <c r="C9" s="39" t="s">
        <v>86</v>
      </c>
      <c r="D9" s="39" t="s">
        <v>250</v>
      </c>
      <c r="E9" s="58">
        <f t="array" ref="E9">SUM(IF(('R3. TIAM CO2 emissions'!$A$9:$A$103=$B9)*('R3. TIAM CO2 emissions'!$D$8:$O$8=E$7),'R3. TIAM CO2 emissions'!$D$9:$O$103))/1000</f>
        <v>28526.782115581846</v>
      </c>
      <c r="F9" s="58">
        <f t="array" ref="F9">SUM(IF(('R3. TIAM CO2 emissions'!$A$9:$A$103=$B9)*('R3. TIAM CO2 emissions'!$D$8:$O$8=F$7),'R3. TIAM CO2 emissions'!$D$9:$O$103))/1000</f>
        <v>30116.565943294972</v>
      </c>
      <c r="G9" s="58">
        <f t="array" ref="G9">SUM(IF(('R3. TIAM CO2 emissions'!$A$9:$A$103=$B9)*('R3. TIAM CO2 emissions'!$D$8:$O$8=G$7),'R3. TIAM CO2 emissions'!$D$9:$O$103))/1000</f>
        <v>34202.529025906246</v>
      </c>
      <c r="H9" s="58">
        <f t="array" ref="H9">SUM(IF(('R3. TIAM CO2 emissions'!$A$9:$A$103=$B9)*('R3. TIAM CO2 emissions'!$D$8:$O$8=H$7),'R3. TIAM CO2 emissions'!$D$9:$O$103))/1000</f>
        <v>34864.289764766676</v>
      </c>
      <c r="I9" s="58">
        <f t="array" ref="I9">SUM(IF(('R3. TIAM CO2 emissions'!$A$9:$A$103=$B9)*('R3. TIAM CO2 emissions'!$D$8:$O$8=I$7),'R3. TIAM CO2 emissions'!$D$9:$O$103))/1000</f>
        <v>22258.074512609448</v>
      </c>
      <c r="J9" s="58">
        <f t="array" ref="J9">SUM(IF(('R3. TIAM CO2 emissions'!$A$9:$A$103=$B9)*('R3. TIAM CO2 emissions'!$D$8:$O$8=J$7),'R3. TIAM CO2 emissions'!$D$9:$O$103))/1000</f>
        <v>18886.518070413862</v>
      </c>
      <c r="K9" s="58">
        <f t="array" ref="K9">SUM(IF(('R3. TIAM CO2 emissions'!$A$9:$A$103=$B9)*('R3. TIAM CO2 emissions'!$D$8:$O$8=K$7),'R3. TIAM CO2 emissions'!$D$9:$O$103))/1000</f>
        <v>12216.361633209066</v>
      </c>
      <c r="L9" s="58">
        <f t="array" ref="L9">SUM(IF(('R3. TIAM CO2 emissions'!$A$9:$A$103=$B9)*('R3. TIAM CO2 emissions'!$D$8:$O$8=L$7),'R3. TIAM CO2 emissions'!$D$9:$O$103))/1000</f>
        <v>2036.5303837312158</v>
      </c>
      <c r="M9" s="58">
        <f t="array" ref="M9">SUM(IF(('R3. TIAM CO2 emissions'!$A$9:$A$103=$B9)*('R3. TIAM CO2 emissions'!$D$8:$O$8=M$7),'R3. TIAM CO2 emissions'!$D$9:$O$103))/1000</f>
        <v>-3581.4133766140276</v>
      </c>
      <c r="N9" s="58">
        <f t="array" ref="N9">SUM(IF(('R3. TIAM CO2 emissions'!$A$9:$A$103=$B9)*('R3. TIAM CO2 emissions'!$D$8:$O$8=N$7),'R3. TIAM CO2 emissions'!$D$9:$O$103))/1000</f>
        <v>-6544.9701264926916</v>
      </c>
      <c r="O9" s="58">
        <f t="array" ref="O9">SUM(IF(('R3. TIAM CO2 emissions'!$A$9:$A$103=$B9)*('R3. TIAM CO2 emissions'!$D$8:$O$8=O$7),'R3. TIAM CO2 emissions'!$D$9:$O$103))/1000</f>
        <v>-8432.9189956401642</v>
      </c>
      <c r="P9" s="58">
        <f t="array" ref="P9">SUM(IF(('R3. TIAM CO2 emissions'!$A$9:$A$103=$B9)*('R3. TIAM CO2 emissions'!$D$8:$O$8=P$7),'R3. TIAM CO2 emissions'!$D$9:$O$103))/1000</f>
        <v>-10863.28934894345</v>
      </c>
    </row>
    <row r="10" spans="1:18" x14ac:dyDescent="0.3">
      <c r="A10" s="39" t="s">
        <v>64</v>
      </c>
      <c r="B10" s="39" t="s">
        <v>252</v>
      </c>
      <c r="C10" s="39" t="s">
        <v>86</v>
      </c>
      <c r="D10" s="39" t="s">
        <v>250</v>
      </c>
      <c r="E10" s="58">
        <f t="array" ref="E10">SUM(IF(('R3. TIAM CO2 emissions'!$A$9:$A$103=$B10)*('R3. TIAM CO2 emissions'!$D$8:$O$8=E$7),'R3. TIAM CO2 emissions'!$D$9:$O$103))/1000</f>
        <v>28526.782115581846</v>
      </c>
      <c r="F10" s="58">
        <f t="array" ref="F10">SUM(IF(('R3. TIAM CO2 emissions'!$A$9:$A$103=$B10)*('R3. TIAM CO2 emissions'!$D$8:$O$8=F$7),'R3. TIAM CO2 emissions'!$D$9:$O$103))/1000</f>
        <v>30116.565943294972</v>
      </c>
      <c r="G10" s="58">
        <f t="array" ref="G10">SUM(IF(('R3. TIAM CO2 emissions'!$A$9:$A$103=$B10)*('R3. TIAM CO2 emissions'!$D$8:$O$8=G$7),'R3. TIAM CO2 emissions'!$D$9:$O$103))/1000</f>
        <v>34202.529025906246</v>
      </c>
      <c r="H10" s="58">
        <f t="array" ref="H10">SUM(IF(('R3. TIAM CO2 emissions'!$A$9:$A$103=$B10)*('R3. TIAM CO2 emissions'!$D$8:$O$8=H$7),'R3. TIAM CO2 emissions'!$D$9:$O$103))/1000</f>
        <v>34864.289764766676</v>
      </c>
      <c r="I10" s="58">
        <f t="array" ref="I10">SUM(IF(('R3. TIAM CO2 emissions'!$A$9:$A$103=$B10)*('R3. TIAM CO2 emissions'!$D$8:$O$8=I$7),'R3. TIAM CO2 emissions'!$D$9:$O$103))/1000</f>
        <v>22792.472432557097</v>
      </c>
      <c r="J10" s="58">
        <f t="array" ref="J10">SUM(IF(('R3. TIAM CO2 emissions'!$A$9:$A$103=$B10)*('R3. TIAM CO2 emissions'!$D$8:$O$8=J$7),'R3. TIAM CO2 emissions'!$D$9:$O$103))/1000</f>
        <v>12384.9247743507</v>
      </c>
      <c r="K10" s="58">
        <f t="array" ref="K10">SUM(IF(('R3. TIAM CO2 emissions'!$A$9:$A$103=$B10)*('R3. TIAM CO2 emissions'!$D$8:$O$8=K$7),'R3. TIAM CO2 emissions'!$D$9:$O$103))/1000</f>
        <v>6828.9148498340001</v>
      </c>
      <c r="L10" s="58">
        <f t="array" ref="L10">SUM(IF(('R3. TIAM CO2 emissions'!$A$9:$A$103=$B10)*('R3. TIAM CO2 emissions'!$D$8:$O$8=L$7),'R3. TIAM CO2 emissions'!$D$9:$O$103))/1000</f>
        <v>5223.8401670776975</v>
      </c>
      <c r="M10" s="58">
        <f t="array" ref="M10">SUM(IF(('R3. TIAM CO2 emissions'!$A$9:$A$103=$B10)*('R3. TIAM CO2 emissions'!$D$8:$O$8=M$7),'R3. TIAM CO2 emissions'!$D$9:$O$103))/1000</f>
        <v>1661.3233867804313</v>
      </c>
      <c r="N10" s="58">
        <f t="array" ref="N10">SUM(IF(('R3. TIAM CO2 emissions'!$A$9:$A$103=$B10)*('R3. TIAM CO2 emissions'!$D$8:$O$8=N$7),'R3. TIAM CO2 emissions'!$D$9:$O$103))/1000</f>
        <v>-4673.012831447978</v>
      </c>
      <c r="O10" s="58">
        <f t="array" ref="O10">SUM(IF(('R3. TIAM CO2 emissions'!$A$9:$A$103=$B10)*('R3. TIAM CO2 emissions'!$D$8:$O$8=O$7),'R3. TIAM CO2 emissions'!$D$9:$O$103))/1000</f>
        <v>-7835.8674392573785</v>
      </c>
      <c r="P10" s="58">
        <f t="array" ref="P10">SUM(IF(('R3. TIAM CO2 emissions'!$A$9:$A$103=$B10)*('R3. TIAM CO2 emissions'!$D$8:$O$8=P$7),'R3. TIAM CO2 emissions'!$D$9:$O$103))/1000</f>
        <v>-10407.702587621299</v>
      </c>
    </row>
    <row r="11" spans="1:18" x14ac:dyDescent="0.3">
      <c r="A11" s="39" t="s">
        <v>65</v>
      </c>
      <c r="B11" s="39" t="s">
        <v>253</v>
      </c>
      <c r="C11" s="39" t="s">
        <v>86</v>
      </c>
      <c r="D11" s="39" t="s">
        <v>250</v>
      </c>
      <c r="E11" s="58">
        <f t="array" ref="E11">SUM(IF(('R3. TIAM CO2 emissions'!$A$9:$A$103=$B11)*('R3. TIAM CO2 emissions'!$D$8:$O$8=E$7),'R3. TIAM CO2 emissions'!$D$9:$O$103))/1000</f>
        <v>28526.782115581846</v>
      </c>
      <c r="F11" s="58">
        <f t="array" ref="F11">SUM(IF(('R3. TIAM CO2 emissions'!$A$9:$A$103=$B11)*('R3. TIAM CO2 emissions'!$D$8:$O$8=F$7),'R3. TIAM CO2 emissions'!$D$9:$O$103))/1000</f>
        <v>30116.565943294972</v>
      </c>
      <c r="G11" s="58">
        <f t="array" ref="G11">SUM(IF(('R3. TIAM CO2 emissions'!$A$9:$A$103=$B11)*('R3. TIAM CO2 emissions'!$D$8:$O$8=G$7),'R3. TIAM CO2 emissions'!$D$9:$O$103))/1000</f>
        <v>34202.529025906246</v>
      </c>
      <c r="H11" s="58">
        <f t="array" ref="H11">SUM(IF(('R3. TIAM CO2 emissions'!$A$9:$A$103=$B11)*('R3. TIAM CO2 emissions'!$D$8:$O$8=H$7),'R3. TIAM CO2 emissions'!$D$9:$O$103))/1000</f>
        <v>34864.289764766676</v>
      </c>
      <c r="I11" s="58">
        <f t="array" ref="I11">SUM(IF(('R3. TIAM CO2 emissions'!$A$9:$A$103=$B11)*('R3. TIAM CO2 emissions'!$D$8:$O$8=I$7),'R3. TIAM CO2 emissions'!$D$9:$O$103))/1000</f>
        <v>23529.295105601097</v>
      </c>
      <c r="J11" s="58">
        <f t="array" ref="J11">SUM(IF(('R3. TIAM CO2 emissions'!$A$9:$A$103=$B11)*('R3. TIAM CO2 emissions'!$D$8:$O$8=J$7),'R3. TIAM CO2 emissions'!$D$9:$O$103))/1000</f>
        <v>19648.563208675645</v>
      </c>
      <c r="K11" s="58">
        <f t="array" ref="K11">SUM(IF(('R3. TIAM CO2 emissions'!$A$9:$A$103=$B11)*('R3. TIAM CO2 emissions'!$D$8:$O$8=K$7),'R3. TIAM CO2 emissions'!$D$9:$O$103))/1000</f>
        <v>11700.320109221781</v>
      </c>
      <c r="L11" s="58">
        <f t="array" ref="L11">SUM(IF(('R3. TIAM CO2 emissions'!$A$9:$A$103=$B11)*('R3. TIAM CO2 emissions'!$D$8:$O$8=L$7),'R3. TIAM CO2 emissions'!$D$9:$O$103))/1000</f>
        <v>2096.8613058948754</v>
      </c>
      <c r="M11" s="58">
        <f t="array" ref="M11">SUM(IF(('R3. TIAM CO2 emissions'!$A$9:$A$103=$B11)*('R3. TIAM CO2 emissions'!$D$8:$O$8=M$7),'R3. TIAM CO2 emissions'!$D$9:$O$103))/1000</f>
        <v>-2488.8526562819288</v>
      </c>
      <c r="N11" s="58">
        <f t="array" ref="N11">SUM(IF(('R3. TIAM CO2 emissions'!$A$9:$A$103=$B11)*('R3. TIAM CO2 emissions'!$D$8:$O$8=N$7),'R3. TIAM CO2 emissions'!$D$9:$O$103))/1000</f>
        <v>-7478.9367319312623</v>
      </c>
      <c r="O11" s="58">
        <f t="array" ref="O11">SUM(IF(('R3. TIAM CO2 emissions'!$A$9:$A$103=$B11)*('R3. TIAM CO2 emissions'!$D$8:$O$8=O$7),'R3. TIAM CO2 emissions'!$D$9:$O$103))/1000</f>
        <v>-9380.3494433293254</v>
      </c>
      <c r="P11" s="58">
        <f t="array" ref="P11">SUM(IF(('R3. TIAM CO2 emissions'!$A$9:$A$103=$B11)*('R3. TIAM CO2 emissions'!$D$8:$O$8=P$7),'R3. TIAM CO2 emissions'!$D$9:$O$103))/1000</f>
        <v>-11652.008145577596</v>
      </c>
    </row>
    <row r="12" spans="1:18" x14ac:dyDescent="0.3">
      <c r="A12" s="39" t="s">
        <v>67</v>
      </c>
      <c r="B12" s="39" t="s">
        <v>254</v>
      </c>
      <c r="C12" s="39" t="s">
        <v>86</v>
      </c>
      <c r="D12" s="39" t="s">
        <v>250</v>
      </c>
      <c r="E12" s="58">
        <f t="array" ref="E12">SUM(IF(('R3. TIAM CO2 emissions'!$A$9:$A$103=$B12)*('R3. TIAM CO2 emissions'!$D$8:$O$8=E$7),'R3. TIAM CO2 emissions'!$D$9:$O$103))/1000</f>
        <v>28526.782115581846</v>
      </c>
      <c r="F12" s="58">
        <f t="array" ref="F12">SUM(IF(('R3. TIAM CO2 emissions'!$A$9:$A$103=$B12)*('R3. TIAM CO2 emissions'!$D$8:$O$8=F$7),'R3. TIAM CO2 emissions'!$D$9:$O$103))/1000</f>
        <v>30116.565943294972</v>
      </c>
      <c r="G12" s="58">
        <f t="array" ref="G12">SUM(IF(('R3. TIAM CO2 emissions'!$A$9:$A$103=$B12)*('R3. TIAM CO2 emissions'!$D$8:$O$8=G$7),'R3. TIAM CO2 emissions'!$D$9:$O$103))/1000</f>
        <v>34202.529025906246</v>
      </c>
      <c r="H12" s="58">
        <f t="array" ref="H12">SUM(IF(('R3. TIAM CO2 emissions'!$A$9:$A$103=$B12)*('R3. TIAM CO2 emissions'!$D$8:$O$8=H$7),'R3. TIAM CO2 emissions'!$D$9:$O$103))/1000</f>
        <v>34864.289764766676</v>
      </c>
      <c r="I12" s="58">
        <f t="array" ref="I12">SUM(IF(('R3. TIAM CO2 emissions'!$A$9:$A$103=$B12)*('R3. TIAM CO2 emissions'!$D$8:$O$8=I$7),'R3. TIAM CO2 emissions'!$D$9:$O$103))/1000</f>
        <v>23860.657853053232</v>
      </c>
      <c r="J12" s="58">
        <f t="array" ref="J12">SUM(IF(('R3. TIAM CO2 emissions'!$A$9:$A$103=$B12)*('R3. TIAM CO2 emissions'!$D$8:$O$8=J$7),'R3. TIAM CO2 emissions'!$D$9:$O$103))/1000</f>
        <v>20078.763107923194</v>
      </c>
      <c r="K12" s="58">
        <f t="array" ref="K12">SUM(IF(('R3. TIAM CO2 emissions'!$A$9:$A$103=$B12)*('R3. TIAM CO2 emissions'!$D$8:$O$8=K$7),'R3. TIAM CO2 emissions'!$D$9:$O$103))/1000</f>
        <v>12463.177998364488</v>
      </c>
      <c r="L12" s="58">
        <f t="array" ref="L12">SUM(IF(('R3. TIAM CO2 emissions'!$A$9:$A$103=$B12)*('R3. TIAM CO2 emissions'!$D$8:$O$8=L$7),'R3. TIAM CO2 emissions'!$D$9:$O$103))/1000</f>
        <v>1185.7508330313547</v>
      </c>
      <c r="M12" s="58">
        <f t="array" ref="M12">SUM(IF(('R3. TIAM CO2 emissions'!$A$9:$A$103=$B12)*('R3. TIAM CO2 emissions'!$D$8:$O$8=M$7),'R3. TIAM CO2 emissions'!$D$9:$O$103))/1000</f>
        <v>-4541.7358887676355</v>
      </c>
      <c r="N12" s="58">
        <f t="array" ref="N12">SUM(IF(('R3. TIAM CO2 emissions'!$A$9:$A$103=$B12)*('R3. TIAM CO2 emissions'!$D$8:$O$8=N$7),'R3. TIAM CO2 emissions'!$D$9:$O$103))/1000</f>
        <v>-7044.7725686761914</v>
      </c>
      <c r="O12" s="58">
        <f t="array" ref="O12">SUM(IF(('R3. TIAM CO2 emissions'!$A$9:$A$103=$B12)*('R3. TIAM CO2 emissions'!$D$8:$O$8=O$7),'R3. TIAM CO2 emissions'!$D$9:$O$103))/1000</f>
        <v>-8923.4212802109359</v>
      </c>
      <c r="P12" s="58">
        <f t="array" ref="P12">SUM(IF(('R3. TIAM CO2 emissions'!$A$9:$A$103=$B12)*('R3. TIAM CO2 emissions'!$D$8:$O$8=P$7),'R3. TIAM CO2 emissions'!$D$9:$O$103))/1000</f>
        <v>-11103.527302444216</v>
      </c>
    </row>
    <row r="13" spans="1:18" x14ac:dyDescent="0.3">
      <c r="A13" s="39" t="s">
        <v>66</v>
      </c>
      <c r="B13" s="39" t="s">
        <v>255</v>
      </c>
      <c r="C13" s="39" t="s">
        <v>86</v>
      </c>
      <c r="D13" s="39" t="s">
        <v>250</v>
      </c>
      <c r="E13" s="58">
        <f t="array" ref="E13">SUM(IF(('R3. TIAM CO2 emissions'!$A$9:$A$103=$B13)*('R3. TIAM CO2 emissions'!$D$8:$O$8=E$7),'R3. TIAM CO2 emissions'!$D$9:$O$103))/1000</f>
        <v>28526.782115581846</v>
      </c>
      <c r="F13" s="58">
        <f t="array" ref="F13">SUM(IF(('R3. TIAM CO2 emissions'!$A$9:$A$103=$B13)*('R3. TIAM CO2 emissions'!$D$8:$O$8=F$7),'R3. TIAM CO2 emissions'!$D$9:$O$103))/1000</f>
        <v>30116.565943294972</v>
      </c>
      <c r="G13" s="58">
        <f t="array" ref="G13">SUM(IF(('R3. TIAM CO2 emissions'!$A$9:$A$103=$B13)*('R3. TIAM CO2 emissions'!$D$8:$O$8=G$7),'R3. TIAM CO2 emissions'!$D$9:$O$103))/1000</f>
        <v>34202.529025906246</v>
      </c>
      <c r="H13" s="58">
        <f t="array" ref="H13">SUM(IF(('R3. TIAM CO2 emissions'!$A$9:$A$103=$B13)*('R3. TIAM CO2 emissions'!$D$8:$O$8=H$7),'R3. TIAM CO2 emissions'!$D$9:$O$103))/1000</f>
        <v>34864.289764766676</v>
      </c>
      <c r="I13" s="58">
        <f t="array" ref="I13">SUM(IF(('R3. TIAM CO2 emissions'!$A$9:$A$103=$B13)*('R3. TIAM CO2 emissions'!$D$8:$O$8=I$7),'R3. TIAM CO2 emissions'!$D$9:$O$103))/1000</f>
        <v>42175.708908663903</v>
      </c>
      <c r="J13" s="58">
        <f t="array" ref="J13">SUM(IF(('R3. TIAM CO2 emissions'!$A$9:$A$103=$B13)*('R3. TIAM CO2 emissions'!$D$8:$O$8=J$7),'R3. TIAM CO2 emissions'!$D$9:$O$103))/1000</f>
        <v>19210.934935590638</v>
      </c>
      <c r="K13" s="58">
        <f t="array" ref="K13">SUM(IF(('R3. TIAM CO2 emissions'!$A$9:$A$103=$B13)*('R3. TIAM CO2 emissions'!$D$8:$O$8=K$7),'R3. TIAM CO2 emissions'!$D$9:$O$103))/1000</f>
        <v>10693.837741359577</v>
      </c>
      <c r="L13" s="58">
        <f t="array" ref="L13">SUM(IF(('R3. TIAM CO2 emissions'!$A$9:$A$103=$B13)*('R3. TIAM CO2 emissions'!$D$8:$O$8=L$7),'R3. TIAM CO2 emissions'!$D$9:$O$103))/1000</f>
        <v>-1171.90235343871</v>
      </c>
      <c r="M13" s="58">
        <f t="array" ref="M13">SUM(IF(('R3. TIAM CO2 emissions'!$A$9:$A$103=$B13)*('R3. TIAM CO2 emissions'!$D$8:$O$8=M$7),'R3. TIAM CO2 emissions'!$D$9:$O$103))/1000</f>
        <v>-6062.6853110118655</v>
      </c>
      <c r="N13" s="58">
        <f t="array" ref="N13">SUM(IF(('R3. TIAM CO2 emissions'!$A$9:$A$103=$B13)*('R3. TIAM CO2 emissions'!$D$8:$O$8=N$7),'R3. TIAM CO2 emissions'!$D$9:$O$103))/1000</f>
        <v>-7829.9449809270318</v>
      </c>
      <c r="O13" s="58">
        <f t="array" ref="O13">SUM(IF(('R3. TIAM CO2 emissions'!$A$9:$A$103=$B13)*('R3. TIAM CO2 emissions'!$D$8:$O$8=O$7),'R3. TIAM CO2 emissions'!$D$9:$O$103))/1000</f>
        <v>-9396.3551149987416</v>
      </c>
      <c r="P13" s="58">
        <f t="array" ref="P13">SUM(IF(('R3. TIAM CO2 emissions'!$A$9:$A$103=$B13)*('R3. TIAM CO2 emissions'!$D$8:$O$8=P$7),'R3. TIAM CO2 emissions'!$D$9:$O$103))/1000</f>
        <v>-21644.701072964483</v>
      </c>
    </row>
    <row r="15" spans="1:18" x14ac:dyDescent="0.3">
      <c r="A15" s="39" t="s">
        <v>62</v>
      </c>
      <c r="B15" s="39" t="s">
        <v>249</v>
      </c>
      <c r="C15" s="39" t="s">
        <v>80</v>
      </c>
      <c r="D15" s="39" t="s">
        <v>256</v>
      </c>
      <c r="E15" s="58">
        <f t="array" ref="E15">SUM(IF(('R3. TIAM CO2 emissions'!$A$9:$A$103=$B15)*('R3. TIAM CO2 emissions'!$C$9:$C$103=$D15)*('R3. TIAM CO2 emissions'!$D$8:$O$8=E$7),'R3. TIAM CO2 emissions'!$D$9:$O$103))/1000</f>
        <v>6946.5260857823769</v>
      </c>
      <c r="F15" s="58">
        <f t="array" ref="F15">SUM(IF(('R3. TIAM CO2 emissions'!$A$9:$A$103=$B15)*('R3. TIAM CO2 emissions'!$C$9:$C$103=$D15)*('R3. TIAM CO2 emissions'!$D$8:$O$8=F$7),'R3. TIAM CO2 emissions'!$D$9:$O$103))/1000</f>
        <v>6935.9849179369694</v>
      </c>
      <c r="G15" s="58">
        <f t="array" ref="G15">SUM(IF(('R3. TIAM CO2 emissions'!$A$9:$A$103=$B15)*('R3. TIAM CO2 emissions'!$C$9:$C$103=$D15)*('R3. TIAM CO2 emissions'!$D$8:$O$8=G$7),'R3. TIAM CO2 emissions'!$D$9:$O$103))/1000</f>
        <v>6997.7500777347232</v>
      </c>
      <c r="H15" s="58">
        <f t="array" ref="H15">SUM(IF(('R3. TIAM CO2 emissions'!$A$9:$A$103=$B15)*('R3. TIAM CO2 emissions'!$C$9:$C$103=$D15)*('R3. TIAM CO2 emissions'!$D$8:$O$8=H$7),'R3. TIAM CO2 emissions'!$D$9:$O$103))/1000</f>
        <v>7192.4085361819962</v>
      </c>
      <c r="I15" s="58">
        <f t="array" ref="I15">SUM(IF(('R3. TIAM CO2 emissions'!$A$9:$A$103=$B15)*('R3. TIAM CO2 emissions'!$C$9:$C$103=$D15)*('R3. TIAM CO2 emissions'!$D$8:$O$8=I$7),'R3. TIAM CO2 emissions'!$D$9:$O$103))/1000</f>
        <v>7214.7363485199221</v>
      </c>
      <c r="J15" s="58">
        <f t="array" ref="J15">SUM(IF(('R3. TIAM CO2 emissions'!$A$9:$A$103=$B15)*('R3. TIAM CO2 emissions'!$C$9:$C$103=$D15)*('R3. TIAM CO2 emissions'!$D$8:$O$8=J$7),'R3. TIAM CO2 emissions'!$D$9:$O$103))/1000</f>
        <v>7115.6433504231454</v>
      </c>
      <c r="K15" s="58">
        <f t="array" ref="K15">SUM(IF(('R3. TIAM CO2 emissions'!$A$9:$A$103=$B15)*('R3. TIAM CO2 emissions'!$C$9:$C$103=$D15)*('R3. TIAM CO2 emissions'!$D$8:$O$8=K$7),'R3. TIAM CO2 emissions'!$D$9:$O$103))/1000</f>
        <v>7278.8048111689668</v>
      </c>
      <c r="L15" s="58">
        <f t="array" ref="L15">SUM(IF(('R3. TIAM CO2 emissions'!$A$9:$A$103=$B15)*('R3. TIAM CO2 emissions'!$C$9:$C$103=$D15)*('R3. TIAM CO2 emissions'!$D$8:$O$8=L$7),'R3. TIAM CO2 emissions'!$D$9:$O$103))/1000</f>
        <v>7551.3722741692836</v>
      </c>
      <c r="M15" s="58">
        <f t="array" ref="M15">SUM(IF(('R3. TIAM CO2 emissions'!$A$9:$A$103=$B15)*('R3. TIAM CO2 emissions'!$C$9:$C$103=$D15)*('R3. TIAM CO2 emissions'!$D$8:$O$8=M$7),'R3. TIAM CO2 emissions'!$D$9:$O$103))/1000</f>
        <v>7654.8728637808117</v>
      </c>
      <c r="N15" s="58">
        <f t="array" ref="N15">SUM(IF(('R3. TIAM CO2 emissions'!$A$9:$A$103=$B15)*('R3. TIAM CO2 emissions'!$C$9:$C$103=$D15)*('R3. TIAM CO2 emissions'!$D$8:$O$8=N$7),'R3. TIAM CO2 emissions'!$D$9:$O$103))/1000</f>
        <v>7536.3715130197279</v>
      </c>
      <c r="O15" s="58">
        <f t="array" ref="O15">SUM(IF(('R3. TIAM CO2 emissions'!$A$9:$A$103=$B15)*('R3. TIAM CO2 emissions'!$C$9:$C$103=$D15)*('R3. TIAM CO2 emissions'!$D$8:$O$8=O$7),'R3. TIAM CO2 emissions'!$D$9:$O$103))/1000</f>
        <v>6648.4692410889802</v>
      </c>
      <c r="P15" s="58">
        <f t="array" ref="P15">SUM(IF(('R3. TIAM CO2 emissions'!$A$9:$A$103=$B15)*('R3. TIAM CO2 emissions'!$C$9:$C$103=$D15)*('R3. TIAM CO2 emissions'!$D$8:$O$8=P$7),'R3. TIAM CO2 emissions'!$D$9:$O$103))/1000</f>
        <v>6298.8393485040306</v>
      </c>
    </row>
    <row r="16" spans="1:18" x14ac:dyDescent="0.3">
      <c r="A16" s="39" t="s">
        <v>62</v>
      </c>
      <c r="B16" s="39" t="s">
        <v>249</v>
      </c>
      <c r="C16" s="39" t="s">
        <v>101</v>
      </c>
      <c r="D16" s="39" t="s">
        <v>257</v>
      </c>
      <c r="E16" s="58">
        <f t="array" ref="E16">SUM(IF(('R3. TIAM CO2 emissions'!$A$9:$A$103=$B16)*('R3. TIAM CO2 emissions'!$C$9:$C$103=$D16)*('R3. TIAM CO2 emissions'!$D$8:$O$8=E$7),'R3. TIAM CO2 emissions'!$D$9:$O$103))/1000</f>
        <v>1558.0625156243691</v>
      </c>
      <c r="F16" s="58">
        <f t="array" ref="F16">SUM(IF(('R3. TIAM CO2 emissions'!$A$9:$A$103=$B16)*('R3. TIAM CO2 emissions'!$C$9:$C$103=$D16)*('R3. TIAM CO2 emissions'!$D$8:$O$8=F$7),'R3. TIAM CO2 emissions'!$D$9:$O$103))/1000</f>
        <v>1625.187930431709</v>
      </c>
      <c r="G16" s="58">
        <f t="array" ref="G16">SUM(IF(('R3. TIAM CO2 emissions'!$A$9:$A$103=$B16)*('R3. TIAM CO2 emissions'!$C$9:$C$103=$D16)*('R3. TIAM CO2 emissions'!$D$8:$O$8=G$7),'R3. TIAM CO2 emissions'!$D$9:$O$103))/1000</f>
        <v>1640.096635850555</v>
      </c>
      <c r="H16" s="58">
        <f t="array" ref="H16">SUM(IF(('R3. TIAM CO2 emissions'!$A$9:$A$103=$B16)*('R3. TIAM CO2 emissions'!$C$9:$C$103=$D16)*('R3. TIAM CO2 emissions'!$D$8:$O$8=H$7),'R3. TIAM CO2 emissions'!$D$9:$O$103))/1000</f>
        <v>1586.0392869397599</v>
      </c>
      <c r="I16" s="58">
        <f t="array" ref="I16">SUM(IF(('R3. TIAM CO2 emissions'!$A$9:$A$103=$B16)*('R3. TIAM CO2 emissions'!$C$9:$C$103=$D16)*('R3. TIAM CO2 emissions'!$D$8:$O$8=I$7),'R3. TIAM CO2 emissions'!$D$9:$O$103))/1000</f>
        <v>1729.1475232829312</v>
      </c>
      <c r="J16" s="58">
        <f t="array" ref="J16">SUM(IF(('R3. TIAM CO2 emissions'!$A$9:$A$103=$B16)*('R3. TIAM CO2 emissions'!$C$9:$C$103=$D16)*('R3. TIAM CO2 emissions'!$D$8:$O$8=J$7),'R3. TIAM CO2 emissions'!$D$9:$O$103))/1000</f>
        <v>1885.3249479817009</v>
      </c>
      <c r="K16" s="58">
        <f t="array" ref="K16">SUM(IF(('R3. TIAM CO2 emissions'!$A$9:$A$103=$B16)*('R3. TIAM CO2 emissions'!$C$9:$C$103=$D16)*('R3. TIAM CO2 emissions'!$D$8:$O$8=K$7),'R3. TIAM CO2 emissions'!$D$9:$O$103))/1000</f>
        <v>2020.3034480840367</v>
      </c>
      <c r="L16" s="58">
        <f t="array" ref="L16">SUM(IF(('R3. TIAM CO2 emissions'!$A$9:$A$103=$B16)*('R3. TIAM CO2 emissions'!$C$9:$C$103=$D16)*('R3. TIAM CO2 emissions'!$D$8:$O$8=L$7),'R3. TIAM CO2 emissions'!$D$9:$O$103))/1000</f>
        <v>2135.8872946278857</v>
      </c>
      <c r="M16" s="58">
        <f t="array" ref="M16">SUM(IF(('R3. TIAM CO2 emissions'!$A$9:$A$103=$B16)*('R3. TIAM CO2 emissions'!$C$9:$C$103=$D16)*('R3. TIAM CO2 emissions'!$D$8:$O$8=M$7),'R3. TIAM CO2 emissions'!$D$9:$O$103))/1000</f>
        <v>2399.40243496316</v>
      </c>
      <c r="N16" s="58">
        <f t="array" ref="N16">SUM(IF(('R3. TIAM CO2 emissions'!$A$9:$A$103=$B16)*('R3. TIAM CO2 emissions'!$C$9:$C$103=$D16)*('R3. TIAM CO2 emissions'!$D$8:$O$8=N$7),'R3. TIAM CO2 emissions'!$D$9:$O$103))/1000</f>
        <v>2416.9254059368391</v>
      </c>
      <c r="O16" s="58">
        <f t="array" ref="O16">SUM(IF(('R3. TIAM CO2 emissions'!$A$9:$A$103=$B16)*('R3. TIAM CO2 emissions'!$C$9:$C$103=$D16)*('R3. TIAM CO2 emissions'!$D$8:$O$8=O$7),'R3. TIAM CO2 emissions'!$D$9:$O$103))/1000</f>
        <v>2457.1115103058</v>
      </c>
      <c r="P16" s="58">
        <f t="array" ref="P16">SUM(IF(('R3. TIAM CO2 emissions'!$A$9:$A$103=$B16)*('R3. TIAM CO2 emissions'!$C$9:$C$103=$D16)*('R3. TIAM CO2 emissions'!$D$8:$O$8=P$7),'R3. TIAM CO2 emissions'!$D$9:$O$103))/1000</f>
        <v>2442.4922183083249</v>
      </c>
    </row>
    <row r="17" spans="1:16" x14ac:dyDescent="0.3">
      <c r="A17" s="39" t="s">
        <v>62</v>
      </c>
      <c r="B17" s="39" t="s">
        <v>249</v>
      </c>
      <c r="C17" s="39" t="s">
        <v>97</v>
      </c>
      <c r="D17" s="39" t="s">
        <v>258</v>
      </c>
      <c r="E17" s="58">
        <f t="array" ref="E17">SUM(IF(('R3. TIAM CO2 emissions'!$A$9:$A$103=$B17)*('R3. TIAM CO2 emissions'!$C$9:$C$103=$D17)*('R3. TIAM CO2 emissions'!$D$8:$O$8=E$7),'R3. TIAM CO2 emissions'!$D$9:$O$103))/1000</f>
        <v>2608.7746280235124</v>
      </c>
      <c r="F17" s="58">
        <f t="array" ref="F17">SUM(IF(('R3. TIAM CO2 emissions'!$A$9:$A$103=$B17)*('R3. TIAM CO2 emissions'!$C$9:$C$103=$D17)*('R3. TIAM CO2 emissions'!$D$8:$O$8=F$7),'R3. TIAM CO2 emissions'!$D$9:$O$103))/1000</f>
        <v>2672.7099690750078</v>
      </c>
      <c r="G17" s="58">
        <f t="array" ref="G17">SUM(IF(('R3. TIAM CO2 emissions'!$A$9:$A$103=$B17)*('R3. TIAM CO2 emissions'!$C$9:$C$103=$D17)*('R3. TIAM CO2 emissions'!$D$8:$O$8=G$7),'R3. TIAM CO2 emissions'!$D$9:$O$103))/1000</f>
        <v>2883.6635062302398</v>
      </c>
      <c r="H17" s="58">
        <f t="array" ref="H17">SUM(IF(('R3. TIAM CO2 emissions'!$A$9:$A$103=$B17)*('R3. TIAM CO2 emissions'!$C$9:$C$103=$D17)*('R3. TIAM CO2 emissions'!$D$8:$O$8=H$7),'R3. TIAM CO2 emissions'!$D$9:$O$103))/1000</f>
        <v>3416.2380240135899</v>
      </c>
      <c r="I17" s="58">
        <f t="array" ref="I17">SUM(IF(('R3. TIAM CO2 emissions'!$A$9:$A$103=$B17)*('R3. TIAM CO2 emissions'!$C$9:$C$103=$D17)*('R3. TIAM CO2 emissions'!$D$8:$O$8=I$7),'R3. TIAM CO2 emissions'!$D$9:$O$103))/1000</f>
        <v>3675.68748753102</v>
      </c>
      <c r="J17" s="58">
        <f t="array" ref="J17">SUM(IF(('R3. TIAM CO2 emissions'!$A$9:$A$103=$B17)*('R3. TIAM CO2 emissions'!$C$9:$C$103=$D17)*('R3. TIAM CO2 emissions'!$D$8:$O$8=J$7),'R3. TIAM CO2 emissions'!$D$9:$O$103))/1000</f>
        <v>4379.7515486811608</v>
      </c>
      <c r="K17" s="58">
        <f t="array" ref="K17">SUM(IF(('R3. TIAM CO2 emissions'!$A$9:$A$103=$B17)*('R3. TIAM CO2 emissions'!$C$9:$C$103=$D17)*('R3. TIAM CO2 emissions'!$D$8:$O$8=K$7),'R3. TIAM CO2 emissions'!$D$9:$O$103))/1000</f>
        <v>5892.3431597814506</v>
      </c>
      <c r="L17" s="58">
        <f t="array" ref="L17">SUM(IF(('R3. TIAM CO2 emissions'!$A$9:$A$103=$B17)*('R3. TIAM CO2 emissions'!$C$9:$C$103=$D17)*('R3. TIAM CO2 emissions'!$D$8:$O$8=L$7),'R3. TIAM CO2 emissions'!$D$9:$O$103))/1000</f>
        <v>7111.1671370145505</v>
      </c>
      <c r="M17" s="58">
        <f t="array" ref="M17">SUM(IF(('R3. TIAM CO2 emissions'!$A$9:$A$103=$B17)*('R3. TIAM CO2 emissions'!$C$9:$C$103=$D17)*('R3. TIAM CO2 emissions'!$D$8:$O$8=M$7),'R3. TIAM CO2 emissions'!$D$9:$O$103))/1000</f>
        <v>8618.7989604335507</v>
      </c>
      <c r="N17" s="58">
        <f t="array" ref="N17">SUM(IF(('R3. TIAM CO2 emissions'!$A$9:$A$103=$B17)*('R3. TIAM CO2 emissions'!$C$9:$C$103=$D17)*('R3. TIAM CO2 emissions'!$D$8:$O$8=N$7),'R3. TIAM CO2 emissions'!$D$9:$O$103))/1000</f>
        <v>10267.512617097471</v>
      </c>
      <c r="O17" s="58">
        <f t="array" ref="O17">SUM(IF(('R3. TIAM CO2 emissions'!$A$9:$A$103=$B17)*('R3. TIAM CO2 emissions'!$C$9:$C$103=$D17)*('R3. TIAM CO2 emissions'!$D$8:$O$8=O$7),'R3. TIAM CO2 emissions'!$D$9:$O$103))/1000</f>
        <v>11912.036719454731</v>
      </c>
      <c r="P17" s="58">
        <f t="array" ref="P17">SUM(IF(('R3. TIAM CO2 emissions'!$A$9:$A$103=$B17)*('R3. TIAM CO2 emissions'!$C$9:$C$103=$D17)*('R3. TIAM CO2 emissions'!$D$8:$O$8=P$7),'R3. TIAM CO2 emissions'!$D$9:$O$103))/1000</f>
        <v>13862.808786067002</v>
      </c>
    </row>
    <row r="18" spans="1:16" x14ac:dyDescent="0.3">
      <c r="A18" s="39" t="s">
        <v>62</v>
      </c>
      <c r="B18" s="39" t="s">
        <v>249</v>
      </c>
      <c r="C18" s="39" t="s">
        <v>100</v>
      </c>
      <c r="D18" s="39" t="s">
        <v>259</v>
      </c>
      <c r="E18" s="58">
        <f t="array" ref="E18">SUM(IF(('R3. TIAM CO2 emissions'!$A$9:$A$103=$B18)*('R3. TIAM CO2 emissions'!$C$9:$C$103=$D18)*('R3. TIAM CO2 emissions'!$D$8:$O$8=E$7),'R3. TIAM CO2 emissions'!$D$9:$O$103))/1000</f>
        <v>4657.9262616809192</v>
      </c>
      <c r="F18" s="58">
        <f t="array" ref="F18">SUM(IF(('R3. TIAM CO2 emissions'!$A$9:$A$103=$B18)*('R3. TIAM CO2 emissions'!$C$9:$C$103=$D18)*('R3. TIAM CO2 emissions'!$D$8:$O$8=F$7),'R3. TIAM CO2 emissions'!$D$9:$O$103))/1000</f>
        <v>4613.3689008299407</v>
      </c>
      <c r="G18" s="58">
        <f t="array" ref="G18">SUM(IF(('R3. TIAM CO2 emissions'!$A$9:$A$103=$B18)*('R3. TIAM CO2 emissions'!$C$9:$C$103=$D18)*('R3. TIAM CO2 emissions'!$D$8:$O$8=G$7),'R3. TIAM CO2 emissions'!$D$9:$O$103))/1000</f>
        <v>4579.0104989142637</v>
      </c>
      <c r="H18" s="58">
        <f t="array" ref="H18">SUM(IF(('R3. TIAM CO2 emissions'!$A$9:$A$103=$B18)*('R3. TIAM CO2 emissions'!$C$9:$C$103=$D18)*('R3. TIAM CO2 emissions'!$D$8:$O$8=H$7),'R3. TIAM CO2 emissions'!$D$9:$O$103))/1000</f>
        <v>4313.4207641885378</v>
      </c>
      <c r="I18" s="58">
        <f t="array" ref="I18">SUM(IF(('R3. TIAM CO2 emissions'!$A$9:$A$103=$B18)*('R3. TIAM CO2 emissions'!$C$9:$C$103=$D18)*('R3. TIAM CO2 emissions'!$D$8:$O$8=I$7),'R3. TIAM CO2 emissions'!$D$9:$O$103))/1000</f>
        <v>4204.3987327537679</v>
      </c>
      <c r="J18" s="58">
        <f t="array" ref="J18">SUM(IF(('R3. TIAM CO2 emissions'!$A$9:$A$103=$B18)*('R3. TIAM CO2 emissions'!$C$9:$C$103=$D18)*('R3. TIAM CO2 emissions'!$D$8:$O$8=J$7),'R3. TIAM CO2 emissions'!$D$9:$O$103))/1000</f>
        <v>4360.2405888629391</v>
      </c>
      <c r="K18" s="58">
        <f t="array" ref="K18">SUM(IF(('R3. TIAM CO2 emissions'!$A$9:$A$103=$B18)*('R3. TIAM CO2 emissions'!$C$9:$C$103=$D18)*('R3. TIAM CO2 emissions'!$D$8:$O$8=K$7),'R3. TIAM CO2 emissions'!$D$9:$O$103))/1000</f>
        <v>4926.8042935963103</v>
      </c>
      <c r="L18" s="58">
        <f t="array" ref="L18">SUM(IF(('R3. TIAM CO2 emissions'!$A$9:$A$103=$B18)*('R3. TIAM CO2 emissions'!$C$9:$C$103=$D18)*('R3. TIAM CO2 emissions'!$D$8:$O$8=L$7),'R3. TIAM CO2 emissions'!$D$9:$O$103))/1000</f>
        <v>5778.0957639122298</v>
      </c>
      <c r="M18" s="58">
        <f t="array" ref="M18">SUM(IF(('R3. TIAM CO2 emissions'!$A$9:$A$103=$B18)*('R3. TIAM CO2 emissions'!$C$9:$C$103=$D18)*('R3. TIAM CO2 emissions'!$D$8:$O$8=M$7),'R3. TIAM CO2 emissions'!$D$9:$O$103))/1000</f>
        <v>6234.9630460667204</v>
      </c>
      <c r="N18" s="58">
        <f t="array" ref="N18">SUM(IF(('R3. TIAM CO2 emissions'!$A$9:$A$103=$B18)*('R3. TIAM CO2 emissions'!$C$9:$C$103=$D18)*('R3. TIAM CO2 emissions'!$D$8:$O$8=N$7),'R3. TIAM CO2 emissions'!$D$9:$O$103))/1000</f>
        <v>6584.7707988349202</v>
      </c>
      <c r="O18" s="58">
        <f t="array" ref="O18">SUM(IF(('R3. TIAM CO2 emissions'!$A$9:$A$103=$B18)*('R3. TIAM CO2 emissions'!$C$9:$C$103=$D18)*('R3. TIAM CO2 emissions'!$D$8:$O$8=O$7),'R3. TIAM CO2 emissions'!$D$9:$O$103))/1000</f>
        <v>7187.4339293247094</v>
      </c>
      <c r="P18" s="58">
        <f t="array" ref="P18">SUM(IF(('R3. TIAM CO2 emissions'!$A$9:$A$103=$B18)*('R3. TIAM CO2 emissions'!$C$9:$C$103=$D18)*('R3. TIAM CO2 emissions'!$D$8:$O$8=P$7),'R3. TIAM CO2 emissions'!$D$9:$O$103))/1000</f>
        <v>7715.2831128132302</v>
      </c>
    </row>
    <row r="19" spans="1:16" x14ac:dyDescent="0.3">
      <c r="A19" s="39" t="s">
        <v>62</v>
      </c>
      <c r="B19" s="39" t="s">
        <v>249</v>
      </c>
      <c r="C19" s="39" t="s">
        <v>98</v>
      </c>
      <c r="D19" s="39" t="s">
        <v>260</v>
      </c>
      <c r="E19" s="58">
        <f t="array" ref="E19">SUM(IF(('R3. TIAM CO2 emissions'!$A$9:$A$103=$B19)*('R3. TIAM CO2 emissions'!$C$9:$C$103=$D19)*('R3. TIAM CO2 emissions'!$D$8:$O$8=E$7),'R3. TIAM CO2 emissions'!$D$9:$O$103))/1000</f>
        <v>12318.255364188266</v>
      </c>
      <c r="F19" s="58">
        <f t="array" ref="F19">SUM(IF(('R3. TIAM CO2 emissions'!$A$9:$A$103=$B19)*('R3. TIAM CO2 emissions'!$C$9:$C$103=$D19)*('R3. TIAM CO2 emissions'!$D$8:$O$8=F$7),'R3. TIAM CO2 emissions'!$D$9:$O$103))/1000</f>
        <v>13795.713449934967</v>
      </c>
      <c r="G19" s="58">
        <f t="array" ref="G19">SUM(IF(('R3. TIAM CO2 emissions'!$A$9:$A$103=$B19)*('R3. TIAM CO2 emissions'!$C$9:$C$103=$D19)*('R3. TIAM CO2 emissions'!$D$8:$O$8=G$7),'R3. TIAM CO2 emissions'!$D$9:$O$103))/1000</f>
        <v>17664.973768234679</v>
      </c>
      <c r="H19" s="58">
        <f t="array" ref="H19">SUM(IF(('R3. TIAM CO2 emissions'!$A$9:$A$103=$B19)*('R3. TIAM CO2 emissions'!$C$9:$C$103=$D19)*('R3. TIAM CO2 emissions'!$D$8:$O$8=H$7),'R3. TIAM CO2 emissions'!$D$9:$O$103))/1000</f>
        <v>22107.860428008571</v>
      </c>
      <c r="I19" s="58">
        <f t="array" ref="I19">SUM(IF(('R3. TIAM CO2 emissions'!$A$9:$A$103=$B19)*('R3. TIAM CO2 emissions'!$C$9:$C$103=$D19)*('R3. TIAM CO2 emissions'!$D$8:$O$8=I$7),'R3. TIAM CO2 emissions'!$D$9:$O$103))/1000</f>
        <v>25738.261126051326</v>
      </c>
      <c r="J19" s="58">
        <f t="array" ref="J19">SUM(IF(('R3. TIAM CO2 emissions'!$A$9:$A$103=$B19)*('R3. TIAM CO2 emissions'!$C$9:$C$103=$D19)*('R3. TIAM CO2 emissions'!$D$8:$O$8=J$7),'R3. TIAM CO2 emissions'!$D$9:$O$103))/1000</f>
        <v>26830.574008451411</v>
      </c>
      <c r="K19" s="58">
        <f t="array" ref="K19">SUM(IF(('R3. TIAM CO2 emissions'!$A$9:$A$103=$B19)*('R3. TIAM CO2 emissions'!$C$9:$C$103=$D19)*('R3. TIAM CO2 emissions'!$D$8:$O$8=K$7),'R3. TIAM CO2 emissions'!$D$9:$O$103))/1000</f>
        <v>28354.886162680974</v>
      </c>
      <c r="L19" s="58">
        <f t="array" ref="L19">SUM(IF(('R3. TIAM CO2 emissions'!$A$9:$A$103=$B19)*('R3. TIAM CO2 emissions'!$C$9:$C$103=$D19)*('R3. TIAM CO2 emissions'!$D$8:$O$8=L$7),'R3. TIAM CO2 emissions'!$D$9:$O$103))/1000</f>
        <v>30251.980566558861</v>
      </c>
      <c r="M19" s="58">
        <f t="array" ref="M19">SUM(IF(('R3. TIAM CO2 emissions'!$A$9:$A$103=$B19)*('R3. TIAM CO2 emissions'!$C$9:$C$103=$D19)*('R3. TIAM CO2 emissions'!$D$8:$O$8=M$7),'R3. TIAM CO2 emissions'!$D$9:$O$103))/1000</f>
        <v>31146.268865909624</v>
      </c>
      <c r="N19" s="58">
        <f t="array" ref="N19">SUM(IF(('R3. TIAM CO2 emissions'!$A$9:$A$103=$B19)*('R3. TIAM CO2 emissions'!$C$9:$C$103=$D19)*('R3. TIAM CO2 emissions'!$D$8:$O$8=N$7),'R3. TIAM CO2 emissions'!$D$9:$O$103))/1000</f>
        <v>32796.002339455845</v>
      </c>
      <c r="O19" s="58">
        <f t="array" ref="O19">SUM(IF(('R3. TIAM CO2 emissions'!$A$9:$A$103=$B19)*('R3. TIAM CO2 emissions'!$C$9:$C$103=$D19)*('R3. TIAM CO2 emissions'!$D$8:$O$8=O$7),'R3. TIAM CO2 emissions'!$D$9:$O$103))/1000</f>
        <v>33107.67166813025</v>
      </c>
      <c r="P19" s="58">
        <f t="array" ref="P19">SUM(IF(('R3. TIAM CO2 emissions'!$A$9:$A$103=$B19)*('R3. TIAM CO2 emissions'!$C$9:$C$103=$D19)*('R3. TIAM CO2 emissions'!$D$8:$O$8=P$7),'R3. TIAM CO2 emissions'!$D$9:$O$103))/1000</f>
        <v>33822.267152189132</v>
      </c>
    </row>
    <row r="20" spans="1:16" x14ac:dyDescent="0.3">
      <c r="A20" s="39" t="s">
        <v>62</v>
      </c>
      <c r="B20" s="39" t="s">
        <v>249</v>
      </c>
      <c r="C20" s="39" t="s">
        <v>99</v>
      </c>
      <c r="D20" s="39" t="s">
        <v>261</v>
      </c>
      <c r="E20" s="58">
        <f t="array" ref="E20">SUM(IF(('R3. TIAM CO2 emissions'!$A$9:$A$103=$B20)*('R3. TIAM CO2 emissions'!$C$9:$C$103=$D20)*('R3. TIAM CO2 emissions'!$D$8:$O$8=E$7),'R3. TIAM CO2 emissions'!$D$9:$O$103))/1000</f>
        <v>437.43646821065397</v>
      </c>
      <c r="F20" s="58">
        <f t="array" ref="F20">SUM(IF(('R3. TIAM CO2 emissions'!$A$9:$A$103=$B20)*('R3. TIAM CO2 emissions'!$C$9:$C$103=$D20)*('R3. TIAM CO2 emissions'!$D$8:$O$8=F$7),'R3. TIAM CO2 emissions'!$D$9:$O$103))/1000</f>
        <v>473.46704831944203</v>
      </c>
      <c r="G20" s="58">
        <f t="array" ref="G20">SUM(IF(('R3. TIAM CO2 emissions'!$A$9:$A$103=$B20)*('R3. TIAM CO2 emissions'!$C$9:$C$103=$D20)*('R3. TIAM CO2 emissions'!$D$8:$O$8=G$7),'R3. TIAM CO2 emissions'!$D$9:$O$103))/1000</f>
        <v>460.84373120985902</v>
      </c>
      <c r="H20" s="58">
        <f t="array" ref="H20">SUM(IF(('R3. TIAM CO2 emissions'!$A$9:$A$103=$B20)*('R3. TIAM CO2 emissions'!$C$9:$C$103=$D20)*('R3. TIAM CO2 emissions'!$D$8:$O$8=H$7),'R3. TIAM CO2 emissions'!$D$9:$O$103))/1000</f>
        <v>465.35603434817398</v>
      </c>
      <c r="I20" s="58">
        <f t="array" ref="I20">SUM(IF(('R3. TIAM CO2 emissions'!$A$9:$A$103=$B20)*('R3. TIAM CO2 emissions'!$C$9:$C$103=$D20)*('R3. TIAM CO2 emissions'!$D$8:$O$8=I$7),'R3. TIAM CO2 emissions'!$D$9:$O$103))/1000</f>
        <v>474.13135547998701</v>
      </c>
      <c r="J20" s="58">
        <f t="array" ref="J20">SUM(IF(('R3. TIAM CO2 emissions'!$A$9:$A$103=$B20)*('R3. TIAM CO2 emissions'!$C$9:$C$103=$D20)*('R3. TIAM CO2 emissions'!$D$8:$O$8=J$7),'R3. TIAM CO2 emissions'!$D$9:$O$103))/1000</f>
        <v>457.12936226503103</v>
      </c>
      <c r="K20" s="58">
        <f t="array" ref="K20">SUM(IF(('R3. TIAM CO2 emissions'!$A$9:$A$103=$B20)*('R3. TIAM CO2 emissions'!$C$9:$C$103=$D20)*('R3. TIAM CO2 emissions'!$D$8:$O$8=K$7),'R3. TIAM CO2 emissions'!$D$9:$O$103))/1000</f>
        <v>406.01199656844904</v>
      </c>
      <c r="L20" s="58">
        <f t="array" ref="L20">SUM(IF(('R3. TIAM CO2 emissions'!$A$9:$A$103=$B20)*('R3. TIAM CO2 emissions'!$C$9:$C$103=$D20)*('R3. TIAM CO2 emissions'!$D$8:$O$8=L$7),'R3. TIAM CO2 emissions'!$D$9:$O$103))/1000</f>
        <v>415.95102701707799</v>
      </c>
      <c r="M20" s="58">
        <f t="array" ref="M20">SUM(IF(('R3. TIAM CO2 emissions'!$A$9:$A$103=$B20)*('R3. TIAM CO2 emissions'!$C$9:$C$103=$D20)*('R3. TIAM CO2 emissions'!$D$8:$O$8=M$7),'R3. TIAM CO2 emissions'!$D$9:$O$103))/1000</f>
        <v>436.42741107402497</v>
      </c>
      <c r="N20" s="58">
        <f t="array" ref="N20">SUM(IF(('R3. TIAM CO2 emissions'!$A$9:$A$103=$B20)*('R3. TIAM CO2 emissions'!$C$9:$C$103=$D20)*('R3. TIAM CO2 emissions'!$D$8:$O$8=N$7),'R3. TIAM CO2 emissions'!$D$9:$O$103))/1000</f>
        <v>452.16214381067198</v>
      </c>
      <c r="O20" s="58">
        <f t="array" ref="O20">SUM(IF(('R3. TIAM CO2 emissions'!$A$9:$A$103=$B20)*('R3. TIAM CO2 emissions'!$C$9:$C$103=$D20)*('R3. TIAM CO2 emissions'!$D$8:$O$8=O$7),'R3. TIAM CO2 emissions'!$D$9:$O$103))/1000</f>
        <v>486.932352045051</v>
      </c>
      <c r="P20" s="58">
        <f t="array" ref="P20">SUM(IF(('R3. TIAM CO2 emissions'!$A$9:$A$103=$B20)*('R3. TIAM CO2 emissions'!$C$9:$C$103=$D20)*('R3. TIAM CO2 emissions'!$D$8:$O$8=P$7),'R3. TIAM CO2 emissions'!$D$9:$O$103))/1000</f>
        <v>452.122928581824</v>
      </c>
    </row>
    <row r="21" spans="1:16" x14ac:dyDescent="0.3">
      <c r="A21" s="39" t="s">
        <v>63</v>
      </c>
      <c r="B21" s="39" t="s">
        <v>251</v>
      </c>
      <c r="C21" s="39" t="s">
        <v>80</v>
      </c>
      <c r="D21" s="39" t="s">
        <v>256</v>
      </c>
      <c r="E21" s="58">
        <f t="array" ref="E21">SUM(IF(('R3. TIAM CO2 emissions'!$A$9:$A$103=$B21)*('R3. TIAM CO2 emissions'!$C$9:$C$103=$D21)*('R3. TIAM CO2 emissions'!$D$8:$O$8=E$7),'R3. TIAM CO2 emissions'!$D$9:$O$103))/1000</f>
        <v>6946.5260857823778</v>
      </c>
      <c r="F21" s="58">
        <f t="array" ref="F21">SUM(IF(('R3. TIAM CO2 emissions'!$A$9:$A$103=$B21)*('R3. TIAM CO2 emissions'!$C$9:$C$103=$D21)*('R3. TIAM CO2 emissions'!$D$8:$O$8=F$7),'R3. TIAM CO2 emissions'!$D$9:$O$103))/1000</f>
        <v>6936.0280528989224</v>
      </c>
      <c r="G21" s="58">
        <f t="array" ref="G21">SUM(IF(('R3. TIAM CO2 emissions'!$A$9:$A$103=$B21)*('R3. TIAM CO2 emissions'!$C$9:$C$103=$D21)*('R3. TIAM CO2 emissions'!$D$8:$O$8=G$7),'R3. TIAM CO2 emissions'!$D$9:$O$103))/1000</f>
        <v>6997.3041559890908</v>
      </c>
      <c r="H21" s="58">
        <f t="array" ref="H21">SUM(IF(('R3. TIAM CO2 emissions'!$A$9:$A$103=$B21)*('R3. TIAM CO2 emissions'!$C$9:$C$103=$D21)*('R3. TIAM CO2 emissions'!$D$8:$O$8=H$7),'R3. TIAM CO2 emissions'!$D$9:$O$103))/1000</f>
        <v>5921.877660772012</v>
      </c>
      <c r="I21" s="58">
        <f t="array" ref="I21">SUM(IF(('R3. TIAM CO2 emissions'!$A$9:$A$103=$B21)*('R3. TIAM CO2 emissions'!$C$9:$C$103=$D21)*('R3. TIAM CO2 emissions'!$D$8:$O$8=I$7),'R3. TIAM CO2 emissions'!$D$9:$O$103))/1000</f>
        <v>3159.1228697970269</v>
      </c>
      <c r="J21" s="58">
        <f t="array" ref="J21">SUM(IF(('R3. TIAM CO2 emissions'!$A$9:$A$103=$B21)*('R3. TIAM CO2 emissions'!$C$9:$C$103=$D21)*('R3. TIAM CO2 emissions'!$D$8:$O$8=J$7),'R3. TIAM CO2 emissions'!$D$9:$O$103))/1000</f>
        <v>2490.170814533798</v>
      </c>
      <c r="K21" s="58">
        <f t="array" ref="K21">SUM(IF(('R3. TIAM CO2 emissions'!$A$9:$A$103=$B21)*('R3. TIAM CO2 emissions'!$C$9:$C$103=$D21)*('R3. TIAM CO2 emissions'!$D$8:$O$8=K$7),'R3. TIAM CO2 emissions'!$D$9:$O$103))/1000</f>
        <v>1519.5711157171961</v>
      </c>
      <c r="L21" s="58">
        <f t="array" ref="L21">SUM(IF(('R3. TIAM CO2 emissions'!$A$9:$A$103=$B21)*('R3. TIAM CO2 emissions'!$C$9:$C$103=$D21)*('R3. TIAM CO2 emissions'!$D$8:$O$8=L$7),'R3. TIAM CO2 emissions'!$D$9:$O$103))/1000</f>
        <v>-481.48981472695374</v>
      </c>
      <c r="M21" s="58">
        <f t="array" ref="M21">SUM(IF(('R3. TIAM CO2 emissions'!$A$9:$A$103=$B21)*('R3. TIAM CO2 emissions'!$C$9:$C$103=$D21)*('R3. TIAM CO2 emissions'!$D$8:$O$8=M$7),'R3. TIAM CO2 emissions'!$D$9:$O$103))/1000</f>
        <v>-1283.882246466439</v>
      </c>
      <c r="N21" s="58">
        <f t="array" ref="N21">SUM(IF(('R3. TIAM CO2 emissions'!$A$9:$A$103=$B21)*('R3. TIAM CO2 emissions'!$C$9:$C$103=$D21)*('R3. TIAM CO2 emissions'!$D$8:$O$8=N$7),'R3. TIAM CO2 emissions'!$D$9:$O$103))/1000</f>
        <v>-1655.0899152658501</v>
      </c>
      <c r="O21" s="58">
        <f t="array" ref="O21">SUM(IF(('R3. TIAM CO2 emissions'!$A$9:$A$103=$B21)*('R3. TIAM CO2 emissions'!$C$9:$C$103=$D21)*('R3. TIAM CO2 emissions'!$D$8:$O$8=O$7),'R3. TIAM CO2 emissions'!$D$9:$O$103))/1000</f>
        <v>-1952.81252193091</v>
      </c>
      <c r="P21" s="58">
        <f t="array" ref="P21">SUM(IF(('R3. TIAM CO2 emissions'!$A$9:$A$103=$B21)*('R3. TIAM CO2 emissions'!$C$9:$C$103=$D21)*('R3. TIAM CO2 emissions'!$D$8:$O$8=P$7),'R3. TIAM CO2 emissions'!$D$9:$O$103))/1000</f>
        <v>-2221.5221094192543</v>
      </c>
    </row>
    <row r="22" spans="1:16" x14ac:dyDescent="0.3">
      <c r="A22" s="39" t="s">
        <v>63</v>
      </c>
      <c r="B22" s="39" t="s">
        <v>251</v>
      </c>
      <c r="C22" s="39" t="s">
        <v>101</v>
      </c>
      <c r="D22" s="39" t="s">
        <v>257</v>
      </c>
      <c r="E22" s="58">
        <f t="array" ref="E22">SUM(IF(('R3. TIAM CO2 emissions'!$A$9:$A$103=$B22)*('R3. TIAM CO2 emissions'!$C$9:$C$103=$D22)*('R3. TIAM CO2 emissions'!$D$8:$O$8=E$7),'R3. TIAM CO2 emissions'!$D$9:$O$103))/1000</f>
        <v>1558.0625156243691</v>
      </c>
      <c r="F22" s="58">
        <f t="array" ref="F22">SUM(IF(('R3. TIAM CO2 emissions'!$A$9:$A$103=$B22)*('R3. TIAM CO2 emissions'!$C$9:$C$103=$D22)*('R3. TIAM CO2 emissions'!$D$8:$O$8=F$7),'R3. TIAM CO2 emissions'!$D$9:$O$103))/1000</f>
        <v>1625.0397681803288</v>
      </c>
      <c r="G22" s="58">
        <f t="array" ref="G22">SUM(IF(('R3. TIAM CO2 emissions'!$A$9:$A$103=$B22)*('R3. TIAM CO2 emissions'!$C$9:$C$103=$D22)*('R3. TIAM CO2 emissions'!$D$8:$O$8=G$7),'R3. TIAM CO2 emissions'!$D$9:$O$103))/1000</f>
        <v>1639.9161793247931</v>
      </c>
      <c r="H22" s="58">
        <f t="array" ref="H22">SUM(IF(('R3. TIAM CO2 emissions'!$A$9:$A$103=$B22)*('R3. TIAM CO2 emissions'!$C$9:$C$103=$D22)*('R3. TIAM CO2 emissions'!$D$8:$O$8=H$7),'R3. TIAM CO2 emissions'!$D$9:$O$103))/1000</f>
        <v>1596.2560448923268</v>
      </c>
      <c r="I22" s="58">
        <f t="array" ref="I22">SUM(IF(('R3. TIAM CO2 emissions'!$A$9:$A$103=$B22)*('R3. TIAM CO2 emissions'!$C$9:$C$103=$D22)*('R3. TIAM CO2 emissions'!$D$8:$O$8=I$7),'R3. TIAM CO2 emissions'!$D$9:$O$103))/1000</f>
        <v>1269.2640313027769</v>
      </c>
      <c r="J22" s="58">
        <f t="array" ref="J22">SUM(IF(('R3. TIAM CO2 emissions'!$A$9:$A$103=$B22)*('R3. TIAM CO2 emissions'!$C$9:$C$103=$D22)*('R3. TIAM CO2 emissions'!$D$8:$O$8=J$7),'R3. TIAM CO2 emissions'!$D$9:$O$103))/1000</f>
        <v>1147.5063307540261</v>
      </c>
      <c r="K22" s="58">
        <f t="array" ref="K22">SUM(IF(('R3. TIAM CO2 emissions'!$A$9:$A$103=$B22)*('R3. TIAM CO2 emissions'!$C$9:$C$103=$D22)*('R3. TIAM CO2 emissions'!$D$8:$O$8=K$7),'R3. TIAM CO2 emissions'!$D$9:$O$103))/1000</f>
        <v>459.07427970196215</v>
      </c>
      <c r="L22" s="58">
        <f t="array" ref="L22">SUM(IF(('R3. TIAM CO2 emissions'!$A$9:$A$103=$B22)*('R3. TIAM CO2 emissions'!$C$9:$C$103=$D22)*('R3. TIAM CO2 emissions'!$D$8:$O$8=L$7),'R3. TIAM CO2 emissions'!$D$9:$O$103))/1000</f>
        <v>-1075.3059910106758</v>
      </c>
      <c r="M22" s="58">
        <f t="array" ref="M22">SUM(IF(('R3. TIAM CO2 emissions'!$A$9:$A$103=$B22)*('R3. TIAM CO2 emissions'!$C$9:$C$103=$D22)*('R3. TIAM CO2 emissions'!$D$8:$O$8=M$7),'R3. TIAM CO2 emissions'!$D$9:$O$103))/1000</f>
        <v>-2286.6879935102465</v>
      </c>
      <c r="N22" s="58">
        <f t="array" ref="N22">SUM(IF(('R3. TIAM CO2 emissions'!$A$9:$A$103=$B22)*('R3. TIAM CO2 emissions'!$C$9:$C$103=$D22)*('R3. TIAM CO2 emissions'!$D$8:$O$8=N$7),'R3. TIAM CO2 emissions'!$D$9:$O$103))/1000</f>
        <v>-2765.7487968900095</v>
      </c>
      <c r="O22" s="58">
        <f t="array" ref="O22">SUM(IF(('R3. TIAM CO2 emissions'!$A$9:$A$103=$B22)*('R3. TIAM CO2 emissions'!$C$9:$C$103=$D22)*('R3. TIAM CO2 emissions'!$D$8:$O$8=O$7),'R3. TIAM CO2 emissions'!$D$9:$O$103))/1000</f>
        <v>-3187.748975605879</v>
      </c>
      <c r="P22" s="58">
        <f t="array" ref="P22">SUM(IF(('R3. TIAM CO2 emissions'!$A$9:$A$103=$B22)*('R3. TIAM CO2 emissions'!$C$9:$C$103=$D22)*('R3. TIAM CO2 emissions'!$D$8:$O$8=P$7),'R3. TIAM CO2 emissions'!$D$9:$O$103))/1000</f>
        <v>-3661.5858520146407</v>
      </c>
    </row>
    <row r="23" spans="1:16" x14ac:dyDescent="0.3">
      <c r="A23" s="39" t="s">
        <v>63</v>
      </c>
      <c r="B23" s="39" t="s">
        <v>251</v>
      </c>
      <c r="C23" s="39" t="s">
        <v>97</v>
      </c>
      <c r="D23" s="39" t="s">
        <v>258</v>
      </c>
      <c r="E23" s="58">
        <f t="array" ref="E23">SUM(IF(('R3. TIAM CO2 emissions'!$A$9:$A$103=$B23)*('R3. TIAM CO2 emissions'!$C$9:$C$103=$D23)*('R3. TIAM CO2 emissions'!$D$8:$O$8=E$7),'R3. TIAM CO2 emissions'!$D$9:$O$103))/1000</f>
        <v>2608.7746339227488</v>
      </c>
      <c r="F23" s="58">
        <f t="array" ref="F23">SUM(IF(('R3. TIAM CO2 emissions'!$A$9:$A$103=$B23)*('R3. TIAM CO2 emissions'!$C$9:$C$103=$D23)*('R3. TIAM CO2 emissions'!$D$8:$O$8=F$7),'R3. TIAM CO2 emissions'!$D$9:$O$103))/1000</f>
        <v>2676.6800456961851</v>
      </c>
      <c r="G23" s="58">
        <f t="array" ref="G23">SUM(IF(('R3. TIAM CO2 emissions'!$A$9:$A$103=$B23)*('R3. TIAM CO2 emissions'!$C$9:$C$103=$D23)*('R3. TIAM CO2 emissions'!$D$8:$O$8=G$7),'R3. TIAM CO2 emissions'!$D$9:$O$103))/1000</f>
        <v>2889.0242085231398</v>
      </c>
      <c r="H23" s="58">
        <f t="array" ref="H23">SUM(IF(('R3. TIAM CO2 emissions'!$A$9:$A$103=$B23)*('R3. TIAM CO2 emissions'!$C$9:$C$103=$D23)*('R3. TIAM CO2 emissions'!$D$8:$O$8=H$7),'R3. TIAM CO2 emissions'!$D$9:$O$103))/1000</f>
        <v>3357.0031152752304</v>
      </c>
      <c r="I23" s="58">
        <f t="array" ref="I23">SUM(IF(('R3. TIAM CO2 emissions'!$A$9:$A$103=$B23)*('R3. TIAM CO2 emissions'!$C$9:$C$103=$D23)*('R3. TIAM CO2 emissions'!$D$8:$O$8=I$7),'R3. TIAM CO2 emissions'!$D$9:$O$103))/1000</f>
        <v>2653.8180427472239</v>
      </c>
      <c r="J23" s="58">
        <f t="array" ref="J23">SUM(IF(('R3. TIAM CO2 emissions'!$A$9:$A$103=$B23)*('R3. TIAM CO2 emissions'!$C$9:$C$103=$D23)*('R3. TIAM CO2 emissions'!$D$8:$O$8=J$7),'R3. TIAM CO2 emissions'!$D$9:$O$103))/1000</f>
        <v>2372.6708466667101</v>
      </c>
      <c r="K23" s="58">
        <f t="array" ref="K23">SUM(IF(('R3. TIAM CO2 emissions'!$A$9:$A$103=$B23)*('R3. TIAM CO2 emissions'!$C$9:$C$103=$D23)*('R3. TIAM CO2 emissions'!$D$8:$O$8=K$7),'R3. TIAM CO2 emissions'!$D$9:$O$103))/1000</f>
        <v>1995.4838154498548</v>
      </c>
      <c r="L23" s="58">
        <f t="array" ref="L23">SUM(IF(('R3. TIAM CO2 emissions'!$A$9:$A$103=$B23)*('R3. TIAM CO2 emissions'!$C$9:$C$103=$D23)*('R3. TIAM CO2 emissions'!$D$8:$O$8=L$7),'R3. TIAM CO2 emissions'!$D$9:$O$103))/1000</f>
        <v>1693.0022162530138</v>
      </c>
      <c r="M23" s="58">
        <f t="array" ref="M23">SUM(IF(('R3. TIAM CO2 emissions'!$A$9:$A$103=$B23)*('R3. TIAM CO2 emissions'!$C$9:$C$103=$D23)*('R3. TIAM CO2 emissions'!$D$8:$O$8=M$7),'R3. TIAM CO2 emissions'!$D$9:$O$103))/1000</f>
        <v>1047.0480301346322</v>
      </c>
      <c r="N23" s="58">
        <f t="array" ref="N23">SUM(IF(('R3. TIAM CO2 emissions'!$A$9:$A$103=$B23)*('R3. TIAM CO2 emissions'!$C$9:$C$103=$D23)*('R3. TIAM CO2 emissions'!$D$8:$O$8=N$7),'R3. TIAM CO2 emissions'!$D$9:$O$103))/1000</f>
        <v>464.55695154395596</v>
      </c>
      <c r="O23" s="58">
        <f t="array" ref="O23">SUM(IF(('R3. TIAM CO2 emissions'!$A$9:$A$103=$B23)*('R3. TIAM CO2 emissions'!$C$9:$C$103=$D23)*('R3. TIAM CO2 emissions'!$D$8:$O$8=O$7),'R3. TIAM CO2 emissions'!$D$9:$O$103))/1000</f>
        <v>293.62765425149792</v>
      </c>
      <c r="P23" s="58">
        <f t="array" ref="P23">SUM(IF(('R3. TIAM CO2 emissions'!$A$9:$A$103=$B23)*('R3. TIAM CO2 emissions'!$C$9:$C$103=$D23)*('R3. TIAM CO2 emissions'!$D$8:$O$8=P$7),'R3. TIAM CO2 emissions'!$D$9:$O$103))/1000</f>
        <v>-74.774371757221061</v>
      </c>
    </row>
    <row r="24" spans="1:16" x14ac:dyDescent="0.3">
      <c r="A24" s="39" t="s">
        <v>63</v>
      </c>
      <c r="B24" s="39" t="s">
        <v>251</v>
      </c>
      <c r="C24" s="39" t="s">
        <v>100</v>
      </c>
      <c r="D24" s="39" t="s">
        <v>259</v>
      </c>
      <c r="E24" s="58">
        <f t="array" ref="E24">SUM(IF(('R3. TIAM CO2 emissions'!$A$9:$A$103=$B24)*('R3. TIAM CO2 emissions'!$C$9:$C$103=$D24)*('R3. TIAM CO2 emissions'!$D$8:$O$8=E$7),'R3. TIAM CO2 emissions'!$D$9:$O$103))/1000</f>
        <v>4657.9262220577384</v>
      </c>
      <c r="F24" s="58">
        <f t="array" ref="F24">SUM(IF(('R3. TIAM CO2 emissions'!$A$9:$A$103=$B24)*('R3. TIAM CO2 emissions'!$C$9:$C$103=$D24)*('R3. TIAM CO2 emissions'!$D$8:$O$8=F$7),'R3. TIAM CO2 emissions'!$D$9:$O$103))/1000</f>
        <v>4611.2680661172535</v>
      </c>
      <c r="G24" s="58">
        <f t="array" ref="G24">SUM(IF(('R3. TIAM CO2 emissions'!$A$9:$A$103=$B24)*('R3. TIAM CO2 emissions'!$C$9:$C$103=$D24)*('R3. TIAM CO2 emissions'!$D$8:$O$8=G$7),'R3. TIAM CO2 emissions'!$D$9:$O$103))/1000</f>
        <v>4573.0165329704296</v>
      </c>
      <c r="H24" s="58">
        <f t="array" ref="H24">SUM(IF(('R3. TIAM CO2 emissions'!$A$9:$A$103=$B24)*('R3. TIAM CO2 emissions'!$C$9:$C$103=$D24)*('R3. TIAM CO2 emissions'!$D$8:$O$8=H$7),'R3. TIAM CO2 emissions'!$D$9:$O$103))/1000</f>
        <v>3625.9932251979021</v>
      </c>
      <c r="I24" s="58">
        <f t="array" ref="I24">SUM(IF(('R3. TIAM CO2 emissions'!$A$9:$A$103=$B24)*('R3. TIAM CO2 emissions'!$C$9:$C$103=$D24)*('R3. TIAM CO2 emissions'!$D$8:$O$8=I$7),'R3. TIAM CO2 emissions'!$D$9:$O$103))/1000</f>
        <v>2344.0023042588191</v>
      </c>
      <c r="J24" s="58">
        <f t="array" ref="J24">SUM(IF(('R3. TIAM CO2 emissions'!$A$9:$A$103=$B24)*('R3. TIAM CO2 emissions'!$C$9:$C$103=$D24)*('R3. TIAM CO2 emissions'!$D$8:$O$8=J$7),'R3. TIAM CO2 emissions'!$D$9:$O$103))/1000</f>
        <v>1997.1728456536298</v>
      </c>
      <c r="K24" s="58">
        <f t="array" ref="K24">SUM(IF(('R3. TIAM CO2 emissions'!$A$9:$A$103=$B24)*('R3. TIAM CO2 emissions'!$C$9:$C$103=$D24)*('R3. TIAM CO2 emissions'!$D$8:$O$8=K$7),'R3. TIAM CO2 emissions'!$D$9:$O$103))/1000</f>
        <v>1310.1244205556222</v>
      </c>
      <c r="L24" s="58">
        <f t="array" ref="L24">SUM(IF(('R3. TIAM CO2 emissions'!$A$9:$A$103=$B24)*('R3. TIAM CO2 emissions'!$C$9:$C$103=$D24)*('R3. TIAM CO2 emissions'!$D$8:$O$8=L$7),'R3. TIAM CO2 emissions'!$D$9:$O$103))/1000</f>
        <v>-20.679025610870013</v>
      </c>
      <c r="M24" s="58">
        <f t="array" ref="M24">SUM(IF(('R3. TIAM CO2 emissions'!$A$9:$A$103=$B24)*('R3. TIAM CO2 emissions'!$C$9:$C$103=$D24)*('R3. TIAM CO2 emissions'!$D$8:$O$8=M$7),'R3. TIAM CO2 emissions'!$D$9:$O$103))/1000</f>
        <v>-432.25733909236197</v>
      </c>
      <c r="N24" s="58">
        <f t="array" ref="N24">SUM(IF(('R3. TIAM CO2 emissions'!$A$9:$A$103=$B24)*('R3. TIAM CO2 emissions'!$C$9:$C$103=$D24)*('R3. TIAM CO2 emissions'!$D$8:$O$8=N$7),'R3. TIAM CO2 emissions'!$D$9:$O$103))/1000</f>
        <v>-626.46802289930497</v>
      </c>
      <c r="O24" s="58">
        <f t="array" ref="O24">SUM(IF(('R3. TIAM CO2 emissions'!$A$9:$A$103=$B24)*('R3. TIAM CO2 emissions'!$C$9:$C$103=$D24)*('R3. TIAM CO2 emissions'!$D$8:$O$8=O$7),'R3. TIAM CO2 emissions'!$D$9:$O$103))/1000</f>
        <v>-785.29533324356396</v>
      </c>
      <c r="P24" s="58">
        <f t="array" ref="P24">SUM(IF(('R3. TIAM CO2 emissions'!$A$9:$A$103=$B24)*('R3. TIAM CO2 emissions'!$C$9:$C$103=$D24)*('R3. TIAM CO2 emissions'!$D$8:$O$8=P$7),'R3. TIAM CO2 emissions'!$D$9:$O$103))/1000</f>
        <v>-903.89545215908299</v>
      </c>
    </row>
    <row r="25" spans="1:16" x14ac:dyDescent="0.3">
      <c r="A25" s="39" t="s">
        <v>63</v>
      </c>
      <c r="B25" s="39" t="s">
        <v>251</v>
      </c>
      <c r="C25" s="39" t="s">
        <v>98</v>
      </c>
      <c r="D25" s="39" t="s">
        <v>260</v>
      </c>
      <c r="E25" s="58">
        <f t="array" ref="E25">SUM(IF(('R3. TIAM CO2 emissions'!$A$9:$A$103=$B25)*('R3. TIAM CO2 emissions'!$C$9:$C$103=$D25)*('R3. TIAM CO2 emissions'!$D$8:$O$8=E$7),'R3. TIAM CO2 emissions'!$D$9:$O$103))/1000</f>
        <v>12318.056189983958</v>
      </c>
      <c r="F25" s="58">
        <f t="array" ref="F25">SUM(IF(('R3. TIAM CO2 emissions'!$A$9:$A$103=$B25)*('R3. TIAM CO2 emissions'!$C$9:$C$103=$D25)*('R3. TIAM CO2 emissions'!$D$8:$O$8=F$7),'R3. TIAM CO2 emissions'!$D$9:$O$103))/1000</f>
        <v>13796.779121769778</v>
      </c>
      <c r="G25" s="58">
        <f t="array" ref="G25">SUM(IF(('R3. TIAM CO2 emissions'!$A$9:$A$103=$B25)*('R3. TIAM CO2 emissions'!$C$9:$C$103=$D25)*('R3. TIAM CO2 emissions'!$D$8:$O$8=G$7),'R3. TIAM CO2 emissions'!$D$9:$O$103))/1000</f>
        <v>17645.280599220649</v>
      </c>
      <c r="H25" s="58">
        <f t="array" ref="H25">SUM(IF(('R3. TIAM CO2 emissions'!$A$9:$A$103=$B25)*('R3. TIAM CO2 emissions'!$C$9:$C$103=$D25)*('R3. TIAM CO2 emissions'!$D$8:$O$8=H$7),'R3. TIAM CO2 emissions'!$D$9:$O$103))/1000</f>
        <v>19996.159718629195</v>
      </c>
      <c r="I25" s="58">
        <f t="array" ref="I25">SUM(IF(('R3. TIAM CO2 emissions'!$A$9:$A$103=$B25)*('R3. TIAM CO2 emissions'!$C$9:$C$103=$D25)*('R3. TIAM CO2 emissions'!$D$8:$O$8=I$7),'R3. TIAM CO2 emissions'!$D$9:$O$103))/1000</f>
        <v>12656.176513510016</v>
      </c>
      <c r="J25" s="58">
        <f t="array" ref="J25">SUM(IF(('R3. TIAM CO2 emissions'!$A$9:$A$103=$B25)*('R3. TIAM CO2 emissions'!$C$9:$C$103=$D25)*('R3. TIAM CO2 emissions'!$D$8:$O$8=J$7),'R3. TIAM CO2 emissions'!$D$9:$O$103))/1000</f>
        <v>10745.830891410184</v>
      </c>
      <c r="K25" s="58">
        <f t="array" ref="K25">SUM(IF(('R3. TIAM CO2 emissions'!$A$9:$A$103=$B25)*('R3. TIAM CO2 emissions'!$C$9:$C$103=$D25)*('R3. TIAM CO2 emissions'!$D$8:$O$8=K$7),'R3. TIAM CO2 emissions'!$D$9:$O$103))/1000</f>
        <v>7052.7947886077091</v>
      </c>
      <c r="L25" s="58">
        <f t="array" ref="L25">SUM(IF(('R3. TIAM CO2 emissions'!$A$9:$A$103=$B25)*('R3. TIAM CO2 emissions'!$C$9:$C$103=$D25)*('R3. TIAM CO2 emissions'!$D$8:$O$8=L$7),'R3. TIAM CO2 emissions'!$D$9:$O$103))/1000</f>
        <v>2924.9591922002314</v>
      </c>
      <c r="M25" s="58">
        <f t="array" ref="M25">SUM(IF(('R3. TIAM CO2 emissions'!$A$9:$A$103=$B25)*('R3. TIAM CO2 emissions'!$C$9:$C$103=$D25)*('R3. TIAM CO2 emissions'!$D$8:$O$8=M$7),'R3. TIAM CO2 emissions'!$D$9:$O$103))/1000</f>
        <v>484.78378926168801</v>
      </c>
      <c r="N25" s="58">
        <f t="array" ref="N25">SUM(IF(('R3. TIAM CO2 emissions'!$A$9:$A$103=$B25)*('R3. TIAM CO2 emissions'!$C$9:$C$103=$D25)*('R3. TIAM CO2 emissions'!$D$8:$O$8=N$7),'R3. TIAM CO2 emissions'!$D$9:$O$103))/1000</f>
        <v>-768.54649318263228</v>
      </c>
      <c r="O25" s="58">
        <f t="array" ref="O25">SUM(IF(('R3. TIAM CO2 emissions'!$A$9:$A$103=$B25)*('R3. TIAM CO2 emissions'!$C$9:$C$103=$D25)*('R3. TIAM CO2 emissions'!$D$8:$O$8=O$7),'R3. TIAM CO2 emissions'!$D$9:$O$103))/1000</f>
        <v>-1521.5712248300888</v>
      </c>
      <c r="P25" s="58">
        <f t="array" ref="P25">SUM(IF(('R3. TIAM CO2 emissions'!$A$9:$A$103=$B25)*('R3. TIAM CO2 emissions'!$C$9:$C$103=$D25)*('R3. TIAM CO2 emissions'!$D$8:$O$8=P$7),'R3. TIAM CO2 emissions'!$D$9:$O$103))/1000</f>
        <v>-2639.5254476325308</v>
      </c>
    </row>
    <row r="26" spans="1:16" x14ac:dyDescent="0.3">
      <c r="A26" s="39" t="s">
        <v>63</v>
      </c>
      <c r="B26" s="39" t="s">
        <v>251</v>
      </c>
      <c r="C26" s="39" t="s">
        <v>99</v>
      </c>
      <c r="D26" s="39" t="s">
        <v>261</v>
      </c>
      <c r="E26" s="58">
        <f t="array" ref="E26">SUM(IF(('R3. TIAM CO2 emissions'!$A$9:$A$103=$B26)*('R3. TIAM CO2 emissions'!$C$9:$C$103=$D26)*('R3. TIAM CO2 emissions'!$D$8:$O$8=E$7),'R3. TIAM CO2 emissions'!$D$9:$O$103))/1000</f>
        <v>437.43646821065101</v>
      </c>
      <c r="F26" s="58">
        <f t="array" ref="F26">SUM(IF(('R3. TIAM CO2 emissions'!$A$9:$A$103=$B26)*('R3. TIAM CO2 emissions'!$C$9:$C$103=$D26)*('R3. TIAM CO2 emissions'!$D$8:$O$8=F$7),'R3. TIAM CO2 emissions'!$D$9:$O$103))/1000</f>
        <v>470.77088863250702</v>
      </c>
      <c r="G26" s="58">
        <f t="array" ref="G26">SUM(IF(('R3. TIAM CO2 emissions'!$A$9:$A$103=$B26)*('R3. TIAM CO2 emissions'!$C$9:$C$103=$D26)*('R3. TIAM CO2 emissions'!$D$8:$O$8=G$7),'R3. TIAM CO2 emissions'!$D$9:$O$103))/1000</f>
        <v>457.98734987814203</v>
      </c>
      <c r="H26" s="58">
        <f t="array" ref="H26">SUM(IF(('R3. TIAM CO2 emissions'!$A$9:$A$103=$B26)*('R3. TIAM CO2 emissions'!$C$9:$C$103=$D26)*('R3. TIAM CO2 emissions'!$D$8:$O$8=H$7),'R3. TIAM CO2 emissions'!$D$9:$O$103))/1000</f>
        <v>367</v>
      </c>
      <c r="I26" s="58">
        <f t="array" ref="I26">SUM(IF(('R3. TIAM CO2 emissions'!$A$9:$A$103=$B26)*('R3. TIAM CO2 emissions'!$C$9:$C$103=$D26)*('R3. TIAM CO2 emissions'!$D$8:$O$8=I$7),'R3. TIAM CO2 emissions'!$D$9:$O$103))/1000</f>
        <v>175.69075099357897</v>
      </c>
      <c r="J26" s="58">
        <f t="array" ref="J26">SUM(IF(('R3. TIAM CO2 emissions'!$A$9:$A$103=$B26)*('R3. TIAM CO2 emissions'!$C$9:$C$103=$D26)*('R3. TIAM CO2 emissions'!$D$8:$O$8=J$7),'R3. TIAM CO2 emissions'!$D$9:$O$103))/1000</f>
        <v>133.16634139551499</v>
      </c>
      <c r="K26" s="58">
        <f t="array" ref="K26">SUM(IF(('R3. TIAM CO2 emissions'!$A$9:$A$103=$B26)*('R3. TIAM CO2 emissions'!$C$9:$C$103=$D26)*('R3. TIAM CO2 emissions'!$D$8:$O$8=K$7),'R3. TIAM CO2 emissions'!$D$9:$O$103))/1000</f>
        <v>-120.686786823278</v>
      </c>
      <c r="L26" s="58">
        <f t="array" ref="L26">SUM(IF(('R3. TIAM CO2 emissions'!$A$9:$A$103=$B26)*('R3. TIAM CO2 emissions'!$C$9:$C$103=$D26)*('R3. TIAM CO2 emissions'!$D$8:$O$8=L$7),'R3. TIAM CO2 emissions'!$D$9:$O$103))/1000</f>
        <v>-1003.95619337353</v>
      </c>
      <c r="M26" s="58">
        <f t="array" ref="M26">SUM(IF(('R3. TIAM CO2 emissions'!$A$9:$A$103=$B26)*('R3. TIAM CO2 emissions'!$C$9:$C$103=$D26)*('R3. TIAM CO2 emissions'!$D$8:$O$8=M$7),'R3. TIAM CO2 emissions'!$D$9:$O$103))/1000</f>
        <v>-1110.4176169412999</v>
      </c>
      <c r="N26" s="58">
        <f t="array" ref="N26">SUM(IF(('R3. TIAM CO2 emissions'!$A$9:$A$103=$B26)*('R3. TIAM CO2 emissions'!$C$9:$C$103=$D26)*('R3. TIAM CO2 emissions'!$D$8:$O$8=N$7),'R3. TIAM CO2 emissions'!$D$9:$O$103))/1000</f>
        <v>-1193.6738497988499</v>
      </c>
      <c r="O26" s="58">
        <f t="array" ref="O26">SUM(IF(('R3. TIAM CO2 emissions'!$A$9:$A$103=$B26)*('R3. TIAM CO2 emissions'!$C$9:$C$103=$D26)*('R3. TIAM CO2 emissions'!$D$8:$O$8=O$7),'R3. TIAM CO2 emissions'!$D$9:$O$103))/1000</f>
        <v>-1279.1185942812201</v>
      </c>
      <c r="P26" s="58">
        <f t="array" ref="P26">SUM(IF(('R3. TIAM CO2 emissions'!$A$9:$A$103=$B26)*('R3. TIAM CO2 emissions'!$C$9:$C$103=$D26)*('R3. TIAM CO2 emissions'!$D$8:$O$8=P$7),'R3. TIAM CO2 emissions'!$D$9:$O$103))/1000</f>
        <v>-1361.9861159607201</v>
      </c>
    </row>
    <row r="27" spans="1:16" x14ac:dyDescent="0.3">
      <c r="A27" s="39" t="s">
        <v>64</v>
      </c>
      <c r="B27" s="39" t="s">
        <v>252</v>
      </c>
      <c r="C27" s="39" t="s">
        <v>80</v>
      </c>
      <c r="D27" s="39" t="s">
        <v>256</v>
      </c>
      <c r="E27" s="58">
        <f t="array" ref="E27">SUM(IF(('R3. TIAM CO2 emissions'!$A$9:$A$103=$B27)*('R3. TIAM CO2 emissions'!$C$9:$C$103=$D27)*('R3. TIAM CO2 emissions'!$D$8:$O$8=E$7),'R3. TIAM CO2 emissions'!$D$9:$O$103))/1000</f>
        <v>6946.5260857823778</v>
      </c>
      <c r="F27" s="58">
        <f t="array" ref="F27">SUM(IF(('R3. TIAM CO2 emissions'!$A$9:$A$103=$B27)*('R3. TIAM CO2 emissions'!$C$9:$C$103=$D27)*('R3. TIAM CO2 emissions'!$D$8:$O$8=F$7),'R3. TIAM CO2 emissions'!$D$9:$O$103))/1000</f>
        <v>6936.0280528989224</v>
      </c>
      <c r="G27" s="58">
        <f t="array" ref="G27">SUM(IF(('R3. TIAM CO2 emissions'!$A$9:$A$103=$B27)*('R3. TIAM CO2 emissions'!$C$9:$C$103=$D27)*('R3. TIAM CO2 emissions'!$D$8:$O$8=G$7),'R3. TIAM CO2 emissions'!$D$9:$O$103))/1000</f>
        <v>6997.3041559890908</v>
      </c>
      <c r="H27" s="58">
        <f t="array" ref="H27">SUM(IF(('R3. TIAM CO2 emissions'!$A$9:$A$103=$B27)*('R3. TIAM CO2 emissions'!$C$9:$C$103=$D27)*('R3. TIAM CO2 emissions'!$D$8:$O$8=H$7),'R3. TIAM CO2 emissions'!$D$9:$O$103))/1000</f>
        <v>5921.877660772012</v>
      </c>
      <c r="I27" s="58">
        <f t="array" ref="I27">SUM(IF(('R3. TIAM CO2 emissions'!$A$9:$A$103=$B27)*('R3. TIAM CO2 emissions'!$C$9:$C$103=$D27)*('R3. TIAM CO2 emissions'!$D$8:$O$8=I$7),'R3. TIAM CO2 emissions'!$D$9:$O$103))/1000</f>
        <v>2969.4600806143262</v>
      </c>
      <c r="J27" s="58">
        <f t="array" ref="J27">SUM(IF(('R3. TIAM CO2 emissions'!$A$9:$A$103=$B27)*('R3. TIAM CO2 emissions'!$C$9:$C$103=$D27)*('R3. TIAM CO2 emissions'!$D$8:$O$8=J$7),'R3. TIAM CO2 emissions'!$D$9:$O$103))/1000</f>
        <v>1329.1433577569944</v>
      </c>
      <c r="K27" s="58">
        <f t="array" ref="K27">SUM(IF(('R3. TIAM CO2 emissions'!$A$9:$A$103=$B27)*('R3. TIAM CO2 emissions'!$C$9:$C$103=$D27)*('R3. TIAM CO2 emissions'!$D$8:$O$8=K$7),'R3. TIAM CO2 emissions'!$D$9:$O$103))/1000</f>
        <v>483.92699001228897</v>
      </c>
      <c r="L27" s="58">
        <f t="array" ref="L27">SUM(IF(('R3. TIAM CO2 emissions'!$A$9:$A$103=$B27)*('R3. TIAM CO2 emissions'!$C$9:$C$103=$D27)*('R3. TIAM CO2 emissions'!$D$8:$O$8=L$7),'R3. TIAM CO2 emissions'!$D$9:$O$103))/1000</f>
        <v>-213.53610721362401</v>
      </c>
      <c r="M27" s="58">
        <f t="array" ref="M27">SUM(IF(('R3. TIAM CO2 emissions'!$A$9:$A$103=$B27)*('R3. TIAM CO2 emissions'!$C$9:$C$103=$D27)*('R3. TIAM CO2 emissions'!$D$8:$O$8=M$7),'R3. TIAM CO2 emissions'!$D$9:$O$103))/1000</f>
        <v>-1115.048973097006</v>
      </c>
      <c r="N27" s="58">
        <f t="array" ref="N27">SUM(IF(('R3. TIAM CO2 emissions'!$A$9:$A$103=$B27)*('R3. TIAM CO2 emissions'!$C$9:$C$103=$D27)*('R3. TIAM CO2 emissions'!$D$8:$O$8=N$7),'R3. TIAM CO2 emissions'!$D$9:$O$103))/1000</f>
        <v>-1576.9924204000179</v>
      </c>
      <c r="O27" s="58">
        <f t="array" ref="O27">SUM(IF(('R3. TIAM CO2 emissions'!$A$9:$A$103=$B27)*('R3. TIAM CO2 emissions'!$C$9:$C$103=$D27)*('R3. TIAM CO2 emissions'!$D$8:$O$8=O$7),'R3. TIAM CO2 emissions'!$D$9:$O$103))/1000</f>
        <v>-1936.5682201353297</v>
      </c>
      <c r="P27" s="58">
        <f t="array" ref="P27">SUM(IF(('R3. TIAM CO2 emissions'!$A$9:$A$103=$B27)*('R3. TIAM CO2 emissions'!$C$9:$C$103=$D27)*('R3. TIAM CO2 emissions'!$D$8:$O$8=P$7),'R3. TIAM CO2 emissions'!$D$9:$O$103))/1000</f>
        <v>-2208.594127325759</v>
      </c>
    </row>
    <row r="28" spans="1:16" x14ac:dyDescent="0.3">
      <c r="A28" s="39" t="s">
        <v>64</v>
      </c>
      <c r="B28" s="39" t="s">
        <v>252</v>
      </c>
      <c r="C28" s="39" t="s">
        <v>101</v>
      </c>
      <c r="D28" s="39" t="s">
        <v>257</v>
      </c>
      <c r="E28" s="58">
        <f t="array" ref="E28">SUM(IF(('R3. TIAM CO2 emissions'!$A$9:$A$103=$B28)*('R3. TIAM CO2 emissions'!$C$9:$C$103=$D28)*('R3. TIAM CO2 emissions'!$D$8:$O$8=E$7),'R3. TIAM CO2 emissions'!$D$9:$O$103))/1000</f>
        <v>1558.0625156243691</v>
      </c>
      <c r="F28" s="58">
        <f t="array" ref="F28">SUM(IF(('R3. TIAM CO2 emissions'!$A$9:$A$103=$B28)*('R3. TIAM CO2 emissions'!$C$9:$C$103=$D28)*('R3. TIAM CO2 emissions'!$D$8:$O$8=F$7),'R3. TIAM CO2 emissions'!$D$9:$O$103))/1000</f>
        <v>1625.0397681803288</v>
      </c>
      <c r="G28" s="58">
        <f t="array" ref="G28">SUM(IF(('R3. TIAM CO2 emissions'!$A$9:$A$103=$B28)*('R3. TIAM CO2 emissions'!$C$9:$C$103=$D28)*('R3. TIAM CO2 emissions'!$D$8:$O$8=G$7),'R3. TIAM CO2 emissions'!$D$9:$O$103))/1000</f>
        <v>1639.9161793247931</v>
      </c>
      <c r="H28" s="58">
        <f t="array" ref="H28">SUM(IF(('R3. TIAM CO2 emissions'!$A$9:$A$103=$B28)*('R3. TIAM CO2 emissions'!$C$9:$C$103=$D28)*('R3. TIAM CO2 emissions'!$D$8:$O$8=H$7),'R3. TIAM CO2 emissions'!$D$9:$O$103))/1000</f>
        <v>1596.2560448923268</v>
      </c>
      <c r="I28" s="58">
        <f t="array" ref="I28">SUM(IF(('R3. TIAM CO2 emissions'!$A$9:$A$103=$B28)*('R3. TIAM CO2 emissions'!$C$9:$C$103=$D28)*('R3. TIAM CO2 emissions'!$D$8:$O$8=I$7),'R3. TIAM CO2 emissions'!$D$9:$O$103))/1000</f>
        <v>1045.05383120801</v>
      </c>
      <c r="J28" s="58">
        <f t="array" ref="J28">SUM(IF(('R3. TIAM CO2 emissions'!$A$9:$A$103=$B28)*('R3. TIAM CO2 emissions'!$C$9:$C$103=$D28)*('R3. TIAM CO2 emissions'!$D$8:$O$8=J$7),'R3. TIAM CO2 emissions'!$D$9:$O$103))/1000</f>
        <v>739.29836090835624</v>
      </c>
      <c r="K28" s="58">
        <f t="array" ref="K28">SUM(IF(('R3. TIAM CO2 emissions'!$A$9:$A$103=$B28)*('R3. TIAM CO2 emissions'!$C$9:$C$103=$D28)*('R3. TIAM CO2 emissions'!$D$8:$O$8=K$7),'R3. TIAM CO2 emissions'!$D$9:$O$103))/1000</f>
        <v>342.05762444144563</v>
      </c>
      <c r="L28" s="58">
        <f t="array" ref="L28">SUM(IF(('R3. TIAM CO2 emissions'!$A$9:$A$103=$B28)*('R3. TIAM CO2 emissions'!$C$9:$C$103=$D28)*('R3. TIAM CO2 emissions'!$D$8:$O$8=L$7),'R3. TIAM CO2 emissions'!$D$9:$O$103))/1000</f>
        <v>190.08994428298499</v>
      </c>
      <c r="M28" s="58">
        <f t="array" ref="M28">SUM(IF(('R3. TIAM CO2 emissions'!$A$9:$A$103=$B28)*('R3. TIAM CO2 emissions'!$C$9:$C$103=$D28)*('R3. TIAM CO2 emissions'!$D$8:$O$8=M$7),'R3. TIAM CO2 emissions'!$D$9:$O$103))/1000</f>
        <v>-241.57715821779641</v>
      </c>
      <c r="N28" s="58">
        <f t="array" ref="N28">SUM(IF(('R3. TIAM CO2 emissions'!$A$9:$A$103=$B28)*('R3. TIAM CO2 emissions'!$C$9:$C$103=$D28)*('R3. TIAM CO2 emissions'!$D$8:$O$8=N$7),'R3. TIAM CO2 emissions'!$D$9:$O$103))/1000</f>
        <v>-2213.7419985674105</v>
      </c>
      <c r="O28" s="58">
        <f t="array" ref="O28">SUM(IF(('R3. TIAM CO2 emissions'!$A$9:$A$103=$B28)*('R3. TIAM CO2 emissions'!$C$9:$C$103=$D28)*('R3. TIAM CO2 emissions'!$D$8:$O$8=O$7),'R3. TIAM CO2 emissions'!$D$9:$O$103))/1000</f>
        <v>-3131.0943517192341</v>
      </c>
      <c r="P28" s="58">
        <f t="array" ref="P28">SUM(IF(('R3. TIAM CO2 emissions'!$A$9:$A$103=$B28)*('R3. TIAM CO2 emissions'!$C$9:$C$103=$D28)*('R3. TIAM CO2 emissions'!$D$8:$O$8=P$7),'R3. TIAM CO2 emissions'!$D$9:$O$103))/1000</f>
        <v>-3644.3885391746535</v>
      </c>
    </row>
    <row r="29" spans="1:16" x14ac:dyDescent="0.3">
      <c r="A29" s="39" t="s">
        <v>64</v>
      </c>
      <c r="B29" s="39" t="s">
        <v>252</v>
      </c>
      <c r="C29" s="39" t="s">
        <v>97</v>
      </c>
      <c r="D29" s="39" t="s">
        <v>258</v>
      </c>
      <c r="E29" s="58">
        <f t="array" ref="E29">SUM(IF(('R3. TIAM CO2 emissions'!$A$9:$A$103=$B29)*('R3. TIAM CO2 emissions'!$C$9:$C$103=$D29)*('R3. TIAM CO2 emissions'!$D$8:$O$8=E$7),'R3. TIAM CO2 emissions'!$D$9:$O$103))/1000</f>
        <v>2608.7746339227488</v>
      </c>
      <c r="F29" s="58">
        <f t="array" ref="F29">SUM(IF(('R3. TIAM CO2 emissions'!$A$9:$A$103=$B29)*('R3. TIAM CO2 emissions'!$C$9:$C$103=$D29)*('R3. TIAM CO2 emissions'!$D$8:$O$8=F$7),'R3. TIAM CO2 emissions'!$D$9:$O$103))/1000</f>
        <v>2676.6800456961851</v>
      </c>
      <c r="G29" s="58">
        <f t="array" ref="G29">SUM(IF(('R3. TIAM CO2 emissions'!$A$9:$A$103=$B29)*('R3. TIAM CO2 emissions'!$C$9:$C$103=$D29)*('R3. TIAM CO2 emissions'!$D$8:$O$8=G$7),'R3. TIAM CO2 emissions'!$D$9:$O$103))/1000</f>
        <v>2889.0242085231398</v>
      </c>
      <c r="H29" s="58">
        <f t="array" ref="H29">SUM(IF(('R3. TIAM CO2 emissions'!$A$9:$A$103=$B29)*('R3. TIAM CO2 emissions'!$C$9:$C$103=$D29)*('R3. TIAM CO2 emissions'!$D$8:$O$8=H$7),'R3. TIAM CO2 emissions'!$D$9:$O$103))/1000</f>
        <v>3357.0031152752304</v>
      </c>
      <c r="I29" s="58">
        <f t="array" ref="I29">SUM(IF(('R3. TIAM CO2 emissions'!$A$9:$A$103=$B29)*('R3. TIAM CO2 emissions'!$C$9:$C$103=$D29)*('R3. TIAM CO2 emissions'!$D$8:$O$8=I$7),'R3. TIAM CO2 emissions'!$D$9:$O$103))/1000</f>
        <v>2367.7368348522523</v>
      </c>
      <c r="J29" s="58">
        <f t="array" ref="J29">SUM(IF(('R3. TIAM CO2 emissions'!$A$9:$A$103=$B29)*('R3. TIAM CO2 emissions'!$C$9:$C$103=$D29)*('R3. TIAM CO2 emissions'!$D$8:$O$8=J$7),'R3. TIAM CO2 emissions'!$D$9:$O$103))/1000</f>
        <v>1927.761590732991</v>
      </c>
      <c r="K29" s="58">
        <f t="array" ref="K29">SUM(IF(('R3. TIAM CO2 emissions'!$A$9:$A$103=$B29)*('R3. TIAM CO2 emissions'!$C$9:$C$103=$D29)*('R3. TIAM CO2 emissions'!$D$8:$O$8=K$7),'R3. TIAM CO2 emissions'!$D$9:$O$103))/1000</f>
        <v>1920.416905126584</v>
      </c>
      <c r="L29" s="58">
        <f t="array" ref="L29">SUM(IF(('R3. TIAM CO2 emissions'!$A$9:$A$103=$B29)*('R3. TIAM CO2 emissions'!$C$9:$C$103=$D29)*('R3. TIAM CO2 emissions'!$D$8:$O$8=L$7),'R3. TIAM CO2 emissions'!$D$9:$O$103))/1000</f>
        <v>2046.975453610592</v>
      </c>
      <c r="M29" s="58">
        <f t="array" ref="M29">SUM(IF(('R3. TIAM CO2 emissions'!$A$9:$A$103=$B29)*('R3. TIAM CO2 emissions'!$C$9:$C$103=$D29)*('R3. TIAM CO2 emissions'!$D$8:$O$8=M$7),'R3. TIAM CO2 emissions'!$D$9:$O$103))/1000</f>
        <v>2018.7024884048813</v>
      </c>
      <c r="N29" s="58">
        <f t="array" ref="N29">SUM(IF(('R3. TIAM CO2 emissions'!$A$9:$A$103=$B29)*('R3. TIAM CO2 emissions'!$C$9:$C$103=$D29)*('R3. TIAM CO2 emissions'!$D$8:$O$8=N$7),'R3. TIAM CO2 emissions'!$D$9:$O$103))/1000</f>
        <v>908.93350196599147</v>
      </c>
      <c r="O29" s="58">
        <f t="array" ref="O29">SUM(IF(('R3. TIAM CO2 emissions'!$A$9:$A$103=$B29)*('R3. TIAM CO2 emissions'!$C$9:$C$103=$D29)*('R3. TIAM CO2 emissions'!$D$8:$O$8=O$7),'R3. TIAM CO2 emissions'!$D$9:$O$103))/1000</f>
        <v>311.340542599944</v>
      </c>
      <c r="P29" s="58">
        <f t="array" ref="P29">SUM(IF(('R3. TIAM CO2 emissions'!$A$9:$A$103=$B29)*('R3. TIAM CO2 emissions'!$C$9:$C$103=$D29)*('R3. TIAM CO2 emissions'!$D$8:$O$8=P$7),'R3. TIAM CO2 emissions'!$D$9:$O$103))/1000</f>
        <v>-23.355140499803937</v>
      </c>
    </row>
    <row r="30" spans="1:16" x14ac:dyDescent="0.3">
      <c r="A30" s="39" t="s">
        <v>64</v>
      </c>
      <c r="B30" s="39" t="s">
        <v>252</v>
      </c>
      <c r="C30" s="39" t="s">
        <v>100</v>
      </c>
      <c r="D30" s="39" t="s">
        <v>259</v>
      </c>
      <c r="E30" s="58">
        <f t="array" ref="E30">SUM(IF(('R3. TIAM CO2 emissions'!$A$9:$A$103=$B30)*('R3. TIAM CO2 emissions'!$C$9:$C$103=$D30)*('R3. TIAM CO2 emissions'!$D$8:$O$8=E$7),'R3. TIAM CO2 emissions'!$D$9:$O$103))/1000</f>
        <v>4657.9262220577384</v>
      </c>
      <c r="F30" s="58">
        <f t="array" ref="F30">SUM(IF(('R3. TIAM CO2 emissions'!$A$9:$A$103=$B30)*('R3. TIAM CO2 emissions'!$C$9:$C$103=$D30)*('R3. TIAM CO2 emissions'!$D$8:$O$8=F$7),'R3. TIAM CO2 emissions'!$D$9:$O$103))/1000</f>
        <v>4611.2680661172535</v>
      </c>
      <c r="G30" s="58">
        <f t="array" ref="G30">SUM(IF(('R3. TIAM CO2 emissions'!$A$9:$A$103=$B30)*('R3. TIAM CO2 emissions'!$C$9:$C$103=$D30)*('R3. TIAM CO2 emissions'!$D$8:$O$8=G$7),'R3. TIAM CO2 emissions'!$D$9:$O$103))/1000</f>
        <v>4573.0165329704296</v>
      </c>
      <c r="H30" s="58">
        <f t="array" ref="H30">SUM(IF(('R3. TIAM CO2 emissions'!$A$9:$A$103=$B30)*('R3. TIAM CO2 emissions'!$C$9:$C$103=$D30)*('R3. TIAM CO2 emissions'!$D$8:$O$8=H$7),'R3. TIAM CO2 emissions'!$D$9:$O$103))/1000</f>
        <v>3625.9932251979021</v>
      </c>
      <c r="I30" s="58">
        <f t="array" ref="I30">SUM(IF(('R3. TIAM CO2 emissions'!$A$9:$A$103=$B30)*('R3. TIAM CO2 emissions'!$C$9:$C$103=$D30)*('R3. TIAM CO2 emissions'!$D$8:$O$8=I$7),'R3. TIAM CO2 emissions'!$D$9:$O$103))/1000</f>
        <v>2197.036159896883</v>
      </c>
      <c r="J30" s="58">
        <f t="array" ref="J30">SUM(IF(('R3. TIAM CO2 emissions'!$A$9:$A$103=$B30)*('R3. TIAM CO2 emissions'!$C$9:$C$103=$D30)*('R3. TIAM CO2 emissions'!$D$8:$O$8=J$7),'R3. TIAM CO2 emissions'!$D$9:$O$103))/1000</f>
        <v>1225.6463410470308</v>
      </c>
      <c r="K30" s="58">
        <f t="array" ref="K30">SUM(IF(('R3. TIAM CO2 emissions'!$A$9:$A$103=$B30)*('R3. TIAM CO2 emissions'!$C$9:$C$103=$D30)*('R3. TIAM CO2 emissions'!$D$8:$O$8=K$7),'R3. TIAM CO2 emissions'!$D$9:$O$103))/1000</f>
        <v>627.50612526864995</v>
      </c>
      <c r="L30" s="58">
        <f t="array" ref="L30">SUM(IF(('R3. TIAM CO2 emissions'!$A$9:$A$103=$B30)*('R3. TIAM CO2 emissions'!$C$9:$C$103=$D30)*('R3. TIAM CO2 emissions'!$D$8:$O$8=L$7),'R3. TIAM CO2 emissions'!$D$9:$O$103))/1000</f>
        <v>250.216092765544</v>
      </c>
      <c r="M30" s="58">
        <f t="array" ref="M30">SUM(IF(('R3. TIAM CO2 emissions'!$A$9:$A$103=$B30)*('R3. TIAM CO2 emissions'!$C$9:$C$103=$D30)*('R3. TIAM CO2 emissions'!$D$8:$O$8=M$7),'R3. TIAM CO2 emissions'!$D$9:$O$103))/1000</f>
        <v>-270.90905965488253</v>
      </c>
      <c r="N30" s="58">
        <f t="array" ref="N30">SUM(IF(('R3. TIAM CO2 emissions'!$A$9:$A$103=$B30)*('R3. TIAM CO2 emissions'!$C$9:$C$103=$D30)*('R3. TIAM CO2 emissions'!$D$8:$O$8=N$7),'R3. TIAM CO2 emissions'!$D$9:$O$103))/1000</f>
        <v>-551.11752068837802</v>
      </c>
      <c r="O30" s="58">
        <f t="array" ref="O30">SUM(IF(('R3. TIAM CO2 emissions'!$A$9:$A$103=$B30)*('R3. TIAM CO2 emissions'!$C$9:$C$103=$D30)*('R3. TIAM CO2 emissions'!$D$8:$O$8=O$7),'R3. TIAM CO2 emissions'!$D$9:$O$103))/1000</f>
        <v>-737.49970219127101</v>
      </c>
      <c r="P30" s="58">
        <f t="array" ref="P30">SUM(IF(('R3. TIAM CO2 emissions'!$A$9:$A$103=$B30)*('R3. TIAM CO2 emissions'!$C$9:$C$103=$D30)*('R3. TIAM CO2 emissions'!$D$8:$O$8=P$7),'R3. TIAM CO2 emissions'!$D$9:$O$103))/1000</f>
        <v>-888.97150531382499</v>
      </c>
    </row>
    <row r="31" spans="1:16" x14ac:dyDescent="0.3">
      <c r="A31" s="39" t="s">
        <v>64</v>
      </c>
      <c r="B31" s="39" t="s">
        <v>252</v>
      </c>
      <c r="C31" s="39" t="s">
        <v>98</v>
      </c>
      <c r="D31" s="39" t="s">
        <v>260</v>
      </c>
      <c r="E31" s="58">
        <f t="array" ref="E31">SUM(IF(('R3. TIAM CO2 emissions'!$A$9:$A$103=$B31)*('R3. TIAM CO2 emissions'!$C$9:$C$103=$D31)*('R3. TIAM CO2 emissions'!$D$8:$O$8=E$7),'R3. TIAM CO2 emissions'!$D$9:$O$103))/1000</f>
        <v>12318.056189983958</v>
      </c>
      <c r="F31" s="58">
        <f t="array" ref="F31">SUM(IF(('R3. TIAM CO2 emissions'!$A$9:$A$103=$B31)*('R3. TIAM CO2 emissions'!$C$9:$C$103=$D31)*('R3. TIAM CO2 emissions'!$D$8:$O$8=F$7),'R3. TIAM CO2 emissions'!$D$9:$O$103))/1000</f>
        <v>13796.779121769778</v>
      </c>
      <c r="G31" s="58">
        <f t="array" ref="G31">SUM(IF(('R3. TIAM CO2 emissions'!$A$9:$A$103=$B31)*('R3. TIAM CO2 emissions'!$C$9:$C$103=$D31)*('R3. TIAM CO2 emissions'!$D$8:$O$8=G$7),'R3. TIAM CO2 emissions'!$D$9:$O$103))/1000</f>
        <v>17645.280599220649</v>
      </c>
      <c r="H31" s="58">
        <f t="array" ref="H31">SUM(IF(('R3. TIAM CO2 emissions'!$A$9:$A$103=$B31)*('R3. TIAM CO2 emissions'!$C$9:$C$103=$D31)*('R3. TIAM CO2 emissions'!$D$8:$O$8=H$7),'R3. TIAM CO2 emissions'!$D$9:$O$103))/1000</f>
        <v>19996.159718629195</v>
      </c>
      <c r="I31" s="58">
        <f t="array" ref="I31">SUM(IF(('R3. TIAM CO2 emissions'!$A$9:$A$103=$B31)*('R3. TIAM CO2 emissions'!$C$9:$C$103=$D31)*('R3. TIAM CO2 emissions'!$D$8:$O$8=I$7),'R3. TIAM CO2 emissions'!$D$9:$O$103))/1000</f>
        <v>14241.560008030154</v>
      </c>
      <c r="J31" s="58">
        <f t="array" ref="J31">SUM(IF(('R3. TIAM CO2 emissions'!$A$9:$A$103=$B31)*('R3. TIAM CO2 emissions'!$C$9:$C$103=$D31)*('R3. TIAM CO2 emissions'!$D$8:$O$8=J$7),'R3. TIAM CO2 emissions'!$D$9:$O$103))/1000</f>
        <v>7673.064618186072</v>
      </c>
      <c r="K31" s="58">
        <f t="array" ref="K31">SUM(IF(('R3. TIAM CO2 emissions'!$A$9:$A$103=$B31)*('R3. TIAM CO2 emissions'!$C$9:$C$103=$D31)*('R3. TIAM CO2 emissions'!$D$8:$O$8=K$7),'R3. TIAM CO2 emissions'!$D$9:$O$103))/1000</f>
        <v>4387.4897495585346</v>
      </c>
      <c r="L31" s="58">
        <f t="array" ref="L31">SUM(IF(('R3. TIAM CO2 emissions'!$A$9:$A$103=$B31)*('R3. TIAM CO2 emissions'!$C$9:$C$103=$D31)*('R3. TIAM CO2 emissions'!$D$8:$O$8=L$7),'R3. TIAM CO2 emissions'!$D$9:$O$103))/1000</f>
        <v>3954.5271757285</v>
      </c>
      <c r="M31" s="58">
        <f t="array" ref="M31">SUM(IF(('R3. TIAM CO2 emissions'!$A$9:$A$103=$B31)*('R3. TIAM CO2 emissions'!$C$9:$C$103=$D31)*('R3. TIAM CO2 emissions'!$D$8:$O$8=M$7),'R3. TIAM CO2 emissions'!$D$9:$O$103))/1000</f>
        <v>2375.6754795112752</v>
      </c>
      <c r="N31" s="58">
        <f t="array" ref="N31">SUM(IF(('R3. TIAM CO2 emissions'!$A$9:$A$103=$B31)*('R3. TIAM CO2 emissions'!$C$9:$C$103=$D31)*('R3. TIAM CO2 emissions'!$D$8:$O$8=N$7),'R3. TIAM CO2 emissions'!$D$9:$O$103))/1000</f>
        <v>-51.075247377792202</v>
      </c>
      <c r="O31" s="58">
        <f t="array" ref="O31">SUM(IF(('R3. TIAM CO2 emissions'!$A$9:$A$103=$B31)*('R3. TIAM CO2 emissions'!$C$9:$C$103=$D31)*('R3. TIAM CO2 emissions'!$D$8:$O$8=O$7),'R3. TIAM CO2 emissions'!$D$9:$O$103))/1000</f>
        <v>-1066.8141570380303</v>
      </c>
      <c r="P31" s="58">
        <f t="array" ref="P31">SUM(IF(('R3. TIAM CO2 emissions'!$A$9:$A$103=$B31)*('R3. TIAM CO2 emissions'!$C$9:$C$103=$D31)*('R3. TIAM CO2 emissions'!$D$8:$O$8=P$7),'R3. TIAM CO2 emissions'!$D$9:$O$103))/1000</f>
        <v>-2284.1324650677684</v>
      </c>
    </row>
    <row r="32" spans="1:16" x14ac:dyDescent="0.3">
      <c r="A32" s="39" t="s">
        <v>64</v>
      </c>
      <c r="B32" s="39" t="s">
        <v>252</v>
      </c>
      <c r="C32" s="39" t="s">
        <v>99</v>
      </c>
      <c r="D32" s="39" t="s">
        <v>261</v>
      </c>
      <c r="E32" s="58">
        <f t="array" ref="E32">SUM(IF(('R3. TIAM CO2 emissions'!$A$9:$A$103=$B32)*('R3. TIAM CO2 emissions'!$C$9:$C$103=$D32)*('R3. TIAM CO2 emissions'!$D$8:$O$8=E$7),'R3. TIAM CO2 emissions'!$D$9:$O$103))/1000</f>
        <v>437.43646821065101</v>
      </c>
      <c r="F32" s="58">
        <f t="array" ref="F32">SUM(IF(('R3. TIAM CO2 emissions'!$A$9:$A$103=$B32)*('R3. TIAM CO2 emissions'!$C$9:$C$103=$D32)*('R3. TIAM CO2 emissions'!$D$8:$O$8=F$7),'R3. TIAM CO2 emissions'!$D$9:$O$103))/1000</f>
        <v>470.77088863250702</v>
      </c>
      <c r="G32" s="58">
        <f t="array" ref="G32">SUM(IF(('R3. TIAM CO2 emissions'!$A$9:$A$103=$B32)*('R3. TIAM CO2 emissions'!$C$9:$C$103=$D32)*('R3. TIAM CO2 emissions'!$D$8:$O$8=G$7),'R3. TIAM CO2 emissions'!$D$9:$O$103))/1000</f>
        <v>457.98734987814203</v>
      </c>
      <c r="H32" s="58">
        <f t="array" ref="H32">SUM(IF(('R3. TIAM CO2 emissions'!$A$9:$A$103=$B32)*('R3. TIAM CO2 emissions'!$C$9:$C$103=$D32)*('R3. TIAM CO2 emissions'!$D$8:$O$8=H$7),'R3. TIAM CO2 emissions'!$D$9:$O$103))/1000</f>
        <v>367</v>
      </c>
      <c r="I32" s="58">
        <f t="array" ref="I32">SUM(IF(('R3. TIAM CO2 emissions'!$A$9:$A$103=$B32)*('R3. TIAM CO2 emissions'!$C$9:$C$103=$D32)*('R3. TIAM CO2 emissions'!$D$8:$O$8=I$7),'R3. TIAM CO2 emissions'!$D$9:$O$103))/1000</f>
        <v>-28.374482044526403</v>
      </c>
      <c r="J32" s="58">
        <f t="array" ref="J32">SUM(IF(('R3. TIAM CO2 emissions'!$A$9:$A$103=$B32)*('R3. TIAM CO2 emissions'!$C$9:$C$103=$D32)*('R3. TIAM CO2 emissions'!$D$8:$O$8=J$7),'R3. TIAM CO2 emissions'!$D$9:$O$103))/1000</f>
        <v>-509.989494280744</v>
      </c>
      <c r="K32" s="58">
        <f t="array" ref="K32">SUM(IF(('R3. TIAM CO2 emissions'!$A$9:$A$103=$B32)*('R3. TIAM CO2 emissions'!$C$9:$C$103=$D32)*('R3. TIAM CO2 emissions'!$D$8:$O$8=K$7),'R3. TIAM CO2 emissions'!$D$9:$O$103))/1000</f>
        <v>-932.48254457350299</v>
      </c>
      <c r="L32" s="58">
        <f t="array" ref="L32">SUM(IF(('R3. TIAM CO2 emissions'!$A$9:$A$103=$B32)*('R3. TIAM CO2 emissions'!$C$9:$C$103=$D32)*('R3. TIAM CO2 emissions'!$D$8:$O$8=L$7),'R3. TIAM CO2 emissions'!$D$9:$O$103))/1000</f>
        <v>-1004.4323920963001</v>
      </c>
      <c r="M32" s="58">
        <f t="array" ref="M32">SUM(IF(('R3. TIAM CO2 emissions'!$A$9:$A$103=$B32)*('R3. TIAM CO2 emissions'!$C$9:$C$103=$D32)*('R3. TIAM CO2 emissions'!$D$8:$O$8=M$7),'R3. TIAM CO2 emissions'!$D$9:$O$103))/1000</f>
        <v>-1105.51939016604</v>
      </c>
      <c r="N32" s="58">
        <f t="array" ref="N32">SUM(IF(('R3. TIAM CO2 emissions'!$A$9:$A$103=$B32)*('R3. TIAM CO2 emissions'!$C$9:$C$103=$D32)*('R3. TIAM CO2 emissions'!$D$8:$O$8=N$7),'R3. TIAM CO2 emissions'!$D$9:$O$103))/1000</f>
        <v>-1189.0191463803701</v>
      </c>
      <c r="O32" s="58">
        <f t="array" ref="O32">SUM(IF(('R3. TIAM CO2 emissions'!$A$9:$A$103=$B32)*('R3. TIAM CO2 emissions'!$C$9:$C$103=$D32)*('R3. TIAM CO2 emissions'!$D$8:$O$8=O$7),'R3. TIAM CO2 emissions'!$D$9:$O$103))/1000</f>
        <v>-1275.23155077346</v>
      </c>
      <c r="P32" s="58">
        <f t="array" ref="P32">SUM(IF(('R3. TIAM CO2 emissions'!$A$9:$A$103=$B32)*('R3. TIAM CO2 emissions'!$C$9:$C$103=$D32)*('R3. TIAM CO2 emissions'!$D$8:$O$8=P$7),'R3. TIAM CO2 emissions'!$D$9:$O$103))/1000</f>
        <v>-1358.26081023949</v>
      </c>
    </row>
    <row r="33" spans="1:16" x14ac:dyDescent="0.3">
      <c r="A33" s="39" t="s">
        <v>65</v>
      </c>
      <c r="B33" s="39" t="s">
        <v>253</v>
      </c>
      <c r="C33" s="39" t="s">
        <v>80</v>
      </c>
      <c r="D33" s="39" t="s">
        <v>256</v>
      </c>
      <c r="E33" s="58">
        <f t="array" ref="E33">SUM(IF(('R3. TIAM CO2 emissions'!$A$9:$A$103=$B33)*('R3. TIAM CO2 emissions'!$C$9:$C$103=$D33)*('R3. TIAM CO2 emissions'!$D$8:$O$8=E$7),'R3. TIAM CO2 emissions'!$D$9:$O$103))/1000</f>
        <v>6946.5260857823778</v>
      </c>
      <c r="F33" s="58">
        <f t="array" ref="F33">SUM(IF(('R3. TIAM CO2 emissions'!$A$9:$A$103=$B33)*('R3. TIAM CO2 emissions'!$C$9:$C$103=$D33)*('R3. TIAM CO2 emissions'!$D$8:$O$8=F$7),'R3. TIAM CO2 emissions'!$D$9:$O$103))/1000</f>
        <v>6936.0280528989224</v>
      </c>
      <c r="G33" s="58">
        <f t="array" ref="G33">SUM(IF(('R3. TIAM CO2 emissions'!$A$9:$A$103=$B33)*('R3. TIAM CO2 emissions'!$C$9:$C$103=$D33)*('R3. TIAM CO2 emissions'!$D$8:$O$8=G$7),'R3. TIAM CO2 emissions'!$D$9:$O$103))/1000</f>
        <v>6997.3041559890908</v>
      </c>
      <c r="H33" s="58">
        <f t="array" ref="H33">SUM(IF(('R3. TIAM CO2 emissions'!$A$9:$A$103=$B33)*('R3. TIAM CO2 emissions'!$C$9:$C$103=$D33)*('R3. TIAM CO2 emissions'!$D$8:$O$8=H$7),'R3. TIAM CO2 emissions'!$D$9:$O$103))/1000</f>
        <v>5921.877660772012</v>
      </c>
      <c r="I33" s="58">
        <f t="array" ref="I33">SUM(IF(('R3. TIAM CO2 emissions'!$A$9:$A$103=$B33)*('R3. TIAM CO2 emissions'!$C$9:$C$103=$D33)*('R3. TIAM CO2 emissions'!$D$8:$O$8=I$7),'R3. TIAM CO2 emissions'!$D$9:$O$103))/1000</f>
        <v>3393.7848863589898</v>
      </c>
      <c r="J33" s="58">
        <f t="array" ref="J33">SUM(IF(('R3. TIAM CO2 emissions'!$A$9:$A$103=$B33)*('R3. TIAM CO2 emissions'!$C$9:$C$103=$D33)*('R3. TIAM CO2 emissions'!$D$8:$O$8=J$7),'R3. TIAM CO2 emissions'!$D$9:$O$103))/1000</f>
        <v>2513.610510871164</v>
      </c>
      <c r="K33" s="58">
        <f t="array" ref="K33">SUM(IF(('R3. TIAM CO2 emissions'!$A$9:$A$103=$B33)*('R3. TIAM CO2 emissions'!$C$9:$C$103=$D33)*('R3. TIAM CO2 emissions'!$D$8:$O$8=K$7),'R3. TIAM CO2 emissions'!$D$9:$O$103))/1000</f>
        <v>1372.4612195866066</v>
      </c>
      <c r="L33" s="58">
        <f t="array" ref="L33">SUM(IF(('R3. TIAM CO2 emissions'!$A$9:$A$103=$B33)*('R3. TIAM CO2 emissions'!$C$9:$C$103=$D33)*('R3. TIAM CO2 emissions'!$D$8:$O$8=L$7),'R3. TIAM CO2 emissions'!$D$9:$O$103))/1000</f>
        <v>-706.33267113956902</v>
      </c>
      <c r="M33" s="58">
        <f t="array" ref="M33">SUM(IF(('R3. TIAM CO2 emissions'!$A$9:$A$103=$B33)*('R3. TIAM CO2 emissions'!$C$9:$C$103=$D33)*('R3. TIAM CO2 emissions'!$D$8:$O$8=M$7),'R3. TIAM CO2 emissions'!$D$9:$O$103))/1000</f>
        <v>-1393.9847525692969</v>
      </c>
      <c r="N33" s="58">
        <f t="array" ref="N33">SUM(IF(('R3. TIAM CO2 emissions'!$A$9:$A$103=$B33)*('R3. TIAM CO2 emissions'!$C$9:$C$103=$D33)*('R3. TIAM CO2 emissions'!$D$8:$O$8=N$7),'R3. TIAM CO2 emissions'!$D$9:$O$103))/1000</f>
        <v>-1745.8235432251079</v>
      </c>
      <c r="O33" s="58">
        <f t="array" ref="O33">SUM(IF(('R3. TIAM CO2 emissions'!$A$9:$A$103=$B33)*('R3. TIAM CO2 emissions'!$C$9:$C$103=$D33)*('R3. TIAM CO2 emissions'!$D$8:$O$8=O$7),'R3. TIAM CO2 emissions'!$D$9:$O$103))/1000</f>
        <v>-2081.251375689978</v>
      </c>
      <c r="P33" s="58">
        <f t="array" ref="P33">SUM(IF(('R3. TIAM CO2 emissions'!$A$9:$A$103=$B33)*('R3. TIAM CO2 emissions'!$C$9:$C$103=$D33)*('R3. TIAM CO2 emissions'!$D$8:$O$8=P$7),'R3. TIAM CO2 emissions'!$D$9:$O$103))/1000</f>
        <v>-2361.2920705299061</v>
      </c>
    </row>
    <row r="34" spans="1:16" x14ac:dyDescent="0.3">
      <c r="A34" s="39" t="s">
        <v>65</v>
      </c>
      <c r="B34" s="39" t="s">
        <v>253</v>
      </c>
      <c r="C34" s="39" t="s">
        <v>101</v>
      </c>
      <c r="D34" s="39" t="s">
        <v>257</v>
      </c>
      <c r="E34" s="58">
        <f t="array" ref="E34">SUM(IF(('R3. TIAM CO2 emissions'!$A$9:$A$103=$B34)*('R3. TIAM CO2 emissions'!$C$9:$C$103=$D34)*('R3. TIAM CO2 emissions'!$D$8:$O$8=E$7),'R3. TIAM CO2 emissions'!$D$9:$O$103))/1000</f>
        <v>1558.0625156243691</v>
      </c>
      <c r="F34" s="58">
        <f t="array" ref="F34">SUM(IF(('R3. TIAM CO2 emissions'!$A$9:$A$103=$B34)*('R3. TIAM CO2 emissions'!$C$9:$C$103=$D34)*('R3. TIAM CO2 emissions'!$D$8:$O$8=F$7),'R3. TIAM CO2 emissions'!$D$9:$O$103))/1000</f>
        <v>1625.0397681803288</v>
      </c>
      <c r="G34" s="58">
        <f t="array" ref="G34">SUM(IF(('R3. TIAM CO2 emissions'!$A$9:$A$103=$B34)*('R3. TIAM CO2 emissions'!$C$9:$C$103=$D34)*('R3. TIAM CO2 emissions'!$D$8:$O$8=G$7),'R3. TIAM CO2 emissions'!$D$9:$O$103))/1000</f>
        <v>1639.9161793247931</v>
      </c>
      <c r="H34" s="58">
        <f t="array" ref="H34">SUM(IF(('R3. TIAM CO2 emissions'!$A$9:$A$103=$B34)*('R3. TIAM CO2 emissions'!$C$9:$C$103=$D34)*('R3. TIAM CO2 emissions'!$D$8:$O$8=H$7),'R3. TIAM CO2 emissions'!$D$9:$O$103))/1000</f>
        <v>1596.2560448923268</v>
      </c>
      <c r="I34" s="58">
        <f t="array" ref="I34">SUM(IF(('R3. TIAM CO2 emissions'!$A$9:$A$103=$B34)*('R3. TIAM CO2 emissions'!$C$9:$C$103=$D34)*('R3. TIAM CO2 emissions'!$D$8:$O$8=I$7),'R3. TIAM CO2 emissions'!$D$9:$O$103))/1000</f>
        <v>1206.776525623035</v>
      </c>
      <c r="J34" s="58">
        <f t="array" ref="J34">SUM(IF(('R3. TIAM CO2 emissions'!$A$9:$A$103=$B34)*('R3. TIAM CO2 emissions'!$C$9:$C$103=$D34)*('R3. TIAM CO2 emissions'!$D$8:$O$8=J$7),'R3. TIAM CO2 emissions'!$D$9:$O$103))/1000</f>
        <v>1017.085701743581</v>
      </c>
      <c r="K34" s="58">
        <f t="array" ref="K34">SUM(IF(('R3. TIAM CO2 emissions'!$A$9:$A$103=$B34)*('R3. TIAM CO2 emissions'!$C$9:$C$103=$D34)*('R3. TIAM CO2 emissions'!$D$8:$O$8=K$7),'R3. TIAM CO2 emissions'!$D$9:$O$103))/1000</f>
        <v>422.04109854246656</v>
      </c>
      <c r="L34" s="58">
        <f t="array" ref="L34">SUM(IF(('R3. TIAM CO2 emissions'!$A$9:$A$103=$B34)*('R3. TIAM CO2 emissions'!$C$9:$C$103=$D34)*('R3. TIAM CO2 emissions'!$D$8:$O$8=L$7),'R3. TIAM CO2 emissions'!$D$9:$O$103))/1000</f>
        <v>30.288697060373</v>
      </c>
      <c r="M34" s="58">
        <f t="array" ref="M34">SUM(IF(('R3. TIAM CO2 emissions'!$A$9:$A$103=$B34)*('R3. TIAM CO2 emissions'!$C$9:$C$103=$D34)*('R3. TIAM CO2 emissions'!$D$8:$O$8=M$7),'R3. TIAM CO2 emissions'!$D$9:$O$103))/1000</f>
        <v>-451.24310097113204</v>
      </c>
      <c r="N34" s="58">
        <f t="array" ref="N34">SUM(IF(('R3. TIAM CO2 emissions'!$A$9:$A$103=$B34)*('R3. TIAM CO2 emissions'!$C$9:$C$103=$D34)*('R3. TIAM CO2 emissions'!$D$8:$O$8=N$7),'R3. TIAM CO2 emissions'!$D$9:$O$103))/1000</f>
        <v>-2839.4599594370138</v>
      </c>
      <c r="O34" s="58">
        <f t="array" ref="O34">SUM(IF(('R3. TIAM CO2 emissions'!$A$9:$A$103=$B34)*('R3. TIAM CO2 emissions'!$C$9:$C$103=$D34)*('R3. TIAM CO2 emissions'!$D$8:$O$8=O$7),'R3. TIAM CO2 emissions'!$D$9:$O$103))/1000</f>
        <v>-3271.8555678379576</v>
      </c>
      <c r="P34" s="58">
        <f t="array" ref="P34">SUM(IF(('R3. TIAM CO2 emissions'!$A$9:$A$103=$B34)*('R3. TIAM CO2 emissions'!$C$9:$C$103=$D34)*('R3. TIAM CO2 emissions'!$D$8:$O$8=P$7),'R3. TIAM CO2 emissions'!$D$9:$O$103))/1000</f>
        <v>-3729.4420665334142</v>
      </c>
    </row>
    <row r="35" spans="1:16" x14ac:dyDescent="0.3">
      <c r="A35" s="39" t="s">
        <v>65</v>
      </c>
      <c r="B35" s="39" t="s">
        <v>253</v>
      </c>
      <c r="C35" s="39" t="s">
        <v>97</v>
      </c>
      <c r="D35" s="39" t="s">
        <v>258</v>
      </c>
      <c r="E35" s="58">
        <f t="array" ref="E35">SUM(IF(('R3. TIAM CO2 emissions'!$A$9:$A$103=$B35)*('R3. TIAM CO2 emissions'!$C$9:$C$103=$D35)*('R3. TIAM CO2 emissions'!$D$8:$O$8=E$7),'R3. TIAM CO2 emissions'!$D$9:$O$103))/1000</f>
        <v>2608.7746339227488</v>
      </c>
      <c r="F35" s="58">
        <f t="array" ref="F35">SUM(IF(('R3. TIAM CO2 emissions'!$A$9:$A$103=$B35)*('R3. TIAM CO2 emissions'!$C$9:$C$103=$D35)*('R3. TIAM CO2 emissions'!$D$8:$O$8=F$7),'R3. TIAM CO2 emissions'!$D$9:$O$103))/1000</f>
        <v>2676.6800456961851</v>
      </c>
      <c r="G35" s="58">
        <f t="array" ref="G35">SUM(IF(('R3. TIAM CO2 emissions'!$A$9:$A$103=$B35)*('R3. TIAM CO2 emissions'!$C$9:$C$103=$D35)*('R3. TIAM CO2 emissions'!$D$8:$O$8=G$7),'R3. TIAM CO2 emissions'!$D$9:$O$103))/1000</f>
        <v>2889.0242085231398</v>
      </c>
      <c r="H35" s="58">
        <f t="array" ref="H35">SUM(IF(('R3. TIAM CO2 emissions'!$A$9:$A$103=$B35)*('R3. TIAM CO2 emissions'!$C$9:$C$103=$D35)*('R3. TIAM CO2 emissions'!$D$8:$O$8=H$7),'R3. TIAM CO2 emissions'!$D$9:$O$103))/1000</f>
        <v>3357.0031152752304</v>
      </c>
      <c r="I35" s="58">
        <f t="array" ref="I35">SUM(IF(('R3. TIAM CO2 emissions'!$A$9:$A$103=$B35)*('R3. TIAM CO2 emissions'!$C$9:$C$103=$D35)*('R3. TIAM CO2 emissions'!$D$8:$O$8=I$7),'R3. TIAM CO2 emissions'!$D$9:$O$103))/1000</f>
        <v>2564.4300538919069</v>
      </c>
      <c r="J35" s="58">
        <f t="array" ref="J35">SUM(IF(('R3. TIAM CO2 emissions'!$A$9:$A$103=$B35)*('R3. TIAM CO2 emissions'!$C$9:$C$103=$D35)*('R3. TIAM CO2 emissions'!$D$8:$O$8=J$7),'R3. TIAM CO2 emissions'!$D$9:$O$103))/1000</f>
        <v>2505.8801739147329</v>
      </c>
      <c r="K35" s="58">
        <f t="array" ref="K35">SUM(IF(('R3. TIAM CO2 emissions'!$A$9:$A$103=$B35)*('R3. TIAM CO2 emissions'!$C$9:$C$103=$D35)*('R3. TIAM CO2 emissions'!$D$8:$O$8=K$7),'R3. TIAM CO2 emissions'!$D$9:$O$103))/1000</f>
        <v>2021.721785271463</v>
      </c>
      <c r="L35" s="58">
        <f t="array" ref="L35">SUM(IF(('R3. TIAM CO2 emissions'!$A$9:$A$103=$B35)*('R3. TIAM CO2 emissions'!$C$9:$C$103=$D35)*('R3. TIAM CO2 emissions'!$D$8:$O$8=L$7),'R3. TIAM CO2 emissions'!$D$9:$O$103))/1000</f>
        <v>1577.953535526025</v>
      </c>
      <c r="M35" s="58">
        <f t="array" ref="M35">SUM(IF(('R3. TIAM CO2 emissions'!$A$9:$A$103=$B35)*('R3. TIAM CO2 emissions'!$C$9:$C$103=$D35)*('R3. TIAM CO2 emissions'!$D$8:$O$8=M$7),'R3. TIAM CO2 emissions'!$D$9:$O$103))/1000</f>
        <v>780.13650499537994</v>
      </c>
      <c r="N35" s="58">
        <f t="array" ref="N35">SUM(IF(('R3. TIAM CO2 emissions'!$A$9:$A$103=$B35)*('R3. TIAM CO2 emissions'!$C$9:$C$103=$D35)*('R3. TIAM CO2 emissions'!$D$8:$O$8=N$7),'R3. TIAM CO2 emissions'!$D$9:$O$103))/1000</f>
        <v>195.35512459106695</v>
      </c>
      <c r="O35" s="58">
        <f t="array" ref="O35">SUM(IF(('R3. TIAM CO2 emissions'!$A$9:$A$103=$B35)*('R3. TIAM CO2 emissions'!$C$9:$C$103=$D35)*('R3. TIAM CO2 emissions'!$D$8:$O$8=O$7),'R3. TIAM CO2 emissions'!$D$9:$O$103))/1000</f>
        <v>17.299992580180056</v>
      </c>
      <c r="P35" s="58">
        <f t="array" ref="P35">SUM(IF(('R3. TIAM CO2 emissions'!$A$9:$A$103=$B35)*('R3. TIAM CO2 emissions'!$C$9:$C$103=$D35)*('R3. TIAM CO2 emissions'!$D$8:$O$8=P$7),'R3. TIAM CO2 emissions'!$D$9:$O$103))/1000</f>
        <v>-287.66124300562706</v>
      </c>
    </row>
    <row r="36" spans="1:16" x14ac:dyDescent="0.3">
      <c r="A36" s="39" t="s">
        <v>65</v>
      </c>
      <c r="B36" s="39" t="s">
        <v>253</v>
      </c>
      <c r="C36" s="39" t="s">
        <v>100</v>
      </c>
      <c r="D36" s="39" t="s">
        <v>259</v>
      </c>
      <c r="E36" s="58">
        <f t="array" ref="E36">SUM(IF(('R3. TIAM CO2 emissions'!$A$9:$A$103=$B36)*('R3. TIAM CO2 emissions'!$C$9:$C$103=$D36)*('R3. TIAM CO2 emissions'!$D$8:$O$8=E$7),'R3. TIAM CO2 emissions'!$D$9:$O$103))/1000</f>
        <v>4657.9262220577384</v>
      </c>
      <c r="F36" s="58">
        <f t="array" ref="F36">SUM(IF(('R3. TIAM CO2 emissions'!$A$9:$A$103=$B36)*('R3. TIAM CO2 emissions'!$C$9:$C$103=$D36)*('R3. TIAM CO2 emissions'!$D$8:$O$8=F$7),'R3. TIAM CO2 emissions'!$D$9:$O$103))/1000</f>
        <v>4611.2680661172535</v>
      </c>
      <c r="G36" s="58">
        <f t="array" ref="G36">SUM(IF(('R3. TIAM CO2 emissions'!$A$9:$A$103=$B36)*('R3. TIAM CO2 emissions'!$C$9:$C$103=$D36)*('R3. TIAM CO2 emissions'!$D$8:$O$8=G$7),'R3. TIAM CO2 emissions'!$D$9:$O$103))/1000</f>
        <v>4573.0165329704296</v>
      </c>
      <c r="H36" s="58">
        <f t="array" ref="H36">SUM(IF(('R3. TIAM CO2 emissions'!$A$9:$A$103=$B36)*('R3. TIAM CO2 emissions'!$C$9:$C$103=$D36)*('R3. TIAM CO2 emissions'!$D$8:$O$8=H$7),'R3. TIAM CO2 emissions'!$D$9:$O$103))/1000</f>
        <v>3625.9932251979021</v>
      </c>
      <c r="I36" s="58">
        <f t="array" ref="I36">SUM(IF(('R3. TIAM CO2 emissions'!$A$9:$A$103=$B36)*('R3. TIAM CO2 emissions'!$C$9:$C$103=$D36)*('R3. TIAM CO2 emissions'!$D$8:$O$8=I$7),'R3. TIAM CO2 emissions'!$D$9:$O$103))/1000</f>
        <v>2437.9709243848279</v>
      </c>
      <c r="J36" s="58">
        <f t="array" ref="J36">SUM(IF(('R3. TIAM CO2 emissions'!$A$9:$A$103=$B36)*('R3. TIAM CO2 emissions'!$C$9:$C$103=$D36)*('R3. TIAM CO2 emissions'!$D$8:$O$8=J$7),'R3. TIAM CO2 emissions'!$D$9:$O$103))/1000</f>
        <v>1853.6570060077329</v>
      </c>
      <c r="K36" s="58">
        <f t="array" ref="K36">SUM(IF(('R3. TIAM CO2 emissions'!$A$9:$A$103=$B36)*('R3. TIAM CO2 emissions'!$C$9:$C$103=$D36)*('R3. TIAM CO2 emissions'!$D$8:$O$8=K$7),'R3. TIAM CO2 emissions'!$D$9:$O$103))/1000</f>
        <v>1060.7833938287156</v>
      </c>
      <c r="L36" s="58">
        <f t="array" ref="L36">SUM(IF(('R3. TIAM CO2 emissions'!$A$9:$A$103=$B36)*('R3. TIAM CO2 emissions'!$C$9:$C$103=$D36)*('R3. TIAM CO2 emissions'!$D$8:$O$8=L$7),'R3. TIAM CO2 emissions'!$D$9:$O$103))/1000</f>
        <v>-96.734215309873974</v>
      </c>
      <c r="M36" s="58">
        <f t="array" ref="M36">SUM(IF(('R3. TIAM CO2 emissions'!$A$9:$A$103=$B36)*('R3. TIAM CO2 emissions'!$C$9:$C$103=$D36)*('R3. TIAM CO2 emissions'!$D$8:$O$8=M$7),'R3. TIAM CO2 emissions'!$D$9:$O$103))/1000</f>
        <v>-486.38357686934296</v>
      </c>
      <c r="N36" s="58">
        <f t="array" ref="N36">SUM(IF(('R3. TIAM CO2 emissions'!$A$9:$A$103=$B36)*('R3. TIAM CO2 emissions'!$C$9:$C$103=$D36)*('R3. TIAM CO2 emissions'!$D$8:$O$8=N$7),'R3. TIAM CO2 emissions'!$D$9:$O$103))/1000</f>
        <v>-692.01681204250394</v>
      </c>
      <c r="O36" s="58">
        <f t="array" ref="O36">SUM(IF(('R3. TIAM CO2 emissions'!$A$9:$A$103=$B36)*('R3. TIAM CO2 emissions'!$C$9:$C$103=$D36)*('R3. TIAM CO2 emissions'!$D$8:$O$8=O$7),'R3. TIAM CO2 emissions'!$D$9:$O$103))/1000</f>
        <v>-852.15835505398991</v>
      </c>
      <c r="P36" s="58">
        <f t="array" ref="P36">SUM(IF(('R3. TIAM CO2 emissions'!$A$9:$A$103=$B36)*('R3. TIAM CO2 emissions'!$C$9:$C$103=$D36)*('R3. TIAM CO2 emissions'!$D$8:$O$8=P$7),'R3. TIAM CO2 emissions'!$D$9:$O$103))/1000</f>
        <v>-976.51722865025999</v>
      </c>
    </row>
    <row r="37" spans="1:16" x14ac:dyDescent="0.3">
      <c r="A37" s="39" t="s">
        <v>65</v>
      </c>
      <c r="B37" s="39" t="s">
        <v>253</v>
      </c>
      <c r="C37" s="39" t="s">
        <v>98</v>
      </c>
      <c r="D37" s="39" t="s">
        <v>260</v>
      </c>
      <c r="E37" s="58">
        <f t="array" ref="E37">SUM(IF(('R3. TIAM CO2 emissions'!$A$9:$A$103=$B37)*('R3. TIAM CO2 emissions'!$C$9:$C$103=$D37)*('R3. TIAM CO2 emissions'!$D$8:$O$8=E$7),'R3. TIAM CO2 emissions'!$D$9:$O$103))/1000</f>
        <v>12318.056189983958</v>
      </c>
      <c r="F37" s="58">
        <f t="array" ref="F37">SUM(IF(('R3. TIAM CO2 emissions'!$A$9:$A$103=$B37)*('R3. TIAM CO2 emissions'!$C$9:$C$103=$D37)*('R3. TIAM CO2 emissions'!$D$8:$O$8=F$7),'R3. TIAM CO2 emissions'!$D$9:$O$103))/1000</f>
        <v>13796.779121769778</v>
      </c>
      <c r="G37" s="58">
        <f t="array" ref="G37">SUM(IF(('R3. TIAM CO2 emissions'!$A$9:$A$103=$B37)*('R3. TIAM CO2 emissions'!$C$9:$C$103=$D37)*('R3. TIAM CO2 emissions'!$D$8:$O$8=G$7),'R3. TIAM CO2 emissions'!$D$9:$O$103))/1000</f>
        <v>17645.280599220649</v>
      </c>
      <c r="H37" s="58">
        <f t="array" ref="H37">SUM(IF(('R3. TIAM CO2 emissions'!$A$9:$A$103=$B37)*('R3. TIAM CO2 emissions'!$C$9:$C$103=$D37)*('R3. TIAM CO2 emissions'!$D$8:$O$8=H$7),'R3. TIAM CO2 emissions'!$D$9:$O$103))/1000</f>
        <v>19996.159718629195</v>
      </c>
      <c r="I37" s="58">
        <f t="array" ref="I37">SUM(IF(('R3. TIAM CO2 emissions'!$A$9:$A$103=$B37)*('R3. TIAM CO2 emissions'!$C$9:$C$103=$D37)*('R3. TIAM CO2 emissions'!$D$8:$O$8=I$7),'R3. TIAM CO2 emissions'!$D$9:$O$103))/1000</f>
        <v>13756.817069878858</v>
      </c>
      <c r="J37" s="58">
        <f t="array" ref="J37">SUM(IF(('R3. TIAM CO2 emissions'!$A$9:$A$103=$B37)*('R3. TIAM CO2 emissions'!$C$9:$C$103=$D37)*('R3. TIAM CO2 emissions'!$D$8:$O$8=J$7),'R3. TIAM CO2 emissions'!$D$9:$O$103))/1000</f>
        <v>11646.422323131321</v>
      </c>
      <c r="K37" s="58">
        <f t="array" ref="K37">SUM(IF(('R3. TIAM CO2 emissions'!$A$9:$A$103=$B37)*('R3. TIAM CO2 emissions'!$C$9:$C$103=$D37)*('R3. TIAM CO2 emissions'!$D$8:$O$8=K$7),'R3. TIAM CO2 emissions'!$D$9:$O$103))/1000</f>
        <v>6950.8652497812409</v>
      </c>
      <c r="L37" s="58">
        <f t="array" ref="L37">SUM(IF(('R3. TIAM CO2 emissions'!$A$9:$A$103=$B37)*('R3. TIAM CO2 emissions'!$C$9:$C$103=$D37)*('R3. TIAM CO2 emissions'!$D$8:$O$8=L$7),'R3. TIAM CO2 emissions'!$D$9:$O$103))/1000</f>
        <v>2318.9649693039501</v>
      </c>
      <c r="M37" s="58">
        <f t="array" ref="M37">SUM(IF(('R3. TIAM CO2 emissions'!$A$9:$A$103=$B37)*('R3. TIAM CO2 emissions'!$C$9:$C$103=$D37)*('R3. TIAM CO2 emissions'!$D$8:$O$8=M$7),'R3. TIAM CO2 emissions'!$D$9:$O$103))/1000</f>
        <v>177.64887569050299</v>
      </c>
      <c r="N37" s="58">
        <f t="array" ref="N37">SUM(IF(('R3. TIAM CO2 emissions'!$A$9:$A$103=$B37)*('R3. TIAM CO2 emissions'!$C$9:$C$103=$D37)*('R3. TIAM CO2 emissions'!$D$8:$O$8=N$7),'R3. TIAM CO2 emissions'!$D$9:$O$103))/1000</f>
        <v>-1194.682596487233</v>
      </c>
      <c r="O37" s="58">
        <f t="array" ref="O37">SUM(IF(('R3. TIAM CO2 emissions'!$A$9:$A$103=$B37)*('R3. TIAM CO2 emissions'!$C$9:$C$103=$D37)*('R3. TIAM CO2 emissions'!$D$8:$O$8=O$7),'R3. TIAM CO2 emissions'!$D$9:$O$103))/1000</f>
        <v>-1906.035334825732</v>
      </c>
      <c r="P37" s="58">
        <f t="array" ref="P37">SUM(IF(('R3. TIAM CO2 emissions'!$A$9:$A$103=$B37)*('R3. TIAM CO2 emissions'!$C$9:$C$103=$D37)*('R3. TIAM CO2 emissions'!$D$8:$O$8=P$7),'R3. TIAM CO2 emissions'!$D$9:$O$103))/1000</f>
        <v>-2928.5119760375296</v>
      </c>
    </row>
    <row r="38" spans="1:16" x14ac:dyDescent="0.3">
      <c r="A38" s="39" t="s">
        <v>65</v>
      </c>
      <c r="B38" s="39" t="s">
        <v>253</v>
      </c>
      <c r="C38" s="39" t="s">
        <v>99</v>
      </c>
      <c r="D38" s="39" t="s">
        <v>261</v>
      </c>
      <c r="E38" s="58">
        <f t="array" ref="E38">SUM(IF(('R3. TIAM CO2 emissions'!$A$9:$A$103=$B38)*('R3. TIAM CO2 emissions'!$C$9:$C$103=$D38)*('R3. TIAM CO2 emissions'!$D$8:$O$8=E$7),'R3. TIAM CO2 emissions'!$D$9:$O$103))/1000</f>
        <v>437.43646821065101</v>
      </c>
      <c r="F38" s="58">
        <f t="array" ref="F38">SUM(IF(('R3. TIAM CO2 emissions'!$A$9:$A$103=$B38)*('R3. TIAM CO2 emissions'!$C$9:$C$103=$D38)*('R3. TIAM CO2 emissions'!$D$8:$O$8=F$7),'R3. TIAM CO2 emissions'!$D$9:$O$103))/1000</f>
        <v>470.77088863250702</v>
      </c>
      <c r="G38" s="58">
        <f t="array" ref="G38">SUM(IF(('R3. TIAM CO2 emissions'!$A$9:$A$103=$B38)*('R3. TIAM CO2 emissions'!$C$9:$C$103=$D38)*('R3. TIAM CO2 emissions'!$D$8:$O$8=G$7),'R3. TIAM CO2 emissions'!$D$9:$O$103))/1000</f>
        <v>457.98734987814203</v>
      </c>
      <c r="H38" s="58">
        <f t="array" ref="H38">SUM(IF(('R3. TIAM CO2 emissions'!$A$9:$A$103=$B38)*('R3. TIAM CO2 emissions'!$C$9:$C$103=$D38)*('R3. TIAM CO2 emissions'!$D$8:$O$8=H$7),'R3. TIAM CO2 emissions'!$D$9:$O$103))/1000</f>
        <v>367</v>
      </c>
      <c r="I38" s="58">
        <f t="array" ref="I38">SUM(IF(('R3. TIAM CO2 emissions'!$A$9:$A$103=$B38)*('R3. TIAM CO2 emissions'!$C$9:$C$103=$D38)*('R3. TIAM CO2 emissions'!$D$8:$O$8=I$7),'R3. TIAM CO2 emissions'!$D$9:$O$103))/1000</f>
        <v>169.515645463482</v>
      </c>
      <c r="J38" s="58">
        <f t="array" ref="J38">SUM(IF(('R3. TIAM CO2 emissions'!$A$9:$A$103=$B38)*('R3. TIAM CO2 emissions'!$C$9:$C$103=$D38)*('R3. TIAM CO2 emissions'!$D$8:$O$8=J$7),'R3. TIAM CO2 emissions'!$D$9:$O$103))/1000</f>
        <v>111.90749300711299</v>
      </c>
      <c r="K38" s="58">
        <f t="array" ref="K38">SUM(IF(('R3. TIAM CO2 emissions'!$A$9:$A$103=$B38)*('R3. TIAM CO2 emissions'!$C$9:$C$103=$D38)*('R3. TIAM CO2 emissions'!$D$8:$O$8=K$7),'R3. TIAM CO2 emissions'!$D$9:$O$103))/1000</f>
        <v>-127.552637788711</v>
      </c>
      <c r="L38" s="58">
        <f t="array" ref="L38">SUM(IF(('R3. TIAM CO2 emissions'!$A$9:$A$103=$B38)*('R3. TIAM CO2 emissions'!$C$9:$C$103=$D38)*('R3. TIAM CO2 emissions'!$D$8:$O$8=L$7),'R3. TIAM CO2 emissions'!$D$9:$O$103))/1000</f>
        <v>-1027.27900954603</v>
      </c>
      <c r="M38" s="58">
        <f t="array" ref="M38">SUM(IF(('R3. TIAM CO2 emissions'!$A$9:$A$103=$B38)*('R3. TIAM CO2 emissions'!$C$9:$C$103=$D38)*('R3. TIAM CO2 emissions'!$D$8:$O$8=M$7),'R3. TIAM CO2 emissions'!$D$9:$O$103))/1000</f>
        <v>-1115.0266065580399</v>
      </c>
      <c r="N38" s="58">
        <f t="array" ref="N38">SUM(IF(('R3. TIAM CO2 emissions'!$A$9:$A$103=$B38)*('R3. TIAM CO2 emissions'!$C$9:$C$103=$D38)*('R3. TIAM CO2 emissions'!$D$8:$O$8=N$7),'R3. TIAM CO2 emissions'!$D$9:$O$103))/1000</f>
        <v>-1202.3089453304701</v>
      </c>
      <c r="O38" s="58">
        <f t="array" ref="O38">SUM(IF(('R3. TIAM CO2 emissions'!$A$9:$A$103=$B38)*('R3. TIAM CO2 emissions'!$C$9:$C$103=$D38)*('R3. TIAM CO2 emissions'!$D$8:$O$8=O$7),'R3. TIAM CO2 emissions'!$D$9:$O$103))/1000</f>
        <v>-1286.3488025018501</v>
      </c>
      <c r="P38" s="58">
        <f t="array" ref="P38">SUM(IF(('R3. TIAM CO2 emissions'!$A$9:$A$103=$B38)*('R3. TIAM CO2 emissions'!$C$9:$C$103=$D38)*('R3. TIAM CO2 emissions'!$D$8:$O$8=P$7),'R3. TIAM CO2 emissions'!$D$9:$O$103))/1000</f>
        <v>-1368.5835608208602</v>
      </c>
    </row>
    <row r="39" spans="1:16" x14ac:dyDescent="0.3">
      <c r="A39" s="39" t="s">
        <v>67</v>
      </c>
      <c r="B39" s="39" t="s">
        <v>254</v>
      </c>
      <c r="C39" s="39" t="s">
        <v>80</v>
      </c>
      <c r="D39" s="39" t="s">
        <v>256</v>
      </c>
      <c r="E39" s="58">
        <f t="array" ref="E39">SUM(IF(('R3. TIAM CO2 emissions'!$A$9:$A$103=$B39)*('R3. TIAM CO2 emissions'!$C$9:$C$103=$D39)*('R3. TIAM CO2 emissions'!$D$8:$O$8=E$7),'R3. TIAM CO2 emissions'!$D$9:$O$103))/1000</f>
        <v>6946.5260857823778</v>
      </c>
      <c r="F39" s="58">
        <f t="array" ref="F39">SUM(IF(('R3. TIAM CO2 emissions'!$A$9:$A$103=$B39)*('R3. TIAM CO2 emissions'!$C$9:$C$103=$D39)*('R3. TIAM CO2 emissions'!$D$8:$O$8=F$7),'R3. TIAM CO2 emissions'!$D$9:$O$103))/1000</f>
        <v>6936.0280528989224</v>
      </c>
      <c r="G39" s="58">
        <f t="array" ref="G39">SUM(IF(('R3. TIAM CO2 emissions'!$A$9:$A$103=$B39)*('R3. TIAM CO2 emissions'!$C$9:$C$103=$D39)*('R3. TIAM CO2 emissions'!$D$8:$O$8=G$7),'R3. TIAM CO2 emissions'!$D$9:$O$103))/1000</f>
        <v>6997.3041559890908</v>
      </c>
      <c r="H39" s="58">
        <f t="array" ref="H39">SUM(IF(('R3. TIAM CO2 emissions'!$A$9:$A$103=$B39)*('R3. TIAM CO2 emissions'!$C$9:$C$103=$D39)*('R3. TIAM CO2 emissions'!$D$8:$O$8=H$7),'R3. TIAM CO2 emissions'!$D$9:$O$103))/1000</f>
        <v>5921.877660772012</v>
      </c>
      <c r="I39" s="58">
        <f t="array" ref="I39">SUM(IF(('R3. TIAM CO2 emissions'!$A$9:$A$103=$B39)*('R3. TIAM CO2 emissions'!$C$9:$C$103=$D39)*('R3. TIAM CO2 emissions'!$D$8:$O$8=I$7),'R3. TIAM CO2 emissions'!$D$9:$O$103))/1000</f>
        <v>3412.1515462383168</v>
      </c>
      <c r="J39" s="58">
        <f t="array" ref="J39">SUM(IF(('R3. TIAM CO2 emissions'!$A$9:$A$103=$B39)*('R3. TIAM CO2 emissions'!$C$9:$C$103=$D39)*('R3. TIAM CO2 emissions'!$D$8:$O$8=J$7),'R3. TIAM CO2 emissions'!$D$9:$O$103))/1000</f>
        <v>2632.8240615493642</v>
      </c>
      <c r="K39" s="58">
        <f t="array" ref="K39">SUM(IF(('R3. TIAM CO2 emissions'!$A$9:$A$103=$B39)*('R3. TIAM CO2 emissions'!$C$9:$C$103=$D39)*('R3. TIAM CO2 emissions'!$D$8:$O$8=K$7),'R3. TIAM CO2 emissions'!$D$9:$O$103))/1000</f>
        <v>1447.9937686827927</v>
      </c>
      <c r="L39" s="58">
        <f t="array" ref="L39">SUM(IF(('R3. TIAM CO2 emissions'!$A$9:$A$103=$B39)*('R3. TIAM CO2 emissions'!$C$9:$C$103=$D39)*('R3. TIAM CO2 emissions'!$D$8:$O$8=L$7),'R3. TIAM CO2 emissions'!$D$9:$O$103))/1000</f>
        <v>-904.33184954813703</v>
      </c>
      <c r="M39" s="58">
        <f t="array" ref="M39">SUM(IF(('R3. TIAM CO2 emissions'!$A$9:$A$103=$B39)*('R3. TIAM CO2 emissions'!$C$9:$C$103=$D39)*('R3. TIAM CO2 emissions'!$D$8:$O$8=M$7),'R3. TIAM CO2 emissions'!$D$9:$O$103))/1000</f>
        <v>-1384.0043963198711</v>
      </c>
      <c r="N39" s="58">
        <f t="array" ref="N39">SUM(IF(('R3. TIAM CO2 emissions'!$A$9:$A$103=$B39)*('R3. TIAM CO2 emissions'!$C$9:$C$103=$D39)*('R3. TIAM CO2 emissions'!$D$8:$O$8=N$7),'R3. TIAM CO2 emissions'!$D$9:$O$103))/1000</f>
        <v>-1707.284581213866</v>
      </c>
      <c r="O39" s="58">
        <f t="array" ref="O39">SUM(IF(('R3. TIAM CO2 emissions'!$A$9:$A$103=$B39)*('R3. TIAM CO2 emissions'!$C$9:$C$103=$D39)*('R3. TIAM CO2 emissions'!$D$8:$O$8=O$7),'R3. TIAM CO2 emissions'!$D$9:$O$103))/1000</f>
        <v>-1977.299263309038</v>
      </c>
      <c r="P39" s="58">
        <f t="array" ref="P39">SUM(IF(('R3. TIAM CO2 emissions'!$A$9:$A$103=$B39)*('R3. TIAM CO2 emissions'!$C$9:$C$103=$D39)*('R3. TIAM CO2 emissions'!$D$8:$O$8=P$7),'R3. TIAM CO2 emissions'!$D$9:$O$103))/1000</f>
        <v>-2258.0551741946811</v>
      </c>
    </row>
    <row r="40" spans="1:16" x14ac:dyDescent="0.3">
      <c r="A40" s="39" t="s">
        <v>67</v>
      </c>
      <c r="B40" s="39" t="s">
        <v>254</v>
      </c>
      <c r="C40" s="39" t="s">
        <v>101</v>
      </c>
      <c r="D40" s="39" t="s">
        <v>257</v>
      </c>
      <c r="E40" s="58">
        <f t="array" ref="E40">SUM(IF(('R3. TIAM CO2 emissions'!$A$9:$A$103=$B40)*('R3. TIAM CO2 emissions'!$C$9:$C$103=$D40)*('R3. TIAM CO2 emissions'!$D$8:$O$8=E$7),'R3. TIAM CO2 emissions'!$D$9:$O$103))/1000</f>
        <v>1558.0625156243691</v>
      </c>
      <c r="F40" s="58">
        <f t="array" ref="F40">SUM(IF(('R3. TIAM CO2 emissions'!$A$9:$A$103=$B40)*('R3. TIAM CO2 emissions'!$C$9:$C$103=$D40)*('R3. TIAM CO2 emissions'!$D$8:$O$8=F$7),'R3. TIAM CO2 emissions'!$D$9:$O$103))/1000</f>
        <v>1625.0397681803288</v>
      </c>
      <c r="G40" s="58">
        <f t="array" ref="G40">SUM(IF(('R3. TIAM CO2 emissions'!$A$9:$A$103=$B40)*('R3. TIAM CO2 emissions'!$C$9:$C$103=$D40)*('R3. TIAM CO2 emissions'!$D$8:$O$8=G$7),'R3. TIAM CO2 emissions'!$D$9:$O$103))/1000</f>
        <v>1639.9161793247931</v>
      </c>
      <c r="H40" s="58">
        <f t="array" ref="H40">SUM(IF(('R3. TIAM CO2 emissions'!$A$9:$A$103=$B40)*('R3. TIAM CO2 emissions'!$C$9:$C$103=$D40)*('R3. TIAM CO2 emissions'!$D$8:$O$8=H$7),'R3. TIAM CO2 emissions'!$D$9:$O$103))/1000</f>
        <v>1596.2560448923268</v>
      </c>
      <c r="I40" s="58">
        <f t="array" ref="I40">SUM(IF(('R3. TIAM CO2 emissions'!$A$9:$A$103=$B40)*('R3. TIAM CO2 emissions'!$C$9:$C$103=$D40)*('R3. TIAM CO2 emissions'!$D$8:$O$8=I$7),'R3. TIAM CO2 emissions'!$D$9:$O$103))/1000</f>
        <v>1254.4795870957719</v>
      </c>
      <c r="J40" s="58">
        <f t="array" ref="J40">SUM(IF(('R3. TIAM CO2 emissions'!$A$9:$A$103=$B40)*('R3. TIAM CO2 emissions'!$C$9:$C$103=$D40)*('R3. TIAM CO2 emissions'!$D$8:$O$8=J$7),'R3. TIAM CO2 emissions'!$D$9:$O$103))/1000</f>
        <v>1100.985067674404</v>
      </c>
      <c r="K40" s="58">
        <f t="array" ref="K40">SUM(IF(('R3. TIAM CO2 emissions'!$A$9:$A$103=$B40)*('R3. TIAM CO2 emissions'!$C$9:$C$103=$D40)*('R3. TIAM CO2 emissions'!$D$8:$O$8=K$7),'R3. TIAM CO2 emissions'!$D$9:$O$103))/1000</f>
        <v>476.68464504970609</v>
      </c>
      <c r="L40" s="58">
        <f t="array" ref="L40">SUM(IF(('R3. TIAM CO2 emissions'!$A$9:$A$103=$B40)*('R3. TIAM CO2 emissions'!$C$9:$C$103=$D40)*('R3. TIAM CO2 emissions'!$D$8:$O$8=L$7),'R3. TIAM CO2 emissions'!$D$9:$O$103))/1000</f>
        <v>-175.33672855865538</v>
      </c>
      <c r="M40" s="58">
        <f t="array" ref="M40">SUM(IF(('R3. TIAM CO2 emissions'!$A$9:$A$103=$B40)*('R3. TIAM CO2 emissions'!$C$9:$C$103=$D40)*('R3. TIAM CO2 emissions'!$D$8:$O$8=M$7),'R3. TIAM CO2 emissions'!$D$9:$O$103))/1000</f>
        <v>-2303.8336502651669</v>
      </c>
      <c r="N40" s="58">
        <f t="array" ref="N40">SUM(IF(('R3. TIAM CO2 emissions'!$A$9:$A$103=$B40)*('R3. TIAM CO2 emissions'!$C$9:$C$103=$D40)*('R3. TIAM CO2 emissions'!$D$8:$O$8=N$7),'R3. TIAM CO2 emissions'!$D$9:$O$103))/1000</f>
        <v>-2771.3239672452955</v>
      </c>
      <c r="O40" s="58">
        <f t="array" ref="O40">SUM(IF(('R3. TIAM CO2 emissions'!$A$9:$A$103=$B40)*('R3. TIAM CO2 emissions'!$C$9:$C$103=$D40)*('R3. TIAM CO2 emissions'!$D$8:$O$8=O$7),'R3. TIAM CO2 emissions'!$D$9:$O$103))/1000</f>
        <v>-3188.5948744473949</v>
      </c>
      <c r="P40" s="58">
        <f t="array" ref="P40">SUM(IF(('R3. TIAM CO2 emissions'!$A$9:$A$103=$B40)*('R3. TIAM CO2 emissions'!$C$9:$C$103=$D40)*('R3. TIAM CO2 emissions'!$D$8:$O$8=P$7),'R3. TIAM CO2 emissions'!$D$9:$O$103))/1000</f>
        <v>-3667.07469266416</v>
      </c>
    </row>
    <row r="41" spans="1:16" x14ac:dyDescent="0.3">
      <c r="A41" s="39" t="s">
        <v>67</v>
      </c>
      <c r="B41" s="39" t="s">
        <v>254</v>
      </c>
      <c r="C41" s="39" t="s">
        <v>97</v>
      </c>
      <c r="D41" s="39" t="s">
        <v>258</v>
      </c>
      <c r="E41" s="58">
        <f t="array" ref="E41">SUM(IF(('R3. TIAM CO2 emissions'!$A$9:$A$103=$B41)*('R3. TIAM CO2 emissions'!$C$9:$C$103=$D41)*('R3. TIAM CO2 emissions'!$D$8:$O$8=E$7),'R3. TIAM CO2 emissions'!$D$9:$O$103))/1000</f>
        <v>2608.7746339227488</v>
      </c>
      <c r="F41" s="58">
        <f t="array" ref="F41">SUM(IF(('R3. TIAM CO2 emissions'!$A$9:$A$103=$B41)*('R3. TIAM CO2 emissions'!$C$9:$C$103=$D41)*('R3. TIAM CO2 emissions'!$D$8:$O$8=F$7),'R3. TIAM CO2 emissions'!$D$9:$O$103))/1000</f>
        <v>2676.6800456961851</v>
      </c>
      <c r="G41" s="58">
        <f t="array" ref="G41">SUM(IF(('R3. TIAM CO2 emissions'!$A$9:$A$103=$B41)*('R3. TIAM CO2 emissions'!$C$9:$C$103=$D41)*('R3. TIAM CO2 emissions'!$D$8:$O$8=G$7),'R3. TIAM CO2 emissions'!$D$9:$O$103))/1000</f>
        <v>2889.0242085231398</v>
      </c>
      <c r="H41" s="58">
        <f t="array" ref="H41">SUM(IF(('R3. TIAM CO2 emissions'!$A$9:$A$103=$B41)*('R3. TIAM CO2 emissions'!$C$9:$C$103=$D41)*('R3. TIAM CO2 emissions'!$D$8:$O$8=H$7),'R3. TIAM CO2 emissions'!$D$9:$O$103))/1000</f>
        <v>3357.0031152752304</v>
      </c>
      <c r="I41" s="58">
        <f t="array" ref="I41">SUM(IF(('R3. TIAM CO2 emissions'!$A$9:$A$103=$B41)*('R3. TIAM CO2 emissions'!$C$9:$C$103=$D41)*('R3. TIAM CO2 emissions'!$D$8:$O$8=I$7),'R3. TIAM CO2 emissions'!$D$9:$O$103))/1000</f>
        <v>2619.8712477913659</v>
      </c>
      <c r="J41" s="58">
        <f t="array" ref="J41">SUM(IF(('R3. TIAM CO2 emissions'!$A$9:$A$103=$B41)*('R3. TIAM CO2 emissions'!$C$9:$C$103=$D41)*('R3. TIAM CO2 emissions'!$D$8:$O$8=J$7),'R3. TIAM CO2 emissions'!$D$9:$O$103))/1000</f>
        <v>2553.4367311970482</v>
      </c>
      <c r="K41" s="58">
        <f t="array" ref="K41">SUM(IF(('R3. TIAM CO2 emissions'!$A$9:$A$103=$B41)*('R3. TIAM CO2 emissions'!$C$9:$C$103=$D41)*('R3. TIAM CO2 emissions'!$D$8:$O$8=K$7),'R3. TIAM CO2 emissions'!$D$9:$O$103))/1000</f>
        <v>2083.1602959097959</v>
      </c>
      <c r="L41" s="58">
        <f t="array" ref="L41">SUM(IF(('R3. TIAM CO2 emissions'!$A$9:$A$103=$B41)*('R3. TIAM CO2 emissions'!$C$9:$C$103=$D41)*('R3. TIAM CO2 emissions'!$D$8:$O$8=L$7),'R3. TIAM CO2 emissions'!$D$9:$O$103))/1000</f>
        <v>1645.0188958385559</v>
      </c>
      <c r="M41" s="58">
        <f t="array" ref="M41">SUM(IF(('R3. TIAM CO2 emissions'!$A$9:$A$103=$B41)*('R3. TIAM CO2 emissions'!$C$9:$C$103=$D41)*('R3. TIAM CO2 emissions'!$D$8:$O$8=M$7),'R3. TIAM CO2 emissions'!$D$9:$O$103))/1000</f>
        <v>857.85579878916303</v>
      </c>
      <c r="N41" s="58">
        <f t="array" ref="N41">SUM(IF(('R3. TIAM CO2 emissions'!$A$9:$A$103=$B41)*('R3. TIAM CO2 emissions'!$C$9:$C$103=$D41)*('R3. TIAM CO2 emissions'!$D$8:$O$8=N$7),'R3. TIAM CO2 emissions'!$D$9:$O$103))/1000</f>
        <v>332.60263290649993</v>
      </c>
      <c r="O41" s="58">
        <f t="array" ref="O41">SUM(IF(('R3. TIAM CO2 emissions'!$A$9:$A$103=$B41)*('R3. TIAM CO2 emissions'!$C$9:$C$103=$D41)*('R3. TIAM CO2 emissions'!$D$8:$O$8=O$7),'R3. TIAM CO2 emissions'!$D$9:$O$103))/1000</f>
        <v>168.07232468673891</v>
      </c>
      <c r="P41" s="58">
        <f t="array" ref="P41">SUM(IF(('R3. TIAM CO2 emissions'!$A$9:$A$103=$B41)*('R3. TIAM CO2 emissions'!$C$9:$C$103=$D41)*('R3. TIAM CO2 emissions'!$D$8:$O$8=P$7),'R3. TIAM CO2 emissions'!$D$9:$O$103))/1000</f>
        <v>-151.28569972141599</v>
      </c>
    </row>
    <row r="42" spans="1:16" x14ac:dyDescent="0.3">
      <c r="A42" s="39" t="s">
        <v>67</v>
      </c>
      <c r="B42" s="39" t="s">
        <v>254</v>
      </c>
      <c r="C42" s="39" t="s">
        <v>100</v>
      </c>
      <c r="D42" s="39" t="s">
        <v>259</v>
      </c>
      <c r="E42" s="58">
        <f t="array" ref="E42">SUM(IF(('R3. TIAM CO2 emissions'!$A$9:$A$103=$B42)*('R3. TIAM CO2 emissions'!$C$9:$C$103=$D42)*('R3. TIAM CO2 emissions'!$D$8:$O$8=E$7),'R3. TIAM CO2 emissions'!$D$9:$O$103))/1000</f>
        <v>4657.9262220577384</v>
      </c>
      <c r="F42" s="58">
        <f t="array" ref="F42">SUM(IF(('R3. TIAM CO2 emissions'!$A$9:$A$103=$B42)*('R3. TIAM CO2 emissions'!$C$9:$C$103=$D42)*('R3. TIAM CO2 emissions'!$D$8:$O$8=F$7),'R3. TIAM CO2 emissions'!$D$9:$O$103))/1000</f>
        <v>4611.2680661172535</v>
      </c>
      <c r="G42" s="58">
        <f t="array" ref="G42">SUM(IF(('R3. TIAM CO2 emissions'!$A$9:$A$103=$B42)*('R3. TIAM CO2 emissions'!$C$9:$C$103=$D42)*('R3. TIAM CO2 emissions'!$D$8:$O$8=G$7),'R3. TIAM CO2 emissions'!$D$9:$O$103))/1000</f>
        <v>4573.0165329704296</v>
      </c>
      <c r="H42" s="58">
        <f t="array" ref="H42">SUM(IF(('R3. TIAM CO2 emissions'!$A$9:$A$103=$B42)*('R3. TIAM CO2 emissions'!$C$9:$C$103=$D42)*('R3. TIAM CO2 emissions'!$D$8:$O$8=H$7),'R3. TIAM CO2 emissions'!$D$9:$O$103))/1000</f>
        <v>3625.9932251979021</v>
      </c>
      <c r="I42" s="58">
        <f t="array" ref="I42">SUM(IF(('R3. TIAM CO2 emissions'!$A$9:$A$103=$B42)*('R3. TIAM CO2 emissions'!$C$9:$C$103=$D42)*('R3. TIAM CO2 emissions'!$D$8:$O$8=I$7),'R3. TIAM CO2 emissions'!$D$9:$O$103))/1000</f>
        <v>2306.7799051238471</v>
      </c>
      <c r="J42" s="58">
        <f t="array" ref="J42">SUM(IF(('R3. TIAM CO2 emissions'!$A$9:$A$103=$B42)*('R3. TIAM CO2 emissions'!$C$9:$C$103=$D42)*('R3. TIAM CO2 emissions'!$D$8:$O$8=J$7),'R3. TIAM CO2 emissions'!$D$9:$O$103))/1000</f>
        <v>1849.0176582402851</v>
      </c>
      <c r="K42" s="58">
        <f t="array" ref="K42">SUM(IF(('R3. TIAM CO2 emissions'!$A$9:$A$103=$B42)*('R3. TIAM CO2 emissions'!$C$9:$C$103=$D42)*('R3. TIAM CO2 emissions'!$D$8:$O$8=K$7),'R3. TIAM CO2 emissions'!$D$9:$O$103))/1000</f>
        <v>1065.3395870744525</v>
      </c>
      <c r="L42" s="58">
        <f t="array" ref="L42">SUM(IF(('R3. TIAM CO2 emissions'!$A$9:$A$103=$B42)*('R3. TIAM CO2 emissions'!$C$9:$C$103=$D42)*('R3. TIAM CO2 emissions'!$D$8:$O$8=L$7),'R3. TIAM CO2 emissions'!$D$9:$O$103))/1000</f>
        <v>-160.66828845158199</v>
      </c>
      <c r="M42" s="58">
        <f t="array" ref="M42">SUM(IF(('R3. TIAM CO2 emissions'!$A$9:$A$103=$B42)*('R3. TIAM CO2 emissions'!$C$9:$C$103=$D42)*('R3. TIAM CO2 emissions'!$D$8:$O$8=M$7),'R3. TIAM CO2 emissions'!$D$9:$O$103))/1000</f>
        <v>-491.289500035331</v>
      </c>
      <c r="N42" s="58">
        <f t="array" ref="N42">SUM(IF(('R3. TIAM CO2 emissions'!$A$9:$A$103=$B42)*('R3. TIAM CO2 emissions'!$C$9:$C$103=$D42)*('R3. TIAM CO2 emissions'!$D$8:$O$8=N$7),'R3. TIAM CO2 emissions'!$D$9:$O$103))/1000</f>
        <v>-658.72073851287007</v>
      </c>
      <c r="O42" s="58">
        <f t="array" ref="O42">SUM(IF(('R3. TIAM CO2 emissions'!$A$9:$A$103=$B42)*('R3. TIAM CO2 emissions'!$C$9:$C$103=$D42)*('R3. TIAM CO2 emissions'!$D$8:$O$8=O$7),'R3. TIAM CO2 emissions'!$D$9:$O$103))/1000</f>
        <v>-806.27628309239799</v>
      </c>
      <c r="P42" s="58">
        <f t="array" ref="P42">SUM(IF(('R3. TIAM CO2 emissions'!$A$9:$A$103=$B42)*('R3. TIAM CO2 emissions'!$C$9:$C$103=$D42)*('R3. TIAM CO2 emissions'!$D$8:$O$8=P$7),'R3. TIAM CO2 emissions'!$D$9:$O$103))/1000</f>
        <v>-905.25527847880801</v>
      </c>
    </row>
    <row r="43" spans="1:16" x14ac:dyDescent="0.3">
      <c r="A43" s="39" t="s">
        <v>67</v>
      </c>
      <c r="B43" s="39" t="s">
        <v>254</v>
      </c>
      <c r="C43" s="39" t="s">
        <v>98</v>
      </c>
      <c r="D43" s="39" t="s">
        <v>260</v>
      </c>
      <c r="E43" s="58">
        <f t="array" ref="E43">SUM(IF(('R3. TIAM CO2 emissions'!$A$9:$A$103=$B43)*('R3. TIAM CO2 emissions'!$C$9:$C$103=$D43)*('R3. TIAM CO2 emissions'!$D$8:$O$8=E$7),'R3. TIAM CO2 emissions'!$D$9:$O$103))/1000</f>
        <v>12318.056189983958</v>
      </c>
      <c r="F43" s="58">
        <f t="array" ref="F43">SUM(IF(('R3. TIAM CO2 emissions'!$A$9:$A$103=$B43)*('R3. TIAM CO2 emissions'!$C$9:$C$103=$D43)*('R3. TIAM CO2 emissions'!$D$8:$O$8=F$7),'R3. TIAM CO2 emissions'!$D$9:$O$103))/1000</f>
        <v>13796.779121769778</v>
      </c>
      <c r="G43" s="58">
        <f t="array" ref="G43">SUM(IF(('R3. TIAM CO2 emissions'!$A$9:$A$103=$B43)*('R3. TIAM CO2 emissions'!$C$9:$C$103=$D43)*('R3. TIAM CO2 emissions'!$D$8:$O$8=G$7),'R3. TIAM CO2 emissions'!$D$9:$O$103))/1000</f>
        <v>17645.280599220649</v>
      </c>
      <c r="H43" s="58">
        <f t="array" ref="H43">SUM(IF(('R3. TIAM CO2 emissions'!$A$9:$A$103=$B43)*('R3. TIAM CO2 emissions'!$C$9:$C$103=$D43)*('R3. TIAM CO2 emissions'!$D$8:$O$8=H$7),'R3. TIAM CO2 emissions'!$D$9:$O$103))/1000</f>
        <v>19996.159718629195</v>
      </c>
      <c r="I43" s="58">
        <f t="array" ref="I43">SUM(IF(('R3. TIAM CO2 emissions'!$A$9:$A$103=$B43)*('R3. TIAM CO2 emissions'!$C$9:$C$103=$D43)*('R3. TIAM CO2 emissions'!$D$8:$O$8=I$7),'R3. TIAM CO2 emissions'!$D$9:$O$103))/1000</f>
        <v>14093.170509093829</v>
      </c>
      <c r="J43" s="58">
        <f t="array" ref="J43">SUM(IF(('R3. TIAM CO2 emissions'!$A$9:$A$103=$B43)*('R3. TIAM CO2 emissions'!$C$9:$C$103=$D43)*('R3. TIAM CO2 emissions'!$D$8:$O$8=J$7),'R3. TIAM CO2 emissions'!$D$9:$O$103))/1000</f>
        <v>11820.536794913727</v>
      </c>
      <c r="K43" s="58">
        <f t="array" ref="K43">SUM(IF(('R3. TIAM CO2 emissions'!$A$9:$A$103=$B43)*('R3. TIAM CO2 emissions'!$C$9:$C$103=$D43)*('R3. TIAM CO2 emissions'!$D$8:$O$8=K$7),'R3. TIAM CO2 emissions'!$D$9:$O$103))/1000</f>
        <v>7514.0300934836787</v>
      </c>
      <c r="L43" s="58">
        <f t="array" ref="L43">SUM(IF(('R3. TIAM CO2 emissions'!$A$9:$A$103=$B43)*('R3. TIAM CO2 emissions'!$C$9:$C$103=$D43)*('R3. TIAM CO2 emissions'!$D$8:$O$8=L$7),'R3. TIAM CO2 emissions'!$D$9:$O$103))/1000</f>
        <v>1788.7389125380132</v>
      </c>
      <c r="M43" s="58">
        <f t="array" ref="M43">SUM(IF(('R3. TIAM CO2 emissions'!$A$9:$A$103=$B43)*('R3. TIAM CO2 emissions'!$C$9:$C$103=$D43)*('R3. TIAM CO2 emissions'!$D$8:$O$8=M$7),'R3. TIAM CO2 emissions'!$D$9:$O$103))/1000</f>
        <v>-107.95755343335964</v>
      </c>
      <c r="N43" s="58">
        <f t="array" ref="N43">SUM(IF(('R3. TIAM CO2 emissions'!$A$9:$A$103=$B43)*('R3. TIAM CO2 emissions'!$C$9:$C$103=$D43)*('R3. TIAM CO2 emissions'!$D$8:$O$8=N$7),'R3. TIAM CO2 emissions'!$D$9:$O$103))/1000</f>
        <v>-1043.4944240672301</v>
      </c>
      <c r="O43" s="58">
        <f t="array" ref="O43">SUM(IF(('R3. TIAM CO2 emissions'!$A$9:$A$103=$B43)*('R3. TIAM CO2 emissions'!$C$9:$C$103=$D43)*('R3. TIAM CO2 emissions'!$D$8:$O$8=O$7),'R3. TIAM CO2 emissions'!$D$9:$O$103))/1000</f>
        <v>-1835.7523702218928</v>
      </c>
      <c r="P43" s="58">
        <f t="array" ref="P43">SUM(IF(('R3. TIAM CO2 emissions'!$A$9:$A$103=$B43)*('R3. TIAM CO2 emissions'!$C$9:$C$103=$D43)*('R3. TIAM CO2 emissions'!$D$8:$O$8=P$7),'R3. TIAM CO2 emissions'!$D$9:$O$103))/1000</f>
        <v>-2755.8157399957927</v>
      </c>
    </row>
    <row r="44" spans="1:16" x14ac:dyDescent="0.3">
      <c r="A44" s="39" t="s">
        <v>67</v>
      </c>
      <c r="B44" s="39" t="s">
        <v>254</v>
      </c>
      <c r="C44" s="39" t="s">
        <v>99</v>
      </c>
      <c r="D44" s="39" t="s">
        <v>261</v>
      </c>
      <c r="E44" s="58">
        <f t="array" ref="E44">SUM(IF(('R3. TIAM CO2 emissions'!$A$9:$A$103=$B44)*('R3. TIAM CO2 emissions'!$C$9:$C$103=$D44)*('R3. TIAM CO2 emissions'!$D$8:$O$8=E$7),'R3. TIAM CO2 emissions'!$D$9:$O$103))/1000</f>
        <v>437.43646821065101</v>
      </c>
      <c r="F44" s="58">
        <f t="array" ref="F44">SUM(IF(('R3. TIAM CO2 emissions'!$A$9:$A$103=$B44)*('R3. TIAM CO2 emissions'!$C$9:$C$103=$D44)*('R3. TIAM CO2 emissions'!$D$8:$O$8=F$7),'R3. TIAM CO2 emissions'!$D$9:$O$103))/1000</f>
        <v>470.77088863250702</v>
      </c>
      <c r="G44" s="58">
        <f t="array" ref="G44">SUM(IF(('R3. TIAM CO2 emissions'!$A$9:$A$103=$B44)*('R3. TIAM CO2 emissions'!$C$9:$C$103=$D44)*('R3. TIAM CO2 emissions'!$D$8:$O$8=G$7),'R3. TIAM CO2 emissions'!$D$9:$O$103))/1000</f>
        <v>457.98734987814203</v>
      </c>
      <c r="H44" s="58">
        <f t="array" ref="H44">SUM(IF(('R3. TIAM CO2 emissions'!$A$9:$A$103=$B44)*('R3. TIAM CO2 emissions'!$C$9:$C$103=$D44)*('R3. TIAM CO2 emissions'!$D$8:$O$8=H$7),'R3. TIAM CO2 emissions'!$D$9:$O$103))/1000</f>
        <v>367</v>
      </c>
      <c r="I44" s="58">
        <f t="array" ref="I44">SUM(IF(('R3. TIAM CO2 emissions'!$A$9:$A$103=$B44)*('R3. TIAM CO2 emissions'!$C$9:$C$103=$D44)*('R3. TIAM CO2 emissions'!$D$8:$O$8=I$7),'R3. TIAM CO2 emissions'!$D$9:$O$103))/1000</f>
        <v>174.20505771009798</v>
      </c>
      <c r="J44" s="58">
        <f t="array" ref="J44">SUM(IF(('R3. TIAM CO2 emissions'!$A$9:$A$103=$B44)*('R3. TIAM CO2 emissions'!$C$9:$C$103=$D44)*('R3. TIAM CO2 emissions'!$D$8:$O$8=J$7),'R3. TIAM CO2 emissions'!$D$9:$O$103))/1000</f>
        <v>121.96279434836201</v>
      </c>
      <c r="K44" s="58">
        <f t="array" ref="K44">SUM(IF(('R3. TIAM CO2 emissions'!$A$9:$A$103=$B44)*('R3. TIAM CO2 emissions'!$C$9:$C$103=$D44)*('R3. TIAM CO2 emissions'!$D$8:$O$8=K$7),'R3. TIAM CO2 emissions'!$D$9:$O$103))/1000</f>
        <v>-124.030391835939</v>
      </c>
      <c r="L44" s="58">
        <f t="array" ref="L44">SUM(IF(('R3. TIAM CO2 emissions'!$A$9:$A$103=$B44)*('R3. TIAM CO2 emissions'!$C$9:$C$103=$D44)*('R3. TIAM CO2 emissions'!$D$8:$O$8=L$7),'R3. TIAM CO2 emissions'!$D$9:$O$103))/1000</f>
        <v>-1007.67010878684</v>
      </c>
      <c r="M44" s="58">
        <f t="array" ref="M44">SUM(IF(('R3. TIAM CO2 emissions'!$A$9:$A$103=$B44)*('R3. TIAM CO2 emissions'!$C$9:$C$103=$D44)*('R3. TIAM CO2 emissions'!$D$8:$O$8=M$7),'R3. TIAM CO2 emissions'!$D$9:$O$103))/1000</f>
        <v>-1112.50658750307</v>
      </c>
      <c r="N44" s="58">
        <f t="array" ref="N44">SUM(IF(('R3. TIAM CO2 emissions'!$A$9:$A$103=$B44)*('R3. TIAM CO2 emissions'!$C$9:$C$103=$D44)*('R3. TIAM CO2 emissions'!$D$8:$O$8=N$7),'R3. TIAM CO2 emissions'!$D$9:$O$103))/1000</f>
        <v>-1196.55149054343</v>
      </c>
      <c r="O44" s="58">
        <f t="array" ref="O44">SUM(IF(('R3. TIAM CO2 emissions'!$A$9:$A$103=$B44)*('R3. TIAM CO2 emissions'!$C$9:$C$103=$D44)*('R3. TIAM CO2 emissions'!$D$8:$O$8=O$7),'R3. TIAM CO2 emissions'!$D$9:$O$103))/1000</f>
        <v>-1283.5708138269501</v>
      </c>
      <c r="P44" s="58">
        <f t="array" ref="P44">SUM(IF(('R3. TIAM CO2 emissions'!$A$9:$A$103=$B44)*('R3. TIAM CO2 emissions'!$C$9:$C$103=$D44)*('R3. TIAM CO2 emissions'!$D$8:$O$8=P$7),'R3. TIAM CO2 emissions'!$D$9:$O$103))/1000</f>
        <v>-1366.04071738936</v>
      </c>
    </row>
    <row r="45" spans="1:16" x14ac:dyDescent="0.3">
      <c r="A45" s="39" t="s">
        <v>66</v>
      </c>
      <c r="B45" s="39" t="s">
        <v>255</v>
      </c>
      <c r="C45" s="39" t="s">
        <v>80</v>
      </c>
      <c r="D45" s="39" t="s">
        <v>256</v>
      </c>
      <c r="E45" s="58">
        <f t="array" ref="E45">SUM(IF(('R3. TIAM CO2 emissions'!$A$9:$A$103=$B45)*('R3. TIAM CO2 emissions'!$C$9:$C$103=$D45)*('R3. TIAM CO2 emissions'!$D$8:$O$8=E$7),'R3. TIAM CO2 emissions'!$D$9:$O$103))/1000</f>
        <v>6946.5260857823778</v>
      </c>
      <c r="F45" s="58">
        <f t="array" ref="F45">SUM(IF(('R3. TIAM CO2 emissions'!$A$9:$A$103=$B45)*('R3. TIAM CO2 emissions'!$C$9:$C$103=$D45)*('R3. TIAM CO2 emissions'!$D$8:$O$8=F$7),'R3. TIAM CO2 emissions'!$D$9:$O$103))/1000</f>
        <v>6936.0280528989224</v>
      </c>
      <c r="G45" s="58">
        <f t="array" ref="G45">SUM(IF(('R3. TIAM CO2 emissions'!$A$9:$A$103=$B45)*('R3. TIAM CO2 emissions'!$C$9:$C$103=$D45)*('R3. TIAM CO2 emissions'!$D$8:$O$8=G$7),'R3. TIAM CO2 emissions'!$D$9:$O$103))/1000</f>
        <v>6997.3041559890908</v>
      </c>
      <c r="H45" s="58">
        <f t="array" ref="H45">SUM(IF(('R3. TIAM CO2 emissions'!$A$9:$A$103=$B45)*('R3. TIAM CO2 emissions'!$C$9:$C$103=$D45)*('R3. TIAM CO2 emissions'!$D$8:$O$8=H$7),'R3. TIAM CO2 emissions'!$D$9:$O$103))/1000</f>
        <v>5921.877660772012</v>
      </c>
      <c r="I45" s="58">
        <f t="array" ref="I45">SUM(IF(('R3. TIAM CO2 emissions'!$A$9:$A$103=$B45)*('R3. TIAM CO2 emissions'!$C$9:$C$103=$D45)*('R3. TIAM CO2 emissions'!$D$8:$O$8=I$7),'R3. TIAM CO2 emissions'!$D$9:$O$103))/1000</f>
        <v>6698.368402247198</v>
      </c>
      <c r="J45" s="58">
        <f t="array" ref="J45">SUM(IF(('R3. TIAM CO2 emissions'!$A$9:$A$103=$B45)*('R3. TIAM CO2 emissions'!$C$9:$C$103=$D45)*('R3. TIAM CO2 emissions'!$D$8:$O$8=J$7),'R3. TIAM CO2 emissions'!$D$9:$O$103))/1000</f>
        <v>2635.8972348571879</v>
      </c>
      <c r="K45" s="58">
        <f t="array" ref="K45">SUM(IF(('R3. TIAM CO2 emissions'!$A$9:$A$103=$B45)*('R3. TIAM CO2 emissions'!$C$9:$C$103=$D45)*('R3. TIAM CO2 emissions'!$D$8:$O$8=K$7),'R3. TIAM CO2 emissions'!$D$9:$O$103))/1000</f>
        <v>1391.9987691551853</v>
      </c>
      <c r="L45" s="58">
        <f t="array" ref="L45">SUM(IF(('R3. TIAM CO2 emissions'!$A$9:$A$103=$B45)*('R3. TIAM CO2 emissions'!$C$9:$C$103=$D45)*('R3. TIAM CO2 emissions'!$D$8:$O$8=L$7),'R3. TIAM CO2 emissions'!$D$9:$O$103))/1000</f>
        <v>-1074.5462207136311</v>
      </c>
      <c r="M45" s="58">
        <f t="array" ref="M45">SUM(IF(('R3. TIAM CO2 emissions'!$A$9:$A$103=$B45)*('R3. TIAM CO2 emissions'!$C$9:$C$103=$D45)*('R3. TIAM CO2 emissions'!$D$8:$O$8=M$7),'R3. TIAM CO2 emissions'!$D$9:$O$103))/1000</f>
        <v>-1417.76900348408</v>
      </c>
      <c r="N45" s="58">
        <f t="array" ref="N45">SUM(IF(('R3. TIAM CO2 emissions'!$A$9:$A$103=$B45)*('R3. TIAM CO2 emissions'!$C$9:$C$103=$D45)*('R3. TIAM CO2 emissions'!$D$8:$O$8=N$7),'R3. TIAM CO2 emissions'!$D$9:$O$103))/1000</f>
        <v>-1751.0400584033271</v>
      </c>
      <c r="O45" s="58">
        <f t="array" ref="O45">SUM(IF(('R3. TIAM CO2 emissions'!$A$9:$A$103=$B45)*('R3. TIAM CO2 emissions'!$C$9:$C$103=$D45)*('R3. TIAM CO2 emissions'!$D$8:$O$8=O$7),'R3. TIAM CO2 emissions'!$D$9:$O$103))/1000</f>
        <v>-2035.3879045890749</v>
      </c>
      <c r="P45" s="58">
        <f t="array" ref="P45">SUM(IF(('R3. TIAM CO2 emissions'!$A$9:$A$103=$B45)*('R3. TIAM CO2 emissions'!$C$9:$C$103=$D45)*('R3. TIAM CO2 emissions'!$D$8:$O$8=P$7),'R3. TIAM CO2 emissions'!$D$9:$O$103))/1000</f>
        <v>-2302.494225134611</v>
      </c>
    </row>
    <row r="46" spans="1:16" x14ac:dyDescent="0.3">
      <c r="A46" s="39" t="s">
        <v>66</v>
      </c>
      <c r="B46" s="39" t="s">
        <v>255</v>
      </c>
      <c r="C46" s="39" t="s">
        <v>101</v>
      </c>
      <c r="D46" s="39" t="s">
        <v>257</v>
      </c>
      <c r="E46" s="58">
        <f t="array" ref="E46">SUM(IF(('R3. TIAM CO2 emissions'!$A$9:$A$103=$B46)*('R3. TIAM CO2 emissions'!$C$9:$C$103=$D46)*('R3. TIAM CO2 emissions'!$D$8:$O$8=E$7),'R3. TIAM CO2 emissions'!$D$9:$O$103))/1000</f>
        <v>1558.0625156243691</v>
      </c>
      <c r="F46" s="58">
        <f t="array" ref="F46">SUM(IF(('R3. TIAM CO2 emissions'!$A$9:$A$103=$B46)*('R3. TIAM CO2 emissions'!$C$9:$C$103=$D46)*('R3. TIAM CO2 emissions'!$D$8:$O$8=F$7),'R3. TIAM CO2 emissions'!$D$9:$O$103))/1000</f>
        <v>1625.0397681803288</v>
      </c>
      <c r="G46" s="58">
        <f t="array" ref="G46">SUM(IF(('R3. TIAM CO2 emissions'!$A$9:$A$103=$B46)*('R3. TIAM CO2 emissions'!$C$9:$C$103=$D46)*('R3. TIAM CO2 emissions'!$D$8:$O$8=G$7),'R3. TIAM CO2 emissions'!$D$9:$O$103))/1000</f>
        <v>1639.9161793247931</v>
      </c>
      <c r="H46" s="58">
        <f t="array" ref="H46">SUM(IF(('R3. TIAM CO2 emissions'!$A$9:$A$103=$B46)*('R3. TIAM CO2 emissions'!$C$9:$C$103=$D46)*('R3. TIAM CO2 emissions'!$D$8:$O$8=H$7),'R3. TIAM CO2 emissions'!$D$9:$O$103))/1000</f>
        <v>1596.2560448923268</v>
      </c>
      <c r="I46" s="58">
        <f t="array" ref="I46">SUM(IF(('R3. TIAM CO2 emissions'!$A$9:$A$103=$B46)*('R3. TIAM CO2 emissions'!$C$9:$C$103=$D46)*('R3. TIAM CO2 emissions'!$D$8:$O$8=I$7),'R3. TIAM CO2 emissions'!$D$9:$O$103))/1000</f>
        <v>1735.62447650532</v>
      </c>
      <c r="J46" s="58">
        <f t="array" ref="J46">SUM(IF(('R3. TIAM CO2 emissions'!$A$9:$A$103=$B46)*('R3. TIAM CO2 emissions'!$C$9:$C$103=$D46)*('R3. TIAM CO2 emissions'!$D$8:$O$8=J$7),'R3. TIAM CO2 emissions'!$D$9:$O$103))/1000</f>
        <v>964.09252795611508</v>
      </c>
      <c r="K46" s="58">
        <f t="array" ref="K46">SUM(IF(('R3. TIAM CO2 emissions'!$A$9:$A$103=$B46)*('R3. TIAM CO2 emissions'!$C$9:$C$103=$D46)*('R3. TIAM CO2 emissions'!$D$8:$O$8=K$7),'R3. TIAM CO2 emissions'!$D$9:$O$103))/1000</f>
        <v>342.82083871439198</v>
      </c>
      <c r="L46" s="58">
        <f t="array" ref="L46">SUM(IF(('R3. TIAM CO2 emissions'!$A$9:$A$103=$B46)*('R3. TIAM CO2 emissions'!$C$9:$C$103=$D46)*('R3. TIAM CO2 emissions'!$D$8:$O$8=L$7),'R3. TIAM CO2 emissions'!$D$9:$O$103))/1000</f>
        <v>-254.96221999552699</v>
      </c>
      <c r="M46" s="58">
        <f t="array" ref="M46">SUM(IF(('R3. TIAM CO2 emissions'!$A$9:$A$103=$B46)*('R3. TIAM CO2 emissions'!$C$9:$C$103=$D46)*('R3. TIAM CO2 emissions'!$D$8:$O$8=M$7),'R3. TIAM CO2 emissions'!$D$9:$O$103))/1000</f>
        <v>-2445.3563776134856</v>
      </c>
      <c r="N46" s="58">
        <f t="array" ref="N46">SUM(IF(('R3. TIAM CO2 emissions'!$A$9:$A$103=$B46)*('R3. TIAM CO2 emissions'!$C$9:$C$103=$D46)*('R3. TIAM CO2 emissions'!$D$8:$O$8=N$7),'R3. TIAM CO2 emissions'!$D$9:$O$103))/1000</f>
        <v>-2856.9968516849863</v>
      </c>
      <c r="O46" s="58">
        <f t="array" ref="O46">SUM(IF(('R3. TIAM CO2 emissions'!$A$9:$A$103=$B46)*('R3. TIAM CO2 emissions'!$C$9:$C$103=$D46)*('R3. TIAM CO2 emissions'!$D$8:$O$8=O$7),'R3. TIAM CO2 emissions'!$D$9:$O$103))/1000</f>
        <v>-3239.2886425906008</v>
      </c>
      <c r="P46" s="58">
        <f t="array" ref="P46">SUM(IF(('R3. TIAM CO2 emissions'!$A$9:$A$103=$B46)*('R3. TIAM CO2 emissions'!$C$9:$C$103=$D46)*('R3. TIAM CO2 emissions'!$D$8:$O$8=P$7),'R3. TIAM CO2 emissions'!$D$9:$O$103))/1000</f>
        <v>-3701.2203905939846</v>
      </c>
    </row>
    <row r="47" spans="1:16" x14ac:dyDescent="0.3">
      <c r="A47" s="39" t="s">
        <v>66</v>
      </c>
      <c r="B47" s="39" t="s">
        <v>255</v>
      </c>
      <c r="C47" s="39" t="s">
        <v>97</v>
      </c>
      <c r="D47" s="39" t="s">
        <v>258</v>
      </c>
      <c r="E47" s="58">
        <f t="array" ref="E47">SUM(IF(('R3. TIAM CO2 emissions'!$A$9:$A$103=$B47)*('R3. TIAM CO2 emissions'!$C$9:$C$103=$D47)*('R3. TIAM CO2 emissions'!$D$8:$O$8=E$7),'R3. TIAM CO2 emissions'!$D$9:$O$103))/1000</f>
        <v>2608.7746339227488</v>
      </c>
      <c r="F47" s="58">
        <f t="array" ref="F47">SUM(IF(('R3. TIAM CO2 emissions'!$A$9:$A$103=$B47)*('R3. TIAM CO2 emissions'!$C$9:$C$103=$D47)*('R3. TIAM CO2 emissions'!$D$8:$O$8=F$7),'R3. TIAM CO2 emissions'!$D$9:$O$103))/1000</f>
        <v>2676.6800456961851</v>
      </c>
      <c r="G47" s="58">
        <f t="array" ref="G47">SUM(IF(('R3. TIAM CO2 emissions'!$A$9:$A$103=$B47)*('R3. TIAM CO2 emissions'!$C$9:$C$103=$D47)*('R3. TIAM CO2 emissions'!$D$8:$O$8=G$7),'R3. TIAM CO2 emissions'!$D$9:$O$103))/1000</f>
        <v>2889.0242085231398</v>
      </c>
      <c r="H47" s="58">
        <f t="array" ref="H47">SUM(IF(('R3. TIAM CO2 emissions'!$A$9:$A$103=$B47)*('R3. TIAM CO2 emissions'!$C$9:$C$103=$D47)*('R3. TIAM CO2 emissions'!$D$8:$O$8=H$7),'R3. TIAM CO2 emissions'!$D$9:$O$103))/1000</f>
        <v>3357.0031152752304</v>
      </c>
      <c r="I47" s="58">
        <f t="array" ref="I47">SUM(IF(('R3. TIAM CO2 emissions'!$A$9:$A$103=$B47)*('R3. TIAM CO2 emissions'!$C$9:$C$103=$D47)*('R3. TIAM CO2 emissions'!$D$8:$O$8=I$7),'R3. TIAM CO2 emissions'!$D$9:$O$103))/1000</f>
        <v>3655.8145976224</v>
      </c>
      <c r="J47" s="58">
        <f t="array" ref="J47">SUM(IF(('R3. TIAM CO2 emissions'!$A$9:$A$103=$B47)*('R3. TIAM CO2 emissions'!$C$9:$C$103=$D47)*('R3. TIAM CO2 emissions'!$D$8:$O$8=J$7),'R3. TIAM CO2 emissions'!$D$9:$O$103))/1000</f>
        <v>2507.4602561216489</v>
      </c>
      <c r="K47" s="58">
        <f t="array" ref="K47">SUM(IF(('R3. TIAM CO2 emissions'!$A$9:$A$103=$B47)*('R3. TIAM CO2 emissions'!$C$9:$C$103=$D47)*('R3. TIAM CO2 emissions'!$D$8:$O$8=K$7),'R3. TIAM CO2 emissions'!$D$9:$O$103))/1000</f>
        <v>1884.7564514283858</v>
      </c>
      <c r="L47" s="58">
        <f t="array" ref="L47">SUM(IF(('R3. TIAM CO2 emissions'!$A$9:$A$103=$B47)*('R3. TIAM CO2 emissions'!$C$9:$C$103=$D47)*('R3. TIAM CO2 emissions'!$D$8:$O$8=L$7),'R3. TIAM CO2 emissions'!$D$9:$O$103))/1000</f>
        <v>829.33782351865602</v>
      </c>
      <c r="M47" s="58">
        <f t="array" ref="M47">SUM(IF(('R3. TIAM CO2 emissions'!$A$9:$A$103=$B47)*('R3. TIAM CO2 emissions'!$C$9:$C$103=$D47)*('R3. TIAM CO2 emissions'!$D$8:$O$8=M$7),'R3. TIAM CO2 emissions'!$D$9:$O$103))/1000</f>
        <v>228.55782009021601</v>
      </c>
      <c r="N47" s="58">
        <f t="array" ref="N47">SUM(IF(('R3. TIAM CO2 emissions'!$A$9:$A$103=$B47)*('R3. TIAM CO2 emissions'!$C$9:$C$103=$D47)*('R3. TIAM CO2 emissions'!$D$8:$O$8=N$7),'R3. TIAM CO2 emissions'!$D$9:$O$103))/1000</f>
        <v>197.57805258516896</v>
      </c>
      <c r="O47" s="58">
        <f t="array" ref="O47">SUM(IF(('R3. TIAM CO2 emissions'!$A$9:$A$103=$B47)*('R3. TIAM CO2 emissions'!$C$9:$C$103=$D47)*('R3. TIAM CO2 emissions'!$D$8:$O$8=O$7),'R3. TIAM CO2 emissions'!$D$9:$O$103))/1000</f>
        <v>63.107209390864938</v>
      </c>
      <c r="P47" s="58">
        <f t="array" ref="P47">SUM(IF(('R3. TIAM CO2 emissions'!$A$9:$A$103=$B47)*('R3. TIAM CO2 emissions'!$C$9:$C$103=$D47)*('R3. TIAM CO2 emissions'!$D$8:$O$8=P$7),'R3. TIAM CO2 emissions'!$D$9:$O$103))/1000</f>
        <v>-225.43068119112297</v>
      </c>
    </row>
    <row r="48" spans="1:16" x14ac:dyDescent="0.3">
      <c r="A48" s="39" t="s">
        <v>66</v>
      </c>
      <c r="B48" s="39" t="s">
        <v>255</v>
      </c>
      <c r="C48" s="39" t="s">
        <v>100</v>
      </c>
      <c r="D48" s="39" t="s">
        <v>259</v>
      </c>
      <c r="E48" s="58">
        <f t="array" ref="E48">SUM(IF(('R3. TIAM CO2 emissions'!$A$9:$A$103=$B48)*('R3. TIAM CO2 emissions'!$C$9:$C$103=$D48)*('R3. TIAM CO2 emissions'!$D$8:$O$8=E$7),'R3. TIAM CO2 emissions'!$D$9:$O$103))/1000</f>
        <v>4657.9262220577384</v>
      </c>
      <c r="F48" s="58">
        <f t="array" ref="F48">SUM(IF(('R3. TIAM CO2 emissions'!$A$9:$A$103=$B48)*('R3. TIAM CO2 emissions'!$C$9:$C$103=$D48)*('R3. TIAM CO2 emissions'!$D$8:$O$8=F$7),'R3. TIAM CO2 emissions'!$D$9:$O$103))/1000</f>
        <v>4611.2680661172535</v>
      </c>
      <c r="G48" s="58">
        <f t="array" ref="G48">SUM(IF(('R3. TIAM CO2 emissions'!$A$9:$A$103=$B48)*('R3. TIAM CO2 emissions'!$C$9:$C$103=$D48)*('R3. TIAM CO2 emissions'!$D$8:$O$8=G$7),'R3. TIAM CO2 emissions'!$D$9:$O$103))/1000</f>
        <v>4573.0165329704296</v>
      </c>
      <c r="H48" s="58">
        <f t="array" ref="H48">SUM(IF(('R3. TIAM CO2 emissions'!$A$9:$A$103=$B48)*('R3. TIAM CO2 emissions'!$C$9:$C$103=$D48)*('R3. TIAM CO2 emissions'!$D$8:$O$8=H$7),'R3. TIAM CO2 emissions'!$D$9:$O$103))/1000</f>
        <v>3625.9932251979021</v>
      </c>
      <c r="I48" s="58">
        <f t="array" ref="I48">SUM(IF(('R3. TIAM CO2 emissions'!$A$9:$A$103=$B48)*('R3. TIAM CO2 emissions'!$C$9:$C$103=$D48)*('R3. TIAM CO2 emissions'!$D$8:$O$8=I$7),'R3. TIAM CO2 emissions'!$D$9:$O$103))/1000</f>
        <v>4207.4640104944374</v>
      </c>
      <c r="J48" s="58">
        <f t="array" ref="J48">SUM(IF(('R3. TIAM CO2 emissions'!$A$9:$A$103=$B48)*('R3. TIAM CO2 emissions'!$C$9:$C$103=$D48)*('R3. TIAM CO2 emissions'!$D$8:$O$8=J$7),'R3. TIAM CO2 emissions'!$D$9:$O$103))/1000</f>
        <v>1763.8523511349911</v>
      </c>
      <c r="K48" s="58">
        <f t="array" ref="K48">SUM(IF(('R3. TIAM CO2 emissions'!$A$9:$A$103=$B48)*('R3. TIAM CO2 emissions'!$C$9:$C$103=$D48)*('R3. TIAM CO2 emissions'!$D$8:$O$8=K$7),'R3. TIAM CO2 emissions'!$D$9:$O$103))/1000</f>
        <v>681.69149897341572</v>
      </c>
      <c r="L48" s="58">
        <f t="array" ref="L48">SUM(IF(('R3. TIAM CO2 emissions'!$A$9:$A$103=$B48)*('R3. TIAM CO2 emissions'!$C$9:$C$103=$D48)*('R3. TIAM CO2 emissions'!$D$8:$O$8=L$7),'R3. TIAM CO2 emissions'!$D$9:$O$103))/1000</f>
        <v>-328.34747218558243</v>
      </c>
      <c r="M48" s="58">
        <f t="array" ref="M48">SUM(IF(('R3. TIAM CO2 emissions'!$A$9:$A$103=$B48)*('R3. TIAM CO2 emissions'!$C$9:$C$103=$D48)*('R3. TIAM CO2 emissions'!$D$8:$O$8=M$7),'R3. TIAM CO2 emissions'!$D$9:$O$103))/1000</f>
        <v>-536.58255667301501</v>
      </c>
      <c r="N48" s="58">
        <f t="array" ref="N48">SUM(IF(('R3. TIAM CO2 emissions'!$A$9:$A$103=$B48)*('R3. TIAM CO2 emissions'!$C$9:$C$103=$D48)*('R3. TIAM CO2 emissions'!$D$8:$O$8=N$7),'R3. TIAM CO2 emissions'!$D$9:$O$103))/1000</f>
        <v>-702.5465499511231</v>
      </c>
      <c r="O48" s="58">
        <f t="array" ref="O48">SUM(IF(('R3. TIAM CO2 emissions'!$A$9:$A$103=$B48)*('R3. TIAM CO2 emissions'!$C$9:$C$103=$D48)*('R3. TIAM CO2 emissions'!$D$8:$O$8=O$7),'R3. TIAM CO2 emissions'!$D$9:$O$103))/1000</f>
        <v>-829.53213118526594</v>
      </c>
      <c r="P48" s="58">
        <f t="array" ref="P48">SUM(IF(('R3. TIAM CO2 emissions'!$A$9:$A$103=$B48)*('R3. TIAM CO2 emissions'!$C$9:$C$103=$D48)*('R3. TIAM CO2 emissions'!$D$8:$O$8=P$7),'R3. TIAM CO2 emissions'!$D$9:$O$103))/1000</f>
        <v>-931.91000851491094</v>
      </c>
    </row>
    <row r="49" spans="1:16" x14ac:dyDescent="0.3">
      <c r="A49" s="39" t="s">
        <v>66</v>
      </c>
      <c r="B49" s="39" t="s">
        <v>255</v>
      </c>
      <c r="C49" s="39" t="s">
        <v>98</v>
      </c>
      <c r="D49" s="39" t="s">
        <v>260</v>
      </c>
      <c r="E49" s="58">
        <f t="array" ref="E49">SUM(IF(('R3. TIAM CO2 emissions'!$A$9:$A$103=$B49)*('R3. TIAM CO2 emissions'!$C$9:$C$103=$D49)*('R3. TIAM CO2 emissions'!$D$8:$O$8=E$7),'R3. TIAM CO2 emissions'!$D$9:$O$103))/1000</f>
        <v>12318.056189983958</v>
      </c>
      <c r="F49" s="58">
        <f t="array" ref="F49">SUM(IF(('R3. TIAM CO2 emissions'!$A$9:$A$103=$B49)*('R3. TIAM CO2 emissions'!$C$9:$C$103=$D49)*('R3. TIAM CO2 emissions'!$D$8:$O$8=F$7),'R3. TIAM CO2 emissions'!$D$9:$O$103))/1000</f>
        <v>13796.779121769778</v>
      </c>
      <c r="G49" s="58">
        <f t="array" ref="G49">SUM(IF(('R3. TIAM CO2 emissions'!$A$9:$A$103=$B49)*('R3. TIAM CO2 emissions'!$C$9:$C$103=$D49)*('R3. TIAM CO2 emissions'!$D$8:$O$8=G$7),'R3. TIAM CO2 emissions'!$D$9:$O$103))/1000</f>
        <v>17645.280599220649</v>
      </c>
      <c r="H49" s="58">
        <f t="array" ref="H49">SUM(IF(('R3. TIAM CO2 emissions'!$A$9:$A$103=$B49)*('R3. TIAM CO2 emissions'!$C$9:$C$103=$D49)*('R3. TIAM CO2 emissions'!$D$8:$O$8=H$7),'R3. TIAM CO2 emissions'!$D$9:$O$103))/1000</f>
        <v>19996.159718629195</v>
      </c>
      <c r="I49" s="58">
        <f t="array" ref="I49">SUM(IF(('R3. TIAM CO2 emissions'!$A$9:$A$103=$B49)*('R3. TIAM CO2 emissions'!$C$9:$C$103=$D49)*('R3. TIAM CO2 emissions'!$D$8:$O$8=I$7),'R3. TIAM CO2 emissions'!$D$9:$O$103))/1000</f>
        <v>25436.193019903618</v>
      </c>
      <c r="J49" s="58">
        <f t="array" ref="J49">SUM(IF(('R3. TIAM CO2 emissions'!$A$9:$A$103=$B49)*('R3. TIAM CO2 emissions'!$C$9:$C$103=$D49)*('R3. TIAM CO2 emissions'!$D$8:$O$8=J$7),'R3. TIAM CO2 emissions'!$D$9:$O$103))/1000</f>
        <v>11214.778584700318</v>
      </c>
      <c r="K49" s="58">
        <f t="array" ref="K49">SUM(IF(('R3. TIAM CO2 emissions'!$A$9:$A$103=$B49)*('R3. TIAM CO2 emissions'!$C$9:$C$103=$D49)*('R3. TIAM CO2 emissions'!$D$8:$O$8=K$7),'R3. TIAM CO2 emissions'!$D$9:$O$103))/1000</f>
        <v>6529.3200794536469</v>
      </c>
      <c r="L49" s="58">
        <f t="array" ref="L49">SUM(IF(('R3. TIAM CO2 emissions'!$A$9:$A$103=$B49)*('R3. TIAM CO2 emissions'!$C$9:$C$103=$D49)*('R3. TIAM CO2 emissions'!$D$8:$O$8=L$7),'R3. TIAM CO2 emissions'!$D$9:$O$103))/1000</f>
        <v>687.86595793575486</v>
      </c>
      <c r="M49" s="58">
        <f t="array" ref="M49">SUM(IF(('R3. TIAM CO2 emissions'!$A$9:$A$103=$B49)*('R3. TIAM CO2 emissions'!$C$9:$C$103=$D49)*('R3. TIAM CO2 emissions'!$D$8:$O$8=M$7),'R3. TIAM CO2 emissions'!$D$9:$O$103))/1000</f>
        <v>-770.91821507181044</v>
      </c>
      <c r="N49" s="58">
        <f t="array" ref="N49">SUM(IF(('R3. TIAM CO2 emissions'!$A$9:$A$103=$B49)*('R3. TIAM CO2 emissions'!$C$9:$C$103=$D49)*('R3. TIAM CO2 emissions'!$D$8:$O$8=N$7),'R3. TIAM CO2 emissions'!$D$9:$O$103))/1000</f>
        <v>-1504.0096908344865</v>
      </c>
      <c r="O49" s="58">
        <f t="array" ref="O49">SUM(IF(('R3. TIAM CO2 emissions'!$A$9:$A$103=$B49)*('R3. TIAM CO2 emissions'!$C$9:$C$103=$D49)*('R3. TIAM CO2 emissions'!$D$8:$O$8=O$7),'R3. TIAM CO2 emissions'!$D$9:$O$103))/1000</f>
        <v>-2062.2286958235454</v>
      </c>
      <c r="P49" s="58">
        <f t="array" ref="P49">SUM(IF(('R3. TIAM CO2 emissions'!$A$9:$A$103=$B49)*('R3. TIAM CO2 emissions'!$C$9:$C$103=$D49)*('R3. TIAM CO2 emissions'!$D$8:$O$8=P$7),'R3. TIAM CO2 emissions'!$D$9:$O$103))/1000</f>
        <v>-13107.978510772942</v>
      </c>
    </row>
    <row r="50" spans="1:16" x14ac:dyDescent="0.3">
      <c r="A50" s="39" t="s">
        <v>66</v>
      </c>
      <c r="B50" s="39" t="s">
        <v>255</v>
      </c>
      <c r="C50" s="39" t="s">
        <v>99</v>
      </c>
      <c r="D50" s="39" t="s">
        <v>261</v>
      </c>
      <c r="E50" s="58">
        <f t="array" ref="E50">SUM(IF(('R3. TIAM CO2 emissions'!$A$9:$A$103=$B50)*('R3. TIAM CO2 emissions'!$C$9:$C$103=$D50)*('R3. TIAM CO2 emissions'!$D$8:$O$8=E$7),'R3. TIAM CO2 emissions'!$D$9:$O$103))/1000</f>
        <v>437.43646821065101</v>
      </c>
      <c r="F50" s="58">
        <f t="array" ref="F50">SUM(IF(('R3. TIAM CO2 emissions'!$A$9:$A$103=$B50)*('R3. TIAM CO2 emissions'!$C$9:$C$103=$D50)*('R3. TIAM CO2 emissions'!$D$8:$O$8=F$7),'R3. TIAM CO2 emissions'!$D$9:$O$103))/1000</f>
        <v>470.77088863250702</v>
      </c>
      <c r="G50" s="58">
        <f t="array" ref="G50">SUM(IF(('R3. TIAM CO2 emissions'!$A$9:$A$103=$B50)*('R3. TIAM CO2 emissions'!$C$9:$C$103=$D50)*('R3. TIAM CO2 emissions'!$D$8:$O$8=G$7),'R3. TIAM CO2 emissions'!$D$9:$O$103))/1000</f>
        <v>457.98734987814203</v>
      </c>
      <c r="H50" s="58">
        <f t="array" ref="H50">SUM(IF(('R3. TIAM CO2 emissions'!$A$9:$A$103=$B50)*('R3. TIAM CO2 emissions'!$C$9:$C$103=$D50)*('R3. TIAM CO2 emissions'!$D$8:$O$8=H$7),'R3. TIAM CO2 emissions'!$D$9:$O$103))/1000</f>
        <v>367</v>
      </c>
      <c r="I50" s="58">
        <f t="array" ref="I50">SUM(IF(('R3. TIAM CO2 emissions'!$A$9:$A$103=$B50)*('R3. TIAM CO2 emissions'!$C$9:$C$103=$D50)*('R3. TIAM CO2 emissions'!$D$8:$O$8=I$7),'R3. TIAM CO2 emissions'!$D$9:$O$103))/1000</f>
        <v>442.24440189093502</v>
      </c>
      <c r="J50" s="58">
        <f t="array" ref="J50">SUM(IF(('R3. TIAM CO2 emissions'!$A$9:$A$103=$B50)*('R3. TIAM CO2 emissions'!$C$9:$C$103=$D50)*('R3. TIAM CO2 emissions'!$D$8:$O$8=J$7),'R3. TIAM CO2 emissions'!$D$9:$O$103))/1000</f>
        <v>124.85398082037699</v>
      </c>
      <c r="K50" s="58">
        <f t="array" ref="K50">SUM(IF(('R3. TIAM CO2 emissions'!$A$9:$A$103=$B50)*('R3. TIAM CO2 emissions'!$C$9:$C$103=$D50)*('R3. TIAM CO2 emissions'!$D$8:$O$8=K$7),'R3. TIAM CO2 emissions'!$D$9:$O$103))/1000</f>
        <v>-136.749896365447</v>
      </c>
      <c r="L50" s="58">
        <f t="array" ref="L50">SUM(IF(('R3. TIAM CO2 emissions'!$A$9:$A$103=$B50)*('R3. TIAM CO2 emissions'!$C$9:$C$103=$D50)*('R3. TIAM CO2 emissions'!$D$8:$O$8=L$7),'R3. TIAM CO2 emissions'!$D$9:$O$103))/1000</f>
        <v>-1031.2502219983801</v>
      </c>
      <c r="M50" s="58">
        <f t="array" ref="M50">SUM(IF(('R3. TIAM CO2 emissions'!$A$9:$A$103=$B50)*('R3. TIAM CO2 emissions'!$C$9:$C$103=$D50)*('R3. TIAM CO2 emissions'!$D$8:$O$8=M$7),'R3. TIAM CO2 emissions'!$D$9:$O$103))/1000</f>
        <v>-1120.6169782596901</v>
      </c>
      <c r="N50" s="58">
        <f t="array" ref="N50">SUM(IF(('R3. TIAM CO2 emissions'!$A$9:$A$103=$B50)*('R3. TIAM CO2 emissions'!$C$9:$C$103=$D50)*('R3. TIAM CO2 emissions'!$D$8:$O$8=N$7),'R3. TIAM CO2 emissions'!$D$9:$O$103))/1000</f>
        <v>-1212.9298826382801</v>
      </c>
      <c r="O50" s="58">
        <f t="array" ref="O50">SUM(IF(('R3. TIAM CO2 emissions'!$A$9:$A$103=$B50)*('R3. TIAM CO2 emissions'!$C$9:$C$103=$D50)*('R3. TIAM CO2 emissions'!$D$8:$O$8=O$7),'R3. TIAM CO2 emissions'!$D$9:$O$103))/1000</f>
        <v>-1293.02495020112</v>
      </c>
      <c r="P50" s="58">
        <f t="array" ref="P50">SUM(IF(('R3. TIAM CO2 emissions'!$A$9:$A$103=$B50)*('R3. TIAM CO2 emissions'!$C$9:$C$103=$D50)*('R3. TIAM CO2 emissions'!$D$8:$O$8=P$7),'R3. TIAM CO2 emissions'!$D$9:$O$103))/1000</f>
        <v>-1375.6672567569099</v>
      </c>
    </row>
  </sheetData>
  <conditionalFormatting sqref="A1:XFD1 B2:XFD2 A80:XFD1048576 A8:A13 B51:XFD79 B14:XFD14 E8:XFD13 C15:D15 D16:D50 Q15:XFD50 C15:C50 A3:XFD7">
    <cfRule type="expression" dxfId="181" priority="34">
      <formula>_xlfn.ISFORMULA(A1)</formula>
    </cfRule>
  </conditionalFormatting>
  <conditionalFormatting sqref="B9:B13">
    <cfRule type="expression" dxfId="180" priority="33">
      <formula>_xlfn.ISFORMULA(B9)</formula>
    </cfRule>
  </conditionalFormatting>
  <conditionalFormatting sqref="B8:D8 C9:D13">
    <cfRule type="expression" dxfId="179" priority="31">
      <formula>_xlfn.ISFORMULA(B8)</formula>
    </cfRule>
  </conditionalFormatting>
  <conditionalFormatting sqref="B15:B20">
    <cfRule type="expression" dxfId="178" priority="28">
      <formula>_xlfn.ISFORMULA(B15)</formula>
    </cfRule>
  </conditionalFormatting>
  <conditionalFormatting sqref="C21:C26">
    <cfRule type="expression" dxfId="177" priority="27">
      <formula>_xlfn.ISFORMULA(C21)</formula>
    </cfRule>
  </conditionalFormatting>
  <conditionalFormatting sqref="C27:C32">
    <cfRule type="expression" dxfId="176" priority="26">
      <formula>_xlfn.ISFORMULA(C27)</formula>
    </cfRule>
  </conditionalFormatting>
  <conditionalFormatting sqref="C33:C38">
    <cfRule type="expression" dxfId="175" priority="25">
      <formula>_xlfn.ISFORMULA(C33)</formula>
    </cfRule>
  </conditionalFormatting>
  <conditionalFormatting sqref="C39:C44">
    <cfRule type="expression" dxfId="174" priority="24">
      <formula>_xlfn.ISFORMULA(C39)</formula>
    </cfRule>
  </conditionalFormatting>
  <conditionalFormatting sqref="C45:C50">
    <cfRule type="expression" dxfId="173" priority="23">
      <formula>_xlfn.ISFORMULA(C45)</formula>
    </cfRule>
  </conditionalFormatting>
  <conditionalFormatting sqref="A21:A26">
    <cfRule type="expression" dxfId="172" priority="22">
      <formula>_xlfn.ISFORMULA(A21)</formula>
    </cfRule>
  </conditionalFormatting>
  <conditionalFormatting sqref="B21:B26">
    <cfRule type="expression" dxfId="171" priority="21">
      <formula>_xlfn.ISFORMULA(B21)</formula>
    </cfRule>
  </conditionalFormatting>
  <conditionalFormatting sqref="A27:A32">
    <cfRule type="expression" dxfId="170" priority="20">
      <formula>_xlfn.ISFORMULA(A27)</formula>
    </cfRule>
  </conditionalFormatting>
  <conditionalFormatting sqref="B27:B32">
    <cfRule type="expression" dxfId="169" priority="19">
      <formula>_xlfn.ISFORMULA(B27)</formula>
    </cfRule>
  </conditionalFormatting>
  <conditionalFormatting sqref="A33:A38">
    <cfRule type="expression" dxfId="168" priority="18">
      <formula>_xlfn.ISFORMULA(A33)</formula>
    </cfRule>
  </conditionalFormatting>
  <conditionalFormatting sqref="B33:B38">
    <cfRule type="expression" dxfId="167" priority="17">
      <formula>_xlfn.ISFORMULA(B33)</formula>
    </cfRule>
  </conditionalFormatting>
  <conditionalFormatting sqref="A39:A44">
    <cfRule type="expression" dxfId="166" priority="16">
      <formula>_xlfn.ISFORMULA(A39)</formula>
    </cfRule>
  </conditionalFormatting>
  <conditionalFormatting sqref="B39:B44">
    <cfRule type="expression" dxfId="165" priority="15">
      <formula>_xlfn.ISFORMULA(B39)</formula>
    </cfRule>
  </conditionalFormatting>
  <conditionalFormatting sqref="A45:A50">
    <cfRule type="expression" dxfId="164" priority="14">
      <formula>_xlfn.ISFORMULA(A45)</formula>
    </cfRule>
  </conditionalFormatting>
  <conditionalFormatting sqref="B45:B50">
    <cfRule type="expression" dxfId="163" priority="13">
      <formula>_xlfn.ISFORMULA(B45)</formula>
    </cfRule>
  </conditionalFormatting>
  <conditionalFormatting sqref="E15:P50">
    <cfRule type="expression" dxfId="162" priority="12">
      <formula>_xlfn.ISFORMULA(E15)</formula>
    </cfRule>
  </conditionalFormatting>
  <conditionalFormatting sqref="D15:D20">
    <cfRule type="expression" dxfId="161" priority="6">
      <formula>_xlfn.ISFORMULA(D15)</formula>
    </cfRule>
  </conditionalFormatting>
  <conditionalFormatting sqref="D21:D26">
    <cfRule type="expression" dxfId="160" priority="5">
      <formula>_xlfn.ISFORMULA(D21)</formula>
    </cfRule>
  </conditionalFormatting>
  <conditionalFormatting sqref="D27:D32">
    <cfRule type="expression" dxfId="159" priority="4">
      <formula>_xlfn.ISFORMULA(D27)</formula>
    </cfRule>
  </conditionalFormatting>
  <conditionalFormatting sqref="D33:D38">
    <cfRule type="expression" dxfId="158" priority="3">
      <formula>_xlfn.ISFORMULA(D33)</formula>
    </cfRule>
  </conditionalFormatting>
  <conditionalFormatting sqref="D39:D44">
    <cfRule type="expression" dxfId="157" priority="2">
      <formula>_xlfn.ISFORMULA(D39)</formula>
    </cfRule>
  </conditionalFormatting>
  <conditionalFormatting sqref="D45:D50">
    <cfRule type="expression" dxfId="156" priority="1">
      <formula>_xlfn.ISFORMULA(D45)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P32"/>
  <sheetViews>
    <sheetView workbookViewId="0"/>
    <sheetView workbookViewId="1"/>
  </sheetViews>
  <sheetFormatPr defaultColWidth="9.44140625" defaultRowHeight="14.4" x14ac:dyDescent="0.3"/>
  <cols>
    <col min="1" max="2" width="15.77734375" style="39" customWidth="1"/>
    <col min="3" max="14" width="9.44140625" style="39" bestFit="1" customWidth="1"/>
    <col min="15" max="16384" width="9.44140625" style="39"/>
  </cols>
  <sheetData>
    <row r="1" spans="1:16" s="16" customFormat="1" ht="49.5" customHeight="1" x14ac:dyDescent="0.3">
      <c r="A1" s="16" t="s">
        <v>262</v>
      </c>
    </row>
    <row r="2" spans="1:16" s="30" customFormat="1" x14ac:dyDescent="0.3">
      <c r="A2" s="30" t="s">
        <v>42</v>
      </c>
      <c r="B2" s="30" t="s">
        <v>263</v>
      </c>
    </row>
    <row r="3" spans="1:16" s="30" customFormat="1" x14ac:dyDescent="0.3">
      <c r="A3" s="30" t="s">
        <v>44</v>
      </c>
      <c r="B3" s="30" t="s">
        <v>264</v>
      </c>
    </row>
    <row r="4" spans="1:16" s="30" customFormat="1" x14ac:dyDescent="0.3">
      <c r="A4" s="30" t="s">
        <v>46</v>
      </c>
      <c r="B4" s="30" t="s">
        <v>265</v>
      </c>
      <c r="O4" s="31"/>
      <c r="P4" s="32"/>
    </row>
    <row r="5" spans="1:16" s="30" customFormat="1" x14ac:dyDescent="0.3">
      <c r="A5" s="30" t="s">
        <v>194</v>
      </c>
      <c r="B5" s="30" t="s">
        <v>266</v>
      </c>
      <c r="O5" s="31"/>
      <c r="P5" s="32"/>
    </row>
    <row r="6" spans="1:16" s="30" customFormat="1" x14ac:dyDescent="0.3">
      <c r="A6" s="30" t="s">
        <v>164</v>
      </c>
      <c r="B6" s="69">
        <f>INDEX('R1. US CPI inflation'!$E$273:$BI$273,MATCH(2016,'R1. US CPI inflation'!$E$8:$BI$8,0))/INDEX('R1. US CPI inflation'!$E$273:$BI$273,MATCH(2005,'R1. US CPI inflation'!$E$8:$BI$8,0))</f>
        <v>1.2289677832528196</v>
      </c>
      <c r="O6" s="31"/>
      <c r="P6" s="32"/>
    </row>
    <row r="7" spans="1:16" s="30" customFormat="1" x14ac:dyDescent="0.3">
      <c r="A7" s="30" t="s">
        <v>267</v>
      </c>
      <c r="B7" s="30" t="s">
        <v>268</v>
      </c>
      <c r="O7" s="31"/>
      <c r="P7" s="32"/>
    </row>
    <row r="9" spans="1:16" x14ac:dyDescent="0.3">
      <c r="A9" s="43" t="s">
        <v>269</v>
      </c>
    </row>
    <row r="10" spans="1:16" x14ac:dyDescent="0.3">
      <c r="A10" s="39" t="s">
        <v>56</v>
      </c>
      <c r="B10" s="39" t="s">
        <v>246</v>
      </c>
      <c r="C10" s="39">
        <v>2005</v>
      </c>
      <c r="D10" s="39">
        <v>2007</v>
      </c>
      <c r="E10" s="39">
        <v>2012</v>
      </c>
      <c r="F10" s="39">
        <v>2020</v>
      </c>
      <c r="G10" s="39">
        <v>2030</v>
      </c>
      <c r="H10" s="39">
        <v>2040</v>
      </c>
      <c r="I10" s="39">
        <v>2050</v>
      </c>
      <c r="J10" s="39">
        <v>2060</v>
      </c>
      <c r="K10" s="39">
        <v>2070</v>
      </c>
      <c r="L10" s="39">
        <v>2080</v>
      </c>
      <c r="M10" s="39">
        <v>2090</v>
      </c>
      <c r="N10" s="39">
        <v>2100</v>
      </c>
    </row>
    <row r="11" spans="1:16" x14ac:dyDescent="0.3">
      <c r="A11" s="39" t="s">
        <v>62</v>
      </c>
      <c r="B11" s="39" t="s">
        <v>249</v>
      </c>
      <c r="C11" s="74">
        <f t="array" ref="C11">IFERROR(-AVERAGE(IF(('R4. TIAM CO2 prices'!$A$9:$A$127=$B11)*('R4. TIAM CO2 prices'!$D$8:$L$8=C$10),'R4. TIAM CO2 prices'!$D$9:$L$127)),0)*1000</f>
        <v>0</v>
      </c>
      <c r="D11" s="74">
        <f t="array" ref="D11">IFERROR(-AVERAGE(IF(('R4. TIAM CO2 prices'!$A$9:$A$127=$B11)*('R4. TIAM CO2 prices'!$D$8:$L$8=D$10),'R4. TIAM CO2 prices'!$D$9:$L$127)),0)*1000</f>
        <v>0</v>
      </c>
      <c r="E11" s="74">
        <f t="array" ref="E11">IFERROR(-AVERAGE(IF(('R4. TIAM CO2 prices'!$A$9:$A$127=$B11)*('R4. TIAM CO2 prices'!$D$8:$L$8=E$10),'R4. TIAM CO2 prices'!$D$9:$L$127)),0)*1000</f>
        <v>0</v>
      </c>
      <c r="F11" s="74">
        <f t="array" ref="F11">IFERROR(-AVERAGE(IF(('R4. TIAM CO2 prices'!$A$9:$A$127=$B11)*('R4. TIAM CO2 prices'!$D$8:$L$8=F$10),'R4. TIAM CO2 prices'!$D$9:$L$127)),0)*1000</f>
        <v>0</v>
      </c>
      <c r="G11" s="74">
        <f t="array" ref="G11">IFERROR(-AVERAGE(IF(('R4. TIAM CO2 prices'!$A$9:$A$127=$B11)*('R4. TIAM CO2 prices'!$D$8:$L$8=G$10),'R4. TIAM CO2 prices'!$D$9:$L$127)),0)*1000</f>
        <v>0</v>
      </c>
      <c r="H11" s="74">
        <f t="array" ref="H11">IFERROR(-AVERAGE(IF(('R4. TIAM CO2 prices'!$A$9:$A$127=$B11)*('R4. TIAM CO2 prices'!$D$8:$L$8=H$10),'R4. TIAM CO2 prices'!$D$9:$L$127)),0)*1000</f>
        <v>0</v>
      </c>
      <c r="I11" s="74">
        <f t="array" ref="I11">IFERROR(-AVERAGE(IF(('R4. TIAM CO2 prices'!$A$9:$A$127=$B11)*('R4. TIAM CO2 prices'!$D$8:$L$8=I$10),'R4. TIAM CO2 prices'!$D$9:$L$127)),0)*1000</f>
        <v>0</v>
      </c>
      <c r="J11" s="74">
        <f t="array" ref="J11">IFERROR(-AVERAGE(IF(('R4. TIAM CO2 prices'!$A$9:$A$127=$B11)*('R4. TIAM CO2 prices'!$D$8:$L$8=J$10),'R4. TIAM CO2 prices'!$D$9:$L$127)),0)*1000</f>
        <v>0</v>
      </c>
      <c r="K11" s="74">
        <f t="array" ref="K11">IFERROR(-AVERAGE(IF(('R4. TIAM CO2 prices'!$A$9:$A$127=$B11)*('R4. TIAM CO2 prices'!$D$8:$L$8=K$10),'R4. TIAM CO2 prices'!$D$9:$L$127)),0)*1000</f>
        <v>0</v>
      </c>
      <c r="L11" s="74">
        <f t="array" ref="L11">IFERROR(-AVERAGE(IF(('R4. TIAM CO2 prices'!$A$9:$A$127=$B11)*('R4. TIAM CO2 prices'!$D$8:$L$8=L$10),'R4. TIAM CO2 prices'!$D$9:$L$127)),0)*1000</f>
        <v>0</v>
      </c>
      <c r="M11" s="74">
        <f t="array" ref="M11">IFERROR(-AVERAGE(IF(('R4. TIAM CO2 prices'!$A$9:$A$127=$B11)*('R4. TIAM CO2 prices'!$D$8:$L$8=M$10),'R4. TIAM CO2 prices'!$D$9:$L$127)),0)*1000</f>
        <v>0</v>
      </c>
      <c r="N11" s="74">
        <f t="array" ref="N11">IFERROR(-AVERAGE(IF(('R4. TIAM CO2 prices'!$A$9:$A$127=$B11)*('R4. TIAM CO2 prices'!$D$8:$L$8=N$10),'R4. TIAM CO2 prices'!$D$9:$L$127)),0)*1000</f>
        <v>0</v>
      </c>
    </row>
    <row r="12" spans="1:16" x14ac:dyDescent="0.3">
      <c r="A12" s="39" t="s">
        <v>63</v>
      </c>
      <c r="B12" s="39" t="s">
        <v>251</v>
      </c>
      <c r="C12" s="74">
        <f t="array" ref="C12">IFERROR(-AVERAGE(IF(('R4. TIAM CO2 prices'!$A$9:$A$127=$B12)*('R4. TIAM CO2 prices'!$D$8:$L$8=C$10),'R4. TIAM CO2 prices'!$D$9:$L$127)),0)*1000</f>
        <v>0</v>
      </c>
      <c r="D12" s="74">
        <f t="array" ref="D12">IFERROR(-AVERAGE(IF(('R4. TIAM CO2 prices'!$A$9:$A$127=$B12)*('R4. TIAM CO2 prices'!$D$8:$L$8=D$10),'R4. TIAM CO2 prices'!$D$9:$L$127)),0)*1000</f>
        <v>0</v>
      </c>
      <c r="E12" s="74">
        <f t="array" ref="E12">IFERROR(-AVERAGE(IF(('R4. TIAM CO2 prices'!$A$9:$A$127=$B12)*('R4. TIAM CO2 prices'!$D$8:$L$8=E$10),'R4. TIAM CO2 prices'!$D$9:$L$127)),0)*1000</f>
        <v>0</v>
      </c>
      <c r="F12" s="74">
        <f t="array" ref="F12">IFERROR(-AVERAGE(IF(('R4. TIAM CO2 prices'!$A$9:$A$127=$B12)*('R4. TIAM CO2 prices'!$D$8:$L$8=F$10),'R4. TIAM CO2 prices'!$D$9:$L$127)),0)*1000</f>
        <v>33.630563130785454</v>
      </c>
      <c r="G12" s="74">
        <f t="array" ref="G12">IFERROR(-AVERAGE(IF(('R4. TIAM CO2 prices'!$A$9:$A$127=$B12)*('R4. TIAM CO2 prices'!$D$8:$L$8=G$10),'R4. TIAM CO2 prices'!$D$9:$L$127)),0)*1000</f>
        <v>142.94886096068916</v>
      </c>
      <c r="H12" s="74">
        <f t="array" ref="H12">IFERROR(-AVERAGE(IF(('R4. TIAM CO2 prices'!$A$9:$A$127=$B12)*('R4. TIAM CO2 prices'!$D$8:$L$8=H$10),'R4. TIAM CO2 prices'!$D$9:$L$127)),0)*1000</f>
        <v>232.84077051418706</v>
      </c>
      <c r="I12" s="74">
        <f t="array" ref="I12">IFERROR(-AVERAGE(IF(('R4. TIAM CO2 prices'!$A$9:$A$127=$B12)*('R4. TIAM CO2 prices'!$D$8:$L$8=I$10),'R4. TIAM CO2 prices'!$D$9:$L$127)),0)*1000</f>
        <v>379.2652185201228</v>
      </c>
      <c r="J12" s="74">
        <f t="array" ref="J12">IFERROR(-AVERAGE(IF(('R4. TIAM CO2 prices'!$A$9:$A$127=$B12)*('R4. TIAM CO2 prices'!$D$8:$L$8=J$10),'R4. TIAM CO2 prices'!$D$9:$L$127)),0)*1000</f>
        <v>617.77521538581288</v>
      </c>
      <c r="K12" s="74">
        <f t="array" ref="K12">IFERROR(-AVERAGE(IF(('R4. TIAM CO2 prices'!$A$9:$A$127=$B12)*('R4. TIAM CO2 prices'!$D$8:$L$8=K$10),'R4. TIAM CO2 prices'!$D$9:$L$127)),0)*1000</f>
        <v>1006.2828677153897</v>
      </c>
      <c r="L12" s="74">
        <f t="array" ref="L12">IFERROR(-AVERAGE(IF(('R4. TIAM CO2 prices'!$A$9:$A$127=$B12)*('R4. TIAM CO2 prices'!$D$8:$L$8=L$10),'R4. TIAM CO2 prices'!$D$9:$L$127)),0)*1000</f>
        <v>1639.1208950570199</v>
      </c>
      <c r="M12" s="74">
        <f t="array" ref="M12">IFERROR(-AVERAGE(IF(('R4. TIAM CO2 prices'!$A$9:$A$127=$B12)*('R4. TIAM CO2 prices'!$D$8:$L$8=M$10),'R4. TIAM CO2 prices'!$D$9:$L$127)),0)*1000</f>
        <v>2669.9473574141798</v>
      </c>
      <c r="N12" s="74">
        <f t="array" ref="N12">IFERROR(-AVERAGE(IF(('R4. TIAM CO2 prices'!$A$9:$A$127=$B12)*('R4. TIAM CO2 prices'!$D$8:$L$8=N$10),'R4. TIAM CO2 prices'!$D$9:$L$127)),0)*1000</f>
        <v>4349.0550430877483</v>
      </c>
    </row>
    <row r="13" spans="1:16" x14ac:dyDescent="0.3">
      <c r="A13" s="39" t="s">
        <v>64</v>
      </c>
      <c r="B13" s="39" t="s">
        <v>252</v>
      </c>
      <c r="C13" s="74">
        <f t="array" ref="C13">IFERROR(-AVERAGE(IF(('R4. TIAM CO2 prices'!$A$9:$A$127=$B13)*('R4. TIAM CO2 prices'!$D$8:$L$8=C$10),'R4. TIAM CO2 prices'!$D$9:$L$127)),0)*1000</f>
        <v>0</v>
      </c>
      <c r="D13" s="74">
        <f t="array" ref="D13">IFERROR(-AVERAGE(IF(('R4. TIAM CO2 prices'!$A$9:$A$127=$B13)*('R4. TIAM CO2 prices'!$D$8:$L$8=D$10),'R4. TIAM CO2 prices'!$D$9:$L$127)),0)*1000</f>
        <v>0</v>
      </c>
      <c r="E13" s="74">
        <f t="array" ref="E13">IFERROR(-AVERAGE(IF(('R4. TIAM CO2 prices'!$A$9:$A$127=$B13)*('R4. TIAM CO2 prices'!$D$8:$L$8=E$10),'R4. TIAM CO2 prices'!$D$9:$L$127)),0)*1000</f>
        <v>0</v>
      </c>
      <c r="F13" s="74">
        <f t="array" ref="F13">IFERROR(-AVERAGE(IF(('R4. TIAM CO2 prices'!$A$9:$A$127=$B13)*('R4. TIAM CO2 prices'!$D$8:$L$8=F$10),'R4. TIAM CO2 prices'!$D$9:$L$127)),0)*1000</f>
        <v>33.630563130785454</v>
      </c>
      <c r="G13" s="74">
        <f t="array" ref="G13">IFERROR(-AVERAGE(IF(('R4. TIAM CO2 prices'!$A$9:$A$127=$B13)*('R4. TIAM CO2 prices'!$D$8:$L$8=G$10),'R4. TIAM CO2 prices'!$D$9:$L$127)),0)*1000</f>
        <v>127.30515944292908</v>
      </c>
      <c r="H13" s="74">
        <f t="array" ref="H13">IFERROR(-AVERAGE(IF(('R4. TIAM CO2 prices'!$A$9:$A$127=$B13)*('R4. TIAM CO2 prices'!$D$8:$L$8=H$10),'R4. TIAM CO2 prices'!$D$9:$L$127)),0)*1000</f>
        <v>207.35882899499197</v>
      </c>
      <c r="I13" s="74">
        <f t="array" ref="I13">IFERROR(-AVERAGE(IF(('R4. TIAM CO2 prices'!$A$9:$A$127=$B13)*('R4. TIAM CO2 prices'!$D$8:$L$8=I$10),'R4. TIAM CO2 prices'!$D$9:$L$127)),0)*1000</f>
        <v>337.75782118200772</v>
      </c>
      <c r="J13" s="74">
        <f t="array" ref="J13">IFERROR(-AVERAGE(IF(('R4. TIAM CO2 prices'!$A$9:$A$127=$B13)*('R4. TIAM CO2 prices'!$D$8:$L$8=J$10),'R4. TIAM CO2 prices'!$D$9:$L$127)),0)*1000</f>
        <v>550.16403889253297</v>
      </c>
      <c r="K13" s="74">
        <f t="array" ref="K13">IFERROR(-AVERAGE(IF(('R4. TIAM CO2 prices'!$A$9:$A$127=$B13)*('R4. TIAM CO2 prices'!$D$8:$L$8=K$10),'R4. TIAM CO2 prices'!$D$9:$L$127)),0)*1000</f>
        <v>896.15138561538777</v>
      </c>
      <c r="L13" s="74">
        <f t="array" ref="L13">IFERROR(-AVERAGE(IF(('R4. TIAM CO2 prices'!$A$9:$A$127=$B13)*('R4. TIAM CO2 prices'!$D$8:$L$8=L$10),'R4. TIAM CO2 prices'!$D$9:$L$127)),0)*1000</f>
        <v>1459.7283156252311</v>
      </c>
      <c r="M13" s="74">
        <f t="array" ref="M13">IFERROR(-AVERAGE(IF(('R4. TIAM CO2 prices'!$A$9:$A$127=$B13)*('R4. TIAM CO2 prices'!$D$8:$L$8=M$10),'R4. TIAM CO2 prices'!$D$9:$L$127)),0)*1000</f>
        <v>2377.73574869399</v>
      </c>
      <c r="N13" s="74">
        <f t="array" ref="N13">IFERROR(-AVERAGE(IF(('R4. TIAM CO2 prices'!$A$9:$A$127=$B13)*('R4. TIAM CO2 prices'!$D$8:$L$8=N$10),'R4. TIAM CO2 prices'!$D$9:$L$127)),0)*1000</f>
        <v>3873.07312376144</v>
      </c>
    </row>
    <row r="14" spans="1:16" x14ac:dyDescent="0.3">
      <c r="A14" s="39" t="s">
        <v>65</v>
      </c>
      <c r="B14" s="39" t="s">
        <v>253</v>
      </c>
      <c r="C14" s="74">
        <f t="array" ref="C14">IFERROR(-AVERAGE(IF(('R4. TIAM CO2 prices'!$A$9:$A$127=$B14)*('R4. TIAM CO2 prices'!$D$8:$L$8=C$10),'R4. TIAM CO2 prices'!$D$9:$L$127)),0)*1000</f>
        <v>0</v>
      </c>
      <c r="D14" s="74">
        <f t="array" ref="D14">IFERROR(-AVERAGE(IF(('R4. TIAM CO2 prices'!$A$9:$A$127=$B14)*('R4. TIAM CO2 prices'!$D$8:$L$8=D$10),'R4. TIAM CO2 prices'!$D$9:$L$127)),0)*1000</f>
        <v>0</v>
      </c>
      <c r="E14" s="74">
        <f t="array" ref="E14">IFERROR(-AVERAGE(IF(('R4. TIAM CO2 prices'!$A$9:$A$127=$B14)*('R4. TIAM CO2 prices'!$D$8:$L$8=E$10),'R4. TIAM CO2 prices'!$D$9:$L$127)),0)*1000</f>
        <v>0</v>
      </c>
      <c r="F14" s="74">
        <f t="array" ref="F14">IFERROR(-AVERAGE(IF(('R4. TIAM CO2 prices'!$A$9:$A$127=$B14)*('R4. TIAM CO2 prices'!$D$8:$L$8=F$10),'R4. TIAM CO2 prices'!$D$9:$L$127)),0)*1000</f>
        <v>33.630563130785454</v>
      </c>
      <c r="G14" s="74">
        <f t="array" ref="G14">IFERROR(-AVERAGE(IF(('R4. TIAM CO2 prices'!$A$9:$A$127=$B14)*('R4. TIAM CO2 prices'!$D$8:$L$8=G$10),'R4. TIAM CO2 prices'!$D$9:$L$127)),0)*1000</f>
        <v>169.71200238862968</v>
      </c>
      <c r="H14" s="74">
        <f t="array" ref="H14">IFERROR(-AVERAGE(IF(('R4. TIAM CO2 prices'!$A$9:$A$127=$B14)*('R4. TIAM CO2 prices'!$D$8:$L$8=H$10),'R4. TIAM CO2 prices'!$D$9:$L$127)),0)*1000</f>
        <v>276.43510731989443</v>
      </c>
      <c r="I14" s="74">
        <f t="array" ref="I14">IFERROR(-AVERAGE(IF(('R4. TIAM CO2 prices'!$A$9:$A$127=$B14)*('R4. TIAM CO2 prices'!$D$8:$L$8=I$10),'R4. TIAM CO2 prices'!$D$9:$L$127)),0)*1000</f>
        <v>450.27580025677554</v>
      </c>
      <c r="J14" s="74">
        <f t="array" ref="J14">IFERROR(-AVERAGE(IF(('R4. TIAM CO2 prices'!$A$9:$A$127=$B14)*('R4. TIAM CO2 prices'!$D$8:$L$8=J$10),'R4. TIAM CO2 prices'!$D$9:$L$127)),0)*1000</f>
        <v>733.44397041525815</v>
      </c>
      <c r="K14" s="74">
        <f t="array" ref="K14">IFERROR(-AVERAGE(IF(('R4. TIAM CO2 prices'!$A$9:$A$127=$B14)*('R4. TIAM CO2 prices'!$D$8:$L$8=K$10),'R4. TIAM CO2 prices'!$D$9:$L$127)),0)*1000</f>
        <v>1194.6950812688904</v>
      </c>
      <c r="L14" s="74">
        <f t="array" ref="L14">IFERROR(-AVERAGE(IF(('R4. TIAM CO2 prices'!$A$9:$A$127=$B14)*('R4. TIAM CO2 prices'!$D$8:$L$8=L$10),'R4. TIAM CO2 prices'!$D$9:$L$127)),0)*1000</f>
        <v>1946.0245373334833</v>
      </c>
      <c r="M14" s="74">
        <f t="array" ref="M14">IFERROR(-AVERAGE(IF(('R4. TIAM CO2 prices'!$A$9:$A$127=$B14)*('R4. TIAM CO2 prices'!$D$8:$L$8=M$10),'R4. TIAM CO2 prices'!$D$9:$L$127)),0)*1000</f>
        <v>3169.8610512567607</v>
      </c>
      <c r="N14" s="74">
        <f t="array" ref="N14">IFERROR(-AVERAGE(IF(('R4. TIAM CO2 prices'!$A$9:$A$127=$B14)*('R4. TIAM CO2 prices'!$D$8:$L$8=N$10),'R4. TIAM CO2 prices'!$D$9:$L$127)),0)*1000</f>
        <v>5163.3617728404006</v>
      </c>
    </row>
    <row r="15" spans="1:16" x14ac:dyDescent="0.3">
      <c r="A15" s="39" t="s">
        <v>67</v>
      </c>
      <c r="B15" s="39" t="s">
        <v>254</v>
      </c>
      <c r="C15" s="74">
        <f t="array" ref="C15">IFERROR(-AVERAGE(IF(('R4. TIAM CO2 prices'!$A$9:$A$127=$B15)*('R4. TIAM CO2 prices'!$D$8:$L$8=C$10),'R4. TIAM CO2 prices'!$D$9:$L$127)),0)*1000</f>
        <v>0</v>
      </c>
      <c r="D15" s="74">
        <f t="array" ref="D15">IFERROR(-AVERAGE(IF(('R4. TIAM CO2 prices'!$A$9:$A$127=$B15)*('R4. TIAM CO2 prices'!$D$8:$L$8=D$10),'R4. TIAM CO2 prices'!$D$9:$L$127)),0)*1000</f>
        <v>0</v>
      </c>
      <c r="E15" s="74">
        <f t="array" ref="E15">IFERROR(-AVERAGE(IF(('R4. TIAM CO2 prices'!$A$9:$A$127=$B15)*('R4. TIAM CO2 prices'!$D$8:$L$8=E$10),'R4. TIAM CO2 prices'!$D$9:$L$127)),0)*1000</f>
        <v>0</v>
      </c>
      <c r="F15" s="74">
        <f t="array" ref="F15">IFERROR(-AVERAGE(IF(('R4. TIAM CO2 prices'!$A$9:$A$127=$B15)*('R4. TIAM CO2 prices'!$D$8:$L$8=F$10),'R4. TIAM CO2 prices'!$D$9:$L$127)),0)*1000</f>
        <v>33.630563130785454</v>
      </c>
      <c r="G15" s="74">
        <f t="array" ref="G15">IFERROR(-AVERAGE(IF(('R4. TIAM CO2 prices'!$A$9:$A$127=$B15)*('R4. TIAM CO2 prices'!$D$8:$L$8=G$10),'R4. TIAM CO2 prices'!$D$9:$L$127)),0)*1000</f>
        <v>170.88278212999143</v>
      </c>
      <c r="H15" s="74">
        <f t="array" ref="H15">IFERROR(-AVERAGE(IF(('R4. TIAM CO2 prices'!$A$9:$A$127=$B15)*('R4. TIAM CO2 prices'!$D$8:$L$8=H$10),'R4. TIAM CO2 prices'!$D$9:$L$127)),0)*1000</f>
        <v>278.3421844374891</v>
      </c>
      <c r="I15" s="74">
        <f t="array" ref="I15">IFERROR(-AVERAGE(IF(('R4. TIAM CO2 prices'!$A$9:$A$127=$B15)*('R4. TIAM CO2 prices'!$D$8:$L$8=I$10),'R4. TIAM CO2 prices'!$D$9:$L$127)),0)*1000</f>
        <v>453.38222745289329</v>
      </c>
      <c r="J15" s="74">
        <f t="array" ref="J15">IFERROR(-AVERAGE(IF(('R4. TIAM CO2 prices'!$A$9:$A$127=$B15)*('R4. TIAM CO2 prices'!$D$8:$L$8=J$10),'R4. TIAM CO2 prices'!$D$9:$L$127)),0)*1000</f>
        <v>738.50401299155192</v>
      </c>
      <c r="K15" s="74">
        <f t="array" ref="K15">IFERROR(-AVERAGE(IF(('R4. TIAM CO2 prices'!$A$9:$A$127=$B15)*('R4. TIAM CO2 prices'!$D$8:$L$8=K$10),'R4. TIAM CO2 prices'!$D$9:$L$127)),0)*1000</f>
        <v>1202.9373574323718</v>
      </c>
      <c r="L15" s="74">
        <f t="array" ref="L15">IFERROR(-AVERAGE(IF(('R4. TIAM CO2 prices'!$A$9:$A$127=$B15)*('R4. TIAM CO2 prices'!$D$8:$L$8=L$10),'R4. TIAM CO2 prices'!$D$9:$L$127)),0)*1000</f>
        <v>1959.4503366891402</v>
      </c>
      <c r="M15" s="74">
        <f t="array" ref="M15">IFERROR(-AVERAGE(IF(('R4. TIAM CO2 prices'!$A$9:$A$127=$B15)*('R4. TIAM CO2 prices'!$D$8:$L$8=M$10),'R4. TIAM CO2 prices'!$D$9:$L$127)),0)*1000</f>
        <v>3191.7302637927924</v>
      </c>
      <c r="N15" s="74">
        <f t="array" ref="N15">IFERROR(-AVERAGE(IF(('R4. TIAM CO2 prices'!$A$9:$A$127=$B15)*('R4. TIAM CO2 prices'!$D$8:$L$8=N$10),'R4. TIAM CO2 prices'!$D$9:$L$127)),0)*1000</f>
        <v>5198.9844154258208</v>
      </c>
    </row>
    <row r="16" spans="1:16" x14ac:dyDescent="0.3">
      <c r="A16" s="39" t="s">
        <v>66</v>
      </c>
      <c r="B16" s="39" t="s">
        <v>255</v>
      </c>
      <c r="C16" s="74">
        <f t="array" ref="C16">IFERROR(-AVERAGE(IF(('R4. TIAM CO2 prices'!$A$9:$A$127=$B16)*('R4. TIAM CO2 prices'!$D$8:$L$8=C$10),'R4. TIAM CO2 prices'!$D$9:$L$127)),0)*1000</f>
        <v>0</v>
      </c>
      <c r="D16" s="74">
        <f t="array" ref="D16">IFERROR(-AVERAGE(IF(('R4. TIAM CO2 prices'!$A$9:$A$127=$B16)*('R4. TIAM CO2 prices'!$D$8:$L$8=D$10),'R4. TIAM CO2 prices'!$D$9:$L$127)),0)*1000</f>
        <v>0</v>
      </c>
      <c r="E16" s="74">
        <f t="array" ref="E16">IFERROR(-AVERAGE(IF(('R4. TIAM CO2 prices'!$A$9:$A$127=$B16)*('R4. TIAM CO2 prices'!$D$8:$L$8=E$10),'R4. TIAM CO2 prices'!$D$9:$L$127)),0)*1000</f>
        <v>0</v>
      </c>
      <c r="F16" s="74">
        <f t="array" ref="F16">IFERROR(-AVERAGE(IF(('R4. TIAM CO2 prices'!$A$9:$A$127=$B16)*('R4. TIAM CO2 prices'!$D$8:$L$8=F$10),'R4. TIAM CO2 prices'!$D$9:$L$127)),0)*1000</f>
        <v>33.630563130785454</v>
      </c>
      <c r="G16" s="74">
        <f t="array" ref="G16">IFERROR(-AVERAGE(IF(('R4. TIAM CO2 prices'!$A$9:$A$127=$B16)*('R4. TIAM CO2 prices'!$D$8:$L$8=G$10),'R4. TIAM CO2 prices'!$D$9:$L$127)),0)*1000</f>
        <v>0</v>
      </c>
      <c r="H16" s="74">
        <f t="array" ref="H16">IFERROR(-AVERAGE(IF(('R4. TIAM CO2 prices'!$A$9:$A$127=$B16)*('R4. TIAM CO2 prices'!$D$8:$L$8=H$10),'R4. TIAM CO2 prices'!$D$9:$L$127)),0)*1000</f>
        <v>535.367737464941</v>
      </c>
      <c r="I16" s="74">
        <f t="array" ref="I16">IFERROR(-AVERAGE(IF(('R4. TIAM CO2 prices'!$A$9:$A$127=$B16)*('R4. TIAM CO2 prices'!$D$8:$L$8=I$10),'R4. TIAM CO2 prices'!$D$9:$L$127)),0)*1000</f>
        <v>872.04976972380484</v>
      </c>
      <c r="J16" s="74">
        <f t="array" ref="J16">IFERROR(-AVERAGE(IF(('R4. TIAM CO2 prices'!$A$9:$A$127=$B16)*('R4. TIAM CO2 prices'!$D$8:$L$8=J$10),'R4. TIAM CO2 prices'!$D$9:$L$127)),0)*1000</f>
        <v>1420.4693230027801</v>
      </c>
      <c r="K16" s="74">
        <f t="array" ref="K16">IFERROR(-AVERAGE(IF(('R4. TIAM CO2 prices'!$A$9:$A$127=$B16)*('R4. TIAM CO2 prices'!$D$8:$L$8=K$10),'R4. TIAM CO2 prices'!$D$9:$L$127)),0)*1000</f>
        <v>2313.7869865585794</v>
      </c>
      <c r="L16" s="74">
        <f t="array" ref="L16">IFERROR(-AVERAGE(IF(('R4. TIAM CO2 prices'!$A$9:$A$127=$B16)*('R4. TIAM CO2 prices'!$D$8:$L$8=L$10),'R4. TIAM CO2 prices'!$D$9:$L$127)),0)*1000</f>
        <v>3768.9073287299993</v>
      </c>
      <c r="M16" s="74">
        <f t="array" ref="M16">IFERROR(-AVERAGE(IF(('R4. TIAM CO2 prices'!$A$9:$A$127=$B16)*('R4. TIAM CO2 prices'!$D$8:$L$8=M$10),'R4. TIAM CO2 prices'!$D$9:$L$127)),0)*1000</f>
        <v>6139.1450354075887</v>
      </c>
      <c r="N16" s="74">
        <f t="array" ref="N16">IFERROR(-AVERAGE(IF(('R4. TIAM CO2 prices'!$A$9:$A$127=$B16)*('R4. TIAM CO2 prices'!$D$8:$L$8=N$10),'R4. TIAM CO2 prices'!$D$9:$L$127)),0)*1000</f>
        <v>10000.012500000001</v>
      </c>
    </row>
    <row r="17" spans="1:14" x14ac:dyDescent="0.3">
      <c r="A17" s="39" t="s">
        <v>68</v>
      </c>
      <c r="B17" s="39" t="s">
        <v>270</v>
      </c>
      <c r="C17" s="74">
        <f t="array" ref="C17">IFERROR(-AVERAGE(IF(('R4. TIAM CO2 prices'!$A$9:$A$127=$B17)*('R4. TIAM CO2 prices'!$D$8:$L$8=C$10),'R4. TIAM CO2 prices'!$D$9:$L$127)),0)*1000</f>
        <v>0</v>
      </c>
      <c r="D17" s="74">
        <f t="array" ref="D17">IFERROR(-AVERAGE(IF(('R4. TIAM CO2 prices'!$A$9:$A$127=$B17)*('R4. TIAM CO2 prices'!$D$8:$L$8=D$10),'R4. TIAM CO2 prices'!$D$9:$L$127)),0)*1000</f>
        <v>0</v>
      </c>
      <c r="E17" s="74">
        <f t="array" ref="E17">IFERROR(-AVERAGE(IF(('R4. TIAM CO2 prices'!$A$9:$A$127=$B17)*('R4. TIAM CO2 prices'!$D$8:$L$8=E$10),'R4. TIAM CO2 prices'!$D$9:$L$127)),0)*1000</f>
        <v>0</v>
      </c>
      <c r="F17" s="74">
        <f t="array" ref="F17">IFERROR(-AVERAGE(IF(('R4. TIAM CO2 prices'!$A$9:$A$127=$B17)*('R4. TIAM CO2 prices'!$D$8:$L$8=F$10),'R4. TIAM CO2 prices'!$D$9:$L$127)),0)*1000</f>
        <v>33.630563130785454</v>
      </c>
      <c r="G17" s="74">
        <f t="array" ref="G17">IFERROR(-AVERAGE(IF(('R4. TIAM CO2 prices'!$A$9:$A$127=$B17)*('R4. TIAM CO2 prices'!$D$8:$L$8=G$10),'R4. TIAM CO2 prices'!$D$9:$L$127)),0)*1000</f>
        <v>328.67417563218794</v>
      </c>
      <c r="H17" s="74">
        <f t="array" ref="H17">IFERROR(-AVERAGE(IF(('R4. TIAM CO2 prices'!$A$9:$A$127=$B17)*('R4. TIAM CO2 prices'!$D$8:$L$8=H$10),'R4. TIAM CO2 prices'!$D$9:$L$127)),0)*1000</f>
        <v>535.367737464941</v>
      </c>
      <c r="I17" s="74">
        <f t="array" ref="I17">IFERROR(-AVERAGE(IF(('R4. TIAM CO2 prices'!$A$9:$A$127=$B17)*('R4. TIAM CO2 prices'!$D$8:$L$8=I$10),'R4. TIAM CO2 prices'!$D$9:$L$127)),0)*1000</f>
        <v>872.04976972380484</v>
      </c>
      <c r="J17" s="74">
        <f t="array" ref="J17">IFERROR(-AVERAGE(IF(('R4. TIAM CO2 prices'!$A$9:$A$127=$B17)*('R4. TIAM CO2 prices'!$D$8:$L$8=J$10),'R4. TIAM CO2 prices'!$D$9:$L$127)),0)*1000</f>
        <v>1420.4693230027801</v>
      </c>
      <c r="K17" s="74">
        <f t="array" ref="K17">IFERROR(-AVERAGE(IF(('R4. TIAM CO2 prices'!$A$9:$A$127=$B17)*('R4. TIAM CO2 prices'!$D$8:$L$8=K$10),'R4. TIAM CO2 prices'!$D$9:$L$127)),0)*1000</f>
        <v>2313.7869865585794</v>
      </c>
      <c r="L17" s="74">
        <f t="array" ref="L17">IFERROR(-AVERAGE(IF(('R4. TIAM CO2 prices'!$A$9:$A$127=$B17)*('R4. TIAM CO2 prices'!$D$8:$L$8=L$10),'R4. TIAM CO2 prices'!$D$9:$L$127)),0)*1000</f>
        <v>3768.9073287299993</v>
      </c>
      <c r="M17" s="74">
        <f t="array" ref="M17">IFERROR(-AVERAGE(IF(('R4. TIAM CO2 prices'!$A$9:$A$127=$B17)*('R4. TIAM CO2 prices'!$D$8:$L$8=M$10),'R4. TIAM CO2 prices'!$D$9:$L$127)),0)*1000</f>
        <v>6139.1450354075887</v>
      </c>
      <c r="N17" s="74">
        <f t="array" ref="N17">IFERROR(-AVERAGE(IF(('R4. TIAM CO2 prices'!$A$9:$A$127=$B17)*('R4. TIAM CO2 prices'!$D$8:$L$8=N$10),'R4. TIAM CO2 prices'!$D$9:$L$127)),0)*1000</f>
        <v>10000.012500000001</v>
      </c>
    </row>
    <row r="19" spans="1:14" x14ac:dyDescent="0.3">
      <c r="A19" s="43" t="s">
        <v>271</v>
      </c>
    </row>
    <row r="20" spans="1:14" x14ac:dyDescent="0.3">
      <c r="A20" s="39" t="s">
        <v>56</v>
      </c>
      <c r="B20" s="39" t="s">
        <v>246</v>
      </c>
      <c r="C20" s="39">
        <v>2005</v>
      </c>
      <c r="D20" s="39">
        <v>2007</v>
      </c>
      <c r="E20" s="39">
        <v>2012</v>
      </c>
      <c r="F20" s="39">
        <v>2020</v>
      </c>
      <c r="G20" s="39">
        <v>2030</v>
      </c>
      <c r="H20" s="39">
        <v>2040</v>
      </c>
      <c r="I20" s="39">
        <v>2050</v>
      </c>
      <c r="J20" s="39">
        <v>2060</v>
      </c>
      <c r="K20" s="39">
        <v>2070</v>
      </c>
      <c r="L20" s="39">
        <v>2080</v>
      </c>
      <c r="M20" s="39">
        <v>2090</v>
      </c>
      <c r="N20" s="39">
        <v>2100</v>
      </c>
    </row>
    <row r="21" spans="1:14" x14ac:dyDescent="0.3">
      <c r="A21" s="39" t="s">
        <v>62</v>
      </c>
      <c r="B21" s="39" t="s">
        <v>249</v>
      </c>
      <c r="C21" s="67">
        <f>C11*$B$6</f>
        <v>0</v>
      </c>
      <c r="D21" s="67">
        <f t="shared" ref="D21:N21" si="0">D11*$B$6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</row>
    <row r="22" spans="1:14" x14ac:dyDescent="0.3">
      <c r="A22" s="39" t="s">
        <v>63</v>
      </c>
      <c r="B22" s="39" t="s">
        <v>251</v>
      </c>
      <c r="C22" s="67">
        <f t="shared" ref="C22:N27" si="1">C12*$B$6</f>
        <v>0</v>
      </c>
      <c r="D22" s="67">
        <f t="shared" si="1"/>
        <v>0</v>
      </c>
      <c r="E22" s="67">
        <f t="shared" si="1"/>
        <v>0</v>
      </c>
      <c r="F22" s="67">
        <f t="shared" si="1"/>
        <v>41.330878620385405</v>
      </c>
      <c r="G22" s="67">
        <f t="shared" si="1"/>
        <v>175.67954477337369</v>
      </c>
      <c r="H22" s="67">
        <f t="shared" si="1"/>
        <v>286.15380558969895</v>
      </c>
      <c r="I22" s="67">
        <f t="shared" si="1"/>
        <v>466.10473486957153</v>
      </c>
      <c r="J22" s="67">
        <f t="shared" si="1"/>
        <v>759.22583700123562</v>
      </c>
      <c r="K22" s="67">
        <f t="shared" si="1"/>
        <v>1236.6892252614728</v>
      </c>
      <c r="L22" s="67">
        <f t="shared" si="1"/>
        <v>2014.4267728816033</v>
      </c>
      <c r="M22" s="67">
        <f t="shared" si="1"/>
        <v>3281.2792852430284</v>
      </c>
      <c r="N22" s="67">
        <f t="shared" si="1"/>
        <v>5344.8485355480461</v>
      </c>
    </row>
    <row r="23" spans="1:14" x14ac:dyDescent="0.3">
      <c r="A23" s="39" t="s">
        <v>64</v>
      </c>
      <c r="B23" s="39" t="s">
        <v>252</v>
      </c>
      <c r="C23" s="67">
        <f t="shared" si="1"/>
        <v>0</v>
      </c>
      <c r="D23" s="67">
        <f t="shared" si="1"/>
        <v>0</v>
      </c>
      <c r="E23" s="67">
        <f t="shared" si="1"/>
        <v>0</v>
      </c>
      <c r="F23" s="67">
        <f t="shared" si="1"/>
        <v>41.330878620385405</v>
      </c>
      <c r="G23" s="67">
        <f t="shared" si="1"/>
        <v>156.45393959722333</v>
      </c>
      <c r="H23" s="67">
        <f t="shared" si="1"/>
        <v>254.83732040787578</v>
      </c>
      <c r="I23" s="67">
        <f t="shared" si="1"/>
        <v>415.09348077435425</v>
      </c>
      <c r="J23" s="67">
        <f t="shared" si="1"/>
        <v>676.13387930317424</v>
      </c>
      <c r="K23" s="67">
        <f t="shared" si="1"/>
        <v>1101.3411818386858</v>
      </c>
      <c r="L23" s="67">
        <f t="shared" si="1"/>
        <v>1793.9590722053124</v>
      </c>
      <c r="M23" s="67">
        <f t="shared" si="1"/>
        <v>2922.1606322334364</v>
      </c>
      <c r="N23" s="67">
        <f t="shared" si="1"/>
        <v>4759.8820912851706</v>
      </c>
    </row>
    <row r="24" spans="1:14" x14ac:dyDescent="0.3">
      <c r="A24" s="39" t="s">
        <v>65</v>
      </c>
      <c r="B24" s="39" t="s">
        <v>253</v>
      </c>
      <c r="C24" s="67">
        <f t="shared" si="1"/>
        <v>0</v>
      </c>
      <c r="D24" s="67">
        <f t="shared" si="1"/>
        <v>0</v>
      </c>
      <c r="E24" s="67">
        <f t="shared" si="1"/>
        <v>0</v>
      </c>
      <c r="F24" s="67">
        <f t="shared" si="1"/>
        <v>41.330878620385405</v>
      </c>
      <c r="G24" s="67">
        <f t="shared" si="1"/>
        <v>208.57058336695147</v>
      </c>
      <c r="H24" s="67">
        <f t="shared" si="1"/>
        <v>339.72984105618593</v>
      </c>
      <c r="I24" s="67">
        <f t="shared" si="1"/>
        <v>553.37445209395878</v>
      </c>
      <c r="J24" s="67">
        <f t="shared" si="1"/>
        <v>901.37901046138643</v>
      </c>
      <c r="K24" s="67">
        <f t="shared" si="1"/>
        <v>1468.2417656900755</v>
      </c>
      <c r="L24" s="67">
        <f t="shared" si="1"/>
        <v>2391.601461802325</v>
      </c>
      <c r="M24" s="67">
        <f t="shared" si="1"/>
        <v>3895.6571093824737</v>
      </c>
      <c r="N24" s="67">
        <f t="shared" si="1"/>
        <v>6345.605272100016</v>
      </c>
    </row>
    <row r="25" spans="1:14" x14ac:dyDescent="0.3">
      <c r="A25" s="39" t="s">
        <v>67</v>
      </c>
      <c r="B25" s="39" t="s">
        <v>254</v>
      </c>
      <c r="C25" s="67">
        <f t="shared" si="1"/>
        <v>0</v>
      </c>
      <c r="D25" s="67">
        <f t="shared" si="1"/>
        <v>0</v>
      </c>
      <c r="E25" s="67">
        <f t="shared" si="1"/>
        <v>0</v>
      </c>
      <c r="F25" s="67">
        <f t="shared" si="1"/>
        <v>41.330878620385405</v>
      </c>
      <c r="G25" s="67">
        <f t="shared" si="1"/>
        <v>210.0094339503701</v>
      </c>
      <c r="H25" s="67">
        <f t="shared" si="1"/>
        <v>342.07357739388846</v>
      </c>
      <c r="I25" s="67">
        <f t="shared" si="1"/>
        <v>557.19215103900797</v>
      </c>
      <c r="J25" s="67">
        <f t="shared" si="1"/>
        <v>907.59763976953911</v>
      </c>
      <c r="K25" s="67">
        <f t="shared" si="1"/>
        <v>1478.3712575556667</v>
      </c>
      <c r="L25" s="67">
        <f t="shared" si="1"/>
        <v>2408.1013366748439</v>
      </c>
      <c r="M25" s="67">
        <f t="shared" si="1"/>
        <v>3922.5336670343654</v>
      </c>
      <c r="N25" s="67">
        <f t="shared" si="1"/>
        <v>6389.384352191827</v>
      </c>
    </row>
    <row r="26" spans="1:14" x14ac:dyDescent="0.3">
      <c r="A26" s="39" t="s">
        <v>66</v>
      </c>
      <c r="B26" s="39" t="s">
        <v>255</v>
      </c>
      <c r="C26" s="67">
        <f t="shared" si="1"/>
        <v>0</v>
      </c>
      <c r="D26" s="67">
        <f t="shared" si="1"/>
        <v>0</v>
      </c>
      <c r="E26" s="67">
        <f t="shared" si="1"/>
        <v>0</v>
      </c>
      <c r="F26" s="67">
        <f t="shared" si="1"/>
        <v>41.330878620385405</v>
      </c>
      <c r="G26" s="67">
        <f t="shared" si="1"/>
        <v>0</v>
      </c>
      <c r="H26" s="67">
        <f t="shared" si="1"/>
        <v>657.94970153736608</v>
      </c>
      <c r="I26" s="67">
        <f t="shared" si="1"/>
        <v>1071.7210723835963</v>
      </c>
      <c r="J26" s="67">
        <f t="shared" si="1"/>
        <v>1745.7110350693602</v>
      </c>
      <c r="K26" s="67">
        <f t="shared" si="1"/>
        <v>2843.5696637901187</v>
      </c>
      <c r="L26" s="67">
        <f t="shared" si="1"/>
        <v>4631.8656850746129</v>
      </c>
      <c r="M26" s="67">
        <f t="shared" si="1"/>
        <v>7544.8114652324175</v>
      </c>
      <c r="N26" s="67">
        <f t="shared" si="1"/>
        <v>12289.693194625488</v>
      </c>
    </row>
    <row r="27" spans="1:14" x14ac:dyDescent="0.3">
      <c r="A27" s="39" t="s">
        <v>68</v>
      </c>
      <c r="B27" s="39" t="s">
        <v>270</v>
      </c>
      <c r="C27" s="67">
        <f t="shared" si="1"/>
        <v>0</v>
      </c>
      <c r="D27" s="67">
        <f t="shared" si="1"/>
        <v>0</v>
      </c>
      <c r="E27" s="67">
        <f t="shared" si="1"/>
        <v>0</v>
      </c>
      <c r="F27" s="67">
        <f t="shared" si="1"/>
        <v>41.330878620385405</v>
      </c>
      <c r="G27" s="67">
        <f t="shared" si="1"/>
        <v>403.92997303913791</v>
      </c>
      <c r="H27" s="67">
        <f t="shared" si="1"/>
        <v>657.94970153736608</v>
      </c>
      <c r="I27" s="67">
        <f t="shared" si="1"/>
        <v>1071.7210723835963</v>
      </c>
      <c r="J27" s="67">
        <f t="shared" si="1"/>
        <v>1745.7110350693602</v>
      </c>
      <c r="K27" s="67">
        <f t="shared" si="1"/>
        <v>2843.5696637901187</v>
      </c>
      <c r="L27" s="67">
        <f t="shared" si="1"/>
        <v>4631.8656850746129</v>
      </c>
      <c r="M27" s="67">
        <f t="shared" si="1"/>
        <v>7544.8114652324175</v>
      </c>
      <c r="N27" s="67">
        <f t="shared" si="1"/>
        <v>12289.693194625488</v>
      </c>
    </row>
    <row r="29" spans="1:14" x14ac:dyDescent="0.3">
      <c r="A29" s="43"/>
    </row>
    <row r="31" spans="1:14" x14ac:dyDescent="0.3">
      <c r="D31" s="67"/>
      <c r="E31" s="67"/>
      <c r="F31" s="67"/>
      <c r="G31" s="67"/>
      <c r="H31" s="67"/>
      <c r="I31" s="67"/>
      <c r="J31" s="67"/>
    </row>
    <row r="32" spans="1:14" x14ac:dyDescent="0.3">
      <c r="D32" s="67"/>
      <c r="E32" s="67"/>
      <c r="F32" s="67"/>
      <c r="G32" s="67"/>
      <c r="H32" s="67"/>
      <c r="I32" s="67"/>
      <c r="J32" s="67"/>
    </row>
  </sheetData>
  <conditionalFormatting sqref="A1:XFD1 B2:XFD2 A92:XFD1048576 A11:A16 A3:XFD10 B19:XFD19 B33:XFD91 B30:B32 D30:XFD32 B28:XFD29 C11:XFD18 C20:XFD27">
    <cfRule type="expression" dxfId="155" priority="10">
      <formula>_xlfn.ISFORMULA(A1)</formula>
    </cfRule>
  </conditionalFormatting>
  <conditionalFormatting sqref="B12:B16">
    <cfRule type="expression" dxfId="154" priority="9">
      <formula>_xlfn.ISFORMULA(B12)</formula>
    </cfRule>
  </conditionalFormatting>
  <conditionalFormatting sqref="A21:A26 A20:B20">
    <cfRule type="expression" dxfId="153" priority="5">
      <formula>_xlfn.ISFORMULA(A20)</formula>
    </cfRule>
  </conditionalFormatting>
  <conditionalFormatting sqref="B11">
    <cfRule type="expression" dxfId="152" priority="7">
      <formula>_xlfn.ISFORMULA(B11)</formula>
    </cfRule>
  </conditionalFormatting>
  <conditionalFormatting sqref="B21">
    <cfRule type="expression" dxfId="151" priority="3">
      <formula>_xlfn.ISFORMULA(B21)</formula>
    </cfRule>
  </conditionalFormatting>
  <conditionalFormatting sqref="B22:B26">
    <cfRule type="expression" dxfId="150" priority="4">
      <formula>_xlfn.ISFORMULA(B22)</formula>
    </cfRule>
  </conditionalFormatting>
  <conditionalFormatting sqref="B17:B18">
    <cfRule type="expression" dxfId="149" priority="2">
      <formula>_xlfn.ISFORMULA(B17)</formula>
    </cfRule>
  </conditionalFormatting>
  <conditionalFormatting sqref="B27">
    <cfRule type="expression" dxfId="148" priority="1">
      <formula>_xlfn.ISFORMULA(B27)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927E-9B9B-4749-A8A3-5925A7509626}">
  <sheetPr>
    <tabColor theme="4" tint="0.39997558519241921"/>
  </sheetPr>
  <dimension ref="A1:AC59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272</v>
      </c>
    </row>
    <row r="2" spans="1:29" s="30" customFormat="1" x14ac:dyDescent="0.3">
      <c r="A2" s="30" t="s">
        <v>42</v>
      </c>
      <c r="B2" s="30" t="s">
        <v>273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R4" s="32"/>
    </row>
    <row r="5" spans="1:29" s="30" customFormat="1" x14ac:dyDescent="0.3">
      <c r="A5" s="30" t="s">
        <v>164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267</v>
      </c>
      <c r="B6" s="78" t="s">
        <v>275</v>
      </c>
      <c r="C6" s="78"/>
      <c r="D6" s="78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276</v>
      </c>
      <c r="S8" s="39" t="s">
        <v>276</v>
      </c>
      <c r="T8" s="39" t="s">
        <v>276</v>
      </c>
      <c r="U8" s="39" t="s">
        <v>276</v>
      </c>
      <c r="V8" s="39" t="s">
        <v>276</v>
      </c>
      <c r="W8" s="39" t="s">
        <v>276</v>
      </c>
      <c r="X8" s="39" t="s">
        <v>276</v>
      </c>
      <c r="Y8" s="39" t="s">
        <v>276</v>
      </c>
      <c r="Z8" s="39" t="s">
        <v>276</v>
      </c>
      <c r="AA8" s="39" t="s">
        <v>276</v>
      </c>
      <c r="AB8" s="39" t="s">
        <v>276</v>
      </c>
      <c r="AC8" s="39" t="s">
        <v>276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OIL")*('R5. TIAM energy production'!$E$8:$P$8=E$9),'R5. TIAM energy production'!$E$9:$P$396))</f>
        <v>150084.98173391062</v>
      </c>
      <c r="F10" s="58">
        <f t="array" ref="F10">SUM(IF(('R5. TIAM energy production'!$A$9:$A$396=$B10)*('R5. TIAM energy production'!$B$9:$B$396="MIN - OIL")*('R5. TIAM energy production'!$E$8:$P$8=F$9),'R5. TIAM energy production'!$E$9:$P$396))</f>
        <v>152866.05713694371</v>
      </c>
      <c r="G10" s="58">
        <f t="array" ref="G10">SUM(IF(('R5. TIAM energy production'!$A$9:$A$396=$B10)*('R5. TIAM energy production'!$B$9:$B$396="MIN - OIL")*('R5. TIAM energy production'!$E$8:$P$8=G$9),'R5. TIAM energy production'!$E$9:$P$396))</f>
        <v>158538.10508974508</v>
      </c>
      <c r="H10" s="58">
        <f t="array" ref="H10">SUM(IF(('R5. TIAM energy production'!$A$9:$A$396=$B10)*('R5. TIAM energy production'!$B$9:$B$396="MIN - OIL")*('R5. TIAM energy production'!$E$8:$P$8=H$9),'R5. TIAM energy production'!$E$9:$P$396))</f>
        <v>176731.71480793133</v>
      </c>
      <c r="I10" s="58">
        <f t="array" ref="I10">SUM(IF(('R5. TIAM energy production'!$A$9:$A$396=$B10)*('R5. TIAM energy production'!$B$9:$B$396="MIN - OIL")*('R5. TIAM energy production'!$E$8:$P$8=I$9),'R5. TIAM energy production'!$E$9:$P$396))</f>
        <v>183703.30091982748</v>
      </c>
      <c r="J10" s="58">
        <f t="array" ref="J10">SUM(IF(('R5. TIAM energy production'!$A$9:$A$396=$B10)*('R5. TIAM energy production'!$B$9:$B$396="MIN - OIL")*('R5. TIAM energy production'!$E$8:$P$8=J$9),'R5. TIAM energy production'!$E$9:$P$396))</f>
        <v>179906.19590309382</v>
      </c>
      <c r="K10" s="58">
        <f t="array" ref="K10">SUM(IF(('R5. TIAM energy production'!$A$9:$A$396=$B10)*('R5. TIAM energy production'!$B$9:$B$396="MIN - OIL")*('R5. TIAM energy production'!$E$8:$P$8=K$9),'R5. TIAM energy production'!$E$9:$P$396))</f>
        <v>174205.56780737182</v>
      </c>
      <c r="L10" s="58">
        <f t="array" ref="L10">SUM(IF(('R5. TIAM energy production'!$A$9:$A$396=$B10)*('R5. TIAM energy production'!$B$9:$B$396="MIN - OIL")*('R5. TIAM energy production'!$E$8:$P$8=L$9),'R5. TIAM energy production'!$E$9:$P$396))</f>
        <v>175208.15879725059</v>
      </c>
      <c r="M10" s="58">
        <f t="array" ref="M10">SUM(IF(('R5. TIAM energy production'!$A$9:$A$396=$B10)*('R5. TIAM energy production'!$B$9:$B$396="MIN - OIL")*('R5. TIAM energy production'!$E$8:$P$8=M$9),'R5. TIAM energy production'!$E$9:$P$396))</f>
        <v>170481.58363279395</v>
      </c>
      <c r="N10" s="58">
        <f t="array" ref="N10">SUM(IF(('R5. TIAM energy production'!$A$9:$A$396=$B10)*('R5. TIAM energy production'!$B$9:$B$396="MIN - OIL")*('R5. TIAM energy production'!$E$8:$P$8=N$9),'R5. TIAM energy production'!$E$9:$P$396))</f>
        <v>153068.5289202579</v>
      </c>
      <c r="O10" s="58">
        <f t="array" ref="O10">SUM(IF(('R5. TIAM energy production'!$A$9:$A$396=$B10)*('R5. TIAM energy production'!$B$9:$B$396="MIN - OIL")*('R5. TIAM energy production'!$E$8:$P$8=O$9),'R5. TIAM energy production'!$E$9:$P$396))</f>
        <v>147445.35459248035</v>
      </c>
      <c r="P10" s="58">
        <f t="array" ref="P10">SUM(IF(('R5. TIAM energy production'!$A$9:$A$396=$B10)*('R5. TIAM energy production'!$B$9:$B$396="MIN - OIL")*('R5. TIAM energy production'!$E$8:$P$8=P$9),'R5. TIAM energy production'!$E$9:$P$396))</f>
        <v>130013.32270301081</v>
      </c>
      <c r="Q10" s="58"/>
      <c r="R10" s="57">
        <f>E10*$B$5/365.25</f>
        <v>71.939724766172418</v>
      </c>
      <c r="S10" s="57">
        <f t="shared" ref="S10:AC10" si="0">F10*$B$5/365.25</f>
        <v>73.27276819754573</v>
      </c>
      <c r="T10" s="57">
        <f t="shared" si="0"/>
        <v>75.991531686543553</v>
      </c>
      <c r="U10" s="57">
        <f t="shared" si="0"/>
        <v>84.712212866689626</v>
      </c>
      <c r="V10" s="57">
        <f t="shared" si="0"/>
        <v>88.053879569642348</v>
      </c>
      <c r="W10" s="57">
        <f t="shared" si="0"/>
        <v>86.233826112885637</v>
      </c>
      <c r="X10" s="57">
        <f t="shared" si="0"/>
        <v>83.501363401009314</v>
      </c>
      <c r="Y10" s="57">
        <f t="shared" si="0"/>
        <v>83.981931936459432</v>
      </c>
      <c r="Z10" s="57">
        <f t="shared" si="0"/>
        <v>81.716358709282829</v>
      </c>
      <c r="AA10" s="57">
        <f t="shared" si="0"/>
        <v>73.369818310063735</v>
      </c>
      <c r="AB10" s="57">
        <f t="shared" si="0"/>
        <v>70.674481249825931</v>
      </c>
      <c r="AC10" s="57">
        <f t="shared" si="0"/>
        <v>62.31884458481354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OIL")*('R5. TIAM energy production'!$E$8:$P$8=E$9),'R5. TIAM energy production'!$E$9:$P$396))</f>
        <v>150084.97248351137</v>
      </c>
      <c r="F11" s="58">
        <f t="array" ref="F11">SUM(IF(('R5. TIAM energy production'!$A$9:$A$396=$B11)*('R5. TIAM energy production'!$B$9:$B$396="MIN - OIL")*('R5. TIAM energy production'!$E$8:$P$8=F$9),'R5. TIAM energy production'!$E$9:$P$396))</f>
        <v>152867.07047618789</v>
      </c>
      <c r="G11" s="58">
        <f t="array" ref="G11">SUM(IF(('R5. TIAM energy production'!$A$9:$A$396=$B11)*('R5. TIAM energy production'!$B$9:$B$396="MIN - OIL")*('R5. TIAM energy production'!$E$8:$P$8=G$9),'R5. TIAM energy production'!$E$9:$P$396))</f>
        <v>158535.89786744889</v>
      </c>
      <c r="H11" s="58">
        <f t="array" ref="H11">SUM(IF(('R5. TIAM energy production'!$A$9:$A$396=$B11)*('R5. TIAM energy production'!$B$9:$B$396="MIN - OIL")*('R5. TIAM energy production'!$E$8:$P$8=H$9),'R5. TIAM energy production'!$E$9:$P$396))</f>
        <v>171976.36653585749</v>
      </c>
      <c r="I11" s="58">
        <f t="array" ref="I11">SUM(IF(('R5. TIAM energy production'!$A$9:$A$396=$B11)*('R5. TIAM energy production'!$B$9:$B$396="MIN - OIL")*('R5. TIAM energy production'!$E$8:$P$8=I$9),'R5. TIAM energy production'!$E$9:$P$396))</f>
        <v>161971.18784255392</v>
      </c>
      <c r="J11" s="58">
        <f t="array" ref="J11">SUM(IF(('R5. TIAM energy production'!$A$9:$A$396=$B11)*('R5. TIAM energy production'!$B$9:$B$396="MIN - OIL")*('R5. TIAM energy production'!$E$8:$P$8=J$9),'R5. TIAM energy production'!$E$9:$P$396))</f>
        <v>147537.57713842046</v>
      </c>
      <c r="K11" s="58">
        <f t="array" ref="K11">SUM(IF(('R5. TIAM energy production'!$A$9:$A$396=$B11)*('R5. TIAM energy production'!$B$9:$B$396="MIN - OIL")*('R5. TIAM energy production'!$E$8:$P$8=K$9),'R5. TIAM energy production'!$E$9:$P$396))</f>
        <v>153330.46118504979</v>
      </c>
      <c r="L11" s="58">
        <f t="array" ref="L11">SUM(IF(('R5. TIAM energy production'!$A$9:$A$396=$B11)*('R5. TIAM energy production'!$B$9:$B$396="MIN - OIL")*('R5. TIAM energy production'!$E$8:$P$8=L$9),'R5. TIAM energy production'!$E$9:$P$396))</f>
        <v>148694.2944079017</v>
      </c>
      <c r="M11" s="58">
        <f t="array" ref="M11">SUM(IF(('R5. TIAM energy production'!$A$9:$A$396=$B11)*('R5. TIAM energy production'!$B$9:$B$396="MIN - OIL")*('R5. TIAM energy production'!$E$8:$P$8=M$9),'R5. TIAM energy production'!$E$9:$P$396))</f>
        <v>150446.9555887696</v>
      </c>
      <c r="N11" s="58">
        <f t="array" ref="N11">SUM(IF(('R5. TIAM energy production'!$A$9:$A$396=$B11)*('R5. TIAM energy production'!$B$9:$B$396="MIN - OIL")*('R5. TIAM energy production'!$E$8:$P$8=N$9),'R5. TIAM energy production'!$E$9:$P$396))</f>
        <v>145253.81881085489</v>
      </c>
      <c r="O11" s="58">
        <f t="array" ref="O11">SUM(IF(('R5. TIAM energy production'!$A$9:$A$396=$B11)*('R5. TIAM energy production'!$B$9:$B$396="MIN - OIL")*('R5. TIAM energy production'!$E$8:$P$8=O$9),'R5. TIAM energy production'!$E$9:$P$396))</f>
        <v>135992.32365872685</v>
      </c>
      <c r="P11" s="58">
        <f t="array" ref="P11">SUM(IF(('R5. TIAM energy production'!$A$9:$A$396=$B11)*('R5. TIAM energy production'!$B$9:$B$396="MIN - OIL")*('R5. TIAM energy production'!$E$8:$P$8=P$9),'R5. TIAM energy production'!$E$9:$P$396))</f>
        <v>126243.7653652751</v>
      </c>
      <c r="Q11" s="58"/>
      <c r="R11" s="57">
        <f t="shared" ref="R11:R16" si="1">E11*$B$5/365.25</f>
        <v>71.939720332209959</v>
      </c>
      <c r="S11" s="57">
        <f t="shared" ref="S11:S16" si="2">F11*$B$5/365.25</f>
        <v>73.273253918005423</v>
      </c>
      <c r="T11" s="57">
        <f t="shared" ref="T11:T16" si="3">G11*$B$5/365.25</f>
        <v>75.990473706173702</v>
      </c>
      <c r="U11" s="57">
        <f t="shared" ref="U11:U16" si="4">H11*$B$5/365.25</f>
        <v>82.432847923521607</v>
      </c>
      <c r="V11" s="57">
        <f t="shared" ref="V11:V16" si="5">I11*$B$5/365.25</f>
        <v>77.637099587364105</v>
      </c>
      <c r="W11" s="57">
        <f t="shared" ref="W11:W16" si="6">J11*$B$5/365.25</f>
        <v>70.718685969682099</v>
      </c>
      <c r="X11" s="57">
        <f t="shared" ref="X11:X16" si="7">K11*$B$5/365.25</f>
        <v>73.495369413304147</v>
      </c>
      <c r="Y11" s="57">
        <f t="shared" ref="Y11:Y16" si="8">L11*$B$5/365.25</f>
        <v>71.273131331485814</v>
      </c>
      <c r="Z11" s="57">
        <f t="shared" ref="Z11:Z16" si="9">M11*$B$5/365.25</f>
        <v>72.113228465145269</v>
      </c>
      <c r="AA11" s="57">
        <f t="shared" ref="AA11:AA16" si="10">N11*$B$5/365.25</f>
        <v>69.624019843734871</v>
      </c>
      <c r="AB11" s="57">
        <f t="shared" ref="AB11:AB16" si="11">O11*$B$5/365.25</f>
        <v>65.184738814613809</v>
      </c>
      <c r="AC11" s="57">
        <f t="shared" ref="AC11:AC16" si="12">P11*$B$5/365.25</f>
        <v>60.511995463508413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OIL")*('R5. TIAM energy production'!$E$8:$P$8=E$9),'R5. TIAM energy production'!$E$9:$P$396))</f>
        <v>150084.97248351137</v>
      </c>
      <c r="F12" s="58">
        <f t="array" ref="F12">SUM(IF(('R5. TIAM energy production'!$A$9:$A$396=$B12)*('R5. TIAM energy production'!$B$9:$B$396="MIN - OIL")*('R5. TIAM energy production'!$E$8:$P$8=F$9),'R5. TIAM energy production'!$E$9:$P$396))</f>
        <v>152867.07047618789</v>
      </c>
      <c r="G12" s="58">
        <f t="array" ref="G12">SUM(IF(('R5. TIAM energy production'!$A$9:$A$396=$B12)*('R5. TIAM energy production'!$B$9:$B$396="MIN - OIL")*('R5. TIAM energy production'!$E$8:$P$8=G$9),'R5. TIAM energy production'!$E$9:$P$396))</f>
        <v>158535.89786744889</v>
      </c>
      <c r="H12" s="58">
        <f t="array" ref="H12">SUM(IF(('R5. TIAM energy production'!$A$9:$A$396=$B12)*('R5. TIAM energy production'!$B$9:$B$396="MIN - OIL")*('R5. TIAM energy production'!$E$8:$P$8=H$9),'R5. TIAM energy production'!$E$9:$P$396))</f>
        <v>171976.36653585749</v>
      </c>
      <c r="I12" s="58">
        <f t="array" ref="I12">SUM(IF(('R5. TIAM energy production'!$A$9:$A$396=$B12)*('R5. TIAM energy production'!$B$9:$B$396="MIN - OIL")*('R5. TIAM energy production'!$E$8:$P$8=I$9),'R5. TIAM energy production'!$E$9:$P$396))</f>
        <v>163005.62961792955</v>
      </c>
      <c r="J12" s="58">
        <f t="array" ref="J12">SUM(IF(('R5. TIAM energy production'!$A$9:$A$396=$B12)*('R5. TIAM energy production'!$B$9:$B$396="MIN - OIL")*('R5. TIAM energy production'!$E$8:$P$8=J$9),'R5. TIAM energy production'!$E$9:$P$396))</f>
        <v>153530.26376894544</v>
      </c>
      <c r="K12" s="58">
        <f t="array" ref="K12">SUM(IF(('R5. TIAM energy production'!$A$9:$A$396=$B12)*('R5. TIAM energy production'!$B$9:$B$396="MIN - OIL")*('R5. TIAM energy production'!$E$8:$P$8=K$9),'R5. TIAM energy production'!$E$9:$P$396))</f>
        <v>151076.72316546467</v>
      </c>
      <c r="L12" s="58">
        <f t="array" ref="L12">SUM(IF(('R5. TIAM energy production'!$A$9:$A$396=$B12)*('R5. TIAM energy production'!$B$9:$B$396="MIN - OIL")*('R5. TIAM energy production'!$E$8:$P$8=L$9),'R5. TIAM energy production'!$E$9:$P$396))</f>
        <v>150720.75166957569</v>
      </c>
      <c r="M12" s="58">
        <f t="array" ref="M12">SUM(IF(('R5. TIAM energy production'!$A$9:$A$396=$B12)*('R5. TIAM energy production'!$B$9:$B$396="MIN - OIL")*('R5. TIAM energy production'!$E$8:$P$8=M$9),'R5. TIAM energy production'!$E$9:$P$396))</f>
        <v>151965.88106423005</v>
      </c>
      <c r="N12" s="58">
        <f t="array" ref="N12">SUM(IF(('R5. TIAM energy production'!$A$9:$A$396=$B12)*('R5. TIAM energy production'!$B$9:$B$396="MIN - OIL")*('R5. TIAM energy production'!$E$8:$P$8=N$9),'R5. TIAM energy production'!$E$9:$P$396))</f>
        <v>148771.89261486239</v>
      </c>
      <c r="O12" s="58">
        <f t="array" ref="O12">SUM(IF(('R5. TIAM energy production'!$A$9:$A$396=$B12)*('R5. TIAM energy production'!$B$9:$B$396="MIN - OIL")*('R5. TIAM energy production'!$E$8:$P$8=O$9),'R5. TIAM energy production'!$E$9:$P$396))</f>
        <v>137103.49221053728</v>
      </c>
      <c r="P12" s="58">
        <f t="array" ref="P12">SUM(IF(('R5. TIAM energy production'!$A$9:$A$396=$B12)*('R5. TIAM energy production'!$B$9:$B$396="MIN - OIL")*('R5. TIAM energy production'!$E$8:$P$8=P$9),'R5. TIAM energy production'!$E$9:$P$396))</f>
        <v>124092.51464815461</v>
      </c>
      <c r="Q12" s="58"/>
      <c r="R12" s="57">
        <f t="shared" si="1"/>
        <v>71.939720332209959</v>
      </c>
      <c r="S12" s="57">
        <f t="shared" si="2"/>
        <v>73.273253918005423</v>
      </c>
      <c r="T12" s="57">
        <f t="shared" si="3"/>
        <v>75.990473706173702</v>
      </c>
      <c r="U12" s="57">
        <f t="shared" si="4"/>
        <v>82.432847923521607</v>
      </c>
      <c r="V12" s="57">
        <f t="shared" si="5"/>
        <v>78.132935051695171</v>
      </c>
      <c r="W12" s="57">
        <f t="shared" si="6"/>
        <v>73.591140107526613</v>
      </c>
      <c r="X12" s="57">
        <f t="shared" si="7"/>
        <v>72.415092819664267</v>
      </c>
      <c r="Y12" s="57">
        <f t="shared" si="8"/>
        <v>72.244466211038912</v>
      </c>
      <c r="Z12" s="57">
        <f t="shared" si="9"/>
        <v>72.841289856648658</v>
      </c>
      <c r="AA12" s="57">
        <f t="shared" si="10"/>
        <v>71.310326216587612</v>
      </c>
      <c r="AB12" s="57">
        <f t="shared" si="11"/>
        <v>65.717351464211163</v>
      </c>
      <c r="AC12" s="57">
        <f t="shared" si="12"/>
        <v>59.480843760621454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OIL")*('R5. TIAM energy production'!$E$8:$P$8=E$9),'R5. TIAM energy production'!$E$9:$P$396))</f>
        <v>150084.97248351137</v>
      </c>
      <c r="F13" s="58">
        <f t="array" ref="F13">SUM(IF(('R5. TIAM energy production'!$A$9:$A$396=$B13)*('R5. TIAM energy production'!$B$9:$B$396="MIN - OIL")*('R5. TIAM energy production'!$E$8:$P$8=F$9),'R5. TIAM energy production'!$E$9:$P$396))</f>
        <v>152867.07047618789</v>
      </c>
      <c r="G13" s="58">
        <f t="array" ref="G13">SUM(IF(('R5. TIAM energy production'!$A$9:$A$396=$B13)*('R5. TIAM energy production'!$B$9:$B$396="MIN - OIL")*('R5. TIAM energy production'!$E$8:$P$8=G$9),'R5. TIAM energy production'!$E$9:$P$396))</f>
        <v>158535.89786744889</v>
      </c>
      <c r="H13" s="58">
        <f t="array" ref="H13">SUM(IF(('R5. TIAM energy production'!$A$9:$A$396=$B13)*('R5. TIAM energy production'!$B$9:$B$396="MIN - OIL")*('R5. TIAM energy production'!$E$8:$P$8=H$9),'R5. TIAM energy production'!$E$9:$P$396))</f>
        <v>171976.36653585749</v>
      </c>
      <c r="I13" s="58">
        <f t="array" ref="I13">SUM(IF(('R5. TIAM energy production'!$A$9:$A$396=$B13)*('R5. TIAM energy production'!$B$9:$B$396="MIN - OIL")*('R5. TIAM energy production'!$E$8:$P$8=I$9),'R5. TIAM energy production'!$E$9:$P$396))</f>
        <v>151472.13347806744</v>
      </c>
      <c r="J13" s="58">
        <f t="array" ref="J13">SUM(IF(('R5. TIAM energy production'!$A$9:$A$396=$B13)*('R5. TIAM energy production'!$B$9:$B$396="MIN - OIL")*('R5. TIAM energy production'!$E$8:$P$8=J$9),'R5. TIAM energy production'!$E$9:$P$396))</f>
        <v>147679.90780587765</v>
      </c>
      <c r="K13" s="58">
        <f t="array" ref="K13">SUM(IF(('R5. TIAM energy production'!$A$9:$A$396=$B13)*('R5. TIAM energy production'!$B$9:$B$396="MIN - OIL")*('R5. TIAM energy production'!$E$8:$P$8=K$9),'R5. TIAM energy production'!$E$9:$P$396))</f>
        <v>136318.56154064785</v>
      </c>
      <c r="L13" s="58">
        <f t="array" ref="L13">SUM(IF(('R5. TIAM energy production'!$A$9:$A$396=$B13)*('R5. TIAM energy production'!$B$9:$B$396="MIN - OIL")*('R5. TIAM energy production'!$E$8:$P$8=L$9),'R5. TIAM energy production'!$E$9:$P$396))</f>
        <v>132251.98072873414</v>
      </c>
      <c r="M13" s="58">
        <f t="array" ref="M13">SUM(IF(('R5. TIAM energy production'!$A$9:$A$396=$B13)*('R5. TIAM energy production'!$B$9:$B$396="MIN - OIL")*('R5. TIAM energy production'!$E$8:$P$8=M$9),'R5. TIAM energy production'!$E$9:$P$396))</f>
        <v>131362.17087842303</v>
      </c>
      <c r="N13" s="58">
        <f t="array" ref="N13">SUM(IF(('R5. TIAM energy production'!$A$9:$A$396=$B13)*('R5. TIAM energy production'!$B$9:$B$396="MIN - OIL")*('R5. TIAM energy production'!$E$8:$P$8=N$9),'R5. TIAM energy production'!$E$9:$P$396))</f>
        <v>129701.18974342896</v>
      </c>
      <c r="O13" s="58">
        <f t="array" ref="O13">SUM(IF(('R5. TIAM energy production'!$A$9:$A$396=$B13)*('R5. TIAM energy production'!$B$9:$B$396="MIN - OIL")*('R5. TIAM energy production'!$E$8:$P$8=O$9),'R5. TIAM energy production'!$E$9:$P$396))</f>
        <v>122217.18760080831</v>
      </c>
      <c r="P13" s="58">
        <f t="array" ref="P13">SUM(IF(('R5. TIAM energy production'!$A$9:$A$396=$B13)*('R5. TIAM energy production'!$B$9:$B$396="MIN - OIL")*('R5. TIAM energy production'!$E$8:$P$8=P$9),'R5. TIAM energy production'!$E$9:$P$396))</f>
        <v>111871.08420738696</v>
      </c>
      <c r="Q13" s="58"/>
      <c r="R13" s="57">
        <f t="shared" si="1"/>
        <v>71.939720332209959</v>
      </c>
      <c r="S13" s="57">
        <f t="shared" si="2"/>
        <v>73.273253918005423</v>
      </c>
      <c r="T13" s="57">
        <f t="shared" si="3"/>
        <v>75.990473706173702</v>
      </c>
      <c r="U13" s="57">
        <f t="shared" si="4"/>
        <v>82.432847923521607</v>
      </c>
      <c r="V13" s="57">
        <f t="shared" si="5"/>
        <v>72.604623502412934</v>
      </c>
      <c r="W13" s="57">
        <f t="shared" si="6"/>
        <v>70.786908845311387</v>
      </c>
      <c r="X13" s="57">
        <f t="shared" si="7"/>
        <v>65.341113310999489</v>
      </c>
      <c r="Y13" s="57">
        <f t="shared" si="8"/>
        <v>63.391892936191191</v>
      </c>
      <c r="Z13" s="57">
        <f t="shared" si="9"/>
        <v>62.96538340148571</v>
      </c>
      <c r="AA13" s="57">
        <f t="shared" si="10"/>
        <v>62.169230952967411</v>
      </c>
      <c r="AB13" s="57">
        <f t="shared" si="11"/>
        <v>58.581949613625198</v>
      </c>
      <c r="AC13" s="57">
        <f t="shared" si="12"/>
        <v>53.622786998376498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OIL")*('R5. TIAM energy production'!$E$8:$P$8=E$9),'R5. TIAM energy production'!$E$9:$P$396))</f>
        <v>150084.97248351137</v>
      </c>
      <c r="F14" s="58">
        <f t="array" ref="F14">SUM(IF(('R5. TIAM energy production'!$A$9:$A$396=$B14)*('R5. TIAM energy production'!$B$9:$B$396="MIN - OIL")*('R5. TIAM energy production'!$E$8:$P$8=F$9),'R5. TIAM energy production'!$E$9:$P$396))</f>
        <v>152867.07047618789</v>
      </c>
      <c r="G14" s="58">
        <f t="array" ref="G14">SUM(IF(('R5. TIAM energy production'!$A$9:$A$396=$B14)*('R5. TIAM energy production'!$B$9:$B$396="MIN - OIL")*('R5. TIAM energy production'!$E$8:$P$8=G$9),'R5. TIAM energy production'!$E$9:$P$396))</f>
        <v>158535.89786744889</v>
      </c>
      <c r="H14" s="58">
        <f t="array" ref="H14">SUM(IF(('R5. TIAM energy production'!$A$9:$A$396=$B14)*('R5. TIAM energy production'!$B$9:$B$396="MIN - OIL")*('R5. TIAM energy production'!$E$8:$P$8=H$9),'R5. TIAM energy production'!$E$9:$P$396))</f>
        <v>171976.36653585749</v>
      </c>
      <c r="I14" s="58">
        <f t="array" ref="I14">SUM(IF(('R5. TIAM energy production'!$A$9:$A$396=$B14)*('R5. TIAM energy production'!$B$9:$B$396="MIN - OIL")*('R5. TIAM energy production'!$E$8:$P$8=I$9),'R5. TIAM energy production'!$E$9:$P$396))</f>
        <v>159631.60439096732</v>
      </c>
      <c r="J14" s="58">
        <f t="array" ref="J14">SUM(IF(('R5. TIAM energy production'!$A$9:$A$396=$B14)*('R5. TIAM energy production'!$B$9:$B$396="MIN - OIL")*('R5. TIAM energy production'!$E$8:$P$8=J$9),'R5. TIAM energy production'!$E$9:$P$396))</f>
        <v>155403.189215925</v>
      </c>
      <c r="K14" s="58">
        <f t="array" ref="K14">SUM(IF(('R5. TIAM energy production'!$A$9:$A$396=$B14)*('R5. TIAM energy production'!$B$9:$B$396="MIN - OIL")*('R5. TIAM energy production'!$E$8:$P$8=K$9),'R5. TIAM energy production'!$E$9:$P$396))</f>
        <v>150619.47068001822</v>
      </c>
      <c r="L14" s="58">
        <f t="array" ref="L14">SUM(IF(('R5. TIAM energy production'!$A$9:$A$396=$B14)*('R5. TIAM energy production'!$B$9:$B$396="MIN - OIL")*('R5. TIAM energy production'!$E$8:$P$8=L$9),'R5. TIAM energy production'!$E$9:$P$396))</f>
        <v>152090.73286431981</v>
      </c>
      <c r="M14" s="58">
        <f t="array" ref="M14">SUM(IF(('R5. TIAM energy production'!$A$9:$A$396=$B14)*('R5. TIAM energy production'!$B$9:$B$396="MIN - OIL")*('R5. TIAM energy production'!$E$8:$P$8=M$9),'R5. TIAM energy production'!$E$9:$P$396))</f>
        <v>141966.19985979603</v>
      </c>
      <c r="N14" s="58">
        <f t="array" ref="N14">SUM(IF(('R5. TIAM energy production'!$A$9:$A$396=$B14)*('R5. TIAM energy production'!$B$9:$B$396="MIN - OIL")*('R5. TIAM energy production'!$E$8:$P$8=N$9),'R5. TIAM energy production'!$E$9:$P$396))</f>
        <v>137994.48370259456</v>
      </c>
      <c r="O14" s="58">
        <f t="array" ref="O14">SUM(IF(('R5. TIAM energy production'!$A$9:$A$396=$B14)*('R5. TIAM energy production'!$B$9:$B$396="MIN - OIL")*('R5. TIAM energy production'!$E$8:$P$8=O$9),'R5. TIAM energy production'!$E$9:$P$396))</f>
        <v>136025.51385525489</v>
      </c>
      <c r="P14" s="58">
        <f t="array" ref="P14">SUM(IF(('R5. TIAM energy production'!$A$9:$A$396=$B14)*('R5. TIAM energy production'!$B$9:$B$396="MIN - OIL")*('R5. TIAM energy production'!$E$8:$P$8=P$9),'R5. TIAM energy production'!$E$9:$P$396))</f>
        <v>125797.50297566105</v>
      </c>
      <c r="Q14" s="58"/>
      <c r="R14" s="57">
        <f t="shared" si="1"/>
        <v>71.939720332209959</v>
      </c>
      <c r="S14" s="57">
        <f t="shared" si="2"/>
        <v>73.273253918005423</v>
      </c>
      <c r="T14" s="57">
        <f t="shared" si="3"/>
        <v>75.990473706173702</v>
      </c>
      <c r="U14" s="57">
        <f t="shared" si="4"/>
        <v>82.432847923521607</v>
      </c>
      <c r="V14" s="57">
        <f t="shared" si="5"/>
        <v>76.515674994242389</v>
      </c>
      <c r="W14" s="57">
        <f t="shared" si="6"/>
        <v>74.488883103572348</v>
      </c>
      <c r="X14" s="57">
        <f t="shared" si="7"/>
        <v>72.195919538156417</v>
      </c>
      <c r="Y14" s="57">
        <f t="shared" si="8"/>
        <v>72.901134646122287</v>
      </c>
      <c r="Z14" s="57">
        <f t="shared" si="9"/>
        <v>68.048176613167399</v>
      </c>
      <c r="AA14" s="57">
        <f t="shared" si="10"/>
        <v>66.144427391243241</v>
      </c>
      <c r="AB14" s="57">
        <f t="shared" si="11"/>
        <v>65.200647758837121</v>
      </c>
      <c r="AC14" s="57">
        <f t="shared" si="12"/>
        <v>60.29809002732528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OIL")*('R5. TIAM energy production'!$E$8:$P$8=E$9),'R5. TIAM energy production'!$E$9:$P$396))</f>
        <v>150084.97248351137</v>
      </c>
      <c r="F15" s="58">
        <f t="array" ref="F15">SUM(IF(('R5. TIAM energy production'!$A$9:$A$396=$B15)*('R5. TIAM energy production'!$B$9:$B$396="MIN - OIL")*('R5. TIAM energy production'!$E$8:$P$8=F$9),'R5. TIAM energy production'!$E$9:$P$396))</f>
        <v>152867.07047618789</v>
      </c>
      <c r="G15" s="58">
        <f t="array" ref="G15">SUM(IF(('R5. TIAM energy production'!$A$9:$A$396=$B15)*('R5. TIAM energy production'!$B$9:$B$396="MIN - OIL")*('R5. TIAM energy production'!$E$8:$P$8=G$9),'R5. TIAM energy production'!$E$9:$P$396))</f>
        <v>158535.89786744889</v>
      </c>
      <c r="H15" s="58">
        <f t="array" ref="H15">SUM(IF(('R5. TIAM energy production'!$A$9:$A$396=$B15)*('R5. TIAM energy production'!$B$9:$B$396="MIN - OIL")*('R5. TIAM energy production'!$E$8:$P$8=H$9),'R5. TIAM energy production'!$E$9:$P$396))</f>
        <v>171976.36653585749</v>
      </c>
      <c r="I15" s="58">
        <f t="array" ref="I15">SUM(IF(('R5. TIAM energy production'!$A$9:$A$396=$B15)*('R5. TIAM energy production'!$B$9:$B$396="MIN - OIL")*('R5. TIAM energy production'!$E$8:$P$8=I$9),'R5. TIAM energy production'!$E$9:$P$396))</f>
        <v>183408.65696878071</v>
      </c>
      <c r="J15" s="58">
        <f t="array" ref="J15">SUM(IF(('R5. TIAM energy production'!$A$9:$A$396=$B15)*('R5. TIAM energy production'!$B$9:$B$396="MIN - OIL")*('R5. TIAM energy production'!$E$8:$P$8=J$9),'R5. TIAM energy production'!$E$9:$P$396))</f>
        <v>158070.11692117571</v>
      </c>
      <c r="K15" s="58">
        <f t="array" ref="K15">SUM(IF(('R5. TIAM energy production'!$A$9:$A$396=$B15)*('R5. TIAM energy production'!$B$9:$B$396="MIN - OIL")*('R5. TIAM energy production'!$E$8:$P$8=K$9),'R5. TIAM energy production'!$E$9:$P$396))</f>
        <v>145475.41311854991</v>
      </c>
      <c r="L15" s="58">
        <f t="array" ref="L15">SUM(IF(('R5. TIAM energy production'!$A$9:$A$396=$B15)*('R5. TIAM energy production'!$B$9:$B$396="MIN - OIL")*('R5. TIAM energy production'!$E$8:$P$8=L$9),'R5. TIAM energy production'!$E$9:$P$396))</f>
        <v>147875.76959599444</v>
      </c>
      <c r="M15" s="58">
        <f t="array" ref="M15">SUM(IF(('R5. TIAM energy production'!$A$9:$A$396=$B15)*('R5. TIAM energy production'!$B$9:$B$396="MIN - OIL")*('R5. TIAM energy production'!$E$8:$P$8=M$9),'R5. TIAM energy production'!$E$9:$P$396))</f>
        <v>133370.48204752713</v>
      </c>
      <c r="N15" s="58">
        <f t="array" ref="N15">SUM(IF(('R5. TIAM energy production'!$A$9:$A$396=$B15)*('R5. TIAM energy production'!$B$9:$B$396="MIN - OIL")*('R5. TIAM energy production'!$E$8:$P$8=N$9),'R5. TIAM energy production'!$E$9:$P$396))</f>
        <v>131907.98478124032</v>
      </c>
      <c r="O15" s="58">
        <f t="array" ref="O15">SUM(IF(('R5. TIAM energy production'!$A$9:$A$396=$B15)*('R5. TIAM energy production'!$B$9:$B$396="MIN - OIL")*('R5. TIAM energy production'!$E$8:$P$8=O$9),'R5. TIAM energy production'!$E$9:$P$396))</f>
        <v>130981.35292857813</v>
      </c>
      <c r="P15" s="58">
        <f t="array" ref="P15">SUM(IF(('R5. TIAM energy production'!$A$9:$A$396=$B15)*('R5. TIAM energy production'!$B$9:$B$396="MIN - OIL")*('R5. TIAM energy production'!$E$8:$P$8=P$9),'R5. TIAM energy production'!$E$9:$P$396))</f>
        <v>121915.84614729564</v>
      </c>
      <c r="Q15" s="58"/>
      <c r="R15" s="57">
        <f t="shared" si="1"/>
        <v>71.939720332209959</v>
      </c>
      <c r="S15" s="57">
        <f t="shared" si="2"/>
        <v>73.273253918005423</v>
      </c>
      <c r="T15" s="57">
        <f t="shared" si="3"/>
        <v>75.990473706173702</v>
      </c>
      <c r="U15" s="57">
        <f t="shared" si="4"/>
        <v>82.432847923521607</v>
      </c>
      <c r="V15" s="57">
        <f t="shared" si="5"/>
        <v>87.912648884883353</v>
      </c>
      <c r="W15" s="57">
        <f t="shared" si="6"/>
        <v>75.767212506491333</v>
      </c>
      <c r="X15" s="57">
        <f t="shared" si="7"/>
        <v>69.73023589094467</v>
      </c>
      <c r="Y15" s="57">
        <f t="shared" si="8"/>
        <v>70.88079061223057</v>
      </c>
      <c r="Z15" s="57">
        <f t="shared" si="9"/>
        <v>63.92802037609205</v>
      </c>
      <c r="AA15" s="57">
        <f t="shared" si="10"/>
        <v>63.227006526521919</v>
      </c>
      <c r="AB15" s="57">
        <f t="shared" si="11"/>
        <v>62.782847226437696</v>
      </c>
      <c r="AC15" s="57">
        <f t="shared" si="12"/>
        <v>58.437508637746788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OIL")*('R5. TIAM energy production'!$E$8:$P$8=E$9),'R5. TIAM energy production'!$E$9:$P$396))</f>
        <v>150084.97248351137</v>
      </c>
      <c r="F16" s="58">
        <f t="array" ref="F16">SUM(IF(('R5. TIAM energy production'!$A$9:$A$396=$B16)*('R5. TIAM energy production'!$B$9:$B$396="MIN - OIL")*('R5. TIAM energy production'!$E$8:$P$8=F$9),'R5. TIAM energy production'!$E$9:$P$396))</f>
        <v>152867.07047618789</v>
      </c>
      <c r="G16" s="58">
        <f t="array" ref="G16">SUM(IF(('R5. TIAM energy production'!$A$9:$A$396=$B16)*('R5. TIAM energy production'!$B$9:$B$396="MIN - OIL")*('R5. TIAM energy production'!$E$8:$P$8=G$9),'R5. TIAM energy production'!$E$9:$P$396))</f>
        <v>158535.89786744889</v>
      </c>
      <c r="H16" s="58">
        <f t="array" ref="H16">SUM(IF(('R5. TIAM energy production'!$A$9:$A$396=$B16)*('R5. TIAM energy production'!$B$9:$B$396="MIN - OIL")*('R5. TIAM energy production'!$E$8:$P$8=H$9),'R5. TIAM energy production'!$E$9:$P$396))</f>
        <v>171976.36653585749</v>
      </c>
      <c r="I16" s="58">
        <f t="array" ref="I16">SUM(IF(('R5. TIAM energy production'!$A$9:$A$396=$B16)*('R5. TIAM energy production'!$B$9:$B$396="MIN - OIL")*('R5. TIAM energy production'!$E$8:$P$8=I$9),'R5. TIAM energy production'!$E$9:$P$396))</f>
        <v>157346.23541509898</v>
      </c>
      <c r="J16" s="58">
        <f t="array" ref="J16">SUM(IF(('R5. TIAM energy production'!$A$9:$A$396=$B16)*('R5. TIAM energy production'!$B$9:$B$396="MIN - OIL")*('R5. TIAM energy production'!$E$8:$P$8=J$9),'R5. TIAM energy production'!$E$9:$P$396))</f>
        <v>151462.31140353665</v>
      </c>
      <c r="K16" s="58">
        <f t="array" ref="K16">SUM(IF(('R5. TIAM energy production'!$A$9:$A$396=$B16)*('R5. TIAM energy production'!$B$9:$B$396="MIN - OIL")*('R5. TIAM energy production'!$E$8:$P$8=K$9),'R5. TIAM energy production'!$E$9:$P$396))</f>
        <v>144460.32099889335</v>
      </c>
      <c r="L16" s="58">
        <f t="array" ref="L16">SUM(IF(('R5. TIAM energy production'!$A$9:$A$396=$B16)*('R5. TIAM energy production'!$B$9:$B$396="MIN - OIL")*('R5. TIAM energy production'!$E$8:$P$8=L$9),'R5. TIAM energy production'!$E$9:$P$396))</f>
        <v>147095.61852348779</v>
      </c>
      <c r="M16" s="58">
        <f t="array" ref="M16">SUM(IF(('R5. TIAM energy production'!$A$9:$A$396=$B16)*('R5. TIAM energy production'!$B$9:$B$396="MIN - OIL")*('R5. TIAM energy production'!$E$8:$P$8=M$9),'R5. TIAM energy production'!$E$9:$P$396))</f>
        <v>132803.0046396901</v>
      </c>
      <c r="N16" s="58">
        <f t="array" ref="N16">SUM(IF(('R5. TIAM energy production'!$A$9:$A$396=$B16)*('R5. TIAM energy production'!$B$9:$B$396="MIN - OIL")*('R5. TIAM energy production'!$E$8:$P$8=N$9),'R5. TIAM energy production'!$E$9:$P$396))</f>
        <v>132018.14201192468</v>
      </c>
      <c r="O16" s="58">
        <f t="array" ref="O16">SUM(IF(('R5. TIAM energy production'!$A$9:$A$396=$B16)*('R5. TIAM energy production'!$B$9:$B$396="MIN - OIL")*('R5. TIAM energy production'!$E$8:$P$8=O$9),'R5. TIAM energy production'!$E$9:$P$396))</f>
        <v>131113.4824764714</v>
      </c>
      <c r="P16" s="58">
        <f t="array" ref="P16">SUM(IF(('R5. TIAM energy production'!$A$9:$A$396=$B16)*('R5. TIAM energy production'!$B$9:$B$396="MIN - OIL")*('R5. TIAM energy production'!$E$8:$P$8=P$9),'R5. TIAM energy production'!$E$9:$P$396))</f>
        <v>122064.82539899823</v>
      </c>
      <c r="Q16" s="58"/>
      <c r="R16" s="57">
        <f t="shared" si="1"/>
        <v>71.939720332209959</v>
      </c>
      <c r="S16" s="57">
        <f t="shared" si="2"/>
        <v>73.273253918005423</v>
      </c>
      <c r="T16" s="57">
        <f t="shared" si="3"/>
        <v>75.990473706173702</v>
      </c>
      <c r="U16" s="57">
        <f t="shared" si="4"/>
        <v>82.432847923521607</v>
      </c>
      <c r="V16" s="57">
        <f t="shared" si="5"/>
        <v>75.420236841712224</v>
      </c>
      <c r="W16" s="57">
        <f t="shared" si="6"/>
        <v>72.599915520773365</v>
      </c>
      <c r="X16" s="57">
        <f t="shared" si="7"/>
        <v>69.243675231398655</v>
      </c>
      <c r="Y16" s="57">
        <f t="shared" si="8"/>
        <v>70.506843447205981</v>
      </c>
      <c r="Z16" s="57">
        <f t="shared" si="9"/>
        <v>63.656013356740878</v>
      </c>
      <c r="AA16" s="57">
        <f t="shared" si="10"/>
        <v>63.279807817929516</v>
      </c>
      <c r="AB16" s="57">
        <f t="shared" si="11"/>
        <v>62.846180434058518</v>
      </c>
      <c r="AC16" s="57">
        <f t="shared" si="12"/>
        <v>58.508918356690934</v>
      </c>
    </row>
    <row r="17" spans="1:29" x14ac:dyDescent="0.3"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OIL")*('R5. TIAM energy production'!$D$9:$D$396=$D18)*('R5. TIAM energy production'!$E$8:$P$8=E$9),'R5. TIAM energy production'!$E$9:$P$396))</f>
        <v>1620.8897142857099</v>
      </c>
      <c r="F18" s="58">
        <f t="array" ref="F18">SUM(IF(('R5. TIAM energy production'!$A$9:$A$396=$B18)*('R5. TIAM energy production'!$B$9:$B$396="MIN - OIL")*('R5. TIAM energy production'!$D$9:$D$396=$D18)*('R5. TIAM energy production'!$E$8:$P$8=F$9),'R5. TIAM energy production'!$E$9:$P$396))</f>
        <v>1620.8897142857099</v>
      </c>
      <c r="G18" s="58">
        <f t="array" ref="G18">SUM(IF(('R5. TIAM energy production'!$A$9:$A$396=$B18)*('R5. TIAM energy production'!$B$9:$B$396="MIN - OIL")*('R5. TIAM energy production'!$D$9:$D$396=$D18)*('R5. TIAM energy production'!$E$8:$P$8=G$9),'R5. TIAM energy production'!$E$9:$P$396))</f>
        <v>1620.8897142857099</v>
      </c>
      <c r="H18" s="58">
        <f t="array" ref="H18">SUM(IF(('R5. TIAM energy production'!$A$9:$A$396=$B18)*('R5. TIAM energy production'!$B$9:$B$396="MIN - OIL")*('R5. TIAM energy production'!$D$9:$D$396=$D18)*('R5. TIAM energy production'!$E$8:$P$8=H$9),'R5. TIAM energy production'!$E$9:$P$396))</f>
        <v>1620.8897142857099</v>
      </c>
      <c r="I18" s="58">
        <f t="array" ref="I18">SUM(IF(('R5. TIAM energy production'!$A$9:$A$396=$B18)*('R5. TIAM energy production'!$B$9:$B$396="MIN - OIL")*('R5. TIAM energy production'!$D$9:$D$396=$D18)*('R5. TIAM energy production'!$E$8:$P$8=I$9),'R5. TIAM energy production'!$E$9:$P$396))</f>
        <v>1620.8897142857099</v>
      </c>
      <c r="J18" s="58">
        <f t="array" ref="J18">SUM(IF(('R5. TIAM energy production'!$A$9:$A$396=$B18)*('R5. TIAM energy production'!$B$9:$B$396="MIN - OIL")*('R5. TIAM energy production'!$D$9:$D$396=$D18)*('R5. TIAM energy production'!$E$8:$P$8=J$9),'R5. TIAM energy production'!$E$9:$P$396))</f>
        <v>1620.8897142857099</v>
      </c>
      <c r="K18" s="58">
        <f t="array" ref="K18">SUM(IF(('R5. TIAM energy production'!$A$9:$A$396=$B18)*('R5. TIAM energy production'!$B$9:$B$396="MIN - OIL")*('R5. TIAM energy production'!$D$9:$D$396=$D18)*('R5. TIAM energy production'!$E$8:$P$8=K$9),'R5. TIAM energy production'!$E$9:$P$396))</f>
        <v>1620.8897142857099</v>
      </c>
      <c r="L18" s="58">
        <f t="array" ref="L18">SUM(IF(('R5. TIAM energy production'!$A$9:$A$396=$B18)*('R5. TIAM energy production'!$B$9:$B$396="MIN - OIL")*('R5. TIAM energy production'!$D$9:$D$396=$D18)*('R5. TIAM energy production'!$E$8:$P$8=L$9),'R5. TIAM energy production'!$E$9:$P$396))</f>
        <v>11458.569262575998</v>
      </c>
      <c r="M18" s="58">
        <f t="array" ref="M18">SUM(IF(('R5. TIAM energy production'!$A$9:$A$396=$B18)*('R5. TIAM energy production'!$B$9:$B$396="MIN - OIL")*('R5. TIAM energy production'!$D$9:$D$396=$D18)*('R5. TIAM energy production'!$E$8:$P$8=M$9),'R5. TIAM energy production'!$E$9:$P$396))</f>
        <v>37056.03158984011</v>
      </c>
      <c r="N18" s="58">
        <f t="array" ref="N18">SUM(IF(('R5. TIAM energy production'!$A$9:$A$396=$B18)*('R5. TIAM energy production'!$B$9:$B$396="MIN - OIL")*('R5. TIAM energy production'!$D$9:$D$396=$D18)*('R5. TIAM energy production'!$E$8:$P$8=N$9),'R5. TIAM energy production'!$E$9:$P$396))</f>
        <v>34243.541345066813</v>
      </c>
      <c r="O18" s="58">
        <f t="array" ref="O18">SUM(IF(('R5. TIAM energy production'!$A$9:$A$396=$B18)*('R5. TIAM energy production'!$B$9:$B$396="MIN - OIL")*('R5. TIAM energy production'!$D$9:$D$396=$D18)*('R5. TIAM energy production'!$E$8:$P$8=O$9),'R5. TIAM energy production'!$E$9:$P$396))</f>
        <v>55147.476462550141</v>
      </c>
      <c r="P18" s="58">
        <f t="array" ref="P18">SUM(IF(('R5. TIAM energy production'!$A$9:$A$396=$B18)*('R5. TIAM energy production'!$B$9:$B$396="MIN - OIL")*('R5. TIAM energy production'!$D$9:$D$396=$D18)*('R5. TIAM energy production'!$E$8:$P$8=P$9),'R5. TIAM energy production'!$E$9:$P$396))</f>
        <v>58156.559665036795</v>
      </c>
      <c r="Q18" s="58"/>
      <c r="R18" s="70">
        <f>E18*$B$5/365.25</f>
        <v>0.77693556393782381</v>
      </c>
      <c r="S18" s="70">
        <f t="shared" ref="S18:AC33" si="13">F18*$B$5/365.25</f>
        <v>0.77693556393782381</v>
      </c>
      <c r="T18" s="70">
        <f t="shared" si="13"/>
        <v>0.77693556393782381</v>
      </c>
      <c r="U18" s="70">
        <f t="shared" si="13"/>
        <v>0.77693556393782381</v>
      </c>
      <c r="V18" s="70">
        <f t="shared" si="13"/>
        <v>0.77693556393782381</v>
      </c>
      <c r="W18" s="70">
        <f t="shared" si="13"/>
        <v>0.77693556393782381</v>
      </c>
      <c r="X18" s="70">
        <f t="shared" si="13"/>
        <v>0.77693556393782381</v>
      </c>
      <c r="Y18" s="70">
        <f t="shared" si="13"/>
        <v>5.4923971035643602</v>
      </c>
      <c r="Z18" s="70">
        <f t="shared" si="13"/>
        <v>17.761941819241798</v>
      </c>
      <c r="AA18" s="70">
        <f t="shared" si="13"/>
        <v>16.413840418428414</v>
      </c>
      <c r="AB18" s="70">
        <f t="shared" si="13"/>
        <v>26.43365267084846</v>
      </c>
      <c r="AC18" s="70">
        <f t="shared" si="13"/>
        <v>27.875986306662817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OIL")*('R5. TIAM energy production'!$D$9:$D$396=$D19)*('R5. TIAM energy production'!$E$8:$P$8=E$9),'R5. TIAM energy production'!$E$9:$P$396))</f>
        <v>26058.179957521825</v>
      </c>
      <c r="F19" s="58">
        <f t="array" ref="F19">SUM(IF(('R5. TIAM energy production'!$A$9:$A$396=$B19)*('R5. TIAM energy production'!$B$9:$B$396="MIN - OIL")*('R5. TIAM energy production'!$D$9:$D$396=$D19)*('R5. TIAM energy production'!$E$8:$P$8=F$9),'R5. TIAM energy production'!$E$9:$P$396))</f>
        <v>27244.802393991387</v>
      </c>
      <c r="G19" s="58">
        <f t="array" ref="G19">SUM(IF(('R5. TIAM energy production'!$A$9:$A$396=$B19)*('R5. TIAM energy production'!$B$9:$B$396="MIN - OIL")*('R5. TIAM energy production'!$D$9:$D$396=$D19)*('R5. TIAM energy production'!$E$8:$P$8=G$9),'R5. TIAM energy production'!$E$9:$P$396))</f>
        <v>30151.762272564563</v>
      </c>
      <c r="H19" s="58">
        <f t="array" ref="H19">SUM(IF(('R5. TIAM energy production'!$A$9:$A$396=$B19)*('R5. TIAM energy production'!$B$9:$B$396="MIN - OIL")*('R5. TIAM energy production'!$D$9:$D$396=$D19)*('R5. TIAM energy production'!$E$8:$P$8=H$9),'R5. TIAM energy production'!$E$9:$P$396))</f>
        <v>31326.88356355147</v>
      </c>
      <c r="I19" s="58">
        <f t="array" ref="I19">SUM(IF(('R5. TIAM energy production'!$A$9:$A$396=$B19)*('R5. TIAM energy production'!$B$9:$B$396="MIN - OIL")*('R5. TIAM energy production'!$D$9:$D$396=$D19)*('R5. TIAM energy production'!$E$8:$P$8=I$9),'R5. TIAM energy production'!$E$9:$P$396))</f>
        <v>35514.109039429437</v>
      </c>
      <c r="J19" s="58">
        <f t="array" ref="J19">SUM(IF(('R5. TIAM energy production'!$A$9:$A$396=$B19)*('R5. TIAM energy production'!$B$9:$B$396="MIN - OIL")*('R5. TIAM energy production'!$D$9:$D$396=$D19)*('R5. TIAM energy production'!$E$8:$P$8=J$9),'R5. TIAM energy production'!$E$9:$P$396))</f>
        <v>46385.239593663602</v>
      </c>
      <c r="K19" s="58">
        <f t="array" ref="K19">SUM(IF(('R5. TIAM energy production'!$A$9:$A$396=$B19)*('R5. TIAM energy production'!$B$9:$B$396="MIN - OIL")*('R5. TIAM energy production'!$D$9:$D$396=$D19)*('R5. TIAM energy production'!$E$8:$P$8=K$9),'R5. TIAM energy production'!$E$9:$P$396))</f>
        <v>43999.187445435207</v>
      </c>
      <c r="L19" s="58">
        <f t="array" ref="L19">SUM(IF(('R5. TIAM energy production'!$A$9:$A$396=$B19)*('R5. TIAM energy production'!$B$9:$B$396="MIN - OIL")*('R5. TIAM energy production'!$D$9:$D$396=$D19)*('R5. TIAM energy production'!$E$8:$P$8=L$9),'R5. TIAM energy production'!$E$9:$P$396))</f>
        <v>39391.661801938419</v>
      </c>
      <c r="M19" s="58">
        <f t="array" ref="M19">SUM(IF(('R5. TIAM energy production'!$A$9:$A$396=$B19)*('R5. TIAM energy production'!$B$9:$B$396="MIN - OIL")*('R5. TIAM energy production'!$D$9:$D$396=$D19)*('R5. TIAM energy production'!$E$8:$P$8=M$9),'R5. TIAM energy production'!$E$9:$P$396))</f>
        <v>34288.760606463111</v>
      </c>
      <c r="N19" s="58">
        <f t="array" ref="N19">SUM(IF(('R5. TIAM energy production'!$A$9:$A$396=$B19)*('R5. TIAM energy production'!$B$9:$B$396="MIN - OIL")*('R5. TIAM energy production'!$D$9:$D$396=$D19)*('R5. TIAM energy production'!$E$8:$P$8=N$9),'R5. TIAM energy production'!$E$9:$P$396))</f>
        <v>25227.142100321809</v>
      </c>
      <c r="O19" s="58">
        <f t="array" ref="O19">SUM(IF(('R5. TIAM energy production'!$A$9:$A$396=$B19)*('R5. TIAM energy production'!$B$9:$B$396="MIN - OIL")*('R5. TIAM energy production'!$D$9:$D$396=$D19)*('R5. TIAM energy production'!$E$8:$P$8=O$9),'R5. TIAM energy production'!$E$9:$P$396))</f>
        <v>8653.1805157789804</v>
      </c>
      <c r="P19" s="58">
        <f t="array" ref="P19">SUM(IF(('R5. TIAM energy production'!$A$9:$A$396=$B19)*('R5. TIAM energy production'!$B$9:$B$396="MIN - OIL")*('R5. TIAM energy production'!$D$9:$D$396=$D19)*('R5. TIAM energy production'!$E$8:$P$8=P$9),'R5. TIAM energy production'!$E$9:$P$396))</f>
        <v>24749.628650928353</v>
      </c>
      <c r="Q19" s="58"/>
      <c r="R19" s="70">
        <f t="shared" ref="R19:R53" si="14">E19*$B$5/365.25</f>
        <v>12.490378933283731</v>
      </c>
      <c r="S19" s="70">
        <f t="shared" si="13"/>
        <v>13.059158637253921</v>
      </c>
      <c r="T19" s="70">
        <f t="shared" si="13"/>
        <v>14.452541846918596</v>
      </c>
      <c r="U19" s="70">
        <f t="shared" si="13"/>
        <v>15.015808745870196</v>
      </c>
      <c r="V19" s="70">
        <f t="shared" si="13"/>
        <v>17.022857317876024</v>
      </c>
      <c r="W19" s="70">
        <f t="shared" si="13"/>
        <v>22.233679419685505</v>
      </c>
      <c r="X19" s="70">
        <f t="shared" si="13"/>
        <v>21.089981143960546</v>
      </c>
      <c r="Y19" s="70">
        <f t="shared" si="13"/>
        <v>18.881471519500575</v>
      </c>
      <c r="Z19" s="70">
        <f t="shared" si="13"/>
        <v>16.435515213477174</v>
      </c>
      <c r="AA19" s="70">
        <f t="shared" si="13"/>
        <v>12.09204037850926</v>
      </c>
      <c r="AB19" s="70">
        <f t="shared" si="13"/>
        <v>4.1476996396668433</v>
      </c>
      <c r="AC19" s="70">
        <f t="shared" si="13"/>
        <v>11.863155477937298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OIL")*('R5. TIAM energy production'!$D$9:$D$396=$D20)*('R5. TIAM energy production'!$E$8:$P$8=E$9),'R5. TIAM energy production'!$E$9:$P$396))</f>
        <v>75134.725670305052</v>
      </c>
      <c r="F20" s="58">
        <f t="array" ref="F20">SUM(IF(('R5. TIAM energy production'!$A$9:$A$396=$B20)*('R5. TIAM energy production'!$B$9:$B$396="MIN - OIL")*('R5. TIAM energy production'!$D$9:$D$396=$D20)*('R5. TIAM energy production'!$E$8:$P$8=F$9),'R5. TIAM energy production'!$E$9:$P$396))</f>
        <v>81186.336463044747</v>
      </c>
      <c r="G20" s="58">
        <f t="array" ref="G20">SUM(IF(('R5. TIAM energy production'!$A$9:$A$396=$B20)*('R5. TIAM energy production'!$B$9:$B$396="MIN - OIL")*('R5. TIAM energy production'!$D$9:$D$396=$D20)*('R5. TIAM energy production'!$E$8:$P$8=G$9),'R5. TIAM energy production'!$E$9:$P$396))</f>
        <v>95725.475297808181</v>
      </c>
      <c r="H20" s="58">
        <f t="array" ref="H20">SUM(IF(('R5. TIAM energy production'!$A$9:$A$396=$B20)*('R5. TIAM energy production'!$B$9:$B$396="MIN - OIL")*('R5. TIAM energy production'!$D$9:$D$396=$D20)*('R5. TIAM energy production'!$E$8:$P$8=H$9),'R5. TIAM energy production'!$E$9:$P$396))</f>
        <v>119911.77226093493</v>
      </c>
      <c r="I20" s="58">
        <f t="array" ref="I20">SUM(IF(('R5. TIAM energy production'!$A$9:$A$396=$B20)*('R5. TIAM energy production'!$B$9:$B$396="MIN - OIL")*('R5. TIAM energy production'!$D$9:$D$396=$D20)*('R5. TIAM energy production'!$E$8:$P$8=I$9),'R5. TIAM energy production'!$E$9:$P$396))</f>
        <v>112625.18517807825</v>
      </c>
      <c r="J20" s="58">
        <f t="array" ref="J20">SUM(IF(('R5. TIAM energy production'!$A$9:$A$396=$B20)*('R5. TIAM energy production'!$B$9:$B$396="MIN - OIL")*('R5. TIAM energy production'!$D$9:$D$396=$D20)*('R5. TIAM energy production'!$E$8:$P$8=J$9),'R5. TIAM energy production'!$E$9:$P$396))</f>
        <v>106225.1443852802</v>
      </c>
      <c r="K20" s="58">
        <f t="array" ref="K20">SUM(IF(('R5. TIAM energy production'!$A$9:$A$396=$B20)*('R5. TIAM energy production'!$B$9:$B$396="MIN - OIL")*('R5. TIAM energy production'!$D$9:$D$396=$D20)*('R5. TIAM energy production'!$E$8:$P$8=K$9),'R5. TIAM energy production'!$E$9:$P$396))</f>
        <v>108393.67221609454</v>
      </c>
      <c r="L20" s="58">
        <f t="array" ref="L20">SUM(IF(('R5. TIAM energy production'!$A$9:$A$396=$B20)*('R5. TIAM energy production'!$B$9:$B$396="MIN - OIL")*('R5. TIAM energy production'!$D$9:$D$396=$D20)*('R5. TIAM energy production'!$E$8:$P$8=L$9),'R5. TIAM energy production'!$E$9:$P$396))</f>
        <v>98145.32436782727</v>
      </c>
      <c r="M20" s="58">
        <f t="array" ref="M20">SUM(IF(('R5. TIAM energy production'!$A$9:$A$396=$B20)*('R5. TIAM energy production'!$B$9:$B$396="MIN - OIL")*('R5. TIAM energy production'!$D$9:$D$396=$D20)*('R5. TIAM energy production'!$E$8:$P$8=M$9),'R5. TIAM energy production'!$E$9:$P$396))</f>
        <v>64855.90292721337</v>
      </c>
      <c r="N20" s="58">
        <f t="array" ref="N20">SUM(IF(('R5. TIAM energy production'!$A$9:$A$396=$B20)*('R5. TIAM energy production'!$B$9:$B$396="MIN - OIL")*('R5. TIAM energy production'!$D$9:$D$396=$D20)*('R5. TIAM energy production'!$E$8:$P$8=N$9),'R5. TIAM energy production'!$E$9:$P$396))</f>
        <v>53830.474579925809</v>
      </c>
      <c r="O20" s="58">
        <f t="array" ref="O20">SUM(IF(('R5. TIAM energy production'!$A$9:$A$396=$B20)*('R5. TIAM energy production'!$B$9:$B$396="MIN - OIL")*('R5. TIAM energy production'!$D$9:$D$396=$D20)*('R5. TIAM energy production'!$E$8:$P$8=O$9),'R5. TIAM energy production'!$E$9:$P$396))</f>
        <v>48724.539202539869</v>
      </c>
      <c r="P20" s="58">
        <f t="array" ref="P20">SUM(IF(('R5. TIAM energy production'!$A$9:$A$396=$B20)*('R5. TIAM energy production'!$B$9:$B$396="MIN - OIL")*('R5. TIAM energy production'!$D$9:$D$396=$D20)*('R5. TIAM energy production'!$E$8:$P$8=P$9),'R5. TIAM energy production'!$E$9:$P$396))</f>
        <v>23423.953192372384</v>
      </c>
      <c r="Q20" s="58"/>
      <c r="R20" s="70">
        <f t="shared" si="14"/>
        <v>36.01407297824494</v>
      </c>
      <c r="S20" s="70">
        <f t="shared" si="13"/>
        <v>38.914771034720282</v>
      </c>
      <c r="T20" s="70">
        <f t="shared" si="13"/>
        <v>45.883767092996294</v>
      </c>
      <c r="U20" s="70">
        <f t="shared" si="13"/>
        <v>57.476902705492556</v>
      </c>
      <c r="V20" s="70">
        <f t="shared" si="13"/>
        <v>53.984247656536255</v>
      </c>
      <c r="W20" s="70">
        <f t="shared" si="13"/>
        <v>50.916537831029181</v>
      </c>
      <c r="X20" s="70">
        <f t="shared" si="13"/>
        <v>51.955970914168368</v>
      </c>
      <c r="Y20" s="70">
        <f t="shared" si="13"/>
        <v>47.04366513250492</v>
      </c>
      <c r="Z20" s="70">
        <f t="shared" si="13"/>
        <v>31.087159768705501</v>
      </c>
      <c r="AA20" s="70">
        <f t="shared" si="13"/>
        <v>25.802378629582289</v>
      </c>
      <c r="AB20" s="70">
        <f t="shared" si="13"/>
        <v>23.354967959444508</v>
      </c>
      <c r="AC20" s="70">
        <f t="shared" si="13"/>
        <v>11.227723960966017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OIL")*('R5. TIAM energy production'!$D$9:$D$396=$D21)*('R5. TIAM energy production'!$E$8:$P$8=E$9),'R5. TIAM energy production'!$E$9:$P$396))</f>
        <v>9148.9528836128939</v>
      </c>
      <c r="F21" s="58">
        <f t="array" ref="F21">SUM(IF(('R5. TIAM energy production'!$A$9:$A$396=$B21)*('R5. TIAM energy production'!$B$9:$B$396="MIN - OIL")*('R5. TIAM energy production'!$D$9:$D$396=$D21)*('R5. TIAM energy production'!$E$8:$P$8=F$9),'R5. TIAM energy production'!$E$9:$P$396))</f>
        <v>3260.0094197335002</v>
      </c>
      <c r="G21" s="58">
        <f t="array" ref="G21">SUM(IF(('R5. TIAM energy production'!$A$9:$A$396=$B21)*('R5. TIAM energy production'!$B$9:$B$396="MIN - OIL")*('R5. TIAM energy production'!$D$9:$D$396=$D21)*('R5. TIAM energy production'!$E$8:$P$8=G$9),'R5. TIAM energy production'!$E$9:$P$396))</f>
        <v>253.70118124999999</v>
      </c>
      <c r="H21" s="58">
        <f t="array" ref="H21">SUM(IF(('R5. TIAM energy production'!$A$9:$A$396=$B21)*('R5. TIAM energy production'!$B$9:$B$396="MIN - OIL")*('R5. TIAM energy production'!$D$9:$D$396=$D21)*('R5. TIAM energy production'!$E$8:$P$8=H$9),'R5. TIAM energy production'!$E$9:$P$396))</f>
        <v>104.15101125</v>
      </c>
      <c r="I21" s="58">
        <f t="array" ref="I21">SUM(IF(('R5. TIAM energy production'!$A$9:$A$396=$B21)*('R5. TIAM energy production'!$B$9:$B$396="MIN - OIL")*('R5. TIAM energy production'!$D$9:$D$396=$D21)*('R5. TIAM energy production'!$E$8:$P$8=I$9),'R5. TIAM energy production'!$E$9:$P$396))</f>
        <v>455.58884966602</v>
      </c>
      <c r="J21" s="58">
        <f t="array" ref="J21">SUM(IF(('R5. TIAM energy production'!$A$9:$A$396=$B21)*('R5. TIAM energy production'!$B$9:$B$396="MIN - OIL")*('R5. TIAM energy production'!$D$9:$D$396=$D21)*('R5. TIAM energy production'!$E$8:$P$8=J$9),'R5. TIAM energy production'!$E$9:$P$396))</f>
        <v>416.83852702601996</v>
      </c>
      <c r="K21" s="58">
        <f t="array" ref="K21">SUM(IF(('R5. TIAM energy production'!$A$9:$A$396=$B21)*('R5. TIAM energy production'!$B$9:$B$396="MIN - OIL")*('R5. TIAM energy production'!$D$9:$D$396=$D21)*('R5. TIAM energy production'!$E$8:$P$8=K$9),'R5. TIAM energy production'!$E$9:$P$396))</f>
        <v>6851.51624112221</v>
      </c>
      <c r="L21" s="58">
        <f t="array" ref="L21">SUM(IF(('R5. TIAM energy production'!$A$9:$A$396=$B21)*('R5. TIAM energy production'!$B$9:$B$396="MIN - OIL")*('R5. TIAM energy production'!$D$9:$D$396=$D21)*('R5. TIAM energy production'!$E$8:$P$8=L$9),'R5. TIAM energy production'!$E$9:$P$396))</f>
        <v>9488.7474112</v>
      </c>
      <c r="M21" s="58">
        <f t="array" ref="M21">SUM(IF(('R5. TIAM energy production'!$A$9:$A$396=$B21)*('R5. TIAM energy production'!$B$9:$B$396="MIN - OIL")*('R5. TIAM energy production'!$D$9:$D$396=$D21)*('R5. TIAM energy production'!$E$8:$P$8=M$9),'R5. TIAM energy production'!$E$9:$P$396))</f>
        <v>8474.7242361375174</v>
      </c>
      <c r="N21" s="58">
        <f t="array" ref="N21">SUM(IF(('R5. TIAM energy production'!$A$9:$A$396=$B21)*('R5. TIAM energy production'!$B$9:$B$396="MIN - OIL")*('R5. TIAM energy production'!$D$9:$D$396=$D21)*('R5. TIAM energy production'!$E$8:$P$8=N$9),'R5. TIAM energy production'!$E$9:$P$396))</f>
        <v>7702.1735095381764</v>
      </c>
      <c r="O21" s="58">
        <f t="array" ref="O21">SUM(IF(('R5. TIAM energy production'!$A$9:$A$396=$B21)*('R5. TIAM energy production'!$B$9:$B$396="MIN - OIL")*('R5. TIAM energy production'!$D$9:$D$396=$D21)*('R5. TIAM energy production'!$E$8:$P$8=O$9),'R5. TIAM energy production'!$E$9:$P$396))</f>
        <v>6864.7269155685053</v>
      </c>
      <c r="P21" s="58">
        <f t="array" ref="P21">SUM(IF(('R5. TIAM energy production'!$A$9:$A$396=$B21)*('R5. TIAM energy production'!$B$9:$B$396="MIN - OIL")*('R5. TIAM energy production'!$D$9:$D$396=$D21)*('R5. TIAM energy production'!$E$8:$P$8=P$9),'R5. TIAM energy production'!$E$9:$P$396))</f>
        <v>5825.5796864758058</v>
      </c>
      <c r="Q21" s="58"/>
      <c r="R21" s="70">
        <f t="shared" si="14"/>
        <v>4.3853365256270784</v>
      </c>
      <c r="S21" s="70">
        <f t="shared" si="13"/>
        <v>1.5626092476497828</v>
      </c>
      <c r="T21" s="70">
        <f t="shared" si="13"/>
        <v>0.12160572591024341</v>
      </c>
      <c r="U21" s="70">
        <f t="shared" si="13"/>
        <v>4.9922350636836768E-2</v>
      </c>
      <c r="V21" s="70">
        <f t="shared" si="13"/>
        <v>0.21837585661714029</v>
      </c>
      <c r="W21" s="70">
        <f t="shared" si="13"/>
        <v>0.19980179602082865</v>
      </c>
      <c r="X21" s="70">
        <f t="shared" si="13"/>
        <v>3.2841140194237419</v>
      </c>
      <c r="Y21" s="70">
        <f t="shared" si="13"/>
        <v>4.54820908295601</v>
      </c>
      <c r="Z21" s="70">
        <f t="shared" si="13"/>
        <v>4.0621607969932771</v>
      </c>
      <c r="AA21" s="70">
        <f t="shared" si="13"/>
        <v>3.6918566799697823</v>
      </c>
      <c r="AB21" s="70">
        <f t="shared" si="13"/>
        <v>3.2904462471567397</v>
      </c>
      <c r="AC21" s="70">
        <f t="shared" si="13"/>
        <v>2.7923553336701641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OIL")*('R5. TIAM energy production'!$D$9:$D$396=$D22)*('R5. TIAM energy production'!$E$8:$P$8=E$9),'R5. TIAM energy production'!$E$9:$P$396))</f>
        <v>36581.307580185152</v>
      </c>
      <c r="F22" s="58">
        <f t="array" ref="F22">SUM(IF(('R5. TIAM energy production'!$A$9:$A$396=$B22)*('R5. TIAM energy production'!$B$9:$B$396="MIN - OIL")*('R5. TIAM energy production'!$D$9:$D$396=$D22)*('R5. TIAM energy production'!$E$8:$P$8=F$9),'R5. TIAM energy production'!$E$9:$P$396))</f>
        <v>38067.500136480783</v>
      </c>
      <c r="G22" s="58">
        <f t="array" ref="G22">SUM(IF(('R5. TIAM energy production'!$A$9:$A$396=$B22)*('R5. TIAM energy production'!$B$9:$B$396="MIN - OIL")*('R5. TIAM energy production'!$D$9:$D$396=$D22)*('R5. TIAM energy production'!$E$8:$P$8=G$9),'R5. TIAM energy production'!$E$9:$P$396))</f>
        <v>29535.788464429093</v>
      </c>
      <c r="H22" s="58">
        <f t="array" ref="H22">SUM(IF(('R5. TIAM energy production'!$A$9:$A$396=$B22)*('R5. TIAM energy production'!$B$9:$B$396="MIN - OIL")*('R5. TIAM energy production'!$D$9:$D$396=$D22)*('R5. TIAM energy production'!$E$8:$P$8=H$9),'R5. TIAM energy production'!$E$9:$P$396))</f>
        <v>22942.474869316789</v>
      </c>
      <c r="I22" s="58">
        <f t="array" ref="I22">SUM(IF(('R5. TIAM energy production'!$A$9:$A$396=$B22)*('R5. TIAM energy production'!$B$9:$B$396="MIN - OIL")*('R5. TIAM energy production'!$D$9:$D$396=$D22)*('R5. TIAM energy production'!$E$8:$P$8=I$9),'R5. TIAM energy production'!$E$9:$P$396))</f>
        <v>32479.229467968027</v>
      </c>
      <c r="J22" s="58">
        <f t="array" ref="J22">SUM(IF(('R5. TIAM energy production'!$A$9:$A$396=$B22)*('R5. TIAM energy production'!$B$9:$B$396="MIN - OIL")*('R5. TIAM energy production'!$D$9:$D$396=$D22)*('R5. TIAM energy production'!$E$8:$P$8=J$9),'R5. TIAM energy production'!$E$9:$P$396))</f>
        <v>24249.78501243826</v>
      </c>
      <c r="K22" s="58">
        <f t="array" ref="K22">SUM(IF(('R5. TIAM energy production'!$A$9:$A$396=$B22)*('R5. TIAM energy production'!$B$9:$B$396="MIN - OIL")*('R5. TIAM energy production'!$D$9:$D$396=$D22)*('R5. TIAM energy production'!$E$8:$P$8=K$9),'R5. TIAM energy production'!$E$9:$P$396))</f>
        <v>13338.376262434173</v>
      </c>
      <c r="L22" s="58">
        <f t="array" ref="L22">SUM(IF(('R5. TIAM energy production'!$A$9:$A$396=$B22)*('R5. TIAM energy production'!$B$9:$B$396="MIN - OIL")*('R5. TIAM energy production'!$D$9:$D$396=$D22)*('R5. TIAM energy production'!$E$8:$P$8=L$9),'R5. TIAM energy production'!$E$9:$P$396))</f>
        <v>15938.594190168928</v>
      </c>
      <c r="M22" s="58">
        <f t="array" ref="M22">SUM(IF(('R5. TIAM energy production'!$A$9:$A$396=$B22)*('R5. TIAM energy production'!$B$9:$B$396="MIN - OIL")*('R5. TIAM energy production'!$D$9:$D$396=$D22)*('R5. TIAM energy production'!$E$8:$P$8=M$9),'R5. TIAM energy production'!$E$9:$P$396))</f>
        <v>25020.902509599862</v>
      </c>
      <c r="N22" s="58">
        <f t="array" ref="N22">SUM(IF(('R5. TIAM energy production'!$A$9:$A$396=$B22)*('R5. TIAM energy production'!$B$9:$B$396="MIN - OIL")*('R5. TIAM energy production'!$D$9:$D$396=$D22)*('R5. TIAM energy production'!$E$8:$P$8=N$9),'R5. TIAM energy production'!$E$9:$P$396))</f>
        <v>32063.271457405343</v>
      </c>
      <c r="O22" s="58">
        <f t="array" ref="O22">SUM(IF(('R5. TIAM energy production'!$A$9:$A$396=$B22)*('R5. TIAM energy production'!$B$9:$B$396="MIN - OIL")*('R5. TIAM energy production'!$D$9:$D$396=$D22)*('R5. TIAM energy production'!$E$8:$P$8=O$9),'R5. TIAM energy production'!$E$9:$P$396))</f>
        <v>27413.431980182839</v>
      </c>
      <c r="P22" s="58">
        <f t="array" ref="P22">SUM(IF(('R5. TIAM energy production'!$A$9:$A$396=$B22)*('R5. TIAM energy production'!$B$9:$B$396="MIN - OIL")*('R5. TIAM energy production'!$D$9:$D$396=$D22)*('R5. TIAM energy production'!$E$8:$P$8=P$9),'R5. TIAM energy production'!$E$9:$P$396))</f>
        <v>17215.601992337492</v>
      </c>
      <c r="Q22" s="58"/>
      <c r="R22" s="70">
        <f t="shared" si="14"/>
        <v>17.534393971349729</v>
      </c>
      <c r="S22" s="70">
        <f t="shared" si="13"/>
        <v>18.246765603835893</v>
      </c>
      <c r="T22" s="70">
        <f t="shared" si="13"/>
        <v>14.157289212654359</v>
      </c>
      <c r="U22" s="70">
        <f t="shared" si="13"/>
        <v>10.99693859096206</v>
      </c>
      <c r="V22" s="70">
        <f t="shared" si="13"/>
        <v>15.568158796097922</v>
      </c>
      <c r="W22" s="70">
        <f t="shared" si="13"/>
        <v>11.623567123635123</v>
      </c>
      <c r="X22" s="70">
        <f t="shared" si="13"/>
        <v>6.3934386109889934</v>
      </c>
      <c r="Y22" s="70">
        <f t="shared" si="13"/>
        <v>7.6397922427264247</v>
      </c>
      <c r="Z22" s="70">
        <f t="shared" si="13"/>
        <v>11.993184255657944</v>
      </c>
      <c r="AA22" s="70">
        <f t="shared" si="13"/>
        <v>15.36877905504417</v>
      </c>
      <c r="AB22" s="70">
        <f t="shared" si="13"/>
        <v>13.139987284317053</v>
      </c>
      <c r="AC22" s="70">
        <f t="shared" si="13"/>
        <v>8.2518960571849274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OIL")*('R5. TIAM energy production'!$D$9:$D$396=$D23)*('R5. TIAM energy production'!$E$8:$P$8=E$9),'R5. TIAM energy production'!$E$9:$P$396))</f>
        <v>1540.9259280000001</v>
      </c>
      <c r="F23" s="58">
        <f t="array" ref="F23">SUM(IF(('R5. TIAM energy production'!$A$9:$A$396=$B23)*('R5. TIAM energy production'!$B$9:$B$396="MIN - OIL")*('R5. TIAM energy production'!$D$9:$D$396=$D23)*('R5. TIAM energy production'!$E$8:$P$8=F$9),'R5. TIAM energy production'!$E$9:$P$396))</f>
        <v>1486.5190094075394</v>
      </c>
      <c r="G23" s="58">
        <f t="array" ref="G23">SUM(IF(('R5. TIAM energy production'!$A$9:$A$396=$B23)*('R5. TIAM energy production'!$B$9:$B$396="MIN - OIL")*('R5. TIAM energy production'!$D$9:$D$396=$D23)*('R5. TIAM energy production'!$E$8:$P$8=G$9),'R5. TIAM energy production'!$E$9:$P$396))</f>
        <v>1250.4881594075391</v>
      </c>
      <c r="H23" s="58">
        <f t="array" ref="H23">SUM(IF(('R5. TIAM energy production'!$A$9:$A$396=$B23)*('R5. TIAM energy production'!$B$9:$B$396="MIN - OIL")*('R5. TIAM energy production'!$D$9:$D$396=$D23)*('R5. TIAM energy production'!$E$8:$P$8=H$9),'R5. TIAM energy production'!$E$9:$P$396))</f>
        <v>825.54338859246195</v>
      </c>
      <c r="I23" s="58">
        <f t="array" ref="I23">SUM(IF(('R5. TIAM energy production'!$A$9:$A$396=$B23)*('R5. TIAM energy production'!$B$9:$B$396="MIN - OIL")*('R5. TIAM energy production'!$D$9:$D$396=$D23)*('R5. TIAM energy production'!$E$8:$P$8=I$9),'R5. TIAM energy production'!$E$9:$P$396))</f>
        <v>1008.2986704</v>
      </c>
      <c r="J23" s="58">
        <f t="array" ref="J23">SUM(IF(('R5. TIAM energy production'!$A$9:$A$396=$B23)*('R5. TIAM energy production'!$B$9:$B$396="MIN - OIL")*('R5. TIAM energy production'!$D$9:$D$396=$D23)*('R5. TIAM energy production'!$E$8:$P$8=J$9),'R5. TIAM energy production'!$E$9:$P$396))</f>
        <v>1008.2986704000001</v>
      </c>
      <c r="K23" s="58">
        <f t="array" ref="K23">SUM(IF(('R5. TIAM energy production'!$A$9:$A$396=$B23)*('R5. TIAM energy production'!$B$9:$B$396="MIN - OIL")*('R5. TIAM energy production'!$D$9:$D$396=$D23)*('R5. TIAM energy production'!$E$8:$P$8=K$9),'R5. TIAM energy production'!$E$9:$P$396))</f>
        <v>1.9259280000000001</v>
      </c>
      <c r="L23" s="58">
        <f t="array" ref="L23">SUM(IF(('R5. TIAM energy production'!$A$9:$A$396=$B23)*('R5. TIAM energy production'!$B$9:$B$396="MIN - OIL")*('R5. TIAM energy production'!$D$9:$D$396=$D23)*('R5. TIAM energy production'!$E$8:$P$8=L$9),'R5. TIAM energy production'!$E$9:$P$396))</f>
        <v>785.26176353999995</v>
      </c>
      <c r="M23" s="58">
        <f t="array" ref="M23">SUM(IF(('R5. TIAM energy production'!$A$9:$A$396=$B23)*('R5. TIAM energy production'!$B$9:$B$396="MIN - OIL")*('R5. TIAM energy production'!$D$9:$D$396=$D23)*('R5. TIAM energy production'!$E$8:$P$8=M$9),'R5. TIAM energy production'!$E$9:$P$396))</f>
        <v>785.26176353999995</v>
      </c>
      <c r="N23" s="58">
        <f t="array" ref="N23">SUM(IF(('R5. TIAM energy production'!$A$9:$A$396=$B23)*('R5. TIAM energy production'!$B$9:$B$396="MIN - OIL")*('R5. TIAM energy production'!$D$9:$D$396=$D23)*('R5. TIAM energy production'!$E$8:$P$8=N$9),'R5. TIAM energy production'!$E$9:$P$396))</f>
        <v>1.9259280000000001</v>
      </c>
      <c r="O23" s="58">
        <f t="array" ref="O23">SUM(IF(('R5. TIAM energy production'!$A$9:$A$396=$B23)*('R5. TIAM energy production'!$B$9:$B$396="MIN - OIL")*('R5. TIAM energy production'!$D$9:$D$396=$D23)*('R5. TIAM energy production'!$E$8:$P$8=O$9),'R5. TIAM energy production'!$E$9:$P$396))</f>
        <v>641.99951585999997</v>
      </c>
      <c r="P23" s="58">
        <f t="array" ref="P23">SUM(IF(('R5. TIAM energy production'!$A$9:$A$396=$B23)*('R5. TIAM energy production'!$B$9:$B$396="MIN - OIL")*('R5. TIAM energy production'!$D$9:$D$396=$D23)*('R5. TIAM energy production'!$E$8:$P$8=P$9),'R5. TIAM energy production'!$E$9:$P$396))</f>
        <v>641.99951585999997</v>
      </c>
      <c r="Q23" s="58"/>
      <c r="R23" s="70">
        <f t="shared" si="14"/>
        <v>0.73860679372913041</v>
      </c>
      <c r="S23" s="70">
        <f t="shared" si="13"/>
        <v>0.71252811014800821</v>
      </c>
      <c r="T23" s="70">
        <f t="shared" si="13"/>
        <v>0.59939224412624992</v>
      </c>
      <c r="U23" s="70">
        <f t="shared" si="13"/>
        <v>0.39570490979016082</v>
      </c>
      <c r="V23" s="70">
        <f t="shared" si="13"/>
        <v>0.48330437857717012</v>
      </c>
      <c r="W23" s="70">
        <f t="shared" si="13"/>
        <v>0.48330437857717018</v>
      </c>
      <c r="X23" s="70">
        <f t="shared" si="13"/>
        <v>9.2314852984494444E-4</v>
      </c>
      <c r="Y23" s="70">
        <f t="shared" si="13"/>
        <v>0.37639685520715171</v>
      </c>
      <c r="Z23" s="70">
        <f t="shared" si="13"/>
        <v>0.37639685520715171</v>
      </c>
      <c r="AA23" s="70">
        <f t="shared" si="13"/>
        <v>9.2314852984494444E-4</v>
      </c>
      <c r="AB23" s="70">
        <f t="shared" si="13"/>
        <v>0.30772744839232047</v>
      </c>
      <c r="AC23" s="70">
        <f t="shared" si="13"/>
        <v>0.30772744839232047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OIL")*('R5. TIAM energy production'!$D$9:$D$396=$D24)*('R5. TIAM energy production'!$E$8:$P$8=E$9),'R5. TIAM energy production'!$E$9:$P$396))</f>
        <v>1620.8897142857099</v>
      </c>
      <c r="F24" s="58">
        <f t="array" ref="F24">SUM(IF(('R5. TIAM energy production'!$A$9:$A$396=$B24)*('R5. TIAM energy production'!$B$9:$B$396="MIN - OIL")*('R5. TIAM energy production'!$D$9:$D$396=$D24)*('R5. TIAM energy production'!$E$8:$P$8=F$9),'R5. TIAM energy production'!$E$9:$P$396))</f>
        <v>1620.8897142857099</v>
      </c>
      <c r="G24" s="58">
        <f t="array" ref="G24">SUM(IF(('R5. TIAM energy production'!$A$9:$A$396=$B24)*('R5. TIAM energy production'!$B$9:$B$396="MIN - OIL")*('R5. TIAM energy production'!$D$9:$D$396=$D24)*('R5. TIAM energy production'!$E$8:$P$8=G$9),'R5. TIAM energy production'!$E$9:$P$396))</f>
        <v>1620.8897142857099</v>
      </c>
      <c r="H24" s="58">
        <f t="array" ref="H24">SUM(IF(('R5. TIAM energy production'!$A$9:$A$396=$B24)*('R5. TIAM energy production'!$B$9:$B$396="MIN - OIL")*('R5. TIAM energy production'!$D$9:$D$396=$D24)*('R5. TIAM energy production'!$E$8:$P$8=H$9),'R5. TIAM energy production'!$E$9:$P$396))</f>
        <v>1620.8897142857099</v>
      </c>
      <c r="I24" s="58">
        <f t="array" ref="I24">SUM(IF(('R5. TIAM energy production'!$A$9:$A$396=$B24)*('R5. TIAM energy production'!$B$9:$B$396="MIN - OIL")*('R5. TIAM energy production'!$D$9:$D$396=$D24)*('R5. TIAM energy production'!$E$8:$P$8=I$9),'R5. TIAM energy production'!$E$9:$P$396))</f>
        <v>1620.8897142857099</v>
      </c>
      <c r="J24" s="58">
        <f t="array" ref="J24">SUM(IF(('R5. TIAM energy production'!$A$9:$A$396=$B24)*('R5. TIAM energy production'!$B$9:$B$396="MIN - OIL")*('R5. TIAM energy production'!$D$9:$D$396=$D24)*('R5. TIAM energy production'!$E$8:$P$8=J$9),'R5. TIAM energy production'!$E$9:$P$396))</f>
        <v>1620.8897142857099</v>
      </c>
      <c r="K24" s="58">
        <f t="array" ref="K24">SUM(IF(('R5. TIAM energy production'!$A$9:$A$396=$B24)*('R5. TIAM energy production'!$B$9:$B$396="MIN - OIL")*('R5. TIAM energy production'!$D$9:$D$396=$D24)*('R5. TIAM energy production'!$E$8:$P$8=K$9),'R5. TIAM energy production'!$E$9:$P$396))</f>
        <v>1620.8897142857099</v>
      </c>
      <c r="L24" s="58">
        <f t="array" ref="L24">SUM(IF(('R5. TIAM energy production'!$A$9:$A$396=$B24)*('R5. TIAM energy production'!$B$9:$B$396="MIN - OIL")*('R5. TIAM energy production'!$D$9:$D$396=$D24)*('R5. TIAM energy production'!$E$8:$P$8=L$9),'R5. TIAM energy production'!$E$9:$P$396))</f>
        <v>1620.8897142857099</v>
      </c>
      <c r="M24" s="58">
        <f t="array" ref="M24">SUM(IF(('R5. TIAM energy production'!$A$9:$A$396=$B24)*('R5. TIAM energy production'!$B$9:$B$396="MIN - OIL")*('R5. TIAM energy production'!$D$9:$D$396=$D24)*('R5. TIAM energy production'!$E$8:$P$8=M$9),'R5. TIAM energy production'!$E$9:$P$396))</f>
        <v>16860.298627928118</v>
      </c>
      <c r="N24" s="58">
        <f t="array" ref="N24">SUM(IF(('R5. TIAM energy production'!$A$9:$A$396=$B24)*('R5. TIAM energy production'!$B$9:$B$396="MIN - OIL")*('R5. TIAM energy production'!$D$9:$D$396=$D24)*('R5. TIAM energy production'!$E$8:$P$8=N$9),'R5. TIAM energy production'!$E$9:$P$396))</f>
        <v>17995.08971428571</v>
      </c>
      <c r="O24" s="58">
        <f t="array" ref="O24">SUM(IF(('R5. TIAM energy production'!$A$9:$A$396=$B24)*('R5. TIAM energy production'!$B$9:$B$396="MIN - OIL")*('R5. TIAM energy production'!$D$9:$D$396=$D24)*('R5. TIAM energy production'!$E$8:$P$8=O$9),'R5. TIAM energy production'!$E$9:$P$396))</f>
        <v>18244.489714285672</v>
      </c>
      <c r="P24" s="58">
        <f t="array" ref="P24">SUM(IF(('R5. TIAM energy production'!$A$9:$A$396=$B24)*('R5. TIAM energy production'!$B$9:$B$396="MIN - OIL")*('R5. TIAM energy production'!$D$9:$D$396=$D24)*('R5. TIAM energy production'!$E$8:$P$8=P$9),'R5. TIAM energy production'!$E$9:$P$396))</f>
        <v>19941.093955703851</v>
      </c>
      <c r="Q24" s="58"/>
      <c r="R24" s="70">
        <f t="shared" si="14"/>
        <v>0.77693556393782381</v>
      </c>
      <c r="S24" s="70">
        <f t="shared" si="13"/>
        <v>0.77693556393782381</v>
      </c>
      <c r="T24" s="70">
        <f t="shared" si="13"/>
        <v>0.77693556393782381</v>
      </c>
      <c r="U24" s="70">
        <f t="shared" si="13"/>
        <v>0.77693556393782381</v>
      </c>
      <c r="V24" s="70">
        <f t="shared" si="13"/>
        <v>0.77693556393782381</v>
      </c>
      <c r="W24" s="70">
        <f t="shared" si="13"/>
        <v>0.77693556393782381</v>
      </c>
      <c r="X24" s="70">
        <f t="shared" si="13"/>
        <v>0.77693556393782381</v>
      </c>
      <c r="Y24" s="70">
        <f t="shared" si="13"/>
        <v>0.77693556393782381</v>
      </c>
      <c r="Z24" s="70">
        <f t="shared" si="13"/>
        <v>8.0815897017534279</v>
      </c>
      <c r="AA24" s="70">
        <f t="shared" si="13"/>
        <v>8.6255252606383692</v>
      </c>
      <c r="AB24" s="70">
        <f t="shared" si="13"/>
        <v>8.745069315942251</v>
      </c>
      <c r="AC24" s="70">
        <f t="shared" si="13"/>
        <v>9.5582968671247919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OIL")*('R5. TIAM energy production'!$D$9:$D$396=$D25)*('R5. TIAM energy production'!$E$8:$P$8=E$9),'R5. TIAM energy production'!$E$9:$P$396))</f>
        <v>26058.179957521825</v>
      </c>
      <c r="F25" s="58">
        <f t="array" ref="F25">SUM(IF(('R5. TIAM energy production'!$A$9:$A$396=$B25)*('R5. TIAM energy production'!$B$9:$B$396="MIN - OIL")*('R5. TIAM energy production'!$D$9:$D$396=$D25)*('R5. TIAM energy production'!$E$8:$P$8=F$9),'R5. TIAM energy production'!$E$9:$P$396))</f>
        <v>27244.802393991387</v>
      </c>
      <c r="G25" s="58">
        <f t="array" ref="G25">SUM(IF(('R5. TIAM energy production'!$A$9:$A$396=$B25)*('R5. TIAM energy production'!$B$9:$B$396="MIN - OIL")*('R5. TIAM energy production'!$D$9:$D$396=$D25)*('R5. TIAM energy production'!$E$8:$P$8=G$9),'R5. TIAM energy production'!$E$9:$P$396))</f>
        <v>30151.762272564563</v>
      </c>
      <c r="H25" s="58">
        <f t="array" ref="H25">SUM(IF(('R5. TIAM energy production'!$A$9:$A$396=$B25)*('R5. TIAM energy production'!$B$9:$B$396="MIN - OIL")*('R5. TIAM energy production'!$D$9:$D$396=$D25)*('R5. TIAM energy production'!$E$8:$P$8=H$9),'R5. TIAM energy production'!$E$9:$P$396))</f>
        <v>31326.912456189348</v>
      </c>
      <c r="I25" s="58">
        <f t="array" ref="I25">SUM(IF(('R5. TIAM energy production'!$A$9:$A$396=$B25)*('R5. TIAM energy production'!$B$9:$B$396="MIN - OIL")*('R5. TIAM energy production'!$D$9:$D$396=$D25)*('R5. TIAM energy production'!$E$8:$P$8=I$9),'R5. TIAM energy production'!$E$9:$P$396))</f>
        <v>29809.809539979848</v>
      </c>
      <c r="J25" s="58">
        <f t="array" ref="J25">SUM(IF(('R5. TIAM energy production'!$A$9:$A$396=$B25)*('R5. TIAM energy production'!$B$9:$B$396="MIN - OIL")*('R5. TIAM energy production'!$D$9:$D$396=$D25)*('R5. TIAM energy production'!$E$8:$P$8=J$9),'R5. TIAM energy production'!$E$9:$P$396))</f>
        <v>23187.852229560336</v>
      </c>
      <c r="K25" s="58">
        <f t="array" ref="K25">SUM(IF(('R5. TIAM energy production'!$A$9:$A$396=$B25)*('R5. TIAM energy production'!$B$9:$B$396="MIN - OIL")*('R5. TIAM energy production'!$D$9:$D$396=$D25)*('R5. TIAM energy production'!$E$8:$P$8=K$9),'R5. TIAM energy production'!$E$9:$P$396))</f>
        <v>24007.625774530803</v>
      </c>
      <c r="L25" s="58">
        <f t="array" ref="L25">SUM(IF(('R5. TIAM energy production'!$A$9:$A$396=$B25)*('R5. TIAM energy production'!$B$9:$B$396="MIN - OIL")*('R5. TIAM energy production'!$D$9:$D$396=$D25)*('R5. TIAM energy production'!$E$8:$P$8=L$9),'R5. TIAM energy production'!$E$9:$P$396))</f>
        <v>30196.731943520899</v>
      </c>
      <c r="M25" s="58">
        <f t="array" ref="M25">SUM(IF(('R5. TIAM energy production'!$A$9:$A$396=$B25)*('R5. TIAM energy production'!$B$9:$B$396="MIN - OIL")*('R5. TIAM energy production'!$D$9:$D$396=$D25)*('R5. TIAM energy production'!$E$8:$P$8=M$9),'R5. TIAM energy production'!$E$9:$P$396))</f>
        <v>43994.492729040292</v>
      </c>
      <c r="N25" s="58">
        <f t="array" ref="N25">SUM(IF(('R5. TIAM energy production'!$A$9:$A$396=$B25)*('R5. TIAM energy production'!$B$9:$B$396="MIN - OIL")*('R5. TIAM energy production'!$D$9:$D$396=$D25)*('R5. TIAM energy production'!$E$8:$P$8=N$9),'R5. TIAM energy production'!$E$9:$P$396))</f>
        <v>42742.771849252182</v>
      </c>
      <c r="O25" s="58">
        <f t="array" ref="O25">SUM(IF(('R5. TIAM energy production'!$A$9:$A$396=$B25)*('R5. TIAM energy production'!$B$9:$B$396="MIN - OIL")*('R5. TIAM energy production'!$D$9:$D$396=$D25)*('R5. TIAM energy production'!$E$8:$P$8=O$9),'R5. TIAM energy production'!$E$9:$P$396))</f>
        <v>31687.938246813028</v>
      </c>
      <c r="P25" s="58">
        <f t="array" ref="P25">SUM(IF(('R5. TIAM energy production'!$A$9:$A$396=$B25)*('R5. TIAM energy production'!$B$9:$B$396="MIN - OIL")*('R5. TIAM energy production'!$D$9:$D$396=$D25)*('R5. TIAM energy production'!$E$8:$P$8=P$9),'R5. TIAM energy production'!$E$9:$P$396))</f>
        <v>29639.715287791209</v>
      </c>
      <c r="Q25" s="58"/>
      <c r="R25" s="70">
        <f t="shared" si="14"/>
        <v>12.490378933283731</v>
      </c>
      <c r="S25" s="70">
        <f t="shared" si="13"/>
        <v>13.059158637253921</v>
      </c>
      <c r="T25" s="70">
        <f t="shared" si="13"/>
        <v>14.452541846918596</v>
      </c>
      <c r="U25" s="70">
        <f t="shared" si="13"/>
        <v>15.01582259488022</v>
      </c>
      <c r="V25" s="70">
        <f t="shared" si="13"/>
        <v>14.288634804515119</v>
      </c>
      <c r="W25" s="70">
        <f t="shared" si="13"/>
        <v>11.114554488008087</v>
      </c>
      <c r="X25" s="70">
        <f t="shared" si="13"/>
        <v>11.507493758243147</v>
      </c>
      <c r="Y25" s="70">
        <f t="shared" si="13"/>
        <v>14.47409700662911</v>
      </c>
      <c r="Z25" s="70">
        <f t="shared" si="13"/>
        <v>21.087730841489215</v>
      </c>
      <c r="AA25" s="70">
        <f t="shared" si="13"/>
        <v>20.487747721687946</v>
      </c>
      <c r="AB25" s="70">
        <f t="shared" si="13"/>
        <v>15.188871861441774</v>
      </c>
      <c r="AC25" s="70">
        <f t="shared" si="13"/>
        <v>14.207104104071998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OIL")*('R5. TIAM energy production'!$D$9:$D$396=$D26)*('R5. TIAM energy production'!$E$8:$P$8=E$9),'R5. TIAM energy production'!$E$9:$P$396))</f>
        <v>75134.725670305052</v>
      </c>
      <c r="F26" s="58">
        <f t="array" ref="F26">SUM(IF(('R5. TIAM energy production'!$A$9:$A$396=$B26)*('R5. TIAM energy production'!$B$9:$B$396="MIN - OIL")*('R5. TIAM energy production'!$D$9:$D$396=$D26)*('R5. TIAM energy production'!$E$8:$P$8=F$9),'R5. TIAM energy production'!$E$9:$P$396))</f>
        <v>81186.336463044747</v>
      </c>
      <c r="G26" s="58">
        <f t="array" ref="G26">SUM(IF(('R5. TIAM energy production'!$A$9:$A$396=$B26)*('R5. TIAM energy production'!$B$9:$B$396="MIN - OIL")*('R5. TIAM energy production'!$D$9:$D$396=$D26)*('R5. TIAM energy production'!$E$8:$P$8=G$9),'R5. TIAM energy production'!$E$9:$P$396))</f>
        <v>95725.475297808181</v>
      </c>
      <c r="H26" s="58">
        <f t="array" ref="H26">SUM(IF(('R5. TIAM energy production'!$A$9:$A$396=$B26)*('R5. TIAM energy production'!$B$9:$B$396="MIN - OIL")*('R5. TIAM energy production'!$D$9:$D$396=$D26)*('R5. TIAM energy production'!$E$8:$P$8=H$9),'R5. TIAM energy production'!$E$9:$P$396))</f>
        <v>119911.8069797144</v>
      </c>
      <c r="I26" s="58">
        <f t="array" ref="I26">SUM(IF(('R5. TIAM energy production'!$A$9:$A$396=$B26)*('R5. TIAM energy production'!$B$9:$B$396="MIN - OIL")*('R5. TIAM energy production'!$D$9:$D$396=$D26)*('R5. TIAM energy production'!$E$8:$P$8=I$9),'R5. TIAM energy production'!$E$9:$P$396))</f>
        <v>111311.55080241968</v>
      </c>
      <c r="J26" s="58">
        <f t="array" ref="J26">SUM(IF(('R5. TIAM energy production'!$A$9:$A$396=$B26)*('R5. TIAM energy production'!$B$9:$B$396="MIN - OIL")*('R5. TIAM energy production'!$D$9:$D$396=$D26)*('R5. TIAM energy production'!$E$8:$P$8=J$9),'R5. TIAM energy production'!$E$9:$P$396))</f>
        <v>100823.40692384761</v>
      </c>
      <c r="K26" s="58">
        <f t="array" ref="K26">SUM(IF(('R5. TIAM energy production'!$A$9:$A$396=$B26)*('R5. TIAM energy production'!$B$9:$B$396="MIN - OIL")*('R5. TIAM energy production'!$D$9:$D$396=$D26)*('R5. TIAM energy production'!$E$8:$P$8=K$9),'R5. TIAM energy production'!$E$9:$P$396))</f>
        <v>105898.8384341551</v>
      </c>
      <c r="L26" s="58">
        <f t="array" ref="L26">SUM(IF(('R5. TIAM energy production'!$A$9:$A$396=$B26)*('R5. TIAM energy production'!$B$9:$B$396="MIN - OIL")*('R5. TIAM energy production'!$D$9:$D$396=$D26)*('R5. TIAM energy production'!$E$8:$P$8=L$9),'R5. TIAM energy production'!$E$9:$P$396))</f>
        <v>95511.205571957209</v>
      </c>
      <c r="M26" s="58">
        <f t="array" ref="M26">SUM(IF(('R5. TIAM energy production'!$A$9:$A$396=$B26)*('R5. TIAM energy production'!$B$9:$B$396="MIN - OIL")*('R5. TIAM energy production'!$D$9:$D$396=$D26)*('R5. TIAM energy production'!$E$8:$P$8=M$9),'R5. TIAM energy production'!$E$9:$P$396))</f>
        <v>64157.074353026132</v>
      </c>
      <c r="N26" s="58">
        <f t="array" ref="N26">SUM(IF(('R5. TIAM energy production'!$A$9:$A$396=$B26)*('R5. TIAM energy production'!$B$9:$B$396="MIN - OIL")*('R5. TIAM energy production'!$D$9:$D$396=$D26)*('R5. TIAM energy production'!$E$8:$P$8=N$9),'R5. TIAM energy production'!$E$9:$P$396))</f>
        <v>51456.203745304425</v>
      </c>
      <c r="O26" s="58">
        <f t="array" ref="O26">SUM(IF(('R5. TIAM energy production'!$A$9:$A$396=$B26)*('R5. TIAM energy production'!$B$9:$B$396="MIN - OIL")*('R5. TIAM energy production'!$D$9:$D$396=$D26)*('R5. TIAM energy production'!$E$8:$P$8=O$9),'R5. TIAM energy production'!$E$9:$P$396))</f>
        <v>50194.758892711267</v>
      </c>
      <c r="P26" s="58">
        <f t="array" ref="P26">SUM(IF(('R5. TIAM energy production'!$A$9:$A$396=$B26)*('R5. TIAM energy production'!$B$9:$B$396="MIN - OIL")*('R5. TIAM energy production'!$D$9:$D$396=$D26)*('R5. TIAM energy production'!$E$8:$P$8=P$9),'R5. TIAM energy production'!$E$9:$P$396))</f>
        <v>36383.986140834946</v>
      </c>
      <c r="Q26" s="58"/>
      <c r="R26" s="70">
        <f t="shared" si="14"/>
        <v>36.01407297824494</v>
      </c>
      <c r="S26" s="70">
        <f t="shared" si="13"/>
        <v>38.914771034720282</v>
      </c>
      <c r="T26" s="70">
        <f t="shared" si="13"/>
        <v>45.883767092996294</v>
      </c>
      <c r="U26" s="70">
        <f t="shared" si="13"/>
        <v>57.476919347127243</v>
      </c>
      <c r="V26" s="70">
        <f t="shared" si="13"/>
        <v>53.354587750951524</v>
      </c>
      <c r="W26" s="70">
        <f t="shared" si="13"/>
        <v>48.327341352173349</v>
      </c>
      <c r="X26" s="70">
        <f t="shared" si="13"/>
        <v>50.760130707262974</v>
      </c>
      <c r="Y26" s="70">
        <f t="shared" si="13"/>
        <v>45.781061912735346</v>
      </c>
      <c r="Z26" s="70">
        <f t="shared" si="13"/>
        <v>30.75219264071599</v>
      </c>
      <c r="AA26" s="70">
        <f t="shared" si="13"/>
        <v>24.66432745091182</v>
      </c>
      <c r="AB26" s="70">
        <f t="shared" si="13"/>
        <v>24.05968337223814</v>
      </c>
      <c r="AC26" s="70">
        <f t="shared" si="13"/>
        <v>17.439812555718913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OIL")*('R5. TIAM energy production'!$D$9:$D$396=$D27)*('R5. TIAM energy production'!$E$8:$P$8=E$9),'R5. TIAM energy production'!$E$9:$P$396))</f>
        <v>9148.9436332136338</v>
      </c>
      <c r="F27" s="58">
        <f t="array" ref="F27">SUM(IF(('R5. TIAM energy production'!$A$9:$A$396=$B27)*('R5. TIAM energy production'!$B$9:$B$396="MIN - OIL")*('R5. TIAM energy production'!$D$9:$D$396=$D27)*('R5. TIAM energy production'!$E$8:$P$8=F$9),'R5. TIAM energy production'!$E$9:$P$396))</f>
        <v>3261.02275897769</v>
      </c>
      <c r="G27" s="58">
        <f t="array" ref="G27">SUM(IF(('R5. TIAM energy production'!$A$9:$A$396=$B27)*('R5. TIAM energy production'!$B$9:$B$396="MIN - OIL")*('R5. TIAM energy production'!$D$9:$D$396=$D27)*('R5. TIAM energy production'!$E$8:$P$8=G$9),'R5. TIAM energy production'!$E$9:$P$396))</f>
        <v>253.70118124999999</v>
      </c>
      <c r="H27" s="58">
        <f t="array" ref="H27">SUM(IF(('R5. TIAM energy production'!$A$9:$A$396=$B27)*('R5. TIAM energy production'!$B$9:$B$396="MIN - OIL")*('R5. TIAM energy production'!$D$9:$D$396=$D27)*('R5. TIAM energy production'!$E$8:$P$8=H$9),'R5. TIAM energy production'!$E$9:$P$396))</f>
        <v>104.15101125</v>
      </c>
      <c r="I27" s="58">
        <f t="array" ref="I27">SUM(IF(('R5. TIAM energy production'!$A$9:$A$396=$B27)*('R5. TIAM energy production'!$B$9:$B$396="MIN - OIL")*('R5. TIAM energy production'!$D$9:$D$396=$D27)*('R5. TIAM energy production'!$E$8:$P$8=I$9),'R5. TIAM energy production'!$E$9:$P$396))</f>
        <v>10.83084313935402</v>
      </c>
      <c r="J27" s="58">
        <f t="array" ref="J27">SUM(IF(('R5. TIAM energy production'!$A$9:$A$396=$B27)*('R5. TIAM energy production'!$B$9:$B$396="MIN - OIL")*('R5. TIAM energy production'!$D$9:$D$396=$D27)*('R5. TIAM energy production'!$E$8:$P$8=J$9),'R5. TIAM energy production'!$E$9:$P$396))</f>
        <v>38.750322639999993</v>
      </c>
      <c r="K27" s="58">
        <f t="array" ref="K27">SUM(IF(('R5. TIAM energy production'!$A$9:$A$396=$B27)*('R5. TIAM energy production'!$B$9:$B$396="MIN - OIL")*('R5. TIAM energy production'!$D$9:$D$396=$D27)*('R5. TIAM energy production'!$E$8:$P$8=K$9),'R5. TIAM energy production'!$E$9:$P$396))</f>
        <v>2507.9126154420842</v>
      </c>
      <c r="L27" s="58">
        <f t="array" ref="L27">SUM(IF(('R5. TIAM energy production'!$A$9:$A$396=$B27)*('R5. TIAM energy production'!$B$9:$B$396="MIN - OIL")*('R5. TIAM energy production'!$D$9:$D$396=$D27)*('R5. TIAM energy production'!$E$8:$P$8=L$9),'R5. TIAM energy production'!$E$9:$P$396))</f>
        <v>9672.9817964465892</v>
      </c>
      <c r="M27" s="58">
        <f t="array" ref="M27">SUM(IF(('R5. TIAM energy production'!$A$9:$A$396=$B27)*('R5. TIAM energy production'!$B$9:$B$396="MIN - OIL")*('R5. TIAM energy production'!$D$9:$D$396=$D27)*('R5. TIAM energy production'!$E$8:$P$8=M$9),'R5. TIAM energy production'!$E$9:$P$396))</f>
        <v>8137.7091810045058</v>
      </c>
      <c r="N27" s="58">
        <f t="array" ref="N27">SUM(IF(('R5. TIAM energy production'!$A$9:$A$396=$B27)*('R5. TIAM energy production'!$B$9:$B$396="MIN - OIL")*('R5. TIAM energy production'!$D$9:$D$396=$D27)*('R5. TIAM energy production'!$E$8:$P$8=N$9),'R5. TIAM energy production'!$E$9:$P$396))</f>
        <v>7617.9999706371527</v>
      </c>
      <c r="O27" s="58">
        <f t="array" ref="O27">SUM(IF(('R5. TIAM energy production'!$A$9:$A$396=$B27)*('R5. TIAM energy production'!$B$9:$B$396="MIN - OIL")*('R5. TIAM energy production'!$D$9:$D$396=$D27)*('R5. TIAM energy production'!$E$8:$P$8=O$9),'R5. TIAM energy production'!$E$9:$P$396))</f>
        <v>10516.635007693858</v>
      </c>
      <c r="P27" s="58">
        <f t="array" ref="P27">SUM(IF(('R5. TIAM energy production'!$A$9:$A$396=$B27)*('R5. TIAM energy production'!$B$9:$B$396="MIN - OIL")*('R5. TIAM energy production'!$D$9:$D$396=$D27)*('R5. TIAM energy production'!$E$8:$P$8=P$9),'R5. TIAM energy production'!$E$9:$P$396))</f>
        <v>23081.494280480412</v>
      </c>
      <c r="Q27" s="58"/>
      <c r="R27" s="70">
        <f t="shared" si="14"/>
        <v>4.3853320916646057</v>
      </c>
      <c r="S27" s="70">
        <f t="shared" si="13"/>
        <v>1.5630949681094823</v>
      </c>
      <c r="T27" s="70">
        <f t="shared" si="13"/>
        <v>0.12160572591024341</v>
      </c>
      <c r="U27" s="70">
        <f t="shared" si="13"/>
        <v>4.9922350636836768E-2</v>
      </c>
      <c r="V27" s="70">
        <f t="shared" si="13"/>
        <v>5.1915112720080222E-3</v>
      </c>
      <c r="W27" s="70">
        <f t="shared" si="13"/>
        <v>1.8574060596311625E-2</v>
      </c>
      <c r="X27" s="70">
        <f t="shared" si="13"/>
        <v>1.2021092397664657</v>
      </c>
      <c r="Y27" s="70">
        <f t="shared" si="13"/>
        <v>4.6365175253730033</v>
      </c>
      <c r="Z27" s="70">
        <f t="shared" si="13"/>
        <v>3.9006205147596464</v>
      </c>
      <c r="AA27" s="70">
        <f t="shared" si="13"/>
        <v>3.6515100633318154</v>
      </c>
      <c r="AB27" s="70">
        <f t="shared" si="13"/>
        <v>5.0409029549746718</v>
      </c>
      <c r="AC27" s="70">
        <f t="shared" si="13"/>
        <v>11.063574293353637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OIL")*('R5. TIAM energy production'!$D$9:$D$396=$D28)*('R5. TIAM energy production'!$E$8:$P$8=E$9),'R5. TIAM energy production'!$E$9:$P$396))</f>
        <v>36581.307580185152</v>
      </c>
      <c r="F28" s="58">
        <f t="array" ref="F28">SUM(IF(('R5. TIAM energy production'!$A$9:$A$396=$B28)*('R5. TIAM energy production'!$B$9:$B$396="MIN - OIL")*('R5. TIAM energy production'!$D$9:$D$396=$D28)*('R5. TIAM energy production'!$E$8:$P$8=F$9),'R5. TIAM energy production'!$E$9:$P$396))</f>
        <v>38067.500136480783</v>
      </c>
      <c r="G28" s="58">
        <f t="array" ref="G28">SUM(IF(('R5. TIAM energy production'!$A$9:$A$396=$B28)*('R5. TIAM energy production'!$B$9:$B$396="MIN - OIL")*('R5. TIAM energy production'!$D$9:$D$396=$D28)*('R5. TIAM energy production'!$E$8:$P$8=G$9),'R5. TIAM energy production'!$E$9:$P$396))</f>
        <v>29533.581242132899</v>
      </c>
      <c r="H28" s="58">
        <f t="array" ref="H28">SUM(IF(('R5. TIAM energy production'!$A$9:$A$396=$B28)*('R5. TIAM energy production'!$B$9:$B$396="MIN - OIL")*('R5. TIAM energy production'!$D$9:$D$396=$D28)*('R5. TIAM energy production'!$E$8:$P$8=H$9),'R5. TIAM energy production'!$E$9:$P$396))</f>
        <v>18187.062985825571</v>
      </c>
      <c r="I28" s="58">
        <f t="array" ref="I28">SUM(IF(('R5. TIAM energy production'!$A$9:$A$396=$B28)*('R5. TIAM energy production'!$B$9:$B$396="MIN - OIL")*('R5. TIAM energy production'!$D$9:$D$396=$D28)*('R5. TIAM energy production'!$E$8:$P$8=I$9),'R5. TIAM energy production'!$E$9:$P$396))</f>
        <v>19011.231163634238</v>
      </c>
      <c r="J28" s="58">
        <f t="array" ref="J28">SUM(IF(('R5. TIAM energy production'!$A$9:$A$396=$B28)*('R5. TIAM energy production'!$B$9:$B$396="MIN - OIL")*('R5. TIAM energy production'!$D$9:$D$396=$D28)*('R5. TIAM energy production'!$E$8:$P$8=J$9),'R5. TIAM energy production'!$E$9:$P$396))</f>
        <v>20858.373648015055</v>
      </c>
      <c r="K28" s="58">
        <f t="array" ref="K28">SUM(IF(('R5. TIAM energy production'!$A$9:$A$396=$B28)*('R5. TIAM energy production'!$B$9:$B$396="MIN - OIL")*('R5. TIAM energy production'!$D$9:$D$396=$D28)*('R5. TIAM energy production'!$E$8:$P$8=K$9),'R5. TIAM energy production'!$E$9:$P$396))</f>
        <v>18491.840197659418</v>
      </c>
      <c r="L28" s="58">
        <f t="array" ref="L28">SUM(IF(('R5. TIAM energy production'!$A$9:$A$396=$B28)*('R5. TIAM energy production'!$B$9:$B$396="MIN - OIL")*('R5. TIAM energy production'!$D$9:$D$396=$D28)*('R5. TIAM energy production'!$E$8:$P$8=L$9),'R5. TIAM energy production'!$E$9:$P$396))</f>
        <v>11690.557713322294</v>
      </c>
      <c r="M28" s="58">
        <f t="array" ref="M28">SUM(IF(('R5. TIAM energy production'!$A$9:$A$396=$B28)*('R5. TIAM energy production'!$B$9:$B$396="MIN - OIL")*('R5. TIAM energy production'!$D$9:$D$396=$D28)*('R5. TIAM energy production'!$E$8:$P$8=M$9),'R5. TIAM energy production'!$E$9:$P$396))</f>
        <v>16512.116138297435</v>
      </c>
      <c r="N28" s="58">
        <f t="array" ref="N28">SUM(IF(('R5. TIAM energy production'!$A$9:$A$396=$B28)*('R5. TIAM energy production'!$B$9:$B$396="MIN - OIL")*('R5. TIAM energy production'!$D$9:$D$396=$D28)*('R5. TIAM energy production'!$E$8:$P$8=N$9),'R5. TIAM energy production'!$E$9:$P$396))</f>
        <v>24656.490712271348</v>
      </c>
      <c r="O28" s="58">
        <f t="array" ref="O28">SUM(IF(('R5. TIAM energy production'!$A$9:$A$396=$B28)*('R5. TIAM energy production'!$B$9:$B$396="MIN - OIL")*('R5. TIAM energy production'!$D$9:$D$396=$D28)*('R5. TIAM energy production'!$E$8:$P$8=O$9),'R5. TIAM energy production'!$E$9:$P$396))</f>
        <v>24847.919998142239</v>
      </c>
      <c r="P28" s="58">
        <f t="array" ref="P28">SUM(IF(('R5. TIAM energy production'!$A$9:$A$396=$B28)*('R5. TIAM energy production'!$B$9:$B$396="MIN - OIL")*('R5. TIAM energy production'!$D$9:$D$396=$D28)*('R5. TIAM energy production'!$E$8:$P$8=P$9),'R5. TIAM energy production'!$E$9:$P$396))</f>
        <v>16696.893901383904</v>
      </c>
      <c r="Q28" s="58"/>
      <c r="R28" s="70">
        <f t="shared" si="14"/>
        <v>17.534393971349729</v>
      </c>
      <c r="S28" s="70">
        <f t="shared" si="13"/>
        <v>18.246765603835893</v>
      </c>
      <c r="T28" s="70">
        <f t="shared" si="13"/>
        <v>14.156231232284496</v>
      </c>
      <c r="U28" s="70">
        <f t="shared" si="13"/>
        <v>8.717543157149322</v>
      </c>
      <c r="V28" s="70">
        <f t="shared" si="13"/>
        <v>9.1125888918232345</v>
      </c>
      <c r="W28" s="70">
        <f t="shared" si="13"/>
        <v>9.9979734279379215</v>
      </c>
      <c r="X28" s="70">
        <f t="shared" si="13"/>
        <v>8.8636309833996574</v>
      </c>
      <c r="Y28" s="70">
        <f t="shared" si="13"/>
        <v>5.6035953400755121</v>
      </c>
      <c r="Z28" s="70">
        <f t="shared" si="13"/>
        <v>7.9146965710547112</v>
      </c>
      <c r="AA28" s="70">
        <f t="shared" si="13"/>
        <v>11.818511985997826</v>
      </c>
      <c r="AB28" s="70">
        <f t="shared" si="13"/>
        <v>11.910269135704866</v>
      </c>
      <c r="AC28" s="70">
        <f t="shared" si="13"/>
        <v>8.0032654689269638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OIL")*('R5. TIAM energy production'!$D$9:$D$396=$D29)*('R5. TIAM energy production'!$E$8:$P$8=E$9),'R5. TIAM energy production'!$E$9:$P$396))</f>
        <v>1540.9259280000001</v>
      </c>
      <c r="F29" s="58">
        <f t="array" ref="F29">SUM(IF(('R5. TIAM energy production'!$A$9:$A$396=$B29)*('R5. TIAM energy production'!$B$9:$B$396="MIN - OIL")*('R5. TIAM energy production'!$D$9:$D$396=$D29)*('R5. TIAM energy production'!$E$8:$P$8=F$9),'R5. TIAM energy production'!$E$9:$P$396))</f>
        <v>1486.5190094075394</v>
      </c>
      <c r="G29" s="58">
        <f t="array" ref="G29">SUM(IF(('R5. TIAM energy production'!$A$9:$A$396=$B29)*('R5. TIAM energy production'!$B$9:$B$396="MIN - OIL")*('R5. TIAM energy production'!$D$9:$D$396=$D29)*('R5. TIAM energy production'!$E$8:$P$8=G$9),'R5. TIAM energy production'!$E$9:$P$396))</f>
        <v>1250.4881594075391</v>
      </c>
      <c r="H29" s="58">
        <f t="array" ref="H29">SUM(IF(('R5. TIAM energy production'!$A$9:$A$396=$B29)*('R5. TIAM energy production'!$B$9:$B$396="MIN - OIL")*('R5. TIAM energy production'!$D$9:$D$396=$D29)*('R5. TIAM energy production'!$E$8:$P$8=H$9),'R5. TIAM energy production'!$E$9:$P$396))</f>
        <v>825.54338859246172</v>
      </c>
      <c r="I29" s="58">
        <f t="array" ref="I29">SUM(IF(('R5. TIAM energy production'!$A$9:$A$396=$B29)*('R5. TIAM energy production'!$B$9:$B$396="MIN - OIL")*('R5. TIAM energy production'!$D$9:$D$396=$D29)*('R5. TIAM energy production'!$E$8:$P$8=I$9),'R5. TIAM energy production'!$E$9:$P$396))</f>
        <v>206.87577909507218</v>
      </c>
      <c r="J29" s="58">
        <f t="array" ref="J29">SUM(IF(('R5. TIAM energy production'!$A$9:$A$396=$B29)*('R5. TIAM energy production'!$B$9:$B$396="MIN - OIL")*('R5. TIAM energy production'!$D$9:$D$396=$D29)*('R5. TIAM energy production'!$E$8:$P$8=J$9),'R5. TIAM energy production'!$E$9:$P$396))</f>
        <v>1008.3043000717601</v>
      </c>
      <c r="K29" s="58">
        <f t="array" ref="K29">SUM(IF(('R5. TIAM energy production'!$A$9:$A$396=$B29)*('R5. TIAM energy production'!$B$9:$B$396="MIN - OIL")*('R5. TIAM energy production'!$D$9:$D$396=$D29)*('R5. TIAM energy production'!$E$8:$P$8=K$9),'R5. TIAM energy production'!$E$9:$P$396))</f>
        <v>803.35444897669106</v>
      </c>
      <c r="L29" s="58">
        <f t="array" ref="L29">SUM(IF(('R5. TIAM energy production'!$A$9:$A$396=$B29)*('R5. TIAM energy production'!$B$9:$B$396="MIN - OIL")*('R5. TIAM energy production'!$D$9:$D$396=$D29)*('R5. TIAM energy production'!$E$8:$P$8=L$9),'R5. TIAM energy production'!$E$9:$P$396))</f>
        <v>1.9276683690239917</v>
      </c>
      <c r="M29" s="58">
        <f t="array" ref="M29">SUM(IF(('R5. TIAM energy production'!$A$9:$A$396=$B29)*('R5. TIAM energy production'!$B$9:$B$396="MIN - OIL")*('R5. TIAM energy production'!$D$9:$D$396=$D29)*('R5. TIAM energy production'!$E$8:$P$8=M$9),'R5. TIAM energy production'!$E$9:$P$396))</f>
        <v>785.26455947310797</v>
      </c>
      <c r="N29" s="58">
        <f t="array" ref="N29">SUM(IF(('R5. TIAM energy production'!$A$9:$A$396=$B29)*('R5. TIAM energy production'!$B$9:$B$396="MIN - OIL")*('R5. TIAM energy production'!$D$9:$D$396=$D29)*('R5. TIAM energy production'!$E$8:$P$8=N$9),'R5. TIAM energy production'!$E$9:$P$396))</f>
        <v>785.26281910408352</v>
      </c>
      <c r="O29" s="58">
        <f t="array" ref="O29">SUM(IF(('R5. TIAM energy production'!$A$9:$A$396=$B29)*('R5. TIAM energy production'!$B$9:$B$396="MIN - OIL")*('R5. TIAM energy production'!$D$9:$D$396=$D29)*('R5. TIAM energy production'!$E$8:$P$8=O$9),'R5. TIAM energy production'!$E$9:$P$396))</f>
        <v>500.58179908076357</v>
      </c>
      <c r="P29" s="58">
        <f t="array" ref="P29">SUM(IF(('R5. TIAM energy production'!$A$9:$A$396=$B29)*('R5. TIAM energy production'!$B$9:$B$396="MIN - OIL")*('R5. TIAM energy production'!$D$9:$D$396=$D29)*('R5. TIAM energy production'!$E$8:$P$8=P$9),'R5. TIAM energy production'!$E$9:$P$396))</f>
        <v>500.58179908076397</v>
      </c>
      <c r="Q29" s="58"/>
      <c r="R29" s="70">
        <f t="shared" si="14"/>
        <v>0.73860679372913041</v>
      </c>
      <c r="S29" s="70">
        <f t="shared" si="13"/>
        <v>0.71252811014800821</v>
      </c>
      <c r="T29" s="70">
        <f t="shared" si="13"/>
        <v>0.59939224412624992</v>
      </c>
      <c r="U29" s="70">
        <f t="shared" si="13"/>
        <v>0.39570490979016076</v>
      </c>
      <c r="V29" s="70">
        <f t="shared" si="13"/>
        <v>9.9161064864389206E-2</v>
      </c>
      <c r="W29" s="70">
        <f t="shared" si="13"/>
        <v>0.48330707702862252</v>
      </c>
      <c r="X29" s="70">
        <f t="shared" si="13"/>
        <v>0.38506916069407982</v>
      </c>
      <c r="Y29" s="70">
        <f t="shared" si="13"/>
        <v>9.2398273502077943E-4</v>
      </c>
      <c r="Z29" s="70">
        <f t="shared" si="13"/>
        <v>0.37639819537227637</v>
      </c>
      <c r="AA29" s="70">
        <f t="shared" si="13"/>
        <v>0.37639736116710032</v>
      </c>
      <c r="AB29" s="70">
        <f t="shared" si="13"/>
        <v>0.23994217431209486</v>
      </c>
      <c r="AC29" s="70">
        <f t="shared" si="13"/>
        <v>0.23994217431209505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OIL")*('R5. TIAM energy production'!$D$9:$D$396=$D30)*('R5. TIAM energy production'!$E$8:$P$8=E$9),'R5. TIAM energy production'!$E$9:$P$396))</f>
        <v>1620.8897142857099</v>
      </c>
      <c r="F30" s="58">
        <f t="array" ref="F30">SUM(IF(('R5. TIAM energy production'!$A$9:$A$396=$B30)*('R5. TIAM energy production'!$B$9:$B$396="MIN - OIL")*('R5. TIAM energy production'!$D$9:$D$396=$D30)*('R5. TIAM energy production'!$E$8:$P$8=F$9),'R5. TIAM energy production'!$E$9:$P$396))</f>
        <v>1620.8897142857099</v>
      </c>
      <c r="G30" s="58">
        <f t="array" ref="G30">SUM(IF(('R5. TIAM energy production'!$A$9:$A$396=$B30)*('R5. TIAM energy production'!$B$9:$B$396="MIN - OIL")*('R5. TIAM energy production'!$D$9:$D$396=$D30)*('R5. TIAM energy production'!$E$8:$P$8=G$9),'R5. TIAM energy production'!$E$9:$P$396))</f>
        <v>1620.8897142857099</v>
      </c>
      <c r="H30" s="58">
        <f t="array" ref="H30">SUM(IF(('R5. TIAM energy production'!$A$9:$A$396=$B30)*('R5. TIAM energy production'!$B$9:$B$396="MIN - OIL")*('R5. TIAM energy production'!$D$9:$D$396=$D30)*('R5. TIAM energy production'!$E$8:$P$8=H$9),'R5. TIAM energy production'!$E$9:$P$396))</f>
        <v>1620.8897142857099</v>
      </c>
      <c r="I30" s="58">
        <f t="array" ref="I30">SUM(IF(('R5. TIAM energy production'!$A$9:$A$396=$B30)*('R5. TIAM energy production'!$B$9:$B$396="MIN - OIL")*('R5. TIAM energy production'!$D$9:$D$396=$D30)*('R5. TIAM energy production'!$E$8:$P$8=I$9),'R5. TIAM energy production'!$E$9:$P$396))</f>
        <v>1620.8897142857099</v>
      </c>
      <c r="J30" s="58">
        <f t="array" ref="J30">SUM(IF(('R5. TIAM energy production'!$A$9:$A$396=$B30)*('R5. TIAM energy production'!$B$9:$B$396="MIN - OIL")*('R5. TIAM energy production'!$D$9:$D$396=$D30)*('R5. TIAM energy production'!$E$8:$P$8=J$9),'R5. TIAM energy production'!$E$9:$P$396))</f>
        <v>1620.8897142857099</v>
      </c>
      <c r="K30" s="58">
        <f t="array" ref="K30">SUM(IF(('R5. TIAM energy production'!$A$9:$A$396=$B30)*('R5. TIAM energy production'!$B$9:$B$396="MIN - OIL")*('R5. TIAM energy production'!$D$9:$D$396=$D30)*('R5. TIAM energy production'!$E$8:$P$8=K$9),'R5. TIAM energy production'!$E$9:$P$396))</f>
        <v>1620.8897142857099</v>
      </c>
      <c r="L30" s="58">
        <f t="array" ref="L30">SUM(IF(('R5. TIAM energy production'!$A$9:$A$396=$B30)*('R5. TIAM energy production'!$B$9:$B$396="MIN - OIL")*('R5. TIAM energy production'!$D$9:$D$396=$D30)*('R5. TIAM energy production'!$E$8:$P$8=L$9),'R5. TIAM energy production'!$E$9:$P$396))</f>
        <v>3595.8503453707499</v>
      </c>
      <c r="M30" s="58">
        <f t="array" ref="M30">SUM(IF(('R5. TIAM energy production'!$A$9:$A$396=$B30)*('R5. TIAM energy production'!$B$9:$B$396="MIN - OIL")*('R5. TIAM energy production'!$D$9:$D$396=$D30)*('R5. TIAM energy production'!$E$8:$P$8=M$9),'R5. TIAM energy production'!$E$9:$P$396))</f>
        <v>18825.689714285742</v>
      </c>
      <c r="N30" s="58">
        <f t="array" ref="N30">SUM(IF(('R5. TIAM energy production'!$A$9:$A$396=$B30)*('R5. TIAM energy production'!$B$9:$B$396="MIN - OIL")*('R5. TIAM energy production'!$D$9:$D$396=$D30)*('R5. TIAM energy production'!$E$8:$P$8=N$9),'R5. TIAM energy production'!$E$9:$P$396))</f>
        <v>18535.08971428571</v>
      </c>
      <c r="O30" s="58">
        <f t="array" ref="O30">SUM(IF(('R5. TIAM energy production'!$A$9:$A$396=$B30)*('R5. TIAM energy production'!$B$9:$B$396="MIN - OIL")*('R5. TIAM energy production'!$D$9:$D$396=$D30)*('R5. TIAM energy production'!$E$8:$P$8=O$9),'R5. TIAM energy production'!$E$9:$P$396))</f>
        <v>18244.489714285672</v>
      </c>
      <c r="P30" s="58">
        <f t="array" ref="P30">SUM(IF(('R5. TIAM energy production'!$A$9:$A$396=$B30)*('R5. TIAM energy production'!$B$9:$B$396="MIN - OIL")*('R5. TIAM energy production'!$D$9:$D$396=$D30)*('R5. TIAM energy production'!$E$8:$P$8=P$9),'R5. TIAM energy production'!$E$9:$P$396))</f>
        <v>19405.28504206147</v>
      </c>
      <c r="Q30" s="58"/>
      <c r="R30" s="70">
        <f t="shared" si="14"/>
        <v>0.77693556393782381</v>
      </c>
      <c r="S30" s="70">
        <f t="shared" si="13"/>
        <v>0.77693556393782381</v>
      </c>
      <c r="T30" s="70">
        <f t="shared" si="13"/>
        <v>0.77693556393782381</v>
      </c>
      <c r="U30" s="70">
        <f t="shared" si="13"/>
        <v>0.77693556393782381</v>
      </c>
      <c r="V30" s="70">
        <f t="shared" si="13"/>
        <v>0.77693556393782381</v>
      </c>
      <c r="W30" s="70">
        <f t="shared" si="13"/>
        <v>0.77693556393782381</v>
      </c>
      <c r="X30" s="70">
        <f t="shared" si="13"/>
        <v>0.77693556393782381</v>
      </c>
      <c r="Y30" s="70">
        <f t="shared" si="13"/>
        <v>1.7235867383783003</v>
      </c>
      <c r="Z30" s="70">
        <f t="shared" si="13"/>
        <v>9.0236539388076675</v>
      </c>
      <c r="AA30" s="70">
        <f t="shared" si="13"/>
        <v>8.884361627374961</v>
      </c>
      <c r="AB30" s="70">
        <f t="shared" si="13"/>
        <v>8.745069315942251</v>
      </c>
      <c r="AC30" s="70">
        <f t="shared" si="13"/>
        <v>9.301469399583544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OIL")*('R5. TIAM energy production'!$D$9:$D$396=$D31)*('R5. TIAM energy production'!$E$8:$P$8=E$9),'R5. TIAM energy production'!$E$9:$P$396))</f>
        <v>26058.179957521825</v>
      </c>
      <c r="F31" s="58">
        <f t="array" ref="F31">SUM(IF(('R5. TIAM energy production'!$A$9:$A$396=$B31)*('R5. TIAM energy production'!$B$9:$B$396="MIN - OIL")*('R5. TIAM energy production'!$D$9:$D$396=$D31)*('R5. TIAM energy production'!$E$8:$P$8=F$9),'R5. TIAM energy production'!$E$9:$P$396))</f>
        <v>27244.802393991387</v>
      </c>
      <c r="G31" s="58">
        <f t="array" ref="G31">SUM(IF(('R5. TIAM energy production'!$A$9:$A$396=$B31)*('R5. TIAM energy production'!$B$9:$B$396="MIN - OIL")*('R5. TIAM energy production'!$D$9:$D$396=$D31)*('R5. TIAM energy production'!$E$8:$P$8=G$9),'R5. TIAM energy production'!$E$9:$P$396))</f>
        <v>30151.762272564563</v>
      </c>
      <c r="H31" s="58">
        <f t="array" ref="H31">SUM(IF(('R5. TIAM energy production'!$A$9:$A$396=$B31)*('R5. TIAM energy production'!$B$9:$B$396="MIN - OIL")*('R5. TIAM energy production'!$D$9:$D$396=$D31)*('R5. TIAM energy production'!$E$8:$P$8=H$9),'R5. TIAM energy production'!$E$9:$P$396))</f>
        <v>31326.912456189348</v>
      </c>
      <c r="I31" s="58">
        <f t="array" ref="I31">SUM(IF(('R5. TIAM energy production'!$A$9:$A$396=$B31)*('R5. TIAM energy production'!$B$9:$B$396="MIN - OIL")*('R5. TIAM energy production'!$D$9:$D$396=$D31)*('R5. TIAM energy production'!$E$8:$P$8=I$9),'R5. TIAM energy production'!$E$9:$P$396))</f>
        <v>30597.235696753371</v>
      </c>
      <c r="J31" s="58">
        <f t="array" ref="J31">SUM(IF(('R5. TIAM energy production'!$A$9:$A$396=$B31)*('R5. TIAM energy production'!$B$9:$B$396="MIN - OIL")*('R5. TIAM energy production'!$D$9:$D$396=$D31)*('R5. TIAM energy production'!$E$8:$P$8=J$9),'R5. TIAM energy production'!$E$9:$P$396))</f>
        <v>23640.974932765832</v>
      </c>
      <c r="K31" s="58">
        <f t="array" ref="K31">SUM(IF(('R5. TIAM energy production'!$A$9:$A$396=$B31)*('R5. TIAM energy production'!$B$9:$B$396="MIN - OIL")*('R5. TIAM energy production'!$D$9:$D$396=$D31)*('R5. TIAM energy production'!$E$8:$P$8=K$9),'R5. TIAM energy production'!$E$9:$P$396))</f>
        <v>21894.276451378879</v>
      </c>
      <c r="L31" s="58">
        <f t="array" ref="L31">SUM(IF(('R5. TIAM energy production'!$A$9:$A$396=$B31)*('R5. TIAM energy production'!$B$9:$B$396="MIN - OIL")*('R5. TIAM energy production'!$D$9:$D$396=$D31)*('R5. TIAM energy production'!$E$8:$P$8=L$9),'R5. TIAM energy production'!$E$9:$P$396))</f>
        <v>30706.211637515742</v>
      </c>
      <c r="M31" s="58">
        <f t="array" ref="M31">SUM(IF(('R5. TIAM energy production'!$A$9:$A$396=$B31)*('R5. TIAM energy production'!$B$9:$B$396="MIN - OIL")*('R5. TIAM energy production'!$D$9:$D$396=$D31)*('R5. TIAM energy production'!$E$8:$P$8=M$9),'R5. TIAM energy production'!$E$9:$P$396))</f>
        <v>44638.334061934249</v>
      </c>
      <c r="N31" s="58">
        <f t="array" ref="N31">SUM(IF(('R5. TIAM energy production'!$A$9:$A$396=$B31)*('R5. TIAM energy production'!$B$9:$B$396="MIN - OIL")*('R5. TIAM energy production'!$D$9:$D$396=$D31)*('R5. TIAM energy production'!$E$8:$P$8=N$9),'R5. TIAM energy production'!$E$9:$P$396))</f>
        <v>41911.551632371949</v>
      </c>
      <c r="O31" s="58">
        <f t="array" ref="O31">SUM(IF(('R5. TIAM energy production'!$A$9:$A$396=$B31)*('R5. TIAM energy production'!$B$9:$B$396="MIN - OIL")*('R5. TIAM energy production'!$D$9:$D$396=$D31)*('R5. TIAM energy production'!$E$8:$P$8=O$9),'R5. TIAM energy production'!$E$9:$P$396))</f>
        <v>31743.934950479183</v>
      </c>
      <c r="P31" s="58">
        <f t="array" ref="P31">SUM(IF(('R5. TIAM energy production'!$A$9:$A$396=$B31)*('R5. TIAM energy production'!$B$9:$B$396="MIN - OIL")*('R5. TIAM energy production'!$D$9:$D$396=$D31)*('R5. TIAM energy production'!$E$8:$P$8=P$9),'R5. TIAM energy production'!$E$9:$P$396))</f>
        <v>30134.418237289414</v>
      </c>
      <c r="Q31" s="58"/>
      <c r="R31" s="70">
        <f t="shared" si="14"/>
        <v>12.490378933283731</v>
      </c>
      <c r="S31" s="70">
        <f t="shared" si="13"/>
        <v>13.059158637253921</v>
      </c>
      <c r="T31" s="70">
        <f t="shared" si="13"/>
        <v>14.452541846918596</v>
      </c>
      <c r="U31" s="70">
        <f t="shared" si="13"/>
        <v>15.01582259488022</v>
      </c>
      <c r="V31" s="70">
        <f t="shared" si="13"/>
        <v>14.666069110982926</v>
      </c>
      <c r="W31" s="70">
        <f t="shared" si="13"/>
        <v>11.331748255014706</v>
      </c>
      <c r="X31" s="70">
        <f t="shared" si="13"/>
        <v>10.494509201854482</v>
      </c>
      <c r="Y31" s="70">
        <f t="shared" si="13"/>
        <v>14.718304178702619</v>
      </c>
      <c r="Z31" s="70">
        <f t="shared" si="13"/>
        <v>21.396341121787579</v>
      </c>
      <c r="AA31" s="70">
        <f t="shared" si="13"/>
        <v>20.089321757067058</v>
      </c>
      <c r="AB31" s="70">
        <f t="shared" si="13"/>
        <v>15.215712571305058</v>
      </c>
      <c r="AC31" s="70">
        <f t="shared" si="13"/>
        <v>14.444228389371983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OIL")*('R5. TIAM energy production'!$D$9:$D$396=$D32)*('R5. TIAM energy production'!$E$8:$P$8=E$9),'R5. TIAM energy production'!$E$9:$P$396))</f>
        <v>75134.725670305052</v>
      </c>
      <c r="F32" s="58">
        <f t="array" ref="F32">SUM(IF(('R5. TIAM energy production'!$A$9:$A$396=$B32)*('R5. TIAM energy production'!$B$9:$B$396="MIN - OIL")*('R5. TIAM energy production'!$D$9:$D$396=$D32)*('R5. TIAM energy production'!$E$8:$P$8=F$9),'R5. TIAM energy production'!$E$9:$P$396))</f>
        <v>81186.336463044747</v>
      </c>
      <c r="G32" s="58">
        <f t="array" ref="G32">SUM(IF(('R5. TIAM energy production'!$A$9:$A$396=$B32)*('R5. TIAM energy production'!$B$9:$B$396="MIN - OIL")*('R5. TIAM energy production'!$D$9:$D$396=$D32)*('R5. TIAM energy production'!$E$8:$P$8=G$9),'R5. TIAM energy production'!$E$9:$P$396))</f>
        <v>95725.475297808181</v>
      </c>
      <c r="H32" s="58">
        <f t="array" ref="H32">SUM(IF(('R5. TIAM energy production'!$A$9:$A$396=$B32)*('R5. TIAM energy production'!$B$9:$B$396="MIN - OIL")*('R5. TIAM energy production'!$D$9:$D$396=$D32)*('R5. TIAM energy production'!$E$8:$P$8=H$9),'R5. TIAM energy production'!$E$9:$P$396))</f>
        <v>119911.8069797144</v>
      </c>
      <c r="I32" s="58">
        <f t="array" ref="I32">SUM(IF(('R5. TIAM energy production'!$A$9:$A$396=$B32)*('R5. TIAM energy production'!$B$9:$B$396="MIN - OIL")*('R5. TIAM energy production'!$D$9:$D$396=$D32)*('R5. TIAM energy production'!$E$8:$P$8=I$9),'R5. TIAM energy production'!$E$9:$P$396))</f>
        <v>111315.90627056474</v>
      </c>
      <c r="J32" s="58">
        <f t="array" ref="J32">SUM(IF(('R5. TIAM energy production'!$A$9:$A$396=$B32)*('R5. TIAM energy production'!$B$9:$B$396="MIN - OIL")*('R5. TIAM energy production'!$D$9:$D$396=$D32)*('R5. TIAM energy production'!$E$8:$P$8=J$9),'R5. TIAM energy production'!$E$9:$P$396))</f>
        <v>100327.5878372149</v>
      </c>
      <c r="K32" s="58">
        <f t="array" ref="K32">SUM(IF(('R5. TIAM energy production'!$A$9:$A$396=$B32)*('R5. TIAM energy production'!$B$9:$B$396="MIN - OIL")*('R5. TIAM energy production'!$D$9:$D$396=$D32)*('R5. TIAM energy production'!$E$8:$P$8=K$9),'R5. TIAM energy production'!$E$9:$P$396))</f>
        <v>102922.45104514035</v>
      </c>
      <c r="L32" s="58">
        <f t="array" ref="L32">SUM(IF(('R5. TIAM energy production'!$A$9:$A$396=$B32)*('R5. TIAM energy production'!$B$9:$B$396="MIN - OIL")*('R5. TIAM energy production'!$D$9:$D$396=$D32)*('R5. TIAM energy production'!$E$8:$P$8=L$9),'R5. TIAM energy production'!$E$9:$P$396))</f>
        <v>95070.859533653202</v>
      </c>
      <c r="M32" s="58">
        <f t="array" ref="M32">SUM(IF(('R5. TIAM energy production'!$A$9:$A$396=$B32)*('R5. TIAM energy production'!$B$9:$B$396="MIN - OIL")*('R5. TIAM energy production'!$D$9:$D$396=$D32)*('R5. TIAM energy production'!$E$8:$P$8=M$9),'R5. TIAM energy production'!$E$9:$P$396))</f>
        <v>67227.748442346347</v>
      </c>
      <c r="N32" s="58">
        <f t="array" ref="N32">SUM(IF(('R5. TIAM energy production'!$A$9:$A$396=$B32)*('R5. TIAM energy production'!$B$9:$B$396="MIN - OIL")*('R5. TIAM energy production'!$D$9:$D$396=$D32)*('R5. TIAM energy production'!$E$8:$P$8=N$9),'R5. TIAM energy production'!$E$9:$P$396))</f>
        <v>56964.101447663008</v>
      </c>
      <c r="O32" s="58">
        <f t="array" ref="O32">SUM(IF(('R5. TIAM energy production'!$A$9:$A$396=$B32)*('R5. TIAM energy production'!$B$9:$B$396="MIN - OIL")*('R5. TIAM energy production'!$D$9:$D$396=$D32)*('R5. TIAM energy production'!$E$8:$P$8=O$9),'R5. TIAM energy production'!$E$9:$P$396))</f>
        <v>48255.632129086072</v>
      </c>
      <c r="P32" s="58">
        <f t="array" ref="P32">SUM(IF(('R5. TIAM energy production'!$A$9:$A$396=$B32)*('R5. TIAM energy production'!$B$9:$B$396="MIN - OIL")*('R5. TIAM energy production'!$D$9:$D$396=$D32)*('R5. TIAM energy production'!$E$8:$P$8=P$9),'R5. TIAM energy production'!$E$9:$P$396))</f>
        <v>33652.738158587716</v>
      </c>
      <c r="Q32" s="58"/>
      <c r="R32" s="70">
        <f t="shared" si="14"/>
        <v>36.01407297824494</v>
      </c>
      <c r="S32" s="70">
        <f t="shared" si="13"/>
        <v>38.914771034720282</v>
      </c>
      <c r="T32" s="70">
        <f t="shared" si="13"/>
        <v>45.883767092996294</v>
      </c>
      <c r="U32" s="70">
        <f t="shared" si="13"/>
        <v>57.476919347127243</v>
      </c>
      <c r="V32" s="70">
        <f t="shared" si="13"/>
        <v>53.35667544271098</v>
      </c>
      <c r="W32" s="70">
        <f t="shared" si="13"/>
        <v>48.089682072649893</v>
      </c>
      <c r="X32" s="70">
        <f t="shared" si="13"/>
        <v>49.333469044720033</v>
      </c>
      <c r="Y32" s="70">
        <f t="shared" si="13"/>
        <v>45.569992341140043</v>
      </c>
      <c r="Z32" s="70">
        <f t="shared" si="13"/>
        <v>32.224048427219387</v>
      </c>
      <c r="AA32" s="70">
        <f t="shared" si="13"/>
        <v>27.304409357643884</v>
      </c>
      <c r="AB32" s="70">
        <f t="shared" si="13"/>
        <v>23.130208323833635</v>
      </c>
      <c r="AC32" s="70">
        <f t="shared" si="13"/>
        <v>16.130652732790171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OIL")*('R5. TIAM energy production'!$D$9:$D$396=$D33)*('R5. TIAM energy production'!$E$8:$P$8=E$9),'R5. TIAM energy production'!$E$9:$P$396))</f>
        <v>9148.9436332136338</v>
      </c>
      <c r="F33" s="58">
        <f t="array" ref="F33">SUM(IF(('R5. TIAM energy production'!$A$9:$A$396=$B33)*('R5. TIAM energy production'!$B$9:$B$396="MIN - OIL")*('R5. TIAM energy production'!$D$9:$D$396=$D33)*('R5. TIAM energy production'!$E$8:$P$8=F$9),'R5. TIAM energy production'!$E$9:$P$396))</f>
        <v>3261.02275897769</v>
      </c>
      <c r="G33" s="58">
        <f t="array" ref="G33">SUM(IF(('R5. TIAM energy production'!$A$9:$A$396=$B33)*('R5. TIAM energy production'!$B$9:$B$396="MIN - OIL")*('R5. TIAM energy production'!$D$9:$D$396=$D33)*('R5. TIAM energy production'!$E$8:$P$8=G$9),'R5. TIAM energy production'!$E$9:$P$396))</f>
        <v>253.70118124999999</v>
      </c>
      <c r="H33" s="58">
        <f t="array" ref="H33">SUM(IF(('R5. TIAM energy production'!$A$9:$A$396=$B33)*('R5. TIAM energy production'!$B$9:$B$396="MIN - OIL")*('R5. TIAM energy production'!$D$9:$D$396=$D33)*('R5. TIAM energy production'!$E$8:$P$8=H$9),'R5. TIAM energy production'!$E$9:$P$396))</f>
        <v>104.15101125</v>
      </c>
      <c r="I33" s="58">
        <f t="array" ref="I33">SUM(IF(('R5. TIAM energy production'!$A$9:$A$396=$B33)*('R5. TIAM energy production'!$B$9:$B$396="MIN - OIL")*('R5. TIAM energy production'!$D$9:$D$396=$D33)*('R5. TIAM energy production'!$E$8:$P$8=I$9),'R5. TIAM energy production'!$E$9:$P$396))</f>
        <v>8.5457239999999892</v>
      </c>
      <c r="J33" s="58">
        <f t="array" ref="J33">SUM(IF(('R5. TIAM energy production'!$A$9:$A$396=$B33)*('R5. TIAM energy production'!$B$9:$B$396="MIN - OIL")*('R5. TIAM energy production'!$D$9:$D$396=$D33)*('R5. TIAM energy production'!$E$8:$P$8=J$9),'R5. TIAM energy production'!$E$9:$P$396))</f>
        <v>38.750322639999993</v>
      </c>
      <c r="K33" s="58">
        <f t="array" ref="K33">SUM(IF(('R5. TIAM energy production'!$A$9:$A$396=$B33)*('R5. TIAM energy production'!$B$9:$B$396="MIN - OIL")*('R5. TIAM energy production'!$D$9:$D$396=$D33)*('R5. TIAM energy production'!$E$8:$P$8=K$9),'R5. TIAM energy production'!$E$9:$P$396))</f>
        <v>2481.6195333086398</v>
      </c>
      <c r="L33" s="58">
        <f t="array" ref="L33">SUM(IF(('R5. TIAM energy production'!$A$9:$A$396=$B33)*('R5. TIAM energy production'!$B$9:$B$396="MIN - OIL")*('R5. TIAM energy production'!$D$9:$D$396=$D33)*('R5. TIAM energy production'!$E$8:$P$8=L$9),'R5. TIAM energy production'!$E$9:$P$396))</f>
        <v>9643.3073199999999</v>
      </c>
      <c r="M33" s="58">
        <f t="array" ref="M33">SUM(IF(('R5. TIAM energy production'!$A$9:$A$396=$B33)*('R5. TIAM energy production'!$B$9:$B$396="MIN - OIL")*('R5. TIAM energy production'!$D$9:$D$396=$D33)*('R5. TIAM energy production'!$E$8:$P$8=M$9),'R5. TIAM energy production'!$E$9:$P$396))</f>
        <v>8527.695385607447</v>
      </c>
      <c r="N33" s="58">
        <f t="array" ref="N33">SUM(IF(('R5. TIAM energy production'!$A$9:$A$396=$B33)*('R5. TIAM energy production'!$B$9:$B$396="MIN - OIL")*('R5. TIAM energy production'!$D$9:$D$396=$D33)*('R5. TIAM energy production'!$E$8:$P$8=N$9),'R5. TIAM energy production'!$E$9:$P$396))</f>
        <v>7680.0600819167503</v>
      </c>
      <c r="O33" s="58">
        <f t="array" ref="O33">SUM(IF(('R5. TIAM energy production'!$A$9:$A$396=$B33)*('R5. TIAM energy production'!$B$9:$B$396="MIN - OIL")*('R5. TIAM energy production'!$D$9:$D$396=$D33)*('R5. TIAM energy production'!$E$8:$P$8=O$9),'R5. TIAM energy production'!$E$9:$P$396))</f>
        <v>11863.673930383233</v>
      </c>
      <c r="P33" s="58">
        <f t="array" ref="P33">SUM(IF(('R5. TIAM energy production'!$A$9:$A$396=$B33)*('R5. TIAM energy production'!$B$9:$B$396="MIN - OIL")*('R5. TIAM energy production'!$D$9:$D$396=$D33)*('R5. TIAM energy production'!$E$8:$P$8=P$9),'R5. TIAM energy production'!$E$9:$P$396))</f>
        <v>27910.043555457105</v>
      </c>
      <c r="Q33" s="58"/>
      <c r="R33" s="70">
        <f t="shared" si="14"/>
        <v>4.3853320916646057</v>
      </c>
      <c r="S33" s="70">
        <f t="shared" si="13"/>
        <v>1.5630949681094823</v>
      </c>
      <c r="T33" s="70">
        <f t="shared" si="13"/>
        <v>0.12160572591024341</v>
      </c>
      <c r="U33" s="70">
        <f t="shared" si="13"/>
        <v>4.9922350636836768E-2</v>
      </c>
      <c r="V33" s="70">
        <f t="shared" si="13"/>
        <v>4.0961928727660888E-3</v>
      </c>
      <c r="W33" s="70">
        <f t="shared" si="13"/>
        <v>1.8574060596311625E-2</v>
      </c>
      <c r="X33" s="70">
        <f t="shared" si="13"/>
        <v>1.1895062659706739</v>
      </c>
      <c r="Y33" s="70">
        <f t="shared" si="13"/>
        <v>4.622293759320697</v>
      </c>
      <c r="Z33" s="70">
        <f t="shared" si="13"/>
        <v>4.0875512782352361</v>
      </c>
      <c r="AA33" s="70">
        <f t="shared" si="13"/>
        <v>3.6812571257815931</v>
      </c>
      <c r="AB33" s="70">
        <f t="shared" si="13"/>
        <v>5.6865745486815058</v>
      </c>
      <c r="AC33" s="70">
        <f t="shared" si="13"/>
        <v>13.378026424730617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OIL")*('R5. TIAM energy production'!$D$9:$D$396=$D34)*('R5. TIAM energy production'!$E$8:$P$8=E$9),'R5. TIAM energy production'!$E$9:$P$396))</f>
        <v>36581.307580185152</v>
      </c>
      <c r="F34" s="58">
        <f t="array" ref="F34">SUM(IF(('R5. TIAM energy production'!$A$9:$A$396=$B34)*('R5. TIAM energy production'!$B$9:$B$396="MIN - OIL")*('R5. TIAM energy production'!$D$9:$D$396=$D34)*('R5. TIAM energy production'!$E$8:$P$8=F$9),'R5. TIAM energy production'!$E$9:$P$396))</f>
        <v>38067.500136480783</v>
      </c>
      <c r="G34" s="58">
        <f t="array" ref="G34">SUM(IF(('R5. TIAM energy production'!$A$9:$A$396=$B34)*('R5. TIAM energy production'!$B$9:$B$396="MIN - OIL")*('R5. TIAM energy production'!$D$9:$D$396=$D34)*('R5. TIAM energy production'!$E$8:$P$8=G$9),'R5. TIAM energy production'!$E$9:$P$396))</f>
        <v>29533.581242132899</v>
      </c>
      <c r="H34" s="58">
        <f t="array" ref="H34">SUM(IF(('R5. TIAM energy production'!$A$9:$A$396=$B34)*('R5. TIAM energy production'!$B$9:$B$396="MIN - OIL")*('R5. TIAM energy production'!$D$9:$D$396=$D34)*('R5. TIAM energy production'!$E$8:$P$8=H$9),'R5. TIAM energy production'!$E$9:$P$396))</f>
        <v>18187.062985825571</v>
      </c>
      <c r="I34" s="58">
        <f t="array" ref="I34">SUM(IF(('R5. TIAM energy production'!$A$9:$A$396=$B34)*('R5. TIAM energy production'!$B$9:$B$396="MIN - OIL")*('R5. TIAM energy production'!$D$9:$D$396=$D34)*('R5. TIAM energy production'!$E$8:$P$8=I$9),'R5. TIAM energy production'!$E$9:$P$396))</f>
        <v>19034.87005006945</v>
      </c>
      <c r="J34" s="58">
        <f t="array" ref="J34">SUM(IF(('R5. TIAM energy production'!$A$9:$A$396=$B34)*('R5. TIAM energy production'!$B$9:$B$396="MIN - OIL")*('R5. TIAM energy production'!$D$9:$D$396=$D34)*('R5. TIAM energy production'!$E$8:$P$8=J$9),'R5. TIAM energy production'!$E$9:$P$396))</f>
        <v>26893.755791782754</v>
      </c>
      <c r="K34" s="58">
        <f t="array" ref="K34">SUM(IF(('R5. TIAM energy production'!$A$9:$A$396=$B34)*('R5. TIAM energy production'!$B$9:$B$396="MIN - OIL")*('R5. TIAM energy production'!$D$9:$D$396=$D34)*('R5. TIAM energy production'!$E$8:$P$8=K$9),'R5. TIAM energy production'!$E$9:$P$396))</f>
        <v>21575.437485351114</v>
      </c>
      <c r="L34" s="58">
        <f t="array" ref="L34">SUM(IF(('R5. TIAM energy production'!$A$9:$A$396=$B34)*('R5. TIAM energy production'!$B$9:$B$396="MIN - OIL")*('R5. TIAM energy production'!$D$9:$D$396=$D34)*('R5. TIAM energy production'!$E$8:$P$8=L$9),'R5. TIAM energy production'!$E$9:$P$396))</f>
        <v>11702.596905035967</v>
      </c>
      <c r="M34" s="58">
        <f t="array" ref="M34">SUM(IF(('R5. TIAM energy production'!$A$9:$A$396=$B34)*('R5. TIAM energy production'!$B$9:$B$396="MIN - OIL")*('R5. TIAM energy production'!$D$9:$D$396=$D34)*('R5. TIAM energy production'!$E$8:$P$8=M$9),'R5. TIAM energy production'!$E$9:$P$396))</f>
        <v>11884.911924681726</v>
      </c>
      <c r="N34" s="58">
        <f t="array" ref="N34">SUM(IF(('R5. TIAM energy production'!$A$9:$A$396=$B34)*('R5. TIAM energy production'!$B$9:$B$396="MIN - OIL")*('R5. TIAM energy production'!$D$9:$D$396=$D34)*('R5. TIAM energy production'!$E$8:$P$8=N$9),'R5. TIAM energy production'!$E$9:$P$396))</f>
        <v>22819.588203250401</v>
      </c>
      <c r="O34" s="58">
        <f t="array" ref="O34">SUM(IF(('R5. TIAM energy production'!$A$9:$A$396=$B34)*('R5. TIAM energy production'!$B$9:$B$396="MIN - OIL")*('R5. TIAM energy production'!$D$9:$D$396=$D34)*('R5. TIAM energy production'!$E$8:$P$8=O$9),'R5. TIAM energy production'!$E$9:$P$396))</f>
        <v>26429.997472049403</v>
      </c>
      <c r="P34" s="58">
        <f t="array" ref="P34">SUM(IF(('R5. TIAM energy production'!$A$9:$A$396=$B34)*('R5. TIAM energy production'!$B$9:$B$396="MIN - OIL")*('R5. TIAM energy production'!$D$9:$D$396=$D34)*('R5. TIAM energy production'!$E$8:$P$8=P$9),'R5. TIAM energy production'!$E$9:$P$396))</f>
        <v>12424.265640505182</v>
      </c>
      <c r="Q34" s="58"/>
      <c r="R34" s="70">
        <f t="shared" si="14"/>
        <v>17.534393971349729</v>
      </c>
      <c r="S34" s="70">
        <f t="shared" ref="S34:S53" si="15">F34*$B$5/365.25</f>
        <v>18.246765603835893</v>
      </c>
      <c r="T34" s="70">
        <f t="shared" ref="T34:T53" si="16">G34*$B$5/365.25</f>
        <v>14.156231232284496</v>
      </c>
      <c r="U34" s="70">
        <f t="shared" ref="U34:U53" si="17">H34*$B$5/365.25</f>
        <v>8.717543157149322</v>
      </c>
      <c r="V34" s="70">
        <f t="shared" ref="V34:V53" si="18">I34*$B$5/365.25</f>
        <v>9.1239196390058073</v>
      </c>
      <c r="W34" s="70">
        <f t="shared" ref="W34:W53" si="19">J34*$B$5/365.25</f>
        <v>12.890892661196684</v>
      </c>
      <c r="X34" s="70">
        <f t="shared" ref="X34:X53" si="20">K34*$B$5/365.25</f>
        <v>10.341681202705077</v>
      </c>
      <c r="Y34" s="70">
        <f t="shared" ref="Y34:Y53" si="21">L34*$B$5/365.25</f>
        <v>5.6093660449673859</v>
      </c>
      <c r="Z34" s="70">
        <f t="shared" ref="Z34:Z53" si="22">M34*$B$5/365.25</f>
        <v>5.6967544843870508</v>
      </c>
      <c r="AA34" s="70">
        <f t="shared" ref="AA34:AA53" si="23">N34*$B$5/365.25</f>
        <v>10.938035742508362</v>
      </c>
      <c r="AB34" s="70">
        <f t="shared" ref="AB34:AB53" si="24">O34*$B$5/365.25</f>
        <v>12.668600960226968</v>
      </c>
      <c r="AC34" s="70">
        <f t="shared" ref="AC34:AC53" si="25">P34*$B$5/365.25</f>
        <v>5.95528106992339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OIL")*('R5. TIAM energy production'!$D$9:$D$396=$D35)*('R5. TIAM energy production'!$E$8:$P$8=E$9),'R5. TIAM energy production'!$E$9:$P$396))</f>
        <v>1540.9259280000001</v>
      </c>
      <c r="F35" s="58">
        <f t="array" ref="F35">SUM(IF(('R5. TIAM energy production'!$A$9:$A$396=$B35)*('R5. TIAM energy production'!$B$9:$B$396="MIN - OIL")*('R5. TIAM energy production'!$D$9:$D$396=$D35)*('R5. TIAM energy production'!$E$8:$P$8=F$9),'R5. TIAM energy production'!$E$9:$P$396))</f>
        <v>1486.5190094075394</v>
      </c>
      <c r="G35" s="58">
        <f t="array" ref="G35">SUM(IF(('R5. TIAM energy production'!$A$9:$A$396=$B35)*('R5. TIAM energy production'!$B$9:$B$396="MIN - OIL")*('R5. TIAM energy production'!$D$9:$D$396=$D35)*('R5. TIAM energy production'!$E$8:$P$8=G$9),'R5. TIAM energy production'!$E$9:$P$396))</f>
        <v>1250.4881594075391</v>
      </c>
      <c r="H35" s="58">
        <f t="array" ref="H35">SUM(IF(('R5. TIAM energy production'!$A$9:$A$396=$B35)*('R5. TIAM energy production'!$B$9:$B$396="MIN - OIL")*('R5. TIAM energy production'!$D$9:$D$396=$D35)*('R5. TIAM energy production'!$E$8:$P$8=H$9),'R5. TIAM energy production'!$E$9:$P$396))</f>
        <v>825.54338859246172</v>
      </c>
      <c r="I35" s="58">
        <f t="array" ref="I35">SUM(IF(('R5. TIAM energy production'!$A$9:$A$396=$B35)*('R5. TIAM energy production'!$B$9:$B$396="MIN - OIL")*('R5. TIAM energy production'!$D$9:$D$396=$D35)*('R5. TIAM energy production'!$E$8:$P$8=I$9),'R5. TIAM energy production'!$E$9:$P$396))</f>
        <v>428.18216225627418</v>
      </c>
      <c r="J35" s="58">
        <f t="array" ref="J35">SUM(IF(('R5. TIAM energy production'!$A$9:$A$396=$B35)*('R5. TIAM energy production'!$B$9:$B$396="MIN - OIL")*('R5. TIAM energy production'!$D$9:$D$396=$D35)*('R5. TIAM energy production'!$E$8:$P$8=J$9),'R5. TIAM energy production'!$E$9:$P$396))</f>
        <v>1008.305170256274</v>
      </c>
      <c r="K35" s="58">
        <f t="array" ref="K35">SUM(IF(('R5. TIAM energy production'!$A$9:$A$396=$B35)*('R5. TIAM energy production'!$B$9:$B$396="MIN - OIL")*('R5. TIAM energy production'!$D$9:$D$396=$D35)*('R5. TIAM energy production'!$E$8:$P$8=K$9),'R5. TIAM energy production'!$E$9:$P$396))</f>
        <v>582.04893600000003</v>
      </c>
      <c r="L35" s="58">
        <f t="array" ref="L35">SUM(IF(('R5. TIAM energy production'!$A$9:$A$396=$B35)*('R5. TIAM energy production'!$B$9:$B$396="MIN - OIL")*('R5. TIAM energy production'!$D$9:$D$396=$D35)*('R5. TIAM energy production'!$E$8:$P$8=L$9),'R5. TIAM energy production'!$E$9:$P$396))</f>
        <v>1.9259280000000001</v>
      </c>
      <c r="M35" s="58">
        <f t="array" ref="M35">SUM(IF(('R5. TIAM energy production'!$A$9:$A$396=$B35)*('R5. TIAM energy production'!$B$9:$B$396="MIN - OIL")*('R5. TIAM energy production'!$D$9:$D$396=$D35)*('R5. TIAM energy production'!$E$8:$P$8=M$9),'R5. TIAM energy production'!$E$9:$P$396))</f>
        <v>861.50153537455503</v>
      </c>
      <c r="N35" s="58">
        <f t="array" ref="N35">SUM(IF(('R5. TIAM energy production'!$A$9:$A$396=$B35)*('R5. TIAM energy production'!$B$9:$B$396="MIN - OIL")*('R5. TIAM energy production'!$D$9:$D$396=$D35)*('R5. TIAM energy production'!$E$8:$P$8=N$9),'R5. TIAM energy production'!$E$9:$P$396))</f>
        <v>861.50153537455515</v>
      </c>
      <c r="O35" s="58">
        <f t="array" ref="O35">SUM(IF(('R5. TIAM energy production'!$A$9:$A$396=$B35)*('R5. TIAM energy production'!$B$9:$B$396="MIN - OIL")*('R5. TIAM energy production'!$D$9:$D$396=$D35)*('R5. TIAM energy production'!$E$8:$P$8=O$9),'R5. TIAM energy production'!$E$9:$P$396))</f>
        <v>565.76401425371489</v>
      </c>
      <c r="P35" s="58">
        <f t="array" ref="P35">SUM(IF(('R5. TIAM energy production'!$A$9:$A$396=$B35)*('R5. TIAM energy production'!$B$9:$B$396="MIN - OIL")*('R5. TIAM energy production'!$D$9:$D$396=$D35)*('R5. TIAM energy production'!$E$8:$P$8=P$9),'R5. TIAM energy production'!$E$9:$P$396))</f>
        <v>565.764014253715</v>
      </c>
      <c r="Q35" s="58"/>
      <c r="R35" s="70">
        <f t="shared" si="14"/>
        <v>0.73860679372913041</v>
      </c>
      <c r="S35" s="70">
        <f t="shared" si="15"/>
        <v>0.71252811014800821</v>
      </c>
      <c r="T35" s="70">
        <f t="shared" si="16"/>
        <v>0.59939224412624992</v>
      </c>
      <c r="U35" s="70">
        <f t="shared" si="17"/>
        <v>0.39570490979016076</v>
      </c>
      <c r="V35" s="70">
        <f t="shared" si="18"/>
        <v>0.20523910218487343</v>
      </c>
      <c r="W35" s="70">
        <f t="shared" si="19"/>
        <v>0.48330749413121143</v>
      </c>
      <c r="X35" s="70">
        <f t="shared" si="20"/>
        <v>0.27899154047618296</v>
      </c>
      <c r="Y35" s="70">
        <f t="shared" si="21"/>
        <v>9.2314852984494444E-4</v>
      </c>
      <c r="Z35" s="70">
        <f t="shared" si="22"/>
        <v>0.41294060621174983</v>
      </c>
      <c r="AA35" s="70">
        <f t="shared" si="23"/>
        <v>0.41294060621174983</v>
      </c>
      <c r="AB35" s="70">
        <f t="shared" si="24"/>
        <v>0.27118574422174196</v>
      </c>
      <c r="AC35" s="70">
        <f t="shared" si="25"/>
        <v>0.27118574422174202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OIL")*('R5. TIAM energy production'!$D$9:$D$396=$D36)*('R5. TIAM energy production'!$E$8:$P$8=E$9),'R5. TIAM energy production'!$E$9:$P$396))</f>
        <v>1620.8897142857099</v>
      </c>
      <c r="F36" s="58">
        <f t="array" ref="F36">SUM(IF(('R5. TIAM energy production'!$A$9:$A$396=$B36)*('R5. TIAM energy production'!$B$9:$B$396="MIN - OIL")*('R5. TIAM energy production'!$D$9:$D$396=$D36)*('R5. TIAM energy production'!$E$8:$P$8=F$9),'R5. TIAM energy production'!$E$9:$P$396))</f>
        <v>1620.8897142857099</v>
      </c>
      <c r="G36" s="58">
        <f t="array" ref="G36">SUM(IF(('R5. TIAM energy production'!$A$9:$A$396=$B36)*('R5. TIAM energy production'!$B$9:$B$396="MIN - OIL")*('R5. TIAM energy production'!$D$9:$D$396=$D36)*('R5. TIAM energy production'!$E$8:$P$8=G$9),'R5. TIAM energy production'!$E$9:$P$396))</f>
        <v>1620.8897142857099</v>
      </c>
      <c r="H36" s="58">
        <f t="array" ref="H36">SUM(IF(('R5. TIAM energy production'!$A$9:$A$396=$B36)*('R5. TIAM energy production'!$B$9:$B$396="MIN - OIL")*('R5. TIAM energy production'!$D$9:$D$396=$D36)*('R5. TIAM energy production'!$E$8:$P$8=H$9),'R5. TIAM energy production'!$E$9:$P$396))</f>
        <v>1620.8897142857099</v>
      </c>
      <c r="I36" s="58">
        <f t="array" ref="I36">SUM(IF(('R5. TIAM energy production'!$A$9:$A$396=$B36)*('R5. TIAM energy production'!$B$9:$B$396="MIN - OIL")*('R5. TIAM energy production'!$D$9:$D$396=$D36)*('R5. TIAM energy production'!$E$8:$P$8=I$9),'R5. TIAM energy production'!$E$9:$P$396))</f>
        <v>1620.8897142857099</v>
      </c>
      <c r="J36" s="58">
        <f t="array" ref="J36">SUM(IF(('R5. TIAM energy production'!$A$9:$A$396=$B36)*('R5. TIAM energy production'!$B$9:$B$396="MIN - OIL")*('R5. TIAM energy production'!$D$9:$D$396=$D36)*('R5. TIAM energy production'!$E$8:$P$8=J$9),'R5. TIAM energy production'!$E$9:$P$396))</f>
        <v>1620.8897142857099</v>
      </c>
      <c r="K36" s="58">
        <f t="array" ref="K36">SUM(IF(('R5. TIAM energy production'!$A$9:$A$396=$B36)*('R5. TIAM energy production'!$B$9:$B$396="MIN - OIL")*('R5. TIAM energy production'!$D$9:$D$396=$D36)*('R5. TIAM energy production'!$E$8:$P$8=K$9),'R5. TIAM energy production'!$E$9:$P$396))</f>
        <v>1620.8897142857099</v>
      </c>
      <c r="L36" s="58">
        <f t="array" ref="L36">SUM(IF(('R5. TIAM energy production'!$A$9:$A$396=$B36)*('R5. TIAM energy production'!$B$9:$B$396="MIN - OIL")*('R5. TIAM energy production'!$D$9:$D$396=$D36)*('R5. TIAM energy production'!$E$8:$P$8=L$9),'R5. TIAM energy production'!$E$9:$P$396))</f>
        <v>1620.8897142857099</v>
      </c>
      <c r="M36" s="58">
        <f t="array" ref="M36">SUM(IF(('R5. TIAM energy production'!$A$9:$A$396=$B36)*('R5. TIAM energy production'!$B$9:$B$396="MIN - OIL")*('R5. TIAM energy production'!$D$9:$D$396=$D36)*('R5. TIAM energy production'!$E$8:$P$8=M$9),'R5. TIAM energy production'!$E$9:$P$396))</f>
        <v>1732.785655087654</v>
      </c>
      <c r="N36" s="58">
        <f t="array" ref="N36">SUM(IF(('R5. TIAM energy production'!$A$9:$A$396=$B36)*('R5. TIAM energy production'!$B$9:$B$396="MIN - OIL")*('R5. TIAM energy production'!$D$9:$D$396=$D36)*('R5. TIAM energy production'!$E$8:$P$8=N$9),'R5. TIAM energy production'!$E$9:$P$396))</f>
        <v>12137.14620022961</v>
      </c>
      <c r="O36" s="58">
        <f t="array" ref="O36">SUM(IF(('R5. TIAM energy production'!$A$9:$A$396=$B36)*('R5. TIAM energy production'!$B$9:$B$396="MIN - OIL")*('R5. TIAM energy production'!$D$9:$D$396=$D36)*('R5. TIAM energy production'!$E$8:$P$8=O$9),'R5. TIAM energy production'!$E$9:$P$396))</f>
        <v>12025.25025942771</v>
      </c>
      <c r="P36" s="58">
        <f t="array" ref="P36">SUM(IF(('R5. TIAM energy production'!$A$9:$A$396=$B36)*('R5. TIAM energy production'!$B$9:$B$396="MIN - OIL")*('R5. TIAM energy production'!$D$9:$D$396=$D36)*('R5. TIAM energy production'!$E$8:$P$8=P$9),'R5. TIAM energy production'!$E$9:$P$396))</f>
        <v>6990.1573471729225</v>
      </c>
      <c r="Q36" s="58"/>
      <c r="R36" s="70">
        <f t="shared" si="14"/>
        <v>0.77693556393782381</v>
      </c>
      <c r="S36" s="70">
        <f t="shared" si="15"/>
        <v>0.77693556393782381</v>
      </c>
      <c r="T36" s="70">
        <f t="shared" si="16"/>
        <v>0.77693556393782381</v>
      </c>
      <c r="U36" s="70">
        <f t="shared" si="17"/>
        <v>0.77693556393782381</v>
      </c>
      <c r="V36" s="70">
        <f t="shared" si="18"/>
        <v>0.77693556393782381</v>
      </c>
      <c r="W36" s="70">
        <f t="shared" si="19"/>
        <v>0.77693556393782381</v>
      </c>
      <c r="X36" s="70">
        <f t="shared" si="20"/>
        <v>0.77693556393782381</v>
      </c>
      <c r="Y36" s="70">
        <f t="shared" si="21"/>
        <v>0.77693556393782381</v>
      </c>
      <c r="Z36" s="70">
        <f t="shared" si="22"/>
        <v>0.83057026536328293</v>
      </c>
      <c r="AA36" s="70">
        <f t="shared" si="23"/>
        <v>5.8176570833671439</v>
      </c>
      <c r="AB36" s="70">
        <f t="shared" si="24"/>
        <v>5.7640223819417056</v>
      </c>
      <c r="AC36" s="70">
        <f t="shared" si="25"/>
        <v>3.3505683901098693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OIL")*('R5. TIAM energy production'!$D$9:$D$396=$D37)*('R5. TIAM energy production'!$E$8:$P$8=E$9),'R5. TIAM energy production'!$E$9:$P$396))</f>
        <v>26058.179957521825</v>
      </c>
      <c r="F37" s="58">
        <f t="array" ref="F37">SUM(IF(('R5. TIAM energy production'!$A$9:$A$396=$B37)*('R5. TIAM energy production'!$B$9:$B$396="MIN - OIL")*('R5. TIAM energy production'!$D$9:$D$396=$D37)*('R5. TIAM energy production'!$E$8:$P$8=F$9),'R5. TIAM energy production'!$E$9:$P$396))</f>
        <v>27244.802393991387</v>
      </c>
      <c r="G37" s="58">
        <f t="array" ref="G37">SUM(IF(('R5. TIAM energy production'!$A$9:$A$396=$B37)*('R5. TIAM energy production'!$B$9:$B$396="MIN - OIL")*('R5. TIAM energy production'!$D$9:$D$396=$D37)*('R5. TIAM energy production'!$E$8:$P$8=G$9),'R5. TIAM energy production'!$E$9:$P$396))</f>
        <v>30151.762272564563</v>
      </c>
      <c r="H37" s="58">
        <f t="array" ref="H37">SUM(IF(('R5. TIAM energy production'!$A$9:$A$396=$B37)*('R5. TIAM energy production'!$B$9:$B$396="MIN - OIL")*('R5. TIAM energy production'!$D$9:$D$396=$D37)*('R5. TIAM energy production'!$E$8:$P$8=H$9),'R5. TIAM energy production'!$E$9:$P$396))</f>
        <v>31326.912456189348</v>
      </c>
      <c r="I37" s="58">
        <f t="array" ref="I37">SUM(IF(('R5. TIAM energy production'!$A$9:$A$396=$B37)*('R5. TIAM energy production'!$B$9:$B$396="MIN - OIL")*('R5. TIAM energy production'!$D$9:$D$396=$D37)*('R5. TIAM energy production'!$E$8:$P$8=I$9),'R5. TIAM energy production'!$E$9:$P$396))</f>
        <v>26516.149830748094</v>
      </c>
      <c r="J37" s="58">
        <f t="array" ref="J37">SUM(IF(('R5. TIAM energy production'!$A$9:$A$396=$B37)*('R5. TIAM energy production'!$B$9:$B$396="MIN - OIL")*('R5. TIAM energy production'!$D$9:$D$396=$D37)*('R5. TIAM energy production'!$E$8:$P$8=J$9),'R5. TIAM energy production'!$E$9:$P$396))</f>
        <v>22703.130490311727</v>
      </c>
      <c r="K37" s="58">
        <f t="array" ref="K37">SUM(IF(('R5. TIAM energy production'!$A$9:$A$396=$B37)*('R5. TIAM energy production'!$B$9:$B$396="MIN - OIL")*('R5. TIAM energy production'!$D$9:$D$396=$D37)*('R5. TIAM energy production'!$E$8:$P$8=K$9),'R5. TIAM energy production'!$E$9:$P$396))</f>
        <v>18241.088406164992</v>
      </c>
      <c r="L37" s="58">
        <f t="array" ref="L37">SUM(IF(('R5. TIAM energy production'!$A$9:$A$396=$B37)*('R5. TIAM energy production'!$B$9:$B$396="MIN - OIL")*('R5. TIAM energy production'!$D$9:$D$396=$D37)*('R5. TIAM energy production'!$E$8:$P$8=L$9),'R5. TIAM energy production'!$E$9:$P$396))</f>
        <v>24393.992787188879</v>
      </c>
      <c r="M37" s="58">
        <f t="array" ref="M37">SUM(IF(('R5. TIAM energy production'!$A$9:$A$396=$B37)*('R5. TIAM energy production'!$B$9:$B$396="MIN - OIL")*('R5. TIAM energy production'!$D$9:$D$396=$D37)*('R5. TIAM energy production'!$E$8:$P$8=M$9),'R5. TIAM energy production'!$E$9:$P$396))</f>
        <v>42185.562703787436</v>
      </c>
      <c r="N37" s="58">
        <f t="array" ref="N37">SUM(IF(('R5. TIAM energy production'!$A$9:$A$396=$B37)*('R5. TIAM energy production'!$B$9:$B$396="MIN - OIL")*('R5. TIAM energy production'!$D$9:$D$396=$D37)*('R5. TIAM energy production'!$E$8:$P$8=N$9),'R5. TIAM energy production'!$E$9:$P$396))</f>
        <v>36821.470508449245</v>
      </c>
      <c r="O37" s="58">
        <f t="array" ref="O37">SUM(IF(('R5. TIAM energy production'!$A$9:$A$396=$B37)*('R5. TIAM energy production'!$B$9:$B$396="MIN - OIL")*('R5. TIAM energy production'!$D$9:$D$396=$D37)*('R5. TIAM energy production'!$E$8:$P$8=O$9),'R5. TIAM energy production'!$E$9:$P$396))</f>
        <v>34349.199809527454</v>
      </c>
      <c r="P37" s="58">
        <f t="array" ref="P37">SUM(IF(('R5. TIAM energy production'!$A$9:$A$396=$B37)*('R5. TIAM energy production'!$B$9:$B$396="MIN - OIL")*('R5. TIAM energy production'!$D$9:$D$396=$D37)*('R5. TIAM energy production'!$E$8:$P$8=P$9),'R5. TIAM energy production'!$E$9:$P$396))</f>
        <v>26343.533436556689</v>
      </c>
      <c r="Q37" s="58"/>
      <c r="R37" s="70">
        <f t="shared" si="14"/>
        <v>12.490378933283731</v>
      </c>
      <c r="S37" s="70">
        <f t="shared" si="15"/>
        <v>13.059158637253921</v>
      </c>
      <c r="T37" s="70">
        <f t="shared" si="16"/>
        <v>14.452541846918596</v>
      </c>
      <c r="U37" s="70">
        <f t="shared" si="17"/>
        <v>15.01582259488022</v>
      </c>
      <c r="V37" s="70">
        <f t="shared" si="18"/>
        <v>12.70989607784059</v>
      </c>
      <c r="W37" s="70">
        <f t="shared" si="19"/>
        <v>10.882214462331511</v>
      </c>
      <c r="X37" s="70">
        <f t="shared" si="20"/>
        <v>8.7434389784679762</v>
      </c>
      <c r="Y37" s="70">
        <f t="shared" si="21"/>
        <v>11.692689746730714</v>
      </c>
      <c r="Z37" s="70">
        <f t="shared" si="22"/>
        <v>20.220662553679624</v>
      </c>
      <c r="AA37" s="70">
        <f t="shared" si="23"/>
        <v>17.64951045241769</v>
      </c>
      <c r="AB37" s="70">
        <f t="shared" si="24"/>
        <v>16.464485331495005</v>
      </c>
      <c r="AC37" s="70">
        <f t="shared" si="25"/>
        <v>12.627156447633787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OIL")*('R5. TIAM energy production'!$D$9:$D$396=$D38)*('R5. TIAM energy production'!$E$8:$P$8=E$9),'R5. TIAM energy production'!$E$9:$P$396))</f>
        <v>75134.725670305052</v>
      </c>
      <c r="F38" s="58">
        <f t="array" ref="F38">SUM(IF(('R5. TIAM energy production'!$A$9:$A$396=$B38)*('R5. TIAM energy production'!$B$9:$B$396="MIN - OIL")*('R5. TIAM energy production'!$D$9:$D$396=$D38)*('R5. TIAM energy production'!$E$8:$P$8=F$9),'R5. TIAM energy production'!$E$9:$P$396))</f>
        <v>81186.336463044747</v>
      </c>
      <c r="G38" s="58">
        <f t="array" ref="G38">SUM(IF(('R5. TIAM energy production'!$A$9:$A$396=$B38)*('R5. TIAM energy production'!$B$9:$B$396="MIN - OIL")*('R5. TIAM energy production'!$D$9:$D$396=$D38)*('R5. TIAM energy production'!$E$8:$P$8=G$9),'R5. TIAM energy production'!$E$9:$P$396))</f>
        <v>95725.475297808181</v>
      </c>
      <c r="H38" s="58">
        <f t="array" ref="H38">SUM(IF(('R5. TIAM energy production'!$A$9:$A$396=$B38)*('R5. TIAM energy production'!$B$9:$B$396="MIN - OIL")*('R5. TIAM energy production'!$D$9:$D$396=$D38)*('R5. TIAM energy production'!$E$8:$P$8=H$9),'R5. TIAM energy production'!$E$9:$P$396))</f>
        <v>119911.8069797144</v>
      </c>
      <c r="I38" s="58">
        <f t="array" ref="I38">SUM(IF(('R5. TIAM energy production'!$A$9:$A$396=$B38)*('R5. TIAM energy production'!$B$9:$B$396="MIN - OIL")*('R5. TIAM energy production'!$D$9:$D$396=$D38)*('R5. TIAM energy production'!$E$8:$P$8=I$9),'R5. TIAM energy production'!$E$9:$P$396))</f>
        <v>110697.36409895099</v>
      </c>
      <c r="J38" s="58">
        <f t="array" ref="J38">SUM(IF(('R5. TIAM energy production'!$A$9:$A$396=$B38)*('R5. TIAM energy production'!$B$9:$B$396="MIN - OIL")*('R5. TIAM energy production'!$D$9:$D$396=$D38)*('R5. TIAM energy production'!$E$8:$P$8=J$9),'R5. TIAM energy production'!$E$9:$P$396))</f>
        <v>104002.80954367286</v>
      </c>
      <c r="K38" s="58">
        <f t="array" ref="K38">SUM(IF(('R5. TIAM energy production'!$A$9:$A$396=$B38)*('R5. TIAM energy production'!$B$9:$B$396="MIN - OIL")*('R5. TIAM energy production'!$D$9:$D$396=$D38)*('R5. TIAM energy production'!$E$8:$P$8=K$9),'R5. TIAM energy production'!$E$9:$P$396))</f>
        <v>94851.344892973182</v>
      </c>
      <c r="L38" s="58">
        <f t="array" ref="L38">SUM(IF(('R5. TIAM energy production'!$A$9:$A$396=$B38)*('R5. TIAM energy production'!$B$9:$B$396="MIN - OIL")*('R5. TIAM energy production'!$D$9:$D$396=$D38)*('R5. TIAM energy production'!$E$8:$P$8=L$9),'R5. TIAM energy production'!$E$9:$P$396))</f>
        <v>89873.297130766441</v>
      </c>
      <c r="M38" s="58">
        <f t="array" ref="M38">SUM(IF(('R5. TIAM energy production'!$A$9:$A$396=$B38)*('R5. TIAM energy production'!$B$9:$B$396="MIN - OIL")*('R5. TIAM energy production'!$D$9:$D$396=$D38)*('R5. TIAM energy production'!$E$8:$P$8=M$9),'R5. TIAM energy production'!$E$9:$P$396))</f>
        <v>65965.014584349701</v>
      </c>
      <c r="N38" s="58">
        <f t="array" ref="N38">SUM(IF(('R5. TIAM energy production'!$A$9:$A$396=$B38)*('R5. TIAM energy production'!$B$9:$B$396="MIN - OIL")*('R5. TIAM energy production'!$D$9:$D$396=$D38)*('R5. TIAM energy production'!$E$8:$P$8=N$9),'R5. TIAM energy production'!$E$9:$P$396))</f>
        <v>55617.255496534002</v>
      </c>
      <c r="O38" s="58">
        <f t="array" ref="O38">SUM(IF(('R5. TIAM energy production'!$A$9:$A$396=$B38)*('R5. TIAM energy production'!$B$9:$B$396="MIN - OIL")*('R5. TIAM energy production'!$D$9:$D$396=$D38)*('R5. TIAM energy production'!$E$8:$P$8=O$9),'R5. TIAM energy production'!$E$9:$P$396))</f>
        <v>42839.877526968987</v>
      </c>
      <c r="P38" s="58">
        <f t="array" ref="P38">SUM(IF(('R5. TIAM energy production'!$A$9:$A$396=$B38)*('R5. TIAM energy production'!$B$9:$B$396="MIN - OIL")*('R5. TIAM energy production'!$D$9:$D$396=$D38)*('R5. TIAM energy production'!$E$8:$P$8=P$9),'R5. TIAM energy production'!$E$9:$P$396))</f>
        <v>51890.061590040277</v>
      </c>
      <c r="Q38" s="58"/>
      <c r="R38" s="70">
        <f t="shared" si="14"/>
        <v>36.01407297824494</v>
      </c>
      <c r="S38" s="70">
        <f t="shared" si="15"/>
        <v>38.914771034720282</v>
      </c>
      <c r="T38" s="70">
        <f t="shared" si="16"/>
        <v>45.883767092996294</v>
      </c>
      <c r="U38" s="70">
        <f t="shared" si="17"/>
        <v>57.476919347127243</v>
      </c>
      <c r="V38" s="70">
        <f t="shared" si="18"/>
        <v>53.060191723500118</v>
      </c>
      <c r="W38" s="70">
        <f t="shared" si="19"/>
        <v>49.851313616077732</v>
      </c>
      <c r="X38" s="70">
        <f t="shared" si="20"/>
        <v>45.464773133660223</v>
      </c>
      <c r="Y38" s="70">
        <f t="shared" si="21"/>
        <v>43.078662399936498</v>
      </c>
      <c r="Z38" s="70">
        <f t="shared" si="22"/>
        <v>31.618786493961736</v>
      </c>
      <c r="AA38" s="70">
        <f t="shared" si="23"/>
        <v>26.658830260339958</v>
      </c>
      <c r="AB38" s="70">
        <f t="shared" si="24"/>
        <v>20.534293056520749</v>
      </c>
      <c r="AC38" s="70">
        <f t="shared" si="25"/>
        <v>24.872287058711073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OIL")*('R5. TIAM energy production'!$D$9:$D$396=$D39)*('R5. TIAM energy production'!$E$8:$P$8=E$9),'R5. TIAM energy production'!$E$9:$P$396))</f>
        <v>9148.9436332136338</v>
      </c>
      <c r="F39" s="58">
        <f t="array" ref="F39">SUM(IF(('R5. TIAM energy production'!$A$9:$A$396=$B39)*('R5. TIAM energy production'!$B$9:$B$396="MIN - OIL")*('R5. TIAM energy production'!$D$9:$D$396=$D39)*('R5. TIAM energy production'!$E$8:$P$8=F$9),'R5. TIAM energy production'!$E$9:$P$396))</f>
        <v>3261.02275897769</v>
      </c>
      <c r="G39" s="58">
        <f t="array" ref="G39">SUM(IF(('R5. TIAM energy production'!$A$9:$A$396=$B39)*('R5. TIAM energy production'!$B$9:$B$396="MIN - OIL")*('R5. TIAM energy production'!$D$9:$D$396=$D39)*('R5. TIAM energy production'!$E$8:$P$8=G$9),'R5. TIAM energy production'!$E$9:$P$396))</f>
        <v>253.70118124999999</v>
      </c>
      <c r="H39" s="58">
        <f t="array" ref="H39">SUM(IF(('R5. TIAM energy production'!$A$9:$A$396=$B39)*('R5. TIAM energy production'!$B$9:$B$396="MIN - OIL")*('R5. TIAM energy production'!$D$9:$D$396=$D39)*('R5. TIAM energy production'!$E$8:$P$8=H$9),'R5. TIAM energy production'!$E$9:$P$396))</f>
        <v>104.15101125</v>
      </c>
      <c r="I39" s="58">
        <f t="array" ref="I39">SUM(IF(('R5. TIAM energy production'!$A$9:$A$396=$B39)*('R5. TIAM energy production'!$B$9:$B$396="MIN - OIL")*('R5. TIAM energy production'!$D$9:$D$396=$D39)*('R5. TIAM energy production'!$E$8:$P$8=I$9),'R5. TIAM energy production'!$E$9:$P$396))</f>
        <v>8.5457239999999892</v>
      </c>
      <c r="J39" s="58">
        <f t="array" ref="J39">SUM(IF(('R5. TIAM energy production'!$A$9:$A$396=$B39)*('R5. TIAM energy production'!$B$9:$B$396="MIN - OIL")*('R5. TIAM energy production'!$D$9:$D$396=$D39)*('R5. TIAM energy production'!$E$8:$P$8=J$9),'R5. TIAM energy production'!$E$9:$P$396))</f>
        <v>38.750322639999993</v>
      </c>
      <c r="K39" s="58">
        <f t="array" ref="K39">SUM(IF(('R5. TIAM energy production'!$A$9:$A$396=$B39)*('R5. TIAM energy production'!$B$9:$B$396="MIN - OIL")*('R5. TIAM energy production'!$D$9:$D$396=$D39)*('R5. TIAM energy production'!$E$8:$P$8=K$9),'R5. TIAM energy production'!$E$9:$P$396))</f>
        <v>2.05684366986064</v>
      </c>
      <c r="L39" s="58">
        <f t="array" ref="L39">SUM(IF(('R5. TIAM energy production'!$A$9:$A$396=$B39)*('R5. TIAM energy production'!$B$9:$B$396="MIN - OIL")*('R5. TIAM energy production'!$D$9:$D$396=$D39)*('R5. TIAM energy production'!$E$8:$P$8=L$9),'R5. TIAM energy production'!$E$9:$P$396))</f>
        <v>1882.05684366986</v>
      </c>
      <c r="M39" s="58">
        <f t="array" ref="M39">SUM(IF(('R5. TIAM energy production'!$A$9:$A$396=$B39)*('R5. TIAM energy production'!$B$9:$B$396="MIN - OIL")*('R5. TIAM energy production'!$D$9:$D$396=$D39)*('R5. TIAM energy production'!$E$8:$P$8=M$9),'R5. TIAM energy production'!$E$9:$P$396))</f>
        <v>8129.28</v>
      </c>
      <c r="N39" s="58">
        <f t="array" ref="N39">SUM(IF(('R5. TIAM energy production'!$A$9:$A$396=$B39)*('R5. TIAM energy production'!$B$9:$B$396="MIN - OIL")*('R5. TIAM energy production'!$D$9:$D$396=$D39)*('R5. TIAM energy production'!$E$8:$P$8=N$9),'R5. TIAM energy production'!$E$9:$P$396))</f>
        <v>7221.92</v>
      </c>
      <c r="O39" s="58">
        <f t="array" ref="O39">SUM(IF(('R5. TIAM energy production'!$A$9:$A$396=$B39)*('R5. TIAM energy production'!$B$9:$B$396="MIN - OIL")*('R5. TIAM energy production'!$D$9:$D$396=$D39)*('R5. TIAM energy production'!$E$8:$P$8=O$9),'R5. TIAM energy production'!$E$9:$P$396))</f>
        <v>6314.56</v>
      </c>
      <c r="P39" s="58">
        <f t="array" ref="P39">SUM(IF(('R5. TIAM energy production'!$A$9:$A$396=$B39)*('R5. TIAM energy production'!$B$9:$B$396="MIN - OIL")*('R5. TIAM energy production'!$D$9:$D$396=$D39)*('R5. TIAM energy production'!$E$8:$P$8=P$9),'R5. TIAM energy production'!$E$9:$P$396))</f>
        <v>5407.2</v>
      </c>
      <c r="Q39" s="58"/>
      <c r="R39" s="70">
        <f t="shared" si="14"/>
        <v>4.3853320916646057</v>
      </c>
      <c r="S39" s="70">
        <f t="shared" si="15"/>
        <v>1.5630949681094823</v>
      </c>
      <c r="T39" s="70">
        <f t="shared" si="16"/>
        <v>0.12160572591024341</v>
      </c>
      <c r="U39" s="70">
        <f t="shared" si="17"/>
        <v>4.9922350636836768E-2</v>
      </c>
      <c r="V39" s="70">
        <f t="shared" si="18"/>
        <v>4.0961928727660888E-3</v>
      </c>
      <c r="W39" s="70">
        <f t="shared" si="19"/>
        <v>1.8574060596311625E-2</v>
      </c>
      <c r="X39" s="70">
        <f t="shared" si="20"/>
        <v>9.8589989342941675E-4</v>
      </c>
      <c r="Y39" s="70">
        <f t="shared" si="21"/>
        <v>0.90211991742082132</v>
      </c>
      <c r="Z39" s="70">
        <f t="shared" si="22"/>
        <v>3.8965801840452547</v>
      </c>
      <c r="AA39" s="70">
        <f t="shared" si="23"/>
        <v>3.4616583956709706</v>
      </c>
      <c r="AB39" s="70">
        <f t="shared" si="24"/>
        <v>3.0267366072966859</v>
      </c>
      <c r="AC39" s="70">
        <f t="shared" si="25"/>
        <v>2.5918148189224017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OIL")*('R5. TIAM energy production'!$D$9:$D$396=$D40)*('R5. TIAM energy production'!$E$8:$P$8=E$9),'R5. TIAM energy production'!$E$9:$P$396))</f>
        <v>36581.307580185152</v>
      </c>
      <c r="F40" s="58">
        <f t="array" ref="F40">SUM(IF(('R5. TIAM energy production'!$A$9:$A$396=$B40)*('R5. TIAM energy production'!$B$9:$B$396="MIN - OIL")*('R5. TIAM energy production'!$D$9:$D$396=$D40)*('R5. TIAM energy production'!$E$8:$P$8=F$9),'R5. TIAM energy production'!$E$9:$P$396))</f>
        <v>38067.500136480783</v>
      </c>
      <c r="G40" s="58">
        <f t="array" ref="G40">SUM(IF(('R5. TIAM energy production'!$A$9:$A$396=$B40)*('R5. TIAM energy production'!$B$9:$B$396="MIN - OIL")*('R5. TIAM energy production'!$D$9:$D$396=$D40)*('R5. TIAM energy production'!$E$8:$P$8=G$9),'R5. TIAM energy production'!$E$9:$P$396))</f>
        <v>29533.581242132899</v>
      </c>
      <c r="H40" s="58">
        <f t="array" ref="H40">SUM(IF(('R5. TIAM energy production'!$A$9:$A$396=$B40)*('R5. TIAM energy production'!$B$9:$B$396="MIN - OIL")*('R5. TIAM energy production'!$D$9:$D$396=$D40)*('R5. TIAM energy production'!$E$8:$P$8=H$9),'R5. TIAM energy production'!$E$9:$P$396))</f>
        <v>18187.062985825571</v>
      </c>
      <c r="I40" s="58">
        <f t="array" ref="I40">SUM(IF(('R5. TIAM energy production'!$A$9:$A$396=$B40)*('R5. TIAM energy production'!$B$9:$B$396="MIN - OIL")*('R5. TIAM energy production'!$D$9:$D$396=$D40)*('R5. TIAM energy production'!$E$8:$P$8=I$9),'R5. TIAM energy production'!$E$9:$P$396))</f>
        <v>12627.258182082645</v>
      </c>
      <c r="J40" s="58">
        <f t="array" ref="J40">SUM(IF(('R5. TIAM energy production'!$A$9:$A$396=$B40)*('R5. TIAM energy production'!$B$9:$B$396="MIN - OIL")*('R5. TIAM energy production'!$D$9:$D$396=$D40)*('R5. TIAM energy production'!$E$8:$P$8=J$9),'R5. TIAM energy production'!$E$9:$P$396))</f>
        <v>18306.023434895571</v>
      </c>
      <c r="K40" s="58">
        <f t="array" ref="K40">SUM(IF(('R5. TIAM energy production'!$A$9:$A$396=$B40)*('R5. TIAM energy production'!$B$9:$B$396="MIN - OIL")*('R5. TIAM energy production'!$D$9:$D$396=$D40)*('R5. TIAM energy production'!$E$8:$P$8=K$9),'R5. TIAM energy production'!$E$9:$P$396))</f>
        <v>20594.877383482311</v>
      </c>
      <c r="L40" s="58">
        <f t="array" ref="L40">SUM(IF(('R5. TIAM energy production'!$A$9:$A$396=$B40)*('R5. TIAM energy production'!$B$9:$B$396="MIN - OIL")*('R5. TIAM energy production'!$D$9:$D$396=$D40)*('R5. TIAM energy production'!$E$8:$P$8=L$9),'R5. TIAM energy production'!$E$9:$P$396))</f>
        <v>14479.817454638744</v>
      </c>
      <c r="M40" s="58">
        <f t="array" ref="M40">SUM(IF(('R5. TIAM energy production'!$A$9:$A$396=$B40)*('R5. TIAM energy production'!$B$9:$B$396="MIN - OIL")*('R5. TIAM energy production'!$D$9:$D$396=$D40)*('R5. TIAM energy production'!$E$8:$P$8=M$9),'R5. TIAM energy production'!$E$9:$P$396))</f>
        <v>13347.601137013698</v>
      </c>
      <c r="N40" s="58">
        <f t="array" ref="N40">SUM(IF(('R5. TIAM energy production'!$A$9:$A$396=$B40)*('R5. TIAM energy production'!$B$9:$B$396="MIN - OIL")*('R5. TIAM energy production'!$D$9:$D$396=$D40)*('R5. TIAM energy production'!$E$8:$P$8=N$9),'R5. TIAM energy production'!$E$9:$P$396))</f>
        <v>17901.471610216126</v>
      </c>
      <c r="O40" s="58">
        <f t="array" ref="O40">SUM(IF(('R5. TIAM energy production'!$A$9:$A$396=$B40)*('R5. TIAM energy production'!$B$9:$B$396="MIN - OIL")*('R5. TIAM energy production'!$D$9:$D$396=$D40)*('R5. TIAM energy production'!$E$8:$P$8=O$9),'R5. TIAM energy production'!$E$9:$P$396))</f>
        <v>26686.374076884142</v>
      </c>
      <c r="P40" s="58">
        <f t="array" ref="P40">SUM(IF(('R5. TIAM energy production'!$A$9:$A$396=$B40)*('R5. TIAM energy production'!$B$9:$B$396="MIN - OIL")*('R5. TIAM energy production'!$D$9:$D$396=$D40)*('R5. TIAM energy production'!$E$8:$P$8=P$9),'R5. TIAM energy production'!$E$9:$P$396))</f>
        <v>21238.205905617062</v>
      </c>
      <c r="Q40" s="58"/>
      <c r="R40" s="70">
        <f t="shared" si="14"/>
        <v>17.534393971349729</v>
      </c>
      <c r="S40" s="70">
        <f t="shared" si="15"/>
        <v>18.246765603835893</v>
      </c>
      <c r="T40" s="70">
        <f t="shared" si="16"/>
        <v>14.156231232284496</v>
      </c>
      <c r="U40" s="70">
        <f t="shared" si="17"/>
        <v>8.717543157149322</v>
      </c>
      <c r="V40" s="70">
        <f t="shared" si="18"/>
        <v>6.0525807957317923</v>
      </c>
      <c r="W40" s="70">
        <f t="shared" si="19"/>
        <v>8.7745640653393817</v>
      </c>
      <c r="X40" s="70">
        <f t="shared" si="20"/>
        <v>9.8716726580114056</v>
      </c>
      <c r="Y40" s="70">
        <f t="shared" si="21"/>
        <v>6.9405617425329096</v>
      </c>
      <c r="Z40" s="70">
        <f t="shared" si="22"/>
        <v>6.3978603388033743</v>
      </c>
      <c r="AA40" s="70">
        <f t="shared" si="23"/>
        <v>8.5806516126418142</v>
      </c>
      <c r="AB40" s="70">
        <f t="shared" si="24"/>
        <v>12.791489087841203</v>
      </c>
      <c r="AC40" s="70">
        <f t="shared" si="25"/>
        <v>10.180037134469517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OIL")*('R5. TIAM energy production'!$D$9:$D$396=$D41)*('R5. TIAM energy production'!$E$8:$P$8=E$9),'R5. TIAM energy production'!$E$9:$P$396))</f>
        <v>1540.9259280000001</v>
      </c>
      <c r="F41" s="58">
        <f t="array" ref="F41">SUM(IF(('R5. TIAM energy production'!$A$9:$A$396=$B41)*('R5. TIAM energy production'!$B$9:$B$396="MIN - OIL")*('R5. TIAM energy production'!$D$9:$D$396=$D41)*('R5. TIAM energy production'!$E$8:$P$8=F$9),'R5. TIAM energy production'!$E$9:$P$396))</f>
        <v>1486.5190094075394</v>
      </c>
      <c r="G41" s="58">
        <f t="array" ref="G41">SUM(IF(('R5. TIAM energy production'!$A$9:$A$396=$B41)*('R5. TIAM energy production'!$B$9:$B$396="MIN - OIL")*('R5. TIAM energy production'!$D$9:$D$396=$D41)*('R5. TIAM energy production'!$E$8:$P$8=G$9),'R5. TIAM energy production'!$E$9:$P$396))</f>
        <v>1250.4881594075391</v>
      </c>
      <c r="H41" s="58">
        <f t="array" ref="H41">SUM(IF(('R5. TIAM energy production'!$A$9:$A$396=$B41)*('R5. TIAM energy production'!$B$9:$B$396="MIN - OIL")*('R5. TIAM energy production'!$D$9:$D$396=$D41)*('R5. TIAM energy production'!$E$8:$P$8=H$9),'R5. TIAM energy production'!$E$9:$P$396))</f>
        <v>825.54338859246172</v>
      </c>
      <c r="I41" s="58">
        <f t="array" ref="I41">SUM(IF(('R5. TIAM energy production'!$A$9:$A$396=$B41)*('R5. TIAM energy production'!$B$9:$B$396="MIN - OIL")*('R5. TIAM energy production'!$D$9:$D$396=$D41)*('R5. TIAM energy production'!$E$8:$P$8=I$9),'R5. TIAM energy production'!$E$9:$P$396))</f>
        <v>1.9259280000000001</v>
      </c>
      <c r="J41" s="58">
        <f t="array" ref="J41">SUM(IF(('R5. TIAM energy production'!$A$9:$A$396=$B41)*('R5. TIAM energy production'!$B$9:$B$396="MIN - OIL")*('R5. TIAM energy production'!$D$9:$D$396=$D41)*('R5. TIAM energy production'!$E$8:$P$8=J$9),'R5. TIAM energy production'!$E$9:$P$396))</f>
        <v>1008.3043000717652</v>
      </c>
      <c r="K41" s="58">
        <f t="array" ref="K41">SUM(IF(('R5. TIAM energy production'!$A$9:$A$396=$B41)*('R5. TIAM energy production'!$B$9:$B$396="MIN - OIL")*('R5. TIAM energy production'!$D$9:$D$396=$D41)*('R5. TIAM energy production'!$E$8:$P$8=K$9),'R5. TIAM energy production'!$E$9:$P$396))</f>
        <v>1008.304300071763</v>
      </c>
      <c r="L41" s="58">
        <f t="array" ref="L41">SUM(IF(('R5. TIAM energy production'!$A$9:$A$396=$B41)*('R5. TIAM energy production'!$B$9:$B$396="MIN - OIL")*('R5. TIAM energy production'!$D$9:$D$396=$D41)*('R5. TIAM energy production'!$E$8:$P$8=L$9),'R5. TIAM energy production'!$E$9:$P$396))</f>
        <v>1.9267981845119959</v>
      </c>
      <c r="M41" s="58">
        <f t="array" ref="M41">SUM(IF(('R5. TIAM energy production'!$A$9:$A$396=$B41)*('R5. TIAM energy production'!$B$9:$B$396="MIN - OIL")*('R5. TIAM energy production'!$D$9:$D$396=$D41)*('R5. TIAM energy production'!$E$8:$P$8=M$9),'R5. TIAM energy production'!$E$9:$P$396))</f>
        <v>1.9267981845119959</v>
      </c>
      <c r="N41" s="58">
        <f t="array" ref="N41">SUM(IF(('R5. TIAM energy production'!$A$9:$A$396=$B41)*('R5. TIAM energy production'!$B$9:$B$396="MIN - OIL")*('R5. TIAM energy production'!$D$9:$D$396=$D41)*('R5. TIAM energy production'!$E$8:$P$8=N$9),'R5. TIAM energy production'!$E$9:$P$396))</f>
        <v>1.9259280000000001</v>
      </c>
      <c r="O41" s="58">
        <f t="array" ref="O41">SUM(IF(('R5. TIAM energy production'!$A$9:$A$396=$B41)*('R5. TIAM energy production'!$B$9:$B$396="MIN - OIL")*('R5. TIAM energy production'!$D$9:$D$396=$D41)*('R5. TIAM energy production'!$E$8:$P$8=O$9),'R5. TIAM energy production'!$E$9:$P$396))</f>
        <v>1.9259280000000001</v>
      </c>
      <c r="P41" s="58">
        <f t="array" ref="P41">SUM(IF(('R5. TIAM energy production'!$A$9:$A$396=$B41)*('R5. TIAM energy production'!$B$9:$B$396="MIN - OIL")*('R5. TIAM energy production'!$D$9:$D$396=$D41)*('R5. TIAM energy production'!$E$8:$P$8=P$9),'R5. TIAM energy production'!$E$9:$P$396))</f>
        <v>1.9259280000000001</v>
      </c>
      <c r="Q41" s="58"/>
      <c r="R41" s="70">
        <f t="shared" si="14"/>
        <v>0.73860679372913041</v>
      </c>
      <c r="S41" s="70">
        <f t="shared" si="15"/>
        <v>0.71252811014800821</v>
      </c>
      <c r="T41" s="70">
        <f t="shared" si="16"/>
        <v>0.59939224412624992</v>
      </c>
      <c r="U41" s="70">
        <f t="shared" si="17"/>
        <v>0.39570490979016076</v>
      </c>
      <c r="V41" s="70">
        <f t="shared" si="18"/>
        <v>9.2314852984494444E-4</v>
      </c>
      <c r="W41" s="70">
        <f t="shared" si="19"/>
        <v>0.48330707702862502</v>
      </c>
      <c r="X41" s="70">
        <f t="shared" si="20"/>
        <v>0.48330707702862397</v>
      </c>
      <c r="Y41" s="70">
        <f t="shared" si="21"/>
        <v>9.2356563243286194E-4</v>
      </c>
      <c r="Z41" s="70">
        <f t="shared" si="22"/>
        <v>9.2356563243286194E-4</v>
      </c>
      <c r="AA41" s="70">
        <f t="shared" si="23"/>
        <v>9.2314852984494444E-4</v>
      </c>
      <c r="AB41" s="70">
        <f t="shared" si="24"/>
        <v>9.2314852984494444E-4</v>
      </c>
      <c r="AC41" s="70">
        <f t="shared" si="25"/>
        <v>9.2314852984494444E-4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OIL")*('R5. TIAM energy production'!$D$9:$D$396=$D42)*('R5. TIAM energy production'!$E$8:$P$8=E$9),'R5. TIAM energy production'!$E$9:$P$396))</f>
        <v>1620.8897142857099</v>
      </c>
      <c r="F42" s="58">
        <f t="array" ref="F42">SUM(IF(('R5. TIAM energy production'!$A$9:$A$396=$B42)*('R5. TIAM energy production'!$B$9:$B$396="MIN - OIL")*('R5. TIAM energy production'!$D$9:$D$396=$D42)*('R5. TIAM energy production'!$E$8:$P$8=F$9),'R5. TIAM energy production'!$E$9:$P$396))</f>
        <v>1620.8897142857099</v>
      </c>
      <c r="G42" s="58">
        <f t="array" ref="G42">SUM(IF(('R5. TIAM energy production'!$A$9:$A$396=$B42)*('R5. TIAM energy production'!$B$9:$B$396="MIN - OIL")*('R5. TIAM energy production'!$D$9:$D$396=$D42)*('R5. TIAM energy production'!$E$8:$P$8=G$9),'R5. TIAM energy production'!$E$9:$P$396))</f>
        <v>1620.8897142857099</v>
      </c>
      <c r="H42" s="58">
        <f t="array" ref="H42">SUM(IF(('R5. TIAM energy production'!$A$9:$A$396=$B42)*('R5. TIAM energy production'!$B$9:$B$396="MIN - OIL")*('R5. TIAM energy production'!$D$9:$D$396=$D42)*('R5. TIAM energy production'!$E$8:$P$8=H$9),'R5. TIAM energy production'!$E$9:$P$396))</f>
        <v>1620.8897142857099</v>
      </c>
      <c r="I42" s="58">
        <f t="array" ref="I42">SUM(IF(('R5. TIAM energy production'!$A$9:$A$396=$B42)*('R5. TIAM energy production'!$B$9:$B$396="MIN - OIL")*('R5. TIAM energy production'!$D$9:$D$396=$D42)*('R5. TIAM energy production'!$E$8:$P$8=I$9),'R5. TIAM energy production'!$E$9:$P$396))</f>
        <v>1620.8897142857099</v>
      </c>
      <c r="J42" s="58">
        <f t="array" ref="J42">SUM(IF(('R5. TIAM energy production'!$A$9:$A$396=$B42)*('R5. TIAM energy production'!$B$9:$B$396="MIN - OIL")*('R5. TIAM energy production'!$D$9:$D$396=$D42)*('R5. TIAM energy production'!$E$8:$P$8=J$9),'R5. TIAM energy production'!$E$9:$P$396))</f>
        <v>1620.8897142857099</v>
      </c>
      <c r="K42" s="58">
        <f t="array" ref="K42">SUM(IF(('R5. TIAM energy production'!$A$9:$A$396=$B42)*('R5. TIAM energy production'!$B$9:$B$396="MIN - OIL")*('R5. TIAM energy production'!$D$9:$D$396=$D42)*('R5. TIAM energy production'!$E$8:$P$8=K$9),'R5. TIAM energy production'!$E$9:$P$396))</f>
        <v>1620.8897142857099</v>
      </c>
      <c r="L42" s="58">
        <f t="array" ref="L42">SUM(IF(('R5. TIAM energy production'!$A$9:$A$396=$B42)*('R5. TIAM energy production'!$B$9:$B$396="MIN - OIL")*('R5. TIAM energy production'!$D$9:$D$396=$D42)*('R5. TIAM energy production'!$E$8:$P$8=L$9),'R5. TIAM energy production'!$E$9:$P$396))</f>
        <v>1920.8897142857099</v>
      </c>
      <c r="M42" s="58">
        <f t="array" ref="M42">SUM(IF(('R5. TIAM energy production'!$A$9:$A$396=$B42)*('R5. TIAM energy production'!$B$9:$B$396="MIN - OIL")*('R5. TIAM energy production'!$D$9:$D$396=$D42)*('R5. TIAM energy production'!$E$8:$P$8=M$9),'R5. TIAM energy production'!$E$9:$P$396))</f>
        <v>14100.889714285739</v>
      </c>
      <c r="N42" s="58">
        <f t="array" ref="N42">SUM(IF(('R5. TIAM energy production'!$A$9:$A$396=$B42)*('R5. TIAM energy production'!$B$9:$B$396="MIN - OIL")*('R5. TIAM energy production'!$D$9:$D$396=$D42)*('R5. TIAM energy production'!$E$8:$P$8=N$9),'R5. TIAM energy production'!$E$9:$P$396))</f>
        <v>14458.755202853905</v>
      </c>
      <c r="O42" s="58">
        <f t="array" ref="O42">SUM(IF(('R5. TIAM energy production'!$A$9:$A$396=$B42)*('R5. TIAM energy production'!$B$9:$B$396="MIN - OIL")*('R5. TIAM energy production'!$D$9:$D$396=$D42)*('R5. TIAM energy production'!$E$8:$P$8=O$9),'R5. TIAM energy production'!$E$9:$P$396))</f>
        <v>14698.755202853867</v>
      </c>
      <c r="P42" s="58">
        <f t="array" ref="P42">SUM(IF(('R5. TIAM energy production'!$A$9:$A$396=$B42)*('R5. TIAM energy production'!$B$9:$B$396="MIN - OIL")*('R5. TIAM energy production'!$D$9:$D$396=$D42)*('R5. TIAM energy production'!$E$8:$P$8=P$9),'R5. TIAM energy production'!$E$9:$P$396))</f>
        <v>16272.28504206147</v>
      </c>
      <c r="Q42" s="58"/>
      <c r="R42" s="70">
        <f t="shared" si="14"/>
        <v>0.77693556393782381</v>
      </c>
      <c r="S42" s="70">
        <f t="shared" si="15"/>
        <v>0.77693556393782381</v>
      </c>
      <c r="T42" s="70">
        <f t="shared" si="16"/>
        <v>0.77693556393782381</v>
      </c>
      <c r="U42" s="70">
        <f t="shared" si="17"/>
        <v>0.77693556393782381</v>
      </c>
      <c r="V42" s="70">
        <f t="shared" si="18"/>
        <v>0.77693556393782381</v>
      </c>
      <c r="W42" s="70">
        <f t="shared" si="19"/>
        <v>0.77693556393782381</v>
      </c>
      <c r="X42" s="70">
        <f t="shared" si="20"/>
        <v>0.77693556393782381</v>
      </c>
      <c r="Y42" s="70">
        <f t="shared" si="21"/>
        <v>0.92073354545815222</v>
      </c>
      <c r="Z42" s="70">
        <f t="shared" si="22"/>
        <v>6.7589315951835047</v>
      </c>
      <c r="AA42" s="70">
        <f t="shared" si="23"/>
        <v>6.9304660448898003</v>
      </c>
      <c r="AB42" s="70">
        <f t="shared" si="24"/>
        <v>7.0455044301060443</v>
      </c>
      <c r="AC42" s="70">
        <f t="shared" si="25"/>
        <v>7.799739145906246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OIL")*('R5. TIAM energy production'!$D$9:$D$396=$D43)*('R5. TIAM energy production'!$E$8:$P$8=E$9),'R5. TIAM energy production'!$E$9:$P$396))</f>
        <v>26058.179957521825</v>
      </c>
      <c r="F43" s="58">
        <f t="array" ref="F43">SUM(IF(('R5. TIAM energy production'!$A$9:$A$396=$B43)*('R5. TIAM energy production'!$B$9:$B$396="MIN - OIL")*('R5. TIAM energy production'!$D$9:$D$396=$D43)*('R5. TIAM energy production'!$E$8:$P$8=F$9),'R5. TIAM energy production'!$E$9:$P$396))</f>
        <v>27244.802393991387</v>
      </c>
      <c r="G43" s="58">
        <f t="array" ref="G43">SUM(IF(('R5. TIAM energy production'!$A$9:$A$396=$B43)*('R5. TIAM energy production'!$B$9:$B$396="MIN - OIL")*('R5. TIAM energy production'!$D$9:$D$396=$D43)*('R5. TIAM energy production'!$E$8:$P$8=G$9),'R5. TIAM energy production'!$E$9:$P$396))</f>
        <v>30151.762272564563</v>
      </c>
      <c r="H43" s="58">
        <f t="array" ref="H43">SUM(IF(('R5. TIAM energy production'!$A$9:$A$396=$B43)*('R5. TIAM energy production'!$B$9:$B$396="MIN - OIL")*('R5. TIAM energy production'!$D$9:$D$396=$D43)*('R5. TIAM energy production'!$E$8:$P$8=H$9),'R5. TIAM energy production'!$E$9:$P$396))</f>
        <v>31326.912456189348</v>
      </c>
      <c r="I43" s="58">
        <f t="array" ref="I43">SUM(IF(('R5. TIAM energy production'!$A$9:$A$396=$B43)*('R5. TIAM energy production'!$B$9:$B$396="MIN - OIL")*('R5. TIAM energy production'!$D$9:$D$396=$D43)*('R5. TIAM energy production'!$E$8:$P$8=I$9),'R5. TIAM energy production'!$E$9:$P$396))</f>
        <v>29257.640851597098</v>
      </c>
      <c r="J43" s="58">
        <f t="array" ref="J43">SUM(IF(('R5. TIAM energy production'!$A$9:$A$396=$B43)*('R5. TIAM energy production'!$B$9:$B$396="MIN - OIL")*('R5. TIAM energy production'!$D$9:$D$396=$D43)*('R5. TIAM energy production'!$E$8:$P$8=J$9),'R5. TIAM energy production'!$E$9:$P$396))</f>
        <v>26317.770657500045</v>
      </c>
      <c r="K43" s="58">
        <f t="array" ref="K43">SUM(IF(('R5. TIAM energy production'!$A$9:$A$396=$B43)*('R5. TIAM energy production'!$B$9:$B$396="MIN - OIL")*('R5. TIAM energy production'!$D$9:$D$396=$D43)*('R5. TIAM energy production'!$E$8:$P$8=K$9),'R5. TIAM energy production'!$E$9:$P$396))</f>
        <v>24573.466141691402</v>
      </c>
      <c r="L43" s="58">
        <f t="array" ref="L43">SUM(IF(('R5. TIAM energy production'!$A$9:$A$396=$B43)*('R5. TIAM energy production'!$B$9:$B$396="MIN - OIL")*('R5. TIAM energy production'!$D$9:$D$396=$D43)*('R5. TIAM energy production'!$E$8:$P$8=L$9),'R5. TIAM energy production'!$E$9:$P$396))</f>
        <v>32144.711268799307</v>
      </c>
      <c r="M43" s="58">
        <f t="array" ref="M43">SUM(IF(('R5. TIAM energy production'!$A$9:$A$396=$B43)*('R5. TIAM energy production'!$B$9:$B$396="MIN - OIL")*('R5. TIAM energy production'!$D$9:$D$396=$D43)*('R5. TIAM energy production'!$E$8:$P$8=M$9),'R5. TIAM energy production'!$E$9:$P$396))</f>
        <v>39702.140578458049</v>
      </c>
      <c r="N43" s="58">
        <f t="array" ref="N43">SUM(IF(('R5. TIAM energy production'!$A$9:$A$396=$B43)*('R5. TIAM energy production'!$B$9:$B$396="MIN - OIL")*('R5. TIAM energy production'!$D$9:$D$396=$D43)*('R5. TIAM energy production'!$E$8:$P$8=N$9),'R5. TIAM energy production'!$E$9:$P$396))</f>
        <v>40864.554958490102</v>
      </c>
      <c r="O43" s="58">
        <f t="array" ref="O43">SUM(IF(('R5. TIAM energy production'!$A$9:$A$396=$B43)*('R5. TIAM energy production'!$B$9:$B$396="MIN - OIL")*('R5. TIAM energy production'!$D$9:$D$396=$D43)*('R5. TIAM energy production'!$E$8:$P$8=O$9),'R5. TIAM energy production'!$E$9:$P$396))</f>
        <v>33295.001134041828</v>
      </c>
      <c r="P43" s="58">
        <f t="array" ref="P43">SUM(IF(('R5. TIAM energy production'!$A$9:$A$396=$B43)*('R5. TIAM energy production'!$B$9:$B$396="MIN - OIL")*('R5. TIAM energy production'!$D$9:$D$396=$D43)*('R5. TIAM energy production'!$E$8:$P$8=P$9),'R5. TIAM energy production'!$E$9:$P$396))</f>
        <v>29111.652009910773</v>
      </c>
      <c r="Q43" s="58"/>
      <c r="R43" s="70">
        <f t="shared" si="14"/>
        <v>12.490378933283731</v>
      </c>
      <c r="S43" s="70">
        <f t="shared" si="15"/>
        <v>13.059158637253921</v>
      </c>
      <c r="T43" s="70">
        <f t="shared" si="16"/>
        <v>14.452541846918596</v>
      </c>
      <c r="U43" s="70">
        <f t="shared" si="17"/>
        <v>15.01582259488022</v>
      </c>
      <c r="V43" s="70">
        <f t="shared" si="18"/>
        <v>14.023965661687896</v>
      </c>
      <c r="W43" s="70">
        <f t="shared" si="19"/>
        <v>12.614807662211456</v>
      </c>
      <c r="X43" s="70">
        <f t="shared" si="20"/>
        <v>11.778716100444532</v>
      </c>
      <c r="Y43" s="70">
        <f t="shared" si="21"/>
        <v>15.407815323356999</v>
      </c>
      <c r="Z43" s="70">
        <f t="shared" si="22"/>
        <v>19.030292257395324</v>
      </c>
      <c r="AA43" s="70">
        <f t="shared" si="23"/>
        <v>19.587468395858032</v>
      </c>
      <c r="AB43" s="70">
        <f t="shared" si="24"/>
        <v>15.95917985930755</v>
      </c>
      <c r="AC43" s="70">
        <f t="shared" si="25"/>
        <v>13.953989325824615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OIL")*('R5. TIAM energy production'!$D$9:$D$396=$D44)*('R5. TIAM energy production'!$E$8:$P$8=E$9),'R5. TIAM energy production'!$E$9:$P$396))</f>
        <v>75134.725670305052</v>
      </c>
      <c r="F44" s="58">
        <f t="array" ref="F44">SUM(IF(('R5. TIAM energy production'!$A$9:$A$396=$B44)*('R5. TIAM energy production'!$B$9:$B$396="MIN - OIL")*('R5. TIAM energy production'!$D$9:$D$396=$D44)*('R5. TIAM energy production'!$E$8:$P$8=F$9),'R5. TIAM energy production'!$E$9:$P$396))</f>
        <v>81186.336463044747</v>
      </c>
      <c r="G44" s="58">
        <f t="array" ref="G44">SUM(IF(('R5. TIAM energy production'!$A$9:$A$396=$B44)*('R5. TIAM energy production'!$B$9:$B$396="MIN - OIL")*('R5. TIAM energy production'!$D$9:$D$396=$D44)*('R5. TIAM energy production'!$E$8:$P$8=G$9),'R5. TIAM energy production'!$E$9:$P$396))</f>
        <v>95725.475297808181</v>
      </c>
      <c r="H44" s="58">
        <f t="array" ref="H44">SUM(IF(('R5. TIAM energy production'!$A$9:$A$396=$B44)*('R5. TIAM energy production'!$B$9:$B$396="MIN - OIL")*('R5. TIAM energy production'!$D$9:$D$396=$D44)*('R5. TIAM energy production'!$E$8:$P$8=H$9),'R5. TIAM energy production'!$E$9:$P$396))</f>
        <v>119911.8069797144</v>
      </c>
      <c r="I44" s="58">
        <f t="array" ref="I44">SUM(IF(('R5. TIAM energy production'!$A$9:$A$396=$B44)*('R5. TIAM energy production'!$B$9:$B$396="MIN - OIL")*('R5. TIAM energy production'!$D$9:$D$396=$D44)*('R5. TIAM energy production'!$E$8:$P$8=I$9),'R5. TIAM energy production'!$E$9:$P$396))</f>
        <v>111311.55080241968</v>
      </c>
      <c r="J44" s="58">
        <f t="array" ref="J44">SUM(IF(('R5. TIAM energy production'!$A$9:$A$396=$B44)*('R5. TIAM energy production'!$B$9:$B$396="MIN - OIL")*('R5. TIAM energy production'!$D$9:$D$396=$D44)*('R5. TIAM energy production'!$E$8:$P$8=J$9),'R5. TIAM energy production'!$E$9:$P$396))</f>
        <v>104920.19495811744</v>
      </c>
      <c r="K44" s="58">
        <f t="array" ref="K44">SUM(IF(('R5. TIAM energy production'!$A$9:$A$396=$B44)*('R5. TIAM energy production'!$B$9:$B$396="MIN - OIL")*('R5. TIAM energy production'!$D$9:$D$396=$D44)*('R5. TIAM energy production'!$E$8:$P$8=K$9),'R5. TIAM energy production'!$E$9:$P$396))</f>
        <v>102922.45104514035</v>
      </c>
      <c r="L44" s="58">
        <f t="array" ref="L44">SUM(IF(('R5. TIAM energy production'!$A$9:$A$396=$B44)*('R5. TIAM energy production'!$B$9:$B$396="MIN - OIL")*('R5. TIAM energy production'!$D$9:$D$396=$D44)*('R5. TIAM energy production'!$E$8:$P$8=L$9),'R5. TIAM energy production'!$E$9:$P$396))</f>
        <v>95242.543146441603</v>
      </c>
      <c r="M44" s="58">
        <f t="array" ref="M44">SUM(IF(('R5. TIAM energy production'!$A$9:$A$396=$B44)*('R5. TIAM energy production'!$B$9:$B$396="MIN - OIL")*('R5. TIAM energy production'!$D$9:$D$396=$D44)*('R5. TIAM energy production'!$E$8:$P$8=M$9),'R5. TIAM energy production'!$E$9:$P$396))</f>
        <v>66826.308418260072</v>
      </c>
      <c r="N44" s="58">
        <f t="array" ref="N44">SUM(IF(('R5. TIAM energy production'!$A$9:$A$396=$B44)*('R5. TIAM energy production'!$B$9:$B$396="MIN - OIL")*('R5. TIAM energy production'!$D$9:$D$396=$D44)*('R5. TIAM energy production'!$E$8:$P$8=N$9),'R5. TIAM energy production'!$E$9:$P$396))</f>
        <v>52031.716830964899</v>
      </c>
      <c r="O44" s="58">
        <f t="array" ref="O44">SUM(IF(('R5. TIAM energy production'!$A$9:$A$396=$B44)*('R5. TIAM energy production'!$B$9:$B$396="MIN - OIL")*('R5. TIAM energy production'!$D$9:$D$396=$D44)*('R5. TIAM energy production'!$E$8:$P$8=O$9),'R5. TIAM energy production'!$E$9:$P$396))</f>
        <v>48453.676865225236</v>
      </c>
      <c r="P44" s="58">
        <f t="array" ref="P44">SUM(IF(('R5. TIAM energy production'!$A$9:$A$396=$B44)*('R5. TIAM energy production'!$B$9:$B$396="MIN - OIL")*('R5. TIAM energy production'!$D$9:$D$396=$D44)*('R5. TIAM energy production'!$E$8:$P$8=P$9),'R5. TIAM energy production'!$E$9:$P$396))</f>
        <v>34028.582797687093</v>
      </c>
      <c r="Q44" s="58"/>
      <c r="R44" s="70">
        <f t="shared" si="14"/>
        <v>36.01407297824494</v>
      </c>
      <c r="S44" s="70">
        <f t="shared" si="15"/>
        <v>38.914771034720282</v>
      </c>
      <c r="T44" s="70">
        <f t="shared" si="16"/>
        <v>45.883767092996294</v>
      </c>
      <c r="U44" s="70">
        <f t="shared" si="17"/>
        <v>57.476919347127243</v>
      </c>
      <c r="V44" s="70">
        <f t="shared" si="18"/>
        <v>53.354587750951524</v>
      </c>
      <c r="W44" s="70">
        <f t="shared" si="19"/>
        <v>50.291040852322134</v>
      </c>
      <c r="X44" s="70">
        <f t="shared" si="20"/>
        <v>49.333469044720033</v>
      </c>
      <c r="Y44" s="70">
        <f t="shared" si="21"/>
        <v>45.652284864403683</v>
      </c>
      <c r="Z44" s="70">
        <f t="shared" si="22"/>
        <v>32.031627543335794</v>
      </c>
      <c r="AA44" s="70">
        <f t="shared" si="23"/>
        <v>24.940186184433529</v>
      </c>
      <c r="AB44" s="70">
        <f t="shared" si="24"/>
        <v>23.225136434858765</v>
      </c>
      <c r="AC44" s="70">
        <f t="shared" si="25"/>
        <v>16.310805067682594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OIL")*('R5. TIAM energy production'!$D$9:$D$396=$D45)*('R5. TIAM energy production'!$E$8:$P$8=E$9),'R5. TIAM energy production'!$E$9:$P$396))</f>
        <v>9148.9436332136338</v>
      </c>
      <c r="F45" s="58">
        <f t="array" ref="F45">SUM(IF(('R5. TIAM energy production'!$A$9:$A$396=$B45)*('R5. TIAM energy production'!$B$9:$B$396="MIN - OIL")*('R5. TIAM energy production'!$D$9:$D$396=$D45)*('R5. TIAM energy production'!$E$8:$P$8=F$9),'R5. TIAM energy production'!$E$9:$P$396))</f>
        <v>3261.02275897769</v>
      </c>
      <c r="G45" s="58">
        <f t="array" ref="G45">SUM(IF(('R5. TIAM energy production'!$A$9:$A$396=$B45)*('R5. TIAM energy production'!$B$9:$B$396="MIN - OIL")*('R5. TIAM energy production'!$D$9:$D$396=$D45)*('R5. TIAM energy production'!$E$8:$P$8=G$9),'R5. TIAM energy production'!$E$9:$P$396))</f>
        <v>253.70118124999999</v>
      </c>
      <c r="H45" s="58">
        <f t="array" ref="H45">SUM(IF(('R5. TIAM energy production'!$A$9:$A$396=$B45)*('R5. TIAM energy production'!$B$9:$B$396="MIN - OIL")*('R5. TIAM energy production'!$D$9:$D$396=$D45)*('R5. TIAM energy production'!$E$8:$P$8=H$9),'R5. TIAM energy production'!$E$9:$P$396))</f>
        <v>104.15101125</v>
      </c>
      <c r="I45" s="58">
        <f t="array" ref="I45">SUM(IF(('R5. TIAM energy production'!$A$9:$A$396=$B45)*('R5. TIAM energy production'!$B$9:$B$396="MIN - OIL")*('R5. TIAM energy production'!$D$9:$D$396=$D45)*('R5. TIAM energy production'!$E$8:$P$8=I$9),'R5. TIAM energy production'!$E$9:$P$396))</f>
        <v>8.5457239999999892</v>
      </c>
      <c r="J45" s="58">
        <f t="array" ref="J45">SUM(IF(('R5. TIAM energy production'!$A$9:$A$396=$B45)*('R5. TIAM energy production'!$B$9:$B$396="MIN - OIL")*('R5. TIAM energy production'!$D$9:$D$396=$D45)*('R5. TIAM energy production'!$E$8:$P$8=J$9),'R5. TIAM energy production'!$E$9:$P$396))</f>
        <v>38.750322639999993</v>
      </c>
      <c r="K45" s="58">
        <f t="array" ref="K45">SUM(IF(('R5. TIAM energy production'!$A$9:$A$396=$B45)*('R5. TIAM energy production'!$B$9:$B$396="MIN - OIL")*('R5. TIAM energy production'!$D$9:$D$396=$D45)*('R5. TIAM energy production'!$E$8:$P$8=K$9),'R5. TIAM energy production'!$E$9:$P$396))</f>
        <v>2481.6213533106002</v>
      </c>
      <c r="L45" s="58">
        <f t="array" ref="L45">SUM(IF(('R5. TIAM energy production'!$A$9:$A$396=$B45)*('R5. TIAM energy production'!$B$9:$B$396="MIN - OIL")*('R5. TIAM energy production'!$D$9:$D$396=$D45)*('R5. TIAM energy production'!$E$8:$P$8=L$9),'R5. TIAM energy production'!$E$9:$P$396))</f>
        <v>9672.9817964465874</v>
      </c>
      <c r="M45" s="58">
        <f t="array" ref="M45">SUM(IF(('R5. TIAM energy production'!$A$9:$A$396=$B45)*('R5. TIAM energy production'!$B$9:$B$396="MIN - OIL")*('R5. TIAM energy production'!$D$9:$D$396=$D45)*('R5. TIAM energy production'!$E$8:$P$8=M$9),'R5. TIAM energy production'!$E$9:$P$396))</f>
        <v>8296.7548698392329</v>
      </c>
      <c r="N45" s="58">
        <f t="array" ref="N45">SUM(IF(('R5. TIAM energy production'!$A$9:$A$396=$B45)*('R5. TIAM energy production'!$B$9:$B$396="MIN - OIL")*('R5. TIAM energy production'!$D$9:$D$396=$D45)*('R5. TIAM energy production'!$E$8:$P$8=N$9),'R5. TIAM energy production'!$E$9:$P$396))</f>
        <v>7476.8794212364146</v>
      </c>
      <c r="O45" s="58">
        <f t="array" ref="O45">SUM(IF(('R5. TIAM energy production'!$A$9:$A$396=$B45)*('R5. TIAM energy production'!$B$9:$B$396="MIN - OIL")*('R5. TIAM energy production'!$D$9:$D$396=$D45)*('R5. TIAM energy production'!$E$8:$P$8=O$9),'R5. TIAM energy production'!$E$9:$P$396))</f>
        <v>10245.045150729225</v>
      </c>
      <c r="P45" s="58">
        <f t="array" ref="P45">SUM(IF(('R5. TIAM energy production'!$A$9:$A$396=$B45)*('R5. TIAM energy production'!$B$9:$B$396="MIN - OIL")*('R5. TIAM energy production'!$D$9:$D$396=$D45)*('R5. TIAM energy production'!$E$8:$P$8=P$9),'R5. TIAM energy production'!$E$9:$P$396))</f>
        <v>27595.040215642024</v>
      </c>
      <c r="Q45" s="58"/>
      <c r="R45" s="70">
        <f t="shared" si="14"/>
        <v>4.3853320916646057</v>
      </c>
      <c r="S45" s="70">
        <f t="shared" si="15"/>
        <v>1.5630949681094823</v>
      </c>
      <c r="T45" s="70">
        <f t="shared" si="16"/>
        <v>0.12160572591024341</v>
      </c>
      <c r="U45" s="70">
        <f t="shared" si="17"/>
        <v>4.9922350636836768E-2</v>
      </c>
      <c r="V45" s="70">
        <f t="shared" si="18"/>
        <v>4.0961928727660888E-3</v>
      </c>
      <c r="W45" s="70">
        <f t="shared" si="19"/>
        <v>1.8574060596311625E-2</v>
      </c>
      <c r="X45" s="70">
        <f t="shared" si="20"/>
        <v>1.1895071383460347</v>
      </c>
      <c r="Y45" s="70">
        <f t="shared" si="21"/>
        <v>4.6365175253730024</v>
      </c>
      <c r="Z45" s="70">
        <f t="shared" si="22"/>
        <v>3.9768553448394592</v>
      </c>
      <c r="AA45" s="70">
        <f t="shared" si="23"/>
        <v>3.5838672294822622</v>
      </c>
      <c r="AB45" s="70">
        <f t="shared" si="24"/>
        <v>4.9107227108649756</v>
      </c>
      <c r="AC45" s="70">
        <f t="shared" si="25"/>
        <v>13.227036943272049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OIL")*('R5. TIAM energy production'!$D$9:$D$396=$D46)*('R5. TIAM energy production'!$E$8:$P$8=E$9),'R5. TIAM energy production'!$E$9:$P$396))</f>
        <v>36581.307580185152</v>
      </c>
      <c r="F46" s="58">
        <f t="array" ref="F46">SUM(IF(('R5. TIAM energy production'!$A$9:$A$396=$B46)*('R5. TIAM energy production'!$B$9:$B$396="MIN - OIL")*('R5. TIAM energy production'!$D$9:$D$396=$D46)*('R5. TIAM energy production'!$E$8:$P$8=F$9),'R5. TIAM energy production'!$E$9:$P$396))</f>
        <v>38067.500136480783</v>
      </c>
      <c r="G46" s="58">
        <f t="array" ref="G46">SUM(IF(('R5. TIAM energy production'!$A$9:$A$396=$B46)*('R5. TIAM energy production'!$B$9:$B$396="MIN - OIL")*('R5. TIAM energy production'!$D$9:$D$396=$D46)*('R5. TIAM energy production'!$E$8:$P$8=G$9),'R5. TIAM energy production'!$E$9:$P$396))</f>
        <v>29533.581242132899</v>
      </c>
      <c r="H46" s="58">
        <f t="array" ref="H46">SUM(IF(('R5. TIAM energy production'!$A$9:$A$396=$B46)*('R5. TIAM energy production'!$B$9:$B$396="MIN - OIL")*('R5. TIAM energy production'!$D$9:$D$396=$D46)*('R5. TIAM energy production'!$E$8:$P$8=H$9),'R5. TIAM energy production'!$E$9:$P$396))</f>
        <v>18187.062985825571</v>
      </c>
      <c r="I46" s="58">
        <f t="array" ref="I46">SUM(IF(('R5. TIAM energy production'!$A$9:$A$396=$B46)*('R5. TIAM energy production'!$B$9:$B$396="MIN - OIL")*('R5. TIAM energy production'!$D$9:$D$396=$D46)*('R5. TIAM energy production'!$E$8:$P$8=I$9),'R5. TIAM energy production'!$E$9:$P$396))</f>
        <v>17218.206516777518</v>
      </c>
      <c r="J46" s="58">
        <f t="array" ref="J46">SUM(IF(('R5. TIAM energy production'!$A$9:$A$396=$B46)*('R5. TIAM energy production'!$B$9:$B$396="MIN - OIL")*('R5. TIAM energy production'!$D$9:$D$396=$D46)*('R5. TIAM energy production'!$E$8:$P$8=J$9),'R5. TIAM energy production'!$E$9:$P$396))</f>
        <v>21497.279263310051</v>
      </c>
      <c r="K46" s="58">
        <f t="array" ref="K46">SUM(IF(('R5. TIAM energy production'!$A$9:$A$396=$B46)*('R5. TIAM energy production'!$B$9:$B$396="MIN - OIL")*('R5. TIAM energy production'!$D$9:$D$396=$D46)*('R5. TIAM energy production'!$E$8:$P$8=K$9),'R5. TIAM energy production'!$E$9:$P$396))</f>
        <v>18225.582979405703</v>
      </c>
      <c r="L46" s="58">
        <f t="array" ref="L46">SUM(IF(('R5. TIAM energy production'!$A$9:$A$396=$B46)*('R5. TIAM energy production'!$B$9:$B$396="MIN - OIL")*('R5. TIAM energy production'!$D$9:$D$396=$D46)*('R5. TIAM energy production'!$E$8:$P$8=L$9),'R5. TIAM energy production'!$E$9:$P$396))</f>
        <v>13098.942939676836</v>
      </c>
      <c r="M46" s="58">
        <f t="array" ref="M46">SUM(IF(('R5. TIAM energy production'!$A$9:$A$396=$B46)*('R5. TIAM energy production'!$B$9:$B$396="MIN - OIL")*('R5. TIAM energy production'!$D$9:$D$396=$D46)*('R5. TIAM energy production'!$E$8:$P$8=M$9),'R5. TIAM energy production'!$E$9:$P$396))</f>
        <v>12254.842355868212</v>
      </c>
      <c r="N46" s="58">
        <f t="array" ref="N46">SUM(IF(('R5. TIAM energy production'!$A$9:$A$396=$B46)*('R5. TIAM energy production'!$B$9:$B$396="MIN - OIL")*('R5. TIAM energy production'!$D$9:$D$396=$D46)*('R5. TIAM energy production'!$E$8:$P$8=N$9),'R5. TIAM energy production'!$E$9:$P$396))</f>
        <v>22386.051436634287</v>
      </c>
      <c r="O46" s="58">
        <f t="array" ref="O46">SUM(IF(('R5. TIAM energy production'!$A$9:$A$396=$B46)*('R5. TIAM energy production'!$B$9:$B$396="MIN - OIL")*('R5. TIAM energy production'!$D$9:$D$396=$D46)*('R5. TIAM energy production'!$E$8:$P$8=O$9),'R5. TIAM energy production'!$E$9:$P$396))</f>
        <v>29313.805286549177</v>
      </c>
      <c r="P46" s="58">
        <f t="array" ref="P46">SUM(IF(('R5. TIAM energy production'!$A$9:$A$396=$B46)*('R5. TIAM energy production'!$B$9:$B$396="MIN - OIL")*('R5. TIAM energy production'!$D$9:$D$396=$D46)*('R5. TIAM energy production'!$E$8:$P$8=P$9),'R5. TIAM energy production'!$E$9:$P$396))</f>
        <v>18770.712694504135</v>
      </c>
      <c r="Q46" s="58"/>
      <c r="R46" s="70">
        <f t="shared" si="14"/>
        <v>17.534393971349729</v>
      </c>
      <c r="S46" s="70">
        <f t="shared" si="15"/>
        <v>18.246765603835893</v>
      </c>
      <c r="T46" s="70">
        <f t="shared" si="16"/>
        <v>14.156231232284496</v>
      </c>
      <c r="U46" s="70">
        <f t="shared" si="17"/>
        <v>8.717543157149322</v>
      </c>
      <c r="V46" s="70">
        <f t="shared" si="18"/>
        <v>8.2531444750425802</v>
      </c>
      <c r="W46" s="70">
        <f t="shared" si="19"/>
        <v>10.304217887476003</v>
      </c>
      <c r="X46" s="70">
        <f t="shared" si="20"/>
        <v>8.7360068148993193</v>
      </c>
      <c r="Y46" s="70">
        <f t="shared" si="21"/>
        <v>6.2786718492516256</v>
      </c>
      <c r="Z46" s="70">
        <f t="shared" si="22"/>
        <v>5.8740719820789211</v>
      </c>
      <c r="AA46" s="70">
        <f t="shared" si="23"/>
        <v>10.730230035994206</v>
      </c>
      <c r="AB46" s="70">
        <f t="shared" si="24"/>
        <v>14.050886769619025</v>
      </c>
      <c r="AC46" s="70">
        <f t="shared" si="25"/>
        <v>8.9973019905590057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OIL")*('R5. TIAM energy production'!$D$9:$D$396=$D47)*('R5. TIAM energy production'!$E$8:$P$8=E$9),'R5. TIAM energy production'!$E$9:$P$396))</f>
        <v>1540.9259280000001</v>
      </c>
      <c r="F47" s="58">
        <f t="array" ref="F47">SUM(IF(('R5. TIAM energy production'!$A$9:$A$396=$B47)*('R5. TIAM energy production'!$B$9:$B$396="MIN - OIL")*('R5. TIAM energy production'!$D$9:$D$396=$D47)*('R5. TIAM energy production'!$E$8:$P$8=F$9),'R5. TIAM energy production'!$E$9:$P$396))</f>
        <v>1486.5190094075394</v>
      </c>
      <c r="G47" s="58">
        <f t="array" ref="G47">SUM(IF(('R5. TIAM energy production'!$A$9:$A$396=$B47)*('R5. TIAM energy production'!$B$9:$B$396="MIN - OIL")*('R5. TIAM energy production'!$D$9:$D$396=$D47)*('R5. TIAM energy production'!$E$8:$P$8=G$9),'R5. TIAM energy production'!$E$9:$P$396))</f>
        <v>1250.4881594075391</v>
      </c>
      <c r="H47" s="58">
        <f t="array" ref="H47">SUM(IF(('R5. TIAM energy production'!$A$9:$A$396=$B47)*('R5. TIAM energy production'!$B$9:$B$396="MIN - OIL")*('R5. TIAM energy production'!$D$9:$D$396=$D47)*('R5. TIAM energy production'!$E$8:$P$8=H$9),'R5. TIAM energy production'!$E$9:$P$396))</f>
        <v>825.54338859246172</v>
      </c>
      <c r="I47" s="58">
        <f t="array" ref="I47">SUM(IF(('R5. TIAM energy production'!$A$9:$A$396=$B47)*('R5. TIAM energy production'!$B$9:$B$396="MIN - OIL")*('R5. TIAM energy production'!$D$9:$D$396=$D47)*('R5. TIAM energy production'!$E$8:$P$8=I$9),'R5. TIAM energy production'!$E$9:$P$396))</f>
        <v>214.77078188730616</v>
      </c>
      <c r="J47" s="58">
        <f t="array" ref="J47">SUM(IF(('R5. TIAM energy production'!$A$9:$A$396=$B47)*('R5. TIAM energy production'!$B$9:$B$396="MIN - OIL")*('R5. TIAM energy production'!$D$9:$D$396=$D47)*('R5. TIAM energy production'!$E$8:$P$8=J$9),'R5. TIAM energy production'!$E$9:$P$396))</f>
        <v>1008.3043000717601</v>
      </c>
      <c r="K47" s="58">
        <f t="array" ref="K47">SUM(IF(('R5. TIAM energy production'!$A$9:$A$396=$B47)*('R5. TIAM energy production'!$B$9:$B$396="MIN - OIL")*('R5. TIAM energy production'!$D$9:$D$396=$D47)*('R5. TIAM energy production'!$E$8:$P$8=K$9),'R5. TIAM energy production'!$E$9:$P$396))</f>
        <v>795.45944618445606</v>
      </c>
      <c r="L47" s="58">
        <f t="array" ref="L47">SUM(IF(('R5. TIAM energy production'!$A$9:$A$396=$B47)*('R5. TIAM energy production'!$B$9:$B$396="MIN - OIL")*('R5. TIAM energy production'!$D$9:$D$396=$D47)*('R5. TIAM energy production'!$E$8:$P$8=L$9),'R5. TIAM energy production'!$E$9:$P$396))</f>
        <v>10.663998669775422</v>
      </c>
      <c r="M47" s="58">
        <f t="array" ref="M47">SUM(IF(('R5. TIAM energy production'!$A$9:$A$396=$B47)*('R5. TIAM energy production'!$B$9:$B$396="MIN - OIL")*('R5. TIAM energy production'!$D$9:$D$396=$D47)*('R5. TIAM energy production'!$E$8:$P$8=M$9),'R5. TIAM energy production'!$E$9:$P$396))</f>
        <v>785.26392308474101</v>
      </c>
      <c r="N47" s="58">
        <f t="array" ref="N47">SUM(IF(('R5. TIAM energy production'!$A$9:$A$396=$B47)*('R5. TIAM energy production'!$B$9:$B$396="MIN - OIL")*('R5. TIAM energy production'!$D$9:$D$396=$D47)*('R5. TIAM energy production'!$E$8:$P$8=N$9),'R5. TIAM energy production'!$E$9:$P$396))</f>
        <v>776.5258524149657</v>
      </c>
      <c r="O47" s="58">
        <f t="array" ref="O47">SUM(IF(('R5. TIAM energy production'!$A$9:$A$396=$B47)*('R5. TIAM energy production'!$B$9:$B$396="MIN - OIL")*('R5. TIAM energy production'!$D$9:$D$396=$D47)*('R5. TIAM energy production'!$E$8:$P$8=O$9),'R5. TIAM energy production'!$E$9:$P$396))</f>
        <v>19.230215855559582</v>
      </c>
      <c r="P47" s="58">
        <f t="array" ref="P47">SUM(IF(('R5. TIAM energy production'!$A$9:$A$396=$B47)*('R5. TIAM energy production'!$B$9:$B$396="MIN - OIL")*('R5. TIAM energy production'!$D$9:$D$396=$D47)*('R5. TIAM energy production'!$E$8:$P$8=P$9),'R5. TIAM energy production'!$E$9:$P$396))</f>
        <v>19.2302158555595</v>
      </c>
      <c r="Q47" s="58"/>
      <c r="R47" s="70">
        <f t="shared" si="14"/>
        <v>0.73860679372913041</v>
      </c>
      <c r="S47" s="70">
        <f t="shared" si="15"/>
        <v>0.71252811014800821</v>
      </c>
      <c r="T47" s="70">
        <f t="shared" si="16"/>
        <v>0.59939224412624992</v>
      </c>
      <c r="U47" s="70">
        <f t="shared" si="17"/>
        <v>0.39570490979016076</v>
      </c>
      <c r="V47" s="70">
        <f t="shared" si="18"/>
        <v>0.10294534974979122</v>
      </c>
      <c r="W47" s="70">
        <f t="shared" si="19"/>
        <v>0.48330707702862252</v>
      </c>
      <c r="X47" s="70">
        <f t="shared" si="20"/>
        <v>0.38128487580867731</v>
      </c>
      <c r="Y47" s="70">
        <f t="shared" si="21"/>
        <v>5.1115382788305807E-3</v>
      </c>
      <c r="Z47" s="70">
        <f t="shared" si="22"/>
        <v>0.37639789033440096</v>
      </c>
      <c r="AA47" s="70">
        <f t="shared" si="23"/>
        <v>0.37220950058541535</v>
      </c>
      <c r="AB47" s="70">
        <f t="shared" si="24"/>
        <v>9.2175540807656192E-3</v>
      </c>
      <c r="AC47" s="70">
        <f t="shared" si="25"/>
        <v>9.2175540807655793E-3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OIL")*('R5. TIAM energy production'!$D$9:$D$396=$D48)*('R5. TIAM energy production'!$E$8:$P$8=E$9),'R5. TIAM energy production'!$E$9:$P$396))</f>
        <v>1620.8897142857099</v>
      </c>
      <c r="F48" s="58">
        <f t="array" ref="F48">SUM(IF(('R5. TIAM energy production'!$A$9:$A$396=$B48)*('R5. TIAM energy production'!$B$9:$B$396="MIN - OIL")*('R5. TIAM energy production'!$D$9:$D$396=$D48)*('R5. TIAM energy production'!$E$8:$P$8=F$9),'R5. TIAM energy production'!$E$9:$P$396))</f>
        <v>1620.8897142857099</v>
      </c>
      <c r="G48" s="58">
        <f t="array" ref="G48">SUM(IF(('R5. TIAM energy production'!$A$9:$A$396=$B48)*('R5. TIAM energy production'!$B$9:$B$396="MIN - OIL")*('R5. TIAM energy production'!$D$9:$D$396=$D48)*('R5. TIAM energy production'!$E$8:$P$8=G$9),'R5. TIAM energy production'!$E$9:$P$396))</f>
        <v>1620.8897142857099</v>
      </c>
      <c r="H48" s="58">
        <f t="array" ref="H48">SUM(IF(('R5. TIAM energy production'!$A$9:$A$396=$B48)*('R5. TIAM energy production'!$B$9:$B$396="MIN - OIL")*('R5. TIAM energy production'!$D$9:$D$396=$D48)*('R5. TIAM energy production'!$E$8:$P$8=H$9),'R5. TIAM energy production'!$E$9:$P$396))</f>
        <v>1620.8897142857099</v>
      </c>
      <c r="I48" s="58">
        <f t="array" ref="I48">SUM(IF(('R5. TIAM energy production'!$A$9:$A$396=$B48)*('R5. TIAM energy production'!$B$9:$B$396="MIN - OIL")*('R5. TIAM energy production'!$D$9:$D$396=$D48)*('R5. TIAM energy production'!$E$8:$P$8=I$9),'R5. TIAM energy production'!$E$9:$P$396))</f>
        <v>1620.8897142857099</v>
      </c>
      <c r="J48" s="58">
        <f t="array" ref="J48">SUM(IF(('R5. TIAM energy production'!$A$9:$A$396=$B48)*('R5. TIAM energy production'!$B$9:$B$396="MIN - OIL")*('R5. TIAM energy production'!$D$9:$D$396=$D48)*('R5. TIAM energy production'!$E$8:$P$8=J$9),'R5. TIAM energy production'!$E$9:$P$396))</f>
        <v>1620.8897142857099</v>
      </c>
      <c r="K48" s="58">
        <f t="array" ref="K48">SUM(IF(('R5. TIAM energy production'!$A$9:$A$396=$B48)*('R5. TIAM energy production'!$B$9:$B$396="MIN - OIL")*('R5. TIAM energy production'!$D$9:$D$396=$D48)*('R5. TIAM energy production'!$E$8:$P$8=K$9),'R5. TIAM energy production'!$E$9:$P$396))</f>
        <v>1620.8897142857099</v>
      </c>
      <c r="L48" s="58">
        <f t="array" ref="L48">SUM(IF(('R5. TIAM energy production'!$A$9:$A$396=$B48)*('R5. TIAM energy production'!$B$9:$B$396="MIN - OIL")*('R5. TIAM energy production'!$D$9:$D$396=$D48)*('R5. TIAM energy production'!$E$8:$P$8=L$9),'R5. TIAM energy production'!$E$9:$P$396))</f>
        <v>1620.8897142857099</v>
      </c>
      <c r="M48" s="58">
        <f t="array" ref="M48">SUM(IF(('R5. TIAM energy production'!$A$9:$A$396=$B48)*('R5. TIAM energy production'!$B$9:$B$396="MIN - OIL")*('R5. TIAM energy production'!$D$9:$D$396=$D48)*('R5. TIAM energy production'!$E$8:$P$8=M$9),'R5. TIAM energy production'!$E$9:$P$396))</f>
        <v>13500.889714285739</v>
      </c>
      <c r="N48" s="58">
        <f t="array" ref="N48">SUM(IF(('R5. TIAM energy production'!$A$9:$A$396=$B48)*('R5. TIAM energy production'!$B$9:$B$396="MIN - OIL")*('R5. TIAM energy production'!$D$9:$D$396=$D48)*('R5. TIAM energy production'!$E$8:$P$8=N$9),'R5. TIAM energy production'!$E$9:$P$396))</f>
        <v>14340.889714285709</v>
      </c>
      <c r="O48" s="58">
        <f t="array" ref="O48">SUM(IF(('R5. TIAM energy production'!$A$9:$A$396=$B48)*('R5. TIAM energy production'!$B$9:$B$396="MIN - OIL")*('R5. TIAM energy production'!$D$9:$D$396=$D48)*('R5. TIAM energy production'!$E$8:$P$8=O$9),'R5. TIAM energy production'!$E$9:$P$396))</f>
        <v>14580.889714285669</v>
      </c>
      <c r="P48" s="58">
        <f t="array" ref="P48">SUM(IF(('R5. TIAM energy production'!$A$9:$A$396=$B48)*('R5. TIAM energy production'!$B$9:$B$396="MIN - OIL")*('R5. TIAM energy production'!$D$9:$D$396=$D48)*('R5. TIAM energy production'!$E$8:$P$8=P$9),'R5. TIAM energy production'!$E$9:$P$396))</f>
        <v>17172.28504206147</v>
      </c>
      <c r="Q48" s="58"/>
      <c r="R48" s="70">
        <f t="shared" si="14"/>
        <v>0.77693556393782381</v>
      </c>
      <c r="S48" s="70">
        <f t="shared" si="15"/>
        <v>0.77693556393782381</v>
      </c>
      <c r="T48" s="70">
        <f t="shared" si="16"/>
        <v>0.77693556393782381</v>
      </c>
      <c r="U48" s="70">
        <f t="shared" si="17"/>
        <v>0.77693556393782381</v>
      </c>
      <c r="V48" s="70">
        <f t="shared" si="18"/>
        <v>0.77693556393782381</v>
      </c>
      <c r="W48" s="70">
        <f t="shared" si="19"/>
        <v>0.77693556393782381</v>
      </c>
      <c r="X48" s="70">
        <f t="shared" si="20"/>
        <v>0.77693556393782381</v>
      </c>
      <c r="Y48" s="70">
        <f t="shared" si="21"/>
        <v>0.77693556393782381</v>
      </c>
      <c r="Z48" s="70">
        <f t="shared" si="22"/>
        <v>6.4713356321428472</v>
      </c>
      <c r="AA48" s="70">
        <f t="shared" si="23"/>
        <v>6.873969980399754</v>
      </c>
      <c r="AB48" s="70">
        <f t="shared" si="24"/>
        <v>6.989008365615998</v>
      </c>
      <c r="AC48" s="70">
        <f t="shared" si="25"/>
        <v>8.2311330904672317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OIL")*('R5. TIAM energy production'!$D$9:$D$396=$D49)*('R5. TIAM energy production'!$E$8:$P$8=E$9),'R5. TIAM energy production'!$E$9:$P$396))</f>
        <v>26058.179957521825</v>
      </c>
      <c r="F49" s="58">
        <f t="array" ref="F49">SUM(IF(('R5. TIAM energy production'!$A$9:$A$396=$B49)*('R5. TIAM energy production'!$B$9:$B$396="MIN - OIL")*('R5. TIAM energy production'!$D$9:$D$396=$D49)*('R5. TIAM energy production'!$E$8:$P$8=F$9),'R5. TIAM energy production'!$E$9:$P$396))</f>
        <v>27244.802393991387</v>
      </c>
      <c r="G49" s="58">
        <f t="array" ref="G49">SUM(IF(('R5. TIAM energy production'!$A$9:$A$396=$B49)*('R5. TIAM energy production'!$B$9:$B$396="MIN - OIL")*('R5. TIAM energy production'!$D$9:$D$396=$D49)*('R5. TIAM energy production'!$E$8:$P$8=G$9),'R5. TIAM energy production'!$E$9:$P$396))</f>
        <v>30151.762272564563</v>
      </c>
      <c r="H49" s="58">
        <f t="array" ref="H49">SUM(IF(('R5. TIAM energy production'!$A$9:$A$396=$B49)*('R5. TIAM energy production'!$B$9:$B$396="MIN - OIL")*('R5. TIAM energy production'!$D$9:$D$396=$D49)*('R5. TIAM energy production'!$E$8:$P$8=H$9),'R5. TIAM energy production'!$E$9:$P$396))</f>
        <v>31326.912456189348</v>
      </c>
      <c r="I49" s="58">
        <f t="array" ref="I49">SUM(IF(('R5. TIAM energy production'!$A$9:$A$396=$B49)*('R5. TIAM energy production'!$B$9:$B$396="MIN - OIL")*('R5. TIAM energy production'!$D$9:$D$396=$D49)*('R5. TIAM energy production'!$E$8:$P$8=I$9),'R5. TIAM energy production'!$E$9:$P$396))</f>
        <v>36224.315606563177</v>
      </c>
      <c r="J49" s="58">
        <f t="array" ref="J49">SUM(IF(('R5. TIAM energy production'!$A$9:$A$396=$B49)*('R5. TIAM energy production'!$B$9:$B$396="MIN - OIL")*('R5. TIAM energy production'!$D$9:$D$396=$D49)*('R5. TIAM energy production'!$E$8:$P$8=J$9),'R5. TIAM energy production'!$E$9:$P$396))</f>
        <v>28519.660095786283</v>
      </c>
      <c r="K49" s="58">
        <f t="array" ref="K49">SUM(IF(('R5. TIAM energy production'!$A$9:$A$396=$B49)*('R5. TIAM energy production'!$B$9:$B$396="MIN - OIL")*('R5. TIAM energy production'!$D$9:$D$396=$D49)*('R5. TIAM energy production'!$E$8:$P$8=K$9),'R5. TIAM energy production'!$E$9:$P$396))</f>
        <v>27341.682611035249</v>
      </c>
      <c r="L49" s="58">
        <f t="array" ref="L49">SUM(IF(('R5. TIAM energy production'!$A$9:$A$396=$B49)*('R5. TIAM energy production'!$B$9:$B$396="MIN - OIL")*('R5. TIAM energy production'!$D$9:$D$396=$D49)*('R5. TIAM energy production'!$E$8:$P$8=L$9),'R5. TIAM energy production'!$E$9:$P$396))</f>
        <v>31589.63692472925</v>
      </c>
      <c r="M49" s="58">
        <f t="array" ref="M49">SUM(IF(('R5. TIAM energy production'!$A$9:$A$396=$B49)*('R5. TIAM energy production'!$B$9:$B$396="MIN - OIL")*('R5. TIAM energy production'!$D$9:$D$396=$D49)*('R5. TIAM energy production'!$E$8:$P$8=M$9),'R5. TIAM energy production'!$E$9:$P$396))</f>
        <v>37998.988984356751</v>
      </c>
      <c r="N49" s="58">
        <f t="array" ref="N49">SUM(IF(('R5. TIAM energy production'!$A$9:$A$396=$B49)*('R5. TIAM energy production'!$B$9:$B$396="MIN - OIL")*('R5. TIAM energy production'!$D$9:$D$396=$D49)*('R5. TIAM energy production'!$E$8:$P$8=N$9),'R5. TIAM energy production'!$E$9:$P$396))</f>
        <v>37041.306497519647</v>
      </c>
      <c r="O49" s="58">
        <f t="array" ref="O49">SUM(IF(('R5. TIAM energy production'!$A$9:$A$396=$B49)*('R5. TIAM energy production'!$B$9:$B$396="MIN - OIL")*('R5. TIAM energy production'!$D$9:$D$396=$D49)*('R5. TIAM energy production'!$E$8:$P$8=O$9),'R5. TIAM energy production'!$E$9:$P$396))</f>
        <v>30645.91319055486</v>
      </c>
      <c r="P49" s="58">
        <f t="array" ref="P49">SUM(IF(('R5. TIAM energy production'!$A$9:$A$396=$B49)*('R5. TIAM energy production'!$B$9:$B$396="MIN - OIL")*('R5. TIAM energy production'!$D$9:$D$396=$D49)*('R5. TIAM energy production'!$E$8:$P$8=P$9),'R5. TIAM energy production'!$E$9:$P$396))</f>
        <v>25905.547571244861</v>
      </c>
      <c r="Q49" s="58"/>
      <c r="R49" s="70">
        <f t="shared" si="14"/>
        <v>12.490378933283731</v>
      </c>
      <c r="S49" s="70">
        <f t="shared" si="15"/>
        <v>13.059158637253921</v>
      </c>
      <c r="T49" s="70">
        <f t="shared" si="16"/>
        <v>14.452541846918596</v>
      </c>
      <c r="U49" s="70">
        <f t="shared" si="17"/>
        <v>15.01582259488022</v>
      </c>
      <c r="V49" s="70">
        <f t="shared" si="18"/>
        <v>17.363278220597067</v>
      </c>
      <c r="W49" s="70">
        <f t="shared" si="19"/>
        <v>13.670231851399757</v>
      </c>
      <c r="X49" s="70">
        <f t="shared" si="20"/>
        <v>13.105595902787782</v>
      </c>
      <c r="Y49" s="70">
        <f t="shared" si="21"/>
        <v>15.141753422453682</v>
      </c>
      <c r="Z49" s="70">
        <f t="shared" si="22"/>
        <v>18.213926385878999</v>
      </c>
      <c r="AA49" s="70">
        <f t="shared" si="23"/>
        <v>17.754883690730519</v>
      </c>
      <c r="AB49" s="70">
        <f t="shared" si="24"/>
        <v>14.68940152883</v>
      </c>
      <c r="AC49" s="70">
        <f t="shared" si="25"/>
        <v>12.417218169746203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OIL")*('R5. TIAM energy production'!$D$9:$D$396=$D50)*('R5. TIAM energy production'!$E$8:$P$8=E$9),'R5. TIAM energy production'!$E$9:$P$396))</f>
        <v>75134.725670305052</v>
      </c>
      <c r="F50" s="58">
        <f t="array" ref="F50">SUM(IF(('R5. TIAM energy production'!$A$9:$A$396=$B50)*('R5. TIAM energy production'!$B$9:$B$396="MIN - OIL")*('R5. TIAM energy production'!$D$9:$D$396=$D50)*('R5. TIAM energy production'!$E$8:$P$8=F$9),'R5. TIAM energy production'!$E$9:$P$396))</f>
        <v>81186.336463044747</v>
      </c>
      <c r="G50" s="58">
        <f t="array" ref="G50">SUM(IF(('R5. TIAM energy production'!$A$9:$A$396=$B50)*('R5. TIAM energy production'!$B$9:$B$396="MIN - OIL")*('R5. TIAM energy production'!$D$9:$D$396=$D50)*('R5. TIAM energy production'!$E$8:$P$8=G$9),'R5. TIAM energy production'!$E$9:$P$396))</f>
        <v>95725.475297808181</v>
      </c>
      <c r="H50" s="58">
        <f t="array" ref="H50">SUM(IF(('R5. TIAM energy production'!$A$9:$A$396=$B50)*('R5. TIAM energy production'!$B$9:$B$396="MIN - OIL")*('R5. TIAM energy production'!$D$9:$D$396=$D50)*('R5. TIAM energy production'!$E$8:$P$8=H$9),'R5. TIAM energy production'!$E$9:$P$396))</f>
        <v>119911.8069797144</v>
      </c>
      <c r="I50" s="58">
        <f t="array" ref="I50">SUM(IF(('R5. TIAM energy production'!$A$9:$A$396=$B50)*('R5. TIAM energy production'!$B$9:$B$396="MIN - OIL")*('R5. TIAM energy production'!$D$9:$D$396=$D50)*('R5. TIAM energy production'!$E$8:$P$8=I$9),'R5. TIAM energy production'!$E$9:$P$396))</f>
        <v>112625.28391343969</v>
      </c>
      <c r="J50" s="58">
        <f t="array" ref="J50">SUM(IF(('R5. TIAM energy production'!$A$9:$A$396=$B50)*('R5. TIAM energy production'!$B$9:$B$396="MIN - OIL")*('R5. TIAM energy production'!$D$9:$D$396=$D50)*('R5. TIAM energy production'!$E$8:$P$8=J$9),'R5. TIAM energy production'!$E$9:$P$396))</f>
        <v>100678.04591801031</v>
      </c>
      <c r="K50" s="58">
        <f t="array" ref="K50">SUM(IF(('R5. TIAM energy production'!$A$9:$A$396=$B50)*('R5. TIAM energy production'!$B$9:$B$396="MIN - OIL")*('R5. TIAM energy production'!$D$9:$D$396=$D50)*('R5. TIAM energy production'!$E$8:$P$8=K$9),'R5. TIAM energy production'!$E$9:$P$396))</f>
        <v>105511.91034369395</v>
      </c>
      <c r="L50" s="58">
        <f t="array" ref="L50">SUM(IF(('R5. TIAM energy production'!$A$9:$A$396=$B50)*('R5. TIAM energy production'!$B$9:$B$396="MIN - OIL")*('R5. TIAM energy production'!$D$9:$D$396=$D50)*('R5. TIAM energy production'!$E$8:$P$8=L$9),'R5. TIAM energy production'!$E$9:$P$396))</f>
        <v>94428.289188779934</v>
      </c>
      <c r="M50" s="58">
        <f t="array" ref="M50">SUM(IF(('R5. TIAM energy production'!$A$9:$A$396=$B50)*('R5. TIAM energy production'!$B$9:$B$396="MIN - OIL")*('R5. TIAM energy production'!$D$9:$D$396=$D50)*('R5. TIAM energy production'!$E$8:$P$8=M$9),'R5. TIAM energy production'!$E$9:$P$396))</f>
        <v>63424.612768258339</v>
      </c>
      <c r="N50" s="58">
        <f t="array" ref="N50">SUM(IF(('R5. TIAM energy production'!$A$9:$A$396=$B50)*('R5. TIAM energy production'!$B$9:$B$396="MIN - OIL")*('R5. TIAM energy production'!$D$9:$D$396=$D50)*('R5. TIAM energy production'!$E$8:$P$8=N$9),'R5. TIAM energy production'!$E$9:$P$396))</f>
        <v>56725.810856281918</v>
      </c>
      <c r="O50" s="58">
        <f t="array" ref="O50">SUM(IF(('R5. TIAM energy production'!$A$9:$A$396=$B50)*('R5. TIAM energy production'!$B$9:$B$396="MIN - OIL")*('R5. TIAM energy production'!$D$9:$D$396=$D50)*('R5. TIAM energy production'!$E$8:$P$8=O$9),'R5. TIAM energy production'!$E$9:$P$396))</f>
        <v>48431.671210019544</v>
      </c>
      <c r="P50" s="58">
        <f t="array" ref="P50">SUM(IF(('R5. TIAM energy production'!$A$9:$A$396=$B50)*('R5. TIAM energy production'!$B$9:$B$396="MIN - OIL")*('R5. TIAM energy production'!$D$9:$D$396=$D50)*('R5. TIAM energy production'!$E$8:$P$8=P$9),'R5. TIAM energy production'!$E$9:$P$396))</f>
        <v>33911.400665772628</v>
      </c>
      <c r="Q50" s="58"/>
      <c r="R50" s="70">
        <f t="shared" si="14"/>
        <v>36.01407297824494</v>
      </c>
      <c r="S50" s="70">
        <f t="shared" si="15"/>
        <v>38.914771034720282</v>
      </c>
      <c r="T50" s="70">
        <f t="shared" si="16"/>
        <v>45.883767092996294</v>
      </c>
      <c r="U50" s="70">
        <f t="shared" si="17"/>
        <v>57.476919347127243</v>
      </c>
      <c r="V50" s="70">
        <f t="shared" si="18"/>
        <v>53.984294983021861</v>
      </c>
      <c r="W50" s="70">
        <f t="shared" si="19"/>
        <v>48.257665954736119</v>
      </c>
      <c r="X50" s="70">
        <f t="shared" si="20"/>
        <v>50.574665779256883</v>
      </c>
      <c r="Y50" s="70">
        <f t="shared" si="21"/>
        <v>45.261991279214719</v>
      </c>
      <c r="Z50" s="70">
        <f t="shared" si="22"/>
        <v>30.401104315946689</v>
      </c>
      <c r="AA50" s="70">
        <f t="shared" si="23"/>
        <v>27.190190337457601</v>
      </c>
      <c r="AB50" s="70">
        <f t="shared" si="24"/>
        <v>23.214588538856727</v>
      </c>
      <c r="AC50" s="70">
        <f t="shared" si="25"/>
        <v>16.254636554217431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OIL")*('R5. TIAM energy production'!$D$9:$D$396=$D51)*('R5. TIAM energy production'!$E$8:$P$8=E$9),'R5. TIAM energy production'!$E$9:$P$396))</f>
        <v>9148.9436332136338</v>
      </c>
      <c r="F51" s="58">
        <f t="array" ref="F51">SUM(IF(('R5. TIAM energy production'!$A$9:$A$396=$B51)*('R5. TIAM energy production'!$B$9:$B$396="MIN - OIL")*('R5. TIAM energy production'!$D$9:$D$396=$D51)*('R5. TIAM energy production'!$E$8:$P$8=F$9),'R5. TIAM energy production'!$E$9:$P$396))</f>
        <v>3261.02275897769</v>
      </c>
      <c r="G51" s="58">
        <f t="array" ref="G51">SUM(IF(('R5. TIAM energy production'!$A$9:$A$396=$B51)*('R5. TIAM energy production'!$B$9:$B$396="MIN - OIL")*('R5. TIAM energy production'!$D$9:$D$396=$D51)*('R5. TIAM energy production'!$E$8:$P$8=G$9),'R5. TIAM energy production'!$E$9:$P$396))</f>
        <v>253.70118124999999</v>
      </c>
      <c r="H51" s="58">
        <f t="array" ref="H51">SUM(IF(('R5. TIAM energy production'!$A$9:$A$396=$B51)*('R5. TIAM energy production'!$B$9:$B$396="MIN - OIL")*('R5. TIAM energy production'!$D$9:$D$396=$D51)*('R5. TIAM energy production'!$E$8:$P$8=H$9),'R5. TIAM energy production'!$E$9:$P$396))</f>
        <v>104.15101125</v>
      </c>
      <c r="I51" s="58">
        <f t="array" ref="I51">SUM(IF(('R5. TIAM energy production'!$A$9:$A$396=$B51)*('R5. TIAM energy production'!$B$9:$B$396="MIN - OIL")*('R5. TIAM energy production'!$D$9:$D$396=$D51)*('R5. TIAM energy production'!$E$8:$P$8=I$9),'R5. TIAM energy production'!$E$9:$P$396))</f>
        <v>455.59195449641703</v>
      </c>
      <c r="J51" s="58">
        <f t="array" ref="J51">SUM(IF(('R5. TIAM energy production'!$A$9:$A$396=$B51)*('R5. TIAM energy production'!$B$9:$B$396="MIN - OIL")*('R5. TIAM energy production'!$D$9:$D$396=$D51)*('R5. TIAM energy production'!$E$8:$P$8=J$9),'R5. TIAM energy production'!$E$9:$P$396))</f>
        <v>228.1332563928604</v>
      </c>
      <c r="K51" s="58">
        <f t="array" ref="K51">SUM(IF(('R5. TIAM energy production'!$A$9:$A$396=$B51)*('R5. TIAM energy production'!$B$9:$B$396="MIN - OIL")*('R5. TIAM energy production'!$D$9:$D$396=$D51)*('R5. TIAM energy production'!$E$8:$P$8=K$9),'R5. TIAM energy production'!$E$9:$P$396))</f>
        <v>1880</v>
      </c>
      <c r="L51" s="58">
        <f t="array" ref="L51">SUM(IF(('R5. TIAM energy production'!$A$9:$A$396=$B51)*('R5. TIAM energy production'!$B$9:$B$396="MIN - OIL")*('R5. TIAM energy production'!$D$9:$D$396=$D51)*('R5. TIAM energy production'!$E$8:$P$8=L$9),'R5. TIAM energy production'!$E$9:$P$396))</f>
        <v>9036.64</v>
      </c>
      <c r="M51" s="58">
        <f t="array" ref="M51">SUM(IF(('R5. TIAM energy production'!$A$9:$A$396=$B51)*('R5. TIAM energy production'!$B$9:$B$396="MIN - OIL")*('R5. TIAM energy production'!$D$9:$D$396=$D51)*('R5. TIAM energy production'!$E$8:$P$8=M$9),'R5. TIAM energy production'!$E$9:$P$396))</f>
        <v>8129.2800000000007</v>
      </c>
      <c r="N51" s="58">
        <f t="array" ref="N51">SUM(IF(('R5. TIAM energy production'!$A$9:$A$396=$B51)*('R5. TIAM energy production'!$B$9:$B$396="MIN - OIL")*('R5. TIAM energy production'!$D$9:$D$396=$D51)*('R5. TIAM energy production'!$E$8:$P$8=N$9),'R5. TIAM energy production'!$E$9:$P$396))</f>
        <v>7221.92</v>
      </c>
      <c r="O51" s="58">
        <f t="array" ref="O51">SUM(IF(('R5. TIAM energy production'!$A$9:$A$396=$B51)*('R5. TIAM energy production'!$B$9:$B$396="MIN - OIL")*('R5. TIAM energy production'!$D$9:$D$396=$D51)*('R5. TIAM energy production'!$E$8:$P$8=O$9),'R5. TIAM energy production'!$E$9:$P$396))</f>
        <v>8529.5810835675893</v>
      </c>
      <c r="P51" s="58">
        <f t="array" ref="P51">SUM(IF(('R5. TIAM energy production'!$A$9:$A$396=$B51)*('R5. TIAM energy production'!$B$9:$B$396="MIN - OIL")*('R5. TIAM energy production'!$D$9:$D$396=$D51)*('R5. TIAM energy production'!$E$8:$P$8=P$9),'R5. TIAM energy production'!$E$9:$P$396))</f>
        <v>25648.297445338681</v>
      </c>
      <c r="Q51" s="58"/>
      <c r="R51" s="70">
        <f t="shared" si="14"/>
        <v>4.3853320916646057</v>
      </c>
      <c r="S51" s="70">
        <f t="shared" si="15"/>
        <v>1.5630949681094823</v>
      </c>
      <c r="T51" s="70">
        <f t="shared" si="16"/>
        <v>0.12160572591024341</v>
      </c>
      <c r="U51" s="70">
        <f t="shared" si="17"/>
        <v>4.9922350636836768E-2</v>
      </c>
      <c r="V51" s="70">
        <f t="shared" si="18"/>
        <v>0.2183773448449538</v>
      </c>
      <c r="W51" s="70">
        <f t="shared" si="19"/>
        <v>0.10935033928984306</v>
      </c>
      <c r="X51" s="70">
        <f t="shared" si="20"/>
        <v>0.90113401752739231</v>
      </c>
      <c r="Y51" s="70">
        <f t="shared" si="21"/>
        <v>4.3315019724195389</v>
      </c>
      <c r="Z51" s="70">
        <f t="shared" si="22"/>
        <v>3.8965801840452547</v>
      </c>
      <c r="AA51" s="70">
        <f t="shared" si="23"/>
        <v>3.4616583956709706</v>
      </c>
      <c r="AB51" s="70">
        <f t="shared" si="24"/>
        <v>4.0884551434366543</v>
      </c>
      <c r="AC51" s="70">
        <f t="shared" si="25"/>
        <v>12.293911340242339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OIL")*('R5. TIAM energy production'!$D$9:$D$396=$D52)*('R5. TIAM energy production'!$E$8:$P$8=E$9),'R5. TIAM energy production'!$E$9:$P$396))</f>
        <v>36581.307580185152</v>
      </c>
      <c r="F52" s="58">
        <f t="array" ref="F52">SUM(IF(('R5. TIAM energy production'!$A$9:$A$396=$B52)*('R5. TIAM energy production'!$B$9:$B$396="MIN - OIL")*('R5. TIAM energy production'!$D$9:$D$396=$D52)*('R5. TIAM energy production'!$E$8:$P$8=F$9),'R5. TIAM energy production'!$E$9:$P$396))</f>
        <v>38067.500136480783</v>
      </c>
      <c r="G52" s="58">
        <f t="array" ref="G52">SUM(IF(('R5. TIAM energy production'!$A$9:$A$396=$B52)*('R5. TIAM energy production'!$B$9:$B$396="MIN - OIL")*('R5. TIAM energy production'!$D$9:$D$396=$D52)*('R5. TIAM energy production'!$E$8:$P$8=G$9),'R5. TIAM energy production'!$E$9:$P$396))</f>
        <v>29533.581242132899</v>
      </c>
      <c r="H52" s="58">
        <f t="array" ref="H52">SUM(IF(('R5. TIAM energy production'!$A$9:$A$396=$B52)*('R5. TIAM energy production'!$B$9:$B$396="MIN - OIL")*('R5. TIAM energy production'!$D$9:$D$396=$D52)*('R5. TIAM energy production'!$E$8:$P$8=H$9),'R5. TIAM energy production'!$E$9:$P$396))</f>
        <v>18187.062985825571</v>
      </c>
      <c r="I52" s="58">
        <f t="array" ref="I52">SUM(IF(('R5. TIAM energy production'!$A$9:$A$396=$B52)*('R5. TIAM energy production'!$B$9:$B$396="MIN - OIL")*('R5. TIAM energy production'!$D$9:$D$396=$D52)*('R5. TIAM energy production'!$E$8:$P$8=I$9),'R5. TIAM energy production'!$E$9:$P$396))</f>
        <v>31474.270609739418</v>
      </c>
      <c r="J52" s="58">
        <f t="array" ref="J52">SUM(IF(('R5. TIAM energy production'!$A$9:$A$396=$B52)*('R5. TIAM energy production'!$B$9:$B$396="MIN - OIL")*('R5. TIAM energy production'!$D$9:$D$396=$D52)*('R5. TIAM energy production'!$E$8:$P$8=J$9),'R5. TIAM energy production'!$E$9:$P$396))</f>
        <v>26015.082766444237</v>
      </c>
      <c r="K52" s="58">
        <f t="array" ref="K52">SUM(IF(('R5. TIAM energy production'!$A$9:$A$396=$B52)*('R5. TIAM energy production'!$B$9:$B$396="MIN - OIL")*('R5. TIAM energy production'!$D$9:$D$396=$D52)*('R5. TIAM energy production'!$E$8:$P$8=K$9),'R5. TIAM energy production'!$E$9:$P$396))</f>
        <v>9119.0045215349965</v>
      </c>
      <c r="L52" s="58">
        <f t="array" ref="L52">SUM(IF(('R5. TIAM energy production'!$A$9:$A$396=$B52)*('R5. TIAM energy production'!$B$9:$B$396="MIN - OIL")*('R5. TIAM energy production'!$D$9:$D$396=$D52)*('R5. TIAM energy production'!$E$8:$P$8=L$9),'R5. TIAM energy production'!$E$9:$P$396))</f>
        <v>11198.387840199559</v>
      </c>
      <c r="M52" s="58">
        <f t="array" ref="M52">SUM(IF(('R5. TIAM energy production'!$A$9:$A$396=$B52)*('R5. TIAM energy production'!$B$9:$B$396="MIN - OIL")*('R5. TIAM energy production'!$D$9:$D$396=$D52)*('R5. TIAM energy production'!$E$8:$P$8=M$9),'R5. TIAM energy production'!$E$9:$P$396))</f>
        <v>10314.784652626264</v>
      </c>
      <c r="N52" s="58">
        <f t="array" ref="N52">SUM(IF(('R5. TIAM energy production'!$A$9:$A$396=$B52)*('R5. TIAM energy production'!$B$9:$B$396="MIN - OIL")*('R5. TIAM energy production'!$D$9:$D$396=$D52)*('R5. TIAM energy production'!$E$8:$P$8=N$9),'R5. TIAM energy production'!$E$9:$P$396))</f>
        <v>16576.131785153011</v>
      </c>
      <c r="O52" s="58">
        <f t="array" ref="O52">SUM(IF(('R5. TIAM energy production'!$A$9:$A$396=$B52)*('R5. TIAM energy production'!$B$9:$B$396="MIN - OIL")*('R5. TIAM energy production'!$D$9:$D$396=$D52)*('R5. TIAM energy production'!$E$8:$P$8=O$9),'R5. TIAM energy production'!$E$9:$P$396))</f>
        <v>28791.371802150439</v>
      </c>
      <c r="P52" s="58">
        <f t="array" ref="P52">SUM(IF(('R5. TIAM energy production'!$A$9:$A$396=$B52)*('R5. TIAM energy production'!$B$9:$B$396="MIN - OIL")*('R5. TIAM energy production'!$D$9:$D$396=$D52)*('R5. TIAM energy production'!$E$8:$P$8=P$9),'R5. TIAM energy production'!$E$9:$P$396))</f>
        <v>19276.389494878007</v>
      </c>
      <c r="Q52" s="58"/>
      <c r="R52" s="70">
        <f t="shared" si="14"/>
        <v>17.534393971349729</v>
      </c>
      <c r="S52" s="70">
        <f t="shared" si="15"/>
        <v>18.246765603835893</v>
      </c>
      <c r="T52" s="70">
        <f t="shared" si="16"/>
        <v>14.156231232284496</v>
      </c>
      <c r="U52" s="70">
        <f t="shared" si="17"/>
        <v>8.717543157149322</v>
      </c>
      <c r="V52" s="70">
        <f t="shared" si="18"/>
        <v>15.086455278350428</v>
      </c>
      <c r="W52" s="70">
        <f t="shared" si="19"/>
        <v>12.469721302996552</v>
      </c>
      <c r="X52" s="70">
        <f t="shared" si="20"/>
        <v>4.3709814789049402</v>
      </c>
      <c r="Y52" s="70">
        <f t="shared" si="21"/>
        <v>5.3676852256749603</v>
      </c>
      <c r="Z52" s="70">
        <f t="shared" si="22"/>
        <v>4.9441507095484001</v>
      </c>
      <c r="AA52" s="70">
        <f t="shared" si="23"/>
        <v>7.9453809737332115</v>
      </c>
      <c r="AB52" s="70">
        <f t="shared" si="24"/>
        <v>13.800470501168457</v>
      </c>
      <c r="AC52" s="70">
        <f t="shared" si="25"/>
        <v>9.2396863345437428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OIL")*('R5. TIAM energy production'!$D$9:$D$396=$D53)*('R5. TIAM energy production'!$E$8:$P$8=E$9),'R5. TIAM energy production'!$E$9:$P$396))</f>
        <v>1540.9259280000001</v>
      </c>
      <c r="F53" s="58">
        <f t="array" ref="F53">SUM(IF(('R5. TIAM energy production'!$A$9:$A$396=$B53)*('R5. TIAM energy production'!$B$9:$B$396="MIN - OIL")*('R5. TIAM energy production'!$D$9:$D$396=$D53)*('R5. TIAM energy production'!$E$8:$P$8=F$9),'R5. TIAM energy production'!$E$9:$P$396))</f>
        <v>1486.5190094075394</v>
      </c>
      <c r="G53" s="58">
        <f t="array" ref="G53">SUM(IF(('R5. TIAM energy production'!$A$9:$A$396=$B53)*('R5. TIAM energy production'!$B$9:$B$396="MIN - OIL")*('R5. TIAM energy production'!$D$9:$D$396=$D53)*('R5. TIAM energy production'!$E$8:$P$8=G$9),'R5. TIAM energy production'!$E$9:$P$396))</f>
        <v>1250.4881594075391</v>
      </c>
      <c r="H53" s="58">
        <f t="array" ref="H53">SUM(IF(('R5. TIAM energy production'!$A$9:$A$396=$B53)*('R5. TIAM energy production'!$B$9:$B$396="MIN - OIL")*('R5. TIAM energy production'!$D$9:$D$396=$D53)*('R5. TIAM energy production'!$E$8:$P$8=H$9),'R5. TIAM energy production'!$E$9:$P$396))</f>
        <v>825.54338859246172</v>
      </c>
      <c r="I53" s="58">
        <f t="array" ref="I53">SUM(IF(('R5. TIAM energy production'!$A$9:$A$396=$B53)*('R5. TIAM energy production'!$B$9:$B$396="MIN - OIL")*('R5. TIAM energy production'!$D$9:$D$396=$D53)*('R5. TIAM energy production'!$E$8:$P$8=I$9),'R5. TIAM energy production'!$E$9:$P$396))</f>
        <v>1008.3051702562792</v>
      </c>
      <c r="J53" s="58">
        <f t="array" ref="J53">SUM(IF(('R5. TIAM energy production'!$A$9:$A$396=$B53)*('R5. TIAM energy production'!$B$9:$B$396="MIN - OIL")*('R5. TIAM energy production'!$D$9:$D$396=$D53)*('R5. TIAM energy production'!$E$8:$P$8=J$9),'R5. TIAM energy production'!$E$9:$P$396))</f>
        <v>1008.305170256275</v>
      </c>
      <c r="K53" s="58">
        <f t="array" ref="K53">SUM(IF(('R5. TIAM energy production'!$A$9:$A$396=$B53)*('R5. TIAM energy production'!$B$9:$B$396="MIN - OIL")*('R5. TIAM energy production'!$D$9:$D$396=$D53)*('R5. TIAM energy production'!$E$8:$P$8=K$9),'R5. TIAM energy production'!$E$9:$P$396))</f>
        <v>1.9259280000000001</v>
      </c>
      <c r="L53" s="58">
        <f t="array" ref="L53">SUM(IF(('R5. TIAM energy production'!$A$9:$A$396=$B53)*('R5. TIAM energy production'!$B$9:$B$396="MIN - OIL")*('R5. TIAM energy production'!$D$9:$D$396=$D53)*('R5. TIAM energy production'!$E$8:$P$8=L$9),'R5. TIAM energy production'!$E$9:$P$396))</f>
        <v>1.9259280000000001</v>
      </c>
      <c r="M53" s="58">
        <f t="array" ref="M53">SUM(IF(('R5. TIAM energy production'!$A$9:$A$396=$B53)*('R5. TIAM energy production'!$B$9:$B$396="MIN - OIL")*('R5. TIAM energy production'!$D$9:$D$396=$D53)*('R5. TIAM energy production'!$E$8:$P$8=M$9),'R5. TIAM energy production'!$E$9:$P$396))</f>
        <v>1.9259280000000001</v>
      </c>
      <c r="N53" s="58">
        <f t="array" ref="N53">SUM(IF(('R5. TIAM energy production'!$A$9:$A$396=$B53)*('R5. TIAM energy production'!$B$9:$B$396="MIN - OIL")*('R5. TIAM energy production'!$D$9:$D$396=$D53)*('R5. TIAM energy production'!$E$8:$P$8=N$9),'R5. TIAM energy production'!$E$9:$P$396))</f>
        <v>1.9259280000000001</v>
      </c>
      <c r="O53" s="58">
        <f t="array" ref="O53">SUM(IF(('R5. TIAM energy production'!$A$9:$A$396=$B53)*('R5. TIAM energy production'!$B$9:$B$396="MIN - OIL")*('R5. TIAM energy production'!$D$9:$D$396=$D53)*('R5. TIAM energy production'!$E$8:$P$8=O$9),'R5. TIAM energy production'!$E$9:$P$396))</f>
        <v>1.9259280000000001</v>
      </c>
      <c r="P53" s="58">
        <f t="array" ref="P53">SUM(IF(('R5. TIAM energy production'!$A$9:$A$396=$B53)*('R5. TIAM energy production'!$B$9:$B$396="MIN - OIL")*('R5. TIAM energy production'!$D$9:$D$396=$D53)*('R5. TIAM energy production'!$E$8:$P$8=P$9),'R5. TIAM energy production'!$E$9:$P$396))</f>
        <v>1.9259280000000001</v>
      </c>
      <c r="Q53" s="58"/>
      <c r="R53" s="70">
        <f t="shared" si="14"/>
        <v>0.73860679372913041</v>
      </c>
      <c r="S53" s="70">
        <f t="shared" si="15"/>
        <v>0.71252811014800821</v>
      </c>
      <c r="T53" s="70">
        <f t="shared" si="16"/>
        <v>0.59939224412624992</v>
      </c>
      <c r="U53" s="70">
        <f t="shared" si="17"/>
        <v>0.39570490979016076</v>
      </c>
      <c r="V53" s="70">
        <f t="shared" si="18"/>
        <v>0.48330749413121388</v>
      </c>
      <c r="W53" s="70">
        <f t="shared" si="19"/>
        <v>0.48330749413121188</v>
      </c>
      <c r="X53" s="70">
        <f t="shared" si="20"/>
        <v>9.2314852984494444E-4</v>
      </c>
      <c r="Y53" s="70">
        <f t="shared" si="21"/>
        <v>9.2314852984494444E-4</v>
      </c>
      <c r="Z53" s="70">
        <f t="shared" si="22"/>
        <v>9.2314852984494444E-4</v>
      </c>
      <c r="AA53" s="70">
        <f t="shared" si="23"/>
        <v>9.2314852984494444E-4</v>
      </c>
      <c r="AB53" s="70">
        <f t="shared" si="24"/>
        <v>9.2314852984494444E-4</v>
      </c>
      <c r="AC53" s="70">
        <f t="shared" si="25"/>
        <v>9.2314852984494444E-4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OIL")*('R5. TIAM energy production'!$D$9:$D$396=$D54)*('R5. TIAM energy production'!$E$8:$P$8=E$9),'R5. TIAM energy production'!$E$9:$P$396))</f>
        <v>1620.8897142857099</v>
      </c>
      <c r="F54" s="58">
        <f t="array" ref="F54">SUM(IF(('R5. TIAM energy production'!$A$9:$A$396=$B54)*('R5. TIAM energy production'!$B$9:$B$396="MIN - OIL")*('R5. TIAM energy production'!$D$9:$D$396=$D54)*('R5. TIAM energy production'!$E$8:$P$8=F$9),'R5. TIAM energy production'!$E$9:$P$396))</f>
        <v>1620.8897142857099</v>
      </c>
      <c r="G54" s="58">
        <f t="array" ref="G54">SUM(IF(('R5. TIAM energy production'!$A$9:$A$396=$B54)*('R5. TIAM energy production'!$B$9:$B$396="MIN - OIL")*('R5. TIAM energy production'!$D$9:$D$396=$D54)*('R5. TIAM energy production'!$E$8:$P$8=G$9),'R5. TIAM energy production'!$E$9:$P$396))</f>
        <v>1620.8897142857099</v>
      </c>
      <c r="H54" s="58">
        <f t="array" ref="H54">SUM(IF(('R5. TIAM energy production'!$A$9:$A$396=$B54)*('R5. TIAM energy production'!$B$9:$B$396="MIN - OIL")*('R5. TIAM energy production'!$D$9:$D$396=$D54)*('R5. TIAM energy production'!$E$8:$P$8=H$9),'R5. TIAM energy production'!$E$9:$P$396))</f>
        <v>1620.8897142857099</v>
      </c>
      <c r="I54" s="58">
        <f t="array" ref="I54">SUM(IF(('R5. TIAM energy production'!$A$9:$A$396=$B54)*('R5. TIAM energy production'!$B$9:$B$396="MIN - OIL")*('R5. TIAM energy production'!$D$9:$D$396=$D54)*('R5. TIAM energy production'!$E$8:$P$8=I$9),'R5. TIAM energy production'!$E$9:$P$396))</f>
        <v>1620.8897142857099</v>
      </c>
      <c r="J54" s="58">
        <f t="array" ref="J54">SUM(IF(('R5. TIAM energy production'!$A$9:$A$396=$B54)*('R5. TIAM energy production'!$B$9:$B$396="MIN - OIL")*('R5. TIAM energy production'!$D$9:$D$396=$D54)*('R5. TIAM energy production'!$E$8:$P$8=J$9),'R5. TIAM energy production'!$E$9:$P$396))</f>
        <v>1620.8897142857099</v>
      </c>
      <c r="K54" s="58">
        <f t="array" ref="K54">SUM(IF(('R5. TIAM energy production'!$A$9:$A$396=$B54)*('R5. TIAM energy production'!$B$9:$B$396="MIN - OIL")*('R5. TIAM energy production'!$D$9:$D$396=$D54)*('R5. TIAM energy production'!$E$8:$P$8=K$9),'R5. TIAM energy production'!$E$9:$P$396))</f>
        <v>1620.8897142857099</v>
      </c>
      <c r="L54" s="58">
        <f t="array" ref="L54">SUM(IF(('R5. TIAM energy production'!$A$9:$A$396=$B54)*('R5. TIAM energy production'!$B$9:$B$396="MIN - OIL")*('R5. TIAM energy production'!$D$9:$D$396=$D54)*('R5. TIAM energy production'!$E$8:$P$8=L$9),'R5. TIAM energy production'!$E$9:$P$396))</f>
        <v>1620.8897142857099</v>
      </c>
      <c r="M54" s="58">
        <f t="array" ref="M54">SUM(IF(('R5. TIAM energy production'!$A$9:$A$396=$B54)*('R5. TIAM energy production'!$B$9:$B$396="MIN - OIL")*('R5. TIAM energy production'!$D$9:$D$396=$D54)*('R5. TIAM energy production'!$E$8:$P$8=M$9),'R5. TIAM energy production'!$E$9:$P$396))</f>
        <v>8274.1298363297501</v>
      </c>
      <c r="N54" s="58">
        <f t="array" ref="N54">SUM(IF(('R5. TIAM energy production'!$A$9:$A$396=$B54)*('R5. TIAM energy production'!$B$9:$B$396="MIN - OIL")*('R5. TIAM energy production'!$D$9:$D$396=$D54)*('R5. TIAM energy production'!$E$8:$P$8=N$9),'R5. TIAM energy production'!$E$9:$P$396))</f>
        <v>13044.731594701789</v>
      </c>
      <c r="O54" s="58">
        <f t="array" ref="O54">SUM(IF(('R5. TIAM energy production'!$A$9:$A$396=$B54)*('R5. TIAM energy production'!$B$9:$B$396="MIN - OIL")*('R5. TIAM energy production'!$D$9:$D$396=$D54)*('R5. TIAM energy production'!$E$8:$P$8=O$9),'R5. TIAM energy production'!$E$9:$P$396))</f>
        <v>14236.09387546084</v>
      </c>
      <c r="P54" s="58">
        <f t="array" ref="P54">SUM(IF(('R5. TIAM energy production'!$A$9:$A$396=$B54)*('R5. TIAM energy production'!$B$9:$B$396="MIN - OIL")*('R5. TIAM energy production'!$D$9:$D$396=$D54)*('R5. TIAM energy production'!$E$8:$P$8=P$9),'R5. TIAM energy production'!$E$9:$P$396))</f>
        <v>14820.889714285753</v>
      </c>
      <c r="Q54" s="58"/>
      <c r="R54" s="70">
        <f t="shared" ref="R54:R59" si="26">E54*$B$5/365.25</f>
        <v>0.77693556393782381</v>
      </c>
      <c r="S54" s="70">
        <f t="shared" ref="S54:S59" si="27">F54*$B$5/365.25</f>
        <v>0.77693556393782381</v>
      </c>
      <c r="T54" s="70">
        <f t="shared" ref="T54:T59" si="28">G54*$B$5/365.25</f>
        <v>0.77693556393782381</v>
      </c>
      <c r="U54" s="70">
        <f t="shared" ref="U54:U59" si="29">H54*$B$5/365.25</f>
        <v>0.77693556393782381</v>
      </c>
      <c r="V54" s="70">
        <f t="shared" ref="V54:V59" si="30">I54*$B$5/365.25</f>
        <v>0.77693556393782381</v>
      </c>
      <c r="W54" s="70">
        <f t="shared" ref="W54:W59" si="31">J54*$B$5/365.25</f>
        <v>0.77693556393782381</v>
      </c>
      <c r="X54" s="70">
        <f t="shared" ref="X54:X59" si="32">K54*$B$5/365.25</f>
        <v>0.77693556393782381</v>
      </c>
      <c r="Y54" s="70">
        <f t="shared" ref="Y54:Y59" si="33">L54*$B$5/365.25</f>
        <v>0.77693556393782381</v>
      </c>
      <c r="Z54" s="70">
        <f t="shared" ref="Z54:Z59" si="34">M54*$B$5/365.25</f>
        <v>3.9660105643378145</v>
      </c>
      <c r="AA54" s="70">
        <f t="shared" ref="AA54:AA59" si="35">N54*$B$5/365.25</f>
        <v>6.2526869093085784</v>
      </c>
      <c r="AB54" s="70">
        <f t="shared" ref="AB54:AB59" si="36">O54*$B$5/365.25</f>
        <v>6.8237385467506</v>
      </c>
      <c r="AC54" s="70">
        <f t="shared" ref="AC54:AC59" si="37">P54*$B$5/365.25</f>
        <v>7.1040467508323006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OIL")*('R5. TIAM energy production'!$D$9:$D$396=$D55)*('R5. TIAM energy production'!$E$8:$P$8=E$9),'R5. TIAM energy production'!$E$9:$P$396))</f>
        <v>26058.179957521825</v>
      </c>
      <c r="F55" s="58">
        <f t="array" ref="F55">SUM(IF(('R5. TIAM energy production'!$A$9:$A$396=$B55)*('R5. TIAM energy production'!$B$9:$B$396="MIN - OIL")*('R5. TIAM energy production'!$D$9:$D$396=$D55)*('R5. TIAM energy production'!$E$8:$P$8=F$9),'R5. TIAM energy production'!$E$9:$P$396))</f>
        <v>27244.802393991387</v>
      </c>
      <c r="G55" s="58">
        <f t="array" ref="G55">SUM(IF(('R5. TIAM energy production'!$A$9:$A$396=$B55)*('R5. TIAM energy production'!$B$9:$B$396="MIN - OIL")*('R5. TIAM energy production'!$D$9:$D$396=$D55)*('R5. TIAM energy production'!$E$8:$P$8=G$9),'R5. TIAM energy production'!$E$9:$P$396))</f>
        <v>30151.762272564563</v>
      </c>
      <c r="H55" s="58">
        <f t="array" ref="H55">SUM(IF(('R5. TIAM energy production'!$A$9:$A$396=$B55)*('R5. TIAM energy production'!$B$9:$B$396="MIN - OIL")*('R5. TIAM energy production'!$D$9:$D$396=$D55)*('R5. TIAM energy production'!$E$8:$P$8=H$9),'R5. TIAM energy production'!$E$9:$P$396))</f>
        <v>31326.912456189348</v>
      </c>
      <c r="I55" s="58">
        <f t="array" ref="I55">SUM(IF(('R5. TIAM energy production'!$A$9:$A$396=$B55)*('R5. TIAM energy production'!$B$9:$B$396="MIN - OIL")*('R5. TIAM energy production'!$D$9:$D$396=$D55)*('R5. TIAM energy production'!$E$8:$P$8=I$9),'R5. TIAM energy production'!$E$9:$P$396))</f>
        <v>28965.464796652326</v>
      </c>
      <c r="J55" s="58">
        <f t="array" ref="J55">SUM(IF(('R5. TIAM energy production'!$A$9:$A$396=$B55)*('R5. TIAM energy production'!$B$9:$B$396="MIN - OIL")*('R5. TIAM energy production'!$D$9:$D$396=$D55)*('R5. TIAM energy production'!$E$8:$P$8=J$9),'R5. TIAM energy production'!$E$9:$P$396))</f>
        <v>28847.89382265765</v>
      </c>
      <c r="K55" s="58">
        <f t="array" ref="K55">SUM(IF(('R5. TIAM energy production'!$A$9:$A$396=$B55)*('R5. TIAM energy production'!$B$9:$B$396="MIN - OIL")*('R5. TIAM energy production'!$D$9:$D$396=$D55)*('R5. TIAM energy production'!$E$8:$P$8=K$9),'R5. TIAM energy production'!$E$9:$P$396))</f>
        <v>20842.230282567805</v>
      </c>
      <c r="L55" s="58">
        <f t="array" ref="L55">SUM(IF(('R5. TIAM energy production'!$A$9:$A$396=$B55)*('R5. TIAM energy production'!$B$9:$B$396="MIN - OIL")*('R5. TIAM energy production'!$D$9:$D$396=$D55)*('R5. TIAM energy production'!$E$8:$P$8=L$9),'R5. TIAM energy production'!$E$9:$P$396))</f>
        <v>28168.829008997614</v>
      </c>
      <c r="M55" s="58">
        <f t="array" ref="M55">SUM(IF(('R5. TIAM energy production'!$A$9:$A$396=$B55)*('R5. TIAM energy production'!$B$9:$B$396="MIN - OIL")*('R5. TIAM energy production'!$D$9:$D$396=$D55)*('R5. TIAM energy production'!$E$8:$P$8=M$9),'R5. TIAM energy production'!$E$9:$P$396))</f>
        <v>39149.291903961479</v>
      </c>
      <c r="N55" s="58">
        <f t="array" ref="N55">SUM(IF(('R5. TIAM energy production'!$A$9:$A$396=$B55)*('R5. TIAM energy production'!$B$9:$B$396="MIN - OIL")*('R5. TIAM energy production'!$D$9:$D$396=$D55)*('R5. TIAM energy production'!$E$8:$P$8=N$9),'R5. TIAM energy production'!$E$9:$P$396))</f>
        <v>40478.745737099423</v>
      </c>
      <c r="O55" s="58">
        <f t="array" ref="O55">SUM(IF(('R5. TIAM energy production'!$A$9:$A$396=$B55)*('R5. TIAM energy production'!$B$9:$B$396="MIN - OIL")*('R5. TIAM energy production'!$D$9:$D$396=$D55)*('R5. TIAM energy production'!$E$8:$P$8=O$9),'R5. TIAM energy production'!$E$9:$P$396))</f>
        <v>31545.660401060752</v>
      </c>
      <c r="P55" s="58">
        <f t="array" ref="P55">SUM(IF(('R5. TIAM energy production'!$A$9:$A$396=$B55)*('R5. TIAM energy production'!$B$9:$B$396="MIN - OIL")*('R5. TIAM energy production'!$D$9:$D$396=$D55)*('R5. TIAM energy production'!$E$8:$P$8=P$9),'R5. TIAM energy production'!$E$9:$P$396))</f>
        <v>37268.821647491553</v>
      </c>
      <c r="R55" s="70">
        <f t="shared" si="26"/>
        <v>12.490378933283731</v>
      </c>
      <c r="S55" s="70">
        <f t="shared" si="27"/>
        <v>13.059158637253921</v>
      </c>
      <c r="T55" s="70">
        <f t="shared" si="28"/>
        <v>14.452541846918596</v>
      </c>
      <c r="U55" s="70">
        <f t="shared" si="29"/>
        <v>15.01582259488022</v>
      </c>
      <c r="V55" s="70">
        <f t="shared" si="30"/>
        <v>13.883917905189127</v>
      </c>
      <c r="W55" s="70">
        <f t="shared" si="31"/>
        <v>13.827563009369749</v>
      </c>
      <c r="X55" s="70">
        <f t="shared" si="32"/>
        <v>9.9902354833837244</v>
      </c>
      <c r="Y55" s="70">
        <f t="shared" si="33"/>
        <v>13.502069177617113</v>
      </c>
      <c r="Z55" s="70">
        <f t="shared" si="34"/>
        <v>18.76529717913267</v>
      </c>
      <c r="AA55" s="70">
        <f t="shared" si="35"/>
        <v>19.402539771565003</v>
      </c>
      <c r="AB55" s="70">
        <f t="shared" si="36"/>
        <v>15.12067430466098</v>
      </c>
      <c r="AC55" s="70">
        <f t="shared" si="37"/>
        <v>17.863937755168038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OIL")*('R5. TIAM energy production'!$D$9:$D$396=$D56)*('R5. TIAM energy production'!$E$8:$P$8=E$9),'R5. TIAM energy production'!$E$9:$P$396))</f>
        <v>75134.725670305052</v>
      </c>
      <c r="F56" s="58">
        <f t="array" ref="F56">SUM(IF(('R5. TIAM energy production'!$A$9:$A$396=$B56)*('R5. TIAM energy production'!$B$9:$B$396="MIN - OIL")*('R5. TIAM energy production'!$D$9:$D$396=$D56)*('R5. TIAM energy production'!$E$8:$P$8=F$9),'R5. TIAM energy production'!$E$9:$P$396))</f>
        <v>81186.336463044747</v>
      </c>
      <c r="G56" s="58">
        <f t="array" ref="G56">SUM(IF(('R5. TIAM energy production'!$A$9:$A$396=$B56)*('R5. TIAM energy production'!$B$9:$B$396="MIN - OIL")*('R5. TIAM energy production'!$D$9:$D$396=$D56)*('R5. TIAM energy production'!$E$8:$P$8=G$9),'R5. TIAM energy production'!$E$9:$P$396))</f>
        <v>95725.475297808181</v>
      </c>
      <c r="H56" s="58">
        <f t="array" ref="H56">SUM(IF(('R5. TIAM energy production'!$A$9:$A$396=$B56)*('R5. TIAM energy production'!$B$9:$B$396="MIN - OIL")*('R5. TIAM energy production'!$D$9:$D$396=$D56)*('R5. TIAM energy production'!$E$8:$P$8=H$9),'R5. TIAM energy production'!$E$9:$P$396))</f>
        <v>119911.8069797144</v>
      </c>
      <c r="I56" s="58">
        <f t="array" ref="I56">SUM(IF(('R5. TIAM energy production'!$A$9:$A$396=$B56)*('R5. TIAM energy production'!$B$9:$B$396="MIN - OIL")*('R5. TIAM energy production'!$D$9:$D$396=$D56)*('R5. TIAM energy production'!$E$8:$P$8=I$9),'R5. TIAM energy production'!$E$9:$P$396))</f>
        <v>111311.55080241968</v>
      </c>
      <c r="J56" s="58">
        <f t="array" ref="J56">SUM(IF(('R5. TIAM energy production'!$A$9:$A$396=$B56)*('R5. TIAM energy production'!$B$9:$B$396="MIN - OIL")*('R5. TIAM energy production'!$D$9:$D$396=$D56)*('R5. TIAM energy production'!$E$8:$P$8=J$9),'R5. TIAM energy production'!$E$9:$P$396))</f>
        <v>101207.54746092668</v>
      </c>
      <c r="K56" s="58">
        <f t="array" ref="K56">SUM(IF(('R5. TIAM energy production'!$A$9:$A$396=$B56)*('R5. TIAM energy production'!$B$9:$B$396="MIN - OIL")*('R5. TIAM energy production'!$D$9:$D$396=$D56)*('R5. TIAM energy production'!$E$8:$P$8=K$9),'R5. TIAM energy production'!$E$9:$P$396))</f>
        <v>100664.5662001232</v>
      </c>
      <c r="L56" s="58">
        <f t="array" ref="L56">SUM(IF(('R5. TIAM energy production'!$A$9:$A$396=$B56)*('R5. TIAM energy production'!$B$9:$B$396="MIN - OIL")*('R5. TIAM energy production'!$D$9:$D$396=$D56)*('R5. TIAM energy production'!$E$8:$P$8=L$9),'R5. TIAM energy production'!$E$9:$P$396))</f>
        <v>95242.540467685089</v>
      </c>
      <c r="M56" s="58">
        <f t="array" ref="M56">SUM(IF(('R5. TIAM energy production'!$A$9:$A$396=$B56)*('R5. TIAM energy production'!$B$9:$B$396="MIN - OIL")*('R5. TIAM energy production'!$D$9:$D$396=$D56)*('R5. TIAM energy production'!$E$8:$P$8=M$9),'R5. TIAM energy production'!$E$9:$P$396))</f>
        <v>66703.198016378898</v>
      </c>
      <c r="N56" s="58">
        <f t="array" ref="N56">SUM(IF(('R5. TIAM energy production'!$A$9:$A$396=$B56)*('R5. TIAM energy production'!$B$9:$B$396="MIN - OIL")*('R5. TIAM energy production'!$D$9:$D$396=$D56)*('R5. TIAM energy production'!$E$8:$P$8=N$9),'R5. TIAM energy production'!$E$9:$P$396))</f>
        <v>50711.941404978941</v>
      </c>
      <c r="O56" s="58">
        <f t="array" ref="O56">SUM(IF(('R5. TIAM energy production'!$A$9:$A$396=$B56)*('R5. TIAM energy production'!$B$9:$B$396="MIN - OIL")*('R5. TIAM energy production'!$D$9:$D$396=$D56)*('R5. TIAM energy production'!$E$8:$P$8=O$9),'R5. TIAM energy production'!$E$9:$P$396))</f>
        <v>51315.889318663256</v>
      </c>
      <c r="P56" s="58">
        <f t="array" ref="P56">SUM(IF(('R5. TIAM energy production'!$A$9:$A$396=$B56)*('R5. TIAM energy production'!$B$9:$B$396="MIN - OIL")*('R5. TIAM energy production'!$D$9:$D$396=$D56)*('R5. TIAM energy production'!$E$8:$P$8=P$9),'R5. TIAM energy production'!$E$9:$P$396))</f>
        <v>38579.7911930806</v>
      </c>
      <c r="R56" s="70">
        <f t="shared" si="26"/>
        <v>36.01407297824494</v>
      </c>
      <c r="S56" s="70">
        <f t="shared" si="27"/>
        <v>38.914771034720282</v>
      </c>
      <c r="T56" s="70">
        <f t="shared" si="28"/>
        <v>45.883767092996294</v>
      </c>
      <c r="U56" s="70">
        <f t="shared" si="29"/>
        <v>57.476919347127243</v>
      </c>
      <c r="V56" s="70">
        <f t="shared" si="30"/>
        <v>53.354587750951524</v>
      </c>
      <c r="W56" s="70">
        <f t="shared" si="31"/>
        <v>48.511470131680362</v>
      </c>
      <c r="X56" s="70">
        <f t="shared" si="32"/>
        <v>48.251204767324019</v>
      </c>
      <c r="Y56" s="70">
        <f t="shared" si="33"/>
        <v>45.652283580404415</v>
      </c>
      <c r="Z56" s="70">
        <f t="shared" si="34"/>
        <v>31.97261745235356</v>
      </c>
      <c r="AA56" s="70">
        <f t="shared" si="35"/>
        <v>24.307582710043821</v>
      </c>
      <c r="AB56" s="70">
        <f t="shared" si="36"/>
        <v>24.597071013147879</v>
      </c>
      <c r="AC56" s="70">
        <f t="shared" si="37"/>
        <v>18.492320336802461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OIL")*('R5. TIAM energy production'!$D$9:$D$396=$D57)*('R5. TIAM energy production'!$E$8:$P$8=E$9),'R5. TIAM energy production'!$E$9:$P$396))</f>
        <v>9148.9436332136338</v>
      </c>
      <c r="F57" s="58">
        <f t="array" ref="F57">SUM(IF(('R5. TIAM energy production'!$A$9:$A$396=$B57)*('R5. TIAM energy production'!$B$9:$B$396="MIN - OIL")*('R5. TIAM energy production'!$D$9:$D$396=$D57)*('R5. TIAM energy production'!$E$8:$P$8=F$9),'R5. TIAM energy production'!$E$9:$P$396))</f>
        <v>3261.02275897769</v>
      </c>
      <c r="G57" s="58">
        <f t="array" ref="G57">SUM(IF(('R5. TIAM energy production'!$A$9:$A$396=$B57)*('R5. TIAM energy production'!$B$9:$B$396="MIN - OIL")*('R5. TIAM energy production'!$D$9:$D$396=$D57)*('R5. TIAM energy production'!$E$8:$P$8=G$9),'R5. TIAM energy production'!$E$9:$P$396))</f>
        <v>253.70118124999999</v>
      </c>
      <c r="H57" s="58">
        <f t="array" ref="H57">SUM(IF(('R5. TIAM energy production'!$A$9:$A$396=$B57)*('R5. TIAM energy production'!$B$9:$B$396="MIN - OIL")*('R5. TIAM energy production'!$D$9:$D$396=$D57)*('R5. TIAM energy production'!$E$8:$P$8=H$9),'R5. TIAM energy production'!$E$9:$P$396))</f>
        <v>104.15101125</v>
      </c>
      <c r="I57" s="58">
        <f t="array" ref="I57">SUM(IF(('R5. TIAM energy production'!$A$9:$A$396=$B57)*('R5. TIAM energy production'!$B$9:$B$396="MIN - OIL")*('R5. TIAM energy production'!$D$9:$D$396=$D57)*('R5. TIAM energy production'!$E$8:$P$8=I$9),'R5. TIAM energy production'!$E$9:$P$396))</f>
        <v>8.5457239999999892</v>
      </c>
      <c r="J57" s="58">
        <f t="array" ref="J57">SUM(IF(('R5. TIAM energy production'!$A$9:$A$396=$B57)*('R5. TIAM energy production'!$B$9:$B$396="MIN - OIL")*('R5. TIAM energy production'!$D$9:$D$396=$D57)*('R5. TIAM energy production'!$E$8:$P$8=J$9),'R5. TIAM energy production'!$E$9:$P$396))</f>
        <v>38.750322639999993</v>
      </c>
      <c r="K57" s="58">
        <f t="array" ref="K57">SUM(IF(('R5. TIAM energy production'!$A$9:$A$396=$B57)*('R5. TIAM energy production'!$B$9:$B$396="MIN - OIL")*('R5. TIAM energy production'!$D$9:$D$396=$D57)*('R5. TIAM energy production'!$E$8:$P$8=K$9),'R5. TIAM energy production'!$E$9:$P$396))</f>
        <v>1.5325729714474801</v>
      </c>
      <c r="L57" s="58">
        <f t="array" ref="L57">SUM(IF(('R5. TIAM energy production'!$A$9:$A$396=$B57)*('R5. TIAM energy production'!$B$9:$B$396="MIN - OIL")*('R5. TIAM energy production'!$D$9:$D$396=$D57)*('R5. TIAM energy production'!$E$8:$P$8=L$9),'R5. TIAM energy production'!$E$9:$P$396))</f>
        <v>7496.465448355686</v>
      </c>
      <c r="M57" s="58">
        <f t="array" ref="M57">SUM(IF(('R5. TIAM energy production'!$A$9:$A$396=$B57)*('R5. TIAM energy production'!$B$9:$B$396="MIN - OIL")*('R5. TIAM energy production'!$D$9:$D$396=$D57)*('R5. TIAM energy production'!$E$8:$P$8=M$9),'R5. TIAM energy production'!$E$9:$P$396))</f>
        <v>8129.2800000000007</v>
      </c>
      <c r="N57" s="58">
        <f t="array" ref="N57">SUM(IF(('R5. TIAM energy production'!$A$9:$A$396=$B57)*('R5. TIAM energy production'!$B$9:$B$396="MIN - OIL")*('R5. TIAM energy production'!$D$9:$D$396=$D57)*('R5. TIAM energy production'!$E$8:$P$8=N$9),'R5. TIAM energy production'!$E$9:$P$396))</f>
        <v>7221.92</v>
      </c>
      <c r="O57" s="58">
        <f t="array" ref="O57">SUM(IF(('R5. TIAM energy production'!$A$9:$A$396=$B57)*('R5. TIAM energy production'!$B$9:$B$396="MIN - OIL")*('R5. TIAM energy production'!$D$9:$D$396=$D57)*('R5. TIAM energy production'!$E$8:$P$8=O$9),'R5. TIAM energy production'!$E$9:$P$396))</f>
        <v>6314.5600000000049</v>
      </c>
      <c r="P57" s="58">
        <f t="array" ref="P57">SUM(IF(('R5. TIAM energy production'!$A$9:$A$396=$B57)*('R5. TIAM energy production'!$B$9:$B$396="MIN - OIL")*('R5. TIAM energy production'!$D$9:$D$396=$D57)*('R5. TIAM energy production'!$E$8:$P$8=P$9),'R5. TIAM energy production'!$E$9:$P$396))</f>
        <v>8154.5763029215414</v>
      </c>
      <c r="R57" s="70">
        <f t="shared" si="26"/>
        <v>4.3853320916646057</v>
      </c>
      <c r="S57" s="70">
        <f t="shared" si="27"/>
        <v>1.5630949681094823</v>
      </c>
      <c r="T57" s="70">
        <f t="shared" si="28"/>
        <v>0.12160572591024341</v>
      </c>
      <c r="U57" s="70">
        <f t="shared" si="29"/>
        <v>4.9922350636836768E-2</v>
      </c>
      <c r="V57" s="70">
        <f t="shared" si="30"/>
        <v>4.0961928727660888E-3</v>
      </c>
      <c r="W57" s="70">
        <f t="shared" si="31"/>
        <v>1.8574060596311625E-2</v>
      </c>
      <c r="X57" s="70">
        <f t="shared" si="32"/>
        <v>7.3460299942253247E-4</v>
      </c>
      <c r="Y57" s="70">
        <f t="shared" si="33"/>
        <v>3.5932553333681083</v>
      </c>
      <c r="Z57" s="70">
        <f t="shared" si="34"/>
        <v>3.8965801840452547</v>
      </c>
      <c r="AA57" s="70">
        <f t="shared" si="35"/>
        <v>3.4616583956709706</v>
      </c>
      <c r="AB57" s="70">
        <f t="shared" si="36"/>
        <v>3.0267366072966886</v>
      </c>
      <c r="AC57" s="70">
        <f t="shared" si="37"/>
        <v>3.9087053750454026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OIL")*('R5. TIAM energy production'!$D$9:$D$396=$D58)*('R5. TIAM energy production'!$E$8:$P$8=E$9),'R5. TIAM energy production'!$E$9:$P$396))</f>
        <v>36581.307580185152</v>
      </c>
      <c r="F58" s="58">
        <f t="array" ref="F58">SUM(IF(('R5. TIAM energy production'!$A$9:$A$396=$B58)*('R5. TIAM energy production'!$B$9:$B$396="MIN - OIL")*('R5. TIAM energy production'!$D$9:$D$396=$D58)*('R5. TIAM energy production'!$E$8:$P$8=F$9),'R5. TIAM energy production'!$E$9:$P$396))</f>
        <v>38067.500136480783</v>
      </c>
      <c r="G58" s="58">
        <f t="array" ref="G58">SUM(IF(('R5. TIAM energy production'!$A$9:$A$396=$B58)*('R5. TIAM energy production'!$B$9:$B$396="MIN - OIL")*('R5. TIAM energy production'!$D$9:$D$396=$D58)*('R5. TIAM energy production'!$E$8:$P$8=G$9),'R5. TIAM energy production'!$E$9:$P$396))</f>
        <v>29533.581242132899</v>
      </c>
      <c r="H58" s="58">
        <f t="array" ref="H58">SUM(IF(('R5. TIAM energy production'!$A$9:$A$396=$B58)*('R5. TIAM energy production'!$B$9:$B$396="MIN - OIL")*('R5. TIAM energy production'!$D$9:$D$396=$D58)*('R5. TIAM energy production'!$E$8:$P$8=H$9),'R5. TIAM energy production'!$E$9:$P$396))</f>
        <v>18187.062985825571</v>
      </c>
      <c r="I58" s="58">
        <f t="array" ref="I58">SUM(IF(('R5. TIAM energy production'!$A$9:$A$396=$B58)*('R5. TIAM energy production'!$B$9:$B$396="MIN - OIL")*('R5. TIAM energy production'!$D$9:$D$396=$D58)*('R5. TIAM energy production'!$E$8:$P$8=I$9),'R5. TIAM energy production'!$E$9:$P$396))</f>
        <v>15355.259908799868</v>
      </c>
      <c r="J58" s="58">
        <f t="array" ref="J58">SUM(IF(('R5. TIAM energy production'!$A$9:$A$396=$B58)*('R5. TIAM energy production'!$B$9:$B$396="MIN - OIL")*('R5. TIAM energy production'!$D$9:$D$396=$D58)*('R5. TIAM energy production'!$E$8:$P$8=J$9),'R5. TIAM energy production'!$E$9:$P$396))</f>
        <v>19006.722162963713</v>
      </c>
      <c r="K58" s="58">
        <f t="array" ref="K58">SUM(IF(('R5. TIAM energy production'!$A$9:$A$396=$B58)*('R5. TIAM energy production'!$B$9:$B$396="MIN - OIL")*('R5. TIAM energy production'!$D$9:$D$396=$D58)*('R5. TIAM energy production'!$E$8:$P$8=K$9),'R5. TIAM energy production'!$E$9:$P$396))</f>
        <v>20673.192849823721</v>
      </c>
      <c r="L58" s="58">
        <f t="array" ref="L58">SUM(IF(('R5. TIAM energy production'!$A$9:$A$396=$B58)*('R5. TIAM energy production'!$B$9:$B$396="MIN - OIL")*('R5. TIAM energy production'!$D$9:$D$396=$D58)*('R5. TIAM energy production'!$E$8:$P$8=L$9),'R5. TIAM energy production'!$E$9:$P$396))</f>
        <v>14564.967956163684</v>
      </c>
      <c r="M58" s="58">
        <f t="array" ref="M58">SUM(IF(('R5. TIAM energy production'!$A$9:$A$396=$B58)*('R5. TIAM energy production'!$B$9:$B$396="MIN - OIL")*('R5. TIAM energy production'!$D$9:$D$396=$D58)*('R5. TIAM energy production'!$E$8:$P$8=M$9),'R5. TIAM energy production'!$E$9:$P$396))</f>
        <v>10545.178955019974</v>
      </c>
      <c r="N58" s="58">
        <f t="array" ref="N58">SUM(IF(('R5. TIAM energy production'!$A$9:$A$396=$B58)*('R5. TIAM energy production'!$B$9:$B$396="MIN - OIL")*('R5. TIAM energy production'!$D$9:$D$396=$D58)*('R5. TIAM energy production'!$E$8:$P$8=N$9),'R5. TIAM energy production'!$E$9:$P$396))</f>
        <v>20558.877347144517</v>
      </c>
      <c r="O58" s="58">
        <f t="array" ref="O58">SUM(IF(('R5. TIAM energy production'!$A$9:$A$396=$B58)*('R5. TIAM energy production'!$B$9:$B$396="MIN - OIL")*('R5. TIAM energy production'!$D$9:$D$396=$D58)*('R5. TIAM energy production'!$E$8:$P$8=O$9),'R5. TIAM energy production'!$E$9:$P$396))</f>
        <v>27699.352953286565</v>
      </c>
      <c r="P58" s="58">
        <f t="array" ref="P58">SUM(IF(('R5. TIAM energy production'!$A$9:$A$396=$B58)*('R5. TIAM energy production'!$B$9:$B$396="MIN - OIL")*('R5. TIAM energy production'!$D$9:$D$396=$D58)*('R5. TIAM energy production'!$E$8:$P$8=P$9),'R5. TIAM energy production'!$E$9:$P$396))</f>
        <v>23238.820613218773</v>
      </c>
      <c r="R58" s="70">
        <f t="shared" si="26"/>
        <v>17.534393971349729</v>
      </c>
      <c r="S58" s="70">
        <f t="shared" si="27"/>
        <v>18.246765603835893</v>
      </c>
      <c r="T58" s="70">
        <f t="shared" si="28"/>
        <v>14.156231232284496</v>
      </c>
      <c r="U58" s="70">
        <f t="shared" si="29"/>
        <v>8.717543157149322</v>
      </c>
      <c r="V58" s="70">
        <f t="shared" si="30"/>
        <v>7.3601846020181512</v>
      </c>
      <c r="W58" s="70">
        <f t="shared" si="31"/>
        <v>9.1104276078395827</v>
      </c>
      <c r="X58" s="70">
        <f t="shared" si="32"/>
        <v>9.9092113446171322</v>
      </c>
      <c r="Y58" s="70">
        <f t="shared" si="33"/>
        <v>6.9813766433486757</v>
      </c>
      <c r="Z58" s="70">
        <f t="shared" si="34"/>
        <v>5.0545848283417323</v>
      </c>
      <c r="AA58" s="70">
        <f t="shared" si="35"/>
        <v>9.8544168828112948</v>
      </c>
      <c r="AB58" s="70">
        <f t="shared" si="36"/>
        <v>13.277036813672533</v>
      </c>
      <c r="AC58" s="70">
        <f t="shared" si="37"/>
        <v>11.138984990312878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OIL")*('R5. TIAM energy production'!$D$9:$D$396=$D59)*('R5. TIAM energy production'!$E$8:$P$8=E$9),'R5. TIAM energy production'!$E$9:$P$396))</f>
        <v>1540.9259280000001</v>
      </c>
      <c r="F59" s="58">
        <f t="array" ref="F59">SUM(IF(('R5. TIAM energy production'!$A$9:$A$396=$B59)*('R5. TIAM energy production'!$B$9:$B$396="MIN - OIL")*('R5. TIAM energy production'!$D$9:$D$396=$D59)*('R5. TIAM energy production'!$E$8:$P$8=F$9),'R5. TIAM energy production'!$E$9:$P$396))</f>
        <v>1486.5190094075394</v>
      </c>
      <c r="G59" s="58">
        <f t="array" ref="G59">SUM(IF(('R5. TIAM energy production'!$A$9:$A$396=$B59)*('R5. TIAM energy production'!$B$9:$B$396="MIN - OIL")*('R5. TIAM energy production'!$D$9:$D$396=$D59)*('R5. TIAM energy production'!$E$8:$P$8=G$9),'R5. TIAM energy production'!$E$9:$P$396))</f>
        <v>1250.4881594075391</v>
      </c>
      <c r="H59" s="58">
        <f t="array" ref="H59">SUM(IF(('R5. TIAM energy production'!$A$9:$A$396=$B59)*('R5. TIAM energy production'!$B$9:$B$396="MIN - OIL")*('R5. TIAM energy production'!$D$9:$D$396=$D59)*('R5. TIAM energy production'!$E$8:$P$8=H$9),'R5. TIAM energy production'!$E$9:$P$396))</f>
        <v>825.54338859246172</v>
      </c>
      <c r="I59" s="58">
        <f t="array" ref="I59">SUM(IF(('R5. TIAM energy production'!$A$9:$A$396=$B59)*('R5. TIAM energy production'!$B$9:$B$396="MIN - OIL")*('R5. TIAM energy production'!$D$9:$D$396=$D59)*('R5. TIAM energy production'!$E$8:$P$8=I$9),'R5. TIAM energy production'!$E$9:$P$396))</f>
        <v>84.524468941410376</v>
      </c>
      <c r="J59" s="58">
        <f t="array" ref="J59">SUM(IF(('R5. TIAM energy production'!$A$9:$A$396=$B59)*('R5. TIAM energy production'!$B$9:$B$396="MIN - OIL")*('R5. TIAM energy production'!$D$9:$D$396=$D59)*('R5. TIAM energy production'!$E$8:$P$8=J$9),'R5. TIAM energy production'!$E$9:$P$396))</f>
        <v>740.50792006287998</v>
      </c>
      <c r="K59" s="58">
        <f t="array" ref="K59">SUM(IF(('R5. TIAM energy production'!$A$9:$A$396=$B59)*('R5. TIAM energy production'!$B$9:$B$396="MIN - OIL")*('R5. TIAM energy production'!$D$9:$D$396=$D59)*('R5. TIAM energy production'!$E$8:$P$8=K$9),'R5. TIAM energy production'!$E$9:$P$396))</f>
        <v>657.90937912146967</v>
      </c>
      <c r="L59" s="58">
        <f t="array" ref="L59">SUM(IF(('R5. TIAM energy production'!$A$9:$A$396=$B59)*('R5. TIAM energy production'!$B$9:$B$396="MIN - OIL")*('R5. TIAM energy production'!$D$9:$D$396=$D59)*('R5. TIAM energy production'!$E$8:$P$8=L$9),'R5. TIAM energy production'!$E$9:$P$396))</f>
        <v>1.9259280000000001</v>
      </c>
      <c r="M59" s="58">
        <f t="array" ref="M59">SUM(IF(('R5. TIAM energy production'!$A$9:$A$396=$B59)*('R5. TIAM energy production'!$B$9:$B$396="MIN - OIL")*('R5. TIAM energy production'!$D$9:$D$396=$D59)*('R5. TIAM energy production'!$E$8:$P$8=M$9),'R5. TIAM energy production'!$E$9:$P$396))</f>
        <v>1.9259280000000001</v>
      </c>
      <c r="N59" s="58">
        <f t="array" ref="N59">SUM(IF(('R5. TIAM energy production'!$A$9:$A$396=$B59)*('R5. TIAM energy production'!$B$9:$B$396="MIN - OIL")*('R5. TIAM energy production'!$D$9:$D$396=$D59)*('R5. TIAM energy production'!$E$8:$P$8=N$9),'R5. TIAM energy production'!$E$9:$P$396))</f>
        <v>1.9259280000000001</v>
      </c>
      <c r="O59" s="58">
        <f t="array" ref="O59">SUM(IF(('R5. TIAM energy production'!$A$9:$A$396=$B59)*('R5. TIAM energy production'!$B$9:$B$396="MIN - OIL")*('R5. TIAM energy production'!$D$9:$D$396=$D59)*('R5. TIAM energy production'!$E$8:$P$8=O$9),'R5. TIAM energy production'!$E$9:$P$396))</f>
        <v>1.9259280000000001</v>
      </c>
      <c r="P59" s="58">
        <f t="array" ref="P59">SUM(IF(('R5. TIAM energy production'!$A$9:$A$396=$B59)*('R5. TIAM energy production'!$B$9:$B$396="MIN - OIL")*('R5. TIAM energy production'!$D$9:$D$396=$D59)*('R5. TIAM energy production'!$E$8:$P$8=P$9),'R5. TIAM energy production'!$E$9:$P$396))</f>
        <v>1.9259280000000001</v>
      </c>
      <c r="R59" s="70">
        <f t="shared" si="26"/>
        <v>0.73860679372913041</v>
      </c>
      <c r="S59" s="70">
        <f t="shared" si="27"/>
        <v>0.71252811014800821</v>
      </c>
      <c r="T59" s="70">
        <f t="shared" si="28"/>
        <v>0.59939224412624992</v>
      </c>
      <c r="U59" s="70">
        <f t="shared" si="29"/>
        <v>0.39570490979016076</v>
      </c>
      <c r="V59" s="70">
        <f t="shared" si="30"/>
        <v>4.0514826742841709E-2</v>
      </c>
      <c r="W59" s="70">
        <f t="shared" si="31"/>
        <v>0.35494514734952987</v>
      </c>
      <c r="X59" s="70">
        <f t="shared" si="32"/>
        <v>0.31535346913653306</v>
      </c>
      <c r="Y59" s="70">
        <f t="shared" si="33"/>
        <v>9.2314852984494444E-4</v>
      </c>
      <c r="Z59" s="70">
        <f t="shared" si="34"/>
        <v>9.2314852984494444E-4</v>
      </c>
      <c r="AA59" s="70">
        <f t="shared" si="35"/>
        <v>9.2314852984494444E-4</v>
      </c>
      <c r="AB59" s="70">
        <f t="shared" si="36"/>
        <v>9.2314852984494444E-4</v>
      </c>
      <c r="AC59" s="70">
        <f t="shared" si="37"/>
        <v>9.2314852984494444E-4</v>
      </c>
    </row>
  </sheetData>
  <conditionalFormatting sqref="A1:XFD9 A17:XFD17 A11:D15 E11:P16 A10:P10 Q10:XFD16 A60:XFD1048576 C54:D59 A19:D53 E19:P59 A18:P18 Q18:XFD59">
    <cfRule type="expression" dxfId="147" priority="6">
      <formula>_xlfn.ISFORMULA(A1)</formula>
    </cfRule>
  </conditionalFormatting>
  <conditionalFormatting sqref="B4:D4">
    <cfRule type="expression" dxfId="146" priority="4">
      <formula>_xlfn.ISFORMULA(B4)</formula>
    </cfRule>
  </conditionalFormatting>
  <conditionalFormatting sqref="B16">
    <cfRule type="expression" dxfId="145" priority="3">
      <formula>_xlfn.ISFORMULA(B16)</formula>
    </cfRule>
  </conditionalFormatting>
  <conditionalFormatting sqref="C16:D16">
    <cfRule type="expression" dxfId="144" priority="2">
      <formula>_xlfn.ISFORMULA(C16)</formula>
    </cfRule>
  </conditionalFormatting>
  <conditionalFormatting sqref="B54:B59">
    <cfRule type="expression" dxfId="143" priority="1">
      <formula>_xlfn.ISFORMULA(B54)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2D32-B6DD-4F1C-A793-41EC6884A706}">
  <sheetPr>
    <tabColor theme="4" tint="0.39997558519241921"/>
    <pageSetUpPr autoPageBreaks="0"/>
  </sheetPr>
  <dimension ref="A1:AC60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277</v>
      </c>
    </row>
    <row r="2" spans="1:29" s="30" customFormat="1" x14ac:dyDescent="0.3">
      <c r="A2" s="30" t="s">
        <v>42</v>
      </c>
      <c r="B2" s="30" t="s">
        <v>278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279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GAS")*('R5. TIAM energy production'!$E$8:$P$8=E$9),'R5. TIAM energy production'!$E$9:$P$396))</f>
        <v>136476.01194532635</v>
      </c>
      <c r="F10" s="58">
        <f t="array" ref="F10">SUM(IF(('R5. TIAM energy production'!$A$9:$A$396=$B10)*('R5. TIAM energy production'!$B$9:$B$396="MIN - GAS")*('R5. TIAM energy production'!$E$8:$P$8=F$9),'R5. TIAM energy production'!$E$9:$P$396))</f>
        <v>114426.07636545651</v>
      </c>
      <c r="G10" s="58">
        <f t="array" ref="G10">SUM(IF(('R5. TIAM energy production'!$A$9:$A$396=$B10)*('R5. TIAM energy production'!$B$9:$B$396="MIN - GAS")*('R5. TIAM energy production'!$E$8:$P$8=G$9),'R5. TIAM energy production'!$E$9:$P$396))</f>
        <v>124217.04654149617</v>
      </c>
      <c r="H10" s="58">
        <f t="array" ref="H10">SUM(IF(('R5. TIAM energy production'!$A$9:$A$396=$B10)*('R5. TIAM energy production'!$B$9:$B$396="MIN - GAS")*('R5. TIAM energy production'!$E$8:$P$8=H$9),'R5. TIAM energy production'!$E$9:$P$396))</f>
        <v>151671.48996992348</v>
      </c>
      <c r="I10" s="58">
        <f t="array" ref="I10">SUM(IF(('R5. TIAM energy production'!$A$9:$A$396=$B10)*('R5. TIAM energy production'!$B$9:$B$396="MIN - GAS")*('R5. TIAM energy production'!$E$8:$P$8=I$9),'R5. TIAM energy production'!$E$9:$P$396))</f>
        <v>172959.79121442995</v>
      </c>
      <c r="J10" s="58">
        <f t="array" ref="J10">SUM(IF(('R5. TIAM energy production'!$A$9:$A$396=$B10)*('R5. TIAM energy production'!$B$9:$B$396="MIN - GAS")*('R5. TIAM energy production'!$E$8:$P$8=J$9),'R5. TIAM energy production'!$E$9:$P$396))</f>
        <v>179468.23455632065</v>
      </c>
      <c r="K10" s="58">
        <f t="array" ref="K10">SUM(IF(('R5. TIAM energy production'!$A$9:$A$396=$B10)*('R5. TIAM energy production'!$B$9:$B$396="MIN - GAS")*('R5. TIAM energy production'!$E$8:$P$8=K$9),'R5. TIAM energy production'!$E$9:$P$396))</f>
        <v>201542.17044622198</v>
      </c>
      <c r="L10" s="58">
        <f t="array" ref="L10">SUM(IF(('R5. TIAM energy production'!$A$9:$A$396=$B10)*('R5. TIAM energy production'!$B$9:$B$396="MIN - GAS")*('R5. TIAM energy production'!$E$8:$P$8=L$9),'R5. TIAM energy production'!$E$9:$P$396))</f>
        <v>212927.11506563297</v>
      </c>
      <c r="M10" s="58">
        <f t="array" ref="M10">SUM(IF(('R5. TIAM energy production'!$A$9:$A$396=$B10)*('R5. TIAM energy production'!$B$9:$B$396="MIN - GAS")*('R5. TIAM energy production'!$E$8:$P$8=M$9),'R5. TIAM energy production'!$E$9:$P$396))</f>
        <v>217474.13152647021</v>
      </c>
      <c r="N10" s="58">
        <f t="array" ref="N10">SUM(IF(('R5. TIAM energy production'!$A$9:$A$396=$B10)*('R5. TIAM energy production'!$B$9:$B$396="MIN - GAS")*('R5. TIAM energy production'!$E$8:$P$8=N$9),'R5. TIAM energy production'!$E$9:$P$396))</f>
        <v>210427.6478932949</v>
      </c>
      <c r="O10" s="58">
        <f t="array" ref="O10">SUM(IF(('R5. TIAM energy production'!$A$9:$A$396=$B10)*('R5. TIAM energy production'!$B$9:$B$396="MIN - GAS")*('R5. TIAM energy production'!$E$8:$P$8=O$9),'R5. TIAM energy production'!$E$9:$P$396))</f>
        <v>208456.22824692624</v>
      </c>
      <c r="P10" s="58">
        <f t="array" ref="P10">SUM(IF(('R5. TIAM energy production'!$A$9:$A$396=$B10)*('R5. TIAM energy production'!$B$9:$B$396="MIN - GAS")*('R5. TIAM energy production'!$E$8:$P$8=P$9),'R5. TIAM energy production'!$E$9:$P$396))</f>
        <v>203167.17176935196</v>
      </c>
      <c r="R10" s="58">
        <f>E10*$B$5</f>
        <v>3621.920416550935</v>
      </c>
      <c r="S10" s="58">
        <f t="shared" ref="S10:AC10" si="0">F10*$B$5</f>
        <v>3036.7398363009975</v>
      </c>
      <c r="T10" s="58">
        <f t="shared" si="0"/>
        <v>3296.5812126202718</v>
      </c>
      <c r="U10" s="58">
        <f t="shared" si="0"/>
        <v>4025.1913746632495</v>
      </c>
      <c r="V10" s="58">
        <f t="shared" si="0"/>
        <v>4590.1590331705447</v>
      </c>
      <c r="W10" s="58">
        <f t="shared" si="0"/>
        <v>4762.885825842377</v>
      </c>
      <c r="X10" s="58">
        <f t="shared" si="0"/>
        <v>5348.7033474248428</v>
      </c>
      <c r="Y10" s="58">
        <f t="shared" si="0"/>
        <v>5650.8470191996721</v>
      </c>
      <c r="Z10" s="58">
        <f t="shared" si="0"/>
        <v>5771.5197405017652</v>
      </c>
      <c r="AA10" s="58">
        <f t="shared" si="0"/>
        <v>5584.5139614487116</v>
      </c>
      <c r="AB10" s="58">
        <f t="shared" si="0"/>
        <v>5532.1946932858</v>
      </c>
      <c r="AC10" s="58">
        <f t="shared" si="0"/>
        <v>5391.8290614992293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GAS")*('R5. TIAM energy production'!$E$8:$P$8=E$9),'R5. TIAM energy production'!$E$9:$P$396))</f>
        <v>136471.90304730399</v>
      </c>
      <c r="F11" s="58">
        <f t="array" ref="F11">SUM(IF(('R5. TIAM energy production'!$A$9:$A$396=$B11)*('R5. TIAM energy production'!$B$9:$B$396="MIN - GAS")*('R5. TIAM energy production'!$E$8:$P$8=F$9),'R5. TIAM energy production'!$E$9:$P$396))</f>
        <v>114476.01876352169</v>
      </c>
      <c r="G11" s="58">
        <f t="array" ref="G11">SUM(IF(('R5. TIAM energy production'!$A$9:$A$396=$B11)*('R5. TIAM energy production'!$B$9:$B$396="MIN - GAS")*('R5. TIAM energy production'!$E$8:$P$8=G$9),'R5. TIAM energy production'!$E$9:$P$396))</f>
        <v>124306.95476005302</v>
      </c>
      <c r="H11" s="58">
        <f t="array" ref="H11">SUM(IF(('R5. TIAM energy production'!$A$9:$A$396=$B11)*('R5. TIAM energy production'!$B$9:$B$396="MIN - GAS")*('R5. TIAM energy production'!$E$8:$P$8=H$9),'R5. TIAM energy production'!$E$9:$P$396))</f>
        <v>161124.89792930181</v>
      </c>
      <c r="I11" s="58">
        <f t="array" ref="I11">SUM(IF(('R5. TIAM energy production'!$A$9:$A$396=$B11)*('R5. TIAM energy production'!$B$9:$B$396="MIN - GAS")*('R5. TIAM energy production'!$E$8:$P$8=I$9),'R5. TIAM energy production'!$E$9:$P$396))</f>
        <v>180339.36618525081</v>
      </c>
      <c r="J11" s="58">
        <f t="array" ref="J11">SUM(IF(('R5. TIAM energy production'!$A$9:$A$396=$B11)*('R5. TIAM energy production'!$B$9:$B$396="MIN - GAS")*('R5. TIAM energy production'!$E$8:$P$8=J$9),'R5. TIAM energy production'!$E$9:$P$396))</f>
        <v>169045.95863523279</v>
      </c>
      <c r="K11" s="58">
        <f t="array" ref="K11">SUM(IF(('R5. TIAM energy production'!$A$9:$A$396=$B11)*('R5. TIAM energy production'!$B$9:$B$396="MIN - GAS")*('R5. TIAM energy production'!$E$8:$P$8=K$9),'R5. TIAM energy production'!$E$9:$P$396))</f>
        <v>136254.86054956703</v>
      </c>
      <c r="L11" s="58">
        <f t="array" ref="L11">SUM(IF(('R5. TIAM energy production'!$A$9:$A$396=$B11)*('R5. TIAM energy production'!$B$9:$B$396="MIN - GAS")*('R5. TIAM energy production'!$E$8:$P$8=L$9),'R5. TIAM energy production'!$E$9:$P$396))</f>
        <v>133286.02389473707</v>
      </c>
      <c r="M11" s="58">
        <f t="array" ref="M11">SUM(IF(('R5. TIAM energy production'!$A$9:$A$396=$B11)*('R5. TIAM energy production'!$B$9:$B$396="MIN - GAS")*('R5. TIAM energy production'!$E$8:$P$8=M$9),'R5. TIAM energy production'!$E$9:$P$396))</f>
        <v>108289.33026685509</v>
      </c>
      <c r="N11" s="58">
        <f t="array" ref="N11">SUM(IF(('R5. TIAM energy production'!$A$9:$A$396=$B11)*('R5. TIAM energy production'!$B$9:$B$396="MIN - GAS")*('R5. TIAM energy production'!$E$8:$P$8=N$9),'R5. TIAM energy production'!$E$9:$P$396))</f>
        <v>101797.56771155426</v>
      </c>
      <c r="O11" s="58">
        <f t="array" ref="O11">SUM(IF(('R5. TIAM energy production'!$A$9:$A$396=$B11)*('R5. TIAM energy production'!$B$9:$B$396="MIN - GAS")*('R5. TIAM energy production'!$E$8:$P$8=O$9),'R5. TIAM energy production'!$E$9:$P$396))</f>
        <v>98727.386319812955</v>
      </c>
      <c r="P11" s="58">
        <f t="array" ref="P11">SUM(IF(('R5. TIAM energy production'!$A$9:$A$396=$B11)*('R5. TIAM energy production'!$B$9:$B$396="MIN - GAS")*('R5. TIAM energy production'!$E$8:$P$8=P$9),'R5. TIAM energy production'!$E$9:$P$396))</f>
        <v>84143.037314660571</v>
      </c>
      <c r="R11" s="58">
        <f t="shared" ref="R11:R16" si="1">E11*$B$5</f>
        <v>3621.811371002017</v>
      </c>
      <c r="S11" s="58">
        <f t="shared" ref="S11:S16" si="2">F11*$B$5</f>
        <v>3038.0652515781985</v>
      </c>
      <c r="T11" s="58">
        <f t="shared" ref="T11:T16" si="3">G11*$B$5</f>
        <v>3298.967275986025</v>
      </c>
      <c r="U11" s="58">
        <f t="shared" ref="U11:U16" si="4">H11*$B$5</f>
        <v>4276.0742280380546</v>
      </c>
      <c r="V11" s="58">
        <f t="shared" ref="V11:V16" si="5">I11*$B$5</f>
        <v>4786.0046830492347</v>
      </c>
      <c r="W11" s="58">
        <f t="shared" ref="W11:W16" si="6">J11*$B$5</f>
        <v>4486.2903025159931</v>
      </c>
      <c r="X11" s="58">
        <f t="shared" ref="X11:X16" si="7">K11*$B$5</f>
        <v>3616.0513063385829</v>
      </c>
      <c r="Y11" s="58">
        <f t="shared" ref="Y11:Y16" si="8">L11*$B$5</f>
        <v>3537.2617085165043</v>
      </c>
      <c r="Z11" s="58">
        <f t="shared" ref="Z11:Z16" si="9">M11*$B$5</f>
        <v>2873.8774719272637</v>
      </c>
      <c r="AA11" s="58">
        <f t="shared" ref="AA11:AA16" si="10">N11*$B$5</f>
        <v>2701.5933686383701</v>
      </c>
      <c r="AB11" s="58">
        <f t="shared" ref="AB11:AB16" si="11">O11*$B$5</f>
        <v>2620.1141950696306</v>
      </c>
      <c r="AC11" s="58">
        <f t="shared" ref="AC11:AC16" si="12">P11*$B$5</f>
        <v>2233.0619162777552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GAS")*('R5. TIAM energy production'!$E$8:$P$8=E$9),'R5. TIAM energy production'!$E$9:$P$396))</f>
        <v>136471.90304730399</v>
      </c>
      <c r="F12" s="58">
        <f t="array" ref="F12">SUM(IF(('R5. TIAM energy production'!$A$9:$A$396=$B12)*('R5. TIAM energy production'!$B$9:$B$396="MIN - GAS")*('R5. TIAM energy production'!$E$8:$P$8=F$9),'R5. TIAM energy production'!$E$9:$P$396))</f>
        <v>114476.01876352169</v>
      </c>
      <c r="G12" s="58">
        <f t="array" ref="G12">SUM(IF(('R5. TIAM energy production'!$A$9:$A$396=$B12)*('R5. TIAM energy production'!$B$9:$B$396="MIN - GAS")*('R5. TIAM energy production'!$E$8:$P$8=G$9),'R5. TIAM energy production'!$E$9:$P$396))</f>
        <v>124306.95476005302</v>
      </c>
      <c r="H12" s="58">
        <f t="array" ref="H12">SUM(IF(('R5. TIAM energy production'!$A$9:$A$396=$B12)*('R5. TIAM energy production'!$B$9:$B$396="MIN - GAS")*('R5. TIAM energy production'!$E$8:$P$8=H$9),'R5. TIAM energy production'!$E$9:$P$396))</f>
        <v>161124.89792930181</v>
      </c>
      <c r="I12" s="58">
        <f t="array" ref="I12">SUM(IF(('R5. TIAM energy production'!$A$9:$A$396=$B12)*('R5. TIAM energy production'!$B$9:$B$396="MIN - GAS")*('R5. TIAM energy production'!$E$8:$P$8=I$9),'R5. TIAM energy production'!$E$9:$P$396))</f>
        <v>220384.18467708962</v>
      </c>
      <c r="J12" s="58">
        <f t="array" ref="J12">SUM(IF(('R5. TIAM energy production'!$A$9:$A$396=$B12)*('R5. TIAM energy production'!$B$9:$B$396="MIN - GAS")*('R5. TIAM energy production'!$E$8:$P$8=J$9),'R5. TIAM energy production'!$E$9:$P$396))</f>
        <v>239151.59673436004</v>
      </c>
      <c r="K12" s="58">
        <f t="array" ref="K12">SUM(IF(('R5. TIAM energy production'!$A$9:$A$396=$B12)*('R5. TIAM energy production'!$B$9:$B$396="MIN - GAS")*('R5. TIAM energy production'!$E$8:$P$8=K$9),'R5. TIAM energy production'!$E$9:$P$396))</f>
        <v>218469.8557476149</v>
      </c>
      <c r="L12" s="58">
        <f t="array" ref="L12">SUM(IF(('R5. TIAM energy production'!$A$9:$A$396=$B12)*('R5. TIAM energy production'!$B$9:$B$396="MIN - GAS")*('R5. TIAM energy production'!$E$8:$P$8=L$9),'R5. TIAM energy production'!$E$9:$P$396))</f>
        <v>211330.93969973244</v>
      </c>
      <c r="M12" s="58">
        <f t="array" ref="M12">SUM(IF(('R5. TIAM energy production'!$A$9:$A$396=$B12)*('R5. TIAM energy production'!$B$9:$B$396="MIN - GAS")*('R5. TIAM energy production'!$E$8:$P$8=M$9),'R5. TIAM energy production'!$E$9:$P$396))</f>
        <v>194103.88665659929</v>
      </c>
      <c r="N12" s="58">
        <f t="array" ref="N12">SUM(IF(('R5. TIAM energy production'!$A$9:$A$396=$B12)*('R5. TIAM energy production'!$B$9:$B$396="MIN - GAS")*('R5. TIAM energy production'!$E$8:$P$8=N$9),'R5. TIAM energy production'!$E$9:$P$396))</f>
        <v>155380.6441046632</v>
      </c>
      <c r="O12" s="58">
        <f t="array" ref="O12">SUM(IF(('R5. TIAM energy production'!$A$9:$A$396=$B12)*('R5. TIAM energy production'!$B$9:$B$396="MIN - GAS")*('R5. TIAM energy production'!$E$8:$P$8=O$9),'R5. TIAM energy production'!$E$9:$P$396))</f>
        <v>120948.57000857423</v>
      </c>
      <c r="P12" s="58">
        <f t="array" ref="P12">SUM(IF(('R5. TIAM energy production'!$A$9:$A$396=$B12)*('R5. TIAM energy production'!$B$9:$B$396="MIN - GAS")*('R5. TIAM energy production'!$E$8:$P$8=P$9),'R5. TIAM energy production'!$E$9:$P$396))</f>
        <v>107266.51202162587</v>
      </c>
      <c r="R12" s="58">
        <f t="shared" si="1"/>
        <v>3621.811371002017</v>
      </c>
      <c r="S12" s="58">
        <f t="shared" si="2"/>
        <v>3038.0652515781985</v>
      </c>
      <c r="T12" s="58">
        <f t="shared" si="3"/>
        <v>3298.967275986025</v>
      </c>
      <c r="U12" s="58">
        <f t="shared" si="4"/>
        <v>4276.0742280380546</v>
      </c>
      <c r="V12" s="58">
        <f t="shared" si="5"/>
        <v>5848.7492899972422</v>
      </c>
      <c r="W12" s="58">
        <f t="shared" si="6"/>
        <v>6346.8153744845513</v>
      </c>
      <c r="X12" s="58">
        <f t="shared" si="7"/>
        <v>5797.9451454825548</v>
      </c>
      <c r="Y12" s="58">
        <f t="shared" si="8"/>
        <v>5608.4863137266339</v>
      </c>
      <c r="Z12" s="58">
        <f t="shared" si="9"/>
        <v>5151.2996312866026</v>
      </c>
      <c r="AA12" s="58">
        <f t="shared" si="10"/>
        <v>4123.6281687727515</v>
      </c>
      <c r="AB12" s="58">
        <f t="shared" si="11"/>
        <v>3209.8395082220654</v>
      </c>
      <c r="AC12" s="58">
        <f t="shared" si="12"/>
        <v>2846.7330219099185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GAS")*('R5. TIAM energy production'!$E$8:$P$8=E$9),'R5. TIAM energy production'!$E$9:$P$396))</f>
        <v>136471.90304730399</v>
      </c>
      <c r="F13" s="58">
        <f t="array" ref="F13">SUM(IF(('R5. TIAM energy production'!$A$9:$A$396=$B13)*('R5. TIAM energy production'!$B$9:$B$396="MIN - GAS")*('R5. TIAM energy production'!$E$8:$P$8=F$9),'R5. TIAM energy production'!$E$9:$P$396))</f>
        <v>114476.01876352169</v>
      </c>
      <c r="G13" s="58">
        <f t="array" ref="G13">SUM(IF(('R5. TIAM energy production'!$A$9:$A$396=$B13)*('R5. TIAM energy production'!$B$9:$B$396="MIN - GAS")*('R5. TIAM energy production'!$E$8:$P$8=G$9),'R5. TIAM energy production'!$E$9:$P$396))</f>
        <v>124306.95476005302</v>
      </c>
      <c r="H13" s="58">
        <f t="array" ref="H13">SUM(IF(('R5. TIAM energy production'!$A$9:$A$396=$B13)*('R5. TIAM energy production'!$B$9:$B$396="MIN - GAS")*('R5. TIAM energy production'!$E$8:$P$8=H$9),'R5. TIAM energy production'!$E$9:$P$396))</f>
        <v>161124.89792930181</v>
      </c>
      <c r="I13" s="58">
        <f t="array" ref="I13">SUM(IF(('R5. TIAM energy production'!$A$9:$A$396=$B13)*('R5. TIAM energy production'!$B$9:$B$396="MIN - GAS")*('R5. TIAM energy production'!$E$8:$P$8=I$9),'R5. TIAM energy production'!$E$9:$P$396))</f>
        <v>225365.64267843368</v>
      </c>
      <c r="J13" s="58">
        <f t="array" ref="J13">SUM(IF(('R5. TIAM energy production'!$A$9:$A$396=$B13)*('R5. TIAM energy production'!$B$9:$B$396="MIN - GAS")*('R5. TIAM energy production'!$E$8:$P$8=J$9),'R5. TIAM energy production'!$E$9:$P$396))</f>
        <v>191488.83777308612</v>
      </c>
      <c r="K13" s="58">
        <f t="array" ref="K13">SUM(IF(('R5. TIAM energy production'!$A$9:$A$396=$B13)*('R5. TIAM energy production'!$B$9:$B$396="MIN - GAS")*('R5. TIAM energy production'!$E$8:$P$8=K$9),'R5. TIAM energy production'!$E$9:$P$396))</f>
        <v>141289.76537334596</v>
      </c>
      <c r="L13" s="58">
        <f t="array" ref="L13">SUM(IF(('R5. TIAM energy production'!$A$9:$A$396=$B13)*('R5. TIAM energy production'!$B$9:$B$396="MIN - GAS")*('R5. TIAM energy production'!$E$8:$P$8=L$9),'R5. TIAM energy production'!$E$9:$P$396))</f>
        <v>149200.57064956121</v>
      </c>
      <c r="M13" s="58">
        <f t="array" ref="M13">SUM(IF(('R5. TIAM energy production'!$A$9:$A$396=$B13)*('R5. TIAM energy production'!$B$9:$B$396="MIN - GAS")*('R5. TIAM energy production'!$E$8:$P$8=M$9),'R5. TIAM energy production'!$E$9:$P$396))</f>
        <v>160636.3129915703</v>
      </c>
      <c r="N13" s="58">
        <f t="array" ref="N13">SUM(IF(('R5. TIAM energy production'!$A$9:$A$396=$B13)*('R5. TIAM energy production'!$B$9:$B$396="MIN - GAS")*('R5. TIAM energy production'!$E$8:$P$8=N$9),'R5. TIAM energy production'!$E$9:$P$396))</f>
        <v>109938.64206563876</v>
      </c>
      <c r="O13" s="58">
        <f t="array" ref="O13">SUM(IF(('R5. TIAM energy production'!$A$9:$A$396=$B13)*('R5. TIAM energy production'!$B$9:$B$396="MIN - GAS")*('R5. TIAM energy production'!$E$8:$P$8=O$9),'R5. TIAM energy production'!$E$9:$P$396))</f>
        <v>85223.104545416107</v>
      </c>
      <c r="P13" s="58">
        <f t="array" ref="P13">SUM(IF(('R5. TIAM energy production'!$A$9:$A$396=$B13)*('R5. TIAM energy production'!$B$9:$B$396="MIN - GAS")*('R5. TIAM energy production'!$E$8:$P$8=P$9),'R5. TIAM energy production'!$E$9:$P$396))</f>
        <v>71067.050761287304</v>
      </c>
      <c r="R13" s="58">
        <f t="shared" si="1"/>
        <v>3621.811371002017</v>
      </c>
      <c r="S13" s="58">
        <f t="shared" si="2"/>
        <v>3038.0652515781985</v>
      </c>
      <c r="T13" s="58">
        <f t="shared" si="3"/>
        <v>3298.967275986025</v>
      </c>
      <c r="U13" s="58">
        <f t="shared" si="4"/>
        <v>4276.0742280380546</v>
      </c>
      <c r="V13" s="58">
        <f t="shared" si="5"/>
        <v>5980.9516029318183</v>
      </c>
      <c r="W13" s="58">
        <f t="shared" si="6"/>
        <v>5081.8991644465441</v>
      </c>
      <c r="X13" s="58">
        <f t="shared" si="7"/>
        <v>3749.6720380459337</v>
      </c>
      <c r="Y13" s="58">
        <f t="shared" si="8"/>
        <v>3959.6159449118618</v>
      </c>
      <c r="Z13" s="58">
        <f t="shared" si="9"/>
        <v>4263.1077313184851</v>
      </c>
      <c r="AA13" s="58">
        <f t="shared" si="10"/>
        <v>2917.6483587822086</v>
      </c>
      <c r="AB13" s="58">
        <f t="shared" si="11"/>
        <v>2261.7256902154659</v>
      </c>
      <c r="AC13" s="58">
        <f t="shared" si="12"/>
        <v>1886.0398866247999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GAS")*('R5. TIAM energy production'!$E$8:$P$8=E$9),'R5. TIAM energy production'!$E$9:$P$396))</f>
        <v>136471.90304730399</v>
      </c>
      <c r="F14" s="58">
        <f t="array" ref="F14">SUM(IF(('R5. TIAM energy production'!$A$9:$A$396=$B14)*('R5. TIAM energy production'!$B$9:$B$396="MIN - GAS")*('R5. TIAM energy production'!$E$8:$P$8=F$9),'R5. TIAM energy production'!$E$9:$P$396))</f>
        <v>114476.01876352169</v>
      </c>
      <c r="G14" s="58">
        <f t="array" ref="G14">SUM(IF(('R5. TIAM energy production'!$A$9:$A$396=$B14)*('R5. TIAM energy production'!$B$9:$B$396="MIN - GAS")*('R5. TIAM energy production'!$E$8:$P$8=G$9),'R5. TIAM energy production'!$E$9:$P$396))</f>
        <v>124306.95476005302</v>
      </c>
      <c r="H14" s="58">
        <f t="array" ref="H14">SUM(IF(('R5. TIAM energy production'!$A$9:$A$396=$B14)*('R5. TIAM energy production'!$B$9:$B$396="MIN - GAS")*('R5. TIAM energy production'!$E$8:$P$8=H$9),'R5. TIAM energy production'!$E$9:$P$396))</f>
        <v>161124.89792930181</v>
      </c>
      <c r="I14" s="58">
        <f t="array" ref="I14">SUM(IF(('R5. TIAM energy production'!$A$9:$A$396=$B14)*('R5. TIAM energy production'!$B$9:$B$396="MIN - GAS")*('R5. TIAM energy production'!$E$8:$P$8=I$9),'R5. TIAM energy production'!$E$9:$P$396))</f>
        <v>217203.71326222335</v>
      </c>
      <c r="J14" s="58">
        <f t="array" ref="J14">SUM(IF(('R5. TIAM energy production'!$A$9:$A$396=$B14)*('R5. TIAM energy production'!$B$9:$B$396="MIN - GAS")*('R5. TIAM energy production'!$E$8:$P$8=J$9),'R5. TIAM energy production'!$E$9:$P$396))</f>
        <v>190652.02733827615</v>
      </c>
      <c r="K14" s="58">
        <f t="array" ref="K14">SUM(IF(('R5. TIAM energy production'!$A$9:$A$396=$B14)*('R5. TIAM energy production'!$B$9:$B$396="MIN - GAS")*('R5. TIAM energy production'!$E$8:$P$8=K$9),'R5. TIAM energy production'!$E$9:$P$396))</f>
        <v>144897.17097945616</v>
      </c>
      <c r="L14" s="58">
        <f t="array" ref="L14">SUM(IF(('R5. TIAM energy production'!$A$9:$A$396=$B14)*('R5. TIAM energy production'!$B$9:$B$396="MIN - GAS")*('R5. TIAM energy production'!$E$8:$P$8=L$9),'R5. TIAM energy production'!$E$9:$P$396))</f>
        <v>126473.9161668125</v>
      </c>
      <c r="M14" s="58">
        <f t="array" ref="M14">SUM(IF(('R5. TIAM energy production'!$A$9:$A$396=$B14)*('R5. TIAM energy production'!$B$9:$B$396="MIN - GAS")*('R5. TIAM energy production'!$E$8:$P$8=M$9),'R5. TIAM energy production'!$E$9:$P$396))</f>
        <v>89764.524221427462</v>
      </c>
      <c r="N14" s="58">
        <f t="array" ref="N14">SUM(IF(('R5. TIAM energy production'!$A$9:$A$396=$B14)*('R5. TIAM energy production'!$B$9:$B$396="MIN - GAS")*('R5. TIAM energy production'!$E$8:$P$8=N$9),'R5. TIAM energy production'!$E$9:$P$396))</f>
        <v>80306.76298163188</v>
      </c>
      <c r="O14" s="58">
        <f t="array" ref="O14">SUM(IF(('R5. TIAM energy production'!$A$9:$A$396=$B14)*('R5. TIAM energy production'!$B$9:$B$396="MIN - GAS")*('R5. TIAM energy production'!$E$8:$P$8=O$9),'R5. TIAM energy production'!$E$9:$P$396))</f>
        <v>63632.794313104074</v>
      </c>
      <c r="P14" s="58">
        <f t="array" ref="P14">SUM(IF(('R5. TIAM energy production'!$A$9:$A$396=$B14)*('R5. TIAM energy production'!$B$9:$B$396="MIN - GAS")*('R5. TIAM energy production'!$E$8:$P$8=P$9),'R5. TIAM energy production'!$E$9:$P$396))</f>
        <v>50442.900024789429</v>
      </c>
      <c r="R14" s="58">
        <f t="shared" si="1"/>
        <v>3621.811371002017</v>
      </c>
      <c r="S14" s="58">
        <f t="shared" si="2"/>
        <v>3038.0652515781985</v>
      </c>
      <c r="T14" s="58">
        <f t="shared" si="3"/>
        <v>3298.967275986025</v>
      </c>
      <c r="U14" s="58">
        <f t="shared" si="4"/>
        <v>4276.0742280380546</v>
      </c>
      <c r="V14" s="58">
        <f t="shared" si="5"/>
        <v>5764.3431428101776</v>
      </c>
      <c r="W14" s="58">
        <f t="shared" si="6"/>
        <v>5059.6911532699323</v>
      </c>
      <c r="X14" s="58">
        <f t="shared" si="7"/>
        <v>3845.4085402290802</v>
      </c>
      <c r="Y14" s="58">
        <f t="shared" si="8"/>
        <v>3356.4760033377906</v>
      </c>
      <c r="Z14" s="58">
        <f t="shared" si="9"/>
        <v>2382.2498791202615</v>
      </c>
      <c r="AA14" s="58">
        <f t="shared" si="10"/>
        <v>2131.2514945616422</v>
      </c>
      <c r="AB14" s="58">
        <f t="shared" si="11"/>
        <v>1688.743051615163</v>
      </c>
      <c r="AC14" s="58">
        <f t="shared" si="12"/>
        <v>1338.6980383264276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GAS")*('R5. TIAM energy production'!$E$8:$P$8=E$9),'R5. TIAM energy production'!$E$9:$P$396))</f>
        <v>136471.90304730399</v>
      </c>
      <c r="F15" s="58">
        <f t="array" ref="F15">SUM(IF(('R5. TIAM energy production'!$A$9:$A$396=$B15)*('R5. TIAM energy production'!$B$9:$B$396="MIN - GAS")*('R5. TIAM energy production'!$E$8:$P$8=F$9),'R5. TIAM energy production'!$E$9:$P$396))</f>
        <v>114476.01876352169</v>
      </c>
      <c r="G15" s="58">
        <f t="array" ref="G15">SUM(IF(('R5. TIAM energy production'!$A$9:$A$396=$B15)*('R5. TIAM energy production'!$B$9:$B$396="MIN - GAS")*('R5. TIAM energy production'!$E$8:$P$8=G$9),'R5. TIAM energy production'!$E$9:$P$396))</f>
        <v>124306.95476005302</v>
      </c>
      <c r="H15" s="58">
        <f t="array" ref="H15">SUM(IF(('R5. TIAM energy production'!$A$9:$A$396=$B15)*('R5. TIAM energy production'!$B$9:$B$396="MIN - GAS")*('R5. TIAM energy production'!$E$8:$P$8=H$9),'R5. TIAM energy production'!$E$9:$P$396))</f>
        <v>161124.89792930181</v>
      </c>
      <c r="I15" s="58">
        <f t="array" ref="I15">SUM(IF(('R5. TIAM energy production'!$A$9:$A$396=$B15)*('R5. TIAM energy production'!$B$9:$B$396="MIN - GAS")*('R5. TIAM energy production'!$E$8:$P$8=I$9),'R5. TIAM energy production'!$E$9:$P$396))</f>
        <v>173752.83155039631</v>
      </c>
      <c r="J15" s="58">
        <f t="array" ref="J15">SUM(IF(('R5. TIAM energy production'!$A$9:$A$396=$B15)*('R5. TIAM energy production'!$B$9:$B$396="MIN - GAS")*('R5. TIAM energy production'!$E$8:$P$8=J$9),'R5. TIAM energy production'!$E$9:$P$396))</f>
        <v>165099.97175124861</v>
      </c>
      <c r="K15" s="58">
        <f t="array" ref="K15">SUM(IF(('R5. TIAM energy production'!$A$9:$A$396=$B15)*('R5. TIAM energy production'!$B$9:$B$396="MIN - GAS")*('R5. TIAM energy production'!$E$8:$P$8=K$9),'R5. TIAM energy production'!$E$9:$P$396))</f>
        <v>126590.00445028582</v>
      </c>
      <c r="L15" s="58">
        <f t="array" ref="L15">SUM(IF(('R5. TIAM energy production'!$A$9:$A$396=$B15)*('R5. TIAM energy production'!$B$9:$B$396="MIN - GAS")*('R5. TIAM energy production'!$E$8:$P$8=L$9),'R5. TIAM energy production'!$E$9:$P$396))</f>
        <v>120097.34923171223</v>
      </c>
      <c r="M15" s="58">
        <f t="array" ref="M15">SUM(IF(('R5. TIAM energy production'!$A$9:$A$396=$B15)*('R5. TIAM energy production'!$B$9:$B$396="MIN - GAS")*('R5. TIAM energy production'!$E$8:$P$8=M$9),'R5. TIAM energy production'!$E$9:$P$396))</f>
        <v>97523.469704334959</v>
      </c>
      <c r="N15" s="58">
        <f t="array" ref="N15">SUM(IF(('R5. TIAM energy production'!$A$9:$A$396=$B15)*('R5. TIAM energy production'!$B$9:$B$396="MIN - GAS")*('R5. TIAM energy production'!$E$8:$P$8=N$9),'R5. TIAM energy production'!$E$9:$P$396))</f>
        <v>83603.135163569692</v>
      </c>
      <c r="O15" s="58">
        <f t="array" ref="O15">SUM(IF(('R5. TIAM energy production'!$A$9:$A$396=$B15)*('R5. TIAM energy production'!$B$9:$B$396="MIN - GAS")*('R5. TIAM energy production'!$E$8:$P$8=O$9),'R5. TIAM energy production'!$E$9:$P$396))</f>
        <v>55627.576624859328</v>
      </c>
      <c r="P15" s="58">
        <f t="array" ref="P15">SUM(IF(('R5. TIAM energy production'!$A$9:$A$396=$B15)*('R5. TIAM energy production'!$B$9:$B$396="MIN - GAS")*('R5. TIAM energy production'!$E$8:$P$8=P$9),'R5. TIAM energy production'!$E$9:$P$396))</f>
        <v>46692.912367022349</v>
      </c>
      <c r="R15" s="58">
        <f t="shared" si="1"/>
        <v>3621.811371002017</v>
      </c>
      <c r="S15" s="58">
        <f t="shared" si="2"/>
        <v>3038.0652515781985</v>
      </c>
      <c r="T15" s="58">
        <f t="shared" si="3"/>
        <v>3298.967275986025</v>
      </c>
      <c r="U15" s="58">
        <f t="shared" si="4"/>
        <v>4276.0742280380546</v>
      </c>
      <c r="V15" s="58">
        <f t="shared" si="5"/>
        <v>4611.2054349743694</v>
      </c>
      <c r="W15" s="58">
        <f t="shared" si="6"/>
        <v>4381.5682326457945</v>
      </c>
      <c r="X15" s="58">
        <f t="shared" si="7"/>
        <v>3359.5568562879985</v>
      </c>
      <c r="Y15" s="58">
        <f t="shared" si="8"/>
        <v>3187.2490627161997</v>
      </c>
      <c r="Z15" s="58">
        <f t="shared" si="9"/>
        <v>2588.1635972519603</v>
      </c>
      <c r="AA15" s="58">
        <f t="shared" si="10"/>
        <v>2218.7335182237498</v>
      </c>
      <c r="AB15" s="58">
        <f t="shared" si="11"/>
        <v>1476.2935451362978</v>
      </c>
      <c r="AC15" s="58">
        <f t="shared" si="12"/>
        <v>1239.177568275458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GAS")*('R5. TIAM energy production'!$E$8:$P$8=E$9),'R5. TIAM energy production'!$E$9:$P$396))</f>
        <v>136471.90304730399</v>
      </c>
      <c r="F16" s="58">
        <f t="array" ref="F16">SUM(IF(('R5. TIAM energy production'!$A$9:$A$396=$B16)*('R5. TIAM energy production'!$B$9:$B$396="MIN - GAS")*('R5. TIAM energy production'!$E$8:$P$8=F$9),'R5. TIAM energy production'!$E$9:$P$396))</f>
        <v>114476.01876352169</v>
      </c>
      <c r="G16" s="58">
        <f t="array" ref="G16">SUM(IF(('R5. TIAM energy production'!$A$9:$A$396=$B16)*('R5. TIAM energy production'!$B$9:$B$396="MIN - GAS")*('R5. TIAM energy production'!$E$8:$P$8=G$9),'R5. TIAM energy production'!$E$9:$P$396))</f>
        <v>124306.95476005302</v>
      </c>
      <c r="H16" s="58">
        <f t="array" ref="H16">SUM(IF(('R5. TIAM energy production'!$A$9:$A$396=$B16)*('R5. TIAM energy production'!$B$9:$B$396="MIN - GAS")*('R5. TIAM energy production'!$E$8:$P$8=H$9),'R5. TIAM energy production'!$E$9:$P$396))</f>
        <v>161124.89792930181</v>
      </c>
      <c r="I16" s="58">
        <f t="array" ref="I16">SUM(IF(('R5. TIAM energy production'!$A$9:$A$396=$B16)*('R5. TIAM energy production'!$B$9:$B$396="MIN - GAS")*('R5. TIAM energy production'!$E$8:$P$8=I$9),'R5. TIAM energy production'!$E$9:$P$396))</f>
        <v>196099.44990103159</v>
      </c>
      <c r="J16" s="58">
        <f t="array" ref="J16">SUM(IF(('R5. TIAM energy production'!$A$9:$A$396=$B16)*('R5. TIAM energy production'!$B$9:$B$396="MIN - GAS")*('R5. TIAM energy production'!$E$8:$P$8=J$9),'R5. TIAM energy production'!$E$9:$P$396))</f>
        <v>140796.42754361386</v>
      </c>
      <c r="K16" s="58">
        <f t="array" ref="K16">SUM(IF(('R5. TIAM energy production'!$A$9:$A$396=$B16)*('R5. TIAM energy production'!$B$9:$B$396="MIN - GAS")*('R5. TIAM energy production'!$E$8:$P$8=K$9),'R5. TIAM energy production'!$E$9:$P$396))</f>
        <v>118099.74459988855</v>
      </c>
      <c r="L16" s="58">
        <f t="array" ref="L16">SUM(IF(('R5. TIAM energy production'!$A$9:$A$396=$B16)*('R5. TIAM energy production'!$B$9:$B$396="MIN - GAS")*('R5. TIAM energy production'!$E$8:$P$8=L$9),'R5. TIAM energy production'!$E$9:$P$396))</f>
        <v>119170.06159326289</v>
      </c>
      <c r="M16" s="58">
        <f t="array" ref="M16">SUM(IF(('R5. TIAM energy production'!$A$9:$A$396=$B16)*('R5. TIAM energy production'!$B$9:$B$396="MIN - GAS")*('R5. TIAM energy production'!$E$8:$P$8=M$9),'R5. TIAM energy production'!$E$9:$P$396))</f>
        <v>98488.137696168822</v>
      </c>
      <c r="N16" s="58">
        <f t="array" ref="N16">SUM(IF(('R5. TIAM energy production'!$A$9:$A$396=$B16)*('R5. TIAM energy production'!$B$9:$B$396="MIN - GAS")*('R5. TIAM energy production'!$E$8:$P$8=N$9),'R5. TIAM energy production'!$E$9:$P$396))</f>
        <v>84842.361900097399</v>
      </c>
      <c r="O16" s="58">
        <f t="array" ref="O16">SUM(IF(('R5. TIAM energy production'!$A$9:$A$396=$B16)*('R5. TIAM energy production'!$B$9:$B$396="MIN - GAS")*('R5. TIAM energy production'!$E$8:$P$8=O$9),'R5. TIAM energy production'!$E$9:$P$396))</f>
        <v>56379.461373671926</v>
      </c>
      <c r="P16" s="58">
        <f t="array" ref="P16">SUM(IF(('R5. TIAM energy production'!$A$9:$A$396=$B16)*('R5. TIAM energy production'!$B$9:$B$396="MIN - GAS")*('R5. TIAM energy production'!$E$8:$P$8=P$9),'R5. TIAM energy production'!$E$9:$P$396))</f>
        <v>45746.123469236139</v>
      </c>
      <c r="R16" s="58">
        <f t="shared" si="1"/>
        <v>3621.811371002017</v>
      </c>
      <c r="S16" s="58">
        <f t="shared" si="2"/>
        <v>3038.0652515781985</v>
      </c>
      <c r="T16" s="58">
        <f t="shared" si="3"/>
        <v>3298.967275986025</v>
      </c>
      <c r="U16" s="58">
        <f t="shared" si="4"/>
        <v>4276.0742280380546</v>
      </c>
      <c r="V16" s="58">
        <f t="shared" si="5"/>
        <v>5204.2596434858415</v>
      </c>
      <c r="W16" s="58">
        <f t="shared" si="6"/>
        <v>3736.5794048989492</v>
      </c>
      <c r="X16" s="58">
        <f t="shared" si="7"/>
        <v>3134.2348743832536</v>
      </c>
      <c r="Y16" s="58">
        <f t="shared" si="8"/>
        <v>3162.6398879473732</v>
      </c>
      <c r="Z16" s="58">
        <f t="shared" si="9"/>
        <v>2613.7648047096927</v>
      </c>
      <c r="AA16" s="58">
        <f t="shared" si="10"/>
        <v>2251.6212070841452</v>
      </c>
      <c r="AB16" s="58">
        <f t="shared" si="11"/>
        <v>1496.2477237776591</v>
      </c>
      <c r="AC16" s="58">
        <f t="shared" si="12"/>
        <v>1214.0508519377227</v>
      </c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GAS")*('R5. TIAM energy production'!$D$9:$D$396=$D18)*('R5. TIAM energy production'!$E$8:$P$8=E$9),'R5. TIAM energy production'!$E$9:$P$396))</f>
        <v>33651.661611322532</v>
      </c>
      <c r="F18" s="58">
        <f t="array" ref="F18">SUM(IF(('R5. TIAM energy production'!$A$9:$A$396=$B18)*('R5. TIAM energy production'!$B$9:$B$396="MIN - GAS")*('R5. TIAM energy production'!$D$9:$D$396=$D18)*('R5. TIAM energy production'!$E$8:$P$8=F$9),'R5. TIAM energy production'!$E$9:$P$396))</f>
        <v>25280.397946029268</v>
      </c>
      <c r="G18" s="58">
        <f t="array" ref="G18">SUM(IF(('R5. TIAM energy production'!$A$9:$A$396=$B18)*('R5. TIAM energy production'!$B$9:$B$396="MIN - GAS")*('R5. TIAM energy production'!$D$9:$D$396=$D18)*('R5. TIAM energy production'!$E$8:$P$8=G$9),'R5. TIAM energy production'!$E$9:$P$396))</f>
        <v>20423.549835481805</v>
      </c>
      <c r="H18" s="58">
        <f t="array" ref="H18">SUM(IF(('R5. TIAM energy production'!$A$9:$A$396=$B18)*('R5. TIAM energy production'!$B$9:$B$396="MIN - GAS")*('R5. TIAM energy production'!$D$9:$D$396=$D18)*('R5. TIAM energy production'!$E$8:$P$8=H$9),'R5. TIAM energy production'!$E$9:$P$396))</f>
        <v>25381.583246874612</v>
      </c>
      <c r="I18" s="58">
        <f t="array" ref="I18">SUM(IF(('R5. TIAM energy production'!$A$9:$A$396=$B18)*('R5. TIAM energy production'!$B$9:$B$396="MIN - GAS")*('R5. TIAM energy production'!$D$9:$D$396=$D18)*('R5. TIAM energy production'!$E$8:$P$8=I$9),'R5. TIAM energy production'!$E$9:$P$396))</f>
        <v>23258.108761168372</v>
      </c>
      <c r="J18" s="58">
        <f t="array" ref="J18">SUM(IF(('R5. TIAM energy production'!$A$9:$A$396=$B18)*('R5. TIAM energy production'!$B$9:$B$396="MIN - GAS")*('R5. TIAM energy production'!$D$9:$D$396=$D18)*('R5. TIAM energy production'!$E$8:$P$8=J$9),'R5. TIAM energy production'!$E$9:$P$396))</f>
        <v>23875.864881900034</v>
      </c>
      <c r="K18" s="58">
        <f t="array" ref="K18">SUM(IF(('R5. TIAM energy production'!$A$9:$A$396=$B18)*('R5. TIAM energy production'!$B$9:$B$396="MIN - GAS")*('R5. TIAM energy production'!$D$9:$D$396=$D18)*('R5. TIAM energy production'!$E$8:$P$8=K$9),'R5. TIAM energy production'!$E$9:$P$396))</f>
        <v>26760.000614226079</v>
      </c>
      <c r="L18" s="58">
        <f t="array" ref="L18">SUM(IF(('R5. TIAM energy production'!$A$9:$A$396=$B18)*('R5. TIAM energy production'!$B$9:$B$396="MIN - GAS")*('R5. TIAM energy production'!$D$9:$D$396=$D18)*('R5. TIAM energy production'!$E$8:$P$8=L$9),'R5. TIAM energy production'!$E$9:$P$396))</f>
        <v>28641.413328671752</v>
      </c>
      <c r="M18" s="58">
        <f t="array" ref="M18">SUM(IF(('R5. TIAM energy production'!$A$9:$A$396=$B18)*('R5. TIAM energy production'!$B$9:$B$396="MIN - GAS")*('R5. TIAM energy production'!$D$9:$D$396=$D18)*('R5. TIAM energy production'!$E$8:$P$8=M$9),'R5. TIAM energy production'!$E$9:$P$396))</f>
        <v>31098.231234615741</v>
      </c>
      <c r="N18" s="58">
        <f t="array" ref="N18">SUM(IF(('R5. TIAM energy production'!$A$9:$A$396=$B18)*('R5. TIAM energy production'!$B$9:$B$396="MIN - GAS")*('R5. TIAM energy production'!$D$9:$D$396=$D18)*('R5. TIAM energy production'!$E$8:$P$8=N$9),'R5. TIAM energy production'!$E$9:$P$396))</f>
        <v>28840.79008395494</v>
      </c>
      <c r="O18" s="58">
        <f t="array" ref="O18">SUM(IF(('R5. TIAM energy production'!$A$9:$A$396=$B18)*('R5. TIAM energy production'!$B$9:$B$396="MIN - GAS")*('R5. TIAM energy production'!$D$9:$D$396=$D18)*('R5. TIAM energy production'!$E$8:$P$8=O$9),'R5. TIAM energy production'!$E$9:$P$396))</f>
        <v>31358.662863209451</v>
      </c>
      <c r="P18" s="58">
        <f t="array" ref="P18">SUM(IF(('R5. TIAM energy production'!$A$9:$A$396=$B18)*('R5. TIAM energy production'!$B$9:$B$396="MIN - GAS")*('R5. TIAM energy production'!$D$9:$D$396=$D18)*('R5. TIAM energy production'!$E$8:$P$8=P$9),'R5. TIAM energy production'!$E$9:$P$396))</f>
        <v>28305.31891925426</v>
      </c>
      <c r="R18" s="58">
        <f>E18*$B$5</f>
        <v>893.07738776643191</v>
      </c>
      <c r="S18" s="58">
        <f t="shared" ref="S18:AC18" si="13">F18*$B$5</f>
        <v>670.9134312624625</v>
      </c>
      <c r="T18" s="58">
        <f t="shared" si="13"/>
        <v>542.01812518679947</v>
      </c>
      <c r="U18" s="58">
        <f t="shared" si="13"/>
        <v>673.59877575460246</v>
      </c>
      <c r="V18" s="58">
        <f t="shared" si="13"/>
        <v>617.24414255440649</v>
      </c>
      <c r="W18" s="58">
        <f t="shared" si="13"/>
        <v>633.63869771640566</v>
      </c>
      <c r="X18" s="58">
        <f t="shared" si="13"/>
        <v>710.18042797447185</v>
      </c>
      <c r="Y18" s="58">
        <f t="shared" si="13"/>
        <v>760.11101302951568</v>
      </c>
      <c r="Z18" s="58">
        <f t="shared" si="13"/>
        <v>825.31220704485099</v>
      </c>
      <c r="AA18" s="58">
        <f t="shared" si="13"/>
        <v>765.40224868516441</v>
      </c>
      <c r="AB18" s="58">
        <f t="shared" si="13"/>
        <v>832.22377061762779</v>
      </c>
      <c r="AC18" s="58">
        <f t="shared" si="13"/>
        <v>751.19144404441442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GAS")*('R5. TIAM energy production'!$D$9:$D$396=$D19)*('R5. TIAM energy production'!$E$8:$P$8=E$9),'R5. TIAM energy production'!$E$9:$P$396))</f>
        <v>9585.8695821908368</v>
      </c>
      <c r="F19" s="58">
        <f t="array" ref="F19">SUM(IF(('R5. TIAM energy production'!$A$9:$A$396=$B19)*('R5. TIAM energy production'!$B$9:$B$396="MIN - GAS")*('R5. TIAM energy production'!$D$9:$D$396=$D19)*('R5. TIAM energy production'!$E$8:$P$8=F$9),'R5. TIAM energy production'!$E$9:$P$396))</f>
        <v>9643.9432729641103</v>
      </c>
      <c r="G19" s="58">
        <f t="array" ref="G19">SUM(IF(('R5. TIAM energy production'!$A$9:$A$396=$B19)*('R5. TIAM energy production'!$B$9:$B$396="MIN - GAS")*('R5. TIAM energy production'!$D$9:$D$396=$D19)*('R5. TIAM energy production'!$E$8:$P$8=G$9),'R5. TIAM energy production'!$E$9:$P$396))</f>
        <v>9685.830514199788</v>
      </c>
      <c r="H19" s="58">
        <f t="array" ref="H19">SUM(IF(('R5. TIAM energy production'!$A$9:$A$396=$B19)*('R5. TIAM energy production'!$B$9:$B$396="MIN - GAS")*('R5. TIAM energy production'!$D$9:$D$396=$D19)*('R5. TIAM energy production'!$E$8:$P$8=H$9),'R5. TIAM energy production'!$E$9:$P$396))</f>
        <v>8100.0136651151352</v>
      </c>
      <c r="I19" s="58">
        <f t="array" ref="I19">SUM(IF(('R5. TIAM energy production'!$A$9:$A$396=$B19)*('R5. TIAM energy production'!$B$9:$B$396="MIN - GAS")*('R5. TIAM energy production'!$D$9:$D$396=$D19)*('R5. TIAM energy production'!$E$8:$P$8=I$9),'R5. TIAM energy production'!$E$9:$P$396))</f>
        <v>8567.4104332402821</v>
      </c>
      <c r="J19" s="58">
        <f t="array" ref="J19">SUM(IF(('R5. TIAM energy production'!$A$9:$A$396=$B19)*('R5. TIAM energy production'!$B$9:$B$396="MIN - GAS")*('R5. TIAM energy production'!$D$9:$D$396=$D19)*('R5. TIAM energy production'!$E$8:$P$8=J$9),'R5. TIAM energy production'!$E$9:$P$396))</f>
        <v>11092.004116972967</v>
      </c>
      <c r="K19" s="58">
        <f t="array" ref="K19">SUM(IF(('R5. TIAM energy production'!$A$9:$A$396=$B19)*('R5. TIAM energy production'!$B$9:$B$396="MIN - GAS")*('R5. TIAM energy production'!$D$9:$D$396=$D19)*('R5. TIAM energy production'!$E$8:$P$8=K$9),'R5. TIAM energy production'!$E$9:$P$396))</f>
        <v>14091.487094188695</v>
      </c>
      <c r="L19" s="58">
        <f t="array" ref="L19">SUM(IF(('R5. TIAM energy production'!$A$9:$A$396=$B19)*('R5. TIAM energy production'!$B$9:$B$396="MIN - GAS")*('R5. TIAM energy production'!$D$9:$D$396=$D19)*('R5. TIAM energy production'!$E$8:$P$8=L$9),'R5. TIAM energy production'!$E$9:$P$396))</f>
        <v>15461.310817946138</v>
      </c>
      <c r="M19" s="58">
        <f t="array" ref="M19">SUM(IF(('R5. TIAM energy production'!$A$9:$A$396=$B19)*('R5. TIAM energy production'!$B$9:$B$396="MIN - GAS")*('R5. TIAM energy production'!$D$9:$D$396=$D19)*('R5. TIAM energy production'!$E$8:$P$8=M$9),'R5. TIAM energy production'!$E$9:$P$396))</f>
        <v>16136.602080956844</v>
      </c>
      <c r="N19" s="58">
        <f t="array" ref="N19">SUM(IF(('R5. TIAM energy production'!$A$9:$A$396=$B19)*('R5. TIAM energy production'!$B$9:$B$396="MIN - GAS")*('R5. TIAM energy production'!$D$9:$D$396=$D19)*('R5. TIAM energy production'!$E$8:$P$8=N$9),'R5. TIAM energy production'!$E$9:$P$396))</f>
        <v>15632.698043503951</v>
      </c>
      <c r="O19" s="58">
        <f t="array" ref="O19">SUM(IF(('R5. TIAM energy production'!$A$9:$A$396=$B19)*('R5. TIAM energy production'!$B$9:$B$396="MIN - GAS")*('R5. TIAM energy production'!$D$9:$D$396=$D19)*('R5. TIAM energy production'!$E$8:$P$8=O$9),'R5. TIAM energy production'!$E$9:$P$396))</f>
        <v>14797.258112540128</v>
      </c>
      <c r="P19" s="58">
        <f t="array" ref="P19">SUM(IF(('R5. TIAM energy production'!$A$9:$A$396=$B19)*('R5. TIAM energy production'!$B$9:$B$396="MIN - GAS")*('R5. TIAM energy production'!$D$9:$D$396=$D19)*('R5. TIAM energy production'!$E$8:$P$8=P$9),'R5. TIAM energy production'!$E$9:$P$396))</f>
        <v>14768.841012285035</v>
      </c>
      <c r="R19" s="58">
        <f t="shared" ref="R19:R59" si="14">E19*$B$5</f>
        <v>254.39823640245623</v>
      </c>
      <c r="S19" s="58">
        <f t="shared" ref="S19:S59" si="15">F19*$B$5</f>
        <v>255.93944707587806</v>
      </c>
      <c r="T19" s="58">
        <f t="shared" ref="T19:T59" si="16">G19*$B$5</f>
        <v>257.05108751775492</v>
      </c>
      <c r="U19" s="58">
        <f t="shared" ref="U19:U59" si="17">H19*$B$5</f>
        <v>214.965285472842</v>
      </c>
      <c r="V19" s="58">
        <f t="shared" ref="V19:V59" si="18">I19*$B$5</f>
        <v>227.36947191536919</v>
      </c>
      <c r="W19" s="58">
        <f t="shared" ref="W19:W59" si="19">J19*$B$5</f>
        <v>294.36935912096891</v>
      </c>
      <c r="X19" s="58">
        <f t="shared" ref="X19:X59" si="20">K19*$B$5</f>
        <v>373.97227599567071</v>
      </c>
      <c r="Y19" s="58">
        <f t="shared" ref="Y19:Y59" si="21">L19*$B$5</f>
        <v>410.32586254493549</v>
      </c>
      <c r="Z19" s="58">
        <f t="shared" ref="Z19:Z59" si="22">M19*$B$5</f>
        <v>428.2473359068386</v>
      </c>
      <c r="AA19" s="58">
        <f t="shared" ref="AA19:AA59" si="23">N19*$B$5</f>
        <v>414.87428744785939</v>
      </c>
      <c r="AB19" s="58">
        <f t="shared" ref="AB19:AB59" si="24">O19*$B$5</f>
        <v>392.70264790748377</v>
      </c>
      <c r="AC19" s="58">
        <f t="shared" ref="AC19:AC59" si="25">P19*$B$5</f>
        <v>391.94848991205282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GAS")*('R5. TIAM energy production'!$D$9:$D$396=$D20)*('R5. TIAM energy production'!$E$8:$P$8=E$9),'R5. TIAM energy production'!$E$9:$P$396))</f>
        <v>21005.056946351098</v>
      </c>
      <c r="F20" s="58">
        <f t="array" ref="F20">SUM(IF(('R5. TIAM energy production'!$A$9:$A$396=$B20)*('R5. TIAM energy production'!$B$9:$B$396="MIN - GAS")*('R5. TIAM energy production'!$D$9:$D$396=$D20)*('R5. TIAM energy production'!$E$8:$P$8=F$9),'R5. TIAM energy production'!$E$9:$P$396))</f>
        <v>27479.838397147072</v>
      </c>
      <c r="G20" s="58">
        <f t="array" ref="G20">SUM(IF(('R5. TIAM energy production'!$A$9:$A$396=$B20)*('R5. TIAM energy production'!$B$9:$B$396="MIN - GAS")*('R5. TIAM energy production'!$D$9:$D$396=$D20)*('R5. TIAM energy production'!$E$8:$P$8=G$9),'R5. TIAM energy production'!$E$9:$P$396))</f>
        <v>31632.207446167351</v>
      </c>
      <c r="H20" s="58">
        <f t="array" ref="H20">SUM(IF(('R5. TIAM energy production'!$A$9:$A$396=$B20)*('R5. TIAM energy production'!$B$9:$B$396="MIN - GAS")*('R5. TIAM energy production'!$D$9:$D$396=$D20)*('R5. TIAM energy production'!$E$8:$P$8=H$9),'R5. TIAM energy production'!$E$9:$P$396))</f>
        <v>42317.702702514041</v>
      </c>
      <c r="I20" s="58">
        <f t="array" ref="I20">SUM(IF(('R5. TIAM energy production'!$A$9:$A$396=$B20)*('R5. TIAM energy production'!$B$9:$B$396="MIN - GAS")*('R5. TIAM energy production'!$D$9:$D$396=$D20)*('R5. TIAM energy production'!$E$8:$P$8=I$9),'R5. TIAM energy production'!$E$9:$P$396))</f>
        <v>48673.650972709729</v>
      </c>
      <c r="J20" s="58">
        <f t="array" ref="J20">SUM(IF(('R5. TIAM energy production'!$A$9:$A$396=$B20)*('R5. TIAM energy production'!$B$9:$B$396="MIN - GAS")*('R5. TIAM energy production'!$D$9:$D$396=$D20)*('R5. TIAM energy production'!$E$8:$P$8=J$9),'R5. TIAM energy production'!$E$9:$P$396))</f>
        <v>53421.163091546448</v>
      </c>
      <c r="K20" s="58">
        <f t="array" ref="K20">SUM(IF(('R5. TIAM energy production'!$A$9:$A$396=$B20)*('R5. TIAM energy production'!$B$9:$B$396="MIN - GAS")*('R5. TIAM energy production'!$D$9:$D$396=$D20)*('R5. TIAM energy production'!$E$8:$P$8=K$9),'R5. TIAM energy production'!$E$9:$P$396))</f>
        <v>59512.978043028663</v>
      </c>
      <c r="L20" s="58">
        <f t="array" ref="L20">SUM(IF(('R5. TIAM energy production'!$A$9:$A$396=$B20)*('R5. TIAM energy production'!$B$9:$B$396="MIN - GAS")*('R5. TIAM energy production'!$D$9:$D$396=$D20)*('R5. TIAM energy production'!$E$8:$P$8=L$9),'R5. TIAM energy production'!$E$9:$P$396))</f>
        <v>62265.277620121728</v>
      </c>
      <c r="M20" s="58">
        <f t="array" ref="M20">SUM(IF(('R5. TIAM energy production'!$A$9:$A$396=$B20)*('R5. TIAM energy production'!$B$9:$B$396="MIN - GAS")*('R5. TIAM energy production'!$D$9:$D$396=$D20)*('R5. TIAM energy production'!$E$8:$P$8=M$9),'R5. TIAM energy production'!$E$9:$P$396))</f>
        <v>63604.573084187126</v>
      </c>
      <c r="N20" s="58">
        <f t="array" ref="N20">SUM(IF(('R5. TIAM energy production'!$A$9:$A$396=$B20)*('R5. TIAM energy production'!$B$9:$B$396="MIN - GAS")*('R5. TIAM energy production'!$D$9:$D$396=$D20)*('R5. TIAM energy production'!$E$8:$P$8=N$9),'R5. TIAM energy production'!$E$9:$P$396))</f>
        <v>61732.209816718532</v>
      </c>
      <c r="O20" s="58">
        <f t="array" ref="O20">SUM(IF(('R5. TIAM energy production'!$A$9:$A$396=$B20)*('R5. TIAM energy production'!$B$9:$B$396="MIN - GAS")*('R5. TIAM energy production'!$D$9:$D$396=$D20)*('R5. TIAM energy production'!$E$8:$P$8=O$9),'R5. TIAM energy production'!$E$9:$P$396))</f>
        <v>53184.406537204777</v>
      </c>
      <c r="P20" s="58">
        <f t="array" ref="P20">SUM(IF(('R5. TIAM energy production'!$A$9:$A$396=$B20)*('R5. TIAM energy production'!$B$9:$B$396="MIN - GAS")*('R5. TIAM energy production'!$D$9:$D$396=$D20)*('R5. TIAM energy production'!$E$8:$P$8=P$9),'R5. TIAM energy production'!$E$9:$P$396))</f>
        <v>47656.386098671101</v>
      </c>
      <c r="R20" s="58">
        <f t="shared" si="14"/>
        <v>557.4506722491418</v>
      </c>
      <c r="S20" s="58">
        <f t="shared" si="15"/>
        <v>729.28411605418194</v>
      </c>
      <c r="T20" s="58">
        <f t="shared" si="16"/>
        <v>839.48333730432898</v>
      </c>
      <c r="U20" s="58">
        <f t="shared" si="17"/>
        <v>1123.0644068143661</v>
      </c>
      <c r="V20" s="58">
        <f t="shared" si="18"/>
        <v>1291.7441511754901</v>
      </c>
      <c r="W20" s="58">
        <f t="shared" si="19"/>
        <v>1417.7378025574358</v>
      </c>
      <c r="X20" s="58">
        <f t="shared" si="20"/>
        <v>1579.4077446382666</v>
      </c>
      <c r="Y20" s="58">
        <f t="shared" si="21"/>
        <v>1652.4506910773184</v>
      </c>
      <c r="Z20" s="58">
        <f t="shared" si="22"/>
        <v>1687.9940918255452</v>
      </c>
      <c r="AA20" s="58">
        <f t="shared" si="23"/>
        <v>1638.3036689521009</v>
      </c>
      <c r="AB20" s="58">
        <f t="shared" si="24"/>
        <v>1411.4545489240729</v>
      </c>
      <c r="AC20" s="58">
        <f t="shared" si="25"/>
        <v>1264.7470814062133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GAS")*('R5. TIAM energy production'!$D$9:$D$396=$D21)*('R5. TIAM energy production'!$E$8:$P$8=E$9),'R5. TIAM energy production'!$E$9:$P$396))</f>
        <v>17468.186646093978</v>
      </c>
      <c r="F21" s="58">
        <f t="array" ref="F21">SUM(IF(('R5. TIAM energy production'!$A$9:$A$396=$B21)*('R5. TIAM energy production'!$B$9:$B$396="MIN - GAS")*('R5. TIAM energy production'!$D$9:$D$396=$D21)*('R5. TIAM energy production'!$E$8:$P$8=F$9),'R5. TIAM energy production'!$E$9:$P$396))</f>
        <v>8811.4869510986628</v>
      </c>
      <c r="G21" s="58">
        <f t="array" ref="G21">SUM(IF(('R5. TIAM energy production'!$A$9:$A$396=$B21)*('R5. TIAM energy production'!$B$9:$B$396="MIN - GAS")*('R5. TIAM energy production'!$D$9:$D$396=$D21)*('R5. TIAM energy production'!$E$8:$P$8=G$9),'R5. TIAM energy production'!$E$9:$P$396))</f>
        <v>9935.4317401533917</v>
      </c>
      <c r="H21" s="58">
        <f t="array" ref="H21">SUM(IF(('R5. TIAM energy production'!$A$9:$A$396=$B21)*('R5. TIAM energy production'!$B$9:$B$396="MIN - GAS")*('R5. TIAM energy production'!$D$9:$D$396=$D21)*('R5. TIAM energy production'!$E$8:$P$8=H$9),'R5. TIAM energy production'!$E$9:$P$396))</f>
        <v>6550.8764835513102</v>
      </c>
      <c r="I21" s="58">
        <f t="array" ref="I21">SUM(IF(('R5. TIAM energy production'!$A$9:$A$396=$B21)*('R5. TIAM energy production'!$B$9:$B$396="MIN - GAS")*('R5. TIAM energy production'!$D$9:$D$396=$D21)*('R5. TIAM energy production'!$E$8:$P$8=I$9),'R5. TIAM energy production'!$E$9:$P$396))</f>
        <v>6128.3689767180231</v>
      </c>
      <c r="J21" s="58">
        <f t="array" ref="J21">SUM(IF(('R5. TIAM energy production'!$A$9:$A$396=$B21)*('R5. TIAM energy production'!$B$9:$B$396="MIN - GAS")*('R5. TIAM energy production'!$D$9:$D$396=$D21)*('R5. TIAM energy production'!$E$8:$P$8=J$9),'R5. TIAM energy production'!$E$9:$P$396))</f>
        <v>3861.5554843828018</v>
      </c>
      <c r="K21" s="58">
        <f t="array" ref="K21">SUM(IF(('R5. TIAM energy production'!$A$9:$A$396=$B21)*('R5. TIAM energy production'!$B$9:$B$396="MIN - GAS")*('R5. TIAM energy production'!$D$9:$D$396=$D21)*('R5. TIAM energy production'!$E$8:$P$8=K$9),'R5. TIAM energy production'!$E$9:$P$396))</f>
        <v>1722.7719106990364</v>
      </c>
      <c r="L21" s="58">
        <f t="array" ref="L21">SUM(IF(('R5. TIAM energy production'!$A$9:$A$396=$B21)*('R5. TIAM energy production'!$B$9:$B$396="MIN - GAS")*('R5. TIAM energy production'!$D$9:$D$396=$D21)*('R5. TIAM energy production'!$E$8:$P$8=L$9),'R5. TIAM energy production'!$E$9:$P$396))</f>
        <v>3262.094942854189</v>
      </c>
      <c r="M21" s="58">
        <f t="array" ref="M21">SUM(IF(('R5. TIAM energy production'!$A$9:$A$396=$B21)*('R5. TIAM energy production'!$B$9:$B$396="MIN - GAS")*('R5. TIAM energy production'!$D$9:$D$396=$D21)*('R5. TIAM energy production'!$E$8:$P$8=M$9),'R5. TIAM energy production'!$E$9:$P$396))</f>
        <v>4886.7203828732236</v>
      </c>
      <c r="N21" s="58">
        <f t="array" ref="N21">SUM(IF(('R5. TIAM energy production'!$A$9:$A$396=$B21)*('R5. TIAM energy production'!$B$9:$B$396="MIN - GAS")*('R5. TIAM energy production'!$D$9:$D$396=$D21)*('R5. TIAM energy production'!$E$8:$P$8=N$9),'R5. TIAM energy production'!$E$9:$P$396))</f>
        <v>6024.1459721231986</v>
      </c>
      <c r="O21" s="58">
        <f t="array" ref="O21">SUM(IF(('R5. TIAM energy production'!$A$9:$A$396=$B21)*('R5. TIAM energy production'!$B$9:$B$396="MIN - GAS")*('R5. TIAM energy production'!$D$9:$D$396=$D21)*('R5. TIAM energy production'!$E$8:$P$8=O$9),'R5. TIAM energy production'!$E$9:$P$396))</f>
        <v>7660.4759371934761</v>
      </c>
      <c r="P21" s="58">
        <f t="array" ref="P21">SUM(IF(('R5. TIAM energy production'!$A$9:$A$396=$B21)*('R5. TIAM energy production'!$B$9:$B$396="MIN - GAS")*('R5. TIAM energy production'!$D$9:$D$396=$D21)*('R5. TIAM energy production'!$E$8:$P$8=P$9),'R5. TIAM energy production'!$E$9:$P$396))</f>
        <v>9739.427420692522</v>
      </c>
      <c r="R21" s="58">
        <f t="shared" si="14"/>
        <v>463.58609803865107</v>
      </c>
      <c r="S21" s="58">
        <f t="shared" si="15"/>
        <v>233.84698917742162</v>
      </c>
      <c r="T21" s="58">
        <f t="shared" si="16"/>
        <v>263.67522434144576</v>
      </c>
      <c r="U21" s="58">
        <f t="shared" si="17"/>
        <v>173.85292069922926</v>
      </c>
      <c r="V21" s="58">
        <f t="shared" si="18"/>
        <v>162.64004494668626</v>
      </c>
      <c r="W21" s="58">
        <f t="shared" si="19"/>
        <v>102.48135514198154</v>
      </c>
      <c r="X21" s="58">
        <f t="shared" si="20"/>
        <v>45.720435902838418</v>
      </c>
      <c r="Y21" s="58">
        <f t="shared" si="21"/>
        <v>86.57234414927342</v>
      </c>
      <c r="Z21" s="58">
        <f t="shared" si="22"/>
        <v>129.68808270712549</v>
      </c>
      <c r="AA21" s="58">
        <f t="shared" si="23"/>
        <v>159.8740832012075</v>
      </c>
      <c r="AB21" s="58">
        <f t="shared" si="24"/>
        <v>203.3004467373606</v>
      </c>
      <c r="AC21" s="58">
        <f t="shared" si="25"/>
        <v>258.47348935323481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GAS")*('R5. TIAM energy production'!$D$9:$D$396=$D22)*('R5. TIAM energy production'!$E$8:$P$8=E$9),'R5. TIAM energy production'!$E$9:$P$396))</f>
        <v>51680.751114660525</v>
      </c>
      <c r="F22" s="58">
        <f t="array" ref="F22">SUM(IF(('R5. TIAM energy production'!$A$9:$A$396=$B22)*('R5. TIAM energy production'!$B$9:$B$396="MIN - GAS")*('R5. TIAM energy production'!$D$9:$D$396=$D22)*('R5. TIAM energy production'!$E$8:$P$8=F$9),'R5. TIAM energy production'!$E$9:$P$396))</f>
        <v>41506.749219096215</v>
      </c>
      <c r="G22" s="58">
        <f t="array" ref="G22">SUM(IF(('R5. TIAM energy production'!$A$9:$A$396=$B22)*('R5. TIAM energy production'!$B$9:$B$396="MIN - GAS")*('R5. TIAM energy production'!$D$9:$D$396=$D22)*('R5. TIAM energy production'!$E$8:$P$8=G$9),'R5. TIAM energy production'!$E$9:$P$396))</f>
        <v>50917.159752120686</v>
      </c>
      <c r="H22" s="58">
        <f t="array" ref="H22">SUM(IF(('R5. TIAM energy production'!$A$9:$A$396=$B22)*('R5. TIAM energy production'!$B$9:$B$396="MIN - GAS")*('R5. TIAM energy production'!$D$9:$D$396=$D22)*('R5. TIAM energy production'!$E$8:$P$8=H$9),'R5. TIAM energy production'!$E$9:$P$396))</f>
        <v>68563.765414592053</v>
      </c>
      <c r="I22" s="58">
        <f t="array" ref="I22">SUM(IF(('R5. TIAM energy production'!$A$9:$A$396=$B22)*('R5. TIAM energy production'!$B$9:$B$396="MIN - GAS")*('R5. TIAM energy production'!$D$9:$D$396=$D22)*('R5. TIAM energy production'!$E$8:$P$8=I$9),'R5. TIAM energy production'!$E$9:$P$396))</f>
        <v>85402.97568898488</v>
      </c>
      <c r="J22" s="58">
        <f t="array" ref="J22">SUM(IF(('R5. TIAM energy production'!$A$9:$A$396=$B22)*('R5. TIAM energy production'!$B$9:$B$396="MIN - GAS")*('R5. TIAM energy production'!$D$9:$D$396=$D22)*('R5. TIAM energy production'!$E$8:$P$8=J$9),'R5. TIAM energy production'!$E$9:$P$396))</f>
        <v>85981.092130024874</v>
      </c>
      <c r="K22" s="58">
        <f t="array" ref="K22">SUM(IF(('R5. TIAM energy production'!$A$9:$A$396=$B22)*('R5. TIAM energy production'!$B$9:$B$396="MIN - GAS")*('R5. TIAM energy production'!$D$9:$D$396=$D22)*('R5. TIAM energy production'!$E$8:$P$8=K$9),'R5. TIAM energy production'!$E$9:$P$396))</f>
        <v>97936.388199942434</v>
      </c>
      <c r="L22" s="58">
        <f t="array" ref="L22">SUM(IF(('R5. TIAM energy production'!$A$9:$A$396=$B22)*('R5. TIAM energy production'!$B$9:$B$396="MIN - GAS")*('R5. TIAM energy production'!$D$9:$D$396=$D22)*('R5. TIAM energy production'!$E$8:$P$8=L$9),'R5. TIAM energy production'!$E$9:$P$396))</f>
        <v>101508.19812763222</v>
      </c>
      <c r="M22" s="58">
        <f t="array" ref="M22">SUM(IF(('R5. TIAM energy production'!$A$9:$A$396=$B22)*('R5. TIAM energy production'!$B$9:$B$396="MIN - GAS")*('R5. TIAM energy production'!$D$9:$D$396=$D22)*('R5. TIAM energy production'!$E$8:$P$8=M$9),'R5. TIAM energy production'!$E$9:$P$396))</f>
        <v>99705.491509458778</v>
      </c>
      <c r="N22" s="58">
        <f t="array" ref="N22">SUM(IF(('R5. TIAM energy production'!$A$9:$A$396=$B22)*('R5. TIAM energy production'!$B$9:$B$396="MIN - GAS")*('R5. TIAM energy production'!$D$9:$D$396=$D22)*('R5. TIAM energy production'!$E$8:$P$8=N$9),'R5. TIAM energy production'!$E$9:$P$396))</f>
        <v>96138.564476556174</v>
      </c>
      <c r="O22" s="58">
        <f t="array" ref="O22">SUM(IF(('R5. TIAM energy production'!$A$9:$A$396=$B22)*('R5. TIAM energy production'!$B$9:$B$396="MIN - GAS")*('R5. TIAM energy production'!$D$9:$D$396=$D22)*('R5. TIAM energy production'!$E$8:$P$8=O$9),'R5. TIAM energy production'!$E$9:$P$396))</f>
        <v>99417.575076055437</v>
      </c>
      <c r="P22" s="58">
        <f t="array" ref="P22">SUM(IF(('R5. TIAM energy production'!$A$9:$A$396=$B22)*('R5. TIAM energy production'!$B$9:$B$396="MIN - GAS")*('R5. TIAM energy production'!$D$9:$D$396=$D22)*('R5. TIAM energy production'!$E$8:$P$8=P$9),'R5. TIAM energy production'!$E$9:$P$396))</f>
        <v>98614.177193675525</v>
      </c>
      <c r="R22" s="58">
        <f t="shared" si="14"/>
        <v>1371.5492190661612</v>
      </c>
      <c r="S22" s="58">
        <f t="shared" si="15"/>
        <v>1101.5426101513685</v>
      </c>
      <c r="T22" s="58">
        <f t="shared" si="16"/>
        <v>1351.2843600153783</v>
      </c>
      <c r="U22" s="58">
        <f t="shared" si="17"/>
        <v>1819.605498805199</v>
      </c>
      <c r="V22" s="58">
        <f t="shared" si="18"/>
        <v>2266.4992687949825</v>
      </c>
      <c r="W22" s="58">
        <f t="shared" si="19"/>
        <v>2281.8418312797758</v>
      </c>
      <c r="X22" s="58">
        <f t="shared" si="20"/>
        <v>2599.1219913923997</v>
      </c>
      <c r="Y22" s="58">
        <f t="shared" si="21"/>
        <v>2693.9138241602095</v>
      </c>
      <c r="Z22" s="58">
        <f t="shared" si="22"/>
        <v>2646.0720106990307</v>
      </c>
      <c r="AA22" s="58">
        <f t="shared" si="23"/>
        <v>2551.4097644869057</v>
      </c>
      <c r="AB22" s="58">
        <f t="shared" si="24"/>
        <v>2638.431031207178</v>
      </c>
      <c r="AC22" s="58">
        <f t="shared" si="25"/>
        <v>2617.109751728618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GAS")*('R5. TIAM energy production'!$D$9:$D$396=$D23)*('R5. TIAM energy production'!$E$8:$P$8=E$9),'R5. TIAM energy production'!$E$9:$P$396))</f>
        <v>3084.4860447073602</v>
      </c>
      <c r="F23" s="58">
        <f t="array" ref="F23">SUM(IF(('R5. TIAM energy production'!$A$9:$A$396=$B23)*('R5. TIAM energy production'!$B$9:$B$396="MIN - GAS")*('R5. TIAM energy production'!$D$9:$D$396=$D23)*('R5. TIAM energy production'!$E$8:$P$8=F$9),'R5. TIAM energy production'!$E$9:$P$396))</f>
        <v>1703.66057912118</v>
      </c>
      <c r="G23" s="58">
        <f t="array" ref="G23">SUM(IF(('R5. TIAM energy production'!$A$9:$A$396=$B23)*('R5. TIAM energy production'!$B$9:$B$396="MIN - GAS")*('R5. TIAM energy production'!$D$9:$D$396=$D23)*('R5. TIAM energy production'!$E$8:$P$8=G$9),'R5. TIAM energy production'!$E$9:$P$396))</f>
        <v>1622.8672533731601</v>
      </c>
      <c r="H23" s="58">
        <f t="array" ref="H23">SUM(IF(('R5. TIAM energy production'!$A$9:$A$396=$B23)*('R5. TIAM energy production'!$B$9:$B$396="MIN - GAS")*('R5. TIAM energy production'!$D$9:$D$396=$D23)*('R5. TIAM energy production'!$E$8:$P$8=H$9),'R5. TIAM energy production'!$E$9:$P$396))</f>
        <v>757.54845727631903</v>
      </c>
      <c r="I23" s="58">
        <f t="array" ref="I23">SUM(IF(('R5. TIAM energy production'!$A$9:$A$396=$B23)*('R5. TIAM energy production'!$B$9:$B$396="MIN - GAS")*('R5. TIAM energy production'!$D$9:$D$396=$D23)*('R5. TIAM energy production'!$E$8:$P$8=I$9),'R5. TIAM energy production'!$E$9:$P$396))</f>
        <v>929.27638160862296</v>
      </c>
      <c r="J23" s="58">
        <f t="array" ref="J23">SUM(IF(('R5. TIAM energy production'!$A$9:$A$396=$B23)*('R5. TIAM energy production'!$B$9:$B$396="MIN - GAS")*('R5. TIAM energy production'!$D$9:$D$396=$D23)*('R5. TIAM energy production'!$E$8:$P$8=J$9),'R5. TIAM energy production'!$E$9:$P$396))</f>
        <v>1236.5548514935099</v>
      </c>
      <c r="K23" s="58">
        <f t="array" ref="K23">SUM(IF(('R5. TIAM energy production'!$A$9:$A$396=$B23)*('R5. TIAM energy production'!$B$9:$B$396="MIN - GAS")*('R5. TIAM energy production'!$D$9:$D$396=$D23)*('R5. TIAM energy production'!$E$8:$P$8=K$9),'R5. TIAM energy production'!$E$9:$P$396))</f>
        <v>1518.5445841370631</v>
      </c>
      <c r="L23" s="58">
        <f t="array" ref="L23">SUM(IF(('R5. TIAM energy production'!$A$9:$A$396=$B23)*('R5. TIAM energy production'!$B$9:$B$396="MIN - GAS")*('R5. TIAM energy production'!$D$9:$D$396=$D23)*('R5. TIAM energy production'!$E$8:$P$8=L$9),'R5. TIAM energy production'!$E$9:$P$396))</f>
        <v>1788.82022840695</v>
      </c>
      <c r="M23" s="58">
        <f t="array" ref="M23">SUM(IF(('R5. TIAM energy production'!$A$9:$A$396=$B23)*('R5. TIAM energy production'!$B$9:$B$396="MIN - GAS")*('R5. TIAM energy production'!$D$9:$D$396=$D23)*('R5. TIAM energy production'!$E$8:$P$8=M$9),'R5. TIAM energy production'!$E$9:$P$396))</f>
        <v>2042.513234378511</v>
      </c>
      <c r="N23" s="58">
        <f t="array" ref="N23">SUM(IF(('R5. TIAM energy production'!$A$9:$A$396=$B23)*('R5. TIAM energy production'!$B$9:$B$396="MIN - GAS")*('R5. TIAM energy production'!$D$9:$D$396=$D23)*('R5. TIAM energy production'!$E$8:$P$8=N$9),'R5. TIAM energy production'!$E$9:$P$396))</f>
        <v>2059.2395004380819</v>
      </c>
      <c r="O23" s="58">
        <f t="array" ref="O23">SUM(IF(('R5. TIAM energy production'!$A$9:$A$396=$B23)*('R5. TIAM energy production'!$B$9:$B$396="MIN - GAS")*('R5. TIAM energy production'!$D$9:$D$396=$D23)*('R5. TIAM energy production'!$E$8:$P$8=O$9),'R5. TIAM energy production'!$E$9:$P$396))</f>
        <v>2037.8497207229809</v>
      </c>
      <c r="P23" s="58">
        <f t="array" ref="P23">SUM(IF(('R5. TIAM energy production'!$A$9:$A$396=$B23)*('R5. TIAM energy production'!$B$9:$B$396="MIN - GAS")*('R5. TIAM energy production'!$D$9:$D$396=$D23)*('R5. TIAM energy production'!$E$8:$P$8=P$9),'R5. TIAM energy production'!$E$9:$P$396))</f>
        <v>4083.0211247734896</v>
      </c>
      <c r="R23" s="58">
        <f t="shared" si="14"/>
        <v>81.858803028092197</v>
      </c>
      <c r="S23" s="58">
        <f t="shared" si="15"/>
        <v>45.213242579684731</v>
      </c>
      <c r="T23" s="58">
        <f t="shared" si="16"/>
        <v>43.06907825456485</v>
      </c>
      <c r="U23" s="58">
        <f t="shared" si="17"/>
        <v>20.104487117010343</v>
      </c>
      <c r="V23" s="58">
        <f t="shared" si="18"/>
        <v>24.661953783608567</v>
      </c>
      <c r="W23" s="58">
        <f t="shared" si="19"/>
        <v>32.816780025808974</v>
      </c>
      <c r="X23" s="58">
        <f t="shared" si="20"/>
        <v>40.300471521194886</v>
      </c>
      <c r="Y23" s="58">
        <f t="shared" si="21"/>
        <v>47.473284238419694</v>
      </c>
      <c r="Z23" s="58">
        <f t="shared" si="22"/>
        <v>54.206012318374711</v>
      </c>
      <c r="AA23" s="58">
        <f t="shared" si="23"/>
        <v>54.649908675472922</v>
      </c>
      <c r="AB23" s="58">
        <f t="shared" si="24"/>
        <v>54.082247892076886</v>
      </c>
      <c r="AC23" s="58">
        <f t="shared" si="25"/>
        <v>108.35880505469515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GAS")*('R5. TIAM energy production'!$D$9:$D$396=$D24)*('R5. TIAM energy production'!$E$8:$P$8=E$9),'R5. TIAM energy production'!$E$9:$P$396))</f>
        <v>33651.661611322532</v>
      </c>
      <c r="F24" s="58">
        <f t="array" ref="F24">SUM(IF(('R5. TIAM energy production'!$A$9:$A$396=$B24)*('R5. TIAM energy production'!$B$9:$B$396="MIN - GAS")*('R5. TIAM energy production'!$D$9:$D$396=$D24)*('R5. TIAM energy production'!$E$8:$P$8=F$9),'R5. TIAM energy production'!$E$9:$P$396))</f>
        <v>25290.823923335989</v>
      </c>
      <c r="G24" s="58">
        <f t="array" ref="G24">SUM(IF(('R5. TIAM energy production'!$A$9:$A$396=$B24)*('R5. TIAM energy production'!$B$9:$B$396="MIN - GAS")*('R5. TIAM energy production'!$D$9:$D$396=$D24)*('R5. TIAM energy production'!$E$8:$P$8=G$9),'R5. TIAM energy production'!$E$9:$P$396))</f>
        <v>20294.480858611532</v>
      </c>
      <c r="H24" s="58">
        <f t="array" ref="H24">SUM(IF(('R5. TIAM energy production'!$A$9:$A$396=$B24)*('R5. TIAM energy production'!$B$9:$B$396="MIN - GAS")*('R5. TIAM energy production'!$D$9:$D$396=$D24)*('R5. TIAM energy production'!$E$8:$P$8=H$9),'R5. TIAM energy production'!$E$9:$P$396))</f>
        <v>27497.185238998132</v>
      </c>
      <c r="I24" s="58">
        <f t="array" ref="I24">SUM(IF(('R5. TIAM energy production'!$A$9:$A$396=$B24)*('R5. TIAM energy production'!$B$9:$B$396="MIN - GAS")*('R5. TIAM energy production'!$D$9:$D$396=$D24)*('R5. TIAM energy production'!$E$8:$P$8=I$9),'R5. TIAM energy production'!$E$9:$P$396))</f>
        <v>23784.254646203204</v>
      </c>
      <c r="J24" s="58">
        <f t="array" ref="J24">SUM(IF(('R5. TIAM energy production'!$A$9:$A$396=$B24)*('R5. TIAM energy production'!$B$9:$B$396="MIN - GAS")*('R5. TIAM energy production'!$D$9:$D$396=$D24)*('R5. TIAM energy production'!$E$8:$P$8=J$9),'R5. TIAM energy production'!$E$9:$P$396))</f>
        <v>20204.63275504113</v>
      </c>
      <c r="K24" s="58">
        <f t="array" ref="K24">SUM(IF(('R5. TIAM energy production'!$A$9:$A$396=$B24)*('R5. TIAM energy production'!$B$9:$B$396="MIN - GAS")*('R5. TIAM energy production'!$D$9:$D$396=$D24)*('R5. TIAM energy production'!$E$8:$P$8=K$9),'R5. TIAM energy production'!$E$9:$P$396))</f>
        <v>16116.781582784957</v>
      </c>
      <c r="L24" s="58">
        <f t="array" ref="L24">SUM(IF(('R5. TIAM energy production'!$A$9:$A$396=$B24)*('R5. TIAM energy production'!$B$9:$B$396="MIN - GAS")*('R5. TIAM energy production'!$D$9:$D$396=$D24)*('R5. TIAM energy production'!$E$8:$P$8=L$9),'R5. TIAM energy production'!$E$9:$P$396))</f>
        <v>20330.627894824796</v>
      </c>
      <c r="M24" s="58">
        <f t="array" ref="M24">SUM(IF(('R5. TIAM energy production'!$A$9:$A$396=$B24)*('R5. TIAM energy production'!$B$9:$B$396="MIN - GAS")*('R5. TIAM energy production'!$D$9:$D$396=$D24)*('R5. TIAM energy production'!$E$8:$P$8=M$9),'R5. TIAM energy production'!$E$9:$P$396))</f>
        <v>12107.633073987421</v>
      </c>
      <c r="N24" s="58">
        <f t="array" ref="N24">SUM(IF(('R5. TIAM energy production'!$A$9:$A$396=$B24)*('R5. TIAM energy production'!$B$9:$B$396="MIN - GAS")*('R5. TIAM energy production'!$D$9:$D$396=$D24)*('R5. TIAM energy production'!$E$8:$P$8=N$9),'R5. TIAM energy production'!$E$9:$P$396))</f>
        <v>10190.88853922439</v>
      </c>
      <c r="O24" s="58">
        <f t="array" ref="O24">SUM(IF(('R5. TIAM energy production'!$A$9:$A$396=$B24)*('R5. TIAM energy production'!$B$9:$B$396="MIN - GAS")*('R5. TIAM energy production'!$D$9:$D$396=$D24)*('R5. TIAM energy production'!$E$8:$P$8=O$9),'R5. TIAM energy production'!$E$9:$P$396))</f>
        <v>7016.0953029549964</v>
      </c>
      <c r="P24" s="58">
        <f t="array" ref="P24">SUM(IF(('R5. TIAM energy production'!$A$9:$A$396=$B24)*('R5. TIAM energy production'!$B$9:$B$396="MIN - GAS")*('R5. TIAM energy production'!$D$9:$D$396=$D24)*('R5. TIAM energy production'!$E$8:$P$8=P$9),'R5. TIAM energy production'!$E$9:$P$396))</f>
        <v>4155.4619119372865</v>
      </c>
      <c r="R24" s="58">
        <f t="shared" si="14"/>
        <v>893.07738776643191</v>
      </c>
      <c r="S24" s="58">
        <f t="shared" si="15"/>
        <v>671.19012501641566</v>
      </c>
      <c r="T24" s="58">
        <f t="shared" si="16"/>
        <v>538.59277918052067</v>
      </c>
      <c r="U24" s="58">
        <f t="shared" si="17"/>
        <v>729.74448179734418</v>
      </c>
      <c r="V24" s="58">
        <f t="shared" si="18"/>
        <v>631.20746472310634</v>
      </c>
      <c r="W24" s="58">
        <f t="shared" si="19"/>
        <v>536.20831119914101</v>
      </c>
      <c r="X24" s="58">
        <f t="shared" si="20"/>
        <v>427.72132209699981</v>
      </c>
      <c r="Y24" s="58">
        <f t="shared" si="21"/>
        <v>539.55208101380606</v>
      </c>
      <c r="Z24" s="58">
        <f t="shared" si="22"/>
        <v>321.32301348569814</v>
      </c>
      <c r="AA24" s="58">
        <f t="shared" si="23"/>
        <v>270.45476151368274</v>
      </c>
      <c r="AB24" s="58">
        <f t="shared" si="24"/>
        <v>186.19930682338531</v>
      </c>
      <c r="AC24" s="58">
        <f t="shared" si="25"/>
        <v>110.28130236597859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GAS")*('R5. TIAM energy production'!$D$9:$D$396=$D25)*('R5. TIAM energy production'!$E$8:$P$8=E$9),'R5. TIAM energy production'!$E$9:$P$396))</f>
        <v>9585.8695821907568</v>
      </c>
      <c r="F25" s="58">
        <f t="array" ref="F25">SUM(IF(('R5. TIAM energy production'!$A$9:$A$396=$B25)*('R5. TIAM energy production'!$B$9:$B$396="MIN - GAS")*('R5. TIAM energy production'!$D$9:$D$396=$D25)*('R5. TIAM energy production'!$E$8:$P$8=F$9),'R5. TIAM energy production'!$E$9:$P$396))</f>
        <v>9641.2095758533305</v>
      </c>
      <c r="G25" s="58">
        <f t="array" ref="G25">SUM(IF(('R5. TIAM energy production'!$A$9:$A$396=$B25)*('R5. TIAM energy production'!$B$9:$B$396="MIN - GAS")*('R5. TIAM energy production'!$D$9:$D$396=$D25)*('R5. TIAM energy production'!$E$8:$P$8=G$9),'R5. TIAM energy production'!$E$9:$P$396))</f>
        <v>9804.1757219160572</v>
      </c>
      <c r="H25" s="58">
        <f t="array" ref="H25">SUM(IF(('R5. TIAM energy production'!$A$9:$A$396=$B25)*('R5. TIAM energy production'!$B$9:$B$396="MIN - GAS")*('R5. TIAM energy production'!$D$9:$D$396=$D25)*('R5. TIAM energy production'!$E$8:$P$8=H$9),'R5. TIAM energy production'!$E$9:$P$396))</f>
        <v>8545.7166157222782</v>
      </c>
      <c r="I25" s="58">
        <f t="array" ref="I25">SUM(IF(('R5. TIAM energy production'!$A$9:$A$396=$B25)*('R5. TIAM energy production'!$B$9:$B$396="MIN - GAS")*('R5. TIAM energy production'!$D$9:$D$396=$D25)*('R5. TIAM energy production'!$E$8:$P$8=I$9),'R5. TIAM energy production'!$E$9:$P$396))</f>
        <v>7611.2153358992391</v>
      </c>
      <c r="J25" s="58">
        <f t="array" ref="J25">SUM(IF(('R5. TIAM energy production'!$A$9:$A$396=$B25)*('R5. TIAM energy production'!$B$9:$B$396="MIN - GAS")*('R5. TIAM energy production'!$D$9:$D$396=$D25)*('R5. TIAM energy production'!$E$8:$P$8=J$9),'R5. TIAM energy production'!$E$9:$P$396))</f>
        <v>7575.8868003686503</v>
      </c>
      <c r="K25" s="58">
        <f t="array" ref="K25">SUM(IF(('R5. TIAM energy production'!$A$9:$A$396=$B25)*('R5. TIAM energy production'!$B$9:$B$396="MIN - GAS")*('R5. TIAM energy production'!$D$9:$D$396=$D25)*('R5. TIAM energy production'!$E$8:$P$8=K$9),'R5. TIAM energy production'!$E$9:$P$396))</f>
        <v>7035.8764906770493</v>
      </c>
      <c r="L25" s="58">
        <f t="array" ref="L25">SUM(IF(('R5. TIAM energy production'!$A$9:$A$396=$B25)*('R5. TIAM energy production'!$B$9:$B$396="MIN - GAS")*('R5. TIAM energy production'!$D$9:$D$396=$D25)*('R5. TIAM energy production'!$E$8:$P$8=L$9),'R5. TIAM energy production'!$E$9:$P$396))</f>
        <v>6250.7211762651559</v>
      </c>
      <c r="M25" s="58">
        <f t="array" ref="M25">SUM(IF(('R5. TIAM energy production'!$A$9:$A$396=$B25)*('R5. TIAM energy production'!$B$9:$B$396="MIN - GAS")*('R5. TIAM energy production'!$D$9:$D$396=$D25)*('R5. TIAM energy production'!$E$8:$P$8=M$9),'R5. TIAM energy production'!$E$9:$P$396))</f>
        <v>9392.7330398167614</v>
      </c>
      <c r="N25" s="58">
        <f t="array" ref="N25">SUM(IF(('R5. TIAM energy production'!$A$9:$A$396=$B25)*('R5. TIAM energy production'!$B$9:$B$396="MIN - GAS")*('R5. TIAM energy production'!$D$9:$D$396=$D25)*('R5. TIAM energy production'!$E$8:$P$8=N$9),'R5. TIAM energy production'!$E$9:$P$396))</f>
        <v>9532.5501639861031</v>
      </c>
      <c r="O25" s="58">
        <f t="array" ref="O25">SUM(IF(('R5. TIAM energy production'!$A$9:$A$396=$B25)*('R5. TIAM energy production'!$B$9:$B$396="MIN - GAS")*('R5. TIAM energy production'!$D$9:$D$396=$D25)*('R5. TIAM energy production'!$E$8:$P$8=O$9),'R5. TIAM energy production'!$E$9:$P$396))</f>
        <v>8394.5696398147338</v>
      </c>
      <c r="P25" s="58">
        <f t="array" ref="P25">SUM(IF(('R5. TIAM energy production'!$A$9:$A$396=$B25)*('R5. TIAM energy production'!$B$9:$B$396="MIN - GAS")*('R5. TIAM energy production'!$D$9:$D$396=$D25)*('R5. TIAM energy production'!$E$8:$P$8=P$9),'R5. TIAM energy production'!$E$9:$P$396))</f>
        <v>7340.1645839417197</v>
      </c>
      <c r="R25" s="58">
        <f t="shared" si="14"/>
        <v>254.3982364024541</v>
      </c>
      <c r="S25" s="58">
        <f t="shared" si="15"/>
        <v>255.8668978180483</v>
      </c>
      <c r="T25" s="58">
        <f t="shared" si="16"/>
        <v>260.19183670817114</v>
      </c>
      <c r="U25" s="58">
        <f t="shared" si="17"/>
        <v>226.79374230940101</v>
      </c>
      <c r="V25" s="58">
        <f t="shared" si="18"/>
        <v>201.99312558241178</v>
      </c>
      <c r="W25" s="58">
        <f t="shared" si="19"/>
        <v>201.05554584000001</v>
      </c>
      <c r="X25" s="58">
        <f t="shared" si="20"/>
        <v>186.72427737793836</v>
      </c>
      <c r="Y25" s="58">
        <f t="shared" si="21"/>
        <v>165.88713520989828</v>
      </c>
      <c r="Z25" s="58">
        <f t="shared" si="22"/>
        <v>249.2726090043831</v>
      </c>
      <c r="AA25" s="58">
        <f t="shared" si="23"/>
        <v>252.98319879517541</v>
      </c>
      <c r="AB25" s="58">
        <f t="shared" si="24"/>
        <v>222.78247095016187</v>
      </c>
      <c r="AC25" s="58">
        <f t="shared" si="25"/>
        <v>194.79974237577389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GAS")*('R5. TIAM energy production'!$D$9:$D$396=$D26)*('R5. TIAM energy production'!$E$8:$P$8=E$9),'R5. TIAM energy production'!$E$9:$P$396))</f>
        <v>21005.064067467458</v>
      </c>
      <c r="F26" s="58">
        <f t="array" ref="F26">SUM(IF(('R5. TIAM energy production'!$A$9:$A$396=$B26)*('R5. TIAM energy production'!$B$9:$B$396="MIN - GAS")*('R5. TIAM energy production'!$D$9:$D$396=$D26)*('R5. TIAM energy production'!$E$8:$P$8=F$9),'R5. TIAM energy production'!$E$9:$P$396))</f>
        <v>27625.352978692321</v>
      </c>
      <c r="G26" s="58">
        <f t="array" ref="G26">SUM(IF(('R5. TIAM energy production'!$A$9:$A$396=$B26)*('R5. TIAM energy production'!$B$9:$B$396="MIN - GAS")*('R5. TIAM energy production'!$D$9:$D$396=$D26)*('R5. TIAM energy production'!$E$8:$P$8=G$9),'R5. TIAM energy production'!$E$9:$P$396))</f>
        <v>32206.829073212037</v>
      </c>
      <c r="H26" s="58">
        <f t="array" ref="H26">SUM(IF(('R5. TIAM energy production'!$A$9:$A$396=$B26)*('R5. TIAM energy production'!$B$9:$B$396="MIN - GAS")*('R5. TIAM energy production'!$D$9:$D$396=$D26)*('R5. TIAM energy production'!$E$8:$P$8=H$9),'R5. TIAM energy production'!$E$9:$P$396))</f>
        <v>43125.901803509441</v>
      </c>
      <c r="I26" s="58">
        <f t="array" ref="I26">SUM(IF(('R5. TIAM energy production'!$A$9:$A$396=$B26)*('R5. TIAM energy production'!$B$9:$B$396="MIN - GAS")*('R5. TIAM energy production'!$D$9:$D$396=$D26)*('R5. TIAM energy production'!$E$8:$P$8=I$9),'R5. TIAM energy production'!$E$9:$P$396))</f>
        <v>61828.453159120894</v>
      </c>
      <c r="J26" s="58">
        <f t="array" ref="J26">SUM(IF(('R5. TIAM energy production'!$A$9:$A$396=$B26)*('R5. TIAM energy production'!$B$9:$B$396="MIN - GAS")*('R5. TIAM energy production'!$D$9:$D$396=$D26)*('R5. TIAM energy production'!$E$8:$P$8=J$9),'R5. TIAM energy production'!$E$9:$P$396))</f>
        <v>58474.220730700668</v>
      </c>
      <c r="K26" s="58">
        <f t="array" ref="K26">SUM(IF(('R5. TIAM energy production'!$A$9:$A$396=$B26)*('R5. TIAM energy production'!$B$9:$B$396="MIN - GAS")*('R5. TIAM energy production'!$D$9:$D$396=$D26)*('R5. TIAM energy production'!$E$8:$P$8=K$9),'R5. TIAM energy production'!$E$9:$P$396))</f>
        <v>41721.273295067505</v>
      </c>
      <c r="L26" s="58">
        <f t="array" ref="L26">SUM(IF(('R5. TIAM energy production'!$A$9:$A$396=$B26)*('R5. TIAM energy production'!$B$9:$B$396="MIN - GAS")*('R5. TIAM energy production'!$D$9:$D$396=$D26)*('R5. TIAM energy production'!$E$8:$P$8=L$9),'R5. TIAM energy production'!$E$9:$P$396))</f>
        <v>44182.034501741502</v>
      </c>
      <c r="M26" s="58">
        <f t="array" ref="M26">SUM(IF(('R5. TIAM energy production'!$A$9:$A$396=$B26)*('R5. TIAM energy production'!$B$9:$B$396="MIN - GAS")*('R5. TIAM energy production'!$D$9:$D$396=$D26)*('R5. TIAM energy production'!$E$8:$P$8=M$9),'R5. TIAM energy production'!$E$9:$P$396))</f>
        <v>39836.228018627473</v>
      </c>
      <c r="N26" s="58">
        <f t="array" ref="N26">SUM(IF(('R5. TIAM energy production'!$A$9:$A$396=$B26)*('R5. TIAM energy production'!$B$9:$B$396="MIN - GAS")*('R5. TIAM energy production'!$D$9:$D$396=$D26)*('R5. TIAM energy production'!$E$8:$P$8=N$9),'R5. TIAM energy production'!$E$9:$P$396))</f>
        <v>41715.752153256894</v>
      </c>
      <c r="O26" s="58">
        <f t="array" ref="O26">SUM(IF(('R5. TIAM energy production'!$A$9:$A$396=$B26)*('R5. TIAM energy production'!$B$9:$B$396="MIN - GAS")*('R5. TIAM energy production'!$D$9:$D$396=$D26)*('R5. TIAM energy production'!$E$8:$P$8=O$9),'R5. TIAM energy production'!$E$9:$P$396))</f>
        <v>36269.196916582157</v>
      </c>
      <c r="P26" s="58">
        <f t="array" ref="P26">SUM(IF(('R5. TIAM energy production'!$A$9:$A$396=$B26)*('R5. TIAM energy production'!$B$9:$B$396="MIN - GAS")*('R5. TIAM energy production'!$D$9:$D$396=$D26)*('R5. TIAM energy production'!$E$8:$P$8=P$9),'R5. TIAM energy production'!$E$9:$P$396))</f>
        <v>29357.638729487127</v>
      </c>
      <c r="R26" s="58">
        <f t="shared" si="14"/>
        <v>557.45086123558974</v>
      </c>
      <c r="S26" s="58">
        <f t="shared" si="15"/>
        <v>733.1459099789322</v>
      </c>
      <c r="T26" s="58">
        <f t="shared" si="16"/>
        <v>854.73315134211487</v>
      </c>
      <c r="U26" s="58">
        <f t="shared" si="17"/>
        <v>1144.5131052545435</v>
      </c>
      <c r="V26" s="58">
        <f t="shared" si="18"/>
        <v>1640.8578594053204</v>
      </c>
      <c r="W26" s="58">
        <f t="shared" si="19"/>
        <v>1551.8402896420762</v>
      </c>
      <c r="X26" s="58">
        <f t="shared" si="20"/>
        <v>1107.2358387233862</v>
      </c>
      <c r="Y26" s="58">
        <f t="shared" si="21"/>
        <v>1172.5416835210754</v>
      </c>
      <c r="Z26" s="58">
        <f t="shared" si="22"/>
        <v>1057.2088495438063</v>
      </c>
      <c r="AA26" s="58">
        <f t="shared" si="23"/>
        <v>1107.089313806945</v>
      </c>
      <c r="AB26" s="58">
        <f t="shared" si="24"/>
        <v>962.54384145325787</v>
      </c>
      <c r="AC26" s="58">
        <f t="shared" si="25"/>
        <v>779.11883253632254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GAS")*('R5. TIAM energy production'!$D$9:$D$396=$D27)*('R5. TIAM energy production'!$E$8:$P$8=E$9),'R5. TIAM energy production'!$E$9:$P$396))</f>
        <v>17468.18085329741</v>
      </c>
      <c r="F27" s="58">
        <f t="array" ref="F27">SUM(IF(('R5. TIAM energy production'!$A$9:$A$396=$B27)*('R5. TIAM energy production'!$B$9:$B$396="MIN - GAS")*('R5. TIAM energy production'!$D$9:$D$396=$D27)*('R5. TIAM energy production'!$E$8:$P$8=F$9),'R5. TIAM energy production'!$E$9:$P$396))</f>
        <v>8811.1367387336504</v>
      </c>
      <c r="G27" s="58">
        <f t="array" ref="G27">SUM(IF(('R5. TIAM energy production'!$A$9:$A$396=$B27)*('R5. TIAM energy production'!$B$9:$B$396="MIN - GAS")*('R5. TIAM energy production'!$D$9:$D$396=$D27)*('R5. TIAM energy production'!$E$8:$P$8=G$9),'R5. TIAM energy production'!$E$9:$P$396))</f>
        <v>9431.8494232275534</v>
      </c>
      <c r="H27" s="58">
        <f t="array" ref="H27">SUM(IF(('R5. TIAM energy production'!$A$9:$A$396=$B27)*('R5. TIAM energy production'!$B$9:$B$396="MIN - GAS")*('R5. TIAM energy production'!$D$9:$D$396=$D27)*('R5. TIAM energy production'!$E$8:$P$8=H$9),'R5. TIAM energy production'!$E$9:$P$396))</f>
        <v>6986.6181677510795</v>
      </c>
      <c r="I27" s="58">
        <f t="array" ref="I27">SUM(IF(('R5. TIAM energy production'!$A$9:$A$396=$B27)*('R5. TIAM energy production'!$B$9:$B$396="MIN - GAS")*('R5. TIAM energy production'!$D$9:$D$396=$D27)*('R5. TIAM energy production'!$E$8:$P$8=I$9),'R5. TIAM energy production'!$E$9:$P$396))</f>
        <v>3009.687143785115</v>
      </c>
      <c r="J27" s="58">
        <f t="array" ref="J27">SUM(IF(('R5. TIAM energy production'!$A$9:$A$396=$B27)*('R5. TIAM energy production'!$B$9:$B$396="MIN - GAS")*('R5. TIAM energy production'!$D$9:$D$396=$D27)*('R5. TIAM energy production'!$E$8:$P$8=J$9),'R5. TIAM energy production'!$E$9:$P$396))</f>
        <v>820.82686436471806</v>
      </c>
      <c r="K27" s="58">
        <f t="array" ref="K27">SUM(IF(('R5. TIAM energy production'!$A$9:$A$396=$B27)*('R5. TIAM energy production'!$B$9:$B$396="MIN - GAS")*('R5. TIAM energy production'!$D$9:$D$396=$D27)*('R5. TIAM energy production'!$E$8:$P$8=K$9),'R5. TIAM energy production'!$E$9:$P$396))</f>
        <v>2395.5436004107032</v>
      </c>
      <c r="L27" s="58">
        <f t="array" ref="L27">SUM(IF(('R5. TIAM energy production'!$A$9:$A$396=$B27)*('R5. TIAM energy production'!$B$9:$B$396="MIN - GAS")*('R5. TIAM energy production'!$D$9:$D$396=$D27)*('R5. TIAM energy production'!$E$8:$P$8=L$9),'R5. TIAM energy production'!$E$9:$P$396))</f>
        <v>5352.7706984032175</v>
      </c>
      <c r="M27" s="58">
        <f t="array" ref="M27">SUM(IF(('R5. TIAM energy production'!$A$9:$A$396=$B27)*('R5. TIAM energy production'!$B$9:$B$396="MIN - GAS")*('R5. TIAM energy production'!$D$9:$D$396=$D27)*('R5. TIAM energy production'!$E$8:$P$8=M$9),'R5. TIAM energy production'!$E$9:$P$396))</f>
        <v>3470.5813864185166</v>
      </c>
      <c r="N27" s="58">
        <f t="array" ref="N27">SUM(IF(('R5. TIAM energy production'!$A$9:$A$396=$B27)*('R5. TIAM energy production'!$B$9:$B$396="MIN - GAS")*('R5. TIAM energy production'!$D$9:$D$396=$D27)*('R5. TIAM energy production'!$E$8:$P$8=N$9),'R5. TIAM energy production'!$E$9:$P$396))</f>
        <v>3786.8592135675012</v>
      </c>
      <c r="O27" s="58">
        <f t="array" ref="O27">SUM(IF(('R5. TIAM energy production'!$A$9:$A$396=$B27)*('R5. TIAM energy production'!$B$9:$B$396="MIN - GAS")*('R5. TIAM energy production'!$D$9:$D$396=$D27)*('R5. TIAM energy production'!$E$8:$P$8=O$9),'R5. TIAM energy production'!$E$9:$P$396))</f>
        <v>2705.5385306922312</v>
      </c>
      <c r="P27" s="58">
        <f t="array" ref="P27">SUM(IF(('R5. TIAM energy production'!$A$9:$A$396=$B27)*('R5. TIAM energy production'!$B$9:$B$396="MIN - GAS")*('R5. TIAM energy production'!$D$9:$D$396=$D27)*('R5. TIAM energy production'!$E$8:$P$8=P$9),'R5. TIAM energy production'!$E$9:$P$396))</f>
        <v>6117.098045986967</v>
      </c>
      <c r="R27" s="58">
        <f t="shared" si="14"/>
        <v>463.5859443043218</v>
      </c>
      <c r="S27" s="58">
        <f t="shared" si="15"/>
        <v>233.83769493371619</v>
      </c>
      <c r="T27" s="58">
        <f t="shared" si="16"/>
        <v>250.31071398472162</v>
      </c>
      <c r="U27" s="58">
        <f t="shared" si="17"/>
        <v>185.41701668833014</v>
      </c>
      <c r="V27" s="58">
        <f t="shared" si="18"/>
        <v>79.873724020256148</v>
      </c>
      <c r="W27" s="58">
        <f t="shared" si="19"/>
        <v>21.783825128822336</v>
      </c>
      <c r="X27" s="58">
        <f t="shared" si="20"/>
        <v>63.575042612919702</v>
      </c>
      <c r="Y27" s="58">
        <f t="shared" si="21"/>
        <v>142.05653580666592</v>
      </c>
      <c r="Z27" s="58">
        <f t="shared" si="22"/>
        <v>92.105340723222554</v>
      </c>
      <c r="AA27" s="58">
        <f t="shared" si="23"/>
        <v>100.49899982217239</v>
      </c>
      <c r="AB27" s="58">
        <f t="shared" si="24"/>
        <v>71.801960669872784</v>
      </c>
      <c r="AC27" s="58">
        <f t="shared" si="25"/>
        <v>162.34092707573984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GAS")*('R5. TIAM energy production'!$D$9:$D$396=$D28)*('R5. TIAM energy production'!$E$8:$P$8=E$9),'R5. TIAM energy production'!$E$9:$P$396))</f>
        <v>51676.64088831855</v>
      </c>
      <c r="F28" s="58">
        <f t="array" ref="F28">SUM(IF(('R5. TIAM energy production'!$A$9:$A$396=$B28)*('R5. TIAM energy production'!$B$9:$B$396="MIN - GAS")*('R5. TIAM energy production'!$D$9:$D$396=$D28)*('R5. TIAM energy production'!$E$8:$P$8=F$9),'R5. TIAM energy production'!$E$9:$P$396))</f>
        <v>41403.834967785217</v>
      </c>
      <c r="G28" s="58">
        <f t="array" ref="G28">SUM(IF(('R5. TIAM energy production'!$A$9:$A$396=$B28)*('R5. TIAM energy production'!$B$9:$B$396="MIN - GAS")*('R5. TIAM energy production'!$D$9:$D$396=$D28)*('R5. TIAM energy production'!$E$8:$P$8=G$9),'R5. TIAM energy production'!$E$9:$P$396))</f>
        <v>50951.127159916163</v>
      </c>
      <c r="H28" s="58">
        <f t="array" ref="H28">SUM(IF(('R5. TIAM energy production'!$A$9:$A$396=$B28)*('R5. TIAM energy production'!$B$9:$B$396="MIN - GAS")*('R5. TIAM energy production'!$D$9:$D$396=$D28)*('R5. TIAM energy production'!$E$8:$P$8=H$9),'R5. TIAM energy production'!$E$9:$P$396))</f>
        <v>74211.669432963492</v>
      </c>
      <c r="I28" s="58">
        <f t="array" ref="I28">SUM(IF(('R5. TIAM energy production'!$A$9:$A$396=$B28)*('R5. TIAM energy production'!$B$9:$B$396="MIN - GAS")*('R5. TIAM energy production'!$D$9:$D$396=$D28)*('R5. TIAM energy production'!$E$8:$P$8=I$9),'R5. TIAM energy production'!$E$9:$P$396))</f>
        <v>82842.389706735659</v>
      </c>
      <c r="J28" s="58">
        <f t="array" ref="J28">SUM(IF(('R5. TIAM energy production'!$A$9:$A$396=$B28)*('R5. TIAM energy production'!$B$9:$B$396="MIN - GAS")*('R5. TIAM energy production'!$D$9:$D$396=$D28)*('R5. TIAM energy production'!$E$8:$P$8=J$9),'R5. TIAM energy production'!$E$9:$P$396))</f>
        <v>80960.903161936454</v>
      </c>
      <c r="K28" s="58">
        <f t="array" ref="K28">SUM(IF(('R5. TIAM energy production'!$A$9:$A$396=$B28)*('R5. TIAM energy production'!$B$9:$B$396="MIN - GAS")*('R5. TIAM energy production'!$D$9:$D$396=$D28)*('R5. TIAM energy production'!$E$8:$P$8=K$9),'R5. TIAM energy production'!$E$9:$P$396))</f>
        <v>68584.67132013847</v>
      </c>
      <c r="L28" s="58">
        <f t="array" ref="L28">SUM(IF(('R5. TIAM energy production'!$A$9:$A$396=$B28)*('R5. TIAM energy production'!$B$9:$B$396="MIN - GAS")*('R5. TIAM energy production'!$D$9:$D$396=$D28)*('R5. TIAM energy production'!$E$8:$P$8=L$9),'R5. TIAM energy production'!$E$9:$P$396))</f>
        <v>56797.211483885425</v>
      </c>
      <c r="M28" s="58">
        <f t="array" ref="M28">SUM(IF(('R5. TIAM energy production'!$A$9:$A$396=$B28)*('R5. TIAM energy production'!$B$9:$B$396="MIN - GAS")*('R5. TIAM energy production'!$D$9:$D$396=$D28)*('R5. TIAM energy production'!$E$8:$P$8=M$9),'R5. TIAM energy production'!$E$9:$P$396))</f>
        <v>43067.010945882248</v>
      </c>
      <c r="N28" s="58">
        <f t="array" ref="N28">SUM(IF(('R5. TIAM energy production'!$A$9:$A$396=$B28)*('R5. TIAM energy production'!$B$9:$B$396="MIN - GAS")*('R5. TIAM energy production'!$D$9:$D$396=$D28)*('R5. TIAM energy production'!$E$8:$P$8=N$9),'R5. TIAM energy production'!$E$9:$P$396))</f>
        <v>36169.835734949302</v>
      </c>
      <c r="O28" s="58">
        <f t="array" ref="O28">SUM(IF(('R5. TIAM energy production'!$A$9:$A$396=$B28)*('R5. TIAM energy production'!$B$9:$B$396="MIN - GAS")*('R5. TIAM energy production'!$D$9:$D$396=$D28)*('R5. TIAM energy production'!$E$8:$P$8=O$9),'R5. TIAM energy production'!$E$9:$P$396))</f>
        <v>43984.791492953744</v>
      </c>
      <c r="P28" s="58">
        <f t="array" ref="P28">SUM(IF(('R5. TIAM energy production'!$A$9:$A$396=$B28)*('R5. TIAM energy production'!$B$9:$B$396="MIN - GAS")*('R5. TIAM energy production'!$D$9:$D$396=$D28)*('R5. TIAM energy production'!$E$8:$P$8=P$9),'R5. TIAM energy production'!$E$9:$P$396))</f>
        <v>36923.34610776708</v>
      </c>
      <c r="R28" s="58">
        <f t="shared" si="14"/>
        <v>1371.4401382651292</v>
      </c>
      <c r="S28" s="58">
        <f t="shared" si="15"/>
        <v>1098.8113812514014</v>
      </c>
      <c r="T28" s="58">
        <f t="shared" si="16"/>
        <v>1352.1858169530344</v>
      </c>
      <c r="U28" s="58">
        <f t="shared" si="17"/>
        <v>1969.4945421856178</v>
      </c>
      <c r="V28" s="58">
        <f t="shared" si="18"/>
        <v>2198.5441863211636</v>
      </c>
      <c r="W28" s="58">
        <f t="shared" si="19"/>
        <v>2148.6116418912743</v>
      </c>
      <c r="X28" s="58">
        <f t="shared" si="20"/>
        <v>1820.1603181104067</v>
      </c>
      <c r="Y28" s="58">
        <f t="shared" si="21"/>
        <v>1507.334343555242</v>
      </c>
      <c r="Z28" s="58">
        <f t="shared" si="22"/>
        <v>1142.9502078885685</v>
      </c>
      <c r="AA28" s="58">
        <f t="shared" si="23"/>
        <v>959.90690704083647</v>
      </c>
      <c r="AB28" s="58">
        <f t="shared" si="24"/>
        <v>1167.3070751062537</v>
      </c>
      <c r="AC28" s="58">
        <f t="shared" si="25"/>
        <v>979.90422792155607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GAS")*('R5. TIAM energy production'!$D$9:$D$396=$D29)*('R5. TIAM energy production'!$E$8:$P$8=E$9),'R5. TIAM energy production'!$E$9:$P$396))</f>
        <v>3084.4860447073002</v>
      </c>
      <c r="F29" s="58">
        <f t="array" ref="F29">SUM(IF(('R5. TIAM energy production'!$A$9:$A$396=$B29)*('R5. TIAM energy production'!$B$9:$B$396="MIN - GAS")*('R5. TIAM energy production'!$D$9:$D$396=$D29)*('R5. TIAM energy production'!$E$8:$P$8=F$9),'R5. TIAM energy production'!$E$9:$P$396))</f>
        <v>1703.66057912118</v>
      </c>
      <c r="G29" s="58">
        <f t="array" ref="G29">SUM(IF(('R5. TIAM energy production'!$A$9:$A$396=$B29)*('R5. TIAM energy production'!$B$9:$B$396="MIN - GAS")*('R5. TIAM energy production'!$D$9:$D$396=$D29)*('R5. TIAM energy production'!$E$8:$P$8=G$9),'R5. TIAM energy production'!$E$9:$P$396))</f>
        <v>1618.49252316968</v>
      </c>
      <c r="H29" s="58">
        <f t="array" ref="H29">SUM(IF(('R5. TIAM energy production'!$A$9:$A$396=$B29)*('R5. TIAM energy production'!$B$9:$B$396="MIN - GAS")*('R5. TIAM energy production'!$D$9:$D$396=$D29)*('R5. TIAM energy production'!$E$8:$P$8=H$9),'R5. TIAM energy production'!$E$9:$P$396))</f>
        <v>757.80667035737804</v>
      </c>
      <c r="I29" s="58">
        <f t="array" ref="I29">SUM(IF(('R5. TIAM energy production'!$A$9:$A$396=$B29)*('R5. TIAM energy production'!$B$9:$B$396="MIN - GAS")*('R5. TIAM energy production'!$D$9:$D$396=$D29)*('R5. TIAM energy production'!$E$8:$P$8=I$9),'R5. TIAM energy production'!$E$9:$P$396))</f>
        <v>1263.36619350666</v>
      </c>
      <c r="J29" s="58">
        <f t="array" ref="J29">SUM(IF(('R5. TIAM energy production'!$A$9:$A$396=$B29)*('R5. TIAM energy production'!$B$9:$B$396="MIN - GAS")*('R5. TIAM energy production'!$D$9:$D$396=$D29)*('R5. TIAM energy production'!$E$8:$P$8=J$9),'R5. TIAM energy production'!$E$9:$P$396))</f>
        <v>1009.48832282117</v>
      </c>
      <c r="K29" s="58">
        <f t="array" ref="K29">SUM(IF(('R5. TIAM energy production'!$A$9:$A$396=$B29)*('R5. TIAM energy production'!$B$9:$B$396="MIN - GAS")*('R5. TIAM energy production'!$D$9:$D$396=$D29)*('R5. TIAM energy production'!$E$8:$P$8=K$9),'R5. TIAM energy production'!$E$9:$P$396))</f>
        <v>400.71426048834502</v>
      </c>
      <c r="L29" s="58">
        <f t="array" ref="L29">SUM(IF(('R5. TIAM energy production'!$A$9:$A$396=$B29)*('R5. TIAM energy production'!$B$9:$B$396="MIN - GAS")*('R5. TIAM energy production'!$D$9:$D$396=$D29)*('R5. TIAM energy production'!$E$8:$P$8=L$9),'R5. TIAM energy production'!$E$9:$P$396))</f>
        <v>372.65813961695699</v>
      </c>
      <c r="M29" s="58">
        <f t="array" ref="M29">SUM(IF(('R5. TIAM energy production'!$A$9:$A$396=$B29)*('R5. TIAM energy production'!$B$9:$B$396="MIN - GAS")*('R5. TIAM energy production'!$D$9:$D$396=$D29)*('R5. TIAM energy production'!$E$8:$P$8=M$9),'R5. TIAM energy production'!$E$9:$P$396))</f>
        <v>415.14380212268702</v>
      </c>
      <c r="N29" s="58">
        <f t="array" ref="N29">SUM(IF(('R5. TIAM energy production'!$A$9:$A$396=$B29)*('R5. TIAM energy production'!$B$9:$B$396="MIN - GAS")*('R5. TIAM energy production'!$D$9:$D$396=$D29)*('R5. TIAM energy production'!$E$8:$P$8=N$9),'R5. TIAM energy production'!$E$9:$P$396))</f>
        <v>401.68190657006897</v>
      </c>
      <c r="O29" s="58">
        <f t="array" ref="O29">SUM(IF(('R5. TIAM energy production'!$A$9:$A$396=$B29)*('R5. TIAM energy production'!$B$9:$B$396="MIN - GAS")*('R5. TIAM energy production'!$D$9:$D$396=$D29)*('R5. TIAM energy production'!$E$8:$P$8=O$9),'R5. TIAM energy production'!$E$9:$P$396))</f>
        <v>357.194436815095</v>
      </c>
      <c r="P29" s="58">
        <f t="array" ref="P29">SUM(IF(('R5. TIAM energy production'!$A$9:$A$396=$B29)*('R5. TIAM energy production'!$B$9:$B$396="MIN - GAS")*('R5. TIAM energy production'!$D$9:$D$396=$D29)*('R5. TIAM energy production'!$E$8:$P$8=P$9),'R5. TIAM energy production'!$E$9:$P$396))</f>
        <v>249.32793554038199</v>
      </c>
      <c r="R29" s="58">
        <f t="shared" si="14"/>
        <v>81.858803028090605</v>
      </c>
      <c r="S29" s="58">
        <f t="shared" si="15"/>
        <v>45.213242579684731</v>
      </c>
      <c r="T29" s="58">
        <f t="shared" si="16"/>
        <v>42.952977817462141</v>
      </c>
      <c r="U29" s="58">
        <f t="shared" si="17"/>
        <v>20.111339802817742</v>
      </c>
      <c r="V29" s="58">
        <f t="shared" si="18"/>
        <v>33.528322996975668</v>
      </c>
      <c r="W29" s="58">
        <f t="shared" si="19"/>
        <v>26.790688814679765</v>
      </c>
      <c r="X29" s="58">
        <f t="shared" si="20"/>
        <v>10.634507416931804</v>
      </c>
      <c r="Y29" s="58">
        <f t="shared" si="21"/>
        <v>9.8899294098164585</v>
      </c>
      <c r="Z29" s="58">
        <f t="shared" si="22"/>
        <v>11.017451281585704</v>
      </c>
      <c r="AA29" s="58">
        <f t="shared" si="23"/>
        <v>10.660187659557852</v>
      </c>
      <c r="AB29" s="58">
        <f t="shared" si="24"/>
        <v>9.4795400666989487</v>
      </c>
      <c r="AC29" s="58">
        <f t="shared" si="25"/>
        <v>6.6168840023840536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GAS")*('R5. TIAM energy production'!$D$9:$D$396=$D30)*('R5. TIAM energy production'!$E$8:$P$8=E$9),'R5. TIAM energy production'!$E$9:$P$396))</f>
        <v>33651.661611322532</v>
      </c>
      <c r="F30" s="58">
        <f t="array" ref="F30">SUM(IF(('R5. TIAM energy production'!$A$9:$A$396=$B30)*('R5. TIAM energy production'!$B$9:$B$396="MIN - GAS")*('R5. TIAM energy production'!$D$9:$D$396=$D30)*('R5. TIAM energy production'!$E$8:$P$8=F$9),'R5. TIAM energy production'!$E$9:$P$396))</f>
        <v>25290.823923335989</v>
      </c>
      <c r="G30" s="58">
        <f t="array" ref="G30">SUM(IF(('R5. TIAM energy production'!$A$9:$A$396=$B30)*('R5. TIAM energy production'!$B$9:$B$396="MIN - GAS")*('R5. TIAM energy production'!$D$9:$D$396=$D30)*('R5. TIAM energy production'!$E$8:$P$8=G$9),'R5. TIAM energy production'!$E$9:$P$396))</f>
        <v>20294.480858611532</v>
      </c>
      <c r="H30" s="58">
        <f t="array" ref="H30">SUM(IF(('R5. TIAM energy production'!$A$9:$A$396=$B30)*('R5. TIAM energy production'!$B$9:$B$396="MIN - GAS")*('R5. TIAM energy production'!$D$9:$D$396=$D30)*('R5. TIAM energy production'!$E$8:$P$8=H$9),'R5. TIAM energy production'!$E$9:$P$396))</f>
        <v>27497.185238998132</v>
      </c>
      <c r="I30" s="58">
        <f t="array" ref="I30">SUM(IF(('R5. TIAM energy production'!$A$9:$A$396=$B30)*('R5. TIAM energy production'!$B$9:$B$396="MIN - GAS")*('R5. TIAM energy production'!$D$9:$D$396=$D30)*('R5. TIAM energy production'!$E$8:$P$8=I$9),'R5. TIAM energy production'!$E$9:$P$396))</f>
        <v>32650.815618998662</v>
      </c>
      <c r="J30" s="58">
        <f t="array" ref="J30">SUM(IF(('R5. TIAM energy production'!$A$9:$A$396=$B30)*('R5. TIAM energy production'!$B$9:$B$396="MIN - GAS")*('R5. TIAM energy production'!$D$9:$D$396=$D30)*('R5. TIAM energy production'!$E$8:$P$8=J$9),'R5. TIAM energy production'!$E$9:$P$396))</f>
        <v>31596.997457002824</v>
      </c>
      <c r="K30" s="58">
        <f t="array" ref="K30">SUM(IF(('R5. TIAM energy production'!$A$9:$A$396=$B30)*('R5. TIAM energy production'!$B$9:$B$396="MIN - GAS")*('R5. TIAM energy production'!$D$9:$D$396=$D30)*('R5. TIAM energy production'!$E$8:$P$8=K$9),'R5. TIAM energy production'!$E$9:$P$396))</f>
        <v>27964.854066112806</v>
      </c>
      <c r="L30" s="58">
        <f t="array" ref="L30">SUM(IF(('R5. TIAM energy production'!$A$9:$A$396=$B30)*('R5. TIAM energy production'!$B$9:$B$396="MIN - GAS")*('R5. TIAM energy production'!$D$9:$D$396=$D30)*('R5. TIAM energy production'!$E$8:$P$8=L$9),'R5. TIAM energy production'!$E$9:$P$396))</f>
        <v>22727.735898562449</v>
      </c>
      <c r="M30" s="58">
        <f t="array" ref="M30">SUM(IF(('R5. TIAM energy production'!$A$9:$A$396=$B30)*('R5. TIAM energy production'!$B$9:$B$396="MIN - GAS")*('R5. TIAM energy production'!$D$9:$D$396=$D30)*('R5. TIAM energy production'!$E$8:$P$8=M$9),'R5. TIAM energy production'!$E$9:$P$396))</f>
        <v>18820.625035053403</v>
      </c>
      <c r="N30" s="58">
        <f t="array" ref="N30">SUM(IF(('R5. TIAM energy production'!$A$9:$A$396=$B30)*('R5. TIAM energy production'!$B$9:$B$396="MIN - GAS")*('R5. TIAM energy production'!$D$9:$D$396=$D30)*('R5. TIAM energy production'!$E$8:$P$8=N$9),'R5. TIAM energy production'!$E$9:$P$396))</f>
        <v>10224.966242411185</v>
      </c>
      <c r="O30" s="58">
        <f t="array" ref="O30">SUM(IF(('R5. TIAM energy production'!$A$9:$A$396=$B30)*('R5. TIAM energy production'!$B$9:$B$396="MIN - GAS")*('R5. TIAM energy production'!$D$9:$D$396=$D30)*('R5. TIAM energy production'!$E$8:$P$8=O$9),'R5. TIAM energy production'!$E$9:$P$396))</f>
        <v>5356.1336746506631</v>
      </c>
      <c r="P30" s="58">
        <f t="array" ref="P30">SUM(IF(('R5. TIAM energy production'!$A$9:$A$396=$B30)*('R5. TIAM energy production'!$B$9:$B$396="MIN - GAS")*('R5. TIAM energy production'!$D$9:$D$396=$D30)*('R5. TIAM energy production'!$E$8:$P$8=P$9),'R5. TIAM energy production'!$E$9:$P$396))</f>
        <v>4016.7718056936401</v>
      </c>
      <c r="R30" s="58">
        <f t="shared" si="14"/>
        <v>893.07738776643191</v>
      </c>
      <c r="S30" s="58">
        <f t="shared" si="15"/>
        <v>671.19012501641566</v>
      </c>
      <c r="T30" s="58">
        <f t="shared" si="16"/>
        <v>538.59277918052067</v>
      </c>
      <c r="U30" s="58">
        <f t="shared" si="17"/>
        <v>729.74448179734418</v>
      </c>
      <c r="V30" s="58">
        <f t="shared" si="18"/>
        <v>866.51605671820926</v>
      </c>
      <c r="W30" s="58">
        <f t="shared" si="19"/>
        <v>838.54890364962478</v>
      </c>
      <c r="X30" s="58">
        <f t="shared" si="20"/>
        <v>742.15588838057317</v>
      </c>
      <c r="Y30" s="58">
        <f t="shared" si="21"/>
        <v>603.16864113789006</v>
      </c>
      <c r="Z30" s="58">
        <f t="shared" si="22"/>
        <v>499.47829728507804</v>
      </c>
      <c r="AA30" s="58">
        <f t="shared" si="23"/>
        <v>271.35914556742296</v>
      </c>
      <c r="AB30" s="58">
        <f t="shared" si="24"/>
        <v>142.14578542758744</v>
      </c>
      <c r="AC30" s="58">
        <f t="shared" si="25"/>
        <v>106.60062236795288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GAS")*('R5. TIAM energy production'!$D$9:$D$396=$D31)*('R5. TIAM energy production'!$E$8:$P$8=E$9),'R5. TIAM energy production'!$E$9:$P$396))</f>
        <v>9585.8695821907568</v>
      </c>
      <c r="F31" s="58">
        <f t="array" ref="F31">SUM(IF(('R5. TIAM energy production'!$A$9:$A$396=$B31)*('R5. TIAM energy production'!$B$9:$B$396="MIN - GAS")*('R5. TIAM energy production'!$D$9:$D$396=$D31)*('R5. TIAM energy production'!$E$8:$P$8=F$9),'R5. TIAM energy production'!$E$9:$P$396))</f>
        <v>9641.2095758533305</v>
      </c>
      <c r="G31" s="58">
        <f t="array" ref="G31">SUM(IF(('R5. TIAM energy production'!$A$9:$A$396=$B31)*('R5. TIAM energy production'!$B$9:$B$396="MIN - GAS")*('R5. TIAM energy production'!$D$9:$D$396=$D31)*('R5. TIAM energy production'!$E$8:$P$8=G$9),'R5. TIAM energy production'!$E$9:$P$396))</f>
        <v>9804.1757219160572</v>
      </c>
      <c r="H31" s="58">
        <f t="array" ref="H31">SUM(IF(('R5. TIAM energy production'!$A$9:$A$396=$B31)*('R5. TIAM energy production'!$B$9:$B$396="MIN - GAS")*('R5. TIAM energy production'!$D$9:$D$396=$D31)*('R5. TIAM energy production'!$E$8:$P$8=H$9),'R5. TIAM energy production'!$E$9:$P$396))</f>
        <v>8545.7166157222782</v>
      </c>
      <c r="I31" s="58">
        <f t="array" ref="I31">SUM(IF(('R5. TIAM energy production'!$A$9:$A$396=$B31)*('R5. TIAM energy production'!$B$9:$B$396="MIN - GAS")*('R5. TIAM energy production'!$D$9:$D$396=$D31)*('R5. TIAM energy production'!$E$8:$P$8=I$9),'R5. TIAM energy production'!$E$9:$P$396))</f>
        <v>7641.2411269071299</v>
      </c>
      <c r="J31" s="58">
        <f t="array" ref="J31">SUM(IF(('R5. TIAM energy production'!$A$9:$A$396=$B31)*('R5. TIAM energy production'!$B$9:$B$396="MIN - GAS")*('R5. TIAM energy production'!$D$9:$D$396=$D31)*('R5. TIAM energy production'!$E$8:$P$8=J$9),'R5. TIAM energy production'!$E$9:$P$396))</f>
        <v>10588.3854468727</v>
      </c>
      <c r="K31" s="58">
        <f t="array" ref="K31">SUM(IF(('R5. TIAM energy production'!$A$9:$A$396=$B31)*('R5. TIAM energy production'!$B$9:$B$396="MIN - GAS")*('R5. TIAM energy production'!$D$9:$D$396=$D31)*('R5. TIAM energy production'!$E$8:$P$8=K$9),'R5. TIAM energy production'!$E$9:$P$396))</f>
        <v>7386.5125989549006</v>
      </c>
      <c r="L31" s="58">
        <f t="array" ref="L31">SUM(IF(('R5. TIAM energy production'!$A$9:$A$396=$B31)*('R5. TIAM energy production'!$B$9:$B$396="MIN - GAS")*('R5. TIAM energy production'!$D$9:$D$396=$D31)*('R5. TIAM energy production'!$E$8:$P$8=L$9),'R5. TIAM energy production'!$E$9:$P$396))</f>
        <v>9926.6181651454062</v>
      </c>
      <c r="M31" s="58">
        <f t="array" ref="M31">SUM(IF(('R5. TIAM energy production'!$A$9:$A$396=$B31)*('R5. TIAM energy production'!$B$9:$B$396="MIN - GAS")*('R5. TIAM energy production'!$D$9:$D$396=$D31)*('R5. TIAM energy production'!$E$8:$P$8=M$9),'R5. TIAM energy production'!$E$9:$P$396))</f>
        <v>12256.315747265626</v>
      </c>
      <c r="N31" s="58">
        <f t="array" ref="N31">SUM(IF(('R5. TIAM energy production'!$A$9:$A$396=$B31)*('R5. TIAM energy production'!$B$9:$B$396="MIN - GAS")*('R5. TIAM energy production'!$D$9:$D$396=$D31)*('R5. TIAM energy production'!$E$8:$P$8=N$9),'R5. TIAM energy production'!$E$9:$P$396))</f>
        <v>11888.5942069499</v>
      </c>
      <c r="O31" s="58">
        <f t="array" ref="O31">SUM(IF(('R5. TIAM energy production'!$A$9:$A$396=$B31)*('R5. TIAM energy production'!$B$9:$B$396="MIN - GAS")*('R5. TIAM energy production'!$D$9:$D$396=$D31)*('R5. TIAM energy production'!$E$8:$P$8=O$9),'R5. TIAM energy production'!$E$9:$P$396))</f>
        <v>9498.836828360365</v>
      </c>
      <c r="P31" s="58">
        <f t="array" ref="P31">SUM(IF(('R5. TIAM energy production'!$A$9:$A$396=$B31)*('R5. TIAM energy production'!$B$9:$B$396="MIN - GAS")*('R5. TIAM energy production'!$D$9:$D$396=$D31)*('R5. TIAM energy production'!$E$8:$P$8=P$9),'R5. TIAM energy production'!$E$9:$P$396))</f>
        <v>7391.0101396980162</v>
      </c>
      <c r="R31" s="58">
        <f t="shared" si="14"/>
        <v>254.3982364024541</v>
      </c>
      <c r="S31" s="58">
        <f t="shared" si="15"/>
        <v>255.8668978180483</v>
      </c>
      <c r="T31" s="58">
        <f t="shared" si="16"/>
        <v>260.19183670817114</v>
      </c>
      <c r="U31" s="58">
        <f t="shared" si="17"/>
        <v>226.79374230940101</v>
      </c>
      <c r="V31" s="58">
        <f t="shared" si="18"/>
        <v>202.78997642765876</v>
      </c>
      <c r="W31" s="58">
        <f t="shared" si="19"/>
        <v>281.00388399173431</v>
      </c>
      <c r="X31" s="58">
        <f t="shared" si="20"/>
        <v>196.02976675478416</v>
      </c>
      <c r="Y31" s="58">
        <f t="shared" si="21"/>
        <v>263.44132193757849</v>
      </c>
      <c r="Z31" s="58">
        <f t="shared" si="22"/>
        <v>325.26888501475071</v>
      </c>
      <c r="AA31" s="58">
        <f t="shared" si="23"/>
        <v>315.50996741823826</v>
      </c>
      <c r="AB31" s="58">
        <f t="shared" si="24"/>
        <v>252.08848464818075</v>
      </c>
      <c r="AC31" s="58">
        <f t="shared" si="25"/>
        <v>196.1491264459824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GAS")*('R5. TIAM energy production'!$D$9:$D$396=$D32)*('R5. TIAM energy production'!$E$8:$P$8=E$9),'R5. TIAM energy production'!$E$9:$P$396))</f>
        <v>21005.064067467458</v>
      </c>
      <c r="F32" s="58">
        <f t="array" ref="F32">SUM(IF(('R5. TIAM energy production'!$A$9:$A$396=$B32)*('R5. TIAM energy production'!$B$9:$B$396="MIN - GAS")*('R5. TIAM energy production'!$D$9:$D$396=$D32)*('R5. TIAM energy production'!$E$8:$P$8=F$9),'R5. TIAM energy production'!$E$9:$P$396))</f>
        <v>27625.352978692321</v>
      </c>
      <c r="G32" s="58">
        <f t="array" ref="G32">SUM(IF(('R5. TIAM energy production'!$A$9:$A$396=$B32)*('R5. TIAM energy production'!$B$9:$B$396="MIN - GAS")*('R5. TIAM energy production'!$D$9:$D$396=$D32)*('R5. TIAM energy production'!$E$8:$P$8=G$9),'R5. TIAM energy production'!$E$9:$P$396))</f>
        <v>32206.829073212037</v>
      </c>
      <c r="H32" s="58">
        <f t="array" ref="H32">SUM(IF(('R5. TIAM energy production'!$A$9:$A$396=$B32)*('R5. TIAM energy production'!$B$9:$B$396="MIN - GAS")*('R5. TIAM energy production'!$D$9:$D$396=$D32)*('R5. TIAM energy production'!$E$8:$P$8=H$9),'R5. TIAM energy production'!$E$9:$P$396))</f>
        <v>43125.901803509441</v>
      </c>
      <c r="I32" s="58">
        <f t="array" ref="I32">SUM(IF(('R5. TIAM energy production'!$A$9:$A$396=$B32)*('R5. TIAM energy production'!$B$9:$B$396="MIN - GAS")*('R5. TIAM energy production'!$D$9:$D$396=$D32)*('R5. TIAM energy production'!$E$8:$P$8=I$9),'R5. TIAM energy production'!$E$9:$P$396))</f>
        <v>70644.110016347418</v>
      </c>
      <c r="J32" s="58">
        <f t="array" ref="J32">SUM(IF(('R5. TIAM energy production'!$A$9:$A$396=$B32)*('R5. TIAM energy production'!$B$9:$B$396="MIN - GAS")*('R5. TIAM energy production'!$D$9:$D$396=$D32)*('R5. TIAM energy production'!$E$8:$P$8=J$9),'R5. TIAM energy production'!$E$9:$P$396))</f>
        <v>82957.133076051847</v>
      </c>
      <c r="K32" s="58">
        <f t="array" ref="K32">SUM(IF(('R5. TIAM energy production'!$A$9:$A$396=$B32)*('R5. TIAM energy production'!$B$9:$B$396="MIN - GAS")*('R5. TIAM energy production'!$D$9:$D$396=$D32)*('R5. TIAM energy production'!$E$8:$P$8=K$9),'R5. TIAM energy production'!$E$9:$P$396))</f>
        <v>69875.888704068551</v>
      </c>
      <c r="L32" s="58">
        <f t="array" ref="L32">SUM(IF(('R5. TIAM energy production'!$A$9:$A$396=$B32)*('R5. TIAM energy production'!$B$9:$B$396="MIN - GAS")*('R5. TIAM energy production'!$D$9:$D$396=$D32)*('R5. TIAM energy production'!$E$8:$P$8=L$9),'R5. TIAM energy production'!$E$9:$P$396))</f>
        <v>69912.814706791833</v>
      </c>
      <c r="M32" s="58">
        <f t="array" ref="M32">SUM(IF(('R5. TIAM energy production'!$A$9:$A$396=$B32)*('R5. TIAM energy production'!$B$9:$B$396="MIN - GAS")*('R5. TIAM energy production'!$D$9:$D$396=$D32)*('R5. TIAM energy production'!$E$8:$P$8=M$9),'R5. TIAM energy production'!$E$9:$P$396))</f>
        <v>65905.257278919686</v>
      </c>
      <c r="N32" s="58">
        <f t="array" ref="N32">SUM(IF(('R5. TIAM energy production'!$A$9:$A$396=$B32)*('R5. TIAM energy production'!$B$9:$B$396="MIN - GAS")*('R5. TIAM energy production'!$D$9:$D$396=$D32)*('R5. TIAM energy production'!$E$8:$P$8=N$9),'R5. TIAM energy production'!$E$9:$P$396))</f>
        <v>52428.456783100642</v>
      </c>
      <c r="O32" s="58">
        <f t="array" ref="O32">SUM(IF(('R5. TIAM energy production'!$A$9:$A$396=$B32)*('R5. TIAM energy production'!$B$9:$B$396="MIN - GAS")*('R5. TIAM energy production'!$D$9:$D$396=$D32)*('R5. TIAM energy production'!$E$8:$P$8=O$9),'R5. TIAM energy production'!$E$9:$P$396))</f>
        <v>34300.618983488203</v>
      </c>
      <c r="P32" s="58">
        <f t="array" ref="P32">SUM(IF(('R5. TIAM energy production'!$A$9:$A$396=$B32)*('R5. TIAM energy production'!$B$9:$B$396="MIN - GAS")*('R5. TIAM energy production'!$D$9:$D$396=$D32)*('R5. TIAM energy production'!$E$8:$P$8=P$9),'R5. TIAM energy production'!$E$9:$P$396))</f>
        <v>19492.913348914441</v>
      </c>
      <c r="R32" s="58">
        <f t="shared" si="14"/>
        <v>557.45086123558974</v>
      </c>
      <c r="S32" s="58">
        <f t="shared" si="15"/>
        <v>733.1459099789322</v>
      </c>
      <c r="T32" s="58">
        <f t="shared" si="16"/>
        <v>854.73315134211487</v>
      </c>
      <c r="U32" s="58">
        <f t="shared" si="17"/>
        <v>1144.5131052545435</v>
      </c>
      <c r="V32" s="58">
        <f t="shared" si="18"/>
        <v>1874.8155132184118</v>
      </c>
      <c r="W32" s="58">
        <f t="shared" si="19"/>
        <v>2201.5893467568058</v>
      </c>
      <c r="X32" s="58">
        <f t="shared" si="20"/>
        <v>1854.4277804900621</v>
      </c>
      <c r="Y32" s="58">
        <f t="shared" si="21"/>
        <v>1855.4077552215822</v>
      </c>
      <c r="Z32" s="58">
        <f t="shared" si="22"/>
        <v>1749.0516721150113</v>
      </c>
      <c r="AA32" s="58">
        <f t="shared" si="23"/>
        <v>1391.3924895976816</v>
      </c>
      <c r="AB32" s="58">
        <f t="shared" si="24"/>
        <v>910.2999891761192</v>
      </c>
      <c r="AC32" s="58">
        <f t="shared" si="25"/>
        <v>517.32007574177396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GAS")*('R5. TIAM energy production'!$D$9:$D$396=$D33)*('R5. TIAM energy production'!$E$8:$P$8=E$9),'R5. TIAM energy production'!$E$9:$P$396))</f>
        <v>17468.18085329741</v>
      </c>
      <c r="F33" s="58">
        <f t="array" ref="F33">SUM(IF(('R5. TIAM energy production'!$A$9:$A$396=$B33)*('R5. TIAM energy production'!$B$9:$B$396="MIN - GAS")*('R5. TIAM energy production'!$D$9:$D$396=$D33)*('R5. TIAM energy production'!$E$8:$P$8=F$9),'R5. TIAM energy production'!$E$9:$P$396))</f>
        <v>8811.1367387336504</v>
      </c>
      <c r="G33" s="58">
        <f t="array" ref="G33">SUM(IF(('R5. TIAM energy production'!$A$9:$A$396=$B33)*('R5. TIAM energy production'!$B$9:$B$396="MIN - GAS")*('R5. TIAM energy production'!$D$9:$D$396=$D33)*('R5. TIAM energy production'!$E$8:$P$8=G$9),'R5. TIAM energy production'!$E$9:$P$396))</f>
        <v>9431.8494232275534</v>
      </c>
      <c r="H33" s="58">
        <f t="array" ref="H33">SUM(IF(('R5. TIAM energy production'!$A$9:$A$396=$B33)*('R5. TIAM energy production'!$B$9:$B$396="MIN - GAS")*('R5. TIAM energy production'!$D$9:$D$396=$D33)*('R5. TIAM energy production'!$E$8:$P$8=H$9),'R5. TIAM energy production'!$E$9:$P$396))</f>
        <v>6986.6181677510795</v>
      </c>
      <c r="I33" s="58">
        <f t="array" ref="I33">SUM(IF(('R5. TIAM energy production'!$A$9:$A$396=$B33)*('R5. TIAM energy production'!$B$9:$B$396="MIN - GAS")*('R5. TIAM energy production'!$D$9:$D$396=$D33)*('R5. TIAM energy production'!$E$8:$P$8=I$9),'R5. TIAM energy production'!$E$9:$P$396))</f>
        <v>5506.801845046748</v>
      </c>
      <c r="J33" s="58">
        <f t="array" ref="J33">SUM(IF(('R5. TIAM energy production'!$A$9:$A$396=$B33)*('R5. TIAM energy production'!$B$9:$B$396="MIN - GAS")*('R5. TIAM energy production'!$D$9:$D$396=$D33)*('R5. TIAM energy production'!$E$8:$P$8=J$9),'R5. TIAM energy production'!$E$9:$P$396))</f>
        <v>5548.4946624680488</v>
      </c>
      <c r="K33" s="58">
        <f t="array" ref="K33">SUM(IF(('R5. TIAM energy production'!$A$9:$A$396=$B33)*('R5. TIAM energy production'!$B$9:$B$396="MIN - GAS")*('R5. TIAM energy production'!$D$9:$D$396=$D33)*('R5. TIAM energy production'!$E$8:$P$8=K$9),'R5. TIAM energy production'!$E$9:$P$396))</f>
        <v>534.03386110860004</v>
      </c>
      <c r="L33" s="58">
        <f t="array" ref="L33">SUM(IF(('R5. TIAM energy production'!$A$9:$A$396=$B33)*('R5. TIAM energy production'!$B$9:$B$396="MIN - GAS")*('R5. TIAM energy production'!$D$9:$D$396=$D33)*('R5. TIAM energy production'!$E$8:$P$8=L$9),'R5. TIAM energy production'!$E$9:$P$396))</f>
        <v>6677.8847922591694</v>
      </c>
      <c r="M33" s="58">
        <f t="array" ref="M33">SUM(IF(('R5. TIAM energy production'!$A$9:$A$396=$B33)*('R5. TIAM energy production'!$B$9:$B$396="MIN - GAS")*('R5. TIAM energy production'!$D$9:$D$396=$D33)*('R5. TIAM energy production'!$E$8:$P$8=M$9),'R5. TIAM energy production'!$E$9:$P$396))</f>
        <v>10568.299155755887</v>
      </c>
      <c r="N33" s="58">
        <f t="array" ref="N33">SUM(IF(('R5. TIAM energy production'!$A$9:$A$396=$B33)*('R5. TIAM energy production'!$B$9:$B$396="MIN - GAS")*('R5. TIAM energy production'!$D$9:$D$396=$D33)*('R5. TIAM energy production'!$E$8:$P$8=N$9),'R5. TIAM energy production'!$E$9:$P$396))</f>
        <v>2132.970917816469</v>
      </c>
      <c r="O33" s="58">
        <f t="array" ref="O33">SUM(IF(('R5. TIAM energy production'!$A$9:$A$396=$B33)*('R5. TIAM energy production'!$B$9:$B$396="MIN - GAS")*('R5. TIAM energy production'!$D$9:$D$396=$D33)*('R5. TIAM energy production'!$E$8:$P$8=O$9),'R5. TIAM energy production'!$E$9:$P$396))</f>
        <v>3051.2026142539103</v>
      </c>
      <c r="P33" s="58">
        <f t="array" ref="P33">SUM(IF(('R5. TIAM energy production'!$A$9:$A$396=$B33)*('R5. TIAM energy production'!$B$9:$B$396="MIN - GAS")*('R5. TIAM energy production'!$D$9:$D$396=$D33)*('R5. TIAM energy production'!$E$8:$P$8=P$9),'R5. TIAM energy production'!$E$9:$P$396))</f>
        <v>7316.1764311520501</v>
      </c>
      <c r="R33" s="58">
        <f t="shared" si="14"/>
        <v>463.5859443043218</v>
      </c>
      <c r="S33" s="58">
        <f t="shared" si="15"/>
        <v>233.83769493371619</v>
      </c>
      <c r="T33" s="58">
        <f t="shared" si="16"/>
        <v>250.31071398472162</v>
      </c>
      <c r="U33" s="58">
        <f t="shared" si="17"/>
        <v>185.41701668833014</v>
      </c>
      <c r="V33" s="58">
        <f t="shared" si="18"/>
        <v>146.14434982512105</v>
      </c>
      <c r="W33" s="58">
        <f t="shared" si="19"/>
        <v>147.25083047684348</v>
      </c>
      <c r="X33" s="58">
        <f t="shared" si="20"/>
        <v>14.172660214116132</v>
      </c>
      <c r="Y33" s="58">
        <f t="shared" si="21"/>
        <v>177.22357888174477</v>
      </c>
      <c r="Z33" s="58">
        <f t="shared" si="22"/>
        <v>280.47081633499533</v>
      </c>
      <c r="AA33" s="58">
        <f t="shared" si="23"/>
        <v>56.606657866319743</v>
      </c>
      <c r="AB33" s="58">
        <f t="shared" si="24"/>
        <v>80.975498082601135</v>
      </c>
      <c r="AC33" s="58">
        <f t="shared" si="25"/>
        <v>194.16312368281962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GAS")*('R5. TIAM energy production'!$D$9:$D$396=$D34)*('R5. TIAM energy production'!$E$8:$P$8=E$9),'R5. TIAM energy production'!$E$9:$P$396))</f>
        <v>51676.64088831855</v>
      </c>
      <c r="F34" s="58">
        <f t="array" ref="F34">SUM(IF(('R5. TIAM energy production'!$A$9:$A$396=$B34)*('R5. TIAM energy production'!$B$9:$B$396="MIN - GAS")*('R5. TIAM energy production'!$D$9:$D$396=$D34)*('R5. TIAM energy production'!$E$8:$P$8=F$9),'R5. TIAM energy production'!$E$9:$P$396))</f>
        <v>41403.834967785217</v>
      </c>
      <c r="G34" s="58">
        <f t="array" ref="G34">SUM(IF(('R5. TIAM energy production'!$A$9:$A$396=$B34)*('R5. TIAM energy production'!$B$9:$B$396="MIN - GAS")*('R5. TIAM energy production'!$D$9:$D$396=$D34)*('R5. TIAM energy production'!$E$8:$P$8=G$9),'R5. TIAM energy production'!$E$9:$P$396))</f>
        <v>50951.127159916163</v>
      </c>
      <c r="H34" s="58">
        <f t="array" ref="H34">SUM(IF(('R5. TIAM energy production'!$A$9:$A$396=$B34)*('R5. TIAM energy production'!$B$9:$B$396="MIN - GAS")*('R5. TIAM energy production'!$D$9:$D$396=$D34)*('R5. TIAM energy production'!$E$8:$P$8=H$9),'R5. TIAM energy production'!$E$9:$P$396))</f>
        <v>74211.669432963492</v>
      </c>
      <c r="I34" s="58">
        <f t="array" ref="I34">SUM(IF(('R5. TIAM energy production'!$A$9:$A$396=$B34)*('R5. TIAM energy production'!$B$9:$B$396="MIN - GAS")*('R5. TIAM energy production'!$D$9:$D$396=$D34)*('R5. TIAM energy production'!$E$8:$P$8=I$9),'R5. TIAM energy production'!$E$9:$P$396))</f>
        <v>103067.15356216468</v>
      </c>
      <c r="J34" s="58">
        <f t="array" ref="J34">SUM(IF(('R5. TIAM energy production'!$A$9:$A$396=$B34)*('R5. TIAM energy production'!$B$9:$B$396="MIN - GAS")*('R5. TIAM energy production'!$D$9:$D$396=$D34)*('R5. TIAM energy production'!$E$8:$P$8=J$9),'R5. TIAM energy production'!$E$9:$P$396))</f>
        <v>106727.70801662048</v>
      </c>
      <c r="K34" s="58">
        <f t="array" ref="K34">SUM(IF(('R5. TIAM energy production'!$A$9:$A$396=$B34)*('R5. TIAM energy production'!$B$9:$B$396="MIN - GAS")*('R5. TIAM energy production'!$D$9:$D$396=$D34)*('R5. TIAM energy production'!$E$8:$P$8=K$9),'R5. TIAM energy production'!$E$9:$P$396))</f>
        <v>111251.96287575318</v>
      </c>
      <c r="L34" s="58">
        <f t="array" ref="L34">SUM(IF(('R5. TIAM energy production'!$A$9:$A$396=$B34)*('R5. TIAM energy production'!$B$9:$B$396="MIN - GAS")*('R5. TIAM energy production'!$D$9:$D$396=$D34)*('R5. TIAM energy production'!$E$8:$P$8=L$9),'R5. TIAM energy production'!$E$9:$P$396))</f>
        <v>100514.12869084312</v>
      </c>
      <c r="M34" s="58">
        <f t="array" ref="M34">SUM(IF(('R5. TIAM energy production'!$A$9:$A$396=$B34)*('R5. TIAM energy production'!$B$9:$B$396="MIN - GAS")*('R5. TIAM energy production'!$D$9:$D$396=$D34)*('R5. TIAM energy production'!$E$8:$P$8=M$9),'R5. TIAM energy production'!$E$9:$P$396))</f>
        <v>84930.809553882558</v>
      </c>
      <c r="N34" s="58">
        <f t="array" ref="N34">SUM(IF(('R5. TIAM energy production'!$A$9:$A$396=$B34)*('R5. TIAM energy production'!$B$9:$B$396="MIN - GAS")*('R5. TIAM energy production'!$D$9:$D$396=$D34)*('R5. TIAM energy production'!$E$8:$P$8=N$9),'R5. TIAM energy production'!$E$9:$P$396))</f>
        <v>77093.682301730587</v>
      </c>
      <c r="O34" s="58">
        <f t="array" ref="O34">SUM(IF(('R5. TIAM energy production'!$A$9:$A$396=$B34)*('R5. TIAM energy production'!$B$9:$B$396="MIN - GAS")*('R5. TIAM energy production'!$D$9:$D$396=$D34)*('R5. TIAM energy production'!$E$8:$P$8=O$9),'R5. TIAM energy production'!$E$9:$P$396))</f>
        <v>68362.711213489005</v>
      </c>
      <c r="P34" s="58">
        <f t="array" ref="P34">SUM(IF(('R5. TIAM energy production'!$A$9:$A$396=$B34)*('R5. TIAM energy production'!$B$9:$B$396="MIN - GAS")*('R5. TIAM energy production'!$D$9:$D$396=$D34)*('R5. TIAM energy production'!$E$8:$P$8=P$9),'R5. TIAM energy production'!$E$9:$P$396))</f>
        <v>68711.229905817847</v>
      </c>
      <c r="R34" s="58">
        <f t="shared" si="14"/>
        <v>1371.4401382651292</v>
      </c>
      <c r="S34" s="58">
        <f t="shared" si="15"/>
        <v>1098.8113812514014</v>
      </c>
      <c r="T34" s="58">
        <f t="shared" si="16"/>
        <v>1352.1858169530344</v>
      </c>
      <c r="U34" s="58">
        <f t="shared" si="17"/>
        <v>1969.4945421856178</v>
      </c>
      <c r="V34" s="58">
        <f t="shared" si="18"/>
        <v>2735.2867543648827</v>
      </c>
      <c r="W34" s="58">
        <f t="shared" si="19"/>
        <v>2832.4337674223957</v>
      </c>
      <c r="X34" s="58">
        <f t="shared" si="20"/>
        <v>2952.5024213228121</v>
      </c>
      <c r="Y34" s="58">
        <f t="shared" si="21"/>
        <v>2667.5323353018002</v>
      </c>
      <c r="Z34" s="58">
        <f t="shared" si="22"/>
        <v>2253.9685086976247</v>
      </c>
      <c r="AA34" s="58">
        <f t="shared" si="23"/>
        <v>2045.9799340237951</v>
      </c>
      <c r="AB34" s="58">
        <f t="shared" si="24"/>
        <v>1814.2697456173039</v>
      </c>
      <c r="AC34" s="58">
        <f t="shared" si="25"/>
        <v>1823.519041147724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GAS")*('R5. TIAM energy production'!$D$9:$D$396=$D35)*('R5. TIAM energy production'!$E$8:$P$8=E$9),'R5. TIAM energy production'!$E$9:$P$396))</f>
        <v>3084.4860447073002</v>
      </c>
      <c r="F35" s="58">
        <f t="array" ref="F35">SUM(IF(('R5. TIAM energy production'!$A$9:$A$396=$B35)*('R5. TIAM energy production'!$B$9:$B$396="MIN - GAS")*('R5. TIAM energy production'!$D$9:$D$396=$D35)*('R5. TIAM energy production'!$E$8:$P$8=F$9),'R5. TIAM energy production'!$E$9:$P$396))</f>
        <v>1703.66057912118</v>
      </c>
      <c r="G35" s="58">
        <f t="array" ref="G35">SUM(IF(('R5. TIAM energy production'!$A$9:$A$396=$B35)*('R5. TIAM energy production'!$B$9:$B$396="MIN - GAS")*('R5. TIAM energy production'!$D$9:$D$396=$D35)*('R5. TIAM energy production'!$E$8:$P$8=G$9),'R5. TIAM energy production'!$E$9:$P$396))</f>
        <v>1618.49252316968</v>
      </c>
      <c r="H35" s="58">
        <f t="array" ref="H35">SUM(IF(('R5. TIAM energy production'!$A$9:$A$396=$B35)*('R5. TIAM energy production'!$B$9:$B$396="MIN - GAS")*('R5. TIAM energy production'!$D$9:$D$396=$D35)*('R5. TIAM energy production'!$E$8:$P$8=H$9),'R5. TIAM energy production'!$E$9:$P$396))</f>
        <v>757.80667035737804</v>
      </c>
      <c r="I35" s="58">
        <f t="array" ref="I35">SUM(IF(('R5. TIAM energy production'!$A$9:$A$396=$B35)*('R5. TIAM energy production'!$B$9:$B$396="MIN - GAS")*('R5. TIAM energy production'!$D$9:$D$396=$D35)*('R5. TIAM energy production'!$E$8:$P$8=I$9),'R5. TIAM energy production'!$E$9:$P$396))</f>
        <v>874.06250762500599</v>
      </c>
      <c r="J35" s="58">
        <f t="array" ref="J35">SUM(IF(('R5. TIAM energy production'!$A$9:$A$396=$B35)*('R5. TIAM energy production'!$B$9:$B$396="MIN - GAS")*('R5. TIAM energy production'!$D$9:$D$396=$D35)*('R5. TIAM energy production'!$E$8:$P$8=J$9),'R5. TIAM energy production'!$E$9:$P$396))</f>
        <v>1732.8780753441579</v>
      </c>
      <c r="K35" s="58">
        <f t="array" ref="K35">SUM(IF(('R5. TIAM energy production'!$A$9:$A$396=$B35)*('R5. TIAM energy production'!$B$9:$B$396="MIN - GAS")*('R5. TIAM energy production'!$D$9:$D$396=$D35)*('R5. TIAM energy production'!$E$8:$P$8=K$9),'R5. TIAM energy production'!$E$9:$P$396))</f>
        <v>1456.6036416168702</v>
      </c>
      <c r="L35" s="58">
        <f t="array" ref="L35">SUM(IF(('R5. TIAM energy production'!$A$9:$A$396=$B35)*('R5. TIAM energy production'!$B$9:$B$396="MIN - GAS")*('R5. TIAM energy production'!$D$9:$D$396=$D35)*('R5. TIAM energy production'!$E$8:$P$8=L$9),'R5. TIAM energy production'!$E$9:$P$396))</f>
        <v>1571.75744613048</v>
      </c>
      <c r="M35" s="58">
        <f t="array" ref="M35">SUM(IF(('R5. TIAM energy production'!$A$9:$A$396=$B35)*('R5. TIAM energy production'!$B$9:$B$396="MIN - GAS")*('R5. TIAM energy production'!$D$9:$D$396=$D35)*('R5. TIAM energy production'!$E$8:$P$8=M$9),'R5. TIAM energy production'!$E$9:$P$396))</f>
        <v>1622.5798857221771</v>
      </c>
      <c r="N35" s="58">
        <f t="array" ref="N35">SUM(IF(('R5. TIAM energy production'!$A$9:$A$396=$B35)*('R5. TIAM energy production'!$B$9:$B$396="MIN - GAS")*('R5. TIAM energy production'!$D$9:$D$396=$D35)*('R5. TIAM energy production'!$E$8:$P$8=N$9),'R5. TIAM energy production'!$E$9:$P$396))</f>
        <v>1611.973652654407</v>
      </c>
      <c r="O35" s="58">
        <f t="array" ref="O35">SUM(IF(('R5. TIAM energy production'!$A$9:$A$396=$B35)*('R5. TIAM energy production'!$B$9:$B$396="MIN - GAS")*('R5. TIAM energy production'!$D$9:$D$396=$D35)*('R5. TIAM energy production'!$E$8:$P$8=O$9),'R5. TIAM energy production'!$E$9:$P$396))</f>
        <v>379.06669433208202</v>
      </c>
      <c r="P35" s="58">
        <f t="array" ref="P35">SUM(IF(('R5. TIAM energy production'!$A$9:$A$396=$B35)*('R5. TIAM energy production'!$B$9:$B$396="MIN - GAS")*('R5. TIAM energy production'!$D$9:$D$396=$D35)*('R5. TIAM energy production'!$E$8:$P$8=P$9),'R5. TIAM energy production'!$E$9:$P$396))</f>
        <v>338.41039034987199</v>
      </c>
      <c r="R35" s="58">
        <f t="shared" si="14"/>
        <v>81.858803028090605</v>
      </c>
      <c r="S35" s="58">
        <f t="shared" si="15"/>
        <v>45.213242579684731</v>
      </c>
      <c r="T35" s="58">
        <f t="shared" si="16"/>
        <v>42.952977817462141</v>
      </c>
      <c r="U35" s="58">
        <f t="shared" si="17"/>
        <v>20.111339802817742</v>
      </c>
      <c r="V35" s="58">
        <f t="shared" si="18"/>
        <v>23.196639442959114</v>
      </c>
      <c r="W35" s="58">
        <f t="shared" si="19"/>
        <v>45.988642187147597</v>
      </c>
      <c r="X35" s="58">
        <f t="shared" si="20"/>
        <v>38.656628320206792</v>
      </c>
      <c r="Y35" s="58">
        <f t="shared" si="21"/>
        <v>41.712681246038507</v>
      </c>
      <c r="Z35" s="58">
        <f t="shared" si="22"/>
        <v>43.061451839143444</v>
      </c>
      <c r="AA35" s="58">
        <f t="shared" si="23"/>
        <v>42.779974299293855</v>
      </c>
      <c r="AB35" s="58">
        <f t="shared" si="24"/>
        <v>10.06000527027312</v>
      </c>
      <c r="AC35" s="58">
        <f t="shared" si="25"/>
        <v>8.9810325236657604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GAS")*('R5. TIAM energy production'!$D$9:$D$396=$D36)*('R5. TIAM energy production'!$E$8:$P$8=E$9),'R5. TIAM energy production'!$E$9:$P$396))</f>
        <v>33651.661611322532</v>
      </c>
      <c r="F36" s="58">
        <f t="array" ref="F36">SUM(IF(('R5. TIAM energy production'!$A$9:$A$396=$B36)*('R5. TIAM energy production'!$B$9:$B$396="MIN - GAS")*('R5. TIAM energy production'!$D$9:$D$396=$D36)*('R5. TIAM energy production'!$E$8:$P$8=F$9),'R5. TIAM energy production'!$E$9:$P$396))</f>
        <v>25290.823923335989</v>
      </c>
      <c r="G36" s="58">
        <f t="array" ref="G36">SUM(IF(('R5. TIAM energy production'!$A$9:$A$396=$B36)*('R5. TIAM energy production'!$B$9:$B$396="MIN - GAS")*('R5. TIAM energy production'!$D$9:$D$396=$D36)*('R5. TIAM energy production'!$E$8:$P$8=G$9),'R5. TIAM energy production'!$E$9:$P$396))</f>
        <v>20294.480858611532</v>
      </c>
      <c r="H36" s="58">
        <f t="array" ref="H36">SUM(IF(('R5. TIAM energy production'!$A$9:$A$396=$B36)*('R5. TIAM energy production'!$B$9:$B$396="MIN - GAS")*('R5. TIAM energy production'!$D$9:$D$396=$D36)*('R5. TIAM energy production'!$E$8:$P$8=H$9),'R5. TIAM energy production'!$E$9:$P$396))</f>
        <v>27497.185238998132</v>
      </c>
      <c r="I36" s="58">
        <f t="array" ref="I36">SUM(IF(('R5. TIAM energy production'!$A$9:$A$396=$B36)*('R5. TIAM energy production'!$B$9:$B$396="MIN - GAS")*('R5. TIAM energy production'!$D$9:$D$396=$D36)*('R5. TIAM energy production'!$E$8:$P$8=I$9),'R5. TIAM energy production'!$E$9:$P$396))</f>
        <v>30542.312130153805</v>
      </c>
      <c r="J36" s="58">
        <f t="array" ref="J36">SUM(IF(('R5. TIAM energy production'!$A$9:$A$396=$B36)*('R5. TIAM energy production'!$B$9:$B$396="MIN - GAS")*('R5. TIAM energy production'!$D$9:$D$396=$D36)*('R5. TIAM energy production'!$E$8:$P$8=J$9),'R5. TIAM energy production'!$E$9:$P$396))</f>
        <v>22565.139545092708</v>
      </c>
      <c r="K36" s="58">
        <f t="array" ref="K36">SUM(IF(('R5. TIAM energy production'!$A$9:$A$396=$B36)*('R5. TIAM energy production'!$B$9:$B$396="MIN - GAS")*('R5. TIAM energy production'!$D$9:$D$396=$D36)*('R5. TIAM energy production'!$E$8:$P$8=K$9),'R5. TIAM energy production'!$E$9:$P$396))</f>
        <v>15466.364426864209</v>
      </c>
      <c r="L36" s="58">
        <f t="array" ref="L36">SUM(IF(('R5. TIAM energy production'!$A$9:$A$396=$B36)*('R5. TIAM energy production'!$B$9:$B$396="MIN - GAS")*('R5. TIAM energy production'!$D$9:$D$396=$D36)*('R5. TIAM energy production'!$E$8:$P$8=L$9),'R5. TIAM energy production'!$E$9:$P$396))</f>
        <v>15381.230527250285</v>
      </c>
      <c r="M36" s="58">
        <f t="array" ref="M36">SUM(IF(('R5. TIAM energy production'!$A$9:$A$396=$B36)*('R5. TIAM energy production'!$B$9:$B$396="MIN - GAS")*('R5. TIAM energy production'!$D$9:$D$396=$D36)*('R5. TIAM energy production'!$E$8:$P$8=M$9),'R5. TIAM energy production'!$E$9:$P$396))</f>
        <v>11906.014307841391</v>
      </c>
      <c r="N36" s="58">
        <f t="array" ref="N36">SUM(IF(('R5. TIAM energy production'!$A$9:$A$396=$B36)*('R5. TIAM energy production'!$B$9:$B$396="MIN - GAS")*('R5. TIAM energy production'!$D$9:$D$396=$D36)*('R5. TIAM energy production'!$E$8:$P$8=N$9),'R5. TIAM energy production'!$E$9:$P$396))</f>
        <v>5885.7125332688374</v>
      </c>
      <c r="O36" s="58">
        <f t="array" ref="O36">SUM(IF(('R5. TIAM energy production'!$A$9:$A$396=$B36)*('R5. TIAM energy production'!$B$9:$B$396="MIN - GAS")*('R5. TIAM energy production'!$D$9:$D$396=$D36)*('R5. TIAM energy production'!$E$8:$P$8=O$9),'R5. TIAM energy production'!$E$9:$P$396))</f>
        <v>2947.1454769940378</v>
      </c>
      <c r="P36" s="58">
        <f t="array" ref="P36">SUM(IF(('R5. TIAM energy production'!$A$9:$A$396=$B36)*('R5. TIAM energy production'!$B$9:$B$396="MIN - GAS")*('R5. TIAM energy production'!$D$9:$D$396=$D36)*('R5. TIAM energy production'!$E$8:$P$8=P$9),'R5. TIAM energy production'!$E$9:$P$396))</f>
        <v>1814.2656077534862</v>
      </c>
      <c r="R36" s="58">
        <f t="shared" si="14"/>
        <v>893.07738776643191</v>
      </c>
      <c r="S36" s="58">
        <f t="shared" si="15"/>
        <v>671.19012501641566</v>
      </c>
      <c r="T36" s="58">
        <f t="shared" si="16"/>
        <v>538.59277918052067</v>
      </c>
      <c r="U36" s="58">
        <f t="shared" si="17"/>
        <v>729.74448179734418</v>
      </c>
      <c r="V36" s="58">
        <f t="shared" si="18"/>
        <v>810.55873699761639</v>
      </c>
      <c r="W36" s="58">
        <f t="shared" si="19"/>
        <v>598.85351612878071</v>
      </c>
      <c r="X36" s="58">
        <f t="shared" si="20"/>
        <v>410.45997966234478</v>
      </c>
      <c r="Y36" s="58">
        <f t="shared" si="21"/>
        <v>408.20062137104452</v>
      </c>
      <c r="Z36" s="58">
        <f t="shared" si="22"/>
        <v>315.97227737423657</v>
      </c>
      <c r="AA36" s="58">
        <f t="shared" si="23"/>
        <v>156.20021486806166</v>
      </c>
      <c r="AB36" s="58">
        <f t="shared" si="24"/>
        <v>78.213938270314429</v>
      </c>
      <c r="AC36" s="58">
        <f t="shared" si="25"/>
        <v>48.148576091166852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GAS")*('R5. TIAM energy production'!$D$9:$D$396=$D37)*('R5. TIAM energy production'!$E$8:$P$8=E$9),'R5. TIAM energy production'!$E$9:$P$396))</f>
        <v>9585.8695821907568</v>
      </c>
      <c r="F37" s="58">
        <f t="array" ref="F37">SUM(IF(('R5. TIAM energy production'!$A$9:$A$396=$B37)*('R5. TIAM energy production'!$B$9:$B$396="MIN - GAS")*('R5. TIAM energy production'!$D$9:$D$396=$D37)*('R5. TIAM energy production'!$E$8:$P$8=F$9),'R5. TIAM energy production'!$E$9:$P$396))</f>
        <v>9641.2095758533305</v>
      </c>
      <c r="G37" s="58">
        <f t="array" ref="G37">SUM(IF(('R5. TIAM energy production'!$A$9:$A$396=$B37)*('R5. TIAM energy production'!$B$9:$B$396="MIN - GAS")*('R5. TIAM energy production'!$D$9:$D$396=$D37)*('R5. TIAM energy production'!$E$8:$P$8=G$9),'R5. TIAM energy production'!$E$9:$P$396))</f>
        <v>9804.1757219160572</v>
      </c>
      <c r="H37" s="58">
        <f t="array" ref="H37">SUM(IF(('R5. TIAM energy production'!$A$9:$A$396=$B37)*('R5. TIAM energy production'!$B$9:$B$396="MIN - GAS")*('R5. TIAM energy production'!$D$9:$D$396=$D37)*('R5. TIAM energy production'!$E$8:$P$8=H$9),'R5. TIAM energy production'!$E$9:$P$396))</f>
        <v>8545.7166157222782</v>
      </c>
      <c r="I37" s="58">
        <f t="array" ref="I37">SUM(IF(('R5. TIAM energy production'!$A$9:$A$396=$B37)*('R5. TIAM energy production'!$B$9:$B$396="MIN - GAS")*('R5. TIAM energy production'!$D$9:$D$396=$D37)*('R5. TIAM energy production'!$E$8:$P$8=I$9),'R5. TIAM energy production'!$E$9:$P$396))</f>
        <v>7128.197419881928</v>
      </c>
      <c r="J37" s="58">
        <f t="array" ref="J37">SUM(IF(('R5. TIAM energy production'!$A$9:$A$396=$B37)*('R5. TIAM energy production'!$B$9:$B$396="MIN - GAS")*('R5. TIAM energy production'!$D$9:$D$396=$D37)*('R5. TIAM energy production'!$E$8:$P$8=J$9),'R5. TIAM energy production'!$E$9:$P$396))</f>
        <v>6167.9726157980976</v>
      </c>
      <c r="K37" s="58">
        <f t="array" ref="K37">SUM(IF(('R5. TIAM energy production'!$A$9:$A$396=$B37)*('R5. TIAM energy production'!$B$9:$B$396="MIN - GAS")*('R5. TIAM energy production'!$D$9:$D$396=$D37)*('R5. TIAM energy production'!$E$8:$P$8=K$9),'R5. TIAM energy production'!$E$9:$P$396))</f>
        <v>6532.3751688983912</v>
      </c>
      <c r="L37" s="58">
        <f t="array" ref="L37">SUM(IF(('R5. TIAM energy production'!$A$9:$A$396=$B37)*('R5. TIAM energy production'!$B$9:$B$396="MIN - GAS")*('R5. TIAM energy production'!$D$9:$D$396=$D37)*('R5. TIAM energy production'!$E$8:$P$8=L$9),'R5. TIAM energy production'!$E$9:$P$396))</f>
        <v>4702.1765365404053</v>
      </c>
      <c r="M37" s="58">
        <f t="array" ref="M37">SUM(IF(('R5. TIAM energy production'!$A$9:$A$396=$B37)*('R5. TIAM energy production'!$B$9:$B$396="MIN - GAS")*('R5. TIAM energy production'!$D$9:$D$396=$D37)*('R5. TIAM energy production'!$E$8:$P$8=M$9),'R5. TIAM energy production'!$E$9:$P$396))</f>
        <v>7830.4652860530414</v>
      </c>
      <c r="N37" s="58">
        <f t="array" ref="N37">SUM(IF(('R5. TIAM energy production'!$A$9:$A$396=$B37)*('R5. TIAM energy production'!$B$9:$B$396="MIN - GAS")*('R5. TIAM energy production'!$D$9:$D$396=$D37)*('R5. TIAM energy production'!$E$8:$P$8=N$9),'R5. TIAM energy production'!$E$9:$P$396))</f>
        <v>7840.452196911865</v>
      </c>
      <c r="O37" s="58">
        <f t="array" ref="O37">SUM(IF(('R5. TIAM energy production'!$A$9:$A$396=$B37)*('R5. TIAM energy production'!$B$9:$B$396="MIN - GAS")*('R5. TIAM energy production'!$D$9:$D$396=$D37)*('R5. TIAM energy production'!$E$8:$P$8=O$9),'R5. TIAM energy production'!$E$9:$P$396))</f>
        <v>7446.921642373828</v>
      </c>
      <c r="P37" s="58">
        <f t="array" ref="P37">SUM(IF(('R5. TIAM energy production'!$A$9:$A$396=$B37)*('R5. TIAM energy production'!$B$9:$B$396="MIN - GAS")*('R5. TIAM energy production'!$D$9:$D$396=$D37)*('R5. TIAM energy production'!$E$8:$P$8=P$9),'R5. TIAM energy production'!$E$9:$P$396))</f>
        <v>6555.9885845692661</v>
      </c>
      <c r="R37" s="58">
        <f t="shared" si="14"/>
        <v>254.3982364024541</v>
      </c>
      <c r="S37" s="58">
        <f t="shared" si="15"/>
        <v>255.8668978180483</v>
      </c>
      <c r="T37" s="58">
        <f t="shared" si="16"/>
        <v>260.19183670817114</v>
      </c>
      <c r="U37" s="58">
        <f t="shared" si="17"/>
        <v>226.79374230940101</v>
      </c>
      <c r="V37" s="58">
        <f t="shared" si="18"/>
        <v>189.17437138050974</v>
      </c>
      <c r="W37" s="58">
        <f t="shared" si="19"/>
        <v>163.69108114644933</v>
      </c>
      <c r="X37" s="58">
        <f t="shared" si="20"/>
        <v>173.36191654165404</v>
      </c>
      <c r="Y37" s="58">
        <f t="shared" si="21"/>
        <v>124.79049583266846</v>
      </c>
      <c r="Z37" s="58">
        <f t="shared" si="22"/>
        <v>207.81177355922955</v>
      </c>
      <c r="AA37" s="58">
        <f t="shared" si="23"/>
        <v>208.07681498169094</v>
      </c>
      <c r="AB37" s="58">
        <f t="shared" si="24"/>
        <v>197.63295507033209</v>
      </c>
      <c r="AC37" s="58">
        <f t="shared" si="25"/>
        <v>173.98859013142092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GAS")*('R5. TIAM energy production'!$D$9:$D$396=$D38)*('R5. TIAM energy production'!$E$8:$P$8=E$9),'R5. TIAM energy production'!$E$9:$P$396))</f>
        <v>21005.064067467458</v>
      </c>
      <c r="F38" s="58">
        <f t="array" ref="F38">SUM(IF(('R5. TIAM energy production'!$A$9:$A$396=$B38)*('R5. TIAM energy production'!$B$9:$B$396="MIN - GAS")*('R5. TIAM energy production'!$D$9:$D$396=$D38)*('R5. TIAM energy production'!$E$8:$P$8=F$9),'R5. TIAM energy production'!$E$9:$P$396))</f>
        <v>27625.352978692321</v>
      </c>
      <c r="G38" s="58">
        <f t="array" ref="G38">SUM(IF(('R5. TIAM energy production'!$A$9:$A$396=$B38)*('R5. TIAM energy production'!$B$9:$B$396="MIN - GAS")*('R5. TIAM energy production'!$D$9:$D$396=$D38)*('R5. TIAM energy production'!$E$8:$P$8=G$9),'R5. TIAM energy production'!$E$9:$P$396))</f>
        <v>32206.829073212037</v>
      </c>
      <c r="H38" s="58">
        <f t="array" ref="H38">SUM(IF(('R5. TIAM energy production'!$A$9:$A$396=$B38)*('R5. TIAM energy production'!$B$9:$B$396="MIN - GAS")*('R5. TIAM energy production'!$D$9:$D$396=$D38)*('R5. TIAM energy production'!$E$8:$P$8=H$9),'R5. TIAM energy production'!$E$9:$P$396))</f>
        <v>43125.901803509441</v>
      </c>
      <c r="I38" s="58">
        <f t="array" ref="I38">SUM(IF(('R5. TIAM energy production'!$A$9:$A$396=$B38)*('R5. TIAM energy production'!$B$9:$B$396="MIN - GAS")*('R5. TIAM energy production'!$D$9:$D$396=$D38)*('R5. TIAM energy production'!$E$8:$P$8=I$9),'R5. TIAM energy production'!$E$9:$P$396))</f>
        <v>86969.280343454346</v>
      </c>
      <c r="J38" s="58">
        <f t="array" ref="J38">SUM(IF(('R5. TIAM energy production'!$A$9:$A$396=$B38)*('R5. TIAM energy production'!$B$9:$B$396="MIN - GAS")*('R5. TIAM energy production'!$D$9:$D$396=$D38)*('R5. TIAM energy production'!$E$8:$P$8=J$9),'R5. TIAM energy production'!$E$9:$P$396))</f>
        <v>75033.937756300918</v>
      </c>
      <c r="K38" s="58">
        <f t="array" ref="K38">SUM(IF(('R5. TIAM energy production'!$A$9:$A$396=$B38)*('R5. TIAM energy production'!$B$9:$B$396="MIN - GAS")*('R5. TIAM energy production'!$D$9:$D$396=$D38)*('R5. TIAM energy production'!$E$8:$P$8=K$9),'R5. TIAM energy production'!$E$9:$P$396))</f>
        <v>41696.040414433206</v>
      </c>
      <c r="L38" s="58">
        <f t="array" ref="L38">SUM(IF(('R5. TIAM energy production'!$A$9:$A$396=$B38)*('R5. TIAM energy production'!$B$9:$B$396="MIN - GAS")*('R5. TIAM energy production'!$D$9:$D$396=$D38)*('R5. TIAM energy production'!$E$8:$P$8=L$9),'R5. TIAM energy production'!$E$9:$P$396))</f>
        <v>56626.667809586099</v>
      </c>
      <c r="M38" s="58">
        <f t="array" ref="M38">SUM(IF(('R5. TIAM energy production'!$A$9:$A$396=$B38)*('R5. TIAM energy production'!$B$9:$B$396="MIN - GAS")*('R5. TIAM energy production'!$D$9:$D$396=$D38)*('R5. TIAM energy production'!$E$8:$P$8=M$9),'R5. TIAM energy production'!$E$9:$P$396))</f>
        <v>67207.82702194601</v>
      </c>
      <c r="N38" s="58">
        <f t="array" ref="N38">SUM(IF(('R5. TIAM energy production'!$A$9:$A$396=$B38)*('R5. TIAM energy production'!$B$9:$B$396="MIN - GAS")*('R5. TIAM energy production'!$D$9:$D$396=$D38)*('R5. TIAM energy production'!$E$8:$P$8=N$9),'R5. TIAM energy production'!$E$9:$P$396))</f>
        <v>32405.342537066717</v>
      </c>
      <c r="O38" s="58">
        <f t="array" ref="O38">SUM(IF(('R5. TIAM energy production'!$A$9:$A$396=$B38)*('R5. TIAM energy production'!$B$9:$B$396="MIN - GAS")*('R5. TIAM energy production'!$D$9:$D$396=$D38)*('R5. TIAM energy production'!$E$8:$P$8=O$9),'R5. TIAM energy production'!$E$9:$P$396))</f>
        <v>30202.643536399577</v>
      </c>
      <c r="P38" s="58">
        <f t="array" ref="P38">SUM(IF(('R5. TIAM energy production'!$A$9:$A$396=$B38)*('R5. TIAM energy production'!$B$9:$B$396="MIN - GAS")*('R5. TIAM energy production'!$D$9:$D$396=$D38)*('R5. TIAM energy production'!$E$8:$P$8=P$9),'R5. TIAM energy production'!$E$9:$P$396))</f>
        <v>14313.56852650094</v>
      </c>
      <c r="R38" s="58">
        <f t="shared" si="14"/>
        <v>557.45086123558974</v>
      </c>
      <c r="S38" s="58">
        <f t="shared" si="15"/>
        <v>733.1459099789322</v>
      </c>
      <c r="T38" s="58">
        <f t="shared" si="16"/>
        <v>854.73315134211487</v>
      </c>
      <c r="U38" s="58">
        <f t="shared" si="17"/>
        <v>1144.5131052545435</v>
      </c>
      <c r="V38" s="58">
        <f t="shared" si="18"/>
        <v>2308.0672390609543</v>
      </c>
      <c r="W38" s="58">
        <f t="shared" si="19"/>
        <v>1991.3166220202193</v>
      </c>
      <c r="X38" s="58">
        <f t="shared" si="20"/>
        <v>1106.5661863483272</v>
      </c>
      <c r="Y38" s="58">
        <f t="shared" si="21"/>
        <v>1502.8083055574009</v>
      </c>
      <c r="Z38" s="58">
        <f t="shared" si="22"/>
        <v>1783.6204133831732</v>
      </c>
      <c r="AA38" s="58">
        <f t="shared" si="23"/>
        <v>860.00147621068993</v>
      </c>
      <c r="AB38" s="58">
        <f t="shared" si="24"/>
        <v>801.54431316559214</v>
      </c>
      <c r="AC38" s="58">
        <f t="shared" si="25"/>
        <v>379.86606833590139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GAS")*('R5. TIAM energy production'!$D$9:$D$396=$D39)*('R5. TIAM energy production'!$E$8:$P$8=E$9),'R5. TIAM energy production'!$E$9:$P$396))</f>
        <v>17468.18085329741</v>
      </c>
      <c r="F39" s="58">
        <f t="array" ref="F39">SUM(IF(('R5. TIAM energy production'!$A$9:$A$396=$B39)*('R5. TIAM energy production'!$B$9:$B$396="MIN - GAS")*('R5. TIAM energy production'!$D$9:$D$396=$D39)*('R5. TIAM energy production'!$E$8:$P$8=F$9),'R5. TIAM energy production'!$E$9:$P$396))</f>
        <v>8811.1367387336504</v>
      </c>
      <c r="G39" s="58">
        <f t="array" ref="G39">SUM(IF(('R5. TIAM energy production'!$A$9:$A$396=$B39)*('R5. TIAM energy production'!$B$9:$B$396="MIN - GAS")*('R5. TIAM energy production'!$D$9:$D$396=$D39)*('R5. TIAM energy production'!$E$8:$P$8=G$9),'R5. TIAM energy production'!$E$9:$P$396))</f>
        <v>9431.8494232275534</v>
      </c>
      <c r="H39" s="58">
        <f t="array" ref="H39">SUM(IF(('R5. TIAM energy production'!$A$9:$A$396=$B39)*('R5. TIAM energy production'!$B$9:$B$396="MIN - GAS")*('R5. TIAM energy production'!$D$9:$D$396=$D39)*('R5. TIAM energy production'!$E$8:$P$8=H$9),'R5. TIAM energy production'!$E$9:$P$396))</f>
        <v>6986.6181677510795</v>
      </c>
      <c r="I39" s="58">
        <f t="array" ref="I39">SUM(IF(('R5. TIAM energy production'!$A$9:$A$396=$B39)*('R5. TIAM energy production'!$B$9:$B$396="MIN - GAS")*('R5. TIAM energy production'!$D$9:$D$396=$D39)*('R5. TIAM energy production'!$E$8:$P$8=I$9),'R5. TIAM energy production'!$E$9:$P$396))</f>
        <v>5817.057983713652</v>
      </c>
      <c r="J39" s="58">
        <f t="array" ref="J39">SUM(IF(('R5. TIAM energy production'!$A$9:$A$396=$B39)*('R5. TIAM energy production'!$B$9:$B$396="MIN - GAS")*('R5. TIAM energy production'!$D$9:$D$396=$D39)*('R5. TIAM energy production'!$E$8:$P$8=J$9),'R5. TIAM energy production'!$E$9:$P$396))</f>
        <v>757.96531784842193</v>
      </c>
      <c r="K39" s="58">
        <f t="array" ref="K39">SUM(IF(('R5. TIAM energy production'!$A$9:$A$396=$B39)*('R5. TIAM energy production'!$B$9:$B$396="MIN - GAS")*('R5. TIAM energy production'!$D$9:$D$396=$D39)*('R5. TIAM energy production'!$E$8:$P$8=K$9),'R5. TIAM energy production'!$E$9:$P$396))</f>
        <v>2492.0355310641899</v>
      </c>
      <c r="L39" s="58">
        <f t="array" ref="L39">SUM(IF(('R5. TIAM energy production'!$A$9:$A$396=$B39)*('R5. TIAM energy production'!$B$9:$B$396="MIN - GAS")*('R5. TIAM energy production'!$D$9:$D$396=$D39)*('R5. TIAM energy production'!$E$8:$P$8=L$9),'R5. TIAM energy production'!$E$9:$P$396))</f>
        <v>2512.2715059971465</v>
      </c>
      <c r="M39" s="58">
        <f t="array" ref="M39">SUM(IF(('R5. TIAM energy production'!$A$9:$A$396=$B39)*('R5. TIAM energy production'!$B$9:$B$396="MIN - GAS")*('R5. TIAM energy production'!$D$9:$D$396=$D39)*('R5. TIAM energy production'!$E$8:$P$8=M$9),'R5. TIAM energy production'!$E$9:$P$396))</f>
        <v>7467.392032411437</v>
      </c>
      <c r="N39" s="58">
        <f t="array" ref="N39">SUM(IF(('R5. TIAM energy production'!$A$9:$A$396=$B39)*('R5. TIAM energy production'!$B$9:$B$396="MIN - GAS")*('R5. TIAM energy production'!$D$9:$D$396=$D39)*('R5. TIAM energy production'!$E$8:$P$8=N$9),'R5. TIAM energy production'!$E$9:$P$396))</f>
        <v>1914.3108616596564</v>
      </c>
      <c r="O39" s="58">
        <f t="array" ref="O39">SUM(IF(('R5. TIAM energy production'!$A$9:$A$396=$B39)*('R5. TIAM energy production'!$B$9:$B$396="MIN - GAS")*('R5. TIAM energy production'!$D$9:$D$396=$D39)*('R5. TIAM energy production'!$E$8:$P$8=O$9),'R5. TIAM energy production'!$E$9:$P$396))</f>
        <v>1673.8604616596565</v>
      </c>
      <c r="P39" s="58">
        <f t="array" ref="P39">SUM(IF(('R5. TIAM energy production'!$A$9:$A$396=$B39)*('R5. TIAM energy production'!$B$9:$B$396="MIN - GAS")*('R5. TIAM energy production'!$D$9:$D$396=$D39)*('R5. TIAM energy production'!$E$8:$P$8=P$9),'R5. TIAM energy production'!$E$9:$P$396))</f>
        <v>1433.4100616596563</v>
      </c>
      <c r="R39" s="58">
        <f t="shared" si="14"/>
        <v>463.5859443043218</v>
      </c>
      <c r="S39" s="58">
        <f t="shared" si="15"/>
        <v>233.83769493371619</v>
      </c>
      <c r="T39" s="58">
        <f t="shared" si="16"/>
        <v>250.31071398472162</v>
      </c>
      <c r="U39" s="58">
        <f t="shared" si="17"/>
        <v>185.41701668833014</v>
      </c>
      <c r="V39" s="58">
        <f t="shared" si="18"/>
        <v>154.37820005990145</v>
      </c>
      <c r="W39" s="58">
        <f t="shared" si="19"/>
        <v>20.115550129443324</v>
      </c>
      <c r="X39" s="58">
        <f t="shared" si="20"/>
        <v>66.135830319746063</v>
      </c>
      <c r="Y39" s="58">
        <f t="shared" si="21"/>
        <v>66.672870417223791</v>
      </c>
      <c r="Z39" s="58">
        <f t="shared" si="22"/>
        <v>198.17621628199234</v>
      </c>
      <c r="AA39" s="58">
        <f t="shared" si="23"/>
        <v>50.803665015123272</v>
      </c>
      <c r="AB39" s="58">
        <f t="shared" si="24"/>
        <v>44.42238085745953</v>
      </c>
      <c r="AC39" s="58">
        <f t="shared" si="25"/>
        <v>38.04109669979578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GAS")*('R5. TIAM energy production'!$D$9:$D$396=$D40)*('R5. TIAM energy production'!$E$8:$P$8=E$9),'R5. TIAM energy production'!$E$9:$P$396))</f>
        <v>51676.64088831855</v>
      </c>
      <c r="F40" s="58">
        <f t="array" ref="F40">SUM(IF(('R5. TIAM energy production'!$A$9:$A$396=$B40)*('R5. TIAM energy production'!$B$9:$B$396="MIN - GAS")*('R5. TIAM energy production'!$D$9:$D$396=$D40)*('R5. TIAM energy production'!$E$8:$P$8=F$9),'R5. TIAM energy production'!$E$9:$P$396))</f>
        <v>41403.834967785217</v>
      </c>
      <c r="G40" s="58">
        <f t="array" ref="G40">SUM(IF(('R5. TIAM energy production'!$A$9:$A$396=$B40)*('R5. TIAM energy production'!$B$9:$B$396="MIN - GAS")*('R5. TIAM energy production'!$D$9:$D$396=$D40)*('R5. TIAM energy production'!$E$8:$P$8=G$9),'R5. TIAM energy production'!$E$9:$P$396))</f>
        <v>50951.127159916163</v>
      </c>
      <c r="H40" s="58">
        <f t="array" ref="H40">SUM(IF(('R5. TIAM energy production'!$A$9:$A$396=$B40)*('R5. TIAM energy production'!$B$9:$B$396="MIN - GAS")*('R5. TIAM energy production'!$D$9:$D$396=$D40)*('R5. TIAM energy production'!$E$8:$P$8=H$9),'R5. TIAM energy production'!$E$9:$P$396))</f>
        <v>74211.669432963492</v>
      </c>
      <c r="I40" s="58">
        <f t="array" ref="I40">SUM(IF(('R5. TIAM energy production'!$A$9:$A$396=$B40)*('R5. TIAM energy production'!$B$9:$B$396="MIN - GAS")*('R5. TIAM energy production'!$D$9:$D$396=$D40)*('R5. TIAM energy production'!$E$8:$P$8=I$9),'R5. TIAM energy production'!$E$9:$P$396))</f>
        <v>93188.468123655868</v>
      </c>
      <c r="J40" s="58">
        <f t="array" ref="J40">SUM(IF(('R5. TIAM energy production'!$A$9:$A$396=$B40)*('R5. TIAM energy production'!$B$9:$B$396="MIN - GAS")*('R5. TIAM energy production'!$D$9:$D$396=$D40)*('R5. TIAM energy production'!$E$8:$P$8=J$9),'R5. TIAM energy production'!$E$9:$P$396))</f>
        <v>86303.653788896379</v>
      </c>
      <c r="K40" s="58">
        <f t="array" ref="K40">SUM(IF(('R5. TIAM energy production'!$A$9:$A$396=$B40)*('R5. TIAM energy production'!$B$9:$B$396="MIN - GAS")*('R5. TIAM energy production'!$D$9:$D$396=$D40)*('R5. TIAM energy production'!$E$8:$P$8=K$9),'R5. TIAM energy production'!$E$9:$P$396))</f>
        <v>74599.760646050068</v>
      </c>
      <c r="L40" s="58">
        <f t="array" ref="L40">SUM(IF(('R5. TIAM energy production'!$A$9:$A$396=$B40)*('R5. TIAM energy production'!$B$9:$B$396="MIN - GAS")*('R5. TIAM energy production'!$D$9:$D$396=$D40)*('R5. TIAM energy production'!$E$8:$P$8=L$9),'R5. TIAM energy production'!$E$9:$P$396))</f>
        <v>69705.915143072023</v>
      </c>
      <c r="M40" s="58">
        <f t="array" ref="M40">SUM(IF(('R5. TIAM energy production'!$A$9:$A$396=$B40)*('R5. TIAM energy production'!$B$9:$B$396="MIN - GAS")*('R5. TIAM energy production'!$D$9:$D$396=$D40)*('R5. TIAM energy production'!$E$8:$P$8=M$9),'R5. TIAM energy production'!$E$9:$P$396))</f>
        <v>65900.679294833506</v>
      </c>
      <c r="N40" s="58">
        <f t="array" ref="N40">SUM(IF(('R5. TIAM energy production'!$A$9:$A$396=$B40)*('R5. TIAM energy production'!$B$9:$B$396="MIN - GAS")*('R5. TIAM energy production'!$D$9:$D$396=$D40)*('R5. TIAM energy production'!$E$8:$P$8=N$9),'R5. TIAM energy production'!$E$9:$P$396))</f>
        <v>61587.755101198803</v>
      </c>
      <c r="O40" s="58">
        <f t="array" ref="O40">SUM(IF(('R5. TIAM energy production'!$A$9:$A$396=$B40)*('R5. TIAM energy production'!$B$9:$B$396="MIN - GAS")*('R5. TIAM energy production'!$D$9:$D$396=$D40)*('R5. TIAM energy production'!$E$8:$P$8=O$9),'R5. TIAM energy production'!$E$9:$P$396))</f>
        <v>42870.411202757379</v>
      </c>
      <c r="P40" s="58">
        <f t="array" ref="P40">SUM(IF(('R5. TIAM energy production'!$A$9:$A$396=$B40)*('R5. TIAM energy production'!$B$9:$B$396="MIN - GAS")*('R5. TIAM energy production'!$D$9:$D$396=$D40)*('R5. TIAM energy production'!$E$8:$P$8=P$9),'R5. TIAM energy production'!$E$9:$P$396))</f>
        <v>46941.165836876185</v>
      </c>
      <c r="R40" s="58">
        <f t="shared" si="14"/>
        <v>1371.4401382651292</v>
      </c>
      <c r="S40" s="58">
        <f t="shared" si="15"/>
        <v>1098.8113812514014</v>
      </c>
      <c r="T40" s="58">
        <f t="shared" si="16"/>
        <v>1352.1858169530344</v>
      </c>
      <c r="U40" s="58">
        <f t="shared" si="17"/>
        <v>1969.4945421856178</v>
      </c>
      <c r="V40" s="58">
        <f t="shared" si="18"/>
        <v>2473.1175132769085</v>
      </c>
      <c r="W40" s="58">
        <f t="shared" si="19"/>
        <v>2290.4022562307277</v>
      </c>
      <c r="X40" s="58">
        <f t="shared" si="20"/>
        <v>1979.7940480703985</v>
      </c>
      <c r="Y40" s="58">
        <f t="shared" si="21"/>
        <v>1849.9168726603855</v>
      </c>
      <c r="Z40" s="58">
        <f t="shared" si="22"/>
        <v>1748.9301775476363</v>
      </c>
      <c r="AA40" s="58">
        <f t="shared" si="23"/>
        <v>1634.4700026839396</v>
      </c>
      <c r="AB40" s="58">
        <f t="shared" si="24"/>
        <v>1137.7326710235707</v>
      </c>
      <c r="AC40" s="58">
        <f t="shared" si="25"/>
        <v>1245.7659371626105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GAS")*('R5. TIAM energy production'!$D$9:$D$396=$D41)*('R5. TIAM energy production'!$E$8:$P$8=E$9),'R5. TIAM energy production'!$E$9:$P$396))</f>
        <v>3084.4860447073002</v>
      </c>
      <c r="F41" s="58">
        <f t="array" ref="F41">SUM(IF(('R5. TIAM energy production'!$A$9:$A$396=$B41)*('R5. TIAM energy production'!$B$9:$B$396="MIN - GAS")*('R5. TIAM energy production'!$D$9:$D$396=$D41)*('R5. TIAM energy production'!$E$8:$P$8=F$9),'R5. TIAM energy production'!$E$9:$P$396))</f>
        <v>1703.66057912118</v>
      </c>
      <c r="G41" s="58">
        <f t="array" ref="G41">SUM(IF(('R5. TIAM energy production'!$A$9:$A$396=$B41)*('R5. TIAM energy production'!$B$9:$B$396="MIN - GAS")*('R5. TIAM energy production'!$D$9:$D$396=$D41)*('R5. TIAM energy production'!$E$8:$P$8=G$9),'R5. TIAM energy production'!$E$9:$P$396))</f>
        <v>1618.49252316968</v>
      </c>
      <c r="H41" s="58">
        <f t="array" ref="H41">SUM(IF(('R5. TIAM energy production'!$A$9:$A$396=$B41)*('R5. TIAM energy production'!$B$9:$B$396="MIN - GAS")*('R5. TIAM energy production'!$D$9:$D$396=$D41)*('R5. TIAM energy production'!$E$8:$P$8=H$9),'R5. TIAM energy production'!$E$9:$P$396))</f>
        <v>757.80667035737804</v>
      </c>
      <c r="I41" s="58">
        <f t="array" ref="I41">SUM(IF(('R5. TIAM energy production'!$A$9:$A$396=$B41)*('R5. TIAM energy production'!$B$9:$B$396="MIN - GAS")*('R5. TIAM energy production'!$D$9:$D$396=$D41)*('R5. TIAM energy production'!$E$8:$P$8=I$9),'R5. TIAM energy production'!$E$9:$P$396))</f>
        <v>1720.3266775740401</v>
      </c>
      <c r="J41" s="58">
        <f t="array" ref="J41">SUM(IF(('R5. TIAM energy production'!$A$9:$A$396=$B41)*('R5. TIAM energy production'!$B$9:$B$396="MIN - GAS")*('R5. TIAM energy production'!$D$9:$D$396=$D41)*('R5. TIAM energy production'!$E$8:$P$8=J$9),'R5. TIAM energy production'!$E$9:$P$396))</f>
        <v>660.16874914960658</v>
      </c>
      <c r="K41" s="58">
        <f t="array" ref="K41">SUM(IF(('R5. TIAM energy production'!$A$9:$A$396=$B41)*('R5. TIAM energy production'!$B$9:$B$396="MIN - GAS")*('R5. TIAM energy production'!$D$9:$D$396=$D41)*('R5. TIAM energy production'!$E$8:$P$8=K$9),'R5. TIAM energy production'!$E$9:$P$396))</f>
        <v>503.18918603588202</v>
      </c>
      <c r="L41" s="58">
        <f t="array" ref="L41">SUM(IF(('R5. TIAM energy production'!$A$9:$A$396=$B41)*('R5. TIAM energy production'!$B$9:$B$396="MIN - GAS")*('R5. TIAM energy production'!$D$9:$D$396=$D41)*('R5. TIAM energy production'!$E$8:$P$8=L$9),'R5. TIAM energy production'!$E$9:$P$396))</f>
        <v>272.30912711528299</v>
      </c>
      <c r="M41" s="58">
        <f t="array" ref="M41">SUM(IF(('R5. TIAM energy production'!$A$9:$A$396=$B41)*('R5. TIAM energy production'!$B$9:$B$396="MIN - GAS")*('R5. TIAM energy production'!$D$9:$D$396=$D41)*('R5. TIAM energy production'!$E$8:$P$8=M$9),'R5. TIAM energy production'!$E$9:$P$396))</f>
        <v>323.93504848493001</v>
      </c>
      <c r="N41" s="58">
        <f t="array" ref="N41">SUM(IF(('R5. TIAM energy production'!$A$9:$A$396=$B41)*('R5. TIAM energy production'!$B$9:$B$396="MIN - GAS")*('R5. TIAM energy production'!$D$9:$D$396=$D41)*('R5. TIAM energy production'!$E$8:$P$8=N$9),'R5. TIAM energy production'!$E$9:$P$396))</f>
        <v>305.06883553286997</v>
      </c>
      <c r="O41" s="58">
        <f t="array" ref="O41">SUM(IF(('R5. TIAM energy production'!$A$9:$A$396=$B41)*('R5. TIAM energy production'!$B$9:$B$396="MIN - GAS")*('R5. TIAM energy production'!$D$9:$D$396=$D41)*('R5. TIAM energy production'!$E$8:$P$8=O$9),'R5. TIAM energy production'!$E$9:$P$396))</f>
        <v>82.122225231639604</v>
      </c>
      <c r="P41" s="58">
        <f t="array" ref="P41">SUM(IF(('R5. TIAM energy production'!$A$9:$A$396=$B41)*('R5. TIAM energy production'!$B$9:$B$396="MIN - GAS")*('R5. TIAM energy production'!$D$9:$D$396=$D41)*('R5. TIAM energy production'!$E$8:$P$8=P$9),'R5. TIAM energy production'!$E$9:$P$396))</f>
        <v>8.65214392777977</v>
      </c>
      <c r="R41" s="58">
        <f t="shared" si="14"/>
        <v>81.858803028090605</v>
      </c>
      <c r="S41" s="58">
        <f t="shared" si="15"/>
        <v>45.213242579684731</v>
      </c>
      <c r="T41" s="58">
        <f t="shared" si="16"/>
        <v>42.952977817462141</v>
      </c>
      <c r="U41" s="58">
        <f t="shared" si="17"/>
        <v>20.111339802817742</v>
      </c>
      <c r="V41" s="58">
        <f t="shared" si="18"/>
        <v>45.655542155927066</v>
      </c>
      <c r="W41" s="58">
        <f t="shared" si="19"/>
        <v>17.520138790923511</v>
      </c>
      <c r="X41" s="58">
        <f t="shared" si="20"/>
        <v>13.354077103462869</v>
      </c>
      <c r="Y41" s="58">
        <f t="shared" si="21"/>
        <v>7.2267790731393999</v>
      </c>
      <c r="Z41" s="58">
        <f t="shared" si="22"/>
        <v>8.5968731722173075</v>
      </c>
      <c r="AA41" s="58">
        <f t="shared" si="23"/>
        <v>8.0961850227025174</v>
      </c>
      <c r="AB41" s="58">
        <f t="shared" si="24"/>
        <v>2.1794318281972314</v>
      </c>
      <c r="AC41" s="58">
        <f t="shared" si="25"/>
        <v>0.22961820390470386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GAS")*('R5. TIAM energy production'!$D$9:$D$396=$D42)*('R5. TIAM energy production'!$E$8:$P$8=E$9),'R5. TIAM energy production'!$E$9:$P$396))</f>
        <v>33651.661611322532</v>
      </c>
      <c r="F42" s="58">
        <f t="array" ref="F42">SUM(IF(('R5. TIAM energy production'!$A$9:$A$396=$B42)*('R5. TIAM energy production'!$B$9:$B$396="MIN - GAS")*('R5. TIAM energy production'!$D$9:$D$396=$D42)*('R5. TIAM energy production'!$E$8:$P$8=F$9),'R5. TIAM energy production'!$E$9:$P$396))</f>
        <v>25290.823923335989</v>
      </c>
      <c r="G42" s="58">
        <f t="array" ref="G42">SUM(IF(('R5. TIAM energy production'!$A$9:$A$396=$B42)*('R5. TIAM energy production'!$B$9:$B$396="MIN - GAS")*('R5. TIAM energy production'!$D$9:$D$396=$D42)*('R5. TIAM energy production'!$E$8:$P$8=G$9),'R5. TIAM energy production'!$E$9:$P$396))</f>
        <v>20294.480858611532</v>
      </c>
      <c r="H42" s="58">
        <f t="array" ref="H42">SUM(IF(('R5. TIAM energy production'!$A$9:$A$396=$B42)*('R5. TIAM energy production'!$B$9:$B$396="MIN - GAS")*('R5. TIAM energy production'!$D$9:$D$396=$D42)*('R5. TIAM energy production'!$E$8:$P$8=H$9),'R5. TIAM energy production'!$E$9:$P$396))</f>
        <v>27497.185238998132</v>
      </c>
      <c r="I42" s="58">
        <f t="array" ref="I42">SUM(IF(('R5. TIAM energy production'!$A$9:$A$396=$B42)*('R5. TIAM energy production'!$B$9:$B$396="MIN - GAS")*('R5. TIAM energy production'!$D$9:$D$396=$D42)*('R5. TIAM energy production'!$E$8:$P$8=I$9),'R5. TIAM energy production'!$E$9:$P$396))</f>
        <v>29412.817649918245</v>
      </c>
      <c r="J42" s="58">
        <f t="array" ref="J42">SUM(IF(('R5. TIAM energy production'!$A$9:$A$396=$B42)*('R5. TIAM energy production'!$B$9:$B$396="MIN - GAS")*('R5. TIAM energy production'!$D$9:$D$396=$D42)*('R5. TIAM energy production'!$E$8:$P$8=J$9),'R5. TIAM energy production'!$E$9:$P$396))</f>
        <v>22545.022125274005</v>
      </c>
      <c r="K42" s="58">
        <f t="array" ref="K42">SUM(IF(('R5. TIAM energy production'!$A$9:$A$396=$B42)*('R5. TIAM energy production'!$B$9:$B$396="MIN - GAS")*('R5. TIAM energy production'!$D$9:$D$396=$D42)*('R5. TIAM energy production'!$E$8:$P$8=K$9),'R5. TIAM energy production'!$E$9:$P$396))</f>
        <v>13973.833243605875</v>
      </c>
      <c r="L42" s="58">
        <f t="array" ref="L42">SUM(IF(('R5. TIAM energy production'!$A$9:$A$396=$B42)*('R5. TIAM energy production'!$B$9:$B$396="MIN - GAS")*('R5. TIAM energy production'!$D$9:$D$396=$D42)*('R5. TIAM energy production'!$E$8:$P$8=L$9),'R5. TIAM energy production'!$E$9:$P$396))</f>
        <v>8013.5532990674255</v>
      </c>
      <c r="M42" s="58">
        <f t="array" ref="M42">SUM(IF(('R5. TIAM energy production'!$A$9:$A$396=$B42)*('R5. TIAM energy production'!$B$9:$B$396="MIN - GAS")*('R5. TIAM energy production'!$D$9:$D$396=$D42)*('R5. TIAM energy production'!$E$8:$P$8=M$9),'R5. TIAM energy production'!$E$9:$P$396))</f>
        <v>5581.70744251833</v>
      </c>
      <c r="N42" s="58">
        <f t="array" ref="N42">SUM(IF(('R5. TIAM energy production'!$A$9:$A$396=$B42)*('R5. TIAM energy production'!$B$9:$B$396="MIN - GAS")*('R5. TIAM energy production'!$D$9:$D$396=$D42)*('R5. TIAM energy production'!$E$8:$P$8=N$9),'R5. TIAM energy production'!$E$9:$P$396))</f>
        <v>5509.788173044526</v>
      </c>
      <c r="O42" s="58">
        <f t="array" ref="O42">SUM(IF(('R5. TIAM energy production'!$A$9:$A$396=$B42)*('R5. TIAM energy production'!$B$9:$B$396="MIN - GAS")*('R5. TIAM energy production'!$D$9:$D$396=$D42)*('R5. TIAM energy production'!$E$8:$P$8=O$9),'R5. TIAM energy production'!$E$9:$P$396))</f>
        <v>5128.4454858188938</v>
      </c>
      <c r="P42" s="58">
        <f t="array" ref="P42">SUM(IF(('R5. TIAM energy production'!$A$9:$A$396=$B42)*('R5. TIAM energy production'!$B$9:$B$396="MIN - GAS")*('R5. TIAM energy production'!$D$9:$D$396=$D42)*('R5. TIAM energy production'!$E$8:$P$8=P$9),'R5. TIAM energy production'!$E$9:$P$396))</f>
        <v>3785.6989889107658</v>
      </c>
      <c r="R42" s="58">
        <f t="shared" si="14"/>
        <v>893.07738776643191</v>
      </c>
      <c r="S42" s="58">
        <f t="shared" si="15"/>
        <v>671.19012501641566</v>
      </c>
      <c r="T42" s="58">
        <f t="shared" si="16"/>
        <v>538.59277918052067</v>
      </c>
      <c r="U42" s="58">
        <f t="shared" si="17"/>
        <v>729.74448179734418</v>
      </c>
      <c r="V42" s="58">
        <f t="shared" si="18"/>
        <v>780.583219248859</v>
      </c>
      <c r="W42" s="58">
        <f t="shared" si="19"/>
        <v>598.3196223511776</v>
      </c>
      <c r="X42" s="58">
        <f t="shared" si="20"/>
        <v>370.8498746488138</v>
      </c>
      <c r="Y42" s="58">
        <f t="shared" si="21"/>
        <v>212.67072424888042</v>
      </c>
      <c r="Z42" s="58">
        <f t="shared" si="22"/>
        <v>148.13226043980811</v>
      </c>
      <c r="AA42" s="58">
        <f t="shared" si="23"/>
        <v>146.22360362358347</v>
      </c>
      <c r="AB42" s="58">
        <f t="shared" si="24"/>
        <v>136.10319605248421</v>
      </c>
      <c r="AC42" s="58">
        <f t="shared" si="25"/>
        <v>100.46820875997679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GAS")*('R5. TIAM energy production'!$D$9:$D$396=$D43)*('R5. TIAM energy production'!$E$8:$P$8=E$9),'R5. TIAM energy production'!$E$9:$P$396))</f>
        <v>9585.8695821907568</v>
      </c>
      <c r="F43" s="58">
        <f t="array" ref="F43">SUM(IF(('R5. TIAM energy production'!$A$9:$A$396=$B43)*('R5. TIAM energy production'!$B$9:$B$396="MIN - GAS")*('R5. TIAM energy production'!$D$9:$D$396=$D43)*('R5. TIAM energy production'!$E$8:$P$8=F$9),'R5. TIAM energy production'!$E$9:$P$396))</f>
        <v>9641.2095758533305</v>
      </c>
      <c r="G43" s="58">
        <f t="array" ref="G43">SUM(IF(('R5. TIAM energy production'!$A$9:$A$396=$B43)*('R5. TIAM energy production'!$B$9:$B$396="MIN - GAS")*('R5. TIAM energy production'!$D$9:$D$396=$D43)*('R5. TIAM energy production'!$E$8:$P$8=G$9),'R5. TIAM energy production'!$E$9:$P$396))</f>
        <v>9804.1757219160572</v>
      </c>
      <c r="H43" s="58">
        <f t="array" ref="H43">SUM(IF(('R5. TIAM energy production'!$A$9:$A$396=$B43)*('R5. TIAM energy production'!$B$9:$B$396="MIN - GAS")*('R5. TIAM energy production'!$D$9:$D$396=$D43)*('R5. TIAM energy production'!$E$8:$P$8=H$9),'R5. TIAM energy production'!$E$9:$P$396))</f>
        <v>8545.7166157222782</v>
      </c>
      <c r="I43" s="58">
        <f t="array" ref="I43">SUM(IF(('R5. TIAM energy production'!$A$9:$A$396=$B43)*('R5. TIAM energy production'!$B$9:$B$396="MIN - GAS")*('R5. TIAM energy production'!$D$9:$D$396=$D43)*('R5. TIAM energy production'!$E$8:$P$8=I$9),'R5. TIAM energy production'!$E$9:$P$396))</f>
        <v>7162.3407864054616</v>
      </c>
      <c r="J43" s="58">
        <f t="array" ref="J43">SUM(IF(('R5. TIAM energy production'!$A$9:$A$396=$B43)*('R5. TIAM energy production'!$B$9:$B$396="MIN - GAS")*('R5. TIAM energy production'!$D$9:$D$396=$D43)*('R5. TIAM energy production'!$E$8:$P$8=J$9),'R5. TIAM energy production'!$E$9:$P$396))</f>
        <v>6919.9001752461554</v>
      </c>
      <c r="K43" s="58">
        <f t="array" ref="K43">SUM(IF(('R5. TIAM energy production'!$A$9:$A$396=$B43)*('R5. TIAM energy production'!$B$9:$B$396="MIN - GAS")*('R5. TIAM energy production'!$D$9:$D$396=$D43)*('R5. TIAM energy production'!$E$8:$P$8=K$9),'R5. TIAM energy production'!$E$9:$P$396))</f>
        <v>6601.5316136151523</v>
      </c>
      <c r="L43" s="58">
        <f t="array" ref="L43">SUM(IF(('R5. TIAM energy production'!$A$9:$A$396=$B43)*('R5. TIAM energy production'!$B$9:$B$396="MIN - GAS")*('R5. TIAM energy production'!$D$9:$D$396=$D43)*('R5. TIAM energy production'!$E$8:$P$8=L$9),'R5. TIAM energy production'!$E$9:$P$396))</f>
        <v>7325.5064422087735</v>
      </c>
      <c r="M43" s="58">
        <f t="array" ref="M43">SUM(IF(('R5. TIAM energy production'!$A$9:$A$396=$B43)*('R5. TIAM energy production'!$B$9:$B$396="MIN - GAS")*('R5. TIAM energy production'!$D$9:$D$396=$D43)*('R5. TIAM energy production'!$E$8:$P$8=M$9),'R5. TIAM energy production'!$E$9:$P$396))</f>
        <v>8443.8164428730561</v>
      </c>
      <c r="N43" s="58">
        <f t="array" ref="N43">SUM(IF(('R5. TIAM energy production'!$A$9:$A$396=$B43)*('R5. TIAM energy production'!$B$9:$B$396="MIN - GAS")*('R5. TIAM energy production'!$D$9:$D$396=$D43)*('R5. TIAM energy production'!$E$8:$P$8=N$9),'R5. TIAM energy production'!$E$9:$P$396))</f>
        <v>8322.8054696141426</v>
      </c>
      <c r="O43" s="58">
        <f t="array" ref="O43">SUM(IF(('R5. TIAM energy production'!$A$9:$A$396=$B43)*('R5. TIAM energy production'!$B$9:$B$396="MIN - GAS")*('R5. TIAM energy production'!$D$9:$D$396=$D43)*('R5. TIAM energy production'!$E$8:$P$8=O$9),'R5. TIAM energy production'!$E$9:$P$396))</f>
        <v>7796.3064440901489</v>
      </c>
      <c r="P43" s="58">
        <f t="array" ref="P43">SUM(IF(('R5. TIAM energy production'!$A$9:$A$396=$B43)*('R5. TIAM energy production'!$B$9:$B$396="MIN - GAS")*('R5. TIAM energy production'!$D$9:$D$396=$D43)*('R5. TIAM energy production'!$E$8:$P$8=P$9),'R5. TIAM energy production'!$E$9:$P$396))</f>
        <v>7171.88901671451</v>
      </c>
      <c r="R43" s="58">
        <f t="shared" si="14"/>
        <v>254.3982364024541</v>
      </c>
      <c r="S43" s="58">
        <f t="shared" si="15"/>
        <v>255.8668978180483</v>
      </c>
      <c r="T43" s="58">
        <f t="shared" si="16"/>
        <v>260.19183670817114</v>
      </c>
      <c r="U43" s="58">
        <f t="shared" si="17"/>
        <v>226.79374230940101</v>
      </c>
      <c r="V43" s="58">
        <f t="shared" si="18"/>
        <v>190.08049806562207</v>
      </c>
      <c r="W43" s="58">
        <f t="shared" si="19"/>
        <v>183.64639593410058</v>
      </c>
      <c r="X43" s="58">
        <f t="shared" si="20"/>
        <v>175.19725108495865</v>
      </c>
      <c r="Y43" s="58">
        <f t="shared" si="21"/>
        <v>194.41073172068144</v>
      </c>
      <c r="Z43" s="58">
        <f t="shared" si="22"/>
        <v>224.08942591539235</v>
      </c>
      <c r="AA43" s="58">
        <f t="shared" si="23"/>
        <v>220.87793029483788</v>
      </c>
      <c r="AB43" s="58">
        <f t="shared" si="24"/>
        <v>206.90523617329904</v>
      </c>
      <c r="AC43" s="58">
        <f t="shared" si="25"/>
        <v>190.33389739789541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GAS")*('R5. TIAM energy production'!$D$9:$D$396=$D44)*('R5. TIAM energy production'!$E$8:$P$8=E$9),'R5. TIAM energy production'!$E$9:$P$396))</f>
        <v>21005.064067467458</v>
      </c>
      <c r="F44" s="58">
        <f t="array" ref="F44">SUM(IF(('R5. TIAM energy production'!$A$9:$A$396=$B44)*('R5. TIAM energy production'!$B$9:$B$396="MIN - GAS")*('R5. TIAM energy production'!$D$9:$D$396=$D44)*('R5. TIAM energy production'!$E$8:$P$8=F$9),'R5. TIAM energy production'!$E$9:$P$396))</f>
        <v>27625.352978692321</v>
      </c>
      <c r="G44" s="58">
        <f t="array" ref="G44">SUM(IF(('R5. TIAM energy production'!$A$9:$A$396=$B44)*('R5. TIAM energy production'!$B$9:$B$396="MIN - GAS")*('R5. TIAM energy production'!$D$9:$D$396=$D44)*('R5. TIAM energy production'!$E$8:$P$8=G$9),'R5. TIAM energy production'!$E$9:$P$396))</f>
        <v>32206.829073212037</v>
      </c>
      <c r="H44" s="58">
        <f t="array" ref="H44">SUM(IF(('R5. TIAM energy production'!$A$9:$A$396=$B44)*('R5. TIAM energy production'!$B$9:$B$396="MIN - GAS")*('R5. TIAM energy production'!$D$9:$D$396=$D44)*('R5. TIAM energy production'!$E$8:$P$8=H$9),'R5. TIAM energy production'!$E$9:$P$396))</f>
        <v>43125.901803509441</v>
      </c>
      <c r="I44" s="58">
        <f t="array" ref="I44">SUM(IF(('R5. TIAM energy production'!$A$9:$A$396=$B44)*('R5. TIAM energy production'!$B$9:$B$396="MIN - GAS")*('R5. TIAM energy production'!$D$9:$D$396=$D44)*('R5. TIAM energy production'!$E$8:$P$8=I$9),'R5. TIAM energy production'!$E$9:$P$396))</f>
        <v>88388.839757424459</v>
      </c>
      <c r="J44" s="58">
        <f t="array" ref="J44">SUM(IF(('R5. TIAM energy production'!$A$9:$A$396=$B44)*('R5. TIAM energy production'!$B$9:$B$396="MIN - GAS")*('R5. TIAM energy production'!$D$9:$D$396=$D44)*('R5. TIAM energy production'!$E$8:$P$8=J$9),'R5. TIAM energy production'!$E$9:$P$396))</f>
        <v>77852.667342086876</v>
      </c>
      <c r="K44" s="58">
        <f t="array" ref="K44">SUM(IF(('R5. TIAM energy production'!$A$9:$A$396=$B44)*('R5. TIAM energy production'!$B$9:$B$396="MIN - GAS")*('R5. TIAM energy production'!$D$9:$D$396=$D44)*('R5. TIAM energy production'!$E$8:$P$8=K$9),'R5. TIAM energy production'!$E$9:$P$396))</f>
        <v>45609.479473431784</v>
      </c>
      <c r="L44" s="58">
        <f t="array" ref="L44">SUM(IF(('R5. TIAM energy production'!$A$9:$A$396=$B44)*('R5. TIAM energy production'!$B$9:$B$396="MIN - GAS")*('R5. TIAM energy production'!$D$9:$D$396=$D44)*('R5. TIAM energy production'!$E$8:$P$8=L$9),'R5. TIAM energy production'!$E$9:$P$396))</f>
        <v>42886.391777211218</v>
      </c>
      <c r="M44" s="58">
        <f t="array" ref="M44">SUM(IF(('R5. TIAM energy production'!$A$9:$A$396=$B44)*('R5. TIAM energy production'!$B$9:$B$396="MIN - GAS")*('R5. TIAM energy production'!$D$9:$D$396=$D44)*('R5. TIAM energy production'!$E$8:$P$8=M$9),'R5. TIAM energy production'!$E$9:$P$396))</f>
        <v>26538.333738685647</v>
      </c>
      <c r="N44" s="58">
        <f t="array" ref="N44">SUM(IF(('R5. TIAM energy production'!$A$9:$A$396=$B44)*('R5. TIAM energy production'!$B$9:$B$396="MIN - GAS")*('R5. TIAM energy production'!$D$9:$D$396=$D44)*('R5. TIAM energy production'!$E$8:$P$8=N$9),'R5. TIAM energy production'!$E$9:$P$396))</f>
        <v>24683.706307823239</v>
      </c>
      <c r="O44" s="58">
        <f t="array" ref="O44">SUM(IF(('R5. TIAM energy production'!$A$9:$A$396=$B44)*('R5. TIAM energy production'!$B$9:$B$396="MIN - GAS")*('R5. TIAM energy production'!$D$9:$D$396=$D44)*('R5. TIAM energy production'!$E$8:$P$8=O$9),'R5. TIAM energy production'!$E$9:$P$396))</f>
        <v>18347.88550353676</v>
      </c>
      <c r="P44" s="58">
        <f t="array" ref="P44">SUM(IF(('R5. TIAM energy production'!$A$9:$A$396=$B44)*('R5. TIAM energy production'!$B$9:$B$396="MIN - GAS")*('R5. TIAM energy production'!$D$9:$D$396=$D44)*('R5. TIAM energy production'!$E$8:$P$8=P$9),'R5. TIAM energy production'!$E$9:$P$396))</f>
        <v>12602.930152912413</v>
      </c>
      <c r="R44" s="58">
        <f t="shared" si="14"/>
        <v>557.45086123558974</v>
      </c>
      <c r="S44" s="58">
        <f t="shared" si="15"/>
        <v>733.1459099789322</v>
      </c>
      <c r="T44" s="58">
        <f t="shared" si="16"/>
        <v>854.73315134211487</v>
      </c>
      <c r="U44" s="58">
        <f t="shared" si="17"/>
        <v>1144.5131052545435</v>
      </c>
      <c r="V44" s="58">
        <f t="shared" si="18"/>
        <v>2345.7407550926596</v>
      </c>
      <c r="W44" s="58">
        <f t="shared" si="19"/>
        <v>2066.1225464458553</v>
      </c>
      <c r="X44" s="58">
        <f t="shared" si="20"/>
        <v>1210.4244734178023</v>
      </c>
      <c r="Y44" s="58">
        <f t="shared" si="21"/>
        <v>1138.1567775611045</v>
      </c>
      <c r="Z44" s="58">
        <f t="shared" si="22"/>
        <v>704.2976375063962</v>
      </c>
      <c r="AA44" s="58">
        <f t="shared" si="23"/>
        <v>655.07790386099191</v>
      </c>
      <c r="AB44" s="58">
        <f t="shared" si="24"/>
        <v>486.9323198894549</v>
      </c>
      <c r="AC44" s="58">
        <f t="shared" si="25"/>
        <v>334.46764291064886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GAS")*('R5. TIAM energy production'!$D$9:$D$396=$D45)*('R5. TIAM energy production'!$E$8:$P$8=E$9),'R5. TIAM energy production'!$E$9:$P$396))</f>
        <v>17468.18085329741</v>
      </c>
      <c r="F45" s="58">
        <f t="array" ref="F45">SUM(IF(('R5. TIAM energy production'!$A$9:$A$396=$B45)*('R5. TIAM energy production'!$B$9:$B$396="MIN - GAS")*('R5. TIAM energy production'!$D$9:$D$396=$D45)*('R5. TIAM energy production'!$E$8:$P$8=F$9),'R5. TIAM energy production'!$E$9:$P$396))</f>
        <v>8811.1367387336504</v>
      </c>
      <c r="G45" s="58">
        <f t="array" ref="G45">SUM(IF(('R5. TIAM energy production'!$A$9:$A$396=$B45)*('R5. TIAM energy production'!$B$9:$B$396="MIN - GAS")*('R5. TIAM energy production'!$D$9:$D$396=$D45)*('R5. TIAM energy production'!$E$8:$P$8=G$9),'R5. TIAM energy production'!$E$9:$P$396))</f>
        <v>9431.8494232275534</v>
      </c>
      <c r="H45" s="58">
        <f t="array" ref="H45">SUM(IF(('R5. TIAM energy production'!$A$9:$A$396=$B45)*('R5. TIAM energy production'!$B$9:$B$396="MIN - GAS")*('R5. TIAM energy production'!$D$9:$D$396=$D45)*('R5. TIAM energy production'!$E$8:$P$8=H$9),'R5. TIAM energy production'!$E$9:$P$396))</f>
        <v>6986.6181677510795</v>
      </c>
      <c r="I45" s="58">
        <f t="array" ref="I45">SUM(IF(('R5. TIAM energy production'!$A$9:$A$396=$B45)*('R5. TIAM energy production'!$B$9:$B$396="MIN - GAS")*('R5. TIAM energy production'!$D$9:$D$396=$D45)*('R5. TIAM energy production'!$E$8:$P$8=I$9),'R5. TIAM energy production'!$E$9:$P$396))</f>
        <v>2871.9347779040522</v>
      </c>
      <c r="J45" s="58">
        <f t="array" ref="J45">SUM(IF(('R5. TIAM energy production'!$A$9:$A$396=$B45)*('R5. TIAM energy production'!$B$9:$B$396="MIN - GAS")*('R5. TIAM energy production'!$D$9:$D$396=$D45)*('R5. TIAM energy production'!$E$8:$P$8=J$9),'R5. TIAM energy production'!$E$9:$P$396))</f>
        <v>9.7501579869578752</v>
      </c>
      <c r="K45" s="58">
        <f t="array" ref="K45">SUM(IF(('R5. TIAM energy production'!$A$9:$A$396=$B45)*('R5. TIAM energy production'!$B$9:$B$396="MIN - GAS")*('R5. TIAM energy production'!$D$9:$D$396=$D45)*('R5. TIAM energy production'!$E$8:$P$8=K$9),'R5. TIAM energy production'!$E$9:$P$396))</f>
        <v>2509.3843486993601</v>
      </c>
      <c r="L45" s="58">
        <f t="array" ref="L45">SUM(IF(('R5. TIAM energy production'!$A$9:$A$396=$B45)*('R5. TIAM energy production'!$B$9:$B$396="MIN - GAS")*('R5. TIAM energy production'!$D$9:$D$396=$D45)*('R5. TIAM energy production'!$E$8:$P$8=L$9),'R5. TIAM energy production'!$E$9:$P$396))</f>
        <v>4042.2241120537201</v>
      </c>
      <c r="M45" s="58">
        <f t="array" ref="M45">SUM(IF(('R5. TIAM energy production'!$A$9:$A$396=$B45)*('R5. TIAM energy production'!$B$9:$B$396="MIN - GAS")*('R5. TIAM energy production'!$D$9:$D$396=$D45)*('R5. TIAM energy production'!$E$8:$P$8=M$9),'R5. TIAM energy production'!$E$9:$P$396))</f>
        <v>2334.0793805040244</v>
      </c>
      <c r="N45" s="58">
        <f t="array" ref="N45">SUM(IF(('R5. TIAM energy production'!$A$9:$A$396=$B45)*('R5. TIAM energy production'!$B$9:$B$396="MIN - GAS")*('R5. TIAM energy production'!$D$9:$D$396=$D45)*('R5. TIAM energy production'!$E$8:$P$8=N$9),'R5. TIAM energy production'!$E$9:$P$396))</f>
        <v>1928.9947771551458</v>
      </c>
      <c r="O45" s="58">
        <f t="array" ref="O45">SUM(IF(('R5. TIAM energy production'!$A$9:$A$396=$B45)*('R5. TIAM energy production'!$B$9:$B$396="MIN - GAS")*('R5. TIAM energy production'!$D$9:$D$396=$D45)*('R5. TIAM energy production'!$E$8:$P$8=O$9),'R5. TIAM energy production'!$E$9:$P$396))</f>
        <v>2689.8314555900224</v>
      </c>
      <c r="P45" s="58">
        <f t="array" ref="P45">SUM(IF(('R5. TIAM energy production'!$A$9:$A$396=$B45)*('R5. TIAM energy production'!$B$9:$B$396="MIN - GAS")*('R5. TIAM energy production'!$D$9:$D$396=$D45)*('R5. TIAM energy production'!$E$8:$P$8=P$9),'R5. TIAM energy production'!$E$9:$P$396))</f>
        <v>7313.1877188047865</v>
      </c>
      <c r="R45" s="58">
        <f t="shared" si="14"/>
        <v>463.5859443043218</v>
      </c>
      <c r="S45" s="58">
        <f t="shared" si="15"/>
        <v>233.83769493371619</v>
      </c>
      <c r="T45" s="58">
        <f t="shared" si="16"/>
        <v>250.31071398472162</v>
      </c>
      <c r="U45" s="58">
        <f t="shared" si="17"/>
        <v>185.41701668833014</v>
      </c>
      <c r="V45" s="58">
        <f t="shared" si="18"/>
        <v>76.21793060058404</v>
      </c>
      <c r="W45" s="58">
        <f t="shared" si="19"/>
        <v>0.2587582665568155</v>
      </c>
      <c r="X45" s="58">
        <f t="shared" si="20"/>
        <v>66.596248498004485</v>
      </c>
      <c r="Y45" s="58">
        <f t="shared" si="21"/>
        <v>107.2760980558768</v>
      </c>
      <c r="Z45" s="58">
        <f t="shared" si="22"/>
        <v>61.943851095859841</v>
      </c>
      <c r="AA45" s="58">
        <f t="shared" si="23"/>
        <v>51.193359676990497</v>
      </c>
      <c r="AB45" s="58">
        <f t="shared" si="24"/>
        <v>71.385112498636801</v>
      </c>
      <c r="AC45" s="58">
        <f t="shared" si="25"/>
        <v>194.08380660639384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GAS")*('R5. TIAM energy production'!$D$9:$D$396=$D46)*('R5. TIAM energy production'!$E$8:$P$8=E$9),'R5. TIAM energy production'!$E$9:$P$396))</f>
        <v>51676.64088831855</v>
      </c>
      <c r="F46" s="58">
        <f t="array" ref="F46">SUM(IF(('R5. TIAM energy production'!$A$9:$A$396=$B46)*('R5. TIAM energy production'!$B$9:$B$396="MIN - GAS")*('R5. TIAM energy production'!$D$9:$D$396=$D46)*('R5. TIAM energy production'!$E$8:$P$8=F$9),'R5. TIAM energy production'!$E$9:$P$396))</f>
        <v>41403.834967785217</v>
      </c>
      <c r="G46" s="58">
        <f t="array" ref="G46">SUM(IF(('R5. TIAM energy production'!$A$9:$A$396=$B46)*('R5. TIAM energy production'!$B$9:$B$396="MIN - GAS")*('R5. TIAM energy production'!$D$9:$D$396=$D46)*('R5. TIAM energy production'!$E$8:$P$8=G$9),'R5. TIAM energy production'!$E$9:$P$396))</f>
        <v>50951.127159916163</v>
      </c>
      <c r="H46" s="58">
        <f t="array" ref="H46">SUM(IF(('R5. TIAM energy production'!$A$9:$A$396=$B46)*('R5. TIAM energy production'!$B$9:$B$396="MIN - GAS")*('R5. TIAM energy production'!$D$9:$D$396=$D46)*('R5. TIAM energy production'!$E$8:$P$8=H$9),'R5. TIAM energy production'!$E$9:$P$396))</f>
        <v>74211.669432963492</v>
      </c>
      <c r="I46" s="58">
        <f t="array" ref="I46">SUM(IF(('R5. TIAM energy production'!$A$9:$A$396=$B46)*('R5. TIAM energy production'!$B$9:$B$396="MIN - GAS")*('R5. TIAM energy production'!$D$9:$D$396=$D46)*('R5. TIAM energy production'!$E$8:$P$8=I$9),'R5. TIAM energy production'!$E$9:$P$396))</f>
        <v>87908.488433071558</v>
      </c>
      <c r="J46" s="58">
        <f t="array" ref="J46">SUM(IF(('R5. TIAM energy production'!$A$9:$A$396=$B46)*('R5. TIAM energy production'!$B$9:$B$396="MIN - GAS")*('R5. TIAM energy production'!$D$9:$D$396=$D46)*('R5. TIAM energy production'!$E$8:$P$8=J$9),'R5. TIAM energy production'!$E$9:$P$396))</f>
        <v>82501.154878853908</v>
      </c>
      <c r="K46" s="58">
        <f t="array" ref="K46">SUM(IF(('R5. TIAM energy production'!$A$9:$A$396=$B46)*('R5. TIAM energy production'!$B$9:$B$396="MIN - GAS")*('R5. TIAM energy production'!$D$9:$D$396=$D46)*('R5. TIAM energy production'!$E$8:$P$8=K$9),'R5. TIAM energy production'!$E$9:$P$396))</f>
        <v>75806.175541011748</v>
      </c>
      <c r="L46" s="58">
        <f t="array" ref="L46">SUM(IF(('R5. TIAM energy production'!$A$9:$A$396=$B46)*('R5. TIAM energy production'!$B$9:$B$396="MIN - GAS")*('R5. TIAM energy production'!$D$9:$D$396=$D46)*('R5. TIAM energy production'!$E$8:$P$8=L$9),'R5. TIAM energy production'!$E$9:$P$396))</f>
        <v>63833.094949995007</v>
      </c>
      <c r="M46" s="58">
        <f t="array" ref="M46">SUM(IF(('R5. TIAM energy production'!$A$9:$A$396=$B46)*('R5. TIAM energy production'!$B$9:$B$396="MIN - GAS")*('R5. TIAM energy production'!$D$9:$D$396=$D46)*('R5. TIAM energy production'!$E$8:$P$8=M$9),'R5. TIAM energy production'!$E$9:$P$396))</f>
        <v>46461.899554200594</v>
      </c>
      <c r="N46" s="58">
        <f t="array" ref="N46">SUM(IF(('R5. TIAM energy production'!$A$9:$A$396=$B46)*('R5. TIAM energy production'!$B$9:$B$396="MIN - GAS")*('R5. TIAM energy production'!$D$9:$D$396=$D46)*('R5. TIAM energy production'!$E$8:$P$8=N$9),'R5. TIAM energy production'!$E$9:$P$396))</f>
        <v>39474.168291787355</v>
      </c>
      <c r="O46" s="58">
        <f t="array" ref="O46">SUM(IF(('R5. TIAM energy production'!$A$9:$A$396=$B46)*('R5. TIAM energy production'!$B$9:$B$396="MIN - GAS")*('R5. TIAM energy production'!$D$9:$D$396=$D46)*('R5. TIAM energy production'!$E$8:$P$8=O$9),'R5. TIAM energy production'!$E$9:$P$396))</f>
        <v>29661.673280140476</v>
      </c>
      <c r="P46" s="58">
        <f t="array" ref="P46">SUM(IF(('R5. TIAM energy production'!$A$9:$A$396=$B46)*('R5. TIAM energy production'!$B$9:$B$396="MIN - GAS")*('R5. TIAM energy production'!$D$9:$D$396=$D46)*('R5. TIAM energy production'!$E$8:$P$8=P$9),'R5. TIAM energy production'!$E$9:$P$396))</f>
        <v>19560.542003519171</v>
      </c>
      <c r="R46" s="58">
        <f t="shared" si="14"/>
        <v>1371.4401382651292</v>
      </c>
      <c r="S46" s="58">
        <f t="shared" si="15"/>
        <v>1098.8113812514014</v>
      </c>
      <c r="T46" s="58">
        <f t="shared" si="16"/>
        <v>1352.1858169530344</v>
      </c>
      <c r="U46" s="58">
        <f t="shared" si="17"/>
        <v>1969.4945421856178</v>
      </c>
      <c r="V46" s="58">
        <f t="shared" si="18"/>
        <v>2332.9927692452416</v>
      </c>
      <c r="W46" s="58">
        <f t="shared" si="19"/>
        <v>2189.4881963905791</v>
      </c>
      <c r="X46" s="58">
        <f t="shared" si="20"/>
        <v>2011.8109474258936</v>
      </c>
      <c r="Y46" s="58">
        <f t="shared" si="21"/>
        <v>1694.0588060533428</v>
      </c>
      <c r="Z46" s="58">
        <f t="shared" si="22"/>
        <v>1233.0467471053673</v>
      </c>
      <c r="AA46" s="58">
        <f t="shared" si="23"/>
        <v>1047.6001901320819</v>
      </c>
      <c r="AB46" s="58">
        <f t="shared" si="24"/>
        <v>787.18756879738362</v>
      </c>
      <c r="AC46" s="58">
        <f t="shared" si="25"/>
        <v>519.11486444760794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GAS")*('R5. TIAM energy production'!$D$9:$D$396=$D47)*('R5. TIAM energy production'!$E$8:$P$8=E$9),'R5. TIAM energy production'!$E$9:$P$396))</f>
        <v>3084.4860447073002</v>
      </c>
      <c r="F47" s="58">
        <f t="array" ref="F47">SUM(IF(('R5. TIAM energy production'!$A$9:$A$396=$B47)*('R5. TIAM energy production'!$B$9:$B$396="MIN - GAS")*('R5. TIAM energy production'!$D$9:$D$396=$D47)*('R5. TIAM energy production'!$E$8:$P$8=F$9),'R5. TIAM energy production'!$E$9:$P$396))</f>
        <v>1703.66057912118</v>
      </c>
      <c r="G47" s="58">
        <f t="array" ref="G47">SUM(IF(('R5. TIAM energy production'!$A$9:$A$396=$B47)*('R5. TIAM energy production'!$B$9:$B$396="MIN - GAS")*('R5. TIAM energy production'!$D$9:$D$396=$D47)*('R5. TIAM energy production'!$E$8:$P$8=G$9),'R5. TIAM energy production'!$E$9:$P$396))</f>
        <v>1618.49252316968</v>
      </c>
      <c r="H47" s="58">
        <f t="array" ref="H47">SUM(IF(('R5. TIAM energy production'!$A$9:$A$396=$B47)*('R5. TIAM energy production'!$B$9:$B$396="MIN - GAS")*('R5. TIAM energy production'!$D$9:$D$396=$D47)*('R5. TIAM energy production'!$E$8:$P$8=H$9),'R5. TIAM energy production'!$E$9:$P$396))</f>
        <v>757.80667035737804</v>
      </c>
      <c r="I47" s="58">
        <f t="array" ref="I47">SUM(IF(('R5. TIAM energy production'!$A$9:$A$396=$B47)*('R5. TIAM energy production'!$B$9:$B$396="MIN - GAS")*('R5. TIAM energy production'!$D$9:$D$396=$D47)*('R5. TIAM energy production'!$E$8:$P$8=I$9),'R5. TIAM energy production'!$E$9:$P$396))</f>
        <v>1459.2918574995899</v>
      </c>
      <c r="J47" s="58">
        <f t="array" ref="J47">SUM(IF(('R5. TIAM energy production'!$A$9:$A$396=$B47)*('R5. TIAM energy production'!$B$9:$B$396="MIN - GAS")*('R5. TIAM energy production'!$D$9:$D$396=$D47)*('R5. TIAM energy production'!$E$8:$P$8=J$9),'R5. TIAM energy production'!$E$9:$P$396))</f>
        <v>823.53265882824701</v>
      </c>
      <c r="K47" s="58">
        <f t="array" ref="K47">SUM(IF(('R5. TIAM energy production'!$A$9:$A$396=$B47)*('R5. TIAM energy production'!$B$9:$B$396="MIN - GAS")*('R5. TIAM energy production'!$D$9:$D$396=$D47)*('R5. TIAM energy production'!$E$8:$P$8=K$9),'R5. TIAM energy production'!$E$9:$P$396))</f>
        <v>396.76675909222797</v>
      </c>
      <c r="L47" s="58">
        <f t="array" ref="L47">SUM(IF(('R5. TIAM energy production'!$A$9:$A$396=$B47)*('R5. TIAM energy production'!$B$9:$B$396="MIN - GAS")*('R5. TIAM energy production'!$D$9:$D$396=$D47)*('R5. TIAM energy production'!$E$8:$P$8=L$9),'R5. TIAM energy production'!$E$9:$P$396))</f>
        <v>373.14558627634301</v>
      </c>
      <c r="M47" s="58">
        <f t="array" ref="M47">SUM(IF(('R5. TIAM energy production'!$A$9:$A$396=$B47)*('R5. TIAM energy production'!$B$9:$B$396="MIN - GAS")*('R5. TIAM energy production'!$D$9:$D$396=$D47)*('R5. TIAM energy production'!$E$8:$P$8=M$9),'R5. TIAM energy production'!$E$9:$P$396))</f>
        <v>404.68766264580699</v>
      </c>
      <c r="N47" s="58">
        <f t="array" ref="N47">SUM(IF(('R5. TIAM energy production'!$A$9:$A$396=$B47)*('R5. TIAM energy production'!$B$9:$B$396="MIN - GAS")*('R5. TIAM energy production'!$D$9:$D$396=$D47)*('R5. TIAM energy production'!$E$8:$P$8=N$9),'R5. TIAM energy production'!$E$9:$P$396))</f>
        <v>387.29996220748302</v>
      </c>
      <c r="O47" s="58">
        <f t="array" ref="O47">SUM(IF(('R5. TIAM energy production'!$A$9:$A$396=$B47)*('R5. TIAM energy production'!$B$9:$B$396="MIN - GAS")*('R5. TIAM energy production'!$D$9:$D$396=$D47)*('R5. TIAM energy production'!$E$8:$P$8=O$9),'R5. TIAM energy production'!$E$9:$P$396))</f>
        <v>8.65214392777977</v>
      </c>
      <c r="P47" s="58">
        <f t="array" ref="P47">SUM(IF(('R5. TIAM energy production'!$A$9:$A$396=$B47)*('R5. TIAM energy production'!$B$9:$B$396="MIN - GAS")*('R5. TIAM energy production'!$D$9:$D$396=$D47)*('R5. TIAM energy production'!$E$8:$P$8=P$9),'R5. TIAM energy production'!$E$9:$P$396))</f>
        <v>8.65214392777977</v>
      </c>
      <c r="R47" s="58">
        <f t="shared" si="14"/>
        <v>81.858803028090605</v>
      </c>
      <c r="S47" s="58">
        <f t="shared" si="15"/>
        <v>45.213242579684731</v>
      </c>
      <c r="T47" s="58">
        <f t="shared" si="16"/>
        <v>42.952977817462141</v>
      </c>
      <c r="U47" s="58">
        <f t="shared" si="17"/>
        <v>20.111339802817742</v>
      </c>
      <c r="V47" s="58">
        <f t="shared" si="18"/>
        <v>38.727970557211925</v>
      </c>
      <c r="W47" s="58">
        <f t="shared" si="19"/>
        <v>21.855633881662886</v>
      </c>
      <c r="X47" s="58">
        <f t="shared" si="20"/>
        <v>10.529745153606822</v>
      </c>
      <c r="Y47" s="58">
        <f t="shared" si="21"/>
        <v>9.902865697904339</v>
      </c>
      <c r="Z47" s="58">
        <f t="shared" si="22"/>
        <v>10.739957057437451</v>
      </c>
      <c r="AA47" s="58">
        <f t="shared" si="23"/>
        <v>10.278506973156951</v>
      </c>
      <c r="AB47" s="58">
        <f t="shared" si="24"/>
        <v>0.22961820390470386</v>
      </c>
      <c r="AC47" s="58">
        <f t="shared" si="25"/>
        <v>0.22961820390470386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GAS")*('R5. TIAM energy production'!$D$9:$D$396=$D48)*('R5. TIAM energy production'!$E$8:$P$8=E$9),'R5. TIAM energy production'!$E$9:$P$396))</f>
        <v>33651.661611322532</v>
      </c>
      <c r="F48" s="58">
        <f t="array" ref="F48">SUM(IF(('R5. TIAM energy production'!$A$9:$A$396=$B48)*('R5. TIAM energy production'!$B$9:$B$396="MIN - GAS")*('R5. TIAM energy production'!$D$9:$D$396=$D48)*('R5. TIAM energy production'!$E$8:$P$8=F$9),'R5. TIAM energy production'!$E$9:$P$396))</f>
        <v>25290.823923335989</v>
      </c>
      <c r="G48" s="58">
        <f t="array" ref="G48">SUM(IF(('R5. TIAM energy production'!$A$9:$A$396=$B48)*('R5. TIAM energy production'!$B$9:$B$396="MIN - GAS")*('R5. TIAM energy production'!$D$9:$D$396=$D48)*('R5. TIAM energy production'!$E$8:$P$8=G$9),'R5. TIAM energy production'!$E$9:$P$396))</f>
        <v>20294.480858611532</v>
      </c>
      <c r="H48" s="58">
        <f t="array" ref="H48">SUM(IF(('R5. TIAM energy production'!$A$9:$A$396=$B48)*('R5. TIAM energy production'!$B$9:$B$396="MIN - GAS")*('R5. TIAM energy production'!$D$9:$D$396=$D48)*('R5. TIAM energy production'!$E$8:$P$8=H$9),'R5. TIAM energy production'!$E$9:$P$396))</f>
        <v>27497.185238998132</v>
      </c>
      <c r="I48" s="58">
        <f t="array" ref="I48">SUM(IF(('R5. TIAM energy production'!$A$9:$A$396=$B48)*('R5. TIAM energy production'!$B$9:$B$396="MIN - GAS")*('R5. TIAM energy production'!$D$9:$D$396=$D48)*('R5. TIAM energy production'!$E$8:$P$8=I$9),'R5. TIAM energy production'!$E$9:$P$396))</f>
        <v>24991.97436985455</v>
      </c>
      <c r="J48" s="58">
        <f t="array" ref="J48">SUM(IF(('R5. TIAM energy production'!$A$9:$A$396=$B48)*('R5. TIAM energy production'!$B$9:$B$396="MIN - GAS")*('R5. TIAM energy production'!$D$9:$D$396=$D48)*('R5. TIAM energy production'!$E$8:$P$8=J$9),'R5. TIAM energy production'!$E$9:$P$396))</f>
        <v>22837.728471226324</v>
      </c>
      <c r="K48" s="58">
        <f t="array" ref="K48">SUM(IF(('R5. TIAM energy production'!$A$9:$A$396=$B48)*('R5. TIAM energy production'!$B$9:$B$396="MIN - GAS")*('R5. TIAM energy production'!$D$9:$D$396=$D48)*('R5. TIAM energy production'!$E$8:$P$8=K$9),'R5. TIAM energy production'!$E$9:$P$396))</f>
        <v>14065.230889764825</v>
      </c>
      <c r="L48" s="58">
        <f t="array" ref="L48">SUM(IF(('R5. TIAM energy production'!$A$9:$A$396=$B48)*('R5. TIAM energy production'!$B$9:$B$396="MIN - GAS")*('R5. TIAM energy production'!$D$9:$D$396=$D48)*('R5. TIAM energy production'!$E$8:$P$8=L$9),'R5. TIAM energy production'!$E$9:$P$396))</f>
        <v>5712.6149489378658</v>
      </c>
      <c r="M48" s="58">
        <f t="array" ref="M48">SUM(IF(('R5. TIAM energy production'!$A$9:$A$396=$B48)*('R5. TIAM energy production'!$B$9:$B$396="MIN - GAS")*('R5. TIAM energy production'!$D$9:$D$396=$D48)*('R5. TIAM energy production'!$E$8:$P$8=M$9),'R5. TIAM energy production'!$E$9:$P$396))</f>
        <v>5894.7052490145898</v>
      </c>
      <c r="N48" s="58">
        <f t="array" ref="N48">SUM(IF(('R5. TIAM energy production'!$A$9:$A$396=$B48)*('R5. TIAM energy production'!$B$9:$B$396="MIN - GAS")*('R5. TIAM energy production'!$D$9:$D$396=$D48)*('R5. TIAM energy production'!$E$8:$P$8=N$9),'R5. TIAM energy production'!$E$9:$P$396))</f>
        <v>5120.5108435803031</v>
      </c>
      <c r="O48" s="58">
        <f t="array" ref="O48">SUM(IF(('R5. TIAM energy production'!$A$9:$A$396=$B48)*('R5. TIAM energy production'!$B$9:$B$396="MIN - GAS")*('R5. TIAM energy production'!$D$9:$D$396=$D48)*('R5. TIAM energy production'!$E$8:$P$8=O$9),'R5. TIAM energy production'!$E$9:$P$396))</f>
        <v>3466.889017907074</v>
      </c>
      <c r="P48" s="58">
        <f t="array" ref="P48">SUM(IF(('R5. TIAM energy production'!$A$9:$A$396=$B48)*('R5. TIAM energy production'!$B$9:$B$396="MIN - GAS")*('R5. TIAM energy production'!$D$9:$D$396=$D48)*('R5. TIAM energy production'!$E$8:$P$8=P$9),'R5. TIAM energy production'!$E$9:$P$396))</f>
        <v>3907.8065452756955</v>
      </c>
      <c r="R48" s="58">
        <f t="shared" si="14"/>
        <v>893.07738776643191</v>
      </c>
      <c r="S48" s="58">
        <f t="shared" si="15"/>
        <v>671.19012501641566</v>
      </c>
      <c r="T48" s="58">
        <f t="shared" si="16"/>
        <v>538.59277918052067</v>
      </c>
      <c r="U48" s="58">
        <f t="shared" si="17"/>
        <v>729.74448179734418</v>
      </c>
      <c r="V48" s="58">
        <f t="shared" si="18"/>
        <v>663.25899276978191</v>
      </c>
      <c r="W48" s="58">
        <f t="shared" si="19"/>
        <v>606.08772075431261</v>
      </c>
      <c r="X48" s="58">
        <f t="shared" si="20"/>
        <v>373.27546575401414</v>
      </c>
      <c r="Y48" s="58">
        <f t="shared" si="21"/>
        <v>151.60639895999458</v>
      </c>
      <c r="Z48" s="58">
        <f t="shared" si="22"/>
        <v>156.43887146635694</v>
      </c>
      <c r="AA48" s="58">
        <f t="shared" si="23"/>
        <v>135.89261953934948</v>
      </c>
      <c r="AB48" s="58">
        <f t="shared" si="24"/>
        <v>92.007349400744715</v>
      </c>
      <c r="AC48" s="58">
        <f t="shared" si="25"/>
        <v>103.70880646729006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GAS")*('R5. TIAM energy production'!$D$9:$D$396=$D49)*('R5. TIAM energy production'!$E$8:$P$8=E$9),'R5. TIAM energy production'!$E$9:$P$396))</f>
        <v>9585.8695821907568</v>
      </c>
      <c r="F49" s="58">
        <f t="array" ref="F49">SUM(IF(('R5. TIAM energy production'!$A$9:$A$396=$B49)*('R5. TIAM energy production'!$B$9:$B$396="MIN - GAS")*('R5. TIAM energy production'!$D$9:$D$396=$D49)*('R5. TIAM energy production'!$E$8:$P$8=F$9),'R5. TIAM energy production'!$E$9:$P$396))</f>
        <v>9641.2095758533305</v>
      </c>
      <c r="G49" s="58">
        <f t="array" ref="G49">SUM(IF(('R5. TIAM energy production'!$A$9:$A$396=$B49)*('R5. TIAM energy production'!$B$9:$B$396="MIN - GAS")*('R5. TIAM energy production'!$D$9:$D$396=$D49)*('R5. TIAM energy production'!$E$8:$P$8=G$9),'R5. TIAM energy production'!$E$9:$P$396))</f>
        <v>9804.1757219160572</v>
      </c>
      <c r="H49" s="58">
        <f t="array" ref="H49">SUM(IF(('R5. TIAM energy production'!$A$9:$A$396=$B49)*('R5. TIAM energy production'!$B$9:$B$396="MIN - GAS")*('R5. TIAM energy production'!$D$9:$D$396=$D49)*('R5. TIAM energy production'!$E$8:$P$8=H$9),'R5. TIAM energy production'!$E$9:$P$396))</f>
        <v>8545.7166157222782</v>
      </c>
      <c r="I49" s="58">
        <f t="array" ref="I49">SUM(IF(('R5. TIAM energy production'!$A$9:$A$396=$B49)*('R5. TIAM energy production'!$B$9:$B$396="MIN - GAS")*('R5. TIAM energy production'!$D$9:$D$396=$D49)*('R5. TIAM energy production'!$E$8:$P$8=I$9),'R5. TIAM energy production'!$E$9:$P$396))</f>
        <v>8571.0515708118473</v>
      </c>
      <c r="J49" s="58">
        <f t="array" ref="J49">SUM(IF(('R5. TIAM energy production'!$A$9:$A$396=$B49)*('R5. TIAM energy production'!$B$9:$B$396="MIN - GAS")*('R5. TIAM energy production'!$D$9:$D$396=$D49)*('R5. TIAM energy production'!$E$8:$P$8=J$9),'R5. TIAM energy production'!$E$9:$P$396))</f>
        <v>6070.3751382161799</v>
      </c>
      <c r="K49" s="58">
        <f t="array" ref="K49">SUM(IF(('R5. TIAM energy production'!$A$9:$A$396=$B49)*('R5. TIAM energy production'!$B$9:$B$396="MIN - GAS")*('R5. TIAM energy production'!$D$9:$D$396=$D49)*('R5. TIAM energy production'!$E$8:$P$8=K$9),'R5. TIAM energy production'!$E$9:$P$396))</f>
        <v>6791.0248006750062</v>
      </c>
      <c r="L49" s="58">
        <f t="array" ref="L49">SUM(IF(('R5. TIAM energy production'!$A$9:$A$396=$B49)*('R5. TIAM energy production'!$B$9:$B$396="MIN - GAS")*('R5. TIAM energy production'!$D$9:$D$396=$D49)*('R5. TIAM energy production'!$E$8:$P$8=L$9),'R5. TIAM energy production'!$E$9:$P$396))</f>
        <v>6461.8249204927388</v>
      </c>
      <c r="M49" s="58">
        <f t="array" ref="M49">SUM(IF(('R5. TIAM energy production'!$A$9:$A$396=$B49)*('R5. TIAM energy production'!$B$9:$B$396="MIN - GAS")*('R5. TIAM energy production'!$D$9:$D$396=$D49)*('R5. TIAM energy production'!$E$8:$P$8=M$9),'R5. TIAM energy production'!$E$9:$P$396))</f>
        <v>8069.3840148085692</v>
      </c>
      <c r="N49" s="58">
        <f t="array" ref="N49">SUM(IF(('R5. TIAM energy production'!$A$9:$A$396=$B49)*('R5. TIAM energy production'!$B$9:$B$396="MIN - GAS")*('R5. TIAM energy production'!$D$9:$D$396=$D49)*('R5. TIAM energy production'!$E$8:$P$8=N$9),'R5. TIAM energy production'!$E$9:$P$396))</f>
        <v>7630.32400931756</v>
      </c>
      <c r="O49" s="58">
        <f t="array" ref="O49">SUM(IF(('R5. TIAM energy production'!$A$9:$A$396=$B49)*('R5. TIAM energy production'!$B$9:$B$396="MIN - GAS")*('R5. TIAM energy production'!$D$9:$D$396=$D49)*('R5. TIAM energy production'!$E$8:$P$8=O$9),'R5. TIAM energy production'!$E$9:$P$396))</f>
        <v>7154.6778256567886</v>
      </c>
      <c r="P49" s="58">
        <f t="array" ref="P49">SUM(IF(('R5. TIAM energy production'!$A$9:$A$396=$B49)*('R5. TIAM energy production'!$B$9:$B$396="MIN - GAS")*('R5. TIAM energy production'!$D$9:$D$396=$D49)*('R5. TIAM energy production'!$E$8:$P$8=P$9),'R5. TIAM energy production'!$E$9:$P$396))</f>
        <v>6534.5344077194977</v>
      </c>
      <c r="R49" s="58">
        <f t="shared" si="14"/>
        <v>254.3982364024541</v>
      </c>
      <c r="S49" s="58">
        <f t="shared" si="15"/>
        <v>255.8668978180483</v>
      </c>
      <c r="T49" s="58">
        <f t="shared" si="16"/>
        <v>260.19183670817114</v>
      </c>
      <c r="U49" s="58">
        <f t="shared" si="17"/>
        <v>226.79374230940101</v>
      </c>
      <c r="V49" s="58">
        <f t="shared" si="18"/>
        <v>227.46610362611412</v>
      </c>
      <c r="W49" s="58">
        <f t="shared" si="19"/>
        <v>161.10095346306252</v>
      </c>
      <c r="X49" s="58">
        <f t="shared" si="20"/>
        <v>180.22618791588204</v>
      </c>
      <c r="Y49" s="58">
        <f t="shared" si="21"/>
        <v>171.48959201039838</v>
      </c>
      <c r="Z49" s="58">
        <f t="shared" si="22"/>
        <v>214.15240887851706</v>
      </c>
      <c r="AA49" s="58">
        <f t="shared" si="23"/>
        <v>202.50024836099024</v>
      </c>
      <c r="AB49" s="58">
        <f t="shared" si="24"/>
        <v>189.87713167477261</v>
      </c>
      <c r="AC49" s="58">
        <f t="shared" si="25"/>
        <v>173.4192203202368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GAS")*('R5. TIAM energy production'!$D$9:$D$396=$D50)*('R5. TIAM energy production'!$E$8:$P$8=E$9),'R5. TIAM energy production'!$E$9:$P$396))</f>
        <v>21005.064067467458</v>
      </c>
      <c r="F50" s="58">
        <f t="array" ref="F50">SUM(IF(('R5. TIAM energy production'!$A$9:$A$396=$B50)*('R5. TIAM energy production'!$B$9:$B$396="MIN - GAS")*('R5. TIAM energy production'!$D$9:$D$396=$D50)*('R5. TIAM energy production'!$E$8:$P$8=F$9),'R5. TIAM energy production'!$E$9:$P$396))</f>
        <v>27625.352978692321</v>
      </c>
      <c r="G50" s="58">
        <f t="array" ref="G50">SUM(IF(('R5. TIAM energy production'!$A$9:$A$396=$B50)*('R5. TIAM energy production'!$B$9:$B$396="MIN - GAS")*('R5. TIAM energy production'!$D$9:$D$396=$D50)*('R5. TIAM energy production'!$E$8:$P$8=G$9),'R5. TIAM energy production'!$E$9:$P$396))</f>
        <v>32206.829073212037</v>
      </c>
      <c r="H50" s="58">
        <f t="array" ref="H50">SUM(IF(('R5. TIAM energy production'!$A$9:$A$396=$B50)*('R5. TIAM energy production'!$B$9:$B$396="MIN - GAS")*('R5. TIAM energy production'!$D$9:$D$396=$D50)*('R5. TIAM energy production'!$E$8:$P$8=H$9),'R5. TIAM energy production'!$E$9:$P$396))</f>
        <v>43125.901803509441</v>
      </c>
      <c r="I50" s="58">
        <f t="array" ref="I50">SUM(IF(('R5. TIAM energy production'!$A$9:$A$396=$B50)*('R5. TIAM energy production'!$B$9:$B$396="MIN - GAS")*('R5. TIAM energy production'!$D$9:$D$396=$D50)*('R5. TIAM energy production'!$E$8:$P$8=I$9),'R5. TIAM energy production'!$E$9:$P$396))</f>
        <v>48905.814240988351</v>
      </c>
      <c r="J50" s="58">
        <f t="array" ref="J50">SUM(IF(('R5. TIAM energy production'!$A$9:$A$396=$B50)*('R5. TIAM energy production'!$B$9:$B$396="MIN - GAS")*('R5. TIAM energy production'!$D$9:$D$396=$D50)*('R5. TIAM energy production'!$E$8:$P$8=J$9),'R5. TIAM energy production'!$E$9:$P$396))</f>
        <v>64493.859340843293</v>
      </c>
      <c r="K50" s="58">
        <f t="array" ref="K50">SUM(IF(('R5. TIAM energy production'!$A$9:$A$396=$B50)*('R5. TIAM energy production'!$B$9:$B$396="MIN - GAS")*('R5. TIAM energy production'!$D$9:$D$396=$D50)*('R5. TIAM energy production'!$E$8:$P$8=K$9),'R5. TIAM energy production'!$E$9:$P$396))</f>
        <v>41282.165475836897</v>
      </c>
      <c r="L50" s="58">
        <f t="array" ref="L50">SUM(IF(('R5. TIAM energy production'!$A$9:$A$396=$B50)*('R5. TIAM energy production'!$B$9:$B$396="MIN - GAS")*('R5. TIAM energy production'!$D$9:$D$396=$D50)*('R5. TIAM energy production'!$E$8:$P$8=L$9),'R5. TIAM energy production'!$E$9:$P$396))</f>
        <v>51453.253719994733</v>
      </c>
      <c r="M50" s="58">
        <f t="array" ref="M50">SUM(IF(('R5. TIAM energy production'!$A$9:$A$396=$B50)*('R5. TIAM energy production'!$B$9:$B$396="MIN - GAS")*('R5. TIAM energy production'!$D$9:$D$396=$D50)*('R5. TIAM energy production'!$E$8:$P$8=M$9),'R5. TIAM energy production'!$E$9:$P$396))</f>
        <v>34901.93432853814</v>
      </c>
      <c r="N50" s="58">
        <f t="array" ref="N50">SUM(IF(('R5. TIAM energy production'!$A$9:$A$396=$B50)*('R5. TIAM energy production'!$B$9:$B$396="MIN - GAS")*('R5. TIAM energy production'!$D$9:$D$396=$D50)*('R5. TIAM energy production'!$E$8:$P$8=N$9),'R5. TIAM energy production'!$E$9:$P$396))</f>
        <v>26245.459124110286</v>
      </c>
      <c r="O50" s="58">
        <f t="array" ref="O50">SUM(IF(('R5. TIAM energy production'!$A$9:$A$396=$B50)*('R5. TIAM energy production'!$B$9:$B$396="MIN - GAS")*('R5. TIAM energy production'!$D$9:$D$396=$D50)*('R5. TIAM energy production'!$E$8:$P$8=O$9),'R5. TIAM energy production'!$E$9:$P$396))</f>
        <v>17744.04378358167</v>
      </c>
      <c r="P50" s="58">
        <f t="array" ref="P50">SUM(IF(('R5. TIAM energy production'!$A$9:$A$396=$B50)*('R5. TIAM energy production'!$B$9:$B$396="MIN - GAS")*('R5. TIAM energy production'!$D$9:$D$396=$D50)*('R5. TIAM energy production'!$E$8:$P$8=P$9),'R5. TIAM energy production'!$E$9:$P$396))</f>
        <v>13005.073278743053</v>
      </c>
      <c r="R50" s="58">
        <f t="shared" si="14"/>
        <v>557.45086123558974</v>
      </c>
      <c r="S50" s="58">
        <f t="shared" si="15"/>
        <v>733.1459099789322</v>
      </c>
      <c r="T50" s="58">
        <f t="shared" si="16"/>
        <v>854.73315134211487</v>
      </c>
      <c r="U50" s="58">
        <f t="shared" si="17"/>
        <v>1144.5131052545435</v>
      </c>
      <c r="V50" s="58">
        <f t="shared" si="18"/>
        <v>1297.9055041441597</v>
      </c>
      <c r="W50" s="58">
        <f t="shared" si="19"/>
        <v>1711.5947525074494</v>
      </c>
      <c r="X50" s="58">
        <f t="shared" si="20"/>
        <v>1095.5824092827925</v>
      </c>
      <c r="Y50" s="58">
        <f t="shared" si="21"/>
        <v>1365.5116931544114</v>
      </c>
      <c r="Z50" s="58">
        <f t="shared" si="22"/>
        <v>926.25822457571633</v>
      </c>
      <c r="AA50" s="58">
        <f t="shared" si="23"/>
        <v>696.52507344257413</v>
      </c>
      <c r="AB50" s="58">
        <f t="shared" si="24"/>
        <v>470.90703733103192</v>
      </c>
      <c r="AC50" s="58">
        <f t="shared" si="25"/>
        <v>345.14007081252157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GAS")*('R5. TIAM energy production'!$D$9:$D$396=$D51)*('R5. TIAM energy production'!$E$8:$P$8=E$9),'R5. TIAM energy production'!$E$9:$P$396))</f>
        <v>17468.18085329741</v>
      </c>
      <c r="F51" s="58">
        <f t="array" ref="F51">SUM(IF(('R5. TIAM energy production'!$A$9:$A$396=$B51)*('R5. TIAM energy production'!$B$9:$B$396="MIN - GAS")*('R5. TIAM energy production'!$D$9:$D$396=$D51)*('R5. TIAM energy production'!$E$8:$P$8=F$9),'R5. TIAM energy production'!$E$9:$P$396))</f>
        <v>8811.1367387336504</v>
      </c>
      <c r="G51" s="58">
        <f t="array" ref="G51">SUM(IF(('R5. TIAM energy production'!$A$9:$A$396=$B51)*('R5. TIAM energy production'!$B$9:$B$396="MIN - GAS")*('R5. TIAM energy production'!$D$9:$D$396=$D51)*('R5. TIAM energy production'!$E$8:$P$8=G$9),'R5. TIAM energy production'!$E$9:$P$396))</f>
        <v>9431.8494232275534</v>
      </c>
      <c r="H51" s="58">
        <f t="array" ref="H51">SUM(IF(('R5. TIAM energy production'!$A$9:$A$396=$B51)*('R5. TIAM energy production'!$B$9:$B$396="MIN - GAS")*('R5. TIAM energy production'!$D$9:$D$396=$D51)*('R5. TIAM energy production'!$E$8:$P$8=H$9),'R5. TIAM energy production'!$E$9:$P$396))</f>
        <v>6986.6181677510795</v>
      </c>
      <c r="I51" s="58">
        <f t="array" ref="I51">SUM(IF(('R5. TIAM energy production'!$A$9:$A$396=$B51)*('R5. TIAM energy production'!$B$9:$B$396="MIN - GAS")*('R5. TIAM energy production'!$D$9:$D$396=$D51)*('R5. TIAM energy production'!$E$8:$P$8=I$9),'R5. TIAM energy production'!$E$9:$P$396))</f>
        <v>5994.9692721153988</v>
      </c>
      <c r="J51" s="58">
        <f t="array" ref="J51">SUM(IF(('R5. TIAM energy production'!$A$9:$A$396=$B51)*('R5. TIAM energy production'!$B$9:$B$396="MIN - GAS")*('R5. TIAM energy production'!$D$9:$D$396=$D51)*('R5. TIAM energy production'!$E$8:$P$8=J$9),'R5. TIAM energy production'!$E$9:$P$396))</f>
        <v>390.18733166949391</v>
      </c>
      <c r="K51" s="58">
        <f t="array" ref="K51">SUM(IF(('R5. TIAM energy production'!$A$9:$A$396=$B51)*('R5. TIAM energy production'!$B$9:$B$396="MIN - GAS")*('R5. TIAM energy production'!$D$9:$D$396=$D51)*('R5. TIAM energy production'!$E$8:$P$8=K$9),'R5. TIAM energy production'!$E$9:$P$396))</f>
        <v>498.70206165965641</v>
      </c>
      <c r="L51" s="58">
        <f t="array" ref="L51">SUM(IF(('R5. TIAM energy production'!$A$9:$A$396=$B51)*('R5. TIAM energy production'!$B$9:$B$396="MIN - GAS")*('R5. TIAM energy production'!$D$9:$D$396=$D51)*('R5. TIAM energy production'!$E$8:$P$8=L$9),'R5. TIAM energy production'!$E$9:$P$396))</f>
        <v>2395.2116616596568</v>
      </c>
      <c r="M51" s="58">
        <f t="array" ref="M51">SUM(IF(('R5. TIAM energy production'!$A$9:$A$396=$B51)*('R5. TIAM energy production'!$B$9:$B$396="MIN - GAS")*('R5. TIAM energy production'!$D$9:$D$396=$D51)*('R5. TIAM energy production'!$E$8:$P$8=M$9),'R5. TIAM energy production'!$E$9:$P$396))</f>
        <v>2299.7579498595369</v>
      </c>
      <c r="N51" s="58">
        <f t="array" ref="N51">SUM(IF(('R5. TIAM energy production'!$A$9:$A$396=$B51)*('R5. TIAM energy production'!$B$9:$B$396="MIN - GAS")*('R5. TIAM energy production'!$D$9:$D$396=$D51)*('R5. TIAM energy production'!$E$8:$P$8=N$9),'R5. TIAM energy production'!$E$9:$P$396))</f>
        <v>1914.3108616596564</v>
      </c>
      <c r="O51" s="58">
        <f t="array" ref="O51">SUM(IF(('R5. TIAM energy production'!$A$9:$A$396=$B51)*('R5. TIAM energy production'!$B$9:$B$396="MIN - GAS")*('R5. TIAM energy production'!$D$9:$D$396=$D51)*('R5. TIAM energy production'!$E$8:$P$8=O$9),'R5. TIAM energy production'!$E$9:$P$396))</f>
        <v>2260.8410488050667</v>
      </c>
      <c r="P51" s="58">
        <f t="array" ref="P51">SUM(IF(('R5. TIAM energy production'!$A$9:$A$396=$B51)*('R5. TIAM energy production'!$B$9:$B$396="MIN - GAS")*('R5. TIAM energy production'!$D$9:$D$396=$D51)*('R5. TIAM energy production'!$E$8:$P$8=P$9),'R5. TIAM energy production'!$E$9:$P$396))</f>
        <v>6797.3008846744069</v>
      </c>
      <c r="R51" s="58">
        <f t="shared" si="14"/>
        <v>463.5859443043218</v>
      </c>
      <c r="S51" s="58">
        <f t="shared" si="15"/>
        <v>233.83769493371619</v>
      </c>
      <c r="T51" s="58">
        <f t="shared" si="16"/>
        <v>250.31071398472162</v>
      </c>
      <c r="U51" s="58">
        <f t="shared" si="17"/>
        <v>185.41701668833014</v>
      </c>
      <c r="V51" s="58">
        <f t="shared" si="18"/>
        <v>159.09976627957758</v>
      </c>
      <c r="W51" s="58">
        <f t="shared" si="19"/>
        <v>10.355134522977007</v>
      </c>
      <c r="X51" s="58">
        <f t="shared" si="20"/>
        <v>13.234993850968904</v>
      </c>
      <c r="Y51" s="58">
        <f t="shared" si="21"/>
        <v>63.566233330450771</v>
      </c>
      <c r="Z51" s="58">
        <f t="shared" si="22"/>
        <v>61.03299878852318</v>
      </c>
      <c r="AA51" s="58">
        <f t="shared" si="23"/>
        <v>50.803665015123272</v>
      </c>
      <c r="AB51" s="58">
        <f t="shared" si="24"/>
        <v>60.000187846373535</v>
      </c>
      <c r="AC51" s="58">
        <f t="shared" si="25"/>
        <v>180.39274815199536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GAS")*('R5. TIAM energy production'!$D$9:$D$396=$D52)*('R5. TIAM energy production'!$E$8:$P$8=E$9),'R5. TIAM energy production'!$E$9:$P$396))</f>
        <v>51676.64088831855</v>
      </c>
      <c r="F52" s="58">
        <f t="array" ref="F52">SUM(IF(('R5. TIAM energy production'!$A$9:$A$396=$B52)*('R5. TIAM energy production'!$B$9:$B$396="MIN - GAS")*('R5. TIAM energy production'!$D$9:$D$396=$D52)*('R5. TIAM energy production'!$E$8:$P$8=F$9),'R5. TIAM energy production'!$E$9:$P$396))</f>
        <v>41403.834967785217</v>
      </c>
      <c r="G52" s="58">
        <f t="array" ref="G52">SUM(IF(('R5. TIAM energy production'!$A$9:$A$396=$B52)*('R5. TIAM energy production'!$B$9:$B$396="MIN - GAS")*('R5. TIAM energy production'!$D$9:$D$396=$D52)*('R5. TIAM energy production'!$E$8:$P$8=G$9),'R5. TIAM energy production'!$E$9:$P$396))</f>
        <v>50951.127159916163</v>
      </c>
      <c r="H52" s="58">
        <f t="array" ref="H52">SUM(IF(('R5. TIAM energy production'!$A$9:$A$396=$B52)*('R5. TIAM energy production'!$B$9:$B$396="MIN - GAS")*('R5. TIAM energy production'!$D$9:$D$396=$D52)*('R5. TIAM energy production'!$E$8:$P$8=H$9),'R5. TIAM energy production'!$E$9:$P$396))</f>
        <v>74211.669432963492</v>
      </c>
      <c r="I52" s="58">
        <f t="array" ref="I52">SUM(IF(('R5. TIAM energy production'!$A$9:$A$396=$B52)*('R5. TIAM energy production'!$B$9:$B$396="MIN - GAS")*('R5. TIAM energy production'!$D$9:$D$396=$D52)*('R5. TIAM energy production'!$E$8:$P$8=I$9),'R5. TIAM energy production'!$E$9:$P$396))</f>
        <v>84303.953140125421</v>
      </c>
      <c r="J52" s="58">
        <f t="array" ref="J52">SUM(IF(('R5. TIAM energy production'!$A$9:$A$396=$B52)*('R5. TIAM energy production'!$B$9:$B$396="MIN - GAS")*('R5. TIAM energy production'!$D$9:$D$396=$D52)*('R5. TIAM energy production'!$E$8:$P$8=J$9),'R5. TIAM energy production'!$E$9:$P$396))</f>
        <v>70367.075845009109</v>
      </c>
      <c r="K52" s="58">
        <f t="array" ref="K52">SUM(IF(('R5. TIAM energy production'!$A$9:$A$396=$B52)*('R5. TIAM energy production'!$B$9:$B$396="MIN - GAS")*('R5. TIAM energy production'!$D$9:$D$396=$D52)*('R5. TIAM energy production'!$E$8:$P$8=K$9),'R5. TIAM energy production'!$E$9:$P$396))</f>
        <v>63605.836286806589</v>
      </c>
      <c r="L52" s="58">
        <f t="array" ref="L52">SUM(IF(('R5. TIAM energy production'!$A$9:$A$396=$B52)*('R5. TIAM energy production'!$B$9:$B$396="MIN - GAS")*('R5. TIAM energy production'!$D$9:$D$396=$D52)*('R5. TIAM energy production'!$E$8:$P$8=L$9),'R5. TIAM energy production'!$E$9:$P$396))</f>
        <v>53717.37598382328</v>
      </c>
      <c r="M52" s="58">
        <f t="array" ref="M52">SUM(IF(('R5. TIAM energy production'!$A$9:$A$396=$B52)*('R5. TIAM energy production'!$B$9:$B$396="MIN - GAS")*('R5. TIAM energy production'!$D$9:$D$396=$D52)*('R5. TIAM energy production'!$E$8:$P$8=M$9),'R5. TIAM energy production'!$E$9:$P$396))</f>
        <v>46011.875957145225</v>
      </c>
      <c r="N52" s="58">
        <f t="array" ref="N52">SUM(IF(('R5. TIAM energy production'!$A$9:$A$396=$B52)*('R5. TIAM energy production'!$B$9:$B$396="MIN - GAS")*('R5. TIAM energy production'!$D$9:$D$396=$D52)*('R5. TIAM energy production'!$E$8:$P$8=N$9),'R5. TIAM energy production'!$E$9:$P$396))</f>
        <v>42683.878180974112</v>
      </c>
      <c r="O52" s="58">
        <f t="array" ref="O52">SUM(IF(('R5. TIAM energy production'!$A$9:$A$396=$B52)*('R5. TIAM energy production'!$B$9:$B$396="MIN - GAS")*('R5. TIAM energy production'!$D$9:$D$396=$D52)*('R5. TIAM energy production'!$E$8:$P$8=O$9),'R5. TIAM energy production'!$E$9:$P$396))</f>
        <v>24992.472804980946</v>
      </c>
      <c r="P52" s="58">
        <f t="array" ref="P52">SUM(IF(('R5. TIAM energy production'!$A$9:$A$396=$B52)*('R5. TIAM energy production'!$B$9:$B$396="MIN - GAS")*('R5. TIAM energy production'!$D$9:$D$396=$D52)*('R5. TIAM energy production'!$E$8:$P$8=P$9),'R5. TIAM energy production'!$E$9:$P$396))</f>
        <v>16439.545106681911</v>
      </c>
      <c r="R52" s="58">
        <f t="shared" si="14"/>
        <v>1371.4401382651292</v>
      </c>
      <c r="S52" s="58">
        <f t="shared" si="15"/>
        <v>1098.8113812514014</v>
      </c>
      <c r="T52" s="58">
        <f t="shared" si="16"/>
        <v>1352.1858169530344</v>
      </c>
      <c r="U52" s="58">
        <f t="shared" si="17"/>
        <v>1969.4945421856178</v>
      </c>
      <c r="V52" s="58">
        <f t="shared" si="18"/>
        <v>2237.3324419568817</v>
      </c>
      <c r="W52" s="58">
        <f t="shared" si="19"/>
        <v>1867.4633367666668</v>
      </c>
      <c r="X52" s="58">
        <f t="shared" si="20"/>
        <v>1688.0276158074705</v>
      </c>
      <c r="Y52" s="58">
        <f t="shared" si="21"/>
        <v>1425.5989607704473</v>
      </c>
      <c r="Z52" s="58">
        <f t="shared" si="22"/>
        <v>1221.1036251539617</v>
      </c>
      <c r="AA52" s="58">
        <f t="shared" si="23"/>
        <v>1132.7822936618081</v>
      </c>
      <c r="AB52" s="58">
        <f t="shared" si="24"/>
        <v>663.27222067947014</v>
      </c>
      <c r="AC52" s="58">
        <f t="shared" si="25"/>
        <v>436.28710431950958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GAS")*('R5. TIAM energy production'!$D$9:$D$396=$D53)*('R5. TIAM energy production'!$E$8:$P$8=E$9),'R5. TIAM energy production'!$E$9:$P$396))</f>
        <v>3084.4860447073002</v>
      </c>
      <c r="F53" s="58">
        <f t="array" ref="F53">SUM(IF(('R5. TIAM energy production'!$A$9:$A$396=$B53)*('R5. TIAM energy production'!$B$9:$B$396="MIN - GAS")*('R5. TIAM energy production'!$D$9:$D$396=$D53)*('R5. TIAM energy production'!$E$8:$P$8=F$9),'R5. TIAM energy production'!$E$9:$P$396))</f>
        <v>1703.66057912118</v>
      </c>
      <c r="G53" s="58">
        <f t="array" ref="G53">SUM(IF(('R5. TIAM energy production'!$A$9:$A$396=$B53)*('R5. TIAM energy production'!$B$9:$B$396="MIN - GAS")*('R5. TIAM energy production'!$D$9:$D$396=$D53)*('R5. TIAM energy production'!$E$8:$P$8=G$9),'R5. TIAM energy production'!$E$9:$P$396))</f>
        <v>1618.49252316968</v>
      </c>
      <c r="H53" s="58">
        <f t="array" ref="H53">SUM(IF(('R5. TIAM energy production'!$A$9:$A$396=$B53)*('R5. TIAM energy production'!$B$9:$B$396="MIN - GAS")*('R5. TIAM energy production'!$D$9:$D$396=$D53)*('R5. TIAM energy production'!$E$8:$P$8=H$9),'R5. TIAM energy production'!$E$9:$P$396))</f>
        <v>757.80667035737804</v>
      </c>
      <c r="I53" s="58">
        <f t="array" ref="I53">SUM(IF(('R5. TIAM energy production'!$A$9:$A$396=$B53)*('R5. TIAM energy production'!$B$9:$B$396="MIN - GAS")*('R5. TIAM energy production'!$D$9:$D$396=$D53)*('R5. TIAM energy production'!$E$8:$P$8=I$9),'R5. TIAM energy production'!$E$9:$P$396))</f>
        <v>985.06895650071306</v>
      </c>
      <c r="J53" s="58">
        <f t="array" ref="J53">SUM(IF(('R5. TIAM energy production'!$A$9:$A$396=$B53)*('R5. TIAM energy production'!$B$9:$B$396="MIN - GAS")*('R5. TIAM energy production'!$D$9:$D$396=$D53)*('R5. TIAM energy production'!$E$8:$P$8=J$9),'R5. TIAM energy production'!$E$9:$P$396))</f>
        <v>940.74562428426304</v>
      </c>
      <c r="K53" s="58">
        <f t="array" ref="K53">SUM(IF(('R5. TIAM energy production'!$A$9:$A$396=$B53)*('R5. TIAM energy production'!$B$9:$B$396="MIN - GAS")*('R5. TIAM energy production'!$D$9:$D$396=$D53)*('R5. TIAM energy production'!$E$8:$P$8=K$9),'R5. TIAM energy production'!$E$9:$P$396))</f>
        <v>347.04493554285602</v>
      </c>
      <c r="L53" s="58">
        <f t="array" ref="L53">SUM(IF(('R5. TIAM energy production'!$A$9:$A$396=$B53)*('R5. TIAM energy production'!$B$9:$B$396="MIN - GAS")*('R5. TIAM energy production'!$D$9:$D$396=$D53)*('R5. TIAM energy production'!$E$8:$P$8=L$9),'R5. TIAM energy production'!$E$9:$P$396))</f>
        <v>357.06799680395</v>
      </c>
      <c r="M53" s="58">
        <f t="array" ref="M53">SUM(IF(('R5. TIAM energy production'!$A$9:$A$396=$B53)*('R5. TIAM energy production'!$B$9:$B$396="MIN - GAS")*('R5. TIAM energy production'!$D$9:$D$396=$D53)*('R5. TIAM energy production'!$E$8:$P$8=M$9),'R5. TIAM energy production'!$E$9:$P$396))</f>
        <v>345.812204968895</v>
      </c>
      <c r="N53" s="58">
        <f t="array" ref="N53">SUM(IF(('R5. TIAM energy production'!$A$9:$A$396=$B53)*('R5. TIAM energy production'!$B$9:$B$396="MIN - GAS")*('R5. TIAM energy production'!$D$9:$D$396=$D53)*('R5. TIAM energy production'!$E$8:$P$8=N$9),'R5. TIAM energy production'!$E$9:$P$396))</f>
        <v>8.65214392777977</v>
      </c>
      <c r="O53" s="58">
        <f t="array" ref="O53">SUM(IF(('R5. TIAM energy production'!$A$9:$A$396=$B53)*('R5. TIAM energy production'!$B$9:$B$396="MIN - GAS")*('R5. TIAM energy production'!$D$9:$D$396=$D53)*('R5. TIAM energy production'!$E$8:$P$8=O$9),'R5. TIAM energy production'!$E$9:$P$396))</f>
        <v>8.65214392777977</v>
      </c>
      <c r="P53" s="58">
        <f t="array" ref="P53">SUM(IF(('R5. TIAM energy production'!$A$9:$A$396=$B53)*('R5. TIAM energy production'!$B$9:$B$396="MIN - GAS")*('R5. TIAM energy production'!$D$9:$D$396=$D53)*('R5. TIAM energy production'!$E$8:$P$8=P$9),'R5. TIAM energy production'!$E$9:$P$396))</f>
        <v>8.65214392777977</v>
      </c>
      <c r="R53" s="58">
        <f t="shared" si="14"/>
        <v>81.858803028090605</v>
      </c>
      <c r="S53" s="58">
        <f t="shared" si="15"/>
        <v>45.213242579684731</v>
      </c>
      <c r="T53" s="58">
        <f t="shared" si="16"/>
        <v>42.952977817462141</v>
      </c>
      <c r="U53" s="58">
        <f t="shared" si="17"/>
        <v>20.111339802817742</v>
      </c>
      <c r="V53" s="58">
        <f t="shared" si="18"/>
        <v>26.142626197853513</v>
      </c>
      <c r="W53" s="58">
        <f t="shared" si="19"/>
        <v>24.966334631327943</v>
      </c>
      <c r="X53" s="58">
        <f t="shared" si="20"/>
        <v>9.2101836768708321</v>
      </c>
      <c r="Y53" s="58">
        <f t="shared" si="21"/>
        <v>9.4761844904968946</v>
      </c>
      <c r="Z53" s="58">
        <f t="shared" si="22"/>
        <v>9.1774683888850976</v>
      </c>
      <c r="AA53" s="58">
        <f t="shared" si="23"/>
        <v>0.22961820390470386</v>
      </c>
      <c r="AB53" s="58">
        <f t="shared" si="24"/>
        <v>0.22961820390470386</v>
      </c>
      <c r="AC53" s="58">
        <f t="shared" si="25"/>
        <v>0.22961820390470386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GAS")*('R5. TIAM energy production'!$D$9:$D$396=$D54)*('R5. TIAM energy production'!$E$8:$P$8=E$9),'R5. TIAM energy production'!$E$9:$P$396))</f>
        <v>33651.661611322532</v>
      </c>
      <c r="F54" s="58">
        <f t="array" ref="F54">SUM(IF(('R5. TIAM energy production'!$A$9:$A$396=$B54)*('R5. TIAM energy production'!$B$9:$B$396="MIN - GAS")*('R5. TIAM energy production'!$D$9:$D$396=$D54)*('R5. TIAM energy production'!$E$8:$P$8=F$9),'R5. TIAM energy production'!$E$9:$P$396))</f>
        <v>25290.823923335989</v>
      </c>
      <c r="G54" s="58">
        <f t="array" ref="G54">SUM(IF(('R5. TIAM energy production'!$A$9:$A$396=$B54)*('R5. TIAM energy production'!$B$9:$B$396="MIN - GAS")*('R5. TIAM energy production'!$D$9:$D$396=$D54)*('R5. TIAM energy production'!$E$8:$P$8=G$9),'R5. TIAM energy production'!$E$9:$P$396))</f>
        <v>20294.480858611532</v>
      </c>
      <c r="H54" s="58">
        <f t="array" ref="H54">SUM(IF(('R5. TIAM energy production'!$A$9:$A$396=$B54)*('R5. TIAM energy production'!$B$9:$B$396="MIN - GAS")*('R5. TIAM energy production'!$D$9:$D$396=$D54)*('R5. TIAM energy production'!$E$8:$P$8=H$9),'R5. TIAM energy production'!$E$9:$P$396))</f>
        <v>27497.185238998132</v>
      </c>
      <c r="I54" s="58">
        <f t="array" ref="I54">SUM(IF(('R5. TIAM energy production'!$A$9:$A$396=$B54)*('R5. TIAM energy production'!$B$9:$B$396="MIN - GAS")*('R5. TIAM energy production'!$D$9:$D$396=$D54)*('R5. TIAM energy production'!$E$8:$P$8=I$9),'R5. TIAM energy production'!$E$9:$P$396))</f>
        <v>25815.212540369634</v>
      </c>
      <c r="J54" s="58">
        <f t="array" ref="J54">SUM(IF(('R5. TIAM energy production'!$A$9:$A$396=$B54)*('R5. TIAM energy production'!$B$9:$B$396="MIN - GAS")*('R5. TIAM energy production'!$D$9:$D$396=$D54)*('R5. TIAM energy production'!$E$8:$P$8=J$9),'R5. TIAM energy production'!$E$9:$P$396))</f>
        <v>15405.910274248707</v>
      </c>
      <c r="K54" s="58">
        <f t="array" ref="K54">SUM(IF(('R5. TIAM energy production'!$A$9:$A$396=$B54)*('R5. TIAM energy production'!$B$9:$B$396="MIN - GAS")*('R5. TIAM energy production'!$D$9:$D$396=$D54)*('R5. TIAM energy production'!$E$8:$P$8=K$9),'R5. TIAM energy production'!$E$9:$P$396))</f>
        <v>12154.617241022006</v>
      </c>
      <c r="L54" s="58">
        <f t="array" ref="L54">SUM(IF(('R5. TIAM energy production'!$A$9:$A$396=$B54)*('R5. TIAM energy production'!$B$9:$B$396="MIN - GAS")*('R5. TIAM energy production'!$D$9:$D$396=$D54)*('R5. TIAM energy production'!$E$8:$P$8=L$9),'R5. TIAM energy production'!$E$9:$P$396))</f>
        <v>5955.1653414076263</v>
      </c>
      <c r="M54" s="58">
        <f t="array" ref="M54">SUM(IF(('R5. TIAM energy production'!$A$9:$A$396=$B54)*('R5. TIAM energy production'!$B$9:$B$396="MIN - GAS")*('R5. TIAM energy production'!$D$9:$D$396=$D54)*('R5. TIAM energy production'!$E$8:$P$8=M$9),'R5. TIAM energy production'!$E$9:$P$396))</f>
        <v>6747.3238441252097</v>
      </c>
      <c r="N54" s="58">
        <f t="array" ref="N54">SUM(IF(('R5. TIAM energy production'!$A$9:$A$396=$B54)*('R5. TIAM energy production'!$B$9:$B$396="MIN - GAS")*('R5. TIAM energy production'!$D$9:$D$396=$D54)*('R5. TIAM energy production'!$E$8:$P$8=N$9),'R5. TIAM energy production'!$E$9:$P$396))</f>
        <v>6010.2264245741035</v>
      </c>
      <c r="O54" s="58">
        <f t="array" ref="O54">SUM(IF(('R5. TIAM energy production'!$A$9:$A$396=$B54)*('R5. TIAM energy production'!$B$9:$B$396="MIN - GAS")*('R5. TIAM energy production'!$D$9:$D$396=$D54)*('R5. TIAM energy production'!$E$8:$P$8=O$9),'R5. TIAM energy production'!$E$9:$P$396))</f>
        <v>3419.6201212454398</v>
      </c>
      <c r="P54" s="58">
        <f t="array" ref="P54">SUM(IF(('R5. TIAM energy production'!$A$9:$A$396=$B54)*('R5. TIAM energy production'!$B$9:$B$396="MIN - GAS")*('R5. TIAM energy production'!$D$9:$D$396=$D54)*('R5. TIAM energy production'!$E$8:$P$8=P$9),'R5. TIAM energy production'!$E$9:$P$396))</f>
        <v>3437.674454139466</v>
      </c>
      <c r="R54" s="58">
        <f t="shared" si="14"/>
        <v>893.07738776643191</v>
      </c>
      <c r="S54" s="58">
        <f t="shared" si="15"/>
        <v>671.19012501641566</v>
      </c>
      <c r="T54" s="58">
        <f t="shared" si="16"/>
        <v>538.59277918052067</v>
      </c>
      <c r="U54" s="58">
        <f t="shared" si="17"/>
        <v>729.74448179734418</v>
      </c>
      <c r="V54" s="58">
        <f t="shared" si="18"/>
        <v>685.10681126162888</v>
      </c>
      <c r="W54" s="58">
        <f t="shared" si="19"/>
        <v>408.85559419927091</v>
      </c>
      <c r="X54" s="58">
        <f t="shared" si="20"/>
        <v>322.56992062645907</v>
      </c>
      <c r="Y54" s="58">
        <f t="shared" si="21"/>
        <v>158.0434145644702</v>
      </c>
      <c r="Z54" s="58">
        <f t="shared" si="22"/>
        <v>179.06641350209037</v>
      </c>
      <c r="AA54" s="58">
        <f t="shared" si="23"/>
        <v>159.50467400805627</v>
      </c>
      <c r="AB54" s="58">
        <f t="shared" si="24"/>
        <v>90.752885854761303</v>
      </c>
      <c r="AC54" s="58">
        <f t="shared" si="25"/>
        <v>91.23202761736114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GAS")*('R5. TIAM energy production'!$D$9:$D$396=$D55)*('R5. TIAM energy production'!$E$8:$P$8=E$9),'R5. TIAM energy production'!$E$9:$P$396))</f>
        <v>9585.8695821907568</v>
      </c>
      <c r="F55" s="58">
        <f t="array" ref="F55">SUM(IF(('R5. TIAM energy production'!$A$9:$A$396=$B55)*('R5. TIAM energy production'!$B$9:$B$396="MIN - GAS")*('R5. TIAM energy production'!$D$9:$D$396=$D55)*('R5. TIAM energy production'!$E$8:$P$8=F$9),'R5. TIAM energy production'!$E$9:$P$396))</f>
        <v>9641.2095758533305</v>
      </c>
      <c r="G55" s="58">
        <f t="array" ref="G55">SUM(IF(('R5. TIAM energy production'!$A$9:$A$396=$B55)*('R5. TIAM energy production'!$B$9:$B$396="MIN - GAS")*('R5. TIAM energy production'!$D$9:$D$396=$D55)*('R5. TIAM energy production'!$E$8:$P$8=G$9),'R5. TIAM energy production'!$E$9:$P$396))</f>
        <v>9804.1757219160572</v>
      </c>
      <c r="H55" s="58">
        <f t="array" ref="H55">SUM(IF(('R5. TIAM energy production'!$A$9:$A$396=$B55)*('R5. TIAM energy production'!$B$9:$B$396="MIN - GAS")*('R5. TIAM energy production'!$D$9:$D$396=$D55)*('R5. TIAM energy production'!$E$8:$P$8=H$9),'R5. TIAM energy production'!$E$9:$P$396))</f>
        <v>8545.7166157222782</v>
      </c>
      <c r="I55" s="58">
        <f t="array" ref="I55">SUM(IF(('R5. TIAM energy production'!$A$9:$A$396=$B55)*('R5. TIAM energy production'!$B$9:$B$396="MIN - GAS")*('R5. TIAM energy production'!$D$9:$D$396=$D55)*('R5. TIAM energy production'!$E$8:$P$8=I$9),'R5. TIAM energy production'!$E$9:$P$396))</f>
        <v>6721.251507087467</v>
      </c>
      <c r="J55" s="58">
        <f t="array" ref="J55">SUM(IF(('R5. TIAM energy production'!$A$9:$A$396=$B55)*('R5. TIAM energy production'!$B$9:$B$396="MIN - GAS")*('R5. TIAM energy production'!$D$9:$D$396=$D55)*('R5. TIAM energy production'!$E$8:$P$8=J$9),'R5. TIAM energy production'!$E$9:$P$396))</f>
        <v>4939.9613755175687</v>
      </c>
      <c r="K55" s="58">
        <f t="array" ref="K55">SUM(IF(('R5. TIAM energy production'!$A$9:$A$396=$B55)*('R5. TIAM energy production'!$B$9:$B$396="MIN - GAS")*('R5. TIAM energy production'!$D$9:$D$396=$D55)*('R5. TIAM energy production'!$E$8:$P$8=K$9),'R5. TIAM energy production'!$E$9:$P$396))</f>
        <v>5158.4370107007926</v>
      </c>
      <c r="L55" s="58">
        <f t="array" ref="L55">SUM(IF(('R5. TIAM energy production'!$A$9:$A$396=$B55)*('R5. TIAM energy production'!$B$9:$B$396="MIN - GAS")*('R5. TIAM energy production'!$D$9:$D$396=$D55)*('R5. TIAM energy production'!$E$8:$P$8=L$9),'R5. TIAM energy production'!$E$9:$P$396))</f>
        <v>7224.4159660812302</v>
      </c>
      <c r="M55" s="58">
        <f t="array" ref="M55">SUM(IF(('R5. TIAM energy production'!$A$9:$A$396=$B55)*('R5. TIAM energy production'!$B$9:$B$396="MIN - GAS")*('R5. TIAM energy production'!$D$9:$D$396=$D55)*('R5. TIAM energy production'!$E$8:$P$8=M$9),'R5. TIAM energy production'!$E$9:$P$396))</f>
        <v>7991.4111135441553</v>
      </c>
      <c r="N55" s="58">
        <f t="array" ref="N55">SUM(IF(('R5. TIAM energy production'!$A$9:$A$396=$B55)*('R5. TIAM energy production'!$B$9:$B$396="MIN - GAS")*('R5. TIAM energy production'!$D$9:$D$396=$D55)*('R5. TIAM energy production'!$E$8:$P$8=N$9),'R5. TIAM energy production'!$E$9:$P$396))</f>
        <v>7763.9856306186211</v>
      </c>
      <c r="O55" s="58">
        <f t="array" ref="O55">SUM(IF(('R5. TIAM energy production'!$A$9:$A$396=$B55)*('R5. TIAM energy production'!$B$9:$B$396="MIN - GAS")*('R5. TIAM energy production'!$D$9:$D$396=$D55)*('R5. TIAM energy production'!$E$8:$P$8=O$9),'R5. TIAM energy production'!$E$9:$P$396))</f>
        <v>7211.4025496552995</v>
      </c>
      <c r="P55" s="58">
        <f t="array" ref="P55">SUM(IF(('R5. TIAM energy production'!$A$9:$A$396=$B55)*('R5. TIAM energy production'!$B$9:$B$396="MIN - GAS")*('R5. TIAM energy production'!$D$9:$D$396=$D55)*('R5. TIAM energy production'!$E$8:$P$8=P$9),'R5. TIAM energy production'!$E$9:$P$396))</f>
        <v>8398.9596407092104</v>
      </c>
      <c r="R55" s="58">
        <f t="shared" si="14"/>
        <v>254.3982364024541</v>
      </c>
      <c r="S55" s="58">
        <f t="shared" si="15"/>
        <v>255.8668978180483</v>
      </c>
      <c r="T55" s="58">
        <f t="shared" si="16"/>
        <v>260.19183670817114</v>
      </c>
      <c r="U55" s="58">
        <f t="shared" si="17"/>
        <v>226.79374230940101</v>
      </c>
      <c r="V55" s="58">
        <f t="shared" si="18"/>
        <v>178.37448289481247</v>
      </c>
      <c r="W55" s="58">
        <f t="shared" si="19"/>
        <v>131.10103898792042</v>
      </c>
      <c r="X55" s="58">
        <f t="shared" si="20"/>
        <v>136.89913751314737</v>
      </c>
      <c r="Y55" s="58">
        <f t="shared" si="21"/>
        <v>191.72790377028761</v>
      </c>
      <c r="Z55" s="58">
        <f t="shared" si="22"/>
        <v>212.08309545851159</v>
      </c>
      <c r="AA55" s="58">
        <f t="shared" si="23"/>
        <v>206.04747800376111</v>
      </c>
      <c r="AB55" s="58">
        <f t="shared" si="24"/>
        <v>191.38254228169839</v>
      </c>
      <c r="AC55" s="58">
        <f t="shared" si="25"/>
        <v>222.89897665429066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GAS")*('R5. TIAM energy production'!$D$9:$D$396=$D56)*('R5. TIAM energy production'!$E$8:$P$8=E$9),'R5. TIAM energy production'!$E$9:$P$396))</f>
        <v>21005.064067467458</v>
      </c>
      <c r="F56" s="58">
        <f t="array" ref="F56">SUM(IF(('R5. TIAM energy production'!$A$9:$A$396=$B56)*('R5. TIAM energy production'!$B$9:$B$396="MIN - GAS")*('R5. TIAM energy production'!$D$9:$D$396=$D56)*('R5. TIAM energy production'!$E$8:$P$8=F$9),'R5. TIAM energy production'!$E$9:$P$396))</f>
        <v>27625.352978692321</v>
      </c>
      <c r="G56" s="58">
        <f t="array" ref="G56">SUM(IF(('R5. TIAM energy production'!$A$9:$A$396=$B56)*('R5. TIAM energy production'!$B$9:$B$396="MIN - GAS")*('R5. TIAM energy production'!$D$9:$D$396=$D56)*('R5. TIAM energy production'!$E$8:$P$8=G$9),'R5. TIAM energy production'!$E$9:$P$396))</f>
        <v>32206.829073212037</v>
      </c>
      <c r="H56" s="58">
        <f t="array" ref="H56">SUM(IF(('R5. TIAM energy production'!$A$9:$A$396=$B56)*('R5. TIAM energy production'!$B$9:$B$396="MIN - GAS")*('R5. TIAM energy production'!$D$9:$D$396=$D56)*('R5. TIAM energy production'!$E$8:$P$8=H$9),'R5. TIAM energy production'!$E$9:$P$396))</f>
        <v>43125.901803509441</v>
      </c>
      <c r="I56" s="58">
        <f t="array" ref="I56">SUM(IF(('R5. TIAM energy production'!$A$9:$A$396=$B56)*('R5. TIAM energy production'!$B$9:$B$396="MIN - GAS")*('R5. TIAM energy production'!$D$9:$D$396=$D56)*('R5. TIAM energy production'!$E$8:$P$8=I$9),'R5. TIAM energy production'!$E$9:$P$396))</f>
        <v>77508.476001237257</v>
      </c>
      <c r="J56" s="58">
        <f t="array" ref="J56">SUM(IF(('R5. TIAM energy production'!$A$9:$A$396=$B56)*('R5. TIAM energy production'!$B$9:$B$396="MIN - GAS")*('R5. TIAM energy production'!$D$9:$D$396=$D56)*('R5. TIAM energy production'!$E$8:$P$8=J$9),'R5. TIAM energy production'!$E$9:$P$396))</f>
        <v>43937.164006763363</v>
      </c>
      <c r="K56" s="58">
        <f t="array" ref="K56">SUM(IF(('R5. TIAM energy production'!$A$9:$A$396=$B56)*('R5. TIAM energy production'!$B$9:$B$396="MIN - GAS")*('R5. TIAM energy production'!$D$9:$D$396=$D56)*('R5. TIAM energy production'!$E$8:$P$8=K$9),'R5. TIAM energy production'!$E$9:$P$396))</f>
        <v>37876.825205589303</v>
      </c>
      <c r="L56" s="58">
        <f t="array" ref="L56">SUM(IF(('R5. TIAM energy production'!$A$9:$A$396=$B56)*('R5. TIAM energy production'!$B$9:$B$396="MIN - GAS")*('R5. TIAM energy production'!$D$9:$D$396=$D56)*('R5. TIAM energy production'!$E$8:$P$8=L$9),'R5. TIAM energy production'!$E$9:$P$396))</f>
        <v>45351.631325706476</v>
      </c>
      <c r="M56" s="58">
        <f t="array" ref="M56">SUM(IF(('R5. TIAM energy production'!$A$9:$A$396=$B56)*('R5. TIAM energy production'!$B$9:$B$396="MIN - GAS")*('R5. TIAM energy production'!$D$9:$D$396=$D56)*('R5. TIAM energy production'!$E$8:$P$8=M$9),'R5. TIAM energy production'!$E$9:$P$396))</f>
        <v>27217.091443587677</v>
      </c>
      <c r="N56" s="58">
        <f t="array" ref="N56">SUM(IF(('R5. TIAM energy production'!$A$9:$A$396=$B56)*('R5. TIAM energy production'!$B$9:$B$396="MIN - GAS")*('R5. TIAM energy production'!$D$9:$D$396=$D56)*('R5. TIAM energy production'!$E$8:$P$8=N$9),'R5. TIAM energy production'!$E$9:$P$396))</f>
        <v>24921.870924219718</v>
      </c>
      <c r="O56" s="58">
        <f t="array" ref="O56">SUM(IF(('R5. TIAM energy production'!$A$9:$A$396=$B56)*('R5. TIAM energy production'!$B$9:$B$396="MIN - GAS")*('R5. TIAM energy production'!$D$9:$D$396=$D56)*('R5. TIAM energy production'!$E$8:$P$8=O$9),'R5. TIAM energy production'!$E$9:$P$396))</f>
        <v>17945.201652830699</v>
      </c>
      <c r="P56" s="58">
        <f t="array" ref="P56">SUM(IF(('R5. TIAM energy production'!$A$9:$A$396=$B56)*('R5. TIAM energy production'!$B$9:$B$396="MIN - GAS")*('R5. TIAM energy production'!$D$9:$D$396=$D56)*('R5. TIAM energy production'!$E$8:$P$8=P$9),'R5. TIAM energy production'!$E$9:$P$396))</f>
        <v>14094.952879862078</v>
      </c>
      <c r="R56" s="58">
        <f t="shared" si="14"/>
        <v>557.45086123558974</v>
      </c>
      <c r="S56" s="58">
        <f t="shared" si="15"/>
        <v>733.1459099789322</v>
      </c>
      <c r="T56" s="58">
        <f t="shared" si="16"/>
        <v>854.73315134211487</v>
      </c>
      <c r="U56" s="58">
        <f t="shared" si="17"/>
        <v>1144.5131052545435</v>
      </c>
      <c r="V56" s="58">
        <f t="shared" si="18"/>
        <v>2056.9880939742907</v>
      </c>
      <c r="W56" s="58">
        <f t="shared" si="19"/>
        <v>1166.0430949960271</v>
      </c>
      <c r="X56" s="58">
        <f t="shared" si="20"/>
        <v>1005.2084946709417</v>
      </c>
      <c r="Y56" s="58">
        <f t="shared" si="21"/>
        <v>1203.5814725321211</v>
      </c>
      <c r="Z56" s="58">
        <f t="shared" si="22"/>
        <v>722.3111063514616</v>
      </c>
      <c r="AA56" s="58">
        <f t="shared" si="23"/>
        <v>661.39852588335884</v>
      </c>
      <c r="AB56" s="58">
        <f t="shared" si="24"/>
        <v>476.24554175534655</v>
      </c>
      <c r="AC56" s="58">
        <f t="shared" si="25"/>
        <v>374.06425406354424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GAS")*('R5. TIAM energy production'!$D$9:$D$396=$D57)*('R5. TIAM energy production'!$E$8:$P$8=E$9),'R5. TIAM energy production'!$E$9:$P$396))</f>
        <v>17468.18085329741</v>
      </c>
      <c r="F57" s="58">
        <f t="array" ref="F57">SUM(IF(('R5. TIAM energy production'!$A$9:$A$396=$B57)*('R5. TIAM energy production'!$B$9:$B$396="MIN - GAS")*('R5. TIAM energy production'!$D$9:$D$396=$D57)*('R5. TIAM energy production'!$E$8:$P$8=F$9),'R5. TIAM energy production'!$E$9:$P$396))</f>
        <v>8811.1367387336504</v>
      </c>
      <c r="G57" s="58">
        <f t="array" ref="G57">SUM(IF(('R5. TIAM energy production'!$A$9:$A$396=$B57)*('R5. TIAM energy production'!$B$9:$B$396="MIN - GAS")*('R5. TIAM energy production'!$D$9:$D$396=$D57)*('R5. TIAM energy production'!$E$8:$P$8=G$9),'R5. TIAM energy production'!$E$9:$P$396))</f>
        <v>9431.8494232275534</v>
      </c>
      <c r="H57" s="58">
        <f t="array" ref="H57">SUM(IF(('R5. TIAM energy production'!$A$9:$A$396=$B57)*('R5. TIAM energy production'!$B$9:$B$396="MIN - GAS")*('R5. TIAM energy production'!$D$9:$D$396=$D57)*('R5. TIAM energy production'!$E$8:$P$8=H$9),'R5. TIAM energy production'!$E$9:$P$396))</f>
        <v>6986.6181677510795</v>
      </c>
      <c r="I57" s="58">
        <f t="array" ref="I57">SUM(IF(('R5. TIAM energy production'!$A$9:$A$396=$B57)*('R5. TIAM energy production'!$B$9:$B$396="MIN - GAS")*('R5. TIAM energy production'!$D$9:$D$396=$D57)*('R5. TIAM energy production'!$E$8:$P$8=I$9),'R5. TIAM energy production'!$E$9:$P$396))</f>
        <v>190.6992167946793</v>
      </c>
      <c r="J57" s="58">
        <f t="array" ref="J57">SUM(IF(('R5. TIAM energy production'!$A$9:$A$396=$B57)*('R5. TIAM energy production'!$B$9:$B$396="MIN - GAS")*('R5. TIAM energy production'!$D$9:$D$396=$D57)*('R5. TIAM energy production'!$E$8:$P$8=J$9),'R5. TIAM energy production'!$E$9:$P$396))</f>
        <v>765.59241164229991</v>
      </c>
      <c r="K57" s="58">
        <f t="array" ref="K57">SUM(IF(('R5. TIAM energy production'!$A$9:$A$396=$B57)*('R5. TIAM energy production'!$B$9:$B$396="MIN - GAS")*('R5. TIAM energy production'!$D$9:$D$396=$D57)*('R5. TIAM energy production'!$E$8:$P$8=K$9),'R5. TIAM energy production'!$E$9:$P$396))</f>
        <v>1810.2123521807775</v>
      </c>
      <c r="L57" s="58">
        <f t="array" ref="L57">SUM(IF(('R5. TIAM energy production'!$A$9:$A$396=$B57)*('R5. TIAM energy production'!$B$9:$B$396="MIN - GAS")*('R5. TIAM energy production'!$D$9:$D$396=$D57)*('R5. TIAM energy production'!$E$8:$P$8=L$9),'R5. TIAM energy production'!$E$9:$P$396))</f>
        <v>4495.1510525663689</v>
      </c>
      <c r="M57" s="58">
        <f t="array" ref="M57">SUM(IF(('R5. TIAM energy production'!$A$9:$A$396=$B57)*('R5. TIAM energy production'!$B$9:$B$396="MIN - GAS")*('R5. TIAM energy production'!$D$9:$D$396=$D57)*('R5. TIAM energy production'!$E$8:$P$8=M$9),'R5. TIAM energy production'!$E$9:$P$396))</f>
        <v>3934.1083319794038</v>
      </c>
      <c r="N57" s="58">
        <f t="array" ref="N57">SUM(IF(('R5. TIAM energy production'!$A$9:$A$396=$B57)*('R5. TIAM energy production'!$B$9:$B$396="MIN - GAS")*('R5. TIAM energy production'!$D$9:$D$396=$D57)*('R5. TIAM energy production'!$E$8:$P$8=N$9),'R5. TIAM energy production'!$E$9:$P$396))</f>
        <v>1914.3108616596564</v>
      </c>
      <c r="O57" s="58">
        <f t="array" ref="O57">SUM(IF(('R5. TIAM energy production'!$A$9:$A$396=$B57)*('R5. TIAM energy production'!$B$9:$B$396="MIN - GAS")*('R5. TIAM energy production'!$D$9:$D$396=$D57)*('R5. TIAM energy production'!$E$8:$P$8=O$9),'R5. TIAM energy production'!$E$9:$P$396))</f>
        <v>1673.8604616596565</v>
      </c>
      <c r="P57" s="58">
        <f t="array" ref="P57">SUM(IF(('R5. TIAM energy production'!$A$9:$A$396=$B57)*('R5. TIAM energy production'!$B$9:$B$396="MIN - GAS")*('R5. TIAM energy production'!$D$9:$D$396=$D57)*('R5. TIAM energy production'!$E$8:$P$8=P$9),'R5. TIAM energy production'!$E$9:$P$396))</f>
        <v>2161.4647819338666</v>
      </c>
      <c r="R57" s="58">
        <f t="shared" si="14"/>
        <v>463.5859443043218</v>
      </c>
      <c r="S57" s="58">
        <f t="shared" si="15"/>
        <v>233.83769493371619</v>
      </c>
      <c r="T57" s="58">
        <f t="shared" si="16"/>
        <v>250.31071398472162</v>
      </c>
      <c r="U57" s="58">
        <f t="shared" si="17"/>
        <v>185.41701668833014</v>
      </c>
      <c r="V57" s="58">
        <f t="shared" si="18"/>
        <v>5.0609435085604799</v>
      </c>
      <c r="W57" s="58">
        <f t="shared" si="19"/>
        <v>20.317964651506458</v>
      </c>
      <c r="X57" s="58">
        <f t="shared" si="20"/>
        <v>48.041007230507489</v>
      </c>
      <c r="Y57" s="58">
        <f t="shared" si="21"/>
        <v>119.29627148903589</v>
      </c>
      <c r="Z57" s="58">
        <f t="shared" si="22"/>
        <v>104.40682641157223</v>
      </c>
      <c r="AA57" s="58">
        <f t="shared" si="23"/>
        <v>50.803665015123272</v>
      </c>
      <c r="AB57" s="58">
        <f t="shared" si="24"/>
        <v>44.42238085745953</v>
      </c>
      <c r="AC57" s="58">
        <f t="shared" si="25"/>
        <v>57.362853088631589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GAS")*('R5. TIAM energy production'!$D$9:$D$396=$D58)*('R5. TIAM energy production'!$E$8:$P$8=E$9),'R5. TIAM energy production'!$E$9:$P$396))</f>
        <v>51676.64088831855</v>
      </c>
      <c r="F58" s="58">
        <f t="array" ref="F58">SUM(IF(('R5. TIAM energy production'!$A$9:$A$396=$B58)*('R5. TIAM energy production'!$B$9:$B$396="MIN - GAS")*('R5. TIAM energy production'!$D$9:$D$396=$D58)*('R5. TIAM energy production'!$E$8:$P$8=F$9),'R5. TIAM energy production'!$E$9:$P$396))</f>
        <v>41403.834967785217</v>
      </c>
      <c r="G58" s="58">
        <f t="array" ref="G58">SUM(IF(('R5. TIAM energy production'!$A$9:$A$396=$B58)*('R5. TIAM energy production'!$B$9:$B$396="MIN - GAS")*('R5. TIAM energy production'!$D$9:$D$396=$D58)*('R5. TIAM energy production'!$E$8:$P$8=G$9),'R5. TIAM energy production'!$E$9:$P$396))</f>
        <v>50951.127159916163</v>
      </c>
      <c r="H58" s="58">
        <f t="array" ref="H58">SUM(IF(('R5. TIAM energy production'!$A$9:$A$396=$B58)*('R5. TIAM energy production'!$B$9:$B$396="MIN - GAS")*('R5. TIAM energy production'!$D$9:$D$396=$D58)*('R5. TIAM energy production'!$E$8:$P$8=H$9),'R5. TIAM energy production'!$E$9:$P$396))</f>
        <v>74211.669432963492</v>
      </c>
      <c r="I58" s="58">
        <f t="array" ref="I58">SUM(IF(('R5. TIAM energy production'!$A$9:$A$396=$B58)*('R5. TIAM energy production'!$B$9:$B$396="MIN - GAS")*('R5. TIAM energy production'!$D$9:$D$396=$D58)*('R5. TIAM energy production'!$E$8:$P$8=I$9),'R5. TIAM energy production'!$E$9:$P$396))</f>
        <v>84288.233840806904</v>
      </c>
      <c r="J58" s="58">
        <f t="array" ref="J58">SUM(IF(('R5. TIAM energy production'!$A$9:$A$396=$B58)*('R5. TIAM energy production'!$B$9:$B$396="MIN - GAS")*('R5. TIAM energy production'!$D$9:$D$396=$D58)*('R5. TIAM energy production'!$E$8:$P$8=J$9),'R5. TIAM energy production'!$E$9:$P$396))</f>
        <v>75378.508479410448</v>
      </c>
      <c r="K58" s="58">
        <f t="array" ref="K58">SUM(IF(('R5. TIAM energy production'!$A$9:$A$396=$B58)*('R5. TIAM energy production'!$B$9:$B$396="MIN - GAS")*('R5. TIAM energy production'!$D$9:$D$396=$D58)*('R5. TIAM energy production'!$E$8:$P$8=K$9),'R5. TIAM energy production'!$E$9:$P$396))</f>
        <v>60771.661064834945</v>
      </c>
      <c r="L58" s="58">
        <f t="array" ref="L58">SUM(IF(('R5. TIAM energy production'!$A$9:$A$396=$B58)*('R5. TIAM energy production'!$B$9:$B$396="MIN - GAS")*('R5. TIAM energy production'!$D$9:$D$396=$D58)*('R5. TIAM energy production'!$E$8:$P$8=L$9),'R5. TIAM energy production'!$E$9:$P$396))</f>
        <v>55814.158658780325</v>
      </c>
      <c r="M58" s="58">
        <f t="array" ref="M58">SUM(IF(('R5. TIAM energy production'!$A$9:$A$396=$B58)*('R5. TIAM energy production'!$B$9:$B$396="MIN - GAS")*('R5. TIAM energy production'!$D$9:$D$396=$D58)*('R5. TIAM energy production'!$E$8:$P$8=M$9),'R5. TIAM energy production'!$E$9:$P$396))</f>
        <v>52279.919506046557</v>
      </c>
      <c r="N58" s="58">
        <f t="array" ref="N58">SUM(IF(('R5. TIAM energy production'!$A$9:$A$396=$B58)*('R5. TIAM energy production'!$B$9:$B$396="MIN - GAS")*('R5. TIAM energy production'!$D$9:$D$396=$D58)*('R5. TIAM energy production'!$E$8:$P$8=N$9),'R5. TIAM energy production'!$E$9:$P$396))</f>
        <v>44223.315915097519</v>
      </c>
      <c r="O58" s="58">
        <f t="array" ref="O58">SUM(IF(('R5. TIAM energy production'!$A$9:$A$396=$B58)*('R5. TIAM energy production'!$B$9:$B$396="MIN - GAS")*('R5. TIAM energy production'!$D$9:$D$396=$D58)*('R5. TIAM energy production'!$E$8:$P$8=O$9),'R5. TIAM energy production'!$E$9:$P$396))</f>
        <v>26120.724444353051</v>
      </c>
      <c r="P58" s="58">
        <f t="array" ref="P58">SUM(IF(('R5. TIAM energy production'!$A$9:$A$396=$B58)*('R5. TIAM energy production'!$B$9:$B$396="MIN - GAS")*('R5. TIAM energy production'!$D$9:$D$396=$D58)*('R5. TIAM energy production'!$E$8:$P$8=P$9),'R5. TIAM energy production'!$E$9:$P$396))</f>
        <v>17644.419568663739</v>
      </c>
      <c r="R58" s="58">
        <f t="shared" si="14"/>
        <v>1371.4401382651292</v>
      </c>
      <c r="S58" s="58">
        <f t="shared" si="15"/>
        <v>1098.8113812514014</v>
      </c>
      <c r="T58" s="58">
        <f t="shared" si="16"/>
        <v>1352.1858169530344</v>
      </c>
      <c r="U58" s="58">
        <f t="shared" si="17"/>
        <v>1969.4945421856178</v>
      </c>
      <c r="V58" s="58">
        <f t="shared" si="18"/>
        <v>2236.9152693686437</v>
      </c>
      <c r="W58" s="58">
        <f t="shared" si="19"/>
        <v>2000.4611428718108</v>
      </c>
      <c r="X58" s="58">
        <f t="shared" si="20"/>
        <v>1612.8117815064638</v>
      </c>
      <c r="Y58" s="58">
        <f t="shared" si="21"/>
        <v>1481.2452232252704</v>
      </c>
      <c r="Z58" s="58">
        <f t="shared" si="22"/>
        <v>1387.4504767214803</v>
      </c>
      <c r="AA58" s="58">
        <f t="shared" si="23"/>
        <v>1173.637245969941</v>
      </c>
      <c r="AB58" s="58">
        <f t="shared" si="24"/>
        <v>693.21475482448864</v>
      </c>
      <c r="AC58" s="58">
        <f t="shared" si="25"/>
        <v>468.26312230999019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GAS")*('R5. TIAM energy production'!$D$9:$D$396=$D59)*('R5. TIAM energy production'!$E$8:$P$8=E$9),'R5. TIAM energy production'!$E$9:$P$396))</f>
        <v>3084.4860447073002</v>
      </c>
      <c r="F59" s="58">
        <f t="array" ref="F59">SUM(IF(('R5. TIAM energy production'!$A$9:$A$396=$B59)*('R5. TIAM energy production'!$B$9:$B$396="MIN - GAS")*('R5. TIAM energy production'!$D$9:$D$396=$D59)*('R5. TIAM energy production'!$E$8:$P$8=F$9),'R5. TIAM energy production'!$E$9:$P$396))</f>
        <v>1703.66057912118</v>
      </c>
      <c r="G59" s="58">
        <f t="array" ref="G59">SUM(IF(('R5. TIAM energy production'!$A$9:$A$396=$B59)*('R5. TIAM energy production'!$B$9:$B$396="MIN - GAS")*('R5. TIAM energy production'!$D$9:$D$396=$D59)*('R5. TIAM energy production'!$E$8:$P$8=G$9),'R5. TIAM energy production'!$E$9:$P$396))</f>
        <v>1618.49252316968</v>
      </c>
      <c r="H59" s="58">
        <f t="array" ref="H59">SUM(IF(('R5. TIAM energy production'!$A$9:$A$396=$B59)*('R5. TIAM energy production'!$B$9:$B$396="MIN - GAS")*('R5. TIAM energy production'!$D$9:$D$396=$D59)*('R5. TIAM energy production'!$E$8:$P$8=H$9),'R5. TIAM energy production'!$E$9:$P$396))</f>
        <v>757.80667035737804</v>
      </c>
      <c r="I59" s="58">
        <f t="array" ref="I59">SUM(IF(('R5. TIAM energy production'!$A$9:$A$396=$B59)*('R5. TIAM energy production'!$B$9:$B$396="MIN - GAS")*('R5. TIAM energy production'!$D$9:$D$396=$D59)*('R5. TIAM energy production'!$E$8:$P$8=I$9),'R5. TIAM energy production'!$E$9:$P$396))</f>
        <v>1575.5767947356601</v>
      </c>
      <c r="J59" s="58">
        <f t="array" ref="J59">SUM(IF(('R5. TIAM energy production'!$A$9:$A$396=$B59)*('R5. TIAM energy production'!$B$9:$B$396="MIN - GAS")*('R5. TIAM energy production'!$D$9:$D$396=$D59)*('R5. TIAM energy production'!$E$8:$P$8=J$9),'R5. TIAM energy production'!$E$9:$P$396))</f>
        <v>369.29099603143999</v>
      </c>
      <c r="K59" s="58">
        <f t="array" ref="K59">SUM(IF(('R5. TIAM energy production'!$A$9:$A$396=$B59)*('R5. TIAM energy production'!$B$9:$B$396="MIN - GAS")*('R5. TIAM energy production'!$D$9:$D$396=$D59)*('R5. TIAM energy production'!$E$8:$P$8=K$9),'R5. TIAM energy production'!$E$9:$P$396))</f>
        <v>327.99172556073501</v>
      </c>
      <c r="L59" s="58">
        <f t="array" ref="L59">SUM(IF(('R5. TIAM energy production'!$A$9:$A$396=$B59)*('R5. TIAM energy production'!$B$9:$B$396="MIN - GAS")*('R5. TIAM energy production'!$D$9:$D$396=$D59)*('R5. TIAM energy production'!$E$8:$P$8=L$9),'R5. TIAM energy production'!$E$9:$P$396))</f>
        <v>329.53924872087498</v>
      </c>
      <c r="M59" s="58">
        <f t="array" ref="M59">SUM(IF(('R5. TIAM energy production'!$A$9:$A$396=$B59)*('R5. TIAM energy production'!$B$9:$B$396="MIN - GAS")*('R5. TIAM energy production'!$D$9:$D$396=$D59)*('R5. TIAM energy production'!$E$8:$P$8=M$9),'R5. TIAM energy production'!$E$9:$P$396))</f>
        <v>318.28345688581999</v>
      </c>
      <c r="N59" s="58">
        <f t="array" ref="N59">SUM(IF(('R5. TIAM energy production'!$A$9:$A$396=$B59)*('R5. TIAM energy production'!$B$9:$B$396="MIN - GAS")*('R5. TIAM energy production'!$D$9:$D$396=$D59)*('R5. TIAM energy production'!$E$8:$P$8=N$9),'R5. TIAM energy production'!$E$9:$P$396))</f>
        <v>8.65214392777977</v>
      </c>
      <c r="O59" s="58">
        <f t="array" ref="O59">SUM(IF(('R5. TIAM energy production'!$A$9:$A$396=$B59)*('R5. TIAM energy production'!$B$9:$B$396="MIN - GAS")*('R5. TIAM energy production'!$D$9:$D$396=$D59)*('R5. TIAM energy production'!$E$8:$P$8=O$9),'R5. TIAM energy production'!$E$9:$P$396))</f>
        <v>8.65214392777977</v>
      </c>
      <c r="P59" s="58">
        <f t="array" ref="P59">SUM(IF(('R5. TIAM energy production'!$A$9:$A$396=$B59)*('R5. TIAM energy production'!$B$9:$B$396="MIN - GAS")*('R5. TIAM energy production'!$D$9:$D$396=$D59)*('R5. TIAM energy production'!$E$8:$P$8=P$9),'R5. TIAM energy production'!$E$9:$P$396))</f>
        <v>8.65214392777977</v>
      </c>
      <c r="R59" s="58">
        <f t="shared" si="14"/>
        <v>81.858803028090605</v>
      </c>
      <c r="S59" s="58">
        <f t="shared" si="15"/>
        <v>45.213242579684731</v>
      </c>
      <c r="T59" s="58">
        <f t="shared" si="16"/>
        <v>42.952977817462141</v>
      </c>
      <c r="U59" s="58">
        <f t="shared" si="17"/>
        <v>20.111339802817742</v>
      </c>
      <c r="V59" s="58">
        <f t="shared" si="18"/>
        <v>41.814042477905168</v>
      </c>
      <c r="W59" s="58">
        <f t="shared" si="19"/>
        <v>9.8005691924126239</v>
      </c>
      <c r="X59" s="58">
        <f t="shared" si="20"/>
        <v>8.7045328357345753</v>
      </c>
      <c r="Y59" s="58">
        <f t="shared" si="21"/>
        <v>8.7456023661883346</v>
      </c>
      <c r="Z59" s="58">
        <f t="shared" si="22"/>
        <v>8.4468862645765377</v>
      </c>
      <c r="AA59" s="58">
        <f t="shared" si="23"/>
        <v>0.22961820390470386</v>
      </c>
      <c r="AB59" s="58">
        <f t="shared" si="24"/>
        <v>0.22961820390470386</v>
      </c>
      <c r="AC59" s="58">
        <f t="shared" si="25"/>
        <v>0.22961820390470386</v>
      </c>
    </row>
    <row r="60" spans="1:29" x14ac:dyDescent="0.3"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</row>
  </sheetData>
  <conditionalFormatting sqref="A1:XFD1 B2:XFD2 A82:XFD1048576 A3:XFD3 B61:XFD81 A5:XFD7 A4 E4:XFD4 B8:D8 B17:XFD17 Q8:XFD8 B9:B15 E9:XFD16 E18:XFD18 E19:Q59 B60:Q60 R19:XFD60">
    <cfRule type="expression" dxfId="142" priority="9">
      <formula>_xlfn.ISFORMULA(A1)</formula>
    </cfRule>
  </conditionalFormatting>
  <conditionalFormatting sqref="B4:D4">
    <cfRule type="expression" dxfId="141" priority="8">
      <formula>_xlfn.ISFORMULA(B4)</formula>
    </cfRule>
  </conditionalFormatting>
  <conditionalFormatting sqref="E8:P8">
    <cfRule type="expression" dxfId="140" priority="7">
      <formula>_xlfn.ISFORMULA(E8)</formula>
    </cfRule>
  </conditionalFormatting>
  <conditionalFormatting sqref="C9:D15">
    <cfRule type="expression" dxfId="139" priority="6">
      <formula>_xlfn.ISFORMULA(C9)</formula>
    </cfRule>
  </conditionalFormatting>
  <conditionalFormatting sqref="A18:D53">
    <cfRule type="expression" dxfId="138" priority="5">
      <formula>_xlfn.ISFORMULA(A18)</formula>
    </cfRule>
  </conditionalFormatting>
  <conditionalFormatting sqref="B16">
    <cfRule type="expression" dxfId="137" priority="4">
      <formula>_xlfn.ISFORMULA(B16)</formula>
    </cfRule>
  </conditionalFormatting>
  <conditionalFormatting sqref="C16:D16">
    <cfRule type="expression" dxfId="136" priority="3">
      <formula>_xlfn.ISFORMULA(C16)</formula>
    </cfRule>
  </conditionalFormatting>
  <conditionalFormatting sqref="B54:B59">
    <cfRule type="expression" dxfId="135" priority="2">
      <formula>_xlfn.ISFORMULA(B54)</formula>
    </cfRule>
  </conditionalFormatting>
  <conditionalFormatting sqref="C54:D59">
    <cfRule type="expression" dxfId="134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3AC8-E9D4-443B-B9B3-D40ED059BD36}">
  <sheetPr>
    <tabColor theme="4" tint="0.39997558519241921"/>
  </sheetPr>
  <dimension ref="A1:AC59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280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274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282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SUM(IF(('R5. TIAM energy production'!$A$9:$A$396=$B10)*('R5. TIAM energy production'!$B$9:$B$396="MIN - COA")*('R5. TIAM energy production'!$E$8:$P$8=E$9),'R5. TIAM energy production'!$E$9:$P$396))</f>
        <v>108533.78940715923</v>
      </c>
      <c r="F10" s="58">
        <f t="array" ref="F10">SUM(IF(('R5. TIAM energy production'!$A$9:$A$396=$B10)*('R5. TIAM energy production'!$B$9:$B$396="MIN - COA")*('R5. TIAM energy production'!$E$8:$P$8=F$9),'R5. TIAM energy production'!$E$9:$P$396))</f>
        <v>132862.88014752162</v>
      </c>
      <c r="G10" s="58">
        <f t="array" ref="G10">SUM(IF(('R5. TIAM energy production'!$A$9:$A$396=$B10)*('R5. TIAM energy production'!$B$9:$B$396="MIN - COA")*('R5. TIAM energy production'!$E$8:$P$8=G$9),'R5. TIAM energy production'!$E$9:$P$396))</f>
        <v>167103.35450895395</v>
      </c>
      <c r="H10" s="58">
        <f t="array" ref="H10">SUM(IF(('R5. TIAM energy production'!$A$9:$A$396=$B10)*('R5. TIAM energy production'!$B$9:$B$396="MIN - COA")*('R5. TIAM energy production'!$E$8:$P$8=H$9),'R5. TIAM energy production'!$E$9:$P$396))</f>
        <v>189572.31758166919</v>
      </c>
      <c r="I10" s="58">
        <f t="array" ref="I10">SUM(IF(('R5. TIAM energy production'!$A$9:$A$396=$B10)*('R5. TIAM energy production'!$B$9:$B$396="MIN - COA")*('R5. TIAM energy production'!$E$8:$P$8=I$9),'R5. TIAM energy production'!$E$9:$P$396))</f>
        <v>214570.27347908451</v>
      </c>
      <c r="J10" s="58">
        <f t="array" ref="J10">SUM(IF(('R5. TIAM energy production'!$A$9:$A$396=$B10)*('R5. TIAM energy production'!$B$9:$B$396="MIN - COA")*('R5. TIAM energy production'!$E$8:$P$8=J$9),'R5. TIAM energy production'!$E$9:$P$396))</f>
        <v>237568.3526559592</v>
      </c>
      <c r="K10" s="58">
        <f t="array" ref="K10">SUM(IF(('R5. TIAM energy production'!$A$9:$A$396=$B10)*('R5. TIAM energy production'!$B$9:$B$396="MIN - COA")*('R5. TIAM energy production'!$E$8:$P$8=K$9),'R5. TIAM energy production'!$E$9:$P$396))</f>
        <v>271741.70040170371</v>
      </c>
      <c r="L10" s="58">
        <f t="array" ref="L10">SUM(IF(('R5. TIAM energy production'!$A$9:$A$396=$B10)*('R5. TIAM energy production'!$B$9:$B$396="MIN - COA")*('R5. TIAM energy production'!$E$8:$P$8=L$9),'R5. TIAM energy production'!$E$9:$P$396))</f>
        <v>313532.75485175068</v>
      </c>
      <c r="M10" s="58">
        <f t="array" ref="M10">SUM(IF(('R5. TIAM energy production'!$A$9:$A$396=$B10)*('R5. TIAM energy production'!$B$9:$B$396="MIN - COA")*('R5. TIAM energy production'!$E$8:$P$8=M$9),'R5. TIAM energy production'!$E$9:$P$396))</f>
        <v>352229.82817538321</v>
      </c>
      <c r="N10" s="58">
        <f t="array" ref="N10">SUM(IF(('R5. TIAM energy production'!$A$9:$A$396=$B10)*('R5. TIAM energy production'!$B$9:$B$396="MIN - COA")*('R5. TIAM energy production'!$E$8:$P$8=N$9),'R5. TIAM energy production'!$E$9:$P$396))</f>
        <v>410018.56366625521</v>
      </c>
      <c r="O10" s="58">
        <f t="array" ref="O10">SUM(IF(('R5. TIAM energy production'!$A$9:$A$396=$B10)*('R5. TIAM energy production'!$B$9:$B$396="MIN - COA")*('R5. TIAM energy production'!$E$8:$P$8=O$9),'R5. TIAM energy production'!$E$9:$P$396))</f>
        <v>436597.36978147278</v>
      </c>
      <c r="P10" s="58">
        <f t="array" ref="P10">SUM(IF(('R5. TIAM energy production'!$A$9:$A$396=$B10)*('R5. TIAM energy production'!$B$9:$B$396="MIN - COA")*('R5. TIAM energy production'!$E$8:$P$8=P$9),'R5. TIAM energy production'!$E$9:$P$396))</f>
        <v>484465.8358098226</v>
      </c>
      <c r="R10" s="58">
        <f>E10*$B$5</f>
        <v>3888.4275428643068</v>
      </c>
      <c r="S10" s="58">
        <f t="shared" ref="S10:AC10" si="0">F10*$B$5</f>
        <v>4760.0630680257436</v>
      </c>
      <c r="T10" s="58">
        <f t="shared" si="0"/>
        <v>5986.7925899100155</v>
      </c>
      <c r="U10" s="58">
        <f t="shared" si="0"/>
        <v>6791.7855358743973</v>
      </c>
      <c r="V10" s="58">
        <f t="shared" si="0"/>
        <v>7687.384415797088</v>
      </c>
      <c r="W10" s="58">
        <f t="shared" si="0"/>
        <v>8511.3339433387355</v>
      </c>
      <c r="X10" s="58">
        <f t="shared" si="0"/>
        <v>9735.6585277125268</v>
      </c>
      <c r="Y10" s="58">
        <f t="shared" si="0"/>
        <v>11232.901810717123</v>
      </c>
      <c r="Z10" s="58">
        <f t="shared" si="0"/>
        <v>12619.297389105792</v>
      </c>
      <c r="AA10" s="58">
        <f t="shared" si="0"/>
        <v>14689.68774382775</v>
      </c>
      <c r="AB10" s="58">
        <f t="shared" si="0"/>
        <v>15641.923561994485</v>
      </c>
      <c r="AC10" s="58">
        <f t="shared" si="0"/>
        <v>17356.901567977769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SUM(IF(('R5. TIAM energy production'!$A$9:$A$396=$B11)*('R5. TIAM energy production'!$B$9:$B$396="MIN - COA")*('R5. TIAM energy production'!$E$8:$P$8=E$9),'R5. TIAM energy production'!$E$9:$P$396))</f>
        <v>108533.7894013531</v>
      </c>
      <c r="F11" s="58">
        <f t="array" ref="F11">SUM(IF(('R5. TIAM energy production'!$A$9:$A$396=$B11)*('R5. TIAM energy production'!$B$9:$B$396="MIN - COA")*('R5. TIAM energy production'!$E$8:$P$8=F$9),'R5. TIAM energy production'!$E$9:$P$396))</f>
        <v>132862.88014752162</v>
      </c>
      <c r="G11" s="58">
        <f t="array" ref="G11">SUM(IF(('R5. TIAM energy production'!$A$9:$A$396=$B11)*('R5. TIAM energy production'!$B$9:$B$396="MIN - COA")*('R5. TIAM energy production'!$E$8:$P$8=G$9),'R5. TIAM energy production'!$E$9:$P$396))</f>
        <v>166811.75377478707</v>
      </c>
      <c r="H11" s="58">
        <f t="array" ref="H11">SUM(IF(('R5. TIAM energy production'!$A$9:$A$396=$B11)*('R5. TIAM energy production'!$B$9:$B$396="MIN - COA")*('R5. TIAM energy production'!$E$8:$P$8=H$9),'R5. TIAM energy production'!$E$9:$P$396))</f>
        <v>147716.10258344022</v>
      </c>
      <c r="I11" s="58">
        <f t="array" ref="I11">SUM(IF(('R5. TIAM energy production'!$A$9:$A$396=$B11)*('R5. TIAM energy production'!$B$9:$B$396="MIN - COA")*('R5. TIAM energy production'!$E$8:$P$8=I$9),'R5. TIAM energy production'!$E$9:$P$396))</f>
        <v>32644.302653422936</v>
      </c>
      <c r="J11" s="58">
        <f t="array" ref="J11">SUM(IF(('R5. TIAM energy production'!$A$9:$A$396=$B11)*('R5. TIAM energy production'!$B$9:$B$396="MIN - COA")*('R5. TIAM energy production'!$E$8:$P$8=J$9),'R5. TIAM energy production'!$E$9:$P$396))</f>
        <v>35582.521902302527</v>
      </c>
      <c r="K11" s="58">
        <f t="array" ref="K11">SUM(IF(('R5. TIAM energy production'!$A$9:$A$396=$B11)*('R5. TIAM energy production'!$B$9:$B$396="MIN - COA")*('R5. TIAM energy production'!$E$8:$P$8=K$9),'R5. TIAM energy production'!$E$9:$P$396))</f>
        <v>62964.078585483956</v>
      </c>
      <c r="L11" s="58">
        <f t="array" ref="L11">SUM(IF(('R5. TIAM energy production'!$A$9:$A$396=$B11)*('R5. TIAM energy production'!$B$9:$B$396="MIN - COA")*('R5. TIAM energy production'!$E$8:$P$8=L$9),'R5. TIAM energy production'!$E$9:$P$396))</f>
        <v>74338.759938242598</v>
      </c>
      <c r="M11" s="58">
        <f t="array" ref="M11">SUM(IF(('R5. TIAM energy production'!$A$9:$A$396=$B11)*('R5. TIAM energy production'!$B$9:$B$396="MIN - COA")*('R5. TIAM energy production'!$E$8:$P$8=M$9),'R5. TIAM energy production'!$E$9:$P$396))</f>
        <v>80024.646740871322</v>
      </c>
      <c r="N11" s="58">
        <f t="array" ref="N11">SUM(IF(('R5. TIAM energy production'!$A$9:$A$396=$B11)*('R5. TIAM energy production'!$B$9:$B$396="MIN - COA")*('R5. TIAM energy production'!$E$8:$P$8=N$9),'R5. TIAM energy production'!$E$9:$P$396))</f>
        <v>64874.1121328062</v>
      </c>
      <c r="O11" s="58">
        <f t="array" ref="O11">SUM(IF(('R5. TIAM energy production'!$A$9:$A$396=$B11)*('R5. TIAM energy production'!$B$9:$B$396="MIN - COA")*('R5. TIAM energy production'!$E$8:$P$8=O$9),'R5. TIAM energy production'!$E$9:$P$396))</f>
        <v>46941.557761638498</v>
      </c>
      <c r="P11" s="58">
        <f t="array" ref="P11">SUM(IF(('R5. TIAM energy production'!$A$9:$A$396=$B11)*('R5. TIAM energy production'!$B$9:$B$396="MIN - COA")*('R5. TIAM energy production'!$E$8:$P$8=P$9),'R5. TIAM energy production'!$E$9:$P$396))</f>
        <v>18269.80590390506</v>
      </c>
      <c r="R11" s="58">
        <f t="shared" ref="R11:R16" si="1">E11*$B$5</f>
        <v>3888.4275426562913</v>
      </c>
      <c r="S11" s="58">
        <f t="shared" ref="S11:S16" si="2">F11*$B$5</f>
        <v>4760.0630680257436</v>
      </c>
      <c r="T11" s="58">
        <f t="shared" ref="T11:T16" si="3">G11*$B$5</f>
        <v>5976.3454440723226</v>
      </c>
      <c r="U11" s="58">
        <f t="shared" ref="U11:U16" si="4">H11*$B$5</f>
        <v>5292.20775343287</v>
      </c>
      <c r="V11" s="58">
        <f t="shared" ref="V11:V16" si="5">I11*$B$5</f>
        <v>1169.5436623794421</v>
      </c>
      <c r="W11" s="58">
        <f t="shared" ref="W11:W16" si="6">J11*$B$5</f>
        <v>1274.8109041916391</v>
      </c>
      <c r="X11" s="58">
        <f t="shared" ref="X11:X16" si="7">K11*$B$5</f>
        <v>2255.8067742792609</v>
      </c>
      <c r="Y11" s="58">
        <f t="shared" ref="Y11:Y16" si="8">L11*$B$5</f>
        <v>2663.3261698975825</v>
      </c>
      <c r="Z11" s="58">
        <f t="shared" ref="Z11:Z16" si="9">M11*$B$5</f>
        <v>2867.0337799397307</v>
      </c>
      <c r="AA11" s="58">
        <f t="shared" ref="AA11:AA16" si="10">N11*$B$5</f>
        <v>2324.237325665802</v>
      </c>
      <c r="AB11" s="58">
        <f t="shared" ref="AB11:AB16" si="11">O11*$B$5</f>
        <v>1681.7697705233788</v>
      </c>
      <c r="AC11" s="58">
        <f t="shared" ref="AC11:AC16" si="12">P11*$B$5</f>
        <v>654.55022687011501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SUM(IF(('R5. TIAM energy production'!$A$9:$A$396=$B12)*('R5. TIAM energy production'!$B$9:$B$396="MIN - COA")*('R5. TIAM energy production'!$E$8:$P$8=E$9),'R5. TIAM energy production'!$E$9:$P$396))</f>
        <v>108533.7894013531</v>
      </c>
      <c r="F12" s="58">
        <f t="array" ref="F12">SUM(IF(('R5. TIAM energy production'!$A$9:$A$396=$B12)*('R5. TIAM energy production'!$B$9:$B$396="MIN - COA")*('R5. TIAM energy production'!$E$8:$P$8=F$9),'R5. TIAM energy production'!$E$9:$P$396))</f>
        <v>132862.88014752162</v>
      </c>
      <c r="G12" s="58">
        <f t="array" ref="G12">SUM(IF(('R5. TIAM energy production'!$A$9:$A$396=$B12)*('R5. TIAM energy production'!$B$9:$B$396="MIN - COA")*('R5. TIAM energy production'!$E$8:$P$8=G$9),'R5. TIAM energy production'!$E$9:$P$396))</f>
        <v>166811.75377478707</v>
      </c>
      <c r="H12" s="58">
        <f t="array" ref="H12">SUM(IF(('R5. TIAM energy production'!$A$9:$A$396=$B12)*('R5. TIAM energy production'!$B$9:$B$396="MIN - COA")*('R5. TIAM energy production'!$E$8:$P$8=H$9),'R5. TIAM energy production'!$E$9:$P$396))</f>
        <v>147716.10258344022</v>
      </c>
      <c r="I12" s="58">
        <f t="array" ref="I12">SUM(IF(('R5. TIAM energy production'!$A$9:$A$396=$B12)*('R5. TIAM energy production'!$B$9:$B$396="MIN - COA")*('R5. TIAM energy production'!$E$8:$P$8=I$9),'R5. TIAM energy production'!$E$9:$P$396))</f>
        <v>62337.048171037866</v>
      </c>
      <c r="J12" s="58">
        <f t="array" ref="J12">SUM(IF(('R5. TIAM energy production'!$A$9:$A$396=$B12)*('R5. TIAM energy production'!$B$9:$B$396="MIN - COA")*('R5. TIAM energy production'!$E$8:$P$8=J$9),'R5. TIAM energy production'!$E$9:$P$396))</f>
        <v>38905.657000077881</v>
      </c>
      <c r="K12" s="58">
        <f t="array" ref="K12">SUM(IF(('R5. TIAM energy production'!$A$9:$A$396=$B12)*('R5. TIAM energy production'!$B$9:$B$396="MIN - COA")*('R5. TIAM energy production'!$E$8:$P$8=K$9),'R5. TIAM energy production'!$E$9:$P$396))</f>
        <v>65241.813502945399</v>
      </c>
      <c r="L12" s="58">
        <f t="array" ref="L12">SUM(IF(('R5. TIAM energy production'!$A$9:$A$396=$B12)*('R5. TIAM energy production'!$B$9:$B$396="MIN - COA")*('R5. TIAM energy production'!$E$8:$P$8=L$9),'R5. TIAM energy production'!$E$9:$P$396))</f>
        <v>80706.086543309008</v>
      </c>
      <c r="M12" s="58">
        <f t="array" ref="M12">SUM(IF(('R5. TIAM energy production'!$A$9:$A$396=$B12)*('R5. TIAM energy production'!$B$9:$B$396="MIN - COA")*('R5. TIAM energy production'!$E$8:$P$8=M$9),'R5. TIAM energy production'!$E$9:$P$396))</f>
        <v>82098.267806290183</v>
      </c>
      <c r="N12" s="58">
        <f t="array" ref="N12">SUM(IF(('R5. TIAM energy production'!$A$9:$A$396=$B12)*('R5. TIAM energy production'!$B$9:$B$396="MIN - COA")*('R5. TIAM energy production'!$E$8:$P$8=N$9),'R5. TIAM energy production'!$E$9:$P$396))</f>
        <v>78029.411004978392</v>
      </c>
      <c r="O12" s="58">
        <f t="array" ref="O12">SUM(IF(('R5. TIAM energy production'!$A$9:$A$396=$B12)*('R5. TIAM energy production'!$B$9:$B$396="MIN - COA")*('R5. TIAM energy production'!$E$8:$P$8=O$9),'R5. TIAM energy production'!$E$9:$P$396))</f>
        <v>84907.872811862748</v>
      </c>
      <c r="P12" s="58">
        <f t="array" ref="P12">SUM(IF(('R5. TIAM energy production'!$A$9:$A$396=$B12)*('R5. TIAM energy production'!$B$9:$B$396="MIN - COA")*('R5. TIAM energy production'!$E$8:$P$8=P$9),'R5. TIAM energy production'!$E$9:$P$396))</f>
        <v>59239.944683718197</v>
      </c>
      <c r="R12" s="58">
        <f t="shared" si="1"/>
        <v>3888.4275426562913</v>
      </c>
      <c r="S12" s="58">
        <f t="shared" si="2"/>
        <v>4760.0630680257436</v>
      </c>
      <c r="T12" s="58">
        <f t="shared" si="3"/>
        <v>5976.3454440723226</v>
      </c>
      <c r="U12" s="58">
        <f t="shared" si="4"/>
        <v>5292.20775343287</v>
      </c>
      <c r="V12" s="58">
        <f t="shared" si="5"/>
        <v>2233.3422280115624</v>
      </c>
      <c r="W12" s="58">
        <f t="shared" si="6"/>
        <v>1393.8684816836897</v>
      </c>
      <c r="X12" s="58">
        <f t="shared" si="7"/>
        <v>2337.4109202026557</v>
      </c>
      <c r="Y12" s="58">
        <f t="shared" si="8"/>
        <v>2891.4476450694406</v>
      </c>
      <c r="Z12" s="58">
        <f t="shared" si="9"/>
        <v>2941.3251624509403</v>
      </c>
      <c r="AA12" s="58">
        <f t="shared" si="10"/>
        <v>2795.5506995798605</v>
      </c>
      <c r="AB12" s="58">
        <f t="shared" si="11"/>
        <v>3041.9845566166905</v>
      </c>
      <c r="AC12" s="58">
        <f t="shared" si="12"/>
        <v>2122.3826589319583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SUM(IF(('R5. TIAM energy production'!$A$9:$A$396=$B13)*('R5. TIAM energy production'!$B$9:$B$396="MIN - COA")*('R5. TIAM energy production'!$E$8:$P$8=E$9),'R5. TIAM energy production'!$E$9:$P$396))</f>
        <v>108533.7894013531</v>
      </c>
      <c r="F13" s="58">
        <f t="array" ref="F13">SUM(IF(('R5. TIAM energy production'!$A$9:$A$396=$B13)*('R5. TIAM energy production'!$B$9:$B$396="MIN - COA")*('R5. TIAM energy production'!$E$8:$P$8=F$9),'R5. TIAM energy production'!$E$9:$P$396))</f>
        <v>132862.88014752162</v>
      </c>
      <c r="G13" s="58">
        <f t="array" ref="G13">SUM(IF(('R5. TIAM energy production'!$A$9:$A$396=$B13)*('R5. TIAM energy production'!$B$9:$B$396="MIN - COA")*('R5. TIAM energy production'!$E$8:$P$8=G$9),'R5. TIAM energy production'!$E$9:$P$396))</f>
        <v>166811.75377478707</v>
      </c>
      <c r="H13" s="58">
        <f t="array" ref="H13">SUM(IF(('R5. TIAM energy production'!$A$9:$A$396=$B13)*('R5. TIAM energy production'!$B$9:$B$396="MIN - COA")*('R5. TIAM energy production'!$E$8:$P$8=H$9),'R5. TIAM energy production'!$E$9:$P$396))</f>
        <v>147716.10258344022</v>
      </c>
      <c r="I13" s="58">
        <f t="array" ref="I13">SUM(IF(('R5. TIAM energy production'!$A$9:$A$396=$B13)*('R5. TIAM energy production'!$B$9:$B$396="MIN - COA")*('R5. TIAM energy production'!$E$8:$P$8=I$9),'R5. TIAM energy production'!$E$9:$P$396))</f>
        <v>31755.680697842734</v>
      </c>
      <c r="J13" s="58">
        <f t="array" ref="J13">SUM(IF(('R5. TIAM energy production'!$A$9:$A$396=$B13)*('R5. TIAM energy production'!$B$9:$B$396="MIN - COA")*('R5. TIAM energy production'!$E$8:$P$8=J$9),'R5. TIAM energy production'!$E$9:$P$396))</f>
        <v>37501.184966589077</v>
      </c>
      <c r="K13" s="58">
        <f t="array" ref="K13">SUM(IF(('R5. TIAM energy production'!$A$9:$A$396=$B13)*('R5. TIAM energy production'!$B$9:$B$396="MIN - COA")*('R5. TIAM energy production'!$E$8:$P$8=K$9),'R5. TIAM energy production'!$E$9:$P$396))</f>
        <v>51069.409333373478</v>
      </c>
      <c r="L13" s="58">
        <f t="array" ref="L13">SUM(IF(('R5. TIAM energy production'!$A$9:$A$396=$B13)*('R5. TIAM energy production'!$B$9:$B$396="MIN - COA")*('R5. TIAM energy production'!$E$8:$P$8=L$9),'R5. TIAM energy production'!$E$9:$P$396))</f>
        <v>50953.672764193754</v>
      </c>
      <c r="M13" s="58">
        <f t="array" ref="M13">SUM(IF(('R5. TIAM energy production'!$A$9:$A$396=$B13)*('R5. TIAM energy production'!$B$9:$B$396="MIN - COA")*('R5. TIAM energy production'!$E$8:$P$8=M$9),'R5. TIAM energy production'!$E$9:$P$396))</f>
        <v>56282.349749641755</v>
      </c>
      <c r="N13" s="58">
        <f t="array" ref="N13">SUM(IF(('R5. TIAM energy production'!$A$9:$A$396=$B13)*('R5. TIAM energy production'!$B$9:$B$396="MIN - COA")*('R5. TIAM energy production'!$E$8:$P$8=N$9),'R5. TIAM energy production'!$E$9:$P$396))</f>
        <v>58750.8441667843</v>
      </c>
      <c r="O13" s="58">
        <f t="array" ref="O13">SUM(IF(('R5. TIAM energy production'!$A$9:$A$396=$B13)*('R5. TIAM energy production'!$B$9:$B$396="MIN - COA")*('R5. TIAM energy production'!$E$8:$P$8=O$9),'R5. TIAM energy production'!$E$9:$P$396))</f>
        <v>56787.145019852542</v>
      </c>
      <c r="P13" s="58">
        <f t="array" ref="P13">SUM(IF(('R5. TIAM energy production'!$A$9:$A$396=$B13)*('R5. TIAM energy production'!$B$9:$B$396="MIN - COA")*('R5. TIAM energy production'!$E$8:$P$8=P$9),'R5. TIAM energy production'!$E$9:$P$396))</f>
        <v>37560.908681070185</v>
      </c>
      <c r="R13" s="58">
        <f t="shared" si="1"/>
        <v>3888.4275426562913</v>
      </c>
      <c r="S13" s="58">
        <f t="shared" si="2"/>
        <v>4760.0630680257436</v>
      </c>
      <c r="T13" s="58">
        <f t="shared" si="3"/>
        <v>5976.3454440723226</v>
      </c>
      <c r="U13" s="58">
        <f t="shared" si="4"/>
        <v>5292.20775343287</v>
      </c>
      <c r="V13" s="58">
        <f t="shared" si="5"/>
        <v>1137.707106168275</v>
      </c>
      <c r="W13" s="58">
        <f t="shared" si="6"/>
        <v>1343.5506242861825</v>
      </c>
      <c r="X13" s="58">
        <f t="shared" si="7"/>
        <v>1829.6578322234641</v>
      </c>
      <c r="Y13" s="58">
        <f t="shared" si="8"/>
        <v>1825.511351521249</v>
      </c>
      <c r="Z13" s="58">
        <f t="shared" si="9"/>
        <v>2016.4212466831366</v>
      </c>
      <c r="AA13" s="58">
        <f t="shared" si="10"/>
        <v>2104.859711178422</v>
      </c>
      <c r="AB13" s="58">
        <f t="shared" si="11"/>
        <v>2034.5064885503646</v>
      </c>
      <c r="AC13" s="58">
        <f t="shared" si="12"/>
        <v>1345.6903389097943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SUM(IF(('R5. TIAM energy production'!$A$9:$A$396=$B14)*('R5. TIAM energy production'!$B$9:$B$396="MIN - COA")*('R5. TIAM energy production'!$E$8:$P$8=E$9),'R5. TIAM energy production'!$E$9:$P$396))</f>
        <v>108533.7894013531</v>
      </c>
      <c r="F14" s="58">
        <f t="array" ref="F14">SUM(IF(('R5. TIAM energy production'!$A$9:$A$396=$B14)*('R5. TIAM energy production'!$B$9:$B$396="MIN - COA")*('R5. TIAM energy production'!$E$8:$P$8=F$9),'R5. TIAM energy production'!$E$9:$P$396))</f>
        <v>132862.88014752162</v>
      </c>
      <c r="G14" s="58">
        <f t="array" ref="G14">SUM(IF(('R5. TIAM energy production'!$A$9:$A$396=$B14)*('R5. TIAM energy production'!$B$9:$B$396="MIN - COA")*('R5. TIAM energy production'!$E$8:$P$8=G$9),'R5. TIAM energy production'!$E$9:$P$396))</f>
        <v>166811.75377478707</v>
      </c>
      <c r="H14" s="58">
        <f t="array" ref="H14">SUM(IF(('R5. TIAM energy production'!$A$9:$A$396=$B14)*('R5. TIAM energy production'!$B$9:$B$396="MIN - COA")*('R5. TIAM energy production'!$E$8:$P$8=H$9),'R5. TIAM energy production'!$E$9:$P$396))</f>
        <v>147716.10258344022</v>
      </c>
      <c r="I14" s="58">
        <f t="array" ref="I14">SUM(IF(('R5. TIAM energy production'!$A$9:$A$396=$B14)*('R5. TIAM energy production'!$B$9:$B$396="MIN - COA")*('R5. TIAM energy production'!$E$8:$P$8=I$9),'R5. TIAM energy production'!$E$9:$P$396))</f>
        <v>31941.943716556543</v>
      </c>
      <c r="J14" s="58">
        <f t="array" ref="J14">SUM(IF(('R5. TIAM energy production'!$A$9:$A$396=$B14)*('R5. TIAM energy production'!$B$9:$B$396="MIN - COA")*('R5. TIAM energy production'!$E$8:$P$8=J$9),'R5. TIAM energy production'!$E$9:$P$396))</f>
        <v>37277.78392478473</v>
      </c>
      <c r="K14" s="58">
        <f t="array" ref="K14">SUM(IF(('R5. TIAM energy production'!$A$9:$A$396=$B14)*('R5. TIAM energy production'!$B$9:$B$396="MIN - COA")*('R5. TIAM energy production'!$E$8:$P$8=K$9),'R5. TIAM energy production'!$E$9:$P$396))</f>
        <v>64134.057189917592</v>
      </c>
      <c r="L14" s="58">
        <f t="array" ref="L14">SUM(IF(('R5. TIAM energy production'!$A$9:$A$396=$B14)*('R5. TIAM energy production'!$B$9:$B$396="MIN - COA")*('R5. TIAM energy production'!$E$8:$P$8=L$9),'R5. TIAM energy production'!$E$9:$P$396))</f>
        <v>68208.689859686958</v>
      </c>
      <c r="M14" s="58">
        <f t="array" ref="M14">SUM(IF(('R5. TIAM energy production'!$A$9:$A$396=$B14)*('R5. TIAM energy production'!$B$9:$B$396="MIN - COA")*('R5. TIAM energy production'!$E$8:$P$8=M$9),'R5. TIAM energy production'!$E$9:$P$396))</f>
        <v>68967.667198117779</v>
      </c>
      <c r="N14" s="58">
        <f t="array" ref="N14">SUM(IF(('R5. TIAM energy production'!$A$9:$A$396=$B14)*('R5. TIAM energy production'!$B$9:$B$396="MIN - COA")*('R5. TIAM energy production'!$E$8:$P$8=N$9),'R5. TIAM energy production'!$E$9:$P$396))</f>
        <v>45082.460505156821</v>
      </c>
      <c r="O14" s="58">
        <f t="array" ref="O14">SUM(IF(('R5. TIAM energy production'!$A$9:$A$396=$B14)*('R5. TIAM energy production'!$B$9:$B$396="MIN - COA")*('R5. TIAM energy production'!$E$8:$P$8=O$9),'R5. TIAM energy production'!$E$9:$P$396))</f>
        <v>19795.98281051177</v>
      </c>
      <c r="P14" s="58">
        <f t="array" ref="P14">SUM(IF(('R5. TIAM energy production'!$A$9:$A$396=$B14)*('R5. TIAM energy production'!$B$9:$B$396="MIN - COA")*('R5. TIAM energy production'!$E$8:$P$8=P$9),'R5. TIAM energy production'!$E$9:$P$396))</f>
        <v>19030.018803277158</v>
      </c>
      <c r="R14" s="58">
        <f t="shared" si="1"/>
        <v>3888.4275426562913</v>
      </c>
      <c r="S14" s="58">
        <f t="shared" si="2"/>
        <v>4760.0630680257436</v>
      </c>
      <c r="T14" s="58">
        <f t="shared" si="3"/>
        <v>5976.3454440723226</v>
      </c>
      <c r="U14" s="58">
        <f t="shared" si="4"/>
        <v>5292.20775343287</v>
      </c>
      <c r="V14" s="58">
        <f t="shared" si="5"/>
        <v>1144.3803298356693</v>
      </c>
      <c r="W14" s="58">
        <f t="shared" si="6"/>
        <v>1335.5468609531083</v>
      </c>
      <c r="X14" s="58">
        <f t="shared" si="7"/>
        <v>2297.7234626662748</v>
      </c>
      <c r="Y14" s="58">
        <f t="shared" si="8"/>
        <v>2443.7048569097606</v>
      </c>
      <c r="Z14" s="58">
        <f t="shared" si="9"/>
        <v>2470.8966503897877</v>
      </c>
      <c r="AA14" s="58">
        <f t="shared" si="10"/>
        <v>1615.1641077481881</v>
      </c>
      <c r="AB14" s="58">
        <f t="shared" si="11"/>
        <v>709.22839070598968</v>
      </c>
      <c r="AC14" s="58">
        <f t="shared" si="12"/>
        <v>681.7862866493399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SUM(IF(('R5. TIAM energy production'!$A$9:$A$396=$B15)*('R5. TIAM energy production'!$B$9:$B$396="MIN - COA")*('R5. TIAM energy production'!$E$8:$P$8=E$9),'R5. TIAM energy production'!$E$9:$P$396))</f>
        <v>108533.7894013531</v>
      </c>
      <c r="F15" s="58">
        <f t="array" ref="F15">SUM(IF(('R5. TIAM energy production'!$A$9:$A$396=$B15)*('R5. TIAM energy production'!$B$9:$B$396="MIN - COA")*('R5. TIAM energy production'!$E$8:$P$8=F$9),'R5. TIAM energy production'!$E$9:$P$396))</f>
        <v>132862.88014752162</v>
      </c>
      <c r="G15" s="58">
        <f t="array" ref="G15">SUM(IF(('R5. TIAM energy production'!$A$9:$A$396=$B15)*('R5. TIAM energy production'!$B$9:$B$396="MIN - COA")*('R5. TIAM energy production'!$E$8:$P$8=G$9),'R5. TIAM energy production'!$E$9:$P$396))</f>
        <v>166811.75377478707</v>
      </c>
      <c r="H15" s="58">
        <f t="array" ref="H15">SUM(IF(('R5. TIAM energy production'!$A$9:$A$396=$B15)*('R5. TIAM energy production'!$B$9:$B$396="MIN - COA")*('R5. TIAM energy production'!$E$8:$P$8=H$9),'R5. TIAM energy production'!$E$9:$P$396))</f>
        <v>147716.10258344022</v>
      </c>
      <c r="I15" s="58">
        <f t="array" ref="I15">SUM(IF(('R5. TIAM energy production'!$A$9:$A$396=$B15)*('R5. TIAM energy production'!$B$9:$B$396="MIN - COA")*('R5. TIAM energy production'!$E$8:$P$8=I$9),'R5. TIAM energy production'!$E$9:$P$396))</f>
        <v>204829.2709061499</v>
      </c>
      <c r="J15" s="58">
        <f t="array" ref="J15">SUM(IF(('R5. TIAM energy production'!$A$9:$A$396=$B15)*('R5. TIAM energy production'!$B$9:$B$396="MIN - COA")*('R5. TIAM energy production'!$E$8:$P$8=J$9),'R5. TIAM energy production'!$E$9:$P$396))</f>
        <v>58731.351926627729</v>
      </c>
      <c r="K15" s="58">
        <f t="array" ref="K15">SUM(IF(('R5. TIAM energy production'!$A$9:$A$396=$B15)*('R5. TIAM energy production'!$B$9:$B$396="MIN - COA")*('R5. TIAM energy production'!$E$8:$P$8=K$9),'R5. TIAM energy production'!$E$9:$P$396))</f>
        <v>61585.155834993988</v>
      </c>
      <c r="L15" s="58">
        <f t="array" ref="L15">SUM(IF(('R5. TIAM energy production'!$A$9:$A$396=$B15)*('R5. TIAM energy production'!$B$9:$B$396="MIN - COA")*('R5. TIAM energy production'!$E$8:$P$8=L$9),'R5. TIAM energy production'!$E$9:$P$396))</f>
        <v>58649.373400008641</v>
      </c>
      <c r="M15" s="58">
        <f t="array" ref="M15">SUM(IF(('R5. TIAM energy production'!$A$9:$A$396=$B15)*('R5. TIAM energy production'!$B$9:$B$396="MIN - COA")*('R5. TIAM energy production'!$E$8:$P$8=M$9),'R5. TIAM energy production'!$E$9:$P$396))</f>
        <v>37371.972406548688</v>
      </c>
      <c r="N15" s="58">
        <f t="array" ref="N15">SUM(IF(('R5. TIAM energy production'!$A$9:$A$396=$B15)*('R5. TIAM energy production'!$B$9:$B$396="MIN - COA")*('R5. TIAM energy production'!$E$8:$P$8=N$9),'R5. TIAM energy production'!$E$9:$P$396))</f>
        <v>19580.739160864177</v>
      </c>
      <c r="O15" s="58">
        <f t="array" ref="O15">SUM(IF(('R5. TIAM energy production'!$A$9:$A$396=$B15)*('R5. TIAM energy production'!$B$9:$B$396="MIN - COA")*('R5. TIAM energy production'!$E$8:$P$8=O$9),'R5. TIAM energy production'!$E$9:$P$396))</f>
        <v>19521.652465080013</v>
      </c>
      <c r="P15" s="58">
        <f t="array" ref="P15">SUM(IF(('R5. TIAM energy production'!$A$9:$A$396=$B15)*('R5. TIAM energy production'!$B$9:$B$396="MIN - COA")*('R5. TIAM energy production'!$E$8:$P$8=P$9),'R5. TIAM energy production'!$E$9:$P$396))</f>
        <v>18964.068276914695</v>
      </c>
      <c r="R15" s="58">
        <f t="shared" si="1"/>
        <v>3888.4275426562913</v>
      </c>
      <c r="S15" s="58">
        <f t="shared" si="2"/>
        <v>4760.0630680257436</v>
      </c>
      <c r="T15" s="58">
        <f t="shared" si="3"/>
        <v>5976.3454440723226</v>
      </c>
      <c r="U15" s="58">
        <f t="shared" si="4"/>
        <v>5292.20775343287</v>
      </c>
      <c r="V15" s="58">
        <f t="shared" si="5"/>
        <v>7338.3946412153064</v>
      </c>
      <c r="W15" s="58">
        <f t="shared" si="6"/>
        <v>2104.1613649407118</v>
      </c>
      <c r="X15" s="58">
        <f t="shared" si="7"/>
        <v>2206.4042680940884</v>
      </c>
      <c r="Y15" s="58">
        <f t="shared" si="8"/>
        <v>2101.2243297319505</v>
      </c>
      <c r="Z15" s="58">
        <f t="shared" si="9"/>
        <v>1338.9213408152054</v>
      </c>
      <c r="AA15" s="58">
        <f t="shared" si="10"/>
        <v>701.51688131994479</v>
      </c>
      <c r="AB15" s="58">
        <f t="shared" si="11"/>
        <v>699.39998909164456</v>
      </c>
      <c r="AC15" s="58">
        <f t="shared" si="12"/>
        <v>679.42348475534027</v>
      </c>
    </row>
    <row r="16" spans="1:29" x14ac:dyDescent="0.3">
      <c r="A16" s="39" t="s">
        <v>68</v>
      </c>
      <c r="B16" s="39" t="s">
        <v>270</v>
      </c>
      <c r="C16" s="39" t="s">
        <v>86</v>
      </c>
      <c r="D16" s="39" t="s">
        <v>250</v>
      </c>
      <c r="E16" s="58">
        <f t="array" ref="E16">SUM(IF(('R5. TIAM energy production'!$A$9:$A$396=$B16)*('R5. TIAM energy production'!$B$9:$B$396="MIN - COA")*('R5. TIAM energy production'!$E$8:$P$8=E$9),'R5. TIAM energy production'!$E$9:$P$396))</f>
        <v>108533.7894013531</v>
      </c>
      <c r="F16" s="58">
        <f t="array" ref="F16">SUM(IF(('R5. TIAM energy production'!$A$9:$A$396=$B16)*('R5. TIAM energy production'!$B$9:$B$396="MIN - COA")*('R5. TIAM energy production'!$E$8:$P$8=F$9),'R5. TIAM energy production'!$E$9:$P$396))</f>
        <v>132862.88014752162</v>
      </c>
      <c r="G16" s="58">
        <f t="array" ref="G16">SUM(IF(('R5. TIAM energy production'!$A$9:$A$396=$B16)*('R5. TIAM energy production'!$B$9:$B$396="MIN - COA")*('R5. TIAM energy production'!$E$8:$P$8=G$9),'R5. TIAM energy production'!$E$9:$P$396))</f>
        <v>166811.75377478707</v>
      </c>
      <c r="H16" s="58">
        <f t="array" ref="H16">SUM(IF(('R5. TIAM energy production'!$A$9:$A$396=$B16)*('R5. TIAM energy production'!$B$9:$B$396="MIN - COA")*('R5. TIAM energy production'!$E$8:$P$8=H$9),'R5. TIAM energy production'!$E$9:$P$396))</f>
        <v>147716.10258344022</v>
      </c>
      <c r="I16" s="58">
        <f t="array" ref="I16">SUM(IF(('R5. TIAM energy production'!$A$9:$A$396=$B16)*('R5. TIAM energy production'!$B$9:$B$396="MIN - COA")*('R5. TIAM energy production'!$E$8:$P$8=I$9),'R5. TIAM energy production'!$E$9:$P$396))</f>
        <v>29191.103660986089</v>
      </c>
      <c r="J16" s="58">
        <f t="array" ref="J16">SUM(IF(('R5. TIAM energy production'!$A$9:$A$396=$B16)*('R5. TIAM energy production'!$B$9:$B$396="MIN - COA")*('R5. TIAM energy production'!$E$8:$P$8=J$9),'R5. TIAM energy production'!$E$9:$P$396))</f>
        <v>50816.023942962478</v>
      </c>
      <c r="K16" s="58">
        <f t="array" ref="K16">SUM(IF(('R5. TIAM energy production'!$A$9:$A$396=$B16)*('R5. TIAM energy production'!$B$9:$B$396="MIN - COA")*('R5. TIAM energy production'!$E$8:$P$8=K$9),'R5. TIAM energy production'!$E$9:$P$396))</f>
        <v>50031.088027633712</v>
      </c>
      <c r="L16" s="58">
        <f t="array" ref="L16">SUM(IF(('R5. TIAM energy production'!$A$9:$A$396=$B16)*('R5. TIAM energy production'!$B$9:$B$396="MIN - COA")*('R5. TIAM energy production'!$E$8:$P$8=L$9),'R5. TIAM energy production'!$E$9:$P$396))</f>
        <v>56128.847767516643</v>
      </c>
      <c r="M16" s="58">
        <f t="array" ref="M16">SUM(IF(('R5. TIAM energy production'!$A$9:$A$396=$B16)*('R5. TIAM energy production'!$B$9:$B$396="MIN - COA")*('R5. TIAM energy production'!$E$8:$P$8=M$9),'R5. TIAM energy production'!$E$9:$P$396))</f>
        <v>38606.925091689496</v>
      </c>
      <c r="N16" s="58">
        <f t="array" ref="N16">SUM(IF(('R5. TIAM energy production'!$A$9:$A$396=$B16)*('R5. TIAM energy production'!$B$9:$B$396="MIN - COA")*('R5. TIAM energy production'!$E$8:$P$8=N$9),'R5. TIAM energy production'!$E$9:$P$396))</f>
        <v>19524.753667155983</v>
      </c>
      <c r="O16" s="58">
        <f t="array" ref="O16">SUM(IF(('R5. TIAM energy production'!$A$9:$A$396=$B16)*('R5. TIAM energy production'!$B$9:$B$396="MIN - COA")*('R5. TIAM energy production'!$E$8:$P$8=O$9),'R5. TIAM energy production'!$E$9:$P$396))</f>
        <v>19500.092311281387</v>
      </c>
      <c r="P16" s="58">
        <f t="array" ref="P16">SUM(IF(('R5. TIAM energy production'!$A$9:$A$396=$B16)*('R5. TIAM energy production'!$B$9:$B$396="MIN - COA")*('R5. TIAM energy production'!$E$8:$P$8=P$9),'R5. TIAM energy production'!$E$9:$P$396))</f>
        <v>19046.991258669867</v>
      </c>
      <c r="R16" s="58">
        <f t="shared" si="1"/>
        <v>3888.4275426562913</v>
      </c>
      <c r="S16" s="58">
        <f t="shared" si="2"/>
        <v>4760.0630680257436</v>
      </c>
      <c r="T16" s="58">
        <f t="shared" si="3"/>
        <v>5976.3454440723226</v>
      </c>
      <c r="U16" s="58">
        <f t="shared" si="4"/>
        <v>5292.20775343287</v>
      </c>
      <c r="V16" s="58">
        <f t="shared" si="5"/>
        <v>1045.826300749231</v>
      </c>
      <c r="W16" s="58">
        <f t="shared" si="6"/>
        <v>1820.5798230945525</v>
      </c>
      <c r="X16" s="58">
        <f t="shared" si="7"/>
        <v>1792.4580146769201</v>
      </c>
      <c r="Y16" s="58">
        <f t="shared" si="8"/>
        <v>2010.9217488913441</v>
      </c>
      <c r="Z16" s="58">
        <f t="shared" si="9"/>
        <v>1383.1658480904578</v>
      </c>
      <c r="AA16" s="58">
        <f t="shared" si="10"/>
        <v>699.51109550038655</v>
      </c>
      <c r="AB16" s="58">
        <f t="shared" si="11"/>
        <v>698.62755595062094</v>
      </c>
      <c r="AC16" s="58">
        <f t="shared" si="12"/>
        <v>682.39435684922455</v>
      </c>
    </row>
    <row r="18" spans="1:29" x14ac:dyDescent="0.3">
      <c r="A18" s="39" t="s">
        <v>62</v>
      </c>
      <c r="B18" s="39" t="s">
        <v>249</v>
      </c>
      <c r="C18" s="39" t="s">
        <v>80</v>
      </c>
      <c r="D18" s="39" t="s">
        <v>256</v>
      </c>
      <c r="E18" s="58">
        <f t="array" ref="E18">SUM(IF(('R5. TIAM energy production'!$A$9:$A$396=$B18)*('R5. TIAM energy production'!$B$9:$B$396="MIN - COA")*('R5. TIAM energy production'!$D$9:$D$396=$D18)*('R5. TIAM energy production'!$E$8:$P$8=E$9),'R5. TIAM energy production'!$E$9:$P$396))</f>
        <v>22844.7426371361</v>
      </c>
      <c r="F18" s="58">
        <f t="array" ref="F18">SUM(IF(('R5. TIAM energy production'!$A$9:$A$396=$B18)*('R5. TIAM energy production'!$B$9:$B$396="MIN - COA")*('R5. TIAM energy production'!$D$9:$D$396=$D18)*('R5. TIAM energy production'!$E$8:$P$8=F$9),'R5. TIAM energy production'!$E$9:$P$396))</f>
        <v>26729.5972356891</v>
      </c>
      <c r="G18" s="58">
        <f t="array" ref="G18">SUM(IF(('R5. TIAM energy production'!$A$9:$A$396=$B18)*('R5. TIAM energy production'!$B$9:$B$396="MIN - COA")*('R5. TIAM energy production'!$D$9:$D$396=$D18)*('R5. TIAM energy production'!$E$8:$P$8=G$9),'R5. TIAM energy production'!$E$9:$P$396))</f>
        <v>31638.507034199214</v>
      </c>
      <c r="H18" s="58">
        <f t="array" ref="H18">SUM(IF(('R5. TIAM energy production'!$A$9:$A$396=$B18)*('R5. TIAM energy production'!$B$9:$B$396="MIN - COA")*('R5. TIAM energy production'!$D$9:$D$396=$D18)*('R5. TIAM energy production'!$E$8:$P$8=H$9),'R5. TIAM energy production'!$E$9:$P$396))</f>
        <v>33160.497913861109</v>
      </c>
      <c r="I18" s="58">
        <f t="array" ref="I18">SUM(IF(('R5. TIAM energy production'!$A$9:$A$396=$B18)*('R5. TIAM energy production'!$B$9:$B$396="MIN - COA")*('R5. TIAM energy production'!$D$9:$D$396=$D18)*('R5. TIAM energy production'!$E$8:$P$8=I$9),'R5. TIAM energy production'!$E$9:$P$396))</f>
        <v>35515.629602939414</v>
      </c>
      <c r="J18" s="58">
        <f t="array" ref="J18">SUM(IF(('R5. TIAM energy production'!$A$9:$A$396=$B18)*('R5. TIAM energy production'!$B$9:$B$396="MIN - COA")*('R5. TIAM energy production'!$D$9:$D$396=$D18)*('R5. TIAM energy production'!$E$8:$P$8=J$9),'R5. TIAM energy production'!$E$9:$P$396))</f>
        <v>40714.989802523844</v>
      </c>
      <c r="K18" s="58">
        <f t="array" ref="K18">SUM(IF(('R5. TIAM energy production'!$A$9:$A$396=$B18)*('R5. TIAM energy production'!$B$9:$B$396="MIN - COA")*('R5. TIAM energy production'!$D$9:$D$396=$D18)*('R5. TIAM energy production'!$E$8:$P$8=K$9),'R5. TIAM energy production'!$E$9:$P$396))</f>
        <v>46948.673042837836</v>
      </c>
      <c r="L18" s="58">
        <f t="array" ref="L18">SUM(IF(('R5. TIAM energy production'!$A$9:$A$396=$B18)*('R5. TIAM energy production'!$B$9:$B$396="MIN - COA")*('R5. TIAM energy production'!$D$9:$D$396=$D18)*('R5. TIAM energy production'!$E$8:$P$8=L$9),'R5. TIAM energy production'!$E$9:$P$396))</f>
        <v>59798.031703437577</v>
      </c>
      <c r="M18" s="58">
        <f t="array" ref="M18">SUM(IF(('R5. TIAM energy production'!$A$9:$A$396=$B18)*('R5. TIAM energy production'!$B$9:$B$396="MIN - COA")*('R5. TIAM energy production'!$D$9:$D$396=$D18)*('R5. TIAM energy production'!$E$8:$P$8=M$9),'R5. TIAM energy production'!$E$9:$P$396))</f>
        <v>63788.44392811256</v>
      </c>
      <c r="N18" s="58">
        <f t="array" ref="N18">SUM(IF(('R5. TIAM energy production'!$A$9:$A$396=$B18)*('R5. TIAM energy production'!$B$9:$B$396="MIN - COA")*('R5. TIAM energy production'!$D$9:$D$396=$D18)*('R5. TIAM energy production'!$E$8:$P$8=N$9),'R5. TIAM energy production'!$E$9:$P$396))</f>
        <v>63359.087382013066</v>
      </c>
      <c r="O18" s="58">
        <f t="array" ref="O18">SUM(IF(('R5. TIAM energy production'!$A$9:$A$396=$B18)*('R5. TIAM energy production'!$B$9:$B$396="MIN - COA")*('R5. TIAM energy production'!$D$9:$D$396=$D18)*('R5. TIAM energy production'!$E$8:$P$8=O$9),'R5. TIAM energy production'!$E$9:$P$396))</f>
        <v>80354.882350275846</v>
      </c>
      <c r="P18" s="58">
        <f t="array" ref="P18">SUM(IF(('R5. TIAM energy production'!$A$9:$A$396=$B18)*('R5. TIAM energy production'!$B$9:$B$396="MIN - COA")*('R5. TIAM energy production'!$D$9:$D$396=$D18)*('R5. TIAM energy production'!$E$8:$P$8=P$9),'R5. TIAM energy production'!$E$9:$P$396))</f>
        <v>91871.645991779238</v>
      </c>
      <c r="R18" s="58">
        <f>E18*$B$5</f>
        <v>818.45595703513754</v>
      </c>
      <c r="S18" s="58">
        <f t="shared" ref="S18:AC33" si="13">F18*$B$5</f>
        <v>957.63819423103257</v>
      </c>
      <c r="T18" s="58">
        <f t="shared" si="13"/>
        <v>1133.5091388486182</v>
      </c>
      <c r="U18" s="58">
        <f t="shared" si="13"/>
        <v>1188.0373303804179</v>
      </c>
      <c r="V18" s="58">
        <f t="shared" si="13"/>
        <v>1272.4143615050727</v>
      </c>
      <c r="W18" s="58">
        <f t="shared" si="13"/>
        <v>1458.691239109449</v>
      </c>
      <c r="X18" s="58">
        <f t="shared" si="13"/>
        <v>1682.0246888814484</v>
      </c>
      <c r="Y18" s="58">
        <f t="shared" si="13"/>
        <v>2142.3771781562978</v>
      </c>
      <c r="Z18" s="58">
        <f t="shared" si="13"/>
        <v>2285.3412162366371</v>
      </c>
      <c r="AA18" s="58">
        <f t="shared" si="13"/>
        <v>2269.958708828744</v>
      </c>
      <c r="AB18" s="58">
        <f t="shared" si="13"/>
        <v>2878.8650929921655</v>
      </c>
      <c r="AC18" s="58">
        <f t="shared" si="13"/>
        <v>3291.4748543659452</v>
      </c>
    </row>
    <row r="19" spans="1:29" x14ac:dyDescent="0.3">
      <c r="A19" s="39" t="s">
        <v>62</v>
      </c>
      <c r="B19" s="39" t="s">
        <v>249</v>
      </c>
      <c r="C19" s="39" t="s">
        <v>101</v>
      </c>
      <c r="D19" s="39" t="s">
        <v>257</v>
      </c>
      <c r="E19" s="58">
        <f t="array" ref="E19">SUM(IF(('R5. TIAM energy production'!$A$9:$A$396=$B19)*('R5. TIAM energy production'!$B$9:$B$396="MIN - COA")*('R5. TIAM energy production'!$D$9:$D$396=$D19)*('R5. TIAM energy production'!$E$8:$P$8=E$9),'R5. TIAM energy production'!$E$9:$P$396))</f>
        <v>2130.4192190857348</v>
      </c>
      <c r="F19" s="58">
        <f t="array" ref="F19">SUM(IF(('R5. TIAM energy production'!$A$9:$A$396=$B19)*('R5. TIAM energy production'!$B$9:$B$396="MIN - COA")*('R5. TIAM energy production'!$D$9:$D$396=$D19)*('R5. TIAM energy production'!$E$8:$P$8=F$9),'R5. TIAM energy production'!$E$9:$P$396))</f>
        <v>2326.8266081988982</v>
      </c>
      <c r="G19" s="58">
        <f t="array" ref="G19">SUM(IF(('R5. TIAM energy production'!$A$9:$A$396=$B19)*('R5. TIAM energy production'!$B$9:$B$396="MIN - COA")*('R5. TIAM energy production'!$D$9:$D$396=$D19)*('R5. TIAM energy production'!$E$8:$P$8=G$9),'R5. TIAM energy production'!$E$9:$P$396))</f>
        <v>2728.306237593059</v>
      </c>
      <c r="H19" s="58">
        <f t="array" ref="H19">SUM(IF(('R5. TIAM energy production'!$A$9:$A$396=$B19)*('R5. TIAM energy production'!$B$9:$B$396="MIN - COA")*('R5. TIAM energy production'!$D$9:$D$396=$D19)*('R5. TIAM energy production'!$E$8:$P$8=H$9),'R5. TIAM energy production'!$E$9:$P$396))</f>
        <v>3381.8076203916171</v>
      </c>
      <c r="I19" s="58">
        <f t="array" ref="I19">SUM(IF(('R5. TIAM energy production'!$A$9:$A$396=$B19)*('R5. TIAM energy production'!$B$9:$B$396="MIN - COA")*('R5. TIAM energy production'!$D$9:$D$396=$D19)*('R5. TIAM energy production'!$E$8:$P$8=I$9),'R5. TIAM energy production'!$E$9:$P$396))</f>
        <v>4630.3582849605291</v>
      </c>
      <c r="J19" s="58">
        <f t="array" ref="J19">SUM(IF(('R5. TIAM energy production'!$A$9:$A$396=$B19)*('R5. TIAM energy production'!$B$9:$B$396="MIN - COA")*('R5. TIAM energy production'!$D$9:$D$396=$D19)*('R5. TIAM energy production'!$E$8:$P$8=J$9),'R5. TIAM energy production'!$E$9:$P$396))</f>
        <v>6529.1816667309886</v>
      </c>
      <c r="K19" s="58">
        <f t="array" ref="K19">SUM(IF(('R5. TIAM energy production'!$A$9:$A$396=$B19)*('R5. TIAM energy production'!$B$9:$B$396="MIN - COA")*('R5. TIAM energy production'!$D$9:$D$396=$D19)*('R5. TIAM energy production'!$E$8:$P$8=K$9),'R5. TIAM energy production'!$E$9:$P$396))</f>
        <v>9207.6355135939175</v>
      </c>
      <c r="L19" s="58">
        <f t="array" ref="L19">SUM(IF(('R5. TIAM energy production'!$A$9:$A$396=$B19)*('R5. TIAM energy production'!$B$9:$B$396="MIN - COA")*('R5. TIAM energy production'!$D$9:$D$396=$D19)*('R5. TIAM energy production'!$E$8:$P$8=L$9),'R5. TIAM energy production'!$E$9:$P$396))</f>
        <v>12127.790129866527</v>
      </c>
      <c r="M19" s="58">
        <f t="array" ref="M19">SUM(IF(('R5. TIAM energy production'!$A$9:$A$396=$B19)*('R5. TIAM energy production'!$B$9:$B$396="MIN - COA")*('R5. TIAM energy production'!$D$9:$D$396=$D19)*('R5. TIAM energy production'!$E$8:$P$8=M$9),'R5. TIAM energy production'!$E$9:$P$396))</f>
        <v>18212.752106982112</v>
      </c>
      <c r="N19" s="58">
        <f t="array" ref="N19">SUM(IF(('R5. TIAM energy production'!$A$9:$A$396=$B19)*('R5. TIAM energy production'!$B$9:$B$396="MIN - COA")*('R5. TIAM energy production'!$D$9:$D$396=$D19)*('R5. TIAM energy production'!$E$8:$P$8=N$9),'R5. TIAM energy production'!$E$9:$P$396))</f>
        <v>25826.985985976931</v>
      </c>
      <c r="O19" s="58">
        <f t="array" ref="O19">SUM(IF(('R5. TIAM energy production'!$A$9:$A$396=$B19)*('R5. TIAM energy production'!$B$9:$B$396="MIN - COA")*('R5. TIAM energy production'!$D$9:$D$396=$D19)*('R5. TIAM energy production'!$E$8:$P$8=O$9),'R5. TIAM energy production'!$E$9:$P$396))</f>
        <v>8605.9918599448138</v>
      </c>
      <c r="P19" s="58">
        <f t="array" ref="P19">SUM(IF(('R5. TIAM energy production'!$A$9:$A$396=$B19)*('R5. TIAM energy production'!$B$9:$B$396="MIN - COA")*('R5. TIAM energy production'!$D$9:$D$396=$D19)*('R5. TIAM energy production'!$E$8:$P$8=P$9),'R5. TIAM energy production'!$E$9:$P$396))</f>
        <v>10170.797836343036</v>
      </c>
      <c r="R19" s="58">
        <f t="shared" ref="R19:R59" si="14">E19*$B$5</f>
        <v>76.326283405285778</v>
      </c>
      <c r="S19" s="58">
        <f t="shared" si="13"/>
        <v>83.362948259810011</v>
      </c>
      <c r="T19" s="58">
        <f t="shared" si="13"/>
        <v>97.746712591291399</v>
      </c>
      <c r="U19" s="58">
        <f t="shared" si="13"/>
        <v>121.15963118608069</v>
      </c>
      <c r="V19" s="58">
        <f t="shared" si="13"/>
        <v>165.89131170041688</v>
      </c>
      <c r="W19" s="58">
        <f t="shared" si="13"/>
        <v>233.92023777994771</v>
      </c>
      <c r="X19" s="58">
        <f t="shared" si="13"/>
        <v>329.88089452400925</v>
      </c>
      <c r="Y19" s="58">
        <f t="shared" si="13"/>
        <v>434.50093682935761</v>
      </c>
      <c r="Z19" s="58">
        <f t="shared" si="13"/>
        <v>652.50616707461734</v>
      </c>
      <c r="AA19" s="58">
        <f t="shared" si="13"/>
        <v>925.3004451940634</v>
      </c>
      <c r="AB19" s="58">
        <f t="shared" si="13"/>
        <v>308.32587680448262</v>
      </c>
      <c r="AC19" s="58">
        <f t="shared" si="13"/>
        <v>364.38799986405172</v>
      </c>
    </row>
    <row r="20" spans="1:29" x14ac:dyDescent="0.3">
      <c r="A20" s="39" t="s">
        <v>62</v>
      </c>
      <c r="B20" s="39" t="s">
        <v>249</v>
      </c>
      <c r="C20" s="39" t="s">
        <v>97</v>
      </c>
      <c r="D20" s="39" t="s">
        <v>258</v>
      </c>
      <c r="E20" s="58">
        <f t="array" ref="E20">SUM(IF(('R5. TIAM energy production'!$A$9:$A$396=$B20)*('R5. TIAM energy production'!$B$9:$B$396="MIN - COA")*('R5. TIAM energy production'!$D$9:$D$396=$D20)*('R5. TIAM energy production'!$E$8:$P$8=E$9),'R5. TIAM energy production'!$E$9:$P$396))</f>
        <v>6110.8319379576315</v>
      </c>
      <c r="F20" s="58">
        <f t="array" ref="F20">SUM(IF(('R5. TIAM energy production'!$A$9:$A$396=$B20)*('R5. TIAM energy production'!$B$9:$B$396="MIN - COA")*('R5. TIAM energy production'!$D$9:$D$396=$D20)*('R5. TIAM energy production'!$E$8:$P$8=F$9),'R5. TIAM energy production'!$E$9:$P$396))</f>
        <v>6452.7827691914981</v>
      </c>
      <c r="G20" s="58">
        <f t="array" ref="G20">SUM(IF(('R5. TIAM energy production'!$A$9:$A$396=$B20)*('R5. TIAM energy production'!$B$9:$B$396="MIN - COA")*('R5. TIAM energy production'!$D$9:$D$396=$D20)*('R5. TIAM energy production'!$E$8:$P$8=G$9),'R5. TIAM energy production'!$E$9:$P$396))</f>
        <v>7787.3220769000854</v>
      </c>
      <c r="H20" s="58">
        <f t="array" ref="H20">SUM(IF(('R5. TIAM energy production'!$A$9:$A$396=$B20)*('R5. TIAM energy production'!$B$9:$B$396="MIN - COA")*('R5. TIAM energy production'!$D$9:$D$396=$D20)*('R5. TIAM energy production'!$E$8:$P$8=H$9),'R5. TIAM energy production'!$E$9:$P$396))</f>
        <v>10471.698452731229</v>
      </c>
      <c r="I20" s="58">
        <f t="array" ref="I20">SUM(IF(('R5. TIAM energy production'!$A$9:$A$396=$B20)*('R5. TIAM energy production'!$B$9:$B$396="MIN - COA")*('R5. TIAM energy production'!$D$9:$D$396=$D20)*('R5. TIAM energy production'!$E$8:$P$8=I$9),'R5. TIAM energy production'!$E$9:$P$396))</f>
        <v>14171.636391476699</v>
      </c>
      <c r="J20" s="58">
        <f t="array" ref="J20">SUM(IF(('R5. TIAM energy production'!$A$9:$A$396=$B20)*('R5. TIAM energy production'!$B$9:$B$396="MIN - COA")*('R5. TIAM energy production'!$D$9:$D$396=$D20)*('R5. TIAM energy production'!$E$8:$P$8=J$9),'R5. TIAM energy production'!$E$9:$P$396))</f>
        <v>19877.12634576418</v>
      </c>
      <c r="K20" s="58">
        <f t="array" ref="K20">SUM(IF(('R5. TIAM energy production'!$A$9:$A$396=$B20)*('R5. TIAM energy production'!$B$9:$B$396="MIN - COA")*('R5. TIAM energy production'!$D$9:$D$396=$D20)*('R5. TIAM energy production'!$E$8:$P$8=K$9),'R5. TIAM energy production'!$E$9:$P$396))</f>
        <v>28016.475398970324</v>
      </c>
      <c r="L20" s="58">
        <f t="array" ref="L20">SUM(IF(('R5. TIAM energy production'!$A$9:$A$396=$B20)*('R5. TIAM energy production'!$B$9:$B$396="MIN - COA")*('R5. TIAM energy production'!$D$9:$D$396=$D20)*('R5. TIAM energy production'!$E$8:$P$8=L$9),'R5. TIAM energy production'!$E$9:$P$396))</f>
        <v>39529.91483723672</v>
      </c>
      <c r="M20" s="58">
        <f t="array" ref="M20">SUM(IF(('R5. TIAM energy production'!$A$9:$A$396=$B20)*('R5. TIAM energy production'!$B$9:$B$396="MIN - COA")*('R5. TIAM energy production'!$D$9:$D$396=$D20)*('R5. TIAM energy production'!$E$8:$P$8=M$9),'R5. TIAM energy production'!$E$9:$P$396))</f>
        <v>55739.84842390471</v>
      </c>
      <c r="N20" s="58">
        <f t="array" ref="N20">SUM(IF(('R5. TIAM energy production'!$A$9:$A$396=$B20)*('R5. TIAM energy production'!$B$9:$B$396="MIN - COA")*('R5. TIAM energy production'!$D$9:$D$396=$D20)*('R5. TIAM energy production'!$E$8:$P$8=N$9),'R5. TIAM energy production'!$E$9:$P$396))</f>
        <v>65780.948562595251</v>
      </c>
      <c r="O20" s="58">
        <f t="array" ref="O20">SUM(IF(('R5. TIAM energy production'!$A$9:$A$396=$B20)*('R5. TIAM energy production'!$B$9:$B$396="MIN - COA")*('R5. TIAM energy production'!$D$9:$D$396=$D20)*('R5. TIAM energy production'!$E$8:$P$8=O$9),'R5. TIAM energy production'!$E$9:$P$396))</f>
        <v>83217.344460572611</v>
      </c>
      <c r="P20" s="58">
        <f t="array" ref="P20">SUM(IF(('R5. TIAM energy production'!$A$9:$A$396=$B20)*('R5. TIAM energy production'!$B$9:$B$396="MIN - COA")*('R5. TIAM energy production'!$D$9:$D$396=$D20)*('R5. TIAM energy production'!$E$8:$P$8=P$9),'R5. TIAM energy production'!$E$9:$P$396))</f>
        <v>100369.33435389552</v>
      </c>
      <c r="R20" s="58">
        <f t="shared" si="14"/>
        <v>218.93207034566083</v>
      </c>
      <c r="S20" s="58">
        <f t="shared" si="13"/>
        <v>231.18310329805311</v>
      </c>
      <c r="T20" s="58">
        <f t="shared" si="13"/>
        <v>278.99548900276557</v>
      </c>
      <c r="U20" s="58">
        <f t="shared" si="13"/>
        <v>375.16833150841535</v>
      </c>
      <c r="V20" s="58">
        <f t="shared" si="13"/>
        <v>507.7255808820143</v>
      </c>
      <c r="W20" s="58">
        <f t="shared" si="13"/>
        <v>712.13551077545662</v>
      </c>
      <c r="X20" s="58">
        <f t="shared" si="13"/>
        <v>1003.743029616825</v>
      </c>
      <c r="Y20" s="58">
        <f t="shared" si="13"/>
        <v>1416.233695145012</v>
      </c>
      <c r="Z20" s="58">
        <f t="shared" si="13"/>
        <v>1996.9851143177336</v>
      </c>
      <c r="AA20" s="58">
        <f t="shared" si="13"/>
        <v>2356.7264497415886</v>
      </c>
      <c r="AB20" s="58">
        <f t="shared" si="13"/>
        <v>2981.4181925465168</v>
      </c>
      <c r="AC20" s="58">
        <f t="shared" si="13"/>
        <v>3595.9205542573636</v>
      </c>
    </row>
    <row r="21" spans="1:29" x14ac:dyDescent="0.3">
      <c r="A21" s="39" t="s">
        <v>62</v>
      </c>
      <c r="B21" s="39" t="s">
        <v>249</v>
      </c>
      <c r="C21" s="39" t="s">
        <v>100</v>
      </c>
      <c r="D21" s="39" t="s">
        <v>259</v>
      </c>
      <c r="E21" s="58">
        <f t="array" ref="E21">SUM(IF(('R5. TIAM energy production'!$A$9:$A$396=$B21)*('R5. TIAM energy production'!$B$9:$B$396="MIN - COA")*('R5. TIAM energy production'!$D$9:$D$396=$D21)*('R5. TIAM energy production'!$E$8:$P$8=E$9),'R5. TIAM energy production'!$E$9:$P$396))</f>
        <v>1890.9051085555911</v>
      </c>
      <c r="F21" s="58">
        <f t="array" ref="F21">SUM(IF(('R5. TIAM energy production'!$A$9:$A$396=$B21)*('R5. TIAM energy production'!$B$9:$B$396="MIN - COA")*('R5. TIAM energy production'!$D$9:$D$396=$D21)*('R5. TIAM energy production'!$E$8:$P$8=F$9),'R5. TIAM energy production'!$E$9:$P$396))</f>
        <v>7119.0111427412103</v>
      </c>
      <c r="G21" s="58">
        <f t="array" ref="G21">SUM(IF(('R5. TIAM energy production'!$A$9:$A$396=$B21)*('R5. TIAM energy production'!$B$9:$B$396="MIN - COA")*('R5. TIAM energy production'!$D$9:$D$396=$D21)*('R5. TIAM energy production'!$E$8:$P$8=G$9),'R5. TIAM energy production'!$E$9:$P$396))</f>
        <v>8743.9388010534403</v>
      </c>
      <c r="H21" s="58">
        <f t="array" ref="H21">SUM(IF(('R5. TIAM energy production'!$A$9:$A$396=$B21)*('R5. TIAM energy production'!$B$9:$B$396="MIN - COA")*('R5. TIAM energy production'!$D$9:$D$396=$D21)*('R5. TIAM energy production'!$E$8:$P$8=H$9),'R5. TIAM energy production'!$E$9:$P$396))</f>
        <v>9653.0906751058501</v>
      </c>
      <c r="I21" s="58">
        <f t="array" ref="I21">SUM(IF(('R5. TIAM energy production'!$A$9:$A$396=$B21)*('R5. TIAM energy production'!$B$9:$B$396="MIN - COA")*('R5. TIAM energy production'!$D$9:$D$396=$D21)*('R5. TIAM energy production'!$E$8:$P$8=I$9),'R5. TIAM energy production'!$E$9:$P$396))</f>
        <v>8230.2189637591546</v>
      </c>
      <c r="J21" s="58">
        <f t="array" ref="J21">SUM(IF(('R5. TIAM energy production'!$A$9:$A$396=$B21)*('R5. TIAM energy production'!$B$9:$B$396="MIN - COA")*('R5. TIAM energy production'!$D$9:$D$396=$D21)*('R5. TIAM energy production'!$E$8:$P$8=J$9),'R5. TIAM energy production'!$E$9:$P$396))</f>
        <v>5770.2564254411845</v>
      </c>
      <c r="K21" s="58">
        <f t="array" ref="K21">SUM(IF(('R5. TIAM energy production'!$A$9:$A$396=$B21)*('R5. TIAM energy production'!$B$9:$B$396="MIN - COA")*('R5. TIAM energy production'!$D$9:$D$396=$D21)*('R5. TIAM energy production'!$E$8:$P$8=K$9),'R5. TIAM energy production'!$E$9:$P$396))</f>
        <v>5798.8052509100116</v>
      </c>
      <c r="L21" s="58">
        <f t="array" ref="L21">SUM(IF(('R5. TIAM energy production'!$A$9:$A$396=$B21)*('R5. TIAM energy production'!$B$9:$B$396="MIN - COA")*('R5. TIAM energy production'!$D$9:$D$396=$D21)*('R5. TIAM energy production'!$E$8:$P$8=L$9),'R5. TIAM energy production'!$E$9:$P$396))</f>
        <v>7616.77479785587</v>
      </c>
      <c r="M21" s="58">
        <f t="array" ref="M21">SUM(IF(('R5. TIAM energy production'!$A$9:$A$396=$B21)*('R5. TIAM energy production'!$B$9:$B$396="MIN - COA")*('R5. TIAM energy production'!$D$9:$D$396=$D21)*('R5. TIAM energy production'!$E$8:$P$8=M$9),'R5. TIAM energy production'!$E$9:$P$396))</f>
        <v>8566.9127163379289</v>
      </c>
      <c r="N21" s="58">
        <f t="array" ref="N21">SUM(IF(('R5. TIAM energy production'!$A$9:$A$396=$B21)*('R5. TIAM energy production'!$B$9:$B$396="MIN - COA")*('R5. TIAM energy production'!$D$9:$D$396=$D21)*('R5. TIAM energy production'!$E$8:$P$8=N$9),'R5. TIAM energy production'!$E$9:$P$396))</f>
        <v>9361.9759626103587</v>
      </c>
      <c r="O21" s="58">
        <f t="array" ref="O21">SUM(IF(('R5. TIAM energy production'!$A$9:$A$396=$B21)*('R5. TIAM energy production'!$B$9:$B$396="MIN - COA")*('R5. TIAM energy production'!$D$9:$D$396=$D21)*('R5. TIAM energy production'!$E$8:$P$8=O$9),'R5. TIAM energy production'!$E$9:$P$396))</f>
        <v>10209.532043893259</v>
      </c>
      <c r="P21" s="58">
        <f t="array" ref="P21">SUM(IF(('R5. TIAM energy production'!$A$9:$A$396=$B21)*('R5. TIAM energy production'!$B$9:$B$396="MIN - COA")*('R5. TIAM energy production'!$D$9:$D$396=$D21)*('R5. TIAM energy production'!$E$8:$P$8=P$9),'R5. TIAM energy production'!$E$9:$P$396))</f>
        <v>1161.7516865492432</v>
      </c>
      <c r="R21" s="58">
        <f t="shared" si="14"/>
        <v>67.745239019226375</v>
      </c>
      <c r="S21" s="58">
        <f t="shared" si="13"/>
        <v>255.05199032115291</v>
      </c>
      <c r="T21" s="58">
        <f t="shared" si="13"/>
        <v>313.26808593760705</v>
      </c>
      <c r="U21" s="58">
        <f t="shared" si="13"/>
        <v>345.84016516769884</v>
      </c>
      <c r="V21" s="58">
        <f t="shared" si="13"/>
        <v>294.86310463581987</v>
      </c>
      <c r="W21" s="58">
        <f t="shared" si="13"/>
        <v>206.730310778177</v>
      </c>
      <c r="X21" s="58">
        <f t="shared" si="13"/>
        <v>207.75312625228676</v>
      </c>
      <c r="Y21" s="58">
        <f t="shared" si="13"/>
        <v>272.88531132613184</v>
      </c>
      <c r="Z21" s="58">
        <f t="shared" si="13"/>
        <v>306.92579283816588</v>
      </c>
      <c r="AA21" s="58">
        <f t="shared" si="13"/>
        <v>335.41043197231642</v>
      </c>
      <c r="AB21" s="58">
        <f t="shared" si="13"/>
        <v>365.77572584608936</v>
      </c>
      <c r="AC21" s="58">
        <f t="shared" si="13"/>
        <v>41.621943549767522</v>
      </c>
    </row>
    <row r="22" spans="1:29" x14ac:dyDescent="0.3">
      <c r="A22" s="39" t="s">
        <v>62</v>
      </c>
      <c r="B22" s="39" t="s">
        <v>249</v>
      </c>
      <c r="C22" s="39" t="s">
        <v>98</v>
      </c>
      <c r="D22" s="39" t="s">
        <v>260</v>
      </c>
      <c r="E22" s="58">
        <f t="array" ref="E22">SUM(IF(('R5. TIAM energy production'!$A$9:$A$396=$B22)*('R5. TIAM energy production'!$B$9:$B$396="MIN - COA")*('R5. TIAM energy production'!$D$9:$D$396=$D22)*('R5. TIAM energy production'!$E$8:$P$8=E$9),'R5. TIAM energy production'!$E$9:$P$396))</f>
        <v>66858.520428424177</v>
      </c>
      <c r="F22" s="58">
        <f t="array" ref="F22">SUM(IF(('R5. TIAM energy production'!$A$9:$A$396=$B22)*('R5. TIAM energy production'!$B$9:$B$396="MIN - COA")*('R5. TIAM energy production'!$D$9:$D$396=$D22)*('R5. TIAM energy production'!$E$8:$P$8=F$9),'R5. TIAM energy production'!$E$9:$P$396))</f>
        <v>80916.750907037829</v>
      </c>
      <c r="G22" s="58">
        <f t="array" ref="G22">SUM(IF(('R5. TIAM energy production'!$A$9:$A$396=$B22)*('R5. TIAM energy production'!$B$9:$B$396="MIN - COA")*('R5. TIAM energy production'!$D$9:$D$396=$D22)*('R5. TIAM energy production'!$E$8:$P$8=G$9),'R5. TIAM energy production'!$E$9:$P$396))</f>
        <v>105138.52449164406</v>
      </c>
      <c r="H22" s="58">
        <f t="array" ref="H22">SUM(IF(('R5. TIAM energy production'!$A$9:$A$396=$B22)*('R5. TIAM energy production'!$B$9:$B$396="MIN - COA")*('R5. TIAM energy production'!$D$9:$D$396=$D22)*('R5. TIAM energy production'!$E$8:$P$8=H$9),'R5. TIAM energy production'!$E$9:$P$396))</f>
        <v>118332.4187833032</v>
      </c>
      <c r="I22" s="58">
        <f t="array" ref="I22">SUM(IF(('R5. TIAM energy production'!$A$9:$A$396=$B22)*('R5. TIAM energy production'!$B$9:$B$396="MIN - COA")*('R5. TIAM energy production'!$D$9:$D$396=$D22)*('R5. TIAM energy production'!$E$8:$P$8=I$9),'R5. TIAM energy production'!$E$9:$P$396))</f>
        <v>131466.05078254323</v>
      </c>
      <c r="J22" s="58">
        <f t="array" ref="J22">SUM(IF(('R5. TIAM energy production'!$A$9:$A$396=$B22)*('R5. TIAM energy production'!$B$9:$B$396="MIN - COA")*('R5. TIAM energy production'!$D$9:$D$396=$D22)*('R5. TIAM energy production'!$E$8:$P$8=J$9),'R5. TIAM energy production'!$E$9:$P$396))</f>
        <v>135679.99503566776</v>
      </c>
      <c r="K22" s="58">
        <f t="array" ref="K22">SUM(IF(('R5. TIAM energy production'!$A$9:$A$396=$B22)*('R5. TIAM energy production'!$B$9:$B$396="MIN - COA")*('R5. TIAM energy production'!$D$9:$D$396=$D22)*('R5. TIAM energy production'!$E$8:$P$8=K$9),'R5. TIAM energy production'!$E$9:$P$396))</f>
        <v>141083.70127443812</v>
      </c>
      <c r="L22" s="58">
        <f t="array" ref="L22">SUM(IF(('R5. TIAM energy production'!$A$9:$A$396=$B22)*('R5. TIAM energy production'!$B$9:$B$396="MIN - COA")*('R5. TIAM energy production'!$D$9:$D$396=$D22)*('R5. TIAM energy production'!$E$8:$P$8=L$9),'R5. TIAM energy production'!$E$9:$P$396))</f>
        <v>136762.72694205694</v>
      </c>
      <c r="M22" s="58">
        <f t="array" ref="M22">SUM(IF(('R5. TIAM energy production'!$A$9:$A$396=$B22)*('R5. TIAM energy production'!$B$9:$B$396="MIN - COA")*('R5. TIAM energy production'!$D$9:$D$396=$D22)*('R5. TIAM energy production'!$E$8:$P$8=M$9),'R5. TIAM energy production'!$E$9:$P$396))</f>
        <v>124533.82581703574</v>
      </c>
      <c r="N22" s="58">
        <f t="array" ref="N22">SUM(IF(('R5. TIAM energy production'!$A$9:$A$396=$B22)*('R5. TIAM energy production'!$B$9:$B$396="MIN - COA")*('R5. TIAM energy production'!$D$9:$D$396=$D22)*('R5. TIAM energy production'!$E$8:$P$8=N$9),'R5. TIAM energy production'!$E$9:$P$396))</f>
        <v>149355.42645900007</v>
      </c>
      <c r="O22" s="58">
        <f t="array" ref="O22">SUM(IF(('R5. TIAM energy production'!$A$9:$A$396=$B22)*('R5. TIAM energy production'!$B$9:$B$396="MIN - COA")*('R5. TIAM energy production'!$D$9:$D$396=$D22)*('R5. TIAM energy production'!$E$8:$P$8=O$9),'R5. TIAM energy production'!$E$9:$P$396))</f>
        <v>151605.04462240823</v>
      </c>
      <c r="P22" s="58">
        <f t="array" ref="P22">SUM(IF(('R5. TIAM energy production'!$A$9:$A$396=$B22)*('R5. TIAM energy production'!$B$9:$B$396="MIN - COA")*('R5. TIAM energy production'!$D$9:$D$396=$D22)*('R5. TIAM energy production'!$E$8:$P$8=P$9),'R5. TIAM energy production'!$E$9:$P$396))</f>
        <v>191526.63843555015</v>
      </c>
      <c r="R22" s="58">
        <f t="shared" si="14"/>
        <v>2395.3324925729694</v>
      </c>
      <c r="S22" s="58">
        <f t="shared" si="13"/>
        <v>2898.9950929075521</v>
      </c>
      <c r="T22" s="58">
        <f t="shared" si="13"/>
        <v>3766.7857787194789</v>
      </c>
      <c r="U22" s="58">
        <f t="shared" si="13"/>
        <v>4239.4819062716551</v>
      </c>
      <c r="V22" s="58">
        <f t="shared" si="13"/>
        <v>4710.0190236306134</v>
      </c>
      <c r="W22" s="58">
        <f t="shared" si="13"/>
        <v>4860.9915178874417</v>
      </c>
      <c r="X22" s="58">
        <f t="shared" si="13"/>
        <v>5054.5894774459821</v>
      </c>
      <c r="Y22" s="58">
        <f t="shared" si="13"/>
        <v>4899.7824288962483</v>
      </c>
      <c r="Z22" s="58">
        <f t="shared" si="13"/>
        <v>4461.6590001167488</v>
      </c>
      <c r="AA22" s="58">
        <f t="shared" si="13"/>
        <v>5350.9396206626107</v>
      </c>
      <c r="AB22" s="58">
        <f t="shared" si="13"/>
        <v>5431.5364308846183</v>
      </c>
      <c r="AC22" s="58">
        <f t="shared" si="13"/>
        <v>6861.8027634800483</v>
      </c>
    </row>
    <row r="23" spans="1:29" x14ac:dyDescent="0.3">
      <c r="A23" s="39" t="s">
        <v>62</v>
      </c>
      <c r="B23" s="39" t="s">
        <v>249</v>
      </c>
      <c r="C23" s="39" t="s">
        <v>99</v>
      </c>
      <c r="D23" s="39" t="s">
        <v>261</v>
      </c>
      <c r="E23" s="58">
        <f t="array" ref="E23">SUM(IF(('R5. TIAM energy production'!$A$9:$A$396=$B23)*('R5. TIAM energy production'!$B$9:$B$396="MIN - COA")*('R5. TIAM energy production'!$D$9:$D$396=$D23)*('R5. TIAM energy production'!$E$8:$P$8=E$9),'R5. TIAM energy production'!$E$9:$P$396))</f>
        <v>8698.3700759999992</v>
      </c>
      <c r="F23" s="58">
        <f t="array" ref="F23">SUM(IF(('R5. TIAM energy production'!$A$9:$A$396=$B23)*('R5. TIAM energy production'!$B$9:$B$396="MIN - COA")*('R5. TIAM energy production'!$D$9:$D$396=$D23)*('R5. TIAM energy production'!$E$8:$P$8=F$9),'R5. TIAM energy production'!$E$9:$P$396))</f>
        <v>9317.9114846631001</v>
      </c>
      <c r="G23" s="58">
        <f t="array" ref="G23">SUM(IF(('R5. TIAM energy production'!$A$9:$A$396=$B23)*('R5. TIAM energy production'!$B$9:$B$396="MIN - COA")*('R5. TIAM energy production'!$D$9:$D$396=$D23)*('R5. TIAM energy production'!$E$8:$P$8=G$9),'R5. TIAM energy production'!$E$9:$P$396))</f>
        <v>11066.755867564099</v>
      </c>
      <c r="H23" s="58">
        <f t="array" ref="H23">SUM(IF(('R5. TIAM energy production'!$A$9:$A$396=$B23)*('R5. TIAM energy production'!$B$9:$B$396="MIN - COA")*('R5. TIAM energy production'!$D$9:$D$396=$D23)*('R5. TIAM energy production'!$E$8:$P$8=H$9),'R5. TIAM energy production'!$E$9:$P$396))</f>
        <v>14572.804136276191</v>
      </c>
      <c r="I23" s="58">
        <f t="array" ref="I23">SUM(IF(('R5. TIAM energy production'!$A$9:$A$396=$B23)*('R5. TIAM energy production'!$B$9:$B$396="MIN - COA")*('R5. TIAM energy production'!$D$9:$D$396=$D23)*('R5. TIAM energy production'!$E$8:$P$8=I$9),'R5. TIAM energy production'!$E$9:$P$396))</f>
        <v>20556.37945340549</v>
      </c>
      <c r="J23" s="58">
        <f t="array" ref="J23">SUM(IF(('R5. TIAM energy production'!$A$9:$A$396=$B23)*('R5. TIAM energy production'!$B$9:$B$396="MIN - COA")*('R5. TIAM energy production'!$D$9:$D$396=$D23)*('R5. TIAM energy production'!$E$8:$P$8=J$9),'R5. TIAM energy production'!$E$9:$P$396))</f>
        <v>28996.80337983129</v>
      </c>
      <c r="K23" s="58">
        <f t="array" ref="K23">SUM(IF(('R5. TIAM energy production'!$A$9:$A$396=$B23)*('R5. TIAM energy production'!$B$9:$B$396="MIN - COA")*('R5. TIAM energy production'!$D$9:$D$396=$D23)*('R5. TIAM energy production'!$E$8:$P$8=K$9),'R5. TIAM energy production'!$E$9:$P$396))</f>
        <v>40686.40992095352</v>
      </c>
      <c r="L23" s="58">
        <f t="array" ref="L23">SUM(IF(('R5. TIAM energy production'!$A$9:$A$396=$B23)*('R5. TIAM energy production'!$B$9:$B$396="MIN - COA")*('R5. TIAM energy production'!$D$9:$D$396=$D23)*('R5. TIAM energy production'!$E$8:$P$8=L$9),'R5. TIAM energy production'!$E$9:$P$396))</f>
        <v>57697.516441296975</v>
      </c>
      <c r="M23" s="58">
        <f t="array" ref="M23">SUM(IF(('R5. TIAM energy production'!$A$9:$A$396=$B23)*('R5. TIAM energy production'!$B$9:$B$396="MIN - COA")*('R5. TIAM energy production'!$D$9:$D$396=$D23)*('R5. TIAM energy production'!$E$8:$P$8=M$9),'R5. TIAM energy production'!$E$9:$P$396))</f>
        <v>81388.045183010283</v>
      </c>
      <c r="N23" s="58">
        <f t="array" ref="N23">SUM(IF(('R5. TIAM energy production'!$A$9:$A$396=$B23)*('R5. TIAM energy production'!$B$9:$B$396="MIN - COA")*('R5. TIAM energy production'!$D$9:$D$396=$D23)*('R5. TIAM energy production'!$E$8:$P$8=N$9),'R5. TIAM energy production'!$E$9:$P$396))</f>
        <v>96334.139314059619</v>
      </c>
      <c r="O23" s="58">
        <f t="array" ref="O23">SUM(IF(('R5. TIAM energy production'!$A$9:$A$396=$B23)*('R5. TIAM energy production'!$B$9:$B$396="MIN - COA")*('R5. TIAM energy production'!$D$9:$D$396=$D23)*('R5. TIAM energy production'!$E$8:$P$8=O$9),'R5. TIAM energy production'!$E$9:$P$396))</f>
        <v>102604.57444437801</v>
      </c>
      <c r="P23" s="58">
        <f t="array" ref="P23">SUM(IF(('R5. TIAM energy production'!$A$9:$A$396=$B23)*('R5. TIAM energy production'!$B$9:$B$396="MIN - COA")*('R5. TIAM energy production'!$D$9:$D$396=$D23)*('R5. TIAM energy production'!$E$8:$P$8=P$9),'R5. TIAM energy production'!$E$9:$P$396))</f>
        <v>89365.667505705365</v>
      </c>
      <c r="R23" s="58">
        <f t="shared" si="14"/>
        <v>311.63550048602673</v>
      </c>
      <c r="S23" s="58">
        <f t="shared" si="13"/>
        <v>333.83173900814398</v>
      </c>
      <c r="T23" s="58">
        <f t="shared" si="13"/>
        <v>396.48738481025407</v>
      </c>
      <c r="U23" s="58">
        <f t="shared" si="13"/>
        <v>522.09817136012953</v>
      </c>
      <c r="V23" s="58">
        <f t="shared" si="13"/>
        <v>736.47103344315065</v>
      </c>
      <c r="W23" s="58">
        <f t="shared" si="13"/>
        <v>1038.8651270082655</v>
      </c>
      <c r="X23" s="58">
        <f t="shared" si="13"/>
        <v>1457.6673109919764</v>
      </c>
      <c r="Y23" s="58">
        <f t="shared" si="13"/>
        <v>2067.1222603640736</v>
      </c>
      <c r="Z23" s="58">
        <f t="shared" si="13"/>
        <v>2915.8800985218932</v>
      </c>
      <c r="AA23" s="58">
        <f t="shared" si="13"/>
        <v>3451.35208742843</v>
      </c>
      <c r="AB23" s="58">
        <f t="shared" si="13"/>
        <v>3676.0022429206115</v>
      </c>
      <c r="AC23" s="58">
        <f t="shared" si="13"/>
        <v>3201.6934524605927</v>
      </c>
    </row>
    <row r="24" spans="1:29" x14ac:dyDescent="0.3">
      <c r="A24" s="39" t="s">
        <v>63</v>
      </c>
      <c r="B24" s="39" t="s">
        <v>251</v>
      </c>
      <c r="C24" s="39" t="s">
        <v>80</v>
      </c>
      <c r="D24" s="39" t="s">
        <v>256</v>
      </c>
      <c r="E24" s="58">
        <f t="array" ref="E24">SUM(IF(('R5. TIAM energy production'!$A$9:$A$396=$B24)*('R5. TIAM energy production'!$B$9:$B$396="MIN - COA")*('R5. TIAM energy production'!$D$9:$D$396=$D24)*('R5. TIAM energy production'!$E$8:$P$8=E$9),'R5. TIAM energy production'!$E$9:$P$396))</f>
        <v>22844.7426371361</v>
      </c>
      <c r="F24" s="58">
        <f t="array" ref="F24">SUM(IF(('R5. TIAM energy production'!$A$9:$A$396=$B24)*('R5. TIAM energy production'!$B$9:$B$396="MIN - COA")*('R5. TIAM energy production'!$D$9:$D$396=$D24)*('R5. TIAM energy production'!$E$8:$P$8=F$9),'R5. TIAM energy production'!$E$9:$P$396))</f>
        <v>26729.5972356891</v>
      </c>
      <c r="G24" s="58">
        <f t="array" ref="G24">SUM(IF(('R5. TIAM energy production'!$A$9:$A$396=$B24)*('R5. TIAM energy production'!$B$9:$B$396="MIN - COA")*('R5. TIAM energy production'!$D$9:$D$396=$D24)*('R5. TIAM energy production'!$E$8:$P$8=G$9),'R5. TIAM energy production'!$E$9:$P$396))</f>
        <v>31638.507034199214</v>
      </c>
      <c r="H24" s="58">
        <f t="array" ref="H24">SUM(IF(('R5. TIAM energy production'!$A$9:$A$396=$B24)*('R5. TIAM energy production'!$B$9:$B$396="MIN - COA")*('R5. TIAM energy production'!$D$9:$D$396=$D24)*('R5. TIAM energy production'!$E$8:$P$8=H$9),'R5. TIAM energy production'!$E$9:$P$396))</f>
        <v>20055.782284728262</v>
      </c>
      <c r="I24" s="58">
        <f t="array" ref="I24">SUM(IF(('R5. TIAM energy production'!$A$9:$A$396=$B24)*('R5. TIAM energy production'!$B$9:$B$396="MIN - COA")*('R5. TIAM energy production'!$D$9:$D$396=$D24)*('R5. TIAM energy production'!$E$8:$P$8=I$9),'R5. TIAM energy production'!$E$9:$P$396))</f>
        <v>116.84618310404548</v>
      </c>
      <c r="J24" s="58">
        <f t="array" ref="J24">SUM(IF(('R5. TIAM energy production'!$A$9:$A$396=$B24)*('R5. TIAM energy production'!$B$9:$B$396="MIN - COA")*('R5. TIAM energy production'!$D$9:$D$396=$D24)*('R5. TIAM energy production'!$E$8:$P$8=J$9),'R5. TIAM energy production'!$E$9:$P$396))</f>
        <v>88.79642980597589</v>
      </c>
      <c r="K24" s="58">
        <f t="array" ref="K24">SUM(IF(('R5. TIAM energy production'!$A$9:$A$396=$B24)*('R5. TIAM energy production'!$B$9:$B$396="MIN - COA")*('R5. TIAM energy production'!$D$9:$D$396=$D24)*('R5. TIAM energy production'!$E$8:$P$8=K$9),'R5. TIAM energy production'!$E$9:$P$396))</f>
        <v>100.1317615649659</v>
      </c>
      <c r="L24" s="58">
        <f t="array" ref="L24">SUM(IF(('R5. TIAM energy production'!$A$9:$A$396=$B24)*('R5. TIAM energy production'!$B$9:$B$396="MIN - COA")*('R5. TIAM energy production'!$D$9:$D$396=$D24)*('R5. TIAM energy production'!$E$8:$P$8=L$9),'R5. TIAM energy production'!$E$9:$P$396))</f>
        <v>106.13736599068531</v>
      </c>
      <c r="M24" s="58">
        <f t="array" ref="M24">SUM(IF(('R5. TIAM energy production'!$A$9:$A$396=$B24)*('R5. TIAM energy production'!$B$9:$B$396="MIN - COA")*('R5. TIAM energy production'!$D$9:$D$396=$D24)*('R5. TIAM energy production'!$E$8:$P$8=M$9),'R5. TIAM energy production'!$E$9:$P$396))</f>
        <v>134.67125763741529</v>
      </c>
      <c r="N24" s="58">
        <f t="array" ref="N24">SUM(IF(('R5. TIAM energy production'!$A$9:$A$396=$B24)*('R5. TIAM energy production'!$B$9:$B$396="MIN - COA")*('R5. TIAM energy production'!$D$9:$D$396=$D24)*('R5. TIAM energy production'!$E$8:$P$8=N$9),'R5. TIAM energy production'!$E$9:$P$396))</f>
        <v>105.52894430495201</v>
      </c>
      <c r="O24" s="58">
        <f t="array" ref="O24">SUM(IF(('R5. TIAM energy production'!$A$9:$A$396=$B24)*('R5. TIAM energy production'!$B$9:$B$396="MIN - COA")*('R5. TIAM energy production'!$D$9:$D$396=$D24)*('R5. TIAM energy production'!$E$8:$P$8=O$9),'R5. TIAM energy production'!$E$9:$P$396))</f>
        <v>74.044730321307</v>
      </c>
      <c r="P24" s="58">
        <f t="array" ref="P24">SUM(IF(('R5. TIAM energy production'!$A$9:$A$396=$B24)*('R5. TIAM energy production'!$B$9:$B$396="MIN - COA")*('R5. TIAM energy production'!$D$9:$D$396=$D24)*('R5. TIAM energy production'!$E$8:$P$8=P$9),'R5. TIAM energy production'!$E$9:$P$396))</f>
        <v>73.144000792325059</v>
      </c>
      <c r="R24" s="58">
        <f t="shared" si="14"/>
        <v>818.45595703513754</v>
      </c>
      <c r="S24" s="58">
        <f t="shared" si="13"/>
        <v>957.63819423103257</v>
      </c>
      <c r="T24" s="58">
        <f t="shared" si="13"/>
        <v>1133.5091388486182</v>
      </c>
      <c r="U24" s="58">
        <f t="shared" si="13"/>
        <v>718.53619647489472</v>
      </c>
      <c r="V24" s="58">
        <f t="shared" si="13"/>
        <v>4.1862347121767982</v>
      </c>
      <c r="W24" s="58">
        <f t="shared" si="13"/>
        <v>3.1812994391108771</v>
      </c>
      <c r="X24" s="58">
        <f t="shared" si="13"/>
        <v>3.5874090613761607</v>
      </c>
      <c r="Y24" s="58">
        <f t="shared" si="13"/>
        <v>3.8025711577893788</v>
      </c>
      <c r="Z24" s="58">
        <f t="shared" si="13"/>
        <v>4.8248515995789836</v>
      </c>
      <c r="AA24" s="58">
        <f t="shared" si="13"/>
        <v>3.7807733042968956</v>
      </c>
      <c r="AB24" s="58">
        <f t="shared" si="13"/>
        <v>2.6527920047573503</v>
      </c>
      <c r="AC24" s="58">
        <f t="shared" si="13"/>
        <v>2.6205216719117383</v>
      </c>
    </row>
    <row r="25" spans="1:29" x14ac:dyDescent="0.3">
      <c r="A25" s="39" t="s">
        <v>63</v>
      </c>
      <c r="B25" s="39" t="s">
        <v>251</v>
      </c>
      <c r="C25" s="39" t="s">
        <v>101</v>
      </c>
      <c r="D25" s="39" t="s">
        <v>257</v>
      </c>
      <c r="E25" s="58">
        <f t="array" ref="E25">SUM(IF(('R5. TIAM energy production'!$A$9:$A$396=$B25)*('R5. TIAM energy production'!$B$9:$B$396="MIN - COA")*('R5. TIAM energy production'!$D$9:$D$396=$D25)*('R5. TIAM energy production'!$E$8:$P$8=E$9),'R5. TIAM energy production'!$E$9:$P$396))</f>
        <v>2130.4192190857348</v>
      </c>
      <c r="F25" s="58">
        <f t="array" ref="F25">SUM(IF(('R5. TIAM energy production'!$A$9:$A$396=$B25)*('R5. TIAM energy production'!$B$9:$B$396="MIN - COA")*('R5. TIAM energy production'!$D$9:$D$396=$D25)*('R5. TIAM energy production'!$E$8:$P$8=F$9),'R5. TIAM energy production'!$E$9:$P$396))</f>
        <v>2326.8266081988982</v>
      </c>
      <c r="G25" s="58">
        <f t="array" ref="G25">SUM(IF(('R5. TIAM energy production'!$A$9:$A$396=$B25)*('R5. TIAM energy production'!$B$9:$B$396="MIN - COA")*('R5. TIAM energy production'!$D$9:$D$396=$D25)*('R5. TIAM energy production'!$E$8:$P$8=G$9),'R5. TIAM energy production'!$E$9:$P$396))</f>
        <v>2728.306237593059</v>
      </c>
      <c r="H25" s="58">
        <f t="array" ref="H25">SUM(IF(('R5. TIAM energy production'!$A$9:$A$396=$B25)*('R5. TIAM energy production'!$B$9:$B$396="MIN - COA")*('R5. TIAM energy production'!$D$9:$D$396=$D25)*('R5. TIAM energy production'!$E$8:$P$8=H$9),'R5. TIAM energy production'!$E$9:$P$396))</f>
        <v>3381.8139204754557</v>
      </c>
      <c r="I25" s="58">
        <f t="array" ref="I25">SUM(IF(('R5. TIAM energy production'!$A$9:$A$396=$B25)*('R5. TIAM energy production'!$B$9:$B$396="MIN - COA")*('R5. TIAM energy production'!$D$9:$D$396=$D25)*('R5. TIAM energy production'!$E$8:$P$8=I$9),'R5. TIAM energy production'!$E$9:$P$396))</f>
        <v>1494.1923669700859</v>
      </c>
      <c r="J25" s="58">
        <f t="array" ref="J25">SUM(IF(('R5. TIAM energy production'!$A$9:$A$396=$B25)*('R5. TIAM energy production'!$B$9:$B$396="MIN - COA")*('R5. TIAM energy production'!$D$9:$D$396=$D25)*('R5. TIAM energy production'!$E$8:$P$8=J$9),'R5. TIAM energy production'!$E$9:$P$396))</f>
        <v>1559.4019592486709</v>
      </c>
      <c r="K25" s="58">
        <f t="array" ref="K25">SUM(IF(('R5. TIAM energy production'!$A$9:$A$396=$B25)*('R5. TIAM energy production'!$B$9:$B$396="MIN - COA")*('R5. TIAM energy production'!$D$9:$D$396=$D25)*('R5. TIAM energy production'!$E$8:$P$8=K$9),'R5. TIAM energy production'!$E$9:$P$396))</f>
        <v>2593.8671435230199</v>
      </c>
      <c r="L25" s="58">
        <f t="array" ref="L25">SUM(IF(('R5. TIAM energy production'!$A$9:$A$396=$B25)*('R5. TIAM energy production'!$B$9:$B$396="MIN - COA")*('R5. TIAM energy production'!$D$9:$D$396=$D25)*('R5. TIAM energy production'!$E$8:$P$8=L$9),'R5. TIAM energy production'!$E$9:$P$396))</f>
        <v>2572.9827933333872</v>
      </c>
      <c r="M25" s="58">
        <f t="array" ref="M25">SUM(IF(('R5. TIAM energy production'!$A$9:$A$396=$B25)*('R5. TIAM energy production'!$B$9:$B$396="MIN - COA")*('R5. TIAM energy production'!$D$9:$D$396=$D25)*('R5. TIAM energy production'!$E$8:$P$8=M$9),'R5. TIAM energy production'!$E$9:$P$396))</f>
        <v>4430.5803772177942</v>
      </c>
      <c r="N25" s="58">
        <f t="array" ref="N25">SUM(IF(('R5. TIAM energy production'!$A$9:$A$396=$B25)*('R5. TIAM energy production'!$B$9:$B$396="MIN - COA")*('R5. TIAM energy production'!$D$9:$D$396=$D25)*('R5. TIAM energy production'!$E$8:$P$8=N$9),'R5. TIAM energy production'!$E$9:$P$396))</f>
        <v>20666.144487780741</v>
      </c>
      <c r="O25" s="58">
        <f t="array" ref="O25">SUM(IF(('R5. TIAM energy production'!$A$9:$A$396=$B25)*('R5. TIAM energy production'!$B$9:$B$396="MIN - COA")*('R5. TIAM energy production'!$D$9:$D$396=$D25)*('R5. TIAM energy production'!$E$8:$P$8=O$9),'R5. TIAM energy production'!$E$9:$P$396))</f>
        <v>2969.4700860120147</v>
      </c>
      <c r="P25" s="58">
        <f t="array" ref="P25">SUM(IF(('R5. TIAM energy production'!$A$9:$A$396=$B25)*('R5. TIAM energy production'!$B$9:$B$396="MIN - COA")*('R5. TIAM energy production'!$D$9:$D$396=$D25)*('R5. TIAM energy production'!$E$8:$P$8=P$9),'R5. TIAM energy production'!$E$9:$P$396))</f>
        <v>1444.7456416874206</v>
      </c>
      <c r="R25" s="58">
        <f t="shared" si="14"/>
        <v>76.326283405285778</v>
      </c>
      <c r="S25" s="58">
        <f t="shared" si="13"/>
        <v>83.362948259810011</v>
      </c>
      <c r="T25" s="58">
        <f t="shared" si="13"/>
        <v>97.746712591291399</v>
      </c>
      <c r="U25" s="58">
        <f t="shared" si="13"/>
        <v>121.15985689845704</v>
      </c>
      <c r="V25" s="58">
        <f t="shared" si="13"/>
        <v>53.532257426928503</v>
      </c>
      <c r="W25" s="58">
        <f t="shared" si="13"/>
        <v>55.868513961045934</v>
      </c>
      <c r="X25" s="58">
        <f t="shared" si="13"/>
        <v>92.930178689037518</v>
      </c>
      <c r="Y25" s="58">
        <f t="shared" si="13"/>
        <v>92.181957485891772</v>
      </c>
      <c r="Z25" s="58">
        <f t="shared" si="13"/>
        <v>158.73389166407736</v>
      </c>
      <c r="AA25" s="58">
        <f t="shared" si="13"/>
        <v>740.40357265733951</v>
      </c>
      <c r="AB25" s="58">
        <f t="shared" si="13"/>
        <v>106.38686194623102</v>
      </c>
      <c r="AC25" s="58">
        <f t="shared" si="13"/>
        <v>51.760735308850883</v>
      </c>
    </row>
    <row r="26" spans="1:29" x14ac:dyDescent="0.3">
      <c r="A26" s="39" t="s">
        <v>63</v>
      </c>
      <c r="B26" s="39" t="s">
        <v>251</v>
      </c>
      <c r="C26" s="39" t="s">
        <v>97</v>
      </c>
      <c r="D26" s="39" t="s">
        <v>258</v>
      </c>
      <c r="E26" s="58">
        <f t="array" ref="E26">SUM(IF(('R5. TIAM energy production'!$A$9:$A$396=$B26)*('R5. TIAM energy production'!$B$9:$B$396="MIN - COA")*('R5. TIAM energy production'!$D$9:$D$396=$D26)*('R5. TIAM energy production'!$E$8:$P$8=E$9),'R5. TIAM energy production'!$E$9:$P$396))</f>
        <v>6110.8319379576315</v>
      </c>
      <c r="F26" s="58">
        <f t="array" ref="F26">SUM(IF(('R5. TIAM energy production'!$A$9:$A$396=$B26)*('R5. TIAM energy production'!$B$9:$B$396="MIN - COA")*('R5. TIAM energy production'!$D$9:$D$396=$D26)*('R5. TIAM energy production'!$E$8:$P$8=F$9),'R5. TIAM energy production'!$E$9:$P$396))</f>
        <v>6452.7827691914981</v>
      </c>
      <c r="G26" s="58">
        <f t="array" ref="G26">SUM(IF(('R5. TIAM energy production'!$A$9:$A$396=$B26)*('R5. TIAM energy production'!$B$9:$B$396="MIN - COA")*('R5. TIAM energy production'!$D$9:$D$396=$D26)*('R5. TIAM energy production'!$E$8:$P$8=G$9),'R5. TIAM energy production'!$E$9:$P$396))</f>
        <v>7787.3220769000854</v>
      </c>
      <c r="H26" s="58">
        <f t="array" ref="H26">SUM(IF(('R5. TIAM energy production'!$A$9:$A$396=$B26)*('R5. TIAM energy production'!$B$9:$B$396="MIN - COA")*('R5. TIAM energy production'!$D$9:$D$396=$D26)*('R5. TIAM energy production'!$E$8:$P$8=H$9),'R5. TIAM energy production'!$E$9:$P$396))</f>
        <v>10468.921523803403</v>
      </c>
      <c r="I26" s="58">
        <f t="array" ref="I26">SUM(IF(('R5. TIAM energy production'!$A$9:$A$396=$B26)*('R5. TIAM energy production'!$B$9:$B$396="MIN - COA")*('R5. TIAM energy production'!$D$9:$D$396=$D26)*('R5. TIAM energy production'!$E$8:$P$8=I$9),'R5. TIAM energy production'!$E$9:$P$396))</f>
        <v>1723.6360027941014</v>
      </c>
      <c r="J26" s="58">
        <f t="array" ref="J26">SUM(IF(('R5. TIAM energy production'!$A$9:$A$396=$B26)*('R5. TIAM energy production'!$B$9:$B$396="MIN - COA")*('R5. TIAM energy production'!$D$9:$D$396=$D26)*('R5. TIAM energy production'!$E$8:$P$8=J$9),'R5. TIAM energy production'!$E$9:$P$396))</f>
        <v>2277.4850126719475</v>
      </c>
      <c r="K26" s="58">
        <f t="array" ref="K26">SUM(IF(('R5. TIAM energy production'!$A$9:$A$396=$B26)*('R5. TIAM energy production'!$B$9:$B$396="MIN - COA")*('R5. TIAM energy production'!$D$9:$D$396=$D26)*('R5. TIAM energy production'!$E$8:$P$8=K$9),'R5. TIAM energy production'!$E$9:$P$396))</f>
        <v>11224.535957709348</v>
      </c>
      <c r="L26" s="58">
        <f t="array" ref="L26">SUM(IF(('R5. TIAM energy production'!$A$9:$A$396=$B26)*('R5. TIAM energy production'!$B$9:$B$396="MIN - COA")*('R5. TIAM energy production'!$D$9:$D$396=$D26)*('R5. TIAM energy production'!$E$8:$P$8=L$9),'R5. TIAM energy production'!$E$9:$P$396))</f>
        <v>12336.612305565892</v>
      </c>
      <c r="M26" s="58">
        <f t="array" ref="M26">SUM(IF(('R5. TIAM energy production'!$A$9:$A$396=$B26)*('R5. TIAM energy production'!$B$9:$B$396="MIN - COA")*('R5. TIAM energy production'!$D$9:$D$396=$D26)*('R5. TIAM energy production'!$E$8:$P$8=M$9),'R5. TIAM energy production'!$E$9:$P$396))</f>
        <v>55649.266887176207</v>
      </c>
      <c r="N26" s="58">
        <f t="array" ref="N26">SUM(IF(('R5. TIAM energy production'!$A$9:$A$396=$B26)*('R5. TIAM energy production'!$B$9:$B$396="MIN - COA")*('R5. TIAM energy production'!$D$9:$D$396=$D26)*('R5. TIAM energy production'!$E$8:$P$8=N$9),'R5. TIAM energy production'!$E$9:$P$396))</f>
        <v>28035.989147113734</v>
      </c>
      <c r="O26" s="58">
        <f t="array" ref="O26">SUM(IF(('R5. TIAM energy production'!$A$9:$A$396=$B26)*('R5. TIAM energy production'!$B$9:$B$396="MIN - COA")*('R5. TIAM energy production'!$D$9:$D$396=$D26)*('R5. TIAM energy production'!$E$8:$P$8=O$9),'R5. TIAM energy production'!$E$9:$P$396))</f>
        <v>29767.592729798882</v>
      </c>
      <c r="P26" s="58">
        <f t="array" ref="P26">SUM(IF(('R5. TIAM energy production'!$A$9:$A$396=$B26)*('R5. TIAM energy production'!$B$9:$B$396="MIN - COA")*('R5. TIAM energy production'!$D$9:$D$396=$D26)*('R5. TIAM energy production'!$E$8:$P$8=P$9),'R5. TIAM energy production'!$E$9:$P$396))</f>
        <v>13968.364933038883</v>
      </c>
      <c r="R26" s="58">
        <f t="shared" si="14"/>
        <v>218.93207034566083</v>
      </c>
      <c r="S26" s="58">
        <f t="shared" si="13"/>
        <v>231.18310329805311</v>
      </c>
      <c r="T26" s="58">
        <f t="shared" si="13"/>
        <v>278.99548900276557</v>
      </c>
      <c r="U26" s="58">
        <f t="shared" si="13"/>
        <v>375.06884279631458</v>
      </c>
      <c r="V26" s="58">
        <f t="shared" si="13"/>
        <v>61.75250807832775</v>
      </c>
      <c r="W26" s="58">
        <f t="shared" si="13"/>
        <v>81.595192613353149</v>
      </c>
      <c r="X26" s="58">
        <f t="shared" si="13"/>
        <v>402.14015388417647</v>
      </c>
      <c r="Y26" s="58">
        <f t="shared" si="13"/>
        <v>441.98238480961851</v>
      </c>
      <c r="Z26" s="58">
        <f t="shared" si="13"/>
        <v>1993.739860059</v>
      </c>
      <c r="AA26" s="58">
        <f t="shared" si="13"/>
        <v>1004.4421464186968</v>
      </c>
      <c r="AB26" s="58">
        <f t="shared" si="13"/>
        <v>1066.4801080619238</v>
      </c>
      <c r="AC26" s="58">
        <f t="shared" si="13"/>
        <v>500.44299780825258</v>
      </c>
    </row>
    <row r="27" spans="1:29" x14ac:dyDescent="0.3">
      <c r="A27" s="39" t="s">
        <v>63</v>
      </c>
      <c r="B27" s="39" t="s">
        <v>251</v>
      </c>
      <c r="C27" s="39" t="s">
        <v>100</v>
      </c>
      <c r="D27" s="39" t="s">
        <v>259</v>
      </c>
      <c r="E27" s="58">
        <f t="array" ref="E27">SUM(IF(('R5. TIAM energy production'!$A$9:$A$396=$B27)*('R5. TIAM energy production'!$B$9:$B$396="MIN - COA")*('R5. TIAM energy production'!$D$9:$D$396=$D27)*('R5. TIAM energy production'!$E$8:$P$8=E$9),'R5. TIAM energy production'!$E$9:$P$396))</f>
        <v>1890.9051085554693</v>
      </c>
      <c r="F27" s="58">
        <f t="array" ref="F27">SUM(IF(('R5. TIAM energy production'!$A$9:$A$396=$B27)*('R5. TIAM energy production'!$B$9:$B$396="MIN - COA")*('R5. TIAM energy production'!$D$9:$D$396=$D27)*('R5. TIAM energy production'!$E$8:$P$8=F$9),'R5. TIAM energy production'!$E$9:$P$396))</f>
        <v>7119.0111427412103</v>
      </c>
      <c r="G27" s="58">
        <f t="array" ref="G27">SUM(IF(('R5. TIAM energy production'!$A$9:$A$396=$B27)*('R5. TIAM energy production'!$B$9:$B$396="MIN - COA")*('R5. TIAM energy production'!$D$9:$D$396=$D27)*('R5. TIAM energy production'!$E$8:$P$8=G$9),'R5. TIAM energy production'!$E$9:$P$396))</f>
        <v>8743.9388010534403</v>
      </c>
      <c r="H27" s="58">
        <f t="array" ref="H27">SUM(IF(('R5. TIAM energy production'!$A$9:$A$396=$B27)*('R5. TIAM energy production'!$B$9:$B$396="MIN - COA")*('R5. TIAM energy production'!$D$9:$D$396=$D27)*('R5. TIAM energy production'!$E$8:$P$8=H$9),'R5. TIAM energy production'!$E$9:$P$396))</f>
        <v>5944.7868633292692</v>
      </c>
      <c r="I27" s="58">
        <f t="array" ref="I27">SUM(IF(('R5. TIAM energy production'!$A$9:$A$396=$B27)*('R5. TIAM energy production'!$B$9:$B$396="MIN - COA")*('R5. TIAM energy production'!$D$9:$D$396=$D27)*('R5. TIAM energy production'!$E$8:$P$8=I$9),'R5. TIAM energy production'!$E$9:$P$396))</f>
        <v>299.57066325051471</v>
      </c>
      <c r="J27" s="58">
        <f t="array" ref="J27">SUM(IF(('R5. TIAM energy production'!$A$9:$A$396=$B27)*('R5. TIAM energy production'!$B$9:$B$396="MIN - COA")*('R5. TIAM energy production'!$D$9:$D$396=$D27)*('R5. TIAM energy production'!$E$8:$P$8=J$9),'R5. TIAM energy production'!$E$9:$P$396))</f>
        <v>522.23954681737598</v>
      </c>
      <c r="K27" s="58">
        <f t="array" ref="K27">SUM(IF(('R5. TIAM energy production'!$A$9:$A$396=$B27)*('R5. TIAM energy production'!$B$9:$B$396="MIN - COA")*('R5. TIAM energy production'!$D$9:$D$396=$D27)*('R5. TIAM energy production'!$E$8:$P$8=K$9),'R5. TIAM energy production'!$E$9:$P$396))</f>
        <v>1457.196353748003</v>
      </c>
      <c r="L27" s="58">
        <f t="array" ref="L27">SUM(IF(('R5. TIAM energy production'!$A$9:$A$396=$B27)*('R5. TIAM energy production'!$B$9:$B$396="MIN - COA")*('R5. TIAM energy production'!$D$9:$D$396=$D27)*('R5. TIAM energy production'!$E$8:$P$8=L$9),'R5. TIAM energy production'!$E$9:$P$396))</f>
        <v>1657.3611238016688</v>
      </c>
      <c r="M27" s="58">
        <f t="array" ref="M27">SUM(IF(('R5. TIAM energy production'!$A$9:$A$396=$B27)*('R5. TIAM energy production'!$B$9:$B$396="MIN - COA")*('R5. TIAM energy production'!$D$9:$D$396=$D27)*('R5. TIAM energy production'!$E$8:$P$8=M$9),'R5. TIAM energy production'!$E$9:$P$396))</f>
        <v>1732.5387782628741</v>
      </c>
      <c r="N27" s="58">
        <f t="array" ref="N27">SUM(IF(('R5. TIAM energy production'!$A$9:$A$396=$B27)*('R5. TIAM energy production'!$B$9:$B$396="MIN - COA")*('R5. TIAM energy production'!$D$9:$D$396=$D27)*('R5. TIAM energy production'!$E$8:$P$8=N$9),'R5. TIAM energy production'!$E$9:$P$396))</f>
        <v>557.89797707100365</v>
      </c>
      <c r="O27" s="58">
        <f t="array" ref="O27">SUM(IF(('R5. TIAM energy production'!$A$9:$A$396=$B27)*('R5. TIAM energy production'!$B$9:$B$396="MIN - COA")*('R5. TIAM energy production'!$D$9:$D$396=$D27)*('R5. TIAM energy production'!$E$8:$P$8=O$9),'R5. TIAM energy production'!$E$9:$P$396))</f>
        <v>113.2663279444004</v>
      </c>
      <c r="P27" s="58">
        <f t="array" ref="P27">SUM(IF(('R5. TIAM energy production'!$A$9:$A$396=$B27)*('R5. TIAM energy production'!$B$9:$B$396="MIN - COA")*('R5. TIAM energy production'!$D$9:$D$396=$D27)*('R5. TIAM energy production'!$E$8:$P$8=P$9),'R5. TIAM energy production'!$E$9:$P$396))</f>
        <v>106.3716423515726</v>
      </c>
      <c r="R27" s="58">
        <f t="shared" si="14"/>
        <v>67.745239019222012</v>
      </c>
      <c r="S27" s="58">
        <f t="shared" si="13"/>
        <v>255.05199032115291</v>
      </c>
      <c r="T27" s="58">
        <f t="shared" si="13"/>
        <v>313.26808593760705</v>
      </c>
      <c r="U27" s="58">
        <f t="shared" si="13"/>
        <v>212.98319262685436</v>
      </c>
      <c r="V27" s="58">
        <f t="shared" si="13"/>
        <v>10.732683566843118</v>
      </c>
      <c r="W27" s="58">
        <f t="shared" si="13"/>
        <v>18.710215951270449</v>
      </c>
      <c r="X27" s="58">
        <f t="shared" si="13"/>
        <v>52.206805532410662</v>
      </c>
      <c r="Y27" s="58">
        <f t="shared" si="13"/>
        <v>59.378085640100643</v>
      </c>
      <c r="Z27" s="58">
        <f t="shared" si="13"/>
        <v>62.071466787222036</v>
      </c>
      <c r="AA27" s="58">
        <f t="shared" si="13"/>
        <v>19.987746415201396</v>
      </c>
      <c r="AB27" s="58">
        <f t="shared" si="13"/>
        <v>4.0579796546664717</v>
      </c>
      <c r="AC27" s="58">
        <f t="shared" si="13"/>
        <v>3.8109645499236824</v>
      </c>
    </row>
    <row r="28" spans="1:29" x14ac:dyDescent="0.3">
      <c r="A28" s="39" t="s">
        <v>63</v>
      </c>
      <c r="B28" s="39" t="s">
        <v>251</v>
      </c>
      <c r="C28" s="39" t="s">
        <v>98</v>
      </c>
      <c r="D28" s="39" t="s">
        <v>260</v>
      </c>
      <c r="E28" s="58">
        <f t="array" ref="E28">SUM(IF(('R5. TIAM energy production'!$A$9:$A$396=$B28)*('R5. TIAM energy production'!$B$9:$B$396="MIN - COA")*('R5. TIAM energy production'!$D$9:$D$396=$D28)*('R5. TIAM energy production'!$E$8:$P$8=E$9),'R5. TIAM energy production'!$E$9:$P$396))</f>
        <v>66858.520422618181</v>
      </c>
      <c r="F28" s="58">
        <f t="array" ref="F28">SUM(IF(('R5. TIAM energy production'!$A$9:$A$396=$B28)*('R5. TIAM energy production'!$B$9:$B$396="MIN - COA")*('R5. TIAM energy production'!$D$9:$D$396=$D28)*('R5. TIAM energy production'!$E$8:$P$8=F$9),'R5. TIAM energy production'!$E$9:$P$396))</f>
        <v>80916.750907037829</v>
      </c>
      <c r="G28" s="58">
        <f t="array" ref="G28">SUM(IF(('R5. TIAM energy production'!$A$9:$A$396=$B28)*('R5. TIAM energy production'!$B$9:$B$396="MIN - COA")*('R5. TIAM energy production'!$D$9:$D$396=$D28)*('R5. TIAM energy production'!$E$8:$P$8=G$9),'R5. TIAM energy production'!$E$9:$P$396))</f>
        <v>104846.9237574772</v>
      </c>
      <c r="H28" s="58">
        <f t="array" ref="H28">SUM(IF(('R5. TIAM energy production'!$A$9:$A$396=$B28)*('R5. TIAM energy production'!$B$9:$B$396="MIN - COA")*('R5. TIAM energy production'!$D$9:$D$396=$D28)*('R5. TIAM energy production'!$E$8:$P$8=H$9),'R5. TIAM energy production'!$E$9:$P$396))</f>
        <v>93845.432328016468</v>
      </c>
      <c r="I28" s="58">
        <f t="array" ref="I28">SUM(IF(('R5. TIAM energy production'!$A$9:$A$396=$B28)*('R5. TIAM energy production'!$B$9:$B$396="MIN - COA")*('R5. TIAM energy production'!$D$9:$D$396=$D28)*('R5. TIAM energy production'!$E$8:$P$8=I$9),'R5. TIAM energy production'!$E$9:$P$396))</f>
        <v>10498.10042215115</v>
      </c>
      <c r="J28" s="58">
        <f t="array" ref="J28">SUM(IF(('R5. TIAM energy production'!$A$9:$A$396=$B28)*('R5. TIAM energy production'!$B$9:$B$396="MIN - COA")*('R5. TIAM energy production'!$D$9:$D$396=$D28)*('R5. TIAM energy production'!$E$8:$P$8=J$9),'R5. TIAM energy production'!$E$9:$P$396))</f>
        <v>6560.060758675314</v>
      </c>
      <c r="K28" s="58">
        <f t="array" ref="K28">SUM(IF(('R5. TIAM energy production'!$A$9:$A$396=$B28)*('R5. TIAM energy production'!$B$9:$B$396="MIN - COA")*('R5. TIAM energy production'!$D$9:$D$396=$D28)*('R5. TIAM energy production'!$E$8:$P$8=K$9),'R5. TIAM energy production'!$E$9:$P$396))</f>
        <v>8061.7123199112893</v>
      </c>
      <c r="L28" s="58">
        <f t="array" ref="L28">SUM(IF(('R5. TIAM energy production'!$A$9:$A$396=$B28)*('R5. TIAM energy production'!$B$9:$B$396="MIN - COA")*('R5. TIAM energy production'!$D$9:$D$396=$D28)*('R5. TIAM energy production'!$E$8:$P$8=L$9),'R5. TIAM energy production'!$E$9:$P$396))</f>
        <v>1129.5491258355592</v>
      </c>
      <c r="M28" s="58">
        <f t="array" ref="M28">SUM(IF(('R5. TIAM energy production'!$A$9:$A$396=$B28)*('R5. TIAM energy production'!$B$9:$B$396="MIN - COA")*('R5. TIAM energy production'!$D$9:$D$396=$D28)*('R5. TIAM energy production'!$E$8:$P$8=M$9),'R5. TIAM energy production'!$E$9:$P$396))</f>
        <v>17677.201802608462</v>
      </c>
      <c r="N28" s="58">
        <f t="array" ref="N28">SUM(IF(('R5. TIAM energy production'!$A$9:$A$396=$B28)*('R5. TIAM energy production'!$B$9:$B$396="MIN - COA")*('R5. TIAM energy production'!$D$9:$D$396=$D28)*('R5. TIAM energy production'!$E$8:$P$8=N$9),'R5. TIAM energy production'!$E$9:$P$396))</f>
        <v>14834.326372421398</v>
      </c>
      <c r="O28" s="58">
        <f t="array" ref="O28">SUM(IF(('R5. TIAM energy production'!$A$9:$A$396=$B28)*('R5. TIAM energy production'!$B$9:$B$396="MIN - COA")*('R5. TIAM energy production'!$D$9:$D$396=$D28)*('R5. TIAM energy production'!$E$8:$P$8=O$9),'R5. TIAM energy production'!$E$9:$P$396))</f>
        <v>13413.928982039626</v>
      </c>
      <c r="P28" s="58">
        <f t="array" ref="P28">SUM(IF(('R5. TIAM energy production'!$A$9:$A$396=$B28)*('R5. TIAM energy production'!$B$9:$B$396="MIN - COA")*('R5. TIAM energy production'!$D$9:$D$396=$D28)*('R5. TIAM energy production'!$E$8:$P$8=P$9),'R5. TIAM energy production'!$E$9:$P$396))</f>
        <v>2396.0922411860674</v>
      </c>
      <c r="R28" s="58">
        <f t="shared" si="14"/>
        <v>2395.3324923649589</v>
      </c>
      <c r="S28" s="58">
        <f t="shared" si="13"/>
        <v>2898.9950929075521</v>
      </c>
      <c r="T28" s="58">
        <f t="shared" si="13"/>
        <v>3756.3386328817878</v>
      </c>
      <c r="U28" s="58">
        <f t="shared" si="13"/>
        <v>3362.1894695606838</v>
      </c>
      <c r="V28" s="58">
        <f t="shared" si="13"/>
        <v>376.11423181871555</v>
      </c>
      <c r="W28" s="58">
        <f t="shared" si="13"/>
        <v>235.02653944204587</v>
      </c>
      <c r="X28" s="58">
        <f t="shared" si="13"/>
        <v>288.82603656077441</v>
      </c>
      <c r="Y28" s="58">
        <f t="shared" si="13"/>
        <v>40.468226124864003</v>
      </c>
      <c r="Z28" s="58">
        <f t="shared" si="13"/>
        <v>633.31906814910531</v>
      </c>
      <c r="AA28" s="58">
        <f t="shared" si="13"/>
        <v>531.46769832176176</v>
      </c>
      <c r="AB28" s="58">
        <f t="shared" si="13"/>
        <v>480.57928500143271</v>
      </c>
      <c r="AC28" s="58">
        <f t="shared" si="13"/>
        <v>85.844520096124</v>
      </c>
    </row>
    <row r="29" spans="1:29" x14ac:dyDescent="0.3">
      <c r="A29" s="39" t="s">
        <v>63</v>
      </c>
      <c r="B29" s="39" t="s">
        <v>251</v>
      </c>
      <c r="C29" s="39" t="s">
        <v>99</v>
      </c>
      <c r="D29" s="39" t="s">
        <v>261</v>
      </c>
      <c r="E29" s="58">
        <f t="array" ref="E29">SUM(IF(('R5. TIAM energy production'!$A$9:$A$396=$B29)*('R5. TIAM energy production'!$B$9:$B$396="MIN - COA")*('R5. TIAM energy production'!$D$9:$D$396=$D29)*('R5. TIAM energy production'!$E$8:$P$8=E$9),'R5. TIAM energy production'!$E$9:$P$396))</f>
        <v>8698.3700759999992</v>
      </c>
      <c r="F29" s="58">
        <f t="array" ref="F29">SUM(IF(('R5. TIAM energy production'!$A$9:$A$396=$B29)*('R5. TIAM energy production'!$B$9:$B$396="MIN - COA")*('R5. TIAM energy production'!$D$9:$D$396=$D29)*('R5. TIAM energy production'!$E$8:$P$8=F$9),'R5. TIAM energy production'!$E$9:$P$396))</f>
        <v>9317.9114846631001</v>
      </c>
      <c r="G29" s="58">
        <f t="array" ref="G29">SUM(IF(('R5. TIAM energy production'!$A$9:$A$396=$B29)*('R5. TIAM energy production'!$B$9:$B$396="MIN - COA")*('R5. TIAM energy production'!$D$9:$D$396=$D29)*('R5. TIAM energy production'!$E$8:$P$8=G$9),'R5. TIAM energy production'!$E$9:$P$396))</f>
        <v>11066.755867564099</v>
      </c>
      <c r="H29" s="58">
        <f t="array" ref="H29">SUM(IF(('R5. TIAM energy production'!$A$9:$A$396=$B29)*('R5. TIAM energy production'!$B$9:$B$396="MIN - COA")*('R5. TIAM energy production'!$D$9:$D$396=$D29)*('R5. TIAM energy production'!$E$8:$P$8=H$9),'R5. TIAM energy production'!$E$9:$P$396))</f>
        <v>14019.36566308741</v>
      </c>
      <c r="I29" s="58">
        <f t="array" ref="I29">SUM(IF(('R5. TIAM energy production'!$A$9:$A$396=$B29)*('R5. TIAM energy production'!$B$9:$B$396="MIN - COA")*('R5. TIAM energy production'!$D$9:$D$396=$D29)*('R5. TIAM energy production'!$E$8:$P$8=I$9),'R5. TIAM energy production'!$E$9:$P$396))</f>
        <v>18511.957015153042</v>
      </c>
      <c r="J29" s="58">
        <f t="array" ref="J29">SUM(IF(('R5. TIAM energy production'!$A$9:$A$396=$B29)*('R5. TIAM energy production'!$B$9:$B$396="MIN - COA")*('R5. TIAM energy production'!$D$9:$D$396=$D29)*('R5. TIAM energy production'!$E$8:$P$8=J$9),'R5. TIAM energy production'!$E$9:$P$396))</f>
        <v>24574.538195083238</v>
      </c>
      <c r="K29" s="58">
        <f t="array" ref="K29">SUM(IF(('R5. TIAM energy production'!$A$9:$A$396=$B29)*('R5. TIAM energy production'!$B$9:$B$396="MIN - COA")*('R5. TIAM energy production'!$D$9:$D$396=$D29)*('R5. TIAM energy production'!$E$8:$P$8=K$9),'R5. TIAM energy production'!$E$9:$P$396))</f>
        <v>39526.635049027318</v>
      </c>
      <c r="L29" s="58">
        <f t="array" ref="L29">SUM(IF(('R5. TIAM energy production'!$A$9:$A$396=$B29)*('R5. TIAM energy production'!$B$9:$B$396="MIN - COA")*('R5. TIAM energy production'!$D$9:$D$396=$D29)*('R5. TIAM energy production'!$E$8:$P$8=L$9),'R5. TIAM energy production'!$E$9:$P$396))</f>
        <v>56536.117223715402</v>
      </c>
      <c r="M29" s="58">
        <f t="array" ref="M29">SUM(IF(('R5. TIAM energy production'!$A$9:$A$396=$B29)*('R5. TIAM energy production'!$B$9:$B$396="MIN - COA")*('R5. TIAM energy production'!$D$9:$D$396=$D29)*('R5. TIAM energy production'!$E$8:$P$8=M$9),'R5. TIAM energy production'!$E$9:$P$396))</f>
        <v>400.38763796858598</v>
      </c>
      <c r="N29" s="58">
        <f t="array" ref="N29">SUM(IF(('R5. TIAM energy production'!$A$9:$A$396=$B29)*('R5. TIAM energy production'!$B$9:$B$396="MIN - COA")*('R5. TIAM energy production'!$D$9:$D$396=$D29)*('R5. TIAM energy production'!$E$8:$P$8=N$9),'R5. TIAM energy production'!$E$9:$P$396))</f>
        <v>674.22520411437495</v>
      </c>
      <c r="O29" s="58">
        <f t="array" ref="O29">SUM(IF(('R5. TIAM energy production'!$A$9:$A$396=$B29)*('R5. TIAM energy production'!$B$9:$B$396="MIN - COA")*('R5. TIAM energy production'!$D$9:$D$396=$D29)*('R5. TIAM energy production'!$E$8:$P$8=O$9),'R5. TIAM energy production'!$E$9:$P$396))</f>
        <v>603.25490552225904</v>
      </c>
      <c r="P29" s="58">
        <f t="array" ref="P29">SUM(IF(('R5. TIAM energy production'!$A$9:$A$396=$B29)*('R5. TIAM energy production'!$B$9:$B$396="MIN - COA")*('R5. TIAM energy production'!$D$9:$D$396=$D29)*('R5. TIAM energy production'!$E$8:$P$8=P$9),'R5. TIAM energy production'!$E$9:$P$396))</f>
        <v>281.08744484879105</v>
      </c>
      <c r="R29" s="58">
        <f t="shared" si="14"/>
        <v>311.63550048602673</v>
      </c>
      <c r="S29" s="58">
        <f t="shared" si="13"/>
        <v>333.83173900814398</v>
      </c>
      <c r="T29" s="58">
        <f t="shared" si="13"/>
        <v>396.48738481025407</v>
      </c>
      <c r="U29" s="58">
        <f t="shared" si="13"/>
        <v>502.27019507566683</v>
      </c>
      <c r="V29" s="58">
        <f t="shared" si="13"/>
        <v>663.22574677645071</v>
      </c>
      <c r="W29" s="58">
        <f t="shared" si="13"/>
        <v>880.4291427848126</v>
      </c>
      <c r="X29" s="58">
        <f t="shared" si="13"/>
        <v>1416.1161905514853</v>
      </c>
      <c r="Y29" s="58">
        <f t="shared" si="13"/>
        <v>2025.5129446793183</v>
      </c>
      <c r="Z29" s="58">
        <f t="shared" si="13"/>
        <v>14.344641680747726</v>
      </c>
      <c r="AA29" s="58">
        <f t="shared" si="13"/>
        <v>24.155388548505897</v>
      </c>
      <c r="AB29" s="58">
        <f t="shared" si="13"/>
        <v>21.612743854367132</v>
      </c>
      <c r="AC29" s="58">
        <f t="shared" si="13"/>
        <v>10.070487435052129</v>
      </c>
    </row>
    <row r="30" spans="1:29" x14ac:dyDescent="0.3">
      <c r="A30" s="39" t="s">
        <v>64</v>
      </c>
      <c r="B30" s="39" t="s">
        <v>252</v>
      </c>
      <c r="C30" s="39" t="s">
        <v>80</v>
      </c>
      <c r="D30" s="39" t="s">
        <v>256</v>
      </c>
      <c r="E30" s="58">
        <f t="array" ref="E30">SUM(IF(('R5. TIAM energy production'!$A$9:$A$396=$B30)*('R5. TIAM energy production'!$B$9:$B$396="MIN - COA")*('R5. TIAM energy production'!$D$9:$D$396=$D30)*('R5. TIAM energy production'!$E$8:$P$8=E$9),'R5. TIAM energy production'!$E$9:$P$396))</f>
        <v>22844.7426371361</v>
      </c>
      <c r="F30" s="58">
        <f t="array" ref="F30">SUM(IF(('R5. TIAM energy production'!$A$9:$A$396=$B30)*('R5. TIAM energy production'!$B$9:$B$396="MIN - COA")*('R5. TIAM energy production'!$D$9:$D$396=$D30)*('R5. TIAM energy production'!$E$8:$P$8=F$9),'R5. TIAM energy production'!$E$9:$P$396))</f>
        <v>26729.5972356891</v>
      </c>
      <c r="G30" s="58">
        <f t="array" ref="G30">SUM(IF(('R5. TIAM energy production'!$A$9:$A$396=$B30)*('R5. TIAM energy production'!$B$9:$B$396="MIN - COA")*('R5. TIAM energy production'!$D$9:$D$396=$D30)*('R5. TIAM energy production'!$E$8:$P$8=G$9),'R5. TIAM energy production'!$E$9:$P$396))</f>
        <v>31638.507034199214</v>
      </c>
      <c r="H30" s="58">
        <f t="array" ref="H30">SUM(IF(('R5. TIAM energy production'!$A$9:$A$396=$B30)*('R5. TIAM energy production'!$B$9:$B$396="MIN - COA")*('R5. TIAM energy production'!$D$9:$D$396=$D30)*('R5. TIAM energy production'!$E$8:$P$8=H$9),'R5. TIAM energy production'!$E$9:$P$396))</f>
        <v>20055.782284728262</v>
      </c>
      <c r="I30" s="58">
        <f t="array" ref="I30">SUM(IF(('R5. TIAM energy production'!$A$9:$A$396=$B30)*('R5. TIAM energy production'!$B$9:$B$396="MIN - COA")*('R5. TIAM energy production'!$D$9:$D$396=$D30)*('R5. TIAM energy production'!$E$8:$P$8=I$9),'R5. TIAM energy production'!$E$9:$P$396))</f>
        <v>118.24757317576518</v>
      </c>
      <c r="J30" s="58">
        <f t="array" ref="J30">SUM(IF(('R5. TIAM energy production'!$A$9:$A$396=$B30)*('R5. TIAM energy production'!$B$9:$B$396="MIN - COA")*('R5. TIAM energy production'!$D$9:$D$396=$D30)*('R5. TIAM energy production'!$E$8:$P$8=J$9),'R5. TIAM energy production'!$E$9:$P$396))</f>
        <v>95.806946754357796</v>
      </c>
      <c r="K30" s="58">
        <f t="array" ref="K30">SUM(IF(('R5. TIAM energy production'!$A$9:$A$396=$B30)*('R5. TIAM energy production'!$B$9:$B$396="MIN - COA")*('R5. TIAM energy production'!$D$9:$D$396=$D30)*('R5. TIAM energy production'!$E$8:$P$8=K$9),'R5. TIAM energy production'!$E$9:$P$396))</f>
        <v>118.4469630066896</v>
      </c>
      <c r="L30" s="58">
        <f t="array" ref="L30">SUM(IF(('R5. TIAM energy production'!$A$9:$A$396=$B30)*('R5. TIAM energy production'!$B$9:$B$396="MIN - COA")*('R5. TIAM energy production'!$D$9:$D$396=$D30)*('R5. TIAM energy production'!$E$8:$P$8=L$9),'R5. TIAM energy production'!$E$9:$P$396))</f>
        <v>134.3172923425771</v>
      </c>
      <c r="M30" s="58">
        <f t="array" ref="M30">SUM(IF(('R5. TIAM energy production'!$A$9:$A$396=$B30)*('R5. TIAM energy production'!$B$9:$B$396="MIN - COA")*('R5. TIAM energy production'!$D$9:$D$396=$D30)*('R5. TIAM energy production'!$E$8:$P$8=M$9),'R5. TIAM energy production'!$E$9:$P$396))</f>
        <v>211.13370326814169</v>
      </c>
      <c r="N30" s="58">
        <f t="array" ref="N30">SUM(IF(('R5. TIAM energy production'!$A$9:$A$396=$B30)*('R5. TIAM energy production'!$B$9:$B$396="MIN - COA")*('R5. TIAM energy production'!$D$9:$D$396=$D30)*('R5. TIAM energy production'!$E$8:$P$8=N$9),'R5. TIAM energy production'!$E$9:$P$396))</f>
        <v>201.74520961917568</v>
      </c>
      <c r="O30" s="58">
        <f t="array" ref="O30">SUM(IF(('R5. TIAM energy production'!$A$9:$A$396=$B30)*('R5. TIAM energy production'!$B$9:$B$396="MIN - COA")*('R5. TIAM energy production'!$D$9:$D$396=$D30)*('R5. TIAM energy production'!$E$8:$P$8=O$9),'R5. TIAM energy production'!$E$9:$P$396))</f>
        <v>117.3828879609989</v>
      </c>
      <c r="P30" s="58">
        <f t="array" ref="P30">SUM(IF(('R5. TIAM energy production'!$A$9:$A$396=$B30)*('R5. TIAM energy production'!$B$9:$B$396="MIN - COA")*('R5. TIAM energy production'!$D$9:$D$396=$D30)*('R5. TIAM energy production'!$E$8:$P$8=P$9),'R5. TIAM energy production'!$E$9:$P$396))</f>
        <v>74.369931825928504</v>
      </c>
      <c r="R30" s="58">
        <f t="shared" si="14"/>
        <v>818.45595703513754</v>
      </c>
      <c r="S30" s="58">
        <f t="shared" si="13"/>
        <v>957.63819423103257</v>
      </c>
      <c r="T30" s="58">
        <f t="shared" si="13"/>
        <v>1133.5091388486182</v>
      </c>
      <c r="U30" s="58">
        <f t="shared" si="13"/>
        <v>718.53619647489472</v>
      </c>
      <c r="V30" s="58">
        <f t="shared" si="13"/>
        <v>4.2364421524858162</v>
      </c>
      <c r="W30" s="58">
        <f t="shared" si="13"/>
        <v>3.4324644204563741</v>
      </c>
      <c r="X30" s="58">
        <f t="shared" si="13"/>
        <v>4.2435856689387892</v>
      </c>
      <c r="Y30" s="58">
        <f t="shared" si="13"/>
        <v>4.8121701258261087</v>
      </c>
      <c r="Z30" s="58">
        <f t="shared" si="13"/>
        <v>7.5642628116016697</v>
      </c>
      <c r="AA30" s="58">
        <f t="shared" si="13"/>
        <v>7.2279023335417563</v>
      </c>
      <c r="AB30" s="58">
        <f t="shared" si="13"/>
        <v>4.2054631751242928</v>
      </c>
      <c r="AC30" s="58">
        <f t="shared" si="13"/>
        <v>2.6644429615189114</v>
      </c>
    </row>
    <row r="31" spans="1:29" x14ac:dyDescent="0.3">
      <c r="A31" s="39" t="s">
        <v>64</v>
      </c>
      <c r="B31" s="39" t="s">
        <v>252</v>
      </c>
      <c r="C31" s="39" t="s">
        <v>101</v>
      </c>
      <c r="D31" s="39" t="s">
        <v>257</v>
      </c>
      <c r="E31" s="58">
        <f t="array" ref="E31">SUM(IF(('R5. TIAM energy production'!$A$9:$A$396=$B31)*('R5. TIAM energy production'!$B$9:$B$396="MIN - COA")*('R5. TIAM energy production'!$D$9:$D$396=$D31)*('R5. TIAM energy production'!$E$8:$P$8=E$9),'R5. TIAM energy production'!$E$9:$P$396))</f>
        <v>2130.4192190857348</v>
      </c>
      <c r="F31" s="58">
        <f t="array" ref="F31">SUM(IF(('R5. TIAM energy production'!$A$9:$A$396=$B31)*('R5. TIAM energy production'!$B$9:$B$396="MIN - COA")*('R5. TIAM energy production'!$D$9:$D$396=$D31)*('R5. TIAM energy production'!$E$8:$P$8=F$9),'R5. TIAM energy production'!$E$9:$P$396))</f>
        <v>2326.8266081988982</v>
      </c>
      <c r="G31" s="58">
        <f t="array" ref="G31">SUM(IF(('R5. TIAM energy production'!$A$9:$A$396=$B31)*('R5. TIAM energy production'!$B$9:$B$396="MIN - COA")*('R5. TIAM energy production'!$D$9:$D$396=$D31)*('R5. TIAM energy production'!$E$8:$P$8=G$9),'R5. TIAM energy production'!$E$9:$P$396))</f>
        <v>2728.306237593059</v>
      </c>
      <c r="H31" s="58">
        <f t="array" ref="H31">SUM(IF(('R5. TIAM energy production'!$A$9:$A$396=$B31)*('R5. TIAM energy production'!$B$9:$B$396="MIN - COA")*('R5. TIAM energy production'!$D$9:$D$396=$D31)*('R5. TIAM energy production'!$E$8:$P$8=H$9),'R5. TIAM energy production'!$E$9:$P$396))</f>
        <v>3381.8139204754557</v>
      </c>
      <c r="I31" s="58">
        <f t="array" ref="I31">SUM(IF(('R5. TIAM energy production'!$A$9:$A$396=$B31)*('R5. TIAM energy production'!$B$9:$B$396="MIN - COA")*('R5. TIAM energy production'!$D$9:$D$396=$D31)*('R5. TIAM energy production'!$E$8:$P$8=I$9),'R5. TIAM energy production'!$E$9:$P$396))</f>
        <v>3763.3518398761357</v>
      </c>
      <c r="J31" s="58">
        <f t="array" ref="J31">SUM(IF(('R5. TIAM energy production'!$A$9:$A$396=$B31)*('R5. TIAM energy production'!$B$9:$B$396="MIN - COA")*('R5. TIAM energy production'!$D$9:$D$396=$D31)*('R5. TIAM energy production'!$E$8:$P$8=J$9),'R5. TIAM energy production'!$E$9:$P$396))</f>
        <v>1577.171081810623</v>
      </c>
      <c r="K31" s="58">
        <f t="array" ref="K31">SUM(IF(('R5. TIAM energy production'!$A$9:$A$396=$B31)*('R5. TIAM energy production'!$B$9:$B$396="MIN - COA")*('R5. TIAM energy production'!$D$9:$D$396=$D31)*('R5. TIAM energy production'!$E$8:$P$8=K$9),'R5. TIAM energy production'!$E$9:$P$396))</f>
        <v>2628.4863071234158</v>
      </c>
      <c r="L31" s="58">
        <f t="array" ref="L31">SUM(IF(('R5. TIAM energy production'!$A$9:$A$396=$B31)*('R5. TIAM energy production'!$B$9:$B$396="MIN - COA")*('R5. TIAM energy production'!$D$9:$D$396=$D31)*('R5. TIAM energy production'!$E$8:$P$8=L$9),'R5. TIAM energy production'!$E$9:$P$396))</f>
        <v>3180.4627495662571</v>
      </c>
      <c r="M31" s="58">
        <f t="array" ref="M31">SUM(IF(('R5. TIAM energy production'!$A$9:$A$396=$B31)*('R5. TIAM energy production'!$B$9:$B$396="MIN - COA")*('R5. TIAM energy production'!$D$9:$D$396=$D31)*('R5. TIAM energy production'!$E$8:$P$8=M$9),'R5. TIAM energy production'!$E$9:$P$396))</f>
        <v>9019.3562440952537</v>
      </c>
      <c r="N31" s="58">
        <f t="array" ref="N31">SUM(IF(('R5. TIAM energy production'!$A$9:$A$396=$B31)*('R5. TIAM energy production'!$B$9:$B$396="MIN - COA")*('R5. TIAM energy production'!$D$9:$D$396=$D31)*('R5. TIAM energy production'!$E$8:$P$8=N$9),'R5. TIAM energy production'!$E$9:$P$396))</f>
        <v>11750.65984625477</v>
      </c>
      <c r="O31" s="58">
        <f t="array" ref="O31">SUM(IF(('R5. TIAM energy production'!$A$9:$A$396=$B31)*('R5. TIAM energy production'!$B$9:$B$396="MIN - COA")*('R5. TIAM energy production'!$D$9:$D$396=$D31)*('R5. TIAM energy production'!$E$8:$P$8=O$9),'R5. TIAM energy production'!$E$9:$P$396))</f>
        <v>4396.6095190443821</v>
      </c>
      <c r="P31" s="58">
        <f t="array" ref="P31">SUM(IF(('R5. TIAM energy production'!$A$9:$A$396=$B31)*('R5. TIAM energy production'!$B$9:$B$396="MIN - COA")*('R5. TIAM energy production'!$D$9:$D$396=$D31)*('R5. TIAM energy production'!$E$8:$P$8=P$9),'R5. TIAM energy production'!$E$9:$P$396))</f>
        <v>3123.4982337957763</v>
      </c>
      <c r="R31" s="58">
        <f t="shared" si="14"/>
        <v>76.326283405285778</v>
      </c>
      <c r="S31" s="58">
        <f t="shared" si="13"/>
        <v>83.362948259810011</v>
      </c>
      <c r="T31" s="58">
        <f t="shared" si="13"/>
        <v>97.746712591291399</v>
      </c>
      <c r="U31" s="58">
        <f t="shared" si="13"/>
        <v>121.15985689845704</v>
      </c>
      <c r="V31" s="58">
        <f t="shared" si="13"/>
        <v>134.82917188827241</v>
      </c>
      <c r="W31" s="58">
        <f t="shared" si="13"/>
        <v>56.505126263627794</v>
      </c>
      <c r="X31" s="58">
        <f t="shared" si="13"/>
        <v>94.170475466566458</v>
      </c>
      <c r="Y31" s="58">
        <f t="shared" si="13"/>
        <v>113.94607174428586</v>
      </c>
      <c r="Z31" s="58">
        <f t="shared" si="13"/>
        <v>323.1354348725223</v>
      </c>
      <c r="AA31" s="58">
        <f t="shared" si="13"/>
        <v>420.98953369809038</v>
      </c>
      <c r="AB31" s="58">
        <f t="shared" si="13"/>
        <v>157.51682165023411</v>
      </c>
      <c r="AC31" s="58">
        <f t="shared" si="13"/>
        <v>111.90521061433019</v>
      </c>
    </row>
    <row r="32" spans="1:29" x14ac:dyDescent="0.3">
      <c r="A32" s="39" t="s">
        <v>64</v>
      </c>
      <c r="B32" s="39" t="s">
        <v>252</v>
      </c>
      <c r="C32" s="39" t="s">
        <v>97</v>
      </c>
      <c r="D32" s="39" t="s">
        <v>258</v>
      </c>
      <c r="E32" s="58">
        <f t="array" ref="E32">SUM(IF(('R5. TIAM energy production'!$A$9:$A$396=$B32)*('R5. TIAM energy production'!$B$9:$B$396="MIN - COA")*('R5. TIAM energy production'!$D$9:$D$396=$D32)*('R5. TIAM energy production'!$E$8:$P$8=E$9),'R5. TIAM energy production'!$E$9:$P$396))</f>
        <v>6110.8319379576315</v>
      </c>
      <c r="F32" s="58">
        <f t="array" ref="F32">SUM(IF(('R5. TIAM energy production'!$A$9:$A$396=$B32)*('R5. TIAM energy production'!$B$9:$B$396="MIN - COA")*('R5. TIAM energy production'!$D$9:$D$396=$D32)*('R5. TIAM energy production'!$E$8:$P$8=F$9),'R5. TIAM energy production'!$E$9:$P$396))</f>
        <v>6452.7827691914981</v>
      </c>
      <c r="G32" s="58">
        <f t="array" ref="G32">SUM(IF(('R5. TIAM energy production'!$A$9:$A$396=$B32)*('R5. TIAM energy production'!$B$9:$B$396="MIN - COA")*('R5. TIAM energy production'!$D$9:$D$396=$D32)*('R5. TIAM energy production'!$E$8:$P$8=G$9),'R5. TIAM energy production'!$E$9:$P$396))</f>
        <v>7787.3220769000854</v>
      </c>
      <c r="H32" s="58">
        <f t="array" ref="H32">SUM(IF(('R5. TIAM energy production'!$A$9:$A$396=$B32)*('R5. TIAM energy production'!$B$9:$B$396="MIN - COA")*('R5. TIAM energy production'!$D$9:$D$396=$D32)*('R5. TIAM energy production'!$E$8:$P$8=H$9),'R5. TIAM energy production'!$E$9:$P$396))</f>
        <v>10468.921523803403</v>
      </c>
      <c r="I32" s="58">
        <f t="array" ref="I32">SUM(IF(('R5. TIAM energy production'!$A$9:$A$396=$B32)*('R5. TIAM energy production'!$B$9:$B$396="MIN - COA")*('R5. TIAM energy production'!$D$9:$D$396=$D32)*('R5. TIAM energy production'!$E$8:$P$8=I$9),'R5. TIAM energy production'!$E$9:$P$396))</f>
        <v>14263.522986851702</v>
      </c>
      <c r="J32" s="58">
        <f t="array" ref="J32">SUM(IF(('R5. TIAM energy production'!$A$9:$A$396=$B32)*('R5. TIAM energy production'!$B$9:$B$396="MIN - COA")*('R5. TIAM energy production'!$D$9:$D$396=$D32)*('R5. TIAM energy production'!$E$8:$P$8=J$9),'R5. TIAM energy production'!$E$9:$P$396))</f>
        <v>2472.0319216404955</v>
      </c>
      <c r="K32" s="58">
        <f t="array" ref="K32">SUM(IF(('R5. TIAM energy production'!$A$9:$A$396=$B32)*('R5. TIAM energy production'!$B$9:$B$396="MIN - COA")*('R5. TIAM energy production'!$D$9:$D$396=$D32)*('R5. TIAM energy production'!$E$8:$P$8=K$9),'R5. TIAM energy production'!$E$9:$P$396))</f>
        <v>10388.817058064647</v>
      </c>
      <c r="L32" s="58">
        <f t="array" ref="L32">SUM(IF(('R5. TIAM energy production'!$A$9:$A$396=$B32)*('R5. TIAM energy production'!$B$9:$B$396="MIN - COA")*('R5. TIAM energy production'!$D$9:$D$396=$D32)*('R5. TIAM energy production'!$E$8:$P$8=L$9),'R5. TIAM energy production'!$E$9:$P$396))</f>
        <v>7847.8500817669701</v>
      </c>
      <c r="M32" s="58">
        <f t="array" ref="M32">SUM(IF(('R5. TIAM energy production'!$A$9:$A$396=$B32)*('R5. TIAM energy production'!$B$9:$B$396="MIN - COA")*('R5. TIAM energy production'!$D$9:$D$396=$D32)*('R5. TIAM energy production'!$E$8:$P$8=M$9),'R5. TIAM energy production'!$E$9:$P$396))</f>
        <v>55642.509155885171</v>
      </c>
      <c r="N32" s="58">
        <f t="array" ref="N32">SUM(IF(('R5. TIAM energy production'!$A$9:$A$396=$B32)*('R5. TIAM energy production'!$B$9:$B$396="MIN - COA")*('R5. TIAM energy production'!$D$9:$D$396=$D32)*('R5. TIAM energy production'!$E$8:$P$8=N$9),'R5. TIAM energy production'!$E$9:$P$396))</f>
        <v>47693.44294213791</v>
      </c>
      <c r="O32" s="58">
        <f t="array" ref="O32">SUM(IF(('R5. TIAM energy production'!$A$9:$A$396=$B32)*('R5. TIAM energy production'!$B$9:$B$396="MIN - COA")*('R5. TIAM energy production'!$D$9:$D$396=$D32)*('R5. TIAM energy production'!$E$8:$P$8=O$9),'R5. TIAM energy production'!$E$9:$P$396))</f>
        <v>61688.227205538933</v>
      </c>
      <c r="P32" s="58">
        <f t="array" ref="P32">SUM(IF(('R5. TIAM energy production'!$A$9:$A$396=$B32)*('R5. TIAM energy production'!$B$9:$B$396="MIN - COA")*('R5. TIAM energy production'!$D$9:$D$396=$D32)*('R5. TIAM energy production'!$E$8:$P$8=P$9),'R5. TIAM energy production'!$E$9:$P$396))</f>
        <v>38163.872917331631</v>
      </c>
      <c r="R32" s="58">
        <f t="shared" si="14"/>
        <v>218.93207034566083</v>
      </c>
      <c r="S32" s="58">
        <f t="shared" si="13"/>
        <v>231.18310329805311</v>
      </c>
      <c r="T32" s="58">
        <f t="shared" si="13"/>
        <v>278.99548900276557</v>
      </c>
      <c r="U32" s="58">
        <f t="shared" si="13"/>
        <v>375.06884279631458</v>
      </c>
      <c r="V32" s="58">
        <f t="shared" si="13"/>
        <v>511.01759132620708</v>
      </c>
      <c r="W32" s="58">
        <f t="shared" si="13"/>
        <v>88.565202260528679</v>
      </c>
      <c r="X32" s="58">
        <f t="shared" si="13"/>
        <v>372.19894935035279</v>
      </c>
      <c r="Y32" s="58">
        <f t="shared" si="13"/>
        <v>281.1640188451733</v>
      </c>
      <c r="Z32" s="58">
        <f t="shared" si="13"/>
        <v>1993.4977516002159</v>
      </c>
      <c r="AA32" s="58">
        <f t="shared" si="13"/>
        <v>1708.7074740799872</v>
      </c>
      <c r="AB32" s="58">
        <f t="shared" si="13"/>
        <v>2210.0969941870126</v>
      </c>
      <c r="AC32" s="58">
        <f t="shared" si="13"/>
        <v>1367.2926689901121</v>
      </c>
    </row>
    <row r="33" spans="1:29" x14ac:dyDescent="0.3">
      <c r="A33" s="39" t="s">
        <v>64</v>
      </c>
      <c r="B33" s="39" t="s">
        <v>252</v>
      </c>
      <c r="C33" s="39" t="s">
        <v>100</v>
      </c>
      <c r="D33" s="39" t="s">
        <v>259</v>
      </c>
      <c r="E33" s="58">
        <f t="array" ref="E33">SUM(IF(('R5. TIAM energy production'!$A$9:$A$396=$B33)*('R5. TIAM energy production'!$B$9:$B$396="MIN - COA")*('R5. TIAM energy production'!$D$9:$D$396=$D33)*('R5. TIAM energy production'!$E$8:$P$8=E$9),'R5. TIAM energy production'!$E$9:$P$396))</f>
        <v>1890.9051085554693</v>
      </c>
      <c r="F33" s="58">
        <f t="array" ref="F33">SUM(IF(('R5. TIAM energy production'!$A$9:$A$396=$B33)*('R5. TIAM energy production'!$B$9:$B$396="MIN - COA")*('R5. TIAM energy production'!$D$9:$D$396=$D33)*('R5. TIAM energy production'!$E$8:$P$8=F$9),'R5. TIAM energy production'!$E$9:$P$396))</f>
        <v>7119.0111427412103</v>
      </c>
      <c r="G33" s="58">
        <f t="array" ref="G33">SUM(IF(('R5. TIAM energy production'!$A$9:$A$396=$B33)*('R5. TIAM energy production'!$B$9:$B$396="MIN - COA")*('R5. TIAM energy production'!$D$9:$D$396=$D33)*('R5. TIAM energy production'!$E$8:$P$8=G$9),'R5. TIAM energy production'!$E$9:$P$396))</f>
        <v>8743.9388010534403</v>
      </c>
      <c r="H33" s="58">
        <f t="array" ref="H33">SUM(IF(('R5. TIAM energy production'!$A$9:$A$396=$B33)*('R5. TIAM energy production'!$B$9:$B$396="MIN - COA")*('R5. TIAM energy production'!$D$9:$D$396=$D33)*('R5. TIAM energy production'!$E$8:$P$8=H$9),'R5. TIAM energy production'!$E$9:$P$396))</f>
        <v>5944.7868633292692</v>
      </c>
      <c r="I33" s="58">
        <f t="array" ref="I33">SUM(IF(('R5. TIAM energy production'!$A$9:$A$396=$B33)*('R5. TIAM energy production'!$B$9:$B$396="MIN - COA")*('R5. TIAM energy production'!$D$9:$D$396=$D33)*('R5. TIAM energy production'!$E$8:$P$8=I$9),'R5. TIAM energy production'!$E$9:$P$396))</f>
        <v>976.24809032289602</v>
      </c>
      <c r="J33" s="58">
        <f t="array" ref="J33">SUM(IF(('R5. TIAM energy production'!$A$9:$A$396=$B33)*('R5. TIAM energy production'!$B$9:$B$396="MIN - COA")*('R5. TIAM energy production'!$D$9:$D$396=$D33)*('R5. TIAM energy production'!$E$8:$P$8=J$9),'R5. TIAM energy production'!$E$9:$P$396))</f>
        <v>597.28071994570803</v>
      </c>
      <c r="K33" s="58">
        <f t="array" ref="K33">SUM(IF(('R5. TIAM energy production'!$A$9:$A$396=$B33)*('R5. TIAM energy production'!$B$9:$B$396="MIN - COA")*('R5. TIAM energy production'!$D$9:$D$396=$D33)*('R5. TIAM energy production'!$E$8:$P$8=K$9),'R5. TIAM energy production'!$E$9:$P$396))</f>
        <v>1475.3019510893921</v>
      </c>
      <c r="L33" s="58">
        <f t="array" ref="L33">SUM(IF(('R5. TIAM energy production'!$A$9:$A$396=$B33)*('R5. TIAM energy production'!$B$9:$B$396="MIN - COA")*('R5. TIAM energy production'!$D$9:$D$396=$D33)*('R5. TIAM energy production'!$E$8:$P$8=L$9),'R5. TIAM energy production'!$E$9:$P$396))</f>
        <v>1671.974845221197</v>
      </c>
      <c r="M33" s="58">
        <f t="array" ref="M33">SUM(IF(('R5. TIAM energy production'!$A$9:$A$396=$B33)*('R5. TIAM energy production'!$B$9:$B$396="MIN - COA")*('R5. TIAM energy production'!$D$9:$D$396=$D33)*('R5. TIAM energy production'!$E$8:$P$8=M$9),'R5. TIAM energy production'!$E$9:$P$396))</f>
        <v>1460.6064781897896</v>
      </c>
      <c r="N33" s="58">
        <f t="array" ref="N33">SUM(IF(('R5. TIAM energy production'!$A$9:$A$396=$B33)*('R5. TIAM energy production'!$B$9:$B$396="MIN - COA")*('R5. TIAM energy production'!$D$9:$D$396=$D33)*('R5. TIAM energy production'!$E$8:$P$8=N$9),'R5. TIAM energy production'!$E$9:$P$396))</f>
        <v>1757.6907311086261</v>
      </c>
      <c r="O33" s="58">
        <f t="array" ref="O33">SUM(IF(('R5. TIAM energy production'!$A$9:$A$396=$B33)*('R5. TIAM energy production'!$B$9:$B$396="MIN - COA")*('R5. TIAM energy production'!$D$9:$D$396=$D33)*('R5. TIAM energy production'!$E$8:$P$8=O$9),'R5. TIAM energy production'!$E$9:$P$396))</f>
        <v>1392.6504785258239</v>
      </c>
      <c r="P33" s="58">
        <f t="array" ref="P33">SUM(IF(('R5. TIAM energy production'!$A$9:$A$396=$B33)*('R5. TIAM energy production'!$B$9:$B$396="MIN - COA")*('R5. TIAM energy production'!$D$9:$D$396=$D33)*('R5. TIAM energy production'!$E$8:$P$8=P$9),'R5. TIAM energy production'!$E$9:$P$396))</f>
        <v>107.706569399221</v>
      </c>
      <c r="R33" s="58">
        <f t="shared" si="14"/>
        <v>67.745239019222012</v>
      </c>
      <c r="S33" s="58">
        <f t="shared" si="13"/>
        <v>255.05199032115291</v>
      </c>
      <c r="T33" s="58">
        <f t="shared" si="13"/>
        <v>313.26808593760705</v>
      </c>
      <c r="U33" s="58">
        <f t="shared" si="13"/>
        <v>212.98319262685436</v>
      </c>
      <c r="V33" s="58">
        <f t="shared" si="13"/>
        <v>34.97592762415637</v>
      </c>
      <c r="W33" s="58">
        <f t="shared" si="13"/>
        <v>21.398707397435764</v>
      </c>
      <c r="X33" s="58">
        <f t="shared" si="13"/>
        <v>52.855472678069397</v>
      </c>
      <c r="Y33" s="58">
        <f t="shared" si="13"/>
        <v>59.901649750243948</v>
      </c>
      <c r="Z33" s="58">
        <f t="shared" si="13"/>
        <v>52.328979667087687</v>
      </c>
      <c r="AA33" s="58">
        <f t="shared" si="13"/>
        <v>62.972582898033842</v>
      </c>
      <c r="AB33" s="58">
        <f t="shared" si="13"/>
        <v>49.894327912646951</v>
      </c>
      <c r="AC33" s="58">
        <f t="shared" si="13"/>
        <v>3.8587908271424536</v>
      </c>
    </row>
    <row r="34" spans="1:29" x14ac:dyDescent="0.3">
      <c r="A34" s="39" t="s">
        <v>64</v>
      </c>
      <c r="B34" s="39" t="s">
        <v>252</v>
      </c>
      <c r="C34" s="39" t="s">
        <v>98</v>
      </c>
      <c r="D34" s="39" t="s">
        <v>260</v>
      </c>
      <c r="E34" s="58">
        <f t="array" ref="E34">SUM(IF(('R5. TIAM energy production'!$A$9:$A$396=$B34)*('R5. TIAM energy production'!$B$9:$B$396="MIN - COA")*('R5. TIAM energy production'!$D$9:$D$396=$D34)*('R5. TIAM energy production'!$E$8:$P$8=E$9),'R5. TIAM energy production'!$E$9:$P$396))</f>
        <v>66858.520422618181</v>
      </c>
      <c r="F34" s="58">
        <f t="array" ref="F34">SUM(IF(('R5. TIAM energy production'!$A$9:$A$396=$B34)*('R5. TIAM energy production'!$B$9:$B$396="MIN - COA")*('R5. TIAM energy production'!$D$9:$D$396=$D34)*('R5. TIAM energy production'!$E$8:$P$8=F$9),'R5. TIAM energy production'!$E$9:$P$396))</f>
        <v>80916.750907037829</v>
      </c>
      <c r="G34" s="58">
        <f t="array" ref="G34">SUM(IF(('R5. TIAM energy production'!$A$9:$A$396=$B34)*('R5. TIAM energy production'!$B$9:$B$396="MIN - COA")*('R5. TIAM energy production'!$D$9:$D$396=$D34)*('R5. TIAM energy production'!$E$8:$P$8=G$9),'R5. TIAM energy production'!$E$9:$P$396))</f>
        <v>104846.9237574772</v>
      </c>
      <c r="H34" s="58">
        <f t="array" ref="H34">SUM(IF(('R5. TIAM energy production'!$A$9:$A$396=$B34)*('R5. TIAM energy production'!$B$9:$B$396="MIN - COA")*('R5. TIAM energy production'!$D$9:$D$396=$D34)*('R5. TIAM energy production'!$E$8:$P$8=H$9),'R5. TIAM energy production'!$E$9:$P$396))</f>
        <v>93845.432328016468</v>
      </c>
      <c r="I34" s="58">
        <f t="array" ref="I34">SUM(IF(('R5. TIAM energy production'!$A$9:$A$396=$B34)*('R5. TIAM energy production'!$B$9:$B$396="MIN - COA")*('R5. TIAM energy production'!$D$9:$D$396=$D34)*('R5. TIAM energy production'!$E$8:$P$8=I$9),'R5. TIAM energy production'!$E$9:$P$396))</f>
        <v>24699.148807864098</v>
      </c>
      <c r="J34" s="58">
        <f t="array" ref="J34">SUM(IF(('R5. TIAM energy production'!$A$9:$A$396=$B34)*('R5. TIAM energy production'!$B$9:$B$396="MIN - COA")*('R5. TIAM energy production'!$D$9:$D$396=$D34)*('R5. TIAM energy production'!$E$8:$P$8=J$9),'R5. TIAM energy production'!$E$9:$P$396))</f>
        <v>6880.1253546516045</v>
      </c>
      <c r="K34" s="58">
        <f t="array" ref="K34">SUM(IF(('R5. TIAM energy production'!$A$9:$A$396=$B34)*('R5. TIAM energy production'!$B$9:$B$396="MIN - COA")*('R5. TIAM energy production'!$D$9:$D$396=$D34)*('R5. TIAM energy production'!$E$8:$P$8=K$9),'R5. TIAM energy production'!$E$9:$P$396))</f>
        <v>11106.357672981136</v>
      </c>
      <c r="L34" s="58">
        <f t="array" ref="L34">SUM(IF(('R5. TIAM energy production'!$A$9:$A$396=$B34)*('R5. TIAM energy production'!$B$9:$B$396="MIN - COA")*('R5. TIAM energy production'!$D$9:$D$396=$D34)*('R5. TIAM energy production'!$E$8:$P$8=L$9),'R5. TIAM energy production'!$E$9:$P$396))</f>
        <v>13767.064198836164</v>
      </c>
      <c r="M34" s="58">
        <f t="array" ref="M34">SUM(IF(('R5. TIAM energy production'!$A$9:$A$396=$B34)*('R5. TIAM energy production'!$B$9:$B$396="MIN - COA")*('R5. TIAM energy production'!$D$9:$D$396=$D34)*('R5. TIAM energy production'!$E$8:$P$8=M$9),'R5. TIAM energy production'!$E$9:$P$396))</f>
        <v>15064.941365893777</v>
      </c>
      <c r="N34" s="58">
        <f t="array" ref="N34">SUM(IF(('R5. TIAM energy production'!$A$9:$A$396=$B34)*('R5. TIAM energy production'!$B$9:$B$396="MIN - COA")*('R5. TIAM energy production'!$D$9:$D$396=$D34)*('R5. TIAM energy production'!$E$8:$P$8=N$9),'R5. TIAM energy production'!$E$9:$P$396))</f>
        <v>16171.33203411684</v>
      </c>
      <c r="O34" s="58">
        <f t="array" ref="O34">SUM(IF(('R5. TIAM energy production'!$A$9:$A$396=$B34)*('R5. TIAM energy production'!$B$9:$B$396="MIN - COA")*('R5. TIAM energy production'!$D$9:$D$396=$D34)*('R5. TIAM energy production'!$E$8:$P$8=O$9),'R5. TIAM energy production'!$E$9:$P$396))</f>
        <v>16581.124500886166</v>
      </c>
      <c r="P34" s="58">
        <f t="array" ref="P34">SUM(IF(('R5. TIAM energy production'!$A$9:$A$396=$B34)*('R5. TIAM energy production'!$B$9:$B$396="MIN - COA")*('R5. TIAM energy production'!$D$9:$D$396=$D34)*('R5. TIAM energy production'!$E$8:$P$8=P$9),'R5. TIAM energy production'!$E$9:$P$396))</f>
        <v>17045.252392142898</v>
      </c>
      <c r="R34" s="58">
        <f t="shared" si="14"/>
        <v>2395.3324923649589</v>
      </c>
      <c r="S34" s="58">
        <f t="shared" ref="S34:S59" si="15">F34*$B$5</f>
        <v>2898.9950929075521</v>
      </c>
      <c r="T34" s="58">
        <f t="shared" ref="T34:T59" si="16">G34*$B$5</f>
        <v>3756.3386328817878</v>
      </c>
      <c r="U34" s="58">
        <f t="shared" ref="U34:U59" si="17">H34*$B$5</f>
        <v>3362.1894695606838</v>
      </c>
      <c r="V34" s="58">
        <f t="shared" ref="V34:V59" si="18">I34*$B$5</f>
        <v>884.89355282261715</v>
      </c>
      <c r="W34" s="58">
        <f t="shared" ref="W34:W59" si="19">J34*$B$5</f>
        <v>246.49345677063084</v>
      </c>
      <c r="X34" s="58">
        <f t="shared" ref="X34:X59" si="20">K34*$B$5</f>
        <v>397.90619412090183</v>
      </c>
      <c r="Y34" s="58">
        <f t="shared" ref="Y34:Y59" si="21">L34*$B$5</f>
        <v>493.2310196441415</v>
      </c>
      <c r="Z34" s="58">
        <f t="shared" ref="Z34:Z59" si="22">M34*$B$5</f>
        <v>539.72991506839571</v>
      </c>
      <c r="AA34" s="58">
        <f t="shared" ref="AA34:AA59" si="23">N34*$B$5</f>
        <v>579.36844580602065</v>
      </c>
      <c r="AB34" s="58">
        <f t="shared" ref="AB34:AB59" si="24">O34*$B$5</f>
        <v>594.05003320242508</v>
      </c>
      <c r="AC34" s="58">
        <f t="shared" ref="AC34:AC59" si="25">P34*$B$5</f>
        <v>610.67828957891493</v>
      </c>
    </row>
    <row r="35" spans="1:29" x14ac:dyDescent="0.3">
      <c r="A35" s="39" t="s">
        <v>64</v>
      </c>
      <c r="B35" s="39" t="s">
        <v>252</v>
      </c>
      <c r="C35" s="39" t="s">
        <v>99</v>
      </c>
      <c r="D35" s="39" t="s">
        <v>261</v>
      </c>
      <c r="E35" s="58">
        <f t="array" ref="E35">SUM(IF(('R5. TIAM energy production'!$A$9:$A$396=$B35)*('R5. TIAM energy production'!$B$9:$B$396="MIN - COA")*('R5. TIAM energy production'!$D$9:$D$396=$D35)*('R5. TIAM energy production'!$E$8:$P$8=E$9),'R5. TIAM energy production'!$E$9:$P$396))</f>
        <v>8698.3700759999992</v>
      </c>
      <c r="F35" s="58">
        <f t="array" ref="F35">SUM(IF(('R5. TIAM energy production'!$A$9:$A$396=$B35)*('R5. TIAM energy production'!$B$9:$B$396="MIN - COA")*('R5. TIAM energy production'!$D$9:$D$396=$D35)*('R5. TIAM energy production'!$E$8:$P$8=F$9),'R5. TIAM energy production'!$E$9:$P$396))</f>
        <v>9317.9114846631001</v>
      </c>
      <c r="G35" s="58">
        <f t="array" ref="G35">SUM(IF(('R5. TIAM energy production'!$A$9:$A$396=$B35)*('R5. TIAM energy production'!$B$9:$B$396="MIN - COA")*('R5. TIAM energy production'!$D$9:$D$396=$D35)*('R5. TIAM energy production'!$E$8:$P$8=G$9),'R5. TIAM energy production'!$E$9:$P$396))</f>
        <v>11066.755867564099</v>
      </c>
      <c r="H35" s="58">
        <f t="array" ref="H35">SUM(IF(('R5. TIAM energy production'!$A$9:$A$396=$B35)*('R5. TIAM energy production'!$B$9:$B$396="MIN - COA")*('R5. TIAM energy production'!$D$9:$D$396=$D35)*('R5. TIAM energy production'!$E$8:$P$8=H$9),'R5. TIAM energy production'!$E$9:$P$396))</f>
        <v>14019.36566308741</v>
      </c>
      <c r="I35" s="58">
        <f t="array" ref="I35">SUM(IF(('R5. TIAM energy production'!$A$9:$A$396=$B35)*('R5. TIAM energy production'!$B$9:$B$396="MIN - COA")*('R5. TIAM energy production'!$D$9:$D$396=$D35)*('R5. TIAM energy production'!$E$8:$P$8=I$9),'R5. TIAM energy production'!$E$9:$P$396))</f>
        <v>18516.528872947274</v>
      </c>
      <c r="J35" s="58">
        <f t="array" ref="J35">SUM(IF(('R5. TIAM energy production'!$A$9:$A$396=$B35)*('R5. TIAM energy production'!$B$9:$B$396="MIN - COA")*('R5. TIAM energy production'!$D$9:$D$396=$D35)*('R5. TIAM energy production'!$E$8:$P$8=J$9),'R5. TIAM energy production'!$E$9:$P$396))</f>
        <v>27283.240975275079</v>
      </c>
      <c r="K35" s="58">
        <f t="array" ref="K35">SUM(IF(('R5. TIAM energy production'!$A$9:$A$396=$B35)*('R5. TIAM energy production'!$B$9:$B$396="MIN - COA")*('R5. TIAM energy production'!$D$9:$D$396=$D35)*('R5. TIAM energy production'!$E$8:$P$8=K$9),'R5. TIAM energy production'!$E$9:$P$396))</f>
        <v>39524.403550680116</v>
      </c>
      <c r="L35" s="58">
        <f t="array" ref="L35">SUM(IF(('R5. TIAM energy production'!$A$9:$A$396=$B35)*('R5. TIAM energy production'!$B$9:$B$396="MIN - COA")*('R5. TIAM energy production'!$D$9:$D$396=$D35)*('R5. TIAM energy production'!$E$8:$P$8=L$9),'R5. TIAM energy production'!$E$9:$P$396))</f>
        <v>54104.417375575809</v>
      </c>
      <c r="M35" s="58">
        <f t="array" ref="M35">SUM(IF(('R5. TIAM energy production'!$A$9:$A$396=$B35)*('R5. TIAM energy production'!$B$9:$B$396="MIN - COA")*('R5. TIAM energy production'!$D$9:$D$396=$D35)*('R5. TIAM energy production'!$E$8:$P$8=M$9),'R5. TIAM energy production'!$E$9:$P$396))</f>
        <v>699.72085895806401</v>
      </c>
      <c r="N35" s="58">
        <f t="array" ref="N35">SUM(IF(('R5. TIAM energy production'!$A$9:$A$396=$B35)*('R5. TIAM energy production'!$B$9:$B$396="MIN - COA")*('R5. TIAM energy production'!$D$9:$D$396=$D35)*('R5. TIAM energy production'!$E$8:$P$8=N$9),'R5. TIAM energy production'!$E$9:$P$396))</f>
        <v>454.54024174106098</v>
      </c>
      <c r="O35" s="58">
        <f t="array" ref="O35">SUM(IF(('R5. TIAM energy production'!$A$9:$A$396=$B35)*('R5. TIAM energy production'!$B$9:$B$396="MIN - COA")*('R5. TIAM energy production'!$D$9:$D$396=$D35)*('R5. TIAM energy production'!$E$8:$P$8=O$9),'R5. TIAM energy production'!$E$9:$P$396))</f>
        <v>731.8782199064201</v>
      </c>
      <c r="P35" s="58">
        <f t="array" ref="P35">SUM(IF(('R5. TIAM energy production'!$A$9:$A$396=$B35)*('R5. TIAM energy production'!$B$9:$B$396="MIN - COA")*('R5. TIAM energy production'!$D$9:$D$396=$D35)*('R5. TIAM energy production'!$E$8:$P$8=P$9),'R5. TIAM energy production'!$E$9:$P$396))</f>
        <v>725.24463922274197</v>
      </c>
      <c r="R35" s="58">
        <f t="shared" si="14"/>
        <v>311.63550048602673</v>
      </c>
      <c r="S35" s="58">
        <f t="shared" si="15"/>
        <v>333.83173900814398</v>
      </c>
      <c r="T35" s="58">
        <f t="shared" si="16"/>
        <v>396.48738481025407</v>
      </c>
      <c r="U35" s="58">
        <f t="shared" si="17"/>
        <v>502.27019507566683</v>
      </c>
      <c r="V35" s="58">
        <f t="shared" si="18"/>
        <v>663.38954219782363</v>
      </c>
      <c r="W35" s="58">
        <f t="shared" si="19"/>
        <v>977.47352457100965</v>
      </c>
      <c r="X35" s="58">
        <f t="shared" si="20"/>
        <v>1416.0362429178265</v>
      </c>
      <c r="Y35" s="58">
        <f t="shared" si="21"/>
        <v>1938.3927149597685</v>
      </c>
      <c r="Z35" s="58">
        <f t="shared" si="22"/>
        <v>25.068818431117393</v>
      </c>
      <c r="AA35" s="58">
        <f t="shared" si="23"/>
        <v>16.284760764186082</v>
      </c>
      <c r="AB35" s="58">
        <f t="shared" si="24"/>
        <v>26.220916489246825</v>
      </c>
      <c r="AC35" s="58">
        <f t="shared" si="25"/>
        <v>25.98325595993958</v>
      </c>
    </row>
    <row r="36" spans="1:29" x14ac:dyDescent="0.3">
      <c r="A36" s="39" t="s">
        <v>65</v>
      </c>
      <c r="B36" s="39" t="s">
        <v>253</v>
      </c>
      <c r="C36" s="39" t="s">
        <v>80</v>
      </c>
      <c r="D36" s="39" t="s">
        <v>256</v>
      </c>
      <c r="E36" s="58">
        <f t="array" ref="E36">SUM(IF(('R5. TIAM energy production'!$A$9:$A$396=$B36)*('R5. TIAM energy production'!$B$9:$B$396="MIN - COA")*('R5. TIAM energy production'!$D$9:$D$396=$D36)*('R5. TIAM energy production'!$E$8:$P$8=E$9),'R5. TIAM energy production'!$E$9:$P$396))</f>
        <v>22844.7426371361</v>
      </c>
      <c r="F36" s="58">
        <f t="array" ref="F36">SUM(IF(('R5. TIAM energy production'!$A$9:$A$396=$B36)*('R5. TIAM energy production'!$B$9:$B$396="MIN - COA")*('R5. TIAM energy production'!$D$9:$D$396=$D36)*('R5. TIAM energy production'!$E$8:$P$8=F$9),'R5. TIAM energy production'!$E$9:$P$396))</f>
        <v>26729.5972356891</v>
      </c>
      <c r="G36" s="58">
        <f t="array" ref="G36">SUM(IF(('R5. TIAM energy production'!$A$9:$A$396=$B36)*('R5. TIAM energy production'!$B$9:$B$396="MIN - COA")*('R5. TIAM energy production'!$D$9:$D$396=$D36)*('R5. TIAM energy production'!$E$8:$P$8=G$9),'R5. TIAM energy production'!$E$9:$P$396))</f>
        <v>31638.507034199214</v>
      </c>
      <c r="H36" s="58">
        <f t="array" ref="H36">SUM(IF(('R5. TIAM energy production'!$A$9:$A$396=$B36)*('R5. TIAM energy production'!$B$9:$B$396="MIN - COA")*('R5. TIAM energy production'!$D$9:$D$396=$D36)*('R5. TIAM energy production'!$E$8:$P$8=H$9),'R5. TIAM energy production'!$E$9:$P$396))</f>
        <v>20055.782284728262</v>
      </c>
      <c r="I36" s="58">
        <f t="array" ref="I36">SUM(IF(('R5. TIAM energy production'!$A$9:$A$396=$B36)*('R5. TIAM energy production'!$B$9:$B$396="MIN - COA")*('R5. TIAM energy production'!$D$9:$D$396=$D36)*('R5. TIAM energy production'!$E$8:$P$8=I$9),'R5. TIAM energy production'!$E$9:$P$396))</f>
        <v>103.60695478951368</v>
      </c>
      <c r="J36" s="58">
        <f t="array" ref="J36">SUM(IF(('R5. TIAM energy production'!$A$9:$A$396=$B36)*('R5. TIAM energy production'!$B$9:$B$396="MIN - COA")*('R5. TIAM energy production'!$D$9:$D$396=$D36)*('R5. TIAM energy production'!$E$8:$P$8=J$9),'R5. TIAM energy production'!$E$9:$P$396))</f>
        <v>89.695779629914483</v>
      </c>
      <c r="K36" s="58">
        <f t="array" ref="K36">SUM(IF(('R5. TIAM energy production'!$A$9:$A$396=$B36)*('R5. TIAM energy production'!$B$9:$B$396="MIN - COA")*('R5. TIAM energy production'!$D$9:$D$396=$D36)*('R5. TIAM energy production'!$E$8:$P$8=K$9),'R5. TIAM energy production'!$E$9:$P$396))</f>
        <v>74.547903821792772</v>
      </c>
      <c r="L36" s="58">
        <f t="array" ref="L36">SUM(IF(('R5. TIAM energy production'!$A$9:$A$396=$B36)*('R5. TIAM energy production'!$B$9:$B$396="MIN - COA")*('R5. TIAM energy production'!$D$9:$D$396=$D36)*('R5. TIAM energy production'!$E$8:$P$8=L$9),'R5. TIAM energy production'!$E$9:$P$396))</f>
        <v>152.37768220626009</v>
      </c>
      <c r="M36" s="58">
        <f t="array" ref="M36">SUM(IF(('R5. TIAM energy production'!$A$9:$A$396=$B36)*('R5. TIAM energy production'!$B$9:$B$396="MIN - COA")*('R5. TIAM energy production'!$D$9:$D$396=$D36)*('R5. TIAM energy production'!$E$8:$P$8=M$9),'R5. TIAM energy production'!$E$9:$P$396))</f>
        <v>152.5711182461732</v>
      </c>
      <c r="N36" s="58">
        <f t="array" ref="N36">SUM(IF(('R5. TIAM energy production'!$A$9:$A$396=$B36)*('R5. TIAM energy production'!$B$9:$B$396="MIN - COA")*('R5. TIAM energy production'!$D$9:$D$396=$D36)*('R5. TIAM energy production'!$E$8:$P$8=N$9),'R5. TIAM energy production'!$E$9:$P$396))</f>
        <v>160.82774032188121</v>
      </c>
      <c r="O36" s="58">
        <f t="array" ref="O36">SUM(IF(('R5. TIAM energy production'!$A$9:$A$396=$B36)*('R5. TIAM energy production'!$B$9:$B$396="MIN - COA")*('R5. TIAM energy production'!$D$9:$D$396=$D36)*('R5. TIAM energy production'!$E$8:$P$8=O$9),'R5. TIAM energy production'!$E$9:$P$396))</f>
        <v>71.858791979666265</v>
      </c>
      <c r="P36" s="58">
        <f t="array" ref="P36">SUM(IF(('R5. TIAM energy production'!$A$9:$A$396=$B36)*('R5. TIAM energy production'!$B$9:$B$396="MIN - COA")*('R5. TIAM energy production'!$D$9:$D$396=$D36)*('R5. TIAM energy production'!$E$8:$P$8=P$9),'R5. TIAM energy production'!$E$9:$P$396))</f>
        <v>149.5694227916035</v>
      </c>
      <c r="R36" s="58">
        <f t="shared" si="14"/>
        <v>818.45595703513754</v>
      </c>
      <c r="S36" s="58">
        <f t="shared" si="15"/>
        <v>957.63819423103257</v>
      </c>
      <c r="T36" s="58">
        <f t="shared" si="16"/>
        <v>1133.5091388486182</v>
      </c>
      <c r="U36" s="58">
        <f t="shared" si="17"/>
        <v>718.53619647489472</v>
      </c>
      <c r="V36" s="58">
        <f t="shared" si="18"/>
        <v>3.7119144078209763</v>
      </c>
      <c r="W36" s="58">
        <f t="shared" si="19"/>
        <v>3.2135203414231879</v>
      </c>
      <c r="X36" s="58">
        <f t="shared" si="20"/>
        <v>2.6708191436678734</v>
      </c>
      <c r="Y36" s="58">
        <f t="shared" si="21"/>
        <v>5.4592176284002694</v>
      </c>
      <c r="Z36" s="58">
        <f t="shared" si="22"/>
        <v>5.4661478390700458</v>
      </c>
      <c r="AA36" s="58">
        <f t="shared" si="23"/>
        <v>5.7619568849494183</v>
      </c>
      <c r="AB36" s="58">
        <f t="shared" si="24"/>
        <v>2.5744766441579694</v>
      </c>
      <c r="AC36" s="58">
        <f t="shared" si="25"/>
        <v>5.3586064425649171</v>
      </c>
    </row>
    <row r="37" spans="1:29" x14ac:dyDescent="0.3">
      <c r="A37" s="39" t="s">
        <v>65</v>
      </c>
      <c r="B37" s="39" t="s">
        <v>253</v>
      </c>
      <c r="C37" s="39" t="s">
        <v>101</v>
      </c>
      <c r="D37" s="39" t="s">
        <v>257</v>
      </c>
      <c r="E37" s="58">
        <f t="array" ref="E37">SUM(IF(('R5. TIAM energy production'!$A$9:$A$396=$B37)*('R5. TIAM energy production'!$B$9:$B$396="MIN - COA")*('R5. TIAM energy production'!$D$9:$D$396=$D37)*('R5. TIAM energy production'!$E$8:$P$8=E$9),'R5. TIAM energy production'!$E$9:$P$396))</f>
        <v>2130.4192190857348</v>
      </c>
      <c r="F37" s="58">
        <f t="array" ref="F37">SUM(IF(('R5. TIAM energy production'!$A$9:$A$396=$B37)*('R5. TIAM energy production'!$B$9:$B$396="MIN - COA")*('R5. TIAM energy production'!$D$9:$D$396=$D37)*('R5. TIAM energy production'!$E$8:$P$8=F$9),'R5. TIAM energy production'!$E$9:$P$396))</f>
        <v>2326.8266081988982</v>
      </c>
      <c r="G37" s="58">
        <f t="array" ref="G37">SUM(IF(('R5. TIAM energy production'!$A$9:$A$396=$B37)*('R5. TIAM energy production'!$B$9:$B$396="MIN - COA")*('R5. TIAM energy production'!$D$9:$D$396=$D37)*('R5. TIAM energy production'!$E$8:$P$8=G$9),'R5. TIAM energy production'!$E$9:$P$396))</f>
        <v>2728.306237593059</v>
      </c>
      <c r="H37" s="58">
        <f t="array" ref="H37">SUM(IF(('R5. TIAM energy production'!$A$9:$A$396=$B37)*('R5. TIAM energy production'!$B$9:$B$396="MIN - COA")*('R5. TIAM energy production'!$D$9:$D$396=$D37)*('R5. TIAM energy production'!$E$8:$P$8=H$9),'R5. TIAM energy production'!$E$9:$P$396))</f>
        <v>3381.8139204754557</v>
      </c>
      <c r="I37" s="58">
        <f t="array" ref="I37">SUM(IF(('R5. TIAM energy production'!$A$9:$A$396=$B37)*('R5. TIAM energy production'!$B$9:$B$396="MIN - COA")*('R5. TIAM energy production'!$D$9:$D$396=$D37)*('R5. TIAM energy production'!$E$8:$P$8=I$9),'R5. TIAM energy production'!$E$9:$P$396))</f>
        <v>1440.8870856219369</v>
      </c>
      <c r="J37" s="58">
        <f t="array" ref="J37">SUM(IF(('R5. TIAM energy production'!$A$9:$A$396=$B37)*('R5. TIAM energy production'!$B$9:$B$396="MIN - COA")*('R5. TIAM energy production'!$D$9:$D$396=$D37)*('R5. TIAM energy production'!$E$8:$P$8=J$9),'R5. TIAM energy production'!$E$9:$P$396))</f>
        <v>1457.41780333715</v>
      </c>
      <c r="K37" s="58">
        <f t="array" ref="K37">SUM(IF(('R5. TIAM energy production'!$A$9:$A$396=$B37)*('R5. TIAM energy production'!$B$9:$B$396="MIN - COA")*('R5. TIAM energy production'!$D$9:$D$396=$D37)*('R5. TIAM energy production'!$E$8:$P$8=K$9),'R5. TIAM energy production'!$E$9:$P$396))</f>
        <v>1389.3520819494011</v>
      </c>
      <c r="L37" s="58">
        <f t="array" ref="L37">SUM(IF(('R5. TIAM energy production'!$A$9:$A$396=$B37)*('R5. TIAM energy production'!$B$9:$B$396="MIN - COA")*('R5. TIAM energy production'!$D$9:$D$396=$D37)*('R5. TIAM energy production'!$E$8:$P$8=L$9),'R5. TIAM energy production'!$E$9:$P$396))</f>
        <v>2252.4764092297969</v>
      </c>
      <c r="M37" s="58">
        <f t="array" ref="M37">SUM(IF(('R5. TIAM energy production'!$A$9:$A$396=$B37)*('R5. TIAM energy production'!$B$9:$B$396="MIN - COA")*('R5. TIAM energy production'!$D$9:$D$396=$D37)*('R5. TIAM energy production'!$E$8:$P$8=M$9),'R5. TIAM energy production'!$E$9:$P$396))</f>
        <v>3123.9093688083781</v>
      </c>
      <c r="N37" s="58">
        <f t="array" ref="N37">SUM(IF(('R5. TIAM energy production'!$A$9:$A$396=$B37)*('R5. TIAM energy production'!$B$9:$B$396="MIN - COA")*('R5. TIAM energy production'!$D$9:$D$396=$D37)*('R5. TIAM energy production'!$E$8:$P$8=N$9),'R5. TIAM energy production'!$E$9:$P$396))</f>
        <v>4341.4776811130851</v>
      </c>
      <c r="O37" s="58">
        <f t="array" ref="O37">SUM(IF(('R5. TIAM energy production'!$A$9:$A$396=$B37)*('R5. TIAM energy production'!$B$9:$B$396="MIN - COA")*('R5. TIAM energy production'!$D$9:$D$396=$D37)*('R5. TIAM energy production'!$E$8:$P$8=O$9),'R5. TIAM energy production'!$E$9:$P$396))</f>
        <v>22280.239267532674</v>
      </c>
      <c r="P37" s="58">
        <f t="array" ref="P37">SUM(IF(('R5. TIAM energy production'!$A$9:$A$396=$B37)*('R5. TIAM energy production'!$B$9:$B$396="MIN - COA")*('R5. TIAM energy production'!$D$9:$D$396=$D37)*('R5. TIAM energy production'!$E$8:$P$8=P$9),'R5. TIAM energy production'!$E$9:$P$396))</f>
        <v>3137.2036376344663</v>
      </c>
      <c r="R37" s="58">
        <f t="shared" si="14"/>
        <v>76.326283405285778</v>
      </c>
      <c r="S37" s="58">
        <f t="shared" si="15"/>
        <v>83.362948259810011</v>
      </c>
      <c r="T37" s="58">
        <f t="shared" si="16"/>
        <v>97.746712591291399</v>
      </c>
      <c r="U37" s="58">
        <f t="shared" si="17"/>
        <v>121.15985689845704</v>
      </c>
      <c r="V37" s="58">
        <f t="shared" si="18"/>
        <v>51.622495266163099</v>
      </c>
      <c r="W37" s="58">
        <f t="shared" si="19"/>
        <v>52.214739381274676</v>
      </c>
      <c r="X37" s="58">
        <f t="shared" si="20"/>
        <v>49.776156639303331</v>
      </c>
      <c r="Y37" s="58">
        <f t="shared" si="21"/>
        <v>80.699212265074493</v>
      </c>
      <c r="Z37" s="58">
        <f t="shared" si="22"/>
        <v>111.91994030096113</v>
      </c>
      <c r="AA37" s="58">
        <f t="shared" si="23"/>
        <v>155.54161965764021</v>
      </c>
      <c r="AB37" s="58">
        <f t="shared" si="24"/>
        <v>798.23155998426967</v>
      </c>
      <c r="AC37" s="58">
        <f t="shared" si="25"/>
        <v>112.39623253537006</v>
      </c>
    </row>
    <row r="38" spans="1:29" x14ac:dyDescent="0.3">
      <c r="A38" s="39" t="s">
        <v>65</v>
      </c>
      <c r="B38" s="39" t="s">
        <v>253</v>
      </c>
      <c r="C38" s="39" t="s">
        <v>97</v>
      </c>
      <c r="D38" s="39" t="s">
        <v>258</v>
      </c>
      <c r="E38" s="58">
        <f t="array" ref="E38">SUM(IF(('R5. TIAM energy production'!$A$9:$A$396=$B38)*('R5. TIAM energy production'!$B$9:$B$396="MIN - COA")*('R5. TIAM energy production'!$D$9:$D$396=$D38)*('R5. TIAM energy production'!$E$8:$P$8=E$9),'R5. TIAM energy production'!$E$9:$P$396))</f>
        <v>6110.8319379576315</v>
      </c>
      <c r="F38" s="58">
        <f t="array" ref="F38">SUM(IF(('R5. TIAM energy production'!$A$9:$A$396=$B38)*('R5. TIAM energy production'!$B$9:$B$396="MIN - COA")*('R5. TIAM energy production'!$D$9:$D$396=$D38)*('R5. TIAM energy production'!$E$8:$P$8=F$9),'R5. TIAM energy production'!$E$9:$P$396))</f>
        <v>6452.7827691914981</v>
      </c>
      <c r="G38" s="58">
        <f t="array" ref="G38">SUM(IF(('R5. TIAM energy production'!$A$9:$A$396=$B38)*('R5. TIAM energy production'!$B$9:$B$396="MIN - COA")*('R5. TIAM energy production'!$D$9:$D$396=$D38)*('R5. TIAM energy production'!$E$8:$P$8=G$9),'R5. TIAM energy production'!$E$9:$P$396))</f>
        <v>7787.3220769000854</v>
      </c>
      <c r="H38" s="58">
        <f t="array" ref="H38">SUM(IF(('R5. TIAM energy production'!$A$9:$A$396=$B38)*('R5. TIAM energy production'!$B$9:$B$396="MIN - COA")*('R5. TIAM energy production'!$D$9:$D$396=$D38)*('R5. TIAM energy production'!$E$8:$P$8=H$9),'R5. TIAM energy production'!$E$9:$P$396))</f>
        <v>10468.921523803403</v>
      </c>
      <c r="I38" s="58">
        <f t="array" ref="I38">SUM(IF(('R5. TIAM energy production'!$A$9:$A$396=$B38)*('R5. TIAM energy production'!$B$9:$B$396="MIN - COA")*('R5. TIAM energy production'!$D$9:$D$396=$D38)*('R5. TIAM energy production'!$E$8:$P$8=I$9),'R5. TIAM energy production'!$E$9:$P$396))</f>
        <v>1907.1745133037473</v>
      </c>
      <c r="J38" s="58">
        <f t="array" ref="J38">SUM(IF(('R5. TIAM energy production'!$A$9:$A$396=$B38)*('R5. TIAM energy production'!$B$9:$B$396="MIN - COA")*('R5. TIAM energy production'!$D$9:$D$396=$D38)*('R5. TIAM energy production'!$E$8:$P$8=J$9),'R5. TIAM energy production'!$E$9:$P$396))</f>
        <v>2143.3323049627429</v>
      </c>
      <c r="K38" s="58">
        <f t="array" ref="K38">SUM(IF(('R5. TIAM energy production'!$A$9:$A$396=$B38)*('R5. TIAM energy production'!$B$9:$B$396="MIN - COA")*('R5. TIAM energy production'!$D$9:$D$396=$D38)*('R5. TIAM energy production'!$E$8:$P$8=K$9),'R5. TIAM energy production'!$E$9:$P$396))</f>
        <v>3122.1136538121282</v>
      </c>
      <c r="L38" s="58">
        <f t="array" ref="L38">SUM(IF(('R5. TIAM energy production'!$A$9:$A$396=$B38)*('R5. TIAM energy production'!$B$9:$B$396="MIN - COA")*('R5. TIAM energy production'!$D$9:$D$396=$D38)*('R5. TIAM energy production'!$E$8:$P$8=L$9),'R5. TIAM energy production'!$E$9:$P$396))</f>
        <v>3611.7282140216025</v>
      </c>
      <c r="M38" s="58">
        <f t="array" ref="M38">SUM(IF(('R5. TIAM energy production'!$A$9:$A$396=$B38)*('R5. TIAM energy production'!$B$9:$B$396="MIN - COA")*('R5. TIAM energy production'!$D$9:$D$396=$D38)*('R5. TIAM energy production'!$E$8:$P$8=M$9),'R5. TIAM energy production'!$E$9:$P$396))</f>
        <v>37677.369456877022</v>
      </c>
      <c r="N38" s="58">
        <f t="array" ref="N38">SUM(IF(('R5. TIAM energy production'!$A$9:$A$396=$B38)*('R5. TIAM energy production'!$B$9:$B$396="MIN - COA")*('R5. TIAM energy production'!$D$9:$D$396=$D38)*('R5. TIAM energy production'!$E$8:$P$8=N$9),'R5. TIAM energy production'!$E$9:$P$396))</f>
        <v>41039.198615351808</v>
      </c>
      <c r="O38" s="58">
        <f t="array" ref="O38">SUM(IF(('R5. TIAM energy production'!$A$9:$A$396=$B38)*('R5. TIAM energy production'!$B$9:$B$396="MIN - COA")*('R5. TIAM energy production'!$D$9:$D$396=$D38)*('R5. TIAM energy production'!$E$8:$P$8=O$9),'R5. TIAM energy production'!$E$9:$P$396))</f>
        <v>21817.412660567148</v>
      </c>
      <c r="P38" s="58">
        <f t="array" ref="P38">SUM(IF(('R5. TIAM energy production'!$A$9:$A$396=$B38)*('R5. TIAM energy production'!$B$9:$B$396="MIN - COA")*('R5. TIAM energy production'!$D$9:$D$396=$D38)*('R5. TIAM energy production'!$E$8:$P$8=P$9),'R5. TIAM energy production'!$E$9:$P$396))</f>
        <v>22086.55955356015</v>
      </c>
      <c r="R38" s="58">
        <f t="shared" si="14"/>
        <v>218.93207034566083</v>
      </c>
      <c r="S38" s="58">
        <f t="shared" si="15"/>
        <v>231.18310329805311</v>
      </c>
      <c r="T38" s="58">
        <f t="shared" si="16"/>
        <v>278.99548900276557</v>
      </c>
      <c r="U38" s="58">
        <f t="shared" si="17"/>
        <v>375.06884279631458</v>
      </c>
      <c r="V38" s="58">
        <f t="shared" si="18"/>
        <v>68.328121104835787</v>
      </c>
      <c r="W38" s="58">
        <f t="shared" si="19"/>
        <v>76.788919042185583</v>
      </c>
      <c r="X38" s="58">
        <f t="shared" si="20"/>
        <v>111.85560542710579</v>
      </c>
      <c r="Y38" s="58">
        <f t="shared" si="21"/>
        <v>129.39696974972964</v>
      </c>
      <c r="Z38" s="58">
        <f t="shared" si="22"/>
        <v>1349.8627656792294</v>
      </c>
      <c r="AA38" s="58">
        <f t="shared" si="23"/>
        <v>1470.306630816729</v>
      </c>
      <c r="AB38" s="58">
        <f t="shared" si="24"/>
        <v>781.6499245698476</v>
      </c>
      <c r="AC38" s="58">
        <f t="shared" si="25"/>
        <v>791.29261923209901</v>
      </c>
    </row>
    <row r="39" spans="1:29" x14ac:dyDescent="0.3">
      <c r="A39" s="39" t="s">
        <v>65</v>
      </c>
      <c r="B39" s="39" t="s">
        <v>253</v>
      </c>
      <c r="C39" s="39" t="s">
        <v>100</v>
      </c>
      <c r="D39" s="39" t="s">
        <v>259</v>
      </c>
      <c r="E39" s="58">
        <f t="array" ref="E39">SUM(IF(('R5. TIAM energy production'!$A$9:$A$396=$B39)*('R5. TIAM energy production'!$B$9:$B$396="MIN - COA")*('R5. TIAM energy production'!$D$9:$D$396=$D39)*('R5. TIAM energy production'!$E$8:$P$8=E$9),'R5. TIAM energy production'!$E$9:$P$396))</f>
        <v>1890.9051085554693</v>
      </c>
      <c r="F39" s="58">
        <f t="array" ref="F39">SUM(IF(('R5. TIAM energy production'!$A$9:$A$396=$B39)*('R5. TIAM energy production'!$B$9:$B$396="MIN - COA")*('R5. TIAM energy production'!$D$9:$D$396=$D39)*('R5. TIAM energy production'!$E$8:$P$8=F$9),'R5. TIAM energy production'!$E$9:$P$396))</f>
        <v>7119.0111427412103</v>
      </c>
      <c r="G39" s="58">
        <f t="array" ref="G39">SUM(IF(('R5. TIAM energy production'!$A$9:$A$396=$B39)*('R5. TIAM energy production'!$B$9:$B$396="MIN - COA")*('R5. TIAM energy production'!$D$9:$D$396=$D39)*('R5. TIAM energy production'!$E$8:$P$8=G$9),'R5. TIAM energy production'!$E$9:$P$396))</f>
        <v>8743.9388010534403</v>
      </c>
      <c r="H39" s="58">
        <f t="array" ref="H39">SUM(IF(('R5. TIAM energy production'!$A$9:$A$396=$B39)*('R5. TIAM energy production'!$B$9:$B$396="MIN - COA")*('R5. TIAM energy production'!$D$9:$D$396=$D39)*('R5. TIAM energy production'!$E$8:$P$8=H$9),'R5. TIAM energy production'!$E$9:$P$396))</f>
        <v>5944.7868633292692</v>
      </c>
      <c r="I39" s="58">
        <f t="array" ref="I39">SUM(IF(('R5. TIAM energy production'!$A$9:$A$396=$B39)*('R5. TIAM energy production'!$B$9:$B$396="MIN - COA")*('R5. TIAM energy production'!$D$9:$D$396=$D39)*('R5. TIAM energy production'!$E$8:$P$8=I$9),'R5. TIAM energy production'!$E$9:$P$396))</f>
        <v>249.667297517299</v>
      </c>
      <c r="J39" s="58">
        <f t="array" ref="J39">SUM(IF(('R5. TIAM energy production'!$A$9:$A$396=$B39)*('R5. TIAM energy production'!$B$9:$B$396="MIN - COA")*('R5. TIAM energy production'!$D$9:$D$396=$D39)*('R5. TIAM energy production'!$E$8:$P$8=J$9),'R5. TIAM energy production'!$E$9:$P$396))</f>
        <v>435.79925718806396</v>
      </c>
      <c r="K39" s="58">
        <f t="array" ref="K39">SUM(IF(('R5. TIAM energy production'!$A$9:$A$396=$B39)*('R5. TIAM energy production'!$B$9:$B$396="MIN - COA")*('R5. TIAM energy production'!$D$9:$D$396=$D39)*('R5. TIAM energy production'!$E$8:$P$8=K$9),'R5. TIAM energy production'!$E$9:$P$396))</f>
        <v>418.03345753784902</v>
      </c>
      <c r="L39" s="58">
        <f t="array" ref="L39">SUM(IF(('R5. TIAM energy production'!$A$9:$A$396=$B39)*('R5. TIAM energy production'!$B$9:$B$396="MIN - COA")*('R5. TIAM energy production'!$D$9:$D$396=$D39)*('R5. TIAM energy production'!$E$8:$P$8=L$9),'R5. TIAM energy production'!$E$9:$P$396))</f>
        <v>1156.6176141414719</v>
      </c>
      <c r="M39" s="58">
        <f t="array" ref="M39">SUM(IF(('R5. TIAM energy production'!$A$9:$A$396=$B39)*('R5. TIAM energy production'!$B$9:$B$396="MIN - COA")*('R5. TIAM energy production'!$D$9:$D$396=$D39)*('R5. TIAM energy production'!$E$8:$P$8=M$9),'R5. TIAM energy production'!$E$9:$P$396))</f>
        <v>1060.6013208969653</v>
      </c>
      <c r="N39" s="58">
        <f t="array" ref="N39">SUM(IF(('R5. TIAM energy production'!$A$9:$A$396=$B39)*('R5. TIAM energy production'!$B$9:$B$396="MIN - COA")*('R5. TIAM energy production'!$D$9:$D$396=$D39)*('R5. TIAM energy production'!$E$8:$P$8=N$9),'R5. TIAM energy production'!$E$9:$P$396))</f>
        <v>1074.5334525934295</v>
      </c>
      <c r="O39" s="58">
        <f t="array" ref="O39">SUM(IF(('R5. TIAM energy production'!$A$9:$A$396=$B39)*('R5. TIAM energy production'!$B$9:$B$396="MIN - COA")*('R5. TIAM energy production'!$D$9:$D$396=$D39)*('R5. TIAM energy production'!$E$8:$P$8=O$9),'R5. TIAM energy production'!$E$9:$P$396))</f>
        <v>110.61927131131191</v>
      </c>
      <c r="P39" s="58">
        <f t="array" ref="P39">SUM(IF(('R5. TIAM energy production'!$A$9:$A$396=$B39)*('R5. TIAM energy production'!$B$9:$B$396="MIN - COA")*('R5. TIAM energy production'!$D$9:$D$396=$D39)*('R5. TIAM energy production'!$E$8:$P$8=P$9),'R5. TIAM energy production'!$E$9:$P$396))</f>
        <v>106.20786639919601</v>
      </c>
      <c r="R39" s="58">
        <f t="shared" si="14"/>
        <v>67.745239019222012</v>
      </c>
      <c r="S39" s="58">
        <f t="shared" si="15"/>
        <v>255.05199032115291</v>
      </c>
      <c r="T39" s="58">
        <f t="shared" si="16"/>
        <v>313.26808593760705</v>
      </c>
      <c r="U39" s="58">
        <f t="shared" si="17"/>
        <v>212.98319262685436</v>
      </c>
      <c r="V39" s="58">
        <f t="shared" si="18"/>
        <v>8.9448014440627723</v>
      </c>
      <c r="W39" s="58">
        <f t="shared" si="19"/>
        <v>15.613329674252526</v>
      </c>
      <c r="X39" s="58">
        <f t="shared" si="20"/>
        <v>14.976836421245844</v>
      </c>
      <c r="Y39" s="58">
        <f t="shared" si="21"/>
        <v>41.438005730342958</v>
      </c>
      <c r="Z39" s="58">
        <f t="shared" si="22"/>
        <v>37.998041077353079</v>
      </c>
      <c r="AA39" s="58">
        <f t="shared" si="23"/>
        <v>38.497185951177698</v>
      </c>
      <c r="AB39" s="58">
        <f t="shared" si="24"/>
        <v>3.9631438622754986</v>
      </c>
      <c r="AC39" s="58">
        <f t="shared" si="25"/>
        <v>3.8050969677858197</v>
      </c>
    </row>
    <row r="40" spans="1:29" x14ac:dyDescent="0.3">
      <c r="A40" s="39" t="s">
        <v>65</v>
      </c>
      <c r="B40" s="39" t="s">
        <v>253</v>
      </c>
      <c r="C40" s="39" t="s">
        <v>98</v>
      </c>
      <c r="D40" s="39" t="s">
        <v>260</v>
      </c>
      <c r="E40" s="58">
        <f t="array" ref="E40">SUM(IF(('R5. TIAM energy production'!$A$9:$A$396=$B40)*('R5. TIAM energy production'!$B$9:$B$396="MIN - COA")*('R5. TIAM energy production'!$D$9:$D$396=$D40)*('R5. TIAM energy production'!$E$8:$P$8=E$9),'R5. TIAM energy production'!$E$9:$P$396))</f>
        <v>66858.520422618181</v>
      </c>
      <c r="F40" s="58">
        <f t="array" ref="F40">SUM(IF(('R5. TIAM energy production'!$A$9:$A$396=$B40)*('R5. TIAM energy production'!$B$9:$B$396="MIN - COA")*('R5. TIAM energy production'!$D$9:$D$396=$D40)*('R5. TIAM energy production'!$E$8:$P$8=F$9),'R5. TIAM energy production'!$E$9:$P$396))</f>
        <v>80916.750907037829</v>
      </c>
      <c r="G40" s="58">
        <f t="array" ref="G40">SUM(IF(('R5. TIAM energy production'!$A$9:$A$396=$B40)*('R5. TIAM energy production'!$B$9:$B$396="MIN - COA")*('R5. TIAM energy production'!$D$9:$D$396=$D40)*('R5. TIAM energy production'!$E$8:$P$8=G$9),'R5. TIAM energy production'!$E$9:$P$396))</f>
        <v>104846.9237574772</v>
      </c>
      <c r="H40" s="58">
        <f t="array" ref="H40">SUM(IF(('R5. TIAM energy production'!$A$9:$A$396=$B40)*('R5. TIAM energy production'!$B$9:$B$396="MIN - COA")*('R5. TIAM energy production'!$D$9:$D$396=$D40)*('R5. TIAM energy production'!$E$8:$P$8=H$9),'R5. TIAM energy production'!$E$9:$P$396))</f>
        <v>93845.432328016468</v>
      </c>
      <c r="I40" s="58">
        <f t="array" ref="I40">SUM(IF(('R5. TIAM energy production'!$A$9:$A$396=$B40)*('R5. TIAM energy production'!$B$9:$B$396="MIN - COA")*('R5. TIAM energy production'!$D$9:$D$396=$D40)*('R5. TIAM energy production'!$E$8:$P$8=I$9),'R5. TIAM energy production'!$E$9:$P$396))</f>
        <v>10442.82822078531</v>
      </c>
      <c r="J40" s="58">
        <f t="array" ref="J40">SUM(IF(('R5. TIAM energy production'!$A$9:$A$396=$B40)*('R5. TIAM energy production'!$B$9:$B$396="MIN - COA")*('R5. TIAM energy production'!$D$9:$D$396=$D40)*('R5. TIAM energy production'!$E$8:$P$8=J$9),'R5. TIAM energy production'!$E$9:$P$396))</f>
        <v>6128.6586083129296</v>
      </c>
      <c r="K40" s="58">
        <f t="array" ref="K40">SUM(IF(('R5. TIAM energy production'!$A$9:$A$396=$B40)*('R5. TIAM energy production'!$B$9:$B$396="MIN - COA")*('R5. TIAM energy production'!$D$9:$D$396=$D40)*('R5. TIAM energy production'!$E$8:$P$8=K$9),'R5. TIAM energy production'!$E$9:$P$396))</f>
        <v>6631.9545581789707</v>
      </c>
      <c r="L40" s="58">
        <f t="array" ref="L40">SUM(IF(('R5. TIAM energy production'!$A$9:$A$396=$B40)*('R5. TIAM energy production'!$B$9:$B$396="MIN - COA")*('R5. TIAM energy production'!$D$9:$D$396=$D40)*('R5. TIAM energy production'!$E$8:$P$8=L$9),'R5. TIAM energy production'!$E$9:$P$396))</f>
        <v>1908.8704181990797</v>
      </c>
      <c r="M40" s="58">
        <f t="array" ref="M40">SUM(IF(('R5. TIAM energy production'!$A$9:$A$396=$B40)*('R5. TIAM energy production'!$B$9:$B$396="MIN - COA")*('R5. TIAM energy production'!$D$9:$D$396=$D40)*('R5. TIAM energy production'!$E$8:$P$8=M$9),'R5. TIAM energy production'!$E$9:$P$396))</f>
        <v>3063.9910975638159</v>
      </c>
      <c r="N40" s="58">
        <f t="array" ref="N40">SUM(IF(('R5. TIAM energy production'!$A$9:$A$396=$B40)*('R5. TIAM energy production'!$B$9:$B$396="MIN - COA")*('R5. TIAM energy production'!$D$9:$D$396=$D40)*('R5. TIAM energy production'!$E$8:$P$8=N$9),'R5. TIAM energy production'!$E$9:$P$396))</f>
        <v>11562.631053184848</v>
      </c>
      <c r="O40" s="58">
        <f t="array" ref="O40">SUM(IF(('R5. TIAM energy production'!$A$9:$A$396=$B40)*('R5. TIAM energy production'!$B$9:$B$396="MIN - COA")*('R5. TIAM energy production'!$D$9:$D$396=$D40)*('R5. TIAM energy production'!$E$8:$P$8=O$9),'R5. TIAM energy production'!$E$9:$P$396))</f>
        <v>11926.050790489127</v>
      </c>
      <c r="P40" s="58">
        <f t="array" ref="P40">SUM(IF(('R5. TIAM energy production'!$A$9:$A$396=$B40)*('R5. TIAM energy production'!$B$9:$B$396="MIN - COA")*('R5. TIAM energy production'!$D$9:$D$396=$D40)*('R5. TIAM energy production'!$E$8:$P$8=P$9),'R5. TIAM energy production'!$E$9:$P$396))</f>
        <v>11641.513330617568</v>
      </c>
      <c r="R40" s="58">
        <f t="shared" si="14"/>
        <v>2395.3324923649589</v>
      </c>
      <c r="S40" s="58">
        <f t="shared" si="15"/>
        <v>2898.9950929075521</v>
      </c>
      <c r="T40" s="58">
        <f t="shared" si="16"/>
        <v>3756.3386328817878</v>
      </c>
      <c r="U40" s="58">
        <f t="shared" si="17"/>
        <v>3362.1894695606838</v>
      </c>
      <c r="V40" s="58">
        <f t="shared" si="18"/>
        <v>374.13400104155721</v>
      </c>
      <c r="W40" s="58">
        <f t="shared" si="19"/>
        <v>219.57074440639099</v>
      </c>
      <c r="X40" s="58">
        <f t="shared" si="20"/>
        <v>237.60227029672424</v>
      </c>
      <c r="Y40" s="58">
        <f t="shared" si="21"/>
        <v>68.388880093728645</v>
      </c>
      <c r="Z40" s="58">
        <f t="shared" si="22"/>
        <v>109.77325531464662</v>
      </c>
      <c r="AA40" s="58">
        <f t="shared" si="23"/>
        <v>414.2530478366985</v>
      </c>
      <c r="AB40" s="58">
        <f t="shared" si="24"/>
        <v>427.2732448082902</v>
      </c>
      <c r="AC40" s="58">
        <f t="shared" si="25"/>
        <v>417.07915408332161</v>
      </c>
    </row>
    <row r="41" spans="1:29" x14ac:dyDescent="0.3">
      <c r="A41" s="39" t="s">
        <v>65</v>
      </c>
      <c r="B41" s="39" t="s">
        <v>253</v>
      </c>
      <c r="C41" s="39" t="s">
        <v>99</v>
      </c>
      <c r="D41" s="39" t="s">
        <v>261</v>
      </c>
      <c r="E41" s="58">
        <f t="array" ref="E41">SUM(IF(('R5. TIAM energy production'!$A$9:$A$396=$B41)*('R5. TIAM energy production'!$B$9:$B$396="MIN - COA")*('R5. TIAM energy production'!$D$9:$D$396=$D41)*('R5. TIAM energy production'!$E$8:$P$8=E$9),'R5. TIAM energy production'!$E$9:$P$396))</f>
        <v>8698.3700759999992</v>
      </c>
      <c r="F41" s="58">
        <f t="array" ref="F41">SUM(IF(('R5. TIAM energy production'!$A$9:$A$396=$B41)*('R5. TIAM energy production'!$B$9:$B$396="MIN - COA")*('R5. TIAM energy production'!$D$9:$D$396=$D41)*('R5. TIAM energy production'!$E$8:$P$8=F$9),'R5. TIAM energy production'!$E$9:$P$396))</f>
        <v>9317.9114846631001</v>
      </c>
      <c r="G41" s="58">
        <f t="array" ref="G41">SUM(IF(('R5. TIAM energy production'!$A$9:$A$396=$B41)*('R5. TIAM energy production'!$B$9:$B$396="MIN - COA")*('R5. TIAM energy production'!$D$9:$D$396=$D41)*('R5. TIAM energy production'!$E$8:$P$8=G$9),'R5. TIAM energy production'!$E$9:$P$396))</f>
        <v>11066.755867564099</v>
      </c>
      <c r="H41" s="58">
        <f t="array" ref="H41">SUM(IF(('R5. TIAM energy production'!$A$9:$A$396=$B41)*('R5. TIAM energy production'!$B$9:$B$396="MIN - COA")*('R5. TIAM energy production'!$D$9:$D$396=$D41)*('R5. TIAM energy production'!$E$8:$P$8=H$9),'R5. TIAM energy production'!$E$9:$P$396))</f>
        <v>14019.36566308741</v>
      </c>
      <c r="I41" s="58">
        <f t="array" ref="I41">SUM(IF(('R5. TIAM energy production'!$A$9:$A$396=$B41)*('R5. TIAM energy production'!$B$9:$B$396="MIN - COA")*('R5. TIAM energy production'!$D$9:$D$396=$D41)*('R5. TIAM energy production'!$E$8:$P$8=I$9),'R5. TIAM energy production'!$E$9:$P$396))</f>
        <v>17611.516625824934</v>
      </c>
      <c r="J41" s="58">
        <f t="array" ref="J41">SUM(IF(('R5. TIAM energy production'!$A$9:$A$396=$B41)*('R5. TIAM energy production'!$B$9:$B$396="MIN - COA")*('R5. TIAM energy production'!$D$9:$D$396=$D41)*('R5. TIAM energy production'!$E$8:$P$8=J$9),'R5. TIAM energy production'!$E$9:$P$396))</f>
        <v>27246.28121315828</v>
      </c>
      <c r="K41" s="58">
        <f t="array" ref="K41">SUM(IF(('R5. TIAM energy production'!$A$9:$A$396=$B41)*('R5. TIAM energy production'!$B$9:$B$396="MIN - COA")*('R5. TIAM energy production'!$D$9:$D$396=$D41)*('R5. TIAM energy production'!$E$8:$P$8=K$9),'R5. TIAM energy production'!$E$9:$P$396))</f>
        <v>39433.407678073323</v>
      </c>
      <c r="L41" s="58">
        <f t="array" ref="L41">SUM(IF(('R5. TIAM energy production'!$A$9:$A$396=$B41)*('R5. TIAM energy production'!$B$9:$B$396="MIN - COA")*('R5. TIAM energy production'!$D$9:$D$396=$D41)*('R5. TIAM energy production'!$E$8:$P$8=L$9),'R5. TIAM energy production'!$E$9:$P$396))</f>
        <v>41871.602426395533</v>
      </c>
      <c r="M41" s="58">
        <f t="array" ref="M41">SUM(IF(('R5. TIAM energy production'!$A$9:$A$396=$B41)*('R5. TIAM energy production'!$B$9:$B$396="MIN - COA")*('R5. TIAM energy production'!$D$9:$D$396=$D41)*('R5. TIAM energy production'!$E$8:$P$8=M$9),'R5. TIAM energy production'!$E$9:$P$396))</f>
        <v>11203.907387249394</v>
      </c>
      <c r="N41" s="58">
        <f t="array" ref="N41">SUM(IF(('R5. TIAM energy production'!$A$9:$A$396=$B41)*('R5. TIAM energy production'!$B$9:$B$396="MIN - COA")*('R5. TIAM energy production'!$D$9:$D$396=$D41)*('R5. TIAM energy production'!$E$8:$P$8=N$9),'R5. TIAM energy production'!$E$9:$P$396))</f>
        <v>572.17562421924004</v>
      </c>
      <c r="O41" s="58">
        <f t="array" ref="O41">SUM(IF(('R5. TIAM energy production'!$A$9:$A$396=$B41)*('R5. TIAM energy production'!$B$9:$B$396="MIN - COA")*('R5. TIAM energy production'!$D$9:$D$396=$D41)*('R5. TIAM energy production'!$E$8:$P$8=O$9),'R5. TIAM energy production'!$E$9:$P$396))</f>
        <v>580.96423797261195</v>
      </c>
      <c r="P41" s="58">
        <f t="array" ref="P41">SUM(IF(('R5. TIAM energy production'!$A$9:$A$396=$B41)*('R5. TIAM energy production'!$B$9:$B$396="MIN - COA")*('R5. TIAM energy production'!$D$9:$D$396=$D41)*('R5. TIAM energy production'!$E$8:$P$8=P$9),'R5. TIAM energy production'!$E$9:$P$396))</f>
        <v>439.85487006719995</v>
      </c>
      <c r="R41" s="58">
        <f t="shared" si="14"/>
        <v>311.63550048602673</v>
      </c>
      <c r="S41" s="58">
        <f t="shared" si="15"/>
        <v>333.83173900814398</v>
      </c>
      <c r="T41" s="58">
        <f t="shared" si="16"/>
        <v>396.48738481025407</v>
      </c>
      <c r="U41" s="58">
        <f t="shared" si="17"/>
        <v>502.27019507566683</v>
      </c>
      <c r="V41" s="58">
        <f t="shared" si="18"/>
        <v>630.9657729038355</v>
      </c>
      <c r="W41" s="58">
        <f t="shared" si="19"/>
        <v>976.14937144065561</v>
      </c>
      <c r="X41" s="58">
        <f t="shared" si="20"/>
        <v>1412.7761442954165</v>
      </c>
      <c r="Y41" s="58">
        <f t="shared" si="21"/>
        <v>1500.1290660539726</v>
      </c>
      <c r="Z41" s="58">
        <f t="shared" si="22"/>
        <v>401.40109647187614</v>
      </c>
      <c r="AA41" s="58">
        <f t="shared" si="23"/>
        <v>20.499270031226896</v>
      </c>
      <c r="AB41" s="58">
        <f t="shared" si="24"/>
        <v>20.814138681523495</v>
      </c>
      <c r="AC41" s="58">
        <f t="shared" si="25"/>
        <v>15.758629648652823</v>
      </c>
    </row>
    <row r="42" spans="1:29" x14ac:dyDescent="0.3">
      <c r="A42" s="39" t="s">
        <v>67</v>
      </c>
      <c r="B42" s="39" t="s">
        <v>254</v>
      </c>
      <c r="C42" s="39" t="s">
        <v>80</v>
      </c>
      <c r="D42" s="39" t="s">
        <v>256</v>
      </c>
      <c r="E42" s="58">
        <f t="array" ref="E42">SUM(IF(('R5. TIAM energy production'!$A$9:$A$396=$B42)*('R5. TIAM energy production'!$B$9:$B$396="MIN - COA")*('R5. TIAM energy production'!$D$9:$D$396=$D42)*('R5. TIAM energy production'!$E$8:$P$8=E$9),'R5. TIAM energy production'!$E$9:$P$396))</f>
        <v>22844.7426371361</v>
      </c>
      <c r="F42" s="58">
        <f t="array" ref="F42">SUM(IF(('R5. TIAM energy production'!$A$9:$A$396=$B42)*('R5. TIAM energy production'!$B$9:$B$396="MIN - COA")*('R5. TIAM energy production'!$D$9:$D$396=$D42)*('R5. TIAM energy production'!$E$8:$P$8=F$9),'R5. TIAM energy production'!$E$9:$P$396))</f>
        <v>26729.5972356891</v>
      </c>
      <c r="G42" s="58">
        <f t="array" ref="G42">SUM(IF(('R5. TIAM energy production'!$A$9:$A$396=$B42)*('R5. TIAM energy production'!$B$9:$B$396="MIN - COA")*('R5. TIAM energy production'!$D$9:$D$396=$D42)*('R5. TIAM energy production'!$E$8:$P$8=G$9),'R5. TIAM energy production'!$E$9:$P$396))</f>
        <v>31638.507034199214</v>
      </c>
      <c r="H42" s="58">
        <f t="array" ref="H42">SUM(IF(('R5. TIAM energy production'!$A$9:$A$396=$B42)*('R5. TIAM energy production'!$B$9:$B$396="MIN - COA")*('R5. TIAM energy production'!$D$9:$D$396=$D42)*('R5. TIAM energy production'!$E$8:$P$8=H$9),'R5. TIAM energy production'!$E$9:$P$396))</f>
        <v>20055.782284728262</v>
      </c>
      <c r="I42" s="58">
        <f t="array" ref="I42">SUM(IF(('R5. TIAM energy production'!$A$9:$A$396=$B42)*('R5. TIAM energy production'!$B$9:$B$396="MIN - COA")*('R5. TIAM energy production'!$D$9:$D$396=$D42)*('R5. TIAM energy production'!$E$8:$P$8=I$9),'R5. TIAM energy production'!$E$9:$P$396))</f>
        <v>114.08646927671299</v>
      </c>
      <c r="J42" s="58">
        <f t="array" ref="J42">SUM(IF(('R5. TIAM energy production'!$A$9:$A$396=$B42)*('R5. TIAM energy production'!$B$9:$B$396="MIN - COA")*('R5. TIAM energy production'!$D$9:$D$396=$D42)*('R5. TIAM energy production'!$E$8:$P$8=J$9),'R5. TIAM energy production'!$E$9:$P$396))</f>
        <v>98.800193890409389</v>
      </c>
      <c r="K42" s="58">
        <f t="array" ref="K42">SUM(IF(('R5. TIAM energy production'!$A$9:$A$396=$B42)*('R5. TIAM energy production'!$B$9:$B$396="MIN - COA")*('R5. TIAM energy production'!$D$9:$D$396=$D42)*('R5. TIAM energy production'!$E$8:$P$8=K$9),'R5. TIAM energy production'!$E$9:$P$396))</f>
        <v>117.48307834374069</v>
      </c>
      <c r="L42" s="58">
        <f t="array" ref="L42">SUM(IF(('R5. TIAM energy production'!$A$9:$A$396=$B42)*('R5. TIAM energy production'!$B$9:$B$396="MIN - COA")*('R5. TIAM energy production'!$D$9:$D$396=$D42)*('R5. TIAM energy production'!$E$8:$P$8=L$9),'R5. TIAM energy production'!$E$9:$P$396))</f>
        <v>144.18265993107599</v>
      </c>
      <c r="M42" s="58">
        <f t="array" ref="M42">SUM(IF(('R5. TIAM energy production'!$A$9:$A$396=$B42)*('R5. TIAM energy production'!$B$9:$B$396="MIN - COA")*('R5. TIAM energy production'!$D$9:$D$396=$D42)*('R5. TIAM energy production'!$E$8:$P$8=M$9),'R5. TIAM energy production'!$E$9:$P$396))</f>
        <v>134.3948190973405</v>
      </c>
      <c r="N42" s="58">
        <f t="array" ref="N42">SUM(IF(('R5. TIAM energy production'!$A$9:$A$396=$B42)*('R5. TIAM energy production'!$B$9:$B$396="MIN - COA")*('R5. TIAM energy production'!$D$9:$D$396=$D42)*('R5. TIAM energy production'!$E$8:$P$8=N$9),'R5. TIAM energy production'!$E$9:$P$396))</f>
        <v>134.48094028068121</v>
      </c>
      <c r="O42" s="58">
        <f t="array" ref="O42">SUM(IF(('R5. TIAM energy production'!$A$9:$A$396=$B42)*('R5. TIAM energy production'!$B$9:$B$396="MIN - COA")*('R5. TIAM energy production'!$D$9:$D$396=$D42)*('R5. TIAM energy production'!$E$8:$P$8=O$9),'R5. TIAM energy production'!$E$9:$P$396))</f>
        <v>74.122287100006673</v>
      </c>
      <c r="P42" s="58">
        <f t="array" ref="P42">SUM(IF(('R5. TIAM energy production'!$A$9:$A$396=$B42)*('R5. TIAM energy production'!$B$9:$B$396="MIN - COA")*('R5. TIAM energy production'!$D$9:$D$396=$D42)*('R5. TIAM energy production'!$E$8:$P$8=P$9),'R5. TIAM energy production'!$E$9:$P$396))</f>
        <v>73.559500847810554</v>
      </c>
      <c r="R42" s="58">
        <f t="shared" si="14"/>
        <v>818.45595703513754</v>
      </c>
      <c r="S42" s="58">
        <f t="shared" si="15"/>
        <v>957.63819423103257</v>
      </c>
      <c r="T42" s="58">
        <f t="shared" si="16"/>
        <v>1133.5091388486182</v>
      </c>
      <c r="U42" s="58">
        <f t="shared" si="17"/>
        <v>718.53619647489472</v>
      </c>
      <c r="V42" s="58">
        <f t="shared" si="18"/>
        <v>4.0873627634939185</v>
      </c>
      <c r="W42" s="58">
        <f t="shared" si="19"/>
        <v>3.5397031400293124</v>
      </c>
      <c r="X42" s="58">
        <f t="shared" si="20"/>
        <v>4.2090526843998024</v>
      </c>
      <c r="Y42" s="58">
        <f t="shared" si="21"/>
        <v>5.1656155114625708</v>
      </c>
      <c r="Z42" s="58">
        <f t="shared" si="22"/>
        <v>4.8149476679185534</v>
      </c>
      <c r="AA42" s="58">
        <f t="shared" si="23"/>
        <v>4.8180331216114105</v>
      </c>
      <c r="AB42" s="58">
        <f t="shared" si="24"/>
        <v>2.6555706225138933</v>
      </c>
      <c r="AC42" s="58">
        <f t="shared" si="25"/>
        <v>2.635407744430136</v>
      </c>
    </row>
    <row r="43" spans="1:29" x14ac:dyDescent="0.3">
      <c r="A43" s="39" t="s">
        <v>67</v>
      </c>
      <c r="B43" s="39" t="s">
        <v>254</v>
      </c>
      <c r="C43" s="39" t="s">
        <v>101</v>
      </c>
      <c r="D43" s="39" t="s">
        <v>257</v>
      </c>
      <c r="E43" s="58">
        <f t="array" ref="E43">SUM(IF(('R5. TIAM energy production'!$A$9:$A$396=$B43)*('R5. TIAM energy production'!$B$9:$B$396="MIN - COA")*('R5. TIAM energy production'!$D$9:$D$396=$D43)*('R5. TIAM energy production'!$E$8:$P$8=E$9),'R5. TIAM energy production'!$E$9:$P$396))</f>
        <v>2130.4192190857348</v>
      </c>
      <c r="F43" s="58">
        <f t="array" ref="F43">SUM(IF(('R5. TIAM energy production'!$A$9:$A$396=$B43)*('R5. TIAM energy production'!$B$9:$B$396="MIN - COA")*('R5. TIAM energy production'!$D$9:$D$396=$D43)*('R5. TIAM energy production'!$E$8:$P$8=F$9),'R5. TIAM energy production'!$E$9:$P$396))</f>
        <v>2326.8266081988982</v>
      </c>
      <c r="G43" s="58">
        <f t="array" ref="G43">SUM(IF(('R5. TIAM energy production'!$A$9:$A$396=$B43)*('R5. TIAM energy production'!$B$9:$B$396="MIN - COA")*('R5. TIAM energy production'!$D$9:$D$396=$D43)*('R5. TIAM energy production'!$E$8:$P$8=G$9),'R5. TIAM energy production'!$E$9:$P$396))</f>
        <v>2728.306237593059</v>
      </c>
      <c r="H43" s="58">
        <f t="array" ref="H43">SUM(IF(('R5. TIAM energy production'!$A$9:$A$396=$B43)*('R5. TIAM energy production'!$B$9:$B$396="MIN - COA")*('R5. TIAM energy production'!$D$9:$D$396=$D43)*('R5. TIAM energy production'!$E$8:$P$8=H$9),'R5. TIAM energy production'!$E$9:$P$396))</f>
        <v>3381.8139204754557</v>
      </c>
      <c r="I43" s="58">
        <f t="array" ref="I43">SUM(IF(('R5. TIAM energy production'!$A$9:$A$396=$B43)*('R5. TIAM energy production'!$B$9:$B$396="MIN - COA")*('R5. TIAM energy production'!$D$9:$D$396=$D43)*('R5. TIAM energy production'!$E$8:$P$8=I$9),'R5. TIAM energy production'!$E$9:$P$396))</f>
        <v>1438.726696014618</v>
      </c>
      <c r="J43" s="58">
        <f t="array" ref="J43">SUM(IF(('R5. TIAM energy production'!$A$9:$A$396=$B43)*('R5. TIAM energy production'!$B$9:$B$396="MIN - COA")*('R5. TIAM energy production'!$D$9:$D$396=$D43)*('R5. TIAM energy production'!$E$8:$P$8=J$9),'R5. TIAM energy production'!$E$9:$P$396))</f>
        <v>1526.7557929981658</v>
      </c>
      <c r="K43" s="58">
        <f t="array" ref="K43">SUM(IF(('R5. TIAM energy production'!$A$9:$A$396=$B43)*('R5. TIAM energy production'!$B$9:$B$396="MIN - COA")*('R5. TIAM energy production'!$D$9:$D$396=$D43)*('R5. TIAM energy production'!$E$8:$P$8=K$9),'R5. TIAM energy production'!$E$9:$P$396))</f>
        <v>2635.0146689864077</v>
      </c>
      <c r="L43" s="58">
        <f t="array" ref="L43">SUM(IF(('R5. TIAM energy production'!$A$9:$A$396=$B43)*('R5. TIAM energy production'!$B$9:$B$396="MIN - COA")*('R5. TIAM energy production'!$D$9:$D$396=$D43)*('R5. TIAM energy production'!$E$8:$P$8=L$9),'R5. TIAM energy production'!$E$9:$P$396))</f>
        <v>2434.4913798274279</v>
      </c>
      <c r="M43" s="58">
        <f t="array" ref="M43">SUM(IF(('R5. TIAM energy production'!$A$9:$A$396=$B43)*('R5. TIAM energy production'!$B$9:$B$396="MIN - COA")*('R5. TIAM energy production'!$D$9:$D$396=$D43)*('R5. TIAM energy production'!$E$8:$P$8=M$9),'R5. TIAM energy production'!$E$9:$P$396))</f>
        <v>3106.7908592758404</v>
      </c>
      <c r="N43" s="58">
        <f t="array" ref="N43">SUM(IF(('R5. TIAM energy production'!$A$9:$A$396=$B43)*('R5. TIAM energy production'!$B$9:$B$396="MIN - COA")*('R5. TIAM energy production'!$D$9:$D$396=$D43)*('R5. TIAM energy production'!$E$8:$P$8=N$9),'R5. TIAM energy production'!$E$9:$P$396))</f>
        <v>2224.9373147619467</v>
      </c>
      <c r="O43" s="58">
        <f t="array" ref="O43">SUM(IF(('R5. TIAM energy production'!$A$9:$A$396=$B43)*('R5. TIAM energy production'!$B$9:$B$396="MIN - COA")*('R5. TIAM energy production'!$D$9:$D$396=$D43)*('R5. TIAM energy production'!$E$8:$P$8=O$9),'R5. TIAM energy production'!$E$9:$P$396))</f>
        <v>10918.541769615631</v>
      </c>
      <c r="P43" s="58">
        <f t="array" ref="P43">SUM(IF(('R5. TIAM energy production'!$A$9:$A$396=$B43)*('R5. TIAM energy production'!$B$9:$B$396="MIN - COA")*('R5. TIAM energy production'!$D$9:$D$396=$D43)*('R5. TIAM energy production'!$E$8:$P$8=P$9),'R5. TIAM energy production'!$E$9:$P$396))</f>
        <v>12019.350427817311</v>
      </c>
      <c r="R43" s="58">
        <f t="shared" si="14"/>
        <v>76.326283405285778</v>
      </c>
      <c r="S43" s="58">
        <f t="shared" si="15"/>
        <v>83.362948259810011</v>
      </c>
      <c r="T43" s="58">
        <f t="shared" si="16"/>
        <v>97.746712591291399</v>
      </c>
      <c r="U43" s="58">
        <f t="shared" si="17"/>
        <v>121.15985689845704</v>
      </c>
      <c r="V43" s="58">
        <f t="shared" si="18"/>
        <v>51.545095237118666</v>
      </c>
      <c r="W43" s="58">
        <f t="shared" si="19"/>
        <v>54.698903531788986</v>
      </c>
      <c r="X43" s="58">
        <f t="shared" si="20"/>
        <v>94.40436633333249</v>
      </c>
      <c r="Y43" s="58">
        <f t="shared" si="21"/>
        <v>87.220241603047455</v>
      </c>
      <c r="Z43" s="58">
        <f t="shared" si="22"/>
        <v>111.30663743627083</v>
      </c>
      <c r="AA43" s="58">
        <f t="shared" si="23"/>
        <v>79.712572306963281</v>
      </c>
      <c r="AB43" s="58">
        <f t="shared" si="24"/>
        <v>391.17733543437191</v>
      </c>
      <c r="AC43" s="58">
        <f t="shared" si="25"/>
        <v>430.6158801434039</v>
      </c>
    </row>
    <row r="44" spans="1:29" x14ac:dyDescent="0.3">
      <c r="A44" s="39" t="s">
        <v>67</v>
      </c>
      <c r="B44" s="39" t="s">
        <v>254</v>
      </c>
      <c r="C44" s="39" t="s">
        <v>97</v>
      </c>
      <c r="D44" s="39" t="s">
        <v>258</v>
      </c>
      <c r="E44" s="58">
        <f t="array" ref="E44">SUM(IF(('R5. TIAM energy production'!$A$9:$A$396=$B44)*('R5. TIAM energy production'!$B$9:$B$396="MIN - COA")*('R5. TIAM energy production'!$D$9:$D$396=$D44)*('R5. TIAM energy production'!$E$8:$P$8=E$9),'R5. TIAM energy production'!$E$9:$P$396))</f>
        <v>6110.8319379576315</v>
      </c>
      <c r="F44" s="58">
        <f t="array" ref="F44">SUM(IF(('R5. TIAM energy production'!$A$9:$A$396=$B44)*('R5. TIAM energy production'!$B$9:$B$396="MIN - COA")*('R5. TIAM energy production'!$D$9:$D$396=$D44)*('R5. TIAM energy production'!$E$8:$P$8=F$9),'R5. TIAM energy production'!$E$9:$P$396))</f>
        <v>6452.7827691914981</v>
      </c>
      <c r="G44" s="58">
        <f t="array" ref="G44">SUM(IF(('R5. TIAM energy production'!$A$9:$A$396=$B44)*('R5. TIAM energy production'!$B$9:$B$396="MIN - COA")*('R5. TIAM energy production'!$D$9:$D$396=$D44)*('R5. TIAM energy production'!$E$8:$P$8=G$9),'R5. TIAM energy production'!$E$9:$P$396))</f>
        <v>7787.3220769000854</v>
      </c>
      <c r="H44" s="58">
        <f t="array" ref="H44">SUM(IF(('R5. TIAM energy production'!$A$9:$A$396=$B44)*('R5. TIAM energy production'!$B$9:$B$396="MIN - COA")*('R5. TIAM energy production'!$D$9:$D$396=$D44)*('R5. TIAM energy production'!$E$8:$P$8=H$9),'R5. TIAM energy production'!$E$9:$P$396))</f>
        <v>10468.921523803403</v>
      </c>
      <c r="I44" s="58">
        <f t="array" ref="I44">SUM(IF(('R5. TIAM energy production'!$A$9:$A$396=$B44)*('R5. TIAM energy production'!$B$9:$B$396="MIN - COA")*('R5. TIAM energy production'!$D$9:$D$396=$D44)*('R5. TIAM energy production'!$E$8:$P$8=I$9),'R5. TIAM energy production'!$E$9:$P$396))</f>
        <v>1898.8791867503874</v>
      </c>
      <c r="J44" s="58">
        <f t="array" ref="J44">SUM(IF(('R5. TIAM energy production'!$A$9:$A$396=$B44)*('R5. TIAM energy production'!$B$9:$B$396="MIN - COA")*('R5. TIAM energy production'!$D$9:$D$396=$D44)*('R5. TIAM energy production'!$E$8:$P$8=J$9),'R5. TIAM energy production'!$E$9:$P$396))</f>
        <v>2260.1092024601844</v>
      </c>
      <c r="K44" s="58">
        <f t="array" ref="K44">SUM(IF(('R5. TIAM energy production'!$A$9:$A$396=$B44)*('R5. TIAM energy production'!$B$9:$B$396="MIN - COA")*('R5. TIAM energy production'!$D$9:$D$396=$D44)*('R5. TIAM energy production'!$E$8:$P$8=K$9),'R5. TIAM energy production'!$E$9:$P$396))</f>
        <v>13226.838647344195</v>
      </c>
      <c r="L44" s="58">
        <f t="array" ref="L44">SUM(IF(('R5. TIAM energy production'!$A$9:$A$396=$B44)*('R5. TIAM energy production'!$B$9:$B$396="MIN - COA")*('R5. TIAM energy production'!$D$9:$D$396=$D44)*('R5. TIAM energy production'!$E$8:$P$8=L$9),'R5. TIAM energy production'!$E$9:$P$396))</f>
        <v>8630.2793036792755</v>
      </c>
      <c r="M44" s="58">
        <f t="array" ref="M44">SUM(IF(('R5. TIAM energy production'!$A$9:$A$396=$B44)*('R5. TIAM energy production'!$B$9:$B$396="MIN - COA")*('R5. TIAM energy production'!$D$9:$D$396=$D44)*('R5. TIAM energy production'!$E$8:$P$8=M$9),'R5. TIAM energy production'!$E$9:$P$396))</f>
        <v>48888.604375297989</v>
      </c>
      <c r="N44" s="58">
        <f t="array" ref="N44">SUM(IF(('R5. TIAM energy production'!$A$9:$A$396=$B44)*('R5. TIAM energy production'!$B$9:$B$396="MIN - COA")*('R5. TIAM energy production'!$D$9:$D$396=$D44)*('R5. TIAM energy production'!$E$8:$P$8=N$9),'R5. TIAM energy production'!$E$9:$P$396))</f>
        <v>29467.352167606699</v>
      </c>
      <c r="O44" s="58">
        <f t="array" ref="O44">SUM(IF(('R5. TIAM energy production'!$A$9:$A$396=$B44)*('R5. TIAM energy production'!$B$9:$B$396="MIN - COA")*('R5. TIAM energy production'!$D$9:$D$396=$D44)*('R5. TIAM energy production'!$E$8:$P$8=O$9),'R5. TIAM energy production'!$E$9:$P$396))</f>
        <v>3504.8180875910134</v>
      </c>
      <c r="P44" s="58">
        <f t="array" ref="P44">SUM(IF(('R5. TIAM energy production'!$A$9:$A$396=$B44)*('R5. TIAM energy production'!$B$9:$B$396="MIN - COA")*('R5. TIAM energy production'!$D$9:$D$396=$D44)*('R5. TIAM energy production'!$E$8:$P$8=P$9),'R5. TIAM energy production'!$E$9:$P$396))</f>
        <v>4151.1379162735966</v>
      </c>
      <c r="R44" s="58">
        <f t="shared" si="14"/>
        <v>218.93207034566083</v>
      </c>
      <c r="S44" s="58">
        <f t="shared" si="15"/>
        <v>231.18310329805311</v>
      </c>
      <c r="T44" s="58">
        <f t="shared" si="16"/>
        <v>278.99548900276557</v>
      </c>
      <c r="U44" s="58">
        <f t="shared" si="17"/>
        <v>375.06884279631458</v>
      </c>
      <c r="V44" s="58">
        <f t="shared" si="18"/>
        <v>68.030925398104017</v>
      </c>
      <c r="W44" s="58">
        <f t="shared" si="19"/>
        <v>80.972671466933605</v>
      </c>
      <c r="X44" s="58">
        <f t="shared" si="20"/>
        <v>473.87642117987866</v>
      </c>
      <c r="Y44" s="58">
        <f t="shared" si="21"/>
        <v>309.19602024717182</v>
      </c>
      <c r="Z44" s="58">
        <f t="shared" si="22"/>
        <v>1751.526384764426</v>
      </c>
      <c r="AA44" s="58">
        <f t="shared" si="23"/>
        <v>1055.7234241030376</v>
      </c>
      <c r="AB44" s="58">
        <f t="shared" si="24"/>
        <v>125.56671299287503</v>
      </c>
      <c r="AC44" s="58">
        <f t="shared" si="25"/>
        <v>148.72233887746171</v>
      </c>
    </row>
    <row r="45" spans="1:29" x14ac:dyDescent="0.3">
      <c r="A45" s="39" t="s">
        <v>67</v>
      </c>
      <c r="B45" s="39" t="s">
        <v>254</v>
      </c>
      <c r="C45" s="39" t="s">
        <v>100</v>
      </c>
      <c r="D45" s="39" t="s">
        <v>259</v>
      </c>
      <c r="E45" s="58">
        <f t="array" ref="E45">SUM(IF(('R5. TIAM energy production'!$A$9:$A$396=$B45)*('R5. TIAM energy production'!$B$9:$B$396="MIN - COA")*('R5. TIAM energy production'!$D$9:$D$396=$D45)*('R5. TIAM energy production'!$E$8:$P$8=E$9),'R5. TIAM energy production'!$E$9:$P$396))</f>
        <v>1890.9051085554693</v>
      </c>
      <c r="F45" s="58">
        <f t="array" ref="F45">SUM(IF(('R5. TIAM energy production'!$A$9:$A$396=$B45)*('R5. TIAM energy production'!$B$9:$B$396="MIN - COA")*('R5. TIAM energy production'!$D$9:$D$396=$D45)*('R5. TIAM energy production'!$E$8:$P$8=F$9),'R5. TIAM energy production'!$E$9:$P$396))</f>
        <v>7119.0111427412103</v>
      </c>
      <c r="G45" s="58">
        <f t="array" ref="G45">SUM(IF(('R5. TIAM energy production'!$A$9:$A$396=$B45)*('R5. TIAM energy production'!$B$9:$B$396="MIN - COA")*('R5. TIAM energy production'!$D$9:$D$396=$D45)*('R5. TIAM energy production'!$E$8:$P$8=G$9),'R5. TIAM energy production'!$E$9:$P$396))</f>
        <v>8743.9388010534403</v>
      </c>
      <c r="H45" s="58">
        <f t="array" ref="H45">SUM(IF(('R5. TIAM energy production'!$A$9:$A$396=$B45)*('R5. TIAM energy production'!$B$9:$B$396="MIN - COA")*('R5. TIAM energy production'!$D$9:$D$396=$D45)*('R5. TIAM energy production'!$E$8:$P$8=H$9),'R5. TIAM energy production'!$E$9:$P$396))</f>
        <v>5944.7868633292692</v>
      </c>
      <c r="I45" s="58">
        <f t="array" ref="I45">SUM(IF(('R5. TIAM energy production'!$A$9:$A$396=$B45)*('R5. TIAM energy production'!$B$9:$B$396="MIN - COA")*('R5. TIAM energy production'!$D$9:$D$396=$D45)*('R5. TIAM energy production'!$E$8:$P$8=I$9),'R5. TIAM energy production'!$E$9:$P$396))</f>
        <v>299.00414155452836</v>
      </c>
      <c r="J45" s="58">
        <f t="array" ref="J45">SUM(IF(('R5. TIAM energy production'!$A$9:$A$396=$B45)*('R5. TIAM energy production'!$B$9:$B$396="MIN - COA")*('R5. TIAM energy production'!$D$9:$D$396=$D45)*('R5. TIAM energy production'!$E$8:$P$8=J$9),'R5. TIAM energy production'!$E$9:$P$396))</f>
        <v>498.02307901463701</v>
      </c>
      <c r="K45" s="58">
        <f t="array" ref="K45">SUM(IF(('R5. TIAM energy production'!$A$9:$A$396=$B45)*('R5. TIAM energy production'!$B$9:$B$396="MIN - COA")*('R5. TIAM energy production'!$D$9:$D$396=$D45)*('R5. TIAM energy production'!$E$8:$P$8=K$9),'R5. TIAM energy production'!$E$9:$P$396))</f>
        <v>1464.787757879539</v>
      </c>
      <c r="L45" s="58">
        <f t="array" ref="L45">SUM(IF(('R5. TIAM energy production'!$A$9:$A$396=$B45)*('R5. TIAM energy production'!$B$9:$B$396="MIN - COA")*('R5. TIAM energy production'!$D$9:$D$396=$D45)*('R5. TIAM energy production'!$E$8:$P$8=L$9),'R5. TIAM energy production'!$E$9:$P$396))</f>
        <v>1803.92897628981</v>
      </c>
      <c r="M45" s="58">
        <f t="array" ref="M45">SUM(IF(('R5. TIAM energy production'!$A$9:$A$396=$B45)*('R5. TIAM energy production'!$B$9:$B$396="MIN - COA")*('R5. TIAM energy production'!$D$9:$D$396=$D45)*('R5. TIAM energy production'!$E$8:$P$8=M$9),'R5. TIAM energy production'!$E$9:$P$396))</f>
        <v>1390.7586984335451</v>
      </c>
      <c r="N45" s="58">
        <f t="array" ref="N45">SUM(IF(('R5. TIAM energy production'!$A$9:$A$396=$B45)*('R5. TIAM energy production'!$B$9:$B$396="MIN - COA")*('R5. TIAM energy production'!$D$9:$D$396=$D45)*('R5. TIAM energy production'!$E$8:$P$8=N$9),'R5. TIAM energy production'!$E$9:$P$396))</f>
        <v>487.72396016918469</v>
      </c>
      <c r="O45" s="58">
        <f t="array" ref="O45">SUM(IF(('R5. TIAM energy production'!$A$9:$A$396=$B45)*('R5. TIAM energy production'!$B$9:$B$396="MIN - COA")*('R5. TIAM energy production'!$D$9:$D$396=$D45)*('R5. TIAM energy production'!$E$8:$P$8=O$9),'R5. TIAM energy production'!$E$9:$P$396))</f>
        <v>110.44381192995721</v>
      </c>
      <c r="P45" s="58">
        <f t="array" ref="P45">SUM(IF(('R5. TIAM energy production'!$A$9:$A$396=$B45)*('R5. TIAM energy production'!$B$9:$B$396="MIN - COA")*('R5. TIAM energy production'!$D$9:$D$396=$D45)*('R5. TIAM energy production'!$E$8:$P$8=P$9),'R5. TIAM energy production'!$E$9:$P$396))</f>
        <v>106.32694652796521</v>
      </c>
      <c r="R45" s="58">
        <f t="shared" si="14"/>
        <v>67.745239019222012</v>
      </c>
      <c r="S45" s="58">
        <f t="shared" si="15"/>
        <v>255.05199032115291</v>
      </c>
      <c r="T45" s="58">
        <f t="shared" si="16"/>
        <v>313.26808593760705</v>
      </c>
      <c r="U45" s="58">
        <f t="shared" si="17"/>
        <v>212.98319262685436</v>
      </c>
      <c r="V45" s="58">
        <f t="shared" si="18"/>
        <v>10.712386859445946</v>
      </c>
      <c r="W45" s="58">
        <f t="shared" si="19"/>
        <v>17.842615355092928</v>
      </c>
      <c r="X45" s="58">
        <f t="shared" si="20"/>
        <v>52.478781891803592</v>
      </c>
      <c r="Y45" s="58">
        <f t="shared" si="21"/>
        <v>64.629155169934705</v>
      </c>
      <c r="Z45" s="58">
        <f t="shared" si="22"/>
        <v>49.826551325686886</v>
      </c>
      <c r="AA45" s="58">
        <f t="shared" si="23"/>
        <v>17.47363001325018</v>
      </c>
      <c r="AB45" s="58">
        <f t="shared" si="24"/>
        <v>3.9568576992764894</v>
      </c>
      <c r="AC45" s="58">
        <f t="shared" si="25"/>
        <v>3.8093632378114326</v>
      </c>
    </row>
    <row r="46" spans="1:29" x14ac:dyDescent="0.3">
      <c r="A46" s="39" t="s">
        <v>67</v>
      </c>
      <c r="B46" s="39" t="s">
        <v>254</v>
      </c>
      <c r="C46" s="39" t="s">
        <v>98</v>
      </c>
      <c r="D46" s="39" t="s">
        <v>260</v>
      </c>
      <c r="E46" s="58">
        <f t="array" ref="E46">SUM(IF(('R5. TIAM energy production'!$A$9:$A$396=$B46)*('R5. TIAM energy production'!$B$9:$B$396="MIN - COA")*('R5. TIAM energy production'!$D$9:$D$396=$D46)*('R5. TIAM energy production'!$E$8:$P$8=E$9),'R5. TIAM energy production'!$E$9:$P$396))</f>
        <v>66858.520422618181</v>
      </c>
      <c r="F46" s="58">
        <f t="array" ref="F46">SUM(IF(('R5. TIAM energy production'!$A$9:$A$396=$B46)*('R5. TIAM energy production'!$B$9:$B$396="MIN - COA")*('R5. TIAM energy production'!$D$9:$D$396=$D46)*('R5. TIAM energy production'!$E$8:$P$8=F$9),'R5. TIAM energy production'!$E$9:$P$396))</f>
        <v>80916.750907037829</v>
      </c>
      <c r="G46" s="58">
        <f t="array" ref="G46">SUM(IF(('R5. TIAM energy production'!$A$9:$A$396=$B46)*('R5. TIAM energy production'!$B$9:$B$396="MIN - COA")*('R5. TIAM energy production'!$D$9:$D$396=$D46)*('R5. TIAM energy production'!$E$8:$P$8=G$9),'R5. TIAM energy production'!$E$9:$P$396))</f>
        <v>104846.9237574772</v>
      </c>
      <c r="H46" s="58">
        <f t="array" ref="H46">SUM(IF(('R5. TIAM energy production'!$A$9:$A$396=$B46)*('R5. TIAM energy production'!$B$9:$B$396="MIN - COA")*('R5. TIAM energy production'!$D$9:$D$396=$D46)*('R5. TIAM energy production'!$E$8:$P$8=H$9),'R5. TIAM energy production'!$E$9:$P$396))</f>
        <v>93845.432328016468</v>
      </c>
      <c r="I46" s="58">
        <f t="array" ref="I46">SUM(IF(('R5. TIAM energy production'!$A$9:$A$396=$B46)*('R5. TIAM energy production'!$B$9:$B$396="MIN - COA")*('R5. TIAM energy production'!$D$9:$D$396=$D46)*('R5. TIAM energy production'!$E$8:$P$8=I$9),'R5. TIAM energy production'!$E$9:$P$396))</f>
        <v>10587.176981901261</v>
      </c>
      <c r="J46" s="58">
        <f t="array" ref="J46">SUM(IF(('R5. TIAM energy production'!$A$9:$A$396=$B46)*('R5. TIAM energy production'!$B$9:$B$396="MIN - COA")*('R5. TIAM energy production'!$D$9:$D$396=$D46)*('R5. TIAM energy production'!$E$8:$P$8=J$9),'R5. TIAM energy production'!$E$9:$P$396))</f>
        <v>6576.3774383649352</v>
      </c>
      <c r="K46" s="58">
        <f t="array" ref="K46">SUM(IF(('R5. TIAM energy production'!$A$9:$A$396=$B46)*('R5. TIAM energy production'!$B$9:$B$396="MIN - COA")*('R5. TIAM energy production'!$D$9:$D$396=$D46)*('R5. TIAM energy production'!$E$8:$P$8=K$9),'R5. TIAM energy production'!$E$9:$P$396))</f>
        <v>7253.7223770686624</v>
      </c>
      <c r="L46" s="58">
        <f t="array" ref="L46">SUM(IF(('R5. TIAM energy production'!$A$9:$A$396=$B46)*('R5. TIAM energy production'!$B$9:$B$396="MIN - COA")*('R5. TIAM energy production'!$D$9:$D$396=$D46)*('R5. TIAM energy production'!$E$8:$P$8=L$9),'R5. TIAM energy production'!$E$9:$P$396))</f>
        <v>1036.1862259851036</v>
      </c>
      <c r="M46" s="58">
        <f t="array" ref="M46">SUM(IF(('R5. TIAM energy production'!$A$9:$A$396=$B46)*('R5. TIAM energy production'!$B$9:$B$396="MIN - COA")*('R5. TIAM energy production'!$D$9:$D$396=$D46)*('R5. TIAM energy production'!$E$8:$P$8=M$9),'R5. TIAM energy production'!$E$9:$P$396))</f>
        <v>13782.117967517996</v>
      </c>
      <c r="N46" s="58">
        <f t="array" ref="N46">SUM(IF(('R5. TIAM energy production'!$A$9:$A$396=$B46)*('R5. TIAM energy production'!$B$9:$B$396="MIN - COA")*('R5. TIAM energy production'!$D$9:$D$396=$D46)*('R5. TIAM energy production'!$E$8:$P$8=N$9),'R5. TIAM energy production'!$E$9:$P$396))</f>
        <v>12097.631477402952</v>
      </c>
      <c r="O46" s="58">
        <f t="array" ref="O46">SUM(IF(('R5. TIAM energy production'!$A$9:$A$396=$B46)*('R5. TIAM energy production'!$B$9:$B$396="MIN - COA")*('R5. TIAM energy production'!$D$9:$D$396=$D46)*('R5. TIAM energy production'!$E$8:$P$8=O$9),'R5. TIAM energy production'!$E$9:$P$396))</f>
        <v>4898.7416515535151</v>
      </c>
      <c r="P46" s="58">
        <f t="array" ref="P46">SUM(IF(('R5. TIAM energy production'!$A$9:$A$396=$B46)*('R5. TIAM energy production'!$B$9:$B$396="MIN - COA")*('R5. TIAM energy production'!$D$9:$D$396=$D46)*('R5. TIAM energy production'!$E$8:$P$8=P$9),'R5. TIAM energy production'!$E$9:$P$396))</f>
        <v>2394.8906046263905</v>
      </c>
      <c r="R46" s="58">
        <f t="shared" si="14"/>
        <v>2395.3324923649589</v>
      </c>
      <c r="S46" s="58">
        <f t="shared" si="15"/>
        <v>2898.9950929075521</v>
      </c>
      <c r="T46" s="58">
        <f t="shared" si="16"/>
        <v>3756.3386328817878</v>
      </c>
      <c r="U46" s="58">
        <f t="shared" si="17"/>
        <v>3362.1894695606838</v>
      </c>
      <c r="V46" s="58">
        <f t="shared" si="18"/>
        <v>379.30556744099391</v>
      </c>
      <c r="W46" s="58">
        <f t="shared" si="19"/>
        <v>235.61111524152528</v>
      </c>
      <c r="X46" s="58">
        <f t="shared" si="20"/>
        <v>259.87827416099054</v>
      </c>
      <c r="Y46" s="58">
        <f t="shared" si="21"/>
        <v>37.123324290668521</v>
      </c>
      <c r="Z46" s="58">
        <f t="shared" si="22"/>
        <v>493.77034927674788</v>
      </c>
      <c r="AA46" s="58">
        <f t="shared" si="23"/>
        <v>433.42044626936149</v>
      </c>
      <c r="AB46" s="58">
        <f t="shared" si="24"/>
        <v>175.50665159048413</v>
      </c>
      <c r="AC46" s="58">
        <f t="shared" si="25"/>
        <v>85.801469201829391</v>
      </c>
    </row>
    <row r="47" spans="1:29" x14ac:dyDescent="0.3">
      <c r="A47" s="39" t="s">
        <v>67</v>
      </c>
      <c r="B47" s="39" t="s">
        <v>254</v>
      </c>
      <c r="C47" s="39" t="s">
        <v>99</v>
      </c>
      <c r="D47" s="39" t="s">
        <v>261</v>
      </c>
      <c r="E47" s="58">
        <f t="array" ref="E47">SUM(IF(('R5. TIAM energy production'!$A$9:$A$396=$B47)*('R5. TIAM energy production'!$B$9:$B$396="MIN - COA")*('R5. TIAM energy production'!$D$9:$D$396=$D47)*('R5. TIAM energy production'!$E$8:$P$8=E$9),'R5. TIAM energy production'!$E$9:$P$396))</f>
        <v>8698.3700759999992</v>
      </c>
      <c r="F47" s="58">
        <f t="array" ref="F47">SUM(IF(('R5. TIAM energy production'!$A$9:$A$396=$B47)*('R5. TIAM energy production'!$B$9:$B$396="MIN - COA")*('R5. TIAM energy production'!$D$9:$D$396=$D47)*('R5. TIAM energy production'!$E$8:$P$8=F$9),'R5. TIAM energy production'!$E$9:$P$396))</f>
        <v>9317.9114846631001</v>
      </c>
      <c r="G47" s="58">
        <f t="array" ref="G47">SUM(IF(('R5. TIAM energy production'!$A$9:$A$396=$B47)*('R5. TIAM energy production'!$B$9:$B$396="MIN - COA")*('R5. TIAM energy production'!$D$9:$D$396=$D47)*('R5. TIAM energy production'!$E$8:$P$8=G$9),'R5. TIAM energy production'!$E$9:$P$396))</f>
        <v>11066.755867564099</v>
      </c>
      <c r="H47" s="58">
        <f t="array" ref="H47">SUM(IF(('R5. TIAM energy production'!$A$9:$A$396=$B47)*('R5. TIAM energy production'!$B$9:$B$396="MIN - COA")*('R5. TIAM energy production'!$D$9:$D$396=$D47)*('R5. TIAM energy production'!$E$8:$P$8=H$9),'R5. TIAM energy production'!$E$9:$P$396))</f>
        <v>14019.36566308741</v>
      </c>
      <c r="I47" s="58">
        <f t="array" ref="I47">SUM(IF(('R5. TIAM energy production'!$A$9:$A$396=$B47)*('R5. TIAM energy production'!$B$9:$B$396="MIN - COA")*('R5. TIAM energy production'!$D$9:$D$396=$D47)*('R5. TIAM energy production'!$E$8:$P$8=I$9),'R5. TIAM energy production'!$E$9:$P$396))</f>
        <v>17604.070241059035</v>
      </c>
      <c r="J47" s="58">
        <f t="array" ref="J47">SUM(IF(('R5. TIAM energy production'!$A$9:$A$396=$B47)*('R5. TIAM energy production'!$B$9:$B$396="MIN - COA")*('R5. TIAM energy production'!$D$9:$D$396=$D47)*('R5. TIAM energy production'!$E$8:$P$8=J$9),'R5. TIAM energy production'!$E$9:$P$396))</f>
        <v>26317.718218056387</v>
      </c>
      <c r="K47" s="58">
        <f t="array" ref="K47">SUM(IF(('R5. TIAM energy production'!$A$9:$A$396=$B47)*('R5. TIAM energy production'!$B$9:$B$396="MIN - COA")*('R5. TIAM energy production'!$D$9:$D$396=$D47)*('R5. TIAM energy production'!$E$8:$P$8=K$9),'R5. TIAM energy production'!$E$9:$P$396))</f>
        <v>39436.210660295052</v>
      </c>
      <c r="L47" s="58">
        <f t="array" ref="L47">SUM(IF(('R5. TIAM energy production'!$A$9:$A$396=$B47)*('R5. TIAM energy production'!$B$9:$B$396="MIN - COA")*('R5. TIAM energy production'!$D$9:$D$396=$D47)*('R5. TIAM energy production'!$E$8:$P$8=L$9),'R5. TIAM energy production'!$E$9:$P$396))</f>
        <v>54159.621313974261</v>
      </c>
      <c r="M47" s="58">
        <f t="array" ref="M47">SUM(IF(('R5. TIAM energy production'!$A$9:$A$396=$B47)*('R5. TIAM energy production'!$B$9:$B$396="MIN - COA")*('R5. TIAM energy production'!$D$9:$D$396=$D47)*('R5. TIAM energy production'!$E$8:$P$8=M$9),'R5. TIAM energy production'!$E$9:$P$396))</f>
        <v>1665.0004784950811</v>
      </c>
      <c r="N47" s="58">
        <f t="array" ref="N47">SUM(IF(('R5. TIAM energy production'!$A$9:$A$396=$B47)*('R5. TIAM energy production'!$B$9:$B$396="MIN - COA")*('R5. TIAM energy production'!$D$9:$D$396=$D47)*('R5. TIAM energy production'!$E$8:$P$8=N$9),'R5. TIAM energy production'!$E$9:$P$396))</f>
        <v>670.33464493536098</v>
      </c>
      <c r="O47" s="58">
        <f t="array" ref="O47">SUM(IF(('R5. TIAM energy production'!$A$9:$A$396=$B47)*('R5. TIAM energy production'!$B$9:$B$396="MIN - COA")*('R5. TIAM energy production'!$D$9:$D$396=$D47)*('R5. TIAM energy production'!$E$8:$P$8=O$9),'R5. TIAM energy production'!$E$9:$P$396))</f>
        <v>289.31520272164903</v>
      </c>
      <c r="P47" s="58">
        <f t="array" ref="P47">SUM(IF(('R5. TIAM energy production'!$A$9:$A$396=$B47)*('R5. TIAM energy production'!$B$9:$B$396="MIN - COA")*('R5. TIAM energy production'!$D$9:$D$396=$D47)*('R5. TIAM energy production'!$E$8:$P$8=P$9),'R5. TIAM energy production'!$E$9:$P$396))</f>
        <v>284.75340718408404</v>
      </c>
      <c r="R47" s="58">
        <f t="shared" si="14"/>
        <v>311.63550048602673</v>
      </c>
      <c r="S47" s="58">
        <f t="shared" si="15"/>
        <v>333.83173900814398</v>
      </c>
      <c r="T47" s="58">
        <f t="shared" si="16"/>
        <v>396.48738481025407</v>
      </c>
      <c r="U47" s="58">
        <f t="shared" si="17"/>
        <v>502.27019507566683</v>
      </c>
      <c r="V47" s="58">
        <f t="shared" si="18"/>
        <v>630.69899213651274</v>
      </c>
      <c r="W47" s="58">
        <f t="shared" si="19"/>
        <v>942.8818522177379</v>
      </c>
      <c r="X47" s="58">
        <f t="shared" si="20"/>
        <v>1412.87656641587</v>
      </c>
      <c r="Y47" s="58">
        <f t="shared" si="21"/>
        <v>1940.3705000874752</v>
      </c>
      <c r="Z47" s="58">
        <f t="shared" si="22"/>
        <v>59.651779918738029</v>
      </c>
      <c r="AA47" s="58">
        <f t="shared" si="23"/>
        <v>24.016001933964422</v>
      </c>
      <c r="AB47" s="58">
        <f t="shared" si="24"/>
        <v>10.365262366468366</v>
      </c>
      <c r="AC47" s="58">
        <f t="shared" si="25"/>
        <v>10.201827444403319</v>
      </c>
    </row>
    <row r="48" spans="1:29" x14ac:dyDescent="0.3">
      <c r="A48" s="39" t="s">
        <v>66</v>
      </c>
      <c r="B48" s="39" t="s">
        <v>255</v>
      </c>
      <c r="C48" s="39" t="s">
        <v>80</v>
      </c>
      <c r="D48" s="39" t="s">
        <v>256</v>
      </c>
      <c r="E48" s="58">
        <f t="array" ref="E48">SUM(IF(('R5. TIAM energy production'!$A$9:$A$396=$B48)*('R5. TIAM energy production'!$B$9:$B$396="MIN - COA")*('R5. TIAM energy production'!$D$9:$D$396=$D48)*('R5. TIAM energy production'!$E$8:$P$8=E$9),'R5. TIAM energy production'!$E$9:$P$396))</f>
        <v>22844.7426371361</v>
      </c>
      <c r="F48" s="58">
        <f t="array" ref="F48">SUM(IF(('R5. TIAM energy production'!$A$9:$A$396=$B48)*('R5. TIAM energy production'!$B$9:$B$396="MIN - COA")*('R5. TIAM energy production'!$D$9:$D$396=$D48)*('R5. TIAM energy production'!$E$8:$P$8=F$9),'R5. TIAM energy production'!$E$9:$P$396))</f>
        <v>26729.5972356891</v>
      </c>
      <c r="G48" s="58">
        <f t="array" ref="G48">SUM(IF(('R5. TIAM energy production'!$A$9:$A$396=$B48)*('R5. TIAM energy production'!$B$9:$B$396="MIN - COA")*('R5. TIAM energy production'!$D$9:$D$396=$D48)*('R5. TIAM energy production'!$E$8:$P$8=G$9),'R5. TIAM energy production'!$E$9:$P$396))</f>
        <v>31638.507034199214</v>
      </c>
      <c r="H48" s="58">
        <f t="array" ref="H48">SUM(IF(('R5. TIAM energy production'!$A$9:$A$396=$B48)*('R5. TIAM energy production'!$B$9:$B$396="MIN - COA")*('R5. TIAM energy production'!$D$9:$D$396=$D48)*('R5. TIAM energy production'!$E$8:$P$8=H$9),'R5. TIAM energy production'!$E$9:$P$396))</f>
        <v>20055.782284728262</v>
      </c>
      <c r="I48" s="58">
        <f t="array" ref="I48">SUM(IF(('R5. TIAM energy production'!$A$9:$A$396=$B48)*('R5. TIAM energy production'!$B$9:$B$396="MIN - COA")*('R5. TIAM energy production'!$D$9:$D$396=$D48)*('R5. TIAM energy production'!$E$8:$P$8=I$9),'R5. TIAM energy production'!$E$9:$P$396))</f>
        <v>26795.776915434817</v>
      </c>
      <c r="J48" s="58">
        <f t="array" ref="J48">SUM(IF(('R5. TIAM energy production'!$A$9:$A$396=$B48)*('R5. TIAM energy production'!$B$9:$B$396="MIN - COA")*('R5. TIAM energy production'!$D$9:$D$396=$D48)*('R5. TIAM energy production'!$E$8:$P$8=J$9),'R5. TIAM energy production'!$E$9:$P$396))</f>
        <v>89.688622016022066</v>
      </c>
      <c r="K48" s="58">
        <f t="array" ref="K48">SUM(IF(('R5. TIAM energy production'!$A$9:$A$396=$B48)*('R5. TIAM energy production'!$B$9:$B$396="MIN - COA")*('R5. TIAM energy production'!$D$9:$D$396=$D48)*('R5. TIAM energy production'!$E$8:$P$8=K$9),'R5. TIAM energy production'!$E$9:$P$396))</f>
        <v>77.287954946496171</v>
      </c>
      <c r="L48" s="58">
        <f t="array" ref="L48">SUM(IF(('R5. TIAM energy production'!$A$9:$A$396=$B48)*('R5. TIAM energy production'!$B$9:$B$396="MIN - COA")*('R5. TIAM energy production'!$D$9:$D$396=$D48)*('R5. TIAM energy production'!$E$8:$P$8=L$9),'R5. TIAM energy production'!$E$9:$P$396))</f>
        <v>87.299835646820114</v>
      </c>
      <c r="M48" s="58">
        <f t="array" ref="M48">SUM(IF(('R5. TIAM energy production'!$A$9:$A$396=$B48)*('R5. TIAM energy production'!$B$9:$B$396="MIN - COA")*('R5. TIAM energy production'!$D$9:$D$396=$D48)*('R5. TIAM energy production'!$E$8:$P$8=M$9),'R5. TIAM energy production'!$E$9:$P$396))</f>
        <v>86.199594497874401</v>
      </c>
      <c r="N48" s="58">
        <f t="array" ref="N48">SUM(IF(('R5. TIAM energy production'!$A$9:$A$396=$B48)*('R5. TIAM energy production'!$B$9:$B$396="MIN - COA")*('R5. TIAM energy production'!$D$9:$D$396=$D48)*('R5. TIAM energy production'!$E$8:$P$8=N$9),'R5. TIAM energy production'!$E$9:$P$396))</f>
        <v>74.150290036151617</v>
      </c>
      <c r="O48" s="58">
        <f t="array" ref="O48">SUM(IF(('R5. TIAM energy production'!$A$9:$A$396=$B48)*('R5. TIAM energy production'!$B$9:$B$396="MIN - COA")*('R5. TIAM energy production'!$D$9:$D$396=$D48)*('R5. TIAM energy production'!$E$8:$P$8=O$9),'R5. TIAM energy production'!$E$9:$P$396))</f>
        <v>73.516267155992054</v>
      </c>
      <c r="P48" s="58">
        <f t="array" ref="P48">SUM(IF(('R5. TIAM energy production'!$A$9:$A$396=$B48)*('R5. TIAM energy production'!$B$9:$B$396="MIN - COA")*('R5. TIAM energy production'!$D$9:$D$396=$D48)*('R5. TIAM energy production'!$E$8:$P$8=P$9),'R5. TIAM energy production'!$E$9:$P$396))</f>
        <v>73.146599243672455</v>
      </c>
      <c r="R48" s="58">
        <f t="shared" si="14"/>
        <v>818.45595703513754</v>
      </c>
      <c r="S48" s="58">
        <f t="shared" si="15"/>
        <v>957.63819423103257</v>
      </c>
      <c r="T48" s="58">
        <f t="shared" si="16"/>
        <v>1133.5091388486182</v>
      </c>
      <c r="U48" s="58">
        <f t="shared" si="17"/>
        <v>718.53619647489472</v>
      </c>
      <c r="V48" s="58">
        <f t="shared" si="18"/>
        <v>960.0092059768383</v>
      </c>
      <c r="W48" s="58">
        <f t="shared" si="19"/>
        <v>3.2132639064166106</v>
      </c>
      <c r="X48" s="58">
        <f t="shared" si="20"/>
        <v>2.7689866389737197</v>
      </c>
      <c r="Y48" s="58">
        <f t="shared" si="21"/>
        <v>3.1276811329525986</v>
      </c>
      <c r="Z48" s="58">
        <f t="shared" si="22"/>
        <v>3.0882629203321614</v>
      </c>
      <c r="AA48" s="58">
        <f t="shared" si="23"/>
        <v>2.6565738804742192</v>
      </c>
      <c r="AB48" s="58">
        <f t="shared" si="24"/>
        <v>2.6338588159446843</v>
      </c>
      <c r="AC48" s="58">
        <f t="shared" si="25"/>
        <v>2.6206147663281705</v>
      </c>
    </row>
    <row r="49" spans="1:29" x14ac:dyDescent="0.3">
      <c r="A49" s="39" t="s">
        <v>66</v>
      </c>
      <c r="B49" s="39" t="s">
        <v>255</v>
      </c>
      <c r="C49" s="39" t="s">
        <v>101</v>
      </c>
      <c r="D49" s="39" t="s">
        <v>257</v>
      </c>
      <c r="E49" s="58">
        <f t="array" ref="E49">SUM(IF(('R5. TIAM energy production'!$A$9:$A$396=$B49)*('R5. TIAM energy production'!$B$9:$B$396="MIN - COA")*('R5. TIAM energy production'!$D$9:$D$396=$D49)*('R5. TIAM energy production'!$E$8:$P$8=E$9),'R5. TIAM energy production'!$E$9:$P$396))</f>
        <v>2130.4192190857348</v>
      </c>
      <c r="F49" s="58">
        <f t="array" ref="F49">SUM(IF(('R5. TIAM energy production'!$A$9:$A$396=$B49)*('R5. TIAM energy production'!$B$9:$B$396="MIN - COA")*('R5. TIAM energy production'!$D$9:$D$396=$D49)*('R5. TIAM energy production'!$E$8:$P$8=F$9),'R5. TIAM energy production'!$E$9:$P$396))</f>
        <v>2326.8266081988982</v>
      </c>
      <c r="G49" s="58">
        <f t="array" ref="G49">SUM(IF(('R5. TIAM energy production'!$A$9:$A$396=$B49)*('R5. TIAM energy production'!$B$9:$B$396="MIN - COA")*('R5. TIAM energy production'!$D$9:$D$396=$D49)*('R5. TIAM energy production'!$E$8:$P$8=G$9),'R5. TIAM energy production'!$E$9:$P$396))</f>
        <v>2728.306237593059</v>
      </c>
      <c r="H49" s="58">
        <f t="array" ref="H49">SUM(IF(('R5. TIAM energy production'!$A$9:$A$396=$B49)*('R5. TIAM energy production'!$B$9:$B$396="MIN - COA")*('R5. TIAM energy production'!$D$9:$D$396=$D49)*('R5. TIAM energy production'!$E$8:$P$8=H$9),'R5. TIAM energy production'!$E$9:$P$396))</f>
        <v>3381.8139204754557</v>
      </c>
      <c r="I49" s="58">
        <f t="array" ref="I49">SUM(IF(('R5. TIAM energy production'!$A$9:$A$396=$B49)*('R5. TIAM energy production'!$B$9:$B$396="MIN - COA")*('R5. TIAM energy production'!$D$9:$D$396=$D49)*('R5. TIAM energy production'!$E$8:$P$8=I$9),'R5. TIAM energy production'!$E$9:$P$396))</f>
        <v>4630.3576274064662</v>
      </c>
      <c r="J49" s="58">
        <f t="array" ref="J49">SUM(IF(('R5. TIAM energy production'!$A$9:$A$396=$B49)*('R5. TIAM energy production'!$B$9:$B$396="MIN - COA")*('R5. TIAM energy production'!$D$9:$D$396=$D49)*('R5. TIAM energy production'!$E$8:$P$8=J$9),'R5. TIAM energy production'!$E$9:$P$396))</f>
        <v>5540.4914143281985</v>
      </c>
      <c r="K49" s="58">
        <f t="array" ref="K49">SUM(IF(('R5. TIAM energy production'!$A$9:$A$396=$B49)*('R5. TIAM energy production'!$B$9:$B$396="MIN - COA")*('R5. TIAM energy production'!$D$9:$D$396=$D49)*('R5. TIAM energy production'!$E$8:$P$8=K$9),'R5. TIAM energy production'!$E$9:$P$396))</f>
        <v>2228.174597819338</v>
      </c>
      <c r="L49" s="58">
        <f t="array" ref="L49">SUM(IF(('R5. TIAM energy production'!$A$9:$A$396=$B49)*('R5. TIAM energy production'!$B$9:$B$396="MIN - COA")*('R5. TIAM energy production'!$D$9:$D$396=$D49)*('R5. TIAM energy production'!$E$8:$P$8=L$9),'R5. TIAM energy production'!$E$9:$P$396))</f>
        <v>12126.877915892715</v>
      </c>
      <c r="M49" s="58">
        <f t="array" ref="M49">SUM(IF(('R5. TIAM energy production'!$A$9:$A$396=$B49)*('R5. TIAM energy production'!$B$9:$B$396="MIN - COA")*('R5. TIAM energy production'!$D$9:$D$396=$D49)*('R5. TIAM energy production'!$E$8:$P$8=M$9),'R5. TIAM energy production'!$E$9:$P$396))</f>
        <v>3639.8899718929006</v>
      </c>
      <c r="N49" s="58">
        <f t="array" ref="N49">SUM(IF(('R5. TIAM energy production'!$A$9:$A$396=$B49)*('R5. TIAM energy production'!$B$9:$B$396="MIN - COA")*('R5. TIAM energy production'!$D$9:$D$396=$D49)*('R5. TIAM energy production'!$E$8:$P$8=N$9),'R5. TIAM energy production'!$E$9:$P$396))</f>
        <v>3539.7479364690598</v>
      </c>
      <c r="O49" s="58">
        <f t="array" ref="O49">SUM(IF(('R5. TIAM energy production'!$A$9:$A$396=$B49)*('R5. TIAM energy production'!$B$9:$B$396="MIN - COA")*('R5. TIAM energy production'!$D$9:$D$396=$D49)*('R5. TIAM energy production'!$E$8:$P$8=O$9),'R5. TIAM energy production'!$E$9:$P$396))</f>
        <v>3377.7679860490698</v>
      </c>
      <c r="P49" s="58">
        <f t="array" ref="P49">SUM(IF(('R5. TIAM energy production'!$A$9:$A$396=$B49)*('R5. TIAM energy production'!$B$9:$B$396="MIN - COA")*('R5. TIAM energy production'!$D$9:$D$396=$D49)*('R5. TIAM energy production'!$E$8:$P$8=P$9),'R5. TIAM energy production'!$E$9:$P$396))</f>
        <v>2085.6520861376448</v>
      </c>
      <c r="R49" s="58">
        <f t="shared" si="14"/>
        <v>76.326283405285778</v>
      </c>
      <c r="S49" s="58">
        <f t="shared" si="15"/>
        <v>83.362948259810011</v>
      </c>
      <c r="T49" s="58">
        <f t="shared" si="16"/>
        <v>97.746712591291399</v>
      </c>
      <c r="U49" s="58">
        <f t="shared" si="17"/>
        <v>121.15985689845704</v>
      </c>
      <c r="V49" s="58">
        <f t="shared" si="18"/>
        <v>165.89128814230338</v>
      </c>
      <c r="W49" s="58">
        <f t="shared" si="19"/>
        <v>198.49854625140259</v>
      </c>
      <c r="X49" s="58">
        <f t="shared" si="20"/>
        <v>79.828554073316113</v>
      </c>
      <c r="Y49" s="58">
        <f t="shared" si="21"/>
        <v>434.46825504463294</v>
      </c>
      <c r="Z49" s="58">
        <f t="shared" si="22"/>
        <v>130.40591779770969</v>
      </c>
      <c r="AA49" s="58">
        <f t="shared" si="23"/>
        <v>126.81814065597774</v>
      </c>
      <c r="AB49" s="58">
        <f t="shared" si="24"/>
        <v>121.01490367286604</v>
      </c>
      <c r="AC49" s="58">
        <f t="shared" si="25"/>
        <v>74.722416501520058</v>
      </c>
    </row>
    <row r="50" spans="1:29" x14ac:dyDescent="0.3">
      <c r="A50" s="39" t="s">
        <v>66</v>
      </c>
      <c r="B50" s="39" t="s">
        <v>255</v>
      </c>
      <c r="C50" s="39" t="s">
        <v>97</v>
      </c>
      <c r="D50" s="39" t="s">
        <v>258</v>
      </c>
      <c r="E50" s="58">
        <f t="array" ref="E50">SUM(IF(('R5. TIAM energy production'!$A$9:$A$396=$B50)*('R5. TIAM energy production'!$B$9:$B$396="MIN - COA")*('R5. TIAM energy production'!$D$9:$D$396=$D50)*('R5. TIAM energy production'!$E$8:$P$8=E$9),'R5. TIAM energy production'!$E$9:$P$396))</f>
        <v>6110.8319379576315</v>
      </c>
      <c r="F50" s="58">
        <f t="array" ref="F50">SUM(IF(('R5. TIAM energy production'!$A$9:$A$396=$B50)*('R5. TIAM energy production'!$B$9:$B$396="MIN - COA")*('R5. TIAM energy production'!$D$9:$D$396=$D50)*('R5. TIAM energy production'!$E$8:$P$8=F$9),'R5. TIAM energy production'!$E$9:$P$396))</f>
        <v>6452.7827691914981</v>
      </c>
      <c r="G50" s="58">
        <f t="array" ref="G50">SUM(IF(('R5. TIAM energy production'!$A$9:$A$396=$B50)*('R5. TIAM energy production'!$B$9:$B$396="MIN - COA")*('R5. TIAM energy production'!$D$9:$D$396=$D50)*('R5. TIAM energy production'!$E$8:$P$8=G$9),'R5. TIAM energy production'!$E$9:$P$396))</f>
        <v>7787.3220769000854</v>
      </c>
      <c r="H50" s="58">
        <f t="array" ref="H50">SUM(IF(('R5. TIAM energy production'!$A$9:$A$396=$B50)*('R5. TIAM energy production'!$B$9:$B$396="MIN - COA")*('R5. TIAM energy production'!$D$9:$D$396=$D50)*('R5. TIAM energy production'!$E$8:$P$8=H$9),'R5. TIAM energy production'!$E$9:$P$396))</f>
        <v>10468.921523803403</v>
      </c>
      <c r="I50" s="58">
        <f t="array" ref="I50">SUM(IF(('R5. TIAM energy production'!$A$9:$A$396=$B50)*('R5. TIAM energy production'!$B$9:$B$396="MIN - COA")*('R5. TIAM energy production'!$D$9:$D$396=$D50)*('R5. TIAM energy production'!$E$8:$P$8=I$9),'R5. TIAM energy production'!$E$9:$P$396))</f>
        <v>14373.675335637872</v>
      </c>
      <c r="J50" s="58">
        <f t="array" ref="J50">SUM(IF(('R5. TIAM energy production'!$A$9:$A$396=$B50)*('R5. TIAM energy production'!$B$9:$B$396="MIN - COA")*('R5. TIAM energy production'!$D$9:$D$396=$D50)*('R5. TIAM energy production'!$E$8:$P$8=J$9),'R5. TIAM energy production'!$E$9:$P$396))</f>
        <v>16183.883603346905</v>
      </c>
      <c r="K50" s="58">
        <f t="array" ref="K50">SUM(IF(('R5. TIAM energy production'!$A$9:$A$396=$B50)*('R5. TIAM energy production'!$B$9:$B$396="MIN - COA")*('R5. TIAM energy production'!$D$9:$D$396=$D50)*('R5. TIAM energy production'!$E$8:$P$8=K$9),'R5. TIAM energy production'!$E$9:$P$396))</f>
        <v>18149.066163414169</v>
      </c>
      <c r="L50" s="58">
        <f t="array" ref="L50">SUM(IF(('R5. TIAM energy production'!$A$9:$A$396=$B50)*('R5. TIAM energy production'!$B$9:$B$396="MIN - COA")*('R5. TIAM energy production'!$D$9:$D$396=$D50)*('R5. TIAM energy production'!$E$8:$P$8=L$9),'R5. TIAM energy production'!$E$9:$P$396))</f>
        <v>33445.789517286525</v>
      </c>
      <c r="M50" s="58">
        <f t="array" ref="M50">SUM(IF(('R5. TIAM energy production'!$A$9:$A$396=$B50)*('R5. TIAM energy production'!$B$9:$B$396="MIN - COA")*('R5. TIAM energy production'!$D$9:$D$396=$D50)*('R5. TIAM energy production'!$E$8:$P$8=M$9),'R5. TIAM energy production'!$E$9:$P$396))</f>
        <v>25629.176254121536</v>
      </c>
      <c r="N50" s="58">
        <f t="array" ref="N50">SUM(IF(('R5. TIAM energy production'!$A$9:$A$396=$B50)*('R5. TIAM energy production'!$B$9:$B$396="MIN - COA")*('R5. TIAM energy production'!$D$9:$D$396=$D50)*('R5. TIAM energy production'!$E$8:$P$8=N$9),'R5. TIAM energy production'!$E$9:$P$396))</f>
        <v>13282.064399954334</v>
      </c>
      <c r="O50" s="58">
        <f t="array" ref="O50">SUM(IF(('R5. TIAM energy production'!$A$9:$A$396=$B50)*('R5. TIAM energy production'!$B$9:$B$396="MIN - COA")*('R5. TIAM energy production'!$D$9:$D$396=$D50)*('R5. TIAM energy production'!$E$8:$P$8=O$9),'R5. TIAM energy production'!$E$9:$P$396))</f>
        <v>13327.196714103493</v>
      </c>
      <c r="P50" s="58">
        <f t="array" ref="P50">SUM(IF(('R5. TIAM energy production'!$A$9:$A$396=$B50)*('R5. TIAM energy production'!$B$9:$B$396="MIN - COA")*('R5. TIAM energy production'!$D$9:$D$396=$D50)*('R5. TIAM energy production'!$E$8:$P$8=P$9),'R5. TIAM energy production'!$E$9:$P$396))</f>
        <v>14024.530783137592</v>
      </c>
      <c r="R50" s="58">
        <f t="shared" si="14"/>
        <v>218.93207034566083</v>
      </c>
      <c r="S50" s="58">
        <f t="shared" si="15"/>
        <v>231.18310329805311</v>
      </c>
      <c r="T50" s="58">
        <f t="shared" si="16"/>
        <v>278.99548900276557</v>
      </c>
      <c r="U50" s="58">
        <f t="shared" si="17"/>
        <v>375.06884279631458</v>
      </c>
      <c r="V50" s="58">
        <f t="shared" si="18"/>
        <v>514.9640068090805</v>
      </c>
      <c r="W50" s="58">
        <f t="shared" si="19"/>
        <v>579.81812942774752</v>
      </c>
      <c r="X50" s="58">
        <f t="shared" si="20"/>
        <v>650.22449812695083</v>
      </c>
      <c r="Y50" s="58">
        <f t="shared" si="21"/>
        <v>1198.2584397194246</v>
      </c>
      <c r="Z50" s="58">
        <f t="shared" si="22"/>
        <v>918.21353876801368</v>
      </c>
      <c r="AA50" s="58">
        <f t="shared" si="23"/>
        <v>475.85498784282896</v>
      </c>
      <c r="AB50" s="58">
        <f t="shared" si="24"/>
        <v>477.4719380513252</v>
      </c>
      <c r="AC50" s="58">
        <f t="shared" si="25"/>
        <v>502.4552452353916</v>
      </c>
    </row>
    <row r="51" spans="1:29" x14ac:dyDescent="0.3">
      <c r="A51" s="39" t="s">
        <v>66</v>
      </c>
      <c r="B51" s="39" t="s">
        <v>255</v>
      </c>
      <c r="C51" s="39" t="s">
        <v>100</v>
      </c>
      <c r="D51" s="39" t="s">
        <v>259</v>
      </c>
      <c r="E51" s="58">
        <f t="array" ref="E51">SUM(IF(('R5. TIAM energy production'!$A$9:$A$396=$B51)*('R5. TIAM energy production'!$B$9:$B$396="MIN - COA")*('R5. TIAM energy production'!$D$9:$D$396=$D51)*('R5. TIAM energy production'!$E$8:$P$8=E$9),'R5. TIAM energy production'!$E$9:$P$396))</f>
        <v>1890.9051085554693</v>
      </c>
      <c r="F51" s="58">
        <f t="array" ref="F51">SUM(IF(('R5. TIAM energy production'!$A$9:$A$396=$B51)*('R5. TIAM energy production'!$B$9:$B$396="MIN - COA")*('R5. TIAM energy production'!$D$9:$D$396=$D51)*('R5. TIAM energy production'!$E$8:$P$8=F$9),'R5. TIAM energy production'!$E$9:$P$396))</f>
        <v>7119.0111427412103</v>
      </c>
      <c r="G51" s="58">
        <f t="array" ref="G51">SUM(IF(('R5. TIAM energy production'!$A$9:$A$396=$B51)*('R5. TIAM energy production'!$B$9:$B$396="MIN - COA")*('R5. TIAM energy production'!$D$9:$D$396=$D51)*('R5. TIAM energy production'!$E$8:$P$8=G$9),'R5. TIAM energy production'!$E$9:$P$396))</f>
        <v>8743.9388010534403</v>
      </c>
      <c r="H51" s="58">
        <f t="array" ref="H51">SUM(IF(('R5. TIAM energy production'!$A$9:$A$396=$B51)*('R5. TIAM energy production'!$B$9:$B$396="MIN - COA")*('R5. TIAM energy production'!$D$9:$D$396=$D51)*('R5. TIAM energy production'!$E$8:$P$8=H$9),'R5. TIAM energy production'!$E$9:$P$396))</f>
        <v>5944.7868633292692</v>
      </c>
      <c r="I51" s="58">
        <f t="array" ref="I51">SUM(IF(('R5. TIAM energy production'!$A$9:$A$396=$B51)*('R5. TIAM energy production'!$B$9:$B$396="MIN - COA")*('R5. TIAM energy production'!$D$9:$D$396=$D51)*('R5. TIAM energy production'!$E$8:$P$8=I$9),'R5. TIAM energy production'!$E$9:$P$396))</f>
        <v>11766.169998792215</v>
      </c>
      <c r="J51" s="58">
        <f t="array" ref="J51">SUM(IF(('R5. TIAM energy production'!$A$9:$A$396=$B51)*('R5. TIAM energy production'!$B$9:$B$396="MIN - COA")*('R5. TIAM energy production'!$D$9:$D$396=$D51)*('R5. TIAM energy production'!$E$8:$P$8=J$9),'R5. TIAM energy production'!$E$9:$P$396))</f>
        <v>403.30265500837595</v>
      </c>
      <c r="K51" s="58">
        <f t="array" ref="K51">SUM(IF(('R5. TIAM energy production'!$A$9:$A$396=$B51)*('R5. TIAM energy production'!$B$9:$B$396="MIN - COA")*('R5. TIAM energy production'!$D$9:$D$396=$D51)*('R5. TIAM energy production'!$E$8:$P$8=K$9),'R5. TIAM energy production'!$E$9:$P$396))</f>
        <v>587.42388357022799</v>
      </c>
      <c r="L51" s="58">
        <f t="array" ref="L51">SUM(IF(('R5. TIAM energy production'!$A$9:$A$396=$B51)*('R5. TIAM energy production'!$B$9:$B$396="MIN - COA")*('R5. TIAM energy production'!$D$9:$D$396=$D51)*('R5. TIAM energy production'!$E$8:$P$8=L$9),'R5. TIAM energy production'!$E$9:$P$396))</f>
        <v>631.55076960222198</v>
      </c>
      <c r="M51" s="58">
        <f t="array" ref="M51">SUM(IF(('R5. TIAM energy production'!$A$9:$A$396=$B51)*('R5. TIAM energy production'!$B$9:$B$396="MIN - COA")*('R5. TIAM energy production'!$D$9:$D$396=$D51)*('R5. TIAM energy production'!$E$8:$P$8=M$9),'R5. TIAM energy production'!$E$9:$P$396))</f>
        <v>124.7400432331295</v>
      </c>
      <c r="N51" s="58">
        <f t="array" ref="N51">SUM(IF(('R5. TIAM energy production'!$A$9:$A$396=$B51)*('R5. TIAM energy production'!$B$9:$B$396="MIN - COA")*('R5. TIAM energy production'!$D$9:$D$396=$D51)*('R5. TIAM energy production'!$E$8:$P$8=N$9),'R5. TIAM energy production'!$E$9:$P$396))</f>
        <v>115.8650388929468</v>
      </c>
      <c r="O51" s="58">
        <f t="array" ref="O51">SUM(IF(('R5. TIAM energy production'!$A$9:$A$396=$B51)*('R5. TIAM energy production'!$B$9:$B$396="MIN - COA")*('R5. TIAM energy production'!$D$9:$D$396=$D51)*('R5. TIAM energy production'!$E$8:$P$8=O$9),'R5. TIAM energy production'!$E$9:$P$396))</f>
        <v>110.3038498556825</v>
      </c>
      <c r="P51" s="58">
        <f t="array" ref="P51">SUM(IF(('R5. TIAM energy production'!$A$9:$A$396=$B51)*('R5. TIAM energy production'!$B$9:$B$396="MIN - COA")*('R5. TIAM energy production'!$D$9:$D$396=$D51)*('R5. TIAM energy production'!$E$8:$P$8=P$9),'R5. TIAM energy production'!$E$9:$P$396))</f>
        <v>106.2507906369072</v>
      </c>
      <c r="R51" s="58">
        <f t="shared" si="14"/>
        <v>67.745239019222012</v>
      </c>
      <c r="S51" s="58">
        <f t="shared" si="15"/>
        <v>255.05199032115291</v>
      </c>
      <c r="T51" s="58">
        <f t="shared" si="16"/>
        <v>313.26808593760705</v>
      </c>
      <c r="U51" s="58">
        <f t="shared" si="17"/>
        <v>212.98319262685436</v>
      </c>
      <c r="V51" s="58">
        <f t="shared" si="18"/>
        <v>421.5452141424023</v>
      </c>
      <c r="W51" s="58">
        <f t="shared" si="19"/>
        <v>14.449077659693565</v>
      </c>
      <c r="X51" s="58">
        <f t="shared" si="20"/>
        <v>21.045567658583199</v>
      </c>
      <c r="Y51" s="58">
        <f t="shared" si="21"/>
        <v>22.626496510002458</v>
      </c>
      <c r="Z51" s="58">
        <f t="shared" si="22"/>
        <v>4.4690471276753394</v>
      </c>
      <c r="AA51" s="58">
        <f t="shared" si="23"/>
        <v>4.1510833717988644</v>
      </c>
      <c r="AB51" s="58">
        <f t="shared" si="24"/>
        <v>3.9518432942000712</v>
      </c>
      <c r="AC51" s="58">
        <f t="shared" si="25"/>
        <v>3.8066348094946951</v>
      </c>
    </row>
    <row r="52" spans="1:29" x14ac:dyDescent="0.3">
      <c r="A52" s="39" t="s">
        <v>66</v>
      </c>
      <c r="B52" s="39" t="s">
        <v>255</v>
      </c>
      <c r="C52" s="39" t="s">
        <v>98</v>
      </c>
      <c r="D52" s="39" t="s">
        <v>260</v>
      </c>
      <c r="E52" s="58">
        <f t="array" ref="E52">SUM(IF(('R5. TIAM energy production'!$A$9:$A$396=$B52)*('R5. TIAM energy production'!$B$9:$B$396="MIN - COA")*('R5. TIAM energy production'!$D$9:$D$396=$D52)*('R5. TIAM energy production'!$E$8:$P$8=E$9),'R5. TIAM energy production'!$E$9:$P$396))</f>
        <v>66858.520422618181</v>
      </c>
      <c r="F52" s="58">
        <f t="array" ref="F52">SUM(IF(('R5. TIAM energy production'!$A$9:$A$396=$B52)*('R5. TIAM energy production'!$B$9:$B$396="MIN - COA")*('R5. TIAM energy production'!$D$9:$D$396=$D52)*('R5. TIAM energy production'!$E$8:$P$8=F$9),'R5. TIAM energy production'!$E$9:$P$396))</f>
        <v>80916.750907037829</v>
      </c>
      <c r="G52" s="58">
        <f t="array" ref="G52">SUM(IF(('R5. TIAM energy production'!$A$9:$A$396=$B52)*('R5. TIAM energy production'!$B$9:$B$396="MIN - COA")*('R5. TIAM energy production'!$D$9:$D$396=$D52)*('R5. TIAM energy production'!$E$8:$P$8=G$9),'R5. TIAM energy production'!$E$9:$P$396))</f>
        <v>104846.9237574772</v>
      </c>
      <c r="H52" s="58">
        <f t="array" ref="H52">SUM(IF(('R5. TIAM energy production'!$A$9:$A$396=$B52)*('R5. TIAM energy production'!$B$9:$B$396="MIN - COA")*('R5. TIAM energy production'!$D$9:$D$396=$D52)*('R5. TIAM energy production'!$E$8:$P$8=H$9),'R5. TIAM energy production'!$E$9:$P$396))</f>
        <v>93845.432328016468</v>
      </c>
      <c r="I52" s="58">
        <f t="array" ref="I52">SUM(IF(('R5. TIAM energy production'!$A$9:$A$396=$B52)*('R5. TIAM energy production'!$B$9:$B$396="MIN - COA")*('R5. TIAM energy production'!$D$9:$D$396=$D52)*('R5. TIAM energy production'!$E$8:$P$8=I$9),'R5. TIAM energy production'!$E$9:$P$396))</f>
        <v>126722.1242564273</v>
      </c>
      <c r="J52" s="58">
        <f t="array" ref="J52">SUM(IF(('R5. TIAM energy production'!$A$9:$A$396=$B52)*('R5. TIAM energy production'!$B$9:$B$396="MIN - COA")*('R5. TIAM energy production'!$D$9:$D$396=$D52)*('R5. TIAM energy production'!$E$8:$P$8=J$9),'R5. TIAM energy production'!$E$9:$P$396))</f>
        <v>9269.2436343458103</v>
      </c>
      <c r="K52" s="58">
        <f t="array" ref="K52">SUM(IF(('R5. TIAM energy production'!$A$9:$A$396=$B52)*('R5. TIAM energy production'!$B$9:$B$396="MIN - COA")*('R5. TIAM energy production'!$D$9:$D$396=$D52)*('R5. TIAM energy production'!$E$8:$P$8=K$9),'R5. TIAM energy production'!$E$9:$P$396))</f>
        <v>1103.7561147530178</v>
      </c>
      <c r="L52" s="58">
        <f t="array" ref="L52">SUM(IF(('R5. TIAM energy production'!$A$9:$A$396=$B52)*('R5. TIAM energy production'!$B$9:$B$396="MIN - COA")*('R5. TIAM energy production'!$D$9:$D$396=$D52)*('R5. TIAM energy production'!$E$8:$P$8=L$9),'R5. TIAM energy production'!$E$9:$P$396))</f>
        <v>920.14249131686029</v>
      </c>
      <c r="M52" s="58">
        <f t="array" ref="M52">SUM(IF(('R5. TIAM energy production'!$A$9:$A$396=$B52)*('R5. TIAM energy production'!$B$9:$B$396="MIN - COA")*('R5. TIAM energy production'!$D$9:$D$396=$D52)*('R5. TIAM energy production'!$E$8:$P$8=M$9),'R5. TIAM energy production'!$E$9:$P$396))</f>
        <v>7452.5774948005683</v>
      </c>
      <c r="N52" s="58">
        <f t="array" ref="N52">SUM(IF(('R5. TIAM energy production'!$A$9:$A$396=$B52)*('R5. TIAM energy production'!$B$9:$B$396="MIN - COA")*('R5. TIAM energy production'!$D$9:$D$396=$D52)*('R5. TIAM energy production'!$E$8:$P$8=N$9),'R5. TIAM energy production'!$E$9:$P$396))</f>
        <v>2278.8550449737836</v>
      </c>
      <c r="O52" s="58">
        <f t="array" ref="O52">SUM(IF(('R5. TIAM energy production'!$A$9:$A$396=$B52)*('R5. TIAM energy production'!$B$9:$B$396="MIN - COA")*('R5. TIAM energy production'!$D$9:$D$396=$D52)*('R5. TIAM energy production'!$E$8:$P$8=O$9),'R5. TIAM energy production'!$E$9:$P$396))</f>
        <v>2344.8213751496087</v>
      </c>
      <c r="P52" s="58">
        <f t="array" ref="P52">SUM(IF(('R5. TIAM energy production'!$A$9:$A$396=$B52)*('R5. TIAM energy production'!$B$9:$B$396="MIN - COA")*('R5. TIAM energy production'!$D$9:$D$396=$D52)*('R5. TIAM energy production'!$E$8:$P$8=P$9),'R5. TIAM energy production'!$E$9:$P$396))</f>
        <v>2392.6810836064169</v>
      </c>
      <c r="R52" s="58">
        <f t="shared" si="14"/>
        <v>2395.3324923649589</v>
      </c>
      <c r="S52" s="58">
        <f t="shared" si="15"/>
        <v>2898.9950929075521</v>
      </c>
      <c r="T52" s="58">
        <f t="shared" si="16"/>
        <v>3756.3386328817878</v>
      </c>
      <c r="U52" s="58">
        <f t="shared" si="17"/>
        <v>3362.1894695606838</v>
      </c>
      <c r="V52" s="58">
        <f t="shared" si="18"/>
        <v>4540.0589156657752</v>
      </c>
      <c r="W52" s="58">
        <f t="shared" si="19"/>
        <v>332.08812155352979</v>
      </c>
      <c r="X52" s="58">
        <f t="shared" si="20"/>
        <v>39.544142894612918</v>
      </c>
      <c r="Y52" s="58">
        <f t="shared" si="21"/>
        <v>32.965838805958533</v>
      </c>
      <c r="Z52" s="58">
        <f t="shared" si="22"/>
        <v>267.00263350614819</v>
      </c>
      <c r="AA52" s="58">
        <f t="shared" si="23"/>
        <v>81.644276602460806</v>
      </c>
      <c r="AB52" s="58">
        <f t="shared" si="24"/>
        <v>84.007644697857273</v>
      </c>
      <c r="AC52" s="58">
        <f t="shared" si="25"/>
        <v>85.722308947336003</v>
      </c>
    </row>
    <row r="53" spans="1:29" x14ac:dyDescent="0.3">
      <c r="A53" s="39" t="s">
        <v>66</v>
      </c>
      <c r="B53" s="39" t="s">
        <v>255</v>
      </c>
      <c r="C53" s="39" t="s">
        <v>99</v>
      </c>
      <c r="D53" s="39" t="s">
        <v>261</v>
      </c>
      <c r="E53" s="58">
        <f t="array" ref="E53">SUM(IF(('R5. TIAM energy production'!$A$9:$A$396=$B53)*('R5. TIAM energy production'!$B$9:$B$396="MIN - COA")*('R5. TIAM energy production'!$D$9:$D$396=$D53)*('R5. TIAM energy production'!$E$8:$P$8=E$9),'R5. TIAM energy production'!$E$9:$P$396))</f>
        <v>8698.3700759999992</v>
      </c>
      <c r="F53" s="58">
        <f t="array" ref="F53">SUM(IF(('R5. TIAM energy production'!$A$9:$A$396=$B53)*('R5. TIAM energy production'!$B$9:$B$396="MIN - COA")*('R5. TIAM energy production'!$D$9:$D$396=$D53)*('R5. TIAM energy production'!$E$8:$P$8=F$9),'R5. TIAM energy production'!$E$9:$P$396))</f>
        <v>9317.9114846631001</v>
      </c>
      <c r="G53" s="58">
        <f t="array" ref="G53">SUM(IF(('R5. TIAM energy production'!$A$9:$A$396=$B53)*('R5. TIAM energy production'!$B$9:$B$396="MIN - COA")*('R5. TIAM energy production'!$D$9:$D$396=$D53)*('R5. TIAM energy production'!$E$8:$P$8=G$9),'R5. TIAM energy production'!$E$9:$P$396))</f>
        <v>11066.755867564099</v>
      </c>
      <c r="H53" s="58">
        <f t="array" ref="H53">SUM(IF(('R5. TIAM energy production'!$A$9:$A$396=$B53)*('R5. TIAM energy production'!$B$9:$B$396="MIN - COA")*('R5. TIAM energy production'!$D$9:$D$396=$D53)*('R5. TIAM energy production'!$E$8:$P$8=H$9),'R5. TIAM energy production'!$E$9:$P$396))</f>
        <v>14019.36566308741</v>
      </c>
      <c r="I53" s="58">
        <f t="array" ref="I53">SUM(IF(('R5. TIAM energy production'!$A$9:$A$396=$B53)*('R5. TIAM energy production'!$B$9:$B$396="MIN - COA")*('R5. TIAM energy production'!$D$9:$D$396=$D53)*('R5. TIAM energy production'!$E$8:$P$8=I$9),'R5. TIAM energy production'!$E$9:$P$396))</f>
        <v>20541.16677245119</v>
      </c>
      <c r="J53" s="58">
        <f t="array" ref="J53">SUM(IF(('R5. TIAM energy production'!$A$9:$A$396=$B53)*('R5. TIAM energy production'!$B$9:$B$396="MIN - COA")*('R5. TIAM energy production'!$D$9:$D$396=$D53)*('R5. TIAM energy production'!$E$8:$P$8=J$9),'R5. TIAM energy production'!$E$9:$P$396))</f>
        <v>27244.74199758242</v>
      </c>
      <c r="K53" s="58">
        <f t="array" ref="K53">SUM(IF(('R5. TIAM energy production'!$A$9:$A$396=$B53)*('R5. TIAM energy production'!$B$9:$B$396="MIN - COA")*('R5. TIAM energy production'!$D$9:$D$396=$D53)*('R5. TIAM energy production'!$E$8:$P$8=K$9),'R5. TIAM energy production'!$E$9:$P$396))</f>
        <v>39439.447120490746</v>
      </c>
      <c r="L53" s="58">
        <f t="array" ref="L53">SUM(IF(('R5. TIAM energy production'!$A$9:$A$396=$B53)*('R5. TIAM energy production'!$B$9:$B$396="MIN - COA")*('R5. TIAM energy production'!$D$9:$D$396=$D53)*('R5. TIAM energy production'!$E$8:$P$8=L$9),'R5. TIAM energy production'!$E$9:$P$396))</f>
        <v>11437.712870263507</v>
      </c>
      <c r="M53" s="58">
        <f t="array" ref="M53">SUM(IF(('R5. TIAM energy production'!$A$9:$A$396=$B53)*('R5. TIAM energy production'!$B$9:$B$396="MIN - COA")*('R5. TIAM energy production'!$D$9:$D$396=$D53)*('R5. TIAM energy production'!$E$8:$P$8=M$9),'R5. TIAM energy production'!$E$9:$P$396))</f>
        <v>439.38904800268199</v>
      </c>
      <c r="N53" s="58">
        <f t="array" ref="N53">SUM(IF(('R5. TIAM energy production'!$A$9:$A$396=$B53)*('R5. TIAM energy production'!$B$9:$B$396="MIN - COA")*('R5. TIAM energy production'!$D$9:$D$396=$D53)*('R5. TIAM energy production'!$E$8:$P$8=N$9),'R5. TIAM energy production'!$E$9:$P$396))</f>
        <v>290.05645053790499</v>
      </c>
      <c r="O53" s="58">
        <f t="array" ref="O53">SUM(IF(('R5. TIAM energy production'!$A$9:$A$396=$B53)*('R5. TIAM energy production'!$B$9:$B$396="MIN - COA")*('R5. TIAM energy production'!$D$9:$D$396=$D53)*('R5. TIAM energy production'!$E$8:$P$8=O$9),'R5. TIAM energy production'!$E$9:$P$396))</f>
        <v>288.04627276616895</v>
      </c>
      <c r="P53" s="58">
        <f t="array" ref="P53">SUM(IF(('R5. TIAM energy production'!$A$9:$A$396=$B53)*('R5. TIAM energy production'!$B$9:$B$396="MIN - COA")*('R5. TIAM energy production'!$D$9:$D$396=$D53)*('R5. TIAM energy production'!$E$8:$P$8=P$9),'R5. TIAM energy production'!$E$9:$P$396))</f>
        <v>281.806934152466</v>
      </c>
      <c r="R53" s="58">
        <f t="shared" si="14"/>
        <v>311.63550048602673</v>
      </c>
      <c r="S53" s="58">
        <f t="shared" si="15"/>
        <v>333.83173900814398</v>
      </c>
      <c r="T53" s="58">
        <f t="shared" si="16"/>
        <v>396.48738481025407</v>
      </c>
      <c r="U53" s="58">
        <f t="shared" si="17"/>
        <v>502.27019507566683</v>
      </c>
      <c r="V53" s="58">
        <f t="shared" si="18"/>
        <v>735.92601047890491</v>
      </c>
      <c r="W53" s="58">
        <f t="shared" si="19"/>
        <v>976.09422614192169</v>
      </c>
      <c r="X53" s="58">
        <f t="shared" si="20"/>
        <v>1412.992518701652</v>
      </c>
      <c r="Y53" s="58">
        <f t="shared" si="21"/>
        <v>409.77761851897981</v>
      </c>
      <c r="Z53" s="58">
        <f t="shared" si="22"/>
        <v>15.741940695326496</v>
      </c>
      <c r="AA53" s="58">
        <f t="shared" si="23"/>
        <v>10.391818966404308</v>
      </c>
      <c r="AB53" s="58">
        <f t="shared" si="24"/>
        <v>10.319800559451345</v>
      </c>
      <c r="AC53" s="58">
        <f t="shared" si="25"/>
        <v>10.096264495269851</v>
      </c>
    </row>
    <row r="54" spans="1:29" x14ac:dyDescent="0.3">
      <c r="A54" s="39" t="s">
        <v>68</v>
      </c>
      <c r="B54" s="39" t="s">
        <v>270</v>
      </c>
      <c r="C54" s="39" t="s">
        <v>80</v>
      </c>
      <c r="D54" s="39" t="s">
        <v>256</v>
      </c>
      <c r="E54" s="58">
        <f t="array" ref="E54">SUM(IF(('R5. TIAM energy production'!$A$9:$A$396=$B54)*('R5. TIAM energy production'!$B$9:$B$396="MIN - COA")*('R5. TIAM energy production'!$D$9:$D$396=$D54)*('R5. TIAM energy production'!$E$8:$P$8=E$9),'R5. TIAM energy production'!$E$9:$P$396))</f>
        <v>22844.7426371361</v>
      </c>
      <c r="F54" s="58">
        <f t="array" ref="F54">SUM(IF(('R5. TIAM energy production'!$A$9:$A$396=$B54)*('R5. TIAM energy production'!$B$9:$B$396="MIN - COA")*('R5. TIAM energy production'!$D$9:$D$396=$D54)*('R5. TIAM energy production'!$E$8:$P$8=F$9),'R5. TIAM energy production'!$E$9:$P$396))</f>
        <v>26729.5972356891</v>
      </c>
      <c r="G54" s="58">
        <f t="array" ref="G54">SUM(IF(('R5. TIAM energy production'!$A$9:$A$396=$B54)*('R5. TIAM energy production'!$B$9:$B$396="MIN - COA")*('R5. TIAM energy production'!$D$9:$D$396=$D54)*('R5. TIAM energy production'!$E$8:$P$8=G$9),'R5. TIAM energy production'!$E$9:$P$396))</f>
        <v>31638.507034199214</v>
      </c>
      <c r="H54" s="58">
        <f t="array" ref="H54">SUM(IF(('R5. TIAM energy production'!$A$9:$A$396=$B54)*('R5. TIAM energy production'!$B$9:$B$396="MIN - COA")*('R5. TIAM energy production'!$D$9:$D$396=$D54)*('R5. TIAM energy production'!$E$8:$P$8=H$9),'R5. TIAM energy production'!$E$9:$P$396))</f>
        <v>20055.782284728262</v>
      </c>
      <c r="I54" s="58">
        <f t="array" ref="I54">SUM(IF(('R5. TIAM energy production'!$A$9:$A$396=$B54)*('R5. TIAM energy production'!$B$9:$B$396="MIN - COA")*('R5. TIAM energy production'!$D$9:$D$396=$D54)*('R5. TIAM energy production'!$E$8:$P$8=I$9),'R5. TIAM energy production'!$E$9:$P$396))</f>
        <v>111.71880792072687</v>
      </c>
      <c r="J54" s="58">
        <f t="array" ref="J54">SUM(IF(('R5. TIAM energy production'!$A$9:$A$396=$B54)*('R5. TIAM energy production'!$B$9:$B$396="MIN - COA")*('R5. TIAM energy production'!$D$9:$D$396=$D54)*('R5. TIAM energy production'!$E$8:$P$8=J$9),'R5. TIAM energy production'!$E$9:$P$396))</f>
        <v>93.027307868346483</v>
      </c>
      <c r="K54" s="58">
        <f t="array" ref="K54">SUM(IF(('R5. TIAM energy production'!$A$9:$A$396=$B54)*('R5. TIAM energy production'!$B$9:$B$396="MIN - COA")*('R5. TIAM energy production'!$D$9:$D$396=$D54)*('R5. TIAM energy production'!$E$8:$P$8=K$9),'R5. TIAM energy production'!$E$9:$P$396))</f>
        <v>76.174611598689594</v>
      </c>
      <c r="L54" s="58">
        <f t="array" ref="L54">SUM(IF(('R5. TIAM energy production'!$A$9:$A$396=$B54)*('R5. TIAM energy production'!$B$9:$B$396="MIN - COA")*('R5. TIAM energy production'!$D$9:$D$396=$D54)*('R5. TIAM energy production'!$E$8:$P$8=L$9),'R5. TIAM energy production'!$E$9:$P$396))</f>
        <v>144.1867303144777</v>
      </c>
      <c r="M54" s="58">
        <f t="array" ref="M54">SUM(IF(('R5. TIAM energy production'!$A$9:$A$396=$B54)*('R5. TIAM energy production'!$B$9:$B$396="MIN - COA")*('R5. TIAM energy production'!$D$9:$D$396=$D54)*('R5. TIAM energy production'!$E$8:$P$8=M$9),'R5. TIAM energy production'!$E$9:$P$396))</f>
        <v>83.900654275384412</v>
      </c>
      <c r="N54" s="58">
        <f t="array" ref="N54">SUM(IF(('R5. TIAM energy production'!$A$9:$A$396=$B54)*('R5. TIAM energy production'!$B$9:$B$396="MIN - COA")*('R5. TIAM energy production'!$D$9:$D$396=$D54)*('R5. TIAM energy production'!$E$8:$P$8=N$9),'R5. TIAM energy production'!$E$9:$P$396))</f>
        <v>74.150590558620763</v>
      </c>
      <c r="O54" s="58">
        <f t="array" ref="O54">SUM(IF(('R5. TIAM energy production'!$A$9:$A$396=$B54)*('R5. TIAM energy production'!$B$9:$B$396="MIN - COA")*('R5. TIAM energy production'!$D$9:$D$396=$D54)*('R5. TIAM energy production'!$E$8:$P$8=O$9),'R5. TIAM energy production'!$E$9:$P$396))</f>
        <v>73.834162170215919</v>
      </c>
      <c r="P54" s="58">
        <f t="array" ref="P54">SUM(IF(('R5. TIAM energy production'!$A$9:$A$396=$B54)*('R5. TIAM energy production'!$B$9:$B$396="MIN - COA")*('R5. TIAM energy production'!$D$9:$D$396=$D54)*('R5. TIAM energy production'!$E$8:$P$8=P$9),'R5. TIAM energy production'!$E$9:$P$396))</f>
        <v>152.22342146697056</v>
      </c>
      <c r="R54" s="58">
        <f t="shared" si="14"/>
        <v>818.45595703513754</v>
      </c>
      <c r="S54" s="58">
        <f t="shared" si="15"/>
        <v>957.63819423103257</v>
      </c>
      <c r="T54" s="58">
        <f t="shared" si="16"/>
        <v>1133.5091388486182</v>
      </c>
      <c r="U54" s="58">
        <f t="shared" si="17"/>
        <v>718.53619647489472</v>
      </c>
      <c r="V54" s="58">
        <f t="shared" si="18"/>
        <v>4.0025368334395077</v>
      </c>
      <c r="W54" s="58">
        <f t="shared" si="19"/>
        <v>3.3328786189965562</v>
      </c>
      <c r="X54" s="58">
        <f t="shared" si="20"/>
        <v>2.7290990153873431</v>
      </c>
      <c r="Y54" s="58">
        <f t="shared" si="21"/>
        <v>5.1657613406187775</v>
      </c>
      <c r="Z54" s="58">
        <f t="shared" si="22"/>
        <v>3.0058990543936615</v>
      </c>
      <c r="AA54" s="58">
        <f t="shared" si="23"/>
        <v>2.6565846472580259</v>
      </c>
      <c r="AB54" s="58">
        <f t="shared" si="24"/>
        <v>2.6452480039183031</v>
      </c>
      <c r="AC54" s="58">
        <f t="shared" si="25"/>
        <v>5.453690946703146</v>
      </c>
    </row>
    <row r="55" spans="1:29" x14ac:dyDescent="0.3">
      <c r="A55" s="39" t="s">
        <v>68</v>
      </c>
      <c r="B55" s="39" t="s">
        <v>270</v>
      </c>
      <c r="C55" s="39" t="s">
        <v>101</v>
      </c>
      <c r="D55" s="39" t="s">
        <v>257</v>
      </c>
      <c r="E55" s="58">
        <f t="array" ref="E55">SUM(IF(('R5. TIAM energy production'!$A$9:$A$396=$B55)*('R5. TIAM energy production'!$B$9:$B$396="MIN - COA")*('R5. TIAM energy production'!$D$9:$D$396=$D55)*('R5. TIAM energy production'!$E$8:$P$8=E$9),'R5. TIAM energy production'!$E$9:$P$396))</f>
        <v>2130.4192190857348</v>
      </c>
      <c r="F55" s="58">
        <f t="array" ref="F55">SUM(IF(('R5. TIAM energy production'!$A$9:$A$396=$B55)*('R5. TIAM energy production'!$B$9:$B$396="MIN - COA")*('R5. TIAM energy production'!$D$9:$D$396=$D55)*('R5. TIAM energy production'!$E$8:$P$8=F$9),'R5. TIAM energy production'!$E$9:$P$396))</f>
        <v>2326.8266081988982</v>
      </c>
      <c r="G55" s="58">
        <f t="array" ref="G55">SUM(IF(('R5. TIAM energy production'!$A$9:$A$396=$B55)*('R5. TIAM energy production'!$B$9:$B$396="MIN - COA")*('R5. TIAM energy production'!$D$9:$D$396=$D55)*('R5. TIAM energy production'!$E$8:$P$8=G$9),'R5. TIAM energy production'!$E$9:$P$396))</f>
        <v>2728.306237593059</v>
      </c>
      <c r="H55" s="58">
        <f t="array" ref="H55">SUM(IF(('R5. TIAM energy production'!$A$9:$A$396=$B55)*('R5. TIAM energy production'!$B$9:$B$396="MIN - COA")*('R5. TIAM energy production'!$D$9:$D$396=$D55)*('R5. TIAM energy production'!$E$8:$P$8=H$9),'R5. TIAM energy production'!$E$9:$P$396))</f>
        <v>3381.8139204754557</v>
      </c>
      <c r="I55" s="58">
        <f t="array" ref="I55">SUM(IF(('R5. TIAM energy production'!$A$9:$A$396=$B55)*('R5. TIAM energy production'!$B$9:$B$396="MIN - COA")*('R5. TIAM energy production'!$D$9:$D$396=$D55)*('R5. TIAM energy production'!$E$8:$P$8=I$9),'R5. TIAM energy production'!$E$9:$P$396))</f>
        <v>1124.4850539997053</v>
      </c>
      <c r="J55" s="58">
        <f t="array" ref="J55">SUM(IF(('R5. TIAM energy production'!$A$9:$A$396=$B55)*('R5. TIAM energy production'!$B$9:$B$396="MIN - COA")*('R5. TIAM energy production'!$D$9:$D$396=$D55)*('R5. TIAM energy production'!$E$8:$P$8=J$9),'R5. TIAM energy production'!$E$9:$P$396))</f>
        <v>1496.9974267830621</v>
      </c>
      <c r="K55" s="58">
        <f t="array" ref="K55">SUM(IF(('R5. TIAM energy production'!$A$9:$A$396=$B55)*('R5. TIAM energy production'!$B$9:$B$396="MIN - COA")*('R5. TIAM energy production'!$D$9:$D$396=$D55)*('R5. TIAM energy production'!$E$8:$P$8=K$9),'R5. TIAM energy production'!$E$9:$P$396))</f>
        <v>1377.511547306352</v>
      </c>
      <c r="L55" s="58">
        <f t="array" ref="L55">SUM(IF(('R5. TIAM energy production'!$A$9:$A$396=$B55)*('R5. TIAM energy production'!$B$9:$B$396="MIN - COA")*('R5. TIAM energy production'!$D$9:$D$396=$D55)*('R5. TIAM energy production'!$E$8:$P$8=L$9),'R5. TIAM energy production'!$E$9:$P$396))</f>
        <v>2924.0428407319814</v>
      </c>
      <c r="M55" s="58">
        <f t="array" ref="M55">SUM(IF(('R5. TIAM energy production'!$A$9:$A$396=$B55)*('R5. TIAM energy production'!$B$9:$B$396="MIN - COA")*('R5. TIAM energy production'!$D$9:$D$396=$D55)*('R5. TIAM energy production'!$E$8:$P$8=M$9),'R5. TIAM energy production'!$E$9:$P$396))</f>
        <v>3635.1731813459501</v>
      </c>
      <c r="N55" s="58">
        <f t="array" ref="N55">SUM(IF(('R5. TIAM energy production'!$A$9:$A$396=$B55)*('R5. TIAM energy production'!$B$9:$B$396="MIN - COA")*('R5. TIAM energy production'!$D$9:$D$396=$D55)*('R5. TIAM energy production'!$E$8:$P$8=N$9),'R5. TIAM energy production'!$E$9:$P$396))</f>
        <v>13257.256388284861</v>
      </c>
      <c r="O55" s="58">
        <f t="array" ref="O55">SUM(IF(('R5. TIAM energy production'!$A$9:$A$396=$B55)*('R5. TIAM energy production'!$B$9:$B$396="MIN - COA")*('R5. TIAM energy production'!$D$9:$D$396=$D55)*('R5. TIAM energy production'!$E$8:$P$8=O$9),'R5. TIAM energy production'!$E$9:$P$396))</f>
        <v>9020.3548045235621</v>
      </c>
      <c r="P55" s="58">
        <f t="array" ref="P55">SUM(IF(('R5. TIAM energy production'!$A$9:$A$396=$B55)*('R5. TIAM energy production'!$B$9:$B$396="MIN - COA")*('R5. TIAM energy production'!$D$9:$D$396=$D55)*('R5. TIAM energy production'!$E$8:$P$8=P$9),'R5. TIAM energy production'!$E$9:$P$396))</f>
        <v>3468.7096854680481</v>
      </c>
      <c r="R55" s="58">
        <f t="shared" si="14"/>
        <v>76.326283405285778</v>
      </c>
      <c r="S55" s="58">
        <f t="shared" si="15"/>
        <v>83.362948259810011</v>
      </c>
      <c r="T55" s="58">
        <f t="shared" si="16"/>
        <v>97.746712591291399</v>
      </c>
      <c r="U55" s="58">
        <f t="shared" si="17"/>
        <v>121.15985689845704</v>
      </c>
      <c r="V55" s="58">
        <f t="shared" si="18"/>
        <v>40.286796207847956</v>
      </c>
      <c r="W55" s="58">
        <f t="shared" si="19"/>
        <v>53.632753981003845</v>
      </c>
      <c r="X55" s="58">
        <f t="shared" si="20"/>
        <v>49.351947171636539</v>
      </c>
      <c r="Y55" s="58">
        <f t="shared" si="21"/>
        <v>104.75934527415873</v>
      </c>
      <c r="Z55" s="58">
        <f t="shared" si="22"/>
        <v>130.23692988733757</v>
      </c>
      <c r="AA55" s="58">
        <f t="shared" si="23"/>
        <v>474.96619407283168</v>
      </c>
      <c r="AB55" s="58">
        <f t="shared" si="24"/>
        <v>323.17121018170349</v>
      </c>
      <c r="AC55" s="58">
        <f t="shared" si="25"/>
        <v>124.27306143873056</v>
      </c>
    </row>
    <row r="56" spans="1:29" x14ac:dyDescent="0.3">
      <c r="A56" s="39" t="s">
        <v>68</v>
      </c>
      <c r="B56" s="39" t="s">
        <v>270</v>
      </c>
      <c r="C56" s="39" t="s">
        <v>97</v>
      </c>
      <c r="D56" s="39" t="s">
        <v>258</v>
      </c>
      <c r="E56" s="58">
        <f t="array" ref="E56">SUM(IF(('R5. TIAM energy production'!$A$9:$A$396=$B56)*('R5. TIAM energy production'!$B$9:$B$396="MIN - COA")*('R5. TIAM energy production'!$D$9:$D$396=$D56)*('R5. TIAM energy production'!$E$8:$P$8=E$9),'R5. TIAM energy production'!$E$9:$P$396))</f>
        <v>6110.8319379576315</v>
      </c>
      <c r="F56" s="58">
        <f t="array" ref="F56">SUM(IF(('R5. TIAM energy production'!$A$9:$A$396=$B56)*('R5. TIAM energy production'!$B$9:$B$396="MIN - COA")*('R5. TIAM energy production'!$D$9:$D$396=$D56)*('R5. TIAM energy production'!$E$8:$P$8=F$9),'R5. TIAM energy production'!$E$9:$P$396))</f>
        <v>6452.7827691914981</v>
      </c>
      <c r="G56" s="58">
        <f t="array" ref="G56">SUM(IF(('R5. TIAM energy production'!$A$9:$A$396=$B56)*('R5. TIAM energy production'!$B$9:$B$396="MIN - COA")*('R5. TIAM energy production'!$D$9:$D$396=$D56)*('R5. TIAM energy production'!$E$8:$P$8=G$9),'R5. TIAM energy production'!$E$9:$P$396))</f>
        <v>7787.3220769000854</v>
      </c>
      <c r="H56" s="58">
        <f t="array" ref="H56">SUM(IF(('R5. TIAM energy production'!$A$9:$A$396=$B56)*('R5. TIAM energy production'!$B$9:$B$396="MIN - COA")*('R5. TIAM energy production'!$D$9:$D$396=$D56)*('R5. TIAM energy production'!$E$8:$P$8=H$9),'R5. TIAM energy production'!$E$9:$P$396))</f>
        <v>10468.921523803403</v>
      </c>
      <c r="I56" s="58">
        <f t="array" ref="I56">SUM(IF(('R5. TIAM energy production'!$A$9:$A$396=$B56)*('R5. TIAM energy production'!$B$9:$B$396="MIN - COA")*('R5. TIAM energy production'!$D$9:$D$396=$D56)*('R5. TIAM energy production'!$E$8:$P$8=I$9),'R5. TIAM energy production'!$E$9:$P$396))</f>
        <v>1576.7408832430053</v>
      </c>
      <c r="J56" s="58">
        <f t="array" ref="J56">SUM(IF(('R5. TIAM energy production'!$A$9:$A$396=$B56)*('R5. TIAM energy production'!$B$9:$B$396="MIN - COA")*('R5. TIAM energy production'!$D$9:$D$396=$D56)*('R5. TIAM energy production'!$E$8:$P$8=J$9),'R5. TIAM energy production'!$E$9:$P$396))</f>
        <v>15280.031754016207</v>
      </c>
      <c r="K56" s="58">
        <f t="array" ref="K56">SUM(IF(('R5. TIAM energy production'!$A$9:$A$396=$B56)*('R5. TIAM energy production'!$B$9:$B$396="MIN - COA")*('R5. TIAM energy production'!$D$9:$D$396=$D56)*('R5. TIAM energy production'!$E$8:$P$8=K$9),'R5. TIAM energy production'!$E$9:$P$396))</f>
        <v>22291.321351138093</v>
      </c>
      <c r="L56" s="58">
        <f t="array" ref="L56">SUM(IF(('R5. TIAM energy production'!$A$9:$A$396=$B56)*('R5. TIAM energy production'!$B$9:$B$396="MIN - COA")*('R5. TIAM energy production'!$D$9:$D$396=$D56)*('R5. TIAM energy production'!$E$8:$P$8=L$9),'R5. TIAM energy production'!$E$9:$P$396))</f>
        <v>39458.99309275789</v>
      </c>
      <c r="M56" s="58">
        <f t="array" ref="M56">SUM(IF(('R5. TIAM energy production'!$A$9:$A$396=$B56)*('R5. TIAM energy production'!$B$9:$B$396="MIN - COA")*('R5. TIAM energy production'!$D$9:$D$396=$D56)*('R5. TIAM energy production'!$E$8:$P$8=M$9),'R5. TIAM energy production'!$E$9:$P$396))</f>
        <v>25648.18420206552</v>
      </c>
      <c r="N56" s="58">
        <f t="array" ref="N56">SUM(IF(('R5. TIAM energy production'!$A$9:$A$396=$B56)*('R5. TIAM energy production'!$B$9:$B$396="MIN - COA")*('R5. TIAM energy production'!$D$9:$D$396=$D56)*('R5. TIAM energy production'!$E$8:$P$8=N$9),'R5. TIAM energy production'!$E$9:$P$396))</f>
        <v>3509.8245816922099</v>
      </c>
      <c r="O56" s="58">
        <f t="array" ref="O56">SUM(IF(('R5. TIAM energy production'!$A$9:$A$396=$B56)*('R5. TIAM energy production'!$B$9:$B$396="MIN - COA")*('R5. TIAM energy production'!$D$9:$D$396=$D56)*('R5. TIAM energy production'!$E$8:$P$8=O$9),'R5. TIAM energy production'!$E$9:$P$396))</f>
        <v>7663.536563291148</v>
      </c>
      <c r="P56" s="58">
        <f t="array" ref="P56">SUM(IF(('R5. TIAM energy production'!$A$9:$A$396=$B56)*('R5. TIAM energy production'!$B$9:$B$396="MIN - COA")*('R5. TIAM energy production'!$D$9:$D$396=$D56)*('R5. TIAM energy production'!$E$8:$P$8=P$9),'R5. TIAM energy production'!$E$9:$P$396))</f>
        <v>12646.219988898072</v>
      </c>
      <c r="R56" s="58">
        <f t="shared" si="14"/>
        <v>218.93207034566083</v>
      </c>
      <c r="S56" s="58">
        <f t="shared" si="15"/>
        <v>231.18310329805311</v>
      </c>
      <c r="T56" s="58">
        <f t="shared" si="16"/>
        <v>278.99548900276557</v>
      </c>
      <c r="U56" s="58">
        <f t="shared" si="17"/>
        <v>375.06884279631458</v>
      </c>
      <c r="V56" s="58">
        <f t="shared" si="18"/>
        <v>56.48971358921218</v>
      </c>
      <c r="W56" s="58">
        <f t="shared" si="19"/>
        <v>547.43593357147267</v>
      </c>
      <c r="X56" s="58">
        <f t="shared" si="20"/>
        <v>798.62859651417443</v>
      </c>
      <c r="Y56" s="58">
        <f t="shared" si="21"/>
        <v>1413.6927899934844</v>
      </c>
      <c r="Z56" s="58">
        <f t="shared" si="22"/>
        <v>918.89453432453524</v>
      </c>
      <c r="AA56" s="58">
        <f t="shared" si="23"/>
        <v>125.74608007903885</v>
      </c>
      <c r="AB56" s="58">
        <f t="shared" si="24"/>
        <v>274.56063969773572</v>
      </c>
      <c r="AC56" s="58">
        <f t="shared" si="25"/>
        <v>453.07466353615354</v>
      </c>
    </row>
    <row r="57" spans="1:29" x14ac:dyDescent="0.3">
      <c r="A57" s="39" t="s">
        <v>68</v>
      </c>
      <c r="B57" s="39" t="s">
        <v>270</v>
      </c>
      <c r="C57" s="39" t="s">
        <v>100</v>
      </c>
      <c r="D57" s="39" t="s">
        <v>259</v>
      </c>
      <c r="E57" s="58">
        <f t="array" ref="E57">SUM(IF(('R5. TIAM energy production'!$A$9:$A$396=$B57)*('R5. TIAM energy production'!$B$9:$B$396="MIN - COA")*('R5. TIAM energy production'!$D$9:$D$396=$D57)*('R5. TIAM energy production'!$E$8:$P$8=E$9),'R5. TIAM energy production'!$E$9:$P$396))</f>
        <v>1890.9051085554693</v>
      </c>
      <c r="F57" s="58">
        <f t="array" ref="F57">SUM(IF(('R5. TIAM energy production'!$A$9:$A$396=$B57)*('R5. TIAM energy production'!$B$9:$B$396="MIN - COA")*('R5. TIAM energy production'!$D$9:$D$396=$D57)*('R5. TIAM energy production'!$E$8:$P$8=F$9),'R5. TIAM energy production'!$E$9:$P$396))</f>
        <v>7119.0111427412103</v>
      </c>
      <c r="G57" s="58">
        <f t="array" ref="G57">SUM(IF(('R5. TIAM energy production'!$A$9:$A$396=$B57)*('R5. TIAM energy production'!$B$9:$B$396="MIN - COA")*('R5. TIAM energy production'!$D$9:$D$396=$D57)*('R5. TIAM energy production'!$E$8:$P$8=G$9),'R5. TIAM energy production'!$E$9:$P$396))</f>
        <v>8743.9388010534403</v>
      </c>
      <c r="H57" s="58">
        <f t="array" ref="H57">SUM(IF(('R5. TIAM energy production'!$A$9:$A$396=$B57)*('R5. TIAM energy production'!$B$9:$B$396="MIN - COA")*('R5. TIAM energy production'!$D$9:$D$396=$D57)*('R5. TIAM energy production'!$E$8:$P$8=H$9),'R5. TIAM energy production'!$E$9:$P$396))</f>
        <v>5944.7868633292692</v>
      </c>
      <c r="I57" s="58">
        <f t="array" ref="I57">SUM(IF(('R5. TIAM energy production'!$A$9:$A$396=$B57)*('R5. TIAM energy production'!$B$9:$B$396="MIN - COA")*('R5. TIAM energy production'!$D$9:$D$396=$D57)*('R5. TIAM energy production'!$E$8:$P$8=I$9),'R5. TIAM energy production'!$E$9:$P$396))</f>
        <v>223.71600377503</v>
      </c>
      <c r="J57" s="58">
        <f t="array" ref="J57">SUM(IF(('R5. TIAM energy production'!$A$9:$A$396=$B57)*('R5. TIAM energy production'!$B$9:$B$396="MIN - COA")*('R5. TIAM energy production'!$D$9:$D$396=$D57)*('R5. TIAM energy production'!$E$8:$P$8=J$9),'R5. TIAM energy production'!$E$9:$P$396))</f>
        <v>372.798256288922</v>
      </c>
      <c r="K57" s="58">
        <f t="array" ref="K57">SUM(IF(('R5. TIAM energy production'!$A$9:$A$396=$B57)*('R5. TIAM energy production'!$B$9:$B$396="MIN - COA")*('R5. TIAM energy production'!$D$9:$D$396=$D57)*('R5. TIAM energy production'!$E$8:$P$8=K$9),'R5. TIAM energy production'!$E$9:$P$396))</f>
        <v>352.05695543887458</v>
      </c>
      <c r="L57" s="58">
        <f t="array" ref="L57">SUM(IF(('R5. TIAM energy production'!$A$9:$A$396=$B57)*('R5. TIAM energy production'!$B$9:$B$396="MIN - COA")*('R5. TIAM energy production'!$D$9:$D$396=$D57)*('R5. TIAM energy production'!$E$8:$P$8=L$9),'R5. TIAM energy production'!$E$9:$P$396))</f>
        <v>341.98646591764026</v>
      </c>
      <c r="M57" s="58">
        <f t="array" ref="M57">SUM(IF(('R5. TIAM energy production'!$A$9:$A$396=$B57)*('R5. TIAM energy production'!$B$9:$B$396="MIN - COA")*('R5. TIAM energy production'!$D$9:$D$396=$D57)*('R5. TIAM energy production'!$E$8:$P$8=M$9),'R5. TIAM energy production'!$E$9:$P$396))</f>
        <v>124.7399891778939</v>
      </c>
      <c r="N57" s="58">
        <f t="array" ref="N57">SUM(IF(('R5. TIAM energy production'!$A$9:$A$396=$B57)*('R5. TIAM energy production'!$B$9:$B$396="MIN - COA")*('R5. TIAM energy production'!$D$9:$D$396=$D57)*('R5. TIAM energy production'!$E$8:$P$8=N$9),'R5. TIAM energy production'!$E$9:$P$396))</f>
        <v>115.8650388929468</v>
      </c>
      <c r="O57" s="58">
        <f t="array" ref="O57">SUM(IF(('R5. TIAM energy production'!$A$9:$A$396=$B57)*('R5. TIAM energy production'!$B$9:$B$396="MIN - COA")*('R5. TIAM energy production'!$D$9:$D$396=$D57)*('R5. TIAM energy production'!$E$8:$P$8=O$9),'R5. TIAM energy production'!$E$9:$P$396))</f>
        <v>110.3038498556825</v>
      </c>
      <c r="P57" s="58">
        <f t="array" ref="P57">SUM(IF(('R5. TIAM energy production'!$A$9:$A$396=$B57)*('R5. TIAM energy production'!$B$9:$B$396="MIN - COA")*('R5. TIAM energy production'!$D$9:$D$396=$D57)*('R5. TIAM energy production'!$E$8:$P$8=P$9),'R5. TIAM energy production'!$E$9:$P$396))</f>
        <v>102.32666665676531</v>
      </c>
      <c r="R57" s="58">
        <f t="shared" si="14"/>
        <v>67.745239019222012</v>
      </c>
      <c r="S57" s="58">
        <f t="shared" si="15"/>
        <v>255.05199032115291</v>
      </c>
      <c r="T57" s="58">
        <f t="shared" si="16"/>
        <v>313.26808593760705</v>
      </c>
      <c r="U57" s="58">
        <f t="shared" si="17"/>
        <v>212.98319262685436</v>
      </c>
      <c r="V57" s="58">
        <f t="shared" si="18"/>
        <v>8.0150474392353637</v>
      </c>
      <c r="W57" s="58">
        <f t="shared" si="19"/>
        <v>13.35620008850452</v>
      </c>
      <c r="X57" s="58">
        <f t="shared" si="20"/>
        <v>12.613103897533055</v>
      </c>
      <c r="Y57" s="58">
        <f t="shared" si="21"/>
        <v>12.252309632093807</v>
      </c>
      <c r="Z57" s="58">
        <f t="shared" si="22"/>
        <v>4.4690451910446543</v>
      </c>
      <c r="AA57" s="58">
        <f t="shared" si="23"/>
        <v>4.1510833717988644</v>
      </c>
      <c r="AB57" s="58">
        <f t="shared" si="24"/>
        <v>3.9518432942000712</v>
      </c>
      <c r="AC57" s="58">
        <f t="shared" si="25"/>
        <v>3.6660456726982655</v>
      </c>
    </row>
    <row r="58" spans="1:29" x14ac:dyDescent="0.3">
      <c r="A58" s="39" t="s">
        <v>68</v>
      </c>
      <c r="B58" s="39" t="s">
        <v>270</v>
      </c>
      <c r="C58" s="39" t="s">
        <v>98</v>
      </c>
      <c r="D58" s="39" t="s">
        <v>260</v>
      </c>
      <c r="E58" s="58">
        <f t="array" ref="E58">SUM(IF(('R5. TIAM energy production'!$A$9:$A$396=$B58)*('R5. TIAM energy production'!$B$9:$B$396="MIN - COA")*('R5. TIAM energy production'!$D$9:$D$396=$D58)*('R5. TIAM energy production'!$E$8:$P$8=E$9),'R5. TIAM energy production'!$E$9:$P$396))</f>
        <v>66858.520422618181</v>
      </c>
      <c r="F58" s="58">
        <f t="array" ref="F58">SUM(IF(('R5. TIAM energy production'!$A$9:$A$396=$B58)*('R5. TIAM energy production'!$B$9:$B$396="MIN - COA")*('R5. TIAM energy production'!$D$9:$D$396=$D58)*('R5. TIAM energy production'!$E$8:$P$8=F$9),'R5. TIAM energy production'!$E$9:$P$396))</f>
        <v>80916.750907037829</v>
      </c>
      <c r="G58" s="58">
        <f t="array" ref="G58">SUM(IF(('R5. TIAM energy production'!$A$9:$A$396=$B58)*('R5. TIAM energy production'!$B$9:$B$396="MIN - COA")*('R5. TIAM energy production'!$D$9:$D$396=$D58)*('R5. TIAM energy production'!$E$8:$P$8=G$9),'R5. TIAM energy production'!$E$9:$P$396))</f>
        <v>104846.9237574772</v>
      </c>
      <c r="H58" s="58">
        <f t="array" ref="H58">SUM(IF(('R5. TIAM energy production'!$A$9:$A$396=$B58)*('R5. TIAM energy production'!$B$9:$B$396="MIN - COA")*('R5. TIAM energy production'!$D$9:$D$396=$D58)*('R5. TIAM energy production'!$E$8:$P$8=H$9),'R5. TIAM energy production'!$E$9:$P$396))</f>
        <v>93845.432328016468</v>
      </c>
      <c r="I58" s="58">
        <f t="array" ref="I58">SUM(IF(('R5. TIAM energy production'!$A$9:$A$396=$B58)*('R5. TIAM energy production'!$B$9:$B$396="MIN - COA")*('R5. TIAM energy production'!$D$9:$D$396=$D58)*('R5. TIAM energy production'!$E$8:$P$8=I$9),'R5. TIAM energy production'!$E$9:$P$396))</f>
        <v>9804.9272161239733</v>
      </c>
      <c r="J58" s="58">
        <f t="array" ref="J58">SUM(IF(('R5. TIAM energy production'!$A$9:$A$396=$B58)*('R5. TIAM energy production'!$B$9:$B$396="MIN - COA")*('R5. TIAM energy production'!$D$9:$D$396=$D58)*('R5. TIAM energy production'!$E$8:$P$8=J$9),'R5. TIAM energy production'!$E$9:$P$396))</f>
        <v>6330.6396544839345</v>
      </c>
      <c r="K58" s="58">
        <f t="array" ref="K58">SUM(IF(('R5. TIAM energy production'!$A$9:$A$396=$B58)*('R5. TIAM energy production'!$B$9:$B$396="MIN - COA")*('R5. TIAM energy production'!$D$9:$D$396=$D58)*('R5. TIAM energy production'!$E$8:$P$8=K$9),'R5. TIAM energy production'!$E$9:$P$396))</f>
        <v>7749.5650276798988</v>
      </c>
      <c r="L58" s="58">
        <f t="array" ref="L58">SUM(IF(('R5. TIAM energy production'!$A$9:$A$396=$B58)*('R5. TIAM energy production'!$B$9:$B$396="MIN - COA")*('R5. TIAM energy production'!$D$9:$D$396=$D58)*('R5. TIAM energy production'!$E$8:$P$8=L$9),'R5. TIAM energy production'!$E$9:$P$396))</f>
        <v>3527.841327378439</v>
      </c>
      <c r="M58" s="58">
        <f t="array" ref="M58">SUM(IF(('R5. TIAM energy production'!$A$9:$A$396=$B58)*('R5. TIAM energy production'!$B$9:$B$396="MIN - COA")*('R5. TIAM energy production'!$D$9:$D$396=$D58)*('R5. TIAM energy production'!$E$8:$P$8=M$9),'R5. TIAM energy production'!$E$9:$P$396))</f>
        <v>8677.6377027552844</v>
      </c>
      <c r="N58" s="58">
        <f t="array" ref="N58">SUM(IF(('R5. TIAM energy production'!$A$9:$A$396=$B58)*('R5. TIAM energy production'!$B$9:$B$396="MIN - COA")*('R5. TIAM energy production'!$D$9:$D$396=$D58)*('R5. TIAM energy production'!$E$8:$P$8=N$9),'R5. TIAM energy production'!$E$9:$P$396))</f>
        <v>2279.3139142982841</v>
      </c>
      <c r="O58" s="58">
        <f t="array" ref="O58">SUM(IF(('R5. TIAM energy production'!$A$9:$A$396=$B58)*('R5. TIAM energy production'!$B$9:$B$396="MIN - COA")*('R5. TIAM energy production'!$D$9:$D$396=$D58)*('R5. TIAM energy production'!$E$8:$P$8=O$9),'R5. TIAM energy production'!$E$9:$P$396))</f>
        <v>2344.6585588227158</v>
      </c>
      <c r="P58" s="58">
        <f t="array" ref="P58">SUM(IF(('R5. TIAM energy production'!$A$9:$A$396=$B58)*('R5. TIAM energy production'!$B$9:$B$396="MIN - COA")*('R5. TIAM energy production'!$D$9:$D$396=$D58)*('R5. TIAM energy production'!$E$8:$P$8=P$9),'R5. TIAM energy production'!$E$9:$P$396))</f>
        <v>2392.703770183643</v>
      </c>
      <c r="R58" s="58">
        <f t="shared" si="14"/>
        <v>2395.3324923649589</v>
      </c>
      <c r="S58" s="58">
        <f t="shared" si="15"/>
        <v>2898.9950929075521</v>
      </c>
      <c r="T58" s="58">
        <f t="shared" si="16"/>
        <v>3756.3386328817878</v>
      </c>
      <c r="U58" s="58">
        <f t="shared" si="17"/>
        <v>3362.1894695606838</v>
      </c>
      <c r="V58" s="58">
        <f t="shared" si="18"/>
        <v>351.2799953932265</v>
      </c>
      <c r="W58" s="58">
        <f t="shared" si="19"/>
        <v>226.80709602884781</v>
      </c>
      <c r="X58" s="58">
        <f t="shared" si="20"/>
        <v>277.64277155940528</v>
      </c>
      <c r="Y58" s="58">
        <f t="shared" si="21"/>
        <v>126.39156394670609</v>
      </c>
      <c r="Z58" s="58">
        <f t="shared" si="22"/>
        <v>310.89272414334079</v>
      </c>
      <c r="AA58" s="58">
        <f t="shared" si="23"/>
        <v>81.660716460773216</v>
      </c>
      <c r="AB58" s="58">
        <f t="shared" si="24"/>
        <v>84.001811496110818</v>
      </c>
      <c r="AC58" s="58">
        <f t="shared" si="25"/>
        <v>85.723121736719108</v>
      </c>
    </row>
    <row r="59" spans="1:29" x14ac:dyDescent="0.3">
      <c r="A59" s="39" t="s">
        <v>68</v>
      </c>
      <c r="B59" s="39" t="s">
        <v>270</v>
      </c>
      <c r="C59" s="39" t="s">
        <v>99</v>
      </c>
      <c r="D59" s="39" t="s">
        <v>261</v>
      </c>
      <c r="E59" s="58">
        <f t="array" ref="E59">SUM(IF(('R5. TIAM energy production'!$A$9:$A$396=$B59)*('R5. TIAM energy production'!$B$9:$B$396="MIN - COA")*('R5. TIAM energy production'!$D$9:$D$396=$D59)*('R5. TIAM energy production'!$E$8:$P$8=E$9),'R5. TIAM energy production'!$E$9:$P$396))</f>
        <v>8698.3700759999992</v>
      </c>
      <c r="F59" s="58">
        <f t="array" ref="F59">SUM(IF(('R5. TIAM energy production'!$A$9:$A$396=$B59)*('R5. TIAM energy production'!$B$9:$B$396="MIN - COA")*('R5. TIAM energy production'!$D$9:$D$396=$D59)*('R5. TIAM energy production'!$E$8:$P$8=F$9),'R5. TIAM energy production'!$E$9:$P$396))</f>
        <v>9317.9114846631001</v>
      </c>
      <c r="G59" s="58">
        <f t="array" ref="G59">SUM(IF(('R5. TIAM energy production'!$A$9:$A$396=$B59)*('R5. TIAM energy production'!$B$9:$B$396="MIN - COA")*('R5. TIAM energy production'!$D$9:$D$396=$D59)*('R5. TIAM energy production'!$E$8:$P$8=G$9),'R5. TIAM energy production'!$E$9:$P$396))</f>
        <v>11066.755867564099</v>
      </c>
      <c r="H59" s="58">
        <f t="array" ref="H59">SUM(IF(('R5. TIAM energy production'!$A$9:$A$396=$B59)*('R5. TIAM energy production'!$B$9:$B$396="MIN - COA")*('R5. TIAM energy production'!$D$9:$D$396=$D59)*('R5. TIAM energy production'!$E$8:$P$8=H$9),'R5. TIAM energy production'!$E$9:$P$396))</f>
        <v>14019.36566308741</v>
      </c>
      <c r="I59" s="58">
        <f t="array" ref="I59">SUM(IF(('R5. TIAM energy production'!$A$9:$A$396=$B59)*('R5. TIAM energy production'!$B$9:$B$396="MIN - COA")*('R5. TIAM energy production'!$D$9:$D$396=$D59)*('R5. TIAM energy production'!$E$8:$P$8=I$9),'R5. TIAM energy production'!$E$9:$P$396))</f>
        <v>16349.515695923654</v>
      </c>
      <c r="J59" s="58">
        <f t="array" ref="J59">SUM(IF(('R5. TIAM energy production'!$A$9:$A$396=$B59)*('R5. TIAM energy production'!$B$9:$B$396="MIN - COA")*('R5. TIAM energy production'!$D$9:$D$396=$D59)*('R5. TIAM energy production'!$E$8:$P$8=J$9),'R5. TIAM energy production'!$E$9:$P$396))</f>
        <v>27242.529543522</v>
      </c>
      <c r="K59" s="58">
        <f t="array" ref="K59">SUM(IF(('R5. TIAM energy production'!$A$9:$A$396=$B59)*('R5. TIAM energy production'!$B$9:$B$396="MIN - COA")*('R5. TIAM energy production'!$D$9:$D$396=$D59)*('R5. TIAM energy production'!$E$8:$P$8=K$9),'R5. TIAM energy production'!$E$9:$P$396))</f>
        <v>18184.458534471818</v>
      </c>
      <c r="L59" s="58">
        <f t="array" ref="L59">SUM(IF(('R5. TIAM energy production'!$A$9:$A$396=$B59)*('R5. TIAM energy production'!$B$9:$B$396="MIN - COA")*('R5. TIAM energy production'!$D$9:$D$396=$D59)*('R5. TIAM energy production'!$E$8:$P$8=L$9),'R5. TIAM energy production'!$E$9:$P$396))</f>
        <v>9731.7973104162247</v>
      </c>
      <c r="M59" s="58">
        <f t="array" ref="M59">SUM(IF(('R5. TIAM energy production'!$A$9:$A$396=$B59)*('R5. TIAM energy production'!$B$9:$B$396="MIN - COA")*('R5. TIAM energy production'!$D$9:$D$396=$D59)*('R5. TIAM energy production'!$E$8:$P$8=M$9),'R5. TIAM energy production'!$E$9:$P$396))</f>
        <v>437.28936206946003</v>
      </c>
      <c r="N59" s="58">
        <f t="array" ref="N59">SUM(IF(('R5. TIAM energy production'!$A$9:$A$396=$B59)*('R5. TIAM energy production'!$B$9:$B$396="MIN - COA")*('R5. TIAM energy production'!$D$9:$D$396=$D59)*('R5. TIAM energy production'!$E$8:$P$8=N$9),'R5. TIAM energy production'!$E$9:$P$396))</f>
        <v>288.34315342905904</v>
      </c>
      <c r="O59" s="58">
        <f t="array" ref="O59">SUM(IF(('R5. TIAM energy production'!$A$9:$A$396=$B59)*('R5. TIAM energy production'!$B$9:$B$396="MIN - COA")*('R5. TIAM energy production'!$D$9:$D$396=$D59)*('R5. TIAM energy production'!$E$8:$P$8=O$9),'R5. TIAM energy production'!$E$9:$P$396))</f>
        <v>287.40437261806801</v>
      </c>
      <c r="P59" s="58">
        <f t="array" ref="P59">SUM(IF(('R5. TIAM energy production'!$A$9:$A$396=$B59)*('R5. TIAM energy production'!$B$9:$B$396="MIN - COA")*('R5. TIAM energy production'!$D$9:$D$396=$D59)*('R5. TIAM energy production'!$E$8:$P$8=P$9),'R5. TIAM energy production'!$E$9:$P$396))</f>
        <v>284.80772599637203</v>
      </c>
      <c r="R59" s="58">
        <f t="shared" si="14"/>
        <v>311.63550048602673</v>
      </c>
      <c r="S59" s="58">
        <f t="shared" si="15"/>
        <v>333.83173900814398</v>
      </c>
      <c r="T59" s="58">
        <f t="shared" si="16"/>
        <v>396.48738481025407</v>
      </c>
      <c r="U59" s="58">
        <f t="shared" si="17"/>
        <v>502.27019507566683</v>
      </c>
      <c r="V59" s="58">
        <f t="shared" si="18"/>
        <v>585.7522112862697</v>
      </c>
      <c r="W59" s="58">
        <f t="shared" si="19"/>
        <v>976.0149608057269</v>
      </c>
      <c r="X59" s="58">
        <f t="shared" si="20"/>
        <v>651.49249651878404</v>
      </c>
      <c r="Y59" s="58">
        <f t="shared" si="21"/>
        <v>348.65997870428259</v>
      </c>
      <c r="Z59" s="58">
        <f t="shared" si="22"/>
        <v>15.666715489805693</v>
      </c>
      <c r="AA59" s="58">
        <f t="shared" si="23"/>
        <v>10.330436868685835</v>
      </c>
      <c r="AB59" s="58">
        <f t="shared" si="24"/>
        <v>10.296803276952703</v>
      </c>
      <c r="AC59" s="58">
        <f t="shared" si="25"/>
        <v>10.203773518220055</v>
      </c>
    </row>
  </sheetData>
  <conditionalFormatting sqref="A1:XFD1 B2:XFD2 A82:XFD1048576 A3:XFD3 B60:XFD81 A5:XFD5 A4 E4:XFD4 A7:XFD7 A6 E6:XFD6 B17:XFD17 B9:B16 B8:XFD8 E9:XFD16 E18:XFD59">
    <cfRule type="expression" dxfId="133" priority="7">
      <formula>_xlfn.ISFORMULA(A1)</formula>
    </cfRule>
  </conditionalFormatting>
  <conditionalFormatting sqref="B4:D4">
    <cfRule type="expression" dxfId="132" priority="6">
      <formula>_xlfn.ISFORMULA(B4)</formula>
    </cfRule>
  </conditionalFormatting>
  <conditionalFormatting sqref="B6:D6">
    <cfRule type="expression" dxfId="131" priority="5">
      <formula>_xlfn.ISFORMULA(B6)</formula>
    </cfRule>
  </conditionalFormatting>
  <conditionalFormatting sqref="C9:D16">
    <cfRule type="expression" dxfId="130" priority="4">
      <formula>_xlfn.ISFORMULA(C9)</formula>
    </cfRule>
  </conditionalFormatting>
  <conditionalFormatting sqref="A18:D53">
    <cfRule type="expression" dxfId="129" priority="3">
      <formula>_xlfn.ISFORMULA(A18)</formula>
    </cfRule>
  </conditionalFormatting>
  <conditionalFormatting sqref="B54:B59">
    <cfRule type="expression" dxfId="128" priority="2">
      <formula>_xlfn.ISFORMULA(B54)</formula>
    </cfRule>
  </conditionalFormatting>
  <conditionalFormatting sqref="C54:D59">
    <cfRule type="expression" dxfId="127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0E91-6E61-4CE3-B271-B1CB638DD237}">
  <sheetPr>
    <tabColor theme="4" tint="0.39997558519241921"/>
  </sheetPr>
  <dimension ref="A1:AP52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7" width="9.44140625" style="39" bestFit="1" customWidth="1"/>
    <col min="28" max="29" width="10.21875" style="39" bestFit="1" customWidth="1"/>
    <col min="30" max="16384" width="9.44140625" style="39"/>
  </cols>
  <sheetData>
    <row r="1" spans="1:42" s="16" customFormat="1" ht="49.5" customHeight="1" x14ac:dyDescent="0.3">
      <c r="A1" s="16" t="s">
        <v>283</v>
      </c>
    </row>
    <row r="2" spans="1:42" s="30" customFormat="1" x14ac:dyDescent="0.3">
      <c r="A2" s="30" t="s">
        <v>42</v>
      </c>
      <c r="B2" s="30" t="s">
        <v>284</v>
      </c>
    </row>
    <row r="3" spans="1:42" s="30" customFormat="1" x14ac:dyDescent="0.3">
      <c r="A3" s="30" t="s">
        <v>44</v>
      </c>
      <c r="B3" s="30" t="s">
        <v>285</v>
      </c>
    </row>
    <row r="4" spans="1:42" s="30" customFormat="1" x14ac:dyDescent="0.3">
      <c r="A4" s="30" t="s">
        <v>46</v>
      </c>
      <c r="B4" s="30" t="s">
        <v>286</v>
      </c>
      <c r="Q4" s="31"/>
      <c r="R4" s="32"/>
    </row>
    <row r="5" spans="1:42" s="30" customFormat="1" x14ac:dyDescent="0.3">
      <c r="A5" s="30" t="s">
        <v>194</v>
      </c>
      <c r="B5" s="30" t="s">
        <v>287</v>
      </c>
      <c r="Q5" s="31"/>
      <c r="R5" s="32"/>
    </row>
    <row r="7" spans="1:42" x14ac:dyDescent="0.3">
      <c r="E7" s="39" t="s">
        <v>288</v>
      </c>
      <c r="F7" s="39" t="s">
        <v>288</v>
      </c>
      <c r="G7" s="39" t="s">
        <v>288</v>
      </c>
      <c r="H7" s="39" t="s">
        <v>288</v>
      </c>
      <c r="I7" s="39" t="s">
        <v>288</v>
      </c>
      <c r="J7" s="39" t="s">
        <v>288</v>
      </c>
      <c r="K7" s="39" t="s">
        <v>288</v>
      </c>
      <c r="L7" s="39" t="s">
        <v>288</v>
      </c>
      <c r="M7" s="39" t="s">
        <v>288</v>
      </c>
      <c r="N7" s="39" t="s">
        <v>288</v>
      </c>
      <c r="O7" s="39" t="s">
        <v>288</v>
      </c>
      <c r="P7" s="39" t="s">
        <v>288</v>
      </c>
      <c r="R7" s="39" t="s">
        <v>289</v>
      </c>
      <c r="S7" s="39" t="s">
        <v>289</v>
      </c>
      <c r="T7" s="39" t="s">
        <v>289</v>
      </c>
      <c r="U7" s="39" t="s">
        <v>289</v>
      </c>
      <c r="V7" s="39" t="s">
        <v>289</v>
      </c>
      <c r="W7" s="39" t="s">
        <v>289</v>
      </c>
      <c r="X7" s="39" t="s">
        <v>289</v>
      </c>
      <c r="Y7" s="39" t="s">
        <v>289</v>
      </c>
      <c r="Z7" s="39" t="s">
        <v>289</v>
      </c>
      <c r="AA7" s="39" t="s">
        <v>289</v>
      </c>
      <c r="AB7" s="39" t="s">
        <v>289</v>
      </c>
      <c r="AC7" s="39" t="s">
        <v>289</v>
      </c>
      <c r="AE7" s="39" t="s">
        <v>290</v>
      </c>
      <c r="AF7" s="39" t="s">
        <v>290</v>
      </c>
      <c r="AG7" s="39" t="s">
        <v>290</v>
      </c>
      <c r="AH7" s="39" t="s">
        <v>290</v>
      </c>
      <c r="AI7" s="39" t="s">
        <v>290</v>
      </c>
      <c r="AJ7" s="39" t="s">
        <v>290</v>
      </c>
      <c r="AK7" s="39" t="s">
        <v>290</v>
      </c>
      <c r="AL7" s="39" t="s">
        <v>290</v>
      </c>
      <c r="AM7" s="39" t="s">
        <v>290</v>
      </c>
      <c r="AN7" s="39" t="s">
        <v>290</v>
      </c>
      <c r="AO7" s="39" t="s">
        <v>290</v>
      </c>
      <c r="AP7" s="39" t="s">
        <v>290</v>
      </c>
    </row>
    <row r="8" spans="1:42" x14ac:dyDescent="0.3">
      <c r="A8" s="43"/>
      <c r="B8" s="43"/>
      <c r="C8" s="43"/>
      <c r="D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  <c r="AE8" s="39" t="s">
        <v>292</v>
      </c>
      <c r="AF8" s="39" t="s">
        <v>292</v>
      </c>
      <c r="AG8" s="39" t="s">
        <v>292</v>
      </c>
      <c r="AH8" s="39" t="s">
        <v>292</v>
      </c>
      <c r="AI8" s="39" t="s">
        <v>292</v>
      </c>
      <c r="AJ8" s="39" t="s">
        <v>292</v>
      </c>
      <c r="AK8" s="39" t="s">
        <v>292</v>
      </c>
      <c r="AL8" s="39" t="s">
        <v>292</v>
      </c>
      <c r="AM8" s="39" t="s">
        <v>292</v>
      </c>
      <c r="AN8" s="39" t="s">
        <v>292</v>
      </c>
      <c r="AO8" s="39" t="s">
        <v>292</v>
      </c>
      <c r="AP8" s="39" t="s">
        <v>292</v>
      </c>
    </row>
    <row r="9" spans="1:42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  <c r="AE9" s="39">
        <v>2005</v>
      </c>
      <c r="AF9" s="39">
        <v>2007</v>
      </c>
      <c r="AG9" s="39">
        <v>2012</v>
      </c>
      <c r="AH9" s="39">
        <v>2020</v>
      </c>
      <c r="AI9" s="39">
        <v>2030</v>
      </c>
      <c r="AJ9" s="39">
        <v>2040</v>
      </c>
      <c r="AK9" s="39">
        <v>2050</v>
      </c>
      <c r="AL9" s="39">
        <v>2060</v>
      </c>
      <c r="AM9" s="39">
        <v>2070</v>
      </c>
      <c r="AN9" s="39">
        <v>2080</v>
      </c>
      <c r="AO9" s="39">
        <v>2090</v>
      </c>
      <c r="AP9" s="39">
        <v>2100</v>
      </c>
    </row>
    <row r="10" spans="1:42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11.1111111111111</v>
      </c>
      <c r="F10" s="5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12.64164777613605</v>
      </c>
      <c r="G10" s="5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83.754663146836521</v>
      </c>
      <c r="H10" s="5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51.712739727095368</v>
      </c>
      <c r="I10" s="5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63.947571602709203</v>
      </c>
      <c r="J10" s="5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84.448554416520054</v>
      </c>
      <c r="K10" s="5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65.651102867602944</v>
      </c>
      <c r="L10" s="5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71.038723563837436</v>
      </c>
      <c r="M10" s="5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77.547458538566715</v>
      </c>
      <c r="N10" s="5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68.532297155156627</v>
      </c>
      <c r="O10" s="5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72.341570675758945</v>
      </c>
      <c r="P10" s="5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74.361681030977095</v>
      </c>
      <c r="R10" s="68">
        <f t="array" ref="R10">SUM(IF(('R6. TIAM new gen capacity'!$A$9:$A$909=$B10)*(('R6. TIAM new gen capacity'!$B$9:$B$909=R$7)+('R6. TIAM new gen capacity'!$B$9:$B$909=R$8))*('R6. TIAM new gen capacity'!$E$8:$P$8=R$9),'R6. TIAM new gen capacity'!$E$9:$P$909))</f>
        <v>0</v>
      </c>
      <c r="S10" s="68">
        <f t="array" ref="S10">SUM(IF(('R6. TIAM new gen capacity'!$A$9:$A$909=$B10)*(('R6. TIAM new gen capacity'!$B$9:$B$909=S$7)+('R6. TIAM new gen capacity'!$B$9:$B$909=S$8))*('R6. TIAM new gen capacity'!$E$8:$P$8=S$9),'R6. TIAM new gen capacity'!$E$9:$P$909))</f>
        <v>164.94116315871048</v>
      </c>
      <c r="T10" s="68">
        <f t="array" ref="T10">SUM(IF(('R6. TIAM new gen capacity'!$A$9:$A$909=$B10)*(('R6. TIAM new gen capacity'!$B$9:$B$909=T$7)+('R6. TIAM new gen capacity'!$B$9:$B$909=T$8))*('R6. TIAM new gen capacity'!$E$8:$P$8=T$9),'R6. TIAM new gen capacity'!$E$9:$P$909))</f>
        <v>30.000000000000007</v>
      </c>
      <c r="U10" s="68">
        <f t="array" ref="U10">SUM(IF(('R6. TIAM new gen capacity'!$A$9:$A$909=$B10)*(('R6. TIAM new gen capacity'!$B$9:$B$909=U$7)+('R6. TIAM new gen capacity'!$B$9:$B$909=U$8))*('R6. TIAM new gen capacity'!$E$8:$P$8=U$9),'R6. TIAM new gen capacity'!$E$9:$P$909))</f>
        <v>130.00000000000003</v>
      </c>
      <c r="V10" s="68">
        <f t="array" ref="V10">SUM(IF(('R6. TIAM new gen capacity'!$A$9:$A$909=$B10)*(('R6. TIAM new gen capacity'!$B$9:$B$909=V$7)+('R6. TIAM new gen capacity'!$B$9:$B$909=V$8))*('R6. TIAM new gen capacity'!$E$8:$P$8=V$9),'R6. TIAM new gen capacity'!$E$9:$P$909))</f>
        <v>291.92018139795425</v>
      </c>
      <c r="W10" s="68">
        <f t="array" ref="W10">SUM(IF(('R6. TIAM new gen capacity'!$A$9:$A$909=$B10)*(('R6. TIAM new gen capacity'!$B$9:$B$909=W$7)+('R6. TIAM new gen capacity'!$B$9:$B$909=W$8))*('R6. TIAM new gen capacity'!$E$8:$P$8=W$9),'R6. TIAM new gen capacity'!$E$9:$P$909))</f>
        <v>422.73205387002218</v>
      </c>
      <c r="X10" s="68">
        <f t="array" ref="X10">SUM(IF(('R6. TIAM new gen capacity'!$A$9:$A$909=$B10)*(('R6. TIAM new gen capacity'!$B$9:$B$909=X$7)+('R6. TIAM new gen capacity'!$B$9:$B$909=X$8))*('R6. TIAM new gen capacity'!$E$8:$P$8=X$9),'R6. TIAM new gen capacity'!$E$9:$P$909))</f>
        <v>707.9727026518342</v>
      </c>
      <c r="Y10" s="68">
        <f t="array" ref="Y10">SUM(IF(('R6. TIAM new gen capacity'!$A$9:$A$909=$B10)*(('R6. TIAM new gen capacity'!$B$9:$B$909=Y$7)+('R6. TIAM new gen capacity'!$B$9:$B$909=Y$8))*('R6. TIAM new gen capacity'!$E$8:$P$8=Y$9),'R6. TIAM new gen capacity'!$E$9:$P$909))</f>
        <v>1099.4984339469258</v>
      </c>
      <c r="Z10" s="68">
        <f t="array" ref="Z10">SUM(IF(('R6. TIAM new gen capacity'!$A$9:$A$909=$B10)*(('R6. TIAM new gen capacity'!$B$9:$B$909=Z$7)+('R6. TIAM new gen capacity'!$B$9:$B$909=Z$8))*('R6. TIAM new gen capacity'!$E$8:$P$8=Z$9),'R6. TIAM new gen capacity'!$E$9:$P$909))</f>
        <v>1768.9268412958161</v>
      </c>
      <c r="AA10" s="68">
        <f t="array" ref="AA10">SUM(IF(('R6. TIAM new gen capacity'!$A$9:$A$909=$B10)*(('R6. TIAM new gen capacity'!$B$9:$B$909=AA$7)+('R6. TIAM new gen capacity'!$B$9:$B$909=AA$8))*('R6. TIAM new gen capacity'!$E$8:$P$8=AA$9),'R6. TIAM new gen capacity'!$E$9:$P$909))</f>
        <v>2764.2435869280625</v>
      </c>
      <c r="AB10" s="68">
        <f t="array" ref="AB10">SUM(IF(('R6. TIAM new gen capacity'!$A$9:$A$909=$B10)*(('R6. TIAM new gen capacity'!$B$9:$B$909=AB$7)+('R6. TIAM new gen capacity'!$B$9:$B$909=AB$8))*('R6. TIAM new gen capacity'!$E$8:$P$8=AB$9),'R6. TIAM new gen capacity'!$E$9:$P$909))</f>
        <v>3269.6537837329929</v>
      </c>
      <c r="AC10" s="68">
        <f t="array" ref="AC10">SUM(IF(('R6. TIAM new gen capacity'!$A$9:$A$909=$B10)*(('R6. TIAM new gen capacity'!$B$9:$B$909=AC$7)+('R6. TIAM new gen capacity'!$B$9:$B$909=AC$8))*('R6. TIAM new gen capacity'!$E$8:$P$8=AC$9),'R6. TIAM new gen capacity'!$E$9:$P$909))</f>
        <v>4097.5902076391412</v>
      </c>
      <c r="AE10" s="68">
        <f t="array" ref="AE10">SUM(IF(('R6. TIAM new gen capacity'!$A$9:$A$909=$B10)*(('R6. TIAM new gen capacity'!$B$9:$B$909=AE$7)+('R6. TIAM new gen capacity'!$B$9:$B$909=AE$8))*('R6. TIAM new gen capacity'!$E$8:$P$8=AE$9),'R6. TIAM new gen capacity'!$E$9:$P$909))</f>
        <v>0</v>
      </c>
      <c r="AF10" s="68">
        <f t="array" ref="AF10">SUM(IF(('R6. TIAM new gen capacity'!$A$9:$A$909=$B10)*(('R6. TIAM new gen capacity'!$B$9:$B$909=AF$7)+('R6. TIAM new gen capacity'!$B$9:$B$909=AF$8))*('R6. TIAM new gen capacity'!$E$8:$P$8=AF$9),'R6. TIAM new gen capacity'!$E$9:$P$909))</f>
        <v>0</v>
      </c>
      <c r="AG10" s="68">
        <f t="array" ref="AG10">SUM(IF(('R6. TIAM new gen capacity'!$A$9:$A$909=$B10)*(('R6. TIAM new gen capacity'!$B$9:$B$909=AG$7)+('R6. TIAM new gen capacity'!$B$9:$B$909=AG$8))*('R6. TIAM new gen capacity'!$E$8:$P$8=AG$9),'R6. TIAM new gen capacity'!$E$9:$P$909))</f>
        <v>6.59105045050317</v>
      </c>
      <c r="AH10" s="68">
        <f t="array" ref="AH10">SUM(IF(('R6. TIAM new gen capacity'!$A$9:$A$909=$B10)*(('R6. TIAM new gen capacity'!$B$9:$B$909=AH$7)+('R6. TIAM new gen capacity'!$B$9:$B$909=AH$8))*('R6. TIAM new gen capacity'!$E$8:$P$8=AH$9),'R6. TIAM new gen capacity'!$E$9:$P$909))</f>
        <v>88.988337464212179</v>
      </c>
      <c r="AI10" s="68">
        <f t="array" ref="AI10">SUM(IF(('R6. TIAM new gen capacity'!$A$9:$A$909=$B10)*(('R6. TIAM new gen capacity'!$B$9:$B$909=AI$7)+('R6. TIAM new gen capacity'!$B$9:$B$909=AI$8))*('R6. TIAM new gen capacity'!$E$8:$P$8=AI$9),'R6. TIAM new gen capacity'!$E$9:$P$909))</f>
        <v>217.86646584213875</v>
      </c>
      <c r="AJ10" s="68">
        <f t="array" ref="AJ10">SUM(IF(('R6. TIAM new gen capacity'!$A$9:$A$909=$B10)*(('R6. TIAM new gen capacity'!$B$9:$B$909=AJ$7)+('R6. TIAM new gen capacity'!$B$9:$B$909=AJ$8))*('R6. TIAM new gen capacity'!$E$8:$P$8=AJ$9),'R6. TIAM new gen capacity'!$E$9:$P$909))</f>
        <v>306.76320515340615</v>
      </c>
      <c r="AK10" s="68">
        <f t="array" ref="AK10">SUM(IF(('R6. TIAM new gen capacity'!$A$9:$A$909=$B10)*(('R6. TIAM new gen capacity'!$B$9:$B$909=AK$7)+('R6. TIAM new gen capacity'!$B$9:$B$909=AK$8))*('R6. TIAM new gen capacity'!$E$8:$P$8=AK$9),'R6. TIAM new gen capacity'!$E$9:$P$909))</f>
        <v>131.92704296373105</v>
      </c>
      <c r="AL10" s="68">
        <f t="array" ref="AL10">SUM(IF(('R6. TIAM new gen capacity'!$A$9:$A$909=$B10)*(('R6. TIAM new gen capacity'!$B$9:$B$909=AL$7)+('R6. TIAM new gen capacity'!$B$9:$B$909=AL$8))*('R6. TIAM new gen capacity'!$E$8:$P$8=AL$9),'R6. TIAM new gen capacity'!$E$9:$P$909))</f>
        <v>197.87759003565424</v>
      </c>
      <c r="AM10" s="68">
        <f t="array" ref="AM10">SUM(IF(('R6. TIAM new gen capacity'!$A$9:$A$909=$B10)*(('R6. TIAM new gen capacity'!$B$9:$B$909=AM$7)+('R6. TIAM new gen capacity'!$B$9:$B$909=AM$8))*('R6. TIAM new gen capacity'!$E$8:$P$8=AM$9),'R6. TIAM new gen capacity'!$E$9:$P$909))</f>
        <v>322.11279405986761</v>
      </c>
      <c r="AN10" s="68">
        <f t="array" ref="AN10">SUM(IF(('R6. TIAM new gen capacity'!$A$9:$A$909=$B10)*(('R6. TIAM new gen capacity'!$B$9:$B$909=AN$7)+('R6. TIAM new gen capacity'!$B$9:$B$909=AN$8))*('R6. TIAM new gen capacity'!$E$8:$P$8=AN$9),'R6. TIAM new gen capacity'!$E$9:$P$909))</f>
        <v>86.622747303165156</v>
      </c>
      <c r="AO10" s="68">
        <f t="array" ref="AO10">SUM(IF(('R6. TIAM new gen capacity'!$A$9:$A$909=$B10)*(('R6. TIAM new gen capacity'!$B$9:$B$909=AO$7)+('R6. TIAM new gen capacity'!$B$9:$B$909=AO$8))*('R6. TIAM new gen capacity'!$E$8:$P$8=AO$9),'R6. TIAM new gen capacity'!$E$9:$P$909))</f>
        <v>149.2860317356099</v>
      </c>
      <c r="AP10" s="68">
        <f t="array" ref="AP10">SUM(IF(('R6. TIAM new gen capacity'!$A$9:$A$909=$B10)*(('R6. TIAM new gen capacity'!$B$9:$B$909=AP$7)+('R6. TIAM new gen capacity'!$B$9:$B$909=AP$8))*('R6. TIAM new gen capacity'!$E$8:$P$8=AP$9),'R6. TIAM new gen capacity'!$E$9:$P$909))</f>
        <v>144.19339056731917</v>
      </c>
    </row>
    <row r="11" spans="1:42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11.1111111111111</v>
      </c>
      <c r="F11" s="5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12.64164777613605</v>
      </c>
      <c r="G11" s="5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83.754663146836521</v>
      </c>
      <c r="H11" s="5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51.710734171095339</v>
      </c>
      <c r="I11" s="5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7956.0803931592145</v>
      </c>
      <c r="J11" s="5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3320.3732720499893</v>
      </c>
      <c r="K11" s="5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3536.9667083678592</v>
      </c>
      <c r="L11" s="5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14352.162377828075</v>
      </c>
      <c r="M11" s="5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17854.502444862552</v>
      </c>
      <c r="N11" s="5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10147.566640891475</v>
      </c>
      <c r="O11" s="5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18336.346338887786</v>
      </c>
      <c r="P11" s="5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26524.034194938209</v>
      </c>
      <c r="R11" s="68">
        <f t="array" ref="R11">SUM(IF(('R6. TIAM new gen capacity'!$A$9:$A$909=$B11)*(('R6. TIAM new gen capacity'!$B$9:$B$909=R$7)+('R6. TIAM new gen capacity'!$B$9:$B$909=R$8))*('R6. TIAM new gen capacity'!$E$8:$P$8=R$9),'R6. TIAM new gen capacity'!$E$9:$P$909))</f>
        <v>0</v>
      </c>
      <c r="S11" s="68">
        <f t="array" ref="S11">SUM(IF(('R6. TIAM new gen capacity'!$A$9:$A$909=$B11)*(('R6. TIAM new gen capacity'!$B$9:$B$909=S$7)+('R6. TIAM new gen capacity'!$B$9:$B$909=S$8))*('R6. TIAM new gen capacity'!$E$8:$P$8=S$9),'R6. TIAM new gen capacity'!$E$9:$P$909))</f>
        <v>164.94116315871048</v>
      </c>
      <c r="T11" s="68">
        <f t="array" ref="T11">SUM(IF(('R6. TIAM new gen capacity'!$A$9:$A$909=$B11)*(('R6. TIAM new gen capacity'!$B$9:$B$909=T$7)+('R6. TIAM new gen capacity'!$B$9:$B$909=T$8))*('R6. TIAM new gen capacity'!$E$8:$P$8=T$9),'R6. TIAM new gen capacity'!$E$9:$P$909))</f>
        <v>30.000000000000007</v>
      </c>
      <c r="U11" s="68">
        <f t="array" ref="U11">SUM(IF(('R6. TIAM new gen capacity'!$A$9:$A$909=$B11)*(('R6. TIAM new gen capacity'!$B$9:$B$909=U$7)+('R6. TIAM new gen capacity'!$B$9:$B$909=U$8))*('R6. TIAM new gen capacity'!$E$8:$P$8=U$9),'R6. TIAM new gen capacity'!$E$9:$P$909))</f>
        <v>129.99999999999963</v>
      </c>
      <c r="V11" s="68">
        <f t="array" ref="V11">SUM(IF(('R6. TIAM new gen capacity'!$A$9:$A$909=$B11)*(('R6. TIAM new gen capacity'!$B$9:$B$909=V$7)+('R6. TIAM new gen capacity'!$B$9:$B$909=V$8))*('R6. TIAM new gen capacity'!$E$8:$P$8=V$9),'R6. TIAM new gen capacity'!$E$9:$P$909))</f>
        <v>417.1142045848847</v>
      </c>
      <c r="W11" s="68">
        <f t="array" ref="W11">SUM(IF(('R6. TIAM new gen capacity'!$A$9:$A$909=$B11)*(('R6. TIAM new gen capacity'!$B$9:$B$909=W$7)+('R6. TIAM new gen capacity'!$B$9:$B$909=W$8))*('R6. TIAM new gen capacity'!$E$8:$P$8=W$9),'R6. TIAM new gen capacity'!$E$9:$P$909))</f>
        <v>511.38485209012475</v>
      </c>
      <c r="X11" s="68">
        <f t="array" ref="X11">SUM(IF(('R6. TIAM new gen capacity'!$A$9:$A$909=$B11)*(('R6. TIAM new gen capacity'!$B$9:$B$909=X$7)+('R6. TIAM new gen capacity'!$B$9:$B$909=X$8))*('R6. TIAM new gen capacity'!$E$8:$P$8=X$9),'R6. TIAM new gen capacity'!$E$9:$P$909))</f>
        <v>924.8817440658587</v>
      </c>
      <c r="Y11" s="68">
        <f t="array" ref="Y11">SUM(IF(('R6. TIAM new gen capacity'!$A$9:$A$909=$B11)*(('R6. TIAM new gen capacity'!$B$9:$B$909=Y$7)+('R6. TIAM new gen capacity'!$B$9:$B$909=Y$8))*('R6. TIAM new gen capacity'!$E$8:$P$8=Y$9),'R6. TIAM new gen capacity'!$E$9:$P$909))</f>
        <v>1408.8149515240314</v>
      </c>
      <c r="Z11" s="68">
        <f t="array" ref="Z11">SUM(IF(('R6. TIAM new gen capacity'!$A$9:$A$909=$B11)*(('R6. TIAM new gen capacity'!$B$9:$B$909=Z$7)+('R6. TIAM new gen capacity'!$B$9:$B$909=Z$8))*('R6. TIAM new gen capacity'!$E$8:$P$8=Z$9),'R6. TIAM new gen capacity'!$E$9:$P$909))</f>
        <v>2259.3320628916881</v>
      </c>
      <c r="AA11" s="68">
        <f t="array" ref="AA11">SUM(IF(('R6. TIAM new gen capacity'!$A$9:$A$909=$B11)*(('R6. TIAM new gen capacity'!$B$9:$B$909=AA$7)+('R6. TIAM new gen capacity'!$B$9:$B$909=AA$8))*('R6. TIAM new gen capacity'!$E$8:$P$8=AA$9),'R6. TIAM new gen capacity'!$E$9:$P$909))</f>
        <v>3760.2039237135505</v>
      </c>
      <c r="AB11" s="68">
        <f t="array" ref="AB11">SUM(IF(('R6. TIAM new gen capacity'!$A$9:$A$909=$B11)*(('R6. TIAM new gen capacity'!$B$9:$B$909=AB$7)+('R6. TIAM new gen capacity'!$B$9:$B$909=AB$8))*('R6. TIAM new gen capacity'!$E$8:$P$8=AB$9),'R6. TIAM new gen capacity'!$E$9:$P$909))</f>
        <v>6049.0607018409955</v>
      </c>
      <c r="AC11" s="68">
        <f t="array" ref="AC11">SUM(IF(('R6. TIAM new gen capacity'!$A$9:$A$909=$B11)*(('R6. TIAM new gen capacity'!$B$9:$B$909=AC$7)+('R6. TIAM new gen capacity'!$B$9:$B$909=AC$8))*('R6. TIAM new gen capacity'!$E$8:$P$8=AC$9),'R6. TIAM new gen capacity'!$E$9:$P$909))</f>
        <v>9098.092177651064</v>
      </c>
      <c r="AE11" s="68">
        <f t="array" ref="AE11">SUM(IF(('R6. TIAM new gen capacity'!$A$9:$A$909=$B11)*(('R6. TIAM new gen capacity'!$B$9:$B$909=AE$7)+('R6. TIAM new gen capacity'!$B$9:$B$909=AE$8))*('R6. TIAM new gen capacity'!$E$8:$P$8=AE$9),'R6. TIAM new gen capacity'!$E$9:$P$909))</f>
        <v>0</v>
      </c>
      <c r="AF11" s="68">
        <f t="array" ref="AF11">SUM(IF(('R6. TIAM new gen capacity'!$A$9:$A$909=$B11)*(('R6. TIAM new gen capacity'!$B$9:$B$909=AF$7)+('R6. TIAM new gen capacity'!$B$9:$B$909=AF$8))*('R6. TIAM new gen capacity'!$E$8:$P$8=AF$9),'R6. TIAM new gen capacity'!$E$9:$P$909))</f>
        <v>0</v>
      </c>
      <c r="AG11" s="68">
        <f t="array" ref="AG11">SUM(IF(('R6. TIAM new gen capacity'!$A$9:$A$909=$B11)*(('R6. TIAM new gen capacity'!$B$9:$B$909=AG$7)+('R6. TIAM new gen capacity'!$B$9:$B$909=AG$8))*('R6. TIAM new gen capacity'!$E$8:$P$8=AG$9),'R6. TIAM new gen capacity'!$E$9:$P$909))</f>
        <v>6.5315271872296998</v>
      </c>
      <c r="AH11" s="68">
        <f t="array" ref="AH11">SUM(IF(('R6. TIAM new gen capacity'!$A$9:$A$909=$B11)*(('R6. TIAM new gen capacity'!$B$9:$B$909=AH$7)+('R6. TIAM new gen capacity'!$B$9:$B$909=AH$8))*('R6. TIAM new gen capacity'!$E$8:$P$8=AH$9),'R6. TIAM new gen capacity'!$E$9:$P$909))</f>
        <v>94.007294919901398</v>
      </c>
      <c r="AI11" s="68">
        <f t="array" ref="AI11">SUM(IF(('R6. TIAM new gen capacity'!$A$9:$A$909=$B11)*(('R6. TIAM new gen capacity'!$B$9:$B$909=AI$7)+('R6. TIAM new gen capacity'!$B$9:$B$909=AI$8))*('R6. TIAM new gen capacity'!$E$8:$P$8=AI$9),'R6. TIAM new gen capacity'!$E$9:$P$909))</f>
        <v>460.74191455633616</v>
      </c>
      <c r="AJ11" s="68">
        <f t="array" ref="AJ11">SUM(IF(('R6. TIAM new gen capacity'!$A$9:$A$909=$B11)*(('R6. TIAM new gen capacity'!$B$9:$B$909=AJ$7)+('R6. TIAM new gen capacity'!$B$9:$B$909=AJ$8))*('R6. TIAM new gen capacity'!$E$8:$P$8=AJ$9),'R6. TIAM new gen capacity'!$E$9:$P$909))</f>
        <v>345.72645650818509</v>
      </c>
      <c r="AK11" s="68">
        <f t="array" ref="AK11">SUM(IF(('R6. TIAM new gen capacity'!$A$9:$A$909=$B11)*(('R6. TIAM new gen capacity'!$B$9:$B$909=AK$7)+('R6. TIAM new gen capacity'!$B$9:$B$909=AK$8))*('R6. TIAM new gen capacity'!$E$8:$P$8=AK$9),'R6. TIAM new gen capacity'!$E$9:$P$909))</f>
        <v>1016.7011818792083</v>
      </c>
      <c r="AL11" s="68">
        <f t="array" ref="AL11">SUM(IF(('R6. TIAM new gen capacity'!$A$9:$A$909=$B11)*(('R6. TIAM new gen capacity'!$B$9:$B$909=AL$7)+('R6. TIAM new gen capacity'!$B$9:$B$909=AL$8))*('R6. TIAM new gen capacity'!$E$8:$P$8=AL$9),'R6. TIAM new gen capacity'!$E$9:$P$909))</f>
        <v>2692.0485474445982</v>
      </c>
      <c r="AM11" s="68">
        <f t="array" ref="AM11">SUM(IF(('R6. TIAM new gen capacity'!$A$9:$A$909=$B11)*(('R6. TIAM new gen capacity'!$B$9:$B$909=AM$7)+('R6. TIAM new gen capacity'!$B$9:$B$909=AM$8))*('R6. TIAM new gen capacity'!$E$8:$P$8=AM$9),'R6. TIAM new gen capacity'!$E$9:$P$909))</f>
        <v>788.29129588122032</v>
      </c>
      <c r="AN11" s="68">
        <f t="array" ref="AN11">SUM(IF(('R6. TIAM new gen capacity'!$A$9:$A$909=$B11)*(('R6. TIAM new gen capacity'!$B$9:$B$909=AN$7)+('R6. TIAM new gen capacity'!$B$9:$B$909=AN$8))*('R6. TIAM new gen capacity'!$E$8:$P$8=AN$9),'R6. TIAM new gen capacity'!$E$9:$P$909))</f>
        <v>578.53552805550748</v>
      </c>
      <c r="AO11" s="68">
        <f t="array" ref="AO11">SUM(IF(('R6. TIAM new gen capacity'!$A$9:$A$909=$B11)*(('R6. TIAM new gen capacity'!$B$9:$B$909=AO$7)+('R6. TIAM new gen capacity'!$B$9:$B$909=AO$8))*('R6. TIAM new gen capacity'!$E$8:$P$8=AO$9),'R6. TIAM new gen capacity'!$E$9:$P$909))</f>
        <v>2698.3805307546318</v>
      </c>
      <c r="AP11" s="68">
        <f t="array" ref="AP11">SUM(IF(('R6. TIAM new gen capacity'!$A$9:$A$909=$B11)*(('R6. TIAM new gen capacity'!$B$9:$B$909=AP$7)+('R6. TIAM new gen capacity'!$B$9:$B$909=AP$8))*('R6. TIAM new gen capacity'!$E$8:$P$8=AP$9),'R6. TIAM new gen capacity'!$E$9:$P$909))</f>
        <v>3610.6692164317374</v>
      </c>
    </row>
    <row r="12" spans="1:42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11.1111111111111</v>
      </c>
      <c r="F12" s="5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12.64164777613605</v>
      </c>
      <c r="G12" s="5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83.754663146836521</v>
      </c>
      <c r="H12" s="5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51.710734171095339</v>
      </c>
      <c r="I12" s="5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64.332733595776105</v>
      </c>
      <c r="J12" s="5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178.41723625252493</v>
      </c>
      <c r="K12" s="5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473.42864277674585</v>
      </c>
      <c r="L12" s="5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1716.6807307257227</v>
      </c>
      <c r="M12" s="5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3836.6622147186754</v>
      </c>
      <c r="N12" s="5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9460.9606923934571</v>
      </c>
      <c r="O12" s="5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5748.1698994797389</v>
      </c>
      <c r="P12" s="5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8039.6423837134926</v>
      </c>
      <c r="R12" s="68">
        <f t="array" ref="R12">SUM(IF(('R6. TIAM new gen capacity'!$A$9:$A$909=$B12)*(('R6. TIAM new gen capacity'!$B$9:$B$909=R$7)+('R6. TIAM new gen capacity'!$B$9:$B$909=R$8))*('R6. TIAM new gen capacity'!$E$8:$P$8=R$9),'R6. TIAM new gen capacity'!$E$9:$P$909))</f>
        <v>0</v>
      </c>
      <c r="S12" s="68">
        <f t="array" ref="S12">SUM(IF(('R6. TIAM new gen capacity'!$A$9:$A$909=$B12)*(('R6. TIAM new gen capacity'!$B$9:$B$909=S$7)+('R6. TIAM new gen capacity'!$B$9:$B$909=S$8))*('R6. TIAM new gen capacity'!$E$8:$P$8=S$9),'R6. TIAM new gen capacity'!$E$9:$P$909))</f>
        <v>164.94116315871048</v>
      </c>
      <c r="T12" s="68">
        <f t="array" ref="T12">SUM(IF(('R6. TIAM new gen capacity'!$A$9:$A$909=$B12)*(('R6. TIAM new gen capacity'!$B$9:$B$909=T$7)+('R6. TIAM new gen capacity'!$B$9:$B$909=T$8))*('R6. TIAM new gen capacity'!$E$8:$P$8=T$9),'R6. TIAM new gen capacity'!$E$9:$P$909))</f>
        <v>30.000000000000007</v>
      </c>
      <c r="U12" s="68">
        <f t="array" ref="U12">SUM(IF(('R6. TIAM new gen capacity'!$A$9:$A$909=$B12)*(('R6. TIAM new gen capacity'!$B$9:$B$909=U$7)+('R6. TIAM new gen capacity'!$B$9:$B$909=U$8))*('R6. TIAM new gen capacity'!$E$8:$P$8=U$9),'R6. TIAM new gen capacity'!$E$9:$P$909))</f>
        <v>129.99999999999963</v>
      </c>
      <c r="V12" s="68">
        <f t="array" ref="V12">SUM(IF(('R6. TIAM new gen capacity'!$A$9:$A$909=$B12)*(('R6. TIAM new gen capacity'!$B$9:$B$909=V$7)+('R6. TIAM new gen capacity'!$B$9:$B$909=V$8))*('R6. TIAM new gen capacity'!$E$8:$P$8=V$9),'R6. TIAM new gen capacity'!$E$9:$P$909))</f>
        <v>417.1142045848847</v>
      </c>
      <c r="W12" s="68">
        <f t="array" ref="W12">SUM(IF(('R6. TIAM new gen capacity'!$A$9:$A$909=$B12)*(('R6. TIAM new gen capacity'!$B$9:$B$909=W$7)+('R6. TIAM new gen capacity'!$B$9:$B$909=W$8))*('R6. TIAM new gen capacity'!$E$8:$P$8=W$9),'R6. TIAM new gen capacity'!$E$9:$P$909))</f>
        <v>511.38485209012475</v>
      </c>
      <c r="X12" s="68">
        <f t="array" ref="X12">SUM(IF(('R6. TIAM new gen capacity'!$A$9:$A$909=$B12)*(('R6. TIAM new gen capacity'!$B$9:$B$909=X$7)+('R6. TIAM new gen capacity'!$B$9:$B$909=X$8))*('R6. TIAM new gen capacity'!$E$8:$P$8=X$9),'R6. TIAM new gen capacity'!$E$9:$P$909))</f>
        <v>924.8817440658587</v>
      </c>
      <c r="Y12" s="68">
        <f t="array" ref="Y12">SUM(IF(('R6. TIAM new gen capacity'!$A$9:$A$909=$B12)*(('R6. TIAM new gen capacity'!$B$9:$B$909=Y$7)+('R6. TIAM new gen capacity'!$B$9:$B$909=Y$8))*('R6. TIAM new gen capacity'!$E$8:$P$8=Y$9),'R6. TIAM new gen capacity'!$E$9:$P$909))</f>
        <v>1408.8149515240314</v>
      </c>
      <c r="Z12" s="68">
        <f t="array" ref="Z12">SUM(IF(('R6. TIAM new gen capacity'!$A$9:$A$909=$B12)*(('R6. TIAM new gen capacity'!$B$9:$B$909=Z$7)+('R6. TIAM new gen capacity'!$B$9:$B$909=Z$8))*('R6. TIAM new gen capacity'!$E$8:$P$8=Z$9),'R6. TIAM new gen capacity'!$E$9:$P$909))</f>
        <v>2262.5235729103174</v>
      </c>
      <c r="AA12" s="68">
        <f t="array" ref="AA12">SUM(IF(('R6. TIAM new gen capacity'!$A$9:$A$909=$B12)*(('R6. TIAM new gen capacity'!$B$9:$B$909=AA$7)+('R6. TIAM new gen capacity'!$B$9:$B$909=AA$8))*('R6. TIAM new gen capacity'!$E$8:$P$8=AA$9),'R6. TIAM new gen capacity'!$E$9:$P$909))</f>
        <v>3772.4963327963478</v>
      </c>
      <c r="AB12" s="68">
        <f t="array" ref="AB12">SUM(IF(('R6. TIAM new gen capacity'!$A$9:$A$909=$B12)*(('R6. TIAM new gen capacity'!$B$9:$B$909=AB$7)+('R6. TIAM new gen capacity'!$B$9:$B$909=AB$8))*('R6. TIAM new gen capacity'!$E$8:$P$8=AB$9),'R6. TIAM new gen capacity'!$E$9:$P$909))</f>
        <v>6051.6384881496888</v>
      </c>
      <c r="AC12" s="68">
        <f t="array" ref="AC12">SUM(IF(('R6. TIAM new gen capacity'!$A$9:$A$909=$B12)*(('R6. TIAM new gen capacity'!$B$9:$B$909=AC$7)+('R6. TIAM new gen capacity'!$B$9:$B$909=AC$8))*('R6. TIAM new gen capacity'!$E$8:$P$8=AC$9),'R6. TIAM new gen capacity'!$E$9:$P$909))</f>
        <v>8819.7636126538218</v>
      </c>
      <c r="AE12" s="68">
        <f t="array" ref="AE12">SUM(IF(('R6. TIAM new gen capacity'!$A$9:$A$909=$B12)*(('R6. TIAM new gen capacity'!$B$9:$B$909=AE$7)+('R6. TIAM new gen capacity'!$B$9:$B$909=AE$8))*('R6. TIAM new gen capacity'!$E$8:$P$8=AE$9),'R6. TIAM new gen capacity'!$E$9:$P$909))</f>
        <v>0</v>
      </c>
      <c r="AF12" s="68">
        <f t="array" ref="AF12">SUM(IF(('R6. TIAM new gen capacity'!$A$9:$A$909=$B12)*(('R6. TIAM new gen capacity'!$B$9:$B$909=AF$7)+('R6. TIAM new gen capacity'!$B$9:$B$909=AF$8))*('R6. TIAM new gen capacity'!$E$8:$P$8=AF$9),'R6. TIAM new gen capacity'!$E$9:$P$909))</f>
        <v>0</v>
      </c>
      <c r="AG12" s="68">
        <f t="array" ref="AG12">SUM(IF(('R6. TIAM new gen capacity'!$A$9:$A$909=$B12)*(('R6. TIAM new gen capacity'!$B$9:$B$909=AG$7)+('R6. TIAM new gen capacity'!$B$9:$B$909=AG$8))*('R6. TIAM new gen capacity'!$E$8:$P$8=AG$9),'R6. TIAM new gen capacity'!$E$9:$P$909))</f>
        <v>6.5315271872296998</v>
      </c>
      <c r="AH12" s="68">
        <f t="array" ref="AH12">SUM(IF(('R6. TIAM new gen capacity'!$A$9:$A$909=$B12)*(('R6. TIAM new gen capacity'!$B$9:$B$909=AH$7)+('R6. TIAM new gen capacity'!$B$9:$B$909=AH$8))*('R6. TIAM new gen capacity'!$E$8:$P$8=AH$9),'R6. TIAM new gen capacity'!$E$9:$P$909))</f>
        <v>94.007294919901398</v>
      </c>
      <c r="AI12" s="68">
        <f t="array" ref="AI12">SUM(IF(('R6. TIAM new gen capacity'!$A$9:$A$909=$B12)*(('R6. TIAM new gen capacity'!$B$9:$B$909=AI$7)+('R6. TIAM new gen capacity'!$B$9:$B$909=AI$8))*('R6. TIAM new gen capacity'!$E$8:$P$8=AI$9),'R6. TIAM new gen capacity'!$E$9:$P$909))</f>
        <v>1345.8918569395671</v>
      </c>
      <c r="AJ12" s="68">
        <f t="array" ref="AJ12">SUM(IF(('R6. TIAM new gen capacity'!$A$9:$A$909=$B12)*(('R6. TIAM new gen capacity'!$B$9:$B$909=AJ$7)+('R6. TIAM new gen capacity'!$B$9:$B$909=AJ$8))*('R6. TIAM new gen capacity'!$E$8:$P$8=AJ$9),'R6. TIAM new gen capacity'!$E$9:$P$909))</f>
        <v>389.41603846179953</v>
      </c>
      <c r="AK12" s="68">
        <f t="array" ref="AK12">SUM(IF(('R6. TIAM new gen capacity'!$A$9:$A$909=$B12)*(('R6. TIAM new gen capacity'!$B$9:$B$909=AK$7)+('R6. TIAM new gen capacity'!$B$9:$B$909=AK$8))*('R6. TIAM new gen capacity'!$E$8:$P$8=AK$9),'R6. TIAM new gen capacity'!$E$9:$P$909))</f>
        <v>628.58846275292296</v>
      </c>
      <c r="AL12" s="68">
        <f t="array" ref="AL12">SUM(IF(('R6. TIAM new gen capacity'!$A$9:$A$909=$B12)*(('R6. TIAM new gen capacity'!$B$9:$B$909=AL$7)+('R6. TIAM new gen capacity'!$B$9:$B$909=AL$8))*('R6. TIAM new gen capacity'!$E$8:$P$8=AL$9),'R6. TIAM new gen capacity'!$E$9:$P$909))</f>
        <v>1039.4466688773821</v>
      </c>
      <c r="AM12" s="68">
        <f t="array" ref="AM12">SUM(IF(('R6. TIAM new gen capacity'!$A$9:$A$909=$B12)*(('R6. TIAM new gen capacity'!$B$9:$B$909=AM$7)+('R6. TIAM new gen capacity'!$B$9:$B$909=AM$8))*('R6. TIAM new gen capacity'!$E$8:$P$8=AM$9),'R6. TIAM new gen capacity'!$E$9:$P$909))</f>
        <v>1211.8954879183839</v>
      </c>
      <c r="AN12" s="68">
        <f t="array" ref="AN12">SUM(IF(('R6. TIAM new gen capacity'!$A$9:$A$909=$B12)*(('R6. TIAM new gen capacity'!$B$9:$B$909=AN$7)+('R6. TIAM new gen capacity'!$B$9:$B$909=AN$8))*('R6. TIAM new gen capacity'!$E$8:$P$8=AN$9),'R6. TIAM new gen capacity'!$E$9:$P$909))</f>
        <v>1348.4891087321448</v>
      </c>
      <c r="AO12" s="68">
        <f t="array" ref="AO12">SUM(IF(('R6. TIAM new gen capacity'!$A$9:$A$909=$B12)*(('R6. TIAM new gen capacity'!$B$9:$B$909=AO$7)+('R6. TIAM new gen capacity'!$B$9:$B$909=AO$8))*('R6. TIAM new gen capacity'!$E$8:$P$8=AO$9),'R6. TIAM new gen capacity'!$E$9:$P$909))</f>
        <v>1378.5014846855511</v>
      </c>
      <c r="AP12" s="68">
        <f t="array" ref="AP12">SUM(IF(('R6. TIAM new gen capacity'!$A$9:$A$909=$B12)*(('R6. TIAM new gen capacity'!$B$9:$B$909=AP$7)+('R6. TIAM new gen capacity'!$B$9:$B$909=AP$8))*('R6. TIAM new gen capacity'!$E$8:$P$8=AP$9),'R6. TIAM new gen capacity'!$E$9:$P$909))</f>
        <v>1257.5010599387583</v>
      </c>
    </row>
    <row r="13" spans="1:42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11.1111111111111</v>
      </c>
      <c r="F13" s="5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12.64164777613605</v>
      </c>
      <c r="G13" s="5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83.754663146836521</v>
      </c>
      <c r="H13" s="5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51.710734171095339</v>
      </c>
      <c r="I13" s="5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77.352102515581123</v>
      </c>
      <c r="J13" s="5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465.59494774122697</v>
      </c>
      <c r="K13" s="5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1112.1434331642079</v>
      </c>
      <c r="L13" s="5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1690.1439589460097</v>
      </c>
      <c r="M13" s="5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3607.633001597635</v>
      </c>
      <c r="N13" s="5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10001.264513848284</v>
      </c>
      <c r="O13" s="5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3773.786469322531</v>
      </c>
      <c r="P13" s="5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6817.044751174124</v>
      </c>
      <c r="R13" s="68">
        <f t="array" ref="R13">SUM(IF(('R6. TIAM new gen capacity'!$A$9:$A$909=$B13)*(('R6. TIAM new gen capacity'!$B$9:$B$909=R$7)+('R6. TIAM new gen capacity'!$B$9:$B$909=R$8))*('R6. TIAM new gen capacity'!$E$8:$P$8=R$9),'R6. TIAM new gen capacity'!$E$9:$P$909))</f>
        <v>0</v>
      </c>
      <c r="S13" s="68">
        <f t="array" ref="S13">SUM(IF(('R6. TIAM new gen capacity'!$A$9:$A$909=$B13)*(('R6. TIAM new gen capacity'!$B$9:$B$909=S$7)+('R6. TIAM new gen capacity'!$B$9:$B$909=S$8))*('R6. TIAM new gen capacity'!$E$8:$P$8=S$9),'R6. TIAM new gen capacity'!$E$9:$P$909))</f>
        <v>164.94116315871048</v>
      </c>
      <c r="T13" s="68">
        <f t="array" ref="T13">SUM(IF(('R6. TIAM new gen capacity'!$A$9:$A$909=$B13)*(('R6. TIAM new gen capacity'!$B$9:$B$909=T$7)+('R6. TIAM new gen capacity'!$B$9:$B$909=T$8))*('R6. TIAM new gen capacity'!$E$8:$P$8=T$9),'R6. TIAM new gen capacity'!$E$9:$P$909))</f>
        <v>30.000000000000007</v>
      </c>
      <c r="U13" s="68">
        <f t="array" ref="U13">SUM(IF(('R6. TIAM new gen capacity'!$A$9:$A$909=$B13)*(('R6. TIAM new gen capacity'!$B$9:$B$909=U$7)+('R6. TIAM new gen capacity'!$B$9:$B$909=U$8))*('R6. TIAM new gen capacity'!$E$8:$P$8=U$9),'R6. TIAM new gen capacity'!$E$9:$P$909))</f>
        <v>129.99999999999963</v>
      </c>
      <c r="V13" s="68">
        <f t="array" ref="V13">SUM(IF(('R6. TIAM new gen capacity'!$A$9:$A$909=$B13)*(('R6. TIAM new gen capacity'!$B$9:$B$909=V$7)+('R6. TIAM new gen capacity'!$B$9:$B$909=V$8))*('R6. TIAM new gen capacity'!$E$8:$P$8=V$9),'R6. TIAM new gen capacity'!$E$9:$P$909))</f>
        <v>417.05817630885224</v>
      </c>
      <c r="W13" s="68">
        <f t="array" ref="W13">SUM(IF(('R6. TIAM new gen capacity'!$A$9:$A$909=$B13)*(('R6. TIAM new gen capacity'!$B$9:$B$909=W$7)+('R6. TIAM new gen capacity'!$B$9:$B$909=W$8))*('R6. TIAM new gen capacity'!$E$8:$P$8=W$9),'R6. TIAM new gen capacity'!$E$9:$P$909))</f>
        <v>511.30257857381184</v>
      </c>
      <c r="X13" s="68">
        <f t="array" ref="X13">SUM(IF(('R6. TIAM new gen capacity'!$A$9:$A$909=$B13)*(('R6. TIAM new gen capacity'!$B$9:$B$909=X$7)+('R6. TIAM new gen capacity'!$B$9:$B$909=X$8))*('R6. TIAM new gen capacity'!$E$8:$P$8=X$9),'R6. TIAM new gen capacity'!$E$9:$P$909))</f>
        <v>924.72388097067972</v>
      </c>
      <c r="Y13" s="68">
        <f t="array" ref="Y13">SUM(IF(('R6. TIAM new gen capacity'!$A$9:$A$909=$B13)*(('R6. TIAM new gen capacity'!$B$9:$B$909=Y$7)+('R6. TIAM new gen capacity'!$B$9:$B$909=Y$8))*('R6. TIAM new gen capacity'!$E$8:$P$8=Y$9),'R6. TIAM new gen capacity'!$E$9:$P$909))</f>
        <v>1408.5883769784173</v>
      </c>
      <c r="Z13" s="68">
        <f t="array" ref="Z13">SUM(IF(('R6. TIAM new gen capacity'!$A$9:$A$909=$B13)*(('R6. TIAM new gen capacity'!$B$9:$B$909=Z$7)+('R6. TIAM new gen capacity'!$B$9:$B$909=Z$8))*('R6. TIAM new gen capacity'!$E$8:$P$8=Z$9),'R6. TIAM new gen capacity'!$E$9:$P$909))</f>
        <v>2262.1499385353518</v>
      </c>
      <c r="AA13" s="68">
        <f t="array" ref="AA13">SUM(IF(('R6. TIAM new gen capacity'!$A$9:$A$909=$B13)*(('R6. TIAM new gen capacity'!$B$9:$B$909=AA$7)+('R6. TIAM new gen capacity'!$B$9:$B$909=AA$8))*('R6. TIAM new gen capacity'!$E$8:$P$8=AA$9),'R6. TIAM new gen capacity'!$E$9:$P$909))</f>
        <v>3771.874499557533</v>
      </c>
      <c r="AB13" s="68">
        <f t="array" ref="AB13">SUM(IF(('R6. TIAM new gen capacity'!$A$9:$A$909=$B13)*(('R6. TIAM new gen capacity'!$B$9:$B$909=AB$7)+('R6. TIAM new gen capacity'!$B$9:$B$909=AB$8))*('R6. TIAM new gen capacity'!$E$8:$P$8=AB$9),'R6. TIAM new gen capacity'!$E$9:$P$909))</f>
        <v>5884.8126002622121</v>
      </c>
      <c r="AC13" s="68">
        <f t="array" ref="AC13">SUM(IF(('R6. TIAM new gen capacity'!$A$9:$A$909=$B13)*(('R6. TIAM new gen capacity'!$B$9:$B$909=AC$7)+('R6. TIAM new gen capacity'!$B$9:$B$909=AC$8))*('R6. TIAM new gen capacity'!$E$8:$P$8=AC$9),'R6. TIAM new gen capacity'!$E$9:$P$909))</f>
        <v>8014.5456372912904</v>
      </c>
      <c r="AE13" s="68">
        <f t="array" ref="AE13">SUM(IF(('R6. TIAM new gen capacity'!$A$9:$A$909=$B13)*(('R6. TIAM new gen capacity'!$B$9:$B$909=AE$7)+('R6. TIAM new gen capacity'!$B$9:$B$909=AE$8))*('R6. TIAM new gen capacity'!$E$8:$P$8=AE$9),'R6. TIAM new gen capacity'!$E$9:$P$909))</f>
        <v>0</v>
      </c>
      <c r="AF13" s="68">
        <f t="array" ref="AF13">SUM(IF(('R6. TIAM new gen capacity'!$A$9:$A$909=$B13)*(('R6. TIAM new gen capacity'!$B$9:$B$909=AF$7)+('R6. TIAM new gen capacity'!$B$9:$B$909=AF$8))*('R6. TIAM new gen capacity'!$E$8:$P$8=AF$9),'R6. TIAM new gen capacity'!$E$9:$P$909))</f>
        <v>0</v>
      </c>
      <c r="AG13" s="68">
        <f t="array" ref="AG13">SUM(IF(('R6. TIAM new gen capacity'!$A$9:$A$909=$B13)*(('R6. TIAM new gen capacity'!$B$9:$B$909=AG$7)+('R6. TIAM new gen capacity'!$B$9:$B$909=AG$8))*('R6. TIAM new gen capacity'!$E$8:$P$8=AG$9),'R6. TIAM new gen capacity'!$E$9:$P$909))</f>
        <v>6.5315271872296998</v>
      </c>
      <c r="AH13" s="68">
        <f t="array" ref="AH13">SUM(IF(('R6. TIAM new gen capacity'!$A$9:$A$909=$B13)*(('R6. TIAM new gen capacity'!$B$9:$B$909=AH$7)+('R6. TIAM new gen capacity'!$B$9:$B$909=AH$8))*('R6. TIAM new gen capacity'!$E$8:$P$8=AH$9),'R6. TIAM new gen capacity'!$E$9:$P$909))</f>
        <v>94.007294919901398</v>
      </c>
      <c r="AI13" s="68">
        <f t="array" ref="AI13">SUM(IF(('R6. TIAM new gen capacity'!$A$9:$A$909=$B13)*(('R6. TIAM new gen capacity'!$B$9:$B$909=AI$7)+('R6. TIAM new gen capacity'!$B$9:$B$909=AI$8))*('R6. TIAM new gen capacity'!$E$8:$P$8=AI$9),'R6. TIAM new gen capacity'!$E$9:$P$909))</f>
        <v>646.62302704072624</v>
      </c>
      <c r="AJ13" s="68">
        <f t="array" ref="AJ13">SUM(IF(('R6. TIAM new gen capacity'!$A$9:$A$909=$B13)*(('R6. TIAM new gen capacity'!$B$9:$B$909=AJ$7)+('R6. TIAM new gen capacity'!$B$9:$B$909=AJ$8))*('R6. TIAM new gen capacity'!$E$8:$P$8=AJ$9),'R6. TIAM new gen capacity'!$E$9:$P$909))</f>
        <v>295.82279428308567</v>
      </c>
      <c r="AK13" s="68">
        <f t="array" ref="AK13">SUM(IF(('R6. TIAM new gen capacity'!$A$9:$A$909=$B13)*(('R6. TIAM new gen capacity'!$B$9:$B$909=AK$7)+('R6. TIAM new gen capacity'!$B$9:$B$909=AK$8))*('R6. TIAM new gen capacity'!$E$8:$P$8=AK$9),'R6. TIAM new gen capacity'!$E$9:$P$909))</f>
        <v>1004.8765817846283</v>
      </c>
      <c r="AL13" s="68">
        <f t="array" ref="AL13">SUM(IF(('R6. TIAM new gen capacity'!$A$9:$A$909=$B13)*(('R6. TIAM new gen capacity'!$B$9:$B$909=AL$7)+('R6. TIAM new gen capacity'!$B$9:$B$909=AL$8))*('R6. TIAM new gen capacity'!$E$8:$P$8=AL$9),'R6. TIAM new gen capacity'!$E$9:$P$909))</f>
        <v>2235.198589156691</v>
      </c>
      <c r="AM13" s="68">
        <f t="array" ref="AM13">SUM(IF(('R6. TIAM new gen capacity'!$A$9:$A$909=$B13)*(('R6. TIAM new gen capacity'!$B$9:$B$909=AM$7)+('R6. TIAM new gen capacity'!$B$9:$B$909=AM$8))*('R6. TIAM new gen capacity'!$E$8:$P$8=AM$9),'R6. TIAM new gen capacity'!$E$9:$P$909))</f>
        <v>819.7731086355974</v>
      </c>
      <c r="AN13" s="68">
        <f t="array" ref="AN13">SUM(IF(('R6. TIAM new gen capacity'!$A$9:$A$909=$B13)*(('R6. TIAM new gen capacity'!$B$9:$B$909=AN$7)+('R6. TIAM new gen capacity'!$B$9:$B$909=AN$8))*('R6. TIAM new gen capacity'!$E$8:$P$8=AN$9),'R6. TIAM new gen capacity'!$E$9:$P$909))</f>
        <v>1029.5045673742279</v>
      </c>
      <c r="AO13" s="68">
        <f t="array" ref="AO13">SUM(IF(('R6. TIAM new gen capacity'!$A$9:$A$909=$B13)*(('R6. TIAM new gen capacity'!$B$9:$B$909=AO$7)+('R6. TIAM new gen capacity'!$B$9:$B$909=AO$8))*('R6. TIAM new gen capacity'!$E$8:$P$8=AO$9),'R6. TIAM new gen capacity'!$E$9:$P$909))</f>
        <v>1548.6453429620717</v>
      </c>
      <c r="AP13" s="68">
        <f t="array" ref="AP13">SUM(IF(('R6. TIAM new gen capacity'!$A$9:$A$909=$B13)*(('R6. TIAM new gen capacity'!$B$9:$B$909=AP$7)+('R6. TIAM new gen capacity'!$B$9:$B$909=AP$8))*('R6. TIAM new gen capacity'!$E$8:$P$8=AP$9),'R6. TIAM new gen capacity'!$E$9:$P$909))</f>
        <v>2481.3798114953829</v>
      </c>
    </row>
    <row r="14" spans="1:42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11.1111111111111</v>
      </c>
      <c r="F14" s="5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12.64164777613605</v>
      </c>
      <c r="G14" s="5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83.754663146836521</v>
      </c>
      <c r="H14" s="5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51.710734171095339</v>
      </c>
      <c r="I14" s="5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591.60727570952258</v>
      </c>
      <c r="J14" s="5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1371.3232087862907</v>
      </c>
      <c r="K14" s="5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3602.3581347628597</v>
      </c>
      <c r="L14" s="5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4598.9053141979612</v>
      </c>
      <c r="M14" s="5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15079.027993680083</v>
      </c>
      <c r="N14" s="5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7267.5195740578311</v>
      </c>
      <c r="O14" s="5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9281.2355192908344</v>
      </c>
      <c r="P14" s="5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16435.057988601242</v>
      </c>
      <c r="R14" s="68">
        <f t="array" ref="R14">SUM(IF(('R6. TIAM new gen capacity'!$A$9:$A$909=$B14)*(('R6. TIAM new gen capacity'!$B$9:$B$909=R$7)+('R6. TIAM new gen capacity'!$B$9:$B$909=R$8))*('R6. TIAM new gen capacity'!$E$8:$P$8=R$9),'R6. TIAM new gen capacity'!$E$9:$P$909))</f>
        <v>0</v>
      </c>
      <c r="S14" s="68">
        <f t="array" ref="S14">SUM(IF(('R6. TIAM new gen capacity'!$A$9:$A$909=$B14)*(('R6. TIAM new gen capacity'!$B$9:$B$909=S$7)+('R6. TIAM new gen capacity'!$B$9:$B$909=S$8))*('R6. TIAM new gen capacity'!$E$8:$P$8=S$9),'R6. TIAM new gen capacity'!$E$9:$P$909))</f>
        <v>164.94116315871048</v>
      </c>
      <c r="T14" s="68">
        <f t="array" ref="T14">SUM(IF(('R6. TIAM new gen capacity'!$A$9:$A$909=$B14)*(('R6. TIAM new gen capacity'!$B$9:$B$909=T$7)+('R6. TIAM new gen capacity'!$B$9:$B$909=T$8))*('R6. TIAM new gen capacity'!$E$8:$P$8=T$9),'R6. TIAM new gen capacity'!$E$9:$P$909))</f>
        <v>30.000000000000007</v>
      </c>
      <c r="U14" s="68">
        <f t="array" ref="U14">SUM(IF(('R6. TIAM new gen capacity'!$A$9:$A$909=$B14)*(('R6. TIAM new gen capacity'!$B$9:$B$909=U$7)+('R6. TIAM new gen capacity'!$B$9:$B$909=U$8))*('R6. TIAM new gen capacity'!$E$8:$P$8=U$9),'R6. TIAM new gen capacity'!$E$9:$P$909))</f>
        <v>129.99999999999963</v>
      </c>
      <c r="V14" s="68">
        <f t="array" ref="V14">SUM(IF(('R6. TIAM new gen capacity'!$A$9:$A$909=$B14)*(('R6. TIAM new gen capacity'!$B$9:$B$909=V$7)+('R6. TIAM new gen capacity'!$B$9:$B$909=V$8))*('R6. TIAM new gen capacity'!$E$8:$P$8=V$9),'R6. TIAM new gen capacity'!$E$9:$P$909))</f>
        <v>1522.8362070392477</v>
      </c>
      <c r="W14" s="68">
        <f t="array" ref="W14">SUM(IF(('R6. TIAM new gen capacity'!$A$9:$A$909=$B14)*(('R6. TIAM new gen capacity'!$B$9:$B$909=W$7)+('R6. TIAM new gen capacity'!$B$9:$B$909=W$8))*('R6. TIAM new gen capacity'!$E$8:$P$8=W$9),'R6. TIAM new gen capacity'!$E$9:$P$909))</f>
        <v>1834.1271961938992</v>
      </c>
      <c r="X14" s="68">
        <f t="array" ref="X14">SUM(IF(('R6. TIAM new gen capacity'!$A$9:$A$909=$B14)*(('R6. TIAM new gen capacity'!$B$9:$B$909=X$7)+('R6. TIAM new gen capacity'!$B$9:$B$909=X$8))*('R6. TIAM new gen capacity'!$E$8:$P$8=X$9),'R6. TIAM new gen capacity'!$E$9:$P$909))</f>
        <v>3248.0532175097369</v>
      </c>
      <c r="Y14" s="68">
        <f t="array" ref="Y14">SUM(IF(('R6. TIAM new gen capacity'!$A$9:$A$909=$B14)*(('R6. TIAM new gen capacity'!$B$9:$B$909=Y$7)+('R6. TIAM new gen capacity'!$B$9:$B$909=Y$8))*('R6. TIAM new gen capacity'!$E$8:$P$8=Y$9),'R6. TIAM new gen capacity'!$E$9:$P$909))</f>
        <v>6505.0483038059456</v>
      </c>
      <c r="Z14" s="68">
        <f t="array" ref="Z14">SUM(IF(('R6. TIAM new gen capacity'!$A$9:$A$909=$B14)*(('R6. TIAM new gen capacity'!$B$9:$B$909=Z$7)+('R6. TIAM new gen capacity'!$B$9:$B$909=Z$8))*('R6. TIAM new gen capacity'!$E$8:$P$8=Z$9),'R6. TIAM new gen capacity'!$E$9:$P$909))</f>
        <v>8211.5521284425777</v>
      </c>
      <c r="AA14" s="68">
        <f t="array" ref="AA14">SUM(IF(('R6. TIAM new gen capacity'!$A$9:$A$909=$B14)*(('R6. TIAM new gen capacity'!$B$9:$B$909=AA$7)+('R6. TIAM new gen capacity'!$B$9:$B$909=AA$8))*('R6. TIAM new gen capacity'!$E$8:$P$8=AA$9),'R6. TIAM new gen capacity'!$E$9:$P$909))</f>
        <v>9011.2924301145322</v>
      </c>
      <c r="AB14" s="68">
        <f t="array" ref="AB14">SUM(IF(('R6. TIAM new gen capacity'!$A$9:$A$909=$B14)*(('R6. TIAM new gen capacity'!$B$9:$B$909=AB$7)+('R6. TIAM new gen capacity'!$B$9:$B$909=AB$8))*('R6. TIAM new gen capacity'!$E$8:$P$8=AB$9),'R6. TIAM new gen capacity'!$E$9:$P$909))</f>
        <v>14133.18598414571</v>
      </c>
      <c r="AC14" s="68">
        <f t="array" ref="AC14">SUM(IF(('R6. TIAM new gen capacity'!$A$9:$A$909=$B14)*(('R6. TIAM new gen capacity'!$B$9:$B$909=AC$7)+('R6. TIAM new gen capacity'!$B$9:$B$909=AC$8))*('R6. TIAM new gen capacity'!$E$8:$P$8=AC$9),'R6. TIAM new gen capacity'!$E$9:$P$909))</f>
        <v>13400.478192655302</v>
      </c>
      <c r="AE14" s="68">
        <f t="array" ref="AE14">SUM(IF(('R6. TIAM new gen capacity'!$A$9:$A$909=$B14)*(('R6. TIAM new gen capacity'!$B$9:$B$909=AE$7)+('R6. TIAM new gen capacity'!$B$9:$B$909=AE$8))*('R6. TIAM new gen capacity'!$E$8:$P$8=AE$9),'R6. TIAM new gen capacity'!$E$9:$P$909))</f>
        <v>0</v>
      </c>
      <c r="AF14" s="68">
        <f t="array" ref="AF14">SUM(IF(('R6. TIAM new gen capacity'!$A$9:$A$909=$B14)*(('R6. TIAM new gen capacity'!$B$9:$B$909=AF$7)+('R6. TIAM new gen capacity'!$B$9:$B$909=AF$8))*('R6. TIAM new gen capacity'!$E$8:$P$8=AF$9),'R6. TIAM new gen capacity'!$E$9:$P$909))</f>
        <v>0</v>
      </c>
      <c r="AG14" s="68">
        <f t="array" ref="AG14">SUM(IF(('R6. TIAM new gen capacity'!$A$9:$A$909=$B14)*(('R6. TIAM new gen capacity'!$B$9:$B$909=AG$7)+('R6. TIAM new gen capacity'!$B$9:$B$909=AG$8))*('R6. TIAM new gen capacity'!$E$8:$P$8=AG$9),'R6. TIAM new gen capacity'!$E$9:$P$909))</f>
        <v>6.5315271872296998</v>
      </c>
      <c r="AH14" s="68">
        <f t="array" ref="AH14">SUM(IF(('R6. TIAM new gen capacity'!$A$9:$A$909=$B14)*(('R6. TIAM new gen capacity'!$B$9:$B$909=AH$7)+('R6. TIAM new gen capacity'!$B$9:$B$909=AH$8))*('R6. TIAM new gen capacity'!$E$8:$P$8=AH$9),'R6. TIAM new gen capacity'!$E$9:$P$909))</f>
        <v>94.007294919901398</v>
      </c>
      <c r="AI14" s="68">
        <f t="array" ref="AI14">SUM(IF(('R6. TIAM new gen capacity'!$A$9:$A$909=$B14)*(('R6. TIAM new gen capacity'!$B$9:$B$909=AI$7)+('R6. TIAM new gen capacity'!$B$9:$B$909=AI$8))*('R6. TIAM new gen capacity'!$E$8:$P$8=AI$9),'R6. TIAM new gen capacity'!$E$9:$P$909))</f>
        <v>591.24467161203324</v>
      </c>
      <c r="AJ14" s="68">
        <f t="array" ref="AJ14">SUM(IF(('R6. TIAM new gen capacity'!$A$9:$A$909=$B14)*(('R6. TIAM new gen capacity'!$B$9:$B$909=AJ$7)+('R6. TIAM new gen capacity'!$B$9:$B$909=AJ$8))*('R6. TIAM new gen capacity'!$E$8:$P$8=AJ$9),'R6. TIAM new gen capacity'!$E$9:$P$909))</f>
        <v>265.45834340985607</v>
      </c>
      <c r="AK14" s="68">
        <f t="array" ref="AK14">SUM(IF(('R6. TIAM new gen capacity'!$A$9:$A$909=$B14)*(('R6. TIAM new gen capacity'!$B$9:$B$909=AK$7)+('R6. TIAM new gen capacity'!$B$9:$B$909=AK$8))*('R6. TIAM new gen capacity'!$E$8:$P$8=AK$9),'R6. TIAM new gen capacity'!$E$9:$P$909))</f>
        <v>1014.7964704202031</v>
      </c>
      <c r="AL14" s="68">
        <f t="array" ref="AL14">SUM(IF(('R6. TIAM new gen capacity'!$A$9:$A$909=$B14)*(('R6. TIAM new gen capacity'!$B$9:$B$909=AL$7)+('R6. TIAM new gen capacity'!$B$9:$B$909=AL$8))*('R6. TIAM new gen capacity'!$E$8:$P$8=AL$9),'R6. TIAM new gen capacity'!$E$9:$P$909))</f>
        <v>2623.8531490382406</v>
      </c>
      <c r="AM14" s="68">
        <f t="array" ref="AM14">SUM(IF(('R6. TIAM new gen capacity'!$A$9:$A$909=$B14)*(('R6. TIAM new gen capacity'!$B$9:$B$909=AM$7)+('R6. TIAM new gen capacity'!$B$9:$B$909=AM$8))*('R6. TIAM new gen capacity'!$E$8:$P$8=AM$9),'R6. TIAM new gen capacity'!$E$9:$P$909))</f>
        <v>729.42140713040874</v>
      </c>
      <c r="AN14" s="68">
        <f t="array" ref="AN14">SUM(IF(('R6. TIAM new gen capacity'!$A$9:$A$909=$B14)*(('R6. TIAM new gen capacity'!$B$9:$B$909=AN$7)+('R6. TIAM new gen capacity'!$B$9:$B$909=AN$8))*('R6. TIAM new gen capacity'!$E$8:$P$8=AN$9),'R6. TIAM new gen capacity'!$E$9:$P$909))</f>
        <v>622.62256034543589</v>
      </c>
      <c r="AO14" s="68">
        <f t="array" ref="AO14">SUM(IF(('R6. TIAM new gen capacity'!$A$9:$A$909=$B14)*(('R6. TIAM new gen capacity'!$B$9:$B$909=AO$7)+('R6. TIAM new gen capacity'!$B$9:$B$909=AO$8))*('R6. TIAM new gen capacity'!$E$8:$P$8=AO$9),'R6. TIAM new gen capacity'!$E$9:$P$909))</f>
        <v>2032.1805376656553</v>
      </c>
      <c r="AP14" s="68">
        <f t="array" ref="AP14">SUM(IF(('R6. TIAM new gen capacity'!$A$9:$A$909=$B14)*(('R6. TIAM new gen capacity'!$B$9:$B$909=AP$7)+('R6. TIAM new gen capacity'!$B$9:$B$909=AP$8))*('R6. TIAM new gen capacity'!$E$8:$P$8=AP$9),'R6. TIAM new gen capacity'!$E$9:$P$909))</f>
        <v>1932.6747437688944</v>
      </c>
    </row>
    <row r="15" spans="1:42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11.1111111111111</v>
      </c>
      <c r="F15" s="5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12.64164777613605</v>
      </c>
      <c r="G15" s="5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83.754663146836521</v>
      </c>
      <c r="H15" s="5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51.710734171095339</v>
      </c>
      <c r="I15" s="5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63.946371602709199</v>
      </c>
      <c r="J15" s="5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999.61449387061771</v>
      </c>
      <c r="K15" s="5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2694.2002735317847</v>
      </c>
      <c r="L15" s="5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7030.1072727339561</v>
      </c>
      <c r="M15" s="5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15449.485132785505</v>
      </c>
      <c r="N15" s="5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6380.1499097337637</v>
      </c>
      <c r="O15" s="5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10355.210760766564</v>
      </c>
      <c r="P15" s="5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16518.220391950141</v>
      </c>
      <c r="R15" s="68">
        <f t="array" ref="R15">SUM(IF(('R6. TIAM new gen capacity'!$A$9:$A$909=$B15)*(('R6. TIAM new gen capacity'!$B$9:$B$909=R$7)+('R6. TIAM new gen capacity'!$B$9:$B$909=R$8))*('R6. TIAM new gen capacity'!$E$8:$P$8=R$9),'R6. TIAM new gen capacity'!$E$9:$P$909))</f>
        <v>0</v>
      </c>
      <c r="S15" s="68">
        <f t="array" ref="S15">SUM(IF(('R6. TIAM new gen capacity'!$A$9:$A$909=$B15)*(('R6. TIAM new gen capacity'!$B$9:$B$909=S$7)+('R6. TIAM new gen capacity'!$B$9:$B$909=S$8))*('R6. TIAM new gen capacity'!$E$8:$P$8=S$9),'R6. TIAM new gen capacity'!$E$9:$P$909))</f>
        <v>164.94116315871048</v>
      </c>
      <c r="T15" s="68">
        <f t="array" ref="T15">SUM(IF(('R6. TIAM new gen capacity'!$A$9:$A$909=$B15)*(('R6. TIAM new gen capacity'!$B$9:$B$909=T$7)+('R6. TIAM new gen capacity'!$B$9:$B$909=T$8))*('R6. TIAM new gen capacity'!$E$8:$P$8=T$9),'R6. TIAM new gen capacity'!$E$9:$P$909))</f>
        <v>30.000000000000007</v>
      </c>
      <c r="U15" s="68">
        <f t="array" ref="U15">SUM(IF(('R6. TIAM new gen capacity'!$A$9:$A$909=$B15)*(('R6. TIAM new gen capacity'!$B$9:$B$909=U$7)+('R6. TIAM new gen capacity'!$B$9:$B$909=U$8))*('R6. TIAM new gen capacity'!$E$8:$P$8=U$9),'R6. TIAM new gen capacity'!$E$9:$P$909))</f>
        <v>129.99999999999963</v>
      </c>
      <c r="V15" s="68">
        <f t="array" ref="V15">SUM(IF(('R6. TIAM new gen capacity'!$A$9:$A$909=$B15)*(('R6. TIAM new gen capacity'!$B$9:$B$909=V$7)+('R6. TIAM new gen capacity'!$B$9:$B$909=V$8))*('R6. TIAM new gen capacity'!$E$8:$P$8=V$9),'R6. TIAM new gen capacity'!$E$9:$P$909))</f>
        <v>303.92535553637072</v>
      </c>
      <c r="W15" s="68">
        <f t="array" ref="W15">SUM(IF(('R6. TIAM new gen capacity'!$A$9:$A$909=$B15)*(('R6. TIAM new gen capacity'!$B$9:$B$909=W$7)+('R6. TIAM new gen capacity'!$B$9:$B$909=W$8))*('R6. TIAM new gen capacity'!$E$8:$P$8=W$9),'R6. TIAM new gen capacity'!$E$9:$P$909))</f>
        <v>1982.4528226155282</v>
      </c>
      <c r="X15" s="68">
        <f t="array" ref="X15">SUM(IF(('R6. TIAM new gen capacity'!$A$9:$A$909=$B15)*(('R6. TIAM new gen capacity'!$B$9:$B$909=X$7)+('R6. TIAM new gen capacity'!$B$9:$B$909=X$8))*('R6. TIAM new gen capacity'!$E$8:$P$8=X$9),'R6. TIAM new gen capacity'!$E$9:$P$909))</f>
        <v>2403.8083057930712</v>
      </c>
      <c r="Y15" s="68">
        <f t="array" ref="Y15">SUM(IF(('R6. TIAM new gen capacity'!$A$9:$A$909=$B15)*(('R6. TIAM new gen capacity'!$B$9:$B$909=Y$7)+('R6. TIAM new gen capacity'!$B$9:$B$909=Y$8))*('R6. TIAM new gen capacity'!$E$8:$P$8=Y$9),'R6. TIAM new gen capacity'!$E$9:$P$909))</f>
        <v>8202.0016556120481</v>
      </c>
      <c r="Z15" s="68">
        <f t="array" ref="Z15">SUM(IF(('R6. TIAM new gen capacity'!$A$9:$A$909=$B15)*(('R6. TIAM new gen capacity'!$B$9:$B$909=Z$7)+('R6. TIAM new gen capacity'!$B$9:$B$909=Z$8))*('R6. TIAM new gen capacity'!$E$8:$P$8=Z$9),'R6. TIAM new gen capacity'!$E$9:$P$909))</f>
        <v>8214.730212619028</v>
      </c>
      <c r="AA15" s="68">
        <f t="array" ref="AA15">SUM(IF(('R6. TIAM new gen capacity'!$A$9:$A$909=$B15)*(('R6. TIAM new gen capacity'!$B$9:$B$909=AA$7)+('R6. TIAM new gen capacity'!$B$9:$B$909=AA$8))*('R6. TIAM new gen capacity'!$E$8:$P$8=AA$9),'R6. TIAM new gen capacity'!$E$9:$P$909))</f>
        <v>9092.2534232007074</v>
      </c>
      <c r="AB15" s="68">
        <f t="array" ref="AB15">SUM(IF(('R6. TIAM new gen capacity'!$A$9:$A$909=$B15)*(('R6. TIAM new gen capacity'!$B$9:$B$909=AB$7)+('R6. TIAM new gen capacity'!$B$9:$B$909=AB$8))*('R6. TIAM new gen capacity'!$E$8:$P$8=AB$9),'R6. TIAM new gen capacity'!$E$9:$P$909))</f>
        <v>14189.717973905654</v>
      </c>
      <c r="AC15" s="68">
        <f t="array" ref="AC15">SUM(IF(('R6. TIAM new gen capacity'!$A$9:$A$909=$B15)*(('R6. TIAM new gen capacity'!$B$9:$B$909=AC$7)+('R6. TIAM new gen capacity'!$B$9:$B$909=AC$8))*('R6. TIAM new gen capacity'!$E$8:$P$8=AC$9),'R6. TIAM new gen capacity'!$E$9:$P$909))</f>
        <v>13120.123501904942</v>
      </c>
      <c r="AE15" s="68">
        <f t="array" ref="AE15">SUM(IF(('R6. TIAM new gen capacity'!$A$9:$A$909=$B15)*(('R6. TIAM new gen capacity'!$B$9:$B$909=AE$7)+('R6. TIAM new gen capacity'!$B$9:$B$909=AE$8))*('R6. TIAM new gen capacity'!$E$8:$P$8=AE$9),'R6. TIAM new gen capacity'!$E$9:$P$909))</f>
        <v>0</v>
      </c>
      <c r="AF15" s="68">
        <f t="array" ref="AF15">SUM(IF(('R6. TIAM new gen capacity'!$A$9:$A$909=$B15)*(('R6. TIAM new gen capacity'!$B$9:$B$909=AF$7)+('R6. TIAM new gen capacity'!$B$9:$B$909=AF$8))*('R6. TIAM new gen capacity'!$E$8:$P$8=AF$9),'R6. TIAM new gen capacity'!$E$9:$P$909))</f>
        <v>0</v>
      </c>
      <c r="AG15" s="68">
        <f t="array" ref="AG15">SUM(IF(('R6. TIAM new gen capacity'!$A$9:$A$909=$B15)*(('R6. TIAM new gen capacity'!$B$9:$B$909=AG$7)+('R6. TIAM new gen capacity'!$B$9:$B$909=AG$8))*('R6. TIAM new gen capacity'!$E$8:$P$8=AG$9),'R6. TIAM new gen capacity'!$E$9:$P$909))</f>
        <v>6.5315271872296998</v>
      </c>
      <c r="AH15" s="68">
        <f t="array" ref="AH15">SUM(IF(('R6. TIAM new gen capacity'!$A$9:$A$909=$B15)*(('R6. TIAM new gen capacity'!$B$9:$B$909=AH$7)+('R6. TIAM new gen capacity'!$B$9:$B$909=AH$8))*('R6. TIAM new gen capacity'!$E$8:$P$8=AH$9),'R6. TIAM new gen capacity'!$E$9:$P$909))</f>
        <v>94.007294919901398</v>
      </c>
      <c r="AI15" s="68">
        <f t="array" ref="AI15">SUM(IF(('R6. TIAM new gen capacity'!$A$9:$A$909=$B15)*(('R6. TIAM new gen capacity'!$B$9:$B$909=AI$7)+('R6. TIAM new gen capacity'!$B$9:$B$909=AI$8))*('R6. TIAM new gen capacity'!$E$8:$P$8=AI$9),'R6. TIAM new gen capacity'!$E$9:$P$909))</f>
        <v>204.03506460588216</v>
      </c>
      <c r="AJ15" s="68">
        <f t="array" ref="AJ15">SUM(IF(('R6. TIAM new gen capacity'!$A$9:$A$909=$B15)*(('R6. TIAM new gen capacity'!$B$9:$B$909=AJ$7)+('R6. TIAM new gen capacity'!$B$9:$B$909=AJ$8))*('R6. TIAM new gen capacity'!$E$8:$P$8=AJ$9),'R6. TIAM new gen capacity'!$E$9:$P$909))</f>
        <v>917.88994496803855</v>
      </c>
      <c r="AK15" s="68">
        <f t="array" ref="AK15">SUM(IF(('R6. TIAM new gen capacity'!$A$9:$A$909=$B15)*(('R6. TIAM new gen capacity'!$B$9:$B$909=AK$7)+('R6. TIAM new gen capacity'!$B$9:$B$909=AK$8))*('R6. TIAM new gen capacity'!$E$8:$P$8=AK$9),'R6. TIAM new gen capacity'!$E$9:$P$909))</f>
        <v>1110.7738062121753</v>
      </c>
      <c r="AL15" s="68">
        <f t="array" ref="AL15">SUM(IF(('R6. TIAM new gen capacity'!$A$9:$A$909=$B15)*(('R6. TIAM new gen capacity'!$B$9:$B$909=AL$7)+('R6. TIAM new gen capacity'!$B$9:$B$909=AL$8))*('R6. TIAM new gen capacity'!$E$8:$P$8=AL$9),'R6. TIAM new gen capacity'!$E$9:$P$909))</f>
        <v>2937.6838209226944</v>
      </c>
      <c r="AM15" s="68">
        <f t="array" ref="AM15">SUM(IF(('R6. TIAM new gen capacity'!$A$9:$A$909=$B15)*(('R6. TIAM new gen capacity'!$B$9:$B$909=AM$7)+('R6. TIAM new gen capacity'!$B$9:$B$909=AM$8))*('R6. TIAM new gen capacity'!$E$8:$P$8=AM$9),'R6. TIAM new gen capacity'!$E$9:$P$909))</f>
        <v>353.01022003413374</v>
      </c>
      <c r="AN15" s="68">
        <f t="array" ref="AN15">SUM(IF(('R6. TIAM new gen capacity'!$A$9:$A$909=$B15)*(('R6. TIAM new gen capacity'!$B$9:$B$909=AN$7)+('R6. TIAM new gen capacity'!$B$9:$B$909=AN$8))*('R6. TIAM new gen capacity'!$E$8:$P$8=AN$9),'R6. TIAM new gen capacity'!$E$9:$P$909))</f>
        <v>806.00378932420767</v>
      </c>
      <c r="AO15" s="68">
        <f t="array" ref="AO15">SUM(IF(('R6. TIAM new gen capacity'!$A$9:$A$909=$B15)*(('R6. TIAM new gen capacity'!$B$9:$B$909=AO$7)+('R6. TIAM new gen capacity'!$B$9:$B$909=AO$8))*('R6. TIAM new gen capacity'!$E$8:$P$8=AO$9),'R6. TIAM new gen capacity'!$E$9:$P$909))</f>
        <v>2167.0062212353132</v>
      </c>
      <c r="AP15" s="68">
        <f t="array" ref="AP15">SUM(IF(('R6. TIAM new gen capacity'!$A$9:$A$909=$B15)*(('R6. TIAM new gen capacity'!$B$9:$B$909=AP$7)+('R6. TIAM new gen capacity'!$B$9:$B$909=AP$8))*('R6. TIAM new gen capacity'!$E$8:$P$8=AP$9),'R6. TIAM new gen capacity'!$E$9:$P$909))</f>
        <v>1986.6572456022404</v>
      </c>
    </row>
    <row r="17" spans="1:42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0.91319939379269655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6.8812861557146245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4.2514275679086948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13.935162185301277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6.9736082526593481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12.412986683535289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10.876861296502984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9.392962549905711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11.738146887431949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10.224965340583431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10.423232431206543</v>
      </c>
      <c r="R17" s="68">
        <f t="array" ref="R17">SUM(IF(('R6. TIAM new gen capacity'!$A$9:$A$909=$B17)*(('R6. TIAM new gen capacity'!$B$9:$B$909=R$7)+('R6. TIAM new gen capacity'!$B$9:$B$909=R$8))*('R6. TIAM new gen capacity'!$D$9:$D$909=$D17)*('R6. TIAM new gen capacity'!$E$8:$P$8=R$9),'R6. TIAM new gen capacity'!$E$9:$P$909))</f>
        <v>0</v>
      </c>
      <c r="S17" s="68">
        <f t="array" ref="S17">SUM(IF(('R6. TIAM new gen capacity'!$A$9:$A$909=$B17)*(('R6. TIAM new gen capacity'!$B$9:$B$909=S$7)+('R6. TIAM new gen capacity'!$B$9:$B$909=S$8))*('R6. TIAM new gen capacity'!$D$9:$D$909=$D17)*('R6. TIAM new gen capacity'!$E$8:$P$8=S$9),'R6. TIAM new gen capacity'!$E$9:$P$909))</f>
        <v>39.606619979650318</v>
      </c>
      <c r="T17" s="68">
        <f t="array" ref="T17">SUM(IF(('R6. TIAM new gen capacity'!$A$9:$A$909=$B17)*(('R6. TIAM new gen capacity'!$B$9:$B$909=T$7)+('R6. TIAM new gen capacity'!$B$9:$B$909=T$8))*('R6. TIAM new gen capacity'!$D$9:$D$909=$D17)*('R6. TIAM new gen capacity'!$E$8:$P$8=T$9),'R6. TIAM new gen capacity'!$E$9:$P$909))</f>
        <v>16.695300685465501</v>
      </c>
      <c r="U17" s="68">
        <f t="array" ref="U17">SUM(IF(('R6. TIAM new gen capacity'!$A$9:$A$909=$B17)*(('R6. TIAM new gen capacity'!$B$9:$B$909=U$7)+('R6. TIAM new gen capacity'!$B$9:$B$909=U$8))*('R6. TIAM new gen capacity'!$D$9:$D$909=$D17)*('R6. TIAM new gen capacity'!$E$8:$P$8=U$9),'R6. TIAM new gen capacity'!$E$9:$P$909))</f>
        <v>0</v>
      </c>
      <c r="V17" s="68">
        <f t="array" ref="V17">SUM(IF(('R6. TIAM new gen capacity'!$A$9:$A$909=$B17)*(('R6. TIAM new gen capacity'!$B$9:$B$909=V$7)+('R6. TIAM new gen capacity'!$B$9:$B$909=V$8))*('R6. TIAM new gen capacity'!$D$9:$D$909=$D17)*('R6. TIAM new gen capacity'!$E$8:$P$8=V$9),'R6. TIAM new gen capacity'!$E$9:$P$909))</f>
        <v>89.350444647455475</v>
      </c>
      <c r="W17" s="68">
        <f t="array" ref="W17">SUM(IF(('R6. TIAM new gen capacity'!$A$9:$A$909=$B17)*(('R6. TIAM new gen capacity'!$B$9:$B$909=W$7)+('R6. TIAM new gen capacity'!$B$9:$B$909=W$8))*('R6. TIAM new gen capacity'!$D$9:$D$909=$D17)*('R6. TIAM new gen capacity'!$E$8:$P$8=W$9),'R6. TIAM new gen capacity'!$E$9:$P$909))</f>
        <v>78.961546204225826</v>
      </c>
      <c r="X17" s="68">
        <f t="array" ref="X17">SUM(IF(('R6. TIAM new gen capacity'!$A$9:$A$909=$B17)*(('R6. TIAM new gen capacity'!$B$9:$B$909=X$7)+('R6. TIAM new gen capacity'!$B$9:$B$909=X$8))*('R6. TIAM new gen capacity'!$D$9:$D$909=$D17)*('R6. TIAM new gen capacity'!$E$8:$P$8=X$9),'R6. TIAM new gen capacity'!$E$9:$P$909))</f>
        <v>169.02835138743831</v>
      </c>
      <c r="Y17" s="68">
        <f t="array" ref="Y17">SUM(IF(('R6. TIAM new gen capacity'!$A$9:$A$909=$B17)*(('R6. TIAM new gen capacity'!$B$9:$B$909=Y$7)+('R6. TIAM new gen capacity'!$B$9:$B$909=Y$8))*('R6. TIAM new gen capacity'!$D$9:$D$909=$D17)*('R6. TIAM new gen capacity'!$E$8:$P$8=Y$9),'R6. TIAM new gen capacity'!$E$9:$P$909))</f>
        <v>247.93641768860061</v>
      </c>
      <c r="Z17" s="68">
        <f t="array" ref="Z17">SUM(IF(('R6. TIAM new gen capacity'!$A$9:$A$909=$B17)*(('R6. TIAM new gen capacity'!$B$9:$B$909=Z$7)+('R6. TIAM new gen capacity'!$B$9:$B$909=Z$8))*('R6. TIAM new gen capacity'!$D$9:$D$909=$D17)*('R6. TIAM new gen capacity'!$E$8:$P$8=Z$9),'R6. TIAM new gen capacity'!$E$9:$P$909))</f>
        <v>396.47908238676052</v>
      </c>
      <c r="AA17" s="68">
        <f t="array" ref="AA17">SUM(IF(('R6. TIAM new gen capacity'!$A$9:$A$909=$B17)*(('R6. TIAM new gen capacity'!$B$9:$B$909=AA$7)+('R6. TIAM new gen capacity'!$B$9:$B$909=AA$8))*('R6. TIAM new gen capacity'!$D$9:$D$909=$D17)*('R6. TIAM new gen capacity'!$E$8:$P$8=AA$9),'R6. TIAM new gen capacity'!$E$9:$P$909))</f>
        <v>668.56473822743169</v>
      </c>
      <c r="AB17" s="68">
        <f t="array" ref="AB17">SUM(IF(('R6. TIAM new gen capacity'!$A$9:$A$909=$B17)*(('R6. TIAM new gen capacity'!$B$9:$B$909=AB$7)+('R6. TIAM new gen capacity'!$B$9:$B$909=AB$8))*('R6. TIAM new gen capacity'!$D$9:$D$909=$D17)*('R6. TIAM new gen capacity'!$E$8:$P$8=AB$9),'R6. TIAM new gen capacity'!$E$9:$P$909))</f>
        <v>1070.4190920468916</v>
      </c>
      <c r="AC17" s="68">
        <f t="array" ref="AC17">SUM(IF(('R6. TIAM new gen capacity'!$A$9:$A$909=$B17)*(('R6. TIAM new gen capacity'!$B$9:$B$909=AC$7)+('R6. TIAM new gen capacity'!$B$9:$B$909=AC$8))*('R6. TIAM new gen capacity'!$D$9:$D$909=$D17)*('R6. TIAM new gen capacity'!$E$8:$P$8=AC$9),'R6. TIAM new gen capacity'!$E$9:$P$909))</f>
        <v>1188.8832784645581</v>
      </c>
      <c r="AE17" s="68">
        <f t="array" ref="AE17">SUM(IF(('R6. TIAM new gen capacity'!$A$9:$A$909=$B17)*(('R6. TIAM new gen capacity'!$B$9:$B$909=AE$7)+('R6. TIAM new gen capacity'!$B$9:$B$909=AE$8))*('R6. TIAM new gen capacity'!$D$9:$D$909=$D17)*('R6. TIAM new gen capacity'!$E$8:$P$8=AE$9),'R6. TIAM new gen capacity'!$E$9:$P$909))</f>
        <v>0</v>
      </c>
      <c r="AF17" s="68">
        <f t="array" ref="AF17">SUM(IF(('R6. TIAM new gen capacity'!$A$9:$A$909=$B17)*(('R6. TIAM new gen capacity'!$B$9:$B$909=AF$7)+('R6. TIAM new gen capacity'!$B$9:$B$909=AF$8))*('R6. TIAM new gen capacity'!$D$9:$D$909=$D17)*('R6. TIAM new gen capacity'!$E$8:$P$8=AF$9),'R6. TIAM new gen capacity'!$E$9:$P$909))</f>
        <v>0</v>
      </c>
      <c r="AG17" s="68">
        <f t="array" ref="AG17">SUM(IF(('R6. TIAM new gen capacity'!$A$9:$A$909=$B17)*(('R6. TIAM new gen capacity'!$B$9:$B$909=AG$7)+('R6. TIAM new gen capacity'!$B$9:$B$909=AG$8))*('R6. TIAM new gen capacity'!$D$9:$D$909=$D17)*('R6. TIAM new gen capacity'!$E$8:$P$8=AG$9),'R6. TIAM new gen capacity'!$E$9:$P$909))</f>
        <v>0</v>
      </c>
      <c r="AH17" s="68">
        <f t="array" ref="AH17">SUM(IF(('R6. TIAM new gen capacity'!$A$9:$A$909=$B17)*(('R6. TIAM new gen capacity'!$B$9:$B$909=AH$7)+('R6. TIAM new gen capacity'!$B$9:$B$909=AH$8))*('R6. TIAM new gen capacity'!$D$9:$D$909=$D17)*('R6. TIAM new gen capacity'!$E$8:$P$8=AH$9),'R6. TIAM new gen capacity'!$E$9:$P$909))</f>
        <v>0</v>
      </c>
      <c r="AI17" s="68">
        <f t="array" ref="AI17">SUM(IF(('R6. TIAM new gen capacity'!$A$9:$A$909=$B17)*(('R6. TIAM new gen capacity'!$B$9:$B$909=AI$7)+('R6. TIAM new gen capacity'!$B$9:$B$909=AI$8))*('R6. TIAM new gen capacity'!$D$9:$D$909=$D17)*('R6. TIAM new gen capacity'!$E$8:$P$8=AI$9),'R6. TIAM new gen capacity'!$E$9:$P$909))</f>
        <v>9.1685098259963009</v>
      </c>
      <c r="AJ17" s="68">
        <f t="array" ref="AJ17">SUM(IF(('R6. TIAM new gen capacity'!$A$9:$A$909=$B17)*(('R6. TIAM new gen capacity'!$B$9:$B$909=AJ$7)+('R6. TIAM new gen capacity'!$B$9:$B$909=AJ$8))*('R6. TIAM new gen capacity'!$D$9:$D$909=$D17)*('R6. TIAM new gen capacity'!$E$8:$P$8=AJ$9),'R6. TIAM new gen capacity'!$E$9:$P$909))</f>
        <v>44.868262024759801</v>
      </c>
      <c r="AK17" s="68">
        <f t="array" ref="AK17">SUM(IF(('R6. TIAM new gen capacity'!$A$9:$A$909=$B17)*(('R6. TIAM new gen capacity'!$B$9:$B$909=AK$7)+('R6. TIAM new gen capacity'!$B$9:$B$909=AK$8))*('R6. TIAM new gen capacity'!$D$9:$D$909=$D17)*('R6. TIAM new gen capacity'!$E$8:$P$8=AK$9),'R6. TIAM new gen capacity'!$E$9:$P$909))</f>
        <v>19.805981626293402</v>
      </c>
      <c r="AL17" s="68">
        <f t="array" ref="AL17">SUM(IF(('R6. TIAM new gen capacity'!$A$9:$A$909=$B17)*(('R6. TIAM new gen capacity'!$B$9:$B$909=AL$7)+('R6. TIAM new gen capacity'!$B$9:$B$909=AL$8))*('R6. TIAM new gen capacity'!$D$9:$D$909=$D17)*('R6. TIAM new gen capacity'!$E$8:$P$8=AL$9),'R6. TIAM new gen capacity'!$E$9:$P$909))</f>
        <v>17.402544418943801</v>
      </c>
      <c r="AM17" s="68">
        <f t="array" ref="AM17">SUM(IF(('R6. TIAM new gen capacity'!$A$9:$A$909=$B17)*(('R6. TIAM new gen capacity'!$B$9:$B$909=AM$7)+('R6. TIAM new gen capacity'!$B$9:$B$909=AM$8))*('R6. TIAM new gen capacity'!$D$9:$D$909=$D17)*('R6. TIAM new gen capacity'!$E$8:$P$8=AM$9),'R6. TIAM new gen capacity'!$E$9:$P$909))</f>
        <v>37.024542085137597</v>
      </c>
      <c r="AN17" s="68">
        <f t="array" ref="AN17">SUM(IF(('R6. TIAM new gen capacity'!$A$9:$A$909=$B17)*(('R6. TIAM new gen capacity'!$B$9:$B$909=AN$7)+('R6. TIAM new gen capacity'!$B$9:$B$909=AN$8))*('R6. TIAM new gen capacity'!$D$9:$D$909=$D17)*('R6. TIAM new gen capacity'!$E$8:$P$8=AN$9),'R6. TIAM new gen capacity'!$E$9:$P$909))</f>
        <v>14.245071619069702</v>
      </c>
      <c r="AO17" s="68">
        <f t="array" ref="AO17">SUM(IF(('R6. TIAM new gen capacity'!$A$9:$A$909=$B17)*(('R6. TIAM new gen capacity'!$B$9:$B$909=AO$7)+('R6. TIAM new gen capacity'!$B$9:$B$909=AO$8))*('R6. TIAM new gen capacity'!$D$9:$D$909=$D17)*('R6. TIAM new gen capacity'!$E$8:$P$8=AO$9),'R6. TIAM new gen capacity'!$E$9:$P$909))</f>
        <v>12.395021278425601</v>
      </c>
      <c r="AP17" s="68">
        <f t="array" ref="AP17">SUM(IF(('R6. TIAM new gen capacity'!$A$9:$A$909=$B17)*(('R6. TIAM new gen capacity'!$B$9:$B$909=AP$7)+('R6. TIAM new gen capacity'!$B$9:$B$909=AP$8))*('R6. TIAM new gen capacity'!$D$9:$D$909=$D17)*('R6. TIAM new gen capacity'!$E$8:$P$8=AP$9),'R6. TIAM new gen capacity'!$E$9:$P$909))</f>
        <v>17.188999089129201</v>
      </c>
    </row>
    <row r="18" spans="1:42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0.1125212079615648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2.61908440807378E-2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8.6330363880827002E-2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1.1505977329992499E-2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5.26109147483102E-2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5.3459040882204198E-2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2.9563909202213402E-2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5.2983507553623202E-2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3.6467695488041699E-2</v>
      </c>
      <c r="R18" s="68">
        <f t="array" ref="R18">SUM(IF(('R6. TIAM new gen capacity'!$A$9:$A$909=$B18)*(('R6. TIAM new gen capacity'!$B$9:$B$909=R$7)+('R6. TIAM new gen capacity'!$B$9:$B$909=R$8))*('R6. TIAM new gen capacity'!$D$9:$D$909=$D18)*('R6. TIAM new gen capacity'!$E$8:$P$8=R$9),'R6. TIAM new gen capacity'!$E$9:$P$909))</f>
        <v>0</v>
      </c>
      <c r="S18" s="68">
        <f t="array" ref="S18">SUM(IF(('R6. TIAM new gen capacity'!$A$9:$A$909=$B18)*(('R6. TIAM new gen capacity'!$B$9:$B$909=S$7)+('R6. TIAM new gen capacity'!$B$9:$B$909=S$8))*('R6. TIAM new gen capacity'!$D$9:$D$909=$D18)*('R6. TIAM new gen capacity'!$E$8:$P$8=S$9),'R6. TIAM new gen capacity'!$E$9:$P$909))</f>
        <v>3.9028344320012502</v>
      </c>
      <c r="T18" s="68">
        <f t="array" ref="T18">SUM(IF(('R6. TIAM new gen capacity'!$A$9:$A$909=$B18)*(('R6. TIAM new gen capacity'!$B$9:$B$909=T$7)+('R6. TIAM new gen capacity'!$B$9:$B$909=T$8))*('R6. TIAM new gen capacity'!$D$9:$D$909=$D18)*('R6. TIAM new gen capacity'!$E$8:$P$8=T$9),'R6. TIAM new gen capacity'!$E$9:$P$909))</f>
        <v>5.4799377599999997E-2</v>
      </c>
      <c r="U18" s="68">
        <f t="array" ref="U18">SUM(IF(('R6. TIAM new gen capacity'!$A$9:$A$909=$B18)*(('R6. TIAM new gen capacity'!$B$9:$B$909=U$7)+('R6. TIAM new gen capacity'!$B$9:$B$909=U$8))*('R6. TIAM new gen capacity'!$D$9:$D$909=$D18)*('R6. TIAM new gen capacity'!$E$8:$P$8=U$9),'R6. TIAM new gen capacity'!$E$9:$P$909))</f>
        <v>6.2380803582757576</v>
      </c>
      <c r="V18" s="68">
        <f t="array" ref="V18">SUM(IF(('R6. TIAM new gen capacity'!$A$9:$A$909=$B18)*(('R6. TIAM new gen capacity'!$B$9:$B$909=V$7)+('R6. TIAM new gen capacity'!$B$9:$B$909=V$8))*('R6. TIAM new gen capacity'!$D$9:$D$909=$D18)*('R6. TIAM new gen capacity'!$E$8:$P$8=V$9),'R6. TIAM new gen capacity'!$E$9:$P$909))</f>
        <v>10.379231740392674</v>
      </c>
      <c r="W18" s="68">
        <f t="array" ref="W18">SUM(IF(('R6. TIAM new gen capacity'!$A$9:$A$909=$B18)*(('R6. TIAM new gen capacity'!$B$9:$B$909=W$7)+('R6. TIAM new gen capacity'!$B$9:$B$909=W$8))*('R6. TIAM new gen capacity'!$D$9:$D$909=$D18)*('R6. TIAM new gen capacity'!$E$8:$P$8=W$9),'R6. TIAM new gen capacity'!$E$9:$P$909))</f>
        <v>15.724632623799847</v>
      </c>
      <c r="X18" s="68">
        <f t="array" ref="X18">SUM(IF(('R6. TIAM new gen capacity'!$A$9:$A$909=$B18)*(('R6. TIAM new gen capacity'!$B$9:$B$909=X$7)+('R6. TIAM new gen capacity'!$B$9:$B$909=X$8))*('R6. TIAM new gen capacity'!$D$9:$D$909=$D18)*('R6. TIAM new gen capacity'!$E$8:$P$8=X$9),'R6. TIAM new gen capacity'!$E$9:$P$909))</f>
        <v>25.474515740524776</v>
      </c>
      <c r="Y18" s="68">
        <f t="array" ref="Y18">SUM(IF(('R6. TIAM new gen capacity'!$A$9:$A$909=$B18)*(('R6. TIAM new gen capacity'!$B$9:$B$909=Y$7)+('R6. TIAM new gen capacity'!$B$9:$B$909=Y$8))*('R6. TIAM new gen capacity'!$D$9:$D$909=$D18)*('R6. TIAM new gen capacity'!$E$8:$P$8=Y$9),'R6. TIAM new gen capacity'!$E$9:$P$909))</f>
        <v>40.090131572795059</v>
      </c>
      <c r="Z18" s="68">
        <f t="array" ref="Z18">SUM(IF(('R6. TIAM new gen capacity'!$A$9:$A$909=$B18)*(('R6. TIAM new gen capacity'!$B$9:$B$909=Z$7)+('R6. TIAM new gen capacity'!$B$9:$B$909=Z$8))*('R6. TIAM new gen capacity'!$D$9:$D$909=$D18)*('R6. TIAM new gen capacity'!$E$8:$P$8=Z$9),'R6. TIAM new gen capacity'!$E$9:$P$909))</f>
        <v>64.372284701835866</v>
      </c>
      <c r="AA18" s="68">
        <f t="array" ref="AA18">SUM(IF(('R6. TIAM new gen capacity'!$A$9:$A$909=$B18)*(('R6. TIAM new gen capacity'!$B$9:$B$909=AA$7)+('R6. TIAM new gen capacity'!$B$9:$B$909=AA$8))*('R6. TIAM new gen capacity'!$D$9:$D$909=$D18)*('R6. TIAM new gen capacity'!$E$8:$P$8=AA$9),'R6. TIAM new gen capacity'!$E$9:$P$909))</f>
        <v>106.57384460387718</v>
      </c>
      <c r="AB18" s="68">
        <f t="array" ref="AB18">SUM(IF(('R6. TIAM new gen capacity'!$A$9:$A$909=$B18)*(('R6. TIAM new gen capacity'!$B$9:$B$909=AB$7)+('R6. TIAM new gen capacity'!$B$9:$B$909=AB$8))*('R6. TIAM new gen capacity'!$D$9:$D$909=$D18)*('R6. TIAM new gen capacity'!$E$8:$P$8=AB$9),'R6. TIAM new gen capacity'!$E$9:$P$909))</f>
        <v>172.40100256526898</v>
      </c>
      <c r="AC18" s="68">
        <f t="array" ref="AC18">SUM(IF(('R6. TIAM new gen capacity'!$A$9:$A$909=$B18)*(('R6. TIAM new gen capacity'!$B$9:$B$909=AC$7)+('R6. TIAM new gen capacity'!$B$9:$B$909=AC$8))*('R6. TIAM new gen capacity'!$D$9:$D$909=$D18)*('R6. TIAM new gen capacity'!$E$8:$P$8=AC$9),'R6. TIAM new gen capacity'!$E$9:$P$909))</f>
        <v>223.40541373710724</v>
      </c>
      <c r="AE18" s="68">
        <f t="array" ref="AE18">SUM(IF(('R6. TIAM new gen capacity'!$A$9:$A$909=$B18)*(('R6. TIAM new gen capacity'!$B$9:$B$909=AE$7)+('R6. TIAM new gen capacity'!$B$9:$B$909=AE$8))*('R6. TIAM new gen capacity'!$D$9:$D$909=$D18)*('R6. TIAM new gen capacity'!$E$8:$P$8=AE$9),'R6. TIAM new gen capacity'!$E$9:$P$909))</f>
        <v>0</v>
      </c>
      <c r="AF18" s="68">
        <f t="array" ref="AF18">SUM(IF(('R6. TIAM new gen capacity'!$A$9:$A$909=$B18)*(('R6. TIAM new gen capacity'!$B$9:$B$909=AF$7)+('R6. TIAM new gen capacity'!$B$9:$B$909=AF$8))*('R6. TIAM new gen capacity'!$D$9:$D$909=$D18)*('R6. TIAM new gen capacity'!$E$8:$P$8=AF$9),'R6. TIAM new gen capacity'!$E$9:$P$909))</f>
        <v>0</v>
      </c>
      <c r="AG18" s="68">
        <f t="array" ref="AG18">SUM(IF(('R6. TIAM new gen capacity'!$A$9:$A$909=$B18)*(('R6. TIAM new gen capacity'!$B$9:$B$909=AG$7)+('R6. TIAM new gen capacity'!$B$9:$B$909=AG$8))*('R6. TIAM new gen capacity'!$D$9:$D$909=$D18)*('R6. TIAM new gen capacity'!$E$8:$P$8=AG$9),'R6. TIAM new gen capacity'!$E$9:$P$909))</f>
        <v>6.59105045050317</v>
      </c>
      <c r="AH18" s="68">
        <f t="array" ref="AH18">SUM(IF(('R6. TIAM new gen capacity'!$A$9:$A$909=$B18)*(('R6. TIAM new gen capacity'!$B$9:$B$909=AH$7)+('R6. TIAM new gen capacity'!$B$9:$B$909=AH$8))*('R6. TIAM new gen capacity'!$D$9:$D$909=$D18)*('R6. TIAM new gen capacity'!$E$8:$P$8=AH$9),'R6. TIAM new gen capacity'!$E$9:$P$909))</f>
        <v>6.7323533606406141</v>
      </c>
      <c r="AI18" s="68">
        <f t="array" ref="AI18">SUM(IF(('R6. TIAM new gen capacity'!$A$9:$A$909=$B18)*(('R6. TIAM new gen capacity'!$B$9:$B$909=AI$7)+('R6. TIAM new gen capacity'!$B$9:$B$909=AI$8))*('R6. TIAM new gen capacity'!$D$9:$D$909=$D18)*('R6. TIAM new gen capacity'!$E$8:$P$8=AI$9),'R6. TIAM new gen capacity'!$E$9:$P$909))</f>
        <v>41.341628666698206</v>
      </c>
      <c r="AJ18" s="68">
        <f t="array" ref="AJ18">SUM(IF(('R6. TIAM new gen capacity'!$A$9:$A$909=$B18)*(('R6. TIAM new gen capacity'!$B$9:$B$909=AJ$7)+('R6. TIAM new gen capacity'!$B$9:$B$909=AJ$8))*('R6. TIAM new gen capacity'!$D$9:$D$909=$D18)*('R6. TIAM new gen capacity'!$E$8:$P$8=AJ$9),'R6. TIAM new gen capacity'!$E$9:$P$909))</f>
        <v>18.745922318999796</v>
      </c>
      <c r="AK18" s="68">
        <f t="array" ref="AK18">SUM(IF(('R6. TIAM new gen capacity'!$A$9:$A$909=$B18)*(('R6. TIAM new gen capacity'!$B$9:$B$909=AK$7)+('R6. TIAM new gen capacity'!$B$9:$B$909=AK$8))*('R6. TIAM new gen capacity'!$D$9:$D$909=$D18)*('R6. TIAM new gen capacity'!$E$8:$P$8=AK$9),'R6. TIAM new gen capacity'!$E$9:$P$909))</f>
        <v>8.3336785303447698</v>
      </c>
      <c r="AL18" s="68">
        <f t="array" ref="AL18">SUM(IF(('R6. TIAM new gen capacity'!$A$9:$A$909=$B18)*(('R6. TIAM new gen capacity'!$B$9:$B$909=AL$7)+('R6. TIAM new gen capacity'!$B$9:$B$909=AL$8))*('R6. TIAM new gen capacity'!$D$9:$D$909=$D18)*('R6. TIAM new gen capacity'!$E$8:$P$8=AL$9),'R6. TIAM new gen capacity'!$E$9:$P$909))</f>
        <v>26.474816479181811</v>
      </c>
      <c r="AM18" s="68">
        <f t="array" ref="AM18">SUM(IF(('R6. TIAM new gen capacity'!$A$9:$A$909=$B18)*(('R6. TIAM new gen capacity'!$B$9:$B$909=AM$7)+('R6. TIAM new gen capacity'!$B$9:$B$909=AM$8))*('R6. TIAM new gen capacity'!$D$9:$D$909=$D18)*('R6. TIAM new gen capacity'!$E$8:$P$8=AM$9),'R6. TIAM new gen capacity'!$E$9:$P$909))</f>
        <v>14.361061160012291</v>
      </c>
      <c r="AN18" s="68">
        <f t="array" ref="AN18">SUM(IF(('R6. TIAM new gen capacity'!$A$9:$A$909=$B18)*(('R6. TIAM new gen capacity'!$B$9:$B$909=AN$7)+('R6. TIAM new gen capacity'!$B$9:$B$909=AN$8))*('R6. TIAM new gen capacity'!$D$9:$D$909=$D18)*('R6. TIAM new gen capacity'!$E$8:$P$8=AN$9),'R6. TIAM new gen capacity'!$E$9:$P$909))</f>
        <v>7.9695422725260698</v>
      </c>
      <c r="AO18" s="68">
        <f t="array" ref="AO18">SUM(IF(('R6. TIAM new gen capacity'!$A$9:$A$909=$B18)*(('R6. TIAM new gen capacity'!$B$9:$B$909=AO$7)+('R6. TIAM new gen capacity'!$B$9:$B$909=AO$8))*('R6. TIAM new gen capacity'!$D$9:$D$909=$D18)*('R6. TIAM new gen capacity'!$E$8:$P$8=AO$9),'R6. TIAM new gen capacity'!$E$9:$P$909))</f>
        <v>8.0136663297904498</v>
      </c>
      <c r="AP18" s="68">
        <f t="array" ref="AP18">SUM(IF(('R6. TIAM new gen capacity'!$A$9:$A$909=$B18)*(('R6. TIAM new gen capacity'!$B$9:$B$909=AP$7)+('R6. TIAM new gen capacity'!$B$9:$B$909=AP$8))*('R6. TIAM new gen capacity'!$D$9:$D$909=$D18)*('R6. TIAM new gen capacity'!$E$8:$P$8=AP$9),'R6. TIAM new gen capacity'!$E$9:$P$909))</f>
        <v>0.99553608371569202</v>
      </c>
    </row>
    <row r="19" spans="1:42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1.98958064957836E-5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0.112000171222097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7.9613069692878125E-2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0.101123487709085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0.18825250425101239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0.1388907050140131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0.12742731030305221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0.15557330204761941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0.18972480922474141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0.1397922093473454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0.17057650187400569</v>
      </c>
      <c r="R19" s="68">
        <f t="array" ref="R19">SUM(IF(('R6. TIAM new gen capacity'!$A$9:$A$909=$B19)*(('R6. TIAM new gen capacity'!$B$9:$B$909=R$7)+('R6. TIAM new gen capacity'!$B$9:$B$909=R$8))*('R6. TIAM new gen capacity'!$D$9:$D$909=$D19)*('R6. TIAM new gen capacity'!$E$8:$P$8=R$9),'R6. TIAM new gen capacity'!$E$9:$P$909))</f>
        <v>0</v>
      </c>
      <c r="S19" s="68">
        <f t="array" ref="S19">SUM(IF(('R6. TIAM new gen capacity'!$A$9:$A$909=$B19)*(('R6. TIAM new gen capacity'!$B$9:$B$909=S$7)+('R6. TIAM new gen capacity'!$B$9:$B$909=S$8))*('R6. TIAM new gen capacity'!$D$9:$D$909=$D19)*('R6. TIAM new gen capacity'!$E$8:$P$8=S$9),'R6. TIAM new gen capacity'!$E$9:$P$909))</f>
        <v>0.58305074376686405</v>
      </c>
      <c r="T19" s="68">
        <f t="array" ref="T19">SUM(IF(('R6. TIAM new gen capacity'!$A$9:$A$909=$B19)*(('R6. TIAM new gen capacity'!$B$9:$B$909=T$7)+('R6. TIAM new gen capacity'!$B$9:$B$909=T$8))*('R6. TIAM new gen capacity'!$D$9:$D$909=$D19)*('R6. TIAM new gen capacity'!$E$8:$P$8=T$9),'R6. TIAM new gen capacity'!$E$9:$P$909))</f>
        <v>0</v>
      </c>
      <c r="U19" s="68">
        <f t="array" ref="U19">SUM(IF(('R6. TIAM new gen capacity'!$A$9:$A$909=$B19)*(('R6. TIAM new gen capacity'!$B$9:$B$909=U$7)+('R6. TIAM new gen capacity'!$B$9:$B$909=U$8))*('R6. TIAM new gen capacity'!$D$9:$D$909=$D19)*('R6. TIAM new gen capacity'!$E$8:$P$8=U$9),'R6. TIAM new gen capacity'!$E$9:$P$909))</f>
        <v>1.48134987524956</v>
      </c>
      <c r="V19" s="68">
        <f t="array" ref="V19">SUM(IF(('R6. TIAM new gen capacity'!$A$9:$A$909=$B19)*(('R6. TIAM new gen capacity'!$B$9:$B$909=V$7)+('R6. TIAM new gen capacity'!$B$9:$B$909=V$8))*('R6. TIAM new gen capacity'!$D$9:$D$909=$D19)*('R6. TIAM new gen capacity'!$E$8:$P$8=V$9),'R6. TIAM new gen capacity'!$E$9:$P$909))</f>
        <v>2.2245065352628739</v>
      </c>
      <c r="W19" s="68">
        <f t="array" ref="W19">SUM(IF(('R6. TIAM new gen capacity'!$A$9:$A$909=$B19)*(('R6. TIAM new gen capacity'!$B$9:$B$909=W$7)+('R6. TIAM new gen capacity'!$B$9:$B$909=W$8))*('R6. TIAM new gen capacity'!$D$9:$D$909=$D19)*('R6. TIAM new gen capacity'!$E$8:$P$8=W$9),'R6. TIAM new gen capacity'!$E$9:$P$909))</f>
        <v>3.8084219143062299</v>
      </c>
      <c r="X19" s="68">
        <f t="array" ref="X19">SUM(IF(('R6. TIAM new gen capacity'!$A$9:$A$909=$B19)*(('R6. TIAM new gen capacity'!$B$9:$B$909=X$7)+('R6. TIAM new gen capacity'!$B$9:$B$909=X$8))*('R6. TIAM new gen capacity'!$D$9:$D$909=$D19)*('R6. TIAM new gen capacity'!$E$8:$P$8=X$9),'R6. TIAM new gen capacity'!$E$9:$P$909))</f>
        <v>5.9698057006489407</v>
      </c>
      <c r="Y19" s="68">
        <f t="array" ref="Y19">SUM(IF(('R6. TIAM new gen capacity'!$A$9:$A$909=$B19)*(('R6. TIAM new gen capacity'!$B$9:$B$909=Y$7)+('R6. TIAM new gen capacity'!$B$9:$B$909=Y$8))*('R6. TIAM new gen capacity'!$D$9:$D$909=$D19)*('R6. TIAM new gen capacity'!$E$8:$P$8=Y$9),'R6. TIAM new gen capacity'!$E$9:$P$909))</f>
        <v>9.4224550587312308</v>
      </c>
      <c r="Z19" s="68">
        <f t="array" ref="Z19">SUM(IF(('R6. TIAM new gen capacity'!$A$9:$A$909=$B19)*(('R6. TIAM new gen capacity'!$B$9:$B$909=Z$7)+('R6. TIAM new gen capacity'!$B$9:$B$909=Z$8))*('R6. TIAM new gen capacity'!$D$9:$D$909=$D19)*('R6. TIAM new gen capacity'!$E$8:$P$8=Z$9),'R6. TIAM new gen capacity'!$E$9:$P$909))</f>
        <v>15.196403124607979</v>
      </c>
      <c r="AA19" s="68">
        <f t="array" ref="AA19">SUM(IF(('R6. TIAM new gen capacity'!$A$9:$A$909=$B19)*(('R6. TIAM new gen capacity'!$B$9:$B$909=AA$7)+('R6. TIAM new gen capacity'!$B$9:$B$909=AA$8))*('R6. TIAM new gen capacity'!$D$9:$D$909=$D19)*('R6. TIAM new gen capacity'!$E$8:$P$8=AA$9),'R6. TIAM new gen capacity'!$E$9:$P$909))</f>
        <v>25.07429843389405</v>
      </c>
      <c r="AB19" s="68">
        <f t="array" ref="AB19">SUM(IF(('R6. TIAM new gen capacity'!$A$9:$A$909=$B19)*(('R6. TIAM new gen capacity'!$B$9:$B$909=AB$7)+('R6. TIAM new gen capacity'!$B$9:$B$909=AB$8))*('R6. TIAM new gen capacity'!$D$9:$D$909=$D19)*('R6. TIAM new gen capacity'!$E$8:$P$8=AB$9),'R6. TIAM new gen capacity'!$E$9:$P$909))</f>
        <v>40.607533875269795</v>
      </c>
      <c r="AC19" s="68">
        <f t="array" ref="AC19">SUM(IF(('R6. TIAM new gen capacity'!$A$9:$A$909=$B19)*(('R6. TIAM new gen capacity'!$B$9:$B$909=AC$7)+('R6. TIAM new gen capacity'!$B$9:$B$909=AC$8))*('R6. TIAM new gen capacity'!$D$9:$D$909=$D19)*('R6. TIAM new gen capacity'!$E$8:$P$8=AC$9),'R6. TIAM new gen capacity'!$E$9:$P$909))</f>
        <v>66.201292278243201</v>
      </c>
      <c r="AE19" s="68">
        <f t="array" ref="AE19">SUM(IF(('R6. TIAM new gen capacity'!$A$9:$A$909=$B19)*(('R6. TIAM new gen capacity'!$B$9:$B$909=AE$7)+('R6. TIAM new gen capacity'!$B$9:$B$909=AE$8))*('R6. TIAM new gen capacity'!$D$9:$D$909=$D19)*('R6. TIAM new gen capacity'!$E$8:$P$8=AE$9),'R6. TIAM new gen capacity'!$E$9:$P$909))</f>
        <v>0</v>
      </c>
      <c r="AF19" s="68">
        <f t="array" ref="AF19">SUM(IF(('R6. TIAM new gen capacity'!$A$9:$A$909=$B19)*(('R6. TIAM new gen capacity'!$B$9:$B$909=AF$7)+('R6. TIAM new gen capacity'!$B$9:$B$909=AF$8))*('R6. TIAM new gen capacity'!$D$9:$D$909=$D19)*('R6. TIAM new gen capacity'!$E$8:$P$8=AF$9),'R6. TIAM new gen capacity'!$E$9:$P$909))</f>
        <v>0</v>
      </c>
      <c r="AG19" s="68">
        <f t="array" ref="AG19">SUM(IF(('R6. TIAM new gen capacity'!$A$9:$A$909=$B19)*(('R6. TIAM new gen capacity'!$B$9:$B$909=AG$7)+('R6. TIAM new gen capacity'!$B$9:$B$909=AG$8))*('R6. TIAM new gen capacity'!$D$9:$D$909=$D19)*('R6. TIAM new gen capacity'!$E$8:$P$8=AG$9),'R6. TIAM new gen capacity'!$E$9:$P$909))</f>
        <v>0</v>
      </c>
      <c r="AH19" s="68">
        <f t="array" ref="AH19">SUM(IF(('R6. TIAM new gen capacity'!$A$9:$A$909=$B19)*(('R6. TIAM new gen capacity'!$B$9:$B$909=AH$7)+('R6. TIAM new gen capacity'!$B$9:$B$909=AH$8))*('R6. TIAM new gen capacity'!$D$9:$D$909=$D19)*('R6. TIAM new gen capacity'!$E$8:$P$8=AH$9),'R6. TIAM new gen capacity'!$E$9:$P$909))</f>
        <v>1.58060250403223</v>
      </c>
      <c r="AI19" s="68">
        <f t="array" ref="AI19">SUM(IF(('R6. TIAM new gen capacity'!$A$9:$A$909=$B19)*(('R6. TIAM new gen capacity'!$B$9:$B$909=AI$7)+('R6. TIAM new gen capacity'!$B$9:$B$909=AI$8))*('R6. TIAM new gen capacity'!$D$9:$D$909=$D19)*('R6. TIAM new gen capacity'!$E$8:$P$8=AI$9),'R6. TIAM new gen capacity'!$E$9:$P$909))</f>
        <v>37.966937325236721</v>
      </c>
      <c r="AJ19" s="68">
        <f t="array" ref="AJ19">SUM(IF(('R6. TIAM new gen capacity'!$A$9:$A$909=$B19)*(('R6. TIAM new gen capacity'!$B$9:$B$909=AJ$7)+('R6. TIAM new gen capacity'!$B$9:$B$909=AJ$8))*('R6. TIAM new gen capacity'!$D$9:$D$909=$D19)*('R6. TIAM new gen capacity'!$E$8:$P$8=AJ$9),'R6. TIAM new gen capacity'!$E$9:$P$909))</f>
        <v>29.799404299481424</v>
      </c>
      <c r="AK19" s="68">
        <f t="array" ref="AK19">SUM(IF(('R6. TIAM new gen capacity'!$A$9:$A$909=$B19)*(('R6. TIAM new gen capacity'!$B$9:$B$909=AK$7)+('R6. TIAM new gen capacity'!$B$9:$B$909=AK$8))*('R6. TIAM new gen capacity'!$D$9:$D$909=$D19)*('R6. TIAM new gen capacity'!$E$8:$P$8=AK$9),'R6. TIAM new gen capacity'!$E$9:$P$909))</f>
        <v>0.55258979827847599</v>
      </c>
      <c r="AL19" s="68">
        <f t="array" ref="AL19">SUM(IF(('R6. TIAM new gen capacity'!$A$9:$A$909=$B19)*(('R6. TIAM new gen capacity'!$B$9:$B$909=AL$7)+('R6. TIAM new gen capacity'!$B$9:$B$909=AL$8))*('R6. TIAM new gen capacity'!$D$9:$D$909=$D19)*('R6. TIAM new gen capacity'!$E$8:$P$8=AL$9),'R6. TIAM new gen capacity'!$E$9:$P$909))</f>
        <v>42.854194573766229</v>
      </c>
      <c r="AM19" s="68">
        <f t="array" ref="AM19">SUM(IF(('R6. TIAM new gen capacity'!$A$9:$A$909=$B19)*(('R6. TIAM new gen capacity'!$B$9:$B$909=AM$7)+('R6. TIAM new gen capacity'!$B$9:$B$909=AM$8))*('R6. TIAM new gen capacity'!$D$9:$D$909=$D19)*('R6. TIAM new gen capacity'!$E$8:$P$8=AM$9),'R6. TIAM new gen capacity'!$E$9:$P$909))</f>
        <v>39.3637825813991</v>
      </c>
      <c r="AN19" s="68">
        <f t="array" ref="AN19">SUM(IF(('R6. TIAM new gen capacity'!$A$9:$A$909=$B19)*(('R6. TIAM new gen capacity'!$B$9:$B$909=AN$7)+('R6. TIAM new gen capacity'!$B$9:$B$909=AN$8))*('R6. TIAM new gen capacity'!$D$9:$D$909=$D19)*('R6. TIAM new gen capacity'!$E$8:$P$8=AN$9),'R6. TIAM new gen capacity'!$E$9:$P$909))</f>
        <v>13.155753132391199</v>
      </c>
      <c r="AO19" s="68">
        <f t="array" ref="AO19">SUM(IF(('R6. TIAM new gen capacity'!$A$9:$A$909=$B19)*(('R6. TIAM new gen capacity'!$B$9:$B$909=AO$7)+('R6. TIAM new gen capacity'!$B$9:$B$909=AO$8))*('R6. TIAM new gen capacity'!$D$9:$D$909=$D19)*('R6. TIAM new gen capacity'!$E$8:$P$8=AO$9),'R6. TIAM new gen capacity'!$E$9:$P$909))</f>
        <v>48.254824544632498</v>
      </c>
      <c r="AP19" s="68">
        <f t="array" ref="AP19">SUM(IF(('R6. TIAM new gen capacity'!$A$9:$A$909=$B19)*(('R6. TIAM new gen capacity'!$B$9:$B$909=AP$7)+('R6. TIAM new gen capacity'!$B$9:$B$909=AP$8))*('R6. TIAM new gen capacity'!$D$9:$D$909=$D19)*('R6. TIAM new gen capacity'!$E$8:$P$8=AP$9),'R6. TIAM new gen capacity'!$E$9:$P$909))</f>
        <v>0</v>
      </c>
    </row>
    <row r="20" spans="1:42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11.1111111111111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8.7687605131146178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61.592598086439466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5.5878939906917022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43.902005422827798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50.837452034854266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22.990482284462558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46.948837027237111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38.603917228977515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33.515698107385276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43.282805580392854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36.368596607671904</v>
      </c>
      <c r="R20" s="68">
        <f t="array" ref="R20">SUM(IF(('R6. TIAM new gen capacity'!$A$9:$A$909=$B20)*(('R6. TIAM new gen capacity'!$B$9:$B$909=R$7)+('R6. TIAM new gen capacity'!$B$9:$B$909=R$8))*('R6. TIAM new gen capacity'!$D$9:$D$909=$D20)*('R6. TIAM new gen capacity'!$E$8:$P$8=R$9),'R6. TIAM new gen capacity'!$E$9:$P$909))</f>
        <v>0</v>
      </c>
      <c r="S20" s="68">
        <f t="array" ref="S20">SUM(IF(('R6. TIAM new gen capacity'!$A$9:$A$909=$B20)*(('R6. TIAM new gen capacity'!$B$9:$B$909=S$7)+('R6. TIAM new gen capacity'!$B$9:$B$909=S$8))*('R6. TIAM new gen capacity'!$D$9:$D$909=$D20)*('R6. TIAM new gen capacity'!$E$8:$P$8=S$9),'R6. TIAM new gen capacity'!$E$9:$P$909))</f>
        <v>57.629999999999995</v>
      </c>
      <c r="T20" s="68">
        <f t="array" ref="T20">SUM(IF(('R6. TIAM new gen capacity'!$A$9:$A$909=$B20)*(('R6. TIAM new gen capacity'!$B$9:$B$909=T$7)+('R6. TIAM new gen capacity'!$B$9:$B$909=T$8))*('R6. TIAM new gen capacity'!$D$9:$D$909=$D20)*('R6. TIAM new gen capacity'!$E$8:$P$8=T$9),'R6. TIAM new gen capacity'!$E$9:$P$909))</f>
        <v>11.59922481533234</v>
      </c>
      <c r="U20" s="68">
        <f t="array" ref="U20">SUM(IF(('R6. TIAM new gen capacity'!$A$9:$A$909=$B20)*(('R6. TIAM new gen capacity'!$B$9:$B$909=U$7)+('R6. TIAM new gen capacity'!$B$9:$B$909=U$8))*('R6. TIAM new gen capacity'!$D$9:$D$909=$D20)*('R6. TIAM new gen capacity'!$E$8:$P$8=U$9),'R6. TIAM new gen capacity'!$E$9:$P$909))</f>
        <v>0</v>
      </c>
      <c r="V20" s="68">
        <f t="array" ref="V20">SUM(IF(('R6. TIAM new gen capacity'!$A$9:$A$909=$B20)*(('R6. TIAM new gen capacity'!$B$9:$B$909=V$7)+('R6. TIAM new gen capacity'!$B$9:$B$909=V$8))*('R6. TIAM new gen capacity'!$D$9:$D$909=$D20)*('R6. TIAM new gen capacity'!$E$8:$P$8=V$9),'R6. TIAM new gen capacity'!$E$9:$P$909))</f>
        <v>11.681860531701799</v>
      </c>
      <c r="W20" s="68">
        <f t="array" ref="W20">SUM(IF(('R6. TIAM new gen capacity'!$A$9:$A$909=$B20)*(('R6. TIAM new gen capacity'!$B$9:$B$909=W$7)+('R6. TIAM new gen capacity'!$B$9:$B$909=W$8))*('R6. TIAM new gen capacity'!$D$9:$D$909=$D20)*('R6. TIAM new gen capacity'!$E$8:$P$8=W$9),'R6. TIAM new gen capacity'!$E$9:$P$909))</f>
        <v>33.405018250238001</v>
      </c>
      <c r="X20" s="68">
        <f t="array" ref="X20">SUM(IF(('R6. TIAM new gen capacity'!$A$9:$A$909=$B20)*(('R6. TIAM new gen capacity'!$B$9:$B$909=X$7)+('R6. TIAM new gen capacity'!$B$9:$B$909=X$8))*('R6. TIAM new gen capacity'!$D$9:$D$909=$D20)*('R6. TIAM new gen capacity'!$E$8:$P$8=X$9),'R6. TIAM new gen capacity'!$E$9:$P$909))</f>
        <v>51.456392528920603</v>
      </c>
      <c r="Y20" s="68">
        <f t="array" ref="Y20">SUM(IF(('R6. TIAM new gen capacity'!$A$9:$A$909=$B20)*(('R6. TIAM new gen capacity'!$B$9:$B$909=Y$7)+('R6. TIAM new gen capacity'!$B$9:$B$909=Y$8))*('R6. TIAM new gen capacity'!$D$9:$D$909=$D20)*('R6. TIAM new gen capacity'!$E$8:$P$8=Y$9),'R6. TIAM new gen capacity'!$E$9:$P$909))</f>
        <v>77.709045547274599</v>
      </c>
      <c r="Z20" s="68">
        <f t="array" ref="Z20">SUM(IF(('R6. TIAM new gen capacity'!$A$9:$A$909=$B20)*(('R6. TIAM new gen capacity'!$B$9:$B$909=Z$7)+('R6. TIAM new gen capacity'!$B$9:$B$909=Z$8))*('R6. TIAM new gen capacity'!$D$9:$D$909=$D20)*('R6. TIAM new gen capacity'!$E$8:$P$8=Z$9),'R6. TIAM new gen capacity'!$E$9:$P$909))</f>
        <v>129.21840306092301</v>
      </c>
      <c r="AA20" s="68">
        <f t="array" ref="AA20">SUM(IF(('R6. TIAM new gen capacity'!$A$9:$A$909=$B20)*(('R6. TIAM new gen capacity'!$B$9:$B$909=AA$7)+('R6. TIAM new gen capacity'!$B$9:$B$909=AA$8))*('R6. TIAM new gen capacity'!$D$9:$D$909=$D20)*('R6. TIAM new gen capacity'!$E$8:$P$8=AA$9),'R6. TIAM new gen capacity'!$E$9:$P$909))</f>
        <v>94.853952229120694</v>
      </c>
      <c r="AB20" s="68">
        <f t="array" ref="AB20">SUM(IF(('R6. TIAM new gen capacity'!$A$9:$A$909=$B20)*(('R6. TIAM new gen capacity'!$B$9:$B$909=AB$7)+('R6. TIAM new gen capacity'!$B$9:$B$909=AB$8))*('R6. TIAM new gen capacity'!$D$9:$D$909=$D20)*('R6. TIAM new gen capacity'!$E$8:$P$8=AB$9),'R6. TIAM new gen capacity'!$E$9:$P$909))</f>
        <v>147.24127420342299</v>
      </c>
      <c r="AC20" s="68">
        <f t="array" ref="AC20">SUM(IF(('R6. TIAM new gen capacity'!$A$9:$A$909=$B20)*(('R6. TIAM new gen capacity'!$B$9:$B$909=AC$7)+('R6. TIAM new gen capacity'!$B$9:$B$909=AC$8))*('R6. TIAM new gen capacity'!$D$9:$D$909=$D20)*('R6. TIAM new gen capacity'!$E$8:$P$8=AC$9),'R6. TIAM new gen capacity'!$E$9:$P$909))</f>
        <v>213.986466912905</v>
      </c>
      <c r="AE20" s="68">
        <f t="array" ref="AE20">SUM(IF(('R6. TIAM new gen capacity'!$A$9:$A$909=$B20)*(('R6. TIAM new gen capacity'!$B$9:$B$909=AE$7)+('R6. TIAM new gen capacity'!$B$9:$B$909=AE$8))*('R6. TIAM new gen capacity'!$D$9:$D$909=$D20)*('R6. TIAM new gen capacity'!$E$8:$P$8=AE$9),'R6. TIAM new gen capacity'!$E$9:$P$909))</f>
        <v>0</v>
      </c>
      <c r="AF20" s="68">
        <f t="array" ref="AF20">SUM(IF(('R6. TIAM new gen capacity'!$A$9:$A$909=$B20)*(('R6. TIAM new gen capacity'!$B$9:$B$909=AF$7)+('R6. TIAM new gen capacity'!$B$9:$B$909=AF$8))*('R6. TIAM new gen capacity'!$D$9:$D$909=$D20)*('R6. TIAM new gen capacity'!$E$8:$P$8=AF$9),'R6. TIAM new gen capacity'!$E$9:$P$909))</f>
        <v>0</v>
      </c>
      <c r="AG20" s="68">
        <f t="array" ref="AG20">SUM(IF(('R6. TIAM new gen capacity'!$A$9:$A$909=$B20)*(('R6. TIAM new gen capacity'!$B$9:$B$909=AG$7)+('R6. TIAM new gen capacity'!$B$9:$B$909=AG$8))*('R6. TIAM new gen capacity'!$D$9:$D$909=$D20)*('R6. TIAM new gen capacity'!$E$8:$P$8=AG$9),'R6. TIAM new gen capacity'!$E$9:$P$909))</f>
        <v>0</v>
      </c>
      <c r="AH20" s="68">
        <f t="array" ref="AH20">SUM(IF(('R6. TIAM new gen capacity'!$A$9:$A$909=$B20)*(('R6. TIAM new gen capacity'!$B$9:$B$909=AH$7)+('R6. TIAM new gen capacity'!$B$9:$B$909=AH$8))*('R6. TIAM new gen capacity'!$D$9:$D$909=$D20)*('R6. TIAM new gen capacity'!$E$8:$P$8=AH$9),'R6. TIAM new gen capacity'!$E$9:$P$909))</f>
        <v>4.1215045201915608</v>
      </c>
      <c r="AI20" s="68">
        <f t="array" ref="AI20">SUM(IF(('R6. TIAM new gen capacity'!$A$9:$A$909=$B20)*(('R6. TIAM new gen capacity'!$B$9:$B$909=AI$7)+('R6. TIAM new gen capacity'!$B$9:$B$909=AI$8))*('R6. TIAM new gen capacity'!$D$9:$D$909=$D20)*('R6. TIAM new gen capacity'!$E$8:$P$8=AI$9),'R6. TIAM new gen capacity'!$E$9:$P$909))</f>
        <v>1.59447613880937</v>
      </c>
      <c r="AJ20" s="68">
        <f t="array" ref="AJ20">SUM(IF(('R6. TIAM new gen capacity'!$A$9:$A$909=$B20)*(('R6. TIAM new gen capacity'!$B$9:$B$909=AJ$7)+('R6. TIAM new gen capacity'!$B$9:$B$909=AJ$8))*('R6. TIAM new gen capacity'!$D$9:$D$909=$D20)*('R6. TIAM new gen capacity'!$E$8:$P$8=AJ$9),'R6. TIAM new gen capacity'!$E$9:$P$909))</f>
        <v>72.026126058496217</v>
      </c>
      <c r="AK20" s="68">
        <f t="array" ref="AK20">SUM(IF(('R6. TIAM new gen capacity'!$A$9:$A$909=$B20)*(('R6. TIAM new gen capacity'!$B$9:$B$909=AK$7)+('R6. TIAM new gen capacity'!$B$9:$B$909=AK$8))*('R6. TIAM new gen capacity'!$D$9:$D$909=$D20)*('R6. TIAM new gen capacity'!$E$8:$P$8=AK$9),'R6. TIAM new gen capacity'!$E$9:$P$909))</f>
        <v>11.719774440411911</v>
      </c>
      <c r="AL20" s="68">
        <f t="array" ref="AL20">SUM(IF(('R6. TIAM new gen capacity'!$A$9:$A$909=$B20)*(('R6. TIAM new gen capacity'!$B$9:$B$909=AL$7)+('R6. TIAM new gen capacity'!$B$9:$B$909=AL$8))*('R6. TIAM new gen capacity'!$D$9:$D$909=$D20)*('R6. TIAM new gen capacity'!$E$8:$P$8=AL$9),'R6. TIAM new gen capacity'!$E$9:$P$909))</f>
        <v>14.5755538365107</v>
      </c>
      <c r="AM20" s="68">
        <f t="array" ref="AM20">SUM(IF(('R6. TIAM new gen capacity'!$A$9:$A$909=$B20)*(('R6. TIAM new gen capacity'!$B$9:$B$909=AM$7)+('R6. TIAM new gen capacity'!$B$9:$B$909=AM$8))*('R6. TIAM new gen capacity'!$D$9:$D$909=$D20)*('R6. TIAM new gen capacity'!$E$8:$P$8=AM$9),'R6. TIAM new gen capacity'!$E$9:$P$909))</f>
        <v>80.527530947227163</v>
      </c>
      <c r="AN20" s="68">
        <f t="array" ref="AN20">SUM(IF(('R6. TIAM new gen capacity'!$A$9:$A$909=$B20)*(('R6. TIAM new gen capacity'!$B$9:$B$909=AN$7)+('R6. TIAM new gen capacity'!$B$9:$B$909=AN$8))*('R6. TIAM new gen capacity'!$D$9:$D$909=$D20)*('R6. TIAM new gen capacity'!$E$8:$P$8=AN$9),'R6. TIAM new gen capacity'!$E$9:$P$909))</f>
        <v>6.1057722125581586</v>
      </c>
      <c r="AO20" s="68">
        <f t="array" ref="AO20">SUM(IF(('R6. TIAM new gen capacity'!$A$9:$A$909=$B20)*(('R6. TIAM new gen capacity'!$B$9:$B$909=AO$7)+('R6. TIAM new gen capacity'!$B$9:$B$909=AO$8))*('R6. TIAM new gen capacity'!$D$9:$D$909=$D20)*('R6. TIAM new gen capacity'!$E$8:$P$8=AO$9),'R6. TIAM new gen capacity'!$E$9:$P$909))</f>
        <v>7.9756516540788809</v>
      </c>
      <c r="AP20" s="68">
        <f t="array" ref="AP20">SUM(IF(('R6. TIAM new gen capacity'!$A$9:$A$909=$B20)*(('R6. TIAM new gen capacity'!$B$9:$B$909=AP$7)+('R6. TIAM new gen capacity'!$B$9:$B$909=AP$8))*('R6. TIAM new gen capacity'!$D$9:$D$909=$D20)*('R6. TIAM new gen capacity'!$E$8:$P$8=AP$9),'R6. TIAM new gen capacity'!$E$9:$P$909))</f>
        <v>72.471093720891858</v>
      </c>
    </row>
    <row r="21" spans="1:42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2.9594491195507877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12.061988929632918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41.790929683316278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5.2844039912045266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24.062839450911301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29.787053025862367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11.630791653282369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27.915658033558024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22.269244587072404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17.22842002465822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26.216309069746234</v>
      </c>
      <c r="R21" s="68">
        <f t="array" ref="R21">SUM(IF(('R6. TIAM new gen capacity'!$A$9:$A$909=$B21)*(('R6. TIAM new gen capacity'!$B$9:$B$909=R$7)+('R6. TIAM new gen capacity'!$B$9:$B$909=R$8))*('R6. TIAM new gen capacity'!$D$9:$D$909=$D21)*('R6. TIAM new gen capacity'!$E$8:$P$8=R$9),'R6. TIAM new gen capacity'!$E$9:$P$909))</f>
        <v>0</v>
      </c>
      <c r="S21" s="68">
        <f t="array" ref="S21">SUM(IF(('R6. TIAM new gen capacity'!$A$9:$A$909=$B21)*(('R6. TIAM new gen capacity'!$B$9:$B$909=S$7)+('R6. TIAM new gen capacity'!$B$9:$B$909=S$8))*('R6. TIAM new gen capacity'!$D$9:$D$909=$D21)*('R6. TIAM new gen capacity'!$E$8:$P$8=S$9),'R6. TIAM new gen capacity'!$E$9:$P$909))</f>
        <v>60.968865979951907</v>
      </c>
      <c r="T21" s="68">
        <f t="array" ref="T21">SUM(IF(('R6. TIAM new gen capacity'!$A$9:$A$909=$B21)*(('R6. TIAM new gen capacity'!$B$9:$B$909=T$7)+('R6. TIAM new gen capacity'!$B$9:$B$909=T$8))*('R6. TIAM new gen capacity'!$D$9:$D$909=$D21)*('R6. TIAM new gen capacity'!$E$8:$P$8=T$9),'R6. TIAM new gen capacity'!$E$9:$P$909))</f>
        <v>1.65067512160217</v>
      </c>
      <c r="U21" s="68">
        <f t="array" ref="U21">SUM(IF(('R6. TIAM new gen capacity'!$A$9:$A$909=$B21)*(('R6. TIAM new gen capacity'!$B$9:$B$909=U$7)+('R6. TIAM new gen capacity'!$B$9:$B$909=U$8))*('R6. TIAM new gen capacity'!$D$9:$D$909=$D21)*('R6. TIAM new gen capacity'!$E$8:$P$8=U$9),'R6. TIAM new gen capacity'!$E$9:$P$909))</f>
        <v>122.28056976647471</v>
      </c>
      <c r="V21" s="68">
        <f t="array" ref="V21">SUM(IF(('R6. TIAM new gen capacity'!$A$9:$A$909=$B21)*(('R6. TIAM new gen capacity'!$B$9:$B$909=V$7)+('R6. TIAM new gen capacity'!$B$9:$B$909=V$8))*('R6. TIAM new gen capacity'!$D$9:$D$909=$D21)*('R6. TIAM new gen capacity'!$E$8:$P$8=V$9),'R6. TIAM new gen capacity'!$E$9:$P$909))</f>
        <v>174.07797334069608</v>
      </c>
      <c r="W21" s="68">
        <f t="array" ref="W21">SUM(IF(('R6. TIAM new gen capacity'!$A$9:$A$909=$B21)*(('R6. TIAM new gen capacity'!$B$9:$B$909=W$7)+('R6. TIAM new gen capacity'!$B$9:$B$909=W$8))*('R6. TIAM new gen capacity'!$D$9:$D$909=$D21)*('R6. TIAM new gen capacity'!$E$8:$P$8=W$9),'R6. TIAM new gen capacity'!$E$9:$P$909))</f>
        <v>287.60516717258304</v>
      </c>
      <c r="X21" s="68">
        <f t="array" ref="X21">SUM(IF(('R6. TIAM new gen capacity'!$A$9:$A$909=$B21)*(('R6. TIAM new gen capacity'!$B$9:$B$909=X$7)+('R6. TIAM new gen capacity'!$B$9:$B$909=X$8))*('R6. TIAM new gen capacity'!$D$9:$D$909=$D21)*('R6. TIAM new gen capacity'!$E$8:$P$8=X$9),'R6. TIAM new gen capacity'!$E$9:$P$909))</f>
        <v>448.26056840577166</v>
      </c>
      <c r="Y21" s="68">
        <f t="array" ref="Y21">SUM(IF(('R6. TIAM new gen capacity'!$A$9:$A$909=$B21)*(('R6. TIAM new gen capacity'!$B$9:$B$909=Y$7)+('R6. TIAM new gen capacity'!$B$9:$B$909=Y$8))*('R6. TIAM new gen capacity'!$D$9:$D$909=$D21)*('R6. TIAM new gen capacity'!$E$8:$P$8=Y$9),'R6. TIAM new gen capacity'!$E$9:$P$909))</f>
        <v>713.34758808730658</v>
      </c>
      <c r="Z21" s="68">
        <f t="array" ref="Z21">SUM(IF(('R6. TIAM new gen capacity'!$A$9:$A$909=$B21)*(('R6. TIAM new gen capacity'!$B$9:$B$909=Z$7)+('R6. TIAM new gen capacity'!$B$9:$B$909=Z$8))*('R6. TIAM new gen capacity'!$D$9:$D$909=$D21)*('R6. TIAM new gen capacity'!$E$8:$P$8=Z$9),'R6. TIAM new gen capacity'!$E$9:$P$909))</f>
        <v>1145.9813116514135</v>
      </c>
      <c r="AA21" s="68">
        <f t="array" ref="AA21">SUM(IF(('R6. TIAM new gen capacity'!$A$9:$A$909=$B21)*(('R6. TIAM new gen capacity'!$B$9:$B$909=AA$7)+('R6. TIAM new gen capacity'!$B$9:$B$909=AA$8))*('R6. TIAM new gen capacity'!$D$9:$D$909=$D21)*('R6. TIAM new gen capacity'!$E$8:$P$8=AA$9),'R6. TIAM new gen capacity'!$E$9:$P$909))</f>
        <v>1839.2074354879107</v>
      </c>
      <c r="AB21" s="68">
        <f t="array" ref="AB21">SUM(IF(('R6. TIAM new gen capacity'!$A$9:$A$909=$B21)*(('R6. TIAM new gen capacity'!$B$9:$B$909=AB$7)+('R6. TIAM new gen capacity'!$B$9:$B$909=AB$8))*('R6. TIAM new gen capacity'!$D$9:$D$909=$D21)*('R6. TIAM new gen capacity'!$E$8:$P$8=AB$9),'R6. TIAM new gen capacity'!$E$9:$P$909))</f>
        <v>1791.2123936612693</v>
      </c>
      <c r="AC21" s="68">
        <f t="array" ref="AC21">SUM(IF(('R6. TIAM new gen capacity'!$A$9:$A$909=$B21)*(('R6. TIAM new gen capacity'!$B$9:$B$909=AC$7)+('R6. TIAM new gen capacity'!$B$9:$B$909=AC$8))*('R6. TIAM new gen capacity'!$D$9:$D$909=$D21)*('R6. TIAM new gen capacity'!$E$8:$P$8=AC$9),'R6. TIAM new gen capacity'!$E$9:$P$909))</f>
        <v>2326.9098847598962</v>
      </c>
      <c r="AE21" s="68">
        <f t="array" ref="AE21">SUM(IF(('R6. TIAM new gen capacity'!$A$9:$A$909=$B21)*(('R6. TIAM new gen capacity'!$B$9:$B$909=AE$7)+('R6. TIAM new gen capacity'!$B$9:$B$909=AE$8))*('R6. TIAM new gen capacity'!$D$9:$D$909=$D21)*('R6. TIAM new gen capacity'!$E$8:$P$8=AE$9),'R6. TIAM new gen capacity'!$E$9:$P$909))</f>
        <v>0</v>
      </c>
      <c r="AF21" s="68">
        <f t="array" ref="AF21">SUM(IF(('R6. TIAM new gen capacity'!$A$9:$A$909=$B21)*(('R6. TIAM new gen capacity'!$B$9:$B$909=AF$7)+('R6. TIAM new gen capacity'!$B$9:$B$909=AF$8))*('R6. TIAM new gen capacity'!$D$9:$D$909=$D21)*('R6. TIAM new gen capacity'!$E$8:$P$8=AF$9),'R6. TIAM new gen capacity'!$E$9:$P$909))</f>
        <v>0</v>
      </c>
      <c r="AG21" s="68">
        <f t="array" ref="AG21">SUM(IF(('R6. TIAM new gen capacity'!$A$9:$A$909=$B21)*(('R6. TIAM new gen capacity'!$B$9:$B$909=AG$7)+('R6. TIAM new gen capacity'!$B$9:$B$909=AG$8))*('R6. TIAM new gen capacity'!$D$9:$D$909=$D21)*('R6. TIAM new gen capacity'!$E$8:$P$8=AG$9),'R6. TIAM new gen capacity'!$E$9:$P$909))</f>
        <v>0</v>
      </c>
      <c r="AH21" s="68">
        <f t="array" ref="AH21">SUM(IF(('R6. TIAM new gen capacity'!$A$9:$A$909=$B21)*(('R6. TIAM new gen capacity'!$B$9:$B$909=AH$7)+('R6. TIAM new gen capacity'!$B$9:$B$909=AH$8))*('R6. TIAM new gen capacity'!$D$9:$D$909=$D21)*('R6. TIAM new gen capacity'!$E$8:$P$8=AH$9),'R6. TIAM new gen capacity'!$E$9:$P$909))</f>
        <v>76.553877079347771</v>
      </c>
      <c r="AI21" s="68">
        <f t="array" ref="AI21">SUM(IF(('R6. TIAM new gen capacity'!$A$9:$A$909=$B21)*(('R6. TIAM new gen capacity'!$B$9:$B$909=AI$7)+('R6. TIAM new gen capacity'!$B$9:$B$909=AI$8))*('R6. TIAM new gen capacity'!$D$9:$D$909=$D21)*('R6. TIAM new gen capacity'!$E$8:$P$8=AI$9),'R6. TIAM new gen capacity'!$E$9:$P$909))</f>
        <v>119.24465356941489</v>
      </c>
      <c r="AJ21" s="68">
        <f t="array" ref="AJ21">SUM(IF(('R6. TIAM new gen capacity'!$A$9:$A$909=$B21)*(('R6. TIAM new gen capacity'!$B$9:$B$909=AJ$7)+('R6. TIAM new gen capacity'!$B$9:$B$909=AJ$8))*('R6. TIAM new gen capacity'!$D$9:$D$909=$D21)*('R6. TIAM new gen capacity'!$E$8:$P$8=AJ$9),'R6. TIAM new gen capacity'!$E$9:$P$909))</f>
        <v>133.6550603027369</v>
      </c>
      <c r="AK21" s="68">
        <f t="array" ref="AK21">SUM(IF(('R6. TIAM new gen capacity'!$A$9:$A$909=$B21)*(('R6. TIAM new gen capacity'!$B$9:$B$909=AK$7)+('R6. TIAM new gen capacity'!$B$9:$B$909=AK$8))*('R6. TIAM new gen capacity'!$D$9:$D$909=$D21)*('R6. TIAM new gen capacity'!$E$8:$P$8=AK$9),'R6. TIAM new gen capacity'!$E$9:$P$909))</f>
        <v>86.182138273662218</v>
      </c>
      <c r="AL21" s="68">
        <f t="array" ref="AL21">SUM(IF(('R6. TIAM new gen capacity'!$A$9:$A$909=$B21)*(('R6. TIAM new gen capacity'!$B$9:$B$909=AL$7)+('R6. TIAM new gen capacity'!$B$9:$B$909=AL$8))*('R6. TIAM new gen capacity'!$D$9:$D$909=$D21)*('R6. TIAM new gen capacity'!$E$8:$P$8=AL$9),'R6. TIAM new gen capacity'!$E$9:$P$909))</f>
        <v>82.828286266671768</v>
      </c>
      <c r="AM21" s="68">
        <f t="array" ref="AM21">SUM(IF(('R6. TIAM new gen capacity'!$A$9:$A$909=$B21)*(('R6. TIAM new gen capacity'!$B$9:$B$909=AM$7)+('R6. TIAM new gen capacity'!$B$9:$B$909=AM$8))*('R6. TIAM new gen capacity'!$D$9:$D$909=$D21)*('R6. TIAM new gen capacity'!$E$8:$P$8=AM$9),'R6. TIAM new gen capacity'!$E$9:$P$909))</f>
        <v>138.55829707396569</v>
      </c>
      <c r="AN21" s="68">
        <f t="array" ref="AN21">SUM(IF(('R6. TIAM new gen capacity'!$A$9:$A$909=$B21)*(('R6. TIAM new gen capacity'!$B$9:$B$909=AN$7)+('R6. TIAM new gen capacity'!$B$9:$B$909=AN$8))*('R6. TIAM new gen capacity'!$D$9:$D$909=$D21)*('R6. TIAM new gen capacity'!$E$8:$P$8=AN$9),'R6. TIAM new gen capacity'!$E$9:$P$909))</f>
        <v>40.556465877985403</v>
      </c>
      <c r="AO21" s="68">
        <f t="array" ref="AO21">SUM(IF(('R6. TIAM new gen capacity'!$A$9:$A$909=$B21)*(('R6. TIAM new gen capacity'!$B$9:$B$909=AO$7)+('R6. TIAM new gen capacity'!$B$9:$B$909=AO$8))*('R6. TIAM new gen capacity'!$D$9:$D$909=$D21)*('R6. TIAM new gen capacity'!$E$8:$P$8=AO$9),'R6. TIAM new gen capacity'!$E$9:$P$909))</f>
        <v>63.104480859530597</v>
      </c>
      <c r="AP21" s="68">
        <f t="array" ref="AP21">SUM(IF(('R6. TIAM new gen capacity'!$A$9:$A$909=$B21)*(('R6. TIAM new gen capacity'!$B$9:$B$909=AP$7)+('R6. TIAM new gen capacity'!$B$9:$B$909=AP$8))*('R6. TIAM new gen capacity'!$D$9:$D$909=$D21)*('R6. TIAM new gen capacity'!$E$8:$P$8=AP$9),'R6. TIAM new gen capacity'!$E$9:$P$909))</f>
        <v>53.443176683272277</v>
      </c>
    </row>
    <row r="22" spans="1:42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2.1885387145361999E-4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2.9942685958658499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2.8754154858143793E-3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0.69868567158577399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2.300071809963304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0.31018419139871578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1.4021953617636196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1.4258883831956393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0.78991885484004876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1.4126040132234761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1.1464987249903524</v>
      </c>
      <c r="R22" s="68">
        <f t="array" ref="R22">SUM(IF(('R6. TIAM new gen capacity'!$A$9:$A$909=$B22)*(('R6. TIAM new gen capacity'!$B$9:$B$909=R$7)+('R6. TIAM new gen capacity'!$B$9:$B$909=R$8))*('R6. TIAM new gen capacity'!$D$9:$D$909=$D22)*('R6. TIAM new gen capacity'!$E$8:$P$8=R$9),'R6. TIAM new gen capacity'!$E$9:$P$909))</f>
        <v>0</v>
      </c>
      <c r="S22" s="68">
        <f t="array" ref="S22">SUM(IF(('R6. TIAM new gen capacity'!$A$9:$A$909=$B22)*(('R6. TIAM new gen capacity'!$B$9:$B$909=S$7)+('R6. TIAM new gen capacity'!$B$9:$B$909=S$8))*('R6. TIAM new gen capacity'!$D$9:$D$909=$D22)*('R6. TIAM new gen capacity'!$E$8:$P$8=S$9),'R6. TIAM new gen capacity'!$E$9:$P$909))</f>
        <v>2.2497920233401398</v>
      </c>
      <c r="T22" s="68">
        <f t="array" ref="T22">SUM(IF(('R6. TIAM new gen capacity'!$A$9:$A$909=$B22)*(('R6. TIAM new gen capacity'!$B$9:$B$909=T$7)+('R6. TIAM new gen capacity'!$B$9:$B$909=T$8))*('R6. TIAM new gen capacity'!$D$9:$D$909=$D22)*('R6. TIAM new gen capacity'!$E$8:$P$8=T$9),'R6. TIAM new gen capacity'!$E$9:$P$909))</f>
        <v>0</v>
      </c>
      <c r="U22" s="68">
        <f t="array" ref="U22">SUM(IF(('R6. TIAM new gen capacity'!$A$9:$A$909=$B22)*(('R6. TIAM new gen capacity'!$B$9:$B$909=U$7)+('R6. TIAM new gen capacity'!$B$9:$B$909=U$8))*('R6. TIAM new gen capacity'!$D$9:$D$909=$D22)*('R6. TIAM new gen capacity'!$E$8:$P$8=U$9),'R6. TIAM new gen capacity'!$E$9:$P$909))</f>
        <v>0</v>
      </c>
      <c r="V22" s="68">
        <f t="array" ref="V22">SUM(IF(('R6. TIAM new gen capacity'!$A$9:$A$909=$B22)*(('R6. TIAM new gen capacity'!$B$9:$B$909=V$7)+('R6. TIAM new gen capacity'!$B$9:$B$909=V$8))*('R6. TIAM new gen capacity'!$D$9:$D$909=$D22)*('R6. TIAM new gen capacity'!$E$8:$P$8=V$9),'R6. TIAM new gen capacity'!$E$9:$P$909))</f>
        <v>4.20616460244538</v>
      </c>
      <c r="W22" s="68">
        <f t="array" ref="W22">SUM(IF(('R6. TIAM new gen capacity'!$A$9:$A$909=$B22)*(('R6. TIAM new gen capacity'!$B$9:$B$909=W$7)+('R6. TIAM new gen capacity'!$B$9:$B$909=W$8))*('R6. TIAM new gen capacity'!$D$9:$D$909=$D22)*('R6. TIAM new gen capacity'!$E$8:$P$8=W$9),'R6. TIAM new gen capacity'!$E$9:$P$909))</f>
        <v>3.2272677048692202</v>
      </c>
      <c r="X22" s="68">
        <f t="array" ref="X22">SUM(IF(('R6. TIAM new gen capacity'!$A$9:$A$909=$B22)*(('R6. TIAM new gen capacity'!$B$9:$B$909=X$7)+('R6. TIAM new gen capacity'!$B$9:$B$909=X$8))*('R6. TIAM new gen capacity'!$D$9:$D$909=$D22)*('R6. TIAM new gen capacity'!$E$8:$P$8=X$9),'R6. TIAM new gen capacity'!$E$9:$P$909))</f>
        <v>7.7830688885300603</v>
      </c>
      <c r="Y22" s="68">
        <f t="array" ref="Y22">SUM(IF(('R6. TIAM new gen capacity'!$A$9:$A$909=$B22)*(('R6. TIAM new gen capacity'!$B$9:$B$909=Y$7)+('R6. TIAM new gen capacity'!$B$9:$B$909=Y$8))*('R6. TIAM new gen capacity'!$D$9:$D$909=$D22)*('R6. TIAM new gen capacity'!$E$8:$P$8=Y$9),'R6. TIAM new gen capacity'!$E$9:$P$909))</f>
        <v>10.9927959922178</v>
      </c>
      <c r="Z22" s="68">
        <f t="array" ref="Z22">SUM(IF(('R6. TIAM new gen capacity'!$A$9:$A$909=$B22)*(('R6. TIAM new gen capacity'!$B$9:$B$909=Z$7)+('R6. TIAM new gen capacity'!$B$9:$B$909=Z$8))*('R6. TIAM new gen capacity'!$D$9:$D$909=$D22)*('R6. TIAM new gen capacity'!$E$8:$P$8=Z$9),'R6. TIAM new gen capacity'!$E$9:$P$909))</f>
        <v>17.679356370275102</v>
      </c>
      <c r="AA22" s="68">
        <f t="array" ref="AA22">SUM(IF(('R6. TIAM new gen capacity'!$A$9:$A$909=$B22)*(('R6. TIAM new gen capacity'!$B$9:$B$909=AA$7)+('R6. TIAM new gen capacity'!$B$9:$B$909=AA$8))*('R6. TIAM new gen capacity'!$D$9:$D$909=$D22)*('R6. TIAM new gen capacity'!$E$8:$P$8=AA$9),'R6. TIAM new gen capacity'!$E$9:$P$909))</f>
        <v>29.969317945828301</v>
      </c>
      <c r="AB22" s="68">
        <f t="array" ref="AB22">SUM(IF(('R6. TIAM new gen capacity'!$A$9:$A$909=$B22)*(('R6. TIAM new gen capacity'!$B$9:$B$909=AB$7)+('R6. TIAM new gen capacity'!$B$9:$B$909=AB$8))*('R6. TIAM new gen capacity'!$D$9:$D$909=$D22)*('R6. TIAM new gen capacity'!$E$8:$P$8=AB$9),'R6. TIAM new gen capacity'!$E$9:$P$909))</f>
        <v>47.772487380870501</v>
      </c>
      <c r="AC22" s="68">
        <f t="array" ref="AC22">SUM(IF(('R6. TIAM new gen capacity'!$A$9:$A$909=$B22)*(('R6. TIAM new gen capacity'!$B$9:$B$909=AC$7)+('R6. TIAM new gen capacity'!$B$9:$B$909=AC$8))*('R6. TIAM new gen capacity'!$D$9:$D$909=$D22)*('R6. TIAM new gen capacity'!$E$8:$P$8=AC$9),'R6. TIAM new gen capacity'!$E$9:$P$909))</f>
        <v>78.203871486432107</v>
      </c>
      <c r="AE22" s="68">
        <f t="array" ref="AE22">SUM(IF(('R6. TIAM new gen capacity'!$A$9:$A$909=$B22)*(('R6. TIAM new gen capacity'!$B$9:$B$909=AE$7)+('R6. TIAM new gen capacity'!$B$9:$B$909=AE$8))*('R6. TIAM new gen capacity'!$D$9:$D$909=$D22)*('R6. TIAM new gen capacity'!$E$8:$P$8=AE$9),'R6. TIAM new gen capacity'!$E$9:$P$909))</f>
        <v>0</v>
      </c>
      <c r="AF22" s="68">
        <f t="array" ref="AF22">SUM(IF(('R6. TIAM new gen capacity'!$A$9:$A$909=$B22)*(('R6. TIAM new gen capacity'!$B$9:$B$909=AF$7)+('R6. TIAM new gen capacity'!$B$9:$B$909=AF$8))*('R6. TIAM new gen capacity'!$D$9:$D$909=$D22)*('R6. TIAM new gen capacity'!$E$8:$P$8=AF$9),'R6. TIAM new gen capacity'!$E$9:$P$909))</f>
        <v>0</v>
      </c>
      <c r="AG22" s="68">
        <f t="array" ref="AG22">SUM(IF(('R6. TIAM new gen capacity'!$A$9:$A$909=$B22)*(('R6. TIAM new gen capacity'!$B$9:$B$909=AG$7)+('R6. TIAM new gen capacity'!$B$9:$B$909=AG$8))*('R6. TIAM new gen capacity'!$D$9:$D$909=$D22)*('R6. TIAM new gen capacity'!$E$8:$P$8=AG$9),'R6. TIAM new gen capacity'!$E$9:$P$909))</f>
        <v>0</v>
      </c>
      <c r="AH22" s="68">
        <f t="array" ref="AH22">SUM(IF(('R6. TIAM new gen capacity'!$A$9:$A$909=$B22)*(('R6. TIAM new gen capacity'!$B$9:$B$909=AH$7)+('R6. TIAM new gen capacity'!$B$9:$B$909=AH$8))*('R6. TIAM new gen capacity'!$D$9:$D$909=$D22)*('R6. TIAM new gen capacity'!$E$8:$P$8=AH$9),'R6. TIAM new gen capacity'!$E$9:$P$909))</f>
        <v>0</v>
      </c>
      <c r="AI22" s="68">
        <f t="array" ref="AI22">SUM(IF(('R6. TIAM new gen capacity'!$A$9:$A$909=$B22)*(('R6. TIAM new gen capacity'!$B$9:$B$909=AI$7)+('R6. TIAM new gen capacity'!$B$9:$B$909=AI$8))*('R6. TIAM new gen capacity'!$D$9:$D$909=$D22)*('R6. TIAM new gen capacity'!$E$8:$P$8=AI$9),'R6. TIAM new gen capacity'!$E$9:$P$909))</f>
        <v>8.5502603159833104</v>
      </c>
      <c r="AJ22" s="68">
        <f t="array" ref="AJ22">SUM(IF(('R6. TIAM new gen capacity'!$A$9:$A$909=$B22)*(('R6. TIAM new gen capacity'!$B$9:$B$909=AJ$7)+('R6. TIAM new gen capacity'!$B$9:$B$909=AJ$8))*('R6. TIAM new gen capacity'!$D$9:$D$909=$D22)*('R6. TIAM new gen capacity'!$E$8:$P$8=AJ$9),'R6. TIAM new gen capacity'!$E$9:$P$909))</f>
        <v>7.6684301489320097</v>
      </c>
      <c r="AK22" s="68">
        <f t="array" ref="AK22">SUM(IF(('R6. TIAM new gen capacity'!$A$9:$A$909=$B22)*(('R6. TIAM new gen capacity'!$B$9:$B$909=AK$7)+('R6. TIAM new gen capacity'!$B$9:$B$909=AK$8))*('R6. TIAM new gen capacity'!$D$9:$D$909=$D22)*('R6. TIAM new gen capacity'!$E$8:$P$8=AK$9),'R6. TIAM new gen capacity'!$E$9:$P$909))</f>
        <v>5.3328802947402902</v>
      </c>
      <c r="AL22" s="68">
        <f t="array" ref="AL22">SUM(IF(('R6. TIAM new gen capacity'!$A$9:$A$909=$B22)*(('R6. TIAM new gen capacity'!$B$9:$B$909=AL$7)+('R6. TIAM new gen capacity'!$B$9:$B$909=AL$8))*('R6. TIAM new gen capacity'!$D$9:$D$909=$D22)*('R6. TIAM new gen capacity'!$E$8:$P$8=AL$9),'R6. TIAM new gen capacity'!$E$9:$P$909))</f>
        <v>13.742194460579899</v>
      </c>
      <c r="AM22" s="68">
        <f t="array" ref="AM22">SUM(IF(('R6. TIAM new gen capacity'!$A$9:$A$909=$B22)*(('R6. TIAM new gen capacity'!$B$9:$B$909=AM$7)+('R6. TIAM new gen capacity'!$B$9:$B$909=AM$8))*('R6. TIAM new gen capacity'!$D$9:$D$909=$D22)*('R6. TIAM new gen capacity'!$E$8:$P$8=AM$9),'R6. TIAM new gen capacity'!$E$9:$P$909))</f>
        <v>12.2775802121258</v>
      </c>
      <c r="AN22" s="68">
        <f t="array" ref="AN22">SUM(IF(('R6. TIAM new gen capacity'!$A$9:$A$909=$B22)*(('R6. TIAM new gen capacity'!$B$9:$B$909=AN$7)+('R6. TIAM new gen capacity'!$B$9:$B$909=AN$8))*('R6. TIAM new gen capacity'!$D$9:$D$909=$D22)*('R6. TIAM new gen capacity'!$E$8:$P$8=AN$9),'R6. TIAM new gen capacity'!$E$9:$P$909))</f>
        <v>4.5901421886346201</v>
      </c>
      <c r="AO22" s="68">
        <f t="array" ref="AO22">SUM(IF(('R6. TIAM new gen capacity'!$A$9:$A$909=$B22)*(('R6. TIAM new gen capacity'!$B$9:$B$909=AO$7)+('R6. TIAM new gen capacity'!$B$9:$B$909=AO$8))*('R6. TIAM new gen capacity'!$D$9:$D$909=$D22)*('R6. TIAM new gen capacity'!$E$8:$P$8=AO$9),'R6. TIAM new gen capacity'!$E$9:$P$909))</f>
        <v>9.5423870691518893</v>
      </c>
      <c r="AP22" s="68">
        <f t="array" ref="AP22">SUM(IF(('R6. TIAM new gen capacity'!$A$9:$A$909=$B22)*(('R6. TIAM new gen capacity'!$B$9:$B$909=AP$7)+('R6. TIAM new gen capacity'!$B$9:$B$909=AP$8))*('R6. TIAM new gen capacity'!$D$9:$D$909=$D22)*('R6. TIAM new gen capacity'!$E$8:$P$8=AP$9),'R6. TIAM new gen capacity'!$E$9:$P$909))</f>
        <v>9.45849903101319E-2</v>
      </c>
    </row>
    <row r="23" spans="1:42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0.91319939379269655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6.8812861557146245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5.5220375878328554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1425.6740824802671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552.46764900764595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299.68113395962081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2126.9601183732952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2146.7354713719255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476.69564695894178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2141.3035531924675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2181.0588573824707</v>
      </c>
      <c r="R23" s="68">
        <f t="array" ref="R23">SUM(IF(('R6. TIAM new gen capacity'!$A$9:$A$909=$B23)*(('R6. TIAM new gen capacity'!$B$9:$B$909=R$7)+('R6. TIAM new gen capacity'!$B$9:$B$909=R$8))*('R6. TIAM new gen capacity'!$D$9:$D$909=$D23)*('R6. TIAM new gen capacity'!$E$8:$P$8=R$9),'R6. TIAM new gen capacity'!$E$9:$P$909))</f>
        <v>0</v>
      </c>
      <c r="S23" s="68">
        <f t="array" ref="S23">SUM(IF(('R6. TIAM new gen capacity'!$A$9:$A$909=$B23)*(('R6. TIAM new gen capacity'!$B$9:$B$909=S$7)+('R6. TIAM new gen capacity'!$B$9:$B$909=S$8))*('R6. TIAM new gen capacity'!$D$9:$D$909=$D23)*('R6. TIAM new gen capacity'!$E$8:$P$8=S$9),'R6. TIAM new gen capacity'!$E$9:$P$909))</f>
        <v>39.606619979650318</v>
      </c>
      <c r="T23" s="68">
        <f t="array" ref="T23">SUM(IF(('R6. TIAM new gen capacity'!$A$9:$A$909=$B23)*(('R6. TIAM new gen capacity'!$B$9:$B$909=T$7)+('R6. TIAM new gen capacity'!$B$9:$B$909=T$8))*('R6. TIAM new gen capacity'!$D$9:$D$909=$D23)*('R6. TIAM new gen capacity'!$E$8:$P$8=T$9),'R6. TIAM new gen capacity'!$E$9:$P$909))</f>
        <v>16.695300685465501</v>
      </c>
      <c r="U23" s="68">
        <f t="array" ref="U23">SUM(IF(('R6. TIAM new gen capacity'!$A$9:$A$909=$B23)*(('R6. TIAM new gen capacity'!$B$9:$B$909=U$7)+('R6. TIAM new gen capacity'!$B$9:$B$909=U$8))*('R6. TIAM new gen capacity'!$D$9:$D$909=$D23)*('R6. TIAM new gen capacity'!$E$8:$P$8=U$9),'R6. TIAM new gen capacity'!$E$9:$P$909))</f>
        <v>0</v>
      </c>
      <c r="V23" s="68">
        <f t="array" ref="V23">SUM(IF(('R6. TIAM new gen capacity'!$A$9:$A$909=$B23)*(('R6. TIAM new gen capacity'!$B$9:$B$909=V$7)+('R6. TIAM new gen capacity'!$B$9:$B$909=V$8))*('R6. TIAM new gen capacity'!$D$9:$D$909=$D23)*('R6. TIAM new gen capacity'!$E$8:$P$8=V$9),'R6. TIAM new gen capacity'!$E$9:$P$909))</f>
        <v>89.351244647455474</v>
      </c>
      <c r="W23" s="68">
        <f t="array" ref="W23">SUM(IF(('R6. TIAM new gen capacity'!$A$9:$A$909=$B23)*(('R6. TIAM new gen capacity'!$B$9:$B$909=W$7)+('R6. TIAM new gen capacity'!$B$9:$B$909=W$8))*('R6. TIAM new gen capacity'!$D$9:$D$909=$D23)*('R6. TIAM new gen capacity'!$E$8:$P$8=W$9),'R6. TIAM new gen capacity'!$E$9:$P$909))</f>
        <v>78.962849319927244</v>
      </c>
      <c r="X23" s="68">
        <f t="array" ref="X23">SUM(IF(('R6. TIAM new gen capacity'!$A$9:$A$909=$B23)*(('R6. TIAM new gen capacity'!$B$9:$B$909=X$7)+('R6. TIAM new gen capacity'!$B$9:$B$909=X$8))*('R6. TIAM new gen capacity'!$D$9:$D$909=$D23)*('R6. TIAM new gen capacity'!$E$8:$P$8=X$9),'R6. TIAM new gen capacity'!$E$9:$P$909))</f>
        <v>169.0310000294362</v>
      </c>
      <c r="Y23" s="68">
        <f t="array" ref="Y23">SUM(IF(('R6. TIAM new gen capacity'!$A$9:$A$909=$B23)*(('R6. TIAM new gen capacity'!$B$9:$B$909=Y$7)+('R6. TIAM new gen capacity'!$B$9:$B$909=Y$8))*('R6. TIAM new gen capacity'!$D$9:$D$909=$D23)*('R6. TIAM new gen capacity'!$E$8:$P$8=Y$9),'R6. TIAM new gen capacity'!$E$9:$P$909))</f>
        <v>247.9408445057486</v>
      </c>
      <c r="Z23" s="68">
        <f t="array" ref="Z23">SUM(IF(('R6. TIAM new gen capacity'!$A$9:$A$909=$B23)*(('R6. TIAM new gen capacity'!$B$9:$B$909=Z$7)+('R6. TIAM new gen capacity'!$B$9:$B$909=Z$8))*('R6. TIAM new gen capacity'!$D$9:$D$909=$D23)*('R6. TIAM new gen capacity'!$E$8:$P$8=Z$9),'R6. TIAM new gen capacity'!$E$9:$P$909))</f>
        <v>396.48648580911487</v>
      </c>
      <c r="AA23" s="68">
        <f t="array" ref="AA23">SUM(IF(('R6. TIAM new gen capacity'!$A$9:$A$909=$B23)*(('R6. TIAM new gen capacity'!$B$9:$B$909=AA$7)+('R6. TIAM new gen capacity'!$B$9:$B$909=AA$8))*('R6. TIAM new gen capacity'!$D$9:$D$909=$D23)*('R6. TIAM new gen capacity'!$E$8:$P$8=AA$9),'R6. TIAM new gen capacity'!$E$9:$P$909))</f>
        <v>668.57734196465333</v>
      </c>
      <c r="AB23" s="68">
        <f t="array" ref="AB23">SUM(IF(('R6. TIAM new gen capacity'!$A$9:$A$909=$B23)*(('R6. TIAM new gen capacity'!$B$9:$B$909=AB$7)+('R6. TIAM new gen capacity'!$B$9:$B$909=AB$8))*('R6. TIAM new gen capacity'!$D$9:$D$909=$D23)*('R6. TIAM new gen capacity'!$E$8:$P$8=AB$9),'R6. TIAM new gen capacity'!$E$9:$P$909))</f>
        <v>1070.4397698740095</v>
      </c>
      <c r="AC23" s="68">
        <f t="array" ref="AC23">SUM(IF(('R6. TIAM new gen capacity'!$A$9:$A$909=$B23)*(('R6. TIAM new gen capacity'!$B$9:$B$909=AC$7)+('R6. TIAM new gen capacity'!$B$9:$B$909=AC$8))*('R6. TIAM new gen capacity'!$D$9:$D$909=$D23)*('R6. TIAM new gen capacity'!$E$8:$P$8=AC$9),'R6. TIAM new gen capacity'!$E$9:$P$909))</f>
        <v>1729.5291423221399</v>
      </c>
      <c r="AE23" s="68">
        <f t="array" ref="AE23">SUM(IF(('R6. TIAM new gen capacity'!$A$9:$A$909=$B23)*(('R6. TIAM new gen capacity'!$B$9:$B$909=AE$7)+('R6. TIAM new gen capacity'!$B$9:$B$909=AE$8))*('R6. TIAM new gen capacity'!$D$9:$D$909=$D23)*('R6. TIAM new gen capacity'!$E$8:$P$8=AE$9),'R6. TIAM new gen capacity'!$E$9:$P$909))</f>
        <v>0</v>
      </c>
      <c r="AF23" s="68">
        <f t="array" ref="AF23">SUM(IF(('R6. TIAM new gen capacity'!$A$9:$A$909=$B23)*(('R6. TIAM new gen capacity'!$B$9:$B$909=AF$7)+('R6. TIAM new gen capacity'!$B$9:$B$909=AF$8))*('R6. TIAM new gen capacity'!$D$9:$D$909=$D23)*('R6. TIAM new gen capacity'!$E$8:$P$8=AF$9),'R6. TIAM new gen capacity'!$E$9:$P$909))</f>
        <v>0</v>
      </c>
      <c r="AG23" s="68">
        <f t="array" ref="AG23">SUM(IF(('R6. TIAM new gen capacity'!$A$9:$A$909=$B23)*(('R6. TIAM new gen capacity'!$B$9:$B$909=AG$7)+('R6. TIAM new gen capacity'!$B$9:$B$909=AG$8))*('R6. TIAM new gen capacity'!$D$9:$D$909=$D23)*('R6. TIAM new gen capacity'!$E$8:$P$8=AG$9),'R6. TIAM new gen capacity'!$E$9:$P$909))</f>
        <v>0</v>
      </c>
      <c r="AH23" s="68">
        <f t="array" ref="AH23">SUM(IF(('R6. TIAM new gen capacity'!$A$9:$A$909=$B23)*(('R6. TIAM new gen capacity'!$B$9:$B$909=AH$7)+('R6. TIAM new gen capacity'!$B$9:$B$909=AH$8))*('R6. TIAM new gen capacity'!$D$9:$D$909=$D23)*('R6. TIAM new gen capacity'!$E$8:$P$8=AH$9),'R6. TIAM new gen capacity'!$E$9:$P$909))</f>
        <v>14.3772903846597</v>
      </c>
      <c r="AI23" s="68">
        <f t="array" ref="AI23">SUM(IF(('R6. TIAM new gen capacity'!$A$9:$A$909=$B23)*(('R6. TIAM new gen capacity'!$B$9:$B$909=AI$7)+('R6. TIAM new gen capacity'!$B$9:$B$909=AI$8))*('R6. TIAM new gen capacity'!$D$9:$D$909=$D23)*('R6. TIAM new gen capacity'!$E$8:$P$8=AI$9),'R6. TIAM new gen capacity'!$E$9:$P$909))</f>
        <v>76.312375208474094</v>
      </c>
      <c r="AJ23" s="68">
        <f t="array" ref="AJ23">SUM(IF(('R6. TIAM new gen capacity'!$A$9:$A$909=$B23)*(('R6. TIAM new gen capacity'!$B$9:$B$909=AJ$7)+('R6. TIAM new gen capacity'!$B$9:$B$909=AJ$8))*('R6. TIAM new gen capacity'!$D$9:$D$909=$D23)*('R6. TIAM new gen capacity'!$E$8:$P$8=AJ$9),'R6. TIAM new gen capacity'!$E$9:$P$909))</f>
        <v>154.07122636869101</v>
      </c>
      <c r="AK23" s="68">
        <f t="array" ref="AK23">SUM(IF(('R6. TIAM new gen capacity'!$A$9:$A$909=$B23)*(('R6. TIAM new gen capacity'!$B$9:$B$909=AK$7)+('R6. TIAM new gen capacity'!$B$9:$B$909=AK$8))*('R6. TIAM new gen capacity'!$D$9:$D$909=$D23)*('R6. TIAM new gen capacity'!$E$8:$P$8=AK$9),'R6. TIAM new gen capacity'!$E$9:$P$909))</f>
        <v>209.8005152488968</v>
      </c>
      <c r="AL23" s="68">
        <f t="array" ref="AL23">SUM(IF(('R6. TIAM new gen capacity'!$A$9:$A$909=$B23)*(('R6. TIAM new gen capacity'!$B$9:$B$909=AL$7)+('R6. TIAM new gen capacity'!$B$9:$B$909=AL$8))*('R6. TIAM new gen capacity'!$D$9:$D$909=$D23)*('R6. TIAM new gen capacity'!$E$8:$P$8=AL$9),'R6. TIAM new gen capacity'!$E$9:$P$909))</f>
        <v>510.40834575229428</v>
      </c>
      <c r="AM23" s="68">
        <f t="array" ref="AM23">SUM(IF(('R6. TIAM new gen capacity'!$A$9:$A$909=$B23)*(('R6. TIAM new gen capacity'!$B$9:$B$909=AM$7)+('R6. TIAM new gen capacity'!$B$9:$B$909=AM$8))*('R6. TIAM new gen capacity'!$D$9:$D$909=$D23)*('R6. TIAM new gen capacity'!$E$8:$P$8=AM$9),'R6. TIAM new gen capacity'!$E$9:$P$909))</f>
        <v>0</v>
      </c>
      <c r="AN23" s="68">
        <f t="array" ref="AN23">SUM(IF(('R6. TIAM new gen capacity'!$A$9:$A$909=$B23)*(('R6. TIAM new gen capacity'!$B$9:$B$909=AN$7)+('R6. TIAM new gen capacity'!$B$9:$B$909=AN$8))*('R6. TIAM new gen capacity'!$D$9:$D$909=$D23)*('R6. TIAM new gen capacity'!$E$8:$P$8=AN$9),'R6. TIAM new gen capacity'!$E$9:$P$909))</f>
        <v>113.27128609180849</v>
      </c>
      <c r="AO23" s="68">
        <f t="array" ref="AO23">SUM(IF(('R6. TIAM new gen capacity'!$A$9:$A$909=$B23)*(('R6. TIAM new gen capacity'!$B$9:$B$909=AO$7)+('R6. TIAM new gen capacity'!$B$9:$B$909=AO$8))*('R6. TIAM new gen capacity'!$D$9:$D$909=$D23)*('R6. TIAM new gen capacity'!$E$8:$P$8=AO$9),'R6. TIAM new gen capacity'!$E$9:$P$909))</f>
        <v>490.89154431932525</v>
      </c>
      <c r="AP23" s="68">
        <f t="array" ref="AP23">SUM(IF(('R6. TIAM new gen capacity'!$A$9:$A$909=$B23)*(('R6. TIAM new gen capacity'!$B$9:$B$909=AP$7)+('R6. TIAM new gen capacity'!$B$9:$B$909=AP$8))*('R6. TIAM new gen capacity'!$D$9:$D$909=$D23)*('R6. TIAM new gen capacity'!$E$8:$P$8=AP$9),'R6. TIAM new gen capacity'!$E$9:$P$909))</f>
        <v>0</v>
      </c>
    </row>
    <row r="24" spans="1:42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0.1125212079615648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2.4590841680737802E-2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180.59752633828759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508.40506919751272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3545.325664206644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3336.7589574668809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1482.1790230407826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4191.6326312330175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3615.9310595959373</v>
      </c>
      <c r="R24" s="68">
        <f t="array" ref="R24">SUM(IF(('R6. TIAM new gen capacity'!$A$9:$A$909=$B24)*(('R6. TIAM new gen capacity'!$B$9:$B$909=R$7)+('R6. TIAM new gen capacity'!$B$9:$B$909=R$8))*('R6. TIAM new gen capacity'!$D$9:$D$909=$D24)*('R6. TIAM new gen capacity'!$E$8:$P$8=R$9),'R6. TIAM new gen capacity'!$E$9:$P$909))</f>
        <v>0</v>
      </c>
      <c r="S24" s="68">
        <f t="array" ref="S24">SUM(IF(('R6. TIAM new gen capacity'!$A$9:$A$909=$B24)*(('R6. TIAM new gen capacity'!$B$9:$B$909=S$7)+('R6. TIAM new gen capacity'!$B$9:$B$909=S$8))*('R6. TIAM new gen capacity'!$D$9:$D$909=$D24)*('R6. TIAM new gen capacity'!$E$8:$P$8=S$9),'R6. TIAM new gen capacity'!$E$9:$P$909))</f>
        <v>3.9028344320012502</v>
      </c>
      <c r="T24" s="68">
        <f t="array" ref="T24">SUM(IF(('R6. TIAM new gen capacity'!$A$9:$A$909=$B24)*(('R6. TIAM new gen capacity'!$B$9:$B$909=T$7)+('R6. TIAM new gen capacity'!$B$9:$B$909=T$8))*('R6. TIAM new gen capacity'!$D$9:$D$909=$D24)*('R6. TIAM new gen capacity'!$E$8:$P$8=T$9),'R6. TIAM new gen capacity'!$E$9:$P$909))</f>
        <v>5.4799377599999997E-2</v>
      </c>
      <c r="U24" s="68">
        <f t="array" ref="U24">SUM(IF(('R6. TIAM new gen capacity'!$A$9:$A$909=$B24)*(('R6. TIAM new gen capacity'!$B$9:$B$909=U$7)+('R6. TIAM new gen capacity'!$B$9:$B$909=U$8))*('R6. TIAM new gen capacity'!$D$9:$D$909=$D24)*('R6. TIAM new gen capacity'!$E$8:$P$8=U$9),'R6. TIAM new gen capacity'!$E$9:$P$909))</f>
        <v>8.7275815630861651</v>
      </c>
      <c r="V24" s="68">
        <f t="array" ref="V24">SUM(IF(('R6. TIAM new gen capacity'!$A$9:$A$909=$B24)*(('R6. TIAM new gen capacity'!$B$9:$B$909=V$7)+('R6. TIAM new gen capacity'!$B$9:$B$909=V$8))*('R6. TIAM new gen capacity'!$D$9:$D$909=$D24)*('R6. TIAM new gen capacity'!$E$8:$P$8=V$9),'R6. TIAM new gen capacity'!$E$9:$P$909))</f>
        <v>11.94566567145397</v>
      </c>
      <c r="W24" s="68">
        <f t="array" ref="W24">SUM(IF(('R6. TIAM new gen capacity'!$A$9:$A$909=$B24)*(('R6. TIAM new gen capacity'!$B$9:$B$909=W$7)+('R6. TIAM new gen capacity'!$B$9:$B$909=W$8))*('R6. TIAM new gen capacity'!$D$9:$D$909=$D24)*('R6. TIAM new gen capacity'!$E$8:$P$8=W$9),'R6. TIAM new gen capacity'!$E$9:$P$909))</f>
        <v>20.23966688539231</v>
      </c>
      <c r="X24" s="68">
        <f t="array" ref="X24">SUM(IF(('R6. TIAM new gen capacity'!$A$9:$A$909=$B24)*(('R6. TIAM new gen capacity'!$B$9:$B$909=X$7)+('R6. TIAM new gen capacity'!$B$9:$B$909=X$8))*('R6. TIAM new gen capacity'!$D$9:$D$909=$D24)*('R6. TIAM new gen capacity'!$E$8:$P$8=X$9),'R6. TIAM new gen capacity'!$E$9:$P$909))</f>
        <v>31.186691868223637</v>
      </c>
      <c r="Y24" s="68">
        <f t="array" ref="Y24">SUM(IF(('R6. TIAM new gen capacity'!$A$9:$A$909=$B24)*(('R6. TIAM new gen capacity'!$B$9:$B$909=Y$7)+('R6. TIAM new gen capacity'!$B$9:$B$909=Y$8))*('R6. TIAM new gen capacity'!$D$9:$D$909=$D24)*('R6. TIAM new gen capacity'!$E$8:$P$8=Y$9),'R6. TIAM new gen capacity'!$E$9:$P$909))</f>
        <v>49.80562571188544</v>
      </c>
      <c r="Z24" s="68">
        <f t="array" ref="Z24">SUM(IF(('R6. TIAM new gen capacity'!$A$9:$A$909=$B24)*(('R6. TIAM new gen capacity'!$B$9:$B$909=Z$7)+('R6. TIAM new gen capacity'!$B$9:$B$909=Z$8))*('R6. TIAM new gen capacity'!$D$9:$D$909=$D24)*('R6. TIAM new gen capacity'!$E$8:$P$8=Z$9),'R6. TIAM new gen capacity'!$E$9:$P$909))</f>
        <v>80.01546833922086</v>
      </c>
      <c r="AA24" s="68">
        <f t="array" ref="AA24">SUM(IF(('R6. TIAM new gen capacity'!$A$9:$A$909=$B24)*(('R6. TIAM new gen capacity'!$B$9:$B$909=AA$7)+('R6. TIAM new gen capacity'!$B$9:$B$909=AA$8))*('R6. TIAM new gen capacity'!$D$9:$D$909=$D24)*('R6. TIAM new gen capacity'!$E$8:$P$8=AA$9),'R6. TIAM new gen capacity'!$E$9:$P$909))</f>
        <v>132.00765435649032</v>
      </c>
      <c r="AB24" s="68">
        <f t="array" ref="AB24">SUM(IF(('R6. TIAM new gen capacity'!$A$9:$A$909=$B24)*(('R6. TIAM new gen capacity'!$B$9:$B$909=AB$7)+('R6. TIAM new gen capacity'!$B$9:$B$909=AB$8))*('R6. TIAM new gen capacity'!$D$9:$D$909=$D24)*('R6. TIAM new gen capacity'!$E$8:$P$8=AB$9),'R6. TIAM new gen capacity'!$E$9:$P$909))</f>
        <v>213.98031813378972</v>
      </c>
      <c r="AC24" s="68">
        <f t="array" ref="AC24">SUM(IF(('R6. TIAM new gen capacity'!$A$9:$A$909=$B24)*(('R6. TIAM new gen capacity'!$B$9:$B$909=AC$7)+('R6. TIAM new gen capacity'!$B$9:$B$909=AC$8))*('R6. TIAM new gen capacity'!$D$9:$D$909=$D24)*('R6. TIAM new gen capacity'!$E$8:$P$8=AC$9),'R6. TIAM new gen capacity'!$E$9:$P$909))</f>
        <v>348.6615859892753</v>
      </c>
      <c r="AE24" s="68">
        <f t="array" ref="AE24">SUM(IF(('R6. TIAM new gen capacity'!$A$9:$A$909=$B24)*(('R6. TIAM new gen capacity'!$B$9:$B$909=AE$7)+('R6. TIAM new gen capacity'!$B$9:$B$909=AE$8))*('R6. TIAM new gen capacity'!$D$9:$D$909=$D24)*('R6. TIAM new gen capacity'!$E$8:$P$8=AE$9),'R6. TIAM new gen capacity'!$E$9:$P$909))</f>
        <v>0</v>
      </c>
      <c r="AF24" s="68">
        <f t="array" ref="AF24">SUM(IF(('R6. TIAM new gen capacity'!$A$9:$A$909=$B24)*(('R6. TIAM new gen capacity'!$B$9:$B$909=AF$7)+('R6. TIAM new gen capacity'!$B$9:$B$909=AF$8))*('R6. TIAM new gen capacity'!$D$9:$D$909=$D24)*('R6. TIAM new gen capacity'!$E$8:$P$8=AF$9),'R6. TIAM new gen capacity'!$E$9:$P$909))</f>
        <v>0</v>
      </c>
      <c r="AG24" s="68">
        <f t="array" ref="AG24">SUM(IF(('R6. TIAM new gen capacity'!$A$9:$A$909=$B24)*(('R6. TIAM new gen capacity'!$B$9:$B$909=AG$7)+('R6. TIAM new gen capacity'!$B$9:$B$909=AG$8))*('R6. TIAM new gen capacity'!$D$9:$D$909=$D24)*('R6. TIAM new gen capacity'!$E$8:$P$8=AG$9),'R6. TIAM new gen capacity'!$E$9:$P$909))</f>
        <v>6.5315271872296998</v>
      </c>
      <c r="AH24" s="68">
        <f t="array" ref="AH24">SUM(IF(('R6. TIAM new gen capacity'!$A$9:$A$909=$B24)*(('R6. TIAM new gen capacity'!$B$9:$B$909=AH$7)+('R6. TIAM new gen capacity'!$B$9:$B$909=AH$8))*('R6. TIAM new gen capacity'!$D$9:$D$909=$D24)*('R6. TIAM new gen capacity'!$E$8:$P$8=AH$9),'R6. TIAM new gen capacity'!$E$9:$P$909))</f>
        <v>3.065986586248107</v>
      </c>
      <c r="AI24" s="68">
        <f t="array" ref="AI24">SUM(IF(('R6. TIAM new gen capacity'!$A$9:$A$909=$B24)*(('R6. TIAM new gen capacity'!$B$9:$B$909=AI$7)+('R6. TIAM new gen capacity'!$B$9:$B$909=AI$8))*('R6. TIAM new gen capacity'!$D$9:$D$909=$D24)*('R6. TIAM new gen capacity'!$E$8:$P$8=AI$9),'R6. TIAM new gen capacity'!$E$9:$P$909))</f>
        <v>53.635717582179417</v>
      </c>
      <c r="AJ24" s="68">
        <f t="array" ref="AJ24">SUM(IF(('R6. TIAM new gen capacity'!$A$9:$A$909=$B24)*(('R6. TIAM new gen capacity'!$B$9:$B$909=AJ$7)+('R6. TIAM new gen capacity'!$B$9:$B$909=AJ$8))*('R6. TIAM new gen capacity'!$D$9:$D$909=$D24)*('R6. TIAM new gen capacity'!$E$8:$P$8=AJ$9),'R6. TIAM new gen capacity'!$E$9:$P$909))</f>
        <v>27.771707868553278</v>
      </c>
      <c r="AK24" s="68">
        <f t="array" ref="AK24">SUM(IF(('R6. TIAM new gen capacity'!$A$9:$A$909=$B24)*(('R6. TIAM new gen capacity'!$B$9:$B$909=AK$7)+('R6. TIAM new gen capacity'!$B$9:$B$909=AK$8))*('R6. TIAM new gen capacity'!$D$9:$D$909=$D24)*('R6. TIAM new gen capacity'!$E$8:$P$8=AK$9),'R6. TIAM new gen capacity'!$E$9:$P$909))</f>
        <v>150.91738400231029</v>
      </c>
      <c r="AL24" s="68">
        <f t="array" ref="AL24">SUM(IF(('R6. TIAM new gen capacity'!$A$9:$A$909=$B24)*(('R6. TIAM new gen capacity'!$B$9:$B$909=AL$7)+('R6. TIAM new gen capacity'!$B$9:$B$909=AL$8))*('R6. TIAM new gen capacity'!$D$9:$D$909=$D24)*('R6. TIAM new gen capacity'!$E$8:$P$8=AL$9),'R6. TIAM new gen capacity'!$E$9:$P$909))</f>
        <v>525.87607603605193</v>
      </c>
      <c r="AM24" s="68">
        <f t="array" ref="AM24">SUM(IF(('R6. TIAM new gen capacity'!$A$9:$A$909=$B24)*(('R6. TIAM new gen capacity'!$B$9:$B$909=AM$7)+('R6. TIAM new gen capacity'!$B$9:$B$909=AM$8))*('R6. TIAM new gen capacity'!$D$9:$D$909=$D24)*('R6. TIAM new gen capacity'!$E$8:$P$8=AM$9),'R6. TIAM new gen capacity'!$E$9:$P$909))</f>
        <v>0</v>
      </c>
      <c r="AN24" s="68">
        <f t="array" ref="AN24">SUM(IF(('R6. TIAM new gen capacity'!$A$9:$A$909=$B24)*(('R6. TIAM new gen capacity'!$B$9:$B$909=AN$7)+('R6. TIAM new gen capacity'!$B$9:$B$909=AN$8))*('R6. TIAM new gen capacity'!$D$9:$D$909=$D24)*('R6. TIAM new gen capacity'!$E$8:$P$8=AN$9),'R6. TIAM new gen capacity'!$E$9:$P$909))</f>
        <v>204.75486511913192</v>
      </c>
      <c r="AO24" s="68">
        <f t="array" ref="AO24">SUM(IF(('R6. TIAM new gen capacity'!$A$9:$A$909=$B24)*(('R6. TIAM new gen capacity'!$B$9:$B$909=AO$7)+('R6. TIAM new gen capacity'!$B$9:$B$909=AO$8))*('R6. TIAM new gen capacity'!$D$9:$D$909=$D24)*('R6. TIAM new gen capacity'!$E$8:$P$8=AO$9),'R6. TIAM new gen capacity'!$E$9:$P$909))</f>
        <v>622.33502201389967</v>
      </c>
      <c r="AP24" s="68">
        <f t="array" ref="AP24">SUM(IF(('R6. TIAM new gen capacity'!$A$9:$A$909=$B24)*(('R6. TIAM new gen capacity'!$B$9:$B$909=AP$7)+('R6. TIAM new gen capacity'!$B$9:$B$909=AP$8))*('R6. TIAM new gen capacity'!$D$9:$D$909=$D24)*('R6. TIAM new gen capacity'!$E$8:$P$8=AP$9),'R6. TIAM new gen capacity'!$E$9:$P$909))</f>
        <v>17.26907151087018</v>
      </c>
    </row>
    <row r="25" spans="1:42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1.98958064957836E-5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0.112000171222097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7.9133486466894998E-2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74.429749069980602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771.20043281828248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829.61740479406672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1144.1042504102581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3990.721511661051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3482.3076016842247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2923.1211788773485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7750.4077191499937</v>
      </c>
      <c r="R25" s="68">
        <f t="array" ref="R25">SUM(IF(('R6. TIAM new gen capacity'!$A$9:$A$909=$B25)*(('R6. TIAM new gen capacity'!$B$9:$B$909=R$7)+('R6. TIAM new gen capacity'!$B$9:$B$909=R$8))*('R6. TIAM new gen capacity'!$D$9:$D$909=$D25)*('R6. TIAM new gen capacity'!$E$8:$P$8=R$9),'R6. TIAM new gen capacity'!$E$9:$P$909))</f>
        <v>0</v>
      </c>
      <c r="S25" s="68">
        <f t="array" ref="S25">SUM(IF(('R6. TIAM new gen capacity'!$A$9:$A$909=$B25)*(('R6. TIAM new gen capacity'!$B$9:$B$909=S$7)+('R6. TIAM new gen capacity'!$B$9:$B$909=S$8))*('R6. TIAM new gen capacity'!$D$9:$D$909=$D25)*('R6. TIAM new gen capacity'!$E$8:$P$8=S$9),'R6. TIAM new gen capacity'!$E$9:$P$909))</f>
        <v>0.58305074376686405</v>
      </c>
      <c r="T25" s="68">
        <f t="array" ref="T25">SUM(IF(('R6. TIAM new gen capacity'!$A$9:$A$909=$B25)*(('R6. TIAM new gen capacity'!$B$9:$B$909=T$7)+('R6. TIAM new gen capacity'!$B$9:$B$909=T$8))*('R6. TIAM new gen capacity'!$D$9:$D$909=$D25)*('R6. TIAM new gen capacity'!$E$8:$P$8=T$9),'R6. TIAM new gen capacity'!$E$9:$P$909))</f>
        <v>0</v>
      </c>
      <c r="U25" s="68">
        <f t="array" ref="U25">SUM(IF(('R6. TIAM new gen capacity'!$A$9:$A$909=$B25)*(('R6. TIAM new gen capacity'!$B$9:$B$909=U$7)+('R6. TIAM new gen capacity'!$B$9:$B$909=U$8))*('R6. TIAM new gen capacity'!$D$9:$D$909=$D25)*('R6. TIAM new gen capacity'!$E$8:$P$8=U$9),'R6. TIAM new gen capacity'!$E$9:$P$909))</f>
        <v>3.8581728097811778</v>
      </c>
      <c r="V25" s="68">
        <f t="array" ref="V25">SUM(IF(('R6. TIAM new gen capacity'!$A$9:$A$909=$B25)*(('R6. TIAM new gen capacity'!$B$9:$B$909=V$7)+('R6. TIAM new gen capacity'!$B$9:$B$909=V$8))*('R6. TIAM new gen capacity'!$D$9:$D$909=$D25)*('R6. TIAM new gen capacity'!$E$8:$P$8=V$9),'R6. TIAM new gen capacity'!$E$9:$P$909))</f>
        <v>3.7200777075911899</v>
      </c>
      <c r="W25" s="68">
        <f t="array" ref="W25">SUM(IF(('R6. TIAM new gen capacity'!$A$9:$A$909=$B25)*(('R6. TIAM new gen capacity'!$B$9:$B$909=W$7)+('R6. TIAM new gen capacity'!$B$9:$B$909=W$8))*('R6. TIAM new gen capacity'!$D$9:$D$909=$D25)*('R6. TIAM new gen capacity'!$E$8:$P$8=W$9),'R6. TIAM new gen capacity'!$E$9:$P$909))</f>
        <v>8.1191584567251986</v>
      </c>
      <c r="X25" s="68">
        <f t="array" ref="X25">SUM(IF(('R6. TIAM new gen capacity'!$A$9:$A$909=$B25)*(('R6. TIAM new gen capacity'!$B$9:$B$909=X$7)+('R6. TIAM new gen capacity'!$B$9:$B$909=X$8))*('R6. TIAM new gen capacity'!$D$9:$D$909=$D25)*('R6. TIAM new gen capacity'!$E$8:$P$8=X$9),'R6. TIAM new gen capacity'!$E$9:$P$909))</f>
        <v>11.423560711718199</v>
      </c>
      <c r="Y25" s="68">
        <f t="array" ref="Y25">SUM(IF(('R6. TIAM new gen capacity'!$A$9:$A$909=$B25)*(('R6. TIAM new gen capacity'!$B$9:$B$909=Y$7)+('R6. TIAM new gen capacity'!$B$9:$B$909=Y$8))*('R6. TIAM new gen capacity'!$D$9:$D$909=$D25)*('R6. TIAM new gen capacity'!$E$8:$P$8=Y$9),'R6. TIAM new gen capacity'!$E$9:$P$909))</f>
        <v>18.698412849623452</v>
      </c>
      <c r="Z25" s="68">
        <f t="array" ref="Z25">SUM(IF(('R6. TIAM new gen capacity'!$A$9:$A$909=$B25)*(('R6. TIAM new gen capacity'!$B$9:$B$909=Z$7)+('R6. TIAM new gen capacity'!$B$9:$B$909=Z$8))*('R6. TIAM new gen capacity'!$D$9:$D$909=$D25)*('R6. TIAM new gen capacity'!$E$8:$P$8=Z$9),'R6. TIAM new gen capacity'!$E$9:$P$909))</f>
        <v>30.131889707785991</v>
      </c>
      <c r="AA25" s="68">
        <f t="array" ref="AA25">SUM(IF(('R6. TIAM new gen capacity'!$A$9:$A$909=$B25)*(('R6. TIAM new gen capacity'!$B$9:$B$909=AA$7)+('R6. TIAM new gen capacity'!$B$9:$B$909=AA$8))*('R6. TIAM new gen capacity'!$D$9:$D$909=$D25)*('R6. TIAM new gen capacity'!$E$8:$P$8=AA$9),'R6. TIAM new gen capacity'!$E$9:$P$909))</f>
        <v>49.357509216448697</v>
      </c>
      <c r="AB25" s="68">
        <f t="array" ref="AB25">SUM(IF(('R6. TIAM new gen capacity'!$A$9:$A$909=$B25)*(('R6. TIAM new gen capacity'!$B$9:$B$909=AB$7)+('R6. TIAM new gen capacity'!$B$9:$B$909=AB$8))*('R6. TIAM new gen capacity'!$D$9:$D$909=$D25)*('R6. TIAM new gen capacity'!$E$8:$P$8=AB$9),'R6. TIAM new gen capacity'!$E$9:$P$909))</f>
        <v>80.305847977795196</v>
      </c>
      <c r="AC25" s="68">
        <f t="array" ref="AC25">SUM(IF(('R6. TIAM new gen capacity'!$A$9:$A$909=$B25)*(('R6. TIAM new gen capacity'!$B$9:$B$909=AC$7)+('R6. TIAM new gen capacity'!$B$9:$B$909=AC$8))*('R6. TIAM new gen capacity'!$D$9:$D$909=$D25)*('R6. TIAM new gen capacity'!$E$8:$P$8=AC$9),'R6. TIAM new gen capacity'!$E$9:$P$909))</f>
        <v>130.74824018945219</v>
      </c>
      <c r="AE25" s="68">
        <f t="array" ref="AE25">SUM(IF(('R6. TIAM new gen capacity'!$A$9:$A$909=$B25)*(('R6. TIAM new gen capacity'!$B$9:$B$909=AE$7)+('R6. TIAM new gen capacity'!$B$9:$B$909=AE$8))*('R6. TIAM new gen capacity'!$D$9:$D$909=$D25)*('R6. TIAM new gen capacity'!$E$8:$P$8=AE$9),'R6. TIAM new gen capacity'!$E$9:$P$909))</f>
        <v>0</v>
      </c>
      <c r="AF25" s="68">
        <f t="array" ref="AF25">SUM(IF(('R6. TIAM new gen capacity'!$A$9:$A$909=$B25)*(('R6. TIAM new gen capacity'!$B$9:$B$909=AF$7)+('R6. TIAM new gen capacity'!$B$9:$B$909=AF$8))*('R6. TIAM new gen capacity'!$D$9:$D$909=$D25)*('R6. TIAM new gen capacity'!$E$8:$P$8=AF$9),'R6. TIAM new gen capacity'!$E$9:$P$909))</f>
        <v>0</v>
      </c>
      <c r="AG25" s="68">
        <f t="array" ref="AG25">SUM(IF(('R6. TIAM new gen capacity'!$A$9:$A$909=$B25)*(('R6. TIAM new gen capacity'!$B$9:$B$909=AG$7)+('R6. TIAM new gen capacity'!$B$9:$B$909=AG$8))*('R6. TIAM new gen capacity'!$D$9:$D$909=$D25)*('R6. TIAM new gen capacity'!$E$8:$P$8=AG$9),'R6. TIAM new gen capacity'!$E$9:$P$909))</f>
        <v>0</v>
      </c>
      <c r="AH25" s="68">
        <f t="array" ref="AH25">SUM(IF(('R6. TIAM new gen capacity'!$A$9:$A$909=$B25)*(('R6. TIAM new gen capacity'!$B$9:$B$909=AH$7)+('R6. TIAM new gen capacity'!$B$9:$B$909=AH$8))*('R6. TIAM new gen capacity'!$D$9:$D$909=$D25)*('R6. TIAM new gen capacity'!$E$8:$P$8=AH$9),'R6. TIAM new gen capacity'!$E$9:$P$909))</f>
        <v>0.471048609655698</v>
      </c>
      <c r="AI25" s="68">
        <f t="array" ref="AI25">SUM(IF(('R6. TIAM new gen capacity'!$A$9:$A$909=$B25)*(('R6. TIAM new gen capacity'!$B$9:$B$909=AI$7)+('R6. TIAM new gen capacity'!$B$9:$B$909=AI$8))*('R6. TIAM new gen capacity'!$D$9:$D$909=$D25)*('R6. TIAM new gen capacity'!$E$8:$P$8=AI$9),'R6. TIAM new gen capacity'!$E$9:$P$909))</f>
        <v>55.582673044506791</v>
      </c>
      <c r="AJ25" s="68">
        <f t="array" ref="AJ25">SUM(IF(('R6. TIAM new gen capacity'!$A$9:$A$909=$B25)*(('R6. TIAM new gen capacity'!$B$9:$B$909=AJ$7)+('R6. TIAM new gen capacity'!$B$9:$B$909=AJ$8))*('R6. TIAM new gen capacity'!$D$9:$D$909=$D25)*('R6. TIAM new gen capacity'!$E$8:$P$8=AJ$9),'R6. TIAM new gen capacity'!$E$9:$P$909))</f>
        <v>22.38693685085498</v>
      </c>
      <c r="AK25" s="68">
        <f t="array" ref="AK25">SUM(IF(('R6. TIAM new gen capacity'!$A$9:$A$909=$B25)*(('R6. TIAM new gen capacity'!$B$9:$B$909=AK$7)+('R6. TIAM new gen capacity'!$B$9:$B$909=AK$8))*('R6. TIAM new gen capacity'!$D$9:$D$909=$D25)*('R6. TIAM new gen capacity'!$E$8:$P$8=AK$9),'R6. TIAM new gen capacity'!$E$9:$P$909))</f>
        <v>73.016323218257199</v>
      </c>
      <c r="AL25" s="68">
        <f t="array" ref="AL25">SUM(IF(('R6. TIAM new gen capacity'!$A$9:$A$909=$B25)*(('R6. TIAM new gen capacity'!$B$9:$B$909=AL$7)+('R6. TIAM new gen capacity'!$B$9:$B$909=AL$8))*('R6. TIAM new gen capacity'!$D$9:$D$909=$D25)*('R6. TIAM new gen capacity'!$E$8:$P$8=AL$9),'R6. TIAM new gen capacity'!$E$9:$P$909))</f>
        <v>42.592907849695948</v>
      </c>
      <c r="AM25" s="68">
        <f t="array" ref="AM25">SUM(IF(('R6. TIAM new gen capacity'!$A$9:$A$909=$B25)*(('R6. TIAM new gen capacity'!$B$9:$B$909=AM$7)+('R6. TIAM new gen capacity'!$B$9:$B$909=AM$8))*('R6. TIAM new gen capacity'!$D$9:$D$909=$D25)*('R6. TIAM new gen capacity'!$E$8:$P$8=AM$9),'R6. TIAM new gen capacity'!$E$9:$P$909))</f>
        <v>256.50073454539449</v>
      </c>
      <c r="AN25" s="68">
        <f t="array" ref="AN25">SUM(IF(('R6. TIAM new gen capacity'!$A$9:$A$909=$B25)*(('R6. TIAM new gen capacity'!$B$9:$B$909=AN$7)+('R6. TIAM new gen capacity'!$B$9:$B$909=AN$8))*('R6. TIAM new gen capacity'!$D$9:$D$909=$D25)*('R6. TIAM new gen capacity'!$E$8:$P$8=AN$9),'R6. TIAM new gen capacity'!$E$9:$P$909))</f>
        <v>10.38835119493071</v>
      </c>
      <c r="AO25" s="68">
        <f t="array" ref="AO25">SUM(IF(('R6. TIAM new gen capacity'!$A$9:$A$909=$B25)*(('R6. TIAM new gen capacity'!$B$9:$B$909=AO$7)+('R6. TIAM new gen capacity'!$B$9:$B$909=AO$8))*('R6. TIAM new gen capacity'!$D$9:$D$909=$D25)*('R6. TIAM new gen capacity'!$E$8:$P$8=AO$9),'R6. TIAM new gen capacity'!$E$9:$P$909))</f>
        <v>471.887371777525</v>
      </c>
      <c r="AP25" s="68">
        <f t="array" ref="AP25">SUM(IF(('R6. TIAM new gen capacity'!$A$9:$A$909=$B25)*(('R6. TIAM new gen capacity'!$B$9:$B$909=AP$7)+('R6. TIAM new gen capacity'!$B$9:$B$909=AP$8))*('R6. TIAM new gen capacity'!$D$9:$D$909=$D25)*('R6. TIAM new gen capacity'!$E$8:$P$8=AP$9),'R6. TIAM new gen capacity'!$E$9:$P$909))</f>
        <v>1005.5969294559251</v>
      </c>
    </row>
    <row r="26" spans="1:42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11.1111111111111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8.7687605131146178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61.592598086439466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20.374029229454074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832.82244011541036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195.56679738830582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261.25122738374398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1271.827670045441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908.43103178309525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439.70263312140668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1406.0361416898213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1023.226173485187</v>
      </c>
      <c r="R26" s="68">
        <f t="array" ref="R26">SUM(IF(('R6. TIAM new gen capacity'!$A$9:$A$909=$B26)*(('R6. TIAM new gen capacity'!$B$9:$B$909=R$7)+('R6. TIAM new gen capacity'!$B$9:$B$909=R$8))*('R6. TIAM new gen capacity'!$D$9:$D$909=$D26)*('R6. TIAM new gen capacity'!$E$8:$P$8=R$9),'R6. TIAM new gen capacity'!$E$9:$P$909))</f>
        <v>0</v>
      </c>
      <c r="S26" s="68">
        <f t="array" ref="S26">SUM(IF(('R6. TIAM new gen capacity'!$A$9:$A$909=$B26)*(('R6. TIAM new gen capacity'!$B$9:$B$909=S$7)+('R6. TIAM new gen capacity'!$B$9:$B$909=S$8))*('R6. TIAM new gen capacity'!$D$9:$D$909=$D26)*('R6. TIAM new gen capacity'!$E$8:$P$8=S$9),'R6. TIAM new gen capacity'!$E$9:$P$909))</f>
        <v>57.629999999999995</v>
      </c>
      <c r="T26" s="68">
        <f t="array" ref="T26">SUM(IF(('R6. TIAM new gen capacity'!$A$9:$A$909=$B26)*(('R6. TIAM new gen capacity'!$B$9:$B$909=T$7)+('R6. TIAM new gen capacity'!$B$9:$B$909=T$8))*('R6. TIAM new gen capacity'!$D$9:$D$909=$D26)*('R6. TIAM new gen capacity'!$E$8:$P$8=T$9),'R6. TIAM new gen capacity'!$E$9:$P$909))</f>
        <v>11.59922481533234</v>
      </c>
      <c r="U26" s="68">
        <f t="array" ref="U26">SUM(IF(('R6. TIAM new gen capacity'!$A$9:$A$909=$B26)*(('R6. TIAM new gen capacity'!$B$9:$B$909=U$7)+('R6. TIAM new gen capacity'!$B$9:$B$909=U$8))*('R6. TIAM new gen capacity'!$D$9:$D$909=$D26)*('R6. TIAM new gen capacity'!$E$8:$P$8=U$9),'R6. TIAM new gen capacity'!$E$9:$P$909))</f>
        <v>0</v>
      </c>
      <c r="V26" s="68">
        <f t="array" ref="V26">SUM(IF(('R6. TIAM new gen capacity'!$A$9:$A$909=$B26)*(('R6. TIAM new gen capacity'!$B$9:$B$909=V$7)+('R6. TIAM new gen capacity'!$B$9:$B$909=V$8))*('R6. TIAM new gen capacity'!$D$9:$D$909=$D26)*('R6. TIAM new gen capacity'!$E$8:$P$8=V$9),'R6. TIAM new gen capacity'!$E$9:$P$909))</f>
        <v>132.19027597738892</v>
      </c>
      <c r="W26" s="68">
        <f t="array" ref="W26">SUM(IF(('R6. TIAM new gen capacity'!$A$9:$A$909=$B26)*(('R6. TIAM new gen capacity'!$B$9:$B$909=W$7)+('R6. TIAM new gen capacity'!$B$9:$B$909=W$8))*('R6. TIAM new gen capacity'!$D$9:$D$909=$D26)*('R6. TIAM new gen capacity'!$E$8:$P$8=W$9),'R6. TIAM new gen capacity'!$E$9:$P$909))</f>
        <v>117.54867953686178</v>
      </c>
      <c r="X26" s="68">
        <f t="array" ref="X26">SUM(IF(('R6. TIAM new gen capacity'!$A$9:$A$909=$B26)*(('R6. TIAM new gen capacity'!$B$9:$B$909=X$7)+('R6. TIAM new gen capacity'!$B$9:$B$909=X$8))*('R6. TIAM new gen capacity'!$D$9:$D$909=$D26)*('R6. TIAM new gen capacity'!$E$8:$P$8=X$9),'R6. TIAM new gen capacity'!$E$9:$P$909))</f>
        <v>259.43464051831597</v>
      </c>
      <c r="Y26" s="68">
        <f t="array" ref="Y26">SUM(IF(('R6. TIAM new gen capacity'!$A$9:$A$909=$B26)*(('R6. TIAM new gen capacity'!$B$9:$B$909=Y$7)+('R6. TIAM new gen capacity'!$B$9:$B$909=Y$8))*('R6. TIAM new gen capacity'!$D$9:$D$909=$D26)*('R6. TIAM new gen capacity'!$E$8:$P$8=Y$9),'R6. TIAM new gen capacity'!$E$9:$P$909))</f>
        <v>373.548201611048</v>
      </c>
      <c r="Z26" s="68">
        <f t="array" ref="Z26">SUM(IF(('R6. TIAM new gen capacity'!$A$9:$A$909=$B26)*(('R6. TIAM new gen capacity'!$B$9:$B$909=Z$7)+('R6. TIAM new gen capacity'!$B$9:$B$909=Z$8))*('R6. TIAM new gen capacity'!$D$9:$D$909=$D26)*('R6. TIAM new gen capacity'!$E$8:$P$8=Z$9),'R6. TIAM new gen capacity'!$E$9:$P$909))</f>
        <v>601.36806228635385</v>
      </c>
      <c r="AA26" s="68">
        <f t="array" ref="AA26">SUM(IF(('R6. TIAM new gen capacity'!$A$9:$A$909=$B26)*(('R6. TIAM new gen capacity'!$B$9:$B$909=AA$7)+('R6. TIAM new gen capacity'!$B$9:$B$909=AA$8))*('R6. TIAM new gen capacity'!$D$9:$D$909=$D26)*('R6. TIAM new gen capacity'!$E$8:$P$8=AA$9),'R6. TIAM new gen capacity'!$E$9:$P$909))</f>
        <v>1014.1666507857489</v>
      </c>
      <c r="AB26" s="68">
        <f t="array" ref="AB26">SUM(IF(('R6. TIAM new gen capacity'!$A$9:$A$909=$B26)*(('R6. TIAM new gen capacity'!$B$9:$B$909=AB$7)+('R6. TIAM new gen capacity'!$B$9:$B$909=AB$8))*('R6. TIAM new gen capacity'!$D$9:$D$909=$D26)*('R6. TIAM new gen capacity'!$E$8:$P$8=AB$9),'R6. TIAM new gen capacity'!$E$9:$P$909))</f>
        <v>1621.3522963023017</v>
      </c>
      <c r="AC26" s="68">
        <f t="array" ref="AC26">SUM(IF(('R6. TIAM new gen capacity'!$A$9:$A$909=$B26)*(('R6. TIAM new gen capacity'!$B$9:$B$909=AC$7)+('R6. TIAM new gen capacity'!$B$9:$B$909=AC$8))*('R6. TIAM new gen capacity'!$D$9:$D$909=$D26)*('R6. TIAM new gen capacity'!$E$8:$P$8=AC$9),'R6. TIAM new gen capacity'!$E$9:$P$909))</f>
        <v>1907.8631600043764</v>
      </c>
      <c r="AE26" s="68">
        <f t="array" ref="AE26">SUM(IF(('R6. TIAM new gen capacity'!$A$9:$A$909=$B26)*(('R6. TIAM new gen capacity'!$B$9:$B$909=AE$7)+('R6. TIAM new gen capacity'!$B$9:$B$909=AE$8))*('R6. TIAM new gen capacity'!$D$9:$D$909=$D26)*('R6. TIAM new gen capacity'!$E$8:$P$8=AE$9),'R6. TIAM new gen capacity'!$E$9:$P$909))</f>
        <v>0</v>
      </c>
      <c r="AF26" s="68">
        <f t="array" ref="AF26">SUM(IF(('R6. TIAM new gen capacity'!$A$9:$A$909=$B26)*(('R6. TIAM new gen capacity'!$B$9:$B$909=AF$7)+('R6. TIAM new gen capacity'!$B$9:$B$909=AF$8))*('R6. TIAM new gen capacity'!$D$9:$D$909=$D26)*('R6. TIAM new gen capacity'!$E$8:$P$8=AF$9),'R6. TIAM new gen capacity'!$E$9:$P$909))</f>
        <v>0</v>
      </c>
      <c r="AG26" s="68">
        <f t="array" ref="AG26">SUM(IF(('R6. TIAM new gen capacity'!$A$9:$A$909=$B26)*(('R6. TIAM new gen capacity'!$B$9:$B$909=AG$7)+('R6. TIAM new gen capacity'!$B$9:$B$909=AG$8))*('R6. TIAM new gen capacity'!$D$9:$D$909=$D26)*('R6. TIAM new gen capacity'!$E$8:$P$8=AG$9),'R6. TIAM new gen capacity'!$E$9:$P$909))</f>
        <v>0</v>
      </c>
      <c r="AH26" s="68">
        <f t="array" ref="AH26">SUM(IF(('R6. TIAM new gen capacity'!$A$9:$A$909=$B26)*(('R6. TIAM new gen capacity'!$B$9:$B$909=AH$7)+('R6. TIAM new gen capacity'!$B$9:$B$909=AH$8))*('R6. TIAM new gen capacity'!$D$9:$D$909=$D26)*('R6. TIAM new gen capacity'!$E$8:$P$8=AH$9),'R6. TIAM new gen capacity'!$E$9:$P$909))</f>
        <v>14.23059302756867</v>
      </c>
      <c r="AI26" s="68">
        <f t="array" ref="AI26">SUM(IF(('R6. TIAM new gen capacity'!$A$9:$A$909=$B26)*(('R6. TIAM new gen capacity'!$B$9:$B$909=AI$7)+('R6. TIAM new gen capacity'!$B$9:$B$909=AI$8))*('R6. TIAM new gen capacity'!$D$9:$D$909=$D26)*('R6. TIAM new gen capacity'!$E$8:$P$8=AI$9),'R6. TIAM new gen capacity'!$E$9:$P$909))</f>
        <v>102.82126992567846</v>
      </c>
      <c r="AJ26" s="68">
        <f t="array" ref="AJ26">SUM(IF(('R6. TIAM new gen capacity'!$A$9:$A$909=$B26)*(('R6. TIAM new gen capacity'!$B$9:$B$909=AJ$7)+('R6. TIAM new gen capacity'!$B$9:$B$909=AJ$8))*('R6. TIAM new gen capacity'!$D$9:$D$909=$D26)*('R6. TIAM new gen capacity'!$E$8:$P$8=AJ$9),'R6. TIAM new gen capacity'!$E$9:$P$909))</f>
        <v>53.551694815319493</v>
      </c>
      <c r="AK26" s="68">
        <f t="array" ref="AK26">SUM(IF(('R6. TIAM new gen capacity'!$A$9:$A$909=$B26)*(('R6. TIAM new gen capacity'!$B$9:$B$909=AK$7)+('R6. TIAM new gen capacity'!$B$9:$B$909=AK$8))*('R6. TIAM new gen capacity'!$D$9:$D$909=$D26)*('R6. TIAM new gen capacity'!$E$8:$P$8=AK$9),'R6. TIAM new gen capacity'!$E$9:$P$909))</f>
        <v>152.36249868238153</v>
      </c>
      <c r="AL26" s="68">
        <f t="array" ref="AL26">SUM(IF(('R6. TIAM new gen capacity'!$A$9:$A$909=$B26)*(('R6. TIAM new gen capacity'!$B$9:$B$909=AL$7)+('R6. TIAM new gen capacity'!$B$9:$B$909=AL$8))*('R6. TIAM new gen capacity'!$D$9:$D$909=$D26)*('R6. TIAM new gen capacity'!$E$8:$P$8=AL$9),'R6. TIAM new gen capacity'!$E$9:$P$909))</f>
        <v>238.00738705813211</v>
      </c>
      <c r="AM26" s="68">
        <f t="array" ref="AM26">SUM(IF(('R6. TIAM new gen capacity'!$A$9:$A$909=$B26)*(('R6. TIAM new gen capacity'!$B$9:$B$909=AM$7)+('R6. TIAM new gen capacity'!$B$9:$B$909=AM$8))*('R6. TIAM new gen capacity'!$D$9:$D$909=$D26)*('R6. TIAM new gen capacity'!$E$8:$P$8=AM$9),'R6. TIAM new gen capacity'!$E$9:$P$909))</f>
        <v>20.998613538785811</v>
      </c>
      <c r="AN26" s="68">
        <f t="array" ref="AN26">SUM(IF(('R6. TIAM new gen capacity'!$A$9:$A$909=$B26)*(('R6. TIAM new gen capacity'!$B$9:$B$909=AN$7)+('R6. TIAM new gen capacity'!$B$9:$B$909=AN$8))*('R6. TIAM new gen capacity'!$D$9:$D$909=$D26)*('R6. TIAM new gen capacity'!$E$8:$P$8=AN$9),'R6. TIAM new gen capacity'!$E$9:$P$909))</f>
        <v>231.87546949060047</v>
      </c>
      <c r="AO26" s="68">
        <f t="array" ref="AO26">SUM(IF(('R6. TIAM new gen capacity'!$A$9:$A$909=$B26)*(('R6. TIAM new gen capacity'!$B$9:$B$909=AO$7)+('R6. TIAM new gen capacity'!$B$9:$B$909=AO$8))*('R6. TIAM new gen capacity'!$D$9:$D$909=$D26)*('R6. TIAM new gen capacity'!$E$8:$P$8=AO$9),'R6. TIAM new gen capacity'!$E$9:$P$909))</f>
        <v>210.81825065752281</v>
      </c>
      <c r="AP26" s="68">
        <f t="array" ref="AP26">SUM(IF(('R6. TIAM new gen capacity'!$A$9:$A$909=$B26)*(('R6. TIAM new gen capacity'!$B$9:$B$909=AP$7)+('R6. TIAM new gen capacity'!$B$9:$B$909=AP$8))*('R6. TIAM new gen capacity'!$D$9:$D$909=$D26)*('R6. TIAM new gen capacity'!$E$8:$P$8=AP$9),'R6. TIAM new gen capacity'!$E$9:$P$909))</f>
        <v>67.774328015824182</v>
      </c>
    </row>
    <row r="27" spans="1:42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2.9594491195507877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12.061988929632918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25.733458457855697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5517.089477353119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1618.2419074851878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1637.085444750576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6092.1847670832394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7470.1602723215155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4247.5843395257561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7520.3272416842501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11944.070574637359</v>
      </c>
      <c r="R27" s="68">
        <f t="array" ref="R27">SUM(IF(('R6. TIAM new gen capacity'!$A$9:$A$909=$B27)*(('R6. TIAM new gen capacity'!$B$9:$B$909=R$7)+('R6. TIAM new gen capacity'!$B$9:$B$909=R$8))*('R6. TIAM new gen capacity'!$D$9:$D$909=$D27)*('R6. TIAM new gen capacity'!$E$8:$P$8=R$9),'R6. TIAM new gen capacity'!$E$9:$P$909))</f>
        <v>0</v>
      </c>
      <c r="S27" s="68">
        <f t="array" ref="S27">SUM(IF(('R6. TIAM new gen capacity'!$A$9:$A$909=$B27)*(('R6. TIAM new gen capacity'!$B$9:$B$909=S$7)+('R6. TIAM new gen capacity'!$B$9:$B$909=S$8))*('R6. TIAM new gen capacity'!$D$9:$D$909=$D27)*('R6. TIAM new gen capacity'!$E$8:$P$8=S$9),'R6. TIAM new gen capacity'!$E$9:$P$909))</f>
        <v>60.968865979951907</v>
      </c>
      <c r="T27" s="68">
        <f t="array" ref="T27">SUM(IF(('R6. TIAM new gen capacity'!$A$9:$A$909=$B27)*(('R6. TIAM new gen capacity'!$B$9:$B$909=T$7)+('R6. TIAM new gen capacity'!$B$9:$B$909=T$8))*('R6. TIAM new gen capacity'!$D$9:$D$909=$D27)*('R6. TIAM new gen capacity'!$E$8:$P$8=T$9),'R6. TIAM new gen capacity'!$E$9:$P$909))</f>
        <v>1.65067512160217</v>
      </c>
      <c r="U27" s="68">
        <f t="array" ref="U27">SUM(IF(('R6. TIAM new gen capacity'!$A$9:$A$909=$B27)*(('R6. TIAM new gen capacity'!$B$9:$B$909=U$7)+('R6. TIAM new gen capacity'!$B$9:$B$909=U$8))*('R6. TIAM new gen capacity'!$D$9:$D$909=$D27)*('R6. TIAM new gen capacity'!$E$8:$P$8=U$9),'R6. TIAM new gen capacity'!$E$9:$P$909))</f>
        <v>117.41424562713229</v>
      </c>
      <c r="V27" s="68">
        <f t="array" ref="V27">SUM(IF(('R6. TIAM new gen capacity'!$A$9:$A$909=$B27)*(('R6. TIAM new gen capacity'!$B$9:$B$909=V$7)+('R6. TIAM new gen capacity'!$B$9:$B$909=V$8))*('R6. TIAM new gen capacity'!$D$9:$D$909=$D27)*('R6. TIAM new gen capacity'!$E$8:$P$8=V$9),'R6. TIAM new gen capacity'!$E$9:$P$909))</f>
        <v>175.7003759785498</v>
      </c>
      <c r="W27" s="68">
        <f t="array" ref="W27">SUM(IF(('R6. TIAM new gen capacity'!$A$9:$A$909=$B27)*(('R6. TIAM new gen capacity'!$B$9:$B$909=W$7)+('R6. TIAM new gen capacity'!$B$9:$B$909=W$8))*('R6. TIAM new gen capacity'!$D$9:$D$909=$D27)*('R6. TIAM new gen capacity'!$E$8:$P$8=W$9),'R6. TIAM new gen capacity'!$E$9:$P$909))</f>
        <v>283.28657862849832</v>
      </c>
      <c r="X27" s="68">
        <f t="array" ref="X27">SUM(IF(('R6. TIAM new gen capacity'!$A$9:$A$909=$B27)*(('R6. TIAM new gen capacity'!$B$9:$B$909=X$7)+('R6. TIAM new gen capacity'!$B$9:$B$909=X$8))*('R6. TIAM new gen capacity'!$D$9:$D$909=$D27)*('R6. TIAM new gen capacity'!$E$8:$P$8=X$9),'R6. TIAM new gen capacity'!$E$9:$P$909))</f>
        <v>446.02145772863571</v>
      </c>
      <c r="Y27" s="68">
        <f t="array" ref="Y27">SUM(IF(('R6. TIAM new gen capacity'!$A$9:$A$909=$B27)*(('R6. TIAM new gen capacity'!$B$9:$B$909=Y$7)+('R6. TIAM new gen capacity'!$B$9:$B$909=Y$8))*('R6. TIAM new gen capacity'!$D$9:$D$909=$D27)*('R6. TIAM new gen capacity'!$E$8:$P$8=Y$9),'R6. TIAM new gen capacity'!$E$9:$P$909))</f>
        <v>707.82685744493415</v>
      </c>
      <c r="Z27" s="68">
        <f t="array" ref="Z27">SUM(IF(('R6. TIAM new gen capacity'!$A$9:$A$909=$B27)*(('R6. TIAM new gen capacity'!$B$9:$B$909=Z$7)+('R6. TIAM new gen capacity'!$B$9:$B$909=Z$8))*('R6. TIAM new gen capacity'!$D$9:$D$909=$D27)*('R6. TIAM new gen capacity'!$E$8:$P$8=Z$9),'R6. TIAM new gen capacity'!$E$9:$P$909))</f>
        <v>1136.8386086863891</v>
      </c>
      <c r="AA27" s="68">
        <f t="array" ref="AA27">SUM(IF(('R6. TIAM new gen capacity'!$A$9:$A$909=$B27)*(('R6. TIAM new gen capacity'!$B$9:$B$909=AA$7)+('R6. TIAM new gen capacity'!$B$9:$B$909=AA$8))*('R6. TIAM new gen capacity'!$D$9:$D$909=$D27)*('R6. TIAM new gen capacity'!$E$8:$P$8=AA$9),'R6. TIAM new gen capacity'!$E$9:$P$909))</f>
        <v>1878.4115566585681</v>
      </c>
      <c r="AB27" s="68">
        <f t="array" ref="AB27">SUM(IF(('R6. TIAM new gen capacity'!$A$9:$A$909=$B27)*(('R6. TIAM new gen capacity'!$B$9:$B$909=AB$7)+('R6. TIAM new gen capacity'!$B$9:$B$909=AB$8))*('R6. TIAM new gen capacity'!$D$9:$D$909=$D27)*('R6. TIAM new gen capacity'!$E$8:$P$8=AB$9),'R6. TIAM new gen capacity'!$E$9:$P$909))</f>
        <v>3042.1633060147387</v>
      </c>
      <c r="AC27" s="68">
        <f t="array" ref="AC27">SUM(IF(('R6. TIAM new gen capacity'!$A$9:$A$909=$B27)*(('R6. TIAM new gen capacity'!$B$9:$B$909=AC$7)+('R6. TIAM new gen capacity'!$B$9:$B$909=AC$8))*('R6. TIAM new gen capacity'!$D$9:$D$909=$D27)*('R6. TIAM new gen capacity'!$E$8:$P$8=AC$9),'R6. TIAM new gen capacity'!$E$9:$P$909))</f>
        <v>4958.0108556206515</v>
      </c>
      <c r="AE27" s="68">
        <f t="array" ref="AE27">SUM(IF(('R6. TIAM new gen capacity'!$A$9:$A$909=$B27)*(('R6. TIAM new gen capacity'!$B$9:$B$909=AE$7)+('R6. TIAM new gen capacity'!$B$9:$B$909=AE$8))*('R6. TIAM new gen capacity'!$D$9:$D$909=$D27)*('R6. TIAM new gen capacity'!$E$8:$P$8=AE$9),'R6. TIAM new gen capacity'!$E$9:$P$909))</f>
        <v>0</v>
      </c>
      <c r="AF27" s="68">
        <f t="array" ref="AF27">SUM(IF(('R6. TIAM new gen capacity'!$A$9:$A$909=$B27)*(('R6. TIAM new gen capacity'!$B$9:$B$909=AF$7)+('R6. TIAM new gen capacity'!$B$9:$B$909=AF$8))*('R6. TIAM new gen capacity'!$D$9:$D$909=$D27)*('R6. TIAM new gen capacity'!$E$8:$P$8=AF$9),'R6. TIAM new gen capacity'!$E$9:$P$909))</f>
        <v>0</v>
      </c>
      <c r="AG27" s="68">
        <f t="array" ref="AG27">SUM(IF(('R6. TIAM new gen capacity'!$A$9:$A$909=$B27)*(('R6. TIAM new gen capacity'!$B$9:$B$909=AG$7)+('R6. TIAM new gen capacity'!$B$9:$B$909=AG$8))*('R6. TIAM new gen capacity'!$D$9:$D$909=$D27)*('R6. TIAM new gen capacity'!$E$8:$P$8=AG$9),'R6. TIAM new gen capacity'!$E$9:$P$909))</f>
        <v>0</v>
      </c>
      <c r="AH27" s="68">
        <f t="array" ref="AH27">SUM(IF(('R6. TIAM new gen capacity'!$A$9:$A$909=$B27)*(('R6. TIAM new gen capacity'!$B$9:$B$909=AH$7)+('R6. TIAM new gen capacity'!$B$9:$B$909=AH$8))*('R6. TIAM new gen capacity'!$D$9:$D$909=$D27)*('R6. TIAM new gen capacity'!$E$8:$P$8=AH$9),'R6. TIAM new gen capacity'!$E$9:$P$909))</f>
        <v>58.262839358215309</v>
      </c>
      <c r="AI27" s="68">
        <f t="array" ref="AI27">SUM(IF(('R6. TIAM new gen capacity'!$A$9:$A$909=$B27)*(('R6. TIAM new gen capacity'!$B$9:$B$909=AI$7)+('R6. TIAM new gen capacity'!$B$9:$B$909=AI$8))*('R6. TIAM new gen capacity'!$D$9:$D$909=$D27)*('R6. TIAM new gen capacity'!$E$8:$P$8=AI$9),'R6. TIAM new gen capacity'!$E$9:$P$909))</f>
        <v>160.7379359233272</v>
      </c>
      <c r="AJ27" s="68">
        <f t="array" ref="AJ27">SUM(IF(('R6. TIAM new gen capacity'!$A$9:$A$909=$B27)*(('R6. TIAM new gen capacity'!$B$9:$B$909=AJ$7)+('R6. TIAM new gen capacity'!$B$9:$B$909=AJ$8))*('R6. TIAM new gen capacity'!$D$9:$D$909=$D27)*('R6. TIAM new gen capacity'!$E$8:$P$8=AJ$9),'R6. TIAM new gen capacity'!$E$9:$P$909))</f>
        <v>73.534057063574323</v>
      </c>
      <c r="AK27" s="68">
        <f t="array" ref="AK27">SUM(IF(('R6. TIAM new gen capacity'!$A$9:$A$909=$B27)*(('R6. TIAM new gen capacity'!$B$9:$B$909=AK$7)+('R6. TIAM new gen capacity'!$B$9:$B$909=AK$8))*('R6. TIAM new gen capacity'!$D$9:$D$909=$D27)*('R6. TIAM new gen capacity'!$E$8:$P$8=AK$9),'R6. TIAM new gen capacity'!$E$9:$P$909))</f>
        <v>357.58813750910548</v>
      </c>
      <c r="AL27" s="68">
        <f t="array" ref="AL27">SUM(IF(('R6. TIAM new gen capacity'!$A$9:$A$909=$B27)*(('R6. TIAM new gen capacity'!$B$9:$B$909=AL$7)+('R6. TIAM new gen capacity'!$B$9:$B$909=AL$8))*('R6. TIAM new gen capacity'!$D$9:$D$909=$D27)*('R6. TIAM new gen capacity'!$E$8:$P$8=AL$9),'R6. TIAM new gen capacity'!$E$9:$P$909))</f>
        <v>1081.3838286347066</v>
      </c>
      <c r="AM27" s="68">
        <f t="array" ref="AM27">SUM(IF(('R6. TIAM new gen capacity'!$A$9:$A$909=$B27)*(('R6. TIAM new gen capacity'!$B$9:$B$909=AM$7)+('R6. TIAM new gen capacity'!$B$9:$B$909=AM$8))*('R6. TIAM new gen capacity'!$D$9:$D$909=$D27)*('R6. TIAM new gen capacity'!$E$8:$P$8=AM$9),'R6. TIAM new gen capacity'!$E$9:$P$909))</f>
        <v>510.79194779703994</v>
      </c>
      <c r="AN27" s="68">
        <f t="array" ref="AN27">SUM(IF(('R6. TIAM new gen capacity'!$A$9:$A$909=$B27)*(('R6. TIAM new gen capacity'!$B$9:$B$909=AN$7)+('R6. TIAM new gen capacity'!$B$9:$B$909=AN$8))*('R6. TIAM new gen capacity'!$D$9:$D$909=$D27)*('R6. TIAM new gen capacity'!$E$8:$P$8=AN$9),'R6. TIAM new gen capacity'!$E$9:$P$909))</f>
        <v>18.245556159035907</v>
      </c>
      <c r="AO27" s="68">
        <f t="array" ref="AO27">SUM(IF(('R6. TIAM new gen capacity'!$A$9:$A$909=$B27)*(('R6. TIAM new gen capacity'!$B$9:$B$909=AO$7)+('R6. TIAM new gen capacity'!$B$9:$B$909=AO$8))*('R6. TIAM new gen capacity'!$D$9:$D$909=$D27)*('R6. TIAM new gen capacity'!$E$8:$P$8=AO$9),'R6. TIAM new gen capacity'!$E$9:$P$909))</f>
        <v>681.82413032307363</v>
      </c>
      <c r="AP27" s="68">
        <f t="array" ref="AP27">SUM(IF(('R6. TIAM new gen capacity'!$A$9:$A$909=$B27)*(('R6. TIAM new gen capacity'!$B$9:$B$909=AP$7)+('R6. TIAM new gen capacity'!$B$9:$B$909=AP$8))*('R6. TIAM new gen capacity'!$D$9:$D$909=$D27)*('R6. TIAM new gen capacity'!$E$8:$P$8=AP$9),'R6. TIAM new gen capacity'!$E$9:$P$909))</f>
        <v>2392.7952716366885</v>
      </c>
    </row>
    <row r="28" spans="1:42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2.1885387145361999E-4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2.9942685958658499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2.0754094858144228E-3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106.04005329875669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2.2989590122797616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0.92642828233869035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171.75990770919921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1.69520025808619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19.097396560360298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153.92559221088499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9.3398106872577191</v>
      </c>
      <c r="R28" s="68">
        <f t="array" ref="R28">SUM(IF(('R6. TIAM new gen capacity'!$A$9:$A$909=$B28)*(('R6. TIAM new gen capacity'!$B$9:$B$909=R$7)+('R6. TIAM new gen capacity'!$B$9:$B$909=R$8))*('R6. TIAM new gen capacity'!$D$9:$D$909=$D28)*('R6. TIAM new gen capacity'!$E$8:$P$8=R$9),'R6. TIAM new gen capacity'!$E$9:$P$909))</f>
        <v>0</v>
      </c>
      <c r="S28" s="68">
        <f t="array" ref="S28">SUM(IF(('R6. TIAM new gen capacity'!$A$9:$A$909=$B28)*(('R6. TIAM new gen capacity'!$B$9:$B$909=S$7)+('R6. TIAM new gen capacity'!$B$9:$B$909=S$8))*('R6. TIAM new gen capacity'!$D$9:$D$909=$D28)*('R6. TIAM new gen capacity'!$E$8:$P$8=S$9),'R6. TIAM new gen capacity'!$E$9:$P$909))</f>
        <v>2.2497920233401398</v>
      </c>
      <c r="T28" s="68">
        <f t="array" ref="T28">SUM(IF(('R6. TIAM new gen capacity'!$A$9:$A$909=$B28)*(('R6. TIAM new gen capacity'!$B$9:$B$909=T$7)+('R6. TIAM new gen capacity'!$B$9:$B$909=T$8))*('R6. TIAM new gen capacity'!$D$9:$D$909=$D28)*('R6. TIAM new gen capacity'!$E$8:$P$8=T$9),'R6. TIAM new gen capacity'!$E$9:$P$909))</f>
        <v>0</v>
      </c>
      <c r="U28" s="68">
        <f t="array" ref="U28">SUM(IF(('R6. TIAM new gen capacity'!$A$9:$A$909=$B28)*(('R6. TIAM new gen capacity'!$B$9:$B$909=U$7)+('R6. TIAM new gen capacity'!$B$9:$B$909=U$8))*('R6. TIAM new gen capacity'!$D$9:$D$909=$D28)*('R6. TIAM new gen capacity'!$E$8:$P$8=U$9),'R6. TIAM new gen capacity'!$E$9:$P$909))</f>
        <v>0</v>
      </c>
      <c r="V28" s="68">
        <f t="array" ref="V28">SUM(IF(('R6. TIAM new gen capacity'!$A$9:$A$909=$B28)*(('R6. TIAM new gen capacity'!$B$9:$B$909=V$7)+('R6. TIAM new gen capacity'!$B$9:$B$909=V$8))*('R6. TIAM new gen capacity'!$D$9:$D$909=$D28)*('R6. TIAM new gen capacity'!$E$8:$P$8=V$9),'R6. TIAM new gen capacity'!$E$9:$P$909))</f>
        <v>4.20656460244538</v>
      </c>
      <c r="W28" s="68">
        <f t="array" ref="W28">SUM(IF(('R6. TIAM new gen capacity'!$A$9:$A$909=$B28)*(('R6. TIAM new gen capacity'!$B$9:$B$909=W$7)+('R6. TIAM new gen capacity'!$B$9:$B$909=W$8))*('R6. TIAM new gen capacity'!$D$9:$D$909=$D28)*('R6. TIAM new gen capacity'!$E$8:$P$8=W$9),'R6. TIAM new gen capacity'!$E$9:$P$909))</f>
        <v>3.2279192627199298</v>
      </c>
      <c r="X28" s="68">
        <f t="array" ref="X28">SUM(IF(('R6. TIAM new gen capacity'!$A$9:$A$909=$B28)*(('R6. TIAM new gen capacity'!$B$9:$B$909=X$7)+('R6. TIAM new gen capacity'!$B$9:$B$909=X$8))*('R6. TIAM new gen capacity'!$D$9:$D$909=$D28)*('R6. TIAM new gen capacity'!$E$8:$P$8=X$9),'R6. TIAM new gen capacity'!$E$9:$P$909))</f>
        <v>7.7843932095290196</v>
      </c>
      <c r="Y28" s="68">
        <f t="array" ref="Y28">SUM(IF(('R6. TIAM new gen capacity'!$A$9:$A$909=$B28)*(('R6. TIAM new gen capacity'!$B$9:$B$909=Y$7)+('R6. TIAM new gen capacity'!$B$9:$B$909=Y$8))*('R6. TIAM new gen capacity'!$D$9:$D$909=$D28)*('R6. TIAM new gen capacity'!$E$8:$P$8=Y$9),'R6. TIAM new gen capacity'!$E$9:$P$909))</f>
        <v>10.995009400791799</v>
      </c>
      <c r="Z28" s="68">
        <f t="array" ref="Z28">SUM(IF(('R6. TIAM new gen capacity'!$A$9:$A$909=$B28)*(('R6. TIAM new gen capacity'!$B$9:$B$909=Z$7)+('R6. TIAM new gen capacity'!$B$9:$B$909=Z$8))*('R6. TIAM new gen capacity'!$D$9:$D$909=$D28)*('R6. TIAM new gen capacity'!$E$8:$P$8=Z$9),'R6. TIAM new gen capacity'!$E$9:$P$909))</f>
        <v>14.491548062823099</v>
      </c>
      <c r="AA28" s="68">
        <f t="array" ref="AA28">SUM(IF(('R6. TIAM new gen capacity'!$A$9:$A$909=$B28)*(('R6. TIAM new gen capacity'!$B$9:$B$909=AA$7)+('R6. TIAM new gen capacity'!$B$9:$B$909=AA$8))*('R6. TIAM new gen capacity'!$D$9:$D$909=$D28)*('R6. TIAM new gen capacity'!$E$8:$P$8=AA$9),'R6. TIAM new gen capacity'!$E$9:$P$909))</f>
        <v>17.683210731641498</v>
      </c>
      <c r="AB28" s="68">
        <f t="array" ref="AB28">SUM(IF(('R6. TIAM new gen capacity'!$A$9:$A$909=$B28)*(('R6. TIAM new gen capacity'!$B$9:$B$909=AB$7)+('R6. TIAM new gen capacity'!$B$9:$B$909=AB$8))*('R6. TIAM new gen capacity'!$D$9:$D$909=$D28)*('R6. TIAM new gen capacity'!$E$8:$P$8=AB$9),'R6. TIAM new gen capacity'!$E$9:$P$909))</f>
        <v>20.819163538361</v>
      </c>
      <c r="AC28" s="68">
        <f t="array" ref="AC28">SUM(IF(('R6. TIAM new gen capacity'!$A$9:$A$909=$B28)*(('R6. TIAM new gen capacity'!$B$9:$B$909=AC$7)+('R6. TIAM new gen capacity'!$B$9:$B$909=AC$8))*('R6. TIAM new gen capacity'!$D$9:$D$909=$D28)*('R6. TIAM new gen capacity'!$E$8:$P$8=AC$9),'R6. TIAM new gen capacity'!$E$9:$P$909))</f>
        <v>23.279193525168399</v>
      </c>
      <c r="AE28" s="68">
        <f t="array" ref="AE28">SUM(IF(('R6. TIAM new gen capacity'!$A$9:$A$909=$B28)*(('R6. TIAM new gen capacity'!$B$9:$B$909=AE$7)+('R6. TIAM new gen capacity'!$B$9:$B$909=AE$8))*('R6. TIAM new gen capacity'!$D$9:$D$909=$D28)*('R6. TIAM new gen capacity'!$E$8:$P$8=AE$9),'R6. TIAM new gen capacity'!$E$9:$P$909))</f>
        <v>0</v>
      </c>
      <c r="AF28" s="68">
        <f t="array" ref="AF28">SUM(IF(('R6. TIAM new gen capacity'!$A$9:$A$909=$B28)*(('R6. TIAM new gen capacity'!$B$9:$B$909=AF$7)+('R6. TIAM new gen capacity'!$B$9:$B$909=AF$8))*('R6. TIAM new gen capacity'!$D$9:$D$909=$D28)*('R6. TIAM new gen capacity'!$E$8:$P$8=AF$9),'R6. TIAM new gen capacity'!$E$9:$P$909))</f>
        <v>0</v>
      </c>
      <c r="AG28" s="68">
        <f t="array" ref="AG28">SUM(IF(('R6. TIAM new gen capacity'!$A$9:$A$909=$B28)*(('R6. TIAM new gen capacity'!$B$9:$B$909=AG$7)+('R6. TIAM new gen capacity'!$B$9:$B$909=AG$8))*('R6. TIAM new gen capacity'!$D$9:$D$909=$D28)*('R6. TIAM new gen capacity'!$E$8:$P$8=AG$9),'R6. TIAM new gen capacity'!$E$9:$P$909))</f>
        <v>0</v>
      </c>
      <c r="AH28" s="68">
        <f t="array" ref="AH28">SUM(IF(('R6. TIAM new gen capacity'!$A$9:$A$909=$B28)*(('R6. TIAM new gen capacity'!$B$9:$B$909=AH$7)+('R6. TIAM new gen capacity'!$B$9:$B$909=AH$8))*('R6. TIAM new gen capacity'!$D$9:$D$909=$D28)*('R6. TIAM new gen capacity'!$E$8:$P$8=AH$9),'R6. TIAM new gen capacity'!$E$9:$P$909))</f>
        <v>3.5995369535538999</v>
      </c>
      <c r="AI28" s="68">
        <f t="array" ref="AI28">SUM(IF(('R6. TIAM new gen capacity'!$A$9:$A$909=$B28)*(('R6. TIAM new gen capacity'!$B$9:$B$909=AI$7)+('R6. TIAM new gen capacity'!$B$9:$B$909=AI$8))*('R6. TIAM new gen capacity'!$D$9:$D$909=$D28)*('R6. TIAM new gen capacity'!$E$8:$P$8=AI$9),'R6. TIAM new gen capacity'!$E$9:$P$909))</f>
        <v>11.651942872170459</v>
      </c>
      <c r="AJ28" s="68">
        <f t="array" ref="AJ28">SUM(IF(('R6. TIAM new gen capacity'!$A$9:$A$909=$B28)*(('R6. TIAM new gen capacity'!$B$9:$B$909=AJ$7)+('R6. TIAM new gen capacity'!$B$9:$B$909=AJ$8))*('R6. TIAM new gen capacity'!$D$9:$D$909=$D28)*('R6. TIAM new gen capacity'!$E$8:$P$8=AJ$9),'R6. TIAM new gen capacity'!$E$9:$P$909))</f>
        <v>14.410833541191948</v>
      </c>
      <c r="AK28" s="68">
        <f t="array" ref="AK28">SUM(IF(('R6. TIAM new gen capacity'!$A$9:$A$909=$B28)*(('R6. TIAM new gen capacity'!$B$9:$B$909=AK$7)+('R6. TIAM new gen capacity'!$B$9:$B$909=AK$8))*('R6. TIAM new gen capacity'!$D$9:$D$909=$D28)*('R6. TIAM new gen capacity'!$E$8:$P$8=AK$9),'R6. TIAM new gen capacity'!$E$9:$P$909))</f>
        <v>73.016323218257199</v>
      </c>
      <c r="AL28" s="68">
        <f t="array" ref="AL28">SUM(IF(('R6. TIAM new gen capacity'!$A$9:$A$909=$B28)*(('R6. TIAM new gen capacity'!$B$9:$B$909=AL$7)+('R6. TIAM new gen capacity'!$B$9:$B$909=AL$8))*('R6. TIAM new gen capacity'!$D$9:$D$909=$D28)*('R6. TIAM new gen capacity'!$E$8:$P$8=AL$9),'R6. TIAM new gen capacity'!$E$9:$P$909))</f>
        <v>293.78000211371699</v>
      </c>
      <c r="AM28" s="68">
        <f t="array" ref="AM28">SUM(IF(('R6. TIAM new gen capacity'!$A$9:$A$909=$B28)*(('R6. TIAM new gen capacity'!$B$9:$B$909=AM$7)+('R6. TIAM new gen capacity'!$B$9:$B$909=AM$8))*('R6. TIAM new gen capacity'!$D$9:$D$909=$D28)*('R6. TIAM new gen capacity'!$E$8:$P$8=AM$9),'R6. TIAM new gen capacity'!$E$9:$P$909))</f>
        <v>0</v>
      </c>
      <c r="AN28" s="68">
        <f t="array" ref="AN28">SUM(IF(('R6. TIAM new gen capacity'!$A$9:$A$909=$B28)*(('R6. TIAM new gen capacity'!$B$9:$B$909=AN$7)+('R6. TIAM new gen capacity'!$B$9:$B$909=AN$8))*('R6. TIAM new gen capacity'!$D$9:$D$909=$D28)*('R6. TIAM new gen capacity'!$E$8:$P$8=AN$9),'R6. TIAM new gen capacity'!$E$9:$P$909))</f>
        <v>0</v>
      </c>
      <c r="AO28" s="68">
        <f t="array" ref="AO28">SUM(IF(('R6. TIAM new gen capacity'!$A$9:$A$909=$B28)*(('R6. TIAM new gen capacity'!$B$9:$B$909=AO$7)+('R6. TIAM new gen capacity'!$B$9:$B$909=AO$8))*('R6. TIAM new gen capacity'!$D$9:$D$909=$D28)*('R6. TIAM new gen capacity'!$E$8:$P$8=AO$9),'R6. TIAM new gen capacity'!$E$9:$P$909))</f>
        <v>220.62421166328542</v>
      </c>
      <c r="AP28" s="68">
        <f t="array" ref="AP28">SUM(IF(('R6. TIAM new gen capacity'!$A$9:$A$909=$B28)*(('R6. TIAM new gen capacity'!$B$9:$B$909=AP$7)+('R6. TIAM new gen capacity'!$B$9:$B$909=AP$8))*('R6. TIAM new gen capacity'!$D$9:$D$909=$D28)*('R6. TIAM new gen capacity'!$E$8:$P$8=AP$9),'R6. TIAM new gen capacity'!$E$9:$P$909))</f>
        <v>127.2336158124298</v>
      </c>
    </row>
    <row r="29" spans="1:42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0.91319939379269655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6.8812861557146245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5.5220375878328554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18.464398294224495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39.587196997447592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291.28569047073171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951.69111355446842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1104.6569762980812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502.57115988894782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956.59157183466095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1061.286155783519</v>
      </c>
      <c r="R29" s="68">
        <f t="array" ref="R29">SUM(IF(('R6. TIAM new gen capacity'!$A$9:$A$909=$B29)*(('R6. TIAM new gen capacity'!$B$9:$B$909=R$7)+('R6. TIAM new gen capacity'!$B$9:$B$909=R$8))*('R6. TIAM new gen capacity'!$D$9:$D$909=$D29)*('R6. TIAM new gen capacity'!$E$8:$P$8=R$9),'R6. TIAM new gen capacity'!$E$9:$P$909))</f>
        <v>0</v>
      </c>
      <c r="S29" s="68">
        <f t="array" ref="S29">SUM(IF(('R6. TIAM new gen capacity'!$A$9:$A$909=$B29)*(('R6. TIAM new gen capacity'!$B$9:$B$909=S$7)+('R6. TIAM new gen capacity'!$B$9:$B$909=S$8))*('R6. TIAM new gen capacity'!$D$9:$D$909=$D29)*('R6. TIAM new gen capacity'!$E$8:$P$8=S$9),'R6. TIAM new gen capacity'!$E$9:$P$909))</f>
        <v>39.606619979650318</v>
      </c>
      <c r="T29" s="68">
        <f t="array" ref="T29">SUM(IF(('R6. TIAM new gen capacity'!$A$9:$A$909=$B29)*(('R6. TIAM new gen capacity'!$B$9:$B$909=T$7)+('R6. TIAM new gen capacity'!$B$9:$B$909=T$8))*('R6. TIAM new gen capacity'!$D$9:$D$909=$D29)*('R6. TIAM new gen capacity'!$E$8:$P$8=T$9),'R6. TIAM new gen capacity'!$E$9:$P$909))</f>
        <v>16.695300685465501</v>
      </c>
      <c r="U29" s="68">
        <f t="array" ref="U29">SUM(IF(('R6. TIAM new gen capacity'!$A$9:$A$909=$B29)*(('R6. TIAM new gen capacity'!$B$9:$B$909=U$7)+('R6. TIAM new gen capacity'!$B$9:$B$909=U$8))*('R6. TIAM new gen capacity'!$D$9:$D$909=$D29)*('R6. TIAM new gen capacity'!$E$8:$P$8=U$9),'R6. TIAM new gen capacity'!$E$9:$P$909))</f>
        <v>0</v>
      </c>
      <c r="V29" s="68">
        <f t="array" ref="V29">SUM(IF(('R6. TIAM new gen capacity'!$A$9:$A$909=$B29)*(('R6. TIAM new gen capacity'!$B$9:$B$909=V$7)+('R6. TIAM new gen capacity'!$B$9:$B$909=V$8))*('R6. TIAM new gen capacity'!$D$9:$D$909=$D29)*('R6. TIAM new gen capacity'!$E$8:$P$8=V$9),'R6. TIAM new gen capacity'!$E$9:$P$909))</f>
        <v>89.351244647455474</v>
      </c>
      <c r="W29" s="68">
        <f t="array" ref="W29">SUM(IF(('R6. TIAM new gen capacity'!$A$9:$A$909=$B29)*(('R6. TIAM new gen capacity'!$B$9:$B$909=W$7)+('R6. TIAM new gen capacity'!$B$9:$B$909=W$8))*('R6. TIAM new gen capacity'!$D$9:$D$909=$D29)*('R6. TIAM new gen capacity'!$E$8:$P$8=W$9),'R6. TIAM new gen capacity'!$E$9:$P$909))</f>
        <v>78.962849319927244</v>
      </c>
      <c r="X29" s="68">
        <f t="array" ref="X29">SUM(IF(('R6. TIAM new gen capacity'!$A$9:$A$909=$B29)*(('R6. TIAM new gen capacity'!$B$9:$B$909=X$7)+('R6. TIAM new gen capacity'!$B$9:$B$909=X$8))*('R6. TIAM new gen capacity'!$D$9:$D$909=$D29)*('R6. TIAM new gen capacity'!$E$8:$P$8=X$9),'R6. TIAM new gen capacity'!$E$9:$P$909))</f>
        <v>169.0310000294362</v>
      </c>
      <c r="Y29" s="68">
        <f t="array" ref="Y29">SUM(IF(('R6. TIAM new gen capacity'!$A$9:$A$909=$B29)*(('R6. TIAM new gen capacity'!$B$9:$B$909=Y$7)+('R6. TIAM new gen capacity'!$B$9:$B$909=Y$8))*('R6. TIAM new gen capacity'!$D$9:$D$909=$D29)*('R6. TIAM new gen capacity'!$E$8:$P$8=Y$9),'R6. TIAM new gen capacity'!$E$9:$P$909))</f>
        <v>247.9408445057486</v>
      </c>
      <c r="Z29" s="68">
        <f t="array" ref="Z29">SUM(IF(('R6. TIAM new gen capacity'!$A$9:$A$909=$B29)*(('R6. TIAM new gen capacity'!$B$9:$B$909=Z$7)+('R6. TIAM new gen capacity'!$B$9:$B$909=Z$8))*('R6. TIAM new gen capacity'!$D$9:$D$909=$D29)*('R6. TIAM new gen capacity'!$E$8:$P$8=Z$9),'R6. TIAM new gen capacity'!$E$9:$P$909))</f>
        <v>396.48648580911487</v>
      </c>
      <c r="AA29" s="68">
        <f t="array" ref="AA29">SUM(IF(('R6. TIAM new gen capacity'!$A$9:$A$909=$B29)*(('R6. TIAM new gen capacity'!$B$9:$B$909=AA$7)+('R6. TIAM new gen capacity'!$B$9:$B$909=AA$8))*('R6. TIAM new gen capacity'!$D$9:$D$909=$D29)*('R6. TIAM new gen capacity'!$E$8:$P$8=AA$9),'R6. TIAM new gen capacity'!$E$9:$P$909))</f>
        <v>668.57734196465333</v>
      </c>
      <c r="AB29" s="68">
        <f t="array" ref="AB29">SUM(IF(('R6. TIAM new gen capacity'!$A$9:$A$909=$B29)*(('R6. TIAM new gen capacity'!$B$9:$B$909=AB$7)+('R6. TIAM new gen capacity'!$B$9:$B$909=AB$8))*('R6. TIAM new gen capacity'!$D$9:$D$909=$D29)*('R6. TIAM new gen capacity'!$E$8:$P$8=AB$9),'R6. TIAM new gen capacity'!$E$9:$P$909))</f>
        <v>1070.4397698740095</v>
      </c>
      <c r="AC29" s="68">
        <f t="array" ref="AC29">SUM(IF(('R6. TIAM new gen capacity'!$A$9:$A$909=$B29)*(('R6. TIAM new gen capacity'!$B$9:$B$909=AC$7)+('R6. TIAM new gen capacity'!$B$9:$B$909=AC$8))*('R6. TIAM new gen capacity'!$D$9:$D$909=$D29)*('R6. TIAM new gen capacity'!$E$8:$P$8=AC$9),'R6. TIAM new gen capacity'!$E$9:$P$909))</f>
        <v>1749.485158494917</v>
      </c>
      <c r="AE29" s="68">
        <f t="array" ref="AE29">SUM(IF(('R6. TIAM new gen capacity'!$A$9:$A$909=$B29)*(('R6. TIAM new gen capacity'!$B$9:$B$909=AE$7)+('R6. TIAM new gen capacity'!$B$9:$B$909=AE$8))*('R6. TIAM new gen capacity'!$D$9:$D$909=$D29)*('R6. TIAM new gen capacity'!$E$8:$P$8=AE$9),'R6. TIAM new gen capacity'!$E$9:$P$909))</f>
        <v>0</v>
      </c>
      <c r="AF29" s="68">
        <f t="array" ref="AF29">SUM(IF(('R6. TIAM new gen capacity'!$A$9:$A$909=$B29)*(('R6. TIAM new gen capacity'!$B$9:$B$909=AF$7)+('R6. TIAM new gen capacity'!$B$9:$B$909=AF$8))*('R6. TIAM new gen capacity'!$D$9:$D$909=$D29)*('R6. TIAM new gen capacity'!$E$8:$P$8=AF$9),'R6. TIAM new gen capacity'!$E$9:$P$909))</f>
        <v>0</v>
      </c>
      <c r="AG29" s="68">
        <f t="array" ref="AG29">SUM(IF(('R6. TIAM new gen capacity'!$A$9:$A$909=$B29)*(('R6. TIAM new gen capacity'!$B$9:$B$909=AG$7)+('R6. TIAM new gen capacity'!$B$9:$B$909=AG$8))*('R6. TIAM new gen capacity'!$D$9:$D$909=$D29)*('R6. TIAM new gen capacity'!$E$8:$P$8=AG$9),'R6. TIAM new gen capacity'!$E$9:$P$909))</f>
        <v>0</v>
      </c>
      <c r="AH29" s="68">
        <f t="array" ref="AH29">SUM(IF(('R6. TIAM new gen capacity'!$A$9:$A$909=$B29)*(('R6. TIAM new gen capacity'!$B$9:$B$909=AH$7)+('R6. TIAM new gen capacity'!$B$9:$B$909=AH$8))*('R6. TIAM new gen capacity'!$D$9:$D$909=$D29)*('R6. TIAM new gen capacity'!$E$8:$P$8=AH$9),'R6. TIAM new gen capacity'!$E$9:$P$909))</f>
        <v>14.3772903846597</v>
      </c>
      <c r="AI29" s="68">
        <f t="array" ref="AI29">SUM(IF(('R6. TIAM new gen capacity'!$A$9:$A$909=$B29)*(('R6. TIAM new gen capacity'!$B$9:$B$909=AI$7)+('R6. TIAM new gen capacity'!$B$9:$B$909=AI$8))*('R6. TIAM new gen capacity'!$D$9:$D$909=$D29)*('R6. TIAM new gen capacity'!$E$8:$P$8=AI$9),'R6. TIAM new gen capacity'!$E$9:$P$909))</f>
        <v>290.40663491921265</v>
      </c>
      <c r="AJ29" s="68">
        <f t="array" ref="AJ29">SUM(IF(('R6. TIAM new gen capacity'!$A$9:$A$909=$B29)*(('R6. TIAM new gen capacity'!$B$9:$B$909=AJ$7)+('R6. TIAM new gen capacity'!$B$9:$B$909=AJ$8))*('R6. TIAM new gen capacity'!$D$9:$D$909=$D29)*('R6. TIAM new gen capacity'!$E$8:$P$8=AJ$9),'R6. TIAM new gen capacity'!$E$9:$P$909))</f>
        <v>5.0777117882498803</v>
      </c>
      <c r="AK29" s="68">
        <f t="array" ref="AK29">SUM(IF(('R6. TIAM new gen capacity'!$A$9:$A$909=$B29)*(('R6. TIAM new gen capacity'!$B$9:$B$909=AK$7)+('R6. TIAM new gen capacity'!$B$9:$B$909=AK$8))*('R6. TIAM new gen capacity'!$D$9:$D$909=$D29)*('R6. TIAM new gen capacity'!$E$8:$P$8=AK$9),'R6. TIAM new gen capacity'!$E$9:$P$909))</f>
        <v>184.97247799838456</v>
      </c>
      <c r="AL29" s="68">
        <f t="array" ref="AL29">SUM(IF(('R6. TIAM new gen capacity'!$A$9:$A$909=$B29)*(('R6. TIAM new gen capacity'!$B$9:$B$909=AL$7)+('R6. TIAM new gen capacity'!$B$9:$B$909=AL$8))*('R6. TIAM new gen capacity'!$D$9:$D$909=$D29)*('R6. TIAM new gen capacity'!$E$8:$P$8=AL$9),'R6. TIAM new gen capacity'!$E$9:$P$909))</f>
        <v>221.96053833951109</v>
      </c>
      <c r="AM29" s="68">
        <f t="array" ref="AM29">SUM(IF(('R6. TIAM new gen capacity'!$A$9:$A$909=$B29)*(('R6. TIAM new gen capacity'!$B$9:$B$909=AM$7)+('R6. TIAM new gen capacity'!$B$9:$B$909=AM$8))*('R6. TIAM new gen capacity'!$D$9:$D$909=$D29)*('R6. TIAM new gen capacity'!$E$8:$P$8=AM$9),'R6. TIAM new gen capacity'!$E$9:$P$909))</f>
        <v>182.36709893005479</v>
      </c>
      <c r="AN29" s="68">
        <f t="array" ref="AN29">SUM(IF(('R6. TIAM new gen capacity'!$A$9:$A$909=$B29)*(('R6. TIAM new gen capacity'!$B$9:$B$909=AN$7)+('R6. TIAM new gen capacity'!$B$9:$B$909=AN$8))*('R6. TIAM new gen capacity'!$D$9:$D$909=$D29)*('R6. TIAM new gen capacity'!$E$8:$P$8=AN$9),'R6. TIAM new gen capacity'!$E$9:$P$909))</f>
        <v>101.34123676440021</v>
      </c>
      <c r="AO29" s="68">
        <f t="array" ref="AO29">SUM(IF(('R6. TIAM new gen capacity'!$A$9:$A$909=$B29)*(('R6. TIAM new gen capacity'!$B$9:$B$909=AO$7)+('R6. TIAM new gen capacity'!$B$9:$B$909=AO$8))*('R6. TIAM new gen capacity'!$D$9:$D$909=$D29)*('R6. TIAM new gen capacity'!$E$8:$P$8=AO$9),'R6. TIAM new gen capacity'!$E$9:$P$909))</f>
        <v>379.54529896025167</v>
      </c>
      <c r="AP29" s="68">
        <f t="array" ref="AP29">SUM(IF(('R6. TIAM new gen capacity'!$A$9:$A$909=$B29)*(('R6. TIAM new gen capacity'!$B$9:$B$909=AP$7)+('R6. TIAM new gen capacity'!$B$9:$B$909=AP$8))*('R6. TIAM new gen capacity'!$D$9:$D$909=$D29)*('R6. TIAM new gen capacity'!$E$8:$P$8=AP$9),'R6. TIAM new gen capacity'!$E$9:$P$909))</f>
        <v>50.084457836887502</v>
      </c>
    </row>
    <row r="30" spans="1:42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0.1125212079615648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0.611171297747238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5.53260269243256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31.897655195810199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172.71343650144851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814.10066640827506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5002.9066230394019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1853.6011362086956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877.55490004978492</v>
      </c>
      <c r="R30" s="68">
        <f t="array" ref="R30">SUM(IF(('R6. TIAM new gen capacity'!$A$9:$A$909=$B30)*(('R6. TIAM new gen capacity'!$B$9:$B$909=R$7)+('R6. TIAM new gen capacity'!$B$9:$B$909=R$8))*('R6. TIAM new gen capacity'!$D$9:$D$909=$D30)*('R6. TIAM new gen capacity'!$E$8:$P$8=R$9),'R6. TIAM new gen capacity'!$E$9:$P$909))</f>
        <v>0</v>
      </c>
      <c r="S30" s="68">
        <f t="array" ref="S30">SUM(IF(('R6. TIAM new gen capacity'!$A$9:$A$909=$B30)*(('R6. TIAM new gen capacity'!$B$9:$B$909=S$7)+('R6. TIAM new gen capacity'!$B$9:$B$909=S$8))*('R6. TIAM new gen capacity'!$D$9:$D$909=$D30)*('R6. TIAM new gen capacity'!$E$8:$P$8=S$9),'R6. TIAM new gen capacity'!$E$9:$P$909))</f>
        <v>3.9028344320012502</v>
      </c>
      <c r="T30" s="68">
        <f t="array" ref="T30">SUM(IF(('R6. TIAM new gen capacity'!$A$9:$A$909=$B30)*(('R6. TIAM new gen capacity'!$B$9:$B$909=T$7)+('R6. TIAM new gen capacity'!$B$9:$B$909=T$8))*('R6. TIAM new gen capacity'!$D$9:$D$909=$D30)*('R6. TIAM new gen capacity'!$E$8:$P$8=T$9),'R6. TIAM new gen capacity'!$E$9:$P$909))</f>
        <v>5.4799377599999997E-2</v>
      </c>
      <c r="U30" s="68">
        <f t="array" ref="U30">SUM(IF(('R6. TIAM new gen capacity'!$A$9:$A$909=$B30)*(('R6. TIAM new gen capacity'!$B$9:$B$909=U$7)+('R6. TIAM new gen capacity'!$B$9:$B$909=U$8))*('R6. TIAM new gen capacity'!$D$9:$D$909=$D30)*('R6. TIAM new gen capacity'!$E$8:$P$8=U$9),'R6. TIAM new gen capacity'!$E$9:$P$909))</f>
        <v>8.7275815630861651</v>
      </c>
      <c r="V30" s="68">
        <f t="array" ref="V30">SUM(IF(('R6. TIAM new gen capacity'!$A$9:$A$909=$B30)*(('R6. TIAM new gen capacity'!$B$9:$B$909=V$7)+('R6. TIAM new gen capacity'!$B$9:$B$909=V$8))*('R6. TIAM new gen capacity'!$D$9:$D$909=$D30)*('R6. TIAM new gen capacity'!$E$8:$P$8=V$9),'R6. TIAM new gen capacity'!$E$9:$P$909))</f>
        <v>11.94566567145397</v>
      </c>
      <c r="W30" s="68">
        <f t="array" ref="W30">SUM(IF(('R6. TIAM new gen capacity'!$A$9:$A$909=$B30)*(('R6. TIAM new gen capacity'!$B$9:$B$909=W$7)+('R6. TIAM new gen capacity'!$B$9:$B$909=W$8))*('R6. TIAM new gen capacity'!$D$9:$D$909=$D30)*('R6. TIAM new gen capacity'!$E$8:$P$8=W$9),'R6. TIAM new gen capacity'!$E$9:$P$909))</f>
        <v>20.23966688539231</v>
      </c>
      <c r="X30" s="68">
        <f t="array" ref="X30">SUM(IF(('R6. TIAM new gen capacity'!$A$9:$A$909=$B30)*(('R6. TIAM new gen capacity'!$B$9:$B$909=X$7)+('R6. TIAM new gen capacity'!$B$9:$B$909=X$8))*('R6. TIAM new gen capacity'!$D$9:$D$909=$D30)*('R6. TIAM new gen capacity'!$E$8:$P$8=X$9),'R6. TIAM new gen capacity'!$E$9:$P$909))</f>
        <v>31.186691868223637</v>
      </c>
      <c r="Y30" s="68">
        <f t="array" ref="Y30">SUM(IF(('R6. TIAM new gen capacity'!$A$9:$A$909=$B30)*(('R6. TIAM new gen capacity'!$B$9:$B$909=Y$7)+('R6. TIAM new gen capacity'!$B$9:$B$909=Y$8))*('R6. TIAM new gen capacity'!$D$9:$D$909=$D30)*('R6. TIAM new gen capacity'!$E$8:$P$8=Y$9),'R6. TIAM new gen capacity'!$E$9:$P$909))</f>
        <v>49.80562571188544</v>
      </c>
      <c r="Z30" s="68">
        <f t="array" ref="Z30">SUM(IF(('R6. TIAM new gen capacity'!$A$9:$A$909=$B30)*(('R6. TIAM new gen capacity'!$B$9:$B$909=Z$7)+('R6. TIAM new gen capacity'!$B$9:$B$909=Z$8))*('R6. TIAM new gen capacity'!$D$9:$D$909=$D30)*('R6. TIAM new gen capacity'!$E$8:$P$8=Z$9),'R6. TIAM new gen capacity'!$E$9:$P$909))</f>
        <v>80.01546833922086</v>
      </c>
      <c r="AA30" s="68">
        <f t="array" ref="AA30">SUM(IF(('R6. TIAM new gen capacity'!$A$9:$A$909=$B30)*(('R6. TIAM new gen capacity'!$B$9:$B$909=AA$7)+('R6. TIAM new gen capacity'!$B$9:$B$909=AA$8))*('R6. TIAM new gen capacity'!$D$9:$D$909=$D30)*('R6. TIAM new gen capacity'!$E$8:$P$8=AA$9),'R6. TIAM new gen capacity'!$E$9:$P$909))</f>
        <v>132.00765435649032</v>
      </c>
      <c r="AB30" s="68">
        <f t="array" ref="AB30">SUM(IF(('R6. TIAM new gen capacity'!$A$9:$A$909=$B30)*(('R6. TIAM new gen capacity'!$B$9:$B$909=AB$7)+('R6. TIAM new gen capacity'!$B$9:$B$909=AB$8))*('R6. TIAM new gen capacity'!$D$9:$D$909=$D30)*('R6. TIAM new gen capacity'!$E$8:$P$8=AB$9),'R6. TIAM new gen capacity'!$E$9:$P$909))</f>
        <v>213.98031813378972</v>
      </c>
      <c r="AC30" s="68">
        <f t="array" ref="AC30">SUM(IF(('R6. TIAM new gen capacity'!$A$9:$A$909=$B30)*(('R6. TIAM new gen capacity'!$B$9:$B$909=AC$7)+('R6. TIAM new gen capacity'!$B$9:$B$909=AC$8))*('R6. TIAM new gen capacity'!$D$9:$D$909=$D30)*('R6. TIAM new gen capacity'!$E$8:$P$8=AC$9),'R6. TIAM new gen capacity'!$E$9:$P$909))</f>
        <v>348.6615859892753</v>
      </c>
      <c r="AE30" s="68">
        <f t="array" ref="AE30">SUM(IF(('R6. TIAM new gen capacity'!$A$9:$A$909=$B30)*(('R6. TIAM new gen capacity'!$B$9:$B$909=AE$7)+('R6. TIAM new gen capacity'!$B$9:$B$909=AE$8))*('R6. TIAM new gen capacity'!$D$9:$D$909=$D30)*('R6. TIAM new gen capacity'!$E$8:$P$8=AE$9),'R6. TIAM new gen capacity'!$E$9:$P$909))</f>
        <v>0</v>
      </c>
      <c r="AF30" s="68">
        <f t="array" ref="AF30">SUM(IF(('R6. TIAM new gen capacity'!$A$9:$A$909=$B30)*(('R6. TIAM new gen capacity'!$B$9:$B$909=AF$7)+('R6. TIAM new gen capacity'!$B$9:$B$909=AF$8))*('R6. TIAM new gen capacity'!$D$9:$D$909=$D30)*('R6. TIAM new gen capacity'!$E$8:$P$8=AF$9),'R6. TIAM new gen capacity'!$E$9:$P$909))</f>
        <v>0</v>
      </c>
      <c r="AG30" s="68">
        <f t="array" ref="AG30">SUM(IF(('R6. TIAM new gen capacity'!$A$9:$A$909=$B30)*(('R6. TIAM new gen capacity'!$B$9:$B$909=AG$7)+('R6. TIAM new gen capacity'!$B$9:$B$909=AG$8))*('R6. TIAM new gen capacity'!$D$9:$D$909=$D30)*('R6. TIAM new gen capacity'!$E$8:$P$8=AG$9),'R6. TIAM new gen capacity'!$E$9:$P$909))</f>
        <v>6.5315271872296998</v>
      </c>
      <c r="AH30" s="68">
        <f t="array" ref="AH30">SUM(IF(('R6. TIAM new gen capacity'!$A$9:$A$909=$B30)*(('R6. TIAM new gen capacity'!$B$9:$B$909=AH$7)+('R6. TIAM new gen capacity'!$B$9:$B$909=AH$8))*('R6. TIAM new gen capacity'!$D$9:$D$909=$D30)*('R6. TIAM new gen capacity'!$E$8:$P$8=AH$9),'R6. TIAM new gen capacity'!$E$9:$P$909))</f>
        <v>3.065986586248107</v>
      </c>
      <c r="AI30" s="68">
        <f t="array" ref="AI30">SUM(IF(('R6. TIAM new gen capacity'!$A$9:$A$909=$B30)*(('R6. TIAM new gen capacity'!$B$9:$B$909=AI$7)+('R6. TIAM new gen capacity'!$B$9:$B$909=AI$8))*('R6. TIAM new gen capacity'!$D$9:$D$909=$D30)*('R6. TIAM new gen capacity'!$E$8:$P$8=AI$9),'R6. TIAM new gen capacity'!$E$9:$P$909))</f>
        <v>100.31988268590342</v>
      </c>
      <c r="AJ30" s="68">
        <f t="array" ref="AJ30">SUM(IF(('R6. TIAM new gen capacity'!$A$9:$A$909=$B30)*(('R6. TIAM new gen capacity'!$B$9:$B$909=AJ$7)+('R6. TIAM new gen capacity'!$B$9:$B$909=AJ$8))*('R6. TIAM new gen capacity'!$D$9:$D$909=$D30)*('R6. TIAM new gen capacity'!$E$8:$P$8=AJ$9),'R6. TIAM new gen capacity'!$E$9:$P$909))</f>
        <v>7.2155174518215297</v>
      </c>
      <c r="AK30" s="68">
        <f t="array" ref="AK30">SUM(IF(('R6. TIAM new gen capacity'!$A$9:$A$909=$B30)*(('R6. TIAM new gen capacity'!$B$9:$B$909=AK$7)+('R6. TIAM new gen capacity'!$B$9:$B$909=AK$8))*('R6. TIAM new gen capacity'!$D$9:$D$909=$D30)*('R6. TIAM new gen capacity'!$E$8:$P$8=AK$9),'R6. TIAM new gen capacity'!$E$9:$P$909))</f>
        <v>64.039753220556392</v>
      </c>
      <c r="AL30" s="68">
        <f t="array" ref="AL30">SUM(IF(('R6. TIAM new gen capacity'!$A$9:$A$909=$B30)*(('R6. TIAM new gen capacity'!$B$9:$B$909=AL$7)+('R6. TIAM new gen capacity'!$B$9:$B$909=AL$8))*('R6. TIAM new gen capacity'!$D$9:$D$909=$D30)*('R6. TIAM new gen capacity'!$E$8:$P$8=AL$9),'R6. TIAM new gen capacity'!$E$9:$P$909))</f>
        <v>107.82912742898114</v>
      </c>
      <c r="AM30" s="68">
        <f t="array" ref="AM30">SUM(IF(('R6. TIAM new gen capacity'!$A$9:$A$909=$B30)*(('R6. TIAM new gen capacity'!$B$9:$B$909=AM$7)+('R6. TIAM new gen capacity'!$B$9:$B$909=AM$8))*('R6. TIAM new gen capacity'!$D$9:$D$909=$D30)*('R6. TIAM new gen capacity'!$E$8:$P$8=AM$9),'R6. TIAM new gen capacity'!$E$9:$P$909))</f>
        <v>169.27595548758981</v>
      </c>
      <c r="AN30" s="68">
        <f t="array" ref="AN30">SUM(IF(('R6. TIAM new gen capacity'!$A$9:$A$909=$B30)*(('R6. TIAM new gen capacity'!$B$9:$B$909=AN$7)+('R6. TIAM new gen capacity'!$B$9:$B$909=AN$8))*('R6. TIAM new gen capacity'!$D$9:$D$909=$D30)*('R6. TIAM new gen capacity'!$E$8:$P$8=AN$9),'R6. TIAM new gen capacity'!$E$9:$P$909))</f>
        <v>683.84075735080091</v>
      </c>
      <c r="AO30" s="68">
        <f t="array" ref="AO30">SUM(IF(('R6. TIAM new gen capacity'!$A$9:$A$909=$B30)*(('R6. TIAM new gen capacity'!$B$9:$B$909=AO$7)+('R6. TIAM new gen capacity'!$B$9:$B$909=AO$8))*('R6. TIAM new gen capacity'!$D$9:$D$909=$D30)*('R6. TIAM new gen capacity'!$E$8:$P$8=AO$9),'R6. TIAM new gen capacity'!$E$9:$P$909))</f>
        <v>33.772979097414598</v>
      </c>
      <c r="AP30" s="68">
        <f t="array" ref="AP30">SUM(IF(('R6. TIAM new gen capacity'!$A$9:$A$909=$B30)*(('R6. TIAM new gen capacity'!$B$9:$B$909=AP$7)+('R6. TIAM new gen capacity'!$B$9:$B$909=AP$8))*('R6. TIAM new gen capacity'!$D$9:$D$909=$D30)*('R6. TIAM new gen capacity'!$E$8:$P$8=AP$9),'R6. TIAM new gen capacity'!$E$9:$P$909))</f>
        <v>41.319196820496622</v>
      </c>
    </row>
    <row r="31" spans="1:42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1.98958064957836E-5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0.112000171222097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7.9133486466894998E-2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0.100323485309085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2.0306707703381792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9.7868114044715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62.796789596896986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388.18572825430522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2402.9475598397257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1371.5663518321298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2022.2776905872358</v>
      </c>
      <c r="R31" s="68">
        <f t="array" ref="R31">SUM(IF(('R6. TIAM new gen capacity'!$A$9:$A$909=$B31)*(('R6. TIAM new gen capacity'!$B$9:$B$909=R$7)+('R6. TIAM new gen capacity'!$B$9:$B$909=R$8))*('R6. TIAM new gen capacity'!$D$9:$D$909=$D31)*('R6. TIAM new gen capacity'!$E$8:$P$8=R$9),'R6. TIAM new gen capacity'!$E$9:$P$909))</f>
        <v>0</v>
      </c>
      <c r="S31" s="68">
        <f t="array" ref="S31">SUM(IF(('R6. TIAM new gen capacity'!$A$9:$A$909=$B31)*(('R6. TIAM new gen capacity'!$B$9:$B$909=S$7)+('R6. TIAM new gen capacity'!$B$9:$B$909=S$8))*('R6. TIAM new gen capacity'!$D$9:$D$909=$D31)*('R6. TIAM new gen capacity'!$E$8:$P$8=S$9),'R6. TIAM new gen capacity'!$E$9:$P$909))</f>
        <v>0.58305074376686405</v>
      </c>
      <c r="T31" s="68">
        <f t="array" ref="T31">SUM(IF(('R6. TIAM new gen capacity'!$A$9:$A$909=$B31)*(('R6. TIAM new gen capacity'!$B$9:$B$909=T$7)+('R6. TIAM new gen capacity'!$B$9:$B$909=T$8))*('R6. TIAM new gen capacity'!$D$9:$D$909=$D31)*('R6. TIAM new gen capacity'!$E$8:$P$8=T$9),'R6. TIAM new gen capacity'!$E$9:$P$909))</f>
        <v>0</v>
      </c>
      <c r="U31" s="68">
        <f t="array" ref="U31">SUM(IF(('R6. TIAM new gen capacity'!$A$9:$A$909=$B31)*(('R6. TIAM new gen capacity'!$B$9:$B$909=U$7)+('R6. TIAM new gen capacity'!$B$9:$B$909=U$8))*('R6. TIAM new gen capacity'!$D$9:$D$909=$D31)*('R6. TIAM new gen capacity'!$E$8:$P$8=U$9),'R6. TIAM new gen capacity'!$E$9:$P$909))</f>
        <v>3.8581728097811778</v>
      </c>
      <c r="V31" s="68">
        <f t="array" ref="V31">SUM(IF(('R6. TIAM new gen capacity'!$A$9:$A$909=$B31)*(('R6. TIAM new gen capacity'!$B$9:$B$909=V$7)+('R6. TIAM new gen capacity'!$B$9:$B$909=V$8))*('R6. TIAM new gen capacity'!$D$9:$D$909=$D31)*('R6. TIAM new gen capacity'!$E$8:$P$8=V$9),'R6. TIAM new gen capacity'!$E$9:$P$909))</f>
        <v>3.7200777075911899</v>
      </c>
      <c r="W31" s="68">
        <f t="array" ref="W31">SUM(IF(('R6. TIAM new gen capacity'!$A$9:$A$909=$B31)*(('R6. TIAM new gen capacity'!$B$9:$B$909=W$7)+('R6. TIAM new gen capacity'!$B$9:$B$909=W$8))*('R6. TIAM new gen capacity'!$D$9:$D$909=$D31)*('R6. TIAM new gen capacity'!$E$8:$P$8=W$9),'R6. TIAM new gen capacity'!$E$9:$P$909))</f>
        <v>8.1191584567251986</v>
      </c>
      <c r="X31" s="68">
        <f t="array" ref="X31">SUM(IF(('R6. TIAM new gen capacity'!$A$9:$A$909=$B31)*(('R6. TIAM new gen capacity'!$B$9:$B$909=X$7)+('R6. TIAM new gen capacity'!$B$9:$B$909=X$8))*('R6. TIAM new gen capacity'!$D$9:$D$909=$D31)*('R6. TIAM new gen capacity'!$E$8:$P$8=X$9),'R6. TIAM new gen capacity'!$E$9:$P$909))</f>
        <v>11.423560711718199</v>
      </c>
      <c r="Y31" s="68">
        <f t="array" ref="Y31">SUM(IF(('R6. TIAM new gen capacity'!$A$9:$A$909=$B31)*(('R6. TIAM new gen capacity'!$B$9:$B$909=Y$7)+('R6. TIAM new gen capacity'!$B$9:$B$909=Y$8))*('R6. TIAM new gen capacity'!$D$9:$D$909=$D31)*('R6. TIAM new gen capacity'!$E$8:$P$8=Y$9),'R6. TIAM new gen capacity'!$E$9:$P$909))</f>
        <v>18.698412849623452</v>
      </c>
      <c r="Z31" s="68">
        <f t="array" ref="Z31">SUM(IF(('R6. TIAM new gen capacity'!$A$9:$A$909=$B31)*(('R6. TIAM new gen capacity'!$B$9:$B$909=Z$7)+('R6. TIAM new gen capacity'!$B$9:$B$909=Z$8))*('R6. TIAM new gen capacity'!$D$9:$D$909=$D31)*('R6. TIAM new gen capacity'!$E$8:$P$8=Z$9),'R6. TIAM new gen capacity'!$E$9:$P$909))</f>
        <v>30.131889707785991</v>
      </c>
      <c r="AA31" s="68">
        <f t="array" ref="AA31">SUM(IF(('R6. TIAM new gen capacity'!$A$9:$A$909=$B31)*(('R6. TIAM new gen capacity'!$B$9:$B$909=AA$7)+('R6. TIAM new gen capacity'!$B$9:$B$909=AA$8))*('R6. TIAM new gen capacity'!$D$9:$D$909=$D31)*('R6. TIAM new gen capacity'!$E$8:$P$8=AA$9),'R6. TIAM new gen capacity'!$E$9:$P$909))</f>
        <v>49.357509216448697</v>
      </c>
      <c r="AB31" s="68">
        <f t="array" ref="AB31">SUM(IF(('R6. TIAM new gen capacity'!$A$9:$A$909=$B31)*(('R6. TIAM new gen capacity'!$B$9:$B$909=AB$7)+('R6. TIAM new gen capacity'!$B$9:$B$909=AB$8))*('R6. TIAM new gen capacity'!$D$9:$D$909=$D31)*('R6. TIAM new gen capacity'!$E$8:$P$8=AB$9),'R6. TIAM new gen capacity'!$E$9:$P$909))</f>
        <v>80.305847977795196</v>
      </c>
      <c r="AC31" s="68">
        <f t="array" ref="AC31">SUM(IF(('R6. TIAM new gen capacity'!$A$9:$A$909=$B31)*(('R6. TIAM new gen capacity'!$B$9:$B$909=AC$7)+('R6. TIAM new gen capacity'!$B$9:$B$909=AC$8))*('R6. TIAM new gen capacity'!$D$9:$D$909=$D31)*('R6. TIAM new gen capacity'!$E$8:$P$8=AC$9),'R6. TIAM new gen capacity'!$E$9:$P$909))</f>
        <v>130.74824018945219</v>
      </c>
      <c r="AE31" s="68">
        <f t="array" ref="AE31">SUM(IF(('R6. TIAM new gen capacity'!$A$9:$A$909=$B31)*(('R6. TIAM new gen capacity'!$B$9:$B$909=AE$7)+('R6. TIAM new gen capacity'!$B$9:$B$909=AE$8))*('R6. TIAM new gen capacity'!$D$9:$D$909=$D31)*('R6. TIAM new gen capacity'!$E$8:$P$8=AE$9),'R6. TIAM new gen capacity'!$E$9:$P$909))</f>
        <v>0</v>
      </c>
      <c r="AF31" s="68">
        <f t="array" ref="AF31">SUM(IF(('R6. TIAM new gen capacity'!$A$9:$A$909=$B31)*(('R6. TIAM new gen capacity'!$B$9:$B$909=AF$7)+('R6. TIAM new gen capacity'!$B$9:$B$909=AF$8))*('R6. TIAM new gen capacity'!$D$9:$D$909=$D31)*('R6. TIAM new gen capacity'!$E$8:$P$8=AF$9),'R6. TIAM new gen capacity'!$E$9:$P$909))</f>
        <v>0</v>
      </c>
      <c r="AG31" s="68">
        <f t="array" ref="AG31">SUM(IF(('R6. TIAM new gen capacity'!$A$9:$A$909=$B31)*(('R6. TIAM new gen capacity'!$B$9:$B$909=AG$7)+('R6. TIAM new gen capacity'!$B$9:$B$909=AG$8))*('R6. TIAM new gen capacity'!$D$9:$D$909=$D31)*('R6. TIAM new gen capacity'!$E$8:$P$8=AG$9),'R6. TIAM new gen capacity'!$E$9:$P$909))</f>
        <v>0</v>
      </c>
      <c r="AH31" s="68">
        <f t="array" ref="AH31">SUM(IF(('R6. TIAM new gen capacity'!$A$9:$A$909=$B31)*(('R6. TIAM new gen capacity'!$B$9:$B$909=AH$7)+('R6. TIAM new gen capacity'!$B$9:$B$909=AH$8))*('R6. TIAM new gen capacity'!$D$9:$D$909=$D31)*('R6. TIAM new gen capacity'!$E$8:$P$8=AH$9),'R6. TIAM new gen capacity'!$E$9:$P$909))</f>
        <v>0.471048609655698</v>
      </c>
      <c r="AI31" s="68">
        <f t="array" ref="AI31">SUM(IF(('R6. TIAM new gen capacity'!$A$9:$A$909=$B31)*(('R6. TIAM new gen capacity'!$B$9:$B$909=AI$7)+('R6. TIAM new gen capacity'!$B$9:$B$909=AI$8))*('R6. TIAM new gen capacity'!$D$9:$D$909=$D31)*('R6. TIAM new gen capacity'!$E$8:$P$8=AI$9),'R6. TIAM new gen capacity'!$E$9:$P$909))</f>
        <v>113.80287557316686</v>
      </c>
      <c r="AJ31" s="68">
        <f t="array" ref="AJ31">SUM(IF(('R6. TIAM new gen capacity'!$A$9:$A$909=$B31)*(('R6. TIAM new gen capacity'!$B$9:$B$909=AJ$7)+('R6. TIAM new gen capacity'!$B$9:$B$909=AJ$8))*('R6. TIAM new gen capacity'!$D$9:$D$909=$D31)*('R6. TIAM new gen capacity'!$E$8:$P$8=AJ$9),'R6. TIAM new gen capacity'!$E$9:$P$909))</f>
        <v>0</v>
      </c>
      <c r="AK31" s="68">
        <f t="array" ref="AK31">SUM(IF(('R6. TIAM new gen capacity'!$A$9:$A$909=$B31)*(('R6. TIAM new gen capacity'!$B$9:$B$909=AK$7)+('R6. TIAM new gen capacity'!$B$9:$B$909=AK$8))*('R6. TIAM new gen capacity'!$D$9:$D$909=$D31)*('R6. TIAM new gen capacity'!$E$8:$P$8=AK$9),'R6. TIAM new gen capacity'!$E$9:$P$909))</f>
        <v>9.4061901725587997</v>
      </c>
      <c r="AL31" s="68">
        <f t="array" ref="AL31">SUM(IF(('R6. TIAM new gen capacity'!$A$9:$A$909=$B31)*(('R6. TIAM new gen capacity'!$B$9:$B$909=AL$7)+('R6. TIAM new gen capacity'!$B$9:$B$909=AL$8))*('R6. TIAM new gen capacity'!$D$9:$D$909=$D31)*('R6. TIAM new gen capacity'!$E$8:$P$8=AL$9),'R6. TIAM new gen capacity'!$E$9:$P$909))</f>
        <v>126.10259960045977</v>
      </c>
      <c r="AM31" s="68">
        <f t="array" ref="AM31">SUM(IF(('R6. TIAM new gen capacity'!$A$9:$A$909=$B31)*(('R6. TIAM new gen capacity'!$B$9:$B$909=AM$7)+('R6. TIAM new gen capacity'!$B$9:$B$909=AM$8))*('R6. TIAM new gen capacity'!$D$9:$D$909=$D31)*('R6. TIAM new gen capacity'!$E$8:$P$8=AM$9),'R6. TIAM new gen capacity'!$E$9:$P$909))</f>
        <v>8.3935242950229298</v>
      </c>
      <c r="AN31" s="68">
        <f t="array" ref="AN31">SUM(IF(('R6. TIAM new gen capacity'!$A$9:$A$909=$B31)*(('R6. TIAM new gen capacity'!$B$9:$B$909=AN$7)+('R6. TIAM new gen capacity'!$B$9:$B$909=AN$8))*('R6. TIAM new gen capacity'!$D$9:$D$909=$D31)*('R6. TIAM new gen capacity'!$E$8:$P$8=AN$9),'R6. TIAM new gen capacity'!$E$9:$P$909))</f>
        <v>285.33744821075624</v>
      </c>
      <c r="AO31" s="68">
        <f t="array" ref="AO31">SUM(IF(('R6. TIAM new gen capacity'!$A$9:$A$909=$B31)*(('R6. TIAM new gen capacity'!$B$9:$B$909=AO$7)+('R6. TIAM new gen capacity'!$B$9:$B$909=AO$8))*('R6. TIAM new gen capacity'!$D$9:$D$909=$D31)*('R6. TIAM new gen capacity'!$E$8:$P$8=AO$9),'R6. TIAM new gen capacity'!$E$9:$P$909))</f>
        <v>12.269783824191</v>
      </c>
      <c r="AP31" s="68">
        <f t="array" ref="AP31">SUM(IF(('R6. TIAM new gen capacity'!$A$9:$A$909=$B31)*(('R6. TIAM new gen capacity'!$B$9:$B$909=AP$7)+('R6. TIAM new gen capacity'!$B$9:$B$909=AP$8))*('R6. TIAM new gen capacity'!$D$9:$D$909=$D31)*('R6. TIAM new gen capacity'!$E$8:$P$8=AP$9),'R6. TIAM new gen capacity'!$E$9:$P$909))</f>
        <v>745.84222230136083</v>
      </c>
    </row>
    <row r="32" spans="1:42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11.1111111111111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8.7687605131146178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61.592598086439466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20.374029229454074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32.2024897886619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55.902608003890947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27.56851266928652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294.01412717463484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110.19007850766552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187.06120922732856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263.70067976851306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346.56026076391555</v>
      </c>
      <c r="R32" s="68">
        <f t="array" ref="R32">SUM(IF(('R6. TIAM new gen capacity'!$A$9:$A$909=$B32)*(('R6. TIAM new gen capacity'!$B$9:$B$909=R$7)+('R6. TIAM new gen capacity'!$B$9:$B$909=R$8))*('R6. TIAM new gen capacity'!$D$9:$D$909=$D32)*('R6. TIAM new gen capacity'!$E$8:$P$8=R$9),'R6. TIAM new gen capacity'!$E$9:$P$909))</f>
        <v>0</v>
      </c>
      <c r="S32" s="68">
        <f t="array" ref="S32">SUM(IF(('R6. TIAM new gen capacity'!$A$9:$A$909=$B32)*(('R6. TIAM new gen capacity'!$B$9:$B$909=S$7)+('R6. TIAM new gen capacity'!$B$9:$B$909=S$8))*('R6. TIAM new gen capacity'!$D$9:$D$909=$D32)*('R6. TIAM new gen capacity'!$E$8:$P$8=S$9),'R6. TIAM new gen capacity'!$E$9:$P$909))</f>
        <v>57.629999999999995</v>
      </c>
      <c r="T32" s="68">
        <f t="array" ref="T32">SUM(IF(('R6. TIAM new gen capacity'!$A$9:$A$909=$B32)*(('R6. TIAM new gen capacity'!$B$9:$B$909=T$7)+('R6. TIAM new gen capacity'!$B$9:$B$909=T$8))*('R6. TIAM new gen capacity'!$D$9:$D$909=$D32)*('R6. TIAM new gen capacity'!$E$8:$P$8=T$9),'R6. TIAM new gen capacity'!$E$9:$P$909))</f>
        <v>11.59922481533234</v>
      </c>
      <c r="U32" s="68">
        <f t="array" ref="U32">SUM(IF(('R6. TIAM new gen capacity'!$A$9:$A$909=$B32)*(('R6. TIAM new gen capacity'!$B$9:$B$909=U$7)+('R6. TIAM new gen capacity'!$B$9:$B$909=U$8))*('R6. TIAM new gen capacity'!$D$9:$D$909=$D32)*('R6. TIAM new gen capacity'!$E$8:$P$8=U$9),'R6. TIAM new gen capacity'!$E$9:$P$909))</f>
        <v>0</v>
      </c>
      <c r="V32" s="68">
        <f t="array" ref="V32">SUM(IF(('R6. TIAM new gen capacity'!$A$9:$A$909=$B32)*(('R6. TIAM new gen capacity'!$B$9:$B$909=V$7)+('R6. TIAM new gen capacity'!$B$9:$B$909=V$8))*('R6. TIAM new gen capacity'!$D$9:$D$909=$D32)*('R6. TIAM new gen capacity'!$E$8:$P$8=V$9),'R6. TIAM new gen capacity'!$E$9:$P$909))</f>
        <v>132.19027597738892</v>
      </c>
      <c r="W32" s="68">
        <f t="array" ref="W32">SUM(IF(('R6. TIAM new gen capacity'!$A$9:$A$909=$B32)*(('R6. TIAM new gen capacity'!$B$9:$B$909=W$7)+('R6. TIAM new gen capacity'!$B$9:$B$909=W$8))*('R6. TIAM new gen capacity'!$D$9:$D$909=$D32)*('R6. TIAM new gen capacity'!$E$8:$P$8=W$9),'R6. TIAM new gen capacity'!$E$9:$P$909))</f>
        <v>117.54867953686178</v>
      </c>
      <c r="X32" s="68">
        <f t="array" ref="X32">SUM(IF(('R6. TIAM new gen capacity'!$A$9:$A$909=$B32)*(('R6. TIAM new gen capacity'!$B$9:$B$909=X$7)+('R6. TIAM new gen capacity'!$B$9:$B$909=X$8))*('R6. TIAM new gen capacity'!$D$9:$D$909=$D32)*('R6. TIAM new gen capacity'!$E$8:$P$8=X$9),'R6. TIAM new gen capacity'!$E$9:$P$909))</f>
        <v>259.43464051831597</v>
      </c>
      <c r="Y32" s="68">
        <f t="array" ref="Y32">SUM(IF(('R6. TIAM new gen capacity'!$A$9:$A$909=$B32)*(('R6. TIAM new gen capacity'!$B$9:$B$909=Y$7)+('R6. TIAM new gen capacity'!$B$9:$B$909=Y$8))*('R6. TIAM new gen capacity'!$D$9:$D$909=$D32)*('R6. TIAM new gen capacity'!$E$8:$P$8=Y$9),'R6. TIAM new gen capacity'!$E$9:$P$909))</f>
        <v>373.548201611048</v>
      </c>
      <c r="Z32" s="68">
        <f t="array" ref="Z32">SUM(IF(('R6. TIAM new gen capacity'!$A$9:$A$909=$B32)*(('R6. TIAM new gen capacity'!$B$9:$B$909=Z$7)+('R6. TIAM new gen capacity'!$B$9:$B$909=Z$8))*('R6. TIAM new gen capacity'!$D$9:$D$909=$D32)*('R6. TIAM new gen capacity'!$E$8:$P$8=Z$9),'R6. TIAM new gen capacity'!$E$9:$P$909))</f>
        <v>601.36806228635385</v>
      </c>
      <c r="AA32" s="68">
        <f t="array" ref="AA32">SUM(IF(('R6. TIAM new gen capacity'!$A$9:$A$909=$B32)*(('R6. TIAM new gen capacity'!$B$9:$B$909=AA$7)+('R6. TIAM new gen capacity'!$B$9:$B$909=AA$8))*('R6. TIAM new gen capacity'!$D$9:$D$909=$D32)*('R6. TIAM new gen capacity'!$E$8:$P$8=AA$9),'R6. TIAM new gen capacity'!$E$9:$P$909))</f>
        <v>1014.1666507857489</v>
      </c>
      <c r="AB32" s="68">
        <f t="array" ref="AB32">SUM(IF(('R6. TIAM new gen capacity'!$A$9:$A$909=$B32)*(('R6. TIAM new gen capacity'!$B$9:$B$909=AB$7)+('R6. TIAM new gen capacity'!$B$9:$B$909=AB$8))*('R6. TIAM new gen capacity'!$D$9:$D$909=$D32)*('R6. TIAM new gen capacity'!$E$8:$P$8=AB$9),'R6. TIAM new gen capacity'!$E$9:$P$909))</f>
        <v>1621.3522963023017</v>
      </c>
      <c r="AC32" s="68">
        <f t="array" ref="AC32">SUM(IF(('R6. TIAM new gen capacity'!$A$9:$A$909=$B32)*(('R6. TIAM new gen capacity'!$B$9:$B$909=AC$7)+('R6. TIAM new gen capacity'!$B$9:$B$909=AC$8))*('R6. TIAM new gen capacity'!$D$9:$D$909=$D32)*('R6. TIAM new gen capacity'!$E$8:$P$8=AC$9),'R6. TIAM new gen capacity'!$E$9:$P$909))</f>
        <v>1602.2606860222363</v>
      </c>
      <c r="AE32" s="68">
        <f t="array" ref="AE32">SUM(IF(('R6. TIAM new gen capacity'!$A$9:$A$909=$B32)*(('R6. TIAM new gen capacity'!$B$9:$B$909=AE$7)+('R6. TIAM new gen capacity'!$B$9:$B$909=AE$8))*('R6. TIAM new gen capacity'!$D$9:$D$909=$D32)*('R6. TIAM new gen capacity'!$E$8:$P$8=AE$9),'R6. TIAM new gen capacity'!$E$9:$P$909))</f>
        <v>0</v>
      </c>
      <c r="AF32" s="68">
        <f t="array" ref="AF32">SUM(IF(('R6. TIAM new gen capacity'!$A$9:$A$909=$B32)*(('R6. TIAM new gen capacity'!$B$9:$B$909=AF$7)+('R6. TIAM new gen capacity'!$B$9:$B$909=AF$8))*('R6. TIAM new gen capacity'!$D$9:$D$909=$D32)*('R6. TIAM new gen capacity'!$E$8:$P$8=AF$9),'R6. TIAM new gen capacity'!$E$9:$P$909))</f>
        <v>0</v>
      </c>
      <c r="AG32" s="68">
        <f t="array" ref="AG32">SUM(IF(('R6. TIAM new gen capacity'!$A$9:$A$909=$B32)*(('R6. TIAM new gen capacity'!$B$9:$B$909=AG$7)+('R6. TIAM new gen capacity'!$B$9:$B$909=AG$8))*('R6. TIAM new gen capacity'!$D$9:$D$909=$D32)*('R6. TIAM new gen capacity'!$E$8:$P$8=AG$9),'R6. TIAM new gen capacity'!$E$9:$P$909))</f>
        <v>0</v>
      </c>
      <c r="AH32" s="68">
        <f t="array" ref="AH32">SUM(IF(('R6. TIAM new gen capacity'!$A$9:$A$909=$B32)*(('R6. TIAM new gen capacity'!$B$9:$B$909=AH$7)+('R6. TIAM new gen capacity'!$B$9:$B$909=AH$8))*('R6. TIAM new gen capacity'!$D$9:$D$909=$D32)*('R6. TIAM new gen capacity'!$E$8:$P$8=AH$9),'R6. TIAM new gen capacity'!$E$9:$P$909))</f>
        <v>14.23059302756867</v>
      </c>
      <c r="AI32" s="68">
        <f t="array" ref="AI32">SUM(IF(('R6. TIAM new gen capacity'!$A$9:$A$909=$B32)*(('R6. TIAM new gen capacity'!$B$9:$B$909=AI$7)+('R6. TIAM new gen capacity'!$B$9:$B$909=AI$8))*('R6. TIAM new gen capacity'!$D$9:$D$909=$D32)*('R6. TIAM new gen capacity'!$E$8:$P$8=AI$9),'R6. TIAM new gen capacity'!$E$9:$P$909))</f>
        <v>215.3166062669336</v>
      </c>
      <c r="AJ32" s="68">
        <f t="array" ref="AJ32">SUM(IF(('R6. TIAM new gen capacity'!$A$9:$A$909=$B32)*(('R6. TIAM new gen capacity'!$B$9:$B$909=AJ$7)+('R6. TIAM new gen capacity'!$B$9:$B$909=AJ$8))*('R6. TIAM new gen capacity'!$D$9:$D$909=$D32)*('R6. TIAM new gen capacity'!$E$8:$P$8=AJ$9),'R6. TIAM new gen capacity'!$E$9:$P$909))</f>
        <v>0</v>
      </c>
      <c r="AK32" s="68">
        <f t="array" ref="AK32">SUM(IF(('R6. TIAM new gen capacity'!$A$9:$A$909=$B32)*(('R6. TIAM new gen capacity'!$B$9:$B$909=AK$7)+('R6. TIAM new gen capacity'!$B$9:$B$909=AK$8))*('R6. TIAM new gen capacity'!$D$9:$D$909=$D32)*('R6. TIAM new gen capacity'!$E$8:$P$8=AK$9),'R6. TIAM new gen capacity'!$E$9:$P$909))</f>
        <v>96.260662060028409</v>
      </c>
      <c r="AL32" s="68">
        <f t="array" ref="AL32">SUM(IF(('R6. TIAM new gen capacity'!$A$9:$A$909=$B32)*(('R6. TIAM new gen capacity'!$B$9:$B$909=AL$7)+('R6. TIAM new gen capacity'!$B$9:$B$909=AL$8))*('R6. TIAM new gen capacity'!$D$9:$D$909=$D32)*('R6. TIAM new gen capacity'!$E$8:$P$8=AL$9),'R6. TIAM new gen capacity'!$E$9:$P$909))</f>
        <v>131.96733550780169</v>
      </c>
      <c r="AM32" s="68">
        <f t="array" ref="AM32">SUM(IF(('R6. TIAM new gen capacity'!$A$9:$A$909=$B32)*(('R6. TIAM new gen capacity'!$B$9:$B$909=AM$7)+('R6. TIAM new gen capacity'!$B$9:$B$909=AM$8))*('R6. TIAM new gen capacity'!$D$9:$D$909=$D32)*('R6. TIAM new gen capacity'!$E$8:$P$8=AM$9),'R6. TIAM new gen capacity'!$E$9:$P$909))</f>
        <v>126.69336591403578</v>
      </c>
      <c r="AN32" s="68">
        <f t="array" ref="AN32">SUM(IF(('R6. TIAM new gen capacity'!$A$9:$A$909=$B32)*(('R6. TIAM new gen capacity'!$B$9:$B$909=AN$7)+('R6. TIAM new gen capacity'!$B$9:$B$909=AN$8))*('R6. TIAM new gen capacity'!$D$9:$D$909=$D32)*('R6. TIAM new gen capacity'!$E$8:$P$8=AN$9),'R6. TIAM new gen capacity'!$E$9:$P$909))</f>
        <v>0</v>
      </c>
      <c r="AO32" s="68">
        <f t="array" ref="AO32">SUM(IF(('R6. TIAM new gen capacity'!$A$9:$A$909=$B32)*(('R6. TIAM new gen capacity'!$B$9:$B$909=AO$7)+('R6. TIAM new gen capacity'!$B$9:$B$909=AO$8))*('R6. TIAM new gen capacity'!$D$9:$D$909=$D32)*('R6. TIAM new gen capacity'!$E$8:$P$8=AO$9),'R6. TIAM new gen capacity'!$E$9:$P$909))</f>
        <v>251.93013734576738</v>
      </c>
      <c r="AP32" s="68">
        <f t="array" ref="AP32">SUM(IF(('R6. TIAM new gen capacity'!$A$9:$A$909=$B32)*(('R6. TIAM new gen capacity'!$B$9:$B$909=AP$7)+('R6. TIAM new gen capacity'!$B$9:$B$909=AP$8))*('R6. TIAM new gen capacity'!$D$9:$D$909=$D32)*('R6. TIAM new gen capacity'!$E$8:$P$8=AP$9),'R6. TIAM new gen capacity'!$E$9:$P$909))</f>
        <v>10.216887027430609</v>
      </c>
    </row>
    <row r="33" spans="1:42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2.9594491195507877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12.061988929632918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25.733458457855697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5.5403133341951145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22.626930068514831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45.664053153200939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226.58878931095614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1363.9937249133854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1298.7734466649615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1291.6032656746488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3672.3494251212328</v>
      </c>
      <c r="R33" s="68">
        <f t="array" ref="R33">SUM(IF(('R6. TIAM new gen capacity'!$A$9:$A$909=$B33)*(('R6. TIAM new gen capacity'!$B$9:$B$909=R$7)+('R6. TIAM new gen capacity'!$B$9:$B$909=R$8))*('R6. TIAM new gen capacity'!$D$9:$D$909=$D33)*('R6. TIAM new gen capacity'!$E$8:$P$8=R$9),'R6. TIAM new gen capacity'!$E$9:$P$909))</f>
        <v>0</v>
      </c>
      <c r="S33" s="68">
        <f t="array" ref="S33">SUM(IF(('R6. TIAM new gen capacity'!$A$9:$A$909=$B33)*(('R6. TIAM new gen capacity'!$B$9:$B$909=S$7)+('R6. TIAM new gen capacity'!$B$9:$B$909=S$8))*('R6. TIAM new gen capacity'!$D$9:$D$909=$D33)*('R6. TIAM new gen capacity'!$E$8:$P$8=S$9),'R6. TIAM new gen capacity'!$E$9:$P$909))</f>
        <v>60.968865979951907</v>
      </c>
      <c r="T33" s="68">
        <f t="array" ref="T33">SUM(IF(('R6. TIAM new gen capacity'!$A$9:$A$909=$B33)*(('R6. TIAM new gen capacity'!$B$9:$B$909=T$7)+('R6. TIAM new gen capacity'!$B$9:$B$909=T$8))*('R6. TIAM new gen capacity'!$D$9:$D$909=$D33)*('R6. TIAM new gen capacity'!$E$8:$P$8=T$9),'R6. TIAM new gen capacity'!$E$9:$P$909))</f>
        <v>1.65067512160217</v>
      </c>
      <c r="U33" s="68">
        <f t="array" ref="U33">SUM(IF(('R6. TIAM new gen capacity'!$A$9:$A$909=$B33)*(('R6. TIAM new gen capacity'!$B$9:$B$909=U$7)+('R6. TIAM new gen capacity'!$B$9:$B$909=U$8))*('R6. TIAM new gen capacity'!$D$9:$D$909=$D33)*('R6. TIAM new gen capacity'!$E$8:$P$8=U$9),'R6. TIAM new gen capacity'!$E$9:$P$909))</f>
        <v>117.41424562713229</v>
      </c>
      <c r="V33" s="68">
        <f t="array" ref="V33">SUM(IF(('R6. TIAM new gen capacity'!$A$9:$A$909=$B33)*(('R6. TIAM new gen capacity'!$B$9:$B$909=V$7)+('R6. TIAM new gen capacity'!$B$9:$B$909=V$8))*('R6. TIAM new gen capacity'!$D$9:$D$909=$D33)*('R6. TIAM new gen capacity'!$E$8:$P$8=V$9),'R6. TIAM new gen capacity'!$E$9:$P$909))</f>
        <v>175.7003759785498</v>
      </c>
      <c r="W33" s="68">
        <f t="array" ref="W33">SUM(IF(('R6. TIAM new gen capacity'!$A$9:$A$909=$B33)*(('R6. TIAM new gen capacity'!$B$9:$B$909=W$7)+('R6. TIAM new gen capacity'!$B$9:$B$909=W$8))*('R6. TIAM new gen capacity'!$D$9:$D$909=$D33)*('R6. TIAM new gen capacity'!$E$8:$P$8=W$9),'R6. TIAM new gen capacity'!$E$9:$P$909))</f>
        <v>283.28657862849832</v>
      </c>
      <c r="X33" s="68">
        <f t="array" ref="X33">SUM(IF(('R6. TIAM new gen capacity'!$A$9:$A$909=$B33)*(('R6. TIAM new gen capacity'!$B$9:$B$909=X$7)+('R6. TIAM new gen capacity'!$B$9:$B$909=X$8))*('R6. TIAM new gen capacity'!$D$9:$D$909=$D33)*('R6. TIAM new gen capacity'!$E$8:$P$8=X$9),'R6. TIAM new gen capacity'!$E$9:$P$909))</f>
        <v>446.02145772863571</v>
      </c>
      <c r="Y33" s="68">
        <f t="array" ref="Y33">SUM(IF(('R6. TIAM new gen capacity'!$A$9:$A$909=$B33)*(('R6. TIAM new gen capacity'!$B$9:$B$909=Y$7)+('R6. TIAM new gen capacity'!$B$9:$B$909=Y$8))*('R6. TIAM new gen capacity'!$D$9:$D$909=$D33)*('R6. TIAM new gen capacity'!$E$8:$P$8=Y$9),'R6. TIAM new gen capacity'!$E$9:$P$909))</f>
        <v>707.82685744493415</v>
      </c>
      <c r="Z33" s="68">
        <f t="array" ref="Z33">SUM(IF(('R6. TIAM new gen capacity'!$A$9:$A$909=$B33)*(('R6. TIAM new gen capacity'!$B$9:$B$909=Z$7)+('R6. TIAM new gen capacity'!$B$9:$B$909=Z$8))*('R6. TIAM new gen capacity'!$D$9:$D$909=$D33)*('R6. TIAM new gen capacity'!$E$8:$P$8=Z$9),'R6. TIAM new gen capacity'!$E$9:$P$909))</f>
        <v>1136.8386086863891</v>
      </c>
      <c r="AA33" s="68">
        <f t="array" ref="AA33">SUM(IF(('R6. TIAM new gen capacity'!$A$9:$A$909=$B33)*(('R6. TIAM new gen capacity'!$B$9:$B$909=AA$7)+('R6. TIAM new gen capacity'!$B$9:$B$909=AA$8))*('R6. TIAM new gen capacity'!$D$9:$D$909=$D33)*('R6. TIAM new gen capacity'!$E$8:$P$8=AA$9),'R6. TIAM new gen capacity'!$E$9:$P$909))</f>
        <v>1878.4115566585681</v>
      </c>
      <c r="AB33" s="68">
        <f t="array" ref="AB33">SUM(IF(('R6. TIAM new gen capacity'!$A$9:$A$909=$B33)*(('R6. TIAM new gen capacity'!$B$9:$B$909=AB$7)+('R6. TIAM new gen capacity'!$B$9:$B$909=AB$8))*('R6. TIAM new gen capacity'!$D$9:$D$909=$D33)*('R6. TIAM new gen capacity'!$E$8:$P$8=AB$9),'R6. TIAM new gen capacity'!$E$9:$P$909))</f>
        <v>3042.1633060147387</v>
      </c>
      <c r="AC33" s="68">
        <f t="array" ref="AC33">SUM(IF(('R6. TIAM new gen capacity'!$A$9:$A$909=$B33)*(('R6. TIAM new gen capacity'!$B$9:$B$909=AC$7)+('R6. TIAM new gen capacity'!$B$9:$B$909=AC$8))*('R6. TIAM new gen capacity'!$D$9:$D$909=$D33)*('R6. TIAM new gen capacity'!$E$8:$P$8=AC$9),'R6. TIAM new gen capacity'!$E$9:$P$909))</f>
        <v>4958.0108556206515</v>
      </c>
      <c r="AE33" s="68">
        <f t="array" ref="AE33">SUM(IF(('R6. TIAM new gen capacity'!$A$9:$A$909=$B33)*(('R6. TIAM new gen capacity'!$B$9:$B$909=AE$7)+('R6. TIAM new gen capacity'!$B$9:$B$909=AE$8))*('R6. TIAM new gen capacity'!$D$9:$D$909=$D33)*('R6. TIAM new gen capacity'!$E$8:$P$8=AE$9),'R6. TIAM new gen capacity'!$E$9:$P$909))</f>
        <v>0</v>
      </c>
      <c r="AF33" s="68">
        <f t="array" ref="AF33">SUM(IF(('R6. TIAM new gen capacity'!$A$9:$A$909=$B33)*(('R6. TIAM new gen capacity'!$B$9:$B$909=AF$7)+('R6. TIAM new gen capacity'!$B$9:$B$909=AF$8))*('R6. TIAM new gen capacity'!$D$9:$D$909=$D33)*('R6. TIAM new gen capacity'!$E$8:$P$8=AF$9),'R6. TIAM new gen capacity'!$E$9:$P$909))</f>
        <v>0</v>
      </c>
      <c r="AG33" s="68">
        <f t="array" ref="AG33">SUM(IF(('R6. TIAM new gen capacity'!$A$9:$A$909=$B33)*(('R6. TIAM new gen capacity'!$B$9:$B$909=AG$7)+('R6. TIAM new gen capacity'!$B$9:$B$909=AG$8))*('R6. TIAM new gen capacity'!$D$9:$D$909=$D33)*('R6. TIAM new gen capacity'!$E$8:$P$8=AG$9),'R6. TIAM new gen capacity'!$E$9:$P$909))</f>
        <v>0</v>
      </c>
      <c r="AH33" s="68">
        <f t="array" ref="AH33">SUM(IF(('R6. TIAM new gen capacity'!$A$9:$A$909=$B33)*(('R6. TIAM new gen capacity'!$B$9:$B$909=AH$7)+('R6. TIAM new gen capacity'!$B$9:$B$909=AH$8))*('R6. TIAM new gen capacity'!$D$9:$D$909=$D33)*('R6. TIAM new gen capacity'!$E$8:$P$8=AH$9),'R6. TIAM new gen capacity'!$E$9:$P$909))</f>
        <v>58.262839358215309</v>
      </c>
      <c r="AI33" s="68">
        <f t="array" ref="AI33">SUM(IF(('R6. TIAM new gen capacity'!$A$9:$A$909=$B33)*(('R6. TIAM new gen capacity'!$B$9:$B$909=AI$7)+('R6. TIAM new gen capacity'!$B$9:$B$909=AI$8))*('R6. TIAM new gen capacity'!$D$9:$D$909=$D33)*('R6. TIAM new gen capacity'!$E$8:$P$8=AI$9),'R6. TIAM new gen capacity'!$E$9:$P$909))</f>
        <v>542.94883340595095</v>
      </c>
      <c r="AJ33" s="68">
        <f t="array" ref="AJ33">SUM(IF(('R6. TIAM new gen capacity'!$A$9:$A$909=$B33)*(('R6. TIAM new gen capacity'!$B$9:$B$909=AJ$7)+('R6. TIAM new gen capacity'!$B$9:$B$909=AJ$8))*('R6. TIAM new gen capacity'!$D$9:$D$909=$D33)*('R6. TIAM new gen capacity'!$E$8:$P$8=AJ$9),'R6. TIAM new gen capacity'!$E$9:$P$909))</f>
        <v>275.11859071344725</v>
      </c>
      <c r="AK33" s="68">
        <f t="array" ref="AK33">SUM(IF(('R6. TIAM new gen capacity'!$A$9:$A$909=$B33)*(('R6. TIAM new gen capacity'!$B$9:$B$909=AK$7)+('R6. TIAM new gen capacity'!$B$9:$B$909=AK$8))*('R6. TIAM new gen capacity'!$D$9:$D$909=$D33)*('R6. TIAM new gen capacity'!$E$8:$P$8=AK$9),'R6. TIAM new gen capacity'!$E$9:$P$909))</f>
        <v>224.79586668927973</v>
      </c>
      <c r="AL33" s="68">
        <f t="array" ref="AL33">SUM(IF(('R6. TIAM new gen capacity'!$A$9:$A$909=$B33)*(('R6. TIAM new gen capacity'!$B$9:$B$909=AL$7)+('R6. TIAM new gen capacity'!$B$9:$B$909=AL$8))*('R6. TIAM new gen capacity'!$D$9:$D$909=$D33)*('R6. TIAM new gen capacity'!$E$8:$P$8=AL$9),'R6. TIAM new gen capacity'!$E$9:$P$909))</f>
        <v>395.35747355554406</v>
      </c>
      <c r="AM33" s="68">
        <f t="array" ref="AM33">SUM(IF(('R6. TIAM new gen capacity'!$A$9:$A$909=$B33)*(('R6. TIAM new gen capacity'!$B$9:$B$909=AM$7)+('R6. TIAM new gen capacity'!$B$9:$B$909=AM$8))*('R6. TIAM new gen capacity'!$D$9:$D$909=$D33)*('R6. TIAM new gen capacity'!$E$8:$P$8=AM$9),'R6. TIAM new gen capacity'!$E$9:$P$909))</f>
        <v>557.53712417296697</v>
      </c>
      <c r="AN33" s="68">
        <f t="array" ref="AN33">SUM(IF(('R6. TIAM new gen capacity'!$A$9:$A$909=$B33)*(('R6. TIAM new gen capacity'!$B$9:$B$909=AN$7)+('R6. TIAM new gen capacity'!$B$9:$B$909=AN$8))*('R6. TIAM new gen capacity'!$D$9:$D$909=$D33)*('R6. TIAM new gen capacity'!$E$8:$P$8=AN$9),'R6. TIAM new gen capacity'!$E$9:$P$909))</f>
        <v>277.96966640618746</v>
      </c>
      <c r="AO33" s="68">
        <f t="array" ref="AO33">SUM(IF(('R6. TIAM new gen capacity'!$A$9:$A$909=$B33)*(('R6. TIAM new gen capacity'!$B$9:$B$909=AO$7)+('R6. TIAM new gen capacity'!$B$9:$B$909=AO$8))*('R6. TIAM new gen capacity'!$D$9:$D$909=$D33)*('R6. TIAM new gen capacity'!$E$8:$P$8=AO$9),'R6. TIAM new gen capacity'!$E$9:$P$909))</f>
        <v>550.99878706733432</v>
      </c>
      <c r="AP33" s="68">
        <f t="array" ref="AP33">SUM(IF(('R6. TIAM new gen capacity'!$A$9:$A$909=$B33)*(('R6. TIAM new gen capacity'!$B$9:$B$909=AP$7)+('R6. TIAM new gen capacity'!$B$9:$B$909=AP$8))*('R6. TIAM new gen capacity'!$D$9:$D$909=$D33)*('R6. TIAM new gen capacity'!$E$8:$P$8=AP$9),'R6. TIAM new gen capacity'!$E$9:$P$909))</f>
        <v>331.60534648626765</v>
      </c>
    </row>
    <row r="34" spans="1:42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2.1885387145361999E-4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2.9942685958658499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2.0754094858144228E-3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7.4140373956382701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52.737227719900844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67.225919883244899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8.8764745873180999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55.535040336963704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66.700693733094297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11.10689416109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59.613951407804301</v>
      </c>
      <c r="R34" s="68">
        <f t="array" ref="R34">SUM(IF(('R6. TIAM new gen capacity'!$A$9:$A$909=$B34)*(('R6. TIAM new gen capacity'!$B$9:$B$909=R$7)+('R6. TIAM new gen capacity'!$B$9:$B$909=R$8))*('R6. TIAM new gen capacity'!$D$9:$D$909=$D34)*('R6. TIAM new gen capacity'!$E$8:$P$8=R$9),'R6. TIAM new gen capacity'!$E$9:$P$909))</f>
        <v>0</v>
      </c>
      <c r="S34" s="68">
        <f t="array" ref="S34">SUM(IF(('R6. TIAM new gen capacity'!$A$9:$A$909=$B34)*(('R6. TIAM new gen capacity'!$B$9:$B$909=S$7)+('R6. TIAM new gen capacity'!$B$9:$B$909=S$8))*('R6. TIAM new gen capacity'!$D$9:$D$909=$D34)*('R6. TIAM new gen capacity'!$E$8:$P$8=S$9),'R6. TIAM new gen capacity'!$E$9:$P$909))</f>
        <v>2.2497920233401398</v>
      </c>
      <c r="T34" s="68">
        <f t="array" ref="T34">SUM(IF(('R6. TIAM new gen capacity'!$A$9:$A$909=$B34)*(('R6. TIAM new gen capacity'!$B$9:$B$909=T$7)+('R6. TIAM new gen capacity'!$B$9:$B$909=T$8))*('R6. TIAM new gen capacity'!$D$9:$D$909=$D34)*('R6. TIAM new gen capacity'!$E$8:$P$8=T$9),'R6. TIAM new gen capacity'!$E$9:$P$909))</f>
        <v>0</v>
      </c>
      <c r="U34" s="68">
        <f t="array" ref="U34">SUM(IF(('R6. TIAM new gen capacity'!$A$9:$A$909=$B34)*(('R6. TIAM new gen capacity'!$B$9:$B$909=U$7)+('R6. TIAM new gen capacity'!$B$9:$B$909=U$8))*('R6. TIAM new gen capacity'!$D$9:$D$909=$D34)*('R6. TIAM new gen capacity'!$E$8:$P$8=U$9),'R6. TIAM new gen capacity'!$E$9:$P$909))</f>
        <v>0</v>
      </c>
      <c r="V34" s="68">
        <f t="array" ref="V34">SUM(IF(('R6. TIAM new gen capacity'!$A$9:$A$909=$B34)*(('R6. TIAM new gen capacity'!$B$9:$B$909=V$7)+('R6. TIAM new gen capacity'!$B$9:$B$909=V$8))*('R6. TIAM new gen capacity'!$D$9:$D$909=$D34)*('R6. TIAM new gen capacity'!$E$8:$P$8=V$9),'R6. TIAM new gen capacity'!$E$9:$P$909))</f>
        <v>4.20656460244538</v>
      </c>
      <c r="W34" s="68">
        <f t="array" ref="W34">SUM(IF(('R6. TIAM new gen capacity'!$A$9:$A$909=$B34)*(('R6. TIAM new gen capacity'!$B$9:$B$909=W$7)+('R6. TIAM new gen capacity'!$B$9:$B$909=W$8))*('R6. TIAM new gen capacity'!$D$9:$D$909=$D34)*('R6. TIAM new gen capacity'!$E$8:$P$8=W$9),'R6. TIAM new gen capacity'!$E$9:$P$909))</f>
        <v>3.2279192627199298</v>
      </c>
      <c r="X34" s="68">
        <f t="array" ref="X34">SUM(IF(('R6. TIAM new gen capacity'!$A$9:$A$909=$B34)*(('R6. TIAM new gen capacity'!$B$9:$B$909=X$7)+('R6. TIAM new gen capacity'!$B$9:$B$909=X$8))*('R6. TIAM new gen capacity'!$D$9:$D$909=$D34)*('R6. TIAM new gen capacity'!$E$8:$P$8=X$9),'R6. TIAM new gen capacity'!$E$9:$P$909))</f>
        <v>7.7843932095290196</v>
      </c>
      <c r="Y34" s="68">
        <f t="array" ref="Y34">SUM(IF(('R6. TIAM new gen capacity'!$A$9:$A$909=$B34)*(('R6. TIAM new gen capacity'!$B$9:$B$909=Y$7)+('R6. TIAM new gen capacity'!$B$9:$B$909=Y$8))*('R6. TIAM new gen capacity'!$D$9:$D$909=$D34)*('R6. TIAM new gen capacity'!$E$8:$P$8=Y$9),'R6. TIAM new gen capacity'!$E$9:$P$909))</f>
        <v>10.995009400791799</v>
      </c>
      <c r="Z34" s="68">
        <f t="array" ref="Z34">SUM(IF(('R6. TIAM new gen capacity'!$A$9:$A$909=$B34)*(('R6. TIAM new gen capacity'!$B$9:$B$909=Z$7)+('R6. TIAM new gen capacity'!$B$9:$B$909=Z$8))*('R6. TIAM new gen capacity'!$D$9:$D$909=$D34)*('R6. TIAM new gen capacity'!$E$8:$P$8=Z$9),'R6. TIAM new gen capacity'!$E$9:$P$909))</f>
        <v>17.683058081452501</v>
      </c>
      <c r="AA34" s="68">
        <f t="array" ref="AA34">SUM(IF(('R6. TIAM new gen capacity'!$A$9:$A$909=$B34)*(('R6. TIAM new gen capacity'!$B$9:$B$909=AA$7)+('R6. TIAM new gen capacity'!$B$9:$B$909=AA$8))*('R6. TIAM new gen capacity'!$D$9:$D$909=$D34)*('R6. TIAM new gen capacity'!$E$8:$P$8=AA$9),'R6. TIAM new gen capacity'!$E$9:$P$909))</f>
        <v>29.975619814439</v>
      </c>
      <c r="AB34" s="68">
        <f t="array" ref="AB34">SUM(IF(('R6. TIAM new gen capacity'!$A$9:$A$909=$B34)*(('R6. TIAM new gen capacity'!$B$9:$B$909=AB$7)+('R6. TIAM new gen capacity'!$B$9:$B$909=AB$8))*('R6. TIAM new gen capacity'!$D$9:$D$909=$D34)*('R6. TIAM new gen capacity'!$E$8:$P$8=AB$9),'R6. TIAM new gen capacity'!$E$9:$P$909))</f>
        <v>23.3969498470533</v>
      </c>
      <c r="AC34" s="68">
        <f t="array" ref="AC34">SUM(IF(('R6. TIAM new gen capacity'!$A$9:$A$909=$B34)*(('R6. TIAM new gen capacity'!$B$9:$B$909=AC$7)+('R6. TIAM new gen capacity'!$B$9:$B$909=AC$8))*('R6. TIAM new gen capacity'!$D$9:$D$909=$D34)*('R6. TIAM new gen capacity'!$E$8:$P$8=AC$9),'R6. TIAM new gen capacity'!$E$9:$P$909))</f>
        <v>30.597086337289099</v>
      </c>
      <c r="AE34" s="68">
        <f t="array" ref="AE34">SUM(IF(('R6. TIAM new gen capacity'!$A$9:$A$909=$B34)*(('R6. TIAM new gen capacity'!$B$9:$B$909=AE$7)+('R6. TIAM new gen capacity'!$B$9:$B$909=AE$8))*('R6. TIAM new gen capacity'!$D$9:$D$909=$D34)*('R6. TIAM new gen capacity'!$E$8:$P$8=AE$9),'R6. TIAM new gen capacity'!$E$9:$P$909))</f>
        <v>0</v>
      </c>
      <c r="AF34" s="68">
        <f t="array" ref="AF34">SUM(IF(('R6. TIAM new gen capacity'!$A$9:$A$909=$B34)*(('R6. TIAM new gen capacity'!$B$9:$B$909=AF$7)+('R6. TIAM new gen capacity'!$B$9:$B$909=AF$8))*('R6. TIAM new gen capacity'!$D$9:$D$909=$D34)*('R6. TIAM new gen capacity'!$E$8:$P$8=AF$9),'R6. TIAM new gen capacity'!$E$9:$P$909))</f>
        <v>0</v>
      </c>
      <c r="AG34" s="68">
        <f t="array" ref="AG34">SUM(IF(('R6. TIAM new gen capacity'!$A$9:$A$909=$B34)*(('R6. TIAM new gen capacity'!$B$9:$B$909=AG$7)+('R6. TIAM new gen capacity'!$B$9:$B$909=AG$8))*('R6. TIAM new gen capacity'!$D$9:$D$909=$D34)*('R6. TIAM new gen capacity'!$E$8:$P$8=AG$9),'R6. TIAM new gen capacity'!$E$9:$P$909))</f>
        <v>0</v>
      </c>
      <c r="AH34" s="68">
        <f t="array" ref="AH34">SUM(IF(('R6. TIAM new gen capacity'!$A$9:$A$909=$B34)*(('R6. TIAM new gen capacity'!$B$9:$B$909=AH$7)+('R6. TIAM new gen capacity'!$B$9:$B$909=AH$8))*('R6. TIAM new gen capacity'!$D$9:$D$909=$D34)*('R6. TIAM new gen capacity'!$E$8:$P$8=AH$9),'R6. TIAM new gen capacity'!$E$9:$P$909))</f>
        <v>3.5995369535538999</v>
      </c>
      <c r="AI34" s="68">
        <f t="array" ref="AI34">SUM(IF(('R6. TIAM new gen capacity'!$A$9:$A$909=$B34)*(('R6. TIAM new gen capacity'!$B$9:$B$909=AI$7)+('R6. TIAM new gen capacity'!$B$9:$B$909=AI$8))*('R6. TIAM new gen capacity'!$D$9:$D$909=$D34)*('R6. TIAM new gen capacity'!$E$8:$P$8=AI$9),'R6. TIAM new gen capacity'!$E$9:$P$909))</f>
        <v>83.097024088399692</v>
      </c>
      <c r="AJ34" s="68">
        <f t="array" ref="AJ34">SUM(IF(('R6. TIAM new gen capacity'!$A$9:$A$909=$B34)*(('R6. TIAM new gen capacity'!$B$9:$B$909=AJ$7)+('R6. TIAM new gen capacity'!$B$9:$B$909=AJ$8))*('R6. TIAM new gen capacity'!$D$9:$D$909=$D34)*('R6. TIAM new gen capacity'!$E$8:$P$8=AJ$9),'R6. TIAM new gen capacity'!$E$9:$P$909))</f>
        <v>102.00421850828087</v>
      </c>
      <c r="AK34" s="68">
        <f t="array" ref="AK34">SUM(IF(('R6. TIAM new gen capacity'!$A$9:$A$909=$B34)*(('R6. TIAM new gen capacity'!$B$9:$B$909=AK$7)+('R6. TIAM new gen capacity'!$B$9:$B$909=AK$8))*('R6. TIAM new gen capacity'!$D$9:$D$909=$D34)*('R6. TIAM new gen capacity'!$E$8:$P$8=AK$9),'R6. TIAM new gen capacity'!$E$9:$P$909))</f>
        <v>49.11351261211513</v>
      </c>
      <c r="AL34" s="68">
        <f t="array" ref="AL34">SUM(IF(('R6. TIAM new gen capacity'!$A$9:$A$909=$B34)*(('R6. TIAM new gen capacity'!$B$9:$B$909=AL$7)+('R6. TIAM new gen capacity'!$B$9:$B$909=AL$8))*('R6. TIAM new gen capacity'!$D$9:$D$909=$D34)*('R6. TIAM new gen capacity'!$E$8:$P$8=AL$9),'R6. TIAM new gen capacity'!$E$9:$P$909))</f>
        <v>56.229594445084373</v>
      </c>
      <c r="AM34" s="68">
        <f t="array" ref="AM34">SUM(IF(('R6. TIAM new gen capacity'!$A$9:$A$909=$B34)*(('R6. TIAM new gen capacity'!$B$9:$B$909=AM$7)+('R6. TIAM new gen capacity'!$B$9:$B$909=AM$8))*('R6. TIAM new gen capacity'!$D$9:$D$909=$D34)*('R6. TIAM new gen capacity'!$E$8:$P$8=AM$9),'R6. TIAM new gen capacity'!$E$9:$P$909))</f>
        <v>167.62841911871371</v>
      </c>
      <c r="AN34" s="68">
        <f t="array" ref="AN34">SUM(IF(('R6. TIAM new gen capacity'!$A$9:$A$909=$B34)*(('R6. TIAM new gen capacity'!$B$9:$B$909=AN$7)+('R6. TIAM new gen capacity'!$B$9:$B$909=AN$8))*('R6. TIAM new gen capacity'!$D$9:$D$909=$D34)*('R6. TIAM new gen capacity'!$E$8:$P$8=AN$9),'R6. TIAM new gen capacity'!$E$9:$P$909))</f>
        <v>0</v>
      </c>
      <c r="AO34" s="68">
        <f t="array" ref="AO34">SUM(IF(('R6. TIAM new gen capacity'!$A$9:$A$909=$B34)*(('R6. TIAM new gen capacity'!$B$9:$B$909=AO$7)+('R6. TIAM new gen capacity'!$B$9:$B$909=AO$8))*('R6. TIAM new gen capacity'!$D$9:$D$909=$D34)*('R6. TIAM new gen capacity'!$E$8:$P$8=AO$9),'R6. TIAM new gen capacity'!$E$9:$P$909))</f>
        <v>149.98449839059202</v>
      </c>
      <c r="AP34" s="68">
        <f t="array" ref="AP34">SUM(IF(('R6. TIAM new gen capacity'!$A$9:$A$909=$B34)*(('R6. TIAM new gen capacity'!$B$9:$B$909=AP$7)+('R6. TIAM new gen capacity'!$B$9:$B$909=AP$8))*('R6. TIAM new gen capacity'!$D$9:$D$909=$D34)*('R6. TIAM new gen capacity'!$E$8:$P$8=AP$9),'R6. TIAM new gen capacity'!$E$9:$P$909))</f>
        <v>78.432949466314795</v>
      </c>
    </row>
    <row r="35" spans="1:42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0.91319939379269655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6.8812861557146245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5.5220375878328554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38.199918939282021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257.93686847188258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189.46660762784194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962.76121228905038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583.34115626677635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245.20388049073082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1089.484143325438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419.72510932275122</v>
      </c>
      <c r="R35" s="68">
        <f t="array" ref="R35">SUM(IF(('R6. TIAM new gen capacity'!$A$9:$A$909=$B35)*(('R6. TIAM new gen capacity'!$B$9:$B$909=R$7)+('R6. TIAM new gen capacity'!$B$9:$B$909=R$8))*('R6. TIAM new gen capacity'!$D$9:$D$909=$D35)*('R6. TIAM new gen capacity'!$E$8:$P$8=R$9),'R6. TIAM new gen capacity'!$E$9:$P$909))</f>
        <v>0</v>
      </c>
      <c r="S35" s="68">
        <f t="array" ref="S35">SUM(IF(('R6. TIAM new gen capacity'!$A$9:$A$909=$B35)*(('R6. TIAM new gen capacity'!$B$9:$B$909=S$7)+('R6. TIAM new gen capacity'!$B$9:$B$909=S$8))*('R6. TIAM new gen capacity'!$D$9:$D$909=$D35)*('R6. TIAM new gen capacity'!$E$8:$P$8=S$9),'R6. TIAM new gen capacity'!$E$9:$P$909))</f>
        <v>39.606619979650318</v>
      </c>
      <c r="T35" s="68">
        <f t="array" ref="T35">SUM(IF(('R6. TIAM new gen capacity'!$A$9:$A$909=$B35)*(('R6. TIAM new gen capacity'!$B$9:$B$909=T$7)+('R6. TIAM new gen capacity'!$B$9:$B$909=T$8))*('R6. TIAM new gen capacity'!$D$9:$D$909=$D35)*('R6. TIAM new gen capacity'!$E$8:$P$8=T$9),'R6. TIAM new gen capacity'!$E$9:$P$909))</f>
        <v>16.695300685465501</v>
      </c>
      <c r="U35" s="68">
        <f t="array" ref="U35">SUM(IF(('R6. TIAM new gen capacity'!$A$9:$A$909=$B35)*(('R6. TIAM new gen capacity'!$B$9:$B$909=U$7)+('R6. TIAM new gen capacity'!$B$9:$B$909=U$8))*('R6. TIAM new gen capacity'!$D$9:$D$909=$D35)*('R6. TIAM new gen capacity'!$E$8:$P$8=U$9),'R6. TIAM new gen capacity'!$E$9:$P$909))</f>
        <v>0</v>
      </c>
      <c r="V35" s="68">
        <f t="array" ref="V35">SUM(IF(('R6. TIAM new gen capacity'!$A$9:$A$909=$B35)*(('R6. TIAM new gen capacity'!$B$9:$B$909=V$7)+('R6. TIAM new gen capacity'!$B$9:$B$909=V$8))*('R6. TIAM new gen capacity'!$D$9:$D$909=$D35)*('R6. TIAM new gen capacity'!$E$8:$P$8=V$9),'R6. TIAM new gen capacity'!$E$9:$P$909))</f>
        <v>89.352044649855387</v>
      </c>
      <c r="W35" s="68">
        <f t="array" ref="W35">SUM(IF(('R6. TIAM new gen capacity'!$A$9:$A$909=$B35)*(('R6. TIAM new gen capacity'!$B$9:$B$909=W$7)+('R6. TIAM new gen capacity'!$B$9:$B$909=W$8))*('R6. TIAM new gen capacity'!$D$9:$D$909=$D35)*('R6. TIAM new gen capacity'!$E$8:$P$8=W$9),'R6. TIAM new gen capacity'!$E$9:$P$909))</f>
        <v>78.963352437138028</v>
      </c>
      <c r="X35" s="68">
        <f t="array" ref="X35">SUM(IF(('R6. TIAM new gen capacity'!$A$9:$A$909=$B35)*(('R6. TIAM new gen capacity'!$B$9:$B$909=X$7)+('R6. TIAM new gen capacity'!$B$9:$B$909=X$8))*('R6. TIAM new gen capacity'!$D$9:$D$909=$D35)*('R6. TIAM new gen capacity'!$E$8:$P$8=X$9),'R6. TIAM new gen capacity'!$E$9:$P$909))</f>
        <v>169.0323455597688</v>
      </c>
      <c r="Y35" s="68">
        <f t="array" ref="Y35">SUM(IF(('R6. TIAM new gen capacity'!$A$9:$A$909=$B35)*(('R6. TIAM new gen capacity'!$B$9:$B$909=Y$7)+('R6. TIAM new gen capacity'!$B$9:$B$909=Y$8))*('R6. TIAM new gen capacity'!$D$9:$D$909=$D35)*('R6. TIAM new gen capacity'!$E$8:$P$8=Y$9),'R6. TIAM new gen capacity'!$E$9:$P$909))</f>
        <v>247.9427218566874</v>
      </c>
      <c r="Z35" s="68">
        <f t="array" ref="Z35">SUM(IF(('R6. TIAM new gen capacity'!$A$9:$A$909=$B35)*(('R6. TIAM new gen capacity'!$B$9:$B$909=Z$7)+('R6. TIAM new gen capacity'!$B$9:$B$909=Z$8))*('R6. TIAM new gen capacity'!$D$9:$D$909=$D35)*('R6. TIAM new gen capacity'!$E$8:$P$8=Z$9),'R6. TIAM new gen capacity'!$E$9:$P$909))</f>
        <v>396.4894860446264</v>
      </c>
      <c r="AA35" s="68">
        <f t="array" ref="AA35">SUM(IF(('R6. TIAM new gen capacity'!$A$9:$A$909=$B35)*(('R6. TIAM new gen capacity'!$B$9:$B$909=AA$7)+('R6. TIAM new gen capacity'!$B$9:$B$909=AA$8))*('R6. TIAM new gen capacity'!$D$9:$D$909=$D35)*('R6. TIAM new gen capacity'!$E$8:$P$8=AA$9),'R6. TIAM new gen capacity'!$E$9:$P$909))</f>
        <v>668.5824630701577</v>
      </c>
      <c r="AB35" s="68">
        <f t="array" ref="AB35">SUM(IF(('R6. TIAM new gen capacity'!$A$9:$A$909=$B35)*(('R6. TIAM new gen capacity'!$B$9:$B$909=AB$7)+('R6. TIAM new gen capacity'!$B$9:$B$909=AB$8))*('R6. TIAM new gen capacity'!$D$9:$D$909=$D35)*('R6. TIAM new gen capacity'!$E$8:$P$8=AB$9),'R6. TIAM new gen capacity'!$E$9:$P$909))</f>
        <v>1070.4479099688931</v>
      </c>
      <c r="AC35" s="68">
        <f t="array" ref="AC35">SUM(IF(('R6. TIAM new gen capacity'!$A$9:$A$909=$B35)*(('R6. TIAM new gen capacity'!$B$9:$B$909=AC$7)+('R6. TIAM new gen capacity'!$B$9:$B$909=AC$8))*('R6. TIAM new gen capacity'!$D$9:$D$909=$D35)*('R6. TIAM new gen capacity'!$E$8:$P$8=AC$9),'R6. TIAM new gen capacity'!$E$9:$P$909))</f>
        <v>1181.0514495384871</v>
      </c>
      <c r="AE35" s="68">
        <f t="array" ref="AE35">SUM(IF(('R6. TIAM new gen capacity'!$A$9:$A$909=$B35)*(('R6. TIAM new gen capacity'!$B$9:$B$909=AE$7)+('R6. TIAM new gen capacity'!$B$9:$B$909=AE$8))*('R6. TIAM new gen capacity'!$D$9:$D$909=$D35)*('R6. TIAM new gen capacity'!$E$8:$P$8=AE$9),'R6. TIAM new gen capacity'!$E$9:$P$909))</f>
        <v>0</v>
      </c>
      <c r="AF35" s="68">
        <f t="array" ref="AF35">SUM(IF(('R6. TIAM new gen capacity'!$A$9:$A$909=$B35)*(('R6. TIAM new gen capacity'!$B$9:$B$909=AF$7)+('R6. TIAM new gen capacity'!$B$9:$B$909=AF$8))*('R6. TIAM new gen capacity'!$D$9:$D$909=$D35)*('R6. TIAM new gen capacity'!$E$8:$P$8=AF$9),'R6. TIAM new gen capacity'!$E$9:$P$909))</f>
        <v>0</v>
      </c>
      <c r="AG35" s="68">
        <f t="array" ref="AG35">SUM(IF(('R6. TIAM new gen capacity'!$A$9:$A$909=$B35)*(('R6. TIAM new gen capacity'!$B$9:$B$909=AG$7)+('R6. TIAM new gen capacity'!$B$9:$B$909=AG$8))*('R6. TIAM new gen capacity'!$D$9:$D$909=$D35)*('R6. TIAM new gen capacity'!$E$8:$P$8=AG$9),'R6. TIAM new gen capacity'!$E$9:$P$909))</f>
        <v>0</v>
      </c>
      <c r="AH35" s="68">
        <f t="array" ref="AH35">SUM(IF(('R6. TIAM new gen capacity'!$A$9:$A$909=$B35)*(('R6. TIAM new gen capacity'!$B$9:$B$909=AH$7)+('R6. TIAM new gen capacity'!$B$9:$B$909=AH$8))*('R6. TIAM new gen capacity'!$D$9:$D$909=$D35)*('R6. TIAM new gen capacity'!$E$8:$P$8=AH$9),'R6. TIAM new gen capacity'!$E$9:$P$909))</f>
        <v>14.3772903846597</v>
      </c>
      <c r="AI35" s="68">
        <f t="array" ref="AI35">SUM(IF(('R6. TIAM new gen capacity'!$A$9:$A$909=$B35)*(('R6. TIAM new gen capacity'!$B$9:$B$909=AI$7)+('R6. TIAM new gen capacity'!$B$9:$B$909=AI$8))*('R6. TIAM new gen capacity'!$D$9:$D$909=$D35)*('R6. TIAM new gen capacity'!$E$8:$P$8=AI$9),'R6. TIAM new gen capacity'!$E$9:$P$909))</f>
        <v>169.39925971418813</v>
      </c>
      <c r="AJ35" s="68">
        <f t="array" ref="AJ35">SUM(IF(('R6. TIAM new gen capacity'!$A$9:$A$909=$B35)*(('R6. TIAM new gen capacity'!$B$9:$B$909=AJ$7)+('R6. TIAM new gen capacity'!$B$9:$B$909=AJ$8))*('R6. TIAM new gen capacity'!$D$9:$D$909=$D35)*('R6. TIAM new gen capacity'!$E$8:$P$8=AJ$9),'R6. TIAM new gen capacity'!$E$9:$P$909))</f>
        <v>69.577620788952629</v>
      </c>
      <c r="AK35" s="68">
        <f t="array" ref="AK35">SUM(IF(('R6. TIAM new gen capacity'!$A$9:$A$909=$B35)*(('R6. TIAM new gen capacity'!$B$9:$B$909=AK$7)+('R6. TIAM new gen capacity'!$B$9:$B$909=AK$8))*('R6. TIAM new gen capacity'!$D$9:$D$909=$D35)*('R6. TIAM new gen capacity'!$E$8:$P$8=AK$9),'R6. TIAM new gen capacity'!$E$9:$P$909))</f>
        <v>178.1694809290527</v>
      </c>
      <c r="AL35" s="68">
        <f t="array" ref="AL35">SUM(IF(('R6. TIAM new gen capacity'!$A$9:$A$909=$B35)*(('R6. TIAM new gen capacity'!$B$9:$B$909=AL$7)+('R6. TIAM new gen capacity'!$B$9:$B$909=AL$8))*('R6. TIAM new gen capacity'!$D$9:$D$909=$D35)*('R6. TIAM new gen capacity'!$E$8:$P$8=AL$9),'R6. TIAM new gen capacity'!$E$9:$P$909))</f>
        <v>572.41652682656672</v>
      </c>
      <c r="AM35" s="68">
        <f t="array" ref="AM35">SUM(IF(('R6. TIAM new gen capacity'!$A$9:$A$909=$B35)*(('R6. TIAM new gen capacity'!$B$9:$B$909=AM$7)+('R6. TIAM new gen capacity'!$B$9:$B$909=AM$8))*('R6. TIAM new gen capacity'!$D$9:$D$909=$D35)*('R6. TIAM new gen capacity'!$E$8:$P$8=AM$9),'R6. TIAM new gen capacity'!$E$9:$P$909))</f>
        <v>0</v>
      </c>
      <c r="AN35" s="68">
        <f t="array" ref="AN35">SUM(IF(('R6. TIAM new gen capacity'!$A$9:$A$909=$B35)*(('R6. TIAM new gen capacity'!$B$9:$B$909=AN$7)+('R6. TIAM new gen capacity'!$B$9:$B$909=AN$8))*('R6. TIAM new gen capacity'!$D$9:$D$909=$D35)*('R6. TIAM new gen capacity'!$E$8:$P$8=AN$9),'R6. TIAM new gen capacity'!$E$9:$P$909))</f>
        <v>68.031954071354306</v>
      </c>
      <c r="AO35" s="68">
        <f t="array" ref="AO35">SUM(IF(('R6. TIAM new gen capacity'!$A$9:$A$909=$B35)*(('R6. TIAM new gen capacity'!$B$9:$B$909=AO$7)+('R6. TIAM new gen capacity'!$B$9:$B$909=AO$8))*('R6. TIAM new gen capacity'!$D$9:$D$909=$D35)*('R6. TIAM new gen capacity'!$E$8:$P$8=AO$9),'R6. TIAM new gen capacity'!$E$9:$P$909))</f>
        <v>408.09474271413745</v>
      </c>
      <c r="AP35" s="68">
        <f t="array" ref="AP35">SUM(IF(('R6. TIAM new gen capacity'!$A$9:$A$909=$B35)*(('R6. TIAM new gen capacity'!$B$9:$B$909=AP$7)+('R6. TIAM new gen capacity'!$B$9:$B$909=AP$8))*('R6. TIAM new gen capacity'!$D$9:$D$909=$D35)*('R6. TIAM new gen capacity'!$E$8:$P$8=AP$9),'R6. TIAM new gen capacity'!$E$9:$P$909))</f>
        <v>294.08325278520533</v>
      </c>
    </row>
    <row r="36" spans="1:42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0.1125212079615648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0.611171297747238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6.45217562255882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36.806083207213298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193.72185394228688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1000.7643923280875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6152.7396370718079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602.70287128339726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1092.9571223922276</v>
      </c>
      <c r="R36" s="68">
        <f t="array" ref="R36">SUM(IF(('R6. TIAM new gen capacity'!$A$9:$A$909=$B36)*(('R6. TIAM new gen capacity'!$B$9:$B$909=R$7)+('R6. TIAM new gen capacity'!$B$9:$B$909=R$8))*('R6. TIAM new gen capacity'!$D$9:$D$909=$D36)*('R6. TIAM new gen capacity'!$E$8:$P$8=R$9),'R6. TIAM new gen capacity'!$E$9:$P$909))</f>
        <v>0</v>
      </c>
      <c r="S36" s="68">
        <f t="array" ref="S36">SUM(IF(('R6. TIAM new gen capacity'!$A$9:$A$909=$B36)*(('R6. TIAM new gen capacity'!$B$9:$B$909=S$7)+('R6. TIAM new gen capacity'!$B$9:$B$909=S$8))*('R6. TIAM new gen capacity'!$D$9:$D$909=$D36)*('R6. TIAM new gen capacity'!$E$8:$P$8=S$9),'R6. TIAM new gen capacity'!$E$9:$P$909))</f>
        <v>3.9028344320012502</v>
      </c>
      <c r="T36" s="68">
        <f t="array" ref="T36">SUM(IF(('R6. TIAM new gen capacity'!$A$9:$A$909=$B36)*(('R6. TIAM new gen capacity'!$B$9:$B$909=T$7)+('R6. TIAM new gen capacity'!$B$9:$B$909=T$8))*('R6. TIAM new gen capacity'!$D$9:$D$909=$D36)*('R6. TIAM new gen capacity'!$E$8:$P$8=T$9),'R6. TIAM new gen capacity'!$E$9:$P$909))</f>
        <v>5.4799377599999997E-2</v>
      </c>
      <c r="U36" s="68">
        <f t="array" ref="U36">SUM(IF(('R6. TIAM new gen capacity'!$A$9:$A$909=$B36)*(('R6. TIAM new gen capacity'!$B$9:$B$909=U$7)+('R6. TIAM new gen capacity'!$B$9:$B$909=U$8))*('R6. TIAM new gen capacity'!$D$9:$D$909=$D36)*('R6. TIAM new gen capacity'!$E$8:$P$8=U$9),'R6. TIAM new gen capacity'!$E$9:$P$909))</f>
        <v>8.7275815630861651</v>
      </c>
      <c r="V36" s="68">
        <f t="array" ref="V36">SUM(IF(('R6. TIAM new gen capacity'!$A$9:$A$909=$B36)*(('R6. TIAM new gen capacity'!$B$9:$B$909=V$7)+('R6. TIAM new gen capacity'!$B$9:$B$909=V$8))*('R6. TIAM new gen capacity'!$D$9:$D$909=$D36)*('R6. TIAM new gen capacity'!$E$8:$P$8=V$9),'R6. TIAM new gen capacity'!$E$9:$P$909))</f>
        <v>11.946465673853972</v>
      </c>
      <c r="W36" s="68">
        <f t="array" ref="W36">SUM(IF(('R6. TIAM new gen capacity'!$A$9:$A$909=$B36)*(('R6. TIAM new gen capacity'!$B$9:$B$909=W$7)+('R6. TIAM new gen capacity'!$B$9:$B$909=W$8))*('R6. TIAM new gen capacity'!$D$9:$D$909=$D36)*('R6. TIAM new gen capacity'!$E$8:$P$8=W$9),'R6. TIAM new gen capacity'!$E$9:$P$909))</f>
        <v>20.24017000260309</v>
      </c>
      <c r="X36" s="68">
        <f t="array" ref="X36">SUM(IF(('R6. TIAM new gen capacity'!$A$9:$A$909=$B36)*(('R6. TIAM new gen capacity'!$B$9:$B$909=X$7)+('R6. TIAM new gen capacity'!$B$9:$B$909=X$8))*('R6. TIAM new gen capacity'!$D$9:$D$909=$D36)*('R6. TIAM new gen capacity'!$E$8:$P$8=X$9),'R6. TIAM new gen capacity'!$E$9:$P$909))</f>
        <v>31.18803739855678</v>
      </c>
      <c r="Y36" s="68">
        <f t="array" ref="Y36">SUM(IF(('R6. TIAM new gen capacity'!$A$9:$A$909=$B36)*(('R6. TIAM new gen capacity'!$B$9:$B$909=Y$7)+('R6. TIAM new gen capacity'!$B$9:$B$909=Y$8))*('R6. TIAM new gen capacity'!$D$9:$D$909=$D36)*('R6. TIAM new gen capacity'!$E$8:$P$8=Y$9),'R6. TIAM new gen capacity'!$E$9:$P$909))</f>
        <v>49.807503062825198</v>
      </c>
      <c r="Z36" s="68">
        <f t="array" ref="Z36">SUM(IF(('R6. TIAM new gen capacity'!$A$9:$A$909=$B36)*(('R6. TIAM new gen capacity'!$B$9:$B$909=Z$7)+('R6. TIAM new gen capacity'!$B$9:$B$909=Z$8))*('R6. TIAM new gen capacity'!$D$9:$D$909=$D36)*('R6. TIAM new gen capacity'!$E$8:$P$8=Z$9),'R6. TIAM new gen capacity'!$E$9:$P$909))</f>
        <v>80.01846857473187</v>
      </c>
      <c r="AA36" s="68">
        <f t="array" ref="AA36">SUM(IF(('R6. TIAM new gen capacity'!$A$9:$A$909=$B36)*(('R6. TIAM new gen capacity'!$B$9:$B$909=AA$7)+('R6. TIAM new gen capacity'!$B$9:$B$909=AA$8))*('R6. TIAM new gen capacity'!$D$9:$D$909=$D36)*('R6. TIAM new gen capacity'!$E$8:$P$8=AA$9),'R6. TIAM new gen capacity'!$E$9:$P$909))</f>
        <v>132.01277546199458</v>
      </c>
      <c r="AB36" s="68">
        <f t="array" ref="AB36">SUM(IF(('R6. TIAM new gen capacity'!$A$9:$A$909=$B36)*(('R6. TIAM new gen capacity'!$B$9:$B$909=AB$7)+('R6. TIAM new gen capacity'!$B$9:$B$909=AB$8))*('R6. TIAM new gen capacity'!$D$9:$D$909=$D36)*('R6. TIAM new gen capacity'!$E$8:$P$8=AB$9),'R6. TIAM new gen capacity'!$E$9:$P$909))</f>
        <v>213.98845822867341</v>
      </c>
      <c r="AC36" s="68">
        <f t="array" ref="AC36">SUM(IF(('R6. TIAM new gen capacity'!$A$9:$A$909=$B36)*(('R6. TIAM new gen capacity'!$B$9:$B$909=AC$7)+('R6. TIAM new gen capacity'!$B$9:$B$909=AC$8))*('R6. TIAM new gen capacity'!$D$9:$D$909=$D36)*('R6. TIAM new gen capacity'!$E$8:$P$8=AC$9),'R6. TIAM new gen capacity'!$E$9:$P$909))</f>
        <v>348.67491577037509</v>
      </c>
      <c r="AE36" s="68">
        <f t="array" ref="AE36">SUM(IF(('R6. TIAM new gen capacity'!$A$9:$A$909=$B36)*(('R6. TIAM new gen capacity'!$B$9:$B$909=AE$7)+('R6. TIAM new gen capacity'!$B$9:$B$909=AE$8))*('R6. TIAM new gen capacity'!$D$9:$D$909=$D36)*('R6. TIAM new gen capacity'!$E$8:$P$8=AE$9),'R6. TIAM new gen capacity'!$E$9:$P$909))</f>
        <v>0</v>
      </c>
      <c r="AF36" s="68">
        <f t="array" ref="AF36">SUM(IF(('R6. TIAM new gen capacity'!$A$9:$A$909=$B36)*(('R6. TIAM new gen capacity'!$B$9:$B$909=AF$7)+('R6. TIAM new gen capacity'!$B$9:$B$909=AF$8))*('R6. TIAM new gen capacity'!$D$9:$D$909=$D36)*('R6. TIAM new gen capacity'!$E$8:$P$8=AF$9),'R6. TIAM new gen capacity'!$E$9:$P$909))</f>
        <v>0</v>
      </c>
      <c r="AG36" s="68">
        <f t="array" ref="AG36">SUM(IF(('R6. TIAM new gen capacity'!$A$9:$A$909=$B36)*(('R6. TIAM new gen capacity'!$B$9:$B$909=AG$7)+('R6. TIAM new gen capacity'!$B$9:$B$909=AG$8))*('R6. TIAM new gen capacity'!$D$9:$D$909=$D36)*('R6. TIAM new gen capacity'!$E$8:$P$8=AG$9),'R6. TIAM new gen capacity'!$E$9:$P$909))</f>
        <v>6.5315271872296998</v>
      </c>
      <c r="AH36" s="68">
        <f t="array" ref="AH36">SUM(IF(('R6. TIAM new gen capacity'!$A$9:$A$909=$B36)*(('R6. TIAM new gen capacity'!$B$9:$B$909=AH$7)+('R6. TIAM new gen capacity'!$B$9:$B$909=AH$8))*('R6. TIAM new gen capacity'!$D$9:$D$909=$D36)*('R6. TIAM new gen capacity'!$E$8:$P$8=AH$9),'R6. TIAM new gen capacity'!$E$9:$P$909))</f>
        <v>3.065986586248107</v>
      </c>
      <c r="AI36" s="68">
        <f t="array" ref="AI36">SUM(IF(('R6. TIAM new gen capacity'!$A$9:$A$909=$B36)*(('R6. TIAM new gen capacity'!$B$9:$B$909=AI$7)+('R6. TIAM new gen capacity'!$B$9:$B$909=AI$8))*('R6. TIAM new gen capacity'!$D$9:$D$909=$D36)*('R6. TIAM new gen capacity'!$E$8:$P$8=AI$9),'R6. TIAM new gen capacity'!$E$9:$P$909))</f>
        <v>52.562804209018893</v>
      </c>
      <c r="AJ36" s="68">
        <f t="array" ref="AJ36">SUM(IF(('R6. TIAM new gen capacity'!$A$9:$A$909=$B36)*(('R6. TIAM new gen capacity'!$B$9:$B$909=AJ$7)+('R6. TIAM new gen capacity'!$B$9:$B$909=AJ$8))*('R6. TIAM new gen capacity'!$D$9:$D$909=$D36)*('R6. TIAM new gen capacity'!$E$8:$P$8=AJ$9),'R6. TIAM new gen capacity'!$E$9:$P$909))</f>
        <v>29.065376350411249</v>
      </c>
      <c r="AK36" s="68">
        <f t="array" ref="AK36">SUM(IF(('R6. TIAM new gen capacity'!$A$9:$A$909=$B36)*(('R6. TIAM new gen capacity'!$B$9:$B$909=AK$7)+('R6. TIAM new gen capacity'!$B$9:$B$909=AK$8))*('R6. TIAM new gen capacity'!$D$9:$D$909=$D36)*('R6. TIAM new gen capacity'!$E$8:$P$8=AK$9),'R6. TIAM new gen capacity'!$E$9:$P$909))</f>
        <v>136.94667932924074</v>
      </c>
      <c r="AL36" s="68">
        <f t="array" ref="AL36">SUM(IF(('R6. TIAM new gen capacity'!$A$9:$A$909=$B36)*(('R6. TIAM new gen capacity'!$B$9:$B$909=AL$7)+('R6. TIAM new gen capacity'!$B$9:$B$909=AL$8))*('R6. TIAM new gen capacity'!$D$9:$D$909=$D36)*('R6. TIAM new gen capacity'!$E$8:$P$8=AL$9),'R6. TIAM new gen capacity'!$E$9:$P$909))</f>
        <v>32.209686321983682</v>
      </c>
      <c r="AM36" s="68">
        <f t="array" ref="AM36">SUM(IF(('R6. TIAM new gen capacity'!$A$9:$A$909=$B36)*(('R6. TIAM new gen capacity'!$B$9:$B$909=AM$7)+('R6. TIAM new gen capacity'!$B$9:$B$909=AM$8))*('R6. TIAM new gen capacity'!$D$9:$D$909=$D36)*('R6. TIAM new gen capacity'!$E$8:$P$8=AM$9),'R6. TIAM new gen capacity'!$E$9:$P$909))</f>
        <v>307.17651157686799</v>
      </c>
      <c r="AN36" s="68">
        <f t="array" ref="AN36">SUM(IF(('R6. TIAM new gen capacity'!$A$9:$A$909=$B36)*(('R6. TIAM new gen capacity'!$B$9:$B$909=AN$7)+('R6. TIAM new gen capacity'!$B$9:$B$909=AN$8))*('R6. TIAM new gen capacity'!$D$9:$D$909=$D36)*('R6. TIAM new gen capacity'!$E$8:$P$8=AN$9),'R6. TIAM new gen capacity'!$E$9:$P$909))</f>
        <v>646.50436118919197</v>
      </c>
      <c r="AO36" s="68">
        <f t="array" ref="AO36">SUM(IF(('R6. TIAM new gen capacity'!$A$9:$A$909=$B36)*(('R6. TIAM new gen capacity'!$B$9:$B$909=AO$7)+('R6. TIAM new gen capacity'!$B$9:$B$909=AO$8))*('R6. TIAM new gen capacity'!$D$9:$D$909=$D36)*('R6. TIAM new gen capacity'!$E$8:$P$8=AO$9),'R6. TIAM new gen capacity'!$E$9:$P$909))</f>
        <v>0</v>
      </c>
      <c r="AP36" s="68">
        <f t="array" ref="AP36">SUM(IF(('R6. TIAM new gen capacity'!$A$9:$A$909=$B36)*(('R6. TIAM new gen capacity'!$B$9:$B$909=AP$7)+('R6. TIAM new gen capacity'!$B$9:$B$909=AP$8))*('R6. TIAM new gen capacity'!$D$9:$D$909=$D36)*('R6. TIAM new gen capacity'!$E$8:$P$8=AP$9),'R6. TIAM new gen capacity'!$E$9:$P$909))</f>
        <v>28.101669741375751</v>
      </c>
    </row>
    <row r="37" spans="1:42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1.98958064957836E-5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0.112000171222097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7.9133486466894998E-2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0.100323485309085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3.8201958826777802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20.24796700578494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114.9196854160252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723.91391126987457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2083.4588767461282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938.23282959993787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2301.7290991838818</v>
      </c>
      <c r="R37" s="68">
        <f t="array" ref="R37">SUM(IF(('R6. TIAM new gen capacity'!$A$9:$A$909=$B37)*(('R6. TIAM new gen capacity'!$B$9:$B$909=R$7)+('R6. TIAM new gen capacity'!$B$9:$B$909=R$8))*('R6. TIAM new gen capacity'!$D$9:$D$909=$D37)*('R6. TIAM new gen capacity'!$E$8:$P$8=R$9),'R6. TIAM new gen capacity'!$E$9:$P$909))</f>
        <v>0</v>
      </c>
      <c r="S37" s="68">
        <f t="array" ref="S37">SUM(IF(('R6. TIAM new gen capacity'!$A$9:$A$909=$B37)*(('R6. TIAM new gen capacity'!$B$9:$B$909=S$7)+('R6. TIAM new gen capacity'!$B$9:$B$909=S$8))*('R6. TIAM new gen capacity'!$D$9:$D$909=$D37)*('R6. TIAM new gen capacity'!$E$8:$P$8=S$9),'R6. TIAM new gen capacity'!$E$9:$P$909))</f>
        <v>0.58305074376686405</v>
      </c>
      <c r="T37" s="68">
        <f t="array" ref="T37">SUM(IF(('R6. TIAM new gen capacity'!$A$9:$A$909=$B37)*(('R6. TIAM new gen capacity'!$B$9:$B$909=T$7)+('R6. TIAM new gen capacity'!$B$9:$B$909=T$8))*('R6. TIAM new gen capacity'!$D$9:$D$909=$D37)*('R6. TIAM new gen capacity'!$E$8:$P$8=T$9),'R6. TIAM new gen capacity'!$E$9:$P$909))</f>
        <v>0</v>
      </c>
      <c r="U37" s="68">
        <f t="array" ref="U37">SUM(IF(('R6. TIAM new gen capacity'!$A$9:$A$909=$B37)*(('R6. TIAM new gen capacity'!$B$9:$B$909=U$7)+('R6. TIAM new gen capacity'!$B$9:$B$909=U$8))*('R6. TIAM new gen capacity'!$D$9:$D$909=$D37)*('R6. TIAM new gen capacity'!$E$8:$P$8=U$9),'R6. TIAM new gen capacity'!$E$9:$P$909))</f>
        <v>3.8581728097811778</v>
      </c>
      <c r="V37" s="68">
        <f t="array" ref="V37">SUM(IF(('R6. TIAM new gen capacity'!$A$9:$A$909=$B37)*(('R6. TIAM new gen capacity'!$B$9:$B$909=V$7)+('R6. TIAM new gen capacity'!$B$9:$B$909=V$8))*('R6. TIAM new gen capacity'!$D$9:$D$909=$D37)*('R6. TIAM new gen capacity'!$E$8:$P$8=V$9),'R6. TIAM new gen capacity'!$E$9:$P$909))</f>
        <v>3.7208777099911901</v>
      </c>
      <c r="W37" s="68">
        <f t="array" ref="W37">SUM(IF(('R6. TIAM new gen capacity'!$A$9:$A$909=$B37)*(('R6. TIAM new gen capacity'!$B$9:$B$909=W$7)+('R6. TIAM new gen capacity'!$B$9:$B$909=W$8))*('R6. TIAM new gen capacity'!$D$9:$D$909=$D37)*('R6. TIAM new gen capacity'!$E$8:$P$8=W$9),'R6. TIAM new gen capacity'!$E$9:$P$909))</f>
        <v>8.1196615739359697</v>
      </c>
      <c r="X37" s="68">
        <f t="array" ref="X37">SUM(IF(('R6. TIAM new gen capacity'!$A$9:$A$909=$B37)*(('R6. TIAM new gen capacity'!$B$9:$B$909=X$7)+('R6. TIAM new gen capacity'!$B$9:$B$909=X$8))*('R6. TIAM new gen capacity'!$D$9:$D$909=$D37)*('R6. TIAM new gen capacity'!$E$8:$P$8=X$9),'R6. TIAM new gen capacity'!$E$9:$P$909))</f>
        <v>11.42490624205127</v>
      </c>
      <c r="Y37" s="68">
        <f t="array" ref="Y37">SUM(IF(('R6. TIAM new gen capacity'!$A$9:$A$909=$B37)*(('R6. TIAM new gen capacity'!$B$9:$B$909=Y$7)+('R6. TIAM new gen capacity'!$B$9:$B$909=Y$8))*('R6. TIAM new gen capacity'!$D$9:$D$909=$D37)*('R6. TIAM new gen capacity'!$E$8:$P$8=Y$9),'R6. TIAM new gen capacity'!$E$9:$P$909))</f>
        <v>18.700290200563209</v>
      </c>
      <c r="Z37" s="68">
        <f t="array" ref="Z37">SUM(IF(('R6. TIAM new gen capacity'!$A$9:$A$909=$B37)*(('R6. TIAM new gen capacity'!$B$9:$B$909=Z$7)+('R6. TIAM new gen capacity'!$B$9:$B$909=Z$8))*('R6. TIAM new gen capacity'!$D$9:$D$909=$D37)*('R6. TIAM new gen capacity'!$E$8:$P$8=Z$9),'R6. TIAM new gen capacity'!$E$9:$P$909))</f>
        <v>30.13488994329699</v>
      </c>
      <c r="AA37" s="68">
        <f t="array" ref="AA37">SUM(IF(('R6. TIAM new gen capacity'!$A$9:$A$909=$B37)*(('R6. TIAM new gen capacity'!$B$9:$B$909=AA$7)+('R6. TIAM new gen capacity'!$B$9:$B$909=AA$8))*('R6. TIAM new gen capacity'!$D$9:$D$909=$D37)*('R6. TIAM new gen capacity'!$E$8:$P$8=AA$9),'R6. TIAM new gen capacity'!$E$9:$P$909))</f>
        <v>49.362630321953198</v>
      </c>
      <c r="AB37" s="68">
        <f t="array" ref="AB37">SUM(IF(('R6. TIAM new gen capacity'!$A$9:$A$909=$B37)*(('R6. TIAM new gen capacity'!$B$9:$B$909=AB$7)+('R6. TIAM new gen capacity'!$B$9:$B$909=AB$8))*('R6. TIAM new gen capacity'!$D$9:$D$909=$D37)*('R6. TIAM new gen capacity'!$E$8:$P$8=AB$9),'R6. TIAM new gen capacity'!$E$9:$P$909))</f>
        <v>80.313988072678598</v>
      </c>
      <c r="AC37" s="68">
        <f t="array" ref="AC37">SUM(IF(('R6. TIAM new gen capacity'!$A$9:$A$909=$B37)*(('R6. TIAM new gen capacity'!$B$9:$B$909=AC$7)+('R6. TIAM new gen capacity'!$B$9:$B$909=AC$8))*('R6. TIAM new gen capacity'!$D$9:$D$909=$D37)*('R6. TIAM new gen capacity'!$E$8:$P$8=AC$9),'R6. TIAM new gen capacity'!$E$9:$P$909))</f>
        <v>130.7615699705517</v>
      </c>
      <c r="AE37" s="68">
        <f t="array" ref="AE37">SUM(IF(('R6. TIAM new gen capacity'!$A$9:$A$909=$B37)*(('R6. TIAM new gen capacity'!$B$9:$B$909=AE$7)+('R6. TIAM new gen capacity'!$B$9:$B$909=AE$8))*('R6. TIAM new gen capacity'!$D$9:$D$909=$D37)*('R6. TIAM new gen capacity'!$E$8:$P$8=AE$9),'R6. TIAM new gen capacity'!$E$9:$P$909))</f>
        <v>0</v>
      </c>
      <c r="AF37" s="68">
        <f t="array" ref="AF37">SUM(IF(('R6. TIAM new gen capacity'!$A$9:$A$909=$B37)*(('R6. TIAM new gen capacity'!$B$9:$B$909=AF$7)+('R6. TIAM new gen capacity'!$B$9:$B$909=AF$8))*('R6. TIAM new gen capacity'!$D$9:$D$909=$D37)*('R6. TIAM new gen capacity'!$E$8:$P$8=AF$9),'R6. TIAM new gen capacity'!$E$9:$P$909))</f>
        <v>0</v>
      </c>
      <c r="AG37" s="68">
        <f t="array" ref="AG37">SUM(IF(('R6. TIAM new gen capacity'!$A$9:$A$909=$B37)*(('R6. TIAM new gen capacity'!$B$9:$B$909=AG$7)+('R6. TIAM new gen capacity'!$B$9:$B$909=AG$8))*('R6. TIAM new gen capacity'!$D$9:$D$909=$D37)*('R6. TIAM new gen capacity'!$E$8:$P$8=AG$9),'R6. TIAM new gen capacity'!$E$9:$P$909))</f>
        <v>0</v>
      </c>
      <c r="AH37" s="68">
        <f t="array" ref="AH37">SUM(IF(('R6. TIAM new gen capacity'!$A$9:$A$909=$B37)*(('R6. TIAM new gen capacity'!$B$9:$B$909=AH$7)+('R6. TIAM new gen capacity'!$B$9:$B$909=AH$8))*('R6. TIAM new gen capacity'!$D$9:$D$909=$D37)*('R6. TIAM new gen capacity'!$E$8:$P$8=AH$9),'R6. TIAM new gen capacity'!$E$9:$P$909))</f>
        <v>0.471048609655698</v>
      </c>
      <c r="AI37" s="68">
        <f t="array" ref="AI37">SUM(IF(('R6. TIAM new gen capacity'!$A$9:$A$909=$B37)*(('R6. TIAM new gen capacity'!$B$9:$B$909=AI$7)+('R6. TIAM new gen capacity'!$B$9:$B$909=AI$8))*('R6. TIAM new gen capacity'!$D$9:$D$909=$D37)*('R6. TIAM new gen capacity'!$E$8:$P$8=AI$9),'R6. TIAM new gen capacity'!$E$9:$P$909))</f>
        <v>57.110394331667145</v>
      </c>
      <c r="AJ37" s="68">
        <f t="array" ref="AJ37">SUM(IF(('R6. TIAM new gen capacity'!$A$9:$A$909=$B37)*(('R6. TIAM new gen capacity'!$B$9:$B$909=AJ$7)+('R6. TIAM new gen capacity'!$B$9:$B$909=AJ$8))*('R6. TIAM new gen capacity'!$D$9:$D$909=$D37)*('R6. TIAM new gen capacity'!$E$8:$P$8=AJ$9),'R6. TIAM new gen capacity'!$E$9:$P$909))</f>
        <v>22.386936850855019</v>
      </c>
      <c r="AK37" s="68">
        <f t="array" ref="AK37">SUM(IF(('R6. TIAM new gen capacity'!$A$9:$A$909=$B37)*(('R6. TIAM new gen capacity'!$B$9:$B$909=AK$7)+('R6. TIAM new gen capacity'!$B$9:$B$909=AK$8))*('R6. TIAM new gen capacity'!$D$9:$D$909=$D37)*('R6. TIAM new gen capacity'!$E$8:$P$8=AK$9),'R6. TIAM new gen capacity'!$E$9:$P$909))</f>
        <v>76.646742566003468</v>
      </c>
      <c r="AL37" s="68">
        <f t="array" ref="AL37">SUM(IF(('R6. TIAM new gen capacity'!$A$9:$A$909=$B37)*(('R6. TIAM new gen capacity'!$B$9:$B$909=AL$7)+('R6. TIAM new gen capacity'!$B$9:$B$909=AL$8))*('R6. TIAM new gen capacity'!$D$9:$D$909=$D37)*('R6. TIAM new gen capacity'!$E$8:$P$8=AL$9),'R6. TIAM new gen capacity'!$E$9:$P$909))</f>
        <v>64.720885835241106</v>
      </c>
      <c r="AM37" s="68">
        <f t="array" ref="AM37">SUM(IF(('R6. TIAM new gen capacity'!$A$9:$A$909=$B37)*(('R6. TIAM new gen capacity'!$B$9:$B$909=AM$7)+('R6. TIAM new gen capacity'!$B$9:$B$909=AM$8))*('R6. TIAM new gen capacity'!$D$9:$D$909=$D37)*('R6. TIAM new gen capacity'!$E$8:$P$8=AM$9),'R6. TIAM new gen capacity'!$E$9:$P$909))</f>
        <v>215.66800709240147</v>
      </c>
      <c r="AN37" s="68">
        <f t="array" ref="AN37">SUM(IF(('R6. TIAM new gen capacity'!$A$9:$A$909=$B37)*(('R6. TIAM new gen capacity'!$B$9:$B$909=AN$7)+('R6. TIAM new gen capacity'!$B$9:$B$909=AN$8))*('R6. TIAM new gen capacity'!$D$9:$D$909=$D37)*('R6. TIAM new gen capacity'!$E$8:$P$8=AN$9),'R6. TIAM new gen capacity'!$E$9:$P$909))</f>
        <v>50.290206378273851</v>
      </c>
      <c r="AO37" s="68">
        <f t="array" ref="AO37">SUM(IF(('R6. TIAM new gen capacity'!$A$9:$A$909=$B37)*(('R6. TIAM new gen capacity'!$B$9:$B$909=AO$7)+('R6. TIAM new gen capacity'!$B$9:$B$909=AO$8))*('R6. TIAM new gen capacity'!$D$9:$D$909=$D37)*('R6. TIAM new gen capacity'!$E$8:$P$8=AO$9),'R6. TIAM new gen capacity'!$E$9:$P$909))</f>
        <v>160.08917827173499</v>
      </c>
      <c r="AP37" s="68">
        <f t="array" ref="AP37">SUM(IF(('R6. TIAM new gen capacity'!$A$9:$A$909=$B37)*(('R6. TIAM new gen capacity'!$B$9:$B$909=AP$7)+('R6. TIAM new gen capacity'!$B$9:$B$909=AP$8))*('R6. TIAM new gen capacity'!$D$9:$D$909=$D37)*('R6. TIAM new gen capacity'!$E$8:$P$8=AP$9),'R6. TIAM new gen capacity'!$E$9:$P$909))</f>
        <v>1052.2244024475121</v>
      </c>
    </row>
    <row r="38" spans="1:42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11.1111111111111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8.7687605131146178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61.592598086439466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20.374029229454074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32.2024897886619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55.902608003890947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27.56851266928652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42.612658957381576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170.47832951208869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34.176001158619208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148.04523578566318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257.11871709356234</v>
      </c>
      <c r="R38" s="68">
        <f t="array" ref="R38">SUM(IF(('R6. TIAM new gen capacity'!$A$9:$A$909=$B38)*(('R6. TIAM new gen capacity'!$B$9:$B$909=R$7)+('R6. TIAM new gen capacity'!$B$9:$B$909=R$8))*('R6. TIAM new gen capacity'!$D$9:$D$909=$D38)*('R6. TIAM new gen capacity'!$E$8:$P$8=R$9),'R6. TIAM new gen capacity'!$E$9:$P$909))</f>
        <v>0</v>
      </c>
      <c r="S38" s="68">
        <f t="array" ref="S38">SUM(IF(('R6. TIAM new gen capacity'!$A$9:$A$909=$B38)*(('R6. TIAM new gen capacity'!$B$9:$B$909=S$7)+('R6. TIAM new gen capacity'!$B$9:$B$909=S$8))*('R6. TIAM new gen capacity'!$D$9:$D$909=$D38)*('R6. TIAM new gen capacity'!$E$8:$P$8=S$9),'R6. TIAM new gen capacity'!$E$9:$P$909))</f>
        <v>57.629999999999995</v>
      </c>
      <c r="T38" s="68">
        <f t="array" ref="T38">SUM(IF(('R6. TIAM new gen capacity'!$A$9:$A$909=$B38)*(('R6. TIAM new gen capacity'!$B$9:$B$909=T$7)+('R6. TIAM new gen capacity'!$B$9:$B$909=T$8))*('R6. TIAM new gen capacity'!$D$9:$D$909=$D38)*('R6. TIAM new gen capacity'!$E$8:$P$8=T$9),'R6. TIAM new gen capacity'!$E$9:$P$909))</f>
        <v>11.59922481533234</v>
      </c>
      <c r="U38" s="68">
        <f t="array" ref="U38">SUM(IF(('R6. TIAM new gen capacity'!$A$9:$A$909=$B38)*(('R6. TIAM new gen capacity'!$B$9:$B$909=U$7)+('R6. TIAM new gen capacity'!$B$9:$B$909=U$8))*('R6. TIAM new gen capacity'!$D$9:$D$909=$D38)*('R6. TIAM new gen capacity'!$E$8:$P$8=U$9),'R6. TIAM new gen capacity'!$E$9:$P$909))</f>
        <v>0</v>
      </c>
      <c r="V38" s="68">
        <f t="array" ref="V38">SUM(IF(('R6. TIAM new gen capacity'!$A$9:$A$909=$B38)*(('R6. TIAM new gen capacity'!$B$9:$B$909=V$7)+('R6. TIAM new gen capacity'!$B$9:$B$909=V$8))*('R6. TIAM new gen capacity'!$D$9:$D$909=$D38)*('R6. TIAM new gen capacity'!$E$8:$P$8=V$9),'R6. TIAM new gen capacity'!$E$9:$P$909))</f>
        <v>132.19027597738892</v>
      </c>
      <c r="W38" s="68">
        <f t="array" ref="W38">SUM(IF(('R6. TIAM new gen capacity'!$A$9:$A$909=$B38)*(('R6. TIAM new gen capacity'!$B$9:$B$909=W$7)+('R6. TIAM new gen capacity'!$B$9:$B$909=W$8))*('R6. TIAM new gen capacity'!$D$9:$D$909=$D38)*('R6. TIAM new gen capacity'!$E$8:$P$8=W$9),'R6. TIAM new gen capacity'!$E$9:$P$909))</f>
        <v>117.54867953686178</v>
      </c>
      <c r="X38" s="68">
        <f t="array" ref="X38">SUM(IF(('R6. TIAM new gen capacity'!$A$9:$A$909=$B38)*(('R6. TIAM new gen capacity'!$B$9:$B$909=X$7)+('R6. TIAM new gen capacity'!$B$9:$B$909=X$8))*('R6. TIAM new gen capacity'!$D$9:$D$909=$D38)*('R6. TIAM new gen capacity'!$E$8:$P$8=X$9),'R6. TIAM new gen capacity'!$E$9:$P$909))</f>
        <v>259.43464051831597</v>
      </c>
      <c r="Y38" s="68">
        <f t="array" ref="Y38">SUM(IF(('R6. TIAM new gen capacity'!$A$9:$A$909=$B38)*(('R6. TIAM new gen capacity'!$B$9:$B$909=Y$7)+('R6. TIAM new gen capacity'!$B$9:$B$909=Y$8))*('R6. TIAM new gen capacity'!$D$9:$D$909=$D38)*('R6. TIAM new gen capacity'!$E$8:$P$8=Y$9),'R6. TIAM new gen capacity'!$E$9:$P$909))</f>
        <v>373.548201611048</v>
      </c>
      <c r="Z38" s="68">
        <f t="array" ref="Z38">SUM(IF(('R6. TIAM new gen capacity'!$A$9:$A$909=$B38)*(('R6. TIAM new gen capacity'!$B$9:$B$909=Z$7)+('R6. TIAM new gen capacity'!$B$9:$B$909=Z$8))*('R6. TIAM new gen capacity'!$D$9:$D$909=$D38)*('R6. TIAM new gen capacity'!$E$8:$P$8=Z$9),'R6. TIAM new gen capacity'!$E$9:$P$909))</f>
        <v>601.36806228635385</v>
      </c>
      <c r="AA38" s="68">
        <f t="array" ref="AA38">SUM(IF(('R6. TIAM new gen capacity'!$A$9:$A$909=$B38)*(('R6. TIAM new gen capacity'!$B$9:$B$909=AA$7)+('R6. TIAM new gen capacity'!$B$9:$B$909=AA$8))*('R6. TIAM new gen capacity'!$D$9:$D$909=$D38)*('R6. TIAM new gen capacity'!$E$8:$P$8=AA$9),'R6. TIAM new gen capacity'!$E$9:$P$909))</f>
        <v>1014.1666507857489</v>
      </c>
      <c r="AB38" s="68">
        <f t="array" ref="AB38">SUM(IF(('R6. TIAM new gen capacity'!$A$9:$A$909=$B38)*(('R6. TIAM new gen capacity'!$B$9:$B$909=AB$7)+('R6. TIAM new gen capacity'!$B$9:$B$909=AB$8))*('R6. TIAM new gen capacity'!$D$9:$D$909=$D38)*('R6. TIAM new gen capacity'!$E$8:$P$8=AB$9),'R6. TIAM new gen capacity'!$E$9:$P$909))</f>
        <v>1454.6853942546918</v>
      </c>
      <c r="AC38" s="68">
        <f t="array" ref="AC38">SUM(IF(('R6. TIAM new gen capacity'!$A$9:$A$909=$B38)*(('R6. TIAM new gen capacity'!$B$9:$B$909=AC$7)+('R6. TIAM new gen capacity'!$B$9:$B$909=AC$8))*('R6. TIAM new gen capacity'!$D$9:$D$909=$D38)*('R6. TIAM new gen capacity'!$E$8:$P$8=AC$9),'R6. TIAM new gen capacity'!$E$9:$P$909))</f>
        <v>1367.1706854155364</v>
      </c>
      <c r="AE38" s="68">
        <f t="array" ref="AE38">SUM(IF(('R6. TIAM new gen capacity'!$A$9:$A$909=$B38)*(('R6. TIAM new gen capacity'!$B$9:$B$909=AE$7)+('R6. TIAM new gen capacity'!$B$9:$B$909=AE$8))*('R6. TIAM new gen capacity'!$D$9:$D$909=$D38)*('R6. TIAM new gen capacity'!$E$8:$P$8=AE$9),'R6. TIAM new gen capacity'!$E$9:$P$909))</f>
        <v>0</v>
      </c>
      <c r="AF38" s="68">
        <f t="array" ref="AF38">SUM(IF(('R6. TIAM new gen capacity'!$A$9:$A$909=$B38)*(('R6. TIAM new gen capacity'!$B$9:$B$909=AF$7)+('R6. TIAM new gen capacity'!$B$9:$B$909=AF$8))*('R6. TIAM new gen capacity'!$D$9:$D$909=$D38)*('R6. TIAM new gen capacity'!$E$8:$P$8=AF$9),'R6. TIAM new gen capacity'!$E$9:$P$909))</f>
        <v>0</v>
      </c>
      <c r="AG38" s="68">
        <f t="array" ref="AG38">SUM(IF(('R6. TIAM new gen capacity'!$A$9:$A$909=$B38)*(('R6. TIAM new gen capacity'!$B$9:$B$909=AG$7)+('R6. TIAM new gen capacity'!$B$9:$B$909=AG$8))*('R6. TIAM new gen capacity'!$D$9:$D$909=$D38)*('R6. TIAM new gen capacity'!$E$8:$P$8=AG$9),'R6. TIAM new gen capacity'!$E$9:$P$909))</f>
        <v>0</v>
      </c>
      <c r="AH38" s="68">
        <f t="array" ref="AH38">SUM(IF(('R6. TIAM new gen capacity'!$A$9:$A$909=$B38)*(('R6. TIAM new gen capacity'!$B$9:$B$909=AH$7)+('R6. TIAM new gen capacity'!$B$9:$B$909=AH$8))*('R6. TIAM new gen capacity'!$D$9:$D$909=$D38)*('R6. TIAM new gen capacity'!$E$8:$P$8=AH$9),'R6. TIAM new gen capacity'!$E$9:$P$909))</f>
        <v>14.23059302756867</v>
      </c>
      <c r="AI38" s="68">
        <f t="array" ref="AI38">SUM(IF(('R6. TIAM new gen capacity'!$A$9:$A$909=$B38)*(('R6. TIAM new gen capacity'!$B$9:$B$909=AI$7)+('R6. TIAM new gen capacity'!$B$9:$B$909=AI$8))*('R6. TIAM new gen capacity'!$D$9:$D$909=$D38)*('R6. TIAM new gen capacity'!$E$8:$P$8=AI$9),'R6. TIAM new gen capacity'!$E$9:$P$909))</f>
        <v>99.397174802803036</v>
      </c>
      <c r="AJ38" s="68">
        <f t="array" ref="AJ38">SUM(IF(('R6. TIAM new gen capacity'!$A$9:$A$909=$B38)*(('R6. TIAM new gen capacity'!$B$9:$B$909=AJ$7)+('R6. TIAM new gen capacity'!$B$9:$B$909=AJ$8))*('R6. TIAM new gen capacity'!$D$9:$D$909=$D38)*('R6. TIAM new gen capacity'!$E$8:$P$8=AJ$9),'R6. TIAM new gen capacity'!$E$9:$P$909))</f>
        <v>47.051613072032055</v>
      </c>
      <c r="AK38" s="68">
        <f t="array" ref="AK38">SUM(IF(('R6. TIAM new gen capacity'!$A$9:$A$909=$B38)*(('R6. TIAM new gen capacity'!$B$9:$B$909=AK$7)+('R6. TIAM new gen capacity'!$B$9:$B$909=AK$8))*('R6. TIAM new gen capacity'!$D$9:$D$909=$D38)*('R6. TIAM new gen capacity'!$E$8:$P$8=AK$9),'R6. TIAM new gen capacity'!$E$9:$P$909))</f>
        <v>146.0326464365144</v>
      </c>
      <c r="AL38" s="68">
        <f t="array" ref="AL38">SUM(IF(('R6. TIAM new gen capacity'!$A$9:$A$909=$B38)*(('R6. TIAM new gen capacity'!$B$9:$B$909=AL$7)+('R6. TIAM new gen capacity'!$B$9:$B$909=AL$8))*('R6. TIAM new gen capacity'!$D$9:$D$909=$D38)*('R6. TIAM new gen capacity'!$E$8:$P$8=AL$9),'R6. TIAM new gen capacity'!$E$9:$P$909))</f>
        <v>216.28225747336165</v>
      </c>
      <c r="AM38" s="68">
        <f t="array" ref="AM38">SUM(IF(('R6. TIAM new gen capacity'!$A$9:$A$909=$B38)*(('R6. TIAM new gen capacity'!$B$9:$B$909=AM$7)+('R6. TIAM new gen capacity'!$B$9:$B$909=AM$8))*('R6. TIAM new gen capacity'!$D$9:$D$909=$D38)*('R6. TIAM new gen capacity'!$E$8:$P$8=AM$9),'R6. TIAM new gen capacity'!$E$9:$P$909))</f>
        <v>9.4527775097235196</v>
      </c>
      <c r="AN38" s="68">
        <f t="array" ref="AN38">SUM(IF(('R6. TIAM new gen capacity'!$A$9:$A$909=$B38)*(('R6. TIAM new gen capacity'!$B$9:$B$909=AN$7)+('R6. TIAM new gen capacity'!$B$9:$B$909=AN$8))*('R6. TIAM new gen capacity'!$D$9:$D$909=$D38)*('R6. TIAM new gen capacity'!$E$8:$P$8=AN$9),'R6. TIAM new gen capacity'!$E$9:$P$909))</f>
        <v>80.624216212221796</v>
      </c>
      <c r="AO38" s="68">
        <f t="array" ref="AO38">SUM(IF(('R6. TIAM new gen capacity'!$A$9:$A$909=$B38)*(('R6. TIAM new gen capacity'!$B$9:$B$909=AO$7)+('R6. TIAM new gen capacity'!$B$9:$B$909=AO$8))*('R6. TIAM new gen capacity'!$D$9:$D$909=$D38)*('R6. TIAM new gen capacity'!$E$8:$P$8=AO$9),'R6. TIAM new gen capacity'!$E$9:$P$909))</f>
        <v>230.77366568819812</v>
      </c>
      <c r="AP38" s="68">
        <f t="array" ref="AP38">SUM(IF(('R6. TIAM new gen capacity'!$A$9:$A$909=$B38)*(('R6. TIAM new gen capacity'!$B$9:$B$909=AP$7)+('R6. TIAM new gen capacity'!$B$9:$B$909=AP$8))*('R6. TIAM new gen capacity'!$D$9:$D$909=$D38)*('R6. TIAM new gen capacity'!$E$8:$P$8=AP$9),'R6. TIAM new gen capacity'!$E$9:$P$909))</f>
        <v>30.645234104083329</v>
      </c>
    </row>
    <row r="39" spans="1:42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2.9594491195507877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12.061988929632918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25.733458457855697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5.5403133341951145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138.85712893771938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820.48025551354056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267.68305214042385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1127.6634342534799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1460.9154453314011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893.42728499174348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2736.2771742557857</v>
      </c>
      <c r="R39" s="68">
        <f t="array" ref="R39">SUM(IF(('R6. TIAM new gen capacity'!$A$9:$A$909=$B39)*(('R6. TIAM new gen capacity'!$B$9:$B$909=R$7)+('R6. TIAM new gen capacity'!$B$9:$B$909=R$8))*('R6. TIAM new gen capacity'!$D$9:$D$909=$D39)*('R6. TIAM new gen capacity'!$E$8:$P$8=R$9),'R6. TIAM new gen capacity'!$E$9:$P$909))</f>
        <v>0</v>
      </c>
      <c r="S39" s="68">
        <f t="array" ref="S39">SUM(IF(('R6. TIAM new gen capacity'!$A$9:$A$909=$B39)*(('R6. TIAM new gen capacity'!$B$9:$B$909=S$7)+('R6. TIAM new gen capacity'!$B$9:$B$909=S$8))*('R6. TIAM new gen capacity'!$D$9:$D$909=$D39)*('R6. TIAM new gen capacity'!$E$8:$P$8=S$9),'R6. TIAM new gen capacity'!$E$9:$P$909))</f>
        <v>60.968865979951907</v>
      </c>
      <c r="T39" s="68">
        <f t="array" ref="T39">SUM(IF(('R6. TIAM new gen capacity'!$A$9:$A$909=$B39)*(('R6. TIAM new gen capacity'!$B$9:$B$909=T$7)+('R6. TIAM new gen capacity'!$B$9:$B$909=T$8))*('R6. TIAM new gen capacity'!$D$9:$D$909=$D39)*('R6. TIAM new gen capacity'!$E$8:$P$8=T$9),'R6. TIAM new gen capacity'!$E$9:$P$909))</f>
        <v>1.65067512160217</v>
      </c>
      <c r="U39" s="68">
        <f t="array" ref="U39">SUM(IF(('R6. TIAM new gen capacity'!$A$9:$A$909=$B39)*(('R6. TIAM new gen capacity'!$B$9:$B$909=U$7)+('R6. TIAM new gen capacity'!$B$9:$B$909=U$8))*('R6. TIAM new gen capacity'!$D$9:$D$909=$D39)*('R6. TIAM new gen capacity'!$E$8:$P$8=U$9),'R6. TIAM new gen capacity'!$E$9:$P$909))</f>
        <v>117.41424562713229</v>
      </c>
      <c r="V39" s="68">
        <f t="array" ref="V39">SUM(IF(('R6. TIAM new gen capacity'!$A$9:$A$909=$B39)*(('R6. TIAM new gen capacity'!$B$9:$B$909=V$7)+('R6. TIAM new gen capacity'!$B$9:$B$909=V$8))*('R6. TIAM new gen capacity'!$D$9:$D$909=$D39)*('R6. TIAM new gen capacity'!$E$8:$P$8=V$9),'R6. TIAM new gen capacity'!$E$9:$P$909))</f>
        <v>175.64154769411741</v>
      </c>
      <c r="W39" s="68">
        <f t="array" ref="W39">SUM(IF(('R6. TIAM new gen capacity'!$A$9:$A$909=$B39)*(('R6. TIAM new gen capacity'!$B$9:$B$909=W$7)+('R6. TIAM new gen capacity'!$B$9:$B$909=W$8))*('R6. TIAM new gen capacity'!$D$9:$D$909=$D39)*('R6. TIAM new gen capacity'!$E$8:$P$8=W$9),'R6. TIAM new gen capacity'!$E$9:$P$909))</f>
        <v>283.20254420194772</v>
      </c>
      <c r="X39" s="68">
        <f t="array" ref="X39">SUM(IF(('R6. TIAM new gen capacity'!$A$9:$A$909=$B39)*(('R6. TIAM new gen capacity'!$B$9:$B$909=X$7)+('R6. TIAM new gen capacity'!$B$9:$B$909=X$8))*('R6. TIAM new gen capacity'!$D$9:$D$909=$D39)*('R6. TIAM new gen capacity'!$E$8:$P$8=X$9),'R6. TIAM new gen capacity'!$E$9:$P$909))</f>
        <v>445.85888527729134</v>
      </c>
      <c r="Y39" s="68">
        <f t="array" ref="Y39">SUM(IF(('R6. TIAM new gen capacity'!$A$9:$A$909=$B39)*(('R6. TIAM new gen capacity'!$B$9:$B$909=Y$7)+('R6. TIAM new gen capacity'!$B$9:$B$909=Y$8))*('R6. TIAM new gen capacity'!$D$9:$D$909=$D39)*('R6. TIAM new gen capacity'!$E$8:$P$8=Y$9),'R6. TIAM new gen capacity'!$E$9:$P$909))</f>
        <v>707.59371217103183</v>
      </c>
      <c r="Z39" s="68">
        <f t="array" ref="Z39">SUM(IF(('R6. TIAM new gen capacity'!$A$9:$A$909=$B39)*(('R6. TIAM new gen capacity'!$B$9:$B$909=Z$7)+('R6. TIAM new gen capacity'!$B$9:$B$909=Z$8))*('R6. TIAM new gen capacity'!$D$9:$D$909=$D39)*('R6. TIAM new gen capacity'!$E$8:$P$8=Z$9),'R6. TIAM new gen capacity'!$E$9:$P$909))</f>
        <v>1136.4544734871349</v>
      </c>
      <c r="AA39" s="68">
        <f t="array" ref="AA39">SUM(IF(('R6. TIAM new gen capacity'!$A$9:$A$909=$B39)*(('R6. TIAM new gen capacity'!$B$9:$B$909=AA$7)+('R6. TIAM new gen capacity'!$B$9:$B$909=AA$8))*('R6. TIAM new gen capacity'!$D$9:$D$909=$D39)*('R6. TIAM new gen capacity'!$E$8:$P$8=AA$9),'R6. TIAM new gen capacity'!$E$9:$P$909))</f>
        <v>1877.7717995504877</v>
      </c>
      <c r="AB39" s="68">
        <f t="array" ref="AB39">SUM(IF(('R6. TIAM new gen capacity'!$A$9:$A$909=$B39)*(('R6. TIAM new gen capacity'!$B$9:$B$909=AB$7)+('R6. TIAM new gen capacity'!$B$9:$B$909=AB$8))*('R6. TIAM new gen capacity'!$D$9:$D$909=$D39)*('R6. TIAM new gen capacity'!$E$8:$P$8=AB$9),'R6. TIAM new gen capacity'!$E$9:$P$909))</f>
        <v>3041.1368711862369</v>
      </c>
      <c r="AC39" s="68">
        <f t="array" ref="AC39">SUM(IF(('R6. TIAM new gen capacity'!$A$9:$A$909=$B39)*(('R6. TIAM new gen capacity'!$B$9:$B$909=AC$7)+('R6. TIAM new gen capacity'!$B$9:$B$909=AC$8))*('R6. TIAM new gen capacity'!$D$9:$D$909=$D39)*('R6. TIAM new gen capacity'!$E$8:$P$8=AC$9),'R6. TIAM new gen capacity'!$E$9:$P$909))</f>
        <v>4956.3303468371469</v>
      </c>
      <c r="AE39" s="68">
        <f t="array" ref="AE39">SUM(IF(('R6. TIAM new gen capacity'!$A$9:$A$909=$B39)*(('R6. TIAM new gen capacity'!$B$9:$B$909=AE$7)+('R6. TIAM new gen capacity'!$B$9:$B$909=AE$8))*('R6. TIAM new gen capacity'!$D$9:$D$909=$D39)*('R6. TIAM new gen capacity'!$E$8:$P$8=AE$9),'R6. TIAM new gen capacity'!$E$9:$P$909))</f>
        <v>0</v>
      </c>
      <c r="AF39" s="68">
        <f t="array" ref="AF39">SUM(IF(('R6. TIAM new gen capacity'!$A$9:$A$909=$B39)*(('R6. TIAM new gen capacity'!$B$9:$B$909=AF$7)+('R6. TIAM new gen capacity'!$B$9:$B$909=AF$8))*('R6. TIAM new gen capacity'!$D$9:$D$909=$D39)*('R6. TIAM new gen capacity'!$E$8:$P$8=AF$9),'R6. TIAM new gen capacity'!$E$9:$P$909))</f>
        <v>0</v>
      </c>
      <c r="AG39" s="68">
        <f t="array" ref="AG39">SUM(IF(('R6. TIAM new gen capacity'!$A$9:$A$909=$B39)*(('R6. TIAM new gen capacity'!$B$9:$B$909=AG$7)+('R6. TIAM new gen capacity'!$B$9:$B$909=AG$8))*('R6. TIAM new gen capacity'!$D$9:$D$909=$D39)*('R6. TIAM new gen capacity'!$E$8:$P$8=AG$9),'R6. TIAM new gen capacity'!$E$9:$P$909))</f>
        <v>0</v>
      </c>
      <c r="AH39" s="68">
        <f t="array" ref="AH39">SUM(IF(('R6. TIAM new gen capacity'!$A$9:$A$909=$B39)*(('R6. TIAM new gen capacity'!$B$9:$B$909=AH$7)+('R6. TIAM new gen capacity'!$B$9:$B$909=AH$8))*('R6. TIAM new gen capacity'!$D$9:$D$909=$D39)*('R6. TIAM new gen capacity'!$E$8:$P$8=AH$9),'R6. TIAM new gen capacity'!$E$9:$P$909))</f>
        <v>58.262839358215309</v>
      </c>
      <c r="AI39" s="68">
        <f t="array" ref="AI39">SUM(IF(('R6. TIAM new gen capacity'!$A$9:$A$909=$B39)*(('R6. TIAM new gen capacity'!$B$9:$B$909=AI$7)+('R6. TIAM new gen capacity'!$B$9:$B$909=AI$8))*('R6. TIAM new gen capacity'!$D$9:$D$909=$D39)*('R6. TIAM new gen capacity'!$E$8:$P$8=AI$9),'R6. TIAM new gen capacity'!$E$9:$P$909))</f>
        <v>240.98832148454107</v>
      </c>
      <c r="AJ39" s="68">
        <f t="array" ref="AJ39">SUM(IF(('R6. TIAM new gen capacity'!$A$9:$A$909=$B39)*(('R6. TIAM new gen capacity'!$B$9:$B$909=AJ$7)+('R6. TIAM new gen capacity'!$B$9:$B$909=AJ$8))*('R6. TIAM new gen capacity'!$D$9:$D$909=$D39)*('R6. TIAM new gen capacity'!$E$8:$P$8=AJ$9),'R6. TIAM new gen capacity'!$E$9:$P$909))</f>
        <v>112.09794614370772</v>
      </c>
      <c r="AK39" s="68">
        <f t="array" ref="AK39">SUM(IF(('R6. TIAM new gen capacity'!$A$9:$A$909=$B39)*(('R6. TIAM new gen capacity'!$B$9:$B$909=AK$7)+('R6. TIAM new gen capacity'!$B$9:$B$909=AK$8))*('R6. TIAM new gen capacity'!$D$9:$D$909=$D39)*('R6. TIAM new gen capacity'!$E$8:$P$8=AK$9),'R6. TIAM new gen capacity'!$E$9:$P$909))</f>
        <v>394.06470930555986</v>
      </c>
      <c r="AL39" s="68">
        <f t="array" ref="AL39">SUM(IF(('R6. TIAM new gen capacity'!$A$9:$A$909=$B39)*(('R6. TIAM new gen capacity'!$B$9:$B$909=AL$7)+('R6. TIAM new gen capacity'!$B$9:$B$909=AL$8))*('R6. TIAM new gen capacity'!$D$9:$D$909=$D39)*('R6. TIAM new gen capacity'!$E$8:$P$8=AL$9),'R6. TIAM new gen capacity'!$E$9:$P$909))</f>
        <v>1048.9534536749193</v>
      </c>
      <c r="AM39" s="68">
        <f t="array" ref="AM39">SUM(IF(('R6. TIAM new gen capacity'!$A$9:$A$909=$B39)*(('R6. TIAM new gen capacity'!$B$9:$B$909=AM$7)+('R6. TIAM new gen capacity'!$B$9:$B$909=AM$8))*('R6. TIAM new gen capacity'!$D$9:$D$909=$D39)*('R6. TIAM new gen capacity'!$E$8:$P$8=AM$9),'R6. TIAM new gen capacity'!$E$9:$P$909))</f>
        <v>287.47581245660433</v>
      </c>
      <c r="AN39" s="68">
        <f t="array" ref="AN39">SUM(IF(('R6. TIAM new gen capacity'!$A$9:$A$909=$B39)*(('R6. TIAM new gen capacity'!$B$9:$B$909=AN$7)+('R6. TIAM new gen capacity'!$B$9:$B$909=AN$8))*('R6. TIAM new gen capacity'!$D$9:$D$909=$D39)*('R6. TIAM new gen capacity'!$E$8:$P$8=AN$9),'R6. TIAM new gen capacity'!$E$9:$P$909))</f>
        <v>184.0538295231859</v>
      </c>
      <c r="AO39" s="68">
        <f t="array" ref="AO39">SUM(IF(('R6. TIAM new gen capacity'!$A$9:$A$909=$B39)*(('R6. TIAM new gen capacity'!$B$9:$B$909=AO$7)+('R6. TIAM new gen capacity'!$B$9:$B$909=AO$8))*('R6. TIAM new gen capacity'!$D$9:$D$909=$D39)*('R6. TIAM new gen capacity'!$E$8:$P$8=AO$9),'R6. TIAM new gen capacity'!$E$9:$P$909))</f>
        <v>529.45573360282754</v>
      </c>
      <c r="AP39" s="68">
        <f t="array" ref="AP39">SUM(IF(('R6. TIAM new gen capacity'!$A$9:$A$909=$B39)*(('R6. TIAM new gen capacity'!$B$9:$B$909=AP$7)+('R6. TIAM new gen capacity'!$B$9:$B$909=AP$8))*('R6. TIAM new gen capacity'!$D$9:$D$909=$D39)*('R6. TIAM new gen capacity'!$E$8:$P$8=AP$9),'R6. TIAM new gen capacity'!$E$9:$P$909))</f>
        <v>948.19890406400054</v>
      </c>
    </row>
    <row r="40" spans="1:42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2.1885387145361999E-4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2.9942685958658499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2.0754094858144228E-3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0.69788567038577398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2.625970822497552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17.574007140541056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108.4454962008415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1.47177796732855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24.770673049596461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101.89410433635071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9.2375289259167097</v>
      </c>
      <c r="R40" s="68">
        <f t="array" ref="R40">SUM(IF(('R6. TIAM new gen capacity'!$A$9:$A$909=$B40)*(('R6. TIAM new gen capacity'!$B$9:$B$909=R$7)+('R6. TIAM new gen capacity'!$B$9:$B$909=R$8))*('R6. TIAM new gen capacity'!$D$9:$D$909=$D40)*('R6. TIAM new gen capacity'!$E$8:$P$8=R$9),'R6. TIAM new gen capacity'!$E$9:$P$909))</f>
        <v>0</v>
      </c>
      <c r="S40" s="68">
        <f t="array" ref="S40">SUM(IF(('R6. TIAM new gen capacity'!$A$9:$A$909=$B40)*(('R6. TIAM new gen capacity'!$B$9:$B$909=S$7)+('R6. TIAM new gen capacity'!$B$9:$B$909=S$8))*('R6. TIAM new gen capacity'!$D$9:$D$909=$D40)*('R6. TIAM new gen capacity'!$E$8:$P$8=S$9),'R6. TIAM new gen capacity'!$E$9:$P$909))</f>
        <v>2.2497920233401398</v>
      </c>
      <c r="T40" s="68">
        <f t="array" ref="T40">SUM(IF(('R6. TIAM new gen capacity'!$A$9:$A$909=$B40)*(('R6. TIAM new gen capacity'!$B$9:$B$909=T$7)+('R6. TIAM new gen capacity'!$B$9:$B$909=T$8))*('R6. TIAM new gen capacity'!$D$9:$D$909=$D40)*('R6. TIAM new gen capacity'!$E$8:$P$8=T$9),'R6. TIAM new gen capacity'!$E$9:$P$909))</f>
        <v>0</v>
      </c>
      <c r="U40" s="68">
        <f t="array" ref="U40">SUM(IF(('R6. TIAM new gen capacity'!$A$9:$A$909=$B40)*(('R6. TIAM new gen capacity'!$B$9:$B$909=U$7)+('R6. TIAM new gen capacity'!$B$9:$B$909=U$8))*('R6. TIAM new gen capacity'!$D$9:$D$909=$D40)*('R6. TIAM new gen capacity'!$E$8:$P$8=U$9),'R6. TIAM new gen capacity'!$E$9:$P$909))</f>
        <v>0</v>
      </c>
      <c r="V40" s="68">
        <f t="array" ref="V40">SUM(IF(('R6. TIAM new gen capacity'!$A$9:$A$909=$B40)*(('R6. TIAM new gen capacity'!$B$9:$B$909=V$7)+('R6. TIAM new gen capacity'!$B$9:$B$909=V$8))*('R6. TIAM new gen capacity'!$D$9:$D$909=$D40)*('R6. TIAM new gen capacity'!$E$8:$P$8=V$9),'R6. TIAM new gen capacity'!$E$9:$P$909))</f>
        <v>4.2069646036453801</v>
      </c>
      <c r="W40" s="68">
        <f t="array" ref="W40">SUM(IF(('R6. TIAM new gen capacity'!$A$9:$A$909=$B40)*(('R6. TIAM new gen capacity'!$B$9:$B$909=W$7)+('R6. TIAM new gen capacity'!$B$9:$B$909=W$8))*('R6. TIAM new gen capacity'!$D$9:$D$909=$D40)*('R6. TIAM new gen capacity'!$E$8:$P$8=W$9),'R6. TIAM new gen capacity'!$E$9:$P$909))</f>
        <v>3.2281708213253202</v>
      </c>
      <c r="X40" s="68">
        <f t="array" ref="X40">SUM(IF(('R6. TIAM new gen capacity'!$A$9:$A$909=$B40)*(('R6. TIAM new gen capacity'!$B$9:$B$909=X$7)+('R6. TIAM new gen capacity'!$B$9:$B$909=X$8))*('R6. TIAM new gen capacity'!$D$9:$D$909=$D40)*('R6. TIAM new gen capacity'!$E$8:$P$8=X$9),'R6. TIAM new gen capacity'!$E$9:$P$909))</f>
        <v>7.7850659746955602</v>
      </c>
      <c r="Y40" s="68">
        <f t="array" ref="Y40">SUM(IF(('R6. TIAM new gen capacity'!$A$9:$A$909=$B40)*(('R6. TIAM new gen capacity'!$B$9:$B$909=Y$7)+('R6. TIAM new gen capacity'!$B$9:$B$909=Y$8))*('R6. TIAM new gen capacity'!$D$9:$D$909=$D40)*('R6. TIAM new gen capacity'!$E$8:$P$8=Y$9),'R6. TIAM new gen capacity'!$E$9:$P$909))</f>
        <v>10.995948076261699</v>
      </c>
      <c r="Z40" s="68">
        <f t="array" ref="Z40">SUM(IF(('R6. TIAM new gen capacity'!$A$9:$A$909=$B40)*(('R6. TIAM new gen capacity'!$B$9:$B$909=Z$7)+('R6. TIAM new gen capacity'!$B$9:$B$909=Z$8))*('R6. TIAM new gen capacity'!$D$9:$D$909=$D40)*('R6. TIAM new gen capacity'!$E$8:$P$8=Z$9),'R6. TIAM new gen capacity'!$E$9:$P$909))</f>
        <v>17.684558199207999</v>
      </c>
      <c r="AA40" s="68">
        <f t="array" ref="AA40">SUM(IF(('R6. TIAM new gen capacity'!$A$9:$A$909=$B40)*(('R6. TIAM new gen capacity'!$B$9:$B$909=AA$7)+('R6. TIAM new gen capacity'!$B$9:$B$909=AA$8))*('R6. TIAM new gen capacity'!$D$9:$D$909=$D40)*('R6. TIAM new gen capacity'!$E$8:$P$8=AA$9),'R6. TIAM new gen capacity'!$E$9:$P$909))</f>
        <v>29.9781803671913</v>
      </c>
      <c r="AB40" s="68">
        <f t="array" ref="AB40">SUM(IF(('R6. TIAM new gen capacity'!$A$9:$A$909=$B40)*(('R6. TIAM new gen capacity'!$B$9:$B$909=AB$7)+('R6. TIAM new gen capacity'!$B$9:$B$909=AB$8))*('R6. TIAM new gen capacity'!$D$9:$D$909=$D40)*('R6. TIAM new gen capacity'!$E$8:$P$8=AB$9),'R6. TIAM new gen capacity'!$E$9:$P$909))</f>
        <v>24.239978551037101</v>
      </c>
      <c r="AC40" s="68">
        <f t="array" ref="AC40">SUM(IF(('R6. TIAM new gen capacity'!$A$9:$A$909=$B40)*(('R6. TIAM new gen capacity'!$B$9:$B$909=AC$7)+('R6. TIAM new gen capacity'!$B$9:$B$909=AC$8))*('R6. TIAM new gen capacity'!$D$9:$D$909=$D40)*('R6. TIAM new gen capacity'!$E$8:$P$8=AC$9),'R6. TIAM new gen capacity'!$E$9:$P$909))</f>
        <v>30.556669759193799</v>
      </c>
      <c r="AE40" s="68">
        <f t="array" ref="AE40">SUM(IF(('R6. TIAM new gen capacity'!$A$9:$A$909=$B40)*(('R6. TIAM new gen capacity'!$B$9:$B$909=AE$7)+('R6. TIAM new gen capacity'!$B$9:$B$909=AE$8))*('R6. TIAM new gen capacity'!$D$9:$D$909=$D40)*('R6. TIAM new gen capacity'!$E$8:$P$8=AE$9),'R6. TIAM new gen capacity'!$E$9:$P$909))</f>
        <v>0</v>
      </c>
      <c r="AF40" s="68">
        <f t="array" ref="AF40">SUM(IF(('R6. TIAM new gen capacity'!$A$9:$A$909=$B40)*(('R6. TIAM new gen capacity'!$B$9:$B$909=AF$7)+('R6. TIAM new gen capacity'!$B$9:$B$909=AF$8))*('R6. TIAM new gen capacity'!$D$9:$D$909=$D40)*('R6. TIAM new gen capacity'!$E$8:$P$8=AF$9),'R6. TIAM new gen capacity'!$E$9:$P$909))</f>
        <v>0</v>
      </c>
      <c r="AG40" s="68">
        <f t="array" ref="AG40">SUM(IF(('R6. TIAM new gen capacity'!$A$9:$A$909=$B40)*(('R6. TIAM new gen capacity'!$B$9:$B$909=AG$7)+('R6. TIAM new gen capacity'!$B$9:$B$909=AG$8))*('R6. TIAM new gen capacity'!$D$9:$D$909=$D40)*('R6. TIAM new gen capacity'!$E$8:$P$8=AG$9),'R6. TIAM new gen capacity'!$E$9:$P$909))</f>
        <v>0</v>
      </c>
      <c r="AH40" s="68">
        <f t="array" ref="AH40">SUM(IF(('R6. TIAM new gen capacity'!$A$9:$A$909=$B40)*(('R6. TIAM new gen capacity'!$B$9:$B$909=AH$7)+('R6. TIAM new gen capacity'!$B$9:$B$909=AH$8))*('R6. TIAM new gen capacity'!$D$9:$D$909=$D40)*('R6. TIAM new gen capacity'!$E$8:$P$8=AH$9),'R6. TIAM new gen capacity'!$E$9:$P$909))</f>
        <v>3.5995369535538999</v>
      </c>
      <c r="AI40" s="68">
        <f t="array" ref="AI40">SUM(IF(('R6. TIAM new gen capacity'!$A$9:$A$909=$B40)*(('R6. TIAM new gen capacity'!$B$9:$B$909=AI$7)+('R6. TIAM new gen capacity'!$B$9:$B$909=AI$8))*('R6. TIAM new gen capacity'!$D$9:$D$909=$D40)*('R6. TIAM new gen capacity'!$E$8:$P$8=AI$9),'R6. TIAM new gen capacity'!$E$9:$P$909))</f>
        <v>27.165072498507481</v>
      </c>
      <c r="AJ40" s="68">
        <f t="array" ref="AJ40">SUM(IF(('R6. TIAM new gen capacity'!$A$9:$A$909=$B40)*(('R6. TIAM new gen capacity'!$B$9:$B$909=AJ$7)+('R6. TIAM new gen capacity'!$B$9:$B$909=AJ$8))*('R6. TIAM new gen capacity'!$D$9:$D$909=$D40)*('R6. TIAM new gen capacity'!$E$8:$P$8=AJ$9),'R6. TIAM new gen capacity'!$E$9:$P$909))</f>
        <v>15.6433010771269</v>
      </c>
      <c r="AK40" s="68">
        <f t="array" ref="AK40">SUM(IF(('R6. TIAM new gen capacity'!$A$9:$A$909=$B40)*(('R6. TIAM new gen capacity'!$B$9:$B$909=AK$7)+('R6. TIAM new gen capacity'!$B$9:$B$909=AK$8))*('R6. TIAM new gen capacity'!$D$9:$D$909=$D40)*('R6. TIAM new gen capacity'!$E$8:$P$8=AK$9),'R6. TIAM new gen capacity'!$E$9:$P$909))</f>
        <v>73.016323218257199</v>
      </c>
      <c r="AL40" s="68">
        <f t="array" ref="AL40">SUM(IF(('R6. TIAM new gen capacity'!$A$9:$A$909=$B40)*(('R6. TIAM new gen capacity'!$B$9:$B$909=AL$7)+('R6. TIAM new gen capacity'!$B$9:$B$909=AL$8))*('R6. TIAM new gen capacity'!$D$9:$D$909=$D40)*('R6. TIAM new gen capacity'!$E$8:$P$8=AL$9),'R6. TIAM new gen capacity'!$E$9:$P$909))</f>
        <v>300.61577902461846</v>
      </c>
      <c r="AM40" s="68">
        <f t="array" ref="AM40">SUM(IF(('R6. TIAM new gen capacity'!$A$9:$A$909=$B40)*(('R6. TIAM new gen capacity'!$B$9:$B$909=AM$7)+('R6. TIAM new gen capacity'!$B$9:$B$909=AM$8))*('R6. TIAM new gen capacity'!$D$9:$D$909=$D40)*('R6. TIAM new gen capacity'!$E$8:$P$8=AM$9),'R6. TIAM new gen capacity'!$E$9:$P$909))</f>
        <v>0</v>
      </c>
      <c r="AN40" s="68">
        <f t="array" ref="AN40">SUM(IF(('R6. TIAM new gen capacity'!$A$9:$A$909=$B40)*(('R6. TIAM new gen capacity'!$B$9:$B$909=AN$7)+('R6. TIAM new gen capacity'!$B$9:$B$909=AN$8))*('R6. TIAM new gen capacity'!$D$9:$D$909=$D40)*('R6. TIAM new gen capacity'!$E$8:$P$8=AN$9),'R6. TIAM new gen capacity'!$E$9:$P$909))</f>
        <v>0</v>
      </c>
      <c r="AO40" s="68">
        <f t="array" ref="AO40">SUM(IF(('R6. TIAM new gen capacity'!$A$9:$A$909=$B40)*(('R6. TIAM new gen capacity'!$B$9:$B$909=AO$7)+('R6. TIAM new gen capacity'!$B$9:$B$909=AO$8))*('R6. TIAM new gen capacity'!$D$9:$D$909=$D40)*('R6. TIAM new gen capacity'!$E$8:$P$8=AO$9),'R6. TIAM new gen capacity'!$E$9:$P$909))</f>
        <v>220.23202268517338</v>
      </c>
      <c r="AP40" s="68">
        <f t="array" ref="AP40">SUM(IF(('R6. TIAM new gen capacity'!$A$9:$A$909=$B40)*(('R6. TIAM new gen capacity'!$B$9:$B$909=AP$7)+('R6. TIAM new gen capacity'!$B$9:$B$909=AP$8))*('R6. TIAM new gen capacity'!$D$9:$D$909=$D40)*('R6. TIAM new gen capacity'!$E$8:$P$8=AP$9),'R6. TIAM new gen capacity'!$E$9:$P$909))</f>
        <v>128.12634835320588</v>
      </c>
    </row>
    <row r="41" spans="1:42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0.91319939379269655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6.8812861557146245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5.5220375878328554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53.780230462579901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222.91773797735115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973.62889933339602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1350.3869951672759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716.39743397135862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883.760223491754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1402.0560547234688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753.72775870892269</v>
      </c>
      <c r="R41" s="68">
        <f t="array" ref="R41">SUM(IF(('R6. TIAM new gen capacity'!$A$9:$A$909=$B41)*(('R6. TIAM new gen capacity'!$B$9:$B$909=R$7)+('R6. TIAM new gen capacity'!$B$9:$B$909=R$8))*('R6. TIAM new gen capacity'!$D$9:$D$909=$D41)*('R6. TIAM new gen capacity'!$E$8:$P$8=R$9),'R6. TIAM new gen capacity'!$E$9:$P$909))</f>
        <v>0</v>
      </c>
      <c r="S41" s="68">
        <f t="array" ref="S41">SUM(IF(('R6. TIAM new gen capacity'!$A$9:$A$909=$B41)*(('R6. TIAM new gen capacity'!$B$9:$B$909=S$7)+('R6. TIAM new gen capacity'!$B$9:$B$909=S$8))*('R6. TIAM new gen capacity'!$D$9:$D$909=$D41)*('R6. TIAM new gen capacity'!$E$8:$P$8=S$9),'R6. TIAM new gen capacity'!$E$9:$P$909))</f>
        <v>39.606619979650318</v>
      </c>
      <c r="T41" s="68">
        <f t="array" ref="T41">SUM(IF(('R6. TIAM new gen capacity'!$A$9:$A$909=$B41)*(('R6. TIAM new gen capacity'!$B$9:$B$909=T$7)+('R6. TIAM new gen capacity'!$B$9:$B$909=T$8))*('R6. TIAM new gen capacity'!$D$9:$D$909=$D41)*('R6. TIAM new gen capacity'!$E$8:$P$8=T$9),'R6. TIAM new gen capacity'!$E$9:$P$909))</f>
        <v>16.695300685465501</v>
      </c>
      <c r="U41" s="68">
        <f t="array" ref="U41">SUM(IF(('R6. TIAM new gen capacity'!$A$9:$A$909=$B41)*(('R6. TIAM new gen capacity'!$B$9:$B$909=U$7)+('R6. TIAM new gen capacity'!$B$9:$B$909=U$8))*('R6. TIAM new gen capacity'!$D$9:$D$909=$D41)*('R6. TIAM new gen capacity'!$E$8:$P$8=U$9),'R6. TIAM new gen capacity'!$E$9:$P$909))</f>
        <v>0</v>
      </c>
      <c r="V41" s="68">
        <f t="array" ref="V41">SUM(IF(('R6. TIAM new gen capacity'!$A$9:$A$909=$B41)*(('R6. TIAM new gen capacity'!$B$9:$B$909=V$7)+('R6. TIAM new gen capacity'!$B$9:$B$909=V$8))*('R6. TIAM new gen capacity'!$D$9:$D$909=$D41)*('R6. TIAM new gen capacity'!$E$8:$P$8=V$9),'R6. TIAM new gen capacity'!$E$9:$P$909))</f>
        <v>294.20055437780724</v>
      </c>
      <c r="W41" s="68">
        <f t="array" ref="W41">SUM(IF(('R6. TIAM new gen capacity'!$A$9:$A$909=$B41)*(('R6. TIAM new gen capacity'!$B$9:$B$909=W$7)+('R6. TIAM new gen capacity'!$B$9:$B$909=W$8))*('R6. TIAM new gen capacity'!$D$9:$D$909=$D41)*('R6. TIAM new gen capacity'!$E$8:$P$8=W$9),'R6. TIAM new gen capacity'!$E$9:$P$909))</f>
        <v>338.29729171619761</v>
      </c>
      <c r="X41" s="68">
        <f t="array" ref="X41">SUM(IF(('R6. TIAM new gen capacity'!$A$9:$A$909=$B41)*(('R6. TIAM new gen capacity'!$B$9:$B$909=X$7)+('R6. TIAM new gen capacity'!$B$9:$B$909=X$8))*('R6. TIAM new gen capacity'!$D$9:$D$909=$D41)*('R6. TIAM new gen capacity'!$E$8:$P$8=X$9),'R6. TIAM new gen capacity'!$E$9:$P$909))</f>
        <v>625.96656709816193</v>
      </c>
      <c r="Y41" s="68">
        <f t="array" ref="Y41">SUM(IF(('R6. TIAM new gen capacity'!$A$9:$A$909=$B41)*(('R6. TIAM new gen capacity'!$B$9:$B$909=Y$7)+('R6. TIAM new gen capacity'!$B$9:$B$909=Y$8))*('R6. TIAM new gen capacity'!$D$9:$D$909=$D41)*('R6. TIAM new gen capacity'!$E$8:$P$8=Y$9),'R6. TIAM new gen capacity'!$E$9:$P$909))</f>
        <v>1549.885898873647</v>
      </c>
      <c r="Z41" s="68">
        <f t="array" ref="Z41">SUM(IF(('R6. TIAM new gen capacity'!$A$9:$A$909=$B41)*(('R6. TIAM new gen capacity'!$B$9:$B$909=Z$7)+('R6. TIAM new gen capacity'!$B$9:$B$909=Z$8))*('R6. TIAM new gen capacity'!$D$9:$D$909=$D41)*('R6. TIAM new gen capacity'!$E$8:$P$8=Z$9),'R6. TIAM new gen capacity'!$E$9:$P$909))</f>
        <v>389.63351714514397</v>
      </c>
      <c r="AA41" s="68">
        <f t="array" ref="AA41">SUM(IF(('R6. TIAM new gen capacity'!$A$9:$A$909=$B41)*(('R6. TIAM new gen capacity'!$B$9:$B$909=AA$7)+('R6. TIAM new gen capacity'!$B$9:$B$909=AA$8))*('R6. TIAM new gen capacity'!$D$9:$D$909=$D41)*('R6. TIAM new gen capacity'!$E$8:$P$8=AA$9),'R6. TIAM new gen capacity'!$E$9:$P$909))</f>
        <v>1415.9582405460101</v>
      </c>
      <c r="AB41" s="68">
        <f t="array" ref="AB41">SUM(IF(('R6. TIAM new gen capacity'!$A$9:$A$909=$B41)*(('R6. TIAM new gen capacity'!$B$9:$B$909=AB$7)+('R6. TIAM new gen capacity'!$B$9:$B$909=AB$8))*('R6. TIAM new gen capacity'!$D$9:$D$909=$D41)*('R6. TIAM new gen capacity'!$E$8:$P$8=AB$9),'R6. TIAM new gen capacity'!$E$9:$P$909))</f>
        <v>1611.6886756961521</v>
      </c>
      <c r="AC41" s="68">
        <f t="array" ref="AC41">SUM(IF(('R6. TIAM new gen capacity'!$A$9:$A$909=$B41)*(('R6. TIAM new gen capacity'!$B$9:$B$909=AC$7)+('R6. TIAM new gen capacity'!$B$9:$B$909=AC$8))*('R6. TIAM new gen capacity'!$D$9:$D$909=$D41)*('R6. TIAM new gen capacity'!$E$8:$P$8=AC$9),'R6. TIAM new gen capacity'!$E$9:$P$909))</f>
        <v>1073.9558281571299</v>
      </c>
      <c r="AE41" s="68">
        <f t="array" ref="AE41">SUM(IF(('R6. TIAM new gen capacity'!$A$9:$A$909=$B41)*(('R6. TIAM new gen capacity'!$B$9:$B$909=AE$7)+('R6. TIAM new gen capacity'!$B$9:$B$909=AE$8))*('R6. TIAM new gen capacity'!$D$9:$D$909=$D41)*('R6. TIAM new gen capacity'!$E$8:$P$8=AE$9),'R6. TIAM new gen capacity'!$E$9:$P$909))</f>
        <v>0</v>
      </c>
      <c r="AF41" s="68">
        <f t="array" ref="AF41">SUM(IF(('R6. TIAM new gen capacity'!$A$9:$A$909=$B41)*(('R6. TIAM new gen capacity'!$B$9:$B$909=AF$7)+('R6. TIAM new gen capacity'!$B$9:$B$909=AF$8))*('R6. TIAM new gen capacity'!$D$9:$D$909=$D41)*('R6. TIAM new gen capacity'!$E$8:$P$8=AF$9),'R6. TIAM new gen capacity'!$E$9:$P$909))</f>
        <v>0</v>
      </c>
      <c r="AG41" s="68">
        <f t="array" ref="AG41">SUM(IF(('R6. TIAM new gen capacity'!$A$9:$A$909=$B41)*(('R6. TIAM new gen capacity'!$B$9:$B$909=AG$7)+('R6. TIAM new gen capacity'!$B$9:$B$909=AG$8))*('R6. TIAM new gen capacity'!$D$9:$D$909=$D41)*('R6. TIAM new gen capacity'!$E$8:$P$8=AG$9),'R6. TIAM new gen capacity'!$E$9:$P$909))</f>
        <v>0</v>
      </c>
      <c r="AH41" s="68">
        <f t="array" ref="AH41">SUM(IF(('R6. TIAM new gen capacity'!$A$9:$A$909=$B41)*(('R6. TIAM new gen capacity'!$B$9:$B$909=AH$7)+('R6. TIAM new gen capacity'!$B$9:$B$909=AH$8))*('R6. TIAM new gen capacity'!$D$9:$D$909=$D41)*('R6. TIAM new gen capacity'!$E$8:$P$8=AH$9),'R6. TIAM new gen capacity'!$E$9:$P$909))</f>
        <v>14.3772903846597</v>
      </c>
      <c r="AI41" s="68">
        <f t="array" ref="AI41">SUM(IF(('R6. TIAM new gen capacity'!$A$9:$A$909=$B41)*(('R6. TIAM new gen capacity'!$B$9:$B$909=AI$7)+('R6. TIAM new gen capacity'!$B$9:$B$909=AI$8))*('R6. TIAM new gen capacity'!$D$9:$D$909=$D41)*('R6. TIAM new gen capacity'!$E$8:$P$8=AI$9),'R6. TIAM new gen capacity'!$E$9:$P$909))</f>
        <v>167.88747217604094</v>
      </c>
      <c r="AJ41" s="68">
        <f t="array" ref="AJ41">SUM(IF(('R6. TIAM new gen capacity'!$A$9:$A$909=$B41)*(('R6. TIAM new gen capacity'!$B$9:$B$909=AJ$7)+('R6. TIAM new gen capacity'!$B$9:$B$909=AJ$8))*('R6. TIAM new gen capacity'!$D$9:$D$909=$D41)*('R6. TIAM new gen capacity'!$E$8:$P$8=AJ$9),'R6. TIAM new gen capacity'!$E$9:$P$909))</f>
        <v>67.896750743821215</v>
      </c>
      <c r="AK41" s="68">
        <f t="array" ref="AK41">SUM(IF(('R6. TIAM new gen capacity'!$A$9:$A$909=$B41)*(('R6. TIAM new gen capacity'!$B$9:$B$909=AK$7)+('R6. TIAM new gen capacity'!$B$9:$B$909=AK$8))*('R6. TIAM new gen capacity'!$D$9:$D$909=$D41)*('R6. TIAM new gen capacity'!$E$8:$P$8=AK$9),'R6. TIAM new gen capacity'!$E$9:$P$909))</f>
        <v>166.7326187198106</v>
      </c>
      <c r="AL41" s="68">
        <f t="array" ref="AL41">SUM(IF(('R6. TIAM new gen capacity'!$A$9:$A$909=$B41)*(('R6. TIAM new gen capacity'!$B$9:$B$909=AL$7)+('R6. TIAM new gen capacity'!$B$9:$B$909=AL$8))*('R6. TIAM new gen capacity'!$D$9:$D$909=$D41)*('R6. TIAM new gen capacity'!$E$8:$P$8=AL$9),'R6. TIAM new gen capacity'!$E$9:$P$909))</f>
        <v>602.58396762296707</v>
      </c>
      <c r="AM41" s="68">
        <f t="array" ref="AM41">SUM(IF(('R6. TIAM new gen capacity'!$A$9:$A$909=$B41)*(('R6. TIAM new gen capacity'!$B$9:$B$909=AM$7)+('R6. TIAM new gen capacity'!$B$9:$B$909=AM$8))*('R6. TIAM new gen capacity'!$D$9:$D$909=$D41)*('R6. TIAM new gen capacity'!$E$8:$P$8=AM$9),'R6. TIAM new gen capacity'!$E$9:$P$909))</f>
        <v>0</v>
      </c>
      <c r="AN41" s="68">
        <f t="array" ref="AN41">SUM(IF(('R6. TIAM new gen capacity'!$A$9:$A$909=$B41)*(('R6. TIAM new gen capacity'!$B$9:$B$909=AN$7)+('R6. TIAM new gen capacity'!$B$9:$B$909=AN$8))*('R6. TIAM new gen capacity'!$D$9:$D$909=$D41)*('R6. TIAM new gen capacity'!$E$8:$P$8=AN$9),'R6. TIAM new gen capacity'!$E$9:$P$909))</f>
        <v>61.012974187016198</v>
      </c>
      <c r="AO41" s="68">
        <f t="array" ref="AO41">SUM(IF(('R6. TIAM new gen capacity'!$A$9:$A$909=$B41)*(('R6. TIAM new gen capacity'!$B$9:$B$909=AO$7)+('R6. TIAM new gen capacity'!$B$9:$B$909=AO$8))*('R6. TIAM new gen capacity'!$D$9:$D$909=$D41)*('R6. TIAM new gen capacity'!$E$8:$P$8=AO$9),'R6. TIAM new gen capacity'!$E$9:$P$909))</f>
        <v>374.57392809953717</v>
      </c>
      <c r="AP41" s="68">
        <f t="array" ref="AP41">SUM(IF(('R6. TIAM new gen capacity'!$A$9:$A$909=$B41)*(('R6. TIAM new gen capacity'!$B$9:$B$909=AP$7)+('R6. TIAM new gen capacity'!$B$9:$B$909=AP$8))*('R6. TIAM new gen capacity'!$D$9:$D$909=$D41)*('R6. TIAM new gen capacity'!$E$8:$P$8=AP$9),'R6. TIAM new gen capacity'!$E$9:$P$909))</f>
        <v>379.72057472309029</v>
      </c>
    </row>
    <row r="42" spans="1:42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0.1125212079615648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0.23996530731083793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1.1173529911104336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5.0628914361715118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24.456650883915437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3271.9678017842712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281.34213297108192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195.81228261059186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3153.6319702865803</v>
      </c>
      <c r="R42" s="68">
        <f t="array" ref="R42">SUM(IF(('R6. TIAM new gen capacity'!$A$9:$A$909=$B42)*(('R6. TIAM new gen capacity'!$B$9:$B$909=R$7)+('R6. TIAM new gen capacity'!$B$9:$B$909=R$8))*('R6. TIAM new gen capacity'!$D$9:$D$909=$D42)*('R6. TIAM new gen capacity'!$E$8:$P$8=R$9),'R6. TIAM new gen capacity'!$E$9:$P$909))</f>
        <v>0</v>
      </c>
      <c r="S42" s="68">
        <f t="array" ref="S42">SUM(IF(('R6. TIAM new gen capacity'!$A$9:$A$909=$B42)*(('R6. TIAM new gen capacity'!$B$9:$B$909=S$7)+('R6. TIAM new gen capacity'!$B$9:$B$909=S$8))*('R6. TIAM new gen capacity'!$D$9:$D$909=$D42)*('R6. TIAM new gen capacity'!$E$8:$P$8=S$9),'R6. TIAM new gen capacity'!$E$9:$P$909))</f>
        <v>3.9028344320012502</v>
      </c>
      <c r="T42" s="68">
        <f t="array" ref="T42">SUM(IF(('R6. TIAM new gen capacity'!$A$9:$A$909=$B42)*(('R6. TIAM new gen capacity'!$B$9:$B$909=T$7)+('R6. TIAM new gen capacity'!$B$9:$B$909=T$8))*('R6. TIAM new gen capacity'!$D$9:$D$909=$D42)*('R6. TIAM new gen capacity'!$E$8:$P$8=T$9),'R6. TIAM new gen capacity'!$E$9:$P$909))</f>
        <v>5.4799377599999997E-2</v>
      </c>
      <c r="U42" s="68">
        <f t="array" ref="U42">SUM(IF(('R6. TIAM new gen capacity'!$A$9:$A$909=$B42)*(('R6. TIAM new gen capacity'!$B$9:$B$909=U$7)+('R6. TIAM new gen capacity'!$B$9:$B$909=U$8))*('R6. TIAM new gen capacity'!$D$9:$D$909=$D42)*('R6. TIAM new gen capacity'!$E$8:$P$8=U$9),'R6. TIAM new gen capacity'!$E$9:$P$909))</f>
        <v>8.7275815630861651</v>
      </c>
      <c r="V42" s="68">
        <f t="array" ref="V42">SUM(IF(('R6. TIAM new gen capacity'!$A$9:$A$909=$B42)*(('R6. TIAM new gen capacity'!$B$9:$B$909=V$7)+('R6. TIAM new gen capacity'!$B$9:$B$909=V$8))*('R6. TIAM new gen capacity'!$D$9:$D$909=$D42)*('R6. TIAM new gen capacity'!$E$8:$P$8=V$9),'R6. TIAM new gen capacity'!$E$9:$P$909))</f>
        <v>52.764839862097908</v>
      </c>
      <c r="W42" s="68">
        <f t="array" ref="W42">SUM(IF(('R6. TIAM new gen capacity'!$A$9:$A$909=$B42)*(('R6. TIAM new gen capacity'!$B$9:$B$909=W$7)+('R6. TIAM new gen capacity'!$B$9:$B$909=W$8))*('R6. TIAM new gen capacity'!$D$9:$D$909=$D42)*('R6. TIAM new gen capacity'!$E$8:$P$8=W$9),'R6. TIAM new gen capacity'!$E$9:$P$909))</f>
        <v>161.2606144974379</v>
      </c>
      <c r="X42" s="68">
        <f t="array" ref="X42">SUM(IF(('R6. TIAM new gen capacity'!$A$9:$A$909=$B42)*(('R6. TIAM new gen capacity'!$B$9:$B$909=X$7)+('R6. TIAM new gen capacity'!$B$9:$B$909=X$8))*('R6. TIAM new gen capacity'!$D$9:$D$909=$D42)*('R6. TIAM new gen capacity'!$E$8:$P$8=X$9),'R6. TIAM new gen capacity'!$E$9:$P$909))</f>
        <v>146.3954486276663</v>
      </c>
      <c r="Y42" s="68">
        <f t="array" ref="Y42">SUM(IF(('R6. TIAM new gen capacity'!$A$9:$A$909=$B42)*(('R6. TIAM new gen capacity'!$B$9:$B$909=Y$7)+('R6. TIAM new gen capacity'!$B$9:$B$909=Y$8))*('R6. TIAM new gen capacity'!$D$9:$D$909=$D42)*('R6. TIAM new gen capacity'!$E$8:$P$8=Y$9),'R6. TIAM new gen capacity'!$E$9:$P$909))</f>
        <v>431.12497757961722</v>
      </c>
      <c r="Z42" s="68">
        <f t="array" ref="Z42">SUM(IF(('R6. TIAM new gen capacity'!$A$9:$A$909=$B42)*(('R6. TIAM new gen capacity'!$B$9:$B$909=Z$7)+('R6. TIAM new gen capacity'!$B$9:$B$909=Z$8))*('R6. TIAM new gen capacity'!$D$9:$D$909=$D42)*('R6. TIAM new gen capacity'!$E$8:$P$8=Z$9),'R6. TIAM new gen capacity'!$E$9:$P$909))</f>
        <v>1443.2112747508295</v>
      </c>
      <c r="AA42" s="68">
        <f t="array" ref="AA42">SUM(IF(('R6. TIAM new gen capacity'!$A$9:$A$909=$B42)*(('R6. TIAM new gen capacity'!$B$9:$B$909=AA$7)+('R6. TIAM new gen capacity'!$B$9:$B$909=AA$8))*('R6. TIAM new gen capacity'!$D$9:$D$909=$D42)*('R6. TIAM new gen capacity'!$E$8:$P$8=AA$9),'R6. TIAM new gen capacity'!$E$9:$P$909))</f>
        <v>696.24041016624528</v>
      </c>
      <c r="AB42" s="68">
        <f t="array" ref="AB42">SUM(IF(('R6. TIAM new gen capacity'!$A$9:$A$909=$B42)*(('R6. TIAM new gen capacity'!$B$9:$B$909=AB$7)+('R6. TIAM new gen capacity'!$B$9:$B$909=AB$8))*('R6. TIAM new gen capacity'!$D$9:$D$909=$D42)*('R6. TIAM new gen capacity'!$E$8:$P$8=AB$9),'R6. TIAM new gen capacity'!$E$9:$P$909))</f>
        <v>1511.1389986736763</v>
      </c>
      <c r="AC42" s="68">
        <f t="array" ref="AC42">SUM(IF(('R6. TIAM new gen capacity'!$A$9:$A$909=$B42)*(('R6. TIAM new gen capacity'!$B$9:$B$909=AC$7)+('R6. TIAM new gen capacity'!$B$9:$B$909=AC$8))*('R6. TIAM new gen capacity'!$D$9:$D$909=$D42)*('R6. TIAM new gen capacity'!$E$8:$P$8=AC$9),'R6. TIAM new gen capacity'!$E$9:$P$909))</f>
        <v>1283.4787042454366</v>
      </c>
      <c r="AE42" s="68">
        <f t="array" ref="AE42">SUM(IF(('R6. TIAM new gen capacity'!$A$9:$A$909=$B42)*(('R6. TIAM new gen capacity'!$B$9:$B$909=AE$7)+('R6. TIAM new gen capacity'!$B$9:$B$909=AE$8))*('R6. TIAM new gen capacity'!$D$9:$D$909=$D42)*('R6. TIAM new gen capacity'!$E$8:$P$8=AE$9),'R6. TIAM new gen capacity'!$E$9:$P$909))</f>
        <v>0</v>
      </c>
      <c r="AF42" s="68">
        <f t="array" ref="AF42">SUM(IF(('R6. TIAM new gen capacity'!$A$9:$A$909=$B42)*(('R6. TIAM new gen capacity'!$B$9:$B$909=AF$7)+('R6. TIAM new gen capacity'!$B$9:$B$909=AF$8))*('R6. TIAM new gen capacity'!$D$9:$D$909=$D42)*('R6. TIAM new gen capacity'!$E$8:$P$8=AF$9),'R6. TIAM new gen capacity'!$E$9:$P$909))</f>
        <v>0</v>
      </c>
      <c r="AG42" s="68">
        <f t="array" ref="AG42">SUM(IF(('R6. TIAM new gen capacity'!$A$9:$A$909=$B42)*(('R6. TIAM new gen capacity'!$B$9:$B$909=AG$7)+('R6. TIAM new gen capacity'!$B$9:$B$909=AG$8))*('R6. TIAM new gen capacity'!$D$9:$D$909=$D42)*('R6. TIAM new gen capacity'!$E$8:$P$8=AG$9),'R6. TIAM new gen capacity'!$E$9:$P$909))</f>
        <v>6.5315271872296998</v>
      </c>
      <c r="AH42" s="68">
        <f t="array" ref="AH42">SUM(IF(('R6. TIAM new gen capacity'!$A$9:$A$909=$B42)*(('R6. TIAM new gen capacity'!$B$9:$B$909=AH$7)+('R6. TIAM new gen capacity'!$B$9:$B$909=AH$8))*('R6. TIAM new gen capacity'!$D$9:$D$909=$D42)*('R6. TIAM new gen capacity'!$E$8:$P$8=AH$9),'R6. TIAM new gen capacity'!$E$9:$P$909))</f>
        <v>3.065986586248107</v>
      </c>
      <c r="AI42" s="68">
        <f t="array" ref="AI42">SUM(IF(('R6. TIAM new gen capacity'!$A$9:$A$909=$B42)*(('R6. TIAM new gen capacity'!$B$9:$B$909=AI$7)+('R6. TIAM new gen capacity'!$B$9:$B$909=AI$8))*('R6. TIAM new gen capacity'!$D$9:$D$909=$D42)*('R6. TIAM new gen capacity'!$E$8:$P$8=AI$9),'R6. TIAM new gen capacity'!$E$9:$P$909))</f>
        <v>41.270602880392119</v>
      </c>
      <c r="AJ42" s="68">
        <f t="array" ref="AJ42">SUM(IF(('R6. TIAM new gen capacity'!$A$9:$A$909=$B42)*(('R6. TIAM new gen capacity'!$B$9:$B$909=AJ$7)+('R6. TIAM new gen capacity'!$B$9:$B$909=AJ$8))*('R6. TIAM new gen capacity'!$D$9:$D$909=$D42)*('R6. TIAM new gen capacity'!$E$8:$P$8=AJ$9),'R6. TIAM new gen capacity'!$E$9:$P$909))</f>
        <v>26.283810074408088</v>
      </c>
      <c r="AK42" s="68">
        <f t="array" ref="AK42">SUM(IF(('R6. TIAM new gen capacity'!$A$9:$A$909=$B42)*(('R6. TIAM new gen capacity'!$B$9:$B$909=AK$7)+('R6. TIAM new gen capacity'!$B$9:$B$909=AK$8))*('R6. TIAM new gen capacity'!$D$9:$D$909=$D42)*('R6. TIAM new gen capacity'!$E$8:$P$8=AK$9),'R6. TIAM new gen capacity'!$E$9:$P$909))</f>
        <v>138.54273848579282</v>
      </c>
      <c r="AL42" s="68">
        <f t="array" ref="AL42">SUM(IF(('R6. TIAM new gen capacity'!$A$9:$A$909=$B42)*(('R6. TIAM new gen capacity'!$B$9:$B$909=AL$7)+('R6. TIAM new gen capacity'!$B$9:$B$909=AL$8))*('R6. TIAM new gen capacity'!$D$9:$D$909=$D42)*('R6. TIAM new gen capacity'!$E$8:$P$8=AL$9),'R6. TIAM new gen capacity'!$E$9:$P$909))</f>
        <v>359.62412393084429</v>
      </c>
      <c r="AM42" s="68">
        <f t="array" ref="AM42">SUM(IF(('R6. TIAM new gen capacity'!$A$9:$A$909=$B42)*(('R6. TIAM new gen capacity'!$B$9:$B$909=AM$7)+('R6. TIAM new gen capacity'!$B$9:$B$909=AM$8))*('R6. TIAM new gen capacity'!$D$9:$D$909=$D42)*('R6. TIAM new gen capacity'!$E$8:$P$8=AM$9),'R6. TIAM new gen capacity'!$E$9:$P$909))</f>
        <v>277.97699426146903</v>
      </c>
      <c r="AN42" s="68">
        <f t="array" ref="AN42">SUM(IF(('R6. TIAM new gen capacity'!$A$9:$A$909=$B42)*(('R6. TIAM new gen capacity'!$B$9:$B$909=AN$7)+('R6. TIAM new gen capacity'!$B$9:$B$909=AN$8))*('R6. TIAM new gen capacity'!$D$9:$D$909=$D42)*('R6. TIAM new gen capacity'!$E$8:$P$8=AN$9),'R6. TIAM new gen capacity'!$E$9:$P$909))</f>
        <v>78.366324951165296</v>
      </c>
      <c r="AO42" s="68">
        <f t="array" ref="AO42">SUM(IF(('R6. TIAM new gen capacity'!$A$9:$A$909=$B42)*(('R6. TIAM new gen capacity'!$B$9:$B$909=AO$7)+('R6. TIAM new gen capacity'!$B$9:$B$909=AO$8))*('R6. TIAM new gen capacity'!$D$9:$D$909=$D42)*('R6. TIAM new gen capacity'!$E$8:$P$8=AO$9),'R6. TIAM new gen capacity'!$E$9:$P$909))</f>
        <v>474.92377547566701</v>
      </c>
      <c r="AP42" s="68">
        <f t="array" ref="AP42">SUM(IF(('R6. TIAM new gen capacity'!$A$9:$A$909=$B42)*(('R6. TIAM new gen capacity'!$B$9:$B$909=AP$7)+('R6. TIAM new gen capacity'!$B$9:$B$909=AP$8))*('R6. TIAM new gen capacity'!$D$9:$D$909=$D42)*('R6. TIAM new gen capacity'!$E$8:$P$8=AP$9),'R6. TIAM new gen capacity'!$E$9:$P$909))</f>
        <v>268.49351342987336</v>
      </c>
    </row>
    <row r="43" spans="1:42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1.98958064957836E-5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0.112000171222097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7.9133486466894998E-2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1.6873743119836389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7.8129236578200665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37.51961484633302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180.5548001749122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3528.6675735061913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1495.0979496465425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1166.0553760792427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4518.8182308879259</v>
      </c>
      <c r="R43" s="68">
        <f t="array" ref="R43">SUM(IF(('R6. TIAM new gen capacity'!$A$9:$A$909=$B43)*(('R6. TIAM new gen capacity'!$B$9:$B$909=R$7)+('R6. TIAM new gen capacity'!$B$9:$B$909=R$8))*('R6. TIAM new gen capacity'!$D$9:$D$909=$D43)*('R6. TIAM new gen capacity'!$E$8:$P$8=R$9),'R6. TIAM new gen capacity'!$E$9:$P$909))</f>
        <v>0</v>
      </c>
      <c r="S43" s="68">
        <f t="array" ref="S43">SUM(IF(('R6. TIAM new gen capacity'!$A$9:$A$909=$B43)*(('R6. TIAM new gen capacity'!$B$9:$B$909=S$7)+('R6. TIAM new gen capacity'!$B$9:$B$909=S$8))*('R6. TIAM new gen capacity'!$D$9:$D$909=$D43)*('R6. TIAM new gen capacity'!$E$8:$P$8=S$9),'R6. TIAM new gen capacity'!$E$9:$P$909))</f>
        <v>0.58305074376686405</v>
      </c>
      <c r="T43" s="68">
        <f t="array" ref="T43">SUM(IF(('R6. TIAM new gen capacity'!$A$9:$A$909=$B43)*(('R6. TIAM new gen capacity'!$B$9:$B$909=T$7)+('R6. TIAM new gen capacity'!$B$9:$B$909=T$8))*('R6. TIAM new gen capacity'!$D$9:$D$909=$D43)*('R6. TIAM new gen capacity'!$E$8:$P$8=T$9),'R6. TIAM new gen capacity'!$E$9:$P$909))</f>
        <v>0</v>
      </c>
      <c r="U43" s="68">
        <f t="array" ref="U43">SUM(IF(('R6. TIAM new gen capacity'!$A$9:$A$909=$B43)*(('R6. TIAM new gen capacity'!$B$9:$B$909=U$7)+('R6. TIAM new gen capacity'!$B$9:$B$909=U$8))*('R6. TIAM new gen capacity'!$D$9:$D$909=$D43)*('R6. TIAM new gen capacity'!$E$8:$P$8=U$9),'R6. TIAM new gen capacity'!$E$9:$P$909))</f>
        <v>3.8581728097811778</v>
      </c>
      <c r="V43" s="68">
        <f t="array" ref="V43">SUM(IF(('R6. TIAM new gen capacity'!$A$9:$A$909=$B43)*(('R6. TIAM new gen capacity'!$B$9:$B$909=V$7)+('R6. TIAM new gen capacity'!$B$9:$B$909=V$8))*('R6. TIAM new gen capacity'!$D$9:$D$909=$D43)*('R6. TIAM new gen capacity'!$E$8:$P$8=V$9),'R6. TIAM new gen capacity'!$E$9:$P$909))</f>
        <v>19.02363001832115</v>
      </c>
      <c r="W43" s="68">
        <f t="array" ref="W43">SUM(IF(('R6. TIAM new gen capacity'!$A$9:$A$909=$B43)*(('R6. TIAM new gen capacity'!$B$9:$B$909=W$7)+('R6. TIAM new gen capacity'!$B$9:$B$909=W$8))*('R6. TIAM new gen capacity'!$D$9:$D$909=$D43)*('R6. TIAM new gen capacity'!$E$8:$P$8=W$9),'R6. TIAM new gen capacity'!$E$9:$P$909))</f>
        <v>91.307572326070186</v>
      </c>
      <c r="X43" s="68">
        <f t="array" ref="X43">SUM(IF(('R6. TIAM new gen capacity'!$A$9:$A$909=$B43)*(('R6. TIAM new gen capacity'!$B$9:$B$909=X$7)+('R6. TIAM new gen capacity'!$B$9:$B$909=X$8))*('R6. TIAM new gen capacity'!$D$9:$D$909=$D43)*('R6. TIAM new gen capacity'!$E$8:$P$8=X$9),'R6. TIAM new gen capacity'!$E$9:$P$909))</f>
        <v>215.61708733698691</v>
      </c>
      <c r="Y43" s="68">
        <f t="array" ref="Y43">SUM(IF(('R6. TIAM new gen capacity'!$A$9:$A$909=$B43)*(('R6. TIAM new gen capacity'!$B$9:$B$909=Y$7)+('R6. TIAM new gen capacity'!$B$9:$B$909=Y$8))*('R6. TIAM new gen capacity'!$D$9:$D$909=$D43)*('R6. TIAM new gen capacity'!$E$8:$P$8=Y$9),'R6. TIAM new gen capacity'!$E$9:$P$909))</f>
        <v>498.09884759896698</v>
      </c>
      <c r="Z43" s="68">
        <f t="array" ref="Z43">SUM(IF(('R6. TIAM new gen capacity'!$A$9:$A$909=$B43)*(('R6. TIAM new gen capacity'!$B$9:$B$909=Z$7)+('R6. TIAM new gen capacity'!$B$9:$B$909=Z$8))*('R6. TIAM new gen capacity'!$D$9:$D$909=$D43)*('R6. TIAM new gen capacity'!$E$8:$P$8=Z$9),'R6. TIAM new gen capacity'!$E$9:$P$909))</f>
        <v>1146.4760169178419</v>
      </c>
      <c r="AA43" s="68">
        <f t="array" ref="AA43">SUM(IF(('R6. TIAM new gen capacity'!$A$9:$A$909=$B43)*(('R6. TIAM new gen capacity'!$B$9:$B$909=AA$7)+('R6. TIAM new gen capacity'!$B$9:$B$909=AA$8))*('R6. TIAM new gen capacity'!$D$9:$D$909=$D43)*('R6. TIAM new gen capacity'!$E$8:$P$8=AA$9),'R6. TIAM new gen capacity'!$E$9:$P$909))</f>
        <v>1132.4131429265351</v>
      </c>
      <c r="AB43" s="68">
        <f t="array" ref="AB43">SUM(IF(('R6. TIAM new gen capacity'!$A$9:$A$909=$B43)*(('R6. TIAM new gen capacity'!$B$9:$B$909=AB$7)+('R6. TIAM new gen capacity'!$B$9:$B$909=AB$8))*('R6. TIAM new gen capacity'!$D$9:$D$909=$D43)*('R6. TIAM new gen capacity'!$E$8:$P$8=AB$9),'R6. TIAM new gen capacity'!$E$9:$P$909))</f>
        <v>1758.06065871597</v>
      </c>
      <c r="AC43" s="68">
        <f t="array" ref="AC43">SUM(IF(('R6. TIAM new gen capacity'!$A$9:$A$909=$B43)*(('R6. TIAM new gen capacity'!$B$9:$B$909=AC$7)+('R6. TIAM new gen capacity'!$B$9:$B$909=AC$8))*('R6. TIAM new gen capacity'!$D$9:$D$909=$D43)*('R6. TIAM new gen capacity'!$E$8:$P$8=AC$9),'R6. TIAM new gen capacity'!$E$9:$P$909))</f>
        <v>2132.0901737376112</v>
      </c>
      <c r="AE43" s="68">
        <f t="array" ref="AE43">SUM(IF(('R6. TIAM new gen capacity'!$A$9:$A$909=$B43)*(('R6. TIAM new gen capacity'!$B$9:$B$909=AE$7)+('R6. TIAM new gen capacity'!$B$9:$B$909=AE$8))*('R6. TIAM new gen capacity'!$D$9:$D$909=$D43)*('R6. TIAM new gen capacity'!$E$8:$P$8=AE$9),'R6. TIAM new gen capacity'!$E$9:$P$909))</f>
        <v>0</v>
      </c>
      <c r="AF43" s="68">
        <f t="array" ref="AF43">SUM(IF(('R6. TIAM new gen capacity'!$A$9:$A$909=$B43)*(('R6. TIAM new gen capacity'!$B$9:$B$909=AF$7)+('R6. TIAM new gen capacity'!$B$9:$B$909=AF$8))*('R6. TIAM new gen capacity'!$D$9:$D$909=$D43)*('R6. TIAM new gen capacity'!$E$8:$P$8=AF$9),'R6. TIAM new gen capacity'!$E$9:$P$909))</f>
        <v>0</v>
      </c>
      <c r="AG43" s="68">
        <f t="array" ref="AG43">SUM(IF(('R6. TIAM new gen capacity'!$A$9:$A$909=$B43)*(('R6. TIAM new gen capacity'!$B$9:$B$909=AG$7)+('R6. TIAM new gen capacity'!$B$9:$B$909=AG$8))*('R6. TIAM new gen capacity'!$D$9:$D$909=$D43)*('R6. TIAM new gen capacity'!$E$8:$P$8=AG$9),'R6. TIAM new gen capacity'!$E$9:$P$909))</f>
        <v>0</v>
      </c>
      <c r="AH43" s="68">
        <f t="array" ref="AH43">SUM(IF(('R6. TIAM new gen capacity'!$A$9:$A$909=$B43)*(('R6. TIAM new gen capacity'!$B$9:$B$909=AH$7)+('R6. TIAM new gen capacity'!$B$9:$B$909=AH$8))*('R6. TIAM new gen capacity'!$D$9:$D$909=$D43)*('R6. TIAM new gen capacity'!$E$8:$P$8=AH$9),'R6. TIAM new gen capacity'!$E$9:$P$909))</f>
        <v>0.471048609655698</v>
      </c>
      <c r="AI43" s="68">
        <f t="array" ref="AI43">SUM(IF(('R6. TIAM new gen capacity'!$A$9:$A$909=$B43)*(('R6. TIAM new gen capacity'!$B$9:$B$909=AI$7)+('R6. TIAM new gen capacity'!$B$9:$B$909=AI$8))*('R6. TIAM new gen capacity'!$D$9:$D$909=$D43)*('R6. TIAM new gen capacity'!$E$8:$P$8=AI$9),'R6. TIAM new gen capacity'!$E$9:$P$909))</f>
        <v>55.782314292666641</v>
      </c>
      <c r="AJ43" s="68">
        <f t="array" ref="AJ43">SUM(IF(('R6. TIAM new gen capacity'!$A$9:$A$909=$B43)*(('R6. TIAM new gen capacity'!$B$9:$B$909=AJ$7)+('R6. TIAM new gen capacity'!$B$9:$B$909=AJ$8))*('R6. TIAM new gen capacity'!$D$9:$D$909=$D43)*('R6. TIAM new gen capacity'!$E$8:$P$8=AJ$9),'R6. TIAM new gen capacity'!$E$9:$P$909))</f>
        <v>22.386936850854948</v>
      </c>
      <c r="AK43" s="68">
        <f t="array" ref="AK43">SUM(IF(('R6. TIAM new gen capacity'!$A$9:$A$909=$B43)*(('R6. TIAM new gen capacity'!$B$9:$B$909=AK$7)+('R6. TIAM new gen capacity'!$B$9:$B$909=AK$8))*('R6. TIAM new gen capacity'!$D$9:$D$909=$D43)*('R6. TIAM new gen capacity'!$E$8:$P$8=AK$9),'R6. TIAM new gen capacity'!$E$9:$P$909))</f>
        <v>75.007177374823499</v>
      </c>
      <c r="AL43" s="68">
        <f t="array" ref="AL43">SUM(IF(('R6. TIAM new gen capacity'!$A$9:$A$909=$B43)*(('R6. TIAM new gen capacity'!$B$9:$B$909=AL$7)+('R6. TIAM new gen capacity'!$B$9:$B$909=AL$8))*('R6. TIAM new gen capacity'!$D$9:$D$909=$D43)*('R6. TIAM new gen capacity'!$E$8:$P$8=AL$9),'R6. TIAM new gen capacity'!$E$9:$P$909))</f>
        <v>44.745637030547719</v>
      </c>
      <c r="AM43" s="68">
        <f t="array" ref="AM43">SUM(IF(('R6. TIAM new gen capacity'!$A$9:$A$909=$B43)*(('R6. TIAM new gen capacity'!$B$9:$B$909=AM$7)+('R6. TIAM new gen capacity'!$B$9:$B$909=AM$8))*('R6. TIAM new gen capacity'!$D$9:$D$909=$D43)*('R6. TIAM new gen capacity'!$E$8:$P$8=AM$9),'R6. TIAM new gen capacity'!$E$9:$P$909))</f>
        <v>248.08088048175946</v>
      </c>
      <c r="AN43" s="68">
        <f t="array" ref="AN43">SUM(IF(('R6. TIAM new gen capacity'!$A$9:$A$909=$B43)*(('R6. TIAM new gen capacity'!$B$9:$B$909=AN$7)+('R6. TIAM new gen capacity'!$B$9:$B$909=AN$8))*('R6. TIAM new gen capacity'!$D$9:$D$909=$D43)*('R6. TIAM new gen capacity'!$E$8:$P$8=AN$9),'R6. TIAM new gen capacity'!$E$9:$P$909))</f>
        <v>9.7753610103326203</v>
      </c>
      <c r="AO43" s="68">
        <f t="array" ref="AO43">SUM(IF(('R6. TIAM new gen capacity'!$A$9:$A$909=$B43)*(('R6. TIAM new gen capacity'!$B$9:$B$909=AO$7)+('R6. TIAM new gen capacity'!$B$9:$B$909=AO$8))*('R6. TIAM new gen capacity'!$D$9:$D$909=$D43)*('R6. TIAM new gen capacity'!$E$8:$P$8=AO$9),'R6. TIAM new gen capacity'!$E$9:$P$909))</f>
        <v>186.16730133911764</v>
      </c>
      <c r="AP43" s="68">
        <f t="array" ref="AP43">SUM(IF(('R6. TIAM new gen capacity'!$A$9:$A$909=$B43)*(('R6. TIAM new gen capacity'!$B$9:$B$909=AP$7)+('R6. TIAM new gen capacity'!$B$9:$B$909=AP$8))*('R6. TIAM new gen capacity'!$D$9:$D$909=$D43)*('R6. TIAM new gen capacity'!$E$8:$P$8=AP$9),'R6. TIAM new gen capacity'!$E$9:$P$909))</f>
        <v>148.88551100649522</v>
      </c>
    </row>
    <row r="44" spans="1:42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11.1111111111111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8.7687605131146178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61.592598086439466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20.374029229454074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363.34555170690203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362.13078563357703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488.85572622735776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375.33780367329769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1262.7273587856741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452.78445812218155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483.39842619730558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1306.2417298091575</v>
      </c>
      <c r="R44" s="68">
        <f t="array" ref="R44">SUM(IF(('R6. TIAM new gen capacity'!$A$9:$A$909=$B44)*(('R6. TIAM new gen capacity'!$B$9:$B$909=R$7)+('R6. TIAM new gen capacity'!$B$9:$B$909=R$8))*('R6. TIAM new gen capacity'!$D$9:$D$909=$D44)*('R6. TIAM new gen capacity'!$E$8:$P$8=R$9),'R6. TIAM new gen capacity'!$E$9:$P$909))</f>
        <v>0</v>
      </c>
      <c r="S44" s="68">
        <f t="array" ref="S44">SUM(IF(('R6. TIAM new gen capacity'!$A$9:$A$909=$B44)*(('R6. TIAM new gen capacity'!$B$9:$B$909=S$7)+('R6. TIAM new gen capacity'!$B$9:$B$909=S$8))*('R6. TIAM new gen capacity'!$D$9:$D$909=$D44)*('R6. TIAM new gen capacity'!$E$8:$P$8=S$9),'R6. TIAM new gen capacity'!$E$9:$P$909))</f>
        <v>57.629999999999995</v>
      </c>
      <c r="T44" s="68">
        <f t="array" ref="T44">SUM(IF(('R6. TIAM new gen capacity'!$A$9:$A$909=$B44)*(('R6. TIAM new gen capacity'!$B$9:$B$909=T$7)+('R6. TIAM new gen capacity'!$B$9:$B$909=T$8))*('R6. TIAM new gen capacity'!$D$9:$D$909=$D44)*('R6. TIAM new gen capacity'!$E$8:$P$8=T$9),'R6. TIAM new gen capacity'!$E$9:$P$909))</f>
        <v>11.59922481533234</v>
      </c>
      <c r="U44" s="68">
        <f t="array" ref="U44">SUM(IF(('R6. TIAM new gen capacity'!$A$9:$A$909=$B44)*(('R6. TIAM new gen capacity'!$B$9:$B$909=U$7)+('R6. TIAM new gen capacity'!$B$9:$B$909=U$8))*('R6. TIAM new gen capacity'!$D$9:$D$909=$D44)*('R6. TIAM new gen capacity'!$E$8:$P$8=U$9),'R6. TIAM new gen capacity'!$E$9:$P$909))</f>
        <v>0</v>
      </c>
      <c r="V44" s="68">
        <f t="array" ref="V44">SUM(IF(('R6. TIAM new gen capacity'!$A$9:$A$909=$B44)*(('R6. TIAM new gen capacity'!$B$9:$B$909=V$7)+('R6. TIAM new gen capacity'!$B$9:$B$909=V$8))*('R6. TIAM new gen capacity'!$D$9:$D$909=$D44)*('R6. TIAM new gen capacity'!$E$8:$P$8=V$9),'R6. TIAM new gen capacity'!$E$9:$P$909))</f>
        <v>387.2846209413226</v>
      </c>
      <c r="W44" s="68">
        <f t="array" ref="W44">SUM(IF(('R6. TIAM new gen capacity'!$A$9:$A$909=$B44)*(('R6. TIAM new gen capacity'!$B$9:$B$909=W$7)+('R6. TIAM new gen capacity'!$B$9:$B$909=W$8))*('R6. TIAM new gen capacity'!$D$9:$D$909=$D44)*('R6. TIAM new gen capacity'!$E$8:$P$8=W$9),'R6. TIAM new gen capacity'!$E$9:$P$909))</f>
        <v>336.16119382616819</v>
      </c>
      <c r="X44" s="68">
        <f t="array" ref="X44">SUM(IF(('R6. TIAM new gen capacity'!$A$9:$A$909=$B44)*(('R6. TIAM new gen capacity'!$B$9:$B$909=X$7)+('R6. TIAM new gen capacity'!$B$9:$B$909=X$8))*('R6. TIAM new gen capacity'!$D$9:$D$909=$D44)*('R6. TIAM new gen capacity'!$E$8:$P$8=X$9),'R6. TIAM new gen capacity'!$E$9:$P$909))</f>
        <v>921.362387566915</v>
      </c>
      <c r="Y44" s="68">
        <f t="array" ref="Y44">SUM(IF(('R6. TIAM new gen capacity'!$A$9:$A$909=$B44)*(('R6. TIAM new gen capacity'!$B$9:$B$909=Y$7)+('R6. TIAM new gen capacity'!$B$9:$B$909=Y$8))*('R6. TIAM new gen capacity'!$D$9:$D$909=$D44)*('R6. TIAM new gen capacity'!$E$8:$P$8=Y$9),'R6. TIAM new gen capacity'!$E$9:$P$909))</f>
        <v>700.97743936672339</v>
      </c>
      <c r="Z44" s="68">
        <f t="array" ref="Z44">SUM(IF(('R6. TIAM new gen capacity'!$A$9:$A$909=$B44)*(('R6. TIAM new gen capacity'!$B$9:$B$909=Z$7)+('R6. TIAM new gen capacity'!$B$9:$B$909=Z$8))*('R6. TIAM new gen capacity'!$D$9:$D$909=$D44)*('R6. TIAM new gen capacity'!$E$8:$P$8=Z$9),'R6. TIAM new gen capacity'!$E$9:$P$909))</f>
        <v>1239.0507829987189</v>
      </c>
      <c r="AA44" s="68">
        <f t="array" ref="AA44">SUM(IF(('R6. TIAM new gen capacity'!$A$9:$A$909=$B44)*(('R6. TIAM new gen capacity'!$B$9:$B$909=AA$7)+('R6. TIAM new gen capacity'!$B$9:$B$909=AA$8))*('R6. TIAM new gen capacity'!$D$9:$D$909=$D44)*('R6. TIAM new gen capacity'!$E$8:$P$8=AA$9),'R6. TIAM new gen capacity'!$E$9:$P$909))</f>
        <v>1347.9112167209009</v>
      </c>
      <c r="AB44" s="68">
        <f t="array" ref="AB44">SUM(IF(('R6. TIAM new gen capacity'!$A$9:$A$909=$B44)*(('R6. TIAM new gen capacity'!$B$9:$B$909=AB$7)+('R6. TIAM new gen capacity'!$B$9:$B$909=AB$8))*('R6. TIAM new gen capacity'!$D$9:$D$909=$D44)*('R6. TIAM new gen capacity'!$E$8:$P$8=AB$9),'R6. TIAM new gen capacity'!$E$9:$P$909))</f>
        <v>1438.175303805222</v>
      </c>
      <c r="AC44" s="68">
        <f t="array" ref="AC44">SUM(IF(('R6. TIAM new gen capacity'!$A$9:$A$909=$B44)*(('R6. TIAM new gen capacity'!$B$9:$B$909=AC$7)+('R6. TIAM new gen capacity'!$B$9:$B$909=AC$8))*('R6. TIAM new gen capacity'!$D$9:$D$909=$D44)*('R6. TIAM new gen capacity'!$E$8:$P$8=AC$9),'R6. TIAM new gen capacity'!$E$9:$P$909))</f>
        <v>1778.1473587994019</v>
      </c>
      <c r="AE44" s="68">
        <f t="array" ref="AE44">SUM(IF(('R6. TIAM new gen capacity'!$A$9:$A$909=$B44)*(('R6. TIAM new gen capacity'!$B$9:$B$909=AE$7)+('R6. TIAM new gen capacity'!$B$9:$B$909=AE$8))*('R6. TIAM new gen capacity'!$D$9:$D$909=$D44)*('R6. TIAM new gen capacity'!$E$8:$P$8=AE$9),'R6. TIAM new gen capacity'!$E$9:$P$909))</f>
        <v>0</v>
      </c>
      <c r="AF44" s="68">
        <f t="array" ref="AF44">SUM(IF(('R6. TIAM new gen capacity'!$A$9:$A$909=$B44)*(('R6. TIAM new gen capacity'!$B$9:$B$909=AF$7)+('R6. TIAM new gen capacity'!$B$9:$B$909=AF$8))*('R6. TIAM new gen capacity'!$D$9:$D$909=$D44)*('R6. TIAM new gen capacity'!$E$8:$P$8=AF$9),'R6. TIAM new gen capacity'!$E$9:$P$909))</f>
        <v>0</v>
      </c>
      <c r="AG44" s="68">
        <f t="array" ref="AG44">SUM(IF(('R6. TIAM new gen capacity'!$A$9:$A$909=$B44)*(('R6. TIAM new gen capacity'!$B$9:$B$909=AG$7)+('R6. TIAM new gen capacity'!$B$9:$B$909=AG$8))*('R6. TIAM new gen capacity'!$D$9:$D$909=$D44)*('R6. TIAM new gen capacity'!$E$8:$P$8=AG$9),'R6. TIAM new gen capacity'!$E$9:$P$909))</f>
        <v>0</v>
      </c>
      <c r="AH44" s="68">
        <f t="array" ref="AH44">SUM(IF(('R6. TIAM new gen capacity'!$A$9:$A$909=$B44)*(('R6. TIAM new gen capacity'!$B$9:$B$909=AH$7)+('R6. TIAM new gen capacity'!$B$9:$B$909=AH$8))*('R6. TIAM new gen capacity'!$D$9:$D$909=$D44)*('R6. TIAM new gen capacity'!$E$8:$P$8=AH$9),'R6. TIAM new gen capacity'!$E$9:$P$909))</f>
        <v>14.23059302756867</v>
      </c>
      <c r="AI44" s="68">
        <f t="array" ref="AI44">SUM(IF(('R6. TIAM new gen capacity'!$A$9:$A$909=$B44)*(('R6. TIAM new gen capacity'!$B$9:$B$909=AI$7)+('R6. TIAM new gen capacity'!$B$9:$B$909=AI$8))*('R6. TIAM new gen capacity'!$D$9:$D$909=$D44)*('R6. TIAM new gen capacity'!$E$8:$P$8=AI$9),'R6. TIAM new gen capacity'!$E$9:$P$909))</f>
        <v>80.893251341228108</v>
      </c>
      <c r="AJ44" s="68">
        <f t="array" ref="AJ44">SUM(IF(('R6. TIAM new gen capacity'!$A$9:$A$909=$B44)*(('R6. TIAM new gen capacity'!$B$9:$B$909=AJ$7)+('R6. TIAM new gen capacity'!$B$9:$B$909=AJ$8))*('R6. TIAM new gen capacity'!$D$9:$D$909=$D44)*('R6. TIAM new gen capacity'!$E$8:$P$8=AJ$9),'R6. TIAM new gen capacity'!$E$9:$P$909))</f>
        <v>41.848578240759053</v>
      </c>
      <c r="AK44" s="68">
        <f t="array" ref="AK44">SUM(IF(('R6. TIAM new gen capacity'!$A$9:$A$909=$B44)*(('R6. TIAM new gen capacity'!$B$9:$B$909=AK$7)+('R6. TIAM new gen capacity'!$B$9:$B$909=AK$8))*('R6. TIAM new gen capacity'!$D$9:$D$909=$D44)*('R6. TIAM new gen capacity'!$E$8:$P$8=AK$9),'R6. TIAM new gen capacity'!$E$9:$P$909))</f>
        <v>147.23683841458165</v>
      </c>
      <c r="AL44" s="68">
        <f t="array" ref="AL44">SUM(IF(('R6. TIAM new gen capacity'!$A$9:$A$909=$B44)*(('R6. TIAM new gen capacity'!$B$9:$B$909=AL$7)+('R6. TIAM new gen capacity'!$B$9:$B$909=AL$8))*('R6. TIAM new gen capacity'!$D$9:$D$909=$D44)*('R6. TIAM new gen capacity'!$E$8:$P$8=AL$9),'R6. TIAM new gen capacity'!$E$9:$P$909))</f>
        <v>232.12232429401354</v>
      </c>
      <c r="AM44" s="68">
        <f t="array" ref="AM44">SUM(IF(('R6. TIAM new gen capacity'!$A$9:$A$909=$B44)*(('R6. TIAM new gen capacity'!$B$9:$B$909=AM$7)+('R6. TIAM new gen capacity'!$B$9:$B$909=AM$8))*('R6. TIAM new gen capacity'!$D$9:$D$909=$D44)*('R6. TIAM new gen capacity'!$E$8:$P$8=AM$9),'R6. TIAM new gen capacity'!$E$9:$P$909))</f>
        <v>11.86597713641012</v>
      </c>
      <c r="AN44" s="68">
        <f t="array" ref="AN44">SUM(IF(('R6. TIAM new gen capacity'!$A$9:$A$909=$B44)*(('R6. TIAM new gen capacity'!$B$9:$B$909=AN$7)+('R6. TIAM new gen capacity'!$B$9:$B$909=AN$8))*('R6. TIAM new gen capacity'!$D$9:$D$909=$D44)*('R6. TIAM new gen capacity'!$E$8:$P$8=AN$9),'R6. TIAM new gen capacity'!$E$9:$P$909))</f>
        <v>237.58004180356795</v>
      </c>
      <c r="AO44" s="68">
        <f t="array" ref="AO44">SUM(IF(('R6. TIAM new gen capacity'!$A$9:$A$909=$B44)*(('R6. TIAM new gen capacity'!$B$9:$B$909=AO$7)+('R6. TIAM new gen capacity'!$B$9:$B$909=AO$8))*('R6. TIAM new gen capacity'!$D$9:$D$909=$D44)*('R6. TIAM new gen capacity'!$E$8:$P$8=AO$9),'R6. TIAM new gen capacity'!$E$9:$P$909))</f>
        <v>189.53468003692041</v>
      </c>
      <c r="AP44" s="68">
        <f t="array" ref="AP44">SUM(IF(('R6. TIAM new gen capacity'!$A$9:$A$909=$B44)*(('R6. TIAM new gen capacity'!$B$9:$B$909=AP$7)+('R6. TIAM new gen capacity'!$B$9:$B$909=AP$8))*('R6. TIAM new gen capacity'!$D$9:$D$909=$D44)*('R6. TIAM new gen capacity'!$E$8:$P$8=AP$9),'R6. TIAM new gen capacity'!$E$9:$P$909))</f>
        <v>114.20509010501387</v>
      </c>
    </row>
    <row r="45" spans="1:42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2.9594491195507877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12.061988929632918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25.733458457855697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160.4361058127817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764.34831731368774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2069.9989386520883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2656.0514161905967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6274.2828980648928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4133.9097420065982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6016.1433689004689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6674.3094060878648</v>
      </c>
      <c r="R45" s="68">
        <f t="array" ref="R45">SUM(IF(('R6. TIAM new gen capacity'!$A$9:$A$909=$B45)*(('R6. TIAM new gen capacity'!$B$9:$B$909=R$7)+('R6. TIAM new gen capacity'!$B$9:$B$909=R$8))*('R6. TIAM new gen capacity'!$D$9:$D$909=$D45)*('R6. TIAM new gen capacity'!$E$8:$P$8=R$9),'R6. TIAM new gen capacity'!$E$9:$P$909))</f>
        <v>0</v>
      </c>
      <c r="S45" s="68">
        <f t="array" ref="S45">SUM(IF(('R6. TIAM new gen capacity'!$A$9:$A$909=$B45)*(('R6. TIAM new gen capacity'!$B$9:$B$909=S$7)+('R6. TIAM new gen capacity'!$B$9:$B$909=S$8))*('R6. TIAM new gen capacity'!$D$9:$D$909=$D45)*('R6. TIAM new gen capacity'!$E$8:$P$8=S$9),'R6. TIAM new gen capacity'!$E$9:$P$909))</f>
        <v>60.968865979951907</v>
      </c>
      <c r="T45" s="68">
        <f t="array" ref="T45">SUM(IF(('R6. TIAM new gen capacity'!$A$9:$A$909=$B45)*(('R6. TIAM new gen capacity'!$B$9:$B$909=T$7)+('R6. TIAM new gen capacity'!$B$9:$B$909=T$8))*('R6. TIAM new gen capacity'!$D$9:$D$909=$D45)*('R6. TIAM new gen capacity'!$E$8:$P$8=T$9),'R6. TIAM new gen capacity'!$E$9:$P$909))</f>
        <v>1.65067512160217</v>
      </c>
      <c r="U45" s="68">
        <f t="array" ref="U45">SUM(IF(('R6. TIAM new gen capacity'!$A$9:$A$909=$B45)*(('R6. TIAM new gen capacity'!$B$9:$B$909=U$7)+('R6. TIAM new gen capacity'!$B$9:$B$909=U$8))*('R6. TIAM new gen capacity'!$D$9:$D$909=$D45)*('R6. TIAM new gen capacity'!$E$8:$P$8=U$9),'R6. TIAM new gen capacity'!$E$9:$P$909))</f>
        <v>117.41424562713229</v>
      </c>
      <c r="V45" s="68">
        <f t="array" ref="V45">SUM(IF(('R6. TIAM new gen capacity'!$A$9:$A$909=$B45)*(('R6. TIAM new gen capacity'!$B$9:$B$909=V$7)+('R6. TIAM new gen capacity'!$B$9:$B$909=V$8))*('R6. TIAM new gen capacity'!$D$9:$D$909=$D45)*('R6. TIAM new gen capacity'!$E$8:$P$8=V$9),'R6. TIAM new gen capacity'!$E$9:$P$909))</f>
        <v>756.20080255035589</v>
      </c>
      <c r="W45" s="68">
        <f t="array" ref="W45">SUM(IF(('R6. TIAM new gen capacity'!$A$9:$A$909=$B45)*(('R6. TIAM new gen capacity'!$B$9:$B$909=W$7)+('R6. TIAM new gen capacity'!$B$9:$B$909=W$8))*('R6. TIAM new gen capacity'!$D$9:$D$909=$D45)*('R6. TIAM new gen capacity'!$E$8:$P$8=W$9),'R6. TIAM new gen capacity'!$E$9:$P$909))</f>
        <v>875.19543801347356</v>
      </c>
      <c r="X45" s="68">
        <f t="array" ref="X45">SUM(IF(('R6. TIAM new gen capacity'!$A$9:$A$909=$B45)*(('R6. TIAM new gen capacity'!$B$9:$B$909=X$7)+('R6. TIAM new gen capacity'!$B$9:$B$909=X$8))*('R6. TIAM new gen capacity'!$D$9:$D$909=$D45)*('R6. TIAM new gen capacity'!$E$8:$P$8=X$9),'R6. TIAM new gen capacity'!$E$9:$P$909))</f>
        <v>1297.134557417274</v>
      </c>
      <c r="Y45" s="68">
        <f t="array" ref="Y45">SUM(IF(('R6. TIAM new gen capacity'!$A$9:$A$909=$B45)*(('R6. TIAM new gen capacity'!$B$9:$B$909=Y$7)+('R6. TIAM new gen capacity'!$B$9:$B$909=Y$8))*('R6. TIAM new gen capacity'!$D$9:$D$909=$D45)*('R6. TIAM new gen capacity'!$E$8:$P$8=Y$9),'R6. TIAM new gen capacity'!$E$9:$P$909))</f>
        <v>3300.3530112453823</v>
      </c>
      <c r="Z45" s="68">
        <f t="array" ref="Z45">SUM(IF(('R6. TIAM new gen capacity'!$A$9:$A$909=$B45)*(('R6. TIAM new gen capacity'!$B$9:$B$909=Z$7)+('R6. TIAM new gen capacity'!$B$9:$B$909=Z$8))*('R6. TIAM new gen capacity'!$D$9:$D$909=$D45)*('R6. TIAM new gen capacity'!$E$8:$P$8=Z$9),'R6. TIAM new gen capacity'!$E$9:$P$909))</f>
        <v>3952.3247116777802</v>
      </c>
      <c r="AA45" s="68">
        <f t="array" ref="AA45">SUM(IF(('R6. TIAM new gen capacity'!$A$9:$A$909=$B45)*(('R6. TIAM new gen capacity'!$B$9:$B$909=AA$7)+('R6. TIAM new gen capacity'!$B$9:$B$909=AA$8))*('R6. TIAM new gen capacity'!$D$9:$D$909=$D45)*('R6. TIAM new gen capacity'!$E$8:$P$8=AA$9),'R6. TIAM new gen capacity'!$E$9:$P$909))</f>
        <v>4377.1905183602557</v>
      </c>
      <c r="AB45" s="68">
        <f t="array" ref="AB45">SUM(IF(('R6. TIAM new gen capacity'!$A$9:$A$909=$B45)*(('R6. TIAM new gen capacity'!$B$9:$B$909=AB$7)+('R6. TIAM new gen capacity'!$B$9:$B$909=AB$8))*('R6. TIAM new gen capacity'!$D$9:$D$909=$D45)*('R6. TIAM new gen capacity'!$E$8:$P$8=AB$9),'R6. TIAM new gen capacity'!$E$9:$P$909))</f>
        <v>7775.0659748278458</v>
      </c>
      <c r="AC45" s="68">
        <f t="array" ref="AC45">SUM(IF(('R6. TIAM new gen capacity'!$A$9:$A$909=$B45)*(('R6. TIAM new gen capacity'!$B$9:$B$909=AC$7)+('R6. TIAM new gen capacity'!$B$9:$B$909=AC$8))*('R6. TIAM new gen capacity'!$D$9:$D$909=$D45)*('R6. TIAM new gen capacity'!$E$8:$P$8=AC$9),'R6. TIAM new gen capacity'!$E$9:$P$909))</f>
        <v>7087.5989654117047</v>
      </c>
      <c r="AE45" s="68">
        <f t="array" ref="AE45">SUM(IF(('R6. TIAM new gen capacity'!$A$9:$A$909=$B45)*(('R6. TIAM new gen capacity'!$B$9:$B$909=AE$7)+('R6. TIAM new gen capacity'!$B$9:$B$909=AE$8))*('R6. TIAM new gen capacity'!$D$9:$D$909=$D45)*('R6. TIAM new gen capacity'!$E$8:$P$8=AE$9),'R6. TIAM new gen capacity'!$E$9:$P$909))</f>
        <v>0</v>
      </c>
      <c r="AF45" s="68">
        <f t="array" ref="AF45">SUM(IF(('R6. TIAM new gen capacity'!$A$9:$A$909=$B45)*(('R6. TIAM new gen capacity'!$B$9:$B$909=AF$7)+('R6. TIAM new gen capacity'!$B$9:$B$909=AF$8))*('R6. TIAM new gen capacity'!$D$9:$D$909=$D45)*('R6. TIAM new gen capacity'!$E$8:$P$8=AF$9),'R6. TIAM new gen capacity'!$E$9:$P$909))</f>
        <v>0</v>
      </c>
      <c r="AG45" s="68">
        <f t="array" ref="AG45">SUM(IF(('R6. TIAM new gen capacity'!$A$9:$A$909=$B45)*(('R6. TIAM new gen capacity'!$B$9:$B$909=AG$7)+('R6. TIAM new gen capacity'!$B$9:$B$909=AG$8))*('R6. TIAM new gen capacity'!$D$9:$D$909=$D45)*('R6. TIAM new gen capacity'!$E$8:$P$8=AG$9),'R6. TIAM new gen capacity'!$E$9:$P$909))</f>
        <v>0</v>
      </c>
      <c r="AH45" s="68">
        <f t="array" ref="AH45">SUM(IF(('R6. TIAM new gen capacity'!$A$9:$A$909=$B45)*(('R6. TIAM new gen capacity'!$B$9:$B$909=AH$7)+('R6. TIAM new gen capacity'!$B$9:$B$909=AH$8))*('R6. TIAM new gen capacity'!$D$9:$D$909=$D45)*('R6. TIAM new gen capacity'!$E$8:$P$8=AH$9),'R6. TIAM new gen capacity'!$E$9:$P$909))</f>
        <v>58.262839358215309</v>
      </c>
      <c r="AI45" s="68">
        <f t="array" ref="AI45">SUM(IF(('R6. TIAM new gen capacity'!$A$9:$A$909=$B45)*(('R6. TIAM new gen capacity'!$B$9:$B$909=AI$7)+('R6. TIAM new gen capacity'!$B$9:$B$909=AI$8))*('R6. TIAM new gen capacity'!$D$9:$D$909=$D45)*('R6. TIAM new gen capacity'!$E$8:$P$8=AI$9),'R6. TIAM new gen capacity'!$E$9:$P$909))</f>
        <v>222.3168223161617</v>
      </c>
      <c r="AJ45" s="68">
        <f t="array" ref="AJ45">SUM(IF(('R6. TIAM new gen capacity'!$A$9:$A$909=$B45)*(('R6. TIAM new gen capacity'!$B$9:$B$909=AJ$7)+('R6. TIAM new gen capacity'!$B$9:$B$909=AJ$8))*('R6. TIAM new gen capacity'!$D$9:$D$909=$D45)*('R6. TIAM new gen capacity'!$E$8:$P$8=AJ$9),'R6. TIAM new gen capacity'!$E$9:$P$909))</f>
        <v>95.84879907458523</v>
      </c>
      <c r="AK45" s="68">
        <f t="array" ref="AK45">SUM(IF(('R6. TIAM new gen capacity'!$A$9:$A$909=$B45)*(('R6. TIAM new gen capacity'!$B$9:$B$909=AK$7)+('R6. TIAM new gen capacity'!$B$9:$B$909=AK$8))*('R6. TIAM new gen capacity'!$D$9:$D$909=$D45)*('R6. TIAM new gen capacity'!$E$8:$P$8=AK$9),'R6. TIAM new gen capacity'!$E$9:$P$909))</f>
        <v>414.26077420693747</v>
      </c>
      <c r="AL45" s="68">
        <f t="array" ref="AL45">SUM(IF(('R6. TIAM new gen capacity'!$A$9:$A$909=$B45)*(('R6. TIAM new gen capacity'!$B$9:$B$909=AL$7)+('R6. TIAM new gen capacity'!$B$9:$B$909=AL$8))*('R6. TIAM new gen capacity'!$D$9:$D$909=$D45)*('R6. TIAM new gen capacity'!$E$8:$P$8=AL$9),'R6. TIAM new gen capacity'!$E$9:$P$909))</f>
        <v>1089.1624802067231</v>
      </c>
      <c r="AM45" s="68">
        <f t="array" ref="AM45">SUM(IF(('R6. TIAM new gen capacity'!$A$9:$A$909=$B45)*(('R6. TIAM new gen capacity'!$B$9:$B$909=AM$7)+('R6. TIAM new gen capacity'!$B$9:$B$909=AM$8))*('R6. TIAM new gen capacity'!$D$9:$D$909=$D45)*('R6. TIAM new gen capacity'!$E$8:$P$8=AM$9),'R6. TIAM new gen capacity'!$E$9:$P$909))</f>
        <v>191.49755525077018</v>
      </c>
      <c r="AN45" s="68">
        <f t="array" ref="AN45">SUM(IF(('R6. TIAM new gen capacity'!$A$9:$A$909=$B45)*(('R6. TIAM new gen capacity'!$B$9:$B$909=AN$7)+('R6. TIAM new gen capacity'!$B$9:$B$909=AN$8))*('R6. TIAM new gen capacity'!$D$9:$D$909=$D45)*('R6. TIAM new gen capacity'!$E$8:$P$8=AN$9),'R6. TIAM new gen capacity'!$E$9:$P$909))</f>
        <v>235.88785839335384</v>
      </c>
      <c r="AO45" s="68">
        <f t="array" ref="AO45">SUM(IF(('R6. TIAM new gen capacity'!$A$9:$A$909=$B45)*(('R6. TIAM new gen capacity'!$B$9:$B$909=AO$7)+('R6. TIAM new gen capacity'!$B$9:$B$909=AO$8))*('R6. TIAM new gen capacity'!$D$9:$D$909=$D45)*('R6. TIAM new gen capacity'!$E$8:$P$8=AO$9),'R6. TIAM new gen capacity'!$E$9:$P$909))</f>
        <v>588.69812487283173</v>
      </c>
      <c r="AP45" s="68">
        <f t="array" ref="AP45">SUM(IF(('R6. TIAM new gen capacity'!$A$9:$A$909=$B45)*(('R6. TIAM new gen capacity'!$B$9:$B$909=AP$7)+('R6. TIAM new gen capacity'!$B$9:$B$909=AP$8))*('R6. TIAM new gen capacity'!$D$9:$D$909=$D45)*('R6. TIAM new gen capacity'!$E$8:$P$8=AP$9),'R6. TIAM new gen capacity'!$E$9:$P$909))</f>
        <v>882.72741868331252</v>
      </c>
    </row>
    <row r="46" spans="1:42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2.1885387145361999E-4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2.9942685958658499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2.0754094858144228E-3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12.1180481079644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12.996091212744043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27.292064267513059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12.117648107964399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24.984927567691901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20.625067819671902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17.7700107797558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28.328892820787601</v>
      </c>
      <c r="R46" s="68">
        <f t="array" ref="R46">SUM(IF(('R6. TIAM new gen capacity'!$A$9:$A$909=$B46)*(('R6. TIAM new gen capacity'!$B$9:$B$909=R$7)+('R6. TIAM new gen capacity'!$B$9:$B$909=R$8))*('R6. TIAM new gen capacity'!$D$9:$D$909=$D46)*('R6. TIAM new gen capacity'!$E$8:$P$8=R$9),'R6. TIAM new gen capacity'!$E$9:$P$909))</f>
        <v>0</v>
      </c>
      <c r="S46" s="68">
        <f t="array" ref="S46">SUM(IF(('R6. TIAM new gen capacity'!$A$9:$A$909=$B46)*(('R6. TIAM new gen capacity'!$B$9:$B$909=S$7)+('R6. TIAM new gen capacity'!$B$9:$B$909=S$8))*('R6. TIAM new gen capacity'!$D$9:$D$909=$D46)*('R6. TIAM new gen capacity'!$E$8:$P$8=S$9),'R6. TIAM new gen capacity'!$E$9:$P$909))</f>
        <v>2.2497920233401398</v>
      </c>
      <c r="T46" s="68">
        <f t="array" ref="T46">SUM(IF(('R6. TIAM new gen capacity'!$A$9:$A$909=$B46)*(('R6. TIAM new gen capacity'!$B$9:$B$909=T$7)+('R6. TIAM new gen capacity'!$B$9:$B$909=T$8))*('R6. TIAM new gen capacity'!$D$9:$D$909=$D46)*('R6. TIAM new gen capacity'!$E$8:$P$8=T$9),'R6. TIAM new gen capacity'!$E$9:$P$909))</f>
        <v>0</v>
      </c>
      <c r="U46" s="68">
        <f t="array" ref="U46">SUM(IF(('R6. TIAM new gen capacity'!$A$9:$A$909=$B46)*(('R6. TIAM new gen capacity'!$B$9:$B$909=U$7)+('R6. TIAM new gen capacity'!$B$9:$B$909=U$8))*('R6. TIAM new gen capacity'!$D$9:$D$909=$D46)*('R6. TIAM new gen capacity'!$E$8:$P$8=U$9),'R6. TIAM new gen capacity'!$E$9:$P$909))</f>
        <v>0</v>
      </c>
      <c r="V46" s="68">
        <f t="array" ref="V46">SUM(IF(('R6. TIAM new gen capacity'!$A$9:$A$909=$B46)*(('R6. TIAM new gen capacity'!$B$9:$B$909=V$7)+('R6. TIAM new gen capacity'!$B$9:$B$909=V$8))*('R6. TIAM new gen capacity'!$D$9:$D$909=$D46)*('R6. TIAM new gen capacity'!$E$8:$P$8=V$9),'R6. TIAM new gen capacity'!$E$9:$P$909))</f>
        <v>13.361759289342974</v>
      </c>
      <c r="W46" s="68">
        <f t="array" ref="W46">SUM(IF(('R6. TIAM new gen capacity'!$A$9:$A$909=$B46)*(('R6. TIAM new gen capacity'!$B$9:$B$909=W$7)+('R6. TIAM new gen capacity'!$B$9:$B$909=W$8))*('R6. TIAM new gen capacity'!$D$9:$D$909=$D46)*('R6. TIAM new gen capacity'!$E$8:$P$8=W$9),'R6. TIAM new gen capacity'!$E$9:$P$909))</f>
        <v>31.90508581455202</v>
      </c>
      <c r="X46" s="68">
        <f t="array" ref="X46">SUM(IF(('R6. TIAM new gen capacity'!$A$9:$A$909=$B46)*(('R6. TIAM new gen capacity'!$B$9:$B$909=X$7)+('R6. TIAM new gen capacity'!$B$9:$B$909=X$8))*('R6. TIAM new gen capacity'!$D$9:$D$909=$D46)*('R6. TIAM new gen capacity'!$E$8:$P$8=X$9),'R6. TIAM new gen capacity'!$E$9:$P$909))</f>
        <v>41.5771694627336</v>
      </c>
      <c r="Y46" s="68">
        <f t="array" ref="Y46">SUM(IF(('R6. TIAM new gen capacity'!$A$9:$A$909=$B46)*(('R6. TIAM new gen capacity'!$B$9:$B$909=Y$7)+('R6. TIAM new gen capacity'!$B$9:$B$909=Y$8))*('R6. TIAM new gen capacity'!$D$9:$D$909=$D46)*('R6. TIAM new gen capacity'!$E$8:$P$8=Y$9),'R6. TIAM new gen capacity'!$E$9:$P$909))</f>
        <v>24.6081291416074</v>
      </c>
      <c r="Z46" s="68">
        <f t="array" ref="Z46">SUM(IF(('R6. TIAM new gen capacity'!$A$9:$A$909=$B46)*(('R6. TIAM new gen capacity'!$B$9:$B$909=Z$7)+('R6. TIAM new gen capacity'!$B$9:$B$909=Z$8))*('R6. TIAM new gen capacity'!$D$9:$D$909=$D46)*('R6. TIAM new gen capacity'!$E$8:$P$8=Z$9),'R6. TIAM new gen capacity'!$E$9:$P$909))</f>
        <v>40.855824952263603</v>
      </c>
      <c r="AA46" s="68">
        <f t="array" ref="AA46">SUM(IF(('R6. TIAM new gen capacity'!$A$9:$A$909=$B46)*(('R6. TIAM new gen capacity'!$B$9:$B$909=AA$7)+('R6. TIAM new gen capacity'!$B$9:$B$909=AA$8))*('R6. TIAM new gen capacity'!$D$9:$D$909=$D46)*('R6. TIAM new gen capacity'!$E$8:$P$8=AA$9),'R6. TIAM new gen capacity'!$E$9:$P$909))</f>
        <v>41.5789013945856</v>
      </c>
      <c r="AB46" s="68">
        <f t="array" ref="AB46">SUM(IF(('R6. TIAM new gen capacity'!$A$9:$A$909=$B46)*(('R6. TIAM new gen capacity'!$B$9:$B$909=AB$7)+('R6. TIAM new gen capacity'!$B$9:$B$909=AB$8))*('R6. TIAM new gen capacity'!$D$9:$D$909=$D46)*('R6. TIAM new gen capacity'!$E$8:$P$8=AB$9),'R6. TIAM new gen capacity'!$E$9:$P$909))</f>
        <v>39.056372426843602</v>
      </c>
      <c r="AC46" s="68">
        <f t="array" ref="AC46">SUM(IF(('R6. TIAM new gen capacity'!$A$9:$A$909=$B46)*(('R6. TIAM new gen capacity'!$B$9:$B$909=AC$7)+('R6. TIAM new gen capacity'!$B$9:$B$909=AC$8))*('R6. TIAM new gen capacity'!$D$9:$D$909=$D46)*('R6. TIAM new gen capacity'!$E$8:$P$8=AC$9),'R6. TIAM new gen capacity'!$E$9:$P$909))</f>
        <v>45.207162304018802</v>
      </c>
      <c r="AE46" s="68">
        <f t="array" ref="AE46">SUM(IF(('R6. TIAM new gen capacity'!$A$9:$A$909=$B46)*(('R6. TIAM new gen capacity'!$B$9:$B$909=AE$7)+('R6. TIAM new gen capacity'!$B$9:$B$909=AE$8))*('R6. TIAM new gen capacity'!$D$9:$D$909=$D46)*('R6. TIAM new gen capacity'!$E$8:$P$8=AE$9),'R6. TIAM new gen capacity'!$E$9:$P$909))</f>
        <v>0</v>
      </c>
      <c r="AF46" s="68">
        <f t="array" ref="AF46">SUM(IF(('R6. TIAM new gen capacity'!$A$9:$A$909=$B46)*(('R6. TIAM new gen capacity'!$B$9:$B$909=AF$7)+('R6. TIAM new gen capacity'!$B$9:$B$909=AF$8))*('R6. TIAM new gen capacity'!$D$9:$D$909=$D46)*('R6. TIAM new gen capacity'!$E$8:$P$8=AF$9),'R6. TIAM new gen capacity'!$E$9:$P$909))</f>
        <v>0</v>
      </c>
      <c r="AG46" s="68">
        <f t="array" ref="AG46">SUM(IF(('R6. TIAM new gen capacity'!$A$9:$A$909=$B46)*(('R6. TIAM new gen capacity'!$B$9:$B$909=AG$7)+('R6. TIAM new gen capacity'!$B$9:$B$909=AG$8))*('R6. TIAM new gen capacity'!$D$9:$D$909=$D46)*('R6. TIAM new gen capacity'!$E$8:$P$8=AG$9),'R6. TIAM new gen capacity'!$E$9:$P$909))</f>
        <v>0</v>
      </c>
      <c r="AH46" s="68">
        <f t="array" ref="AH46">SUM(IF(('R6. TIAM new gen capacity'!$A$9:$A$909=$B46)*(('R6. TIAM new gen capacity'!$B$9:$B$909=AH$7)+('R6. TIAM new gen capacity'!$B$9:$B$909=AH$8))*('R6. TIAM new gen capacity'!$D$9:$D$909=$D46)*('R6. TIAM new gen capacity'!$E$8:$P$8=AH$9),'R6. TIAM new gen capacity'!$E$9:$P$909))</f>
        <v>3.5995369535538999</v>
      </c>
      <c r="AI46" s="68">
        <f t="array" ref="AI46">SUM(IF(('R6. TIAM new gen capacity'!$A$9:$A$909=$B46)*(('R6. TIAM new gen capacity'!$B$9:$B$909=AI$7)+('R6. TIAM new gen capacity'!$B$9:$B$909=AI$8))*('R6. TIAM new gen capacity'!$D$9:$D$909=$D46)*('R6. TIAM new gen capacity'!$E$8:$P$8=AI$9),'R6. TIAM new gen capacity'!$E$9:$P$909))</f>
        <v>23.094208605543191</v>
      </c>
      <c r="AJ46" s="68">
        <f t="array" ref="AJ46">SUM(IF(('R6. TIAM new gen capacity'!$A$9:$A$909=$B46)*(('R6. TIAM new gen capacity'!$B$9:$B$909=AJ$7)+('R6. TIAM new gen capacity'!$B$9:$B$909=AJ$8))*('R6. TIAM new gen capacity'!$D$9:$D$909=$D46)*('R6. TIAM new gen capacity'!$E$8:$P$8=AJ$9),'R6. TIAM new gen capacity'!$E$9:$P$909))</f>
        <v>11.193468425427501</v>
      </c>
      <c r="AK46" s="68">
        <f t="array" ref="AK46">SUM(IF(('R6. TIAM new gen capacity'!$A$9:$A$909=$B46)*(('R6. TIAM new gen capacity'!$B$9:$B$909=AK$7)+('R6. TIAM new gen capacity'!$B$9:$B$909=AK$8))*('R6. TIAM new gen capacity'!$D$9:$D$909=$D46)*('R6. TIAM new gen capacity'!$E$8:$P$8=AK$9),'R6. TIAM new gen capacity'!$E$9:$P$909))</f>
        <v>73.01632321825717</v>
      </c>
      <c r="AL46" s="68">
        <f t="array" ref="AL46">SUM(IF(('R6. TIAM new gen capacity'!$A$9:$A$909=$B46)*(('R6. TIAM new gen capacity'!$B$9:$B$909=AL$7)+('R6. TIAM new gen capacity'!$B$9:$B$909=AL$8))*('R6. TIAM new gen capacity'!$D$9:$D$909=$D46)*('R6. TIAM new gen capacity'!$E$8:$P$8=AL$9),'R6. TIAM new gen capacity'!$E$9:$P$909))</f>
        <v>295.61461595314472</v>
      </c>
      <c r="AM46" s="68">
        <f t="array" ref="AM46">SUM(IF(('R6. TIAM new gen capacity'!$A$9:$A$909=$B46)*(('R6. TIAM new gen capacity'!$B$9:$B$909=AM$7)+('R6. TIAM new gen capacity'!$B$9:$B$909=AM$8))*('R6. TIAM new gen capacity'!$D$9:$D$909=$D46)*('R6. TIAM new gen capacity'!$E$8:$P$8=AM$9),'R6. TIAM new gen capacity'!$E$9:$P$909))</f>
        <v>0</v>
      </c>
      <c r="AN46" s="68">
        <f t="array" ref="AN46">SUM(IF(('R6. TIAM new gen capacity'!$A$9:$A$909=$B46)*(('R6. TIAM new gen capacity'!$B$9:$B$909=AN$7)+('R6. TIAM new gen capacity'!$B$9:$B$909=AN$8))*('R6. TIAM new gen capacity'!$D$9:$D$909=$D46)*('R6. TIAM new gen capacity'!$E$8:$P$8=AN$9),'R6. TIAM new gen capacity'!$E$9:$P$909))</f>
        <v>0</v>
      </c>
      <c r="AO46" s="68">
        <f t="array" ref="AO46">SUM(IF(('R6. TIAM new gen capacity'!$A$9:$A$909=$B46)*(('R6. TIAM new gen capacity'!$B$9:$B$909=AO$7)+('R6. TIAM new gen capacity'!$B$9:$B$909=AO$8))*('R6. TIAM new gen capacity'!$D$9:$D$909=$D46)*('R6. TIAM new gen capacity'!$E$8:$P$8=AO$9),'R6. TIAM new gen capacity'!$E$9:$P$909))</f>
        <v>218.28272784158111</v>
      </c>
      <c r="AP46" s="68">
        <f t="array" ref="AP46">SUM(IF(('R6. TIAM new gen capacity'!$A$9:$A$909=$B46)*(('R6. TIAM new gen capacity'!$B$9:$B$909=AP$7)+('R6. TIAM new gen capacity'!$B$9:$B$909=AP$8))*('R6. TIAM new gen capacity'!$D$9:$D$909=$D46)*('R6. TIAM new gen capacity'!$E$8:$P$8=AP$9),'R6. TIAM new gen capacity'!$E$9:$P$909))</f>
        <v>138.642635821109</v>
      </c>
    </row>
    <row r="47" spans="1:42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0.91319939379269655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6.8812861557146245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5.5220375878328554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20.535743645638465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177.18826250323761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372.99301185343734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2349.573960656634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540.23099273299499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305.80656352225526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2399.1714480014602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712.1470360217445</v>
      </c>
      <c r="R47" s="68">
        <f t="array" ref="R47">SUM(IF(('R6. TIAM new gen capacity'!$A$9:$A$909=$B47)*(('R6. TIAM new gen capacity'!$B$9:$B$909=R$7)+('R6. TIAM new gen capacity'!$B$9:$B$909=R$8))*('R6. TIAM new gen capacity'!$D$9:$D$909=$D47)*('R6. TIAM new gen capacity'!$E$8:$P$8=R$9),'R6. TIAM new gen capacity'!$E$9:$P$909))</f>
        <v>0</v>
      </c>
      <c r="S47" s="68">
        <f t="array" ref="S47">SUM(IF(('R6. TIAM new gen capacity'!$A$9:$A$909=$B47)*(('R6. TIAM new gen capacity'!$B$9:$B$909=S$7)+('R6. TIAM new gen capacity'!$B$9:$B$909=S$8))*('R6. TIAM new gen capacity'!$D$9:$D$909=$D47)*('R6. TIAM new gen capacity'!$E$8:$P$8=S$9),'R6. TIAM new gen capacity'!$E$9:$P$909))</f>
        <v>39.606619979650318</v>
      </c>
      <c r="T47" s="68">
        <f t="array" ref="T47">SUM(IF(('R6. TIAM new gen capacity'!$A$9:$A$909=$B47)*(('R6. TIAM new gen capacity'!$B$9:$B$909=T$7)+('R6. TIAM new gen capacity'!$B$9:$B$909=T$8))*('R6. TIAM new gen capacity'!$D$9:$D$909=$D47)*('R6. TIAM new gen capacity'!$E$8:$P$8=T$9),'R6. TIAM new gen capacity'!$E$9:$P$909))</f>
        <v>16.695300685465501</v>
      </c>
      <c r="U47" s="68">
        <f t="array" ref="U47">SUM(IF(('R6. TIAM new gen capacity'!$A$9:$A$909=$B47)*(('R6. TIAM new gen capacity'!$B$9:$B$909=U$7)+('R6. TIAM new gen capacity'!$B$9:$B$909=U$8))*('R6. TIAM new gen capacity'!$D$9:$D$909=$D47)*('R6. TIAM new gen capacity'!$E$8:$P$8=U$9),'R6. TIAM new gen capacity'!$E$9:$P$909))</f>
        <v>0</v>
      </c>
      <c r="V47" s="68">
        <f t="array" ref="V47">SUM(IF(('R6. TIAM new gen capacity'!$A$9:$A$909=$B47)*(('R6. TIAM new gen capacity'!$B$9:$B$909=V$7)+('R6. TIAM new gen capacity'!$B$9:$B$909=V$8))*('R6. TIAM new gen capacity'!$D$9:$D$909=$D47)*('R6. TIAM new gen capacity'!$E$8:$P$8=V$9),'R6. TIAM new gen capacity'!$E$9:$P$909))</f>
        <v>89.351244647455474</v>
      </c>
      <c r="W47" s="68">
        <f t="array" ref="W47">SUM(IF(('R6. TIAM new gen capacity'!$A$9:$A$909=$B47)*(('R6. TIAM new gen capacity'!$B$9:$B$909=W$7)+('R6. TIAM new gen capacity'!$B$9:$B$909=W$8))*('R6. TIAM new gen capacity'!$D$9:$D$909=$D47)*('R6. TIAM new gen capacity'!$E$8:$P$8=W$9),'R6. TIAM new gen capacity'!$E$9:$P$909))</f>
        <v>450.15722819137318</v>
      </c>
      <c r="X47" s="68">
        <f t="array" ref="X47">SUM(IF(('R6. TIAM new gen capacity'!$A$9:$A$909=$B47)*(('R6. TIAM new gen capacity'!$B$9:$B$909=X$7)+('R6. TIAM new gen capacity'!$B$9:$B$909=X$8))*('R6. TIAM new gen capacity'!$D$9:$D$909=$D47)*('R6. TIAM new gen capacity'!$E$8:$P$8=X$9),'R6. TIAM new gen capacity'!$E$9:$P$909))</f>
        <v>462.12830539672001</v>
      </c>
      <c r="Y47" s="68">
        <f t="array" ref="Y47">SUM(IF(('R6. TIAM new gen capacity'!$A$9:$A$909=$B47)*(('R6. TIAM new gen capacity'!$B$9:$B$909=Y$7)+('R6. TIAM new gen capacity'!$B$9:$B$909=Y$8))*('R6. TIAM new gen capacity'!$D$9:$D$909=$D47)*('R6. TIAM new gen capacity'!$E$8:$P$8=Y$9),'R6. TIAM new gen capacity'!$E$9:$P$909))</f>
        <v>1848.4752011104752</v>
      </c>
      <c r="Z47" s="68">
        <f t="array" ref="Z47">SUM(IF(('R6. TIAM new gen capacity'!$A$9:$A$909=$B47)*(('R6. TIAM new gen capacity'!$B$9:$B$909=Z$7)+('R6. TIAM new gen capacity'!$B$9:$B$909=Z$8))*('R6. TIAM new gen capacity'!$D$9:$D$909=$D47)*('R6. TIAM new gen capacity'!$E$8:$P$8=Z$9),'R6. TIAM new gen capacity'!$E$9:$P$909))</f>
        <v>177.08119996865801</v>
      </c>
      <c r="AA47" s="68">
        <f t="array" ref="AA47">SUM(IF(('R6. TIAM new gen capacity'!$A$9:$A$909=$B47)*(('R6. TIAM new gen capacity'!$B$9:$B$909=AA$7)+('R6. TIAM new gen capacity'!$B$9:$B$909=AA$8))*('R6. TIAM new gen capacity'!$D$9:$D$909=$D47)*('R6. TIAM new gen capacity'!$E$8:$P$8=AA$9),'R6. TIAM new gen capacity'!$E$9:$P$909))</f>
        <v>1495.129983862173</v>
      </c>
      <c r="AB47" s="68">
        <f t="array" ref="AB47">SUM(IF(('R6. TIAM new gen capacity'!$A$9:$A$909=$B47)*(('R6. TIAM new gen capacity'!$B$9:$B$909=AB$7)+('R6. TIAM new gen capacity'!$B$9:$B$909=AB$8))*('R6. TIAM new gen capacity'!$D$9:$D$909=$D47)*('R6. TIAM new gen capacity'!$E$8:$P$8=AB$9),'R6. TIAM new gen capacity'!$E$9:$P$909))</f>
        <v>1571.495881294908</v>
      </c>
      <c r="AC47" s="68">
        <f t="array" ref="AC47">SUM(IF(('R6. TIAM new gen capacity'!$A$9:$A$909=$B47)*(('R6. TIAM new gen capacity'!$B$9:$B$909=AC$7)+('R6. TIAM new gen capacity'!$B$9:$B$909=AC$8))*('R6. TIAM new gen capacity'!$D$9:$D$909=$D47)*('R6. TIAM new gen capacity'!$E$8:$P$8=AC$9),'R6. TIAM new gen capacity'!$E$9:$P$909))</f>
        <v>1108.163771344837</v>
      </c>
      <c r="AE47" s="68">
        <f t="array" ref="AE47">SUM(IF(('R6. TIAM new gen capacity'!$A$9:$A$909=$B47)*(('R6. TIAM new gen capacity'!$B$9:$B$909=AE$7)+('R6. TIAM new gen capacity'!$B$9:$B$909=AE$8))*('R6. TIAM new gen capacity'!$D$9:$D$909=$D47)*('R6. TIAM new gen capacity'!$E$8:$P$8=AE$9),'R6. TIAM new gen capacity'!$E$9:$P$909))</f>
        <v>0</v>
      </c>
      <c r="AF47" s="68">
        <f t="array" ref="AF47">SUM(IF(('R6. TIAM new gen capacity'!$A$9:$A$909=$B47)*(('R6. TIAM new gen capacity'!$B$9:$B$909=AF$7)+('R6. TIAM new gen capacity'!$B$9:$B$909=AF$8))*('R6. TIAM new gen capacity'!$D$9:$D$909=$D47)*('R6. TIAM new gen capacity'!$E$8:$P$8=AF$9),'R6. TIAM new gen capacity'!$E$9:$P$909))</f>
        <v>0</v>
      </c>
      <c r="AG47" s="68">
        <f t="array" ref="AG47">SUM(IF(('R6. TIAM new gen capacity'!$A$9:$A$909=$B47)*(('R6. TIAM new gen capacity'!$B$9:$B$909=AG$7)+('R6. TIAM new gen capacity'!$B$9:$B$909=AG$8))*('R6. TIAM new gen capacity'!$D$9:$D$909=$D47)*('R6. TIAM new gen capacity'!$E$8:$P$8=AG$9),'R6. TIAM new gen capacity'!$E$9:$P$909))</f>
        <v>0</v>
      </c>
      <c r="AH47" s="68">
        <f t="array" ref="AH47">SUM(IF(('R6. TIAM new gen capacity'!$A$9:$A$909=$B47)*(('R6. TIAM new gen capacity'!$B$9:$B$909=AH$7)+('R6. TIAM new gen capacity'!$B$9:$B$909=AH$8))*('R6. TIAM new gen capacity'!$D$9:$D$909=$D47)*('R6. TIAM new gen capacity'!$E$8:$P$8=AH$9),'R6. TIAM new gen capacity'!$E$9:$P$909))</f>
        <v>14.3772903846597</v>
      </c>
      <c r="AI47" s="68">
        <f t="array" ref="AI47">SUM(IF(('R6. TIAM new gen capacity'!$A$9:$A$909=$B47)*(('R6. TIAM new gen capacity'!$B$9:$B$909=AI$7)+('R6. TIAM new gen capacity'!$B$9:$B$909=AI$8))*('R6. TIAM new gen capacity'!$D$9:$D$909=$D47)*('R6. TIAM new gen capacity'!$E$8:$P$8=AI$9),'R6. TIAM new gen capacity'!$E$9:$P$909))</f>
        <v>10.0338996410446</v>
      </c>
      <c r="AJ47" s="68">
        <f t="array" ref="AJ47">SUM(IF(('R6. TIAM new gen capacity'!$A$9:$A$909=$B47)*(('R6. TIAM new gen capacity'!$B$9:$B$909=AJ$7)+('R6. TIAM new gen capacity'!$B$9:$B$909=AJ$8))*('R6. TIAM new gen capacity'!$D$9:$D$909=$D47)*('R6. TIAM new gen capacity'!$E$8:$P$8=AJ$9),'R6. TIAM new gen capacity'!$E$9:$P$909))</f>
        <v>233.42455121536568</v>
      </c>
      <c r="AK47" s="68">
        <f t="array" ref="AK47">SUM(IF(('R6. TIAM new gen capacity'!$A$9:$A$909=$B47)*(('R6. TIAM new gen capacity'!$B$9:$B$909=AK$7)+('R6. TIAM new gen capacity'!$B$9:$B$909=AK$8))*('R6. TIAM new gen capacity'!$D$9:$D$909=$D47)*('R6. TIAM new gen capacity'!$E$8:$P$8=AK$9),'R6. TIAM new gen capacity'!$E$9:$P$909))</f>
        <v>180.96525881349331</v>
      </c>
      <c r="AL47" s="68">
        <f t="array" ref="AL47">SUM(IF(('R6. TIAM new gen capacity'!$A$9:$A$909=$B47)*(('R6. TIAM new gen capacity'!$B$9:$B$909=AL$7)+('R6. TIAM new gen capacity'!$B$9:$B$909=AL$8))*('R6. TIAM new gen capacity'!$D$9:$D$909=$D47)*('R6. TIAM new gen capacity'!$E$8:$P$8=AL$9),'R6. TIAM new gen capacity'!$E$9:$P$909))</f>
        <v>585.35582739805795</v>
      </c>
      <c r="AM47" s="68">
        <f t="array" ref="AM47">SUM(IF(('R6. TIAM new gen capacity'!$A$9:$A$909=$B47)*(('R6. TIAM new gen capacity'!$B$9:$B$909=AM$7)+('R6. TIAM new gen capacity'!$B$9:$B$909=AM$8))*('R6. TIAM new gen capacity'!$D$9:$D$909=$D47)*('R6. TIAM new gen capacity'!$E$8:$P$8=AM$9),'R6. TIAM new gen capacity'!$E$9:$P$909))</f>
        <v>0</v>
      </c>
      <c r="AN47" s="68">
        <f t="array" ref="AN47">SUM(IF(('R6. TIAM new gen capacity'!$A$9:$A$909=$B47)*(('R6. TIAM new gen capacity'!$B$9:$B$909=AN$7)+('R6. TIAM new gen capacity'!$B$9:$B$909=AN$8))*('R6. TIAM new gen capacity'!$D$9:$D$909=$D47)*('R6. TIAM new gen capacity'!$E$8:$P$8=AN$9),'R6. TIAM new gen capacity'!$E$9:$P$909))</f>
        <v>91.178414215338393</v>
      </c>
      <c r="AO47" s="68">
        <f t="array" ref="AO47">SUM(IF(('R6. TIAM new gen capacity'!$A$9:$A$909=$B47)*(('R6. TIAM new gen capacity'!$B$9:$B$909=AO$7)+('R6. TIAM new gen capacity'!$B$9:$B$909=AO$8))*('R6. TIAM new gen capacity'!$D$9:$D$909=$D47)*('R6. TIAM new gen capacity'!$E$8:$P$8=AO$9),'R6. TIAM new gen capacity'!$E$9:$P$909))</f>
        <v>342.38867756026968</v>
      </c>
      <c r="AP47" s="68">
        <f t="array" ref="AP47">SUM(IF(('R6. TIAM new gen capacity'!$A$9:$A$909=$B47)*(('R6. TIAM new gen capacity'!$B$9:$B$909=AP$7)+('R6. TIAM new gen capacity'!$B$9:$B$909=AP$8))*('R6. TIAM new gen capacity'!$D$9:$D$909=$D47)*('R6. TIAM new gen capacity'!$E$8:$P$8=AP$9),'R6. TIAM new gen capacity'!$E$9:$P$909))</f>
        <v>461.62907790174677</v>
      </c>
    </row>
    <row r="48" spans="1:42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0.1125212079615648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2.5390844080737801E-2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0.69056467073824201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1.9446823132599014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12.696767862282968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3358.739185626805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210.42159735643204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186.33272948442152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3227.2712379575346</v>
      </c>
      <c r="R48" s="68">
        <f t="array" ref="R48">SUM(IF(('R6. TIAM new gen capacity'!$A$9:$A$909=$B48)*(('R6. TIAM new gen capacity'!$B$9:$B$909=R$7)+('R6. TIAM new gen capacity'!$B$9:$B$909=R$8))*('R6. TIAM new gen capacity'!$D$9:$D$909=$D48)*('R6. TIAM new gen capacity'!$E$8:$P$8=R$9),'R6. TIAM new gen capacity'!$E$9:$P$909))</f>
        <v>0</v>
      </c>
      <c r="S48" s="68">
        <f t="array" ref="S48">SUM(IF(('R6. TIAM new gen capacity'!$A$9:$A$909=$B48)*(('R6. TIAM new gen capacity'!$B$9:$B$909=S$7)+('R6. TIAM new gen capacity'!$B$9:$B$909=S$8))*('R6. TIAM new gen capacity'!$D$9:$D$909=$D48)*('R6. TIAM new gen capacity'!$E$8:$P$8=S$9),'R6. TIAM new gen capacity'!$E$9:$P$909))</f>
        <v>3.9028344320012502</v>
      </c>
      <c r="T48" s="68">
        <f t="array" ref="T48">SUM(IF(('R6. TIAM new gen capacity'!$A$9:$A$909=$B48)*(('R6. TIAM new gen capacity'!$B$9:$B$909=T$7)+('R6. TIAM new gen capacity'!$B$9:$B$909=T$8))*('R6. TIAM new gen capacity'!$D$9:$D$909=$D48)*('R6. TIAM new gen capacity'!$E$8:$P$8=T$9),'R6. TIAM new gen capacity'!$E$9:$P$909))</f>
        <v>5.4799377599999997E-2</v>
      </c>
      <c r="U48" s="68">
        <f t="array" ref="U48">SUM(IF(('R6. TIAM new gen capacity'!$A$9:$A$909=$B48)*(('R6. TIAM new gen capacity'!$B$9:$B$909=U$7)+('R6. TIAM new gen capacity'!$B$9:$B$909=U$8))*('R6. TIAM new gen capacity'!$D$9:$D$909=$D48)*('R6. TIAM new gen capacity'!$E$8:$P$8=U$9),'R6. TIAM new gen capacity'!$E$9:$P$909))</f>
        <v>8.7275815630861651</v>
      </c>
      <c r="V48" s="68">
        <f t="array" ref="V48">SUM(IF(('R6. TIAM new gen capacity'!$A$9:$A$909=$B48)*(('R6. TIAM new gen capacity'!$B$9:$B$909=V$7)+('R6. TIAM new gen capacity'!$B$9:$B$909=V$8))*('R6. TIAM new gen capacity'!$D$9:$D$909=$D48)*('R6. TIAM new gen capacity'!$E$8:$P$8=V$9),'R6. TIAM new gen capacity'!$E$9:$P$909))</f>
        <v>11.94566567145397</v>
      </c>
      <c r="W48" s="68">
        <f t="array" ref="W48">SUM(IF(('R6. TIAM new gen capacity'!$A$9:$A$909=$B48)*(('R6. TIAM new gen capacity'!$B$9:$B$909=W$7)+('R6. TIAM new gen capacity'!$B$9:$B$909=W$8))*('R6. TIAM new gen capacity'!$D$9:$D$909=$D48)*('R6. TIAM new gen capacity'!$E$8:$P$8=W$9),'R6. TIAM new gen capacity'!$E$9:$P$909))</f>
        <v>120.09283607997766</v>
      </c>
      <c r="X48" s="68">
        <f t="array" ref="X48">SUM(IF(('R6. TIAM new gen capacity'!$A$9:$A$909=$B48)*(('R6. TIAM new gen capacity'!$B$9:$B$909=X$7)+('R6. TIAM new gen capacity'!$B$9:$B$909=X$8))*('R6. TIAM new gen capacity'!$D$9:$D$909=$D48)*('R6. TIAM new gen capacity'!$E$8:$P$8=X$9),'R6. TIAM new gen capacity'!$E$9:$P$909))</f>
        <v>234.1282415563287</v>
      </c>
      <c r="Y48" s="68">
        <f t="array" ref="Y48">SUM(IF(('R6. TIAM new gen capacity'!$A$9:$A$909=$B48)*(('R6. TIAM new gen capacity'!$B$9:$B$909=Y$7)+('R6. TIAM new gen capacity'!$B$9:$B$909=Y$8))*('R6. TIAM new gen capacity'!$D$9:$D$909=$D48)*('R6. TIAM new gen capacity'!$E$8:$P$8=Y$9),'R6. TIAM new gen capacity'!$E$9:$P$909))</f>
        <v>352.86522693645429</v>
      </c>
      <c r="Z48" s="68">
        <f t="array" ref="Z48">SUM(IF(('R6. TIAM new gen capacity'!$A$9:$A$909=$B48)*(('R6. TIAM new gen capacity'!$B$9:$B$909=Z$7)+('R6. TIAM new gen capacity'!$B$9:$B$909=Z$8))*('R6. TIAM new gen capacity'!$D$9:$D$909=$D48)*('R6. TIAM new gen capacity'!$E$8:$P$8=Z$9),'R6. TIAM new gen capacity'!$E$9:$P$909))</f>
        <v>1498.9597583204159</v>
      </c>
      <c r="AA48" s="68">
        <f t="array" ref="AA48">SUM(IF(('R6. TIAM new gen capacity'!$A$9:$A$909=$B48)*(('R6. TIAM new gen capacity'!$B$9:$B$909=AA$7)+('R6. TIAM new gen capacity'!$B$9:$B$909=AA$8))*('R6. TIAM new gen capacity'!$D$9:$D$909=$D48)*('R6. TIAM new gen capacity'!$E$8:$P$8=AA$9),'R6. TIAM new gen capacity'!$E$9:$P$909))</f>
        <v>687.68778240557469</v>
      </c>
      <c r="AB48" s="68">
        <f t="array" ref="AB48">SUM(IF(('R6. TIAM new gen capacity'!$A$9:$A$909=$B48)*(('R6. TIAM new gen capacity'!$B$9:$B$909=AB$7)+('R6. TIAM new gen capacity'!$B$9:$B$909=AB$8))*('R6. TIAM new gen capacity'!$D$9:$D$909=$D48)*('R6. TIAM new gen capacity'!$E$8:$P$8=AB$9),'R6. TIAM new gen capacity'!$E$9:$P$909))</f>
        <v>1498.6441751441687</v>
      </c>
      <c r="AC48" s="68">
        <f t="array" ref="AC48">SUM(IF(('R6. TIAM new gen capacity'!$A$9:$A$909=$B48)*(('R6. TIAM new gen capacity'!$B$9:$B$909=AC$7)+('R6. TIAM new gen capacity'!$B$9:$B$909=AC$8))*('R6. TIAM new gen capacity'!$D$9:$D$909=$D48)*('R6. TIAM new gen capacity'!$E$8:$P$8=AC$9),'R6. TIAM new gen capacity'!$E$9:$P$909))</f>
        <v>1295.8352126706613</v>
      </c>
      <c r="AE48" s="68">
        <f t="array" ref="AE48">SUM(IF(('R6. TIAM new gen capacity'!$A$9:$A$909=$B48)*(('R6. TIAM new gen capacity'!$B$9:$B$909=AE$7)+('R6. TIAM new gen capacity'!$B$9:$B$909=AE$8))*('R6. TIAM new gen capacity'!$D$9:$D$909=$D48)*('R6. TIAM new gen capacity'!$E$8:$P$8=AE$9),'R6. TIAM new gen capacity'!$E$9:$P$909))</f>
        <v>0</v>
      </c>
      <c r="AF48" s="68">
        <f t="array" ref="AF48">SUM(IF(('R6. TIAM new gen capacity'!$A$9:$A$909=$B48)*(('R6. TIAM new gen capacity'!$B$9:$B$909=AF$7)+('R6. TIAM new gen capacity'!$B$9:$B$909=AF$8))*('R6. TIAM new gen capacity'!$D$9:$D$909=$D48)*('R6. TIAM new gen capacity'!$E$8:$P$8=AF$9),'R6. TIAM new gen capacity'!$E$9:$P$909))</f>
        <v>0</v>
      </c>
      <c r="AG48" s="68">
        <f t="array" ref="AG48">SUM(IF(('R6. TIAM new gen capacity'!$A$9:$A$909=$B48)*(('R6. TIAM new gen capacity'!$B$9:$B$909=AG$7)+('R6. TIAM new gen capacity'!$B$9:$B$909=AG$8))*('R6. TIAM new gen capacity'!$D$9:$D$909=$D48)*('R6. TIAM new gen capacity'!$E$8:$P$8=AG$9),'R6. TIAM new gen capacity'!$E$9:$P$909))</f>
        <v>6.5315271872296998</v>
      </c>
      <c r="AH48" s="68">
        <f t="array" ref="AH48">SUM(IF(('R6. TIAM new gen capacity'!$A$9:$A$909=$B48)*(('R6. TIAM new gen capacity'!$B$9:$B$909=AH$7)+('R6. TIAM new gen capacity'!$B$9:$B$909=AH$8))*('R6. TIAM new gen capacity'!$D$9:$D$909=$D48)*('R6. TIAM new gen capacity'!$E$8:$P$8=AH$9),'R6. TIAM new gen capacity'!$E$9:$P$909))</f>
        <v>3.065986586248107</v>
      </c>
      <c r="AI48" s="68">
        <f t="array" ref="AI48">SUM(IF(('R6. TIAM new gen capacity'!$A$9:$A$909=$B48)*(('R6. TIAM new gen capacity'!$B$9:$B$909=AI$7)+('R6. TIAM new gen capacity'!$B$9:$B$909=AI$8))*('R6. TIAM new gen capacity'!$D$9:$D$909=$D48)*('R6. TIAM new gen capacity'!$E$8:$P$8=AI$9),'R6. TIAM new gen capacity'!$E$9:$P$909))</f>
        <v>44.697580492077023</v>
      </c>
      <c r="AJ48" s="68">
        <f t="array" ref="AJ48">SUM(IF(('R6. TIAM new gen capacity'!$A$9:$A$909=$B48)*(('R6. TIAM new gen capacity'!$B$9:$B$909=AJ$7)+('R6. TIAM new gen capacity'!$B$9:$B$909=AJ$8))*('R6. TIAM new gen capacity'!$D$9:$D$909=$D48)*('R6. TIAM new gen capacity'!$E$8:$P$8=AJ$9),'R6. TIAM new gen capacity'!$E$9:$P$909))</f>
        <v>45.376840275520465</v>
      </c>
      <c r="AK48" s="68">
        <f t="array" ref="AK48">SUM(IF(('R6. TIAM new gen capacity'!$A$9:$A$909=$B48)*(('R6. TIAM new gen capacity'!$B$9:$B$909=AK$7)+('R6. TIAM new gen capacity'!$B$9:$B$909=AK$8))*('R6. TIAM new gen capacity'!$D$9:$D$909=$D48)*('R6. TIAM new gen capacity'!$E$8:$P$8=AK$9),'R6. TIAM new gen capacity'!$E$9:$P$909))</f>
        <v>166.90621625572021</v>
      </c>
      <c r="AL48" s="68">
        <f t="array" ref="AL48">SUM(IF(('R6. TIAM new gen capacity'!$A$9:$A$909=$B48)*(('R6. TIAM new gen capacity'!$B$9:$B$909=AL$7)+('R6. TIAM new gen capacity'!$B$9:$B$909=AL$8))*('R6. TIAM new gen capacity'!$D$9:$D$909=$D48)*('R6. TIAM new gen capacity'!$E$8:$P$8=AL$9),'R6. TIAM new gen capacity'!$E$9:$P$909))</f>
        <v>368.54118255435276</v>
      </c>
      <c r="AM48" s="68">
        <f t="array" ref="AM48">SUM(IF(('R6. TIAM new gen capacity'!$A$9:$A$909=$B48)*(('R6. TIAM new gen capacity'!$B$9:$B$909=AM$7)+('R6. TIAM new gen capacity'!$B$9:$B$909=AM$8))*('R6. TIAM new gen capacity'!$D$9:$D$909=$D48)*('R6. TIAM new gen capacity'!$E$8:$P$8=AM$9),'R6. TIAM new gen capacity'!$E$9:$P$909))</f>
        <v>253.69005298839272</v>
      </c>
      <c r="AN48" s="68">
        <f t="array" ref="AN48">SUM(IF(('R6. TIAM new gen capacity'!$A$9:$A$909=$B48)*(('R6. TIAM new gen capacity'!$B$9:$B$909=AN$7)+('R6. TIAM new gen capacity'!$B$9:$B$909=AN$8))*('R6. TIAM new gen capacity'!$D$9:$D$909=$D48)*('R6. TIAM new gen capacity'!$E$8:$P$8=AN$9),'R6. TIAM new gen capacity'!$E$9:$P$909))</f>
        <v>68.613692513357108</v>
      </c>
      <c r="AO48" s="68">
        <f t="array" ref="AO48">SUM(IF(('R6. TIAM new gen capacity'!$A$9:$A$909=$B48)*(('R6. TIAM new gen capacity'!$B$9:$B$909=AO$7)+('R6. TIAM new gen capacity'!$B$9:$B$909=AO$8))*('R6. TIAM new gen capacity'!$D$9:$D$909=$D48)*('R6. TIAM new gen capacity'!$E$8:$P$8=AO$9),'R6. TIAM new gen capacity'!$E$9:$P$909))</f>
        <v>540.66186391950146</v>
      </c>
      <c r="AP48" s="68">
        <f t="array" ref="AP48">SUM(IF(('R6. TIAM new gen capacity'!$A$9:$A$909=$B48)*(('R6. TIAM new gen capacity'!$B$9:$B$909=AP$7)+('R6. TIAM new gen capacity'!$B$9:$B$909=AP$8))*('R6. TIAM new gen capacity'!$D$9:$D$909=$D48)*('R6. TIAM new gen capacity'!$E$8:$P$8=AP$9),'R6. TIAM new gen capacity'!$E$9:$P$909))</f>
        <v>184.09656725180278</v>
      </c>
    </row>
    <row r="49" spans="1:42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1.98958064957836E-5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0.112000171222097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7.9133486466894998E-2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0.100323487709085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2.4337209798934198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14.513259465638352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93.175230507948498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4140.9668287330269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962.01106022898148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898.98855341366504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5177.9860398475639</v>
      </c>
      <c r="R49" s="68">
        <f t="array" ref="R49">SUM(IF(('R6. TIAM new gen capacity'!$A$9:$A$909=$B49)*(('R6. TIAM new gen capacity'!$B$9:$B$909=R$7)+('R6. TIAM new gen capacity'!$B$9:$B$909=R$8))*('R6. TIAM new gen capacity'!$D$9:$D$909=$D49)*('R6. TIAM new gen capacity'!$E$8:$P$8=R$9),'R6. TIAM new gen capacity'!$E$9:$P$909))</f>
        <v>0</v>
      </c>
      <c r="S49" s="68">
        <f t="array" ref="S49">SUM(IF(('R6. TIAM new gen capacity'!$A$9:$A$909=$B49)*(('R6. TIAM new gen capacity'!$B$9:$B$909=S$7)+('R6. TIAM new gen capacity'!$B$9:$B$909=S$8))*('R6. TIAM new gen capacity'!$D$9:$D$909=$D49)*('R6. TIAM new gen capacity'!$E$8:$P$8=S$9),'R6. TIAM new gen capacity'!$E$9:$P$909))</f>
        <v>0.58305074376686405</v>
      </c>
      <c r="T49" s="68">
        <f t="array" ref="T49">SUM(IF(('R6. TIAM new gen capacity'!$A$9:$A$909=$B49)*(('R6. TIAM new gen capacity'!$B$9:$B$909=T$7)+('R6. TIAM new gen capacity'!$B$9:$B$909=T$8))*('R6. TIAM new gen capacity'!$D$9:$D$909=$D49)*('R6. TIAM new gen capacity'!$E$8:$P$8=T$9),'R6. TIAM new gen capacity'!$E$9:$P$909))</f>
        <v>0</v>
      </c>
      <c r="U49" s="68">
        <f t="array" ref="U49">SUM(IF(('R6. TIAM new gen capacity'!$A$9:$A$909=$B49)*(('R6. TIAM new gen capacity'!$B$9:$B$909=U$7)+('R6. TIAM new gen capacity'!$B$9:$B$909=U$8))*('R6. TIAM new gen capacity'!$D$9:$D$909=$D49)*('R6. TIAM new gen capacity'!$E$8:$P$8=U$9),'R6. TIAM new gen capacity'!$E$9:$P$909))</f>
        <v>3.8581728097811778</v>
      </c>
      <c r="V49" s="68">
        <f t="array" ref="V49">SUM(IF(('R6. TIAM new gen capacity'!$A$9:$A$909=$B49)*(('R6. TIAM new gen capacity'!$B$9:$B$909=V$7)+('R6. TIAM new gen capacity'!$B$9:$B$909=V$8))*('R6. TIAM new gen capacity'!$D$9:$D$909=$D49)*('R6. TIAM new gen capacity'!$E$8:$P$8=V$9),'R6. TIAM new gen capacity'!$E$9:$P$909))</f>
        <v>3.7200777075911899</v>
      </c>
      <c r="W49" s="68">
        <f t="array" ref="W49">SUM(IF(('R6. TIAM new gen capacity'!$A$9:$A$909=$B49)*(('R6. TIAM new gen capacity'!$B$9:$B$909=W$7)+('R6. TIAM new gen capacity'!$B$9:$B$909=W$8))*('R6. TIAM new gen capacity'!$D$9:$D$909=$D49)*('R6. TIAM new gen capacity'!$E$8:$P$8=W$9),'R6. TIAM new gen capacity'!$E$9:$P$909))</f>
        <v>45.557584004984101</v>
      </c>
      <c r="X49" s="68">
        <f t="array" ref="X49">SUM(IF(('R6. TIAM new gen capacity'!$A$9:$A$909=$B49)*(('R6. TIAM new gen capacity'!$B$9:$B$909=X$7)+('R6. TIAM new gen capacity'!$B$9:$B$909=X$8))*('R6. TIAM new gen capacity'!$D$9:$D$909=$D49)*('R6. TIAM new gen capacity'!$E$8:$P$8=X$9),'R6. TIAM new gen capacity'!$E$9:$P$909))</f>
        <v>199.42175406281029</v>
      </c>
      <c r="Y49" s="68">
        <f t="array" ref="Y49">SUM(IF(('R6. TIAM new gen capacity'!$A$9:$A$909=$B49)*(('R6. TIAM new gen capacity'!$B$9:$B$909=Y$7)+('R6. TIAM new gen capacity'!$B$9:$B$909=Y$8))*('R6. TIAM new gen capacity'!$D$9:$D$909=$D49)*('R6. TIAM new gen capacity'!$E$8:$P$8=Y$9),'R6. TIAM new gen capacity'!$E$9:$P$909))</f>
        <v>795.02570967196596</v>
      </c>
      <c r="Z49" s="68">
        <f t="array" ref="Z49">SUM(IF(('R6. TIAM new gen capacity'!$A$9:$A$909=$B49)*(('R6. TIAM new gen capacity'!$B$9:$B$909=Z$7)+('R6. TIAM new gen capacity'!$B$9:$B$909=Z$8))*('R6. TIAM new gen capacity'!$D$9:$D$909=$D49)*('R6. TIAM new gen capacity'!$E$8:$P$8=Z$9),'R6. TIAM new gen capacity'!$E$9:$P$909))</f>
        <v>1088.1831584928091</v>
      </c>
      <c r="AA49" s="68">
        <f t="array" ref="AA49">SUM(IF(('R6. TIAM new gen capacity'!$A$9:$A$909=$B49)*(('R6. TIAM new gen capacity'!$B$9:$B$909=AA$7)+('R6. TIAM new gen capacity'!$B$9:$B$909=AA$8))*('R6. TIAM new gen capacity'!$D$9:$D$909=$D49)*('R6. TIAM new gen capacity'!$E$8:$P$8=AA$9),'R6. TIAM new gen capacity'!$E$9:$P$909))</f>
        <v>1057.661758979033</v>
      </c>
      <c r="AB49" s="68">
        <f t="array" ref="AB49">SUM(IF(('R6. TIAM new gen capacity'!$A$9:$A$909=$B49)*(('R6. TIAM new gen capacity'!$B$9:$B$909=AB$7)+('R6. TIAM new gen capacity'!$B$9:$B$909=AB$8))*('R6. TIAM new gen capacity'!$D$9:$D$909=$D49)*('R6. TIAM new gen capacity'!$E$8:$P$8=AB$9),'R6. TIAM new gen capacity'!$E$9:$P$909))</f>
        <v>1780.8389667007568</v>
      </c>
      <c r="AC49" s="68">
        <f t="array" ref="AC49">SUM(IF(('R6. TIAM new gen capacity'!$A$9:$A$909=$B49)*(('R6. TIAM new gen capacity'!$B$9:$B$909=AC$7)+('R6. TIAM new gen capacity'!$B$9:$B$909=AC$8))*('R6. TIAM new gen capacity'!$D$9:$D$909=$D49)*('R6. TIAM new gen capacity'!$E$8:$P$8=AC$9),'R6. TIAM new gen capacity'!$E$9:$P$909))</f>
        <v>2178.0858932653664</v>
      </c>
      <c r="AE49" s="68">
        <f t="array" ref="AE49">SUM(IF(('R6. TIAM new gen capacity'!$A$9:$A$909=$B49)*(('R6. TIAM new gen capacity'!$B$9:$B$909=AE$7)+('R6. TIAM new gen capacity'!$B$9:$B$909=AE$8))*('R6. TIAM new gen capacity'!$D$9:$D$909=$D49)*('R6. TIAM new gen capacity'!$E$8:$P$8=AE$9),'R6. TIAM new gen capacity'!$E$9:$P$909))</f>
        <v>0</v>
      </c>
      <c r="AF49" s="68">
        <f t="array" ref="AF49">SUM(IF(('R6. TIAM new gen capacity'!$A$9:$A$909=$B49)*(('R6. TIAM new gen capacity'!$B$9:$B$909=AF$7)+('R6. TIAM new gen capacity'!$B$9:$B$909=AF$8))*('R6. TIAM new gen capacity'!$D$9:$D$909=$D49)*('R6. TIAM new gen capacity'!$E$8:$P$8=AF$9),'R6. TIAM new gen capacity'!$E$9:$P$909))</f>
        <v>0</v>
      </c>
      <c r="AG49" s="68">
        <f t="array" ref="AG49">SUM(IF(('R6. TIAM new gen capacity'!$A$9:$A$909=$B49)*(('R6. TIAM new gen capacity'!$B$9:$B$909=AG$7)+('R6. TIAM new gen capacity'!$B$9:$B$909=AG$8))*('R6. TIAM new gen capacity'!$D$9:$D$909=$D49)*('R6. TIAM new gen capacity'!$E$8:$P$8=AG$9),'R6. TIAM new gen capacity'!$E$9:$P$909))</f>
        <v>0</v>
      </c>
      <c r="AH49" s="68">
        <f t="array" ref="AH49">SUM(IF(('R6. TIAM new gen capacity'!$A$9:$A$909=$B49)*(('R6. TIAM new gen capacity'!$B$9:$B$909=AH$7)+('R6. TIAM new gen capacity'!$B$9:$B$909=AH$8))*('R6. TIAM new gen capacity'!$D$9:$D$909=$D49)*('R6. TIAM new gen capacity'!$E$8:$P$8=AH$9),'R6. TIAM new gen capacity'!$E$9:$P$909))</f>
        <v>0.471048609655698</v>
      </c>
      <c r="AI49" s="68">
        <f t="array" ref="AI49">SUM(IF(('R6. TIAM new gen capacity'!$A$9:$A$909=$B49)*(('R6. TIAM new gen capacity'!$B$9:$B$909=AI$7)+('R6. TIAM new gen capacity'!$B$9:$B$909=AI$8))*('R6. TIAM new gen capacity'!$D$9:$D$909=$D49)*('R6. TIAM new gen capacity'!$E$8:$P$8=AI$9),'R6. TIAM new gen capacity'!$E$9:$P$909))</f>
        <v>39.17078624646922</v>
      </c>
      <c r="AJ49" s="68">
        <f t="array" ref="AJ49">SUM(IF(('R6. TIAM new gen capacity'!$A$9:$A$909=$B49)*(('R6. TIAM new gen capacity'!$B$9:$B$909=AJ$7)+('R6. TIAM new gen capacity'!$B$9:$B$909=AJ$8))*('R6. TIAM new gen capacity'!$D$9:$D$909=$D49)*('R6. TIAM new gen capacity'!$E$8:$P$8=AJ$9),'R6. TIAM new gen capacity'!$E$9:$P$909))</f>
        <v>56.637118699492518</v>
      </c>
      <c r="AK49" s="68">
        <f t="array" ref="AK49">SUM(IF(('R6. TIAM new gen capacity'!$A$9:$A$909=$B49)*(('R6. TIAM new gen capacity'!$B$9:$B$909=AK$7)+('R6. TIAM new gen capacity'!$B$9:$B$909=AK$8))*('R6. TIAM new gen capacity'!$D$9:$D$909=$D49)*('R6. TIAM new gen capacity'!$E$8:$P$8=AK$9),'R6. TIAM new gen capacity'!$E$9:$P$909))</f>
        <v>90.532186106726741</v>
      </c>
      <c r="AL49" s="68">
        <f t="array" ref="AL49">SUM(IF(('R6. TIAM new gen capacity'!$A$9:$A$909=$B49)*(('R6. TIAM new gen capacity'!$B$9:$B$909=AL$7)+('R6. TIAM new gen capacity'!$B$9:$B$909=AL$8))*('R6. TIAM new gen capacity'!$D$9:$D$909=$D49)*('R6. TIAM new gen capacity'!$E$8:$P$8=AL$9),'R6. TIAM new gen capacity'!$E$9:$P$909))</f>
        <v>244.664307973424</v>
      </c>
      <c r="AM49" s="68">
        <f t="array" ref="AM49">SUM(IF(('R6. TIAM new gen capacity'!$A$9:$A$909=$B49)*(('R6. TIAM new gen capacity'!$B$9:$B$909=AM$7)+('R6. TIAM new gen capacity'!$B$9:$B$909=AM$8))*('R6. TIAM new gen capacity'!$D$9:$D$909=$D49)*('R6. TIAM new gen capacity'!$E$8:$P$8=AM$9),'R6. TIAM new gen capacity'!$E$9:$P$909))</f>
        <v>14.623694103654401</v>
      </c>
      <c r="AN49" s="68">
        <f t="array" ref="AN49">SUM(IF(('R6. TIAM new gen capacity'!$A$9:$A$909=$B49)*(('R6. TIAM new gen capacity'!$B$9:$B$909=AN$7)+('R6. TIAM new gen capacity'!$B$9:$B$909=AN$8))*('R6. TIAM new gen capacity'!$D$9:$D$909=$D49)*('R6. TIAM new gen capacity'!$E$8:$P$8=AN$9),'R6. TIAM new gen capacity'!$E$9:$P$909))</f>
        <v>75.22170757387677</v>
      </c>
      <c r="AO49" s="68">
        <f t="array" ref="AO49">SUM(IF(('R6. TIAM new gen capacity'!$A$9:$A$909=$B49)*(('R6. TIAM new gen capacity'!$B$9:$B$909=AO$7)+('R6. TIAM new gen capacity'!$B$9:$B$909=AO$8))*('R6. TIAM new gen capacity'!$D$9:$D$909=$D49)*('R6. TIAM new gen capacity'!$E$8:$P$8=AO$9),'R6. TIAM new gen capacity'!$E$9:$P$909))</f>
        <v>325.77850747159033</v>
      </c>
      <c r="AP49" s="68">
        <f t="array" ref="AP49">SUM(IF(('R6. TIAM new gen capacity'!$A$9:$A$909=$B49)*(('R6. TIAM new gen capacity'!$B$9:$B$909=AP$7)+('R6. TIAM new gen capacity'!$B$9:$B$909=AP$8))*('R6. TIAM new gen capacity'!$D$9:$D$909=$D49)*('R6. TIAM new gen capacity'!$E$8:$P$8=AP$9),'R6. TIAM new gen capacity'!$E$9:$P$909))</f>
        <v>100.431511201864</v>
      </c>
    </row>
    <row r="50" spans="1:42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11.1111111111111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8.7687605131146178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61.592598086439466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20.374029229454074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37.303823962490604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562.11767671362406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891.03047394996429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565.68496019491067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818.53145607922681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911.0557081695805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615.53989498585554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815.37796954202167</v>
      </c>
      <c r="R50" s="68">
        <f t="array" ref="R50">SUM(IF(('R6. TIAM new gen capacity'!$A$9:$A$909=$B50)*(('R6. TIAM new gen capacity'!$B$9:$B$909=R$7)+('R6. TIAM new gen capacity'!$B$9:$B$909=R$8))*('R6. TIAM new gen capacity'!$D$9:$D$909=$D50)*('R6. TIAM new gen capacity'!$E$8:$P$8=R$9),'R6. TIAM new gen capacity'!$E$9:$P$909))</f>
        <v>0</v>
      </c>
      <c r="S50" s="68">
        <f t="array" ref="S50">SUM(IF(('R6. TIAM new gen capacity'!$A$9:$A$909=$B50)*(('R6. TIAM new gen capacity'!$B$9:$B$909=S$7)+('R6. TIAM new gen capacity'!$B$9:$B$909=S$8))*('R6. TIAM new gen capacity'!$D$9:$D$909=$D50)*('R6. TIAM new gen capacity'!$E$8:$P$8=S$9),'R6. TIAM new gen capacity'!$E$9:$P$909))</f>
        <v>57.629999999999995</v>
      </c>
      <c r="T50" s="68">
        <f t="array" ref="T50">SUM(IF(('R6. TIAM new gen capacity'!$A$9:$A$909=$B50)*(('R6. TIAM new gen capacity'!$B$9:$B$909=T$7)+('R6. TIAM new gen capacity'!$B$9:$B$909=T$8))*('R6. TIAM new gen capacity'!$D$9:$D$909=$D50)*('R6. TIAM new gen capacity'!$E$8:$P$8=T$9),'R6. TIAM new gen capacity'!$E$9:$P$909))</f>
        <v>11.59922481533234</v>
      </c>
      <c r="U50" s="68">
        <f t="array" ref="U50">SUM(IF(('R6. TIAM new gen capacity'!$A$9:$A$909=$B50)*(('R6. TIAM new gen capacity'!$B$9:$B$909=U$7)+('R6. TIAM new gen capacity'!$B$9:$B$909=U$8))*('R6. TIAM new gen capacity'!$D$9:$D$909=$D50)*('R6. TIAM new gen capacity'!$E$8:$P$8=U$9),'R6. TIAM new gen capacity'!$E$9:$P$909))</f>
        <v>0</v>
      </c>
      <c r="V50" s="68">
        <f t="array" ref="V50">SUM(IF(('R6. TIAM new gen capacity'!$A$9:$A$909=$B50)*(('R6. TIAM new gen capacity'!$B$9:$B$909=V$7)+('R6. TIAM new gen capacity'!$B$9:$B$909=V$8))*('R6. TIAM new gen capacity'!$D$9:$D$909=$D50)*('R6. TIAM new gen capacity'!$E$8:$P$8=V$9),'R6. TIAM new gen capacity'!$E$9:$P$909))</f>
        <v>23.683034670118399</v>
      </c>
      <c r="W50" s="68">
        <f t="array" ref="W50">SUM(IF(('R6. TIAM new gen capacity'!$A$9:$A$909=$B50)*(('R6. TIAM new gen capacity'!$B$9:$B$909=W$7)+('R6. TIAM new gen capacity'!$B$9:$B$909=W$8))*('R6. TIAM new gen capacity'!$D$9:$D$909=$D50)*('R6. TIAM new gen capacity'!$E$8:$P$8=W$9),'R6. TIAM new gen capacity'!$E$9:$P$909))</f>
        <v>290.96454418904858</v>
      </c>
      <c r="X50" s="68">
        <f t="array" ref="X50">SUM(IF(('R6. TIAM new gen capacity'!$A$9:$A$909=$B50)*(('R6. TIAM new gen capacity'!$B$9:$B$909=X$7)+('R6. TIAM new gen capacity'!$B$9:$B$909=X$8))*('R6. TIAM new gen capacity'!$D$9:$D$909=$D50)*('R6. TIAM new gen capacity'!$E$8:$P$8=X$9),'R6. TIAM new gen capacity'!$E$9:$P$909))</f>
        <v>856.24569727564437</v>
      </c>
      <c r="Y50" s="68">
        <f t="array" ref="Y50">SUM(IF(('R6. TIAM new gen capacity'!$A$9:$A$909=$B50)*(('R6. TIAM new gen capacity'!$B$9:$B$909=Y$7)+('R6. TIAM new gen capacity'!$B$9:$B$909=Y$8))*('R6. TIAM new gen capacity'!$D$9:$D$909=$D50)*('R6. TIAM new gen capacity'!$E$8:$P$8=Y$9),'R6. TIAM new gen capacity'!$E$9:$P$909))</f>
        <v>1207.6194091789589</v>
      </c>
      <c r="Z50" s="68">
        <f t="array" ref="Z50">SUM(IF(('R6. TIAM new gen capacity'!$A$9:$A$909=$B50)*(('R6. TIAM new gen capacity'!$B$9:$B$909=Z$7)+('R6. TIAM new gen capacity'!$B$9:$B$909=Z$8))*('R6. TIAM new gen capacity'!$D$9:$D$909=$D50)*('R6. TIAM new gen capacity'!$E$8:$P$8=Z$9),'R6. TIAM new gen capacity'!$E$9:$P$909))</f>
        <v>833.22185115410707</v>
      </c>
      <c r="AA50" s="68">
        <f t="array" ref="AA50">SUM(IF(('R6. TIAM new gen capacity'!$A$9:$A$909=$B50)*(('R6. TIAM new gen capacity'!$B$9:$B$909=AA$7)+('R6. TIAM new gen capacity'!$B$9:$B$909=AA$8))*('R6. TIAM new gen capacity'!$D$9:$D$909=$D50)*('R6. TIAM new gen capacity'!$E$8:$P$8=AA$9),'R6. TIAM new gen capacity'!$E$9:$P$909))</f>
        <v>1478.1468560079079</v>
      </c>
      <c r="AB50" s="68">
        <f t="array" ref="AB50">SUM(IF(('R6. TIAM new gen capacity'!$A$9:$A$909=$B50)*(('R6. TIAM new gen capacity'!$B$9:$B$909=AB$7)+('R6. TIAM new gen capacity'!$B$9:$B$909=AB$8))*('R6. TIAM new gen capacity'!$D$9:$D$909=$D50)*('R6. TIAM new gen capacity'!$E$8:$P$8=AB$9),'R6. TIAM new gen capacity'!$E$9:$P$909))</f>
        <v>1471.364156587734</v>
      </c>
      <c r="AC50" s="68">
        <f t="array" ref="AC50">SUM(IF(('R6. TIAM new gen capacity'!$A$9:$A$909=$B50)*(('R6. TIAM new gen capacity'!$B$9:$B$909=AC$7)+('R6. TIAM new gen capacity'!$B$9:$B$909=AC$8))*('R6. TIAM new gen capacity'!$D$9:$D$909=$D50)*('R6. TIAM new gen capacity'!$E$8:$P$8=AC$9),'R6. TIAM new gen capacity'!$E$9:$P$909))</f>
        <v>1595.6829916755091</v>
      </c>
      <c r="AE50" s="68">
        <f t="array" ref="AE50">SUM(IF(('R6. TIAM new gen capacity'!$A$9:$A$909=$B50)*(('R6. TIAM new gen capacity'!$B$9:$B$909=AE$7)+('R6. TIAM new gen capacity'!$B$9:$B$909=AE$8))*('R6. TIAM new gen capacity'!$D$9:$D$909=$D50)*('R6. TIAM new gen capacity'!$E$8:$P$8=AE$9),'R6. TIAM new gen capacity'!$E$9:$P$909))</f>
        <v>0</v>
      </c>
      <c r="AF50" s="68">
        <f t="array" ref="AF50">SUM(IF(('R6. TIAM new gen capacity'!$A$9:$A$909=$B50)*(('R6. TIAM new gen capacity'!$B$9:$B$909=AF$7)+('R6. TIAM new gen capacity'!$B$9:$B$909=AF$8))*('R6. TIAM new gen capacity'!$D$9:$D$909=$D50)*('R6. TIAM new gen capacity'!$E$8:$P$8=AF$9),'R6. TIAM new gen capacity'!$E$9:$P$909))</f>
        <v>0</v>
      </c>
      <c r="AG50" s="68">
        <f t="array" ref="AG50">SUM(IF(('R6. TIAM new gen capacity'!$A$9:$A$909=$B50)*(('R6. TIAM new gen capacity'!$B$9:$B$909=AG$7)+('R6. TIAM new gen capacity'!$B$9:$B$909=AG$8))*('R6. TIAM new gen capacity'!$D$9:$D$909=$D50)*('R6. TIAM new gen capacity'!$E$8:$P$8=AG$9),'R6. TIAM new gen capacity'!$E$9:$P$909))</f>
        <v>0</v>
      </c>
      <c r="AH50" s="68">
        <f t="array" ref="AH50">SUM(IF(('R6. TIAM new gen capacity'!$A$9:$A$909=$B50)*(('R6. TIAM new gen capacity'!$B$9:$B$909=AH$7)+('R6. TIAM new gen capacity'!$B$9:$B$909=AH$8))*('R6. TIAM new gen capacity'!$D$9:$D$909=$D50)*('R6. TIAM new gen capacity'!$E$8:$P$8=AH$9),'R6. TIAM new gen capacity'!$E$9:$P$909))</f>
        <v>14.23059302756867</v>
      </c>
      <c r="AI50" s="68">
        <f t="array" ref="AI50">SUM(IF(('R6. TIAM new gen capacity'!$A$9:$A$909=$B50)*(('R6. TIAM new gen capacity'!$B$9:$B$909=AI$7)+('R6. TIAM new gen capacity'!$B$9:$B$909=AI$8))*('R6. TIAM new gen capacity'!$D$9:$D$909=$D50)*('R6. TIAM new gen capacity'!$E$8:$P$8=AI$9),'R6. TIAM new gen capacity'!$E$9:$P$909))</f>
        <v>3.6632826710370101</v>
      </c>
      <c r="AJ50" s="68">
        <f t="array" ref="AJ50">SUM(IF(('R6. TIAM new gen capacity'!$A$9:$A$909=$B50)*(('R6. TIAM new gen capacity'!$B$9:$B$909=AJ$7)+('R6. TIAM new gen capacity'!$B$9:$B$909=AJ$8))*('R6. TIAM new gen capacity'!$D$9:$D$909=$D50)*('R6. TIAM new gen capacity'!$E$8:$P$8=AJ$9),'R6. TIAM new gen capacity'!$E$9:$P$909))</f>
        <v>175.28750467309155</v>
      </c>
      <c r="AK50" s="68">
        <f t="array" ref="AK50">SUM(IF(('R6. TIAM new gen capacity'!$A$9:$A$909=$B50)*(('R6. TIAM new gen capacity'!$B$9:$B$909=AK$7)+('R6. TIAM new gen capacity'!$B$9:$B$909=AK$8))*('R6. TIAM new gen capacity'!$D$9:$D$909=$D50)*('R6. TIAM new gen capacity'!$E$8:$P$8=AK$9),'R6. TIAM new gen capacity'!$E$9:$P$909))</f>
        <v>166.94617812835651</v>
      </c>
      <c r="AL50" s="68">
        <f t="array" ref="AL50">SUM(IF(('R6. TIAM new gen capacity'!$A$9:$A$909=$B50)*(('R6. TIAM new gen capacity'!$B$9:$B$909=AL$7)+('R6. TIAM new gen capacity'!$B$9:$B$909=AL$8))*('R6. TIAM new gen capacity'!$D$9:$D$909=$D50)*('R6. TIAM new gen capacity'!$E$8:$P$8=AL$9),'R6. TIAM new gen capacity'!$E$9:$P$909))</f>
        <v>220.3450538286861</v>
      </c>
      <c r="AM50" s="68">
        <f t="array" ref="AM50">SUM(IF(('R6. TIAM new gen capacity'!$A$9:$A$909=$B50)*(('R6. TIAM new gen capacity'!$B$9:$B$909=AM$7)+('R6. TIAM new gen capacity'!$B$9:$B$909=AM$8))*('R6. TIAM new gen capacity'!$D$9:$D$909=$D50)*('R6. TIAM new gen capacity'!$E$8:$P$8=AM$9),'R6. TIAM new gen capacity'!$E$9:$P$909))</f>
        <v>3.09424939680336</v>
      </c>
      <c r="AN50" s="68">
        <f t="array" ref="AN50">SUM(IF(('R6. TIAM new gen capacity'!$A$9:$A$909=$B50)*(('R6. TIAM new gen capacity'!$B$9:$B$909=AN$7)+('R6. TIAM new gen capacity'!$B$9:$B$909=AN$8))*('R6. TIAM new gen capacity'!$D$9:$D$909=$D50)*('R6. TIAM new gen capacity'!$E$8:$P$8=AN$9),'R6. TIAM new gen capacity'!$E$9:$P$909))</f>
        <v>266.12471975846091</v>
      </c>
      <c r="AO50" s="68">
        <f t="array" ref="AO50">SUM(IF(('R6. TIAM new gen capacity'!$A$9:$A$909=$B50)*(('R6. TIAM new gen capacity'!$B$9:$B$909=AO$7)+('R6. TIAM new gen capacity'!$B$9:$B$909=AO$8))*('R6. TIAM new gen capacity'!$D$9:$D$909=$D50)*('R6. TIAM new gen capacity'!$E$8:$P$8=AO$9),'R6. TIAM new gen capacity'!$E$9:$P$909))</f>
        <v>207.79233548600698</v>
      </c>
      <c r="AP50" s="68">
        <f t="array" ref="AP50">SUM(IF(('R6. TIAM new gen capacity'!$A$9:$A$909=$B50)*(('R6. TIAM new gen capacity'!$B$9:$B$909=AP$7)+('R6. TIAM new gen capacity'!$B$9:$B$909=AP$8))*('R6. TIAM new gen capacity'!$D$9:$D$909=$D50)*('R6. TIAM new gen capacity'!$E$8:$P$8=AP$9),'R6. TIAM new gen capacity'!$E$9:$P$909))</f>
        <v>88.913154515426243</v>
      </c>
    </row>
    <row r="51" spans="1:42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2.9594491195507877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12.061988929632918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25.733458457855697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5.2828039912045277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238.68538033582774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1403.8752759735369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3997.5091350150874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6559.2461564155574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3979.8966074564396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6234.7918158199964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6562.8110383707108</v>
      </c>
      <c r="R51" s="68">
        <f t="array" ref="R51">SUM(IF(('R6. TIAM new gen capacity'!$A$9:$A$909=$B51)*(('R6. TIAM new gen capacity'!$B$9:$B$909=R$7)+('R6. TIAM new gen capacity'!$B$9:$B$909=R$8))*('R6. TIAM new gen capacity'!$D$9:$D$909=$D51)*('R6. TIAM new gen capacity'!$E$8:$P$8=R$9),'R6. TIAM new gen capacity'!$E$9:$P$909))</f>
        <v>0</v>
      </c>
      <c r="S51" s="68">
        <f t="array" ref="S51">SUM(IF(('R6. TIAM new gen capacity'!$A$9:$A$909=$B51)*(('R6. TIAM new gen capacity'!$B$9:$B$909=S$7)+('R6. TIAM new gen capacity'!$B$9:$B$909=S$8))*('R6. TIAM new gen capacity'!$D$9:$D$909=$D51)*('R6. TIAM new gen capacity'!$E$8:$P$8=S$9),'R6. TIAM new gen capacity'!$E$9:$P$909))</f>
        <v>60.968865979951907</v>
      </c>
      <c r="T51" s="68">
        <f t="array" ref="T51">SUM(IF(('R6. TIAM new gen capacity'!$A$9:$A$909=$B51)*(('R6. TIAM new gen capacity'!$B$9:$B$909=T$7)+('R6. TIAM new gen capacity'!$B$9:$B$909=T$8))*('R6. TIAM new gen capacity'!$D$9:$D$909=$D51)*('R6. TIAM new gen capacity'!$E$8:$P$8=T$9),'R6. TIAM new gen capacity'!$E$9:$P$909))</f>
        <v>1.65067512160217</v>
      </c>
      <c r="U51" s="68">
        <f t="array" ref="U51">SUM(IF(('R6. TIAM new gen capacity'!$A$9:$A$909=$B51)*(('R6. TIAM new gen capacity'!$B$9:$B$909=U$7)+('R6. TIAM new gen capacity'!$B$9:$B$909=U$8))*('R6. TIAM new gen capacity'!$D$9:$D$909=$D51)*('R6. TIAM new gen capacity'!$E$8:$P$8=U$9),'R6. TIAM new gen capacity'!$E$9:$P$909))</f>
        <v>117.41424562713229</v>
      </c>
      <c r="V51" s="68">
        <f t="array" ref="V51">SUM(IF(('R6. TIAM new gen capacity'!$A$9:$A$909=$B51)*(('R6. TIAM new gen capacity'!$B$9:$B$909=V$7)+('R6. TIAM new gen capacity'!$B$9:$B$909=V$8))*('R6. TIAM new gen capacity'!$D$9:$D$909=$D51)*('R6. TIAM new gen capacity'!$E$8:$P$8=V$9),'R6. TIAM new gen capacity'!$E$9:$P$909))</f>
        <v>171.01876823730632</v>
      </c>
      <c r="W51" s="68">
        <f t="array" ref="W51">SUM(IF(('R6. TIAM new gen capacity'!$A$9:$A$909=$B51)*(('R6. TIAM new gen capacity'!$B$9:$B$909=W$7)+('R6. TIAM new gen capacity'!$B$9:$B$909=W$8))*('R6. TIAM new gen capacity'!$D$9:$D$909=$D51)*('R6. TIAM new gen capacity'!$E$8:$P$8=W$9),'R6. TIAM new gen capacity'!$E$9:$P$909))</f>
        <v>1050.0559282433403</v>
      </c>
      <c r="X51" s="68">
        <f t="array" ref="X51">SUM(IF(('R6. TIAM new gen capacity'!$A$9:$A$909=$B51)*(('R6. TIAM new gen capacity'!$B$9:$B$909=X$7)+('R6. TIAM new gen capacity'!$B$9:$B$909=X$8))*('R6. TIAM new gen capacity'!$D$9:$D$909=$D51)*('R6. TIAM new gen capacity'!$E$8:$P$8=X$9),'R6. TIAM new gen capacity'!$E$9:$P$909))</f>
        <v>602.05791841962014</v>
      </c>
      <c r="Y51" s="68">
        <f t="array" ref="Y51">SUM(IF(('R6. TIAM new gen capacity'!$A$9:$A$909=$B51)*(('R6. TIAM new gen capacity'!$B$9:$B$909=Y$7)+('R6. TIAM new gen capacity'!$B$9:$B$909=Y$8))*('R6. TIAM new gen capacity'!$D$9:$D$909=$D51)*('R6. TIAM new gen capacity'!$E$8:$P$8=Y$9),'R6. TIAM new gen capacity'!$E$9:$P$909))</f>
        <v>3969.6134596883721</v>
      </c>
      <c r="Z51" s="68">
        <f t="array" ref="Z51">SUM(IF(('R6. TIAM new gen capacity'!$A$9:$A$909=$B51)*(('R6. TIAM new gen capacity'!$B$9:$B$909=Z$7)+('R6. TIAM new gen capacity'!$B$9:$B$909=Z$8))*('R6. TIAM new gen capacity'!$D$9:$D$909=$D51)*('R6. TIAM new gen capacity'!$E$8:$P$8=Z$9),'R6. TIAM new gen capacity'!$E$9:$P$909))</f>
        <v>4583.3889558065448</v>
      </c>
      <c r="AA51" s="68">
        <f t="array" ref="AA51">SUM(IF(('R6. TIAM new gen capacity'!$A$9:$A$909=$B51)*(('R6. TIAM new gen capacity'!$B$9:$B$909=AA$7)+('R6. TIAM new gen capacity'!$B$9:$B$909=AA$8))*('R6. TIAM new gen capacity'!$D$9:$D$909=$D51)*('R6. TIAM new gen capacity'!$E$8:$P$8=AA$9),'R6. TIAM new gen capacity'!$E$9:$P$909))</f>
        <v>4325.4460677400702</v>
      </c>
      <c r="AB51" s="68">
        <f t="array" ref="AB51">SUM(IF(('R6. TIAM new gen capacity'!$A$9:$A$909=$B51)*(('R6. TIAM new gen capacity'!$B$9:$B$909=AB$7)+('R6. TIAM new gen capacity'!$B$9:$B$909=AB$8))*('R6. TIAM new gen capacity'!$D$9:$D$909=$D51)*('R6. TIAM new gen capacity'!$E$8:$P$8=AB$9),'R6. TIAM new gen capacity'!$E$9:$P$909))</f>
        <v>7829.6534791598015</v>
      </c>
      <c r="AC51" s="68">
        <f t="array" ref="AC51">SUM(IF(('R6. TIAM new gen capacity'!$A$9:$A$909=$B51)*(('R6. TIAM new gen capacity'!$B$9:$B$909=AC$7)+('R6. TIAM new gen capacity'!$B$9:$B$909=AC$8))*('R6. TIAM new gen capacity'!$D$9:$D$909=$D51)*('R6. TIAM new gen capacity'!$E$8:$P$8=AC$9),'R6. TIAM new gen capacity'!$E$9:$P$909))</f>
        <v>6895.7668684196669</v>
      </c>
      <c r="AE51" s="68">
        <f t="array" ref="AE51">SUM(IF(('R6. TIAM new gen capacity'!$A$9:$A$909=$B51)*(('R6. TIAM new gen capacity'!$B$9:$B$909=AE$7)+('R6. TIAM new gen capacity'!$B$9:$B$909=AE$8))*('R6. TIAM new gen capacity'!$D$9:$D$909=$D51)*('R6. TIAM new gen capacity'!$E$8:$P$8=AE$9),'R6. TIAM new gen capacity'!$E$9:$P$909))</f>
        <v>0</v>
      </c>
      <c r="AF51" s="68">
        <f t="array" ref="AF51">SUM(IF(('R6. TIAM new gen capacity'!$A$9:$A$909=$B51)*(('R6. TIAM new gen capacity'!$B$9:$B$909=AF$7)+('R6. TIAM new gen capacity'!$B$9:$B$909=AF$8))*('R6. TIAM new gen capacity'!$D$9:$D$909=$D51)*('R6. TIAM new gen capacity'!$E$8:$P$8=AF$9),'R6. TIAM new gen capacity'!$E$9:$P$909))</f>
        <v>0</v>
      </c>
      <c r="AG51" s="68">
        <f t="array" ref="AG51">SUM(IF(('R6. TIAM new gen capacity'!$A$9:$A$909=$B51)*(('R6. TIAM new gen capacity'!$B$9:$B$909=AG$7)+('R6. TIAM new gen capacity'!$B$9:$B$909=AG$8))*('R6. TIAM new gen capacity'!$D$9:$D$909=$D51)*('R6. TIAM new gen capacity'!$E$8:$P$8=AG$9),'R6. TIAM new gen capacity'!$E$9:$P$909))</f>
        <v>0</v>
      </c>
      <c r="AH51" s="68">
        <f t="array" ref="AH51">SUM(IF(('R6. TIAM new gen capacity'!$A$9:$A$909=$B51)*(('R6. TIAM new gen capacity'!$B$9:$B$909=AH$7)+('R6. TIAM new gen capacity'!$B$9:$B$909=AH$8))*('R6. TIAM new gen capacity'!$D$9:$D$909=$D51)*('R6. TIAM new gen capacity'!$E$8:$P$8=AH$9),'R6. TIAM new gen capacity'!$E$9:$P$909))</f>
        <v>58.262839358215309</v>
      </c>
      <c r="AI51" s="68">
        <f t="array" ref="AI51">SUM(IF(('R6. TIAM new gen capacity'!$A$9:$A$909=$B51)*(('R6. TIAM new gen capacity'!$B$9:$B$909=AI$7)+('R6. TIAM new gen capacity'!$B$9:$B$909=AI$8))*('R6. TIAM new gen capacity'!$D$9:$D$909=$D51)*('R6. TIAM new gen capacity'!$E$8:$P$8=AI$9),'R6. TIAM new gen capacity'!$E$9:$P$909))</f>
        <v>103.33946470349579</v>
      </c>
      <c r="AJ51" s="68">
        <f t="array" ref="AJ51">SUM(IF(('R6. TIAM new gen capacity'!$A$9:$A$909=$B51)*(('R6. TIAM new gen capacity'!$B$9:$B$909=AJ$7)+('R6. TIAM new gen capacity'!$B$9:$B$909=AJ$8))*('R6. TIAM new gen capacity'!$D$9:$D$909=$D51)*('R6. TIAM new gen capacity'!$E$8:$P$8=AJ$9),'R6. TIAM new gen capacity'!$E$9:$P$909))</f>
        <v>378.7303491872421</v>
      </c>
      <c r="AK51" s="68">
        <f t="array" ref="AK51">SUM(IF(('R6. TIAM new gen capacity'!$A$9:$A$909=$B51)*(('R6. TIAM new gen capacity'!$B$9:$B$909=AK$7)+('R6. TIAM new gen capacity'!$B$9:$B$909=AK$8))*('R6. TIAM new gen capacity'!$D$9:$D$909=$D51)*('R6. TIAM new gen capacity'!$E$8:$P$8=AK$9),'R6. TIAM new gen capacity'!$E$9:$P$909))</f>
        <v>422.12627305911292</v>
      </c>
      <c r="AL51" s="68">
        <f t="array" ref="AL51">SUM(IF(('R6. TIAM new gen capacity'!$A$9:$A$909=$B51)*(('R6. TIAM new gen capacity'!$B$9:$B$909=AL$7)+('R6. TIAM new gen capacity'!$B$9:$B$909=AL$8))*('R6. TIAM new gen capacity'!$D$9:$D$909=$D51)*('R6. TIAM new gen capacity'!$E$8:$P$8=AL$9),'R6. TIAM new gen capacity'!$E$9:$P$909))</f>
        <v>1243.0761530517675</v>
      </c>
      <c r="AM51" s="68">
        <f t="array" ref="AM51">SUM(IF(('R6. TIAM new gen capacity'!$A$9:$A$909=$B51)*(('R6. TIAM new gen capacity'!$B$9:$B$909=AM$7)+('R6. TIAM new gen capacity'!$B$9:$B$909=AM$8))*('R6. TIAM new gen capacity'!$D$9:$D$909=$D51)*('R6. TIAM new gen capacity'!$E$8:$P$8=AM$9),'R6. TIAM new gen capacity'!$E$9:$P$909))</f>
        <v>81.602223545283266</v>
      </c>
      <c r="AN51" s="68">
        <f t="array" ref="AN51">SUM(IF(('R6. TIAM new gen capacity'!$A$9:$A$909=$B51)*(('R6. TIAM new gen capacity'!$B$9:$B$909=AN$7)+('R6. TIAM new gen capacity'!$B$9:$B$909=AN$8))*('R6. TIAM new gen capacity'!$D$9:$D$909=$D51)*('R6. TIAM new gen capacity'!$E$8:$P$8=AN$9),'R6. TIAM new gen capacity'!$E$9:$P$909))</f>
        <v>299.78899710855808</v>
      </c>
      <c r="AO51" s="68">
        <f t="array" ref="AO51">SUM(IF(('R6. TIAM new gen capacity'!$A$9:$A$909=$B51)*(('R6. TIAM new gen capacity'!$B$9:$B$909=AO$7)+('R6. TIAM new gen capacity'!$B$9:$B$909=AO$8))*('R6. TIAM new gen capacity'!$D$9:$D$909=$D51)*('R6. TIAM new gen capacity'!$E$8:$P$8=AO$9),'R6. TIAM new gen capacity'!$E$9:$P$909))</f>
        <v>518.24209881097227</v>
      </c>
      <c r="AP51" s="68">
        <f t="array" ref="AP51">SUM(IF(('R6. TIAM new gen capacity'!$A$9:$A$909=$B51)*(('R6. TIAM new gen capacity'!$B$9:$B$909=AP$7)+('R6. TIAM new gen capacity'!$B$9:$B$909=AP$8))*('R6. TIAM new gen capacity'!$D$9:$D$909=$D51)*('R6. TIAM new gen capacity'!$E$8:$P$8=AP$9),'R6. TIAM new gen capacity'!$E$9:$P$909))</f>
        <v>1062.1277208979996</v>
      </c>
    </row>
    <row r="52" spans="1:42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2.1885387145361999E-4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2.9942685958658499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2.0754094858144228E-3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0.69828567158577404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18.498888667296651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9.8435699759475384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11.4672184970934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31.770513197900002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10.9583730000743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20.3863190611645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22.627070210563701</v>
      </c>
      <c r="R52" s="68">
        <f t="array" ref="R52">SUM(IF(('R6. TIAM new gen capacity'!$A$9:$A$909=$B52)*(('R6. TIAM new gen capacity'!$B$9:$B$909=R$7)+('R6. TIAM new gen capacity'!$B$9:$B$909=R$8))*('R6. TIAM new gen capacity'!$D$9:$D$909=$D52)*('R6. TIAM new gen capacity'!$E$8:$P$8=R$9),'R6. TIAM new gen capacity'!$E$9:$P$909))</f>
        <v>0</v>
      </c>
      <c r="S52" s="68">
        <f t="array" ref="S52">SUM(IF(('R6. TIAM new gen capacity'!$A$9:$A$909=$B52)*(('R6. TIAM new gen capacity'!$B$9:$B$909=S$7)+('R6. TIAM new gen capacity'!$B$9:$B$909=S$8))*('R6. TIAM new gen capacity'!$D$9:$D$909=$D52)*('R6. TIAM new gen capacity'!$E$8:$P$8=S$9),'R6. TIAM new gen capacity'!$E$9:$P$909))</f>
        <v>2.2497920233401398</v>
      </c>
      <c r="T52" s="68">
        <f t="array" ref="T52">SUM(IF(('R6. TIAM new gen capacity'!$A$9:$A$909=$B52)*(('R6. TIAM new gen capacity'!$B$9:$B$909=T$7)+('R6. TIAM new gen capacity'!$B$9:$B$909=T$8))*('R6. TIAM new gen capacity'!$D$9:$D$909=$D52)*('R6. TIAM new gen capacity'!$E$8:$P$8=T$9),'R6. TIAM new gen capacity'!$E$9:$P$909))</f>
        <v>0</v>
      </c>
      <c r="U52" s="68">
        <f t="array" ref="U52">SUM(IF(('R6. TIAM new gen capacity'!$A$9:$A$909=$B52)*(('R6. TIAM new gen capacity'!$B$9:$B$909=U$7)+('R6. TIAM new gen capacity'!$B$9:$B$909=U$8))*('R6. TIAM new gen capacity'!$D$9:$D$909=$D52)*('R6. TIAM new gen capacity'!$E$8:$P$8=U$9),'R6. TIAM new gen capacity'!$E$9:$P$909))</f>
        <v>0</v>
      </c>
      <c r="V52" s="68">
        <f t="array" ref="V52">SUM(IF(('R6. TIAM new gen capacity'!$A$9:$A$909=$B52)*(('R6. TIAM new gen capacity'!$B$9:$B$909=V$7)+('R6. TIAM new gen capacity'!$B$9:$B$909=V$8))*('R6. TIAM new gen capacity'!$D$9:$D$909=$D52)*('R6. TIAM new gen capacity'!$E$8:$P$8=V$9),'R6. TIAM new gen capacity'!$E$9:$P$909))</f>
        <v>4.20656460244538</v>
      </c>
      <c r="W52" s="68">
        <f t="array" ref="W52">SUM(IF(('R6. TIAM new gen capacity'!$A$9:$A$909=$B52)*(('R6. TIAM new gen capacity'!$B$9:$B$909=W$7)+('R6. TIAM new gen capacity'!$B$9:$B$909=W$8))*('R6. TIAM new gen capacity'!$D$9:$D$909=$D52)*('R6. TIAM new gen capacity'!$E$8:$P$8=W$9),'R6. TIAM new gen capacity'!$E$9:$P$909))</f>
        <v>25.624701906804699</v>
      </c>
      <c r="X52" s="68">
        <f t="array" ref="X52">SUM(IF(('R6. TIAM new gen capacity'!$A$9:$A$909=$B52)*(('R6. TIAM new gen capacity'!$B$9:$B$909=X$7)+('R6. TIAM new gen capacity'!$B$9:$B$909=X$8))*('R6. TIAM new gen capacity'!$D$9:$D$909=$D52)*('R6. TIAM new gen capacity'!$E$8:$P$8=X$9),'R6. TIAM new gen capacity'!$E$9:$P$909))</f>
        <v>49.826389081947603</v>
      </c>
      <c r="Y52" s="68">
        <f t="array" ref="Y52">SUM(IF(('R6. TIAM new gen capacity'!$A$9:$A$909=$B52)*(('R6. TIAM new gen capacity'!$B$9:$B$909=Y$7)+('R6. TIAM new gen capacity'!$B$9:$B$909=Y$8))*('R6. TIAM new gen capacity'!$D$9:$D$909=$D52)*('R6. TIAM new gen capacity'!$E$8:$P$8=Y$9),'R6. TIAM new gen capacity'!$E$9:$P$909))</f>
        <v>28.4026490258208</v>
      </c>
      <c r="Z52" s="68">
        <f t="array" ref="Z52">SUM(IF(('R6. TIAM new gen capacity'!$A$9:$A$909=$B52)*(('R6. TIAM new gen capacity'!$B$9:$B$909=Z$7)+('R6. TIAM new gen capacity'!$B$9:$B$909=Z$8))*('R6. TIAM new gen capacity'!$D$9:$D$909=$D52)*('R6. TIAM new gen capacity'!$E$8:$P$8=Z$9),'R6. TIAM new gen capacity'!$E$9:$P$909))</f>
        <v>33.895288876493296</v>
      </c>
      <c r="AA52" s="68">
        <f t="array" ref="AA52">SUM(IF(('R6. TIAM new gen capacity'!$A$9:$A$909=$B52)*(('R6. TIAM new gen capacity'!$B$9:$B$909=AA$7)+('R6. TIAM new gen capacity'!$B$9:$B$909=AA$8))*('R6. TIAM new gen capacity'!$D$9:$D$909=$D52)*('R6. TIAM new gen capacity'!$E$8:$P$8=AA$9),'R6. TIAM new gen capacity'!$E$9:$P$909))</f>
        <v>48.180974205949703</v>
      </c>
      <c r="AB52" s="68">
        <f t="array" ref="AB52">SUM(IF(('R6. TIAM new gen capacity'!$A$9:$A$909=$B52)*(('R6. TIAM new gen capacity'!$B$9:$B$909=AB$7)+('R6. TIAM new gen capacity'!$B$9:$B$909=AB$8))*('R6. TIAM new gen capacity'!$D$9:$D$909=$D52)*('R6. TIAM new gen capacity'!$E$8:$P$8=AB$9),'R6. TIAM new gen capacity'!$E$9:$P$909))</f>
        <v>37.721315018286198</v>
      </c>
      <c r="AC52" s="68">
        <f t="array" ref="AC52">SUM(IF(('R6. TIAM new gen capacity'!$A$9:$A$909=$B52)*(('R6. TIAM new gen capacity'!$B$9:$B$909=AC$7)+('R6. TIAM new gen capacity'!$B$9:$B$909=AC$8))*('R6. TIAM new gen capacity'!$D$9:$D$909=$D52)*('R6. TIAM new gen capacity'!$E$8:$P$8=AC$9),'R6. TIAM new gen capacity'!$E$9:$P$909))</f>
        <v>46.588764528901201</v>
      </c>
      <c r="AE52" s="68">
        <f t="array" ref="AE52">SUM(IF(('R6. TIAM new gen capacity'!$A$9:$A$909=$B52)*(('R6. TIAM new gen capacity'!$B$9:$B$909=AE$7)+('R6. TIAM new gen capacity'!$B$9:$B$909=AE$8))*('R6. TIAM new gen capacity'!$D$9:$D$909=$D52)*('R6. TIAM new gen capacity'!$E$8:$P$8=AE$9),'R6. TIAM new gen capacity'!$E$9:$P$909))</f>
        <v>0</v>
      </c>
      <c r="AF52" s="68">
        <f t="array" ref="AF52">SUM(IF(('R6. TIAM new gen capacity'!$A$9:$A$909=$B52)*(('R6. TIAM new gen capacity'!$B$9:$B$909=AF$7)+('R6. TIAM new gen capacity'!$B$9:$B$909=AF$8))*('R6. TIAM new gen capacity'!$D$9:$D$909=$D52)*('R6. TIAM new gen capacity'!$E$8:$P$8=AF$9),'R6. TIAM new gen capacity'!$E$9:$P$909))</f>
        <v>0</v>
      </c>
      <c r="AG52" s="68">
        <f t="array" ref="AG52">SUM(IF(('R6. TIAM new gen capacity'!$A$9:$A$909=$B52)*(('R6. TIAM new gen capacity'!$B$9:$B$909=AG$7)+('R6. TIAM new gen capacity'!$B$9:$B$909=AG$8))*('R6. TIAM new gen capacity'!$D$9:$D$909=$D52)*('R6. TIAM new gen capacity'!$E$8:$P$8=AG$9),'R6. TIAM new gen capacity'!$E$9:$P$909))</f>
        <v>0</v>
      </c>
      <c r="AH52" s="68">
        <f t="array" ref="AH52">SUM(IF(('R6. TIAM new gen capacity'!$A$9:$A$909=$B52)*(('R6. TIAM new gen capacity'!$B$9:$B$909=AH$7)+('R6. TIAM new gen capacity'!$B$9:$B$909=AH$8))*('R6. TIAM new gen capacity'!$D$9:$D$909=$D52)*('R6. TIAM new gen capacity'!$E$8:$P$8=AH$9),'R6. TIAM new gen capacity'!$E$9:$P$909))</f>
        <v>3.5995369535538999</v>
      </c>
      <c r="AI52" s="68">
        <f t="array" ref="AI52">SUM(IF(('R6. TIAM new gen capacity'!$A$9:$A$909=$B52)*(('R6. TIAM new gen capacity'!$B$9:$B$909=AI$7)+('R6. TIAM new gen capacity'!$B$9:$B$909=AI$8))*('R6. TIAM new gen capacity'!$D$9:$D$909=$D52)*('R6. TIAM new gen capacity'!$E$8:$P$8=AI$9),'R6. TIAM new gen capacity'!$E$9:$P$909))</f>
        <v>3.1300508517585199</v>
      </c>
      <c r="AJ52" s="68">
        <f t="array" ref="AJ52">SUM(IF(('R6. TIAM new gen capacity'!$A$9:$A$909=$B52)*(('R6. TIAM new gen capacity'!$B$9:$B$909=AJ$7)+('R6. TIAM new gen capacity'!$B$9:$B$909=AJ$8))*('R6. TIAM new gen capacity'!$D$9:$D$909=$D52)*('R6. TIAM new gen capacity'!$E$8:$P$8=AJ$9),'R6. TIAM new gen capacity'!$E$9:$P$909))</f>
        <v>28.433580917326182</v>
      </c>
      <c r="AK52" s="68">
        <f t="array" ref="AK52">SUM(IF(('R6. TIAM new gen capacity'!$A$9:$A$909=$B52)*(('R6. TIAM new gen capacity'!$B$9:$B$909=AK$7)+('R6. TIAM new gen capacity'!$B$9:$B$909=AK$8))*('R6. TIAM new gen capacity'!$D$9:$D$909=$D52)*('R6. TIAM new gen capacity'!$E$8:$P$8=AK$9),'R6. TIAM new gen capacity'!$E$9:$P$909))</f>
        <v>83.297693848765377</v>
      </c>
      <c r="AL52" s="68">
        <f t="array" ref="AL52">SUM(IF(('R6. TIAM new gen capacity'!$A$9:$A$909=$B52)*(('R6. TIAM new gen capacity'!$B$9:$B$909=AL$7)+('R6. TIAM new gen capacity'!$B$9:$B$909=AL$8))*('R6. TIAM new gen capacity'!$D$9:$D$909=$D52)*('R6. TIAM new gen capacity'!$E$8:$P$8=AL$9),'R6. TIAM new gen capacity'!$E$9:$P$909))</f>
        <v>275.7012961164055</v>
      </c>
      <c r="AM52" s="68">
        <f t="array" ref="AM52">SUM(IF(('R6. TIAM new gen capacity'!$A$9:$A$909=$B52)*(('R6. TIAM new gen capacity'!$B$9:$B$909=AM$7)+('R6. TIAM new gen capacity'!$B$9:$B$909=AM$8))*('R6. TIAM new gen capacity'!$D$9:$D$909=$D52)*('R6. TIAM new gen capacity'!$E$8:$P$8=AM$9),'R6. TIAM new gen capacity'!$E$9:$P$909))</f>
        <v>0</v>
      </c>
      <c r="AN52" s="68">
        <f t="array" ref="AN52">SUM(IF(('R6. TIAM new gen capacity'!$A$9:$A$909=$B52)*(('R6. TIAM new gen capacity'!$B$9:$B$909=AN$7)+('R6. TIAM new gen capacity'!$B$9:$B$909=AN$8))*('R6. TIAM new gen capacity'!$D$9:$D$909=$D52)*('R6. TIAM new gen capacity'!$E$8:$P$8=AN$9),'R6. TIAM new gen capacity'!$E$9:$P$909))</f>
        <v>5.0762581546164203</v>
      </c>
      <c r="AO52" s="68">
        <f t="array" ref="AO52">SUM(IF(('R6. TIAM new gen capacity'!$A$9:$A$909=$B52)*(('R6. TIAM new gen capacity'!$B$9:$B$909=AO$7)+('R6. TIAM new gen capacity'!$B$9:$B$909=AO$8))*('R6. TIAM new gen capacity'!$D$9:$D$909=$D52)*('R6. TIAM new gen capacity'!$E$8:$P$8=AO$9),'R6. TIAM new gen capacity'!$E$9:$P$909))</f>
        <v>232.14273798697292</v>
      </c>
      <c r="AP52" s="68">
        <f t="array" ref="AP52">SUM(IF(('R6. TIAM new gen capacity'!$A$9:$A$909=$B52)*(('R6. TIAM new gen capacity'!$B$9:$B$909=AP$7)+('R6. TIAM new gen capacity'!$B$9:$B$909=AP$8))*('R6. TIAM new gen capacity'!$D$9:$D$909=$D52)*('R6. TIAM new gen capacity'!$E$8:$P$8=AP$9),'R6. TIAM new gen capacity'!$E$9:$P$909))</f>
        <v>89.459213833401193</v>
      </c>
    </row>
  </sheetData>
  <conditionalFormatting sqref="A1:XFD1 B2:XFD2 A910:XFD1048576 B9 B53:XFD909 A3:XFD4 A7:P7 B8:P8 A16:AD16 A10:B15 Q7:AD8 E9:AD15 E17:AD52 A6:XFD6 B5:XFD5 AQ7:XFD52">
    <cfRule type="expression" dxfId="126" priority="7">
      <formula>_xlfn.ISFORMULA(A1)</formula>
    </cfRule>
  </conditionalFormatting>
  <conditionalFormatting sqref="C9:D15">
    <cfRule type="expression" dxfId="125" priority="5">
      <formula>_xlfn.ISFORMULA(C9)</formula>
    </cfRule>
  </conditionalFormatting>
  <conditionalFormatting sqref="C17:D52">
    <cfRule type="expression" dxfId="124" priority="4">
      <formula>_xlfn.ISFORMULA(C17)</formula>
    </cfRule>
  </conditionalFormatting>
  <conditionalFormatting sqref="A17:B52">
    <cfRule type="expression" dxfId="123" priority="3">
      <formula>_xlfn.ISFORMULA(A17)</formula>
    </cfRule>
  </conditionalFormatting>
  <conditionalFormatting sqref="A5">
    <cfRule type="expression" dxfId="122" priority="2">
      <formula>_xlfn.ISFORMULA(A5)</formula>
    </cfRule>
  </conditionalFormatting>
  <conditionalFormatting sqref="AE7:AP52">
    <cfRule type="expression" dxfId="121" priority="1">
      <formula>_xlfn.ISFORMULA(AE7)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E54-73D4-4616-BB5B-7E528D90C340}">
  <sheetPr>
    <tabColor theme="4" tint="0.39997558519241921"/>
  </sheetPr>
  <dimension ref="A1:CP60"/>
  <sheetViews>
    <sheetView tabSelected="1" zoomScale="70" zoomScaleNormal="70" workbookViewId="0">
      <pane xSplit="4" ySplit="10" topLeftCell="BK11" activePane="bottomRight" state="frozen"/>
      <selection pane="topRight" activeCell="E1" sqref="E1"/>
      <selection pane="bottomLeft" activeCell="A11" sqref="A11"/>
      <selection pane="bottomRight" activeCell="BK9" sqref="BK9"/>
    </sheetView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30" width="9.44140625" style="39"/>
    <col min="31" max="42" width="11.21875" style="39" bestFit="1" customWidth="1"/>
    <col min="43" max="43" width="9.44140625" style="39"/>
    <col min="44" max="55" width="11.21875" style="39" bestFit="1" customWidth="1"/>
    <col min="56" max="56" width="9.44140625" style="39"/>
    <col min="57" max="61" width="9.44140625" style="39" bestFit="1" customWidth="1"/>
    <col min="62" max="68" width="9.5546875" style="39" bestFit="1" customWidth="1"/>
    <col min="69" max="16384" width="9.44140625" style="39"/>
  </cols>
  <sheetData>
    <row r="1" spans="1:94" s="16" customFormat="1" ht="49.5" customHeight="1" x14ac:dyDescent="0.3">
      <c r="A1" s="16" t="s">
        <v>293</v>
      </c>
    </row>
    <row r="2" spans="1:94" s="30" customFormat="1" x14ac:dyDescent="0.3">
      <c r="A2" s="30" t="s">
        <v>42</v>
      </c>
      <c r="B2" s="30" t="s">
        <v>284</v>
      </c>
    </row>
    <row r="3" spans="1:94" s="30" customFormat="1" x14ac:dyDescent="0.3">
      <c r="A3" s="30" t="s">
        <v>44</v>
      </c>
      <c r="B3" s="30" t="s">
        <v>294</v>
      </c>
    </row>
    <row r="4" spans="1:94" s="30" customFormat="1" x14ac:dyDescent="0.3">
      <c r="A4" s="30" t="s">
        <v>46</v>
      </c>
      <c r="Q4" s="31"/>
      <c r="R4" s="32"/>
    </row>
    <row r="5" spans="1:94" s="30" customFormat="1" x14ac:dyDescent="0.3">
      <c r="A5" s="30" t="s">
        <v>194</v>
      </c>
      <c r="B5" s="30" t="s">
        <v>295</v>
      </c>
      <c r="Q5" s="31"/>
      <c r="R5" s="32"/>
    </row>
    <row r="6" spans="1:94" x14ac:dyDescent="0.3">
      <c r="AE6" s="39" t="s">
        <v>296</v>
      </c>
      <c r="AF6" s="39" t="s">
        <v>296</v>
      </c>
      <c r="AG6" s="39" t="s">
        <v>296</v>
      </c>
      <c r="AH6" s="39" t="s">
        <v>296</v>
      </c>
      <c r="AI6" s="39" t="s">
        <v>296</v>
      </c>
      <c r="AJ6" s="39" t="s">
        <v>296</v>
      </c>
      <c r="AK6" s="39" t="s">
        <v>296</v>
      </c>
      <c r="AL6" s="39" t="s">
        <v>296</v>
      </c>
      <c r="AM6" s="39" t="s">
        <v>296</v>
      </c>
      <c r="AN6" s="39" t="s">
        <v>296</v>
      </c>
      <c r="AO6" s="39" t="s">
        <v>296</v>
      </c>
      <c r="AP6" s="39" t="s">
        <v>296</v>
      </c>
    </row>
    <row r="7" spans="1:94" x14ac:dyDescent="0.3">
      <c r="E7" s="39" t="s">
        <v>288</v>
      </c>
      <c r="F7" s="39" t="s">
        <v>288</v>
      </c>
      <c r="G7" s="39" t="s">
        <v>288</v>
      </c>
      <c r="H7" s="39" t="s">
        <v>288</v>
      </c>
      <c r="I7" s="39" t="s">
        <v>288</v>
      </c>
      <c r="J7" s="39" t="s">
        <v>288</v>
      </c>
      <c r="K7" s="39" t="s">
        <v>288</v>
      </c>
      <c r="L7" s="39" t="s">
        <v>288</v>
      </c>
      <c r="M7" s="39" t="s">
        <v>288</v>
      </c>
      <c r="N7" s="39" t="s">
        <v>288</v>
      </c>
      <c r="O7" s="39" t="s">
        <v>288</v>
      </c>
      <c r="P7" s="39" t="s">
        <v>288</v>
      </c>
      <c r="R7" s="39" t="s">
        <v>289</v>
      </c>
      <c r="S7" s="39" t="s">
        <v>289</v>
      </c>
      <c r="T7" s="39" t="s">
        <v>289</v>
      </c>
      <c r="U7" s="39" t="s">
        <v>289</v>
      </c>
      <c r="V7" s="39" t="s">
        <v>289</v>
      </c>
      <c r="W7" s="39" t="s">
        <v>289</v>
      </c>
      <c r="X7" s="39" t="s">
        <v>289</v>
      </c>
      <c r="Y7" s="39" t="s">
        <v>289</v>
      </c>
      <c r="Z7" s="39" t="s">
        <v>289</v>
      </c>
      <c r="AA7" s="39" t="s">
        <v>289</v>
      </c>
      <c r="AB7" s="39" t="s">
        <v>289</v>
      </c>
      <c r="AC7" s="39" t="s">
        <v>289</v>
      </c>
      <c r="AE7" s="39" t="s">
        <v>297</v>
      </c>
      <c r="AF7" s="39" t="s">
        <v>297</v>
      </c>
      <c r="AG7" s="39" t="s">
        <v>297</v>
      </c>
      <c r="AH7" s="39" t="s">
        <v>297</v>
      </c>
      <c r="AI7" s="39" t="s">
        <v>297</v>
      </c>
      <c r="AJ7" s="39" t="s">
        <v>297</v>
      </c>
      <c r="AK7" s="39" t="s">
        <v>297</v>
      </c>
      <c r="AL7" s="39" t="s">
        <v>297</v>
      </c>
      <c r="AM7" s="39" t="s">
        <v>297</v>
      </c>
      <c r="AN7" s="39" t="s">
        <v>297</v>
      </c>
      <c r="AO7" s="39" t="s">
        <v>297</v>
      </c>
      <c r="AP7" s="39" t="s">
        <v>297</v>
      </c>
      <c r="BR7" s="39" t="s">
        <v>290</v>
      </c>
      <c r="BS7" s="39" t="s">
        <v>290</v>
      </c>
      <c r="BT7" s="39" t="s">
        <v>290</v>
      </c>
      <c r="BU7" s="39" t="s">
        <v>290</v>
      </c>
      <c r="BV7" s="39" t="s">
        <v>290</v>
      </c>
      <c r="BW7" s="39" t="s">
        <v>290</v>
      </c>
      <c r="BX7" s="39" t="s">
        <v>290</v>
      </c>
      <c r="BY7" s="39" t="s">
        <v>290</v>
      </c>
      <c r="BZ7" s="39" t="s">
        <v>290</v>
      </c>
      <c r="CA7" s="39" t="s">
        <v>290</v>
      </c>
      <c r="CB7" s="39" t="s">
        <v>290</v>
      </c>
      <c r="CC7" s="39" t="s">
        <v>290</v>
      </c>
      <c r="CE7" s="494" t="s">
        <v>298</v>
      </c>
      <c r="CF7" s="494" t="s">
        <v>298</v>
      </c>
      <c r="CG7" s="494" t="s">
        <v>298</v>
      </c>
      <c r="CH7" s="494" t="s">
        <v>298</v>
      </c>
      <c r="CI7" s="494" t="s">
        <v>298</v>
      </c>
      <c r="CJ7" s="494" t="s">
        <v>298</v>
      </c>
      <c r="CK7" s="494" t="s">
        <v>298</v>
      </c>
      <c r="CL7" s="494" t="s">
        <v>298</v>
      </c>
      <c r="CM7" s="494" t="s">
        <v>298</v>
      </c>
      <c r="CN7" s="494" t="s">
        <v>298</v>
      </c>
      <c r="CO7" s="494" t="s">
        <v>298</v>
      </c>
      <c r="CP7" s="494" t="s">
        <v>298</v>
      </c>
    </row>
    <row r="8" spans="1:94" x14ac:dyDescent="0.3">
      <c r="A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  <c r="AE8" s="39" t="s">
        <v>299</v>
      </c>
      <c r="AF8" s="39" t="s">
        <v>299</v>
      </c>
      <c r="AG8" s="39" t="s">
        <v>299</v>
      </c>
      <c r="AH8" s="39" t="s">
        <v>299</v>
      </c>
      <c r="AI8" s="39" t="s">
        <v>299</v>
      </c>
      <c r="AJ8" s="39" t="s">
        <v>299</v>
      </c>
      <c r="AK8" s="39" t="s">
        <v>299</v>
      </c>
      <c r="AL8" s="39" t="s">
        <v>299</v>
      </c>
      <c r="AM8" s="39" t="s">
        <v>299</v>
      </c>
      <c r="AN8" s="39" t="s">
        <v>299</v>
      </c>
      <c r="AO8" s="39" t="s">
        <v>299</v>
      </c>
      <c r="AP8" s="39" t="s">
        <v>299</v>
      </c>
      <c r="BR8" s="39" t="s">
        <v>292</v>
      </c>
      <c r="BS8" s="39" t="s">
        <v>292</v>
      </c>
      <c r="BT8" s="39" t="s">
        <v>292</v>
      </c>
      <c r="BU8" s="39" t="s">
        <v>292</v>
      </c>
      <c r="BV8" s="39" t="s">
        <v>292</v>
      </c>
      <c r="BW8" s="39" t="s">
        <v>292</v>
      </c>
      <c r="BX8" s="39" t="s">
        <v>292</v>
      </c>
      <c r="BY8" s="39" t="s">
        <v>292</v>
      </c>
      <c r="BZ8" s="39" t="s">
        <v>292</v>
      </c>
      <c r="CA8" s="39" t="s">
        <v>292</v>
      </c>
      <c r="CB8" s="39" t="s">
        <v>292</v>
      </c>
      <c r="CC8" s="39" t="s">
        <v>292</v>
      </c>
      <c r="CE8" s="494"/>
      <c r="CF8" s="494"/>
      <c r="CG8" s="494"/>
      <c r="CH8" s="494"/>
      <c r="CI8" s="494"/>
      <c r="CJ8" s="494"/>
      <c r="CK8" s="494"/>
      <c r="CL8" s="494"/>
      <c r="CM8" s="494"/>
      <c r="CN8" s="494"/>
      <c r="CO8" s="494"/>
      <c r="CP8" s="494"/>
    </row>
    <row r="9" spans="1:94" x14ac:dyDescent="0.3">
      <c r="A9" s="43"/>
      <c r="AE9" s="39" t="s">
        <v>300</v>
      </c>
      <c r="AF9" s="39" t="s">
        <v>300</v>
      </c>
      <c r="AG9" s="39" t="s">
        <v>300</v>
      </c>
      <c r="AH9" s="39" t="s">
        <v>300</v>
      </c>
      <c r="AI9" s="39" t="s">
        <v>300</v>
      </c>
      <c r="AJ9" s="39" t="s">
        <v>300</v>
      </c>
      <c r="AK9" s="39" t="s">
        <v>300</v>
      </c>
      <c r="AL9" s="39" t="s">
        <v>300</v>
      </c>
      <c r="AM9" s="39" t="s">
        <v>300</v>
      </c>
      <c r="AN9" s="39" t="s">
        <v>300</v>
      </c>
      <c r="AO9" s="39" t="s">
        <v>300</v>
      </c>
      <c r="AP9" s="39" t="s">
        <v>300</v>
      </c>
      <c r="AR9" s="39" t="s">
        <v>301</v>
      </c>
      <c r="AS9" s="39" t="s">
        <v>301</v>
      </c>
      <c r="AT9" s="39" t="s">
        <v>301</v>
      </c>
      <c r="AU9" s="39" t="s">
        <v>301</v>
      </c>
      <c r="AV9" s="39" t="s">
        <v>301</v>
      </c>
      <c r="AW9" s="39" t="s">
        <v>301</v>
      </c>
      <c r="AX9" s="39" t="s">
        <v>301</v>
      </c>
      <c r="AY9" s="39" t="s">
        <v>301</v>
      </c>
      <c r="AZ9" s="39" t="s">
        <v>301</v>
      </c>
      <c r="BA9" s="39" t="s">
        <v>301</v>
      </c>
      <c r="BB9" s="39" t="s">
        <v>301</v>
      </c>
      <c r="BC9" s="39" t="s">
        <v>301</v>
      </c>
      <c r="BE9" s="39" t="s">
        <v>302</v>
      </c>
      <c r="BF9" s="39" t="s">
        <v>302</v>
      </c>
      <c r="BG9" s="39" t="s">
        <v>302</v>
      </c>
      <c r="BH9" s="39" t="s">
        <v>302</v>
      </c>
      <c r="BI9" s="39" t="s">
        <v>302</v>
      </c>
      <c r="BJ9" s="39" t="s">
        <v>302</v>
      </c>
      <c r="BK9" s="39" t="s">
        <v>302</v>
      </c>
      <c r="BL9" s="39" t="s">
        <v>302</v>
      </c>
      <c r="BM9" s="39" t="s">
        <v>302</v>
      </c>
      <c r="BN9" s="39" t="s">
        <v>302</v>
      </c>
      <c r="BO9" s="39" t="s">
        <v>302</v>
      </c>
      <c r="BP9" s="39" t="s">
        <v>302</v>
      </c>
    </row>
    <row r="10" spans="1:94" x14ac:dyDescent="0.3">
      <c r="A10" s="39" t="s">
        <v>56</v>
      </c>
      <c r="B10" s="39" t="s">
        <v>246</v>
      </c>
      <c r="C10" s="39" t="s">
        <v>247</v>
      </c>
      <c r="D10" s="39" t="s">
        <v>248</v>
      </c>
      <c r="E10" s="39">
        <v>2005</v>
      </c>
      <c r="F10" s="39">
        <v>2007</v>
      </c>
      <c r="G10" s="39">
        <v>2012</v>
      </c>
      <c r="H10" s="39">
        <v>2020</v>
      </c>
      <c r="I10" s="39">
        <v>2030</v>
      </c>
      <c r="J10" s="39">
        <v>2040</v>
      </c>
      <c r="K10" s="39">
        <v>2050</v>
      </c>
      <c r="L10" s="39">
        <v>2060</v>
      </c>
      <c r="M10" s="39">
        <v>2070</v>
      </c>
      <c r="N10" s="39">
        <v>2080</v>
      </c>
      <c r="O10" s="39">
        <v>2090</v>
      </c>
      <c r="P10" s="39">
        <v>2100</v>
      </c>
      <c r="R10" s="39">
        <v>2005</v>
      </c>
      <c r="S10" s="39">
        <v>2007</v>
      </c>
      <c r="T10" s="39">
        <v>2012</v>
      </c>
      <c r="U10" s="39">
        <v>2020</v>
      </c>
      <c r="V10" s="39">
        <v>2030</v>
      </c>
      <c r="W10" s="39">
        <v>2040</v>
      </c>
      <c r="X10" s="39">
        <v>2050</v>
      </c>
      <c r="Y10" s="39">
        <v>2060</v>
      </c>
      <c r="Z10" s="39">
        <v>2070</v>
      </c>
      <c r="AA10" s="39">
        <v>2080</v>
      </c>
      <c r="AB10" s="39">
        <v>2090</v>
      </c>
      <c r="AC10" s="39">
        <v>2100</v>
      </c>
      <c r="AE10" s="39">
        <v>2005</v>
      </c>
      <c r="AF10" s="39">
        <v>2007</v>
      </c>
      <c r="AG10" s="39">
        <v>2012</v>
      </c>
      <c r="AH10" s="39">
        <v>2020</v>
      </c>
      <c r="AI10" s="39">
        <v>2030</v>
      </c>
      <c r="AJ10" s="39">
        <v>2040</v>
      </c>
      <c r="AK10" s="39">
        <v>2050</v>
      </c>
      <c r="AL10" s="39">
        <v>2060</v>
      </c>
      <c r="AM10" s="39">
        <v>2070</v>
      </c>
      <c r="AN10" s="39">
        <v>2080</v>
      </c>
      <c r="AO10" s="39">
        <v>2090</v>
      </c>
      <c r="AP10" s="39">
        <v>2100</v>
      </c>
      <c r="AR10" s="39">
        <v>2005</v>
      </c>
      <c r="AS10" s="39">
        <v>2007</v>
      </c>
      <c r="AT10" s="39">
        <v>2012</v>
      </c>
      <c r="AU10" s="39">
        <v>2020</v>
      </c>
      <c r="AV10" s="39">
        <v>2030</v>
      </c>
      <c r="AW10" s="39">
        <v>2040</v>
      </c>
      <c r="AX10" s="39">
        <v>2050</v>
      </c>
      <c r="AY10" s="39">
        <v>2060</v>
      </c>
      <c r="AZ10" s="39">
        <v>2070</v>
      </c>
      <c r="BA10" s="39">
        <v>2080</v>
      </c>
      <c r="BB10" s="39">
        <v>2090</v>
      </c>
      <c r="BC10" s="39">
        <v>2100</v>
      </c>
      <c r="BE10" s="39">
        <v>2005</v>
      </c>
      <c r="BF10" s="39">
        <v>2007</v>
      </c>
      <c r="BG10" s="39">
        <v>2012</v>
      </c>
      <c r="BH10" s="39">
        <v>2020</v>
      </c>
      <c r="BI10" s="39">
        <v>2030</v>
      </c>
      <c r="BJ10" s="39">
        <v>2040</v>
      </c>
      <c r="BK10" s="39">
        <v>2050</v>
      </c>
      <c r="BL10" s="39">
        <v>2060</v>
      </c>
      <c r="BM10" s="39">
        <v>2070</v>
      </c>
      <c r="BN10" s="39">
        <v>2080</v>
      </c>
      <c r="BO10" s="39">
        <v>2090</v>
      </c>
      <c r="BP10" s="39">
        <v>2100</v>
      </c>
      <c r="BR10" s="39">
        <v>2005</v>
      </c>
      <c r="BS10" s="39">
        <v>2007</v>
      </c>
      <c r="BT10" s="39">
        <v>2012</v>
      </c>
      <c r="BU10" s="39">
        <v>2020</v>
      </c>
      <c r="BV10" s="39">
        <v>2030</v>
      </c>
      <c r="BW10" s="39">
        <v>2040</v>
      </c>
      <c r="BX10" s="39">
        <v>2050</v>
      </c>
      <c r="BY10" s="39">
        <v>2060</v>
      </c>
      <c r="BZ10" s="39">
        <v>2070</v>
      </c>
      <c r="CA10" s="39">
        <v>2080</v>
      </c>
      <c r="CB10" s="39">
        <v>2090</v>
      </c>
      <c r="CC10" s="39">
        <v>2100</v>
      </c>
      <c r="CE10" s="39">
        <v>2005</v>
      </c>
      <c r="CF10" s="39">
        <v>2007</v>
      </c>
      <c r="CG10" s="39">
        <v>2012</v>
      </c>
      <c r="CH10" s="39">
        <v>2020</v>
      </c>
      <c r="CI10" s="39">
        <v>2030</v>
      </c>
      <c r="CJ10" s="39">
        <v>2040</v>
      </c>
      <c r="CK10" s="39">
        <v>2050</v>
      </c>
      <c r="CL10" s="39">
        <v>2060</v>
      </c>
      <c r="CM10" s="39">
        <v>2070</v>
      </c>
      <c r="CN10" s="39">
        <v>2080</v>
      </c>
      <c r="CO10" s="39">
        <v>2090</v>
      </c>
      <c r="CP10" s="39">
        <v>2100</v>
      </c>
    </row>
    <row r="11" spans="1:94" x14ac:dyDescent="0.3">
      <c r="A11" s="39" t="s">
        <v>62</v>
      </c>
      <c r="B11" s="39" t="s">
        <v>249</v>
      </c>
      <c r="C11" s="39" t="s">
        <v>86</v>
      </c>
      <c r="D11" s="39" t="s">
        <v>250</v>
      </c>
      <c r="E11" s="58">
        <f t="array" ref="E11">SUM(IF(('R7. TIAM total gen capacity'!$A$9:$A$1466=$B11)*(('R7. TIAM total gen capacity'!$C$9:$C$1466=E$7)+('R7. TIAM total gen capacity'!$C$9:$C$1466=E$8))*('R7. TIAM total gen capacity'!$F$8:$Q$8=E$10),'R7. TIAM total gen capacity'!$F$9:$Q$1466))</f>
        <v>12.552891933028908</v>
      </c>
      <c r="F11" s="58">
        <f t="array" ref="F11">SUM(IF(('R7. TIAM total gen capacity'!$A$9:$A$1466=$B11)*(('R7. TIAM total gen capacity'!$C$9:$C$1466=F$7)+('R7. TIAM total gen capacity'!$C$9:$C$1466=F$8))*('R7. TIAM total gen capacity'!$F$8:$Q$8=F$10),'R7. TIAM total gen capacity'!$F$9:$Q$1466))</f>
        <v>25.154887366818866</v>
      </c>
      <c r="G11" s="58">
        <f t="array" ref="G11">SUM(IF(('R7. TIAM total gen capacity'!$A$9:$A$1466=$B11)*(('R7. TIAM total gen capacity'!$C$9:$C$1466=G$7)+('R7. TIAM total gen capacity'!$C$9:$C$1466=G$8))*('R7. TIAM total gen capacity'!$F$8:$Q$8=G$10),'R7. TIAM total gen capacity'!$F$9:$Q$1466))</f>
        <v>108.81041965779015</v>
      </c>
      <c r="H11" s="58">
        <f t="array" ref="H11">SUM(IF(('R7. TIAM total gen capacity'!$A$9:$A$1466=$B11)*(('R7. TIAM total gen capacity'!$C$9:$C$1466=H$7)+('R7. TIAM total gen capacity'!$C$9:$C$1466=H$8))*('R7. TIAM total gen capacity'!$F$8:$Q$8=H$10),'R7. TIAM total gen capacity'!$F$9:$Q$1466))</f>
        <v>159.40163237068614</v>
      </c>
      <c r="I11" s="58">
        <f t="array" ref="I11">SUM(IF(('R7. TIAM total gen capacity'!$A$9:$A$1466=$B11)*(('R7. TIAM total gen capacity'!$C$9:$C$1466=I$7)+('R7. TIAM total gen capacity'!$C$9:$C$1466=I$8))*('R7. TIAM total gen capacity'!$F$8:$Q$8=I$10),'R7. TIAM total gen capacity'!$F$9:$Q$1466))</f>
        <v>182.57765578722291</v>
      </c>
      <c r="J11" s="58">
        <f t="array" ref="J11">SUM(IF(('R7. TIAM total gen capacity'!$A$9:$A$1466=$B11)*(('R7. TIAM total gen capacity'!$C$9:$C$1466=J$7)+('R7. TIAM total gen capacity'!$C$9:$C$1466=J$8))*('R7. TIAM total gen capacity'!$F$8:$Q$8=J$10),'R7. TIAM total gen capacity'!$F$9:$Q$1466))</f>
        <v>182.57765578722294</v>
      </c>
      <c r="K11" s="58">
        <f t="array" ref="K11">SUM(IF(('R7. TIAM total gen capacity'!$A$9:$A$1466=$B11)*(('R7. TIAM total gen capacity'!$C$9:$C$1466=K$7)+('R7. TIAM total gen capacity'!$C$9:$C$1466=K$8))*('R7. TIAM total gen capacity'!$F$8:$Q$8=K$10),'R7. TIAM total gen capacity'!$F$9:$Q$1466))</f>
        <v>185.98713481098898</v>
      </c>
      <c r="L11" s="58">
        <f t="array" ref="L11">SUM(IF(('R7. TIAM total gen capacity'!$A$9:$A$1466=$B11)*(('R7. TIAM total gen capacity'!$C$9:$C$1466=L$7)+('R7. TIAM total gen capacity'!$C$9:$C$1466=L$8))*('R7. TIAM total gen capacity'!$F$8:$Q$8=L$10),'R7. TIAM total gen capacity'!$F$9:$Q$1466))</f>
        <v>185.98713481098898</v>
      </c>
      <c r="M11" s="58">
        <f t="array" ref="M11">SUM(IF(('R7. TIAM total gen capacity'!$A$9:$A$1466=$B11)*(('R7. TIAM total gen capacity'!$C$9:$C$1466=M$7)+('R7. TIAM total gen capacity'!$C$9:$C$1466=M$8))*('R7. TIAM total gen capacity'!$F$8:$Q$8=M$10),'R7. TIAM total gen capacity'!$F$9:$Q$1466))</f>
        <v>186.0168996501034</v>
      </c>
      <c r="N11" s="58">
        <f t="array" ref="N11">SUM(IF(('R7. TIAM total gen capacity'!$A$9:$A$1466=$B11)*(('R7. TIAM total gen capacity'!$C$9:$C$1466=N$7)+('R7. TIAM total gen capacity'!$C$9:$C$1466=N$8))*('R7. TIAM total gen capacity'!$F$8:$Q$8=N$10),'R7. TIAM total gen capacity'!$F$9:$Q$1466))</f>
        <v>186.0168996501034</v>
      </c>
      <c r="O11" s="58">
        <f t="array" ref="O11">SUM(IF(('R7. TIAM total gen capacity'!$A$9:$A$1466=$B11)*(('R7. TIAM total gen capacity'!$C$9:$C$1466=O$7)+('R7. TIAM total gen capacity'!$C$9:$C$1466=O$8))*('R7. TIAM total gen capacity'!$F$8:$Q$8=O$10),'R7. TIAM total gen capacity'!$F$9:$Q$1466))</f>
        <v>186.01689965010334</v>
      </c>
      <c r="P11" s="58">
        <f t="array" ref="P11">SUM(IF(('R7. TIAM total gen capacity'!$A$9:$A$1466=$B11)*(('R7. TIAM total gen capacity'!$C$9:$C$1466=P$7)+('R7. TIAM total gen capacity'!$C$9:$C$1466=P$8))*('R7. TIAM total gen capacity'!$F$8:$Q$8=P$10),'R7. TIAM total gen capacity'!$F$9:$Q$1466))</f>
        <v>186.01689965010351</v>
      </c>
      <c r="R11" s="58">
        <f t="array" ref="R11">SUM(IF(('R7. TIAM total gen capacity'!$A$9:$A$1466=$B11)*(('R7. TIAM total gen capacity'!$C$9:$C$1466=R$7)+('R7. TIAM total gen capacity'!$C$9:$C$1466=R$8))*('R7. TIAM total gen capacity'!$F$8:$Q$8=R$10),'R7. TIAM total gen capacity'!$F$9:$Q$1466))</f>
        <v>54.735159817351629</v>
      </c>
      <c r="S11" s="58">
        <f t="array" ref="S11">SUM(IF(('R7. TIAM total gen capacity'!$A$9:$A$1466=$B11)*(('R7. TIAM total gen capacity'!$C$9:$C$1466=S$7)+('R7. TIAM total gen capacity'!$C$9:$C$1466=S$8))*('R7. TIAM total gen capacity'!$F$8:$Q$8=S$10),'R7. TIAM total gen capacity'!$F$9:$Q$1466))</f>
        <v>217.76839471634247</v>
      </c>
      <c r="T11" s="58">
        <f t="array" ref="T11">SUM(IF(('R7. TIAM total gen capacity'!$A$9:$A$1466=$B11)*(('R7. TIAM total gen capacity'!$C$9:$C$1466=T$7)+('R7. TIAM total gen capacity'!$C$9:$C$1466=T$8))*('R7. TIAM total gen capacity'!$F$8:$Q$8=T$10),'R7. TIAM total gen capacity'!$F$9:$Q$1466))</f>
        <v>242.99857406704328</v>
      </c>
      <c r="U11" s="58">
        <f t="array" ref="U11">SUM(IF(('R7. TIAM total gen capacity'!$A$9:$A$1466=$B11)*(('R7. TIAM total gen capacity'!$C$9:$C$1466=U$7)+('R7. TIAM total gen capacity'!$C$9:$C$1466=U$8))*('R7. TIAM total gen capacity'!$F$8:$Q$8=U$10),'R7. TIAM total gen capacity'!$F$9:$Q$1466))</f>
        <v>365.36686102816458</v>
      </c>
      <c r="V11" s="58">
        <f t="array" ref="V11">SUM(IF(('R7. TIAM total gen capacity'!$A$9:$A$1466=$B11)*(('R7. TIAM total gen capacity'!$C$9:$C$1466=V$7)+('R7. TIAM total gen capacity'!$C$9:$C$1466=V$8))*('R7. TIAM total gen capacity'!$F$8:$Q$8=V$10),'R7. TIAM total gen capacity'!$F$9:$Q$1466))</f>
        <v>469.95609354438716</v>
      </c>
      <c r="W11" s="58">
        <f t="array" ref="W11">SUM(IF(('R7. TIAM total gen capacity'!$A$9:$A$1466=$B11)*(('R7. TIAM total gen capacity'!$C$9:$C$1466=W$7)+('R7. TIAM total gen capacity'!$C$9:$C$1466=W$8))*('R7. TIAM total gen capacity'!$F$8:$Q$8=W$10),'R7. TIAM total gen capacity'!$F$9:$Q$1466))</f>
        <v>755.59600586257818</v>
      </c>
      <c r="X11" s="58">
        <f t="array" ref="X11">SUM(IF(('R7. TIAM total gen capacity'!$A$9:$A$1466=$B11)*(('R7. TIAM total gen capacity'!$C$9:$C$1466=X$7)+('R7. TIAM total gen capacity'!$C$9:$C$1466=X$8))*('R7. TIAM total gen capacity'!$F$8:$Q$8=X$10),'R7. TIAM total gen capacity'!$F$9:$Q$1466))</f>
        <v>1230.6860196938146</v>
      </c>
      <c r="Y11" s="58">
        <f t="array" ref="Y11">SUM(IF(('R7. TIAM total gen capacity'!$A$9:$A$1466=$B11)*(('R7. TIAM total gen capacity'!$C$9:$C$1466=Y$7)+('R7. TIAM total gen capacity'!$C$9:$C$1466=Y$8))*('R7. TIAM total gen capacity'!$F$8:$Q$8=Y$10),'R7. TIAM total gen capacity'!$F$9:$Q$1466))</f>
        <v>2004.6578447293675</v>
      </c>
      <c r="Z11" s="58">
        <f t="array" ref="Z11">SUM(IF(('R7. TIAM total gen capacity'!$A$9:$A$1466=$B11)*(('R7. TIAM total gen capacity'!$C$9:$C$1466=Z$7)+('R7. TIAM total gen capacity'!$C$9:$C$1466=Z$8))*('R7. TIAM total gen capacity'!$F$8:$Q$8=Z$10),'R7. TIAM total gen capacity'!$F$9:$Q$1466))</f>
        <v>3265.3763918069212</v>
      </c>
      <c r="AA11" s="58">
        <f t="array" ref="AA11">SUM(IF(('R7. TIAM total gen capacity'!$A$9:$A$1466=$B11)*(('R7. TIAM total gen capacity'!$C$9:$C$1466=AA$7)+('R7. TIAM total gen capacity'!$C$9:$C$1466=AA$8))*('R7. TIAM total gen capacity'!$F$8:$Q$8=AA$10),'R7. TIAM total gen capacity'!$F$9:$Q$1466))</f>
        <v>5149.6449467766661</v>
      </c>
      <c r="AB11" s="58">
        <f t="array" ref="AB11">SUM(IF(('R7. TIAM total gen capacity'!$A$9:$A$1466=$B11)*(('R7. TIAM total gen capacity'!$C$9:$C$1466=AB$7)+('R7. TIAM total gen capacity'!$C$9:$C$1466=AB$8))*('R7. TIAM total gen capacity'!$F$8:$Q$8=AB$10),'R7. TIAM total gen capacity'!$F$9:$Q$1466))</f>
        <v>7025.7117190710942</v>
      </c>
      <c r="AC11" s="58">
        <f t="array" ref="AC11">SUM(IF(('R7. TIAM total gen capacity'!$A$9:$A$1466=$B11)*(('R7. TIAM total gen capacity'!$C$9:$C$1466=AC$7)+('R7. TIAM total gen capacity'!$C$9:$C$1466=AC$8))*('R7. TIAM total gen capacity'!$F$8:$Q$8=AC$10),'R7. TIAM total gen capacity'!$F$9:$Q$1466))</f>
        <v>8917.1195362574927</v>
      </c>
      <c r="AE11" s="58">
        <f t="array" ref="AE11">SUM(IF(('R7. TIAM total gen capacity'!$A$9:$A$1466=$B11)*(('R7.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2286.4622958177983</v>
      </c>
      <c r="AF11" s="58">
        <f t="array" ref="AF11">SUM(IF(('R7. TIAM total gen capacity'!$A$9:$A$1466=$B11)*(('R7.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2971.2499641194872</v>
      </c>
      <c r="AG11" s="58">
        <f t="array" ref="AG11">SUM(IF(('R7. TIAM total gen capacity'!$A$9:$A$1466=$B11)*(('R7.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3929.6987476460172</v>
      </c>
      <c r="AH11" s="58">
        <f t="array" ref="AH11">SUM(IF(('R7. TIAM total gen capacity'!$A$9:$A$1466=$B11)*(('R7. TIAM total gen capacity'!$C$9:$C$1466=AH$6)+('R7. TIAM total gen capacity'!$C$9:$C$1466=AH$7)+('R7. TIAM total gen capacity'!$C$9:$C$1466=AH$8)+('R7. TIAM total gen capacity'!$C$9:$C$1466=AH$9))*('R7. TIAM total gen capacity'!$F$8:$Q$8=AH$10),'R7. TIAM total gen capacity'!$F$9:$Q$1466))</f>
        <v>4213.1618436568406</v>
      </c>
      <c r="AI11" s="58">
        <f t="array" ref="AI11">SUM(IF(('R7. TIAM total gen capacity'!$A$9:$A$1466=$B11)*(('R7.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4028.4040645352352</v>
      </c>
      <c r="AJ11" s="58">
        <f t="array" ref="AJ11">SUM(IF(('R7. TIAM total gen capacity'!$A$9:$A$1466=$B11)*(('R7.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2959.5722000471474</v>
      </c>
      <c r="AK11" s="58">
        <f t="array" ref="AK11">SUM(IF(('R7. TIAM total gen capacity'!$A$9:$A$1466=$B11)*(('R7.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2805.2368529968908</v>
      </c>
      <c r="AL11" s="58">
        <f t="array" ref="AL11">SUM(IF(('R7. TIAM total gen capacity'!$A$9:$A$1466=$B11)*(('R7.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3356.0429622410275</v>
      </c>
      <c r="AM11" s="58">
        <f t="array" ref="AM11">SUM(IF(('R7. TIAM total gen capacity'!$A$9:$A$1466=$B11)*(('R7.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3637.6265367175588</v>
      </c>
      <c r="AN11" s="58">
        <f t="array" ref="AN11">SUM(IF(('R7. TIAM total gen capacity'!$A$9:$A$1466=$B11)*(('R7.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3716.3341066366247</v>
      </c>
      <c r="AO11" s="58">
        <f t="array" ref="AO11">SUM(IF(('R7. TIAM total gen capacity'!$A$9:$A$1466=$B11)*(('R7.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3797.2729452494791</v>
      </c>
      <c r="AP11" s="58">
        <f t="array" ref="AP11">SUM(IF(('R7. TIAM total gen capacity'!$A$9:$A$1466=$B11)*(('R7.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4365.5987032246576</v>
      </c>
      <c r="AR11" s="58">
        <f t="array" ref="AR11">SUM(IF(('R7. TIAM total gen capacity'!$A$9:$A$1466=$B11)*('R7. TIAM total gen capacity'!$F$8:$Q$8=AR$10),'R7. TIAM total gen capacity'!$F$9:$Q$1466))</f>
        <v>3539.7446495524587</v>
      </c>
      <c r="AS11" s="58">
        <f t="array" ref="AS11">SUM(IF(('R7. TIAM total gen capacity'!$A$9:$A$1466=$B11)*('R7. TIAM total gen capacity'!$F$8:$Q$8=AS$10),'R7. TIAM total gen capacity'!$F$9:$Q$1466))</f>
        <v>4385.0683188897192</v>
      </c>
      <c r="AT11" s="58">
        <f t="array" ref="AT11">SUM(IF(('R7. TIAM total gen capacity'!$A$9:$A$1466=$B11)*('R7. TIAM total gen capacity'!$F$8:$Q$8=AT$10),'R7. TIAM total gen capacity'!$F$9:$Q$1466))</f>
        <v>5471.5225813895586</v>
      </c>
      <c r="AU11" s="58">
        <f t="array" ref="AU11">SUM(IF(('R7. TIAM total gen capacity'!$A$9:$A$1466=$B11)*('R7. TIAM total gen capacity'!$F$8:$Q$8=AU$10),'R7. TIAM total gen capacity'!$F$9:$Q$1466))</f>
        <v>6543.3370817217037</v>
      </c>
      <c r="AV11" s="58">
        <f t="array" ref="AV11">SUM(IF(('R7. TIAM total gen capacity'!$A$9:$A$1466=$B11)*('R7. TIAM total gen capacity'!$F$8:$Q$8=AV$10),'R7. TIAM total gen capacity'!$F$9:$Q$1466))</f>
        <v>6881.4585326095248</v>
      </c>
      <c r="AW11" s="58">
        <f t="array" ref="AW11">SUM(IF(('R7. TIAM total gen capacity'!$A$9:$A$1466=$B11)*('R7. TIAM total gen capacity'!$F$8:$Q$8=AW$10),'R7. TIAM total gen capacity'!$F$9:$Q$1466))</f>
        <v>6579.5188093028673</v>
      </c>
      <c r="AX11" s="58">
        <f t="array" ref="AX11">SUM(IF(('R7. TIAM total gen capacity'!$A$9:$A$1466=$B11)*('R7. TIAM total gen capacity'!$F$8:$Q$8=AX$10),'R7. TIAM total gen capacity'!$F$9:$Q$1466))</f>
        <v>7192.4700860871444</v>
      </c>
      <c r="AY11" s="58">
        <f t="array" ref="AY11">SUM(IF(('R7. TIAM total gen capacity'!$A$9:$A$1466=$B11)*('R7. TIAM total gen capacity'!$F$8:$Q$8=AY$10),'R7. TIAM total gen capacity'!$F$9:$Q$1466))</f>
        <v>8659.6143050271985</v>
      </c>
      <c r="AZ11" s="58">
        <f t="array" ref="AZ11">SUM(IF(('R7. TIAM total gen capacity'!$A$9:$A$1466=$B11)*('R7. TIAM total gen capacity'!$F$8:$Q$8=AZ$10),'R7. TIAM total gen capacity'!$F$9:$Q$1466))</f>
        <v>10376.737407069213</v>
      </c>
      <c r="BA11" s="58">
        <f t="array" ref="BA11">SUM(IF(('R7. TIAM total gen capacity'!$A$9:$A$1466=$B11)*('R7. TIAM total gen capacity'!$F$8:$Q$8=BA$10),'R7. TIAM total gen capacity'!$F$9:$Q$1466))</f>
        <v>12448.643443540686</v>
      </c>
      <c r="BB11" s="58">
        <f t="array" ref="BB11">SUM(IF(('R7. TIAM total gen capacity'!$A$9:$A$1466=$B11)*('R7. TIAM total gen capacity'!$F$8:$Q$8=BB$10),'R7. TIAM total gen capacity'!$F$9:$Q$1466))</f>
        <v>14476.336319278947</v>
      </c>
      <c r="BC11" s="58">
        <f t="array" ref="BC11">SUM(IF(('R7. TIAM total gen capacity'!$A$9:$A$1466=$B11)*('R7. TIAM total gen capacity'!$F$8:$Q$8=BC$10),'R7. TIAM total gen capacity'!$F$9:$Q$1466))</f>
        <v>16912.209735721714</v>
      </c>
      <c r="BE11" s="58">
        <f t="array" ref="BE11">SUM(IF(('R7. TIAM total gen capacity'!$A$9:$A$1466=$B11)*('R7. TIAM total gen capacity'!$B$9:$B$1466=BE$9)*('R7. TIAM total gen capacity'!$F$8:$Q$8=BE$10),'R7. TIAM total gen capacity'!$F$9:$Q$1466))</f>
        <v>858.04079128519402</v>
      </c>
      <c r="BF11" s="58">
        <f t="array" ref="BF11">SUM(IF(('R7. TIAM total gen capacity'!$A$9:$A$1466=$B11)*('R7. TIAM total gen capacity'!$B$9:$B$1466=BF$9)*('R7. TIAM total gen capacity'!$F$8:$Q$8=BF$10),'R7. TIAM total gen capacity'!$F$9:$Q$1466))</f>
        <v>1032.1244127717682</v>
      </c>
      <c r="BG11" s="58">
        <f t="array" ref="BG11">SUM(IF(('R7. TIAM total gen capacity'!$A$9:$A$1466=$B11)*('R7. TIAM total gen capacity'!$B$9:$B$1466=BG$9)*('R7. TIAM total gen capacity'!$F$8:$Q$8=BG$10),'R7. TIAM total gen capacity'!$F$9:$Q$1466))</f>
        <v>1147.8238337435387</v>
      </c>
      <c r="BH11" s="58">
        <f t="array" ref="BH11">SUM(IF(('R7. TIAM total gen capacity'!$A$9:$A$1466=$B11)*('R7. TIAM total gen capacity'!$B$9:$B$1466=BH$9)*('R7. TIAM total gen capacity'!$F$8:$Q$8=BH$10),'R7. TIAM total gen capacity'!$F$9:$Q$1466))</f>
        <v>1682.6313916002387</v>
      </c>
      <c r="BI11" s="58">
        <f t="array" ref="BI11">SUM(IF(('R7. TIAM total gen capacity'!$A$9:$A$1466=$B11)*('R7. TIAM total gen capacity'!$B$9:$B$1466=BI$9)*('R7. TIAM total gen capacity'!$F$8:$Q$8=BI$10),'R7. TIAM total gen capacity'!$F$9:$Q$1466))</f>
        <v>2253.4469639881727</v>
      </c>
      <c r="BJ11" s="58">
        <f t="array" ref="BJ11">SUM(IF(('R7. TIAM total gen capacity'!$A$9:$A$1466=$B11)*('R7. TIAM total gen capacity'!$B$9:$B$1466=BJ$9)*('R7. TIAM total gen capacity'!$F$8:$Q$8=BJ$10),'R7. TIAM total gen capacity'!$F$9:$Q$1466))</f>
        <v>3047.3567494156591</v>
      </c>
      <c r="BK11" s="58">
        <f t="array" ref="BK11">SUM(IF(('R7. TIAM total gen capacity'!$A$9:$A$1466=$B11)*('R7. TIAM total gen capacity'!$B$9:$B$1466=BK$9)*('R7. TIAM total gen capacity'!$F$8:$Q$8=BK$10),'R7. TIAM total gen capacity'!$F$9:$Q$1466))</f>
        <v>3787.6846953927752</v>
      </c>
      <c r="BL11" s="58">
        <f t="array" ref="BL11">SUM(IF(('R7. TIAM total gen capacity'!$A$9:$A$1466=$B11)*('R7. TIAM total gen capacity'!$B$9:$B$1466=BL$9)*('R7. TIAM total gen capacity'!$F$8:$Q$8=BL$10),'R7. TIAM total gen capacity'!$F$9:$Q$1466))</f>
        <v>4662.5958583127422</v>
      </c>
      <c r="BM11" s="58">
        <f t="array" ref="BM11">SUM(IF(('R7. TIAM total gen capacity'!$A$9:$A$1466=$B11)*('R7. TIAM total gen capacity'!$B$9:$B$1466=BM$9)*('R7. TIAM total gen capacity'!$F$8:$Q$8=BM$10),'R7. TIAM total gen capacity'!$F$9:$Q$1466))</f>
        <v>6019.4045449674477</v>
      </c>
      <c r="BN11" s="58">
        <f t="array" ref="BN11">SUM(IF(('R7. TIAM total gen capacity'!$A$9:$A$1466=$B11)*('R7. TIAM total gen capacity'!$B$9:$B$1466=BN$9)*('R7. TIAM total gen capacity'!$F$8:$Q$8=BN$10),'R7. TIAM total gen capacity'!$F$9:$Q$1466))</f>
        <v>7929.5312636204362</v>
      </c>
      <c r="BO11" s="58">
        <f t="array" ref="BO11">SUM(IF(('R7. TIAM total gen capacity'!$A$9:$A$1466=$B11)*('R7. TIAM total gen capacity'!$B$9:$B$1466=BO$9)*('R7. TIAM total gen capacity'!$F$8:$Q$8=BO$10),'R7. TIAM total gen capacity'!$F$9:$Q$1466))</f>
        <v>9824.1258202591871</v>
      </c>
      <c r="BP11" s="58">
        <f t="array" ref="BP11">SUM(IF(('R7. TIAM total gen capacity'!$A$9:$A$1466=$B11)*('R7. TIAM total gen capacity'!$B$9:$B$1466=BP$9)*('R7. TIAM total gen capacity'!$F$8:$Q$8=BP$10),'R7. TIAM total gen capacity'!$F$9:$Q$1466))</f>
        <v>11662.993420941129</v>
      </c>
      <c r="BR11" s="58">
        <f t="array" ref="BR11">SUM(IF(('R7. TIAM total gen capacity'!$A$9:$A$1466=$B11)*(('R7. TIAM total gen capacity'!$C$9:$C$1466=BR$7)+('R7. TIAM total gen capacity'!$C$9:$C$1466=BR$8))*('R7. TIAM total gen capacity'!$F$8:$Q$8=BR$10),'R7. TIAM total gen capacity'!$F$9:$Q$1466))</f>
        <v>20.232077625570778</v>
      </c>
      <c r="BS11" s="58">
        <f t="array" ref="BS11">SUM(IF(('R7. TIAM total gen capacity'!$A$9:$A$1466=$B11)*(('R7. TIAM total gen capacity'!$C$9:$C$1466=BS$7)+('R7. TIAM total gen capacity'!$C$9:$C$1466=BS$8))*('R7. TIAM total gen capacity'!$F$8:$Q$8=BS$10),'R7. TIAM total gen capacity'!$F$9:$Q$1466))</f>
        <v>19.526838931037336</v>
      </c>
      <c r="BT11" s="58">
        <f t="array" ref="BT11">SUM(IF(('R7. TIAM total gen capacity'!$A$9:$A$1466=$B11)*(('R7. TIAM total gen capacity'!$C$9:$C$1466=BT$7)+('R7. TIAM total gen capacity'!$C$9:$C$1466=BT$8))*('R7. TIAM total gen capacity'!$F$8:$Q$8=BT$10),'R7. TIAM total gen capacity'!$F$9:$Q$1466))</f>
        <v>24.354792645206896</v>
      </c>
      <c r="BU11" s="58">
        <f t="array" ref="BU11">SUM(IF(('R7. TIAM total gen capacity'!$A$9:$A$1466=$B11)*(('R7. TIAM total gen capacity'!$C$9:$C$1466=BU$7)+('R7. TIAM total gen capacity'!$C$9:$C$1466=BU$8))*('R7. TIAM total gen capacity'!$F$8:$Q$8=BU$10),'R7. TIAM total gen capacity'!$F$9:$Q$1466))</f>
        <v>110.52217533128528</v>
      </c>
      <c r="BV11" s="58">
        <f t="array" ref="BV11">SUM(IF(('R7. TIAM total gen capacity'!$A$9:$A$1466=$B11)*(('R7. TIAM total gen capacity'!$C$9:$C$1466=BV$7)+('R7. TIAM total gen capacity'!$C$9:$C$1466=BV$8))*('R7. TIAM total gen capacity'!$F$8:$Q$8=BV$10),'R7. TIAM total gen capacity'!$F$9:$Q$1466))</f>
        <v>323.40771203456717</v>
      </c>
      <c r="BW11" s="58">
        <f t="array" ref="BW11">SUM(IF(('R7. TIAM total gen capacity'!$A$9:$A$1466=$B11)*(('R7. TIAM total gen capacity'!$C$9:$C$1466=BW$7)+('R7. TIAM total gen capacity'!$C$9:$C$1466=BW$8))*('R7. TIAM total gen capacity'!$F$8:$Q$8=BW$10),'R7. TIAM total gen capacity'!$F$9:$Q$1466))</f>
        <v>621.62565878244027</v>
      </c>
      <c r="BX11" s="58">
        <f t="array" ref="BX11">SUM(IF(('R7. TIAM total gen capacity'!$A$9:$A$1466=$B11)*(('R7. TIAM total gen capacity'!$C$9:$C$1466=BX$7)+('R7. TIAM total gen capacity'!$C$9:$C$1466=BX$8))*('R7. TIAM total gen capacity'!$F$8:$Q$8=BX$10),'R7. TIAM total gen capacity'!$F$9:$Q$1466))</f>
        <v>656.55671395927584</v>
      </c>
      <c r="BY11" s="58">
        <f t="array" ref="BY11">SUM(IF(('R7. TIAM total gen capacity'!$A$9:$A$1466=$B11)*(('R7. TIAM total gen capacity'!$C$9:$C$1466=BY$7)+('R7. TIAM total gen capacity'!$C$9:$C$1466=BY$8))*('R7. TIAM total gen capacity'!$F$8:$Q$8=BY$10),'R7. TIAM total gen capacity'!$F$9:$Q$1466))</f>
        <v>636.5678381527913</v>
      </c>
      <c r="BZ11" s="58">
        <f t="array" ref="BZ11">SUM(IF(('R7. TIAM total gen capacity'!$A$9:$A$1466=$B11)*(('R7. TIAM total gen capacity'!$C$9:$C$1466=BZ$7)+('R7. TIAM total gen capacity'!$C$9:$C$1466=BZ$8))*('R7. TIAM total gen capacity'!$F$8:$Q$8=BZ$10),'R7. TIAM total gen capacity'!$F$9:$Q$1466))</f>
        <v>651.91742705925355</v>
      </c>
      <c r="CA11" s="58">
        <f t="array" ref="CA11">SUM(IF(('R7. TIAM total gen capacity'!$A$9:$A$1466=$B11)*(('R7. TIAM total gen capacity'!$C$9:$C$1466=CA$7)+('R7. TIAM total gen capacity'!$C$9:$C$1466=CA$8))*('R7. TIAM total gen capacity'!$F$8:$Q$8=CA$10),'R7. TIAM total gen capacity'!$F$9:$Q$1466))</f>
        <v>606.6131313986873</v>
      </c>
      <c r="CB11" s="58">
        <f t="array" ref="CB11">SUM(IF(('R7. TIAM total gen capacity'!$A$9:$A$1466=$B11)*(('R7. TIAM total gen capacity'!$C$9:$C$1466=CB$7)+('R7. TIAM total gen capacity'!$C$9:$C$1466=CB$8))*('R7. TIAM total gen capacity'!$F$8:$Q$8=CB$10),'R7. TIAM total gen capacity'!$F$9:$Q$1466))</f>
        <v>558.02157309864322</v>
      </c>
      <c r="CC11" s="58">
        <f t="array" ref="CC11">SUM(IF(('R7. TIAM total gen capacity'!$A$9:$A$1466=$B11)*(('R7. TIAM total gen capacity'!$C$9:$C$1466=CC$7)+('R7. TIAM total gen capacity'!$C$9:$C$1466=CC$8))*('R7. TIAM total gen capacity'!$F$8:$Q$8=CC$10),'R7. TIAM total gen capacity'!$F$9:$Q$1466))</f>
        <v>380.10216960609432</v>
      </c>
      <c r="CE11" s="58">
        <f t="array" ref="CE11">SUM(IF(('R7. TIAM total gen capacity'!$A$9:$A$1466=$B11)*(('R7. TIAM total gen capacity'!$C$9:$C$1466=CE$7)+('R7. TIAM total gen capacity'!$C$9:$C$1466=CE$8))*('R7. TIAM total gen capacity'!$F$8:$Q$8=CE$10),'R7. TIAM total gen capacity'!$F$9:$Q$1466))</f>
        <v>738.24098154394619</v>
      </c>
      <c r="CF11" s="58">
        <f t="array" ref="CF11">SUM(IF(('R7. TIAM total gen capacity'!$A$9:$A$1466=$B11)*(('R7. TIAM total gen capacity'!$C$9:$C$1466=CF$7)+('R7. TIAM total gen capacity'!$C$9:$C$1466=CF$8))*('R7. TIAM total gen capacity'!$F$8:$Q$8=CF$10),'R7. TIAM total gen capacity'!$F$9:$Q$1466))</f>
        <v>738.24098154394619</v>
      </c>
      <c r="CG11" s="58">
        <f t="array" ref="CG11">SUM(IF(('R7. TIAM total gen capacity'!$A$9:$A$1466=$B11)*(('R7. TIAM total gen capacity'!$C$9:$C$1466=CG$7)+('R7. TIAM total gen capacity'!$C$9:$C$1466=CG$8))*('R7. TIAM total gen capacity'!$F$8:$Q$8=CG$10),'R7. TIAM total gen capacity'!$F$9:$Q$1466))</f>
        <v>742.70608582794785</v>
      </c>
      <c r="CH11" s="58">
        <f t="array" ref="CH11">SUM(IF(('R7. TIAM total gen capacity'!$A$9:$A$1466=$B11)*(('R7. TIAM total gen capacity'!$C$9:$C$1466=CH$7)+('R7. TIAM total gen capacity'!$C$9:$C$1466=CH$8))*('R7. TIAM total gen capacity'!$F$8:$Q$8=CH$10),'R7. TIAM total gen capacity'!$F$9:$Q$1466))</f>
        <v>1022.1617550312476</v>
      </c>
      <c r="CI11" s="58">
        <f t="array" ref="CI11">SUM(IF(('R7. TIAM total gen capacity'!$A$9:$A$1466=$B11)*(('R7. TIAM total gen capacity'!$C$9:$C$1466=CI$7)+('R7. TIAM total gen capacity'!$C$9:$C$1466=CI$8))*('R7. TIAM total gen capacity'!$F$8:$Q$8=CI$10),'R7. TIAM total gen capacity'!$F$9:$Q$1466))</f>
        <v>1159.3528850855068</v>
      </c>
      <c r="CJ11" s="58">
        <f t="array" ref="CJ11">SUM(IF(('R7. TIAM total gen capacity'!$A$9:$A$1466=$B11)*(('R7. TIAM total gen capacity'!$C$9:$C$1466=CJ$7)+('R7. TIAM total gen capacity'!$C$9:$C$1466=CJ$8))*('R7. TIAM total gen capacity'!$F$8:$Q$8=CJ$10),'R7. TIAM total gen capacity'!$F$9:$Q$1466))</f>
        <v>1294.7739942959829</v>
      </c>
      <c r="CK11" s="58">
        <f t="array" ref="CK11">SUM(IF(('R7. TIAM total gen capacity'!$A$9:$A$1466=$B11)*(('R7. TIAM total gen capacity'!$C$9:$C$1466=CK$7)+('R7. TIAM total gen capacity'!$C$9:$C$1466=CK$8))*('R7. TIAM total gen capacity'!$F$8:$Q$8=CK$10),'R7. TIAM total gen capacity'!$F$9:$Q$1466))</f>
        <v>1473.4197424694071</v>
      </c>
      <c r="CL11" s="58">
        <f t="array" ref="CL11">SUM(IF(('R7. TIAM total gen capacity'!$A$9:$A$1466=$B11)*(('R7. TIAM total gen capacity'!$C$9:$C$1466=CL$7)+('R7. TIAM total gen capacity'!$C$9:$C$1466=CL$8))*('R7. TIAM total gen capacity'!$F$8:$Q$8=CL$10),'R7. TIAM total gen capacity'!$F$9:$Q$1466))</f>
        <v>1592.3290406195924</v>
      </c>
      <c r="CM11" s="58">
        <f t="array" ref="CM11">SUM(IF(('R7. TIAM total gen capacity'!$A$9:$A$1466=$B11)*(('R7. TIAM total gen capacity'!$C$9:$C$1466=CM$7)+('R7. TIAM total gen capacity'!$C$9:$C$1466=CM$8))*('R7. TIAM total gen capacity'!$F$8:$Q$8=CM$10),'R7. TIAM total gen capacity'!$F$9:$Q$1466))</f>
        <v>1673.0398264511714</v>
      </c>
      <c r="CN11" s="58">
        <f t="array" ref="CN11">SUM(IF(('R7. TIAM total gen capacity'!$A$9:$A$1466=$B11)*(('R7. TIAM total gen capacity'!$C$9:$C$1466=CN$7)+('R7. TIAM total gen capacity'!$C$9:$C$1466=CN$8))*('R7. TIAM total gen capacity'!$F$8:$Q$8=CN$10),'R7. TIAM total gen capacity'!$F$9:$Q$1466))</f>
        <v>1744.5147935727571</v>
      </c>
      <c r="CO11" s="58">
        <f t="array" ref="CO11">SUM(IF(('R7. TIAM total gen capacity'!$A$9:$A$1466=$B11)*(('R7. TIAM total gen capacity'!$C$9:$C$1466=CO$7)+('R7. TIAM total gen capacity'!$C$9:$C$1466=CO$8))*('R7. TIAM total gen capacity'!$F$8:$Q$8=CO$10),'R7. TIAM total gen capacity'!$F$9:$Q$1466))</f>
        <v>1811.3216284393475</v>
      </c>
      <c r="CP11" s="58">
        <f t="array" ref="CP11">SUM(IF(('R7. TIAM total gen capacity'!$A$9:$A$1466=$B11)*(('R7. TIAM total gen capacity'!$C$9:$C$1466=CP$7)+('R7. TIAM total gen capacity'!$C$9:$C$1466=CP$8))*('R7. TIAM total gen capacity'!$F$8:$Q$8=CP$10),'R7. TIAM total gen capacity'!$F$9:$Q$1466))</f>
        <v>1936.7008154274411</v>
      </c>
    </row>
    <row r="12" spans="1:94" x14ac:dyDescent="0.3">
      <c r="A12" s="39" t="s">
        <v>63</v>
      </c>
      <c r="B12" s="39" t="s">
        <v>251</v>
      </c>
      <c r="C12" s="39" t="s">
        <v>86</v>
      </c>
      <c r="D12" s="39" t="s">
        <v>250</v>
      </c>
      <c r="E12" s="58">
        <f t="array" ref="E12">SUM(IF(('R7. TIAM total gen capacity'!$A$9:$A$1466=$B12)*(('R7. TIAM total gen capacity'!$C$9:$C$1466=E$7)+('R7. TIAM total gen capacity'!$C$9:$C$1466=E$8))*('R7. TIAM total gen capacity'!$F$8:$Q$8=E$10),'R7. TIAM total gen capacity'!$F$9:$Q$1466))</f>
        <v>12.552891933028908</v>
      </c>
      <c r="F12" s="58">
        <f t="array" ref="F12">SUM(IF(('R7. TIAM total gen capacity'!$A$9:$A$1466=$B12)*(('R7. TIAM total gen capacity'!$C$9:$C$1466=F$7)+('R7. TIAM total gen capacity'!$C$9:$C$1466=F$8))*('R7. TIAM total gen capacity'!$F$8:$Q$8=F$10),'R7. TIAM total gen capacity'!$F$9:$Q$1466))</f>
        <v>25.154887366818866</v>
      </c>
      <c r="G12" s="58">
        <f t="array" ref="G12">SUM(IF(('R7. TIAM total gen capacity'!$A$9:$A$1466=$B12)*(('R7. TIAM total gen capacity'!$C$9:$C$1466=G$7)+('R7. TIAM total gen capacity'!$C$9:$C$1466=G$8))*('R7. TIAM total gen capacity'!$F$8:$Q$8=G$10),'R7. TIAM total gen capacity'!$F$9:$Q$1466))</f>
        <v>108.81041965779015</v>
      </c>
      <c r="H12" s="58">
        <f>$H$11</f>
        <v>159.40163237068614</v>
      </c>
      <c r="I12" s="58">
        <f t="array" ref="I12">SUM(IF(('R7. TIAM total gen capacity'!$A$9:$A$1466=$B12)*(('R7. TIAM total gen capacity'!$C$9:$C$1466=I$7)+('R7. TIAM total gen capacity'!$C$9:$C$1466=I$8))*('R7. TIAM total gen capacity'!$F$8:$Q$8=I$10),'R7. TIAM total gen capacity'!$F$9:$Q$1466))</f>
        <v>8074.7084717877451</v>
      </c>
      <c r="J12" s="58">
        <f t="array" ref="J12">SUM(IF(('R7. TIAM total gen capacity'!$A$9:$A$1466=$B12)*(('R7. TIAM total gen capacity'!$C$9:$C$1466=J$7)+('R7. TIAM total gen capacity'!$C$9:$C$1466=J$8))*('R7. TIAM total gen capacity'!$F$8:$Q$8=J$10),'R7. TIAM total gen capacity'!$F$9:$Q$1466))</f>
        <v>11310.634070487946</v>
      </c>
      <c r="K12" s="58">
        <f t="array" ref="K12">SUM(IF(('R7. TIAM total gen capacity'!$A$9:$A$1466=$B12)*(('R7. TIAM total gen capacity'!$C$9:$C$1466=K$7)+('R7. TIAM total gen capacity'!$C$9:$C$1466=K$8))*('R7. TIAM total gen capacity'!$F$8:$Q$8=K$10),'R7. TIAM total gen capacity'!$F$9:$Q$1466))</f>
        <v>14367.319978074051</v>
      </c>
      <c r="L12" s="58">
        <f t="array" ref="L12">SUM(IF(('R7. TIAM total gen capacity'!$A$9:$A$1466=$B12)*(('R7. TIAM total gen capacity'!$C$9:$C$1466=L$7)+('R7. TIAM total gen capacity'!$C$9:$C$1466=L$8))*('R7. TIAM total gen capacity'!$F$8:$Q$8=L$10),'R7. TIAM total gen capacity'!$F$9:$Q$1466))</f>
        <v>20927.196052063689</v>
      </c>
      <c r="M12" s="58">
        <f t="array" ref="M12">SUM(IF(('R7. TIAM total gen capacity'!$A$9:$A$1466=$B12)*(('R7. TIAM total gen capacity'!$C$9:$C$1466=M$7)+('R7. TIAM total gen capacity'!$C$9:$C$1466=M$8))*('R7. TIAM total gen capacity'!$F$8:$Q$8=M$10),'R7. TIAM total gen capacity'!$F$9:$Q$1466))</f>
        <v>35349.515112043722</v>
      </c>
      <c r="N12" s="58">
        <f t="array" ref="N12">SUM(IF(('R7. TIAM total gen capacity'!$A$9:$A$1466=$B12)*(('R7. TIAM total gen capacity'!$C$9:$C$1466=N$7)+('R7. TIAM total gen capacity'!$C$9:$C$1466=N$8))*('R7. TIAM total gen capacity'!$F$8:$Q$8=N$10),'R7. TIAM total gen capacity'!$F$9:$Q$1466))</f>
        <v>41749.152008518977</v>
      </c>
      <c r="O12" s="58">
        <f t="array" ref="O12">SUM(IF(('R7. TIAM total gen capacity'!$A$9:$A$1466=$B12)*(('R7. TIAM total gen capacity'!$C$9:$C$1466=O$7)+('R7. TIAM total gen capacity'!$C$9:$C$1466=O$8))*('R7. TIAM total gen capacity'!$F$8:$Q$8=O$10),'R7. TIAM total gen capacity'!$F$9:$Q$1466))</f>
        <v>45791.126586666905</v>
      </c>
      <c r="P12" s="58">
        <f t="array" ref="P12">SUM(IF(('R7. TIAM total gen capacity'!$A$9:$A$1466=$B12)*(('R7. TIAM total gen capacity'!$C$9:$C$1466=P$7)+('R7. TIAM total gen capacity'!$C$9:$C$1466=P$8))*('R7. TIAM total gen capacity'!$F$8:$Q$8=P$10),'R7. TIAM total gen capacity'!$F$9:$Q$1466))</f>
        <v>54387.524413087187</v>
      </c>
      <c r="R12" s="58">
        <f t="array" ref="R12">SUM(IF(('R7. TIAM total gen capacity'!$A$9:$A$1466=$B12)*(('R7. TIAM total gen capacity'!$C$9:$C$1466=R$7)+('R7. TIAM total gen capacity'!$C$9:$C$1466=R$8))*('R7. TIAM total gen capacity'!$F$8:$Q$8=R$10),'R7. TIAM total gen capacity'!$F$9:$Q$1466))</f>
        <v>54.735159817351629</v>
      </c>
      <c r="S12" s="58">
        <f t="array" ref="S12">SUM(IF(('R7. TIAM total gen capacity'!$A$9:$A$1466=$B12)*(('R7. TIAM total gen capacity'!$C$9:$C$1466=S$7)+('R7. TIAM total gen capacity'!$C$9:$C$1466=S$8))*('R7. TIAM total gen capacity'!$F$8:$Q$8=S$10),'R7. TIAM total gen capacity'!$F$9:$Q$1466))</f>
        <v>217.76839471634247</v>
      </c>
      <c r="T12" s="58">
        <f t="array" ref="T12">SUM(IF(('R7. TIAM total gen capacity'!$A$9:$A$1466=$B12)*(('R7. TIAM total gen capacity'!$C$9:$C$1466=T$7)+('R7. TIAM total gen capacity'!$C$9:$C$1466=T$8))*('R7. TIAM total gen capacity'!$F$8:$Q$8=T$10),'R7. TIAM total gen capacity'!$F$9:$Q$1466))</f>
        <v>242.99857406704328</v>
      </c>
      <c r="U12" s="58">
        <f>$U$11</f>
        <v>365.36686102816458</v>
      </c>
      <c r="V12" s="58">
        <f t="array" ref="V12">SUM(IF(('R7. TIAM total gen capacity'!$A$9:$A$1466=$B12)*(('R7. TIAM total gen capacity'!$C$9:$C$1466=V$7)+('R7. TIAM total gen capacity'!$C$9:$C$1466=V$8))*('R7. TIAM total gen capacity'!$F$8:$Q$8=V$10),'R7. TIAM total gen capacity'!$F$9:$Q$1466))</f>
        <v>595.15011673131835</v>
      </c>
      <c r="W12" s="58">
        <f t="array" ref="W12">SUM(IF(('R7. TIAM total gen capacity'!$A$9:$A$1466=$B12)*(('R7. TIAM total gen capacity'!$C$9:$C$1466=W$7)+('R7. TIAM total gen capacity'!$C$9:$C$1466=W$8))*('R7. TIAM total gen capacity'!$F$8:$Q$8=W$10),'R7. TIAM total gen capacity'!$F$9:$Q$1466))</f>
        <v>969.44282726961035</v>
      </c>
      <c r="X12" s="58">
        <f t="array" ref="X12">SUM(IF(('R7. TIAM total gen capacity'!$A$9:$A$1466=$B12)*(('R7. TIAM total gen capacity'!$C$9:$C$1466=X$7)+('R7. TIAM total gen capacity'!$C$9:$C$1466=X$8))*('R7. TIAM total gen capacity'!$F$8:$Q$8=X$10),'R7. TIAM total gen capacity'!$F$9:$Q$1466))</f>
        <v>1579.1262123074002</v>
      </c>
      <c r="Y12" s="58">
        <f t="array" ref="Y12">SUM(IF(('R7. TIAM total gen capacity'!$A$9:$A$1466=$B12)*(('R7. TIAM total gen capacity'!$C$9:$C$1466=Y$7)+('R7. TIAM total gen capacity'!$C$9:$C$1466=Y$8))*('R7. TIAM total gen capacity'!$F$8:$Q$8=Y$10),'R7. TIAM total gen capacity'!$F$9:$Q$1466))</f>
        <v>2572.2362022309353</v>
      </c>
      <c r="Z12" s="58">
        <f t="array" ref="Z12">SUM(IF(('R7. TIAM total gen capacity'!$A$9:$A$1466=$B12)*(('R7. TIAM total gen capacity'!$C$9:$C$1466=Z$7)+('R7. TIAM total gen capacity'!$C$9:$C$1466=Z$8))*('R7. TIAM total gen capacity'!$F$8:$Q$8=Z$10),'R7. TIAM total gen capacity'!$F$9:$Q$1466))</f>
        <v>4186.7162185977577</v>
      </c>
      <c r="AA12" s="58">
        <f t="array" ref="AA12">SUM(IF(('R7. TIAM total gen capacity'!$A$9:$A$1466=$B12)*(('R7. TIAM total gen capacity'!$C$9:$C$1466=AA$7)+('R7. TIAM total gen capacity'!$C$9:$C$1466=AA$8))*('R7. TIAM total gen capacity'!$F$8:$Q$8=AA$10),'R7. TIAM total gen capacity'!$F$9:$Q$1466))</f>
        <v>6809.4402667350887</v>
      </c>
      <c r="AB12" s="58">
        <f t="array" ref="AB12">SUM(IF(('R7. TIAM total gen capacity'!$A$9:$A$1466=$B12)*(('R7. TIAM total gen capacity'!$C$9:$C$1466=AB$7)+('R7. TIAM total gen capacity'!$C$9:$C$1466=AB$8))*('R7. TIAM total gen capacity'!$F$8:$Q$8=AB$10),'R7. TIAM total gen capacity'!$F$9:$Q$1466))</f>
        <v>11076.042824339353</v>
      </c>
      <c r="AC12" s="58">
        <f t="array" ref="AC12">SUM(IF(('R7. TIAM total gen capacity'!$A$9:$A$1466=$B12)*(('R7. TIAM total gen capacity'!$C$9:$C$1466=AC$7)+('R7. TIAM total gen capacity'!$C$9:$C$1466=AC$8))*('R7. TIAM total gen capacity'!$F$8:$Q$8=AC$10),'R7. TIAM total gen capacity'!$F$9:$Q$1466))</f>
        <v>17255.450474069148</v>
      </c>
      <c r="AE12" s="58">
        <f t="array" ref="AE12">SUM(IF(('R7. TIAM total gen capacity'!$A$9:$A$1466=$B12)*(('R7.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2" s="58">
        <f t="array" ref="AF12">SUM(IF(('R7. TIAM total gen capacity'!$A$9:$A$1466=$B12)*(('R7.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2" s="58">
        <f t="array" ref="AG12">SUM(IF(('R7. TIAM total gen capacity'!$A$9:$A$1466=$B12)*(('R7.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2" s="58">
        <f>$AH$11</f>
        <v>4213.1618436568406</v>
      </c>
      <c r="AI12" s="58">
        <f t="array" ref="AI12">SUM(IF(('R7. TIAM total gen capacity'!$A$9:$A$1466=$B12)*(('R7.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3958.3011409337369</v>
      </c>
      <c r="AJ12" s="58">
        <f t="array" ref="AJ12">SUM(IF(('R7. TIAM total gen capacity'!$A$9:$A$1466=$B12)*(('R7.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2009.3239011868764</v>
      </c>
      <c r="AK12" s="58">
        <f t="array" ref="AK12">SUM(IF(('R7. TIAM total gen capacity'!$A$9:$A$1466=$B12)*(('R7.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957.58013549783084</v>
      </c>
      <c r="AL12" s="58">
        <f t="array" ref="AL12">SUM(IF(('R7. TIAM total gen capacity'!$A$9:$A$1466=$B12)*(('R7.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1610.5972934946169</v>
      </c>
      <c r="AM12" s="58">
        <f t="array" ref="AM12">SUM(IF(('R7. TIAM total gen capacity'!$A$9:$A$1466=$B12)*(('R7.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2894.4071446869684</v>
      </c>
      <c r="AN12" s="58">
        <f t="array" ref="AN12">SUM(IF(('R7. TIAM total gen capacity'!$A$9:$A$1466=$B12)*(('R7.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3559.2585343051737</v>
      </c>
      <c r="AO12" s="58">
        <f t="array" ref="AO12">SUM(IF(('R7. TIAM total gen capacity'!$A$9:$A$1466=$B12)*(('R7.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3442.7762332372877</v>
      </c>
      <c r="AP12" s="58">
        <f t="array" ref="AP12">SUM(IF(('R7. TIAM total gen capacity'!$A$9:$A$1466=$B12)*(('R7.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2614.2147779342736</v>
      </c>
      <c r="AR12" s="58">
        <f t="array" ref="AR12">SUM(IF(('R7. TIAM total gen capacity'!$A$9:$A$1466=$B12)*('R7. TIAM total gen capacity'!$F$8:$Q$8=AR$10),'R7. TIAM total gen capacity'!$F$9:$Q$1466))</f>
        <v>3539.8813661564041</v>
      </c>
      <c r="AS12" s="58">
        <f t="array" ref="AS12">SUM(IF(('R7. TIAM total gen capacity'!$A$9:$A$1466=$B12)*('R7. TIAM total gen capacity'!$F$8:$Q$8=AS$10),'R7. TIAM total gen capacity'!$F$9:$Q$1466))</f>
        <v>4378.7010325859164</v>
      </c>
      <c r="AT12" s="58">
        <f t="array" ref="AT12">SUM(IF(('R7. TIAM total gen capacity'!$A$9:$A$1466=$B12)*('R7. TIAM total gen capacity'!$F$8:$Q$8=AT$10),'R7. TIAM total gen capacity'!$F$9:$Q$1466))</f>
        <v>5469.6840145098258</v>
      </c>
      <c r="AU12" s="58">
        <f t="array" ref="AU12">SUM(IF(('R7. TIAM total gen capacity'!$A$9:$A$1466=$B12)*('R7. TIAM total gen capacity'!$F$8:$Q$8=AU$10),'R7. TIAM total gen capacity'!$F$9:$Q$1466))</f>
        <v>6757.2294409217984</v>
      </c>
      <c r="AV12" s="58">
        <f t="array" ref="AV12">SUM(IF(('R7. TIAM total gen capacity'!$A$9:$A$1466=$B12)*('R7. TIAM total gen capacity'!$F$8:$Q$8=AV$10),'R7. TIAM total gen capacity'!$F$9:$Q$1466))</f>
        <v>15141.704850872307</v>
      </c>
      <c r="AW12" s="58">
        <f t="array" ref="AW12">SUM(IF(('R7. TIAM total gen capacity'!$A$9:$A$1466=$B12)*('R7. TIAM total gen capacity'!$F$8:$Q$8=AW$10),'R7. TIAM total gen capacity'!$F$9:$Q$1466))</f>
        <v>17683.209286139867</v>
      </c>
      <c r="AX12" s="58">
        <f t="array" ref="AX12">SUM(IF(('R7. TIAM total gen capacity'!$A$9:$A$1466=$B12)*('R7. TIAM total gen capacity'!$F$8:$Q$8=AX$10),'R7. TIAM total gen capacity'!$F$9:$Q$1466))</f>
        <v>21803.443595282752</v>
      </c>
      <c r="AY12" s="58">
        <f t="array" ref="AY12">SUM(IF(('R7. TIAM total gen capacity'!$A$9:$A$1466=$B12)*('R7. TIAM total gen capacity'!$F$8:$Q$8=AY$10),'R7. TIAM total gen capacity'!$F$9:$Q$1466))</f>
        <v>32662.454396512865</v>
      </c>
      <c r="AZ12" s="58">
        <f t="array" ref="AZ12">SUM(IF(('R7. TIAM total gen capacity'!$A$9:$A$1466=$B12)*('R7. TIAM total gen capacity'!$F$8:$Q$8=AZ$10),'R7. TIAM total gen capacity'!$F$9:$Q$1466))</f>
        <v>52148.219718633889</v>
      </c>
      <c r="BA12" s="58">
        <f t="array" ref="BA12">SUM(IF(('R7. TIAM total gen capacity'!$A$9:$A$1466=$B12)*('R7. TIAM total gen capacity'!$F$8:$Q$8=BA$10),'R7. TIAM total gen capacity'!$F$9:$Q$1466))</f>
        <v>62296.971822647465</v>
      </c>
      <c r="BB12" s="58">
        <f t="array" ref="BB12">SUM(IF(('R7. TIAM total gen capacity'!$A$9:$A$1466=$B12)*('R7. TIAM total gen capacity'!$F$8:$Q$8=BB$10),'R7. TIAM total gen capacity'!$F$9:$Q$1466))</f>
        <v>70878.85364190588</v>
      </c>
      <c r="BC12" s="58">
        <f t="array" ref="BC12">SUM(IF(('R7. TIAM total gen capacity'!$A$9:$A$1466=$B12)*('R7. TIAM total gen capacity'!$F$8:$Q$8=BC$10),'R7. TIAM total gen capacity'!$F$9:$Q$1466))</f>
        <v>86195.133992310992</v>
      </c>
      <c r="BE12" s="58">
        <f t="array" ref="BE12">SUM(IF(('R7. TIAM total gen capacity'!$A$9:$A$1466=$B12)*('R7. TIAM total gen capacity'!$B$9:$B$1466=BE$9)*('R7. TIAM total gen capacity'!$F$8:$Q$8=BE$10),'R7. TIAM total gen capacity'!$F$9:$Q$1466))</f>
        <v>858.04079128519402</v>
      </c>
      <c r="BF12" s="58">
        <f t="array" ref="BF12">SUM(IF(('R7. TIAM total gen capacity'!$A$9:$A$1466=$B12)*('R7. TIAM total gen capacity'!$B$9:$B$1466=BF$9)*('R7. TIAM total gen capacity'!$F$8:$Q$8=BF$10),'R7. TIAM total gen capacity'!$F$9:$Q$1466))</f>
        <v>1033.5954863717682</v>
      </c>
      <c r="BG12" s="58">
        <f t="array" ref="BG12">SUM(IF(('R7. TIAM total gen capacity'!$A$9:$A$1466=$B12)*('R7. TIAM total gen capacity'!$B$9:$B$1466=BG$9)*('R7. TIAM total gen capacity'!$F$8:$Q$8=BG$10),'R7. TIAM total gen capacity'!$F$9:$Q$1466))</f>
        <v>1150.8215823205246</v>
      </c>
      <c r="BH12" s="58">
        <f>$BH$11</f>
        <v>1682.6313916002387</v>
      </c>
      <c r="BI12" s="58">
        <f t="array" ref="BI12">SUM(IF(('R7. TIAM total gen capacity'!$A$9:$A$1466=$B12)*('R7. TIAM total gen capacity'!$B$9:$B$1466=BI$9)*('R7. TIAM total gen capacity'!$F$8:$Q$8=BI$10),'R7. TIAM total gen capacity'!$F$9:$Q$1466))</f>
        <v>10583.796205852461</v>
      </c>
      <c r="BJ12" s="58">
        <f t="array" ref="BJ12">SUM(IF(('R7. TIAM total gen capacity'!$A$9:$A$1466=$B12)*('R7. TIAM total gen capacity'!$B$9:$B$1466=BJ$9)*('R7. TIAM total gen capacity'!$F$8:$Q$8=BJ$10),'R7. TIAM total gen capacity'!$F$9:$Q$1466))</f>
        <v>15005.977849299657</v>
      </c>
      <c r="BK12" s="58">
        <f t="array" ref="BK12">SUM(IF(('R7. TIAM total gen capacity'!$A$9:$A$1466=$B12)*('R7. TIAM total gen capacity'!$B$9:$B$1466=BK$9)*('R7. TIAM total gen capacity'!$F$8:$Q$8=BK$10),'R7. TIAM total gen capacity'!$F$9:$Q$1466))</f>
        <v>19914.922938371899</v>
      </c>
      <c r="BL12" s="58">
        <f t="array" ref="BL12">SUM(IF(('R7. TIAM total gen capacity'!$A$9:$A$1466=$B12)*('R7. TIAM total gen capacity'!$B$9:$B$1466=BL$9)*('R7. TIAM total gen capacity'!$F$8:$Q$8=BL$10),'R7. TIAM total gen capacity'!$F$9:$Q$1466))</f>
        <v>29922.891717734336</v>
      </c>
      <c r="BM12" s="58">
        <f t="array" ref="BM12">SUM(IF(('R7. TIAM total gen capacity'!$A$9:$A$1466=$B12)*('R7. TIAM total gen capacity'!$B$9:$B$1466=BM$9)*('R7. TIAM total gen capacity'!$F$8:$Q$8=BM$10),'R7. TIAM total gen capacity'!$F$9:$Q$1466))</f>
        <v>47948.634068056628</v>
      </c>
      <c r="BN12" s="58">
        <f t="array" ref="BN12">SUM(IF(('R7. TIAM total gen capacity'!$A$9:$A$1466=$B12)*('R7. TIAM total gen capacity'!$B$9:$B$1466=BN$9)*('R7. TIAM total gen capacity'!$F$8:$Q$8=BN$10),'R7. TIAM total gen capacity'!$F$9:$Q$1466))</f>
        <v>57344.869849960472</v>
      </c>
      <c r="BO12" s="58">
        <f t="array" ref="BO12">SUM(IF(('R7. TIAM total gen capacity'!$A$9:$A$1466=$B12)*('R7. TIAM total gen capacity'!$B$9:$B$1466=BO$9)*('R7. TIAM total gen capacity'!$F$8:$Q$8=BO$10),'R7. TIAM total gen capacity'!$F$9:$Q$1466))</f>
        <v>66002.706905831466</v>
      </c>
      <c r="BP12" s="58">
        <f t="array" ref="BP12">SUM(IF(('R7. TIAM total gen capacity'!$A$9:$A$1466=$B12)*('R7. TIAM total gen capacity'!$B$9:$B$1466=BP$9)*('R7. TIAM total gen capacity'!$F$8:$Q$8=BP$10),'R7. TIAM total gen capacity'!$F$9:$Q$1466))</f>
        <v>82335.219553000657</v>
      </c>
      <c r="BR12" s="58">
        <f t="array" ref="BR12">SUM(IF(('R7. TIAM total gen capacity'!$A$9:$A$1466=$B12)*(('R7. TIAM total gen capacity'!$C$9:$C$1466=BR$7)+('R7. TIAM total gen capacity'!$C$9:$C$1466=BR$8))*('R7. TIAM total gen capacity'!$F$8:$Q$8=BR$10),'R7. TIAM total gen capacity'!$F$9:$Q$1466))</f>
        <v>20.232077625570778</v>
      </c>
      <c r="BS12" s="58">
        <f t="array" ref="BS12">SUM(IF(('R7. TIAM total gen capacity'!$A$9:$A$1466=$B12)*(('R7. TIAM total gen capacity'!$C$9:$C$1466=BS$7)+('R7. TIAM total gen capacity'!$C$9:$C$1466=BS$8))*('R7. TIAM total gen capacity'!$F$8:$Q$8=BS$10),'R7. TIAM total gen capacity'!$F$9:$Q$1466))</f>
        <v>19.526838931037336</v>
      </c>
      <c r="BT12" s="58">
        <f t="array" ref="BT12">SUM(IF(('R7. TIAM total gen capacity'!$A$9:$A$1466=$B12)*(('R7. TIAM total gen capacity'!$C$9:$C$1466=BT$7)+('R7. TIAM total gen capacity'!$C$9:$C$1466=BT$8))*('R7. TIAM total gen capacity'!$F$8:$Q$8=BT$10),'R7. TIAM total gen capacity'!$F$9:$Q$1466))</f>
        <v>24.295269381933426</v>
      </c>
      <c r="BU12" s="58">
        <f>$BU$11</f>
        <v>110.52217533128528</v>
      </c>
      <c r="BV12" s="58">
        <f t="array" ref="BV12">SUM(IF(('R7. TIAM total gen capacity'!$A$9:$A$1466=$B12)*(('R7. TIAM total gen capacity'!$C$9:$C$1466=BV$7)+('R7. TIAM total gen capacity'!$C$9:$C$1466=BV$8))*('R7. TIAM total gen capacity'!$F$8:$Q$8=BV$10),'R7. TIAM total gen capacity'!$F$9:$Q$1466))</f>
        <v>552.09065634781405</v>
      </c>
      <c r="BW12" s="58">
        <f t="array" ref="BW12">SUM(IF(('R7. TIAM total gen capacity'!$A$9:$A$1466=$B12)*(('R7. TIAM total gen capacity'!$C$9:$C$1466=BW$7)+('R7. TIAM total gen capacity'!$C$9:$C$1466=BW$8))*('R7. TIAM total gen capacity'!$F$8:$Q$8=BW$10),'R7. TIAM total gen capacity'!$F$9:$Q$1466))</f>
        <v>807.56092715932095</v>
      </c>
      <c r="BX12" s="58">
        <f t="array" ref="BX12">SUM(IF(('R7. TIAM total gen capacity'!$A$9:$A$1466=$B12)*(('R7. TIAM total gen capacity'!$C$9:$C$1466=BX$7)+('R7. TIAM total gen capacity'!$C$9:$C$1466=BX$8))*('R7. TIAM total gen capacity'!$F$8:$Q$8=BX$10),'R7. TIAM total gen capacity'!$F$9:$Q$1466))</f>
        <v>1278.1322645847301</v>
      </c>
      <c r="BY12" s="58">
        <f t="array" ref="BY12">SUM(IF(('R7. TIAM total gen capacity'!$A$9:$A$1466=$B12)*(('R7. TIAM total gen capacity'!$C$9:$C$1466=BY$7)+('R7. TIAM total gen capacity'!$C$9:$C$1466=BY$8))*('R7. TIAM total gen capacity'!$F$8:$Q$8=BY$10),'R7. TIAM total gen capacity'!$F$9:$Q$1466))</f>
        <v>2564.2314022771161</v>
      </c>
      <c r="BZ12" s="58">
        <f t="array" ref="BZ12">SUM(IF(('R7. TIAM total gen capacity'!$A$9:$A$1466=$B12)*(('R7. TIAM total gen capacity'!$C$9:$C$1466=BZ$7)+('R7. TIAM total gen capacity'!$C$9:$C$1466=BZ$8))*('R7. TIAM total gen capacity'!$F$8:$Q$8=BZ$10),'R7. TIAM total gen capacity'!$F$9:$Q$1466))</f>
        <v>4158.1332275828199</v>
      </c>
      <c r="CA12" s="58">
        <f t="array" ref="CA12">SUM(IF(('R7. TIAM total gen capacity'!$A$9:$A$1466=$B12)*(('R7. TIAM total gen capacity'!$C$9:$C$1466=CA$7)+('R7. TIAM total gen capacity'!$C$9:$C$1466=CA$8))*('R7. TIAM total gen capacity'!$F$8:$Q$8=CA$10),'R7. TIAM total gen capacity'!$F$9:$Q$1466))</f>
        <v>4294.1595704795964</v>
      </c>
      <c r="CB12" s="58">
        <f t="array" ref="CB12">SUM(IF(('R7. TIAM total gen capacity'!$A$9:$A$1466=$B12)*(('R7. TIAM total gen capacity'!$C$9:$C$1466=CB$7)+('R7. TIAM total gen capacity'!$C$9:$C$1466=CB$8))*('R7. TIAM total gen capacity'!$F$8:$Q$8=CB$10),'R7. TIAM total gen capacity'!$F$9:$Q$1466))</f>
        <v>4065.3552721345313</v>
      </c>
      <c r="CC12" s="58">
        <f t="array" ref="CC12">SUM(IF(('R7. TIAM total gen capacity'!$A$9:$A$1466=$B12)*(('R7. TIAM total gen capacity'!$C$9:$C$1466=CC$7)+('R7. TIAM total gen capacity'!$C$9:$C$1466=CC$8))*('R7. TIAM total gen capacity'!$F$8:$Q$8=CC$10),'R7. TIAM total gen capacity'!$F$9:$Q$1466))</f>
        <v>5306.6954168750217</v>
      </c>
      <c r="CE12" s="58">
        <f t="array" ref="CE12">SUM(IF(('R7. TIAM total gen capacity'!$A$9:$A$1466=$B12)*(('R7. TIAM total gen capacity'!$C$9:$C$1466=CE$7)+('R7. TIAM total gen capacity'!$C$9:$C$1466=CE$8))*('R7. TIAM total gen capacity'!$F$8:$Q$8=CE$10),'R7. TIAM total gen capacity'!$F$9:$Q$1466))</f>
        <v>738.24098154394619</v>
      </c>
      <c r="CF12" s="58">
        <f t="array" ref="CF12">SUM(IF(('R7. TIAM total gen capacity'!$A$9:$A$1466=$B12)*(('R7. TIAM total gen capacity'!$C$9:$C$1466=CF$7)+('R7. TIAM total gen capacity'!$C$9:$C$1466=CF$8))*('R7. TIAM total gen capacity'!$F$8:$Q$8=CF$10),'R7. TIAM total gen capacity'!$F$9:$Q$1466))</f>
        <v>738.24098154394619</v>
      </c>
      <c r="CG12" s="58">
        <f t="array" ref="CG12">SUM(IF(('R7. TIAM total gen capacity'!$A$9:$A$1466=$B12)*(('R7. TIAM total gen capacity'!$C$9:$C$1466=CG$7)+('R7. TIAM total gen capacity'!$C$9:$C$1466=CG$8))*('R7. TIAM total gen capacity'!$F$8:$Q$8=CG$10),'R7. TIAM total gen capacity'!$F$9:$Q$1466))</f>
        <v>742.69964129042978</v>
      </c>
      <c r="CH12" s="58">
        <f>$CH$11</f>
        <v>1022.1617550312476</v>
      </c>
      <c r="CI12" s="58">
        <f t="array" ref="CI12">SUM(IF(('R7. TIAM total gen capacity'!$A$9:$A$1466=$B12)*(('R7. TIAM total gen capacity'!$C$9:$C$1466=CI$7)+('R7. TIAM total gen capacity'!$C$9:$C$1466=CI$8))*('R7. TIAM total gen capacity'!$F$8:$Q$8=CI$10),'R7. TIAM total gen capacity'!$F$9:$Q$1466))</f>
        <v>1208.0170092828096</v>
      </c>
      <c r="CJ12" s="58">
        <f t="array" ref="CJ12">SUM(IF(('R7. TIAM total gen capacity'!$A$9:$A$1466=$B12)*(('R7. TIAM total gen capacity'!$C$9:$C$1466=CJ$7)+('R7. TIAM total gen capacity'!$C$9:$C$1466=CJ$8))*('R7. TIAM total gen capacity'!$F$8:$Q$8=CJ$10),'R7. TIAM total gen capacity'!$F$9:$Q$1466))</f>
        <v>1698.2341745095378</v>
      </c>
      <c r="CK12" s="58">
        <f t="array" ref="CK12">SUM(IF(('R7. TIAM total gen capacity'!$A$9:$A$1466=$B12)*(('R7. TIAM total gen capacity'!$C$9:$C$1466=CK$7)+('R7. TIAM total gen capacity'!$C$9:$C$1466=CK$8))*('R7. TIAM total gen capacity'!$F$8:$Q$8=CK$10),'R7. TIAM total gen capacity'!$F$9:$Q$1466))</f>
        <v>2232.0241468888626</v>
      </c>
      <c r="CL12" s="58">
        <f t="array" ref="CL12">SUM(IF(('R7. TIAM total gen capacity'!$A$9:$A$1466=$B12)*(('R7. TIAM total gen capacity'!$C$9:$C$1466=CL$7)+('R7. TIAM total gen capacity'!$C$9:$C$1466=CL$8))*('R7. TIAM total gen capacity'!$F$8:$Q$8=CL$10),'R7. TIAM total gen capacity'!$F$9:$Q$1466))</f>
        <v>2847.0748751523629</v>
      </c>
      <c r="CM12" s="58">
        <f t="array" ref="CM12">SUM(IF(('R7. TIAM total gen capacity'!$A$9:$A$1466=$B12)*(('R7. TIAM total gen capacity'!$C$9:$C$1466=CM$7)+('R7. TIAM total gen capacity'!$C$9:$C$1466=CM$8))*('R7. TIAM total gen capacity'!$F$8:$Q$8=CM$10),'R7. TIAM total gen capacity'!$F$9:$Q$1466))</f>
        <v>3235.4832546175385</v>
      </c>
      <c r="CN12" s="58">
        <f t="array" ref="CN12">SUM(IF(('R7. TIAM total gen capacity'!$A$9:$A$1466=$B12)*(('R7. TIAM total gen capacity'!$C$9:$C$1466=CN$7)+('R7. TIAM total gen capacity'!$C$9:$C$1466=CN$8))*('R7. TIAM total gen capacity'!$F$8:$Q$8=CN$10),'R7. TIAM total gen capacity'!$F$9:$Q$1466))</f>
        <v>3447.903518556775</v>
      </c>
      <c r="CO12" s="58">
        <f t="array" ref="CO12">SUM(IF(('R7. TIAM total gen capacity'!$A$9:$A$1466=$B12)*(('R7. TIAM total gen capacity'!$C$9:$C$1466=CO$7)+('R7. TIAM total gen capacity'!$C$9:$C$1466=CO$8))*('R7. TIAM total gen capacity'!$F$8:$Q$8=CO$10),'R7. TIAM total gen capacity'!$F$9:$Q$1466))</f>
        <v>4109.2581745861653</v>
      </c>
      <c r="CP12" s="58">
        <f t="array" ref="CP12">SUM(IF(('R7. TIAM total gen capacity'!$A$9:$A$1466=$B12)*(('R7. TIAM total gen capacity'!$C$9:$C$1466=CP$7)+('R7. TIAM total gen capacity'!$C$9:$C$1466=CP$8))*('R7. TIAM total gen capacity'!$F$8:$Q$8=CP$10),'R7. TIAM total gen capacity'!$F$9:$Q$1466))</f>
        <v>4488.0096541811454</v>
      </c>
    </row>
    <row r="13" spans="1:94" x14ac:dyDescent="0.3">
      <c r="A13" s="39" t="s">
        <v>64</v>
      </c>
      <c r="B13" s="39" t="s">
        <v>252</v>
      </c>
      <c r="C13" s="39" t="s">
        <v>86</v>
      </c>
      <c r="D13" s="39" t="s">
        <v>250</v>
      </c>
      <c r="E13" s="58">
        <f t="array" ref="E13">SUM(IF(('R7. TIAM total gen capacity'!$A$9:$A$1466=$B13)*(('R7. TIAM total gen capacity'!$C$9:$C$1466=E$7)+('R7. TIAM total gen capacity'!$C$9:$C$1466=E$8))*('R7. TIAM total gen capacity'!$F$8:$Q$8=E$10),'R7. TIAM total gen capacity'!$F$9:$Q$1466))</f>
        <v>12.552891933028908</v>
      </c>
      <c r="F13" s="58">
        <f t="array" ref="F13">SUM(IF(('R7. TIAM total gen capacity'!$A$9:$A$1466=$B13)*(('R7. TIAM total gen capacity'!$C$9:$C$1466=F$7)+('R7. TIAM total gen capacity'!$C$9:$C$1466=F$8))*('R7. TIAM total gen capacity'!$F$8:$Q$8=F$10),'R7. TIAM total gen capacity'!$F$9:$Q$1466))</f>
        <v>25.154887366818866</v>
      </c>
      <c r="G13" s="58">
        <f t="array" ref="G13">SUM(IF(('R7. TIAM total gen capacity'!$A$9:$A$1466=$B13)*(('R7. TIAM total gen capacity'!$C$9:$C$1466=G$7)+('R7. TIAM total gen capacity'!$C$9:$C$1466=G$8))*('R7. TIAM total gen capacity'!$F$8:$Q$8=G$10),'R7. TIAM total gen capacity'!$F$9:$Q$1466))</f>
        <v>108.81041965779015</v>
      </c>
      <c r="H13" s="58">
        <f t="shared" ref="H13:H17" si="0">$H$11</f>
        <v>159.40163237068614</v>
      </c>
      <c r="I13" s="58">
        <f t="array" ref="I13">SUM(IF(('R7. TIAM total gen capacity'!$A$9:$A$1466=$B13)*(('R7. TIAM total gen capacity'!$C$9:$C$1466=I$7)+('R7. TIAM total gen capacity'!$C$9:$C$1466=I$8))*('R7. TIAM total gen capacity'!$F$8:$Q$8=I$10),'R7. TIAM total gen capacity'!$F$9:$Q$1466))</f>
        <v>182.96081222428984</v>
      </c>
      <c r="J13" s="58">
        <f t="array" ref="J13">SUM(IF(('R7. TIAM total gen capacity'!$A$9:$A$1466=$B13)*(('R7. TIAM total gen capacity'!$C$9:$C$1466=J$7)+('R7. TIAM total gen capacity'!$C$9:$C$1466=J$8))*('R7. TIAM total gen capacity'!$F$8:$Q$8=J$10),'R7. TIAM total gen capacity'!$F$9:$Q$1466))</f>
        <v>276.9303751270445</v>
      </c>
      <c r="K13" s="58">
        <f t="array" ref="K13">SUM(IF(('R7. TIAM total gen capacity'!$A$9:$A$1466=$B13)*(('R7. TIAM total gen capacity'!$C$9:$C$1466=K$7)+('R7. TIAM total gen capacity'!$C$9:$C$1466=K$8))*('R7. TIAM total gen capacity'!$F$8:$Q$8=K$10),'R7. TIAM total gen capacity'!$F$9:$Q$1466))</f>
        <v>691.4745386555926</v>
      </c>
      <c r="L13" s="58">
        <f t="array" ref="L13">SUM(IF(('R7. TIAM total gen capacity'!$A$9:$A$1466=$B13)*(('R7. TIAM total gen capacity'!$C$9:$C$1466=L$7)+('R7. TIAM total gen capacity'!$C$9:$C$1466=L$8))*('R7. TIAM total gen capacity'!$F$8:$Q$8=L$10),'R7. TIAM total gen capacity'!$F$9:$Q$1466))</f>
        <v>2325.6880892298323</v>
      </c>
      <c r="M13" s="58">
        <f t="array" ref="M13">SUM(IF(('R7. TIAM total gen capacity'!$A$9:$A$1466=$B13)*(('R7. TIAM total gen capacity'!$C$9:$C$1466=M$7)+('R7. TIAM total gen capacity'!$C$9:$C$1466=M$8))*('R7. TIAM total gen capacity'!$F$8:$Q$8=M$10),'R7. TIAM total gen capacity'!$F$9:$Q$1466))</f>
        <v>5938.0706206911063</v>
      </c>
      <c r="N13" s="58">
        <f t="array" ref="N13">SUM(IF(('R7. TIAM total gen capacity'!$A$9:$A$1466=$B13)*(('R7. TIAM total gen capacity'!$C$9:$C$1466=N$7)+('R7. TIAM total gen capacity'!$C$9:$C$1466=N$8))*('R7. TIAM total gen capacity'!$F$8:$Q$8=N$10),'R7. TIAM total gen capacity'!$F$9:$Q$1466))</f>
        <v>14530.377335310701</v>
      </c>
      <c r="O13" s="58">
        <f t="array" ref="O13">SUM(IF(('R7. TIAM total gen capacity'!$A$9:$A$1466=$B13)*(('R7. TIAM total gen capacity'!$C$9:$C$1466=O$7)+('R7. TIAM total gen capacity'!$C$9:$C$1466=O$8))*('R7. TIAM total gen capacity'!$F$8:$Q$8=O$10),'R7. TIAM total gen capacity'!$F$9:$Q$1466))</f>
        <v>18142.000463686563</v>
      </c>
      <c r="P13" s="58">
        <f t="array" ref="P13">SUM(IF(('R7. TIAM total gen capacity'!$A$9:$A$1466=$B13)*(('R7. TIAM total gen capacity'!$C$9:$C$1466=P$7)+('R7. TIAM total gen capacity'!$C$9:$C$1466=P$8))*('R7. TIAM total gen capacity'!$F$8:$Q$8=P$10),'R7. TIAM total gen capacity'!$F$9:$Q$1466))</f>
        <v>21550.84730210526</v>
      </c>
      <c r="R13" s="58">
        <f t="array" ref="R13">SUM(IF(('R7. TIAM total gen capacity'!$A$9:$A$1466=$B13)*(('R7. TIAM total gen capacity'!$C$9:$C$1466=R$7)+('R7. TIAM total gen capacity'!$C$9:$C$1466=R$8))*('R7. TIAM total gen capacity'!$F$8:$Q$8=R$10),'R7. TIAM total gen capacity'!$F$9:$Q$1466))</f>
        <v>54.735159817351629</v>
      </c>
      <c r="S13" s="58">
        <f t="array" ref="S13">SUM(IF(('R7. TIAM total gen capacity'!$A$9:$A$1466=$B13)*(('R7. TIAM total gen capacity'!$C$9:$C$1466=S$7)+('R7. TIAM total gen capacity'!$C$9:$C$1466=S$8))*('R7. TIAM total gen capacity'!$F$8:$Q$8=S$10),'R7. TIAM total gen capacity'!$F$9:$Q$1466))</f>
        <v>217.76839471634247</v>
      </c>
      <c r="T13" s="58">
        <f t="array" ref="T13">SUM(IF(('R7. TIAM total gen capacity'!$A$9:$A$1466=$B13)*(('R7. TIAM total gen capacity'!$C$9:$C$1466=T$7)+('R7. TIAM total gen capacity'!$C$9:$C$1466=T$8))*('R7. TIAM total gen capacity'!$F$8:$Q$8=T$10),'R7. TIAM total gen capacity'!$F$9:$Q$1466))</f>
        <v>242.99857406704328</v>
      </c>
      <c r="U13" s="58">
        <f t="shared" ref="U13:U17" si="1">$U$11</f>
        <v>365.36686102816458</v>
      </c>
      <c r="V13" s="58">
        <f t="array" ref="V13">SUM(IF(('R7. TIAM total gen capacity'!$A$9:$A$1466=$B13)*(('R7. TIAM total gen capacity'!$C$9:$C$1466=V$7)+('R7. TIAM total gen capacity'!$C$9:$C$1466=V$8))*('R7. TIAM total gen capacity'!$F$8:$Q$8=V$10),'R7. TIAM total gen capacity'!$F$9:$Q$1466))</f>
        <v>595.15011673131835</v>
      </c>
      <c r="W13" s="58">
        <f t="array" ref="W13">SUM(IF(('R7. TIAM total gen capacity'!$A$9:$A$1466=$B13)*(('R7. TIAM total gen capacity'!$C$9:$C$1466=W$7)+('R7. TIAM total gen capacity'!$C$9:$C$1466=W$8))*('R7. TIAM total gen capacity'!$F$8:$Q$8=W$10),'R7. TIAM total gen capacity'!$F$9:$Q$1466))</f>
        <v>969.44282726961035</v>
      </c>
      <c r="X13" s="58">
        <f t="array" ref="X13">SUM(IF(('R7. TIAM total gen capacity'!$A$9:$A$1466=$B13)*(('R7. TIAM total gen capacity'!$C$9:$C$1466=X$7)+('R7. TIAM total gen capacity'!$C$9:$C$1466=X$8))*('R7. TIAM total gen capacity'!$F$8:$Q$8=X$10),'R7. TIAM total gen capacity'!$F$9:$Q$1466))</f>
        <v>1579.1262123074002</v>
      </c>
      <c r="Y13" s="58">
        <f t="array" ref="Y13">SUM(IF(('R7. TIAM total gen capacity'!$A$9:$A$1466=$B13)*(('R7. TIAM total gen capacity'!$C$9:$C$1466=Y$7)+('R7. TIAM total gen capacity'!$C$9:$C$1466=Y$8))*('R7. TIAM total gen capacity'!$F$8:$Q$8=Y$10),'R7. TIAM total gen capacity'!$F$9:$Q$1466))</f>
        <v>2572.2362022309353</v>
      </c>
      <c r="Z13" s="58">
        <f t="array" ref="Z13">SUM(IF(('R7. TIAM total gen capacity'!$A$9:$A$1466=$B13)*(('R7. TIAM total gen capacity'!$C$9:$C$1466=Z$7)+('R7. TIAM total gen capacity'!$C$9:$C$1466=Z$8))*('R7. TIAM total gen capacity'!$F$8:$Q$8=Z$10),'R7. TIAM total gen capacity'!$F$9:$Q$1466))</f>
        <v>4189.9077286163865</v>
      </c>
      <c r="AA13" s="58">
        <f t="array" ref="AA13">SUM(IF(('R7. TIAM total gen capacity'!$A$9:$A$1466=$B13)*(('R7. TIAM total gen capacity'!$C$9:$C$1466=AA$7)+('R7. TIAM total gen capacity'!$C$9:$C$1466=AA$8))*('R7. TIAM total gen capacity'!$F$8:$Q$8=AA$10),'R7. TIAM total gen capacity'!$F$9:$Q$1466))</f>
        <v>6824.9241858365158</v>
      </c>
      <c r="AB13" s="58">
        <f t="array" ref="AB13">SUM(IF(('R7. TIAM total gen capacity'!$A$9:$A$1466=$B13)*(('R7. TIAM total gen capacity'!$C$9:$C$1466=AB$7)+('R7. TIAM total gen capacity'!$C$9:$C$1466=AB$8))*('R7. TIAM total gen capacity'!$F$8:$Q$8=AB$10),'R7. TIAM total gen capacity'!$F$9:$Q$1466))</f>
        <v>11092.702458025109</v>
      </c>
      <c r="AC13" s="58">
        <f t="array" ref="AC13">SUM(IF(('R7. TIAM total gen capacity'!$A$9:$A$1466=$B13)*(('R7. TIAM total gen capacity'!$C$9:$C$1466=AC$7)+('R7. TIAM total gen capacity'!$C$9:$C$1466=AC$8))*('R7. TIAM total gen capacity'!$F$8:$Q$8=AC$10),'R7. TIAM total gen capacity'!$F$9:$Q$1466))</f>
        <v>16986.591889800529</v>
      </c>
      <c r="AE13" s="58">
        <f t="array" ref="AE13">SUM(IF(('R7. TIAM total gen capacity'!$A$9:$A$1466=$B13)*(('R7.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3" s="58">
        <f t="array" ref="AF13">SUM(IF(('R7. TIAM total gen capacity'!$A$9:$A$1466=$B13)*(('R7.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3" s="58">
        <f t="array" ref="AG13">SUM(IF(('R7. TIAM total gen capacity'!$A$9:$A$1466=$B13)*(('R7.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3" s="58">
        <f t="shared" ref="AH13:AH17" si="2">$AH$11</f>
        <v>4213.1618436568406</v>
      </c>
      <c r="AI13" s="58">
        <f t="array" ref="AI13">SUM(IF(('R7. TIAM total gen capacity'!$A$9:$A$1466=$B13)*(('R7.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4213.9579143043629</v>
      </c>
      <c r="AJ13" s="58">
        <f t="array" ref="AJ13">SUM(IF(('R7. TIAM total gen capacity'!$A$9:$A$1466=$B13)*(('R7.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2990.3859354689689</v>
      </c>
      <c r="AK13" s="58">
        <f t="array" ref="AK13">SUM(IF(('R7. TIAM total gen capacity'!$A$9:$A$1466=$B13)*(('R7.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2228.1447419023993</v>
      </c>
      <c r="AL13" s="58">
        <f t="array" ref="AL13">SUM(IF(('R7. TIAM total gen capacity'!$A$9:$A$1466=$B13)*(('R7.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2565.5266221245674</v>
      </c>
      <c r="AM13" s="58">
        <f t="array" ref="AM13">SUM(IF(('R7. TIAM total gen capacity'!$A$9:$A$1466=$B13)*(('R7.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2922.0671328318094</v>
      </c>
      <c r="AN13" s="58">
        <f t="array" ref="AN13">SUM(IF(('R7. TIAM total gen capacity'!$A$9:$A$1466=$B13)*(('R7.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3676.9850872487145</v>
      </c>
      <c r="AO13" s="58">
        <f t="array" ref="AO13">SUM(IF(('R7. TIAM total gen capacity'!$A$9:$A$1466=$B13)*(('R7.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3609.9097478571025</v>
      </c>
      <c r="AP13" s="58">
        <f t="array" ref="AP13">SUM(IF(('R7. TIAM total gen capacity'!$A$9:$A$1466=$B13)*(('R7.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3449.7079514842862</v>
      </c>
      <c r="AR13" s="58">
        <f t="array" ref="AR13">SUM(IF(('R7. TIAM total gen capacity'!$A$9:$A$1466=$B13)*('R7. TIAM total gen capacity'!$F$8:$Q$8=AR$10),'R7. TIAM total gen capacity'!$F$9:$Q$1466))</f>
        <v>3539.8813661564041</v>
      </c>
      <c r="AS13" s="58">
        <f t="array" ref="AS13">SUM(IF(('R7. TIAM total gen capacity'!$A$9:$A$1466=$B13)*('R7. TIAM total gen capacity'!$F$8:$Q$8=AS$10),'R7. TIAM total gen capacity'!$F$9:$Q$1466))</f>
        <v>4378.7010325859164</v>
      </c>
      <c r="AT13" s="58">
        <f t="array" ref="AT13">SUM(IF(('R7. TIAM total gen capacity'!$A$9:$A$1466=$B13)*('R7. TIAM total gen capacity'!$F$8:$Q$8=AT$10),'R7. TIAM total gen capacity'!$F$9:$Q$1466))</f>
        <v>5469.6840145098258</v>
      </c>
      <c r="AU13" s="58">
        <f t="array" ref="AU13">SUM(IF(('R7. TIAM total gen capacity'!$A$9:$A$1466=$B13)*('R7. TIAM total gen capacity'!$F$8:$Q$8=AU$10),'R7. TIAM total gen capacity'!$F$9:$Q$1466))</f>
        <v>6757.2294409217984</v>
      </c>
      <c r="AV13" s="58">
        <f t="array" ref="AV13">SUM(IF(('R7. TIAM total gen capacity'!$A$9:$A$1466=$B13)*('R7. TIAM total gen capacity'!$F$8:$Q$8=AV$10),'R7. TIAM total gen capacity'!$F$9:$Q$1466))</f>
        <v>7697.3771339228751</v>
      </c>
      <c r="AW13" s="58">
        <f t="array" ref="AW13">SUM(IF(('R7. TIAM total gen capacity'!$A$9:$A$1466=$B13)*('R7. TIAM total gen capacity'!$F$8:$Q$8=AW$10),'R7. TIAM total gen capacity'!$F$9:$Q$1466))</f>
        <v>8430.9982743384735</v>
      </c>
      <c r="AX13" s="58">
        <f t="array" ref="AX13">SUM(IF(('R7. TIAM total gen capacity'!$A$9:$A$1466=$B13)*('R7. TIAM total gen capacity'!$F$8:$Q$8=AX$10),'R7. TIAM total gen capacity'!$F$9:$Q$1466))</f>
        <v>10142.354331616769</v>
      </c>
      <c r="AY13" s="58">
        <f t="array" ref="AY13">SUM(IF(('R7. TIAM total gen capacity'!$A$9:$A$1466=$B13)*('R7. TIAM total gen capacity'!$F$8:$Q$8=AY$10),'R7. TIAM total gen capacity'!$F$9:$Q$1466))</f>
        <v>14300.092745038661</v>
      </c>
      <c r="AZ13" s="58">
        <f t="array" ref="AZ13">SUM(IF(('R7. TIAM total gen capacity'!$A$9:$A$1466=$B13)*('R7. TIAM total gen capacity'!$F$8:$Q$8=AZ$10),'R7. TIAM total gen capacity'!$F$9:$Q$1466))</f>
        <v>20952.676784097828</v>
      </c>
      <c r="BA13" s="58">
        <f t="array" ref="BA13">SUM(IF(('R7. TIAM total gen capacity'!$A$9:$A$1466=$B13)*('R7. TIAM total gen capacity'!$F$8:$Q$8=BA$10),'R7. TIAM total gen capacity'!$F$9:$Q$1466))</f>
        <v>34463.617678318558</v>
      </c>
      <c r="BB13" s="58">
        <f t="array" ref="BB13">SUM(IF(('R7. TIAM total gen capacity'!$A$9:$A$1466=$B13)*('R7. TIAM total gen capacity'!$F$8:$Q$8=BB$10),'R7. TIAM total gen capacity'!$F$9:$Q$1466))</f>
        <v>43433.366498921823</v>
      </c>
      <c r="BC13" s="58">
        <f t="array" ref="BC13">SUM(IF(('R7. TIAM total gen capacity'!$A$9:$A$1466=$B13)*('R7. TIAM total gen capacity'!$F$8:$Q$8=BC$10),'R7. TIAM total gen capacity'!$F$9:$Q$1466))</f>
        <v>53214.710827953233</v>
      </c>
      <c r="BE13" s="58">
        <f t="array" ref="BE13">SUM(IF(('R7. TIAM total gen capacity'!$A$9:$A$1466=$B13)*('R7. TIAM total gen capacity'!$B$9:$B$1466=BE$9)*('R7. TIAM total gen capacity'!$F$8:$Q$8=BE$10),'R7. TIAM total gen capacity'!$F$9:$Q$1466))</f>
        <v>858.04079128519402</v>
      </c>
      <c r="BF13" s="58">
        <f t="array" ref="BF13">SUM(IF(('R7. TIAM total gen capacity'!$A$9:$A$1466=$B13)*('R7. TIAM total gen capacity'!$B$9:$B$1466=BF$9)*('R7. TIAM total gen capacity'!$F$8:$Q$8=BF$10),'R7. TIAM total gen capacity'!$F$9:$Q$1466))</f>
        <v>1033.5954863717682</v>
      </c>
      <c r="BG13" s="58">
        <f t="array" ref="BG13">SUM(IF(('R7. TIAM total gen capacity'!$A$9:$A$1466=$B13)*('R7. TIAM total gen capacity'!$B$9:$B$1466=BG$9)*('R7. TIAM total gen capacity'!$F$8:$Q$8=BG$10),'R7. TIAM total gen capacity'!$F$9:$Q$1466))</f>
        <v>1150.8215823205246</v>
      </c>
      <c r="BH13" s="58">
        <f t="shared" ref="BH13:BH17" si="3">$BH$11</f>
        <v>1682.6313916002387</v>
      </c>
      <c r="BI13" s="58">
        <f t="array" ref="BI13">SUM(IF(('R7. TIAM total gen capacity'!$A$9:$A$1466=$B13)*('R7. TIAM total gen capacity'!$B$9:$B$1466=BI$9)*('R7. TIAM total gen capacity'!$F$8:$Q$8=BI$10),'R7. TIAM total gen capacity'!$F$9:$Q$1466))</f>
        <v>2883.8117155324071</v>
      </c>
      <c r="BJ13" s="58">
        <f t="array" ref="BJ13">SUM(IF(('R7. TIAM total gen capacity'!$A$9:$A$1466=$B13)*('R7. TIAM total gen capacity'!$B$9:$B$1466=BJ$9)*('R7. TIAM total gen capacity'!$F$8:$Q$8=BJ$10),'R7. TIAM total gen capacity'!$F$9:$Q$1466))</f>
        <v>4791.889227366345</v>
      </c>
      <c r="BK13" s="58">
        <f t="array" ref="BK13">SUM(IF(('R7. TIAM total gen capacity'!$A$9:$A$1466=$B13)*('R7. TIAM total gen capacity'!$B$9:$B$1466=BK$9)*('R7. TIAM total gen capacity'!$F$8:$Q$8=BK$10),'R7. TIAM total gen capacity'!$F$9:$Q$1466))</f>
        <v>7001.6912738608562</v>
      </c>
      <c r="BL13" s="58">
        <f t="array" ref="BL13">SUM(IF(('R7. TIAM total gen capacity'!$A$9:$A$1466=$B13)*('R7. TIAM total gen capacity'!$B$9:$B$1466=BL$9)*('R7. TIAM total gen capacity'!$F$8:$Q$8=BL$10),'R7. TIAM total gen capacity'!$F$9:$Q$1466))</f>
        <v>10699.122712005286</v>
      </c>
      <c r="BM13" s="58">
        <f t="array" ref="BM13">SUM(IF(('R7. TIAM total gen capacity'!$A$9:$A$1466=$B13)*('R7. TIAM total gen capacity'!$B$9:$B$1466=BM$9)*('R7. TIAM total gen capacity'!$F$8:$Q$8=BM$10),'R7. TIAM total gen capacity'!$F$9:$Q$1466))</f>
        <v>16768.085877728758</v>
      </c>
      <c r="BN13" s="58">
        <f t="array" ref="BN13">SUM(IF(('R7. TIAM total gen capacity'!$A$9:$A$1466=$B13)*('R7. TIAM total gen capacity'!$B$9:$B$1466=BN$9)*('R7. TIAM total gen capacity'!$F$8:$Q$8=BN$10),'R7. TIAM total gen capacity'!$F$9:$Q$1466))</f>
        <v>29409.289717700973</v>
      </c>
      <c r="BO13" s="58">
        <f t="array" ref="BO13">SUM(IF(('R7. TIAM total gen capacity'!$A$9:$A$1466=$B13)*('R7. TIAM total gen capacity'!$B$9:$B$1466=BO$9)*('R7. TIAM total gen capacity'!$F$8:$Q$8=BO$10),'R7. TIAM total gen capacity'!$F$9:$Q$1466))</f>
        <v>38367.651201611705</v>
      </c>
      <c r="BP13" s="58">
        <f t="array" ref="BP13">SUM(IF(('R7. TIAM total gen capacity'!$A$9:$A$1466=$B13)*('R7. TIAM total gen capacity'!$B$9:$B$1466=BP$9)*('R7. TIAM total gen capacity'!$F$8:$Q$8=BP$10),'R7. TIAM total gen capacity'!$F$9:$Q$1466))</f>
        <v>48305.188499913143</v>
      </c>
      <c r="BR13" s="58">
        <f t="array" ref="BR13">SUM(IF(('R7. TIAM total gen capacity'!$A$9:$A$1466=$B13)*(('R7. TIAM total gen capacity'!$C$9:$C$1466=BR$7)+('R7. TIAM total gen capacity'!$C$9:$C$1466=BR$8))*('R7. TIAM total gen capacity'!$F$8:$Q$8=BR$10),'R7. TIAM total gen capacity'!$F$9:$Q$1466))</f>
        <v>20.232077625570778</v>
      </c>
      <c r="BS13" s="58">
        <f t="array" ref="BS13">SUM(IF(('R7. TIAM total gen capacity'!$A$9:$A$1466=$B13)*(('R7. TIAM total gen capacity'!$C$9:$C$1466=BS$7)+('R7. TIAM total gen capacity'!$C$9:$C$1466=BS$8))*('R7. TIAM total gen capacity'!$F$8:$Q$8=BS$10),'R7. TIAM total gen capacity'!$F$9:$Q$1466))</f>
        <v>19.526838931037336</v>
      </c>
      <c r="BT13" s="58">
        <f t="array" ref="BT13">SUM(IF(('R7. TIAM total gen capacity'!$A$9:$A$1466=$B13)*(('R7. TIAM total gen capacity'!$C$9:$C$1466=BT$7)+('R7. TIAM total gen capacity'!$C$9:$C$1466=BT$8))*('R7. TIAM total gen capacity'!$F$8:$Q$8=BT$10),'R7. TIAM total gen capacity'!$F$9:$Q$1466))</f>
        <v>24.295269381933426</v>
      </c>
      <c r="BU13" s="58">
        <f t="shared" ref="BU13:BU17" si="4">$BU$11</f>
        <v>110.52217533128528</v>
      </c>
      <c r="BV13" s="58">
        <f t="array" ref="BV13">SUM(IF(('R7. TIAM total gen capacity'!$A$9:$A$1466=$B13)*(('R7. TIAM total gen capacity'!$C$9:$C$1466=BV$7)+('R7. TIAM total gen capacity'!$C$9:$C$1466=BV$8))*('R7. TIAM total gen capacity'!$F$8:$Q$8=BV$10),'R7. TIAM total gen capacity'!$F$9:$Q$1466))</f>
        <v>756.80907659949003</v>
      </c>
      <c r="BW13" s="58">
        <f t="array" ref="BW13">SUM(IF(('R7. TIAM total gen capacity'!$A$9:$A$1466=$B13)*(('R7. TIAM total gen capacity'!$C$9:$C$1466=BW$7)+('R7. TIAM total gen capacity'!$C$9:$C$1466=BW$8))*('R7. TIAM total gen capacity'!$F$8:$Q$8=BW$10),'R7. TIAM total gen capacity'!$F$9:$Q$1466))</f>
        <v>1627.6686379247599</v>
      </c>
      <c r="BX13" s="58">
        <f t="array" ref="BX13">SUM(IF(('R7. TIAM total gen capacity'!$A$9:$A$1466=$B13)*(('R7. TIAM total gen capacity'!$C$9:$C$1466=BX$7)+('R7. TIAM total gen capacity'!$C$9:$C$1466=BX$8))*('R7. TIAM total gen capacity'!$F$8:$Q$8=BX$10),'R7. TIAM total gen capacity'!$F$9:$Q$1466))</f>
        <v>2022.8080856745535</v>
      </c>
      <c r="BY13" s="58">
        <f t="array" ref="BY13">SUM(IF(('R7. TIAM total gen capacity'!$A$9:$A$1466=$B13)*(('R7. TIAM total gen capacity'!$C$9:$C$1466=BY$7)+('R7. TIAM total gen capacity'!$C$9:$C$1466=BY$8))*('R7. TIAM total gen capacity'!$F$8:$Q$8=BY$10),'R7. TIAM total gen capacity'!$F$9:$Q$1466))</f>
        <v>2175.0711959962946</v>
      </c>
      <c r="BZ13" s="58">
        <f t="array" ref="BZ13">SUM(IF(('R7. TIAM total gen capacity'!$A$9:$A$1466=$B13)*(('R7. TIAM total gen capacity'!$C$9:$C$1466=BZ$7)+('R7. TIAM total gen capacity'!$C$9:$C$1466=BZ$8))*('R7. TIAM total gen capacity'!$F$8:$Q$8=BZ$10),'R7. TIAM total gen capacity'!$F$9:$Q$1466))</f>
        <v>2416.264757499172</v>
      </c>
      <c r="CA13" s="58">
        <f t="array" ref="CA13">SUM(IF(('R7. TIAM total gen capacity'!$A$9:$A$1466=$B13)*(('R7. TIAM total gen capacity'!$C$9:$C$1466=CA$7)+('R7. TIAM total gen capacity'!$C$9:$C$1466=CA$8))*('R7. TIAM total gen capacity'!$F$8:$Q$8=CA$10),'R7. TIAM total gen capacity'!$F$9:$Q$1466))</f>
        <v>3192.149605408415</v>
      </c>
      <c r="CB13" s="58">
        <f t="array" ref="CB13">SUM(IF(('R7. TIAM total gen capacity'!$A$9:$A$1466=$B13)*(('R7. TIAM total gen capacity'!$C$9:$C$1466=CB$7)+('R7. TIAM total gen capacity'!$C$9:$C$1466=CB$8))*('R7. TIAM total gen capacity'!$F$8:$Q$8=CB$10),'R7. TIAM total gen capacity'!$F$9:$Q$1466))</f>
        <v>3749.1753641491305</v>
      </c>
      <c r="CC13" s="58">
        <f t="array" ref="CC13">SUM(IF(('R7. TIAM total gen capacity'!$A$9:$A$1466=$B13)*(('R7. TIAM total gen capacity'!$C$9:$C$1466=CC$7)+('R7. TIAM total gen capacity'!$C$9:$C$1466=CC$8))*('R7. TIAM total gen capacity'!$F$8:$Q$8=CC$10),'R7. TIAM total gen capacity'!$F$9:$Q$1466))</f>
        <v>3958.2702387405798</v>
      </c>
      <c r="CE13" s="58">
        <f t="array" ref="CE13">SUM(IF(('R7. TIAM total gen capacity'!$A$9:$A$1466=$B13)*(('R7. TIAM total gen capacity'!$C$9:$C$1466=CE$7)+('R7. TIAM total gen capacity'!$C$9:$C$1466=CE$8))*('R7. TIAM total gen capacity'!$F$8:$Q$8=CE$10),'R7. TIAM total gen capacity'!$F$9:$Q$1466))</f>
        <v>738.24098154394619</v>
      </c>
      <c r="CF13" s="58">
        <f t="array" ref="CF13">SUM(IF(('R7. TIAM total gen capacity'!$A$9:$A$1466=$B13)*(('R7. TIAM total gen capacity'!$C$9:$C$1466=CF$7)+('R7. TIAM total gen capacity'!$C$9:$C$1466=CF$8))*('R7. TIAM total gen capacity'!$F$8:$Q$8=CF$10),'R7. TIAM total gen capacity'!$F$9:$Q$1466))</f>
        <v>738.24098154394619</v>
      </c>
      <c r="CG13" s="58">
        <f t="array" ref="CG13">SUM(IF(('R7. TIAM total gen capacity'!$A$9:$A$1466=$B13)*(('R7. TIAM total gen capacity'!$C$9:$C$1466=CG$7)+('R7. TIAM total gen capacity'!$C$9:$C$1466=CG$8))*('R7. TIAM total gen capacity'!$F$8:$Q$8=CG$10),'R7. TIAM total gen capacity'!$F$9:$Q$1466))</f>
        <v>742.69964129042978</v>
      </c>
      <c r="CH13" s="58">
        <f t="shared" ref="CH13:CH17" si="5">$CH$11</f>
        <v>1022.1617550312476</v>
      </c>
      <c r="CI13" s="58">
        <f t="array" ref="CI13">SUM(IF(('R7. TIAM total gen capacity'!$A$9:$A$1466=$B13)*(('R7. TIAM total gen capacity'!$C$9:$C$1466=CI$7)+('R7. TIAM total gen capacity'!$C$9:$C$1466=CI$8))*('R7. TIAM total gen capacity'!$F$8:$Q$8=CI$10),'R7. TIAM total gen capacity'!$F$9:$Q$1466))</f>
        <v>1198.0884079088128</v>
      </c>
      <c r="CJ13" s="58">
        <f t="array" ref="CJ13">SUM(IF(('R7. TIAM total gen capacity'!$A$9:$A$1466=$B13)*(('R7. TIAM total gen capacity'!$C$9:$C$1466=CJ$7)+('R7. TIAM total gen capacity'!$C$9:$C$1466=CJ$8))*('R7. TIAM total gen capacity'!$F$8:$Q$8=CJ$10),'R7. TIAM total gen capacity'!$F$9:$Q$1466))</f>
        <v>1685.9303861119577</v>
      </c>
      <c r="CK13" s="58">
        <f t="array" ref="CK13">SUM(IF(('R7. TIAM total gen capacity'!$A$9:$A$1466=$B13)*(('R7. TIAM total gen capacity'!$C$9:$C$1466=CK$7)+('R7. TIAM total gen capacity'!$C$9:$C$1466=CK$8))*('R7. TIAM total gen capacity'!$F$8:$Q$8=CK$10),'R7. TIAM total gen capacity'!$F$9:$Q$1466))</f>
        <v>2166.0303720393208</v>
      </c>
      <c r="CL13" s="58">
        <f t="array" ref="CL13">SUM(IF(('R7. TIAM total gen capacity'!$A$9:$A$1466=$B13)*(('R7. TIAM total gen capacity'!$C$9:$C$1466=CL$7)+('R7. TIAM total gen capacity'!$C$9:$C$1466=CL$8))*('R7. TIAM total gen capacity'!$F$8:$Q$8=CL$10),'R7. TIAM total gen capacity'!$F$9:$Q$1466))</f>
        <v>2702.74824903033</v>
      </c>
      <c r="CM13" s="58">
        <f t="array" ref="CM13">SUM(IF(('R7. TIAM total gen capacity'!$A$9:$A$1466=$B13)*(('R7. TIAM total gen capacity'!$C$9:$C$1466=CM$7)+('R7. TIAM total gen capacity'!$C$9:$C$1466=CM$8))*('R7. TIAM total gen capacity'!$F$8:$Q$8=CM$10),'R7. TIAM total gen capacity'!$F$9:$Q$1466))</f>
        <v>3165.9404972865118</v>
      </c>
      <c r="CN13" s="58">
        <f t="array" ref="CN13">SUM(IF(('R7. TIAM total gen capacity'!$A$9:$A$1466=$B13)*(('R7. TIAM total gen capacity'!$C$9:$C$1466=CN$7)+('R7. TIAM total gen capacity'!$C$9:$C$1466=CN$8))*('R7. TIAM total gen capacity'!$F$8:$Q$8=CN$10),'R7. TIAM total gen capacity'!$F$9:$Q$1466))</f>
        <v>3799.1022029853407</v>
      </c>
      <c r="CO13" s="58">
        <f t="array" ref="CO13">SUM(IF(('R7. TIAM total gen capacity'!$A$9:$A$1466=$B13)*(('R7. TIAM total gen capacity'!$C$9:$C$1466=CO$7)+('R7. TIAM total gen capacity'!$C$9:$C$1466=CO$8))*('R7. TIAM total gen capacity'!$F$8:$Q$8=CO$10),'R7. TIAM total gen capacity'!$F$9:$Q$1466))</f>
        <v>4321.0365275909007</v>
      </c>
      <c r="CP13" s="58">
        <f t="array" ref="CP13">SUM(IF(('R7. TIAM total gen capacity'!$A$9:$A$1466=$B13)*(('R7. TIAM total gen capacity'!$C$9:$C$1466=CP$7)+('R7. TIAM total gen capacity'!$C$9:$C$1466=CP$8))*('R7. TIAM total gen capacity'!$F$8:$Q$8=CP$10),'R7. TIAM total gen capacity'!$F$9:$Q$1466))</f>
        <v>4749.2001216217295</v>
      </c>
    </row>
    <row r="14" spans="1:94" x14ac:dyDescent="0.3">
      <c r="A14" s="39" t="s">
        <v>65</v>
      </c>
      <c r="B14" s="39" t="s">
        <v>253</v>
      </c>
      <c r="C14" s="39" t="s">
        <v>86</v>
      </c>
      <c r="D14" s="39" t="s">
        <v>250</v>
      </c>
      <c r="E14" s="58">
        <f t="array" ref="E14">SUM(IF(('R7. TIAM total gen capacity'!$A$9:$A$1466=$B14)*(('R7. TIAM total gen capacity'!$C$9:$C$1466=E$7)+('R7. TIAM total gen capacity'!$C$9:$C$1466=E$8))*('R7. TIAM total gen capacity'!$F$8:$Q$8=E$10),'R7. TIAM total gen capacity'!$F$9:$Q$1466))</f>
        <v>12.552891933028908</v>
      </c>
      <c r="F14" s="58">
        <f t="array" ref="F14">SUM(IF(('R7. TIAM total gen capacity'!$A$9:$A$1466=$B14)*(('R7. TIAM total gen capacity'!$C$9:$C$1466=F$7)+('R7. TIAM total gen capacity'!$C$9:$C$1466=F$8))*('R7. TIAM total gen capacity'!$F$8:$Q$8=F$10),'R7. TIAM total gen capacity'!$F$9:$Q$1466))</f>
        <v>25.154887366818866</v>
      </c>
      <c r="G14" s="58">
        <f t="array" ref="G14">SUM(IF(('R7. TIAM total gen capacity'!$A$9:$A$1466=$B14)*(('R7. TIAM total gen capacity'!$C$9:$C$1466=G$7)+('R7. TIAM total gen capacity'!$C$9:$C$1466=G$8))*('R7. TIAM total gen capacity'!$F$8:$Q$8=G$10),'R7. TIAM total gen capacity'!$F$9:$Q$1466))</f>
        <v>108.81041965779015</v>
      </c>
      <c r="H14" s="58">
        <f t="shared" si="0"/>
        <v>159.40163237068614</v>
      </c>
      <c r="I14" s="58">
        <f t="array" ref="I14">SUM(IF(('R7. TIAM total gen capacity'!$A$9:$A$1466=$B14)*(('R7. TIAM total gen capacity'!$C$9:$C$1466=I$7)+('R7. TIAM total gen capacity'!$C$9:$C$1466=I$8))*('R7. TIAM total gen capacity'!$F$8:$Q$8=I$10),'R7. TIAM total gen capacity'!$F$9:$Q$1466))</f>
        <v>195.98018114409487</v>
      </c>
      <c r="J14" s="58">
        <f t="array" ref="J14">SUM(IF(('R7. TIAM total gen capacity'!$A$9:$A$1466=$B14)*(('R7. TIAM total gen capacity'!$C$9:$C$1466=J$7)+('R7. TIAM total gen capacity'!$C$9:$C$1466=J$8))*('R7. TIAM total gen capacity'!$F$8:$Q$8=J$10),'R7. TIAM total gen capacity'!$F$9:$Q$1466))</f>
        <v>577.12745553555214</v>
      </c>
      <c r="K14" s="58">
        <f t="array" ref="K14">SUM(IF(('R7. TIAM total gen capacity'!$A$9:$A$1466=$B14)*(('R7. TIAM total gen capacity'!$C$9:$C$1466=K$7)+('R7. TIAM total gen capacity'!$C$9:$C$1466=K$8))*('R7. TIAM total gen capacity'!$F$8:$Q$8=K$10),'R7. TIAM total gen capacity'!$F$9:$Q$1466))</f>
        <v>1621.2755014314666</v>
      </c>
      <c r="L14" s="58">
        <f t="array" ref="L14">SUM(IF(('R7. TIAM total gen capacity'!$A$9:$A$1466=$B14)*(('R7. TIAM total gen capacity'!$C$9:$C$1466=L$7)+('R7. TIAM total gen capacity'!$C$9:$C$1466=L$8))*('R7. TIAM total gen capacity'!$F$8:$Q$8=L$10),'R7. TIAM total gen capacity'!$F$9:$Q$1466))</f>
        <v>3063.3404435629823</v>
      </c>
      <c r="M14" s="58">
        <f t="array" ref="M14">SUM(IF(('R7. TIAM total gen capacity'!$A$9:$A$1466=$B14)*(('R7. TIAM total gen capacity'!$C$9:$C$1466=M$7)+('R7. TIAM total gen capacity'!$C$9:$C$1466=M$8))*('R7. TIAM total gen capacity'!$F$8:$Q$8=M$10),'R7. TIAM total gen capacity'!$F$9:$Q$1466))</f>
        <v>6146.0631997151622</v>
      </c>
      <c r="N14" s="58">
        <f t="array" ref="N14">SUM(IF(('R7. TIAM total gen capacity'!$A$9:$A$1466=$B14)*(('R7. TIAM total gen capacity'!$C$9:$C$1466=N$7)+('R7. TIAM total gen capacity'!$C$9:$C$1466=N$8))*('R7. TIAM total gen capacity'!$F$8:$Q$8=N$10),'R7. TIAM total gen capacity'!$F$9:$Q$1466))</f>
        <v>14917.362948317716</v>
      </c>
      <c r="O14" s="58">
        <f t="array" ref="O14">SUM(IF(('R7. TIAM total gen capacity'!$A$9:$A$1466=$B14)*(('R7. TIAM total gen capacity'!$C$9:$C$1466=O$7)+('R7. TIAM total gen capacity'!$C$9:$C$1466=O$8))*('R7. TIAM total gen capacity'!$F$8:$Q$8=O$10),'R7. TIAM total gen capacity'!$F$9:$Q$1466))</f>
        <v>16266.301655568634</v>
      </c>
      <c r="P14" s="58">
        <f t="array" ref="P14">SUM(IF(('R7. TIAM total gen capacity'!$A$9:$A$1466=$B14)*(('R7. TIAM total gen capacity'!$C$9:$C$1466=P$7)+('R7. TIAM total gen capacity'!$C$9:$C$1466=P$8))*('R7. TIAM total gen capacity'!$F$8:$Q$8=P$10),'R7. TIAM total gen capacity'!$F$9:$Q$1466))</f>
        <v>19190.592430081917</v>
      </c>
      <c r="R14" s="58">
        <f t="array" ref="R14">SUM(IF(('R7. TIAM total gen capacity'!$A$9:$A$1466=$B14)*(('R7. TIAM total gen capacity'!$C$9:$C$1466=R$7)+('R7. TIAM total gen capacity'!$C$9:$C$1466=R$8))*('R7. TIAM total gen capacity'!$F$8:$Q$8=R$10),'R7. TIAM total gen capacity'!$F$9:$Q$1466))</f>
        <v>54.735159817351629</v>
      </c>
      <c r="S14" s="58">
        <f t="array" ref="S14">SUM(IF(('R7. TIAM total gen capacity'!$A$9:$A$1466=$B14)*(('R7. TIAM total gen capacity'!$C$9:$C$1466=S$7)+('R7. TIAM total gen capacity'!$C$9:$C$1466=S$8))*('R7. TIAM total gen capacity'!$F$8:$Q$8=S$10),'R7. TIAM total gen capacity'!$F$9:$Q$1466))</f>
        <v>217.76839471634247</v>
      </c>
      <c r="T14" s="58">
        <f t="array" ref="T14">SUM(IF(('R7. TIAM total gen capacity'!$A$9:$A$1466=$B14)*(('R7. TIAM total gen capacity'!$C$9:$C$1466=T$7)+('R7. TIAM total gen capacity'!$C$9:$C$1466=T$8))*('R7. TIAM total gen capacity'!$F$8:$Q$8=T$10),'R7. TIAM total gen capacity'!$F$9:$Q$1466))</f>
        <v>242.99857406704328</v>
      </c>
      <c r="U14" s="58">
        <f t="shared" si="1"/>
        <v>365.36686102816458</v>
      </c>
      <c r="V14" s="58">
        <f t="array" ref="V14">SUM(IF(('R7. TIAM total gen capacity'!$A$9:$A$1466=$B14)*(('R7. TIAM total gen capacity'!$C$9:$C$1466=V$7)+('R7. TIAM total gen capacity'!$C$9:$C$1466=V$8))*('R7. TIAM total gen capacity'!$F$8:$Q$8=V$10),'R7. TIAM total gen capacity'!$F$9:$Q$1466))</f>
        <v>595.09408845528606</v>
      </c>
      <c r="W14" s="58">
        <f t="array" ref="W14">SUM(IF(('R7. TIAM total gen capacity'!$A$9:$A$1466=$B14)*(('R7. TIAM total gen capacity'!$C$9:$C$1466=W$7)+('R7. TIAM total gen capacity'!$C$9:$C$1466=W$8))*('R7. TIAM total gen capacity'!$F$8:$Q$8=W$10),'R7. TIAM total gen capacity'!$F$9:$Q$1466))</f>
        <v>969.30452547726486</v>
      </c>
      <c r="X14" s="58">
        <f t="array" ref="X14">SUM(IF(('R7. TIAM total gen capacity'!$A$9:$A$1466=$B14)*(('R7. TIAM total gen capacity'!$C$9:$C$1466=X$7)+('R7. TIAM total gen capacity'!$C$9:$C$1466=X$8))*('R7. TIAM total gen capacity'!$F$8:$Q$8=X$10),'R7. TIAM total gen capacity'!$F$9:$Q$1466))</f>
        <v>1578.8668862798686</v>
      </c>
      <c r="Y14" s="58">
        <f t="array" ref="Y14">SUM(IF(('R7. TIAM total gen capacity'!$A$9:$A$1466=$B14)*(('R7. TIAM total gen capacity'!$C$9:$C$1466=Y$7)+('R7. TIAM total gen capacity'!$C$9:$C$1466=Y$8))*('R7. TIAM total gen capacity'!$F$8:$Q$8=Y$10),'R7. TIAM total gen capacity'!$F$9:$Q$1466))</f>
        <v>2571.8133874581094</v>
      </c>
      <c r="Z14" s="58">
        <f t="array" ref="Z14">SUM(IF(('R7. TIAM total gen capacity'!$A$9:$A$1466=$B14)*(('R7. TIAM total gen capacity'!$C$9:$C$1466=Z$7)+('R7. TIAM total gen capacity'!$C$9:$C$1466=Z$8))*('R7. TIAM total gen capacity'!$F$8:$Q$8=Z$10),'R7. TIAM total gen capacity'!$F$9:$Q$1466))</f>
        <v>4189.2190079047978</v>
      </c>
      <c r="AA14" s="58">
        <f t="array" ref="AA14">SUM(IF(('R7. TIAM total gen capacity'!$A$9:$A$1466=$B14)*(('R7. TIAM total gen capacity'!$C$9:$C$1466=AA$7)+('R7. TIAM total gen capacity'!$C$9:$C$1466=AA$8))*('R7. TIAM total gen capacity'!$F$8:$Q$8=AA$10),'R7. TIAM total gen capacity'!$F$9:$Q$1466))</f>
        <v>6823.801680812202</v>
      </c>
      <c r="AB14" s="58">
        <f t="array" ref="AB14">SUM(IF(('R7. TIAM total gen capacity'!$A$9:$A$1466=$B14)*(('R7. TIAM total gen capacity'!$C$9:$C$1466=AB$7)+('R7. TIAM total gen capacity'!$C$9:$C$1466=AB$8))*('R7. TIAM total gen capacity'!$F$8:$Q$8=AB$10),'R7. TIAM total gen capacity'!$F$9:$Q$1466))</f>
        <v>10925.045244948395</v>
      </c>
      <c r="AC14" s="58">
        <f t="array" ref="AC14">SUM(IF(('R7. TIAM total gen capacity'!$A$9:$A$1466=$B14)*(('R7. TIAM total gen capacity'!$C$9:$C$1466=AC$7)+('R7. TIAM total gen capacity'!$C$9:$C$1466=AC$8))*('R7. TIAM total gen capacity'!$F$8:$Q$8=AC$10),'R7. TIAM total gen capacity'!$F$9:$Q$1466))</f>
        <v>16014.199372714651</v>
      </c>
      <c r="AE14" s="58">
        <f t="array" ref="AE14">SUM(IF(('R7. TIAM total gen capacity'!$A$9:$A$1466=$B14)*(('R7.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4" s="58">
        <f t="array" ref="AF14">SUM(IF(('R7. TIAM total gen capacity'!$A$9:$A$1466=$B14)*(('R7.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4" s="58">
        <f t="array" ref="AG14">SUM(IF(('R7. TIAM total gen capacity'!$A$9:$A$1466=$B14)*(('R7.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4" s="58">
        <f t="shared" si="2"/>
        <v>4213.1618436568406</v>
      </c>
      <c r="AI14" s="58">
        <f t="array" ref="AI14">SUM(IF(('R7. TIAM total gen capacity'!$A$9:$A$1466=$B14)*(('R7.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4377.1524472379224</v>
      </c>
      <c r="AJ14" s="58">
        <f t="array" ref="AJ14">SUM(IF(('R7. TIAM total gen capacity'!$A$9:$A$1466=$B14)*(('R7.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2301.922015987745</v>
      </c>
      <c r="AK14" s="58">
        <f t="array" ref="AK14">SUM(IF(('R7. TIAM total gen capacity'!$A$9:$A$1466=$B14)*(('R7.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1203.2350361766141</v>
      </c>
      <c r="AL14" s="58">
        <f t="array" ref="AL14">SUM(IF(('R7. TIAM total gen capacity'!$A$9:$A$1466=$B14)*(('R7.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1232.2671913528902</v>
      </c>
      <c r="AM14" s="58">
        <f t="array" ref="AM14">SUM(IF(('R7. TIAM total gen capacity'!$A$9:$A$1466=$B14)*(('R7.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2299.4302976710137</v>
      </c>
      <c r="AN14" s="58">
        <f t="array" ref="AN14">SUM(IF(('R7. TIAM total gen capacity'!$A$9:$A$1466=$B14)*(('R7.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2469.8385277538814</v>
      </c>
      <c r="AO14" s="58">
        <f t="array" ref="AO14">SUM(IF(('R7. TIAM total gen capacity'!$A$9:$A$1466=$B14)*(('R7.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2623.7126985208301</v>
      </c>
      <c r="AP14" s="58">
        <f t="array" ref="AP14">SUM(IF(('R7. TIAM total gen capacity'!$A$9:$A$1466=$B14)*(('R7.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2199.4159323999265</v>
      </c>
      <c r="AR14" s="58">
        <f t="array" ref="AR14">SUM(IF(('R7. TIAM total gen capacity'!$A$9:$A$1466=$B14)*('R7. TIAM total gen capacity'!$F$8:$Q$8=AR$10),'R7. TIAM total gen capacity'!$F$9:$Q$1466))</f>
        <v>3539.8813661564041</v>
      </c>
      <c r="AS14" s="58">
        <f t="array" ref="AS14">SUM(IF(('R7. TIAM total gen capacity'!$A$9:$A$1466=$B14)*('R7. TIAM total gen capacity'!$F$8:$Q$8=AS$10),'R7. TIAM total gen capacity'!$F$9:$Q$1466))</f>
        <v>4378.7010325859164</v>
      </c>
      <c r="AT14" s="58">
        <f t="array" ref="AT14">SUM(IF(('R7. TIAM total gen capacity'!$A$9:$A$1466=$B14)*('R7. TIAM total gen capacity'!$F$8:$Q$8=AT$10),'R7. TIAM total gen capacity'!$F$9:$Q$1466))</f>
        <v>5469.6840145098258</v>
      </c>
      <c r="AU14" s="58">
        <f t="array" ref="AU14">SUM(IF(('R7. TIAM total gen capacity'!$A$9:$A$1466=$B14)*('R7. TIAM total gen capacity'!$F$8:$Q$8=AU$10),'R7. TIAM total gen capacity'!$F$9:$Q$1466))</f>
        <v>6757.2294409217984</v>
      </c>
      <c r="AV14" s="58">
        <f t="array" ref="AV14">SUM(IF(('R7. TIAM total gen capacity'!$A$9:$A$1466=$B14)*('R7. TIAM total gen capacity'!$F$8:$Q$8=AV$10),'R7. TIAM total gen capacity'!$F$9:$Q$1466))</f>
        <v>7866.0634248189954</v>
      </c>
      <c r="AW14" s="58">
        <f t="array" ref="AW14">SUM(IF(('R7. TIAM total gen capacity'!$A$9:$A$1466=$B14)*('R7. TIAM total gen capacity'!$F$8:$Q$8=AW$10),'R7. TIAM total gen capacity'!$F$9:$Q$1466))</f>
        <v>7391.6071354694814</v>
      </c>
      <c r="AX14" s="58">
        <f t="array" ref="AX14">SUM(IF(('R7. TIAM total gen capacity'!$A$9:$A$1466=$B14)*('R7. TIAM total gen capacity'!$F$8:$Q$8=AX$10),'R7. TIAM total gen capacity'!$F$9:$Q$1466))</f>
        <v>9406.754476945327</v>
      </c>
      <c r="AY14" s="58">
        <f t="array" ref="AY14">SUM(IF(('R7. TIAM total gen capacity'!$A$9:$A$1466=$B14)*('R7. TIAM total gen capacity'!$F$8:$Q$8=AY$10),'R7. TIAM total gen capacity'!$F$9:$Q$1466))</f>
        <v>13731.889685442649</v>
      </c>
      <c r="AZ14" s="58">
        <f t="array" ref="AZ14">SUM(IF(('R7. TIAM total gen capacity'!$A$9:$A$1466=$B14)*('R7. TIAM total gen capacity'!$F$8:$Q$8=AZ$10),'R7. TIAM total gen capacity'!$F$9:$Q$1466))</f>
        <v>21715.169893092803</v>
      </c>
      <c r="BA14" s="58">
        <f t="array" ref="BA14">SUM(IF(('R7. TIAM total gen capacity'!$A$9:$A$1466=$B14)*('R7. TIAM total gen capacity'!$F$8:$Q$8=BA$10),'R7. TIAM total gen capacity'!$F$9:$Q$1466))</f>
        <v>34137.607239805024</v>
      </c>
      <c r="BB14" s="58">
        <f t="array" ref="BB14">SUM(IF(('R7. TIAM total gen capacity'!$A$9:$A$1466=$B14)*('R7. TIAM total gen capacity'!$F$8:$Q$8=BB$10),'R7. TIAM total gen capacity'!$F$9:$Q$1466))</f>
        <v>39861.670010459609</v>
      </c>
      <c r="BC14" s="58">
        <f t="array" ref="BC14">SUM(IF(('R7. TIAM total gen capacity'!$A$9:$A$1466=$B14)*('R7. TIAM total gen capacity'!$F$8:$Q$8=BC$10),'R7. TIAM total gen capacity'!$F$9:$Q$1466))</f>
        <v>47947.667379087557</v>
      </c>
      <c r="BE14" s="58">
        <f t="array" ref="BE14">SUM(IF(('R7. TIAM total gen capacity'!$A$9:$A$1466=$B14)*('R7. TIAM total gen capacity'!$B$9:$B$1466=BE$9)*('R7. TIAM total gen capacity'!$F$8:$Q$8=BE$10),'R7. TIAM total gen capacity'!$F$9:$Q$1466))</f>
        <v>858.04079128519402</v>
      </c>
      <c r="BF14" s="58">
        <f t="array" ref="BF14">SUM(IF(('R7. TIAM total gen capacity'!$A$9:$A$1466=$B14)*('R7. TIAM total gen capacity'!$B$9:$B$1466=BF$9)*('R7. TIAM total gen capacity'!$F$8:$Q$8=BF$10),'R7. TIAM total gen capacity'!$F$9:$Q$1466))</f>
        <v>1033.5954863717682</v>
      </c>
      <c r="BG14" s="58">
        <f t="array" ref="BG14">SUM(IF(('R7. TIAM total gen capacity'!$A$9:$A$1466=$B14)*('R7. TIAM total gen capacity'!$B$9:$B$1466=BG$9)*('R7. TIAM total gen capacity'!$F$8:$Q$8=BG$10),'R7. TIAM total gen capacity'!$F$9:$Q$1466))</f>
        <v>1150.8215823205246</v>
      </c>
      <c r="BH14" s="58">
        <f t="shared" si="3"/>
        <v>1682.6313916002387</v>
      </c>
      <c r="BI14" s="58">
        <f t="array" ref="BI14">SUM(IF(('R7. TIAM total gen capacity'!$A$9:$A$1466=$B14)*('R7. TIAM total gen capacity'!$B$9:$B$1466=BI$9)*('R7. TIAM total gen capacity'!$F$8:$Q$8=BI$10),'R7. TIAM total gen capacity'!$F$9:$Q$1466))</f>
        <v>2889.3034734949647</v>
      </c>
      <c r="BJ14" s="58">
        <f t="array" ref="BJ14">SUM(IF(('R7. TIAM total gen capacity'!$A$9:$A$1466=$B14)*('R7. TIAM total gen capacity'!$B$9:$B$1466=BJ$9)*('R7. TIAM total gen capacity'!$F$8:$Q$8=BJ$10),'R7. TIAM total gen capacity'!$F$9:$Q$1466))</f>
        <v>4421.7119598999416</v>
      </c>
      <c r="BK14" s="58">
        <f t="array" ref="BK14">SUM(IF(('R7. TIAM total gen capacity'!$A$9:$A$1466=$B14)*('R7. TIAM total gen capacity'!$B$9:$B$1466=BK$9)*('R7. TIAM total gen capacity'!$F$8:$Q$8=BK$10),'R7. TIAM total gen capacity'!$F$9:$Q$1466))</f>
        <v>7279.309913013617</v>
      </c>
      <c r="BL14" s="58">
        <f t="array" ref="BL14">SUM(IF(('R7. TIAM total gen capacity'!$A$9:$A$1466=$B14)*('R7. TIAM total gen capacity'!$B$9:$B$1466=BL$9)*('R7. TIAM total gen capacity'!$F$8:$Q$8=BL$10),'R7. TIAM total gen capacity'!$F$9:$Q$1466))</f>
        <v>11482.93603859581</v>
      </c>
      <c r="BM14" s="58">
        <f t="array" ref="BM14">SUM(IF(('R7. TIAM total gen capacity'!$A$9:$A$1466=$B14)*('R7. TIAM total gen capacity'!$B$9:$B$1466=BM$9)*('R7. TIAM total gen capacity'!$F$8:$Q$8=BM$10),'R7. TIAM total gen capacity'!$F$9:$Q$1466))</f>
        <v>18160.265187566365</v>
      </c>
      <c r="BN14" s="58">
        <f t="array" ref="BN14">SUM(IF(('R7. TIAM total gen capacity'!$A$9:$A$1466=$B14)*('R7. TIAM total gen capacity'!$B$9:$B$1466=BN$9)*('R7. TIAM total gen capacity'!$F$8:$Q$8=BN$10),'R7. TIAM total gen capacity'!$F$9:$Q$1466))</f>
        <v>30309.697931080871</v>
      </c>
      <c r="BO14" s="58">
        <f t="array" ref="BO14">SUM(IF(('R7. TIAM total gen capacity'!$A$9:$A$1466=$B14)*('R7. TIAM total gen capacity'!$B$9:$B$1466=BO$9)*('R7. TIAM total gen capacity'!$F$8:$Q$8=BO$10),'R7. TIAM total gen capacity'!$F$9:$Q$1466))</f>
        <v>35819.940683761735</v>
      </c>
      <c r="BP14" s="58">
        <f t="array" ref="BP14">SUM(IF(('R7. TIAM total gen capacity'!$A$9:$A$1466=$B14)*('R7. TIAM total gen capacity'!$B$9:$B$1466=BP$9)*('R7. TIAM total gen capacity'!$F$8:$Q$8=BP$10),'R7. TIAM total gen capacity'!$F$9:$Q$1466))</f>
        <v>44446.445049293106</v>
      </c>
      <c r="BR14" s="58">
        <f t="array" ref="BR14">SUM(IF(('R7. TIAM total gen capacity'!$A$9:$A$1466=$B14)*(('R7. TIAM total gen capacity'!$C$9:$C$1466=BR$7)+('R7. TIAM total gen capacity'!$C$9:$C$1466=BR$8))*('R7. TIAM total gen capacity'!$F$8:$Q$8=BR$10),'R7. TIAM total gen capacity'!$F$9:$Q$1466))</f>
        <v>20.232077625570778</v>
      </c>
      <c r="BS14" s="58">
        <f t="array" ref="BS14">SUM(IF(('R7. TIAM total gen capacity'!$A$9:$A$1466=$B14)*(('R7. TIAM total gen capacity'!$C$9:$C$1466=BS$7)+('R7. TIAM total gen capacity'!$C$9:$C$1466=BS$8))*('R7. TIAM total gen capacity'!$F$8:$Q$8=BS$10),'R7. TIAM total gen capacity'!$F$9:$Q$1466))</f>
        <v>19.526838931037336</v>
      </c>
      <c r="BT14" s="58">
        <f t="array" ref="BT14">SUM(IF(('R7. TIAM total gen capacity'!$A$9:$A$1466=$B14)*(('R7. TIAM total gen capacity'!$C$9:$C$1466=BT$7)+('R7. TIAM total gen capacity'!$C$9:$C$1466=BT$8))*('R7. TIAM total gen capacity'!$F$8:$Q$8=BT$10),'R7. TIAM total gen capacity'!$F$9:$Q$1466))</f>
        <v>24.295269381933426</v>
      </c>
      <c r="BU14" s="58">
        <f t="shared" si="4"/>
        <v>110.52217533128528</v>
      </c>
      <c r="BV14" s="58">
        <f t="array" ref="BV14">SUM(IF(('R7. TIAM total gen capacity'!$A$9:$A$1466=$B14)*(('R7. TIAM total gen capacity'!$C$9:$C$1466=BV$7)+('R7. TIAM total gen capacity'!$C$9:$C$1466=BV$8))*('R7. TIAM total gen capacity'!$F$8:$Q$8=BV$10),'R7. TIAM total gen capacity'!$F$9:$Q$1466))</f>
        <v>737.97176883220322</v>
      </c>
      <c r="BW14" s="58">
        <f t="array" ref="BW14">SUM(IF(('R7. TIAM total gen capacity'!$A$9:$A$1466=$B14)*(('R7. TIAM total gen capacity'!$C$9:$C$1466=BW$7)+('R7. TIAM total gen capacity'!$C$9:$C$1466=BW$8))*('R7. TIAM total gen capacity'!$F$8:$Q$8=BW$10),'R7. TIAM total gen capacity'!$F$9:$Q$1466))</f>
        <v>946.91516753497274</v>
      </c>
      <c r="BX14" s="58">
        <f t="array" ref="BX14">SUM(IF(('R7. TIAM total gen capacity'!$A$9:$A$1466=$B14)*(('R7. TIAM total gen capacity'!$C$9:$C$1466=BX$7)+('R7. TIAM total gen capacity'!$C$9:$C$1466=BX$8))*('R7. TIAM total gen capacity'!$F$8:$Q$8=BX$10),'R7. TIAM total gen capacity'!$F$9:$Q$1466))</f>
        <v>1409.2610111072322</v>
      </c>
      <c r="BY14" s="58">
        <f t="array" ref="BY14">SUM(IF(('R7. TIAM total gen capacity'!$A$9:$A$1466=$B14)*(('R7. TIAM total gen capacity'!$C$9:$C$1466=BY$7)+('R7. TIAM total gen capacity'!$C$9:$C$1466=BY$8))*('R7. TIAM total gen capacity'!$F$8:$Q$8=BY$10),'R7. TIAM total gen capacity'!$F$9:$Q$1466))</f>
        <v>2309.9644746279055</v>
      </c>
      <c r="BZ14" s="58">
        <f t="array" ref="BZ14">SUM(IF(('R7. TIAM total gen capacity'!$A$9:$A$1466=$B14)*(('R7. TIAM total gen capacity'!$C$9:$C$1466=BZ$7)+('R7. TIAM total gen capacity'!$C$9:$C$1466=BZ$8))*('R7. TIAM total gen capacity'!$F$8:$Q$8=BZ$10),'R7. TIAM total gen capacity'!$F$9:$Q$1466))</f>
        <v>3698.3681726392438</v>
      </c>
      <c r="CA14" s="58">
        <f t="array" ref="CA14">SUM(IF(('R7. TIAM total gen capacity'!$A$9:$A$1466=$B14)*(('R7. TIAM total gen capacity'!$C$9:$C$1466=CA$7)+('R7. TIAM total gen capacity'!$C$9:$C$1466=CA$8))*('R7. TIAM total gen capacity'!$F$8:$Q$8=CA$10),'R7. TIAM total gen capacity'!$F$9:$Q$1466))</f>
        <v>4048.7687002122489</v>
      </c>
      <c r="CB14" s="58">
        <f t="array" ref="CB14">SUM(IF(('R7. TIAM total gen capacity'!$A$9:$A$1466=$B14)*(('R7. TIAM total gen capacity'!$C$9:$C$1466=CB$7)+('R7. TIAM total gen capacity'!$C$9:$C$1466=CB$8))*('R7. TIAM total gen capacity'!$F$8:$Q$8=CB$10),'R7. TIAM total gen capacity'!$F$9:$Q$1466))</f>
        <v>3778.0894928538337</v>
      </c>
      <c r="CC14" s="58">
        <f t="array" ref="CC14">SUM(IF(('R7. TIAM total gen capacity'!$A$9:$A$1466=$B14)*(('R7. TIAM total gen capacity'!$C$9:$C$1466=CC$7)+('R7. TIAM total gen capacity'!$C$9:$C$1466=CC$8))*('R7. TIAM total gen capacity'!$F$8:$Q$8=CC$10),'R7. TIAM total gen capacity'!$F$9:$Q$1466))</f>
        <v>4129.3165709047316</v>
      </c>
      <c r="CE14" s="58">
        <f t="array" ref="CE14">SUM(IF(('R7. TIAM total gen capacity'!$A$9:$A$1466=$B14)*(('R7. TIAM total gen capacity'!$C$9:$C$1466=CE$7)+('R7. TIAM total gen capacity'!$C$9:$C$1466=CE$8))*('R7. TIAM total gen capacity'!$F$8:$Q$8=CE$10),'R7. TIAM total gen capacity'!$F$9:$Q$1466))</f>
        <v>738.24098154394619</v>
      </c>
      <c r="CF14" s="58">
        <f t="array" ref="CF14">SUM(IF(('R7. TIAM total gen capacity'!$A$9:$A$1466=$B14)*(('R7. TIAM total gen capacity'!$C$9:$C$1466=CF$7)+('R7. TIAM total gen capacity'!$C$9:$C$1466=CF$8))*('R7. TIAM total gen capacity'!$F$8:$Q$8=CF$10),'R7. TIAM total gen capacity'!$F$9:$Q$1466))</f>
        <v>738.24098154394619</v>
      </c>
      <c r="CG14" s="58">
        <f t="array" ref="CG14">SUM(IF(('R7. TIAM total gen capacity'!$A$9:$A$1466=$B14)*(('R7. TIAM total gen capacity'!$C$9:$C$1466=CG$7)+('R7. TIAM total gen capacity'!$C$9:$C$1466=CG$8))*('R7. TIAM total gen capacity'!$F$8:$Q$8=CG$10),'R7. TIAM total gen capacity'!$F$9:$Q$1466))</f>
        <v>742.69964129042978</v>
      </c>
      <c r="CH14" s="58">
        <f t="shared" si="5"/>
        <v>1022.1617550312476</v>
      </c>
      <c r="CI14" s="58">
        <f t="array" ref="CI14">SUM(IF(('R7. TIAM total gen capacity'!$A$9:$A$1466=$B14)*(('R7. TIAM total gen capacity'!$C$9:$C$1466=CI$7)+('R7. TIAM total gen capacity'!$C$9:$C$1466=CI$8))*('R7. TIAM total gen capacity'!$F$8:$Q$8=CI$10),'R7. TIAM total gen capacity'!$F$9:$Q$1466))</f>
        <v>1205.8792251312836</v>
      </c>
      <c r="CJ14" s="58">
        <f t="array" ref="CJ14">SUM(IF(('R7. TIAM total gen capacity'!$A$9:$A$1466=$B14)*(('R7. TIAM total gen capacity'!$C$9:$C$1466=CJ$7)+('R7. TIAM total gen capacity'!$C$9:$C$1466=CJ$8))*('R7. TIAM total gen capacity'!$F$8:$Q$8=CJ$10),'R7. TIAM total gen capacity'!$F$9:$Q$1466))</f>
        <v>1680.7285274546539</v>
      </c>
      <c r="CK14" s="58">
        <f t="array" ref="CK14">SUM(IF(('R7. TIAM total gen capacity'!$A$9:$A$1466=$B14)*(('R7. TIAM total gen capacity'!$C$9:$C$1466=CK$7)+('R7. TIAM total gen capacity'!$C$9:$C$1466=CK$8))*('R7. TIAM total gen capacity'!$F$8:$Q$8=CK$10),'R7. TIAM total gen capacity'!$F$9:$Q$1466))</f>
        <v>2078.036170169692</v>
      </c>
      <c r="CL14" s="58">
        <f t="array" ref="CL14">SUM(IF(('R7. TIAM total gen capacity'!$A$9:$A$1466=$B14)*(('R7. TIAM total gen capacity'!$C$9:$C$1466=CL$7)+('R7. TIAM total gen capacity'!$C$9:$C$1466=CL$8))*('R7. TIAM total gen capacity'!$F$8:$Q$8=CL$10),'R7. TIAM total gen capacity'!$F$9:$Q$1466))</f>
        <v>2602.8434502565051</v>
      </c>
      <c r="CM14" s="58">
        <f t="array" ref="CM14">SUM(IF(('R7. TIAM total gen capacity'!$A$9:$A$1466=$B14)*(('R7. TIAM total gen capacity'!$C$9:$C$1466=CM$7)+('R7. TIAM total gen capacity'!$C$9:$C$1466=CM$8))*('R7. TIAM total gen capacity'!$F$8:$Q$8=CM$10),'R7. TIAM total gen capacity'!$F$9:$Q$1466))</f>
        <v>3075.5739070447735</v>
      </c>
      <c r="CN14" s="58">
        <f t="array" ref="CN14">SUM(IF(('R7. TIAM total gen capacity'!$A$9:$A$1466=$B14)*(('R7. TIAM total gen capacity'!$C$9:$C$1466=CN$7)+('R7. TIAM total gen capacity'!$C$9:$C$1466=CN$8))*('R7. TIAM total gen capacity'!$F$8:$Q$8=CN$10),'R7. TIAM total gen capacity'!$F$9:$Q$1466))</f>
        <v>3475.2907428895701</v>
      </c>
      <c r="CO14" s="58">
        <f t="array" ref="CO14">SUM(IF(('R7. TIAM total gen capacity'!$A$9:$A$1466=$B14)*(('R7. TIAM total gen capacity'!$C$9:$C$1466=CO$7)+('R7. TIAM total gen capacity'!$C$9:$C$1466=CO$8))*('R7. TIAM total gen capacity'!$F$8:$Q$8=CO$10),'R7. TIAM total gen capacity'!$F$9:$Q$1466))</f>
        <v>3861.9968259489965</v>
      </c>
      <c r="CP14" s="58">
        <f t="array" ref="CP14">SUM(IF(('R7. TIAM total gen capacity'!$A$9:$A$1466=$B14)*(('R7. TIAM total gen capacity'!$C$9:$C$1466=CP$7)+('R7. TIAM total gen capacity'!$C$9:$C$1466=CP$8))*('R7. TIAM total gen capacity'!$F$8:$Q$8=CP$10),'R7. TIAM total gen capacity'!$F$9:$Q$1466))</f>
        <v>4133.7593566664682</v>
      </c>
    </row>
    <row r="15" spans="1:94" x14ac:dyDescent="0.3">
      <c r="A15" s="39" t="s">
        <v>67</v>
      </c>
      <c r="B15" s="39" t="s">
        <v>254</v>
      </c>
      <c r="C15" s="39" t="s">
        <v>86</v>
      </c>
      <c r="D15" s="39" t="s">
        <v>250</v>
      </c>
      <c r="E15" s="58">
        <f t="array" ref="E15">SUM(IF(('R7. TIAM total gen capacity'!$A$9:$A$1466=$B15)*(('R7. TIAM total gen capacity'!$C$9:$C$1466=E$7)+('R7. TIAM total gen capacity'!$C$9:$C$1466=E$8))*('R7. TIAM total gen capacity'!$F$8:$Q$8=E$10),'R7. TIAM total gen capacity'!$F$9:$Q$1466))</f>
        <v>12.552891933028908</v>
      </c>
      <c r="F15" s="58">
        <f t="array" ref="F15">SUM(IF(('R7. TIAM total gen capacity'!$A$9:$A$1466=$B15)*(('R7. TIAM total gen capacity'!$C$9:$C$1466=F$7)+('R7. TIAM total gen capacity'!$C$9:$C$1466=F$8))*('R7. TIAM total gen capacity'!$F$8:$Q$8=F$10),'R7. TIAM total gen capacity'!$F$9:$Q$1466))</f>
        <v>25.154887366818866</v>
      </c>
      <c r="G15" s="58">
        <f t="array" ref="G15">SUM(IF(('R7. TIAM total gen capacity'!$A$9:$A$1466=$B15)*(('R7. TIAM total gen capacity'!$C$9:$C$1466=G$7)+('R7. TIAM total gen capacity'!$C$9:$C$1466=G$8))*('R7. TIAM total gen capacity'!$F$8:$Q$8=G$10),'R7. TIAM total gen capacity'!$F$9:$Q$1466))</f>
        <v>108.81041965779015</v>
      </c>
      <c r="H15" s="58">
        <f t="shared" si="0"/>
        <v>159.40163237068614</v>
      </c>
      <c r="I15" s="58">
        <f t="array" ref="I15">SUM(IF(('R7. TIAM total gen capacity'!$A$9:$A$1466=$B15)*(('R7. TIAM total gen capacity'!$C$9:$C$1466=I$7)+('R7. TIAM total gen capacity'!$C$9:$C$1466=I$8))*('R7. TIAM total gen capacity'!$F$8:$Q$8=I$10),'R7. TIAM total gen capacity'!$F$9:$Q$1466))</f>
        <v>710.23535433803647</v>
      </c>
      <c r="J15" s="58">
        <f t="array" ref="J15">SUM(IF(('R7. TIAM total gen capacity'!$A$9:$A$1466=$B15)*(('R7. TIAM total gen capacity'!$C$9:$C$1466=J$7)+('R7. TIAM total gen capacity'!$C$9:$C$1466=J$8))*('R7. TIAM total gen capacity'!$F$8:$Q$8=J$10),'R7. TIAM total gen capacity'!$F$9:$Q$1466))</f>
        <v>1997.1108897745562</v>
      </c>
      <c r="K15" s="58">
        <f t="array" ref="K15">SUM(IF(('R7. TIAM total gen capacity'!$A$9:$A$1466=$B15)*(('R7. TIAM total gen capacity'!$C$9:$C$1466=K$7)+('R7. TIAM total gen capacity'!$C$9:$C$1466=K$8))*('R7. TIAM total gen capacity'!$F$8:$Q$8=K$10),'R7. TIAM total gen capacity'!$F$9:$Q$1466))</f>
        <v>5463.42319933403</v>
      </c>
      <c r="L15" s="58">
        <f t="array" ref="L15">SUM(IF(('R7. TIAM total gen capacity'!$A$9:$A$1466=$B15)*(('R7. TIAM total gen capacity'!$C$9:$C$1466=L$7)+('R7. TIAM total gen capacity'!$C$9:$C$1466=L$8))*('R7. TIAM total gen capacity'!$F$8:$Q$8=L$10),'R7. TIAM total gen capacity'!$F$9:$Q$1466))</f>
        <v>9423.2698478928469</v>
      </c>
      <c r="M15" s="58">
        <f t="array" ref="M15">SUM(IF(('R7. TIAM total gen capacity'!$A$9:$A$1466=$B15)*(('R7. TIAM total gen capacity'!$C$9:$C$1466=M$7)+('R7. TIAM total gen capacity'!$C$9:$C$1466=M$8))*('R7. TIAM total gen capacity'!$F$8:$Q$8=M$10),'R7. TIAM total gen capacity'!$F$9:$Q$1466))</f>
        <v>22806.183185883125</v>
      </c>
      <c r="N15" s="58">
        <f t="array" ref="N15">SUM(IF(('R7. TIAM total gen capacity'!$A$9:$A$1466=$B15)*(('R7. TIAM total gen capacity'!$C$9:$C$1466=N$7)+('R7. TIAM total gen capacity'!$C$9:$C$1466=N$8))*('R7. TIAM total gen capacity'!$F$8:$Q$8=N$10),'R7. TIAM total gen capacity'!$F$9:$Q$1466))</f>
        <v>26593.927230176254</v>
      </c>
      <c r="O15" s="58">
        <f t="array" ref="O15">SUM(IF(('R7. TIAM total gen capacity'!$A$9:$A$1466=$B15)*(('R7. TIAM total gen capacity'!$C$9:$C$1466=O$7)+('R7. TIAM total gen capacity'!$C$9:$C$1466=O$8))*('R7. TIAM total gen capacity'!$F$8:$Q$8=O$10),'R7. TIAM total gen capacity'!$F$9:$Q$1466))</f>
        <v>30640.273039660802</v>
      </c>
      <c r="P15" s="58">
        <f t="array" ref="P15">SUM(IF(('R7. TIAM total gen capacity'!$A$9:$A$1466=$B15)*(('R7. TIAM total gen capacity'!$C$9:$C$1466=P$7)+('R7. TIAM total gen capacity'!$C$9:$C$1466=P$8))*('R7. TIAM total gen capacity'!$F$8:$Q$8=P$10),'R7. TIAM total gen capacity'!$F$9:$Q$1466))</f>
        <v>32399.099982047457</v>
      </c>
      <c r="R15" s="58">
        <f t="array" ref="R15">SUM(IF(('R7. TIAM total gen capacity'!$A$9:$A$1466=$B15)*(('R7. TIAM total gen capacity'!$C$9:$C$1466=R$7)+('R7. TIAM total gen capacity'!$C$9:$C$1466=R$8))*('R7. TIAM total gen capacity'!$F$8:$Q$8=R$10),'R7. TIAM total gen capacity'!$F$9:$Q$1466))</f>
        <v>54.735159817351629</v>
      </c>
      <c r="S15" s="58">
        <f t="array" ref="S15">SUM(IF(('R7. TIAM total gen capacity'!$A$9:$A$1466=$B15)*(('R7. TIAM total gen capacity'!$C$9:$C$1466=S$7)+('R7. TIAM total gen capacity'!$C$9:$C$1466=S$8))*('R7. TIAM total gen capacity'!$F$8:$Q$8=S$10),'R7. TIAM total gen capacity'!$F$9:$Q$1466))</f>
        <v>217.76839471634247</v>
      </c>
      <c r="T15" s="58">
        <f t="array" ref="T15">SUM(IF(('R7. TIAM total gen capacity'!$A$9:$A$1466=$B15)*(('R7. TIAM total gen capacity'!$C$9:$C$1466=T$7)+('R7. TIAM total gen capacity'!$C$9:$C$1466=T$8))*('R7. TIAM total gen capacity'!$F$8:$Q$8=T$10),'R7. TIAM total gen capacity'!$F$9:$Q$1466))</f>
        <v>242.99857406704328</v>
      </c>
      <c r="U15" s="58">
        <f t="shared" si="1"/>
        <v>365.36686102816458</v>
      </c>
      <c r="V15" s="58">
        <f t="array" ref="V15">SUM(IF(('R7. TIAM total gen capacity'!$A$9:$A$1466=$B15)*(('R7. TIAM total gen capacity'!$C$9:$C$1466=V$7)+('R7. TIAM total gen capacity'!$C$9:$C$1466=V$8))*('R7. TIAM total gen capacity'!$F$8:$Q$8=V$10),'R7. TIAM total gen capacity'!$F$9:$Q$1466))</f>
        <v>1700.8721191856805</v>
      </c>
      <c r="W15" s="58">
        <f t="array" ref="W15">SUM(IF(('R7. TIAM total gen capacity'!$A$9:$A$1466=$B15)*(('R7. TIAM total gen capacity'!$C$9:$C$1466=W$7)+('R7. TIAM total gen capacity'!$C$9:$C$1466=W$8))*('R7. TIAM total gen capacity'!$F$8:$Q$8=W$10),'R7. TIAM total gen capacity'!$F$9:$Q$1466))</f>
        <v>3397.9071738277485</v>
      </c>
      <c r="X15" s="58">
        <f t="array" ref="X15">SUM(IF(('R7. TIAM total gen capacity'!$A$9:$A$1466=$B15)*(('R7. TIAM total gen capacity'!$C$9:$C$1466=X$7)+('R7. TIAM total gen capacity'!$C$9:$C$1466=X$8))*('R7. TIAM total gen capacity'!$F$8:$Q$8=X$10),'R7. TIAM total gen capacity'!$F$9:$Q$1466))</f>
        <v>5603.4695796543729</v>
      </c>
      <c r="Y15" s="58">
        <f t="array" ref="Y15">SUM(IF(('R7. TIAM total gen capacity'!$A$9:$A$1466=$B15)*(('R7. TIAM total gen capacity'!$C$9:$C$1466=Y$7)+('R7. TIAM total gen capacity'!$C$9:$C$1466=Y$8))*('R7. TIAM total gen capacity'!$F$8:$Q$8=Y$10),'R7. TIAM total gen capacity'!$F$9:$Q$1466))</f>
        <v>10608.318153096578</v>
      </c>
      <c r="Z15" s="58">
        <f t="array" ref="Z15">SUM(IF(('R7. TIAM total gen capacity'!$A$9:$A$1466=$B15)*(('R7. TIAM total gen capacity'!$C$9:$C$1466=Z$7)+('R7. TIAM total gen capacity'!$C$9:$C$1466=Z$8))*('R7. TIAM total gen capacity'!$F$8:$Q$8=Z$10),'R7. TIAM total gen capacity'!$F$9:$Q$1466))</f>
        <v>16537.74176512902</v>
      </c>
      <c r="AA15" s="58">
        <f t="array" ref="AA15">SUM(IF(('R7. TIAM total gen capacity'!$A$9:$A$1466=$B15)*(('R7. TIAM total gen capacity'!$C$9:$C$1466=AA$7)+('R7. TIAM total gen capacity'!$C$9:$C$1466=AA$8))*('R7. TIAM total gen capacity'!$F$8:$Q$8=AA$10),'R7. TIAM total gen capacity'!$F$9:$Q$1466))</f>
        <v>20870.140814228649</v>
      </c>
      <c r="AB15" s="58">
        <f t="array" ref="AB15">SUM(IF(('R7. TIAM total gen capacity'!$A$9:$A$1466=$B15)*(('R7. TIAM total gen capacity'!$C$9:$C$1466=AB$7)+('R7. TIAM total gen capacity'!$C$9:$C$1466=AB$8))*('R7. TIAM total gen capacity'!$F$8:$Q$8=AB$10),'R7. TIAM total gen capacity'!$F$9:$Q$1466))</f>
        <v>27518.81044438692</v>
      </c>
      <c r="AC15" s="58">
        <f t="array" ref="AC15">SUM(IF(('R7. TIAM total gen capacity'!$A$9:$A$1466=$B15)*(('R7. TIAM total gen capacity'!$C$9:$C$1466=AC$7)+('R7. TIAM total gen capacity'!$C$9:$C$1466=AC$8))*('R7. TIAM total gen capacity'!$F$8:$Q$8=AC$10),'R7. TIAM total gen capacity'!$F$9:$Q$1466))</f>
        <v>32586.179024367695</v>
      </c>
      <c r="AE15" s="58">
        <f t="array" ref="AE15">SUM(IF(('R7. TIAM total gen capacity'!$A$9:$A$1466=$B15)*(('R7.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5" s="58">
        <f t="array" ref="AF15">SUM(IF(('R7. TIAM total gen capacity'!$A$9:$A$1466=$B15)*(('R7.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5" s="58">
        <f t="array" ref="AG15">SUM(IF(('R7. TIAM total gen capacity'!$A$9:$A$1466=$B15)*(('R7.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5" s="58">
        <f t="shared" si="2"/>
        <v>4213.1618436568406</v>
      </c>
      <c r="AI15" s="58">
        <f t="array" ref="AI15">SUM(IF(('R7. TIAM total gen capacity'!$A$9:$A$1466=$B15)*(('R7.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4223.3724281725808</v>
      </c>
      <c r="AJ15" s="58">
        <f t="array" ref="AJ15">SUM(IF(('R7. TIAM total gen capacity'!$A$9:$A$1466=$B15)*(('R7.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2202.4970311229581</v>
      </c>
      <c r="AK15" s="58">
        <f t="array" ref="AK15">SUM(IF(('R7. TIAM total gen capacity'!$A$9:$A$1466=$B15)*(('R7.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1076.8624475935878</v>
      </c>
      <c r="AL15" s="58">
        <f t="array" ref="AL15">SUM(IF(('R7. TIAM total gen capacity'!$A$9:$A$1466=$B15)*(('R7.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1452.6872145913394</v>
      </c>
      <c r="AM15" s="58">
        <f t="array" ref="AM15">SUM(IF(('R7. TIAM total gen capacity'!$A$9:$A$1466=$B15)*(('R7.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2401.7225782243845</v>
      </c>
      <c r="AN15" s="58">
        <f t="array" ref="AN15">SUM(IF(('R7. TIAM total gen capacity'!$A$9:$A$1466=$B15)*(('R7.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2283.8063482338421</v>
      </c>
      <c r="AO15" s="58">
        <f t="array" ref="AO15">SUM(IF(('R7. TIAM total gen capacity'!$A$9:$A$1466=$B15)*(('R7.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1753.3870389388067</v>
      </c>
      <c r="AP15" s="58">
        <f t="array" ref="AP15">SUM(IF(('R7. TIAM total gen capacity'!$A$9:$A$1466=$B15)*(('R7.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1017.2230779221995</v>
      </c>
      <c r="AR15" s="58">
        <f t="array" ref="AR15">SUM(IF(('R7. TIAM total gen capacity'!$A$9:$A$1466=$B15)*('R7. TIAM total gen capacity'!$F$8:$Q$8=AR$10),'R7. TIAM total gen capacity'!$F$9:$Q$1466))</f>
        <v>3539.8813661564041</v>
      </c>
      <c r="AS15" s="58">
        <f t="array" ref="AS15">SUM(IF(('R7. TIAM total gen capacity'!$A$9:$A$1466=$B15)*('R7. TIAM total gen capacity'!$F$8:$Q$8=AS$10),'R7. TIAM total gen capacity'!$F$9:$Q$1466))</f>
        <v>4378.7010325859164</v>
      </c>
      <c r="AT15" s="58">
        <f t="array" ref="AT15">SUM(IF(('R7. TIAM total gen capacity'!$A$9:$A$1466=$B15)*('R7. TIAM total gen capacity'!$F$8:$Q$8=AT$10),'R7. TIAM total gen capacity'!$F$9:$Q$1466))</f>
        <v>5469.6840145098258</v>
      </c>
      <c r="AU15" s="58">
        <f t="array" ref="AU15">SUM(IF(('R7. TIAM total gen capacity'!$A$9:$A$1466=$B15)*('R7. TIAM total gen capacity'!$F$8:$Q$8=AU$10),'R7. TIAM total gen capacity'!$F$9:$Q$1466))</f>
        <v>6757.2294409217984</v>
      </c>
      <c r="AV15" s="58">
        <f t="array" ref="AV15">SUM(IF(('R7. TIAM total gen capacity'!$A$9:$A$1466=$B15)*('R7. TIAM total gen capacity'!$F$8:$Q$8=AV$10),'R7. TIAM total gen capacity'!$F$9:$Q$1466))</f>
        <v>9277.1767850606575</v>
      </c>
      <c r="AW15" s="58">
        <f t="array" ref="AW15">SUM(IF(('R7. TIAM total gen capacity'!$A$9:$A$1466=$B15)*('R7. TIAM total gen capacity'!$F$8:$Q$8=AW$10),'R7. TIAM total gen capacity'!$F$9:$Q$1466))</f>
        <v>10974.783220427904</v>
      </c>
      <c r="AX15" s="58">
        <f t="array" ref="AX15">SUM(IF(('R7. TIAM total gen capacity'!$A$9:$A$1466=$B15)*('R7. TIAM total gen capacity'!$F$8:$Q$8=AX$10),'R7. TIAM total gen capacity'!$F$9:$Q$1466))</f>
        <v>16966.723012158949</v>
      </c>
      <c r="AY15" s="58">
        <f t="array" ref="AY15">SUM(IF(('R7. TIAM total gen capacity'!$A$9:$A$1466=$B15)*('R7. TIAM total gen capacity'!$F$8:$Q$8=AY$10),'R7. TIAM total gen capacity'!$F$9:$Q$1466))</f>
        <v>28615.507619376422</v>
      </c>
      <c r="AZ15" s="58">
        <f t="array" ref="AZ15">SUM(IF(('R7. TIAM total gen capacity'!$A$9:$A$1466=$B15)*('R7. TIAM total gen capacity'!$F$8:$Q$8=AZ$10),'R7. TIAM total gen capacity'!$F$9:$Q$1466))</f>
        <v>50786.085062465798</v>
      </c>
      <c r="BA15" s="58">
        <f t="array" ref="BA15">SUM(IF(('R7. TIAM total gen capacity'!$A$9:$A$1466=$B15)*('R7. TIAM total gen capacity'!$F$8:$Q$8=BA$10),'R7. TIAM total gen capacity'!$F$9:$Q$1466))</f>
        <v>59224.622311204876</v>
      </c>
      <c r="BB15" s="58">
        <f t="array" ref="BB15">SUM(IF(('R7. TIAM total gen capacity'!$A$9:$A$1466=$B15)*('R7. TIAM total gen capacity'!$F$8:$Q$8=BB$10),'R7. TIAM total gen capacity'!$F$9:$Q$1466))</f>
        <v>69436.563491269335</v>
      </c>
      <c r="BC15" s="58">
        <f t="array" ref="BC15">SUM(IF(('R7. TIAM total gen capacity'!$A$9:$A$1466=$B15)*('R7. TIAM total gen capacity'!$F$8:$Q$8=BC$10),'R7. TIAM total gen capacity'!$F$9:$Q$1466))</f>
        <v>76082.221622594428</v>
      </c>
      <c r="BE15" s="58">
        <f t="array" ref="BE15">SUM(IF(('R7. TIAM total gen capacity'!$A$9:$A$1466=$B15)*('R7. TIAM total gen capacity'!$B$9:$B$1466=BE$9)*('R7. TIAM total gen capacity'!$F$8:$Q$8=BE$10),'R7. TIAM total gen capacity'!$F$9:$Q$1466))</f>
        <v>858.04079128519402</v>
      </c>
      <c r="BF15" s="58">
        <f t="array" ref="BF15">SUM(IF(('R7. TIAM total gen capacity'!$A$9:$A$1466=$B15)*('R7. TIAM total gen capacity'!$B$9:$B$1466=BF$9)*('R7. TIAM total gen capacity'!$F$8:$Q$8=BF$10),'R7. TIAM total gen capacity'!$F$9:$Q$1466))</f>
        <v>1033.5954863717682</v>
      </c>
      <c r="BG15" s="58">
        <f t="array" ref="BG15">SUM(IF(('R7. TIAM total gen capacity'!$A$9:$A$1466=$B15)*('R7. TIAM total gen capacity'!$B$9:$B$1466=BG$9)*('R7. TIAM total gen capacity'!$F$8:$Q$8=BG$10),'R7. TIAM total gen capacity'!$F$9:$Q$1466))</f>
        <v>1150.8215823205246</v>
      </c>
      <c r="BH15" s="58">
        <f t="shared" si="3"/>
        <v>1682.6313916002387</v>
      </c>
      <c r="BI15" s="58">
        <f t="array" ref="BI15">SUM(IF(('R7. TIAM total gen capacity'!$A$9:$A$1466=$B15)*('R7. TIAM total gen capacity'!$B$9:$B$1466=BI$9)*('R7. TIAM total gen capacity'!$F$8:$Q$8=BI$10),'R7. TIAM total gen capacity'!$F$9:$Q$1466))</f>
        <v>4454.1968528019688</v>
      </c>
      <c r="BJ15" s="58">
        <f t="array" ref="BJ15">SUM(IF(('R7. TIAM total gen capacity'!$A$9:$A$1466=$B15)*('R7. TIAM total gen capacity'!$B$9:$B$1466=BJ$9)*('R7. TIAM total gen capacity'!$F$8:$Q$8=BJ$10),'R7. TIAM total gen capacity'!$F$9:$Q$1466))</f>
        <v>8105.8373040828656</v>
      </c>
      <c r="BK15" s="58">
        <f t="array" ref="BK15">SUM(IF(('R7. TIAM total gen capacity'!$A$9:$A$1466=$B15)*('R7. TIAM total gen capacity'!$B$9:$B$1466=BK$9)*('R7. TIAM total gen capacity'!$F$8:$Q$8=BK$10),'R7. TIAM total gen capacity'!$F$9:$Q$1466))</f>
        <v>14957.107670862446</v>
      </c>
      <c r="BL15" s="58">
        <f t="array" ref="BL15">SUM(IF(('R7. TIAM total gen capacity'!$A$9:$A$1466=$B15)*('R7. TIAM total gen capacity'!$B$9:$B$1466=BL$9)*('R7. TIAM total gen capacity'!$F$8:$Q$8=BL$10),'R7. TIAM total gen capacity'!$F$9:$Q$1466))</f>
        <v>26032.614137190805</v>
      </c>
      <c r="BM15" s="58">
        <f t="array" ref="BM15">SUM(IF(('R7. TIAM total gen capacity'!$A$9:$A$1466=$B15)*('R7. TIAM total gen capacity'!$B$9:$B$1466=BM$9)*('R7. TIAM total gen capacity'!$F$8:$Q$8=BM$10),'R7. TIAM total gen capacity'!$F$9:$Q$1466))</f>
        <v>47150.484923472635</v>
      </c>
      <c r="BN15" s="58">
        <f t="array" ref="BN15">SUM(IF(('R7. TIAM total gen capacity'!$A$9:$A$1466=$B15)*('R7. TIAM total gen capacity'!$B$9:$B$1466=BN$9)*('R7. TIAM total gen capacity'!$F$8:$Q$8=BN$10),'R7. TIAM total gen capacity'!$F$9:$Q$1466))</f>
        <v>55579.240650475076</v>
      </c>
      <c r="BO15" s="58">
        <f t="array" ref="BO15">SUM(IF(('R7. TIAM total gen capacity'!$A$9:$A$1466=$B15)*('R7. TIAM total gen capacity'!$B$9:$B$1466=BO$9)*('R7. TIAM total gen capacity'!$F$8:$Q$8=BO$10),'R7. TIAM total gen capacity'!$F$9:$Q$1466))</f>
        <v>66243.026353769063</v>
      </c>
      <c r="BP15" s="58">
        <f t="array" ref="BP15">SUM(IF(('R7. TIAM total gen capacity'!$A$9:$A$1466=$B15)*('R7. TIAM total gen capacity'!$B$9:$B$1466=BP$9)*('R7. TIAM total gen capacity'!$F$8:$Q$8=BP$10),'R7. TIAM total gen capacity'!$F$9:$Q$1466))</f>
        <v>73658.342064559183</v>
      </c>
      <c r="BR15" s="58">
        <f t="array" ref="BR15">SUM(IF(('R7. TIAM total gen capacity'!$A$9:$A$1466=$B15)*(('R7. TIAM total gen capacity'!$C$9:$C$1466=BR$7)+('R7. TIAM total gen capacity'!$C$9:$C$1466=BR$8))*('R7. TIAM total gen capacity'!$F$8:$Q$8=BR$10),'R7. TIAM total gen capacity'!$F$9:$Q$1466))</f>
        <v>20.232077625570778</v>
      </c>
      <c r="BS15" s="58">
        <f t="array" ref="BS15">SUM(IF(('R7. TIAM total gen capacity'!$A$9:$A$1466=$B15)*(('R7. TIAM total gen capacity'!$C$9:$C$1466=BS$7)+('R7. TIAM total gen capacity'!$C$9:$C$1466=BS$8))*('R7. TIAM total gen capacity'!$F$8:$Q$8=BS$10),'R7. TIAM total gen capacity'!$F$9:$Q$1466))</f>
        <v>19.526838931037336</v>
      </c>
      <c r="BT15" s="58">
        <f t="array" ref="BT15">SUM(IF(('R7. TIAM total gen capacity'!$A$9:$A$1466=$B15)*(('R7. TIAM total gen capacity'!$C$9:$C$1466=BT$7)+('R7. TIAM total gen capacity'!$C$9:$C$1466=BT$8))*('R7. TIAM total gen capacity'!$F$8:$Q$8=BT$10),'R7. TIAM total gen capacity'!$F$9:$Q$1466))</f>
        <v>24.295269381933426</v>
      </c>
      <c r="BU15" s="58">
        <f t="shared" si="4"/>
        <v>110.52217533128528</v>
      </c>
      <c r="BV15" s="58">
        <f t="array" ref="BV15">SUM(IF(('R7. TIAM total gen capacity'!$A$9:$A$1466=$B15)*(('R7. TIAM total gen capacity'!$C$9:$C$1466=BV$7)+('R7. TIAM total gen capacity'!$C$9:$C$1466=BV$8))*('R7. TIAM total gen capacity'!$F$8:$Q$8=BV$10),'R7. TIAM total gen capacity'!$F$9:$Q$1466))</f>
        <v>682.59341340351023</v>
      </c>
      <c r="BW15" s="58">
        <f t="array" ref="BW15">SUM(IF(('R7. TIAM total gen capacity'!$A$9:$A$1466=$B15)*(('R7. TIAM total gen capacity'!$C$9:$C$1466=BW$7)+('R7. TIAM total gen capacity'!$C$9:$C$1466=BW$8))*('R7. TIAM total gen capacity'!$F$8:$Q$8=BW$10),'R7. TIAM total gen capacity'!$F$9:$Q$1466))</f>
        <v>857.67469155951062</v>
      </c>
      <c r="BX15" s="58">
        <f t="array" ref="BX15">SUM(IF(('R7. TIAM total gen capacity'!$A$9:$A$1466=$B15)*(('R7. TIAM total gen capacity'!$C$9:$C$1466=BX$7)+('R7. TIAM total gen capacity'!$C$9:$C$1466=BX$8))*('R7. TIAM total gen capacity'!$F$8:$Q$8=BX$10),'R7. TIAM total gen capacity'!$F$9:$Q$1466))</f>
        <v>1314.4076681303306</v>
      </c>
      <c r="BY15" s="58">
        <f t="array" ref="BY15">SUM(IF(('R7. TIAM total gen capacity'!$A$9:$A$1466=$B15)*(('R7. TIAM total gen capacity'!$C$9:$C$1466=BY$7)+('R7. TIAM total gen capacity'!$C$9:$C$1466=BY$8))*('R7. TIAM total gen capacity'!$F$8:$Q$8=BY$10),'R7. TIAM total gen capacity'!$F$9:$Q$1466))</f>
        <v>2455.6952073487219</v>
      </c>
      <c r="BZ15" s="58">
        <f t="array" ref="BZ15">SUM(IF(('R7. TIAM total gen capacity'!$A$9:$A$1466=$B15)*(('R7. TIAM total gen capacity'!$C$9:$C$1466=BZ$7)+('R7. TIAM total gen capacity'!$C$9:$C$1466=BZ$8))*('R7. TIAM total gen capacity'!$F$8:$Q$8=BZ$10),'R7. TIAM total gen capacity'!$F$9:$Q$1466))</f>
        <v>4061.8931487045807</v>
      </c>
      <c r="CA15" s="58">
        <f t="array" ref="CA15">SUM(IF(('R7. TIAM total gen capacity'!$A$9:$A$1466=$B15)*(('R7. TIAM total gen capacity'!$C$9:$C$1466=CA$7)+('R7. TIAM total gen capacity'!$C$9:$C$1466=CA$8))*('R7. TIAM total gen capacity'!$F$8:$Q$8=CA$10),'R7. TIAM total gen capacity'!$F$9:$Q$1466))</f>
        <v>4185.5582397097014</v>
      </c>
      <c r="CB15" s="58">
        <f t="array" ref="CB15">SUM(IF(('R7. TIAM total gen capacity'!$A$9:$A$1466=$B15)*(('R7. TIAM total gen capacity'!$C$9:$C$1466=CB$7)+('R7. TIAM total gen capacity'!$C$9:$C$1466=CB$8))*('R7. TIAM total gen capacity'!$F$8:$Q$8=CB$10),'R7. TIAM total gen capacity'!$F$9:$Q$1466))</f>
        <v>3718.2226908542511</v>
      </c>
      <c r="CC15" s="58">
        <f t="array" ref="CC15">SUM(IF(('R7. TIAM total gen capacity'!$A$9:$A$1466=$B15)*(('R7. TIAM total gen capacity'!$C$9:$C$1466=CC$7)+('R7. TIAM total gen capacity'!$C$9:$C$1466=CC$8))*('R7. TIAM total gen capacity'!$F$8:$Q$8=CC$10),'R7. TIAM total gen capacity'!$F$9:$Q$1466))</f>
        <v>3913.203257229316</v>
      </c>
      <c r="CE15" s="58">
        <f t="array" ref="CE15">SUM(IF(('R7. TIAM total gen capacity'!$A$9:$A$1466=$B15)*(('R7. TIAM total gen capacity'!$C$9:$C$1466=CE$7)+('R7. TIAM total gen capacity'!$C$9:$C$1466=CE$8))*('R7. TIAM total gen capacity'!$F$8:$Q$8=CE$10),'R7. TIAM total gen capacity'!$F$9:$Q$1466))</f>
        <v>738.24098154394619</v>
      </c>
      <c r="CF15" s="58">
        <f t="array" ref="CF15">SUM(IF(('R7. TIAM total gen capacity'!$A$9:$A$1466=$B15)*(('R7. TIAM total gen capacity'!$C$9:$C$1466=CF$7)+('R7. TIAM total gen capacity'!$C$9:$C$1466=CF$8))*('R7. TIAM total gen capacity'!$F$8:$Q$8=CF$10),'R7. TIAM total gen capacity'!$F$9:$Q$1466))</f>
        <v>738.24098154394619</v>
      </c>
      <c r="CG15" s="58">
        <f t="array" ref="CG15">SUM(IF(('R7. TIAM total gen capacity'!$A$9:$A$1466=$B15)*(('R7. TIAM total gen capacity'!$C$9:$C$1466=CG$7)+('R7. TIAM total gen capacity'!$C$9:$C$1466=CG$8))*('R7. TIAM total gen capacity'!$F$8:$Q$8=CG$10),'R7. TIAM total gen capacity'!$F$9:$Q$1466))</f>
        <v>742.69964129042978</v>
      </c>
      <c r="CH15" s="58">
        <f t="shared" si="5"/>
        <v>1022.1617550312476</v>
      </c>
      <c r="CI15" s="58">
        <f t="array" ref="CI15">SUM(IF(('R7. TIAM total gen capacity'!$A$9:$A$1466=$B15)*(('R7. TIAM total gen capacity'!$C$9:$C$1466=CI$7)+('R7. TIAM total gen capacity'!$C$9:$C$1466=CI$8))*('R7. TIAM total gen capacity'!$F$8:$Q$8=CI$10),'R7. TIAM total gen capacity'!$F$9:$Q$1466))</f>
        <v>1205.7380287783917</v>
      </c>
      <c r="CJ15" s="58">
        <f t="array" ref="CJ15">SUM(IF(('R7. TIAM total gen capacity'!$A$9:$A$1466=$B15)*(('R7. TIAM total gen capacity'!$C$9:$C$1466=CJ$7)+('R7. TIAM total gen capacity'!$C$9:$C$1466=CJ$8))*('R7. TIAM total gen capacity'!$F$8:$Q$8=CJ$10),'R7. TIAM total gen capacity'!$F$9:$Q$1466))</f>
        <v>1627.6092836355924</v>
      </c>
      <c r="CK15" s="58">
        <f t="array" ref="CK15">SUM(IF(('R7. TIAM total gen capacity'!$A$9:$A$1466=$B15)*(('R7. TIAM total gen capacity'!$C$9:$C$1466=CK$7)+('R7. TIAM total gen capacity'!$C$9:$C$1466=CK$8))*('R7. TIAM total gen capacity'!$F$8:$Q$8=CK$10),'R7. TIAM total gen capacity'!$F$9:$Q$1466))</f>
        <v>2120.9402869959713</v>
      </c>
      <c r="CL15" s="58">
        <f t="array" ref="CL15">SUM(IF(('R7. TIAM total gen capacity'!$A$9:$A$1466=$B15)*(('R7. TIAM total gen capacity'!$C$9:$C$1466=CL$7)+('R7. TIAM total gen capacity'!$C$9:$C$1466=CL$8))*('R7. TIAM total gen capacity'!$F$8:$Q$8=CL$10),'R7. TIAM total gen capacity'!$F$9:$Q$1466))</f>
        <v>2713.4211790877598</v>
      </c>
      <c r="CM15" s="58">
        <f t="array" ref="CM15">SUM(IF(('R7. TIAM total gen capacity'!$A$9:$A$1466=$B15)*(('R7. TIAM total gen capacity'!$C$9:$C$1466=CM$7)+('R7. TIAM total gen capacity'!$C$9:$C$1466=CM$8))*('R7. TIAM total gen capacity'!$F$8:$Q$8=CM$10),'R7. TIAM total gen capacity'!$F$9:$Q$1466))</f>
        <v>2913.4591395742218</v>
      </c>
      <c r="CN15" s="58">
        <f t="array" ref="CN15">SUM(IF(('R7. TIAM total gen capacity'!$A$9:$A$1466=$B15)*(('R7. TIAM total gen capacity'!$C$9:$C$1466=CN$7)+('R7. TIAM total gen capacity'!$C$9:$C$1466=CN$8))*('R7. TIAM total gen capacity'!$F$8:$Q$8=CN$10),'R7. TIAM total gen capacity'!$F$9:$Q$1466))</f>
        <v>3105.5120225312912</v>
      </c>
      <c r="CO15" s="58">
        <f t="array" ref="CO15">SUM(IF(('R7. TIAM total gen capacity'!$A$9:$A$1466=$B15)*(('R7. TIAM total gen capacity'!$C$9:$C$1466=CO$7)+('R7. TIAM total gen capacity'!$C$9:$C$1466=CO$8))*('R7. TIAM total gen capacity'!$F$8:$Q$8=CO$10),'R7. TIAM total gen capacity'!$F$9:$Q$1466))</f>
        <v>3619.1723260895733</v>
      </c>
      <c r="CP15" s="58">
        <f t="array" ref="CP15">SUM(IF(('R7. TIAM total gen capacity'!$A$9:$A$1466=$B15)*(('R7. TIAM total gen capacity'!$C$9:$C$1466=CP$7)+('R7. TIAM total gen capacity'!$C$9:$C$1466=CP$8))*('R7. TIAM total gen capacity'!$F$8:$Q$8=CP$10),'R7. TIAM total gen capacity'!$F$9:$Q$1466))</f>
        <v>3940.7444320081008</v>
      </c>
    </row>
    <row r="16" spans="1:94" x14ac:dyDescent="0.3">
      <c r="A16" s="39" t="s">
        <v>66</v>
      </c>
      <c r="B16" s="39" t="s">
        <v>255</v>
      </c>
      <c r="C16" s="39" t="s">
        <v>86</v>
      </c>
      <c r="D16" s="39" t="s">
        <v>250</v>
      </c>
      <c r="E16" s="58">
        <f t="array" ref="E16">SUM(IF(('R7. TIAM total gen capacity'!$A$9:$A$1466=$B16)*(('R7. TIAM total gen capacity'!$C$9:$C$1466=E$7)+('R7. TIAM total gen capacity'!$C$9:$C$1466=E$8))*('R7. TIAM total gen capacity'!$F$8:$Q$8=E$10),'R7. TIAM total gen capacity'!$F$9:$Q$1466))</f>
        <v>12.552891933028908</v>
      </c>
      <c r="F16" s="58">
        <f t="array" ref="F16">SUM(IF(('R7. TIAM total gen capacity'!$A$9:$A$1466=$B16)*(('R7. TIAM total gen capacity'!$C$9:$C$1466=F$7)+('R7. TIAM total gen capacity'!$C$9:$C$1466=F$8))*('R7. TIAM total gen capacity'!$F$8:$Q$8=F$10),'R7. TIAM total gen capacity'!$F$9:$Q$1466))</f>
        <v>25.154887366818866</v>
      </c>
      <c r="G16" s="58">
        <f t="array" ref="G16">SUM(IF(('R7. TIAM total gen capacity'!$A$9:$A$1466=$B16)*(('R7. TIAM total gen capacity'!$C$9:$C$1466=G$7)+('R7. TIAM total gen capacity'!$C$9:$C$1466=G$8))*('R7. TIAM total gen capacity'!$F$8:$Q$8=G$10),'R7. TIAM total gen capacity'!$F$9:$Q$1466))</f>
        <v>108.81041965779015</v>
      </c>
      <c r="H16" s="58">
        <f t="shared" si="0"/>
        <v>159.40163237068614</v>
      </c>
      <c r="I16" s="58">
        <f t="array" ref="I16">SUM(IF(('R7. TIAM total gen capacity'!$A$9:$A$1466=$B16)*(('R7. TIAM total gen capacity'!$C$9:$C$1466=I$7)+('R7. TIAM total gen capacity'!$C$9:$C$1466=I$8))*('R7. TIAM total gen capacity'!$F$8:$Q$8=I$10),'R7. TIAM total gen capacity'!$F$9:$Q$1466))</f>
        <v>182.57445023122284</v>
      </c>
      <c r="J16" s="58">
        <f t="array" ref="J16">SUM(IF(('R7. TIAM total gen capacity'!$A$9:$A$1466=$B16)*(('R7. TIAM total gen capacity'!$C$9:$C$1466=J$7)+('R7. TIAM total gen capacity'!$C$9:$C$1466=J$8))*('R7. TIAM total gen capacity'!$F$8:$Q$8=J$10),'R7. TIAM total gen capacity'!$F$9:$Q$1466))</f>
        <v>1097.7412707520702</v>
      </c>
      <c r="K16" s="58">
        <f t="array" ref="K16">SUM(IF(('R7. TIAM total gen capacity'!$A$9:$A$1466=$B16)*(('R7. TIAM total gen capacity'!$C$9:$C$1466=K$7)+('R7. TIAM total gen capacity'!$C$9:$C$1466=K$8))*('R7. TIAM total gen capacity'!$F$8:$Q$8=K$10),'R7. TIAM total gen capacity'!$F$9:$Q$1466))</f>
        <v>3729.7013963796389</v>
      </c>
      <c r="L16" s="58">
        <f t="array" ref="L16">SUM(IF(('R7. TIAM total gen capacity'!$A$9:$A$1466=$B16)*(('R7. TIAM total gen capacity'!$C$9:$C$1466=L$7)+('R7. TIAM total gen capacity'!$C$9:$C$1466=L$8))*('R7. TIAM total gen capacity'!$F$8:$Q$8=L$10),'R7. TIAM total gen capacity'!$F$9:$Q$1466))</f>
        <v>10481.179818897514</v>
      </c>
      <c r="M16" s="58">
        <f t="array" ref="M16">SUM(IF(('R7. TIAM total gen capacity'!$A$9:$A$1466=$B16)*(('R7. TIAM total gen capacity'!$C$9:$C$1466=M$7)+('R7. TIAM total gen capacity'!$C$9:$C$1466=M$8))*('R7. TIAM total gen capacity'!$F$8:$Q$8=M$10),'R7. TIAM total gen capacity'!$F$9:$Q$1466))</f>
        <v>24743.952633667723</v>
      </c>
      <c r="N16" s="58">
        <f t="array" ref="N16">SUM(IF(('R7. TIAM total gen capacity'!$A$9:$A$1466=$B16)*(('R7. TIAM total gen capacity'!$C$9:$C$1466=N$7)+('R7. TIAM total gen capacity'!$C$9:$C$1466=N$8))*('R7. TIAM total gen capacity'!$F$8:$Q$8=N$10),'R7. TIAM total gen capacity'!$F$9:$Q$1466))</f>
        <v>28549.390462248699</v>
      </c>
      <c r="O16" s="58">
        <f t="array" ref="O16">SUM(IF(('R7. TIAM total gen capacity'!$A$9:$A$1466=$B16)*(('R7. TIAM total gen capacity'!$C$9:$C$1466=O$7)+('R7. TIAM total gen capacity'!$C$9:$C$1466=O$8))*('R7. TIAM total gen capacity'!$F$8:$Q$8=O$10),'R7. TIAM total gen capacity'!$F$9:$Q$1466))</f>
        <v>31074.376348482288</v>
      </c>
      <c r="P16" s="58">
        <f t="array" ref="P16">SUM(IF(('R7. TIAM total gen capacity'!$A$9:$A$1466=$B16)*(('R7. TIAM total gen capacity'!$C$9:$C$1466=P$7)+('R7. TIAM total gen capacity'!$C$9:$C$1466=P$8))*('R7. TIAM total gen capacity'!$F$8:$Q$8=P$10),'R7. TIAM total gen capacity'!$F$9:$Q$1466))</f>
        <v>32701.190850298382</v>
      </c>
      <c r="R16" s="58">
        <f t="array" ref="R16">SUM(IF(('R7. TIAM total gen capacity'!$A$9:$A$1466=$B16)*(('R7. TIAM total gen capacity'!$C$9:$C$1466=R$7)+('R7. TIAM total gen capacity'!$C$9:$C$1466=R$8))*('R7. TIAM total gen capacity'!$F$8:$Q$8=R$10),'R7. TIAM total gen capacity'!$F$9:$Q$1466))</f>
        <v>54.735159817351629</v>
      </c>
      <c r="S16" s="58">
        <f t="array" ref="S16">SUM(IF(('R7. TIAM total gen capacity'!$A$9:$A$1466=$B16)*(('R7. TIAM total gen capacity'!$C$9:$C$1466=S$7)+('R7. TIAM total gen capacity'!$C$9:$C$1466=S$8))*('R7. TIAM total gen capacity'!$F$8:$Q$8=S$10),'R7. TIAM total gen capacity'!$F$9:$Q$1466))</f>
        <v>217.76839471634247</v>
      </c>
      <c r="T16" s="58">
        <f t="array" ref="T16">SUM(IF(('R7. TIAM total gen capacity'!$A$9:$A$1466=$B16)*(('R7. TIAM total gen capacity'!$C$9:$C$1466=T$7)+('R7. TIAM total gen capacity'!$C$9:$C$1466=T$8))*('R7. TIAM total gen capacity'!$F$8:$Q$8=T$10),'R7. TIAM total gen capacity'!$F$9:$Q$1466))</f>
        <v>242.99857406704328</v>
      </c>
      <c r="U16" s="58">
        <f t="shared" si="1"/>
        <v>365.36686102816458</v>
      </c>
      <c r="V16" s="58">
        <f t="array" ref="V16">SUM(IF(('R7. TIAM total gen capacity'!$A$9:$A$1466=$B16)*(('R7. TIAM total gen capacity'!$C$9:$C$1466=V$7)+('R7. TIAM total gen capacity'!$C$9:$C$1466=V$8))*('R7. TIAM total gen capacity'!$F$8:$Q$8=V$10),'R7. TIAM total gen capacity'!$F$9:$Q$1466))</f>
        <v>481.96126768280425</v>
      </c>
      <c r="W16" s="58">
        <f t="array" ref="W16">SUM(IF(('R7. TIAM total gen capacity'!$A$9:$A$1466=$B16)*(('R7. TIAM total gen capacity'!$C$9:$C$1466=W$7)+('R7. TIAM total gen capacity'!$C$9:$C$1466=W$8))*('R7. TIAM total gen capacity'!$F$8:$Q$8=W$10),'R7. TIAM total gen capacity'!$F$9:$Q$1466))</f>
        <v>2327.3219487465008</v>
      </c>
      <c r="X16" s="58">
        <f t="array" ref="X16">SUM(IF(('R7. TIAM total gen capacity'!$A$9:$A$1466=$B16)*(('R7. TIAM total gen capacity'!$C$9:$C$1466=X$7)+('R7. TIAM total gen capacity'!$C$9:$C$1466=X$8))*('R7. TIAM total gen capacity'!$F$8:$Q$8=X$10),'R7. TIAM total gen capacity'!$F$9:$Q$1466))</f>
        <v>4490.3541061910691</v>
      </c>
      <c r="Y16" s="58">
        <f t="array" ref="Y16">SUM(IF(('R7. TIAM total gen capacity'!$A$9:$A$1466=$B16)*(('R7. TIAM total gen capacity'!$C$9:$C$1466=Y$7)+('R7. TIAM total gen capacity'!$C$9:$C$1466=Y$8))*('R7. TIAM total gen capacity'!$F$8:$Q$8=Y$10),'R7. TIAM total gen capacity'!$F$9:$Q$1466))</f>
        <v>11530.540751363136</v>
      </c>
      <c r="Z16" s="58">
        <f t="array" ref="Z16">SUM(IF(('R7. TIAM total gen capacity'!$A$9:$A$1466=$B16)*(('R7. TIAM total gen capacity'!$C$9:$C$1466=Z$7)+('R7. TIAM total gen capacity'!$C$9:$C$1466=Z$8))*('R7. TIAM total gen capacity'!$F$8:$Q$8=Z$10),'R7. TIAM total gen capacity'!$F$9:$Q$1466))</f>
        <v>17764.51602349116</v>
      </c>
      <c r="AA16" s="58">
        <f t="array" ref="AA16">SUM(IF(('R7. TIAM total gen capacity'!$A$9:$A$1466=$B16)*(('R7. TIAM total gen capacity'!$C$9:$C$1466=AA$7)+('R7. TIAM total gen capacity'!$C$9:$C$1466=AA$8))*('R7. TIAM total gen capacity'!$F$8:$Q$8=AA$10),'R7. TIAM total gen capacity'!$F$9:$Q$1466))</f>
        <v>21905.739637373645</v>
      </c>
      <c r="AB16" s="58">
        <f t="array" ref="AB16">SUM(IF(('R7. TIAM total gen capacity'!$A$9:$A$1466=$B16)*(('R7. TIAM total gen capacity'!$C$9:$C$1466=AB$7)+('R7. TIAM total gen capacity'!$C$9:$C$1466=AB$8))*('R7. TIAM total gen capacity'!$F$8:$Q$8=AB$10),'R7. TIAM total gen capacity'!$F$9:$Q$1466))</f>
        <v>27647.29535797155</v>
      </c>
      <c r="AC16" s="58">
        <f t="array" ref="AC16">SUM(IF(('R7. TIAM total gen capacity'!$A$9:$A$1466=$B16)*(('R7. TIAM total gen capacity'!$C$9:$C$1466=AC$7)+('R7. TIAM total gen capacity'!$C$9:$C$1466=AC$8))*('R7. TIAM total gen capacity'!$F$8:$Q$8=AC$10),'R7. TIAM total gen capacity'!$F$9:$Q$1466))</f>
        <v>32407.750102661892</v>
      </c>
      <c r="AE16" s="58">
        <f t="array" ref="AE16">SUM(IF(('R7. TIAM total gen capacity'!$A$9:$A$1466=$B16)*(('R7.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6" s="58">
        <f t="array" ref="AF16">SUM(IF(('R7. TIAM total gen capacity'!$A$9:$A$1466=$B16)*(('R7.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6" s="58">
        <f t="array" ref="AG16">SUM(IF(('R7. TIAM total gen capacity'!$A$9:$A$1466=$B16)*(('R7.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6" s="58">
        <f t="shared" si="2"/>
        <v>4213.1618436568406</v>
      </c>
      <c r="AI16" s="58">
        <f t="array" ref="AI16">SUM(IF(('R7. TIAM total gen capacity'!$A$9:$A$1466=$B16)*(('R7.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4114.5066405794505</v>
      </c>
      <c r="AJ16" s="58">
        <f t="array" ref="AJ16">SUM(IF(('R7. TIAM total gen capacity'!$A$9:$A$1466=$B16)*(('R7.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2365.1271362719694</v>
      </c>
      <c r="AK16" s="58">
        <f t="array" ref="AK16">SUM(IF(('R7. TIAM total gen capacity'!$A$9:$A$1466=$B16)*(('R7.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1164.8598811648897</v>
      </c>
      <c r="AL16" s="58">
        <f t="array" ref="AL16">SUM(IF(('R7. TIAM total gen capacity'!$A$9:$A$1466=$B16)*(('R7.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2018.3101080649853</v>
      </c>
      <c r="AM16" s="58">
        <f t="array" ref="AM16">SUM(IF(('R7. TIAM total gen capacity'!$A$9:$A$1466=$B16)*(('R7.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3261.6002961441641</v>
      </c>
      <c r="AN16" s="58">
        <f t="array" ref="AN16">SUM(IF(('R7. TIAM total gen capacity'!$A$9:$A$1466=$B16)*(('R7.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3079.0592468849968</v>
      </c>
      <c r="AO16" s="58">
        <f t="array" ref="AO16">SUM(IF(('R7. TIAM total gen capacity'!$A$9:$A$1466=$B16)*(('R7.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2036.7284795830262</v>
      </c>
      <c r="AP16" s="58">
        <f t="array" ref="AP16">SUM(IF(('R7. TIAM total gen capacity'!$A$9:$A$1466=$B16)*(('R7.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714.44253556644298</v>
      </c>
      <c r="AR16" s="58">
        <f t="array" ref="AR16">SUM(IF(('R7. TIAM total gen capacity'!$A$9:$A$1466=$B16)*('R7. TIAM total gen capacity'!$F$8:$Q$8=AR$10),'R7. TIAM total gen capacity'!$F$9:$Q$1466))</f>
        <v>3539.8813661564041</v>
      </c>
      <c r="AS16" s="58">
        <f t="array" ref="AS16">SUM(IF(('R7. TIAM total gen capacity'!$A$9:$A$1466=$B16)*('R7. TIAM total gen capacity'!$F$8:$Q$8=AS$10),'R7. TIAM total gen capacity'!$F$9:$Q$1466))</f>
        <v>4378.7010325859164</v>
      </c>
      <c r="AT16" s="58">
        <f t="array" ref="AT16">SUM(IF(('R7. TIAM total gen capacity'!$A$9:$A$1466=$B16)*('R7. TIAM total gen capacity'!$F$8:$Q$8=AT$10),'R7. TIAM total gen capacity'!$F$9:$Q$1466))</f>
        <v>5469.6840145098258</v>
      </c>
      <c r="AU16" s="58">
        <f t="array" ref="AU16">SUM(IF(('R7. TIAM total gen capacity'!$A$9:$A$1466=$B16)*('R7. TIAM total gen capacity'!$F$8:$Q$8=AU$10),'R7. TIAM total gen capacity'!$F$9:$Q$1466))</f>
        <v>6757.2294409217984</v>
      </c>
      <c r="AV16" s="58">
        <f t="array" ref="AV16">SUM(IF(('R7. TIAM total gen capacity'!$A$9:$A$1466=$B16)*('R7. TIAM total gen capacity'!$F$8:$Q$8=AV$10),'R7. TIAM total gen capacity'!$F$9:$Q$1466))</f>
        <v>7007.6618609045418</v>
      </c>
      <c r="AW16" s="58">
        <f t="array" ref="AW16">SUM(IF(('R7. TIAM total gen capacity'!$A$9:$A$1466=$B16)*('R7. TIAM total gen capacity'!$F$8:$Q$8=AW$10),'R7. TIAM total gen capacity'!$F$9:$Q$1466))</f>
        <v>9169.3246237681215</v>
      </c>
      <c r="AX16" s="58">
        <f t="array" ref="AX16">SUM(IF(('R7. TIAM total gen capacity'!$A$9:$A$1466=$B16)*('R7. TIAM total gen capacity'!$F$8:$Q$8=AX$10),'R7. TIAM total gen capacity'!$F$9:$Q$1466))</f>
        <v>15098.023087384754</v>
      </c>
      <c r="AY16" s="58">
        <f t="array" ref="AY16">SUM(IF(('R7. TIAM total gen capacity'!$A$9:$A$1466=$B16)*('R7. TIAM total gen capacity'!$F$8:$Q$8=AY$10),'R7. TIAM total gen capacity'!$F$9:$Q$1466))</f>
        <v>32347.14205026974</v>
      </c>
      <c r="AZ16" s="58">
        <f t="array" ref="AZ16">SUM(IF(('R7. TIAM total gen capacity'!$A$9:$A$1466=$B16)*('R7. TIAM total gen capacity'!$F$8:$Q$8=AZ$10),'R7. TIAM total gen capacity'!$F$9:$Q$1466))</f>
        <v>55311.803649589376</v>
      </c>
      <c r="BA16" s="58">
        <f t="array" ref="BA16">SUM(IF(('R7. TIAM total gen capacity'!$A$9:$A$1466=$B16)*('R7. TIAM total gen capacity'!$F$8:$Q$8=BA$10),'R7. TIAM total gen capacity'!$F$9:$Q$1466))</f>
        <v>63158.237945791552</v>
      </c>
      <c r="BB16" s="58">
        <f t="array" ref="BB16">SUM(IF(('R7. TIAM total gen capacity'!$A$9:$A$1466=$B16)*('R7. TIAM total gen capacity'!$F$8:$Q$8=BB$10),'R7. TIAM total gen capacity'!$F$9:$Q$1466))</f>
        <v>70329.061172426998</v>
      </c>
      <c r="BC16" s="58">
        <f t="array" ref="BC16">SUM(IF(('R7. TIAM total gen capacity'!$A$9:$A$1466=$B16)*('R7. TIAM total gen capacity'!$F$8:$Q$8=BC$10),'R7. TIAM total gen capacity'!$F$9:$Q$1466))</f>
        <v>76037.373318769445</v>
      </c>
      <c r="BE16" s="58">
        <f t="array" ref="BE16">SUM(IF(('R7. TIAM total gen capacity'!$A$9:$A$1466=$B16)*('R7. TIAM total gen capacity'!$B$9:$B$1466=BE$9)*('R7. TIAM total gen capacity'!$F$8:$Q$8=BE$10),'R7. TIAM total gen capacity'!$F$9:$Q$1466))</f>
        <v>858.04079128519402</v>
      </c>
      <c r="BF16" s="58">
        <f t="array" ref="BF16">SUM(IF(('R7. TIAM total gen capacity'!$A$9:$A$1466=$B16)*('R7. TIAM total gen capacity'!$B$9:$B$1466=BF$9)*('R7. TIAM total gen capacity'!$F$8:$Q$8=BF$10),'R7. TIAM total gen capacity'!$F$9:$Q$1466))</f>
        <v>1033.5954863717682</v>
      </c>
      <c r="BG16" s="58">
        <f t="array" ref="BG16">SUM(IF(('R7. TIAM total gen capacity'!$A$9:$A$1466=$B16)*('R7. TIAM total gen capacity'!$B$9:$B$1466=BG$9)*('R7. TIAM total gen capacity'!$F$8:$Q$8=BG$10),'R7. TIAM total gen capacity'!$F$9:$Q$1466))</f>
        <v>1150.8215823205246</v>
      </c>
      <c r="BH16" s="58">
        <f t="shared" si="3"/>
        <v>1682.6313916002387</v>
      </c>
      <c r="BI16" s="58">
        <f t="array" ref="BI16">SUM(IF(('R7. TIAM total gen capacity'!$A$9:$A$1466=$B16)*('R7. TIAM total gen capacity'!$B$9:$B$1466=BI$9)*('R7. TIAM total gen capacity'!$F$8:$Q$8=BI$10),'R7. TIAM total gen capacity'!$F$9:$Q$1466))</f>
        <v>2293.547716238982</v>
      </c>
      <c r="BJ16" s="58">
        <f t="array" ref="BJ16">SUM(IF(('R7. TIAM total gen capacity'!$A$9:$A$1466=$B16)*('R7. TIAM total gen capacity'!$B$9:$B$1466=BJ$9)*('R7. TIAM total gen capacity'!$F$8:$Q$8=BJ$10),'R7. TIAM total gen capacity'!$F$9:$Q$1466))</f>
        <v>6235.7927301554855</v>
      </c>
      <c r="BK16" s="58">
        <f t="array" ref="BK16">SUM(IF(('R7. TIAM total gen capacity'!$A$9:$A$1466=$B16)*('R7. TIAM total gen capacity'!$B$9:$B$1466=BK$9)*('R7. TIAM total gen capacity'!$F$8:$Q$8=BK$10),'R7. TIAM total gen capacity'!$F$9:$Q$1466))</f>
        <v>12946.732177842765</v>
      </c>
      <c r="BL16" s="58">
        <f t="array" ref="BL16">SUM(IF(('R7. TIAM total gen capacity'!$A$9:$A$1466=$B16)*('R7. TIAM total gen capacity'!$B$9:$B$1466=BL$9)*('R7. TIAM total gen capacity'!$F$8:$Q$8=BL$10),'R7. TIAM total gen capacity'!$F$9:$Q$1466))</f>
        <v>29180.48444868001</v>
      </c>
      <c r="BM16" s="58">
        <f t="array" ref="BM16">SUM(IF(('R7. TIAM total gen capacity'!$A$9:$A$1466=$B16)*('R7. TIAM total gen capacity'!$B$9:$B$1466=BM$9)*('R7. TIAM total gen capacity'!$F$8:$Q$8=BM$10),'R7. TIAM total gen capacity'!$F$9:$Q$1466))</f>
        <v>50807.47720790864</v>
      </c>
      <c r="BN16" s="58">
        <f t="array" ref="BN16">SUM(IF(('R7. TIAM total gen capacity'!$A$9:$A$1466=$B16)*('R7. TIAM total gen capacity'!$B$9:$B$1466=BN$9)*('R7. TIAM total gen capacity'!$F$8:$Q$8=BN$10),'R7. TIAM total gen capacity'!$F$9:$Q$1466))</f>
        <v>58774.240701070907</v>
      </c>
      <c r="BO16" s="58">
        <f t="array" ref="BO16">SUM(IF(('R7. TIAM total gen capacity'!$A$9:$A$1466=$B16)*('R7. TIAM total gen capacity'!$B$9:$B$1466=BO$9)*('R7. TIAM total gen capacity'!$F$8:$Q$8=BO$10),'R7. TIAM total gen capacity'!$F$9:$Q$1466))</f>
        <v>66905.975631009642</v>
      </c>
      <c r="BP16" s="58">
        <f t="array" ref="BP16">SUM(IF(('R7. TIAM total gen capacity'!$A$9:$A$1466=$B16)*('R7. TIAM total gen capacity'!$B$9:$B$1466=BP$9)*('R7. TIAM total gen capacity'!$F$8:$Q$8=BP$10),'R7. TIAM total gen capacity'!$F$9:$Q$1466))</f>
        <v>73917.641763149775</v>
      </c>
      <c r="BR16" s="58">
        <f t="array" ref="BR16">SUM(IF(('R7. TIAM total gen capacity'!$A$9:$A$1466=$B16)*(('R7. TIAM total gen capacity'!$C$9:$C$1466=BR$7)+('R7. TIAM total gen capacity'!$C$9:$C$1466=BR$8))*('R7. TIAM total gen capacity'!$F$8:$Q$8=BR$10),'R7. TIAM total gen capacity'!$F$9:$Q$1466))</f>
        <v>20.232077625570778</v>
      </c>
      <c r="BS16" s="58">
        <f t="array" ref="BS16">SUM(IF(('R7. TIAM total gen capacity'!$A$9:$A$1466=$B16)*(('R7. TIAM total gen capacity'!$C$9:$C$1466=BS$7)+('R7. TIAM total gen capacity'!$C$9:$C$1466=BS$8))*('R7. TIAM total gen capacity'!$F$8:$Q$8=BS$10),'R7. TIAM total gen capacity'!$F$9:$Q$1466))</f>
        <v>19.526838931037336</v>
      </c>
      <c r="BT16" s="58">
        <f t="array" ref="BT16">SUM(IF(('R7. TIAM total gen capacity'!$A$9:$A$1466=$B16)*(('R7. TIAM total gen capacity'!$C$9:$C$1466=BT$7)+('R7. TIAM total gen capacity'!$C$9:$C$1466=BT$8))*('R7. TIAM total gen capacity'!$F$8:$Q$8=BT$10),'R7. TIAM total gen capacity'!$F$9:$Q$1466))</f>
        <v>24.295269381933426</v>
      </c>
      <c r="BU16" s="58">
        <f t="shared" si="4"/>
        <v>110.52217533128528</v>
      </c>
      <c r="BV16" s="58">
        <f t="array" ref="BV16">SUM(IF(('R7. TIAM total gen capacity'!$A$9:$A$1466=$B16)*(('R7. TIAM total gen capacity'!$C$9:$C$1466=BV$7)+('R7. TIAM total gen capacity'!$C$9:$C$1466=BV$8))*('R7. TIAM total gen capacity'!$F$8:$Q$8=BV$10),'R7. TIAM total gen capacity'!$F$9:$Q$1466))</f>
        <v>314.53574499072641</v>
      </c>
      <c r="BW16" s="58">
        <f t="array" ref="BW16">SUM(IF(('R7. TIAM total gen capacity'!$A$9:$A$1466=$B16)*(('R7. TIAM total gen capacity'!$C$9:$C$1466=BW$7)+('R7. TIAM total gen capacity'!$C$9:$C$1466=BW$8))*('R7. TIAM total gen capacity'!$F$8:$Q$8=BW$10),'R7. TIAM total gen capacity'!$F$9:$Q$1466))</f>
        <v>1135.1150730139893</v>
      </c>
      <c r="BX16" s="58">
        <f t="array" ref="BX16">SUM(IF(('R7. TIAM total gen capacity'!$A$9:$A$1466=$B16)*(('R7. TIAM total gen capacity'!$C$9:$C$1466=BX$7)+('R7. TIAM total gen capacity'!$C$9:$C$1466=BX$8))*('R7. TIAM total gen capacity'!$F$8:$Q$8=BX$10),'R7. TIAM total gen capacity'!$F$9:$Q$1466))</f>
        <v>1619.5948548651418</v>
      </c>
      <c r="BY16" s="58">
        <f t="array" ref="BY16">SUM(IF(('R7. TIAM total gen capacity'!$A$9:$A$1466=$B16)*(('R7. TIAM total gen capacity'!$C$9:$C$1466=BY$7)+('R7. TIAM total gen capacity'!$C$9:$C$1466=BY$8))*('R7. TIAM total gen capacity'!$F$8:$Q$8=BY$10),'R7. TIAM total gen capacity'!$F$9:$Q$1466))</f>
        <v>3323.9109546832624</v>
      </c>
      <c r="BZ16" s="58">
        <f t="array" ref="BZ16">SUM(IF(('R7. TIAM total gen capacity'!$A$9:$A$1466=$B16)*(('R7. TIAM total gen capacity'!$C$9:$C$1466=BZ$7)+('R7. TIAM total gen capacity'!$C$9:$C$1466=BZ$8))*('R7. TIAM total gen capacity'!$F$8:$Q$8=BZ$10),'R7. TIAM total gen capacity'!$F$9:$Q$1466))</f>
        <v>4294.0720462918152</v>
      </c>
      <c r="CA16" s="58">
        <f t="array" ref="CA16">SUM(IF(('R7. TIAM total gen capacity'!$A$9:$A$1466=$B16)*(('R7. TIAM total gen capacity'!$C$9:$C$1466=CA$7)+('R7. TIAM total gen capacity'!$C$9:$C$1466=CA$8))*('R7. TIAM total gen capacity'!$F$8:$Q$8=CA$10),'R7. TIAM total gen capacity'!$F$9:$Q$1466))</f>
        <v>4263.0986259806186</v>
      </c>
      <c r="CB16" s="58">
        <f t="array" ref="CB16">SUM(IF(('R7. TIAM total gen capacity'!$A$9:$A$1466=$B16)*(('R7. TIAM total gen capacity'!$C$9:$C$1466=CB$7)+('R7. TIAM total gen capacity'!$C$9:$C$1466=CB$8))*('R7. TIAM total gen capacity'!$F$8:$Q$8=CB$10),'R7. TIAM total gen capacity'!$F$9:$Q$1466))</f>
        <v>3768.0390566354445</v>
      </c>
      <c r="CC16" s="58">
        <f t="array" ref="CC16">SUM(IF(('R7. TIAM total gen capacity'!$A$9:$A$1466=$B16)*(('R7. TIAM total gen capacity'!$C$9:$C$1466=CC$7)+('R7. TIAM total gen capacity'!$C$9:$C$1466=CC$8))*('R7. TIAM total gen capacity'!$F$8:$Q$8=CC$10),'R7. TIAM total gen capacity'!$F$9:$Q$1466))</f>
        <v>4072.852519936197</v>
      </c>
      <c r="CE16" s="58">
        <f t="array" ref="CE16">SUM(IF(('R7. TIAM total gen capacity'!$A$9:$A$1466=$B16)*(('R7. TIAM total gen capacity'!$C$9:$C$1466=CE$7)+('R7. TIAM total gen capacity'!$C$9:$C$1466=CE$8))*('R7. TIAM total gen capacity'!$F$8:$Q$8=CE$10),'R7. TIAM total gen capacity'!$F$9:$Q$1466))</f>
        <v>738.24098154394619</v>
      </c>
      <c r="CF16" s="58">
        <f t="array" ref="CF16">SUM(IF(('R7. TIAM total gen capacity'!$A$9:$A$1466=$B16)*(('R7. TIAM total gen capacity'!$C$9:$C$1466=CF$7)+('R7. TIAM total gen capacity'!$C$9:$C$1466=CF$8))*('R7. TIAM total gen capacity'!$F$8:$Q$8=CF$10),'R7. TIAM total gen capacity'!$F$9:$Q$1466))</f>
        <v>738.24098154394619</v>
      </c>
      <c r="CG16" s="58">
        <f t="array" ref="CG16">SUM(IF(('R7. TIAM total gen capacity'!$A$9:$A$1466=$B16)*(('R7. TIAM total gen capacity'!$C$9:$C$1466=CG$7)+('R7. TIAM total gen capacity'!$C$9:$C$1466=CG$8))*('R7. TIAM total gen capacity'!$F$8:$Q$8=CG$10),'R7. TIAM total gen capacity'!$F$9:$Q$1466))</f>
        <v>742.69964129042978</v>
      </c>
      <c r="CH16" s="58">
        <f t="shared" si="5"/>
        <v>1022.1617550312476</v>
      </c>
      <c r="CI16" s="58">
        <f t="array" ref="CI16">SUM(IF(('R7. TIAM total gen capacity'!$A$9:$A$1466=$B16)*(('R7. TIAM total gen capacity'!$C$9:$C$1466=CI$7)+('R7. TIAM total gen capacity'!$C$9:$C$1466=CI$8))*('R7. TIAM total gen capacity'!$F$8:$Q$8=CI$10),'R7. TIAM total gen capacity'!$F$9:$Q$1466))</f>
        <v>1166.1487642499048</v>
      </c>
      <c r="CJ16" s="58">
        <f t="array" ref="CJ16">SUM(IF(('R7. TIAM total gen capacity'!$A$9:$A$1466=$B16)*(('R7. TIAM total gen capacity'!$C$9:$C$1466=CJ$7)+('R7. TIAM total gen capacity'!$C$9:$C$1466=CJ$8))*('R7. TIAM total gen capacity'!$F$8:$Q$8=CJ$10),'R7. TIAM total gen capacity'!$F$9:$Q$1466))</f>
        <v>1370.6734207339862</v>
      </c>
      <c r="CK16" s="58">
        <f t="array" ref="CK16">SUM(IF(('R7. TIAM total gen capacity'!$A$9:$A$1466=$B16)*(('R7. TIAM total gen capacity'!$C$9:$C$1466=CK$7)+('R7. TIAM total gen capacity'!$C$9:$C$1466=CK$8))*('R7. TIAM total gen capacity'!$F$8:$Q$8=CK$10),'R7. TIAM total gen capacity'!$F$9:$Q$1466))</f>
        <v>2230.7871065648537</v>
      </c>
      <c r="CL16" s="58">
        <f t="array" ref="CL16">SUM(IF(('R7. TIAM total gen capacity'!$A$9:$A$1466=$B16)*(('R7. TIAM total gen capacity'!$C$9:$C$1466=CL$7)+('R7. TIAM total gen capacity'!$C$9:$C$1466=CL$8))*('R7. TIAM total gen capacity'!$F$8:$Q$8=CL$10),'R7. TIAM total gen capacity'!$F$9:$Q$1466))</f>
        <v>2812.5951425752842</v>
      </c>
      <c r="CM16" s="58">
        <f t="array" ref="CM16">SUM(IF(('R7. TIAM total gen capacity'!$A$9:$A$1466=$B16)*(('R7. TIAM total gen capacity'!$C$9:$C$1466=CM$7)+('R7. TIAM total gen capacity'!$C$9:$C$1466=CM$8))*('R7. TIAM total gen capacity'!$F$8:$Q$8=CM$10),'R7. TIAM total gen capacity'!$F$9:$Q$1466))</f>
        <v>2975.3179684358556</v>
      </c>
      <c r="CN16" s="58">
        <f t="array" ref="CN16">SUM(IF(('R7. TIAM total gen capacity'!$A$9:$A$1466=$B16)*(('R7. TIAM total gen capacity'!$C$9:$C$1466=CN$7)+('R7. TIAM total gen capacity'!$C$9:$C$1466=CN$8))*('R7. TIAM total gen capacity'!$F$8:$Q$8=CN$10),'R7. TIAM total gen capacity'!$F$9:$Q$1466))</f>
        <v>3107.9694816245333</v>
      </c>
      <c r="CO16" s="58">
        <f t="array" ref="CO16">SUM(IF(('R7. TIAM total gen capacity'!$A$9:$A$1466=$B16)*(('R7. TIAM total gen capacity'!$C$9:$C$1466=CO$7)+('R7. TIAM total gen capacity'!$C$9:$C$1466=CO$8))*('R7. TIAM total gen capacity'!$F$8:$Q$8=CO$10),'R7. TIAM total gen capacity'!$F$9:$Q$1466))</f>
        <v>3804.7348317647516</v>
      </c>
      <c r="CP16" s="58">
        <f t="array" ref="CP16">SUM(IF(('R7. TIAM total gen capacity'!$A$9:$A$1466=$B16)*(('R7. TIAM total gen capacity'!$C$9:$C$1466=CP$7)+('R7. TIAM total gen capacity'!$C$9:$C$1466=CP$8))*('R7. TIAM total gen capacity'!$F$8:$Q$8=CP$10),'R7. TIAM total gen capacity'!$F$9:$Q$1466))</f>
        <v>4016.6095692596209</v>
      </c>
    </row>
    <row r="17" spans="1:94" x14ac:dyDescent="0.3">
      <c r="A17" s="39" t="s">
        <v>68</v>
      </c>
      <c r="B17" s="39" t="s">
        <v>270</v>
      </c>
      <c r="C17" s="39" t="s">
        <v>86</v>
      </c>
      <c r="D17" s="39" t="s">
        <v>250</v>
      </c>
      <c r="E17" s="58">
        <f t="array" ref="E17">SUM(IF(('R7. TIAM total gen capacity'!$A$9:$A$1466=$B17)*(('R7. TIAM total gen capacity'!$C$9:$C$1466=E$7)+('R7. TIAM total gen capacity'!$C$9:$C$1466=E$8))*('R7. TIAM total gen capacity'!$F$8:$Q$8=E$10),'R7. TIAM total gen capacity'!$F$9:$Q$1466))</f>
        <v>12.552891933028908</v>
      </c>
      <c r="F17" s="58">
        <f t="array" ref="F17">SUM(IF(('R7. TIAM total gen capacity'!$A$9:$A$1466=$B17)*(('R7. TIAM total gen capacity'!$C$9:$C$1466=F$7)+('R7. TIAM total gen capacity'!$C$9:$C$1466=F$8))*('R7. TIAM total gen capacity'!$F$8:$Q$8=F$10),'R7. TIAM total gen capacity'!$F$9:$Q$1466))</f>
        <v>25.154887366818866</v>
      </c>
      <c r="G17" s="58">
        <f t="array" ref="G17">SUM(IF(('R7. TIAM total gen capacity'!$A$9:$A$1466=$B17)*(('R7. TIAM total gen capacity'!$C$9:$C$1466=G$7)+('R7. TIAM total gen capacity'!$C$9:$C$1466=G$8))*('R7. TIAM total gen capacity'!$F$8:$Q$8=G$10),'R7. TIAM total gen capacity'!$F$9:$Q$1466))</f>
        <v>108.81041965779015</v>
      </c>
      <c r="H17" s="58">
        <f t="shared" si="0"/>
        <v>159.40163237068614</v>
      </c>
      <c r="I17" s="58">
        <f t="array" ref="I17">SUM(IF(('R7. TIAM total gen capacity'!$A$9:$A$1466=$B17)*(('R7. TIAM total gen capacity'!$C$9:$C$1466=I$7)+('R7. TIAM total gen capacity'!$C$9:$C$1466=I$8))*('R7. TIAM total gen capacity'!$F$8:$Q$8=I$10),'R7. TIAM total gen capacity'!$F$9:$Q$1466))</f>
        <v>716.99526094261444</v>
      </c>
      <c r="J17" s="58">
        <f t="array" ref="J17">SUM(IF(('R7. TIAM total gen capacity'!$A$9:$A$1466=$B17)*(('R7. TIAM total gen capacity'!$C$9:$C$1466=J$7)+('R7. TIAM total gen capacity'!$C$9:$C$1466=J$8))*('R7. TIAM total gen capacity'!$F$8:$Q$8=J$10),'R7. TIAM total gen capacity'!$F$9:$Q$1466))</f>
        <v>2363.6287360477049</v>
      </c>
      <c r="K17" s="58">
        <f t="array" ref="K17">SUM(IF(('R7. TIAM total gen capacity'!$A$9:$A$1466=$B17)*(('R7. TIAM total gen capacity'!$C$9:$C$1466=K$7)+('R7. TIAM total gen capacity'!$C$9:$C$1466=K$8))*('R7. TIAM total gen capacity'!$F$8:$Q$8=K$10),'R7. TIAM total gen capacity'!$F$9:$Q$1466))</f>
        <v>5640.9646801383606</v>
      </c>
      <c r="L17" s="58">
        <f t="array" ref="L17">SUM(IF(('R7. TIAM total gen capacity'!$A$9:$A$1466=$B17)*(('R7. TIAM total gen capacity'!$C$9:$C$1466=L$7)+('R7. TIAM total gen capacity'!$C$9:$C$1466=L$8))*('R7. TIAM total gen capacity'!$F$8:$Q$8=L$10),'R7. TIAM total gen capacity'!$F$9:$Q$1466))</f>
        <v>11554.48051450705</v>
      </c>
      <c r="M17" s="58">
        <f t="array" ref="M17">SUM(IF(('R7. TIAM total gen capacity'!$A$9:$A$1466=$B17)*(('R7. TIAM total gen capacity'!$C$9:$C$1466=M$7)+('R7. TIAM total gen capacity'!$C$9:$C$1466=M$8))*('R7. TIAM total gen capacity'!$F$8:$Q$8=M$10),'R7. TIAM total gen capacity'!$F$9:$Q$1466))</f>
        <v>24403.302008129784</v>
      </c>
      <c r="N17" s="58">
        <f t="array" ref="N17">SUM(IF(('R7. TIAM total gen capacity'!$A$9:$A$1466=$B17)*(('R7. TIAM total gen capacity'!$C$9:$C$1466=N$7)+('R7. TIAM total gen capacity'!$C$9:$C$1466=N$8))*('R7. TIAM total gen capacity'!$F$8:$Q$8=N$10),'R7. TIAM total gen capacity'!$F$9:$Q$1466))</f>
        <v>28521.358588436298</v>
      </c>
      <c r="O17" s="58">
        <f t="array" ref="O17">SUM(IF(('R7. TIAM total gen capacity'!$A$9:$A$1466=$B17)*(('R7. TIAM total gen capacity'!$C$9:$C$1466=O$7)+('R7. TIAM total gen capacity'!$C$9:$C$1466=O$8))*('R7. TIAM total gen capacity'!$F$8:$Q$8=O$10),'R7. TIAM total gen capacity'!$F$9:$Q$1466))</f>
        <v>30670.312236750618</v>
      </c>
      <c r="P17" s="58">
        <f t="array" ref="P17">SUM(IF(('R7. TIAM total gen capacity'!$A$9:$A$1466=$B17)*(('R7. TIAM total gen capacity'!$C$9:$C$1466=P$7)+('R7. TIAM total gen capacity'!$C$9:$C$1466=P$8))*('R7. TIAM total gen capacity'!$F$8:$Q$8=P$10),'R7. TIAM total gen capacity'!$F$9:$Q$1466))</f>
        <v>32290.289445003586</v>
      </c>
      <c r="R17" s="58">
        <f t="array" ref="R17">SUM(IF(('R7. TIAM total gen capacity'!$A$9:$A$1466=$B17)*(('R7. TIAM total gen capacity'!$C$9:$C$1466=R$7)+('R7. TIAM total gen capacity'!$C$9:$C$1466=R$8))*('R7. TIAM total gen capacity'!$F$8:$Q$8=R$10),'R7. TIAM total gen capacity'!$F$9:$Q$1466))</f>
        <v>54.735159817351629</v>
      </c>
      <c r="S17" s="58">
        <f t="array" ref="S17">SUM(IF(('R7. TIAM total gen capacity'!$A$9:$A$1466=$B17)*(('R7. TIAM total gen capacity'!$C$9:$C$1466=S$7)+('R7. TIAM total gen capacity'!$C$9:$C$1466=S$8))*('R7. TIAM total gen capacity'!$F$8:$Q$8=S$10),'R7. TIAM total gen capacity'!$F$9:$Q$1466))</f>
        <v>217.76839471634247</v>
      </c>
      <c r="T17" s="58">
        <f t="array" ref="T17">SUM(IF(('R7. TIAM total gen capacity'!$A$9:$A$1466=$B17)*(('R7. TIAM total gen capacity'!$C$9:$C$1466=T$7)+('R7. TIAM total gen capacity'!$C$9:$C$1466=T$8))*('R7. TIAM total gen capacity'!$F$8:$Q$8=T$10),'R7. TIAM total gen capacity'!$F$9:$Q$1466))</f>
        <v>242.99857406704328</v>
      </c>
      <c r="U17" s="58">
        <f t="shared" si="1"/>
        <v>365.36686102816458</v>
      </c>
      <c r="V17" s="58">
        <f t="array" ref="V17">SUM(IF(('R7. TIAM total gen capacity'!$A$9:$A$1466=$B17)*(('R7. TIAM total gen capacity'!$C$9:$C$1466=V$7)+('R7. TIAM total gen capacity'!$C$9:$C$1466=V$8))*('R7. TIAM total gen capacity'!$F$8:$Q$8=V$10),'R7. TIAM total gen capacity'!$F$9:$Q$1466))</f>
        <v>1756.2618000794355</v>
      </c>
      <c r="W17" s="58">
        <f t="array" ref="W17">SUM(IF(('R7. TIAM total gen capacity'!$A$9:$A$1466=$B17)*(('R7. TIAM total gen capacity'!$C$9:$C$1466=W$7)+('R7. TIAM total gen capacity'!$C$9:$C$1466=W$8))*('R7. TIAM total gen capacity'!$F$8:$Q$8=W$10),'R7. TIAM total gen capacity'!$F$9:$Q$1466))</f>
        <v>3412.5709608869843</v>
      </c>
      <c r="X17" s="58">
        <f t="array" ref="X17">SUM(IF(('R7. TIAM total gen capacity'!$A$9:$A$1466=$B17)*(('R7. TIAM total gen capacity'!$C$9:$C$1466=X$7)+('R7. TIAM total gen capacity'!$C$9:$C$1466=X$8))*('R7. TIAM total gen capacity'!$F$8:$Q$8=X$10),'R7. TIAM total gen capacity'!$F$9:$Q$1466))</f>
        <v>6206.5951731405457</v>
      </c>
      <c r="Y17" s="58">
        <f t="array" ref="Y17">SUM(IF(('R7. TIAM total gen capacity'!$A$9:$A$1466=$B17)*(('R7. TIAM total gen capacity'!$C$9:$C$1466=Y$7)+('R7. TIAM total gen capacity'!$C$9:$C$1466=Y$8))*('R7. TIAM total gen capacity'!$F$8:$Q$8=Y$10),'R7. TIAM total gen capacity'!$F$9:$Q$1466))</f>
        <v>12632.083604693209</v>
      </c>
      <c r="Z17" s="58">
        <f t="array" ref="Z17">SUM(IF(('R7. TIAM total gen capacity'!$A$9:$A$1466=$B17)*(('R7. TIAM total gen capacity'!$C$9:$C$1466=Z$7)+('R7. TIAM total gen capacity'!$C$9:$C$1466=Z$8))*('R7. TIAM total gen capacity'!$F$8:$Q$8=Z$10),'R7. TIAM total gen capacity'!$F$9:$Q$1466))</f>
        <v>17984.036042999498</v>
      </c>
      <c r="AA17" s="58">
        <f t="array" ref="AA17">SUM(IF(('R7. TIAM total gen capacity'!$A$9:$A$1466=$B17)*(('R7. TIAM total gen capacity'!$C$9:$C$1466=AA$7)+('R7. TIAM total gen capacity'!$C$9:$C$1466=AA$8))*('R7. TIAM total gen capacity'!$F$8:$Q$8=AA$10),'R7. TIAM total gen capacity'!$F$9:$Q$1466))</f>
        <v>22278.809168204087</v>
      </c>
      <c r="AB17" s="58">
        <f t="array" ref="AB17">SUM(IF(('R7. TIAM total gen capacity'!$A$9:$A$1466=$B17)*(('R7. TIAM total gen capacity'!$C$9:$C$1466=AB$7)+('R7. TIAM total gen capacity'!$C$9:$C$1466=AB$8))*('R7. TIAM total gen capacity'!$F$8:$Q$8=AB$10),'R7. TIAM total gen capacity'!$F$9:$Q$1466))</f>
        <v>27372.755275604308</v>
      </c>
      <c r="AC17" s="58">
        <f t="array" ref="AC17">SUM(IF(('R7. TIAM total gen capacity'!$A$9:$A$1466=$B17)*(('R7. TIAM total gen capacity'!$C$9:$C$1466=AC$7)+('R7. TIAM total gen capacity'!$C$9:$C$1466=AC$8))*('R7. TIAM total gen capacity'!$F$8:$Q$8=AC$10),'R7. TIAM total gen capacity'!$F$9:$Q$1466))</f>
        <v>32351.713846870462</v>
      </c>
      <c r="AE17" s="58">
        <f t="array" ref="AE17">SUM(IF(('R7. TIAM total gen capacity'!$A$9:$A$1466=$B17)*(('R7.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7" s="58">
        <f t="array" ref="AF17">SUM(IF(('R7. TIAM total gen capacity'!$A$9:$A$1466=$B17)*(('R7.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7" s="58">
        <f t="array" ref="AG17">SUM(IF(('R7. TIAM total gen capacity'!$A$9:$A$1466=$B17)*(('R7.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7" s="58">
        <f t="shared" si="2"/>
        <v>4213.1618436568406</v>
      </c>
      <c r="AI17" s="58">
        <f t="array" ref="AI17">SUM(IF(('R7. TIAM total gen capacity'!$A$9:$A$1466=$B17)*(('R7.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4110.8293446700682</v>
      </c>
      <c r="AJ17" s="58">
        <f t="array" ref="AJ17">SUM(IF(('R7. TIAM total gen capacity'!$A$9:$A$1466=$B17)*(('R7.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2051.1862946220645</v>
      </c>
      <c r="AK17" s="58">
        <f t="array" ref="AK17">SUM(IF(('R7. TIAM total gen capacity'!$A$9:$A$1466=$B17)*(('R7.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782.09306077853739</v>
      </c>
      <c r="AL17" s="58">
        <f t="array" ref="AL17">SUM(IF(('R7. TIAM total gen capacity'!$A$9:$A$1466=$B17)*(('R7.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1903.5156437777521</v>
      </c>
      <c r="AM17" s="58">
        <f t="array" ref="AM17">SUM(IF(('R7. TIAM total gen capacity'!$A$9:$A$1466=$B17)*(('R7.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3473.6389517878679</v>
      </c>
      <c r="AN17" s="58">
        <f t="array" ref="AN17">SUM(IF(('R7. TIAM total gen capacity'!$A$9:$A$1466=$B17)*(('R7.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3369.0189655251129</v>
      </c>
      <c r="AO17" s="58">
        <f t="array" ref="AO17">SUM(IF(('R7. TIAM total gen capacity'!$A$9:$A$1466=$B17)*(('R7.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2105.4795713664621</v>
      </c>
      <c r="AP17" s="58">
        <f t="array" ref="AP17">SUM(IF(('R7. TIAM total gen capacity'!$A$9:$A$1466=$B17)*(('R7.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672.71705772841483</v>
      </c>
      <c r="AR17" s="58">
        <f t="array" ref="AR17">SUM(IF(('R7. TIAM total gen capacity'!$A$9:$A$1466=$B17)*('R7. TIAM total gen capacity'!$F$8:$Q$8=AR$10),'R7. TIAM total gen capacity'!$F$9:$Q$1466))</f>
        <v>3539.8813661564041</v>
      </c>
      <c r="AS17" s="58">
        <f t="array" ref="AS17">SUM(IF(('R7. TIAM total gen capacity'!$A$9:$A$1466=$B17)*('R7. TIAM total gen capacity'!$F$8:$Q$8=AS$10),'R7. TIAM total gen capacity'!$F$9:$Q$1466))</f>
        <v>4378.7010325859164</v>
      </c>
      <c r="AT17" s="58">
        <f t="array" ref="AT17">SUM(IF(('R7. TIAM total gen capacity'!$A$9:$A$1466=$B17)*('R7. TIAM total gen capacity'!$F$8:$Q$8=AT$10),'R7. TIAM total gen capacity'!$F$9:$Q$1466))</f>
        <v>5469.6840145098258</v>
      </c>
      <c r="AU17" s="58">
        <f t="array" ref="AU17">SUM(IF(('R7. TIAM total gen capacity'!$A$9:$A$1466=$B17)*('R7. TIAM total gen capacity'!$F$8:$Q$8=AU$10),'R7. TIAM total gen capacity'!$F$9:$Q$1466))</f>
        <v>6757.2294409217984</v>
      </c>
      <c r="AV17" s="58">
        <f t="array" ref="AV17">SUM(IF(('R7. TIAM total gen capacity'!$A$9:$A$1466=$B17)*('R7. TIAM total gen capacity'!$F$8:$Q$8=AV$10),'R7. TIAM total gen capacity'!$F$9:$Q$1466))</f>
        <v>9343.9718308274732</v>
      </c>
      <c r="AW17" s="58">
        <f t="array" ref="AW17">SUM(IF(('R7. TIAM total gen capacity'!$A$9:$A$1466=$B17)*('R7. TIAM total gen capacity'!$F$8:$Q$8=AW$10),'R7. TIAM total gen capacity'!$F$9:$Q$1466))</f>
        <v>11594.963465196488</v>
      </c>
      <c r="AX17" s="58">
        <f t="array" ref="AX17">SUM(IF(('R7. TIAM total gen capacity'!$A$9:$A$1466=$B17)*('R7. TIAM total gen capacity'!$F$8:$Q$8=AX$10),'R7. TIAM total gen capacity'!$F$9:$Q$1466))</f>
        <v>18351.057167301897</v>
      </c>
      <c r="AY17" s="58">
        <f t="array" ref="AY17">SUM(IF(('R7. TIAM total gen capacity'!$A$9:$A$1466=$B17)*('R7. TIAM total gen capacity'!$F$8:$Q$8=AY$10),'R7. TIAM total gen capacity'!$F$9:$Q$1466))</f>
        <v>33718.385696899553</v>
      </c>
      <c r="AZ17" s="58">
        <f t="array" ref="AZ17">SUM(IF(('R7. TIAM total gen capacity'!$A$9:$A$1466=$B17)*('R7. TIAM total gen capacity'!$F$8:$Q$8=AZ$10),'R7. TIAM total gen capacity'!$F$9:$Q$1466))</f>
        <v>54960.914193150144</v>
      </c>
      <c r="BA17" s="58">
        <f t="array" ref="BA17">SUM(IF(('R7. TIAM total gen capacity'!$A$9:$A$1466=$B17)*('R7. TIAM total gen capacity'!$F$8:$Q$8=BA$10),'R7. TIAM total gen capacity'!$F$9:$Q$1466))</f>
        <v>63385.390965816878</v>
      </c>
      <c r="BB17" s="58">
        <f t="array" ref="BB17">SUM(IF(('R7. TIAM total gen capacity'!$A$9:$A$1466=$B17)*('R7. TIAM total gen capacity'!$F$8:$Q$8=BB$10),'R7. TIAM total gen capacity'!$F$9:$Q$1466))</f>
        <v>69692.602807891642</v>
      </c>
      <c r="BC17" s="58">
        <f t="array" ref="BC17">SUM(IF(('R7. TIAM total gen capacity'!$A$9:$A$1466=$B17)*('R7. TIAM total gen capacity'!$F$8:$Q$8=BC$10),'R7. TIAM total gen capacity'!$F$9:$Q$1466))</f>
        <v>75573.989444036066</v>
      </c>
      <c r="BE17" s="58">
        <f t="array" ref="BE17">SUM(IF(('R7. TIAM total gen capacity'!$A$9:$A$1466=$B17)*('R7. TIAM total gen capacity'!$B$9:$B$1466=BE$9)*('R7. TIAM total gen capacity'!$F$8:$Q$8=BE$10),'R7. TIAM total gen capacity'!$F$9:$Q$1466))</f>
        <v>858.04079128519402</v>
      </c>
      <c r="BF17" s="58">
        <f t="array" ref="BF17">SUM(IF(('R7. TIAM total gen capacity'!$A$9:$A$1466=$B17)*('R7. TIAM total gen capacity'!$B$9:$B$1466=BF$9)*('R7. TIAM total gen capacity'!$F$8:$Q$8=BF$10),'R7. TIAM total gen capacity'!$F$9:$Q$1466))</f>
        <v>1033.5954863717682</v>
      </c>
      <c r="BG17" s="58">
        <f t="array" ref="BG17">SUM(IF(('R7. TIAM total gen capacity'!$A$9:$A$1466=$B17)*('R7. TIAM total gen capacity'!$B$9:$B$1466=BG$9)*('R7. TIAM total gen capacity'!$F$8:$Q$8=BG$10),'R7. TIAM total gen capacity'!$F$9:$Q$1466))</f>
        <v>1150.8215823205246</v>
      </c>
      <c r="BH17" s="58">
        <f t="shared" si="3"/>
        <v>1682.6313916002387</v>
      </c>
      <c r="BI17" s="58">
        <f t="array" ref="BI17">SUM(IF(('R7. TIAM total gen capacity'!$A$9:$A$1466=$B17)*('R7. TIAM total gen capacity'!$B$9:$B$1466=BI$9)*('R7. TIAM total gen capacity'!$F$8:$Q$8=BI$10),'R7. TIAM total gen capacity'!$F$9:$Q$1466))</f>
        <v>4633.5349820712963</v>
      </c>
      <c r="BJ17" s="58">
        <f t="array" ref="BJ17">SUM(IF(('R7. TIAM total gen capacity'!$A$9:$A$1466=$B17)*('R7. TIAM total gen capacity'!$B$9:$B$1466=BJ$9)*('R7. TIAM total gen capacity'!$F$8:$Q$8=BJ$10),'R7. TIAM total gen capacity'!$F$9:$Q$1466))</f>
        <v>8869.3374177724272</v>
      </c>
      <c r="BK17" s="58">
        <f t="array" ref="BK17">SUM(IF(('R7. TIAM total gen capacity'!$A$9:$A$1466=$B17)*('R7. TIAM total gen capacity'!$B$9:$B$1466=BK$9)*('R7. TIAM total gen capacity'!$F$8:$Q$8=BK$10),'R7. TIAM total gen capacity'!$F$9:$Q$1466))</f>
        <v>16612.321190327504</v>
      </c>
      <c r="BL17" s="58">
        <f t="array" ref="BL17">SUM(IF(('R7. TIAM total gen capacity'!$A$9:$A$1466=$B17)*('R7. TIAM total gen capacity'!$B$9:$B$1466=BL$9)*('R7. TIAM total gen capacity'!$F$8:$Q$8=BL$10),'R7. TIAM total gen capacity'!$F$9:$Q$1466))</f>
        <v>30671.967978752287</v>
      </c>
      <c r="BM17" s="58">
        <f t="array" ref="BM17">SUM(IF(('R7. TIAM total gen capacity'!$A$9:$A$1466=$B17)*('R7. TIAM total gen capacity'!$B$9:$B$1466=BM$9)*('R7. TIAM total gen capacity'!$F$8:$Q$8=BM$10),'R7. TIAM total gen capacity'!$F$9:$Q$1466))</f>
        <v>50221.862218376278</v>
      </c>
      <c r="BN17" s="58">
        <f t="array" ref="BN17">SUM(IF(('R7. TIAM total gen capacity'!$A$9:$A$1466=$B17)*('R7. TIAM total gen capacity'!$B$9:$B$1466=BN$9)*('R7. TIAM total gen capacity'!$F$8:$Q$8=BN$10),'R7. TIAM total gen capacity'!$F$9:$Q$1466))</f>
        <v>58734.643205362932</v>
      </c>
      <c r="BO17" s="58">
        <f t="array" ref="BO17">SUM(IF(('R7. TIAM total gen capacity'!$A$9:$A$1466=$B17)*('R7. TIAM total gen capacity'!$B$9:$B$1466=BO$9)*('R7. TIAM total gen capacity'!$F$8:$Q$8=BO$10),'R7. TIAM total gen capacity'!$F$9:$Q$1466))</f>
        <v>66204.269356108038</v>
      </c>
      <c r="BP17" s="58">
        <f t="array" ref="BP17">SUM(IF(('R7. TIAM total gen capacity'!$A$9:$A$1466=$B17)*('R7. TIAM total gen capacity'!$B$9:$B$1466=BP$9)*('R7. TIAM total gen capacity'!$F$8:$Q$8=BP$10),'R7. TIAM total gen capacity'!$F$9:$Q$1466))</f>
        <v>73493.330306870834</v>
      </c>
      <c r="BR17" s="58">
        <f t="array" ref="BR17">SUM(IF(('R7. TIAM total gen capacity'!$A$9:$A$1466=$B17)*(('R7. TIAM total gen capacity'!$C$9:$C$1466=BR$7)+('R7. TIAM total gen capacity'!$C$9:$C$1466=BR$8))*('R7. TIAM total gen capacity'!$F$8:$Q$8=BR$10),'R7. TIAM total gen capacity'!$F$9:$Q$1466))</f>
        <v>20.232077625570778</v>
      </c>
      <c r="BS17" s="58">
        <f t="array" ref="BS17">SUM(IF(('R7. TIAM total gen capacity'!$A$9:$A$1466=$B17)*(('R7. TIAM total gen capacity'!$C$9:$C$1466=BS$7)+('R7. TIAM total gen capacity'!$C$9:$C$1466=BS$8))*('R7. TIAM total gen capacity'!$F$8:$Q$8=BS$10),'R7. TIAM total gen capacity'!$F$9:$Q$1466))</f>
        <v>19.526838931037336</v>
      </c>
      <c r="BT17" s="58">
        <f t="array" ref="BT17">SUM(IF(('R7. TIAM total gen capacity'!$A$9:$A$1466=$B17)*(('R7. TIAM total gen capacity'!$C$9:$C$1466=BT$7)+('R7. TIAM total gen capacity'!$C$9:$C$1466=BT$8))*('R7. TIAM total gen capacity'!$F$8:$Q$8=BT$10),'R7. TIAM total gen capacity'!$F$9:$Q$1466))</f>
        <v>24.295269381933426</v>
      </c>
      <c r="BU17" s="58">
        <f t="shared" si="4"/>
        <v>110.52217533128528</v>
      </c>
      <c r="BV17" s="58">
        <f t="array" ref="BV17">SUM(IF(('R7. TIAM total gen capacity'!$A$9:$A$1466=$B17)*(('R7. TIAM total gen capacity'!$C$9:$C$1466=BV$7)+('R7. TIAM total gen capacity'!$C$9:$C$1466=BV$8))*('R7. TIAM total gen capacity'!$F$8:$Q$8=BV$10),'R7. TIAM total gen capacity'!$F$9:$Q$1466))</f>
        <v>785.54131490430439</v>
      </c>
      <c r="BW17" s="58">
        <f t="array" ref="BW17">SUM(IF(('R7. TIAM total gen capacity'!$A$9:$A$1466=$B17)*(('R7. TIAM total gen capacity'!$C$9:$C$1466=BW$7)+('R7. TIAM total gen capacity'!$C$9:$C$1466=BW$8))*('R7. TIAM total gen capacity'!$F$8:$Q$8=BW$10),'R7. TIAM total gen capacity'!$F$9:$Q$1466))</f>
        <v>984.44786819852209</v>
      </c>
      <c r="BX17" s="58">
        <f t="array" ref="BX17">SUM(IF(('R7. TIAM total gen capacity'!$A$9:$A$1466=$B17)*(('R7. TIAM total gen capacity'!$C$9:$C$1466=BX$7)+('R7. TIAM total gen capacity'!$C$9:$C$1466=BX$8))*('R7. TIAM total gen capacity'!$F$8:$Q$8=BX$10),'R7. TIAM total gen capacity'!$F$9:$Q$1466))</f>
        <v>1644.1006568031769</v>
      </c>
      <c r="BY17" s="58">
        <f t="array" ref="BY17">SUM(IF(('R7. TIAM total gen capacity'!$A$9:$A$1466=$B17)*(('R7. TIAM total gen capacity'!$C$9:$C$1466=BY$7)+('R7. TIAM total gen capacity'!$C$9:$C$1466=BY$8))*('R7. TIAM total gen capacity'!$F$8:$Q$8=BY$10),'R7. TIAM total gen capacity'!$F$9:$Q$1466))</f>
        <v>2656.7950252430528</v>
      </c>
      <c r="BZ17" s="58">
        <f t="array" ref="BZ17">SUM(IF(('R7. TIAM total gen capacity'!$A$9:$A$1466=$B17)*(('R7. TIAM total gen capacity'!$C$9:$C$1466=BZ$7)+('R7. TIAM total gen capacity'!$C$9:$C$1466=BZ$8))*('R7. TIAM total gen capacity'!$F$8:$Q$8=BZ$10),'R7. TIAM total gen capacity'!$F$9:$Q$1466))</f>
        <v>3844.7889954659022</v>
      </c>
      <c r="CA17" s="58">
        <f t="array" ref="CA17">SUM(IF(('R7. TIAM total gen capacity'!$A$9:$A$1466=$B17)*(('R7. TIAM total gen capacity'!$C$9:$C$1466=CA$7)+('R7. TIAM total gen capacity'!$C$9:$C$1466=CA$8))*('R7. TIAM total gen capacity'!$F$8:$Q$8=CA$10),'R7. TIAM total gen capacity'!$F$9:$Q$1466))</f>
        <v>3884.786782272643</v>
      </c>
      <c r="CB17" s="58">
        <f t="array" ref="CB17">SUM(IF(('R7. TIAM total gen capacity'!$A$9:$A$1466=$B17)*(('R7. TIAM total gen capacity'!$C$9:$C$1466=CB$7)+('R7. TIAM total gen capacity'!$C$9:$C$1466=CB$8))*('R7. TIAM total gen capacity'!$F$8:$Q$8=CB$10),'R7. TIAM total gen capacity'!$F$9:$Q$1466))</f>
        <v>3743.7505080217215</v>
      </c>
      <c r="CC17" s="58">
        <f t="array" ref="CC17">SUM(IF(('R7. TIAM total gen capacity'!$A$9:$A$1466=$B17)*(('R7. TIAM total gen capacity'!$C$9:$C$1466=CC$7)+('R7. TIAM total gen capacity'!$C$9:$C$1466=CC$8))*('R7. TIAM total gen capacity'!$F$8:$Q$8=CC$10),'R7. TIAM total gen capacity'!$F$9:$Q$1466))</f>
        <v>4041.4098010167572</v>
      </c>
      <c r="CE17" s="58">
        <f t="array" ref="CE17">SUM(IF(('R7. TIAM total gen capacity'!$A$9:$A$1466=$B17)*(('R7. TIAM total gen capacity'!$C$9:$C$1466=CE$7)+('R7. TIAM total gen capacity'!$C$9:$C$1466=CE$8))*('R7. TIAM total gen capacity'!$F$8:$Q$8=CE$10),'R7. TIAM total gen capacity'!$F$9:$Q$1466))</f>
        <v>738.24098154394619</v>
      </c>
      <c r="CF17" s="58">
        <f t="array" ref="CF17">SUM(IF(('R7. TIAM total gen capacity'!$A$9:$A$1466=$B17)*(('R7. TIAM total gen capacity'!$C$9:$C$1466=CF$7)+('R7. TIAM total gen capacity'!$C$9:$C$1466=CF$8))*('R7. TIAM total gen capacity'!$F$8:$Q$8=CF$10),'R7. TIAM total gen capacity'!$F$9:$Q$1466))</f>
        <v>738.24098154394619</v>
      </c>
      <c r="CG17" s="58">
        <f t="array" ref="CG17">SUM(IF(('R7. TIAM total gen capacity'!$A$9:$A$1466=$B17)*(('R7. TIAM total gen capacity'!$C$9:$C$1466=CG$7)+('R7. TIAM total gen capacity'!$C$9:$C$1466=CG$8))*('R7. TIAM total gen capacity'!$F$8:$Q$8=CG$10),'R7. TIAM total gen capacity'!$F$9:$Q$1466))</f>
        <v>742.69964129042978</v>
      </c>
      <c r="CH17" s="58">
        <f t="shared" si="5"/>
        <v>1022.1617550312476</v>
      </c>
      <c r="CI17" s="58">
        <f t="array" ref="CI17">SUM(IF(('R7. TIAM total gen capacity'!$A$9:$A$1466=$B17)*(('R7. TIAM total gen capacity'!$C$9:$C$1466=CI$7)+('R7. TIAM total gen capacity'!$C$9:$C$1466=CI$8))*('R7. TIAM total gen capacity'!$F$8:$Q$8=CI$10),'R7. TIAM total gen capacity'!$F$9:$Q$1466))</f>
        <v>1207.7271991932937</v>
      </c>
      <c r="CJ17" s="58">
        <f t="array" ref="CJ17">SUM(IF(('R7. TIAM total gen capacity'!$A$9:$A$1466=$B17)*(('R7. TIAM total gen capacity'!$C$9:$C$1466=CJ$7)+('R7. TIAM total gen capacity'!$C$9:$C$1466=CJ$8))*('R7. TIAM total gen capacity'!$F$8:$Q$8=CJ$10),'R7. TIAM total gen capacity'!$F$9:$Q$1466))</f>
        <v>1762.4128612746053</v>
      </c>
      <c r="CK17" s="58">
        <f t="array" ref="CK17">SUM(IF(('R7. TIAM total gen capacity'!$A$9:$A$1466=$B17)*(('R7. TIAM total gen capacity'!$C$9:$C$1466=CK$7)+('R7. TIAM total gen capacity'!$C$9:$C$1466=CK$8))*('R7. TIAM total gen capacity'!$F$8:$Q$8=CK$10),'R7. TIAM total gen capacity'!$F$9:$Q$1466))</f>
        <v>2362.6567564296433</v>
      </c>
      <c r="CL17" s="58">
        <f t="array" ref="CL17">SUM(IF(('R7. TIAM total gen capacity'!$A$9:$A$1466=$B17)*(('R7. TIAM total gen capacity'!$C$9:$C$1466=CL$7)+('R7. TIAM total gen capacity'!$C$9:$C$1466=CL$8))*('R7. TIAM total gen capacity'!$F$8:$Q$8=CL$10),'R7. TIAM total gen capacity'!$F$9:$Q$1466))</f>
        <v>2822.3450273216154</v>
      </c>
      <c r="CM17" s="58">
        <f t="array" ref="CM17">SUM(IF(('R7. TIAM total gen capacity'!$A$9:$A$1466=$B17)*(('R7. TIAM total gen capacity'!$C$9:$C$1466=CM$7)+('R7. TIAM total gen capacity'!$C$9:$C$1466=CM$8))*('R7. TIAM total gen capacity'!$F$8:$Q$8=CM$10),'R7. TIAM total gen capacity'!$F$9:$Q$1466))</f>
        <v>2990.6751758737087</v>
      </c>
      <c r="CN17" s="58">
        <f t="array" ref="CN17">SUM(IF(('R7. TIAM total gen capacity'!$A$9:$A$1466=$B17)*(('R7. TIAM total gen capacity'!$C$9:$C$1466=CN$7)+('R7. TIAM total gen capacity'!$C$9:$C$1466=CN$8))*('R7. TIAM total gen capacity'!$F$8:$Q$8=CN$10),'R7. TIAM total gen capacity'!$F$9:$Q$1466))</f>
        <v>3126.0948240421894</v>
      </c>
      <c r="CO17" s="58">
        <f t="array" ref="CO17">SUM(IF(('R7. TIAM total gen capacity'!$A$9:$A$1466=$B17)*(('R7. TIAM total gen capacity'!$C$9:$C$1466=CO$7)+('R7. TIAM total gen capacity'!$C$9:$C$1466=CO$8))*('R7. TIAM total gen capacity'!$F$8:$Q$8=CO$10),'R7. TIAM total gen capacity'!$F$9:$Q$1466))</f>
        <v>3723.3975241772619</v>
      </c>
      <c r="CP17" s="58">
        <f t="array" ref="CP17">SUM(IF(('R7. TIAM total gen capacity'!$A$9:$A$1466=$B17)*(('R7. TIAM total gen capacity'!$C$9:$C$1466=CP$7)+('R7. TIAM total gen capacity'!$C$9:$C$1466=CP$8))*('R7. TIAM total gen capacity'!$F$8:$Q$8=CP$10),'R7. TIAM total gen capacity'!$F$9:$Q$1466))</f>
        <v>4040.5976166494966</v>
      </c>
    </row>
    <row r="18" spans="1:94" x14ac:dyDescent="0.3"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</row>
    <row r="19" spans="1:94" x14ac:dyDescent="0.3">
      <c r="A19" s="39" t="s">
        <v>62</v>
      </c>
      <c r="B19" s="39" t="s">
        <v>249</v>
      </c>
      <c r="C19" s="39" t="s">
        <v>80</v>
      </c>
      <c r="D19" s="39" t="s">
        <v>256</v>
      </c>
      <c r="E19" s="68">
        <f t="array" ref="E19">SUM(IF(('R7. TIAM total gen capacity'!$A$9:$A$1466=$B19)*(('R7. TIAM total gen capacity'!$C$9:$C$1466=E$7)+('R7. TIAM total gen capacity'!$C$9:$C$1466=E$8))*('R7. TIAM total gen capacity'!$E$9:$E$1466=$D19)*('R7. TIAM total gen capacity'!$F$8:$Q$8=E$10),'R7. TIAM total gen capacity'!$F$9:$Q$1466))</f>
        <v>0.35901826484018295</v>
      </c>
      <c r="F19" s="68">
        <f t="array" ref="F19">SUM(IF(('R7. TIAM total gen capacity'!$A$9:$A$1466=$B19)*(('R7. TIAM total gen capacity'!$C$9:$C$1466=F$7)+('R7. TIAM total gen capacity'!$C$9:$C$1466=F$8))*('R7. TIAM total gen capacity'!$E$9:$E$1466=$D19)*('R7. TIAM total gen capacity'!$F$8:$Q$8=F$10),'R7. TIAM total gen capacity'!$F$9:$Q$1466))</f>
        <v>1.259703196347032</v>
      </c>
      <c r="G19" s="68">
        <f t="array" ref="G19">SUM(IF(('R7. TIAM total gen capacity'!$A$9:$A$1466=$B19)*(('R7. TIAM total gen capacity'!$C$9:$C$1466=G$7)+('R7. TIAM total gen capacity'!$C$9:$C$1466=G$8))*('R7. TIAM total gen capacity'!$E$9:$E$1466=$D19)*('R7. TIAM total gen capacity'!$F$8:$Q$8=G$10),'R7. TIAM total gen capacity'!$F$9:$Q$1466))</f>
        <v>8.109703196347029</v>
      </c>
      <c r="H19" s="68">
        <f t="array" ref="H19">SUM(IF(('R7. TIAM total gen capacity'!$A$9:$A$1466=$B19)*(('R7. TIAM total gen capacity'!$C$9:$C$1466=H$7)+('R7. TIAM total gen capacity'!$C$9:$C$1466=H$8))*('R7. TIAM total gen capacity'!$E$9:$E$1466=$D19)*('R7. TIAM total gen capacity'!$F$8:$Q$8=H$10),'R7. TIAM total gen capacity'!$F$9:$Q$1466))</f>
        <v>12.311072915112343</v>
      </c>
      <c r="I19" s="68">
        <f t="array" ref="I19">SUM(IF(('R7. TIAM total gen capacity'!$A$9:$A$1466=$B19)*(('R7. TIAM total gen capacity'!$C$9:$C$1466=I$7)+('R7. TIAM total gen capacity'!$C$9:$C$1466=I$8))*('R7. TIAM total gen capacity'!$E$9:$E$1466=$D19)*('R7. TIAM total gen capacity'!$F$8:$Q$8=I$10),'R7. TIAM total gen capacity'!$F$9:$Q$1466))</f>
        <v>23.790380701083215</v>
      </c>
      <c r="J19" s="68">
        <f t="array" ref="J19">SUM(IF(('R7. TIAM total gen capacity'!$A$9:$A$1466=$B19)*(('R7. TIAM total gen capacity'!$C$9:$C$1466=J$7)+('R7. TIAM total gen capacity'!$C$9:$C$1466=J$8))*('R7. TIAM total gen capacity'!$E$9:$E$1466=$D19)*('R7. TIAM total gen capacity'!$F$8:$Q$8=J$10),'R7. TIAM total gen capacity'!$F$9:$Q$1466))</f>
        <v>23.790380701083244</v>
      </c>
      <c r="K19" s="68">
        <f t="array" ref="K19">SUM(IF(('R7. TIAM total gen capacity'!$A$9:$A$1466=$B19)*(('R7. TIAM total gen capacity'!$C$9:$C$1466=K$7)+('R7. TIAM total gen capacity'!$C$9:$C$1466=K$8))*('R7. TIAM total gen capacity'!$E$9:$E$1466=$D19)*('R7. TIAM total gen capacity'!$F$8:$Q$8=K$10),'R7. TIAM total gen capacity'!$F$9:$Q$1466))</f>
        <v>27.199859724849301</v>
      </c>
      <c r="L19" s="68">
        <f t="array" ref="L19">SUM(IF(('R7. TIAM total gen capacity'!$A$9:$A$1466=$B19)*(('R7. TIAM total gen capacity'!$C$9:$C$1466=L$7)+('R7. TIAM total gen capacity'!$C$9:$C$1466=L$8))*('R7. TIAM total gen capacity'!$E$9:$E$1466=$D19)*('R7. TIAM total gen capacity'!$F$8:$Q$8=L$10),'R7. TIAM total gen capacity'!$F$9:$Q$1466))</f>
        <v>27.199859724849301</v>
      </c>
      <c r="M19" s="68">
        <f t="array" ref="M19">SUM(IF(('R7. TIAM total gen capacity'!$A$9:$A$1466=$B19)*(('R7. TIAM total gen capacity'!$C$9:$C$1466=M$7)+('R7. TIAM total gen capacity'!$C$9:$C$1466=M$8))*('R7. TIAM total gen capacity'!$E$9:$E$1466=$D19)*('R7. TIAM total gen capacity'!$F$8:$Q$8=M$10),'R7. TIAM total gen capacity'!$F$9:$Q$1466))</f>
        <v>27.2296245639637</v>
      </c>
      <c r="N19" s="68">
        <f t="array" ref="N19">SUM(IF(('R7. TIAM total gen capacity'!$A$9:$A$1466=$B19)*(('R7. TIAM total gen capacity'!$C$9:$C$1466=N$7)+('R7. TIAM total gen capacity'!$C$9:$C$1466=N$8))*('R7. TIAM total gen capacity'!$E$9:$E$1466=$D19)*('R7. TIAM total gen capacity'!$F$8:$Q$8=N$10),'R7. TIAM total gen capacity'!$F$9:$Q$1466))</f>
        <v>27.2296245639637</v>
      </c>
      <c r="O19" s="68">
        <f t="array" ref="O19">SUM(IF(('R7. TIAM total gen capacity'!$A$9:$A$1466=$B19)*(('R7. TIAM total gen capacity'!$C$9:$C$1466=O$7)+('R7. TIAM total gen capacity'!$C$9:$C$1466=O$8))*('R7. TIAM total gen capacity'!$E$9:$E$1466=$D19)*('R7. TIAM total gen capacity'!$F$8:$Q$8=O$10),'R7. TIAM total gen capacity'!$F$9:$Q$1466))</f>
        <v>27.2296245639637</v>
      </c>
      <c r="P19" s="68">
        <f t="array" ref="P19">SUM(IF(('R7. TIAM total gen capacity'!$A$9:$A$1466=$B19)*(('R7. TIAM total gen capacity'!$C$9:$C$1466=P$7)+('R7. TIAM total gen capacity'!$C$9:$C$1466=P$8))*('R7. TIAM total gen capacity'!$E$9:$E$1466=$D19)*('R7. TIAM total gen capacity'!$F$8:$Q$8=P$10),'R7. TIAM total gen capacity'!$F$9:$Q$1466))</f>
        <v>27.229624563963711</v>
      </c>
      <c r="R19" s="68">
        <f t="array" ref="R19">SUM(IF(('R7. TIAM total gen capacity'!$A$9:$A$1466=$B19)*(('R7. TIAM total gen capacity'!$C$9:$C$1466=R$7)+('R7. TIAM total gen capacity'!$C$9:$C$1466=R$8))*('R7. TIAM total gen capacity'!$E$9:$E$1466=$D19)*('R7. TIAM total gen capacity'!$F$8:$Q$8=R$10),'R7. TIAM total gen capacity'!$F$9:$Q$1466))</f>
        <v>11.045662100456619</v>
      </c>
      <c r="S19" s="68">
        <f t="array" ref="S19">SUM(IF(('R7. TIAM total gen capacity'!$A$9:$A$1466=$B19)*(('R7. TIAM total gen capacity'!$C$9:$C$1466=S$7)+('R7. TIAM total gen capacity'!$C$9:$C$1466=S$8))*('R7. TIAM total gen capacity'!$E$9:$E$1466=$D19)*('R7. TIAM total gen capacity'!$F$8:$Q$8=S$10),'R7. TIAM total gen capacity'!$F$9:$Q$1466))</f>
        <v>50.267258432800531</v>
      </c>
      <c r="T19" s="68">
        <f t="array" ref="T19">SUM(IF(('R7. TIAM total gen capacity'!$A$9:$A$1466=$B19)*(('R7. TIAM total gen capacity'!$C$9:$C$1466=T$7)+('R7. TIAM total gen capacity'!$C$9:$C$1466=T$8))*('R7. TIAM total gen capacity'!$E$9:$E$1466=$D19)*('R7. TIAM total gen capacity'!$F$8:$Q$8=T$10),'R7. TIAM total gen capacity'!$F$9:$Q$1466))</f>
        <v>66.000000000000028</v>
      </c>
      <c r="U19" s="68">
        <f t="array" ref="U19">SUM(IF(('R7. TIAM total gen capacity'!$A$9:$A$1466=$B19)*(('R7. TIAM total gen capacity'!$C$9:$C$1466=U$7)+('R7. TIAM total gen capacity'!$C$9:$C$1466=U$8))*('R7. TIAM total gen capacity'!$E$9:$E$1466=$D19)*('R7. TIAM total gen capacity'!$F$8:$Q$8=U$10),'R7. TIAM total gen capacity'!$F$9:$Q$1466))</f>
        <v>64.459905410774411</v>
      </c>
      <c r="V19" s="68">
        <f t="array" ref="V19">SUM(IF(('R7. TIAM total gen capacity'!$A$9:$A$1466=$B19)*(('R7. TIAM total gen capacity'!$C$9:$C$1466=V$7)+('R7. TIAM total gen capacity'!$C$9:$C$1466=V$8))*('R7. TIAM total gen capacity'!$E$9:$E$1466=$D19)*('R7. TIAM total gen capacity'!$F$8:$Q$8=V$10),'R7. TIAM total gen capacity'!$F$9:$Q$1466))</f>
        <v>104.99839356619252</v>
      </c>
      <c r="W19" s="68">
        <f t="array" ref="W19">SUM(IF(('R7. TIAM total gen capacity'!$A$9:$A$1466=$B19)*(('R7. TIAM total gen capacity'!$C$9:$C$1466=W$7)+('R7. TIAM total gen capacity'!$C$9:$C$1466=W$8))*('R7. TIAM total gen capacity'!$E$9:$E$1466=$D19)*('R7. TIAM total gen capacity'!$F$8:$Q$8=W$10),'R7. TIAM total gen capacity'!$F$9:$Q$1466))</f>
        <v>171.03131910023455</v>
      </c>
      <c r="X19" s="68">
        <f t="array" ref="X19">SUM(IF(('R7. TIAM total gen capacity'!$A$9:$A$1466=$B19)*(('R7. TIAM total gen capacity'!$C$9:$C$1466=X$7)+('R7. TIAM total gen capacity'!$C$9:$C$1466=X$8))*('R7. TIAM total gen capacity'!$E$9:$E$1466=$D19)*('R7. TIAM total gen capacity'!$F$8:$Q$8=X$10),'R7. TIAM total gen capacity'!$F$9:$Q$1466))</f>
        <v>278.5919966930295</v>
      </c>
      <c r="Y19" s="68">
        <f t="array" ref="Y19">SUM(IF(('R7. TIAM total gen capacity'!$A$9:$A$1466=$B19)*(('R7. TIAM total gen capacity'!$C$9:$C$1466=Y$7)+('R7. TIAM total gen capacity'!$C$9:$C$1466=Y$8))*('R7. TIAM total gen capacity'!$E$9:$E$1466=$D19)*('R7. TIAM total gen capacity'!$F$8:$Q$8=Y$10),'R7. TIAM total gen capacity'!$F$9:$Q$1466))</f>
        <v>453.79700647647456</v>
      </c>
      <c r="Z19" s="68">
        <f t="array" ref="Z19">SUM(IF(('R7. TIAM total gen capacity'!$A$9:$A$1466=$B19)*(('R7. TIAM total gen capacity'!$C$9:$C$1466=Z$7)+('R7. TIAM total gen capacity'!$C$9:$C$1466=Z$8))*('R7. TIAM total gen capacity'!$E$9:$E$1466=$D19)*('R7. TIAM total gen capacity'!$F$8:$Q$8=Z$10),'R7. TIAM total gen capacity'!$F$9:$Q$1466))</f>
        <v>739.18750549721722</v>
      </c>
      <c r="AA19" s="68">
        <f t="array" ref="AA19">SUM(IF(('R7. TIAM total gen capacity'!$A$9:$A$1466=$B19)*(('R7. TIAM total gen capacity'!$C$9:$C$1466=AA$7)+('R7. TIAM total gen capacity'!$C$9:$C$1466=AA$8))*('R7. TIAM total gen capacity'!$E$9:$E$1466=$D19)*('R7. TIAM total gen capacity'!$F$8:$Q$8=AA$10),'R7. TIAM total gen capacity'!$F$9:$Q$1466))</f>
        <v>1204.0585558854418</v>
      </c>
      <c r="AB19" s="68">
        <f t="array" ref="AB19">SUM(IF(('R7. TIAM total gen capacity'!$A$9:$A$1466=$B19)*(('R7. TIAM total gen capacity'!$C$9:$C$1466=AB$7)+('R7. TIAM total gen capacity'!$C$9:$C$1466=AB$8))*('R7. TIAM total gen capacity'!$E$9:$E$1466=$D19)*('R7. TIAM total gen capacity'!$F$8:$Q$8=AB$10),'R7. TIAM total gen capacity'!$F$9:$Q$1466))</f>
        <v>1961.2845120071941</v>
      </c>
      <c r="AC19" s="68">
        <f t="array" ref="AC19">SUM(IF(('R7. TIAM total gen capacity'!$A$9:$A$1466=$B19)*(('R7. TIAM total gen capacity'!$C$9:$C$1466=AC$7)+('R7. TIAM total gen capacity'!$C$9:$C$1466=AC$8))*('R7. TIAM total gen capacity'!$E$9:$E$1466=$D19)*('R7. TIAM total gen capacity'!$F$8:$Q$8=AC$10),'R7. TIAM total gen capacity'!$F$9:$Q$1466))</f>
        <v>2634.1579522884963</v>
      </c>
      <c r="AE19" s="68">
        <f t="array" ref="AE19">SUM(IF(('R7. TIAM total gen capacity'!$A$9:$A$1466=$B19)*(('R7. TIAM total gen capacity'!$C$9:$C$1466=AE$6)+('R7. TIAM total gen capacity'!$C$9:$C$1466=AE$7)+('R7. TIAM total gen capacity'!$C$9:$C$1466=AE$8)+('R7. TIAM total gen capacity'!$C$9:$C$1466=AE$9))*('R7. TIAM total gen capacity'!$E$9:$E$1466=$D19)*('R7. TIAM total gen capacity'!$F$8:$Q$8=AE$10),'R7. TIAM total gen capacity'!$F$9:$Q$1466))</f>
        <v>590.49767653320043</v>
      </c>
      <c r="AF19" s="68">
        <f t="array" ref="AF19">SUM(IF(('R7. TIAM total gen capacity'!$A$9:$A$1466=$B19)*(('R7. TIAM total gen capacity'!$C$9:$C$1466=AF$6)+('R7. TIAM total gen capacity'!$C$9:$C$1466=AF$7)+('R7. TIAM total gen capacity'!$C$9:$C$1466=AF$8)+('R7. TIAM total gen capacity'!$C$9:$C$1466=AF$9))*('R7. TIAM total gen capacity'!$E$9:$E$1466=$D19)*('R7. TIAM total gen capacity'!$F$8:$Q$8=AF$10),'R7. TIAM total gen capacity'!$F$9:$Q$1466))</f>
        <v>669.78847212473943</v>
      </c>
      <c r="AG19" s="68">
        <f t="array" ref="AG19">SUM(IF(('R7. TIAM total gen capacity'!$A$9:$A$1466=$B19)*(('R7. TIAM total gen capacity'!$C$9:$C$1466=AG$6)+('R7. TIAM total gen capacity'!$C$9:$C$1466=AG$7)+('R7. TIAM total gen capacity'!$C$9:$C$1466=AG$8)+('R7. TIAM total gen capacity'!$C$9:$C$1466=AG$9))*('R7. TIAM total gen capacity'!$E$9:$E$1466=$D19)*('R7. TIAM total gen capacity'!$F$8:$Q$8=AG$10),'R7. TIAM total gen capacity'!$F$9:$Q$1466))</f>
        <v>713.70310924341516</v>
      </c>
      <c r="AH19" s="68">
        <f t="array" ref="AH19">SUM(IF(('R7. TIAM total gen capacity'!$A$9:$A$1466=$B19)*(('R7. TIAM total gen capacity'!$C$9:$C$1466=AH$6)+('R7. TIAM total gen capacity'!$C$9:$C$1466=AH$7)+('R7. TIAM total gen capacity'!$C$9:$C$1466=AH$8)+('R7. TIAM total gen capacity'!$C$9:$C$1466=AH$9))*('R7. TIAM total gen capacity'!$E$9:$E$1466=$D19)*('R7. TIAM total gen capacity'!$F$8:$Q$8=AH$10),'R7. TIAM total gen capacity'!$F$9:$Q$1466))</f>
        <v>763.68435000729107</v>
      </c>
      <c r="AI19" s="68">
        <f t="array" ref="AI19">SUM(IF(('R7. TIAM total gen capacity'!$A$9:$A$1466=$B19)*(('R7. TIAM total gen capacity'!$C$9:$C$1466=AI$6)+('R7. TIAM total gen capacity'!$C$9:$C$1466=AI$7)+('R7. TIAM total gen capacity'!$C$9:$C$1466=AI$8)+('R7. TIAM total gen capacity'!$C$9:$C$1466=AI$9))*('R7. TIAM total gen capacity'!$E$9:$E$1466=$D19)*('R7. TIAM total gen capacity'!$F$8:$Q$8=AI$10),'R7. TIAM total gen capacity'!$F$9:$Q$1466))</f>
        <v>733.86908002380051</v>
      </c>
      <c r="AJ19" s="68">
        <f t="array" ref="AJ19">SUM(IF(('R7. TIAM total gen capacity'!$A$9:$A$1466=$B19)*(('R7. TIAM total gen capacity'!$C$9:$C$1466=AJ$6)+('R7. TIAM total gen capacity'!$C$9:$C$1466=AJ$7)+('R7. TIAM total gen capacity'!$C$9:$C$1466=AJ$8)+('R7. TIAM total gen capacity'!$C$9:$C$1466=AJ$9))*('R7. TIAM total gen capacity'!$E$9:$E$1466=$D19)*('R7. TIAM total gen capacity'!$F$8:$Q$8=AJ$10),'R7. TIAM total gen capacity'!$F$9:$Q$1466))</f>
        <v>561.30049300665416</v>
      </c>
      <c r="AK19" s="68">
        <f t="array" ref="AK19">SUM(IF(('R7. TIAM total gen capacity'!$A$9:$A$1466=$B19)*(('R7. TIAM total gen capacity'!$C$9:$C$1466=AK$6)+('R7. TIAM total gen capacity'!$C$9:$C$1466=AK$7)+('R7. TIAM total gen capacity'!$C$9:$C$1466=AK$8)+('R7. TIAM total gen capacity'!$C$9:$C$1466=AK$9))*('R7. TIAM total gen capacity'!$E$9:$E$1466=$D19)*('R7. TIAM total gen capacity'!$F$8:$Q$8=AK$10),'R7. TIAM total gen capacity'!$F$9:$Q$1466))</f>
        <v>617.21725659874289</v>
      </c>
      <c r="AL19" s="68">
        <f t="array" ref="AL19">SUM(IF(('R7. TIAM total gen capacity'!$A$9:$A$1466=$B19)*(('R7. TIAM total gen capacity'!$C$9:$C$1466=AL$6)+('R7. TIAM total gen capacity'!$C$9:$C$1466=AL$7)+('R7. TIAM total gen capacity'!$C$9:$C$1466=AL$8)+('R7. TIAM total gen capacity'!$C$9:$C$1466=AL$9))*('R7. TIAM total gen capacity'!$E$9:$E$1466=$D19)*('R7. TIAM total gen capacity'!$F$8:$Q$8=AL$10),'R7. TIAM total gen capacity'!$F$9:$Q$1466))</f>
        <v>731.39239783824837</v>
      </c>
      <c r="AM19" s="68">
        <f t="array" ref="AM19">SUM(IF(('R7. TIAM total gen capacity'!$A$9:$A$1466=$B19)*(('R7. TIAM total gen capacity'!$C$9:$C$1466=AM$6)+('R7. TIAM total gen capacity'!$C$9:$C$1466=AM$7)+('R7. TIAM total gen capacity'!$C$9:$C$1466=AM$8)+('R7. TIAM total gen capacity'!$C$9:$C$1466=AM$9))*('R7. TIAM total gen capacity'!$E$9:$E$1466=$D19)*('R7. TIAM total gen capacity'!$F$8:$Q$8=AM$10),'R7. TIAM total gen capacity'!$F$9:$Q$1466))</f>
        <v>826.65427610995812</v>
      </c>
      <c r="AN19" s="68">
        <f t="array" ref="AN19">SUM(IF(('R7. TIAM total gen capacity'!$A$9:$A$1466=$B19)*(('R7. TIAM total gen capacity'!$C$9:$C$1466=AN$6)+('R7. TIAM total gen capacity'!$C$9:$C$1466=AN$7)+('R7. TIAM total gen capacity'!$C$9:$C$1466=AN$8)+('R7. TIAM total gen capacity'!$C$9:$C$1466=AN$9))*('R7. TIAM total gen capacity'!$E$9:$E$1466=$D19)*('R7. TIAM total gen capacity'!$F$8:$Q$8=AN$10),'R7. TIAM total gen capacity'!$F$9:$Q$1466))</f>
        <v>802.55182624547592</v>
      </c>
      <c r="AO19" s="68">
        <f t="array" ref="AO19">SUM(IF(('R7. TIAM total gen capacity'!$A$9:$A$1466=$B19)*(('R7. TIAM total gen capacity'!$C$9:$C$1466=AO$6)+('R7. TIAM total gen capacity'!$C$9:$C$1466=AO$7)+('R7. TIAM total gen capacity'!$C$9:$C$1466=AO$8)+('R7. TIAM total gen capacity'!$C$9:$C$1466=AO$9))*('R7. TIAM total gen capacity'!$E$9:$E$1466=$D19)*('R7. TIAM total gen capacity'!$F$8:$Q$8=AO$10),'R7. TIAM total gen capacity'!$F$9:$Q$1466))</f>
        <v>677.03670499917007</v>
      </c>
      <c r="AP19" s="68">
        <f t="array" ref="AP19">SUM(IF(('R7. TIAM total gen capacity'!$A$9:$A$1466=$B19)*(('R7. TIAM total gen capacity'!$C$9:$C$1466=AP$6)+('R7. TIAM total gen capacity'!$C$9:$C$1466=AP$7)+('R7. TIAM total gen capacity'!$C$9:$C$1466=AP$8)+('R7. TIAM total gen capacity'!$C$9:$C$1466=AP$9))*('R7. TIAM total gen capacity'!$E$9:$E$1466=$D19)*('R7. TIAM total gen capacity'!$F$8:$Q$8=AP$10),'R7. TIAM total gen capacity'!$F$9:$Q$1466))</f>
        <v>643.18559920692712</v>
      </c>
      <c r="AR19" s="68">
        <f t="array" ref="AR19">SUM(IF(('R7. TIAM total gen capacity'!$A$9:$A$1466=$B19)*('R7. TIAM total gen capacity'!$E$9:$E$1466=$D19)*('R7. TIAM total gen capacity'!$F$8:$Q$8=AR$10),'R7. TIAM total gen capacity'!$F$9:$Q$1466))</f>
        <v>880.11278080343891</v>
      </c>
      <c r="AS19" s="68">
        <f t="array" ref="AS19">SUM(IF(('R7. TIAM total gen capacity'!$A$9:$A$1466=$B19)*('R7. TIAM total gen capacity'!$E$9:$E$1466=$D19)*('R7. TIAM total gen capacity'!$F$8:$Q$8=AS$10),'R7. TIAM total gen capacity'!$F$9:$Q$1466))</f>
        <v>999.07434217447769</v>
      </c>
      <c r="AT19" s="68">
        <f t="array" ref="AT19">SUM(IF(('R7. TIAM total gen capacity'!$A$9:$A$1466=$B19)*('R7. TIAM total gen capacity'!$E$9:$E$1466=$D19)*('R7. TIAM total gen capacity'!$F$8:$Q$8=AT$10),'R7. TIAM total gen capacity'!$F$9:$Q$1466))</f>
        <v>1063.7838237316207</v>
      </c>
      <c r="AU19" s="68">
        <f t="array" ref="AU19">SUM(IF(('R7. TIAM total gen capacity'!$A$9:$A$1466=$B19)*('R7. TIAM total gen capacity'!$E$9:$E$1466=$D19)*('R7. TIAM total gen capacity'!$F$8:$Q$8=AU$10),'R7. TIAM total gen capacity'!$F$9:$Q$1466))</f>
        <v>1150.6719801545673</v>
      </c>
      <c r="AV19" s="68">
        <f t="array" ref="AV19">SUM(IF(('R7. TIAM total gen capacity'!$A$9:$A$1466=$B19)*('R7. TIAM total gen capacity'!$E$9:$E$1466=$D19)*('R7. TIAM total gen capacity'!$F$8:$Q$8=AV$10),'R7. TIAM total gen capacity'!$F$9:$Q$1466))</f>
        <v>1185.0447200502281</v>
      </c>
      <c r="AW19" s="68">
        <f t="array" ref="AW19">SUM(IF(('R7. TIAM total gen capacity'!$A$9:$A$1466=$B19)*('R7. TIAM total gen capacity'!$E$9:$E$1466=$D19)*('R7. TIAM total gen capacity'!$F$8:$Q$8=AW$10),'R7. TIAM total gen capacity'!$F$9:$Q$1466))</f>
        <v>1116.999584685685</v>
      </c>
      <c r="AX19" s="68">
        <f t="array" ref="AX19">SUM(IF(('R7. TIAM total gen capacity'!$A$9:$A$1466=$B19)*('R7. TIAM total gen capacity'!$E$9:$E$1466=$D19)*('R7. TIAM total gen capacity'!$F$8:$Q$8=AX$10),'R7. TIAM total gen capacity'!$F$9:$Q$1466))</f>
        <v>1311.2627661916845</v>
      </c>
      <c r="AY19" s="68">
        <f t="array" ref="AY19">SUM(IF(('R7. TIAM total gen capacity'!$A$9:$A$1466=$B19)*('R7. TIAM total gen capacity'!$E$9:$E$1466=$D19)*('R7. TIAM total gen capacity'!$F$8:$Q$8=AY$10),'R7. TIAM total gen capacity'!$F$9:$Q$1466))</f>
        <v>1657.7277323345888</v>
      </c>
      <c r="AZ19" s="68">
        <f t="array" ref="AZ19">SUM(IF(('R7. TIAM total gen capacity'!$A$9:$A$1466=$B19)*('R7. TIAM total gen capacity'!$E$9:$E$1466=$D19)*('R7. TIAM total gen capacity'!$F$8:$Q$8=AZ$10),'R7. TIAM total gen capacity'!$F$9:$Q$1466))</f>
        <v>2050.9367157403517</v>
      </c>
      <c r="BA19" s="68">
        <f t="array" ref="BA19">SUM(IF(('R7. TIAM total gen capacity'!$A$9:$A$1466=$B19)*('R7. TIAM total gen capacity'!$E$9:$E$1466=$D19)*('R7. TIAM total gen capacity'!$F$8:$Q$8=BA$10),'R7. TIAM total gen capacity'!$F$9:$Q$1466))</f>
        <v>2502.2030048384268</v>
      </c>
      <c r="BB19" s="68">
        <f t="array" ref="BB19">SUM(IF(('R7. TIAM total gen capacity'!$A$9:$A$1466=$B19)*('R7. TIAM total gen capacity'!$E$9:$E$1466=$D19)*('R7. TIAM total gen capacity'!$F$8:$Q$8=BB$10),'R7. TIAM total gen capacity'!$F$9:$Q$1466))</f>
        <v>3141.2610112747216</v>
      </c>
      <c r="BC19" s="68">
        <f t="array" ref="BC19">SUM(IF(('R7. TIAM total gen capacity'!$A$9:$A$1466=$B19)*('R7. TIAM total gen capacity'!$E$9:$E$1466=$D19)*('R7. TIAM total gen capacity'!$F$8:$Q$8=BC$10),'R7. TIAM total gen capacity'!$F$9:$Q$1466))</f>
        <v>3804.9585035421983</v>
      </c>
      <c r="BE19" s="68">
        <f t="array" ref="BE19">SUM(IF(('R7. TIAM total gen capacity'!$A$9:$A$1466=$B19)*('R7. TIAM total gen capacity'!$E$9:$E$1466=$D19)*('R7. TIAM total gen capacity'!$B$9:$B$1466=BE$9)*('R7. TIAM total gen capacity'!$F$8:$Q$8=BE$10),'R7. TIAM total gen capacity'!$F$9:$Q$1466))</f>
        <v>170.78104260821425</v>
      </c>
      <c r="BF19" s="68">
        <f t="array" ref="BF19">SUM(IF(('R7. TIAM total gen capacity'!$A$9:$A$1466=$B19)*('R7. TIAM total gen capacity'!$E$9:$E$1466=$D19)*('R7. TIAM total gen capacity'!$B$9:$B$1466=BF$9)*('R7. TIAM total gen capacity'!$F$8:$Q$8=BF$10),'R7. TIAM total gen capacity'!$F$9:$Q$1466))</f>
        <v>210.44943305252411</v>
      </c>
      <c r="BG19" s="68">
        <f t="array" ref="BG19">SUM(IF(('R7. TIAM total gen capacity'!$A$9:$A$1466=$B19)*('R7. TIAM total gen capacity'!$E$9:$E$1466=$D19)*('R7. TIAM total gen capacity'!$B$9:$B$1466=BG$9)*('R7. TIAM total gen capacity'!$F$8:$Q$8=BG$10),'R7. TIAM total gen capacity'!$F$9:$Q$1466))</f>
        <v>231.91455286494201</v>
      </c>
      <c r="BH19" s="68">
        <f t="array" ref="BH19">SUM(IF(('R7. TIAM total gen capacity'!$A$9:$A$1466=$B19)*('R7. TIAM total gen capacity'!$E$9:$E$1466=$D19)*('R7. TIAM total gen capacity'!$B$9:$B$1466=BH$9)*('R7. TIAM total gen capacity'!$F$8:$Q$8=BH$10),'R7. TIAM total gen capacity'!$F$9:$Q$1466))</f>
        <v>249.74393781812563</v>
      </c>
      <c r="BI19" s="68">
        <f t="array" ref="BI19">SUM(IF(('R7. TIAM total gen capacity'!$A$9:$A$1466=$B19)*('R7. TIAM total gen capacity'!$E$9:$E$1466=$D19)*('R7. TIAM total gen capacity'!$B$9:$B$1466=BI$9)*('R7. TIAM total gen capacity'!$F$8:$Q$8=BI$10),'R7. TIAM total gen capacity'!$F$9:$Q$1466))</f>
        <v>328.34457735787311</v>
      </c>
      <c r="BJ19" s="68">
        <f t="array" ref="BJ19">SUM(IF(('R7. TIAM total gen capacity'!$A$9:$A$1466=$B19)*('R7. TIAM total gen capacity'!$E$9:$E$1466=$D19)*('R7. TIAM total gen capacity'!$B$9:$B$1466=BJ$9)*('R7. TIAM total gen capacity'!$F$8:$Q$8=BJ$10),'R7. TIAM total gen capacity'!$F$9:$Q$1466))</f>
        <v>447.2806586710721</v>
      </c>
      <c r="BK19" s="68">
        <f t="array" ref="BK19">SUM(IF(('R7. TIAM total gen capacity'!$A$9:$A$1466=$B19)*('R7. TIAM total gen capacity'!$E$9:$E$1466=$D19)*('R7. TIAM total gen capacity'!$B$9:$B$1466=BK$9)*('R7. TIAM total gen capacity'!$F$8:$Q$8=BK$10),'R7. TIAM total gen capacity'!$F$9:$Q$1466))</f>
        <v>591.46966558980205</v>
      </c>
      <c r="BL19" s="68">
        <f t="array" ref="BL19">SUM(IF(('R7. TIAM total gen capacity'!$A$9:$A$1466=$B19)*('R7. TIAM total gen capacity'!$E$9:$E$1466=$D19)*('R7. TIAM total gen capacity'!$B$9:$B$1466=BL$9)*('R7. TIAM total gen capacity'!$F$8:$Q$8=BL$10),'R7. TIAM total gen capacity'!$F$9:$Q$1466))</f>
        <v>805.49241381323418</v>
      </c>
      <c r="BM19" s="68">
        <f t="array" ref="BM19">SUM(IF(('R7. TIAM total gen capacity'!$A$9:$A$1466=$B19)*('R7. TIAM total gen capacity'!$E$9:$E$1466=$D19)*('R7. TIAM total gen capacity'!$B$9:$B$1466=BM$9)*('R7. TIAM total gen capacity'!$F$8:$Q$8=BM$10),'R7. TIAM total gen capacity'!$F$9:$Q$1466))</f>
        <v>1095.6574860369101</v>
      </c>
      <c r="BN19" s="68">
        <f t="array" ref="BN19">SUM(IF(('R7. TIAM total gen capacity'!$A$9:$A$1466=$B19)*('R7. TIAM total gen capacity'!$E$9:$E$1466=$D19)*('R7. TIAM total gen capacity'!$B$9:$B$1466=BN$9)*('R7. TIAM total gen capacity'!$F$8:$Q$8=BN$10),'R7. TIAM total gen capacity'!$F$9:$Q$1466))</f>
        <v>1559.3308307019174</v>
      </c>
      <c r="BO19" s="68">
        <f t="array" ref="BO19">SUM(IF(('R7. TIAM total gen capacity'!$A$9:$A$1466=$B19)*('R7. TIAM total gen capacity'!$E$9:$E$1466=$D19)*('R7. TIAM total gen capacity'!$B$9:$B$1466=BO$9)*('R7. TIAM total gen capacity'!$F$8:$Q$8=BO$10),'R7. TIAM total gen capacity'!$F$9:$Q$1466))</f>
        <v>2315.6127704233986</v>
      </c>
      <c r="BP19" s="68">
        <f t="array" ref="BP19">SUM(IF(('R7. TIAM total gen capacity'!$A$9:$A$1466=$B19)*('R7. TIAM total gen capacity'!$E$9:$E$1466=$D19)*('R7. TIAM total gen capacity'!$B$9:$B$1466=BP$9)*('R7. TIAM total gen capacity'!$F$8:$Q$8=BP$10),'R7. TIAM total gen capacity'!$F$9:$Q$1466))</f>
        <v>3008.4651558661599</v>
      </c>
      <c r="BR19" s="68">
        <f t="array" ref="BR19">SUM(IF(('R7. TIAM total gen capacity'!$A$9:$A$1466=$B19)*(('R7. TIAM total gen capacity'!$C$9:$C$1466=BR$7)+('R7. TIAM total gen capacity'!$C$9:$C$1466=BR$8))*('R7. TIAM total gen capacity'!$E$9:$E$1466=$D19)*('R7. TIAM total gen capacity'!$F$8:$Q$8=BR$10),'R7. TIAM total gen capacity'!$F$9:$Q$1466))</f>
        <v>6.79771689497717</v>
      </c>
      <c r="BS19" s="68">
        <f t="array" ref="BS19">SUM(IF(('R7. TIAM total gen capacity'!$A$9:$A$1466=$B19)*(('R7. TIAM total gen capacity'!$C$9:$C$1466=BS$7)+('R7. TIAM total gen capacity'!$C$9:$C$1466=BS$8))*('R7. TIAM total gen capacity'!$E$9:$E$1466=$D19)*('R7. TIAM total gen capacity'!$F$8:$Q$8=BS$10),'R7. TIAM total gen capacity'!$F$9:$Q$1466))</f>
        <v>6.56076579793499</v>
      </c>
      <c r="BT19" s="68">
        <f t="array" ref="BT19">SUM(IF(('R7. TIAM total gen capacity'!$A$9:$A$1466=$B19)*(('R7. TIAM total gen capacity'!$C$9:$C$1466=BT$7)+('R7. TIAM total gen capacity'!$C$9:$C$1466=BT$8))*('R7. TIAM total gen capacity'!$E$9:$E$1466=$D19)*('R7. TIAM total gen capacity'!$F$8:$Q$8=BT$10),'R7. TIAM total gen capacity'!$F$9:$Q$1466))</f>
        <v>5.9683880553295303</v>
      </c>
      <c r="BU19" s="68">
        <f t="array" ref="BU19">SUM(IF(('R7. TIAM total gen capacity'!$A$9:$A$1466=$B19)*(('R7. TIAM total gen capacity'!$C$9:$C$1466=BU$7)+('R7. TIAM total gen capacity'!$C$9:$C$1466=BU$8))*('R7. TIAM total gen capacity'!$E$9:$E$1466=$D19)*('R7. TIAM total gen capacity'!$F$8:$Q$8=BU$10),'R7. TIAM total gen capacity'!$F$9:$Q$1466))</f>
        <v>5.02058366716079</v>
      </c>
      <c r="BV19" s="68">
        <f t="array" ref="BV19">SUM(IF(('R7. TIAM total gen capacity'!$A$9:$A$1466=$B19)*(('R7. TIAM total gen capacity'!$C$9:$C$1466=BV$7)+('R7. TIAM total gen capacity'!$C$9:$C$1466=BV$8))*('R7. TIAM total gen capacity'!$E$9:$E$1466=$D19)*('R7. TIAM total gen capacity'!$F$8:$Q$8=BV$10),'R7. TIAM total gen capacity'!$F$9:$Q$1466))</f>
        <v>12.51556560410349</v>
      </c>
      <c r="BW19" s="68">
        <f t="array" ref="BW19">SUM(IF(('R7. TIAM total gen capacity'!$A$9:$A$1466=$B19)*(('R7. TIAM total gen capacity'!$C$9:$C$1466=BW$7)+('R7. TIAM total gen capacity'!$C$9:$C$1466=BW$8))*('R7. TIAM total gen capacity'!$E$9:$E$1466=$D19)*('R7. TIAM total gen capacity'!$F$8:$Q$8=BW$10),'R7. TIAM total gen capacity'!$F$9:$Q$1466))</f>
        <v>55.710299739809805</v>
      </c>
      <c r="BX19" s="68">
        <f t="array" ref="BX19">SUM(IF(('R7. TIAM total gen capacity'!$A$9:$A$1466=$B19)*(('R7. TIAM total gen capacity'!$C$9:$C$1466=BX$7)+('R7. TIAM total gen capacity'!$C$9:$C$1466=BX$8))*('R7. TIAM total gen capacity'!$E$9:$E$1466=$D19)*('R7. TIAM total gen capacity'!$F$8:$Q$8=BX$10),'R7. TIAM total gen capacity'!$F$9:$Q$1466))</f>
        <v>73.842753477049598</v>
      </c>
      <c r="BY19" s="68">
        <f t="array" ref="BY19">SUM(IF(('R7. TIAM total gen capacity'!$A$9:$A$1466=$B19)*(('R7. TIAM total gen capacity'!$C$9:$C$1466=BY$7)+('R7. TIAM total gen capacity'!$C$9:$C$1466=BY$8))*('R7. TIAM total gen capacity'!$E$9:$E$1466=$D19)*('R7. TIAM total gen capacity'!$F$8:$Q$8=BY$10),'R7. TIAM total gen capacity'!$F$9:$Q$1466))</f>
        <v>82.076788069997093</v>
      </c>
      <c r="BZ19" s="68">
        <f t="array" ref="BZ19">SUM(IF(('R7. TIAM total gen capacity'!$A$9:$A$1466=$B19)*(('R7. TIAM total gen capacity'!$C$9:$C$1466=BZ$7)+('R7. TIAM total gen capacity'!$C$9:$C$1466=BZ$8))*('R7. TIAM total gen capacity'!$E$9:$E$1466=$D19)*('R7. TIAM total gen capacity'!$F$8:$Q$8=BZ$10),'R7. TIAM total gen capacity'!$F$9:$Q$1466))</f>
        <v>74.233068130374903</v>
      </c>
      <c r="CA19" s="68">
        <f t="array" ref="CA19">SUM(IF(('R7. TIAM total gen capacity'!$A$9:$A$1466=$B19)*(('R7. TIAM total gen capacity'!$C$9:$C$1466=CA$7)+('R7. TIAM total gen capacity'!$C$9:$C$1466=CA$8))*('R7. TIAM total gen capacity'!$E$9:$E$1466=$D19)*('R7. TIAM total gen capacity'!$F$8:$Q$8=CA$10),'R7. TIAM total gen capacity'!$F$9:$Q$1466))</f>
        <v>68.672158123151206</v>
      </c>
      <c r="CB19" s="68">
        <f t="array" ref="CB19">SUM(IF(('R7. TIAM total gen capacity'!$A$9:$A$1466=$B19)*(('R7. TIAM total gen capacity'!$C$9:$C$1466=CB$7)+('R7. TIAM total gen capacity'!$C$9:$C$1466=CB$8))*('R7. TIAM total gen capacity'!$E$9:$E$1466=$D19)*('R7. TIAM total gen capacity'!$F$8:$Q$8=CB$10),'R7. TIAM total gen capacity'!$F$9:$Q$1466))</f>
        <v>63.664634982633004</v>
      </c>
      <c r="CC19" s="68">
        <f t="array" ref="CC19">SUM(IF(('R7. TIAM total gen capacity'!$A$9:$A$1466=$B19)*(('R7. TIAM total gen capacity'!$C$9:$C$1466=CC$7)+('R7. TIAM total gen capacity'!$C$9:$C$1466=CC$8))*('R7. TIAM total gen capacity'!$E$9:$E$1466=$D19)*('R7. TIAM total gen capacity'!$F$8:$Q$8=CC$10),'R7. TIAM total gen capacity'!$F$9:$Q$1466))</f>
        <v>43.829091986624604</v>
      </c>
      <c r="CE19" s="68">
        <f t="array" ref="CE19">SUM(IF(('R7. TIAM total gen capacity'!$A$9:$A$1466=$B19)*(('R7. TIAM total gen capacity'!$C$9:$C$1466=CE$7)+('R7. TIAM total gen capacity'!$C$9:$C$1466=CE$8))*('R7. TIAM total gen capacity'!$E$9:$E$1466=$D19)*('R7. TIAM total gen capacity'!$F$8:$Q$8=CE$10),'R7. TIAM total gen capacity'!$F$9:$Q$1466))</f>
        <v>142.98446726574849</v>
      </c>
      <c r="CF19" s="68">
        <f t="array" ref="CF19">SUM(IF(('R7. TIAM total gen capacity'!$A$9:$A$1466=$B19)*(('R7. TIAM total gen capacity'!$C$9:$C$1466=CF$7)+('R7. TIAM total gen capacity'!$C$9:$C$1466=CF$8))*('R7. TIAM total gen capacity'!$E$9:$E$1466=$D19)*('R7. TIAM total gen capacity'!$F$8:$Q$8=CF$10),'R7. TIAM total gen capacity'!$F$9:$Q$1466))</f>
        <v>142.98446726574849</v>
      </c>
      <c r="CG19" s="68">
        <f t="array" ref="CG19">SUM(IF(('R7. TIAM total gen capacity'!$A$9:$A$1466=$B19)*(('R7. TIAM total gen capacity'!$C$9:$C$1466=CG$7)+('R7. TIAM total gen capacity'!$C$9:$C$1466=CG$8))*('R7. TIAM total gen capacity'!$E$9:$E$1466=$D19)*('R7. TIAM total gen capacity'!$F$8:$Q$8=CG$10),'R7. TIAM total gen capacity'!$F$9:$Q$1466))</f>
        <v>143.14977255981924</v>
      </c>
      <c r="CH19" s="68">
        <f t="array" ref="CH19">SUM(IF(('R7. TIAM total gen capacity'!$A$9:$A$1466=$B19)*(('R7. TIAM total gen capacity'!$C$9:$C$1466=CH$7)+('R7. TIAM total gen capacity'!$C$9:$C$1466=CH$8))*('R7. TIAM total gen capacity'!$E$9:$E$1466=$D19)*('R7. TIAM total gen capacity'!$F$8:$Q$8=CH$10),'R7. TIAM total gen capacity'!$F$9:$Q$1466))</f>
        <v>160.38424566162684</v>
      </c>
      <c r="CI19" s="68">
        <f t="array" ref="CI19">SUM(IF(('R7. TIAM total gen capacity'!$A$9:$A$1466=$B19)*(('R7. TIAM total gen capacity'!$C$9:$C$1466=CI$7)+('R7. TIAM total gen capacity'!$C$9:$C$1466=CI$8))*('R7. TIAM total gen capacity'!$E$9:$E$1466=$D19)*('R7. TIAM total gen capacity'!$F$8:$Q$8=CI$10),'R7. TIAM total gen capacity'!$F$9:$Q$1466))</f>
        <v>166.43792848863751</v>
      </c>
      <c r="CJ19" s="68">
        <f t="array" ref="CJ19">SUM(IF(('R7. TIAM total gen capacity'!$A$9:$A$1466=$B19)*(('R7. TIAM total gen capacity'!$C$9:$C$1466=CJ$7)+('R7. TIAM total gen capacity'!$C$9:$C$1466=CJ$8))*('R7. TIAM total gen capacity'!$E$9:$E$1466=$D19)*('R7. TIAM total gen capacity'!$F$8:$Q$8=CJ$10),'R7. TIAM total gen capacity'!$F$9:$Q$1466))</f>
        <v>172.75550463101629</v>
      </c>
      <c r="CK19" s="68">
        <f t="array" ref="CK19">SUM(IF(('R7. TIAM total gen capacity'!$A$9:$A$1466=$B19)*(('R7. TIAM total gen capacity'!$C$9:$C$1466=CK$7)+('R7. TIAM total gen capacity'!$C$9:$C$1466=CK$8))*('R7. TIAM total gen capacity'!$E$9:$E$1466=$D19)*('R7. TIAM total gen capacity'!$F$8:$Q$8=CK$10),'R7. TIAM total gen capacity'!$F$9:$Q$1466))</f>
        <v>184.45105569487367</v>
      </c>
      <c r="CL19" s="68">
        <f t="array" ref="CL19">SUM(IF(('R7. TIAM total gen capacity'!$A$9:$A$1466=$B19)*(('R7. TIAM total gen capacity'!$C$9:$C$1466=CL$7)+('R7. TIAM total gen capacity'!$C$9:$C$1466=CL$8))*('R7. TIAM total gen capacity'!$E$9:$E$1466=$D19)*('R7. TIAM total gen capacity'!$F$8:$Q$8=CL$10),'R7. TIAM total gen capacity'!$F$9:$Q$1466))</f>
        <v>215.03475954191316</v>
      </c>
      <c r="CM19" s="68">
        <f t="array" ref="CM19">SUM(IF(('R7. TIAM total gen capacity'!$A$9:$A$1466=$B19)*(('R7. TIAM total gen capacity'!$C$9:$C$1466=CM$7)+('R7. TIAM total gen capacity'!$C$9:$C$1466=CM$8))*('R7. TIAM total gen capacity'!$E$9:$E$1466=$D19)*('R7. TIAM total gen capacity'!$F$8:$Q$8=CM$10),'R7. TIAM total gen capacity'!$F$9:$Q$1466))</f>
        <v>227.6232878453541</v>
      </c>
      <c r="CN19" s="68">
        <f t="array" ref="CN19">SUM(IF(('R7. TIAM total gen capacity'!$A$9:$A$1466=$B19)*(('R7. TIAM total gen capacity'!$C$9:$C$1466=CN$7)+('R7. TIAM total gen capacity'!$C$9:$C$1466=CN$8))*('R7. TIAM total gen capacity'!$E$9:$E$1466=$D19)*('R7. TIAM total gen capacity'!$F$8:$Q$8=CN$10),'R7. TIAM total gen capacity'!$F$9:$Q$1466))</f>
        <v>231.98649212936044</v>
      </c>
      <c r="CO19" s="68">
        <f t="array" ref="CO19">SUM(IF(('R7. TIAM total gen capacity'!$A$9:$A$1466=$B19)*(('R7. TIAM total gen capacity'!$C$9:$C$1466=CO$7)+('R7. TIAM total gen capacity'!$C$9:$C$1466=CO$8))*('R7. TIAM total gen capacity'!$E$9:$E$1466=$D19)*('R7. TIAM total gen capacity'!$F$8:$Q$8=CO$10),'R7. TIAM total gen capacity'!$F$9:$Q$1466))</f>
        <v>236.04999886960806</v>
      </c>
      <c r="CP19" s="68">
        <f t="array" ref="CP19">SUM(IF(('R7. TIAM total gen capacity'!$A$9:$A$1466=$B19)*(('R7. TIAM total gen capacity'!$C$9:$C$1466=CP$7)+('R7. TIAM total gen capacity'!$C$9:$C$1466=CP$8))*('R7. TIAM total gen capacity'!$E$9:$E$1466=$D19)*('R7. TIAM total gen capacity'!$F$8:$Q$8=CP$10),'R7. TIAM total gen capacity'!$F$9:$Q$1466))</f>
        <v>275.86448702707509</v>
      </c>
    </row>
    <row r="20" spans="1:94" x14ac:dyDescent="0.3">
      <c r="A20" s="39" t="s">
        <v>62</v>
      </c>
      <c r="B20" s="39" t="s">
        <v>249</v>
      </c>
      <c r="C20" s="39" t="s">
        <v>101</v>
      </c>
      <c r="D20" s="39" t="s">
        <v>257</v>
      </c>
      <c r="E20" s="68">
        <f t="array" ref="E20">SUM(IF(('R7. TIAM total gen capacity'!$A$9:$A$1466=$B20)*(('R7. TIAM total gen capacity'!$C$9:$C$1466=E$7)+('R7. TIAM total gen capacity'!$C$9:$C$1466=E$8))*('R7. TIAM total gen capacity'!$E$9:$E$1466=$D20)*('R7. TIAM total gen capacity'!$F$8:$Q$8=E$10),'R7. TIAM total gen capacity'!$F$9:$Q$1466))</f>
        <v>0</v>
      </c>
      <c r="F20" s="68">
        <f t="array" ref="F20">SUM(IF(('R7. TIAM total gen capacity'!$A$9:$A$1466=$B20)*(('R7. TIAM total gen capacity'!$C$9:$C$1466=F$7)+('R7. TIAM total gen capacity'!$C$9:$C$1466=F$8))*('R7. TIAM total gen capacity'!$E$9:$E$1466=$D20)*('R7. TIAM total gen capacity'!$F$8:$Q$8=F$10),'R7. TIAM total gen capacity'!$F$9:$Q$1466))</f>
        <v>0</v>
      </c>
      <c r="G20" s="68">
        <f t="array" ref="G20">SUM(IF(('R7. TIAM total gen capacity'!$A$9:$A$1466=$B20)*(('R7. TIAM total gen capacity'!$C$9:$C$1466=G$7)+('R7. TIAM total gen capacity'!$C$9:$C$1466=G$8))*('R7. TIAM total gen capacity'!$E$9:$E$1466=$D20)*('R7. TIAM total gen capacity'!$F$8:$Q$8=G$10),'R7. TIAM total gen capacity'!$F$9:$Q$1466))</f>
        <v>0.1125212079615648</v>
      </c>
      <c r="H20" s="68">
        <f t="array" ref="H20">SUM(IF(('R7. TIAM total gen capacity'!$A$9:$A$1466=$B20)*(('R7. TIAM total gen capacity'!$C$9:$C$1466=H$7)+('R7. TIAM total gen capacity'!$C$9:$C$1466=H$8))*('R7. TIAM total gen capacity'!$E$9:$E$1466=$D20)*('R7. TIAM total gen capacity'!$F$8:$Q$8=H$10),'R7. TIAM total gen capacity'!$F$9:$Q$1466))</f>
        <v>0.1125212079615648</v>
      </c>
      <c r="I20" s="68">
        <f t="array" ref="I20">SUM(IF(('R7. TIAM total gen capacity'!$A$9:$A$1466=$B20)*(('R7. TIAM total gen capacity'!$C$9:$C$1466=I$7)+('R7. TIAM total gen capacity'!$C$9:$C$1466=I$8))*('R7. TIAM total gen capacity'!$E$9:$E$1466=$D20)*('R7. TIAM total gen capacity'!$F$8:$Q$8=I$10),'R7. TIAM total gen capacity'!$F$9:$Q$1466))</f>
        <v>0.1125212079615648</v>
      </c>
      <c r="J20" s="68">
        <f t="array" ref="J20">SUM(IF(('R7. TIAM total gen capacity'!$A$9:$A$1466=$B20)*(('R7. TIAM total gen capacity'!$C$9:$C$1466=J$7)+('R7. TIAM total gen capacity'!$C$9:$C$1466=J$8))*('R7. TIAM total gen capacity'!$E$9:$E$1466=$D20)*('R7. TIAM total gen capacity'!$F$8:$Q$8=J$10),'R7. TIAM total gen capacity'!$F$9:$Q$1466))</f>
        <v>0.1125212079615648</v>
      </c>
      <c r="K20" s="68">
        <f t="array" ref="K20">SUM(IF(('R7. TIAM total gen capacity'!$A$9:$A$1466=$B20)*(('R7. TIAM total gen capacity'!$C$9:$C$1466=K$7)+('R7. TIAM total gen capacity'!$C$9:$C$1466=K$8))*('R7. TIAM total gen capacity'!$E$9:$E$1466=$D20)*('R7. TIAM total gen capacity'!$F$8:$Q$8=K$10),'R7. TIAM total gen capacity'!$F$9:$Q$1466))</f>
        <v>0.1125212079615648</v>
      </c>
      <c r="L20" s="68">
        <f t="array" ref="L20">SUM(IF(('R7. TIAM total gen capacity'!$A$9:$A$1466=$B20)*(('R7. TIAM total gen capacity'!$C$9:$C$1466=L$7)+('R7. TIAM total gen capacity'!$C$9:$C$1466=L$8))*('R7. TIAM total gen capacity'!$E$9:$E$1466=$D20)*('R7. TIAM total gen capacity'!$F$8:$Q$8=L$10),'R7. TIAM total gen capacity'!$F$9:$Q$1466))</f>
        <v>0.1125212079615648</v>
      </c>
      <c r="M20" s="68">
        <f t="array" ref="M20">SUM(IF(('R7. TIAM total gen capacity'!$A$9:$A$1466=$B20)*(('R7. TIAM total gen capacity'!$C$9:$C$1466=M$7)+('R7. TIAM total gen capacity'!$C$9:$C$1466=M$8))*('R7. TIAM total gen capacity'!$E$9:$E$1466=$D20)*('R7. TIAM total gen capacity'!$F$8:$Q$8=M$10),'R7. TIAM total gen capacity'!$F$9:$Q$1466))</f>
        <v>0.1125212079615648</v>
      </c>
      <c r="N20" s="68">
        <f t="array" ref="N20">SUM(IF(('R7. TIAM total gen capacity'!$A$9:$A$1466=$B20)*(('R7. TIAM total gen capacity'!$C$9:$C$1466=N$7)+('R7. TIAM total gen capacity'!$C$9:$C$1466=N$8))*('R7. TIAM total gen capacity'!$E$9:$E$1466=$D20)*('R7. TIAM total gen capacity'!$F$8:$Q$8=N$10),'R7. TIAM total gen capacity'!$F$9:$Q$1466))</f>
        <v>0.1125212079615648</v>
      </c>
      <c r="O20" s="68">
        <f t="array" ref="O20">SUM(IF(('R7. TIAM total gen capacity'!$A$9:$A$1466=$B20)*(('R7. TIAM total gen capacity'!$C$9:$C$1466=O$7)+('R7. TIAM total gen capacity'!$C$9:$C$1466=O$8))*('R7. TIAM total gen capacity'!$E$9:$E$1466=$D20)*('R7. TIAM total gen capacity'!$F$8:$Q$8=O$10),'R7. TIAM total gen capacity'!$F$9:$Q$1466))</f>
        <v>0.1125212079615648</v>
      </c>
      <c r="P20" s="68">
        <f t="array" ref="P20">SUM(IF(('R7. TIAM total gen capacity'!$A$9:$A$1466=$B20)*(('R7. TIAM total gen capacity'!$C$9:$C$1466=P$7)+('R7. TIAM total gen capacity'!$C$9:$C$1466=P$8))*('R7. TIAM total gen capacity'!$E$9:$E$1466=$D20)*('R7. TIAM total gen capacity'!$F$8:$Q$8=P$10),'R7. TIAM total gen capacity'!$F$9:$Q$1466))</f>
        <v>0.1125212079615648</v>
      </c>
      <c r="R20" s="68">
        <f t="array" ref="R20">SUM(IF(('R7. TIAM total gen capacity'!$A$9:$A$1466=$B20)*(('R7. TIAM total gen capacity'!$C$9:$C$1466=R$7)+('R7. TIAM total gen capacity'!$C$9:$C$1466=R$8))*('R7. TIAM total gen capacity'!$E$9:$E$1466=$D20)*('R7. TIAM total gen capacity'!$F$8:$Q$8=R$10),'R7. TIAM total gen capacity'!$F$9:$Q$1466))</f>
        <v>0.2157534246575338</v>
      </c>
      <c r="S20" s="68">
        <f t="array" ref="S20">SUM(IF(('R7. TIAM total gen capacity'!$A$9:$A$1466=$B20)*(('R7. TIAM total gen capacity'!$C$9:$C$1466=S$7)+('R7. TIAM total gen capacity'!$C$9:$C$1466=S$8))*('R7. TIAM total gen capacity'!$E$9:$E$1466=$D20)*('R7. TIAM total gen capacity'!$F$8:$Q$8=S$10),'R7. TIAM total gen capacity'!$F$9:$Q$1466))</f>
        <v>4.1110672418033785</v>
      </c>
      <c r="T20" s="68">
        <f t="array" ref="T20">SUM(IF(('R7. TIAM total gen capacity'!$A$9:$A$1466=$B20)*(('R7. TIAM total gen capacity'!$C$9:$C$1466=T$7)+('R7. TIAM total gen capacity'!$C$9:$C$1466=T$8))*('R7. TIAM total gen capacity'!$E$9:$E$1466=$D20)*('R7. TIAM total gen capacity'!$F$8:$Q$8=T$10),'R7. TIAM total gen capacity'!$F$9:$Q$1466))</f>
        <v>4.1470650822648629</v>
      </c>
      <c r="U20" s="68">
        <f t="array" ref="U20">SUM(IF(('R7. TIAM total gen capacity'!$A$9:$A$1466=$B20)*(('R7. TIAM total gen capacity'!$C$9:$C$1466=U$7)+('R7. TIAM total gen capacity'!$C$9:$C$1466=U$8))*('R7. TIAM total gen capacity'!$E$9:$E$1466=$D20)*('R7. TIAM total gen capacity'!$F$8:$Q$8=U$10),'R7. TIAM total gen capacity'!$F$9:$Q$1466))</f>
        <v>10.355062981118996</v>
      </c>
      <c r="V20" s="68">
        <f t="array" ref="V20">SUM(IF(('R7. TIAM total gen capacity'!$A$9:$A$1466=$B20)*(('R7. TIAM total gen capacity'!$C$9:$C$1466=V$7)+('R7. TIAM total gen capacity'!$C$9:$C$1466=V$8))*('R7. TIAM total gen capacity'!$E$9:$E$1466=$D20)*('R7. TIAM total gen capacity'!$F$8:$Q$8=V$10),'R7. TIAM total gen capacity'!$F$9:$Q$1466))</f>
        <v>16.867306449886698</v>
      </c>
      <c r="W20" s="68">
        <f t="array" ref="W20">SUM(IF(('R7. TIAM total gen capacity'!$A$9:$A$1466=$B20)*(('R7. TIAM total gen capacity'!$C$9:$C$1466=W$7)+('R7. TIAM total gen capacity'!$C$9:$C$1466=W$8))*('R7. TIAM total gen capacity'!$E$9:$E$1466=$D20)*('R7. TIAM total gen capacity'!$F$8:$Q$8=W$10),'R7. TIAM total gen capacity'!$F$9:$Q$1466))</f>
        <v>27.475064844428978</v>
      </c>
      <c r="X20" s="68">
        <f t="array" ref="X20">SUM(IF(('R7. TIAM total gen capacity'!$A$9:$A$1466=$B20)*(('R7. TIAM total gen capacity'!$C$9:$C$1466=X$7)+('R7. TIAM total gen capacity'!$C$9:$C$1466=X$8))*('R7. TIAM total gen capacity'!$E$9:$E$1466=$D20)*('R7. TIAM total gen capacity'!$F$8:$Q$8=X$10),'R7. TIAM total gen capacity'!$F$9:$Q$1466))</f>
        <v>44.753985495452149</v>
      </c>
      <c r="Y20" s="68">
        <f t="array" ref="Y20">SUM(IF(('R7. TIAM total gen capacity'!$A$9:$A$1466=$B20)*(('R7. TIAM total gen capacity'!$C$9:$C$1466=Y$7)+('R7. TIAM total gen capacity'!$C$9:$C$1466=Y$8))*('R7. TIAM total gen capacity'!$E$9:$E$1466=$D20)*('R7. TIAM total gen capacity'!$F$8:$Q$8=Y$10),'R7. TIAM total gen capacity'!$F$9:$Q$1466))</f>
        <v>72.899526500417494</v>
      </c>
      <c r="Z20" s="68">
        <f t="array" ref="Z20">SUM(IF(('R7. TIAM total gen capacity'!$A$9:$A$1466=$B20)*(('R7. TIAM total gen capacity'!$C$9:$C$1466=Z$7)+('R7. TIAM total gen capacity'!$C$9:$C$1466=Z$8))*('R7. TIAM total gen capacity'!$E$9:$E$1466=$D20)*('R7. TIAM total gen capacity'!$F$8:$Q$8=Z$10),'R7. TIAM total gen capacity'!$F$9:$Q$1466))</f>
        <v>118.74564701114946</v>
      </c>
      <c r="AA20" s="68">
        <f t="array" ref="AA20">SUM(IF(('R7. TIAM total gen capacity'!$A$9:$A$1466=$B20)*(('R7. TIAM total gen capacity'!$C$9:$C$1466=AA$7)+('R7. TIAM total gen capacity'!$C$9:$C$1466=AA$8))*('R7. TIAM total gen capacity'!$E$9:$E$1466=$D20)*('R7. TIAM total gen capacity'!$F$8:$Q$8=AA$10),'R7. TIAM total gen capacity'!$F$9:$Q$1466))</f>
        <v>193.42414636967268</v>
      </c>
      <c r="AB20" s="68">
        <f t="array" ref="AB20">SUM(IF(('R7. TIAM total gen capacity'!$A$9:$A$1466=$B20)*(('R7. TIAM total gen capacity'!$C$9:$C$1466=AB$7)+('R7. TIAM total gen capacity'!$C$9:$C$1466=AB$8))*('R7. TIAM total gen capacity'!$E$9:$E$1466=$D20)*('R7. TIAM total gen capacity'!$F$8:$Q$8=AB$10),'R7. TIAM total gen capacity'!$F$9:$Q$1466))</f>
        <v>315.06755271057341</v>
      </c>
      <c r="AC20" s="68">
        <f t="array" ref="AC20">SUM(IF(('R7. TIAM total gen capacity'!$A$9:$A$1466=$B20)*(('R7. TIAM total gen capacity'!$C$9:$C$1466=AC$7)+('R7. TIAM total gen capacity'!$C$9:$C$1466=AC$8))*('R7. TIAM total gen capacity'!$E$9:$E$1466=$D20)*('R7. TIAM total gen capacity'!$F$8:$Q$8=AC$10),'R7. TIAM total gen capacity'!$F$9:$Q$1466))</f>
        <v>455.56098940044461</v>
      </c>
      <c r="AE20" s="68">
        <f t="array" ref="AE20">SUM(IF(('R7. TIAM total gen capacity'!$A$9:$A$1466=$B20)*(('R7. TIAM total gen capacity'!$C$9:$C$1466=AE$6)+('R7. TIAM total gen capacity'!$C$9:$C$1466=AE$7)+('R7. TIAM total gen capacity'!$C$9:$C$1466=AE$8)+('R7. TIAM total gen capacity'!$C$9:$C$1466=AE$9))*('R7. TIAM total gen capacity'!$E$9:$E$1466=$D20)*('R7. TIAM total gen capacity'!$F$8:$Q$8=AE$10),'R7. TIAM total gen capacity'!$F$9:$Q$1466))</f>
        <v>133.28488682558142</v>
      </c>
      <c r="AF20" s="68">
        <f t="array" ref="AF20">SUM(IF(('R7. TIAM total gen capacity'!$A$9:$A$1466=$B20)*(('R7. TIAM total gen capacity'!$C$9:$C$1466=AF$6)+('R7. TIAM total gen capacity'!$C$9:$C$1466=AF$7)+('R7. TIAM total gen capacity'!$C$9:$C$1466=AF$8)+('R7. TIAM total gen capacity'!$C$9:$C$1466=AF$9))*('R7. TIAM total gen capacity'!$E$9:$E$1466=$D20)*('R7. TIAM total gen capacity'!$F$8:$Q$8=AF$10),'R7. TIAM total gen capacity'!$F$9:$Q$1466))</f>
        <v>142.33582286708469</v>
      </c>
      <c r="AG20" s="68">
        <f t="array" ref="AG20">SUM(IF(('R7. TIAM total gen capacity'!$A$9:$A$1466=$B20)*(('R7. TIAM total gen capacity'!$C$9:$C$1466=AG$6)+('R7. TIAM total gen capacity'!$C$9:$C$1466=AG$7)+('R7. TIAM total gen capacity'!$C$9:$C$1466=AG$8)+('R7. TIAM total gen capacity'!$C$9:$C$1466=AG$9))*('R7. TIAM total gen capacity'!$E$9:$E$1466=$D20)*('R7. TIAM total gen capacity'!$F$8:$Q$8=AG$10),'R7. TIAM total gen capacity'!$F$9:$Q$1466))</f>
        <v>142.33582286708469</v>
      </c>
      <c r="AH20" s="68">
        <f t="array" ref="AH20">SUM(IF(('R7. TIAM total gen capacity'!$A$9:$A$1466=$B20)*(('R7. TIAM total gen capacity'!$C$9:$C$1466=AH$6)+('R7. TIAM total gen capacity'!$C$9:$C$1466=AH$7)+('R7. TIAM total gen capacity'!$C$9:$C$1466=AH$8)+('R7. TIAM total gen capacity'!$C$9:$C$1466=AH$9))*('R7. TIAM total gen capacity'!$E$9:$E$1466=$D20)*('R7. TIAM total gen capacity'!$F$8:$Q$8=AH$10),'R7. TIAM total gen capacity'!$F$9:$Q$1466))</f>
        <v>142.33582286708469</v>
      </c>
      <c r="AI20" s="68">
        <f t="array" ref="AI20">SUM(IF(('R7. TIAM total gen capacity'!$A$9:$A$1466=$B20)*(('R7. TIAM total gen capacity'!$C$9:$C$1466=AI$6)+('R7. TIAM total gen capacity'!$C$9:$C$1466=AI$7)+('R7. TIAM total gen capacity'!$C$9:$C$1466=AI$8)+('R7. TIAM total gen capacity'!$C$9:$C$1466=AI$9))*('R7. TIAM total gen capacity'!$E$9:$E$1466=$D20)*('R7. TIAM total gen capacity'!$F$8:$Q$8=AI$10),'R7. TIAM total gen capacity'!$F$9:$Q$1466))</f>
        <v>106.17688068360111</v>
      </c>
      <c r="AJ20" s="68">
        <f t="array" ref="AJ20">SUM(IF(('R7. TIAM total gen capacity'!$A$9:$A$1466=$B20)*(('R7. TIAM total gen capacity'!$C$9:$C$1466=AJ$6)+('R7. TIAM total gen capacity'!$C$9:$C$1466=AJ$7)+('R7. TIAM total gen capacity'!$C$9:$C$1466=AJ$8)+('R7. TIAM total gen capacity'!$C$9:$C$1466=AJ$9))*('R7. TIAM total gen capacity'!$E$9:$E$1466=$D20)*('R7. TIAM total gen capacity'!$F$8:$Q$8=AJ$10),'R7. TIAM total gen capacity'!$F$9:$Q$1466))</f>
        <v>33.50941432362665</v>
      </c>
      <c r="AK20" s="68">
        <f t="array" ref="AK20">SUM(IF(('R7. TIAM total gen capacity'!$A$9:$A$1466=$B20)*(('R7. TIAM total gen capacity'!$C$9:$C$1466=AK$6)+('R7. TIAM total gen capacity'!$C$9:$C$1466=AK$7)+('R7. TIAM total gen capacity'!$C$9:$C$1466=AK$8)+('R7. TIAM total gen capacity'!$C$9:$C$1466=AK$9))*('R7. TIAM total gen capacity'!$E$9:$E$1466=$D20)*('R7. TIAM total gen capacity'!$F$8:$Q$8=AK$10),'R7. TIAM total gen capacity'!$F$9:$Q$1466))</f>
        <v>0</v>
      </c>
      <c r="AL20" s="68">
        <f t="array" ref="AL20">SUM(IF(('R7. TIAM total gen capacity'!$A$9:$A$1466=$B20)*(('R7. TIAM total gen capacity'!$C$9:$C$1466=AL$6)+('R7. TIAM total gen capacity'!$C$9:$C$1466=AL$7)+('R7. TIAM total gen capacity'!$C$9:$C$1466=AL$8)+('R7. TIAM total gen capacity'!$C$9:$C$1466=AL$9))*('R7. TIAM total gen capacity'!$E$9:$E$1466=$D20)*('R7. TIAM total gen capacity'!$F$8:$Q$8=AL$10),'R7. TIAM total gen capacity'!$F$9:$Q$1466))</f>
        <v>0.194778413728734</v>
      </c>
      <c r="AM20" s="68">
        <f t="array" ref="AM20">SUM(IF(('R7. TIAM total gen capacity'!$A$9:$A$1466=$B20)*(('R7. TIAM total gen capacity'!$C$9:$C$1466=AM$6)+('R7. TIAM total gen capacity'!$C$9:$C$1466=AM$7)+('R7. TIAM total gen capacity'!$C$9:$C$1466=AM$8)+('R7. TIAM total gen capacity'!$C$9:$C$1466=AM$9))*('R7. TIAM total gen capacity'!$E$9:$E$1466=$D20)*('R7. TIAM total gen capacity'!$F$8:$Q$8=AM$10),'R7. TIAM total gen capacity'!$F$9:$Q$1466))</f>
        <v>1.0645638114773359</v>
      </c>
      <c r="AN20" s="68">
        <f t="array" ref="AN20">SUM(IF(('R7. TIAM total gen capacity'!$A$9:$A$1466=$B20)*(('R7. TIAM total gen capacity'!$C$9:$C$1466=AN$6)+('R7. TIAM total gen capacity'!$C$9:$C$1466=AN$7)+('R7. TIAM total gen capacity'!$C$9:$C$1466=AN$8)+('R7. TIAM total gen capacity'!$C$9:$C$1466=AN$9))*('R7. TIAM total gen capacity'!$E$9:$E$1466=$D20)*('R7. TIAM total gen capacity'!$F$8:$Q$8=AN$10),'R7. TIAM total gen capacity'!$F$9:$Q$1466))</f>
        <v>7.9324690174821502</v>
      </c>
      <c r="AO20" s="68">
        <f t="array" ref="AO20">SUM(IF(('R7. TIAM total gen capacity'!$A$9:$A$1466=$B20)*(('R7. TIAM total gen capacity'!$C$9:$C$1466=AO$6)+('R7. TIAM total gen capacity'!$C$9:$C$1466=AO$7)+('R7. TIAM total gen capacity'!$C$9:$C$1466=AO$8)+('R7. TIAM total gen capacity'!$C$9:$C$1466=AO$9))*('R7. TIAM total gen capacity'!$E$9:$E$1466=$D20)*('R7. TIAM total gen capacity'!$F$8:$Q$8=AO$10),'R7. TIAM total gen capacity'!$F$9:$Q$1466))</f>
        <v>25.611070324327272</v>
      </c>
      <c r="AP20" s="68">
        <f t="array" ref="AP20">SUM(IF(('R7. TIAM total gen capacity'!$A$9:$A$1466=$B20)*(('R7. TIAM total gen capacity'!$C$9:$C$1466=AP$6)+('R7. TIAM total gen capacity'!$C$9:$C$1466=AP$7)+('R7. TIAM total gen capacity'!$C$9:$C$1466=AP$8)+('R7. TIAM total gen capacity'!$C$9:$C$1466=AP$9))*('R7. TIAM total gen capacity'!$E$9:$E$1466=$D20)*('R7. TIAM total gen capacity'!$F$8:$Q$8=AP$10),'R7. TIAM total gen capacity'!$F$9:$Q$1466))</f>
        <v>45.613218180207099</v>
      </c>
      <c r="AR20" s="68">
        <f t="array" ref="AR20">SUM(IF(('R7. TIAM total gen capacity'!$A$9:$A$1466=$B20)*('R7. TIAM total gen capacity'!$E$9:$E$1466=$D20)*('R7. TIAM total gen capacity'!$F$8:$Q$8=AR$10),'R7. TIAM total gen capacity'!$F$9:$Q$1466))</f>
        <v>286.63094033844067</v>
      </c>
      <c r="AS20" s="68">
        <f t="array" ref="AS20">SUM(IF(('R7. TIAM total gen capacity'!$A$9:$A$1466=$B20)*('R7. TIAM total gen capacity'!$E$9:$E$1466=$D20)*('R7. TIAM total gen capacity'!$F$8:$Q$8=AS$10),'R7. TIAM total gen capacity'!$F$9:$Q$1466))</f>
        <v>299.32911188092118</v>
      </c>
      <c r="AT20" s="68">
        <f t="array" ref="AT20">SUM(IF(('R7. TIAM total gen capacity'!$A$9:$A$1466=$B20)*('R7. TIAM total gen capacity'!$E$9:$E$1466=$D20)*('R7. TIAM total gen capacity'!$F$8:$Q$8=AT$10),'R7. TIAM total gen capacity'!$F$9:$Q$1466))</f>
        <v>309.21997193896004</v>
      </c>
      <c r="AU20" s="68">
        <f t="array" ref="AU20">SUM(IF(('R7. TIAM total gen capacity'!$A$9:$A$1466=$B20)*('R7. TIAM total gen capacity'!$E$9:$E$1466=$D20)*('R7. TIAM total gen capacity'!$F$8:$Q$8=AU$10),'R7. TIAM total gen capacity'!$F$9:$Q$1466))</f>
        <v>401.5117709592792</v>
      </c>
      <c r="AV20" s="68">
        <f t="array" ref="AV20">SUM(IF(('R7. TIAM total gen capacity'!$A$9:$A$1466=$B20)*('R7. TIAM total gen capacity'!$E$9:$E$1466=$D20)*('R7. TIAM total gen capacity'!$F$8:$Q$8=AV$10),'R7. TIAM total gen capacity'!$F$9:$Q$1466))</f>
        <v>430.86215522471099</v>
      </c>
      <c r="AW20" s="68">
        <f t="array" ref="AW20">SUM(IF(('R7. TIAM total gen capacity'!$A$9:$A$1466=$B20)*('R7. TIAM total gen capacity'!$E$9:$E$1466=$D20)*('R7. TIAM total gen capacity'!$F$8:$Q$8=AW$10),'R7. TIAM total gen capacity'!$F$9:$Q$1466))</f>
        <v>445.98005179068576</v>
      </c>
      <c r="AX20" s="68">
        <f t="array" ref="AX20">SUM(IF(('R7. TIAM total gen capacity'!$A$9:$A$1466=$B20)*('R7. TIAM total gen capacity'!$E$9:$E$1466=$D20)*('R7. TIAM total gen capacity'!$F$8:$Q$8=AX$10),'R7. TIAM total gen capacity'!$F$9:$Q$1466))</f>
        <v>521.41817696723729</v>
      </c>
      <c r="AY20" s="68">
        <f t="array" ref="AY20">SUM(IF(('R7. TIAM total gen capacity'!$A$9:$A$1466=$B20)*('R7. TIAM total gen capacity'!$E$9:$E$1466=$D20)*('R7. TIAM total gen capacity'!$F$8:$Q$8=AY$10),'R7. TIAM total gen capacity'!$F$9:$Q$1466))</f>
        <v>586.4563919751497</v>
      </c>
      <c r="AZ20" s="68">
        <f t="array" ref="AZ20">SUM(IF(('R7. TIAM total gen capacity'!$A$9:$A$1466=$B20)*('R7. TIAM total gen capacity'!$E$9:$E$1466=$D20)*('R7. TIAM total gen capacity'!$F$8:$Q$8=AZ$10),'R7. TIAM total gen capacity'!$F$9:$Q$1466))</f>
        <v>662.71409441748176</v>
      </c>
      <c r="BA20" s="68">
        <f t="array" ref="BA20">SUM(IF(('R7. TIAM total gen capacity'!$A$9:$A$1466=$B20)*('R7. TIAM total gen capacity'!$E$9:$E$1466=$D20)*('R7. TIAM total gen capacity'!$F$8:$Q$8=BA$10),'R7. TIAM total gen capacity'!$F$9:$Q$1466))</f>
        <v>774.18372985540645</v>
      </c>
      <c r="BB20" s="68">
        <f t="array" ref="BB20">SUM(IF(('R7. TIAM total gen capacity'!$A$9:$A$1466=$B20)*('R7. TIAM total gen capacity'!$E$9:$E$1466=$D20)*('R7. TIAM total gen capacity'!$F$8:$Q$8=BB$10),'R7. TIAM total gen capacity'!$F$9:$Q$1466))</f>
        <v>914.95762642871227</v>
      </c>
      <c r="BC20" s="68">
        <f t="array" ref="BC20">SUM(IF(('R7. TIAM total gen capacity'!$A$9:$A$1466=$B20)*('R7. TIAM total gen capacity'!$E$9:$E$1466=$D20)*('R7. TIAM total gen capacity'!$F$8:$Q$8=BC$10),'R7. TIAM total gen capacity'!$F$9:$Q$1466))</f>
        <v>1073.9662760506433</v>
      </c>
      <c r="BE20" s="68">
        <f t="array" ref="BE20">SUM(IF(('R7. TIAM total gen capacity'!$A$9:$A$1466=$B20)*('R7. TIAM total gen capacity'!$E$9:$E$1466=$D20)*('R7. TIAM total gen capacity'!$B$9:$B$1466=BE$9)*('R7. TIAM total gen capacity'!$F$8:$Q$8=BE$10),'R7. TIAM total gen capacity'!$F$9:$Q$1466))</f>
        <v>147.12212727289815</v>
      </c>
      <c r="BF20" s="68">
        <f t="array" ref="BF20">SUM(IF(('R7. TIAM total gen capacity'!$A$9:$A$1466=$B20)*('R7. TIAM total gen capacity'!$E$9:$E$1466=$D20)*('R7. TIAM total gen capacity'!$B$9:$B$1466=BF$9)*('R7. TIAM total gen capacity'!$F$8:$Q$8=BF$10),'R7. TIAM total gen capacity'!$F$9:$Q$1466))</f>
        <v>150.77093326985977</v>
      </c>
      <c r="BG20" s="68">
        <f t="array" ref="BG20">SUM(IF(('R7. TIAM total gen capacity'!$A$9:$A$1466=$B20)*('R7. TIAM total gen capacity'!$E$9:$E$1466=$D20)*('R7. TIAM total gen capacity'!$B$9:$B$1466=BG$9)*('R7. TIAM total gen capacity'!$F$8:$Q$8=BG$10),'R7. TIAM total gen capacity'!$F$9:$Q$1466))</f>
        <v>159.09544468954692</v>
      </c>
      <c r="BH20" s="68">
        <f t="array" ref="BH20">SUM(IF(('R7. TIAM total gen capacity'!$A$9:$A$1466=$B20)*('R7. TIAM total gen capacity'!$E$9:$E$1466=$D20)*('R7. TIAM total gen capacity'!$B$9:$B$1466=BH$9)*('R7. TIAM total gen capacity'!$F$8:$Q$8=BH$10),'R7. TIAM total gen capacity'!$F$9:$Q$1466))</f>
        <v>241.08333766486976</v>
      </c>
      <c r="BI20" s="68">
        <f t="array" ref="BI20">SUM(IF(('R7. TIAM total gen capacity'!$A$9:$A$1466=$B20)*('R7. TIAM total gen capacity'!$E$9:$E$1466=$D20)*('R7. TIAM total gen capacity'!$B$9:$B$1466=BI$9)*('R7. TIAM total gen capacity'!$F$8:$Q$8=BI$10),'R7. TIAM total gen capacity'!$F$9:$Q$1466))</f>
        <v>307.34752465357326</v>
      </c>
      <c r="BJ20" s="68">
        <f t="array" ref="BJ20">SUM(IF(('R7. TIAM total gen capacity'!$A$9:$A$1466=$B20)*('R7. TIAM total gen capacity'!$E$9:$E$1466=$D20)*('R7. TIAM total gen capacity'!$B$9:$B$1466=BJ$9)*('R7. TIAM total gen capacity'!$F$8:$Q$8=BJ$10),'R7. TIAM total gen capacity'!$F$9:$Q$1466))</f>
        <v>384.64261561635908</v>
      </c>
      <c r="BK20" s="68">
        <f t="array" ref="BK20">SUM(IF(('R7. TIAM total gen capacity'!$A$9:$A$1466=$B20)*('R7. TIAM total gen capacity'!$E$9:$E$1466=$D20)*('R7. TIAM total gen capacity'!$B$9:$B$1466=BK$9)*('R7. TIAM total gen capacity'!$F$8:$Q$8=BK$10),'R7. TIAM total gen capacity'!$F$9:$Q$1466))</f>
        <v>452.46490513414972</v>
      </c>
      <c r="BL20" s="68">
        <f t="array" ref="BL20">SUM(IF(('R7. TIAM total gen capacity'!$A$9:$A$1466=$B20)*('R7. TIAM total gen capacity'!$E$9:$E$1466=$D20)*('R7. TIAM total gen capacity'!$B$9:$B$1466=BL$9)*('R7. TIAM total gen capacity'!$F$8:$Q$8=BL$10),'R7. TIAM total gen capacity'!$F$9:$Q$1466))</f>
        <v>481.30254957721706</v>
      </c>
      <c r="BM20" s="68">
        <f t="array" ref="BM20">SUM(IF(('R7. TIAM total gen capacity'!$A$9:$A$1466=$B20)*('R7. TIAM total gen capacity'!$E$9:$E$1466=$D20)*('R7. TIAM total gen capacity'!$B$9:$B$1466=BM$9)*('R7. TIAM total gen capacity'!$F$8:$Q$8=BM$10),'R7. TIAM total gen capacity'!$F$9:$Q$1466))</f>
        <v>535.76174791802373</v>
      </c>
      <c r="BN20" s="68">
        <f t="array" ref="BN20">SUM(IF(('R7. TIAM total gen capacity'!$A$9:$A$1466=$B20)*('R7. TIAM total gen capacity'!$E$9:$E$1466=$D20)*('R7. TIAM total gen capacity'!$B$9:$B$1466=BN$9)*('R7. TIAM total gen capacity'!$F$8:$Q$8=BN$10),'R7. TIAM total gen capacity'!$F$9:$Q$1466))</f>
        <v>617.78211969924837</v>
      </c>
      <c r="BO20" s="68">
        <f t="array" ref="BO20">SUM(IF(('R7. TIAM total gen capacity'!$A$9:$A$1466=$B20)*('R7. TIAM total gen capacity'!$E$9:$E$1466=$D20)*('R7. TIAM total gen capacity'!$B$9:$B$1466=BO$9)*('R7. TIAM total gen capacity'!$F$8:$Q$8=BO$10),'R7. TIAM total gen capacity'!$F$9:$Q$1466))</f>
        <v>723.72029622611922</v>
      </c>
      <c r="BP20" s="68">
        <f t="array" ref="BP20">SUM(IF(('R7. TIAM total gen capacity'!$A$9:$A$1466=$B20)*('R7. TIAM total gen capacity'!$E$9:$E$1466=$D20)*('R7. TIAM total gen capacity'!$B$9:$B$1466=BP$9)*('R7. TIAM total gen capacity'!$F$8:$Q$8=BP$10),'R7. TIAM total gen capacity'!$F$9:$Q$1466))</f>
        <v>850.92676881595492</v>
      </c>
      <c r="BR20" s="68">
        <f t="array" ref="BR20">SUM(IF(('R7. TIAM total gen capacity'!$A$9:$A$1466=$B20)*(('R7. TIAM total gen capacity'!$C$9:$C$1466=BR$7)+('R7. TIAM total gen capacity'!$C$9:$C$1466=BR$8))*('R7. TIAM total gen capacity'!$E$9:$E$1466=$D20)*('R7. TIAM total gen capacity'!$F$8:$Q$8=BR$10),'R7. TIAM total gen capacity'!$F$9:$Q$1466))</f>
        <v>4.3378995433789997</v>
      </c>
      <c r="BS20" s="68">
        <f t="array" ref="BS20">SUM(IF(('R7. TIAM total gen capacity'!$A$9:$A$1466=$B20)*(('R7. TIAM total gen capacity'!$C$9:$C$1466=BS$7)+('R7. TIAM total gen capacity'!$C$9:$C$1466=BS$8))*('R7. TIAM total gen capacity'!$E$9:$E$1466=$D20)*('R7. TIAM total gen capacity'!$F$8:$Q$8=BS$10),'R7. TIAM total gen capacity'!$F$9:$Q$1466))</f>
        <v>4.1866914140110403</v>
      </c>
      <c r="BT20" s="68">
        <f t="array" ref="BT20">SUM(IF(('R7. TIAM total gen capacity'!$A$9:$A$1466=$B20)*(('R7. TIAM total gen capacity'!$C$9:$C$1466=BT$7)+('R7. TIAM total gen capacity'!$C$9:$C$1466=BT$8))*('R7. TIAM total gen capacity'!$E$9:$E$1466=$D20)*('R7. TIAM total gen capacity'!$F$8:$Q$8=BT$10),'R7. TIAM total gen capacity'!$F$9:$Q$1466))</f>
        <v>10.399721541094319</v>
      </c>
      <c r="BU20" s="68">
        <f t="array" ref="BU20">SUM(IF(('R7. TIAM total gen capacity'!$A$9:$A$1466=$B20)*(('R7. TIAM total gen capacity'!$C$9:$C$1466=BU$7)+('R7. TIAM total gen capacity'!$C$9:$C$1466=BU$8))*('R7. TIAM total gen capacity'!$E$9:$E$1466=$D20)*('R7. TIAM total gen capacity'!$F$8:$Q$8=BU$10),'R7. TIAM total gen capacity'!$F$9:$Q$1466))</f>
        <v>16.527242384263115</v>
      </c>
      <c r="BV20" s="68">
        <f t="array" ref="BV20">SUM(IF(('R7. TIAM total gen capacity'!$A$9:$A$1466=$B20)*(('R7. TIAM total gen capacity'!$C$9:$C$1466=BV$7)+('R7. TIAM total gen capacity'!$C$9:$C$1466=BV$8))*('R7. TIAM total gen capacity'!$E$9:$E$1466=$D20)*('R7. TIAM total gen capacity'!$F$8:$Q$8=BV$10),'R7. TIAM total gen capacity'!$F$9:$Q$1466))</f>
        <v>56.800924859921551</v>
      </c>
      <c r="BW20" s="68">
        <f t="array" ref="BW20">SUM(IF(('R7. TIAM total gen capacity'!$A$9:$A$1466=$B20)*(('R7. TIAM total gen capacity'!$C$9:$C$1466=BW$7)+('R7. TIAM total gen capacity'!$C$9:$C$1466=BW$8))*('R7. TIAM total gen capacity'!$E$9:$E$1466=$D20)*('R7. TIAM total gen capacity'!$F$8:$Q$8=BW$10),'R7. TIAM total gen capacity'!$F$9:$Q$1466))</f>
        <v>70.91457172120441</v>
      </c>
      <c r="BX20" s="68">
        <f t="array" ref="BX20">SUM(IF(('R7. TIAM total gen capacity'!$A$9:$A$1466=$B20)*(('R7. TIAM total gen capacity'!$C$9:$C$1466=BX$7)+('R7. TIAM total gen capacity'!$C$9:$C$1466=BX$8))*('R7. TIAM total gen capacity'!$E$9:$E$1466=$D20)*('R7. TIAM total gen capacity'!$F$8:$Q$8=BX$10),'R7. TIAM total gen capacity'!$F$9:$Q$1466))</f>
        <v>68.421229516042715</v>
      </c>
      <c r="BY20" s="68">
        <f t="array" ref="BY20">SUM(IF(('R7. TIAM total gen capacity'!$A$9:$A$1466=$B20)*(('R7. TIAM total gen capacity'!$C$9:$C$1466=BY$7)+('R7. TIAM total gen capacity'!$C$9:$C$1466=BY$8))*('R7. TIAM total gen capacity'!$E$9:$E$1466=$D20)*('R7. TIAM total gen capacity'!$F$8:$Q$8=BY$10),'R7. TIAM total gen capacity'!$F$9:$Q$1466))</f>
        <v>53.554417328526313</v>
      </c>
      <c r="BZ20" s="68">
        <f t="array" ref="BZ20">SUM(IF(('R7. TIAM total gen capacity'!$A$9:$A$1466=$B20)*(('R7. TIAM total gen capacity'!$C$9:$C$1466=BZ$7)+('R7. TIAM total gen capacity'!$C$9:$C$1466=BZ$8))*('R7. TIAM total gen capacity'!$E$9:$E$1466=$D20)*('R7. TIAM total gen capacity'!$F$8:$Q$8=BZ$10),'R7. TIAM total gen capacity'!$F$9:$Q$1466))</f>
        <v>49.169556169538915</v>
      </c>
      <c r="CA20" s="68">
        <f t="array" ref="CA20">SUM(IF(('R7. TIAM total gen capacity'!$A$9:$A$1466=$B20)*(('R7. TIAM total gen capacity'!$C$9:$C$1466=CA$7)+('R7. TIAM total gen capacity'!$C$9:$C$1466=CA$8))*('R7. TIAM total gen capacity'!$E$9:$E$1466=$D20)*('R7. TIAM total gen capacity'!$F$8:$Q$8=CA$10),'R7. TIAM total gen capacity'!$F$9:$Q$1466))</f>
        <v>48.805419911720215</v>
      </c>
      <c r="CB20" s="68">
        <f t="array" ref="CB20">SUM(IF(('R7. TIAM total gen capacity'!$A$9:$A$1466=$B20)*(('R7. TIAM total gen capacity'!$C$9:$C$1466=CB$7)+('R7. TIAM total gen capacity'!$C$9:$C$1466=CB$8))*('R7. TIAM total gen capacity'!$E$9:$E$1466=$D20)*('R7. TIAM total gen capacity'!$F$8:$Q$8=CB$10),'R7. TIAM total gen capacity'!$F$9:$Q$1466))</f>
        <v>30.34426976232881</v>
      </c>
      <c r="CC20" s="68">
        <f t="array" ref="CC20">SUM(IF(('R7. TIAM total gen capacity'!$A$9:$A$1466=$B20)*(('R7. TIAM total gen capacity'!$C$9:$C$1466=CC$7)+('R7. TIAM total gen capacity'!$C$9:$C$1466=CC$8))*('R7. TIAM total gen capacity'!$E$9:$E$1466=$D20)*('R7. TIAM total gen capacity'!$F$8:$Q$8=CC$10),'R7. TIAM total gen capacity'!$F$9:$Q$1466))</f>
        <v>16.978744686032211</v>
      </c>
      <c r="CE20" s="68">
        <f t="array" ref="CE20">SUM(IF(('R7. TIAM total gen capacity'!$A$9:$A$1466=$B20)*(('R7. TIAM total gen capacity'!$C$9:$C$1466=CE$7)+('R7. TIAM total gen capacity'!$C$9:$C$1466=CE$8))*('R7. TIAM total gen capacity'!$E$9:$E$1466=$D20)*('R7. TIAM total gen capacity'!$F$8:$Q$8=CE$10),'R7. TIAM total gen capacity'!$F$9:$Q$1466))</f>
        <v>137.11527795782968</v>
      </c>
      <c r="CF20" s="68">
        <f t="array" ref="CF20">SUM(IF(('R7. TIAM total gen capacity'!$A$9:$A$1466=$B20)*(('R7. TIAM total gen capacity'!$C$9:$C$1466=CF$7)+('R7. TIAM total gen capacity'!$C$9:$C$1466=CF$8))*('R7. TIAM total gen capacity'!$E$9:$E$1466=$D20)*('R7. TIAM total gen capacity'!$F$8:$Q$8=CF$10),'R7. TIAM total gen capacity'!$F$9:$Q$1466))</f>
        <v>137.11527795782968</v>
      </c>
      <c r="CG20" s="68">
        <f t="array" ref="CG20">SUM(IF(('R7. TIAM total gen capacity'!$A$9:$A$1466=$B20)*(('R7. TIAM total gen capacity'!$C$9:$C$1466=CG$7)+('R7. TIAM total gen capacity'!$C$9:$C$1466=CG$8))*('R7. TIAM total gen capacity'!$E$9:$E$1466=$D20)*('R7. TIAM total gen capacity'!$F$8:$Q$8=CG$10),'R7. TIAM total gen capacity'!$F$9:$Q$1466))</f>
        <v>139.36535382905117</v>
      </c>
      <c r="CH20" s="68">
        <f t="array" ref="CH20">SUM(IF(('R7. TIAM total gen capacity'!$A$9:$A$1466=$B20)*(('R7. TIAM total gen capacity'!$C$9:$C$1466=CH$7)+('R7. TIAM total gen capacity'!$C$9:$C$1466=CH$8))*('R7. TIAM total gen capacity'!$E$9:$E$1466=$D20)*('R7. TIAM total gen capacity'!$F$8:$Q$8=CH$10),'R7. TIAM total gen capacity'!$F$9:$Q$1466))</f>
        <v>209.77806620339393</v>
      </c>
      <c r="CI20" s="68">
        <f t="array" ref="CI20">SUM(IF(('R7. TIAM total gen capacity'!$A$9:$A$1466=$B20)*(('R7. TIAM total gen capacity'!$C$9:$C$1466=CI$7)+('R7. TIAM total gen capacity'!$C$9:$C$1466=CI$8))*('R7. TIAM total gen capacity'!$E$9:$E$1466=$D20)*('R7. TIAM total gen capacity'!$F$8:$Q$8=CI$10),'R7. TIAM total gen capacity'!$F$9:$Q$1466))</f>
        <v>230.59884802519679</v>
      </c>
      <c r="CJ20" s="68">
        <f t="array" ref="CJ20">SUM(IF(('R7. TIAM total gen capacity'!$A$9:$A$1466=$B20)*(('R7. TIAM total gen capacity'!$C$9:$C$1466=CJ$7)+('R7. TIAM total gen capacity'!$C$9:$C$1466=CJ$8))*('R7. TIAM total gen capacity'!$E$9:$E$1466=$D20)*('R7. TIAM total gen capacity'!$F$8:$Q$8=CJ$10),'R7. TIAM total gen capacity'!$F$9:$Q$1466))</f>
        <v>284.51505450968307</v>
      </c>
      <c r="CK20" s="68">
        <f t="array" ref="CK20">SUM(IF(('R7. TIAM total gen capacity'!$A$9:$A$1466=$B20)*(('R7. TIAM total gen capacity'!$C$9:$C$1466=CK$7)+('R7. TIAM total gen capacity'!$C$9:$C$1466=CK$8))*('R7. TIAM total gen capacity'!$E$9:$E$1466=$D20)*('R7. TIAM total gen capacity'!$F$8:$Q$8=CK$10),'R7. TIAM total gen capacity'!$F$9:$Q$1466))</f>
        <v>339.09079128321787</v>
      </c>
      <c r="CL20" s="68">
        <f t="array" ref="CL20">SUM(IF(('R7. TIAM total gen capacity'!$A$9:$A$1466=$B20)*(('R7. TIAM total gen capacity'!$C$9:$C$1466=CL$7)+('R7. TIAM total gen capacity'!$C$9:$C$1466=CL$8))*('R7. TIAM total gen capacity'!$E$9:$E$1466=$D20)*('R7. TIAM total gen capacity'!$F$8:$Q$8=CL$10),'R7. TIAM total gen capacity'!$F$9:$Q$1466))</f>
        <v>354.73608454031171</v>
      </c>
      <c r="CM20" s="68">
        <f t="array" ref="CM20">SUM(IF(('R7. TIAM total gen capacity'!$A$9:$A$1466=$B20)*(('R7. TIAM total gen capacity'!$C$9:$C$1466=CM$7)+('R7. TIAM total gen capacity'!$C$9:$C$1466=CM$8))*('R7. TIAM total gen capacity'!$E$9:$E$1466=$D20)*('R7. TIAM total gen capacity'!$F$8:$Q$8=CM$10),'R7. TIAM total gen capacity'!$F$9:$Q$1466))</f>
        <v>367.73402352937387</v>
      </c>
      <c r="CN20" s="68">
        <f t="array" ref="CN20">SUM(IF(('R7. TIAM total gen capacity'!$A$9:$A$1466=$B20)*(('R7. TIAM total gen capacity'!$C$9:$C$1466=CN$7)+('R7. TIAM total gen capacity'!$C$9:$C$1466=CN$8))*('R7. TIAM total gen capacity'!$E$9:$E$1466=$D20)*('R7. TIAM total gen capacity'!$F$8:$Q$8=CN$10),'R7. TIAM total gen capacity'!$F$9:$Q$1466))</f>
        <v>375.44003220989396</v>
      </c>
      <c r="CO20" s="68">
        <f t="array" ref="CO20">SUM(IF(('R7. TIAM total gen capacity'!$A$9:$A$1466=$B20)*(('R7. TIAM total gen capacity'!$C$9:$C$1466=CO$7)+('R7. TIAM total gen capacity'!$C$9:$C$1466=CO$8))*('R7. TIAM total gen capacity'!$E$9:$E$1466=$D20)*('R7. TIAM total gen capacity'!$F$8:$Q$8=CO$10),'R7. TIAM total gen capacity'!$F$9:$Q$1466))</f>
        <v>378.19595254525547</v>
      </c>
      <c r="CP20" s="68">
        <f t="array" ref="CP20">SUM(IF(('R7. TIAM total gen capacity'!$A$9:$A$1466=$B20)*(('R7. TIAM total gen capacity'!$C$9:$C$1466=CP$7)+('R7. TIAM total gen capacity'!$C$9:$C$1466=CP$8))*('R7. TIAM total gen capacity'!$E$9:$E$1466=$D20)*('R7. TIAM total gen capacity'!$F$8:$Q$8=CP$10),'R7. TIAM total gen capacity'!$F$9:$Q$1466))</f>
        <v>378.2745135215165</v>
      </c>
    </row>
    <row r="21" spans="1:94" x14ac:dyDescent="0.3">
      <c r="A21" s="39" t="s">
        <v>62</v>
      </c>
      <c r="B21" s="39" t="s">
        <v>249</v>
      </c>
      <c r="C21" s="39" t="s">
        <v>97</v>
      </c>
      <c r="D21" s="39" t="s">
        <v>258</v>
      </c>
      <c r="E21" s="68">
        <f t="array" ref="E21">SUM(IF(('R7. TIAM total gen capacity'!$A$9:$A$1466=$B21)*(('R7. TIAM total gen capacity'!$C$9:$C$1466=E$7)+('R7. TIAM total gen capacity'!$C$9:$C$1466=E$8))*('R7. TIAM total gen capacity'!$E$9:$E$1466=$D21)*('R7. TIAM total gen capacity'!$F$8:$Q$8=E$10),'R7. TIAM total gen capacity'!$F$9:$Q$1466))</f>
        <v>0.30479452054794476</v>
      </c>
      <c r="F21" s="68">
        <f t="array" ref="F21">SUM(IF(('R7. TIAM total gen capacity'!$A$9:$A$1466=$B21)*(('R7. TIAM total gen capacity'!$C$9:$C$1466=F$7)+('R7. TIAM total gen capacity'!$C$9:$C$1466=F$8))*('R7. TIAM total gen capacity'!$E$9:$E$1466=$D21)*('R7. TIAM total gen capacity'!$F$8:$Q$8=F$10),'R7. TIAM total gen capacity'!$F$9:$Q$1466))</f>
        <v>0.30479452054794476</v>
      </c>
      <c r="G21" s="68">
        <f t="array" ref="G21">SUM(IF(('R7. TIAM total gen capacity'!$A$9:$A$1466=$B21)*(('R7. TIAM total gen capacity'!$C$9:$C$1466=G$7)+('R7. TIAM total gen capacity'!$C$9:$C$1466=G$8))*('R7. TIAM total gen capacity'!$E$9:$E$1466=$D21)*('R7. TIAM total gen capacity'!$F$8:$Q$8=G$10),'R7. TIAM total gen capacity'!$F$9:$Q$1466))</f>
        <v>0.41674495225380148</v>
      </c>
      <c r="H21" s="68">
        <f t="array" ref="H21">SUM(IF(('R7. TIAM total gen capacity'!$A$9:$A$1466=$B21)*(('R7. TIAM total gen capacity'!$C$9:$C$1466=H$7)+('R7. TIAM total gen capacity'!$C$9:$C$1466=H$8))*('R7. TIAM total gen capacity'!$E$9:$E$1466=$D21)*('R7. TIAM total gen capacity'!$F$8:$Q$8=H$10),'R7. TIAM total gen capacity'!$F$9:$Q$1466))</f>
        <v>0.41674495225380237</v>
      </c>
      <c r="I21" s="68">
        <f t="array" ref="I21">SUM(IF(('R7. TIAM total gen capacity'!$A$9:$A$1466=$B21)*(('R7. TIAM total gen capacity'!$C$9:$C$1466=I$7)+('R7. TIAM total gen capacity'!$C$9:$C$1466=I$8))*('R7. TIAM total gen capacity'!$E$9:$E$1466=$D21)*('R7. TIAM total gen capacity'!$F$8:$Q$8=I$10),'R7. TIAM total gen capacity'!$F$9:$Q$1466))</f>
        <v>0.41674495225380204</v>
      </c>
      <c r="J21" s="68">
        <f t="array" ref="J21">SUM(IF(('R7. TIAM total gen capacity'!$A$9:$A$1466=$B21)*(('R7. TIAM total gen capacity'!$C$9:$C$1466=J$7)+('R7. TIAM total gen capacity'!$C$9:$C$1466=J$8))*('R7. TIAM total gen capacity'!$E$9:$E$1466=$D21)*('R7. TIAM total gen capacity'!$F$8:$Q$8=J$10),'R7. TIAM total gen capacity'!$F$9:$Q$1466))</f>
        <v>0.41674495225380226</v>
      </c>
      <c r="K21" s="68">
        <f t="array" ref="K21">SUM(IF(('R7. TIAM total gen capacity'!$A$9:$A$1466=$B21)*(('R7. TIAM total gen capacity'!$C$9:$C$1466=K$7)+('R7. TIAM total gen capacity'!$C$9:$C$1466=K$8))*('R7. TIAM total gen capacity'!$E$9:$E$1466=$D21)*('R7. TIAM total gen capacity'!$F$8:$Q$8=K$10),'R7. TIAM total gen capacity'!$F$9:$Q$1466))</f>
        <v>0.41674495225380198</v>
      </c>
      <c r="L21" s="68">
        <f t="array" ref="L21">SUM(IF(('R7. TIAM total gen capacity'!$A$9:$A$1466=$B21)*(('R7. TIAM total gen capacity'!$C$9:$C$1466=L$7)+('R7. TIAM total gen capacity'!$C$9:$C$1466=L$8))*('R7. TIAM total gen capacity'!$E$9:$E$1466=$D21)*('R7. TIAM total gen capacity'!$F$8:$Q$8=L$10),'R7. TIAM total gen capacity'!$F$9:$Q$1466))</f>
        <v>0.41674495225380231</v>
      </c>
      <c r="M21" s="68">
        <f t="array" ref="M21">SUM(IF(('R7. TIAM total gen capacity'!$A$9:$A$1466=$B21)*(('R7. TIAM total gen capacity'!$C$9:$C$1466=M$7)+('R7. TIAM total gen capacity'!$C$9:$C$1466=M$8))*('R7. TIAM total gen capacity'!$E$9:$E$1466=$D21)*('R7. TIAM total gen capacity'!$F$8:$Q$8=M$10),'R7. TIAM total gen capacity'!$F$9:$Q$1466))</f>
        <v>0.41674495225380198</v>
      </c>
      <c r="N21" s="68">
        <f t="array" ref="N21">SUM(IF(('R7. TIAM total gen capacity'!$A$9:$A$1466=$B21)*(('R7. TIAM total gen capacity'!$C$9:$C$1466=N$7)+('R7. TIAM total gen capacity'!$C$9:$C$1466=N$8))*('R7. TIAM total gen capacity'!$E$9:$E$1466=$D21)*('R7. TIAM total gen capacity'!$F$8:$Q$8=N$10),'R7. TIAM total gen capacity'!$F$9:$Q$1466))</f>
        <v>0.41674495225380198</v>
      </c>
      <c r="O21" s="68">
        <f t="array" ref="O21">SUM(IF(('R7. TIAM total gen capacity'!$A$9:$A$1466=$B21)*(('R7. TIAM total gen capacity'!$C$9:$C$1466=O$7)+('R7. TIAM total gen capacity'!$C$9:$C$1466=O$8))*('R7. TIAM total gen capacity'!$E$9:$E$1466=$D21)*('R7. TIAM total gen capacity'!$F$8:$Q$8=O$10),'R7. TIAM total gen capacity'!$F$9:$Q$1466))</f>
        <v>0.41674495225380198</v>
      </c>
      <c r="P21" s="68">
        <f t="array" ref="P21">SUM(IF(('R7. TIAM total gen capacity'!$A$9:$A$1466=$B21)*(('R7. TIAM total gen capacity'!$C$9:$C$1466=P$7)+('R7. TIAM total gen capacity'!$C$9:$C$1466=P$8))*('R7. TIAM total gen capacity'!$E$9:$E$1466=$D21)*('R7. TIAM total gen capacity'!$F$8:$Q$8=P$10),'R7. TIAM total gen capacity'!$F$9:$Q$1466))</f>
        <v>0.41674495225380198</v>
      </c>
      <c r="R21" s="68">
        <f t="array" ref="R21">SUM(IF(('R7. TIAM total gen capacity'!$A$9:$A$1466=$B21)*(('R7. TIAM total gen capacity'!$C$9:$C$1466=R$7)+('R7. TIAM total gen capacity'!$C$9:$C$1466=R$8))*('R7. TIAM total gen capacity'!$E$9:$E$1466=$D21)*('R7. TIAM total gen capacity'!$F$8:$Q$8=R$10),'R7. TIAM total gen capacity'!$F$9:$Q$1466))</f>
        <v>0.50684931506849273</v>
      </c>
      <c r="S21" s="68">
        <f t="array" ref="S21">SUM(IF(('R7. TIAM total gen capacity'!$A$9:$A$1466=$B21)*(('R7. TIAM total gen capacity'!$C$9:$C$1466=S$7)+('R7. TIAM total gen capacity'!$C$9:$C$1466=S$8))*('R7. TIAM total gen capacity'!$E$9:$E$1466=$D21)*('R7. TIAM total gen capacity'!$F$8:$Q$8=S$10),'R7. TIAM total gen capacity'!$F$9:$Q$1466))</f>
        <v>1.0722325826671009</v>
      </c>
      <c r="T21" s="68">
        <f t="array" ref="T21">SUM(IF(('R7. TIAM total gen capacity'!$A$9:$A$1466=$B21)*(('R7. TIAM total gen capacity'!$C$9:$C$1466=T$7)+('R7. TIAM total gen capacity'!$C$9:$C$1466=T$8))*('R7. TIAM total gen capacity'!$E$9:$E$1466=$D21)*('R7. TIAM total gen capacity'!$F$8:$Q$8=T$10),'R7. TIAM total gen capacity'!$F$9:$Q$1466))</f>
        <v>1.0280638922464611</v>
      </c>
      <c r="U21" s="68">
        <f t="array" ref="U21">SUM(IF(('R7. TIAM total gen capacity'!$A$9:$A$1466=$B21)*(('R7. TIAM total gen capacity'!$C$9:$C$1466=U$7)+('R7. TIAM total gen capacity'!$C$9:$C$1466=U$8))*('R7. TIAM total gen capacity'!$E$9:$E$1466=$D21)*('R7. TIAM total gen capacity'!$F$8:$Q$8=U$10),'R7. TIAM total gen capacity'!$F$9:$Q$1466))</f>
        <v>2.4387438628229985</v>
      </c>
      <c r="V21" s="68">
        <f t="array" ref="V21">SUM(IF(('R7. TIAM total gen capacity'!$A$9:$A$1466=$B21)*(('R7. TIAM total gen capacity'!$C$9:$C$1466=V$7)+('R7. TIAM total gen capacity'!$C$9:$C$1466=V$8))*('R7. TIAM total gen capacity'!$E$9:$E$1466=$D21)*('R7. TIAM total gen capacity'!$F$8:$Q$8=V$10),'R7. TIAM total gen capacity'!$F$9:$Q$1466))</f>
        <v>3.9724567742388466</v>
      </c>
      <c r="W21" s="68">
        <f t="array" ref="W21">SUM(IF(('R7. TIAM total gen capacity'!$A$9:$A$1466=$B21)*(('R7. TIAM total gen capacity'!$C$9:$C$1466=W$7)+('R7. TIAM total gen capacity'!$C$9:$C$1466=W$8))*('R7. TIAM total gen capacity'!$E$9:$E$1466=$D21)*('R7. TIAM total gen capacity'!$F$8:$Q$8=W$10),'R7. TIAM total gen capacity'!$F$9:$Q$1466))</f>
        <v>6.4707134946633085</v>
      </c>
      <c r="X21" s="68">
        <f t="array" ref="X21">SUM(IF(('R7. TIAM total gen capacity'!$A$9:$A$1466=$B21)*(('R7. TIAM total gen capacity'!$C$9:$C$1466=X$7)+('R7. TIAM total gen capacity'!$C$9:$C$1466=X$8))*('R7. TIAM total gen capacity'!$E$9:$E$1466=$D21)*('R7. TIAM total gen capacity'!$F$8:$Q$8=X$10),'R7. TIAM total gen capacity'!$F$9:$Q$1466))</f>
        <v>10.540110442873351</v>
      </c>
      <c r="Y21" s="68">
        <f t="array" ref="Y21">SUM(IF(('R7. TIAM total gen capacity'!$A$9:$A$1466=$B21)*(('R7. TIAM total gen capacity'!$C$9:$C$1466=Y$7)+('R7. TIAM total gen capacity'!$C$9:$C$1466=Y$8))*('R7. TIAM total gen capacity'!$E$9:$E$1466=$D21)*('R7. TIAM total gen capacity'!$F$8:$Q$8=Y$10),'R7. TIAM total gen capacity'!$F$9:$Q$1466))</f>
        <v>17.1687292660372</v>
      </c>
      <c r="Z21" s="68">
        <f t="array" ref="Z21">SUM(IF(('R7. TIAM total gen capacity'!$A$9:$A$1466=$B21)*(('R7. TIAM total gen capacity'!$C$9:$C$1466=Z$7)+('R7. TIAM total gen capacity'!$C$9:$C$1466=Z$8))*('R7. TIAM total gen capacity'!$E$9:$E$1466=$D21)*('R7. TIAM total gen capacity'!$F$8:$Q$8=Z$10),'R7. TIAM total gen capacity'!$F$9:$Q$1466))</f>
        <v>27.966050850044603</v>
      </c>
      <c r="AA21" s="68">
        <f t="array" ref="AA21">SUM(IF(('R7. TIAM total gen capacity'!$A$9:$A$1466=$B21)*(('R7. TIAM total gen capacity'!$C$9:$C$1466=AA$7)+('R7. TIAM total gen capacity'!$C$9:$C$1466=AA$8))*('R7. TIAM total gen capacity'!$E$9:$E$1466=$D21)*('R7. TIAM total gen capacity'!$F$8:$Q$8=AA$10),'R7. TIAM total gen capacity'!$F$9:$Q$1466))</f>
        <v>45.553749961822305</v>
      </c>
      <c r="AB21" s="68">
        <f t="array" ref="AB21">SUM(IF(('R7. TIAM total gen capacity'!$A$9:$A$1466=$B21)*(('R7. TIAM total gen capacity'!$C$9:$C$1466=AB$7)+('R7. TIAM total gen capacity'!$C$9:$C$1466=AB$8))*('R7. TIAM total gen capacity'!$E$9:$E$1466=$D21)*('R7. TIAM total gen capacity'!$F$8:$Q$8=AB$10),'R7. TIAM total gen capacity'!$F$9:$Q$1466))</f>
        <v>74.202258542375503</v>
      </c>
      <c r="AC21" s="68">
        <f t="array" ref="AC21">SUM(IF(('R7. TIAM total gen capacity'!$A$9:$A$1466=$B21)*(('R7. TIAM total gen capacity'!$C$9:$C$1466=AC$7)+('R7. TIAM total gen capacity'!$C$9:$C$1466=AC$8))*('R7. TIAM total gen capacity'!$E$9:$E$1466=$D21)*('R7. TIAM total gen capacity'!$F$8:$Q$8=AC$10),'R7. TIAM total gen capacity'!$F$9:$Q$1466))</f>
        <v>120.8676602344259</v>
      </c>
      <c r="AE21" s="68">
        <f t="array" ref="AE21">SUM(IF(('R7. TIAM total gen capacity'!$A$9:$A$1466=$B21)*(('R7. TIAM total gen capacity'!$C$9:$C$1466=AE$6)+('R7. TIAM total gen capacity'!$C$9:$C$1466=AE$7)+('R7. TIAM total gen capacity'!$C$9:$C$1466=AE$8)+('R7. TIAM total gen capacity'!$C$9:$C$1466=AE$9))*('R7. TIAM total gen capacity'!$E$9:$E$1466=$D21)*('R7. TIAM total gen capacity'!$F$8:$Q$8=AE$10),'R7. TIAM total gen capacity'!$F$9:$Q$1466))</f>
        <v>242.31271255599867</v>
      </c>
      <c r="AF21" s="68">
        <f t="array" ref="AF21">SUM(IF(('R7. TIAM total gen capacity'!$A$9:$A$1466=$B21)*(('R7. TIAM total gen capacity'!$C$9:$C$1466=AF$6)+('R7. TIAM total gen capacity'!$C$9:$C$1466=AF$7)+('R7. TIAM total gen capacity'!$C$9:$C$1466=AF$8)+('R7. TIAM total gen capacity'!$C$9:$C$1466=AF$9))*('R7. TIAM total gen capacity'!$E$9:$E$1466=$D21)*('R7. TIAM total gen capacity'!$F$8:$Q$8=AF$10),'R7. TIAM total gen capacity'!$F$9:$Q$1466))</f>
        <v>311.62205117331098</v>
      </c>
      <c r="AG21" s="68">
        <f t="array" ref="AG21">SUM(IF(('R7. TIAM total gen capacity'!$A$9:$A$1466=$B21)*(('R7. TIAM total gen capacity'!$C$9:$C$1466=AG$6)+('R7. TIAM total gen capacity'!$C$9:$C$1466=AG$7)+('R7. TIAM total gen capacity'!$C$9:$C$1466=AG$8)+('R7. TIAM total gen capacity'!$C$9:$C$1466=AG$9))*('R7. TIAM total gen capacity'!$E$9:$E$1466=$D21)*('R7. TIAM total gen capacity'!$F$8:$Q$8=AG$10),'R7. TIAM total gen capacity'!$F$9:$Q$1466))</f>
        <v>311.62205117331098</v>
      </c>
      <c r="AH21" s="68">
        <f t="array" ref="AH21">SUM(IF(('R7. TIAM total gen capacity'!$A$9:$A$1466=$B21)*(('R7. TIAM total gen capacity'!$C$9:$C$1466=AH$6)+('R7. TIAM total gen capacity'!$C$9:$C$1466=AH$7)+('R7. TIAM total gen capacity'!$C$9:$C$1466=AH$8)+('R7. TIAM total gen capacity'!$C$9:$C$1466=AH$9))*('R7. TIAM total gen capacity'!$E$9:$E$1466=$D21)*('R7. TIAM total gen capacity'!$F$8:$Q$8=AH$10),'R7. TIAM total gen capacity'!$F$9:$Q$1466))</f>
        <v>433.40279629336766</v>
      </c>
      <c r="AI21" s="68">
        <f t="array" ref="AI21">SUM(IF(('R7. TIAM total gen capacity'!$A$9:$A$1466=$B21)*(('R7. TIAM total gen capacity'!$C$9:$C$1466=AI$6)+('R7. TIAM total gen capacity'!$C$9:$C$1466=AI$7)+('R7. TIAM total gen capacity'!$C$9:$C$1466=AI$8)+('R7. TIAM total gen capacity'!$C$9:$C$1466=AI$9))*('R7. TIAM total gen capacity'!$E$9:$E$1466=$D21)*('R7. TIAM total gen capacity'!$F$8:$Q$8=AI$10),'R7. TIAM total gen capacity'!$F$9:$Q$1466))</f>
        <v>351.11105694320867</v>
      </c>
      <c r="AJ21" s="68">
        <f t="array" ref="AJ21">SUM(IF(('R7. TIAM total gen capacity'!$A$9:$A$1466=$B21)*(('R7. TIAM total gen capacity'!$C$9:$C$1466=AJ$6)+('R7. TIAM total gen capacity'!$C$9:$C$1466=AJ$7)+('R7. TIAM total gen capacity'!$C$9:$C$1466=AJ$8)+('R7. TIAM total gen capacity'!$C$9:$C$1466=AJ$9))*('R7. TIAM total gen capacity'!$E$9:$E$1466=$D21)*('R7. TIAM total gen capacity'!$F$8:$Q$8=AJ$10),'R7. TIAM total gen capacity'!$F$9:$Q$1466))</f>
        <v>288.50710967807015</v>
      </c>
      <c r="AK21" s="68">
        <f t="array" ref="AK21">SUM(IF(('R7. TIAM total gen capacity'!$A$9:$A$1466=$B21)*(('R7. TIAM total gen capacity'!$C$9:$C$1466=AK$6)+('R7. TIAM total gen capacity'!$C$9:$C$1466=AK$7)+('R7. TIAM total gen capacity'!$C$9:$C$1466=AK$8)+('R7. TIAM total gen capacity'!$C$9:$C$1466=AK$9))*('R7. TIAM total gen capacity'!$E$9:$E$1466=$D21)*('R7. TIAM total gen capacity'!$F$8:$Q$8=AK$10),'R7. TIAM total gen capacity'!$F$9:$Q$1466))</f>
        <v>354.88231919950113</v>
      </c>
      <c r="AL21" s="68">
        <f t="array" ref="AL21">SUM(IF(('R7. TIAM total gen capacity'!$A$9:$A$1466=$B21)*(('R7. TIAM total gen capacity'!$C$9:$C$1466=AL$6)+('R7. TIAM total gen capacity'!$C$9:$C$1466=AL$7)+('R7. TIAM total gen capacity'!$C$9:$C$1466=AL$8)+('R7. TIAM total gen capacity'!$C$9:$C$1466=AL$9))*('R7. TIAM total gen capacity'!$E$9:$E$1466=$D21)*('R7. TIAM total gen capacity'!$F$8:$Q$8=AL$10),'R7. TIAM total gen capacity'!$F$9:$Q$1466))</f>
        <v>443.32019983945861</v>
      </c>
      <c r="AM21" s="68">
        <f t="array" ref="AM21">SUM(IF(('R7. TIAM total gen capacity'!$A$9:$A$1466=$B21)*(('R7. TIAM total gen capacity'!$C$9:$C$1466=AM$6)+('R7. TIAM total gen capacity'!$C$9:$C$1466=AM$7)+('R7. TIAM total gen capacity'!$C$9:$C$1466=AM$8)+('R7. TIAM total gen capacity'!$C$9:$C$1466=AM$9))*('R7. TIAM total gen capacity'!$E$9:$E$1466=$D21)*('R7. TIAM total gen capacity'!$F$8:$Q$8=AM$10),'R7. TIAM total gen capacity'!$F$9:$Q$1466))</f>
        <v>539.6464918322896</v>
      </c>
      <c r="AN21" s="68">
        <f t="array" ref="AN21">SUM(IF(('R7. TIAM total gen capacity'!$A$9:$A$1466=$B21)*(('R7. TIAM total gen capacity'!$C$9:$C$1466=AN$6)+('R7. TIAM total gen capacity'!$C$9:$C$1466=AN$7)+('R7. TIAM total gen capacity'!$C$9:$C$1466=AN$8)+('R7. TIAM total gen capacity'!$C$9:$C$1466=AN$9))*('R7. TIAM total gen capacity'!$E$9:$E$1466=$D21)*('R7. TIAM total gen capacity'!$F$8:$Q$8=AN$10),'R7. TIAM total gen capacity'!$F$9:$Q$1466))</f>
        <v>643.38401039396649</v>
      </c>
      <c r="AO21" s="68">
        <f t="array" ref="AO21">SUM(IF(('R7. TIAM total gen capacity'!$A$9:$A$1466=$B21)*(('R7. TIAM total gen capacity'!$C$9:$C$1466=AO$6)+('R7. TIAM total gen capacity'!$C$9:$C$1466=AO$7)+('R7. TIAM total gen capacity'!$C$9:$C$1466=AO$8)+('R7. TIAM total gen capacity'!$C$9:$C$1466=AO$9))*('R7. TIAM total gen capacity'!$E$9:$E$1466=$D21)*('R7. TIAM total gen capacity'!$F$8:$Q$8=AO$10),'R7. TIAM total gen capacity'!$F$9:$Q$1466))</f>
        <v>770.24136369614666</v>
      </c>
      <c r="AP21" s="68">
        <f t="array" ref="AP21">SUM(IF(('R7. TIAM total gen capacity'!$A$9:$A$1466=$B21)*(('R7. TIAM total gen capacity'!$C$9:$C$1466=AP$6)+('R7. TIAM total gen capacity'!$C$9:$C$1466=AP$7)+('R7. TIAM total gen capacity'!$C$9:$C$1466=AP$8)+('R7. TIAM total gen capacity'!$C$9:$C$1466=AP$9))*('R7. TIAM total gen capacity'!$E$9:$E$1466=$D21)*('R7. TIAM total gen capacity'!$F$8:$Q$8=AP$10),'R7. TIAM total gen capacity'!$F$9:$Q$1466))</f>
        <v>998.21482845505989</v>
      </c>
      <c r="AR21" s="68">
        <f t="array" ref="AR21">SUM(IF(('R7. TIAM total gen capacity'!$A$9:$A$1466=$B21)*('R7. TIAM total gen capacity'!$E$9:$E$1466=$D21)*('R7. TIAM total gen capacity'!$F$8:$Q$8=AR$10),'R7. TIAM total gen capacity'!$F$9:$Q$1466))</f>
        <v>293.71298375346498</v>
      </c>
      <c r="AS21" s="68">
        <f t="array" ref="AS21">SUM(IF(('R7. TIAM total gen capacity'!$A$9:$A$1466=$B21)*('R7. TIAM total gen capacity'!$E$9:$E$1466=$D21)*('R7. TIAM total gen capacity'!$F$8:$Q$8=AS$10),'R7. TIAM total gen capacity'!$F$9:$Q$1466))</f>
        <v>363.56721014274922</v>
      </c>
      <c r="AT21" s="68">
        <f t="array" ref="AT21">SUM(IF(('R7. TIAM total gen capacity'!$A$9:$A$1466=$B21)*('R7. TIAM total gen capacity'!$E$9:$E$1466=$D21)*('R7. TIAM total gen capacity'!$F$8:$Q$8=AT$10),'R7. TIAM total gen capacity'!$F$9:$Q$1466))</f>
        <v>365.14785152693543</v>
      </c>
      <c r="AU21" s="68">
        <f t="array" ref="AU21">SUM(IF(('R7. TIAM total gen capacity'!$A$9:$A$1466=$B21)*('R7. TIAM total gen capacity'!$E$9:$E$1466=$D21)*('R7. TIAM total gen capacity'!$F$8:$Q$8=AU$10),'R7. TIAM total gen capacity'!$F$9:$Q$1466))</f>
        <v>519.97741016069585</v>
      </c>
      <c r="AV21" s="68">
        <f t="array" ref="AV21">SUM(IF(('R7. TIAM total gen capacity'!$A$9:$A$1466=$B21)*('R7. TIAM total gen capacity'!$E$9:$E$1466=$D21)*('R7. TIAM total gen capacity'!$F$8:$Q$8=AV$10),'R7. TIAM total gen capacity'!$F$9:$Q$1466))</f>
        <v>489.57026304784432</v>
      </c>
      <c r="AW21" s="68">
        <f t="array" ref="AW21">SUM(IF(('R7. TIAM total gen capacity'!$A$9:$A$1466=$B21)*('R7. TIAM total gen capacity'!$E$9:$E$1466=$D21)*('R7. TIAM total gen capacity'!$F$8:$Q$8=AW$10),'R7. TIAM total gen capacity'!$F$9:$Q$1466))</f>
        <v>484.11073378234283</v>
      </c>
      <c r="AX21" s="68">
        <f t="array" ref="AX21">SUM(IF(('R7. TIAM total gen capacity'!$A$9:$A$1466=$B21)*('R7. TIAM total gen capacity'!$E$9:$E$1466=$D21)*('R7. TIAM total gen capacity'!$F$8:$Q$8=AX$10),'R7. TIAM total gen capacity'!$F$9:$Q$1466))</f>
        <v>607.22579305396232</v>
      </c>
      <c r="AY21" s="68">
        <f t="array" ref="AY21">SUM(IF(('R7. TIAM total gen capacity'!$A$9:$A$1466=$B21)*('R7. TIAM total gen capacity'!$E$9:$E$1466=$D21)*('R7. TIAM total gen capacity'!$F$8:$Q$8=AY$10),'R7. TIAM total gen capacity'!$F$9:$Q$1466))</f>
        <v>758.2880608015538</v>
      </c>
      <c r="AZ21" s="68">
        <f t="array" ref="AZ21">SUM(IF(('R7. TIAM total gen capacity'!$A$9:$A$1466=$B21)*('R7. TIAM total gen capacity'!$E$9:$E$1466=$D21)*('R7. TIAM total gen capacity'!$F$8:$Q$8=AZ$10),'R7. TIAM total gen capacity'!$F$9:$Q$1466))</f>
        <v>918.4605454607771</v>
      </c>
      <c r="BA21" s="68">
        <f t="array" ref="BA21">SUM(IF(('R7. TIAM total gen capacity'!$A$9:$A$1466=$B21)*('R7. TIAM total gen capacity'!$E$9:$E$1466=$D21)*('R7. TIAM total gen capacity'!$F$8:$Q$8=BA$10),'R7. TIAM total gen capacity'!$F$9:$Q$1466))</f>
        <v>1101.843619532885</v>
      </c>
      <c r="BB21" s="68">
        <f t="array" ref="BB21">SUM(IF(('R7. TIAM total gen capacity'!$A$9:$A$1466=$B21)*('R7. TIAM total gen capacity'!$E$9:$E$1466=$D21)*('R7. TIAM total gen capacity'!$F$8:$Q$8=BB$10),'R7. TIAM total gen capacity'!$F$9:$Q$1466))</f>
        <v>1312.9494798288263</v>
      </c>
      <c r="BC21" s="68">
        <f t="array" ref="BC21">SUM(IF(('R7. TIAM total gen capacity'!$A$9:$A$1466=$B21)*('R7. TIAM total gen capacity'!$E$9:$E$1466=$D21)*('R7. TIAM total gen capacity'!$F$8:$Q$8=BC$10),'R7. TIAM total gen capacity'!$F$9:$Q$1466))</f>
        <v>1610.9448795016142</v>
      </c>
      <c r="BE21" s="68">
        <f t="array" ref="BE21">SUM(IF(('R7. TIAM total gen capacity'!$A$9:$A$1466=$B21)*('R7. TIAM total gen capacity'!$E$9:$E$1466=$D21)*('R7. TIAM total gen capacity'!$B$9:$B$1466=BE$9)*('R7. TIAM total gen capacity'!$F$8:$Q$8=BE$10),'R7. TIAM total gen capacity'!$F$9:$Q$1466))</f>
        <v>49.83782692383064</v>
      </c>
      <c r="BF21" s="68">
        <f t="array" ref="BF21">SUM(IF(('R7. TIAM total gen capacity'!$A$9:$A$1466=$B21)*('R7. TIAM total gen capacity'!$E$9:$E$1466=$D21)*('R7. TIAM total gen capacity'!$B$9:$B$1466=BF$9)*('R7. TIAM total gen capacity'!$F$8:$Q$8=BF$10),'R7. TIAM total gen capacity'!$F$9:$Q$1466))</f>
        <v>50.383692405256895</v>
      </c>
      <c r="BG21" s="68">
        <f t="array" ref="BG21">SUM(IF(('R7. TIAM total gen capacity'!$A$9:$A$1466=$B21)*('R7. TIAM total gen capacity'!$E$9:$E$1466=$D21)*('R7. TIAM total gen capacity'!$B$9:$B$1466=BG$9)*('R7. TIAM total gen capacity'!$F$8:$Q$8=BG$10),'R7. TIAM total gen capacity'!$F$9:$Q$1466))</f>
        <v>50.580365618618927</v>
      </c>
      <c r="BH21" s="68">
        <f t="array" ref="BH21">SUM(IF(('R7. TIAM total gen capacity'!$A$9:$A$1466=$B21)*('R7. TIAM total gen capacity'!$E$9:$E$1466=$D21)*('R7. TIAM total gen capacity'!$B$9:$B$1466=BH$9)*('R7. TIAM total gen capacity'!$F$8:$Q$8=BH$10),'R7. TIAM total gen capacity'!$F$9:$Q$1466))</f>
        <v>75.289679653924665</v>
      </c>
      <c r="BI21" s="68">
        <f t="array" ref="BI21">SUM(IF(('R7. TIAM total gen capacity'!$A$9:$A$1466=$B21)*('R7. TIAM total gen capacity'!$E$9:$E$1466=$D21)*('R7. TIAM total gen capacity'!$B$9:$B$1466=BI$9)*('R7. TIAM total gen capacity'!$F$8:$Q$8=BI$10),'R7. TIAM total gen capacity'!$F$9:$Q$1466))</f>
        <v>127.3637708477288</v>
      </c>
      <c r="BJ21" s="68">
        <f t="array" ref="BJ21">SUM(IF(('R7. TIAM total gen capacity'!$A$9:$A$1466=$B21)*('R7. TIAM total gen capacity'!$E$9:$E$1466=$D21)*('R7. TIAM total gen capacity'!$B$9:$B$1466=BJ$9)*('R7. TIAM total gen capacity'!$F$8:$Q$8=BJ$10),'R7. TIAM total gen capacity'!$F$9:$Q$1466))</f>
        <v>177.58235508054941</v>
      </c>
      <c r="BK21" s="68">
        <f t="array" ref="BK21">SUM(IF(('R7. TIAM total gen capacity'!$A$9:$A$1466=$B21)*('R7. TIAM total gen capacity'!$E$9:$E$1466=$D21)*('R7. TIAM total gen capacity'!$B$9:$B$1466=BK$9)*('R7. TIAM total gen capacity'!$F$8:$Q$8=BK$10),'R7. TIAM total gen capacity'!$F$9:$Q$1466))</f>
        <v>212.46665488521262</v>
      </c>
      <c r="BL21" s="68">
        <f t="array" ref="BL21">SUM(IF(('R7. TIAM total gen capacity'!$A$9:$A$1466=$B21)*('R7. TIAM total gen capacity'!$E$9:$E$1466=$D21)*('R7. TIAM total gen capacity'!$B$9:$B$1466=BL$9)*('R7. TIAM total gen capacity'!$F$8:$Q$8=BL$10),'R7. TIAM total gen capacity'!$F$9:$Q$1466))</f>
        <v>256.12383116204296</v>
      </c>
      <c r="BM21" s="68">
        <f t="array" ref="BM21">SUM(IF(('R7. TIAM total gen capacity'!$A$9:$A$1466=$B21)*('R7. TIAM total gen capacity'!$E$9:$E$1466=$D21)*('R7. TIAM total gen capacity'!$B$9:$B$1466=BM$9)*('R7. TIAM total gen capacity'!$F$8:$Q$8=BM$10),'R7. TIAM total gen capacity'!$F$9:$Q$1466))</f>
        <v>309.19326573884985</v>
      </c>
      <c r="BN21" s="68">
        <f t="array" ref="BN21">SUM(IF(('R7. TIAM total gen capacity'!$A$9:$A$1466=$B21)*('R7. TIAM total gen capacity'!$E$9:$E$1466=$D21)*('R7. TIAM total gen capacity'!$B$9:$B$1466=BN$9)*('R7. TIAM total gen capacity'!$F$8:$Q$8=BN$10),'R7. TIAM total gen capacity'!$F$9:$Q$1466))</f>
        <v>377.00444833294279</v>
      </c>
      <c r="BO21" s="68">
        <f t="array" ref="BO21">SUM(IF(('R7. TIAM total gen capacity'!$A$9:$A$1466=$B21)*('R7. TIAM total gen capacity'!$E$9:$E$1466=$D21)*('R7. TIAM total gen capacity'!$B$9:$B$1466=BO$9)*('R7. TIAM total gen capacity'!$F$8:$Q$8=BO$10),'R7. TIAM total gen capacity'!$F$9:$Q$1466))</f>
        <v>452.30417348088895</v>
      </c>
      <c r="BP21" s="68">
        <f t="array" ref="BP21">SUM(IF(('R7. TIAM total gen capacity'!$A$9:$A$1466=$B21)*('R7. TIAM total gen capacity'!$E$9:$E$1466=$D21)*('R7. TIAM total gen capacity'!$B$9:$B$1466=BP$9)*('R7. TIAM total gen capacity'!$F$8:$Q$8=BP$10),'R7. TIAM total gen capacity'!$F$9:$Q$1466))</f>
        <v>516.22001613619818</v>
      </c>
      <c r="BR21" s="68">
        <f t="array" ref="BR21">SUM(IF(('R7. TIAM total gen capacity'!$A$9:$A$1466=$B21)*(('R7. TIAM total gen capacity'!$C$9:$C$1466=BR$7)+('R7. TIAM total gen capacity'!$C$9:$C$1466=BR$8))*('R7. TIAM total gen capacity'!$E$9:$E$1466=$D21)*('R7. TIAM total gen capacity'!$F$8:$Q$8=BR$10),'R7. TIAM total gen capacity'!$F$9:$Q$1466))</f>
        <v>0</v>
      </c>
      <c r="BS21" s="68">
        <f t="array" ref="BS21">SUM(IF(('R7. TIAM total gen capacity'!$A$9:$A$1466=$B21)*(('R7. TIAM total gen capacity'!$C$9:$C$1466=BS$7)+('R7. TIAM total gen capacity'!$C$9:$C$1466=BS$8))*('R7. TIAM total gen capacity'!$E$9:$E$1466=$D21)*('R7. TIAM total gen capacity'!$F$8:$Q$8=BS$10),'R7. TIAM total gen capacity'!$F$9:$Q$1466))</f>
        <v>0</v>
      </c>
      <c r="BT21" s="68">
        <f t="array" ref="BT21">SUM(IF(('R7. TIAM total gen capacity'!$A$9:$A$1466=$B21)*(('R7. TIAM total gen capacity'!$C$9:$C$1466=BT$7)+('R7. TIAM total gen capacity'!$C$9:$C$1466=BT$8))*('R7. TIAM total gen capacity'!$E$9:$E$1466=$D21)*('R7. TIAM total gen capacity'!$F$8:$Q$8=BT$10),'R7. TIAM total gen capacity'!$F$9:$Q$1466))</f>
        <v>0</v>
      </c>
      <c r="BU21" s="68">
        <f t="array" ref="BU21">SUM(IF(('R7. TIAM total gen capacity'!$A$9:$A$1466=$B21)*(('R7. TIAM total gen capacity'!$C$9:$C$1466=BU$7)+('R7. TIAM total gen capacity'!$C$9:$C$1466=BU$8))*('R7. TIAM total gen capacity'!$E$9:$E$1466=$D21)*('R7. TIAM total gen capacity'!$F$8:$Q$8=BU$10),'R7. TIAM total gen capacity'!$F$9:$Q$1466))</f>
        <v>1.58060250403223</v>
      </c>
      <c r="BV21" s="68">
        <f t="array" ref="BV21">SUM(IF(('R7. TIAM total gen capacity'!$A$9:$A$1466=$B21)*(('R7. TIAM total gen capacity'!$C$9:$C$1466=BV$7)+('R7. TIAM total gen capacity'!$C$9:$C$1466=BV$8))*('R7. TIAM total gen capacity'!$E$9:$E$1466=$D21)*('R7. TIAM total gen capacity'!$F$8:$Q$8=BV$10),'R7. TIAM total gen capacity'!$F$9:$Q$1466))</f>
        <v>39.547539829268949</v>
      </c>
      <c r="BW21" s="68">
        <f t="array" ref="BW21">SUM(IF(('R7. TIAM total gen capacity'!$A$9:$A$1466=$B21)*(('R7. TIAM total gen capacity'!$C$9:$C$1466=BW$7)+('R7. TIAM total gen capacity'!$C$9:$C$1466=BW$8))*('R7. TIAM total gen capacity'!$E$9:$E$1466=$D21)*('R7. TIAM total gen capacity'!$F$8:$Q$8=BW$10),'R7. TIAM total gen capacity'!$F$9:$Q$1466))</f>
        <v>69.346944128750366</v>
      </c>
      <c r="BX21" s="68">
        <f t="array" ref="BX21">SUM(IF(('R7. TIAM total gen capacity'!$A$9:$A$1466=$B21)*(('R7. TIAM total gen capacity'!$C$9:$C$1466=BX$7)+('R7. TIAM total gen capacity'!$C$9:$C$1466=BX$8))*('R7. TIAM total gen capacity'!$E$9:$E$1466=$D21)*('R7. TIAM total gen capacity'!$F$8:$Q$8=BX$10),'R7. TIAM total gen capacity'!$F$9:$Q$1466))</f>
        <v>68.318931422996613</v>
      </c>
      <c r="BY21" s="68">
        <f t="array" ref="BY21">SUM(IF(('R7. TIAM total gen capacity'!$A$9:$A$1466=$B21)*(('R7. TIAM total gen capacity'!$C$9:$C$1466=BY$7)+('R7. TIAM total gen capacity'!$C$9:$C$1466=BY$8))*('R7. TIAM total gen capacity'!$E$9:$E$1466=$D21)*('R7. TIAM total gen capacity'!$F$8:$Q$8=BY$10),'R7. TIAM total gen capacity'!$F$9:$Q$1466))</f>
        <v>73.206188671526036</v>
      </c>
      <c r="BZ21" s="68">
        <f t="array" ref="BZ21">SUM(IF(('R7. TIAM total gen capacity'!$A$9:$A$1466=$B21)*(('R7. TIAM total gen capacity'!$C$9:$C$1466=BZ$7)+('R7. TIAM total gen capacity'!$C$9:$C$1466=BZ$8))*('R7. TIAM total gen capacity'!$E$9:$E$1466=$D21)*('R7. TIAM total gen capacity'!$F$8:$Q$8=BZ$10),'R7. TIAM total gen capacity'!$F$9:$Q$1466))</f>
        <v>82.770566953443705</v>
      </c>
      <c r="CA21" s="68">
        <f t="array" ref="CA21">SUM(IF(('R7. TIAM total gen capacity'!$A$9:$A$1466=$B21)*(('R7. TIAM total gen capacity'!$C$9:$C$1466=CA$7)+('R7. TIAM total gen capacity'!$C$9:$C$1466=CA$8))*('R7. TIAM total gen capacity'!$E$9:$E$1466=$D21)*('R7. TIAM total gen capacity'!$F$8:$Q$8=CA$10),'R7. TIAM total gen capacity'!$F$9:$Q$1466))</f>
        <v>95.373730287556427</v>
      </c>
      <c r="CB21" s="68">
        <f t="array" ref="CB21">SUM(IF(('R7. TIAM total gen capacity'!$A$9:$A$1466=$B21)*(('R7. TIAM total gen capacity'!$C$9:$C$1466=CB$7)+('R7. TIAM total gen capacity'!$C$9:$C$1466=CB$8))*('R7. TIAM total gen capacity'!$E$9:$E$1466=$D21)*('R7. TIAM total gen capacity'!$F$8:$Q$8=CB$10),'R7. TIAM total gen capacity'!$F$9:$Q$1466))</f>
        <v>100.774360258423</v>
      </c>
      <c r="CC21" s="68">
        <f t="array" ref="CC21">SUM(IF(('R7. TIAM total gen capacity'!$A$9:$A$1466=$B21)*(('R7. TIAM total gen capacity'!$C$9:$C$1466=CC$7)+('R7. TIAM total gen capacity'!$C$9:$C$1466=CC$8))*('R7. TIAM total gen capacity'!$E$9:$E$1466=$D21)*('R7. TIAM total gen capacity'!$F$8:$Q$8=CC$10),'R7. TIAM total gen capacity'!$F$9:$Q$1466))</f>
        <v>61.410577677023703</v>
      </c>
      <c r="CE21" s="68">
        <f t="array" ref="CE21">SUM(IF(('R7. TIAM total gen capacity'!$A$9:$A$1466=$B21)*(('R7. TIAM total gen capacity'!$C$9:$C$1466=CE$7)+('R7. TIAM total gen capacity'!$C$9:$C$1466=CE$8))*('R7. TIAM total gen capacity'!$E$9:$E$1466=$D21)*('R7. TIAM total gen capacity'!$F$8:$Q$8=CE$10),'R7. TIAM total gen capacity'!$F$9:$Q$1466))</f>
        <v>48.466251581364901</v>
      </c>
      <c r="CF21" s="68">
        <f t="array" ref="CF21">SUM(IF(('R7. TIAM total gen capacity'!$A$9:$A$1466=$B21)*(('R7. TIAM total gen capacity'!$C$9:$C$1466=CF$7)+('R7. TIAM total gen capacity'!$C$9:$C$1466=CF$8))*('R7. TIAM total gen capacity'!$E$9:$E$1466=$D21)*('R7. TIAM total gen capacity'!$F$8:$Q$8=CF$10),'R7. TIAM total gen capacity'!$F$9:$Q$1466))</f>
        <v>48.466251581364901</v>
      </c>
      <c r="CG21" s="68">
        <f t="array" ref="CG21">SUM(IF(('R7. TIAM total gen capacity'!$A$9:$A$1466=$B21)*(('R7. TIAM total gen capacity'!$C$9:$C$1466=CG$7)+('R7. TIAM total gen capacity'!$C$9:$C$1466=CG$8))*('R7. TIAM total gen capacity'!$E$9:$E$1466=$D21)*('R7. TIAM total gen capacity'!$F$8:$Q$8=CG$10),'R7. TIAM total gen capacity'!$F$9:$Q$1466))</f>
        <v>48.643937518872626</v>
      </c>
      <c r="CH21" s="68">
        <f t="array" ref="CH21">SUM(IF(('R7. TIAM total gen capacity'!$A$9:$A$1466=$B21)*(('R7. TIAM total gen capacity'!$C$9:$C$1466=CH$7)+('R7. TIAM total gen capacity'!$C$9:$C$1466=CH$8))*('R7. TIAM total gen capacity'!$E$9:$E$1466=$D21)*('R7. TIAM total gen capacity'!$F$8:$Q$8=CH$10),'R7. TIAM total gen capacity'!$F$9:$Q$1466))</f>
        <v>70.440040224259064</v>
      </c>
      <c r="CI21" s="68">
        <f t="array" ref="CI21">SUM(IF(('R7. TIAM total gen capacity'!$A$9:$A$1466=$B21)*(('R7. TIAM total gen capacity'!$C$9:$C$1466=CI$7)+('R7. TIAM total gen capacity'!$C$9:$C$1466=CI$8))*('R7. TIAM total gen capacity'!$E$9:$E$1466=$D21)*('R7. TIAM total gen capacity'!$F$8:$Q$8=CI$10),'R7. TIAM total gen capacity'!$F$9:$Q$1466))</f>
        <v>82.941158329373948</v>
      </c>
      <c r="CJ21" s="68">
        <f t="array" ref="CJ21">SUM(IF(('R7. TIAM total gen capacity'!$A$9:$A$1466=$B21)*(('R7. TIAM total gen capacity'!$C$9:$C$1466=CJ$7)+('R7. TIAM total gen capacity'!$C$9:$C$1466=CJ$8))*('R7. TIAM total gen capacity'!$E$9:$E$1466=$D21)*('R7. TIAM total gen capacity'!$F$8:$Q$8=CJ$10),'R7. TIAM total gen capacity'!$F$9:$Q$1466))</f>
        <v>95.044794801363039</v>
      </c>
      <c r="CK21" s="68">
        <f t="array" ref="CK21">SUM(IF(('R7. TIAM total gen capacity'!$A$9:$A$1466=$B21)*(('R7. TIAM total gen capacity'!$C$9:$C$1466=CK$7)+('R7. TIAM total gen capacity'!$C$9:$C$1466=CK$8))*('R7. TIAM total gen capacity'!$E$9:$E$1466=$D21)*('R7. TIAM total gen capacity'!$F$8:$Q$8=CK$10),'R7. TIAM total gen capacity'!$F$9:$Q$1466))</f>
        <v>125.27386806708881</v>
      </c>
      <c r="CL21" s="68">
        <f t="array" ref="CL21">SUM(IF(('R7. TIAM total gen capacity'!$A$9:$A$1466=$B21)*(('R7. TIAM total gen capacity'!$C$9:$C$1466=CL$7)+('R7. TIAM total gen capacity'!$C$9:$C$1466=CL$8))*('R7. TIAM total gen capacity'!$E$9:$E$1466=$D21)*('R7. TIAM total gen capacity'!$F$8:$Q$8=CL$10),'R7. TIAM total gen capacity'!$F$9:$Q$1466))</f>
        <v>157.41516827222591</v>
      </c>
      <c r="CM21" s="68">
        <f t="array" ref="CM21">SUM(IF(('R7. TIAM total gen capacity'!$A$9:$A$1466=$B21)*(('R7. TIAM total gen capacity'!$C$9:$C$1466=CM$7)+('R7. TIAM total gen capacity'!$C$9:$C$1466=CM$8))*('R7. TIAM total gen capacity'!$E$9:$E$1466=$D21)*('R7. TIAM total gen capacity'!$F$8:$Q$8=CM$10),'R7. TIAM total gen capacity'!$F$9:$Q$1466))</f>
        <v>190.12290298310774</v>
      </c>
      <c r="CN21" s="68">
        <f t="array" ref="CN21">SUM(IF(('R7. TIAM total gen capacity'!$A$9:$A$1466=$B21)*(('R7. TIAM total gen capacity'!$C$9:$C$1466=CN$7)+('R7. TIAM total gen capacity'!$C$9:$C$1466=CN$8))*('R7. TIAM total gen capacity'!$E$9:$E$1466=$D21)*('R7. TIAM total gen capacity'!$F$8:$Q$8=CN$10),'R7. TIAM total gen capacity'!$F$9:$Q$1466))</f>
        <v>227.74322313131023</v>
      </c>
      <c r="CO21" s="68">
        <f t="array" ref="CO21">SUM(IF(('R7. TIAM total gen capacity'!$A$9:$A$1466=$B21)*(('R7. TIAM total gen capacity'!$C$9:$C$1466=CO$7)+('R7. TIAM total gen capacity'!$C$9:$C$1466=CO$8))*('R7. TIAM total gen capacity'!$E$9:$E$1466=$D21)*('R7. TIAM total gen capacity'!$F$8:$Q$8=CO$10),'R7. TIAM total gen capacity'!$F$9:$Q$1466))</f>
        <v>268.99380972783666</v>
      </c>
      <c r="CP21" s="68">
        <f t="array" ref="CP21">SUM(IF(('R7. TIAM total gen capacity'!$A$9:$A$1466=$B21)*(('R7. TIAM total gen capacity'!$C$9:$C$1466=CP$7)+('R7. TIAM total gen capacity'!$C$9:$C$1466=CP$8))*('R7. TIAM total gen capacity'!$E$9:$E$1466=$D21)*('R7. TIAM total gen capacity'!$F$8:$Q$8=CP$10),'R7. TIAM total gen capacity'!$F$9:$Q$1466))</f>
        <v>325.60803327249482</v>
      </c>
    </row>
    <row r="22" spans="1:94" x14ac:dyDescent="0.3">
      <c r="A22" s="39" t="s">
        <v>62</v>
      </c>
      <c r="B22" s="39" t="s">
        <v>249</v>
      </c>
      <c r="C22" s="39" t="s">
        <v>100</v>
      </c>
      <c r="D22" s="39" t="s">
        <v>259</v>
      </c>
      <c r="E22" s="68">
        <f t="array" ref="E22">SUM(IF(('R7. TIAM total gen capacity'!$A$9:$A$1466=$B22)*(('R7. TIAM total gen capacity'!$C$9:$C$1466=E$7)+('R7. TIAM total gen capacity'!$C$9:$C$1466=E$8))*('R7. TIAM total gen capacity'!$E$9:$E$1466=$D22)*('R7. TIAM total gen capacity'!$F$8:$Q$8=E$10),'R7. TIAM total gen capacity'!$F$9:$Q$1466))</f>
        <v>11.882229832572287</v>
      </c>
      <c r="F22" s="68">
        <f t="array" ref="F22">SUM(IF(('R7. TIAM total gen capacity'!$A$9:$A$1466=$B22)*(('R7. TIAM total gen capacity'!$C$9:$C$1466=F$7)+('R7. TIAM total gen capacity'!$C$9:$C$1466=F$8))*('R7. TIAM total gen capacity'!$E$9:$E$1466=$D22)*('R7. TIAM total gen capacity'!$F$8:$Q$8=F$10),'R7. TIAM total gen capacity'!$F$9:$Q$1466))</f>
        <v>20.624111111111102</v>
      </c>
      <c r="G22" s="68">
        <f t="array" ref="G22">SUM(IF(('R7. TIAM total gen capacity'!$A$9:$A$1466=$B22)*(('R7. TIAM total gen capacity'!$C$9:$C$1466=G$7)+('R7. TIAM total gen capacity'!$C$9:$C$1466=G$8))*('R7. TIAM total gen capacity'!$E$9:$E$1466=$D22)*('R7. TIAM total gen capacity'!$F$8:$Q$8=G$10),'R7. TIAM total gen capacity'!$F$9:$Q$1466))</f>
        <v>82.149511111111096</v>
      </c>
      <c r="H22" s="68">
        <f t="array" ref="H22">SUM(IF(('R7. TIAM total gen capacity'!$A$9:$A$1466=$B22)*(('R7. TIAM total gen capacity'!$C$9:$C$1466=H$7)+('R7. TIAM total gen capacity'!$C$9:$C$1466=H$8))*('R7. TIAM total gen capacity'!$E$9:$E$1466=$D22)*('R7. TIAM total gen capacity'!$F$8:$Q$8=H$10),'R7. TIAM total gen capacity'!$F$9:$Q$1466))</f>
        <v>86.746504005151465</v>
      </c>
      <c r="I22" s="68">
        <f t="array" ref="I22">SUM(IF(('R7. TIAM total gen capacity'!$A$9:$A$1466=$B22)*(('R7. TIAM total gen capacity'!$C$9:$C$1466=I$7)+('R7. TIAM total gen capacity'!$C$9:$C$1466=I$8))*('R7. TIAM total gen capacity'!$E$9:$E$1466=$D22)*('R7. TIAM total gen capacity'!$F$8:$Q$8=I$10),'R7. TIAM total gen capacity'!$F$9:$Q$1466))</f>
        <v>98.443219635717341</v>
      </c>
      <c r="J22" s="68">
        <f t="array" ref="J22">SUM(IF(('R7. TIAM total gen capacity'!$A$9:$A$1466=$B22)*(('R7. TIAM total gen capacity'!$C$9:$C$1466=J$7)+('R7. TIAM total gen capacity'!$C$9:$C$1466=J$8))*('R7. TIAM total gen capacity'!$E$9:$E$1466=$D22)*('R7. TIAM total gen capacity'!$F$8:$Q$8=J$10),'R7. TIAM total gen capacity'!$F$9:$Q$1466))</f>
        <v>98.443219635717313</v>
      </c>
      <c r="K22" s="68">
        <f t="array" ref="K22">SUM(IF(('R7. TIAM total gen capacity'!$A$9:$A$1466=$B22)*(('R7. TIAM total gen capacity'!$C$9:$C$1466=K$7)+('R7. TIAM total gen capacity'!$C$9:$C$1466=K$8))*('R7. TIAM total gen capacity'!$E$9:$E$1466=$D22)*('R7. TIAM total gen capacity'!$F$8:$Q$8=K$10),'R7. TIAM total gen capacity'!$F$9:$Q$1466))</f>
        <v>98.443219635717298</v>
      </c>
      <c r="L22" s="68">
        <f t="array" ref="L22">SUM(IF(('R7. TIAM total gen capacity'!$A$9:$A$1466=$B22)*(('R7. TIAM total gen capacity'!$C$9:$C$1466=L$7)+('R7. TIAM total gen capacity'!$C$9:$C$1466=L$8))*('R7. TIAM total gen capacity'!$E$9:$E$1466=$D22)*('R7. TIAM total gen capacity'!$F$8:$Q$8=L$10),'R7. TIAM total gen capacity'!$F$9:$Q$1466))</f>
        <v>98.443219635717298</v>
      </c>
      <c r="M22" s="68">
        <f t="array" ref="M22">SUM(IF(('R7. TIAM total gen capacity'!$A$9:$A$1466=$B22)*(('R7. TIAM total gen capacity'!$C$9:$C$1466=M$7)+('R7. TIAM total gen capacity'!$C$9:$C$1466=M$8))*('R7. TIAM total gen capacity'!$E$9:$E$1466=$D22)*('R7. TIAM total gen capacity'!$F$8:$Q$8=M$10),'R7. TIAM total gen capacity'!$F$9:$Q$1466))</f>
        <v>98.443219635717298</v>
      </c>
      <c r="N22" s="68">
        <f t="array" ref="N22">SUM(IF(('R7. TIAM total gen capacity'!$A$9:$A$1466=$B22)*(('R7. TIAM total gen capacity'!$C$9:$C$1466=N$7)+('R7. TIAM total gen capacity'!$C$9:$C$1466=N$8))*('R7. TIAM total gen capacity'!$E$9:$E$1466=$D22)*('R7. TIAM total gen capacity'!$F$8:$Q$8=N$10),'R7. TIAM total gen capacity'!$F$9:$Q$1466))</f>
        <v>98.443219635717298</v>
      </c>
      <c r="O22" s="68">
        <f t="array" ref="O22">SUM(IF(('R7. TIAM total gen capacity'!$A$9:$A$1466=$B22)*(('R7. TIAM total gen capacity'!$C$9:$C$1466=O$7)+('R7. TIAM total gen capacity'!$C$9:$C$1466=O$8))*('R7. TIAM total gen capacity'!$E$9:$E$1466=$D22)*('R7. TIAM total gen capacity'!$F$8:$Q$8=O$10),'R7. TIAM total gen capacity'!$F$9:$Q$1466))</f>
        <v>98.443219635717284</v>
      </c>
      <c r="P22" s="68">
        <f t="array" ref="P22">SUM(IF(('R7. TIAM total gen capacity'!$A$9:$A$1466=$B22)*(('R7. TIAM total gen capacity'!$C$9:$C$1466=P$7)+('R7. TIAM total gen capacity'!$C$9:$C$1466=P$8))*('R7. TIAM total gen capacity'!$E$9:$E$1466=$D22)*('R7. TIAM total gen capacity'!$F$8:$Q$8=P$10),'R7. TIAM total gen capacity'!$F$9:$Q$1466))</f>
        <v>98.443219635717398</v>
      </c>
      <c r="R22" s="68">
        <f t="array" ref="R22">SUM(IF(('R7. TIAM total gen capacity'!$A$9:$A$1466=$B22)*(('R7. TIAM total gen capacity'!$C$9:$C$1466=R$7)+('R7. TIAM total gen capacity'!$C$9:$C$1466=R$8))*('R7. TIAM total gen capacity'!$E$9:$E$1466=$D22)*('R7. TIAM total gen capacity'!$F$8:$Q$8=R$10),'R7. TIAM total gen capacity'!$F$9:$Q$1466))</f>
        <v>38.548515981735186</v>
      </c>
      <c r="S22" s="68">
        <f t="array" ref="S22">SUM(IF(('R7. TIAM total gen capacity'!$A$9:$A$1466=$B22)*(('R7. TIAM total gen capacity'!$C$9:$C$1466=S$7)+('R7. TIAM total gen capacity'!$C$9:$C$1466=S$8))*('R7. TIAM total gen capacity'!$E$9:$E$1466=$D22)*('R7. TIAM total gen capacity'!$F$8:$Q$8=S$10),'R7. TIAM total gen capacity'!$F$9:$Q$1466))</f>
        <v>94.83481289842949</v>
      </c>
      <c r="T22" s="68">
        <f t="array" ref="T22">SUM(IF(('R7. TIAM total gen capacity'!$A$9:$A$1466=$B22)*(('R7. TIAM total gen capacity'!$C$9:$C$1466=T$7)+('R7. TIAM total gen capacity'!$C$9:$C$1466=T$8))*('R7. TIAM total gen capacity'!$E$9:$E$1466=$D22)*('R7. TIAM total gen capacity'!$F$8:$Q$8=T$10),'R7. TIAM total gen capacity'!$F$9:$Q$1466))</f>
        <v>103.07478000549744</v>
      </c>
      <c r="U22" s="68">
        <f t="array" ref="U22">SUM(IF(('R7. TIAM total gen capacity'!$A$9:$A$1466=$B22)*(('R7. TIAM total gen capacity'!$C$9:$C$1466=U$7)+('R7. TIAM total gen capacity'!$C$9:$C$1466=U$8))*('R7. TIAM total gen capacity'!$E$9:$E$1466=$D22)*('R7. TIAM total gen capacity'!$F$8:$Q$8=U$10),'R7. TIAM total gen capacity'!$F$9:$Q$1466))</f>
        <v>97.69996767227444</v>
      </c>
      <c r="V22" s="68">
        <f t="array" ref="V22">SUM(IF(('R7. TIAM total gen capacity'!$A$9:$A$1466=$B22)*(('R7. TIAM total gen capacity'!$C$9:$C$1466=V$7)+('R7. TIAM total gen capacity'!$C$9:$C$1466=V$8))*('R7. TIAM total gen capacity'!$E$9:$E$1466=$D22)*('R7. TIAM total gen capacity'!$F$8:$Q$8=V$10),'R7. TIAM total gen capacity'!$F$9:$Q$1466))</f>
        <v>38.635336932010787</v>
      </c>
      <c r="W22" s="68">
        <f t="array" ref="W22">SUM(IF(('R7. TIAM total gen capacity'!$A$9:$A$1466=$B22)*(('R7. TIAM total gen capacity'!$C$9:$C$1466=W$7)+('R7. TIAM total gen capacity'!$C$9:$C$1466=W$8))*('R7. TIAM total gen capacity'!$E$9:$E$1466=$D22)*('R7. TIAM total gen capacity'!$F$8:$Q$8=W$10),'R7. TIAM total gen capacity'!$F$9:$Q$1466))</f>
        <v>54.577126400920612</v>
      </c>
      <c r="X22" s="68">
        <f t="array" ref="X22">SUM(IF(('R7. TIAM total gen capacity'!$A$9:$A$1466=$B22)*(('R7. TIAM total gen capacity'!$C$9:$C$1466=X$7)+('R7. TIAM total gen capacity'!$C$9:$C$1466=X$8))*('R7. TIAM total gen capacity'!$E$9:$E$1466=$D22)*('R7. TIAM total gen capacity'!$F$8:$Q$8=X$10),'R7. TIAM total gen capacity'!$F$9:$Q$1466))</f>
        <v>88.862392028776299</v>
      </c>
      <c r="Y22" s="68">
        <f t="array" ref="Y22">SUM(IF(('R7. TIAM total gen capacity'!$A$9:$A$1466=$B22)*(('R7. TIAM total gen capacity'!$C$9:$C$1466=Y$7)+('R7. TIAM total gen capacity'!$C$9:$C$1466=Y$8))*('R7. TIAM total gen capacity'!$E$9:$E$1466=$D22)*('R7. TIAM total gen capacity'!$F$8:$Q$8=Y$10),'R7. TIAM total gen capacity'!$F$9:$Q$1466))</f>
        <v>144.74747289826399</v>
      </c>
      <c r="Z22" s="68">
        <f t="array" ref="Z22">SUM(IF(('R7. TIAM total gen capacity'!$A$9:$A$1466=$B22)*(('R7. TIAM total gen capacity'!$C$9:$C$1466=Z$7)+('R7. TIAM total gen capacity'!$C$9:$C$1466=Z$8))*('R7. TIAM total gen capacity'!$E$9:$E$1466=$D22)*('R7. TIAM total gen capacity'!$F$8:$Q$8=Z$10),'R7. TIAM total gen capacity'!$F$9:$Q$1466))</f>
        <v>235.77838084359601</v>
      </c>
      <c r="AA22" s="68">
        <f t="array" ref="AA22">SUM(IF(('R7. TIAM total gen capacity'!$A$9:$A$1466=$B22)*(('R7. TIAM total gen capacity'!$C$9:$C$1466=AA$7)+('R7. TIAM total gen capacity'!$C$9:$C$1466=AA$8))*('R7. TIAM total gen capacity'!$E$9:$E$1466=$D22)*('R7. TIAM total gen capacity'!$F$8:$Q$8=AA$10),'R7. TIAM total gen capacity'!$F$9:$Q$1466))</f>
        <v>267.64280974624802</v>
      </c>
      <c r="AB22" s="68">
        <f t="array" ref="AB22">SUM(IF(('R7. TIAM total gen capacity'!$A$9:$A$1466=$B22)*(('R7. TIAM total gen capacity'!$C$9:$C$1466=AB$7)+('R7. TIAM total gen capacity'!$C$9:$C$1466=AB$8))*('R7. TIAM total gen capacity'!$E$9:$E$1466=$D22)*('R7. TIAM total gen capacity'!$F$8:$Q$8=AB$10),'R7. TIAM total gen capacity'!$F$9:$Q$1466))</f>
        <v>314.546309904471</v>
      </c>
      <c r="AC22" s="68">
        <f t="array" ref="AC22">SUM(IF(('R7. TIAM total gen capacity'!$A$9:$A$1466=$B22)*(('R7. TIAM total gen capacity'!$C$9:$C$1466=AC$7)+('R7. TIAM total gen capacity'!$C$9:$C$1466=AC$8))*('R7. TIAM total gen capacity'!$E$9:$E$1466=$D22)*('R7. TIAM total gen capacity'!$F$8:$Q$8=AC$10),'R7. TIAM total gen capacity'!$F$9:$Q$1466))</f>
        <v>414.41112249083699</v>
      </c>
      <c r="AE22" s="68">
        <f t="array" ref="AE22">SUM(IF(('R7. TIAM total gen capacity'!$A$9:$A$1466=$B22)*(('R7. TIAM total gen capacity'!$C$9:$C$1466=AE$6)+('R7. TIAM total gen capacity'!$C$9:$C$1466=AE$7)+('R7. TIAM total gen capacity'!$C$9:$C$1466=AE$8)+('R7. TIAM total gen capacity'!$C$9:$C$1466=AE$9))*('R7. TIAM total gen capacity'!$E$9:$E$1466=$D22)*('R7. TIAM total gen capacity'!$F$8:$Q$8=AE$10),'R7. TIAM total gen capacity'!$F$9:$Q$1466))</f>
        <v>325.08240091572316</v>
      </c>
      <c r="AF22" s="68">
        <f t="array" ref="AF22">SUM(IF(('R7. TIAM total gen capacity'!$A$9:$A$1466=$B22)*(('R7. TIAM total gen capacity'!$C$9:$C$1466=AF$6)+('R7. TIAM total gen capacity'!$C$9:$C$1466=AF$7)+('R7. TIAM total gen capacity'!$C$9:$C$1466=AF$8)+('R7. TIAM total gen capacity'!$C$9:$C$1466=AF$9))*('R7. TIAM total gen capacity'!$E$9:$E$1466=$D22)*('R7. TIAM total gen capacity'!$F$8:$Q$8=AF$10),'R7. TIAM total gen capacity'!$F$9:$Q$1466))</f>
        <v>445.42682913435488</v>
      </c>
      <c r="AG22" s="68">
        <f t="array" ref="AG22">SUM(IF(('R7. TIAM total gen capacity'!$A$9:$A$1466=$B22)*(('R7. TIAM total gen capacity'!$C$9:$C$1466=AG$6)+('R7. TIAM total gen capacity'!$C$9:$C$1466=AG$7)+('R7. TIAM total gen capacity'!$C$9:$C$1466=AG$8)+('R7. TIAM total gen capacity'!$C$9:$C$1466=AG$9))*('R7. TIAM total gen capacity'!$E$9:$E$1466=$D22)*('R7. TIAM total gen capacity'!$F$8:$Q$8=AG$10),'R7. TIAM total gen capacity'!$F$9:$Q$1466))</f>
        <v>465.5244318740809</v>
      </c>
      <c r="AH22" s="68">
        <f t="array" ref="AH22">SUM(IF(('R7. TIAM total gen capacity'!$A$9:$A$1466=$B22)*(('R7. TIAM total gen capacity'!$C$9:$C$1466=AH$6)+('R7. TIAM total gen capacity'!$C$9:$C$1466=AH$7)+('R7. TIAM total gen capacity'!$C$9:$C$1466=AH$8)+('R7. TIAM total gen capacity'!$C$9:$C$1466=AH$9))*('R7. TIAM total gen capacity'!$E$9:$E$1466=$D22)*('R7. TIAM total gen capacity'!$F$8:$Q$8=AH$10),'R7. TIAM total gen capacity'!$F$9:$Q$1466))</f>
        <v>479.20078157116433</v>
      </c>
      <c r="AI22" s="68">
        <f t="array" ref="AI22">SUM(IF(('R7. TIAM total gen capacity'!$A$9:$A$1466=$B22)*(('R7. TIAM total gen capacity'!$C$9:$C$1466=AI$6)+('R7. TIAM total gen capacity'!$C$9:$C$1466=AI$7)+('R7. TIAM total gen capacity'!$C$9:$C$1466=AI$8)+('R7. TIAM total gen capacity'!$C$9:$C$1466=AI$9))*('R7. TIAM total gen capacity'!$E$9:$E$1466=$D22)*('R7. TIAM total gen capacity'!$F$8:$Q$8=AI$10),'R7. TIAM total gen capacity'!$F$9:$Q$1466))</f>
        <v>378.7378521397514</v>
      </c>
      <c r="AJ22" s="68">
        <f t="array" ref="AJ22">SUM(IF(('R7. TIAM total gen capacity'!$A$9:$A$1466=$B22)*(('R7. TIAM total gen capacity'!$C$9:$C$1466=AJ$6)+('R7. TIAM total gen capacity'!$C$9:$C$1466=AJ$7)+('R7. TIAM total gen capacity'!$C$9:$C$1466=AJ$8)+('R7. TIAM total gen capacity'!$C$9:$C$1466=AJ$9))*('R7. TIAM total gen capacity'!$E$9:$E$1466=$D22)*('R7. TIAM total gen capacity'!$F$8:$Q$8=AJ$10),'R7. TIAM total gen capacity'!$F$9:$Q$1466))</f>
        <v>235.96240447911077</v>
      </c>
      <c r="AK22" s="68">
        <f t="array" ref="AK22">SUM(IF(('R7. TIAM total gen capacity'!$A$9:$A$1466=$B22)*(('R7. TIAM total gen capacity'!$C$9:$C$1466=AK$6)+('R7. TIAM total gen capacity'!$C$9:$C$1466=AK$7)+('R7. TIAM total gen capacity'!$C$9:$C$1466=AK$8)+('R7. TIAM total gen capacity'!$C$9:$C$1466=AK$9))*('R7. TIAM total gen capacity'!$E$9:$E$1466=$D22)*('R7. TIAM total gen capacity'!$F$8:$Q$8=AK$10),'R7. TIAM total gen capacity'!$F$9:$Q$1466))</f>
        <v>257.29851366919661</v>
      </c>
      <c r="AL22" s="68">
        <f t="array" ref="AL22">SUM(IF(('R7. TIAM total gen capacity'!$A$9:$A$1466=$B22)*(('R7. TIAM total gen capacity'!$C$9:$C$1466=AL$6)+('R7. TIAM total gen capacity'!$C$9:$C$1466=AL$7)+('R7. TIAM total gen capacity'!$C$9:$C$1466=AL$8)+('R7. TIAM total gen capacity'!$C$9:$C$1466=AL$9))*('R7. TIAM total gen capacity'!$E$9:$E$1466=$D22)*('R7. TIAM total gen capacity'!$F$8:$Q$8=AL$10),'R7. TIAM total gen capacity'!$F$9:$Q$1466))</f>
        <v>438.14169319694042</v>
      </c>
      <c r="AM22" s="68">
        <f t="array" ref="AM22">SUM(IF(('R7. TIAM total gen capacity'!$A$9:$A$1466=$B22)*(('R7. TIAM total gen capacity'!$C$9:$C$1466=AM$6)+('R7. TIAM total gen capacity'!$C$9:$C$1466=AM$7)+('R7. TIAM total gen capacity'!$C$9:$C$1466=AM$8)+('R7. TIAM total gen capacity'!$C$9:$C$1466=AM$9))*('R7. TIAM total gen capacity'!$E$9:$E$1466=$D22)*('R7. TIAM total gen capacity'!$F$8:$Q$8=AM$10),'R7. TIAM total gen capacity'!$F$9:$Q$1466))</f>
        <v>590.74465750603952</v>
      </c>
      <c r="AN22" s="68">
        <f t="array" ref="AN22">SUM(IF(('R7. TIAM total gen capacity'!$A$9:$A$1466=$B22)*(('R7. TIAM total gen capacity'!$C$9:$C$1466=AN$6)+('R7. TIAM total gen capacity'!$C$9:$C$1466=AN$7)+('R7. TIAM total gen capacity'!$C$9:$C$1466=AN$8)+('R7. TIAM total gen capacity'!$C$9:$C$1466=AN$9))*('R7. TIAM total gen capacity'!$E$9:$E$1466=$D22)*('R7. TIAM total gen capacity'!$F$8:$Q$8=AN$10),'R7. TIAM total gen capacity'!$F$9:$Q$1466))</f>
        <v>640.40970268575825</v>
      </c>
      <c r="AO22" s="68">
        <f t="array" ref="AO22">SUM(IF(('R7. TIAM total gen capacity'!$A$9:$A$1466=$B22)*(('R7. TIAM total gen capacity'!$C$9:$C$1466=AO$6)+('R7. TIAM total gen capacity'!$C$9:$C$1466=AO$7)+('R7. TIAM total gen capacity'!$C$9:$C$1466=AO$8)+('R7. TIAM total gen capacity'!$C$9:$C$1466=AO$9))*('R7. TIAM total gen capacity'!$E$9:$E$1466=$D22)*('R7. TIAM total gen capacity'!$F$8:$Q$8=AO$10),'R7. TIAM total gen capacity'!$F$9:$Q$1466))</f>
        <v>704.89160384926492</v>
      </c>
      <c r="AP22" s="68">
        <f t="array" ref="AP22">SUM(IF(('R7. TIAM total gen capacity'!$A$9:$A$1466=$B22)*(('R7. TIAM total gen capacity'!$C$9:$C$1466=AP$6)+('R7. TIAM total gen capacity'!$C$9:$C$1466=AP$7)+('R7. TIAM total gen capacity'!$C$9:$C$1466=AP$8)+('R7. TIAM total gen capacity'!$C$9:$C$1466=AP$9))*('R7. TIAM total gen capacity'!$E$9:$E$1466=$D22)*('R7. TIAM total gen capacity'!$F$8:$Q$8=AP$10),'R7. TIAM total gen capacity'!$F$9:$Q$1466))</f>
        <v>909.44525133635034</v>
      </c>
      <c r="AR22" s="68">
        <f t="array" ref="AR22">SUM(IF(('R7. TIAM total gen capacity'!$A$9:$A$1466=$B22)*('R7. TIAM total gen capacity'!$E$9:$E$1466=$D22)*('R7. TIAM total gen capacity'!$F$8:$Q$8=AR$10),'R7. TIAM total gen capacity'!$F$9:$Q$1466))</f>
        <v>656.49246986938851</v>
      </c>
      <c r="AS22" s="68">
        <f t="array" ref="AS22">SUM(IF(('R7. TIAM total gen capacity'!$A$9:$A$1466=$B22)*('R7. TIAM total gen capacity'!$E$9:$E$1466=$D22)*('R7. TIAM total gen capacity'!$F$8:$Q$8=AS$10),'R7. TIAM total gen capacity'!$F$9:$Q$1466))</f>
        <v>831.07428341107254</v>
      </c>
      <c r="AT22" s="68">
        <f t="array" ref="AT22">SUM(IF(('R7. TIAM total gen capacity'!$A$9:$A$1466=$B22)*('R7. TIAM total gen capacity'!$E$9:$E$1466=$D22)*('R7. TIAM total gen capacity'!$F$8:$Q$8=AT$10),'R7. TIAM total gen capacity'!$F$9:$Q$1466))</f>
        <v>909.63437778173682</v>
      </c>
      <c r="AU22" s="68">
        <f t="array" ref="AU22">SUM(IF(('R7. TIAM total gen capacity'!$A$9:$A$1466=$B22)*('R7. TIAM total gen capacity'!$E$9:$E$1466=$D22)*('R7. TIAM total gen capacity'!$F$8:$Q$8=AU$10),'R7. TIAM total gen capacity'!$F$9:$Q$1466))</f>
        <v>988.23575870570653</v>
      </c>
      <c r="AV22" s="68">
        <f t="array" ref="AV22">SUM(IF(('R7. TIAM total gen capacity'!$A$9:$A$1466=$B22)*('R7. TIAM total gen capacity'!$E$9:$E$1466=$D22)*('R7. TIAM total gen capacity'!$F$8:$Q$8=AV$10),'R7. TIAM total gen capacity'!$F$9:$Q$1466))</f>
        <v>832.10709434988689</v>
      </c>
      <c r="AW22" s="68">
        <f t="array" ref="AW22">SUM(IF(('R7. TIAM total gen capacity'!$A$9:$A$1466=$B22)*('R7. TIAM total gen capacity'!$E$9:$E$1466=$D22)*('R7. TIAM total gen capacity'!$F$8:$Q$8=AW$10),'R7. TIAM total gen capacity'!$F$9:$Q$1466))</f>
        <v>775.61776137769743</v>
      </c>
      <c r="AX22" s="68">
        <f t="array" ref="AX22">SUM(IF(('R7. TIAM total gen capacity'!$A$9:$A$1466=$B22)*('R7. TIAM total gen capacity'!$E$9:$E$1466=$D22)*('R7. TIAM total gen capacity'!$F$8:$Q$8=AX$10),'R7. TIAM total gen capacity'!$F$9:$Q$1466))</f>
        <v>827.17910590821361</v>
      </c>
      <c r="AY22" s="68">
        <f t="array" ref="AY22">SUM(IF(('R7. TIAM total gen capacity'!$A$9:$A$1466=$B22)*('R7. TIAM total gen capacity'!$E$9:$E$1466=$D22)*('R7. TIAM total gen capacity'!$F$8:$Q$8=AY$10),'R7. TIAM total gen capacity'!$F$9:$Q$1466))</f>
        <v>1032.5329573055794</v>
      </c>
      <c r="AZ22" s="68">
        <f t="array" ref="AZ22">SUM(IF(('R7. TIAM total gen capacity'!$A$9:$A$1466=$B22)*('R7. TIAM total gen capacity'!$E$9:$E$1466=$D22)*('R7. TIAM total gen capacity'!$F$8:$Q$8=AZ$10),'R7. TIAM total gen capacity'!$F$9:$Q$1466))</f>
        <v>1290.5581345584505</v>
      </c>
      <c r="BA22" s="68">
        <f t="array" ref="BA22">SUM(IF(('R7. TIAM total gen capacity'!$A$9:$A$1466=$B22)*('R7. TIAM total gen capacity'!$E$9:$E$1466=$D22)*('R7. TIAM total gen capacity'!$F$8:$Q$8=BA$10),'R7. TIAM total gen capacity'!$F$9:$Q$1466))</f>
        <v>1376.7040826299324</v>
      </c>
      <c r="BB22" s="68">
        <f t="array" ref="BB22">SUM(IF(('R7. TIAM total gen capacity'!$A$9:$A$1466=$B22)*('R7. TIAM total gen capacity'!$E$9:$E$1466=$D22)*('R7. TIAM total gen capacity'!$F$8:$Q$8=BB$10),'R7. TIAM total gen capacity'!$F$9:$Q$1466))</f>
        <v>1490.3986176176622</v>
      </c>
      <c r="BC22" s="68">
        <f t="array" ref="BC22">SUM(IF(('R7. TIAM total gen capacity'!$A$9:$A$1466=$B22)*('R7. TIAM total gen capacity'!$E$9:$E$1466=$D22)*('R7. TIAM total gen capacity'!$F$8:$Q$8=BC$10),'R7. TIAM total gen capacity'!$F$9:$Q$1466))</f>
        <v>1801.7264064766996</v>
      </c>
      <c r="BE22" s="68">
        <f t="array" ref="BE22">SUM(IF(('R7. TIAM total gen capacity'!$A$9:$A$1466=$B22)*('R7. TIAM total gen capacity'!$E$9:$E$1466=$D22)*('R7. TIAM total gen capacity'!$B$9:$B$1466=BE$9)*('R7. TIAM total gen capacity'!$F$8:$Q$8=BE$10),'R7. TIAM total gen capacity'!$F$9:$Q$1466))</f>
        <v>184.16182340169942</v>
      </c>
      <c r="BF22" s="68">
        <f t="array" ref="BF22">SUM(IF(('R7. TIAM total gen capacity'!$A$9:$A$1466=$B22)*('R7. TIAM total gen capacity'!$E$9:$E$1466=$D22)*('R7. TIAM total gen capacity'!$B$9:$B$1466=BF$9)*('R7. TIAM total gen capacity'!$F$8:$Q$8=BF$10),'R7. TIAM total gen capacity'!$F$9:$Q$1466))</f>
        <v>248.93646535559549</v>
      </c>
      <c r="BG22" s="68">
        <f t="array" ref="BG22">SUM(IF(('R7. TIAM total gen capacity'!$A$9:$A$1466=$B22)*('R7. TIAM total gen capacity'!$E$9:$E$1466=$D22)*('R7. TIAM total gen capacity'!$B$9:$B$1466=BG$9)*('R7. TIAM total gen capacity'!$F$8:$Q$8=BG$10),'R7. TIAM total gen capacity'!$F$9:$Q$1466))</f>
        <v>318.12443421114051</v>
      </c>
      <c r="BH22" s="68">
        <f t="array" ref="BH22">SUM(IF(('R7. TIAM total gen capacity'!$A$9:$A$1466=$B22)*('R7. TIAM total gen capacity'!$E$9:$E$1466=$D22)*('R7. TIAM total gen capacity'!$B$9:$B$1466=BH$9)*('R7. TIAM total gen capacity'!$F$8:$Q$8=BH$10),'R7. TIAM total gen capacity'!$F$9:$Q$1466))</f>
        <v>334.58616416908637</v>
      </c>
      <c r="BI22" s="68">
        <f t="array" ref="BI22">SUM(IF(('R7. TIAM total gen capacity'!$A$9:$A$1466=$B22)*('R7. TIAM total gen capacity'!$E$9:$E$1466=$D22)*('R7. TIAM total gen capacity'!$B$9:$B$1466=BI$9)*('R7. TIAM total gen capacity'!$F$8:$Q$8=BI$10),'R7. TIAM total gen capacity'!$F$9:$Q$1466))</f>
        <v>296.7792350586962</v>
      </c>
      <c r="BJ22" s="68">
        <f t="array" ref="BJ22">SUM(IF(('R7. TIAM total gen capacity'!$A$9:$A$1466=$B22)*('R7. TIAM total gen capacity'!$E$9:$E$1466=$D22)*('R7. TIAM total gen capacity'!$B$9:$B$1466=BJ$9)*('R7. TIAM total gen capacity'!$F$8:$Q$8=BJ$10),'R7. TIAM total gen capacity'!$F$9:$Q$1466))</f>
        <v>400.9241555611639</v>
      </c>
      <c r="BK22" s="68">
        <f t="array" ref="BK22">SUM(IF(('R7. TIAM total gen capacity'!$A$9:$A$1466=$B22)*('R7. TIAM total gen capacity'!$E$9:$E$1466=$D22)*('R7. TIAM total gen capacity'!$B$9:$B$1466=BK$9)*('R7. TIAM total gen capacity'!$F$8:$Q$8=BK$10),'R7. TIAM total gen capacity'!$F$9:$Q$1466))</f>
        <v>457.4539670138073</v>
      </c>
      <c r="BL22" s="68">
        <f t="array" ref="BL22">SUM(IF(('R7. TIAM total gen capacity'!$A$9:$A$1466=$B22)*('R7. TIAM total gen capacity'!$E$9:$E$1466=$D22)*('R7. TIAM total gen capacity'!$B$9:$B$1466=BL$9)*('R7. TIAM total gen capacity'!$F$8:$Q$8=BL$10),'R7. TIAM total gen capacity'!$F$9:$Q$1466))</f>
        <v>541.08550706293533</v>
      </c>
      <c r="BM22" s="68">
        <f t="array" ref="BM22">SUM(IF(('R7. TIAM total gen capacity'!$A$9:$A$1466=$B22)*('R7. TIAM total gen capacity'!$E$9:$E$1466=$D22)*('R7. TIAM total gen capacity'!$B$9:$B$1466=BM$9)*('R7. TIAM total gen capacity'!$F$8:$Q$8=BM$10),'R7. TIAM total gen capacity'!$F$9:$Q$1466))</f>
        <v>642.70935441727931</v>
      </c>
      <c r="BN22" s="68">
        <f t="array" ref="BN22">SUM(IF(('R7. TIAM total gen capacity'!$A$9:$A$1466=$B22)*('R7. TIAM total gen capacity'!$E$9:$E$1466=$D22)*('R7. TIAM total gen capacity'!$B$9:$B$1466=BN$9)*('R7. TIAM total gen capacity'!$F$8:$Q$8=BN$10),'R7. TIAM total gen capacity'!$F$9:$Q$1466))</f>
        <v>673.73692037034425</v>
      </c>
      <c r="BO22" s="68">
        <f t="array" ref="BO22">SUM(IF(('R7. TIAM total gen capacity'!$A$9:$A$1466=$B22)*('R7. TIAM total gen capacity'!$E$9:$E$1466=$D22)*('R7. TIAM total gen capacity'!$B$9:$B$1466=BO$9)*('R7. TIAM total gen capacity'!$F$8:$Q$8=BO$10),'R7. TIAM total gen capacity'!$F$9:$Q$1466))</f>
        <v>719.53898070828268</v>
      </c>
      <c r="BP22" s="68">
        <f t="array" ref="BP22">SUM(IF(('R7. TIAM total gen capacity'!$A$9:$A$1466=$B22)*('R7. TIAM total gen capacity'!$E$9:$E$1466=$D22)*('R7. TIAM total gen capacity'!$B$9:$B$1466=BP$9)*('R7. TIAM total gen capacity'!$F$8:$Q$8=BP$10),'R7. TIAM total gen capacity'!$F$9:$Q$1466))</f>
        <v>826.80397217708082</v>
      </c>
      <c r="BR22" s="68">
        <f t="array" ref="BR22">SUM(IF(('R7. TIAM total gen capacity'!$A$9:$A$1466=$B22)*(('R7. TIAM total gen capacity'!$C$9:$C$1466=BR$7)+('R7. TIAM total gen capacity'!$C$9:$C$1466=BR$8))*('R7. TIAM total gen capacity'!$E$9:$E$1466=$D22)*('R7. TIAM total gen capacity'!$F$8:$Q$8=BR$10),'R7. TIAM total gen capacity'!$F$9:$Q$1466))</f>
        <v>3.597716894977165</v>
      </c>
      <c r="BS22" s="68">
        <f t="array" ref="BS22">SUM(IF(('R7. TIAM total gen capacity'!$A$9:$A$1466=$B22)*(('R7. TIAM total gen capacity'!$C$9:$C$1466=BS$7)+('R7. TIAM total gen capacity'!$C$9:$C$1466=BS$8))*('R7. TIAM total gen capacity'!$E$9:$E$1466=$D22)*('R7. TIAM total gen capacity'!$F$8:$Q$8=BS$10),'R7. TIAM total gen capacity'!$F$9:$Q$1466))</f>
        <v>3.4723096474729447</v>
      </c>
      <c r="BT22" s="68">
        <f t="array" ref="BT22">SUM(IF(('R7. TIAM total gen capacity'!$A$9:$A$1466=$B22)*(('R7. TIAM total gen capacity'!$C$9:$C$1466=BT$7)+('R7. TIAM total gen capacity'!$C$9:$C$1466=BT$8))*('R7. TIAM total gen capacity'!$E$9:$E$1466=$D22)*('R7. TIAM total gen capacity'!$F$8:$Q$8=BT$10),'R7. TIAM total gen capacity'!$F$9:$Q$1466))</f>
        <v>3.158791528712384</v>
      </c>
      <c r="BU22" s="68">
        <f t="array" ref="BU22">SUM(IF(('R7. TIAM total gen capacity'!$A$9:$A$1466=$B22)*(('R7. TIAM total gen capacity'!$C$9:$C$1466=BU$7)+('R7. TIAM total gen capacity'!$C$9:$C$1466=BU$8))*('R7. TIAM total gen capacity'!$E$9:$E$1466=$D22)*('R7. TIAM total gen capacity'!$F$8:$Q$8=BU$10),'R7. TIAM total gen capacity'!$F$9:$Q$1466))</f>
        <v>6.778667058887053</v>
      </c>
      <c r="BV22" s="68">
        <f t="array" ref="BV22">SUM(IF(('R7. TIAM total gen capacity'!$A$9:$A$1466=$B22)*(('R7. TIAM total gen capacity'!$C$9:$C$1466=BV$7)+('R7. TIAM total gen capacity'!$C$9:$C$1466=BV$8))*('R7. TIAM total gen capacity'!$E$9:$E$1466=$D22)*('R7. TIAM total gen capacity'!$F$8:$Q$8=BV$10),'R7. TIAM total gen capacity'!$F$9:$Q$1466))</f>
        <v>7.4874223514645895</v>
      </c>
      <c r="BW22" s="68">
        <f t="array" ref="BW22">SUM(IF(('R7. TIAM total gen capacity'!$A$9:$A$1466=$B22)*(('R7. TIAM total gen capacity'!$C$9:$C$1466=BW$7)+('R7. TIAM total gen capacity'!$C$9:$C$1466=BW$8))*('R7. TIAM total gen capacity'!$E$9:$E$1466=$D22)*('R7. TIAM total gen capacity'!$F$8:$Q$8=BW$10),'R7. TIAM total gen capacity'!$F$9:$Q$1466))</f>
        <v>78.627827563728999</v>
      </c>
      <c r="BX22" s="68">
        <f t="array" ref="BX22">SUM(IF(('R7. TIAM total gen capacity'!$A$9:$A$1466=$B22)*(('R7. TIAM total gen capacity'!$C$9:$C$1466=BX$7)+('R7. TIAM total gen capacity'!$C$9:$C$1466=BX$8))*('R7. TIAM total gen capacity'!$E$9:$E$1466=$D22)*('R7. TIAM total gen capacity'!$F$8:$Q$8=BX$10),'R7. TIAM total gen capacity'!$F$9:$Q$1466))</f>
        <v>85.340376637717497</v>
      </c>
      <c r="BY22" s="68">
        <f t="array" ref="BY22">SUM(IF(('R7. TIAM total gen capacity'!$A$9:$A$1466=$B22)*(('R7. TIAM total gen capacity'!$C$9:$C$1466=BY$7)+('R7. TIAM total gen capacity'!$C$9:$C$1466=BY$8))*('R7. TIAM total gen capacity'!$E$9:$E$1466=$D22)*('R7. TIAM total gen capacity'!$F$8:$Q$8=BY$10),'R7. TIAM total gen capacity'!$F$9:$Q$1466))</f>
        <v>98.321454335418792</v>
      </c>
      <c r="BZ22" s="68">
        <f t="array" ref="BZ22">SUM(IF(('R7. TIAM total gen capacity'!$A$9:$A$1466=$B22)*(('R7. TIAM total gen capacity'!$C$9:$C$1466=BZ$7)+('R7. TIAM total gen capacity'!$C$9:$C$1466=BZ$8))*('R7. TIAM total gen capacity'!$E$9:$E$1466=$D22)*('R7. TIAM total gen capacity'!$F$8:$Q$8=BZ$10),'R7. TIAM total gen capacity'!$F$9:$Q$1466))</f>
        <v>106.82285922414985</v>
      </c>
      <c r="CA22" s="68">
        <f t="array" ref="CA22">SUM(IF(('R7. TIAM total gen capacity'!$A$9:$A$1466=$B22)*(('R7. TIAM total gen capacity'!$C$9:$C$1466=CA$7)+('R7. TIAM total gen capacity'!$C$9:$C$1466=CA$8))*('R7. TIAM total gen capacity'!$E$9:$E$1466=$D22)*('R7. TIAM total gen capacity'!$F$8:$Q$8=CA$10),'R7. TIAM total gen capacity'!$F$9:$Q$1466))</f>
        <v>101.20885699629608</v>
      </c>
      <c r="CB22" s="68">
        <f t="array" ref="CB22">SUM(IF(('R7. TIAM total gen capacity'!$A$9:$A$1466=$B22)*(('R7. TIAM total gen capacity'!$C$9:$C$1466=CB$7)+('R7. TIAM total gen capacity'!$C$9:$C$1466=CB$8))*('R7. TIAM total gen capacity'!$E$9:$E$1466=$D22)*('R7. TIAM total gen capacity'!$F$8:$Q$8=CB$10),'R7. TIAM total gen capacity'!$F$9:$Q$1466))</f>
        <v>94.608954813864244</v>
      </c>
      <c r="CC22" s="68">
        <f t="array" ref="CC22">SUM(IF(('R7. TIAM total gen capacity'!$A$9:$A$1466=$B22)*(('R7. TIAM total gen capacity'!$C$9:$C$1466=CC$7)+('R7. TIAM total gen capacity'!$C$9:$C$1466=CC$8))*('R7. TIAM total gen capacity'!$E$9:$E$1466=$D22)*('R7. TIAM total gen capacity'!$F$8:$Q$8=CC$10),'R7. TIAM total gen capacity'!$F$9:$Q$1466))</f>
        <v>86.552517587528854</v>
      </c>
      <c r="CE22" s="68">
        <f t="array" ref="CE22">SUM(IF(('R7. TIAM total gen capacity'!$A$9:$A$1466=$B22)*(('R7. TIAM total gen capacity'!$C$9:$C$1466=CE$7)+('R7. TIAM total gen capacity'!$C$9:$C$1466=CE$8))*('R7. TIAM total gen capacity'!$E$9:$E$1466=$D22)*('R7. TIAM total gen capacity'!$F$8:$Q$8=CE$10),'R7. TIAM total gen capacity'!$F$9:$Q$1466))</f>
        <v>126.45756160565679</v>
      </c>
      <c r="CF22" s="68">
        <f t="array" ref="CF22">SUM(IF(('R7. TIAM total gen capacity'!$A$9:$A$1466=$B22)*(('R7. TIAM total gen capacity'!$C$9:$C$1466=CF$7)+('R7. TIAM total gen capacity'!$C$9:$C$1466=CF$8))*('R7. TIAM total gen capacity'!$E$9:$E$1466=$D22)*('R7. TIAM total gen capacity'!$F$8:$Q$8=CF$10),'R7. TIAM total gen capacity'!$F$9:$Q$1466))</f>
        <v>126.45756160565679</v>
      </c>
      <c r="CG22" s="68">
        <f t="array" ref="CG22">SUM(IF(('R7. TIAM total gen capacity'!$A$9:$A$1466=$B22)*(('R7. TIAM total gen capacity'!$C$9:$C$1466=CG$7)+('R7. TIAM total gen capacity'!$C$9:$C$1466=CG$8))*('R7. TIAM total gen capacity'!$E$9:$E$1466=$D22)*('R7. TIAM total gen capacity'!$F$8:$Q$8=CG$10),'R7. TIAM total gen capacity'!$F$9:$Q$1466))</f>
        <v>126.51400395747652</v>
      </c>
      <c r="CH22" s="68">
        <f t="array" ref="CH22">SUM(IF(('R7. TIAM total gen capacity'!$A$9:$A$1466=$B22)*(('R7. TIAM total gen capacity'!$C$9:$C$1466=CH$7)+('R7. TIAM total gen capacity'!$C$9:$C$1466=CH$8))*('R7. TIAM total gen capacity'!$E$9:$E$1466=$D22)*('R7. TIAM total gen capacity'!$F$8:$Q$8=CH$10),'R7. TIAM total gen capacity'!$F$9:$Q$1466))</f>
        <v>140.64619379976176</v>
      </c>
      <c r="CI22" s="68">
        <f t="array" ref="CI22">SUM(IF(('R7. TIAM total gen capacity'!$A$9:$A$1466=$B22)*(('R7. TIAM total gen capacity'!$C$9:$C$1466=CI$7)+('R7. TIAM total gen capacity'!$C$9:$C$1466=CI$8))*('R7. TIAM total gen capacity'!$E$9:$E$1466=$D22)*('R7. TIAM total gen capacity'!$F$8:$Q$8=CI$10),'R7. TIAM total gen capacity'!$F$9:$Q$1466))</f>
        <v>145.5702143385349</v>
      </c>
      <c r="CJ22" s="68">
        <f t="array" ref="CJ22">SUM(IF(('R7. TIAM total gen capacity'!$A$9:$A$1466=$B22)*(('R7. TIAM total gen capacity'!$C$9:$C$1466=CJ$7)+('R7. TIAM total gen capacity'!$C$9:$C$1466=CJ$8))*('R7. TIAM total gen capacity'!$E$9:$E$1466=$D22)*('R7. TIAM total gen capacity'!$F$8:$Q$8=CJ$10),'R7. TIAM total gen capacity'!$F$9:$Q$1466))</f>
        <v>149.10552141645979</v>
      </c>
      <c r="CK22" s="68">
        <f t="array" ref="CK22">SUM(IF(('R7. TIAM total gen capacity'!$A$9:$A$1466=$B22)*(('R7. TIAM total gen capacity'!$C$9:$C$1466=CK$7)+('R7. TIAM total gen capacity'!$C$9:$C$1466=CK$8))*('R7. TIAM total gen capacity'!$E$9:$E$1466=$D22)*('R7. TIAM total gen capacity'!$F$8:$Q$8=CK$10),'R7. TIAM total gen capacity'!$F$9:$Q$1466))</f>
        <v>160.15397871159621</v>
      </c>
      <c r="CL22" s="68">
        <f t="array" ref="CL22">SUM(IF(('R7. TIAM total gen capacity'!$A$9:$A$1466=$B22)*(('R7. TIAM total gen capacity'!$C$9:$C$1466=CL$7)+('R7. TIAM total gen capacity'!$C$9:$C$1466=CL$8))*('R7. TIAM total gen capacity'!$E$9:$E$1466=$D22)*('R7. TIAM total gen capacity'!$F$8:$Q$8=CL$10),'R7. TIAM total gen capacity'!$F$9:$Q$1466))</f>
        <v>174.91936019353525</v>
      </c>
      <c r="CM22" s="68">
        <f t="array" ref="CM22">SUM(IF(('R7. TIAM total gen capacity'!$A$9:$A$1466=$B22)*(('R7. TIAM total gen capacity'!$C$9:$C$1466=CM$7)+('R7. TIAM total gen capacity'!$C$9:$C$1466=CM$8))*('R7. TIAM total gen capacity'!$E$9:$E$1466=$D22)*('R7. TIAM total gen capacity'!$F$8:$Q$8=CM$10),'R7. TIAM total gen capacity'!$F$9:$Q$1466))</f>
        <v>177.01089471381619</v>
      </c>
      <c r="CN22" s="68">
        <f t="array" ref="CN22">SUM(IF(('R7. TIAM total gen capacity'!$A$9:$A$1466=$B22)*(('R7. TIAM total gen capacity'!$C$9:$C$1466=CN$7)+('R7. TIAM total gen capacity'!$C$9:$C$1466=CN$8))*('R7. TIAM total gen capacity'!$E$9:$E$1466=$D22)*('R7. TIAM total gen capacity'!$F$8:$Q$8=CN$10),'R7. TIAM total gen capacity'!$F$9:$Q$1466))</f>
        <v>181.78803399208289</v>
      </c>
      <c r="CO22" s="68">
        <f t="array" ref="CO22">SUM(IF(('R7. TIAM total gen capacity'!$A$9:$A$1466=$B22)*(('R7. TIAM total gen capacity'!$C$9:$C$1466=CO$7)+('R7. TIAM total gen capacity'!$C$9:$C$1466=CO$8))*('R7. TIAM total gen capacity'!$E$9:$E$1466=$D22)*('R7. TIAM total gen capacity'!$F$8:$Q$8=CO$10),'R7. TIAM total gen capacity'!$F$9:$Q$1466))</f>
        <v>187.28649635423014</v>
      </c>
      <c r="CP22" s="68">
        <f t="array" ref="CP22">SUM(IF(('R7. TIAM total gen capacity'!$A$9:$A$1466=$B22)*(('R7. TIAM total gen capacity'!$C$9:$C$1466=CP$7)+('R7. TIAM total gen capacity'!$C$9:$C$1466=CP$8))*('R7. TIAM total gen capacity'!$E$9:$E$1466=$D22)*('R7. TIAM total gen capacity'!$F$8:$Q$8=CP$10),'R7. TIAM total gen capacity'!$F$9:$Q$1466))</f>
        <v>202.74311246299766</v>
      </c>
    </row>
    <row r="23" spans="1:94" x14ac:dyDescent="0.3">
      <c r="A23" s="39" t="s">
        <v>62</v>
      </c>
      <c r="B23" s="39" t="s">
        <v>249</v>
      </c>
      <c r="C23" s="39" t="s">
        <v>98</v>
      </c>
      <c r="D23" s="39" t="s">
        <v>260</v>
      </c>
      <c r="E23" s="68">
        <f t="array" ref="E23">SUM(IF(('R7. TIAM total gen capacity'!$A$9:$A$1466=$B23)*(('R7. TIAM total gen capacity'!$C$9:$C$1466=E$7)+('R7. TIAM total gen capacity'!$C$9:$C$1466=E$8))*('R7. TIAM total gen capacity'!$E$9:$E$1466=$D23)*('R7. TIAM total gen capacity'!$F$8:$Q$8=E$10),'R7. TIAM total gen capacity'!$F$9:$Q$1466))</f>
        <v>5.7077625570776296E-4</v>
      </c>
      <c r="F23" s="68">
        <f t="array" ref="F23">SUM(IF(('R7. TIAM total gen capacity'!$A$9:$A$1466=$B23)*(('R7. TIAM total gen capacity'!$C$9:$C$1466=F$7)+('R7. TIAM total gen capacity'!$C$9:$C$1466=F$8))*('R7. TIAM total gen capacity'!$E$9:$E$1466=$D23)*('R7. TIAM total gen capacity'!$F$8:$Q$8=F$10),'R7. TIAM total gen capacity'!$F$9:$Q$1466))</f>
        <v>2.96</v>
      </c>
      <c r="G23" s="68">
        <f t="array" ref="G23">SUM(IF(('R7. TIAM total gen capacity'!$A$9:$A$1466=$B23)*(('R7. TIAM total gen capacity'!$C$9:$C$1466=G$7)+('R7. TIAM total gen capacity'!$C$9:$C$1466=G$8))*('R7. TIAM total gen capacity'!$E$9:$E$1466=$D23)*('R7. TIAM total gen capacity'!$F$8:$Q$8=G$10),'R7. TIAM total gen capacity'!$F$9:$Q$1466))</f>
        <v>15.021939190116678</v>
      </c>
      <c r="H23" s="68">
        <f t="array" ref="H23">SUM(IF(('R7. TIAM total gen capacity'!$A$9:$A$1466=$B23)*(('R7. TIAM total gen capacity'!$C$9:$C$1466=H$7)+('R7. TIAM total gen capacity'!$C$9:$C$1466=H$8))*('R7. TIAM total gen capacity'!$E$9:$E$1466=$D23)*('R7. TIAM total gen capacity'!$F$8:$Q$8=H$10),'R7. TIAM total gen capacity'!$F$9:$Q$1466))</f>
        <v>56.812789290206979</v>
      </c>
      <c r="I23" s="68">
        <f t="array" ref="I23">SUM(IF(('R7. TIAM total gen capacity'!$A$9:$A$1466=$B23)*(('R7. TIAM total gen capacity'!$C$9:$C$1466=I$7)+('R7. TIAM total gen capacity'!$C$9:$C$1466=I$8))*('R7. TIAM total gen capacity'!$E$9:$E$1466=$D23)*('R7. TIAM total gen capacity'!$F$8:$Q$8=I$10),'R7. TIAM total gen capacity'!$F$9:$Q$1466))</f>
        <v>56.812789290206979</v>
      </c>
      <c r="J23" s="68">
        <f t="array" ref="J23">SUM(IF(('R7. TIAM total gen capacity'!$A$9:$A$1466=$B23)*(('R7. TIAM total gen capacity'!$C$9:$C$1466=J$7)+('R7. TIAM total gen capacity'!$C$9:$C$1466=J$8))*('R7. TIAM total gen capacity'!$E$9:$E$1466=$D23)*('R7. TIAM total gen capacity'!$F$8:$Q$8=J$10),'R7. TIAM total gen capacity'!$F$9:$Q$1466))</f>
        <v>56.812789290206979</v>
      </c>
      <c r="K23" s="68">
        <f t="array" ref="K23">SUM(IF(('R7. TIAM total gen capacity'!$A$9:$A$1466=$B23)*(('R7. TIAM total gen capacity'!$C$9:$C$1466=K$7)+('R7. TIAM total gen capacity'!$C$9:$C$1466=K$8))*('R7. TIAM total gen capacity'!$E$9:$E$1466=$D23)*('R7. TIAM total gen capacity'!$F$8:$Q$8=K$10),'R7. TIAM total gen capacity'!$F$9:$Q$1466))</f>
        <v>56.812789290206979</v>
      </c>
      <c r="L23" s="68">
        <f t="array" ref="L23">SUM(IF(('R7. TIAM total gen capacity'!$A$9:$A$1466=$B23)*(('R7. TIAM total gen capacity'!$C$9:$C$1466=L$7)+('R7. TIAM total gen capacity'!$C$9:$C$1466=L$8))*('R7. TIAM total gen capacity'!$E$9:$E$1466=$D23)*('R7. TIAM total gen capacity'!$F$8:$Q$8=L$10),'R7. TIAM total gen capacity'!$F$9:$Q$1466))</f>
        <v>56.812789290206979</v>
      </c>
      <c r="M23" s="68">
        <f t="array" ref="M23">SUM(IF(('R7. TIAM total gen capacity'!$A$9:$A$1466=$B23)*(('R7. TIAM total gen capacity'!$C$9:$C$1466=M$7)+('R7. TIAM total gen capacity'!$C$9:$C$1466=M$8))*('R7. TIAM total gen capacity'!$E$9:$E$1466=$D23)*('R7. TIAM total gen capacity'!$F$8:$Q$8=M$10),'R7. TIAM total gen capacity'!$F$9:$Q$1466))</f>
        <v>56.812789290206979</v>
      </c>
      <c r="N23" s="68">
        <f t="array" ref="N23">SUM(IF(('R7. TIAM total gen capacity'!$A$9:$A$1466=$B23)*(('R7. TIAM total gen capacity'!$C$9:$C$1466=N$7)+('R7. TIAM total gen capacity'!$C$9:$C$1466=N$8))*('R7. TIAM total gen capacity'!$E$9:$E$1466=$D23)*('R7. TIAM total gen capacity'!$F$8:$Q$8=N$10),'R7. TIAM total gen capacity'!$F$9:$Q$1466))</f>
        <v>56.812789290206979</v>
      </c>
      <c r="O23" s="68">
        <f t="array" ref="O23">SUM(IF(('R7. TIAM total gen capacity'!$A$9:$A$1466=$B23)*(('R7. TIAM total gen capacity'!$C$9:$C$1466=O$7)+('R7. TIAM total gen capacity'!$C$9:$C$1466=O$8))*('R7. TIAM total gen capacity'!$E$9:$E$1466=$D23)*('R7. TIAM total gen capacity'!$F$8:$Q$8=O$10),'R7. TIAM total gen capacity'!$F$9:$Q$1466))</f>
        <v>56.812789290206972</v>
      </c>
      <c r="P23" s="68">
        <f t="array" ref="P23">SUM(IF(('R7. TIAM total gen capacity'!$A$9:$A$1466=$B23)*(('R7. TIAM total gen capacity'!$C$9:$C$1466=P$7)+('R7. TIAM total gen capacity'!$C$9:$C$1466=P$8))*('R7. TIAM total gen capacity'!$E$9:$E$1466=$D23)*('R7. TIAM total gen capacity'!$F$8:$Q$8=P$10),'R7. TIAM total gen capacity'!$F$9:$Q$1466))</f>
        <v>56.812789290206972</v>
      </c>
      <c r="R23" s="68">
        <f t="array" ref="R23">SUM(IF(('R7. TIAM total gen capacity'!$A$9:$A$1466=$B23)*(('R7. TIAM total gen capacity'!$C$9:$C$1466=R$7)+('R7. TIAM total gen capacity'!$C$9:$C$1466=R$8))*('R7. TIAM total gen capacity'!$E$9:$E$1466=$D23)*('R7. TIAM total gen capacity'!$F$8:$Q$8=R$10),'R7. TIAM total gen capacity'!$F$9:$Q$1466))</f>
        <v>3.5639269406392731</v>
      </c>
      <c r="S23" s="68">
        <f t="array" ref="S23">SUM(IF(('R7. TIAM total gen capacity'!$A$9:$A$1466=$B23)*(('R7. TIAM total gen capacity'!$C$9:$C$1466=S$7)+('R7. TIAM total gen capacity'!$C$9:$C$1466=S$8))*('R7. TIAM total gen capacity'!$E$9:$E$1466=$D23)*('R7. TIAM total gen capacity'!$F$8:$Q$8=S$10),'R7. TIAM total gen capacity'!$F$9:$Q$1466))</f>
        <v>64.408563504831505</v>
      </c>
      <c r="T23" s="68">
        <f t="array" ref="T23">SUM(IF(('R7. TIAM total gen capacity'!$A$9:$A$1466=$B23)*(('R7. TIAM total gen capacity'!$C$9:$C$1466=T$7)+('R7. TIAM total gen capacity'!$C$9:$C$1466=T$8))*('R7. TIAM total gen capacity'!$E$9:$E$1466=$D23)*('R7. TIAM total gen capacity'!$F$8:$Q$8=T$10),'R7. TIAM total gen capacity'!$F$9:$Q$1466))</f>
        <v>65.748665087034496</v>
      </c>
      <c r="U23" s="68">
        <f t="array" ref="U23">SUM(IF(('R7. TIAM total gen capacity'!$A$9:$A$1466=$B23)*(('R7. TIAM total gen capacity'!$C$9:$C$1466=U$7)+('R7. TIAM total gen capacity'!$C$9:$C$1466=U$8))*('R7. TIAM total gen capacity'!$E$9:$E$1466=$D23)*('R7. TIAM total gen capacity'!$F$8:$Q$8=U$10),'R7. TIAM total gen capacity'!$F$9:$Q$1466))</f>
        <v>187.53231719047048</v>
      </c>
      <c r="V23" s="68">
        <f t="array" ref="V23">SUM(IF(('R7. TIAM total gen capacity'!$A$9:$A$1466=$B23)*(('R7. TIAM total gen capacity'!$C$9:$C$1466=V$7)+('R7. TIAM total gen capacity'!$C$9:$C$1466=V$8))*('R7. TIAM total gen capacity'!$E$9:$E$1466=$D23)*('R7. TIAM total gen capacity'!$F$8:$Q$8=V$10),'R7. TIAM total gen capacity'!$F$9:$Q$1466))</f>
        <v>300.78997607743673</v>
      </c>
      <c r="W23" s="68">
        <f t="array" ref="W23">SUM(IF(('R7. TIAM total gen capacity'!$A$9:$A$1466=$B23)*(('R7. TIAM total gen capacity'!$C$9:$C$1466=W$7)+('R7. TIAM total gen capacity'!$C$9:$C$1466=W$8))*('R7. TIAM total gen capacity'!$E$9:$E$1466=$D23)*('R7. TIAM total gen capacity'!$F$8:$Q$8=W$10),'R7. TIAM total gen capacity'!$F$9:$Q$1466))</f>
        <v>488.3979924192285</v>
      </c>
      <c r="X23" s="68">
        <f t="array" ref="X23">SUM(IF(('R7. TIAM total gen capacity'!$A$9:$A$1466=$B23)*(('R7. TIAM total gen capacity'!$C$9:$C$1466=X$7)+('R7. TIAM total gen capacity'!$C$9:$C$1466=X$8))*('R7. TIAM total gen capacity'!$E$9:$E$1466=$D23)*('R7. TIAM total gen capacity'!$F$8:$Q$8=X$10),'R7. TIAM total gen capacity'!$F$9:$Q$1466))</f>
        <v>795.48660722097293</v>
      </c>
      <c r="Y23" s="68">
        <f t="array" ref="Y23">SUM(IF(('R7. TIAM total gen capacity'!$A$9:$A$1466=$B23)*(('R7. TIAM total gen capacity'!$C$9:$C$1466=Y$7)+('R7. TIAM total gen capacity'!$C$9:$C$1466=Y$8))*('R7. TIAM total gen capacity'!$E$9:$E$1466=$D23)*('R7. TIAM total gen capacity'!$F$8:$Q$8=Y$10),'R7. TIAM total gen capacity'!$F$9:$Q$1466))</f>
        <v>1295.7638601756562</v>
      </c>
      <c r="Z23" s="68">
        <f t="array" ref="Z23">SUM(IF(('R7. TIAM total gen capacity'!$A$9:$A$1466=$B23)*(('R7. TIAM total gen capacity'!$C$9:$C$1466=Z$7)+('R7. TIAM total gen capacity'!$C$9:$C$1466=Z$8))*('R7. TIAM total gen capacity'!$E$9:$E$1466=$D23)*('R7. TIAM total gen capacity'!$F$8:$Q$8=Z$10),'R7. TIAM total gen capacity'!$F$9:$Q$1466))</f>
        <v>2110.6627894125299</v>
      </c>
      <c r="AA23" s="68">
        <f t="array" ref="AA23">SUM(IF(('R7. TIAM total gen capacity'!$A$9:$A$1466=$B23)*(('R7. TIAM total gen capacity'!$C$9:$C$1466=AA$7)+('R7. TIAM total gen capacity'!$C$9:$C$1466=AA$8))*('R7. TIAM total gen capacity'!$E$9:$E$1466=$D23)*('R7. TIAM total gen capacity'!$F$8:$Q$8=AA$10),'R7. TIAM total gen capacity'!$F$9:$Q$1466))</f>
        <v>3385.1534922897858</v>
      </c>
      <c r="AB23" s="68">
        <f t="array" ref="AB23">SUM(IF(('R7. TIAM total gen capacity'!$A$9:$A$1466=$B23)*(('R7. TIAM total gen capacity'!$C$9:$C$1466=AB$7)+('R7. TIAM total gen capacity'!$C$9:$C$1466=AB$8))*('R7. TIAM total gen capacity'!$E$9:$E$1466=$D23)*('R7. TIAM total gen capacity'!$F$8:$Q$8=AB$10),'R7. TIAM total gen capacity'!$F$9:$Q$1466))</f>
        <v>4272.9566946495188</v>
      </c>
      <c r="AC23" s="68">
        <f t="array" ref="AC23">SUM(IF(('R7. TIAM total gen capacity'!$A$9:$A$1466=$B23)*(('R7. TIAM total gen capacity'!$C$9:$C$1466=AC$7)+('R7. TIAM total gen capacity'!$C$9:$C$1466=AC$8))*('R7. TIAM total gen capacity'!$E$9:$E$1466=$D23)*('R7. TIAM total gen capacity'!$F$8:$Q$8=AC$10),'R7. TIAM total gen capacity'!$F$9:$Q$1466))</f>
        <v>5149.3420449113764</v>
      </c>
      <c r="AE23" s="68">
        <f t="array" ref="AE23">SUM(IF(('R7. TIAM total gen capacity'!$A$9:$A$1466=$B23)*(('R7. TIAM total gen capacity'!$C$9:$C$1466=AE$6)+('R7. TIAM total gen capacity'!$C$9:$C$1466=AE$7)+('R7. TIAM total gen capacity'!$C$9:$C$1466=AE$8)+('R7. TIAM total gen capacity'!$C$9:$C$1466=AE$9))*('R7. TIAM total gen capacity'!$E$9:$E$1466=$D23)*('R7. TIAM total gen capacity'!$F$8:$Q$8=AE$10),'R7. TIAM total gen capacity'!$F$9:$Q$1466))</f>
        <v>949.28778803822502</v>
      </c>
      <c r="AF23" s="68">
        <f t="array" ref="AF23">SUM(IF(('R7. TIAM total gen capacity'!$A$9:$A$1466=$B23)*(('R7. TIAM total gen capacity'!$C$9:$C$1466=AF$6)+('R7. TIAM total gen capacity'!$C$9:$C$1466=AF$7)+('R7. TIAM total gen capacity'!$C$9:$C$1466=AF$8)+('R7. TIAM total gen capacity'!$C$9:$C$1466=AF$9))*('R7. TIAM total gen capacity'!$E$9:$E$1466=$D23)*('R7. TIAM total gen capacity'!$F$8:$Q$8=AF$10),'R7. TIAM total gen capacity'!$F$9:$Q$1466))</f>
        <v>1346.269351690207</v>
      </c>
      <c r="AG23" s="68">
        <f t="array" ref="AG23">SUM(IF(('R7. TIAM total gen capacity'!$A$9:$A$1466=$B23)*(('R7. TIAM total gen capacity'!$C$9:$C$1466=AG$6)+('R7. TIAM total gen capacity'!$C$9:$C$1466=AG$7)+('R7. TIAM total gen capacity'!$C$9:$C$1466=AG$8)+('R7. TIAM total gen capacity'!$C$9:$C$1466=AG$9))*('R7. TIAM total gen capacity'!$E$9:$E$1466=$D23)*('R7. TIAM total gen capacity'!$F$8:$Q$8=AG$10),'R7. TIAM total gen capacity'!$F$9:$Q$1466))</f>
        <v>2240.7058953583346</v>
      </c>
      <c r="AH23" s="68">
        <f t="array" ref="AH23">SUM(IF(('R7. TIAM total gen capacity'!$A$9:$A$1466=$B23)*(('R7. TIAM total gen capacity'!$C$9:$C$1466=AH$6)+('R7. TIAM total gen capacity'!$C$9:$C$1466=AH$7)+('R7. TIAM total gen capacity'!$C$9:$C$1466=AH$8)+('R7. TIAM total gen capacity'!$C$9:$C$1466=AH$9))*('R7. TIAM total gen capacity'!$E$9:$E$1466=$D23)*('R7. TIAM total gen capacity'!$F$8:$Q$8=AH$10),'R7. TIAM total gen capacity'!$F$9:$Q$1466))</f>
        <v>2338.7139131498288</v>
      </c>
      <c r="AI23" s="68">
        <f t="array" ref="AI23">SUM(IF(('R7. TIAM total gen capacity'!$A$9:$A$1466=$B23)*(('R7. TIAM total gen capacity'!$C$9:$C$1466=AI$6)+('R7. TIAM total gen capacity'!$C$9:$C$1466=AI$7)+('R7. TIAM total gen capacity'!$C$9:$C$1466=AI$8)+('R7. TIAM total gen capacity'!$C$9:$C$1466=AI$9))*('R7. TIAM total gen capacity'!$E$9:$E$1466=$D23)*('R7. TIAM total gen capacity'!$F$8:$Q$8=AI$10),'R7. TIAM total gen capacity'!$F$9:$Q$1466))</f>
        <v>2411.0079160354562</v>
      </c>
      <c r="AJ23" s="68">
        <f t="array" ref="AJ23">SUM(IF(('R7. TIAM total gen capacity'!$A$9:$A$1466=$B23)*(('R7. TIAM total gen capacity'!$C$9:$C$1466=AJ$6)+('R7. TIAM total gen capacity'!$C$9:$C$1466=AJ$7)+('R7. TIAM total gen capacity'!$C$9:$C$1466=AJ$8)+('R7. TIAM total gen capacity'!$C$9:$C$1466=AJ$9))*('R7. TIAM total gen capacity'!$E$9:$E$1466=$D23)*('R7. TIAM total gen capacity'!$F$8:$Q$8=AJ$10),'R7. TIAM total gen capacity'!$F$9:$Q$1466))</f>
        <v>1811.7433441541</v>
      </c>
      <c r="AK23" s="68">
        <f t="array" ref="AK23">SUM(IF(('R7. TIAM total gen capacity'!$A$9:$A$1466=$B23)*(('R7. TIAM total gen capacity'!$C$9:$C$1466=AK$6)+('R7. TIAM total gen capacity'!$C$9:$C$1466=AK$7)+('R7. TIAM total gen capacity'!$C$9:$C$1466=AK$8)+('R7. TIAM total gen capacity'!$C$9:$C$1466=AK$9))*('R7. TIAM total gen capacity'!$E$9:$E$1466=$D23)*('R7. TIAM total gen capacity'!$F$8:$Q$8=AK$10),'R7. TIAM total gen capacity'!$F$9:$Q$1466))</f>
        <v>1558.3066222854216</v>
      </c>
      <c r="AL23" s="68">
        <f t="array" ref="AL23">SUM(IF(('R7. TIAM total gen capacity'!$A$9:$A$1466=$B23)*(('R7. TIAM total gen capacity'!$C$9:$C$1466=AL$6)+('R7. TIAM total gen capacity'!$C$9:$C$1466=AL$7)+('R7. TIAM total gen capacity'!$C$9:$C$1466=AL$8)+('R7. TIAM total gen capacity'!$C$9:$C$1466=AL$9))*('R7. TIAM total gen capacity'!$E$9:$E$1466=$D23)*('R7. TIAM total gen capacity'!$F$8:$Q$8=AL$10),'R7. TIAM total gen capacity'!$F$9:$Q$1466))</f>
        <v>1726.3572068009275</v>
      </c>
      <c r="AM23" s="68">
        <f t="array" ref="AM23">SUM(IF(('R7. TIAM total gen capacity'!$A$9:$A$1466=$B23)*(('R7. TIAM total gen capacity'!$C$9:$C$1466=AM$6)+('R7. TIAM total gen capacity'!$C$9:$C$1466=AM$7)+('R7. TIAM total gen capacity'!$C$9:$C$1466=AM$8)+('R7. TIAM total gen capacity'!$C$9:$C$1466=AM$9))*('R7. TIAM total gen capacity'!$E$9:$E$1466=$D23)*('R7. TIAM total gen capacity'!$F$8:$Q$8=AM$10),'R7. TIAM total gen capacity'!$F$9:$Q$1466))</f>
        <v>1661.5612679325197</v>
      </c>
      <c r="AN23" s="68">
        <f t="array" ref="AN23">SUM(IF(('R7. TIAM total gen capacity'!$A$9:$A$1466=$B23)*(('R7. TIAM total gen capacity'!$C$9:$C$1466=AN$6)+('R7. TIAM total gen capacity'!$C$9:$C$1466=AN$7)+('R7. TIAM total gen capacity'!$C$9:$C$1466=AN$8)+('R7. TIAM total gen capacity'!$C$9:$C$1466=AN$9))*('R7. TIAM total gen capacity'!$E$9:$E$1466=$D23)*('R7. TIAM total gen capacity'!$F$8:$Q$8=AN$10),'R7. TIAM total gen capacity'!$F$9:$Q$1466))</f>
        <v>1604.1008187686687</v>
      </c>
      <c r="AO23" s="68">
        <f t="array" ref="AO23">SUM(IF(('R7. TIAM total gen capacity'!$A$9:$A$1466=$B23)*(('R7. TIAM total gen capacity'!$C$9:$C$1466=AO$6)+('R7. TIAM total gen capacity'!$C$9:$C$1466=AO$7)+('R7. TIAM total gen capacity'!$C$9:$C$1466=AO$8)+('R7. TIAM total gen capacity'!$C$9:$C$1466=AO$9))*('R7. TIAM total gen capacity'!$E$9:$E$1466=$D23)*('R7. TIAM total gen capacity'!$F$8:$Q$8=AO$10),'R7. TIAM total gen capacity'!$F$9:$Q$1466))</f>
        <v>1600.7794914242313</v>
      </c>
      <c r="AP23" s="68">
        <f t="array" ref="AP23">SUM(IF(('R7. TIAM total gen capacity'!$A$9:$A$1466=$B23)*(('R7. TIAM total gen capacity'!$C$9:$C$1466=AP$6)+('R7. TIAM total gen capacity'!$C$9:$C$1466=AP$7)+('R7. TIAM total gen capacity'!$C$9:$C$1466=AP$8)+('R7. TIAM total gen capacity'!$C$9:$C$1466=AP$9))*('R7. TIAM total gen capacity'!$E$9:$E$1466=$D23)*('R7. TIAM total gen capacity'!$F$8:$Q$8=AP$10),'R7. TIAM total gen capacity'!$F$9:$Q$1466))</f>
        <v>1747.2149914057206</v>
      </c>
      <c r="AR23" s="68">
        <f t="array" ref="AR23">SUM(IF(('R7. TIAM total gen capacity'!$A$9:$A$1466=$B23)*('R7. TIAM total gen capacity'!$E$9:$E$1466=$D23)*('R7. TIAM total gen capacity'!$F$8:$Q$8=AR$10),'R7. TIAM total gen capacity'!$F$9:$Q$1466))</f>
        <v>1358.2789316688795</v>
      </c>
      <c r="AS23" s="68">
        <f t="array" ref="AS23">SUM(IF(('R7. TIAM total gen capacity'!$A$9:$A$1466=$B23)*('R7. TIAM total gen capacity'!$E$9:$E$1466=$D23)*('R7. TIAM total gen capacity'!$F$8:$Q$8=AS$10),'R7. TIAM total gen capacity'!$F$9:$Q$1466))</f>
        <v>1815.5393592905721</v>
      </c>
      <c r="AT23" s="68">
        <f t="array" ref="AT23">SUM(IF(('R7. TIAM total gen capacity'!$A$9:$A$1466=$B23)*('R7. TIAM total gen capacity'!$E$9:$E$1466=$D23)*('R7. TIAM total gen capacity'!$F$8:$Q$8=AT$10),'R7. TIAM total gen capacity'!$F$9:$Q$1466))</f>
        <v>2744.061119853774</v>
      </c>
      <c r="AU23" s="68">
        <f t="array" ref="AU23">SUM(IF(('R7. TIAM total gen capacity'!$A$9:$A$1466=$B23)*('R7. TIAM total gen capacity'!$E$9:$E$1466=$D23)*('R7. TIAM total gen capacity'!$F$8:$Q$8=AU$10),'R7. TIAM total gen capacity'!$F$9:$Q$1466))</f>
        <v>3400.5083860550744</v>
      </c>
      <c r="AV23" s="68">
        <f t="array" ref="AV23">SUM(IF(('R7. TIAM total gen capacity'!$A$9:$A$1466=$B23)*('R7. TIAM total gen capacity'!$E$9:$E$1466=$D23)*('R7. TIAM total gen capacity'!$F$8:$Q$8=AV$10),'R7. TIAM total gen capacity'!$F$9:$Q$1466))</f>
        <v>3859.3231496282092</v>
      </c>
      <c r="AW23" s="68">
        <f t="array" ref="AW23">SUM(IF(('R7. TIAM total gen capacity'!$A$9:$A$1466=$B23)*('R7. TIAM total gen capacity'!$E$9:$E$1466=$D23)*('R7. TIAM total gen capacity'!$F$8:$Q$8=AW$10),'R7. TIAM total gen capacity'!$F$9:$Q$1466))</f>
        <v>3678.1583604014681</v>
      </c>
      <c r="AX23" s="68">
        <f t="array" ref="AX23">SUM(IF(('R7. TIAM total gen capacity'!$A$9:$A$1466=$B23)*('R7. TIAM total gen capacity'!$E$9:$E$1466=$D23)*('R7. TIAM total gen capacity'!$F$8:$Q$8=AX$10),'R7. TIAM total gen capacity'!$F$9:$Q$1466))</f>
        <v>3838.7357918416478</v>
      </c>
      <c r="AY23" s="68">
        <f t="array" ref="AY23">SUM(IF(('R7. TIAM total gen capacity'!$A$9:$A$1466=$B23)*('R7. TIAM total gen capacity'!$E$9:$E$1466=$D23)*('R7. TIAM total gen capacity'!$F$8:$Q$8=AY$10),'R7. TIAM total gen capacity'!$F$9:$Q$1466))</f>
        <v>4520.5548626324389</v>
      </c>
      <c r="AZ23" s="68">
        <f t="array" ref="AZ23">SUM(IF(('R7. TIAM total gen capacity'!$A$9:$A$1466=$B23)*('R7. TIAM total gen capacity'!$E$9:$E$1466=$D23)*('R7. TIAM total gen capacity'!$F$8:$Q$8=AZ$10),'R7. TIAM total gen capacity'!$F$9:$Q$1466))</f>
        <v>5329.4459459836171</v>
      </c>
      <c r="BA23" s="68">
        <f t="array" ref="BA23">SUM(IF(('R7. TIAM total gen capacity'!$A$9:$A$1466=$B23)*('R7. TIAM total gen capacity'!$E$9:$E$1466=$D23)*('R7. TIAM total gen capacity'!$F$8:$Q$8=BA$10),'R7. TIAM total gen capacity'!$F$9:$Q$1466))</f>
        <v>6547.0132756699049</v>
      </c>
      <c r="BB23" s="68">
        <f t="array" ref="BB23">SUM(IF(('R7. TIAM total gen capacity'!$A$9:$A$1466=$B23)*('R7. TIAM total gen capacity'!$E$9:$E$1466=$D23)*('R7. TIAM total gen capacity'!$F$8:$Q$8=BB$10),'R7. TIAM total gen capacity'!$F$9:$Q$1466))</f>
        <v>7438.0748033639748</v>
      </c>
      <c r="BC23" s="68">
        <f t="array" ref="BC23">SUM(IF(('R7. TIAM total gen capacity'!$A$9:$A$1466=$B23)*('R7. TIAM total gen capacity'!$E$9:$E$1466=$D23)*('R7. TIAM total gen capacity'!$F$8:$Q$8=BC$10),'R7. TIAM total gen capacity'!$F$9:$Q$1466))</f>
        <v>8394.6423063501425</v>
      </c>
      <c r="BE23" s="68">
        <f t="array" ref="BE23">SUM(IF(('R7. TIAM total gen capacity'!$A$9:$A$1466=$B23)*('R7. TIAM total gen capacity'!$E$9:$E$1466=$D23)*('R7. TIAM total gen capacity'!$B$9:$B$1466=BE$9)*('R7. TIAM total gen capacity'!$F$8:$Q$8=BE$10),'R7. TIAM total gen capacity'!$F$9:$Q$1466))</f>
        <v>287.61825890877577</v>
      </c>
      <c r="BF23" s="68">
        <f t="array" ref="BF23">SUM(IF(('R7. TIAM total gen capacity'!$A$9:$A$1466=$B23)*('R7. TIAM total gen capacity'!$E$9:$E$1466=$D23)*('R7. TIAM total gen capacity'!$B$9:$B$1466=BF$9)*('R7. TIAM total gen capacity'!$F$8:$Q$8=BF$10),'R7. TIAM total gen capacity'!$F$9:$Q$1466))</f>
        <v>350.90731382839613</v>
      </c>
      <c r="BG23" s="68">
        <f t="array" ref="BG23">SUM(IF(('R7. TIAM total gen capacity'!$A$9:$A$1466=$B23)*('R7. TIAM total gen capacity'!$E$9:$E$1466=$D23)*('R7. TIAM total gen capacity'!$B$9:$B$1466=BG$9)*('R7. TIAM total gen capacity'!$F$8:$Q$8=BG$10),'R7. TIAM total gen capacity'!$F$9:$Q$1466))</f>
        <v>364.66060732891816</v>
      </c>
      <c r="BH23" s="68">
        <f t="array" ref="BH23">SUM(IF(('R7. TIAM total gen capacity'!$A$9:$A$1466=$B23)*('R7. TIAM total gen capacity'!$E$9:$E$1466=$D23)*('R7. TIAM total gen capacity'!$B$9:$B$1466=BH$9)*('R7. TIAM total gen capacity'!$F$8:$Q$8=BH$10),'R7. TIAM total gen capacity'!$F$9:$Q$1466))</f>
        <v>758.17455765449961</v>
      </c>
      <c r="BI23" s="68">
        <f t="array" ref="BI23">SUM(IF(('R7. TIAM total gen capacity'!$A$9:$A$1466=$B23)*('R7. TIAM total gen capacity'!$E$9:$E$1466=$D23)*('R7. TIAM total gen capacity'!$B$9:$B$1466=BI$9)*('R7. TIAM total gen capacity'!$F$8:$Q$8=BI$10),'R7. TIAM total gen capacity'!$F$9:$Q$1466))</f>
        <v>1159.4158657496148</v>
      </c>
      <c r="BJ23" s="68">
        <f t="array" ref="BJ23">SUM(IF(('R7. TIAM total gen capacity'!$A$9:$A$1466=$B23)*('R7. TIAM total gen capacity'!$E$9:$E$1466=$D23)*('R7. TIAM total gen capacity'!$B$9:$B$1466=BJ$9)*('R7. TIAM total gen capacity'!$F$8:$Q$8=BJ$10),'R7. TIAM total gen capacity'!$F$9:$Q$1466))</f>
        <v>1589.6779629056505</v>
      </c>
      <c r="BK23" s="68">
        <f t="array" ref="BK23">SUM(IF(('R7. TIAM total gen capacity'!$A$9:$A$1466=$B23)*('R7. TIAM total gen capacity'!$E$9:$E$1466=$D23)*('R7. TIAM total gen capacity'!$B$9:$B$1466=BK$9)*('R7. TIAM total gen capacity'!$F$8:$Q$8=BK$10),'R7. TIAM total gen capacity'!$F$9:$Q$1466))</f>
        <v>2011.2491396018545</v>
      </c>
      <c r="BL23" s="68">
        <f t="array" ref="BL23">SUM(IF(('R7. TIAM total gen capacity'!$A$9:$A$1466=$B23)*('R7. TIAM total gen capacity'!$E$9:$E$1466=$D23)*('R7. TIAM total gen capacity'!$B$9:$B$1466=BL$9)*('R7. TIAM total gen capacity'!$F$8:$Q$8=BL$10),'R7. TIAM total gen capacity'!$F$9:$Q$1466))</f>
        <v>2500.8827350638248</v>
      </c>
      <c r="BM23" s="68">
        <f t="array" ref="BM23">SUM(IF(('R7. TIAM total gen capacity'!$A$9:$A$1466=$B23)*('R7. TIAM total gen capacity'!$E$9:$E$1466=$D23)*('R7. TIAM total gen capacity'!$B$9:$B$1466=BM$9)*('R7. TIAM total gen capacity'!$F$8:$Q$8=BM$10),'R7. TIAM total gen capacity'!$F$9:$Q$1466))</f>
        <v>3340.9583637552228</v>
      </c>
      <c r="BN23" s="68">
        <f t="array" ref="BN23">SUM(IF(('R7. TIAM total gen capacity'!$A$9:$A$1466=$B23)*('R7. TIAM total gen capacity'!$E$9:$E$1466=$D23)*('R7. TIAM total gen capacity'!$B$9:$B$1466=BN$9)*('R7. TIAM total gen capacity'!$F$8:$Q$8=BN$10),'R7. TIAM total gen capacity'!$F$9:$Q$1466))</f>
        <v>4586.4560561035023</v>
      </c>
      <c r="BO23" s="68">
        <f t="array" ref="BO23">SUM(IF(('R7. TIAM total gen capacity'!$A$9:$A$1466=$B23)*('R7. TIAM total gen capacity'!$E$9:$E$1466=$D23)*('R7. TIAM total gen capacity'!$B$9:$B$1466=BO$9)*('R7. TIAM total gen capacity'!$F$8:$Q$8=BO$10),'R7. TIAM total gen capacity'!$F$9:$Q$1466))</f>
        <v>5468.0072974215009</v>
      </c>
      <c r="BP23" s="68">
        <f t="array" ref="BP23">SUM(IF(('R7. TIAM total gen capacity'!$A$9:$A$1466=$B23)*('R7. TIAM total gen capacity'!$E$9:$E$1466=$D23)*('R7. TIAM total gen capacity'!$B$9:$B$1466=BP$9)*('R7. TIAM total gen capacity'!$F$8:$Q$8=BP$10),'R7. TIAM total gen capacity'!$F$9:$Q$1466))</f>
        <v>6272.5910357845496</v>
      </c>
      <c r="BR23" s="68">
        <f t="array" ref="BR23">SUM(IF(('R7. TIAM total gen capacity'!$A$9:$A$1466=$B23)*(('R7. TIAM total gen capacity'!$C$9:$C$1466=BR$7)+('R7. TIAM total gen capacity'!$C$9:$C$1466=BR$8))*('R7. TIAM total gen capacity'!$E$9:$E$1466=$D23)*('R7. TIAM total gen capacity'!$F$8:$Q$8=BR$10),'R7. TIAM total gen capacity'!$F$9:$Q$1466))</f>
        <v>5.2996575342465748</v>
      </c>
      <c r="BS23" s="68">
        <f t="array" ref="BS23">SUM(IF(('R7. TIAM total gen capacity'!$A$9:$A$1466=$B23)*(('R7. TIAM total gen capacity'!$C$9:$C$1466=BS$7)+('R7. TIAM total gen capacity'!$C$9:$C$1466=BS$8))*('R7. TIAM total gen capacity'!$E$9:$E$1466=$D23)*('R7. TIAM total gen capacity'!$F$8:$Q$8=BS$10),'R7. TIAM total gen capacity'!$F$9:$Q$1466))</f>
        <v>5.1149249709332221</v>
      </c>
      <c r="BT23" s="68">
        <f t="array" ref="BT23">SUM(IF(('R7. TIAM total gen capacity'!$A$9:$A$1466=$B23)*(('R7. TIAM total gen capacity'!$C$9:$C$1466=BT$7)+('R7. TIAM total gen capacity'!$C$9:$C$1466=BT$8))*('R7. TIAM total gen capacity'!$E$9:$E$1466=$D23)*('R7. TIAM total gen capacity'!$F$8:$Q$8=BT$10),'R7. TIAM total gen capacity'!$F$9:$Q$1466))</f>
        <v>4.653093562649846</v>
      </c>
      <c r="BU23" s="68">
        <f t="array" ref="BU23">SUM(IF(('R7. TIAM total gen capacity'!$A$9:$A$1466=$B23)*(('R7. TIAM total gen capacity'!$C$9:$C$1466=BU$7)+('R7. TIAM total gen capacity'!$C$9:$C$1466=BU$8))*('R7. TIAM total gen capacity'!$E$9:$E$1466=$D23)*('R7. TIAM total gen capacity'!$F$8:$Q$8=BU$10),'R7. TIAM total gen capacity'!$F$9:$Q$1466))</f>
        <v>80.4680403887442</v>
      </c>
      <c r="BV23" s="68">
        <f t="array" ref="BV23">SUM(IF(('R7. TIAM total gen capacity'!$A$9:$A$1466=$B23)*(('R7. TIAM total gen capacity'!$C$9:$C$1466=BV$7)+('R7. TIAM total gen capacity'!$C$9:$C$1466=BV$8))*('R7. TIAM total gen capacity'!$E$9:$E$1466=$D23)*('R7. TIAM total gen capacity'!$F$8:$Q$8=BV$10),'R7. TIAM total gen capacity'!$F$9:$Q$1466))</f>
        <v>198.40797285502669</v>
      </c>
      <c r="BW23" s="68">
        <f t="array" ref="BW23">SUM(IF(('R7. TIAM total gen capacity'!$A$9:$A$1466=$B23)*(('R7. TIAM total gen capacity'!$C$9:$C$1466=BW$7)+('R7. TIAM total gen capacity'!$C$9:$C$1466=BW$8))*('R7. TIAM total gen capacity'!$E$9:$E$1466=$D23)*('R7. TIAM total gen capacity'!$F$8:$Q$8=BW$10),'R7. TIAM total gen capacity'!$F$9:$Q$1466))</f>
        <v>330.75831205463197</v>
      </c>
      <c r="BX23" s="68">
        <f t="array" ref="BX23">SUM(IF(('R7. TIAM total gen capacity'!$A$9:$A$1466=$B23)*(('R7. TIAM total gen capacity'!$C$9:$C$1466=BX$7)+('R7. TIAM total gen capacity'!$C$9:$C$1466=BX$8))*('R7. TIAM total gen capacity'!$E$9:$E$1466=$D23)*('R7. TIAM total gen capacity'!$F$8:$Q$8=BX$10),'R7. TIAM total gen capacity'!$F$9:$Q$1466))</f>
        <v>339.08185214581368</v>
      </c>
      <c r="BY23" s="68">
        <f t="array" ref="BY23">SUM(IF(('R7. TIAM total gen capacity'!$A$9:$A$1466=$B23)*(('R7. TIAM total gen capacity'!$C$9:$C$1466=BY$7)+('R7. TIAM total gen capacity'!$C$9:$C$1466=BY$8))*('R7. TIAM total gen capacity'!$E$9:$E$1466=$D23)*('R7. TIAM total gen capacity'!$F$8:$Q$8=BY$10),'R7. TIAM total gen capacity'!$F$9:$Q$1466))</f>
        <v>302.66548484307083</v>
      </c>
      <c r="BZ23" s="68">
        <f t="array" ref="BZ23">SUM(IF(('R7. TIAM total gen capacity'!$A$9:$A$1466=$B23)*(('R7. TIAM total gen capacity'!$C$9:$C$1466=BZ$7)+('R7. TIAM total gen capacity'!$C$9:$C$1466=BZ$8))*('R7. TIAM total gen capacity'!$E$9:$E$1466=$D23)*('R7. TIAM total gen capacity'!$F$8:$Q$8=BZ$10),'R7. TIAM total gen capacity'!$F$9:$Q$1466))</f>
        <v>307.56872161429999</v>
      </c>
      <c r="CA23" s="68">
        <f t="array" ref="CA23">SUM(IF(('R7. TIAM total gen capacity'!$A$9:$A$1466=$B23)*(('R7. TIAM total gen capacity'!$C$9:$C$1466=CA$7)+('R7. TIAM total gen capacity'!$C$9:$C$1466=CA$8))*('R7. TIAM total gen capacity'!$E$9:$E$1466=$D23)*('R7. TIAM total gen capacity'!$F$8:$Q$8=CA$10),'R7. TIAM total gen capacity'!$F$9:$Q$1466))</f>
        <v>261.94304921862306</v>
      </c>
      <c r="CB23" s="68">
        <f t="array" ref="CB23">SUM(IF(('R7. TIAM total gen capacity'!$A$9:$A$1466=$B23)*(('R7. TIAM total gen capacity'!$C$9:$C$1466=CB$7)+('R7. TIAM total gen capacity'!$C$9:$C$1466=CB$8))*('R7. TIAM total gen capacity'!$E$9:$E$1466=$D23)*('R7. TIAM total gen capacity'!$F$8:$Q$8=CB$10),'R7. TIAM total gen capacity'!$F$9:$Q$1466))</f>
        <v>242.2192438114817</v>
      </c>
      <c r="CC23" s="68">
        <f t="array" ref="CC23">SUM(IF(('R7. TIAM total gen capacity'!$A$9:$A$1466=$B23)*(('R7. TIAM total gen capacity'!$C$9:$C$1466=CC$7)+('R7. TIAM total gen capacity'!$C$9:$C$1466=CC$8))*('R7. TIAM total gen capacity'!$E$9:$E$1466=$D23)*('R7. TIAM total gen capacity'!$F$8:$Q$8=CC$10),'R7. TIAM total gen capacity'!$F$9:$Q$1466))</f>
        <v>157.10412342078826</v>
      </c>
      <c r="CE23" s="68">
        <f t="array" ref="CE23">SUM(IF(('R7. TIAM total gen capacity'!$A$9:$A$1466=$B23)*(('R7. TIAM total gen capacity'!$C$9:$C$1466=CE$7)+('R7. TIAM total gen capacity'!$C$9:$C$1466=CE$8))*('R7. TIAM total gen capacity'!$E$9:$E$1466=$D23)*('R7. TIAM total gen capacity'!$F$8:$Q$8=CE$10),'R7. TIAM total gen capacity'!$F$9:$Q$1466))</f>
        <v>267.36997123754293</v>
      </c>
      <c r="CF23" s="68">
        <f t="array" ref="CF23">SUM(IF(('R7. TIAM total gen capacity'!$A$9:$A$1466=$B23)*(('R7. TIAM total gen capacity'!$C$9:$C$1466=CF$7)+('R7. TIAM total gen capacity'!$C$9:$C$1466=CF$8))*('R7. TIAM total gen capacity'!$E$9:$E$1466=$D23)*('R7. TIAM total gen capacity'!$F$8:$Q$8=CF$10),'R7. TIAM total gen capacity'!$F$9:$Q$1466))</f>
        <v>267.36997123754293</v>
      </c>
      <c r="CG23" s="68">
        <f t="array" ref="CG23">SUM(IF(('R7. TIAM total gen capacity'!$A$9:$A$1466=$B23)*(('R7. TIAM total gen capacity'!$C$9:$C$1466=CG$7)+('R7. TIAM total gen capacity'!$C$9:$C$1466=CG$8))*('R7. TIAM total gen capacity'!$E$9:$E$1466=$D23)*('R7. TIAM total gen capacity'!$F$8:$Q$8=CG$10),'R7. TIAM total gen capacity'!$F$9:$Q$1466))</f>
        <v>269.1751100254246</v>
      </c>
      <c r="CH23" s="68">
        <f t="array" ref="CH23">SUM(IF(('R7. TIAM total gen capacity'!$A$9:$A$1466=$B23)*(('R7. TIAM total gen capacity'!$C$9:$C$1466=CH$7)+('R7. TIAM total gen capacity'!$C$9:$C$1466=CH$8))*('R7. TIAM total gen capacity'!$E$9:$E$1466=$D23)*('R7. TIAM total gen capacity'!$F$8:$Q$8=CH$10),'R7. TIAM total gen capacity'!$F$9:$Q$1466))</f>
        <v>424.38029826361907</v>
      </c>
      <c r="CI23" s="68">
        <f t="array" ref="CI23">SUM(IF(('R7. TIAM total gen capacity'!$A$9:$A$1466=$B23)*(('R7. TIAM total gen capacity'!$C$9:$C$1466=CI$7)+('R7. TIAM total gen capacity'!$C$9:$C$1466=CI$8))*('R7. TIAM total gen capacity'!$E$9:$E$1466=$D23)*('R7. TIAM total gen capacity'!$F$8:$Q$8=CI$10),'R7. TIAM total gen capacity'!$F$9:$Q$1466))</f>
        <v>517.03035954397785</v>
      </c>
      <c r="CJ23" s="68">
        <f t="array" ref="CJ23">SUM(IF(('R7. TIAM total gen capacity'!$A$9:$A$1466=$B23)*(('R7. TIAM total gen capacity'!$C$9:$C$1466=CJ$7)+('R7. TIAM total gen capacity'!$C$9:$C$1466=CJ$8))*('R7. TIAM total gen capacity'!$E$9:$E$1466=$D23)*('R7. TIAM total gen capacity'!$F$8:$Q$8=CJ$10),'R7. TIAM total gen capacity'!$F$9:$Q$1466))</f>
        <v>576.35835081961511</v>
      </c>
      <c r="CK23" s="68">
        <f t="array" ref="CK23">SUM(IF(('R7. TIAM total gen capacity'!$A$9:$A$1466=$B23)*(('R7. TIAM total gen capacity'!$C$9:$C$1466=CK$7)+('R7. TIAM total gen capacity'!$C$9:$C$1466=CK$8))*('R7. TIAM total gen capacity'!$E$9:$E$1466=$D23)*('R7. TIAM total gen capacity'!$F$8:$Q$8=CK$10),'R7. TIAM total gen capacity'!$F$9:$Q$1466))</f>
        <v>647.35289094486109</v>
      </c>
      <c r="CL23" s="68">
        <f t="array" ref="CL23">SUM(IF(('R7. TIAM total gen capacity'!$A$9:$A$1466=$B23)*(('R7. TIAM total gen capacity'!$C$9:$C$1466=CL$7)+('R7. TIAM total gen capacity'!$C$9:$C$1466=CL$8))*('R7. TIAM total gen capacity'!$E$9:$E$1466=$D23)*('R7. TIAM total gen capacity'!$F$8:$Q$8=CL$10),'R7. TIAM total gen capacity'!$F$9:$Q$1466))</f>
        <v>673.12560075489102</v>
      </c>
      <c r="CM23" s="68">
        <f t="array" ref="CM23">SUM(IF(('R7. TIAM total gen capacity'!$A$9:$A$1466=$B23)*(('R7. TIAM total gen capacity'!$C$9:$C$1466=CM$7)+('R7. TIAM total gen capacity'!$C$9:$C$1466=CM$8))*('R7. TIAM total gen capacity'!$E$9:$E$1466=$D23)*('R7. TIAM total gen capacity'!$F$8:$Q$8=CM$10),'R7. TIAM total gen capacity'!$F$9:$Q$1466))</f>
        <v>693.39906343818632</v>
      </c>
      <c r="CN23" s="68">
        <f t="array" ref="CN23">SUM(IF(('R7. TIAM total gen capacity'!$A$9:$A$1466=$B23)*(('R7. TIAM total gen capacity'!$C$9:$C$1466=CN$7)+('R7. TIAM total gen capacity'!$C$9:$C$1466=CN$8))*('R7. TIAM total gen capacity'!$E$9:$E$1466=$D23)*('R7. TIAM total gen capacity'!$F$8:$Q$8=CN$10),'R7. TIAM total gen capacity'!$F$9:$Q$1466))</f>
        <v>710.344233082664</v>
      </c>
      <c r="CO23" s="68">
        <f t="array" ref="CO23">SUM(IF(('R7. TIAM total gen capacity'!$A$9:$A$1466=$B23)*(('R7. TIAM total gen capacity'!$C$9:$C$1466=CO$7)+('R7. TIAM total gen capacity'!$C$9:$C$1466=CO$8))*('R7. TIAM total gen capacity'!$E$9:$E$1466=$D23)*('R7. TIAM total gen capacity'!$F$8:$Q$8=CO$10),'R7. TIAM total gen capacity'!$F$9:$Q$1466))</f>
        <v>723.50356967029427</v>
      </c>
      <c r="CP23" s="68">
        <f t="array" ref="CP23">SUM(IF(('R7. TIAM total gen capacity'!$A$9:$A$1466=$B23)*(('R7. TIAM total gen capacity'!$C$9:$C$1466=CP$7)+('R7. TIAM total gen capacity'!$C$9:$C$1466=CP$8))*('R7. TIAM total gen capacity'!$E$9:$E$1466=$D23)*('R7. TIAM total gen capacity'!$F$8:$Q$8=CP$10),'R7. TIAM total gen capacity'!$F$9:$Q$1466))</f>
        <v>736.81707816217738</v>
      </c>
    </row>
    <row r="24" spans="1:94" x14ac:dyDescent="0.3">
      <c r="A24" s="39" t="s">
        <v>62</v>
      </c>
      <c r="B24" s="39" t="s">
        <v>249</v>
      </c>
      <c r="C24" s="39" t="s">
        <v>99</v>
      </c>
      <c r="D24" s="39" t="s">
        <v>261</v>
      </c>
      <c r="E24" s="68">
        <f t="array" ref="E24">SUM(IF(('R7. TIAM total gen capacity'!$A$9:$A$1466=$B24)*(('R7. TIAM total gen capacity'!$C$9:$C$1466=E$7)+('R7. TIAM total gen capacity'!$C$9:$C$1466=E$8))*('R7. TIAM total gen capacity'!$E$9:$E$1466=$D24)*('R7. TIAM total gen capacity'!$F$8:$Q$8=E$10),'R7. TIAM total gen capacity'!$F$9:$Q$1466))</f>
        <v>6.2785388127853904E-3</v>
      </c>
      <c r="F24" s="68">
        <f t="array" ref="F24">SUM(IF(('R7. TIAM total gen capacity'!$A$9:$A$1466=$B24)*(('R7. TIAM total gen capacity'!$C$9:$C$1466=F$7)+('R7. TIAM total gen capacity'!$C$9:$C$1466=F$8))*('R7. TIAM total gen capacity'!$E$9:$E$1466=$D24)*('R7. TIAM total gen capacity'!$F$8:$Q$8=F$10),'R7. TIAM total gen capacity'!$F$9:$Q$1466))</f>
        <v>6.2785388127853904E-3</v>
      </c>
      <c r="G24" s="68">
        <f t="array" ref="G24">SUM(IF(('R7. TIAM total gen capacity'!$A$9:$A$1466=$B24)*(('R7. TIAM total gen capacity'!$C$9:$C$1466=G$7)+('R7. TIAM total gen capacity'!$C$9:$C$1466=G$8))*('R7. TIAM total gen capacity'!$E$9:$E$1466=$D24)*('R7. TIAM total gen capacity'!$F$8:$Q$8=G$10),'R7. TIAM total gen capacity'!$F$9:$Q$1466))</f>
        <v>2.9999999999999978</v>
      </c>
      <c r="H24" s="68">
        <f t="array" ref="H24">SUM(IF(('R7. TIAM total gen capacity'!$A$9:$A$1466=$B24)*(('R7. TIAM total gen capacity'!$C$9:$C$1466=H$7)+('R7. TIAM total gen capacity'!$C$9:$C$1466=H$8))*('R7. TIAM total gen capacity'!$E$9:$E$1466=$D24)*('R7. TIAM total gen capacity'!$F$8:$Q$8=H$10),'R7. TIAM total gen capacity'!$F$9:$Q$1466))</f>
        <v>3.0020000000000029</v>
      </c>
      <c r="I24" s="68">
        <f t="array" ref="I24">SUM(IF(('R7. TIAM total gen capacity'!$A$9:$A$1466=$B24)*(('R7. TIAM total gen capacity'!$C$9:$C$1466=I$7)+('R7. TIAM total gen capacity'!$C$9:$C$1466=I$8))*('R7. TIAM total gen capacity'!$E$9:$E$1466=$D24)*('R7. TIAM total gen capacity'!$F$8:$Q$8=I$10),'R7. TIAM total gen capacity'!$F$9:$Q$1466))</f>
        <v>3.0020000000000024</v>
      </c>
      <c r="J24" s="68">
        <f t="array" ref="J24">SUM(IF(('R7. TIAM total gen capacity'!$A$9:$A$1466=$B24)*(('R7. TIAM total gen capacity'!$C$9:$C$1466=J$7)+('R7. TIAM total gen capacity'!$C$9:$C$1466=J$8))*('R7. TIAM total gen capacity'!$E$9:$E$1466=$D24)*('R7. TIAM total gen capacity'!$F$8:$Q$8=J$10),'R7. TIAM total gen capacity'!$F$9:$Q$1466))</f>
        <v>3.0020000000000051</v>
      </c>
      <c r="K24" s="68">
        <f t="array" ref="K24">SUM(IF(('R7. TIAM total gen capacity'!$A$9:$A$1466=$B24)*(('R7. TIAM total gen capacity'!$C$9:$C$1466=K$7)+('R7. TIAM total gen capacity'!$C$9:$C$1466=K$8))*('R7. TIAM total gen capacity'!$E$9:$E$1466=$D24)*('R7. TIAM total gen capacity'!$F$8:$Q$8=K$10),'R7. TIAM total gen capacity'!$F$9:$Q$1466))</f>
        <v>3.0019999999999998</v>
      </c>
      <c r="L24" s="68">
        <f t="array" ref="L24">SUM(IF(('R7. TIAM total gen capacity'!$A$9:$A$1466=$B24)*(('R7. TIAM total gen capacity'!$C$9:$C$1466=L$7)+('R7. TIAM total gen capacity'!$C$9:$C$1466=L$8))*('R7. TIAM total gen capacity'!$E$9:$E$1466=$D24)*('R7. TIAM total gen capacity'!$F$8:$Q$8=L$10),'R7. TIAM total gen capacity'!$F$9:$Q$1466))</f>
        <v>3.0019999999999998</v>
      </c>
      <c r="M24" s="68">
        <f t="array" ref="M24">SUM(IF(('R7. TIAM total gen capacity'!$A$9:$A$1466=$B24)*(('R7. TIAM total gen capacity'!$C$9:$C$1466=M$7)+('R7. TIAM total gen capacity'!$C$9:$C$1466=M$8))*('R7. TIAM total gen capacity'!$E$9:$E$1466=$D24)*('R7. TIAM total gen capacity'!$F$8:$Q$8=M$10),'R7. TIAM total gen capacity'!$F$9:$Q$1466))</f>
        <v>3.0019999999999998</v>
      </c>
      <c r="N24" s="68">
        <f t="array" ref="N24">SUM(IF(('R7. TIAM total gen capacity'!$A$9:$A$1466=$B24)*(('R7. TIAM total gen capacity'!$C$9:$C$1466=N$7)+('R7. TIAM total gen capacity'!$C$9:$C$1466=N$8))*('R7. TIAM total gen capacity'!$E$9:$E$1466=$D24)*('R7. TIAM total gen capacity'!$F$8:$Q$8=N$10),'R7. TIAM total gen capacity'!$F$9:$Q$1466))</f>
        <v>3.0019999999999998</v>
      </c>
      <c r="O24" s="68">
        <f t="array" ref="O24">SUM(IF(('R7. TIAM total gen capacity'!$A$9:$A$1466=$B24)*(('R7. TIAM total gen capacity'!$C$9:$C$1466=O$7)+('R7. TIAM total gen capacity'!$C$9:$C$1466=O$8))*('R7. TIAM total gen capacity'!$E$9:$E$1466=$D24)*('R7. TIAM total gen capacity'!$F$8:$Q$8=O$10),'R7. TIAM total gen capacity'!$F$9:$Q$1466))</f>
        <v>3.0019999999999998</v>
      </c>
      <c r="P24" s="68">
        <f t="array" ref="P24">SUM(IF(('R7. TIAM total gen capacity'!$A$9:$A$1466=$B24)*(('R7. TIAM total gen capacity'!$C$9:$C$1466=P$7)+('R7. TIAM total gen capacity'!$C$9:$C$1466=P$8))*('R7. TIAM total gen capacity'!$E$9:$E$1466=$D24)*('R7. TIAM total gen capacity'!$F$8:$Q$8=P$10),'R7. TIAM total gen capacity'!$F$9:$Q$1466))</f>
        <v>3.0019999999999998</v>
      </c>
      <c r="R24" s="68">
        <f t="array" ref="R24">SUM(IF(('R7. TIAM total gen capacity'!$A$9:$A$1466=$B24)*(('R7. TIAM total gen capacity'!$C$9:$C$1466=R$7)+('R7. TIAM total gen capacity'!$C$9:$C$1466=R$8))*('R7. TIAM total gen capacity'!$E$9:$E$1466=$D24)*('R7. TIAM total gen capacity'!$F$8:$Q$8=R$10),'R7. TIAM total gen capacity'!$F$9:$Q$1466))</f>
        <v>0.85445205479452002</v>
      </c>
      <c r="S24" s="68">
        <f t="array" ref="S24">SUM(IF(('R7. TIAM total gen capacity'!$A$9:$A$1466=$B24)*(('R7. TIAM total gen capacity'!$C$9:$C$1466=S$7)+('R7. TIAM total gen capacity'!$C$9:$C$1466=S$8))*('R7. TIAM total gen capacity'!$E$9:$E$1466=$D24)*('R7. TIAM total gen capacity'!$F$8:$Q$8=S$10),'R7. TIAM total gen capacity'!$F$9:$Q$1466))</f>
        <v>3.074460055810472</v>
      </c>
      <c r="T24" s="68">
        <f t="array" ref="T24">SUM(IF(('R7. TIAM total gen capacity'!$A$9:$A$1466=$B24)*(('R7. TIAM total gen capacity'!$C$9:$C$1466=T$7)+('R7. TIAM total gen capacity'!$C$9:$C$1466=T$8))*('R7. TIAM total gen capacity'!$E$9:$E$1466=$D24)*('R7. TIAM total gen capacity'!$F$8:$Q$8=T$10),'R7. TIAM total gen capacity'!$F$9:$Q$1466))</f>
        <v>3.0000000000000018</v>
      </c>
      <c r="U24" s="68">
        <f t="array" ref="U24">SUM(IF(('R7. TIAM total gen capacity'!$A$9:$A$1466=$B24)*(('R7. TIAM total gen capacity'!$C$9:$C$1466=U$7)+('R7. TIAM total gen capacity'!$C$9:$C$1466=U$8))*('R7. TIAM total gen capacity'!$E$9:$E$1466=$D24)*('R7. TIAM total gen capacity'!$F$8:$Q$8=U$10),'R7. TIAM total gen capacity'!$F$9:$Q$1466))</f>
        <v>2.8808639107032499</v>
      </c>
      <c r="V24" s="68">
        <f t="array" ref="V24">SUM(IF(('R7. TIAM total gen capacity'!$A$9:$A$1466=$B24)*(('R7. TIAM total gen capacity'!$C$9:$C$1466=V$7)+('R7. TIAM total gen capacity'!$C$9:$C$1466=V$8))*('R7. TIAM total gen capacity'!$E$9:$E$1466=$D24)*('R7. TIAM total gen capacity'!$F$8:$Q$8=V$10),'R7. TIAM total gen capacity'!$F$9:$Q$1466))</f>
        <v>4.6926237446215664</v>
      </c>
      <c r="W24" s="68">
        <f t="array" ref="W24">SUM(IF(('R7. TIAM total gen capacity'!$A$9:$A$1466=$B24)*(('R7. TIAM total gen capacity'!$C$9:$C$1466=W$7)+('R7. TIAM total gen capacity'!$C$9:$C$1466=W$8))*('R7. TIAM total gen capacity'!$E$9:$E$1466=$D24)*('R7. TIAM total gen capacity'!$F$8:$Q$8=W$10),'R7. TIAM total gen capacity'!$F$9:$Q$1466))</f>
        <v>7.6437896031023129</v>
      </c>
      <c r="X24" s="68">
        <f t="array" ref="X24">SUM(IF(('R7. TIAM total gen capacity'!$A$9:$A$1466=$B24)*(('R7. TIAM total gen capacity'!$C$9:$C$1466=X$7)+('R7. TIAM total gen capacity'!$C$9:$C$1466=X$8))*('R7. TIAM total gen capacity'!$E$9:$E$1466=$D24)*('R7. TIAM total gen capacity'!$F$8:$Q$8=X$10),'R7. TIAM total gen capacity'!$F$9:$Q$1466))</f>
        <v>12.450927812710599</v>
      </c>
      <c r="Y24" s="68">
        <f t="array" ref="Y24">SUM(IF(('R7. TIAM total gen capacity'!$A$9:$A$1466=$B24)*(('R7. TIAM total gen capacity'!$C$9:$C$1466=Y$7)+('R7. TIAM total gen capacity'!$C$9:$C$1466=Y$8))*('R7. TIAM total gen capacity'!$E$9:$E$1466=$D24)*('R7. TIAM total gen capacity'!$F$8:$Q$8=Y$10),'R7. TIAM total gen capacity'!$F$9:$Q$1466))</f>
        <v>20.2812494125181</v>
      </c>
      <c r="Z24" s="68">
        <f t="array" ref="Z24">SUM(IF(('R7. TIAM total gen capacity'!$A$9:$A$1466=$B24)*(('R7. TIAM total gen capacity'!$C$9:$C$1466=Z$7)+('R7. TIAM total gen capacity'!$C$9:$C$1466=Z$8))*('R7. TIAM total gen capacity'!$E$9:$E$1466=$D24)*('R7. TIAM total gen capacity'!$F$8:$Q$8=Z$10),'R7. TIAM total gen capacity'!$F$9:$Q$1466))</f>
        <v>33.036018192383899</v>
      </c>
      <c r="AA24" s="68">
        <f t="array" ref="AA24">SUM(IF(('R7. TIAM total gen capacity'!$A$9:$A$1466=$B24)*(('R7. TIAM total gen capacity'!$C$9:$C$1466=AA$7)+('R7. TIAM total gen capacity'!$C$9:$C$1466=AA$8))*('R7. TIAM total gen capacity'!$E$9:$E$1466=$D24)*('R7. TIAM total gen capacity'!$F$8:$Q$8=AA$10),'R7. TIAM total gen capacity'!$F$9:$Q$1466))</f>
        <v>53.812192523695998</v>
      </c>
      <c r="AB24" s="68">
        <f t="array" ref="AB24">SUM(IF(('R7. TIAM total gen capacity'!$A$9:$A$1466=$B24)*(('R7. TIAM total gen capacity'!$C$9:$C$1466=AB$7)+('R7. TIAM total gen capacity'!$C$9:$C$1466=AB$8))*('R7. TIAM total gen capacity'!$E$9:$E$1466=$D24)*('R7. TIAM total gen capacity'!$F$8:$Q$8=AB$10),'R7. TIAM total gen capacity'!$F$9:$Q$1466))</f>
        <v>87.654391256961603</v>
      </c>
      <c r="AC24" s="68">
        <f t="array" ref="AC24">SUM(IF(('R7. TIAM total gen capacity'!$A$9:$A$1466=$B24)*(('R7. TIAM total gen capacity'!$C$9:$C$1466=AC$7)+('R7. TIAM total gen capacity'!$C$9:$C$1466=AC$8))*('R7. TIAM total gen capacity'!$E$9:$E$1466=$D24)*('R7. TIAM total gen capacity'!$F$8:$Q$8=AC$10),'R7. TIAM total gen capacity'!$F$9:$Q$1466))</f>
        <v>142.77976693191201</v>
      </c>
      <c r="AE24" s="68">
        <f t="array" ref="AE24">SUM(IF(('R7. TIAM total gen capacity'!$A$9:$A$1466=$B24)*(('R7. TIAM total gen capacity'!$C$9:$C$1466=AE$6)+('R7. TIAM total gen capacity'!$C$9:$C$1466=AE$7)+('R7. TIAM total gen capacity'!$C$9:$C$1466=AE$8)+('R7. TIAM total gen capacity'!$C$9:$C$1466=AE$9))*('R7. TIAM total gen capacity'!$E$9:$E$1466=$D24)*('R7. TIAM total gen capacity'!$F$8:$Q$8=AE$10),'R7. TIAM total gen capacity'!$F$9:$Q$1466))</f>
        <v>45.996830949068965</v>
      </c>
      <c r="AF24" s="68">
        <f t="array" ref="AF24">SUM(IF(('R7. TIAM total gen capacity'!$A$9:$A$1466=$B24)*(('R7. TIAM total gen capacity'!$C$9:$C$1466=AF$6)+('R7. TIAM total gen capacity'!$C$9:$C$1466=AF$7)+('R7. TIAM total gen capacity'!$C$9:$C$1466=AF$8)+('R7. TIAM total gen capacity'!$C$9:$C$1466=AF$9))*('R7. TIAM total gen capacity'!$E$9:$E$1466=$D24)*('R7. TIAM total gen capacity'!$F$8:$Q$8=AF$10),'R7. TIAM total gen capacity'!$F$9:$Q$1466))</f>
        <v>55.807437129790756</v>
      </c>
      <c r="AG24" s="68">
        <f t="array" ref="AG24">SUM(IF(('R7. TIAM total gen capacity'!$A$9:$A$1466=$B24)*(('R7. TIAM total gen capacity'!$C$9:$C$1466=AG$6)+('R7. TIAM total gen capacity'!$C$9:$C$1466=AG$7)+('R7. TIAM total gen capacity'!$C$9:$C$1466=AG$8)+('R7. TIAM total gen capacity'!$C$9:$C$1466=AG$9))*('R7. TIAM total gen capacity'!$E$9:$E$1466=$D24)*('R7. TIAM total gen capacity'!$F$8:$Q$8=AG$10),'R7. TIAM total gen capacity'!$F$9:$Q$1466))</f>
        <v>55.807437129790756</v>
      </c>
      <c r="AH24" s="68">
        <f t="array" ref="AH24">SUM(IF(('R7. TIAM total gen capacity'!$A$9:$A$1466=$B24)*(('R7. TIAM total gen capacity'!$C$9:$C$1466=AH$6)+('R7. TIAM total gen capacity'!$C$9:$C$1466=AH$7)+('R7. TIAM total gen capacity'!$C$9:$C$1466=AH$8)+('R7. TIAM total gen capacity'!$C$9:$C$1466=AH$9))*('R7. TIAM total gen capacity'!$E$9:$E$1466=$D24)*('R7. TIAM total gen capacity'!$F$8:$Q$8=AH$10),'R7. TIAM total gen capacity'!$F$9:$Q$1466))</f>
        <v>55.824179768103981</v>
      </c>
      <c r="AI24" s="68">
        <f t="array" ref="AI24">SUM(IF(('R7. TIAM total gen capacity'!$A$9:$A$1466=$B24)*(('R7. TIAM total gen capacity'!$C$9:$C$1466=AI$6)+('R7. TIAM total gen capacity'!$C$9:$C$1466=AI$7)+('R7. TIAM total gen capacity'!$C$9:$C$1466=AI$8)+('R7. TIAM total gen capacity'!$C$9:$C$1466=AI$9))*('R7. TIAM total gen capacity'!$E$9:$E$1466=$D24)*('R7. TIAM total gen capacity'!$F$8:$Q$8=AI$10),'R7. TIAM total gen capacity'!$F$9:$Q$1466))</f>
        <v>47.501278709417356</v>
      </c>
      <c r="AJ24" s="68">
        <f t="array" ref="AJ24">SUM(IF(('R7. TIAM total gen capacity'!$A$9:$A$1466=$B24)*(('R7. TIAM total gen capacity'!$C$9:$C$1466=AJ$6)+('R7. TIAM total gen capacity'!$C$9:$C$1466=AJ$7)+('R7. TIAM total gen capacity'!$C$9:$C$1466=AJ$8)+('R7. TIAM total gen capacity'!$C$9:$C$1466=AJ$9))*('R7. TIAM total gen capacity'!$E$9:$E$1466=$D24)*('R7. TIAM total gen capacity'!$F$8:$Q$8=AJ$10),'R7. TIAM total gen capacity'!$F$9:$Q$1466))</f>
        <v>28.549434405585295</v>
      </c>
      <c r="AK24" s="68">
        <f t="array" ref="AK24">SUM(IF(('R7. TIAM total gen capacity'!$A$9:$A$1466=$B24)*(('R7. TIAM total gen capacity'!$C$9:$C$1466=AK$6)+('R7. TIAM total gen capacity'!$C$9:$C$1466=AK$7)+('R7. TIAM total gen capacity'!$C$9:$C$1466=AK$8)+('R7. TIAM total gen capacity'!$C$9:$C$1466=AK$9))*('R7. TIAM total gen capacity'!$E$9:$E$1466=$D24)*('R7. TIAM total gen capacity'!$F$8:$Q$8=AK$10),'R7. TIAM total gen capacity'!$F$9:$Q$1466))</f>
        <v>17.532141244028441</v>
      </c>
      <c r="AL24" s="68">
        <f t="array" ref="AL24">SUM(IF(('R7. TIAM total gen capacity'!$A$9:$A$1466=$B24)*(('R7. TIAM total gen capacity'!$C$9:$C$1466=AL$6)+('R7. TIAM total gen capacity'!$C$9:$C$1466=AL$7)+('R7. TIAM total gen capacity'!$C$9:$C$1466=AL$8)+('R7. TIAM total gen capacity'!$C$9:$C$1466=AL$9))*('R7. TIAM total gen capacity'!$E$9:$E$1466=$D24)*('R7. TIAM total gen capacity'!$F$8:$Q$8=AL$10),'R7. TIAM total gen capacity'!$F$9:$Q$1466))</f>
        <v>16.636686151724799</v>
      </c>
      <c r="AM24" s="68">
        <f t="array" ref="AM24">SUM(IF(('R7. TIAM total gen capacity'!$A$9:$A$1466=$B24)*(('R7. TIAM total gen capacity'!$C$9:$C$1466=AM$6)+('R7. TIAM total gen capacity'!$C$9:$C$1466=AM$7)+('R7. TIAM total gen capacity'!$C$9:$C$1466=AM$8)+('R7. TIAM total gen capacity'!$C$9:$C$1466=AM$9))*('R7. TIAM total gen capacity'!$E$9:$E$1466=$D24)*('R7. TIAM total gen capacity'!$F$8:$Q$8=AM$10),'R7. TIAM total gen capacity'!$F$9:$Q$1466))</f>
        <v>17.9552795252742</v>
      </c>
      <c r="AN24" s="68">
        <f t="array" ref="AN24">SUM(IF(('R7. TIAM total gen capacity'!$A$9:$A$1466=$B24)*(('R7. TIAM total gen capacity'!$C$9:$C$1466=AN$6)+('R7. TIAM total gen capacity'!$C$9:$C$1466=AN$7)+('R7. TIAM total gen capacity'!$C$9:$C$1466=AN$8)+('R7. TIAM total gen capacity'!$C$9:$C$1466=AN$9))*('R7. TIAM total gen capacity'!$E$9:$E$1466=$D24)*('R7. TIAM total gen capacity'!$F$8:$Q$8=AN$10),'R7. TIAM total gen capacity'!$F$9:$Q$1466))</f>
        <v>17.9552795252742</v>
      </c>
      <c r="AO24" s="68">
        <f t="array" ref="AO24">SUM(IF(('R7. TIAM total gen capacity'!$A$9:$A$1466=$B24)*(('R7. TIAM total gen capacity'!$C$9:$C$1466=AO$6)+('R7. TIAM total gen capacity'!$C$9:$C$1466=AO$7)+('R7. TIAM total gen capacity'!$C$9:$C$1466=AO$8)+('R7. TIAM total gen capacity'!$C$9:$C$1466=AO$9))*('R7. TIAM total gen capacity'!$E$9:$E$1466=$D24)*('R7. TIAM total gen capacity'!$F$8:$Q$8=AO$10),'R7. TIAM total gen capacity'!$F$9:$Q$1466))</f>
        <v>18.712710956338711</v>
      </c>
      <c r="AP24" s="68">
        <f t="array" ref="AP24">SUM(IF(('R7. TIAM total gen capacity'!$A$9:$A$1466=$B24)*(('R7. TIAM total gen capacity'!$C$9:$C$1466=AP$6)+('R7. TIAM total gen capacity'!$C$9:$C$1466=AP$7)+('R7. TIAM total gen capacity'!$C$9:$C$1466=AP$8)+('R7. TIAM total gen capacity'!$C$9:$C$1466=AP$9))*('R7. TIAM total gen capacity'!$E$9:$E$1466=$D24)*('R7. TIAM total gen capacity'!$F$8:$Q$8=AP$10),'R7. TIAM total gen capacity'!$F$9:$Q$1466))</f>
        <v>21.924814640392711</v>
      </c>
      <c r="AR24" s="68">
        <f t="array" ref="AR24">SUM(IF(('R7. TIAM total gen capacity'!$A$9:$A$1466=$B24)*('R7. TIAM total gen capacity'!$E$9:$E$1466=$D24)*('R7. TIAM total gen capacity'!$F$8:$Q$8=AR$10),'R7. TIAM total gen capacity'!$F$9:$Q$1466))</f>
        <v>64.516543118845163</v>
      </c>
      <c r="AS24" s="68">
        <f t="array" ref="AS24">SUM(IF(('R7. TIAM total gen capacity'!$A$9:$A$1466=$B24)*('R7. TIAM total gen capacity'!$E$9:$E$1466=$D24)*('R7. TIAM total gen capacity'!$F$8:$Q$8=AS$10),'R7. TIAM total gen capacity'!$F$9:$Q$1466))</f>
        <v>76.484011989926586</v>
      </c>
      <c r="AT24" s="68">
        <f t="array" ref="AT24">SUM(IF(('R7. TIAM total gen capacity'!$A$9:$A$1466=$B24)*('R7. TIAM total gen capacity'!$E$9:$E$1466=$D24)*('R7. TIAM total gen capacity'!$F$8:$Q$8=AT$10),'R7. TIAM total gen capacity'!$F$9:$Q$1466))</f>
        <v>79.675436556528254</v>
      </c>
      <c r="AU24" s="68">
        <f t="array" ref="AU24">SUM(IF(('R7. TIAM total gen capacity'!$A$9:$A$1466=$B24)*('R7. TIAM total gen capacity'!$E$9:$E$1466=$D24)*('R7. TIAM total gen capacity'!$F$8:$Q$8=AU$10),'R7. TIAM total gen capacity'!$F$9:$Q$1466))</f>
        <v>82.431775686375829</v>
      </c>
      <c r="AV24" s="68">
        <f t="array" ref="AV24">SUM(IF(('R7. TIAM total gen capacity'!$A$9:$A$1466=$B24)*('R7. TIAM total gen capacity'!$E$9:$E$1466=$D24)*('R7. TIAM total gen capacity'!$F$8:$Q$8=AV$10),'R7. TIAM total gen capacity'!$F$9:$Q$1466))</f>
        <v>84.551150308642335</v>
      </c>
      <c r="AW24" s="68">
        <f t="array" ref="AW24">SUM(IF(('R7. TIAM total gen capacity'!$A$9:$A$1466=$B24)*('R7. TIAM total gen capacity'!$E$9:$E$1466=$D24)*('R7. TIAM total gen capacity'!$F$8:$Q$8=AW$10),'R7. TIAM total gen capacity'!$F$9:$Q$1466))</f>
        <v>78.652317264987829</v>
      </c>
      <c r="AX24" s="68">
        <f t="array" ref="AX24">SUM(IF(('R7. TIAM total gen capacity'!$A$9:$A$1466=$B24)*('R7. TIAM total gen capacity'!$E$9:$E$1466=$D24)*('R7. TIAM total gen capacity'!$F$8:$Q$8=AX$10),'R7. TIAM total gen capacity'!$F$9:$Q$1466))</f>
        <v>86.648452124395277</v>
      </c>
      <c r="AY24" s="68">
        <f t="array" ref="AY24">SUM(IF(('R7. TIAM total gen capacity'!$A$9:$A$1466=$B24)*('R7. TIAM total gen capacity'!$E$9:$E$1466=$D24)*('R7. TIAM total gen capacity'!$F$8:$Q$8=AY$10),'R7. TIAM total gen capacity'!$F$9:$Q$1466))</f>
        <v>104.05429997788661</v>
      </c>
      <c r="AZ24" s="68">
        <f t="array" ref="AZ24">SUM(IF(('R7. TIAM total gen capacity'!$A$9:$A$1466=$B24)*('R7. TIAM total gen capacity'!$E$9:$E$1466=$D24)*('R7. TIAM total gen capacity'!$F$8:$Q$8=AZ$10),'R7. TIAM total gen capacity'!$F$9:$Q$1466))</f>
        <v>124.6219709085278</v>
      </c>
      <c r="BA24" s="68">
        <f t="array" ref="BA24">SUM(IF(('R7. TIAM total gen capacity'!$A$9:$A$1466=$B24)*('R7. TIAM total gen capacity'!$E$9:$E$1466=$D24)*('R7. TIAM total gen capacity'!$F$8:$Q$8=BA$10),'R7. TIAM total gen capacity'!$F$9:$Q$1466))</f>
        <v>146.69573101412806</v>
      </c>
      <c r="BB24" s="68">
        <f t="array" ref="BB24">SUM(IF(('R7. TIAM total gen capacity'!$A$9:$A$1466=$B24)*('R7. TIAM total gen capacity'!$E$9:$E$1466=$D24)*('R7. TIAM total gen capacity'!$F$8:$Q$8=BB$10),'R7. TIAM total gen capacity'!$F$9:$Q$1466))</f>
        <v>178.69478076504686</v>
      </c>
      <c r="BC24" s="68">
        <f t="array" ref="BC24">SUM(IF(('R7. TIAM total gen capacity'!$A$9:$A$1466=$B24)*('R7. TIAM total gen capacity'!$E$9:$E$1466=$D24)*('R7. TIAM total gen capacity'!$F$8:$Q$8=BC$10),'R7. TIAM total gen capacity'!$F$9:$Q$1466))</f>
        <v>225.97136380041724</v>
      </c>
      <c r="BE24" s="68">
        <f t="array" ref="BE24">SUM(IF(('R7. TIAM total gen capacity'!$A$9:$A$1466=$B24)*('R7. TIAM total gen capacity'!$E$9:$E$1466=$D24)*('R7. TIAM total gen capacity'!$B$9:$B$1466=BE$9)*('R7. TIAM total gen capacity'!$F$8:$Q$8=BE$10),'R7. TIAM total gen capacity'!$F$9:$Q$1466))</f>
        <v>18.519712169776206</v>
      </c>
      <c r="BF24" s="68">
        <f t="array" ref="BF24">SUM(IF(('R7. TIAM total gen capacity'!$A$9:$A$1466=$B24)*('R7. TIAM total gen capacity'!$E$9:$E$1466=$D24)*('R7. TIAM total gen capacity'!$B$9:$B$1466=BF$9)*('R7. TIAM total gen capacity'!$F$8:$Q$8=BF$10),'R7. TIAM total gen capacity'!$F$9:$Q$1466))</f>
        <v>20.676574860135837</v>
      </c>
      <c r="BG24" s="68">
        <f t="array" ref="BG24">SUM(IF(('R7. TIAM total gen capacity'!$A$9:$A$1466=$B24)*('R7. TIAM total gen capacity'!$E$9:$E$1466=$D24)*('R7. TIAM total gen capacity'!$B$9:$B$1466=BG$9)*('R7. TIAM total gen capacity'!$F$8:$Q$8=BG$10),'R7. TIAM total gen capacity'!$F$9:$Q$1466))</f>
        <v>23.44842903037194</v>
      </c>
      <c r="BH24" s="68">
        <f t="array" ref="BH24">SUM(IF(('R7. TIAM total gen capacity'!$A$9:$A$1466=$B24)*('R7. TIAM total gen capacity'!$E$9:$E$1466=$D24)*('R7. TIAM total gen capacity'!$B$9:$B$1466=BH$9)*('R7. TIAM total gen capacity'!$F$8:$Q$8=BH$10),'R7. TIAM total gen capacity'!$F$9:$Q$1466))</f>
        <v>23.75371463973304</v>
      </c>
      <c r="BI24" s="68">
        <f t="array" ref="BI24">SUM(IF(('R7. TIAM total gen capacity'!$A$9:$A$1466=$B24)*('R7. TIAM total gen capacity'!$E$9:$E$1466=$D24)*('R7. TIAM total gen capacity'!$B$9:$B$1466=BI$9)*('R7. TIAM total gen capacity'!$F$8:$Q$8=BI$10),'R7. TIAM total gen capacity'!$F$9:$Q$1466))</f>
        <v>34.195990320686171</v>
      </c>
      <c r="BJ24" s="68">
        <f t="array" ref="BJ24">SUM(IF(('R7. TIAM total gen capacity'!$A$9:$A$1466=$B24)*('R7. TIAM total gen capacity'!$E$9:$E$1466=$D24)*('R7. TIAM total gen capacity'!$B$9:$B$1466=BJ$9)*('R7. TIAM total gen capacity'!$F$8:$Q$8=BJ$10),'R7. TIAM total gen capacity'!$F$9:$Q$1466))</f>
        <v>47.249001580863741</v>
      </c>
      <c r="BK24" s="68">
        <f t="array" ref="BK24">SUM(IF(('R7. TIAM total gen capacity'!$A$9:$A$1466=$B24)*('R7. TIAM total gen capacity'!$E$9:$E$1466=$D24)*('R7. TIAM total gen capacity'!$B$9:$B$1466=BK$9)*('R7. TIAM total gen capacity'!$F$8:$Q$8=BK$10),'R7. TIAM total gen capacity'!$F$9:$Q$1466))</f>
        <v>62.580363167948533</v>
      </c>
      <c r="BL24" s="68">
        <f t="array" ref="BL24">SUM(IF(('R7. TIAM total gen capacity'!$A$9:$A$1466=$B24)*('R7. TIAM total gen capacity'!$E$9:$E$1466=$D24)*('R7. TIAM total gen capacity'!$B$9:$B$1466=BL$9)*('R7. TIAM total gen capacity'!$F$8:$Q$8=BL$10),'R7. TIAM total gen capacity'!$F$9:$Q$1466))</f>
        <v>77.708821633485684</v>
      </c>
      <c r="BM24" s="68">
        <f t="array" ref="BM24">SUM(IF(('R7. TIAM total gen capacity'!$A$9:$A$1466=$B24)*('R7. TIAM total gen capacity'!$E$9:$E$1466=$D24)*('R7. TIAM total gen capacity'!$B$9:$B$1466=BM$9)*('R7. TIAM total gen capacity'!$F$8:$Q$8=BM$10),'R7. TIAM total gen capacity'!$F$9:$Q$1466))</f>
        <v>95.124327101163303</v>
      </c>
      <c r="BN24" s="68">
        <f t="array" ref="BN24">SUM(IF(('R7. TIAM total gen capacity'!$A$9:$A$1466=$B24)*('R7. TIAM total gen capacity'!$E$9:$E$1466=$D24)*('R7. TIAM total gen capacity'!$B$9:$B$1466=BN$9)*('R7. TIAM total gen capacity'!$F$8:$Q$8=BN$10),'R7. TIAM total gen capacity'!$F$9:$Q$1466))</f>
        <v>115.22088841248174</v>
      </c>
      <c r="BO24" s="68">
        <f t="array" ref="BO24">SUM(IF(('R7. TIAM total gen capacity'!$A$9:$A$1466=$B24)*('R7. TIAM total gen capacity'!$E$9:$E$1466=$D24)*('R7. TIAM total gen capacity'!$B$9:$B$1466=BO$9)*('R7. TIAM total gen capacity'!$F$8:$Q$8=BO$10),'R7. TIAM total gen capacity'!$F$9:$Q$1466))</f>
        <v>144.94230199899678</v>
      </c>
      <c r="BP24" s="68">
        <f t="array" ref="BP24">SUM(IF(('R7. TIAM total gen capacity'!$A$9:$A$1466=$B24)*('R7. TIAM total gen capacity'!$E$9:$E$1466=$D24)*('R7. TIAM total gen capacity'!$B$9:$B$1466=BP$9)*('R7. TIAM total gen capacity'!$F$8:$Q$8=BP$10),'R7. TIAM total gen capacity'!$F$9:$Q$1466))</f>
        <v>187.98647216118843</v>
      </c>
      <c r="BR24" s="68">
        <f t="array" ref="BR24">SUM(IF(('R7. TIAM total gen capacity'!$A$9:$A$1466=$B24)*(('R7. TIAM total gen capacity'!$C$9:$C$1466=BR$7)+('R7. TIAM total gen capacity'!$C$9:$C$1466=BR$8))*('R7. TIAM total gen capacity'!$E$9:$E$1466=$D24)*('R7. TIAM total gen capacity'!$F$8:$Q$8=BR$10),'R7. TIAM total gen capacity'!$F$9:$Q$1466))</f>
        <v>0.199086757990868</v>
      </c>
      <c r="BS24" s="68">
        <f t="array" ref="BS24">SUM(IF(('R7. TIAM total gen capacity'!$A$9:$A$1466=$B24)*(('R7. TIAM total gen capacity'!$C$9:$C$1466=BS$7)+('R7. TIAM total gen capacity'!$C$9:$C$1466=BS$8))*('R7. TIAM total gen capacity'!$E$9:$E$1466=$D24)*('R7. TIAM total gen capacity'!$F$8:$Q$8=BS$10),'R7. TIAM total gen capacity'!$F$9:$Q$1466))</f>
        <v>0.19214710068513899</v>
      </c>
      <c r="BT24" s="68">
        <f t="array" ref="BT24">SUM(IF(('R7. TIAM total gen capacity'!$A$9:$A$1466=$B24)*(('R7. TIAM total gen capacity'!$C$9:$C$1466=BT$7)+('R7. TIAM total gen capacity'!$C$9:$C$1466=BT$8))*('R7. TIAM total gen capacity'!$E$9:$E$1466=$D24)*('R7. TIAM total gen capacity'!$F$8:$Q$8=BT$10),'R7. TIAM total gen capacity'!$F$9:$Q$1466))</f>
        <v>0.174797957420815</v>
      </c>
      <c r="BU24" s="68">
        <f t="array" ref="BU24">SUM(IF(('R7. TIAM total gen capacity'!$A$9:$A$1466=$B24)*(('R7. TIAM total gen capacity'!$C$9:$C$1466=BU$7)+('R7. TIAM total gen capacity'!$C$9:$C$1466=BU$8))*('R7. TIAM total gen capacity'!$E$9:$E$1466=$D24)*('R7. TIAM total gen capacity'!$F$8:$Q$8=BU$10),'R7. TIAM total gen capacity'!$F$9:$Q$1466))</f>
        <v>0.147039328197898</v>
      </c>
      <c r="BV24" s="68">
        <f t="array" ref="BV24">SUM(IF(('R7. TIAM total gen capacity'!$A$9:$A$1466=$B24)*(('R7. TIAM total gen capacity'!$C$9:$C$1466=BV$7)+('R7. TIAM total gen capacity'!$C$9:$C$1466=BV$8))*('R7. TIAM total gen capacity'!$E$9:$E$1466=$D24)*('R7. TIAM total gen capacity'!$F$8:$Q$8=BV$10),'R7. TIAM total gen capacity'!$F$9:$Q$1466))</f>
        <v>8.6482865347819082</v>
      </c>
      <c r="BW24" s="68">
        <f t="array" ref="BW24">SUM(IF(('R7. TIAM total gen capacity'!$A$9:$A$1466=$B24)*(('R7. TIAM total gen capacity'!$C$9:$C$1466=BW$7)+('R7. TIAM total gen capacity'!$C$9:$C$1466=BW$8))*('R7. TIAM total gen capacity'!$E$9:$E$1466=$D24)*('R7. TIAM total gen capacity'!$F$8:$Q$8=BW$10),'R7. TIAM total gen capacity'!$F$9:$Q$1466))</f>
        <v>16.267703574314602</v>
      </c>
      <c r="BX24" s="68">
        <f t="array" ref="BX24">SUM(IF(('R7. TIAM total gen capacity'!$A$9:$A$1466=$B24)*(('R7. TIAM total gen capacity'!$C$9:$C$1466=BX$7)+('R7. TIAM total gen capacity'!$C$9:$C$1466=BX$8))*('R7. TIAM total gen capacity'!$E$9:$E$1466=$D24)*('R7. TIAM total gen capacity'!$F$8:$Q$8=BX$10),'R7. TIAM total gen capacity'!$F$9:$Q$1466))</f>
        <v>21.551570759655601</v>
      </c>
      <c r="BY24" s="68">
        <f t="array" ref="BY24">SUM(IF(('R7. TIAM total gen capacity'!$A$9:$A$1466=$B24)*(('R7. TIAM total gen capacity'!$C$9:$C$1466=BY$7)+('R7. TIAM total gen capacity'!$C$9:$C$1466=BY$8))*('R7. TIAM total gen capacity'!$E$9:$E$1466=$D24)*('R7. TIAM total gen capacity'!$F$8:$Q$8=BY$10),'R7. TIAM total gen capacity'!$F$9:$Q$1466))</f>
        <v>26.743504904252202</v>
      </c>
      <c r="BZ24" s="68">
        <f t="array" ref="BZ24">SUM(IF(('R7. TIAM total gen capacity'!$A$9:$A$1466=$B24)*(('R7. TIAM total gen capacity'!$C$9:$C$1466=BZ$7)+('R7. TIAM total gen capacity'!$C$9:$C$1466=BZ$8))*('R7. TIAM total gen capacity'!$E$9:$E$1466=$D24)*('R7. TIAM total gen capacity'!$F$8:$Q$8=BZ$10),'R7. TIAM total gen capacity'!$F$9:$Q$1466))</f>
        <v>31.352654967446099</v>
      </c>
      <c r="CA24" s="68">
        <f t="array" ref="CA24">SUM(IF(('R7. TIAM total gen capacity'!$A$9:$A$1466=$B24)*(('R7. TIAM total gen capacity'!$C$9:$C$1466=CA$7)+('R7. TIAM total gen capacity'!$C$9:$C$1466=CA$8))*('R7. TIAM total gen capacity'!$E$9:$E$1466=$D24)*('R7. TIAM total gen capacity'!$F$8:$Q$8=CA$10),'R7. TIAM total gen capacity'!$F$9:$Q$1466))</f>
        <v>30.609916861340398</v>
      </c>
      <c r="CB24" s="68">
        <f t="array" ref="CB24">SUM(IF(('R7. TIAM total gen capacity'!$A$9:$A$1466=$B24)*(('R7. TIAM total gen capacity'!$C$9:$C$1466=CB$7)+('R7. TIAM total gen capacity'!$C$9:$C$1466=CB$8))*('R7. TIAM total gen capacity'!$E$9:$E$1466=$D24)*('R7. TIAM total gen capacity'!$F$8:$Q$8=CB$10),'R7. TIAM total gen capacity'!$F$9:$Q$1466))</f>
        <v>26.410109469912399</v>
      </c>
      <c r="CC24" s="68">
        <f t="array" ref="CC24">SUM(IF(('R7. TIAM total gen capacity'!$A$9:$A$1466=$B24)*(('R7. TIAM total gen capacity'!$C$9:$C$1466=CC$7)+('R7. TIAM total gen capacity'!$C$9:$C$1466=CC$8))*('R7. TIAM total gen capacity'!$E$9:$E$1466=$D24)*('R7. TIAM total gen capacity'!$F$8:$Q$8=CC$10),'R7. TIAM total gen capacity'!$F$9:$Q$1466))</f>
        <v>14.2271142480966</v>
      </c>
      <c r="CE24" s="68">
        <f t="array" ref="CE24">SUM(IF(('R7. TIAM total gen capacity'!$A$9:$A$1466=$B24)*(('R7. TIAM total gen capacity'!$C$9:$C$1466=CE$7)+('R7. TIAM total gen capacity'!$C$9:$C$1466=CE$8))*('R7. TIAM total gen capacity'!$E$9:$E$1466=$D24)*('R7. TIAM total gen capacity'!$F$8:$Q$8=CE$10),'R7. TIAM total gen capacity'!$F$9:$Q$1466))</f>
        <v>15.8474518958036</v>
      </c>
      <c r="CF24" s="68">
        <f t="array" ref="CF24">SUM(IF(('R7. TIAM total gen capacity'!$A$9:$A$1466=$B24)*(('R7. TIAM total gen capacity'!$C$9:$C$1466=CF$7)+('R7. TIAM total gen capacity'!$C$9:$C$1466=CF$8))*('R7. TIAM total gen capacity'!$E$9:$E$1466=$D24)*('R7. TIAM total gen capacity'!$F$8:$Q$8=CF$10),'R7. TIAM total gen capacity'!$F$9:$Q$1466))</f>
        <v>15.8474518958036</v>
      </c>
      <c r="CG24" s="68">
        <f t="array" ref="CG24">SUM(IF(('R7. TIAM total gen capacity'!$A$9:$A$1466=$B24)*(('R7. TIAM total gen capacity'!$C$9:$C$1466=CG$7)+('R7. TIAM total gen capacity'!$C$9:$C$1466=CG$8))*('R7. TIAM total gen capacity'!$E$9:$E$1466=$D24)*('R7. TIAM total gen capacity'!$F$8:$Q$8=CG$10),'R7. TIAM total gen capacity'!$F$9:$Q$1466))</f>
        <v>15.857907937303754</v>
      </c>
      <c r="CH24" s="68">
        <f t="array" ref="CH24">SUM(IF(('R7. TIAM total gen capacity'!$A$9:$A$1466=$B24)*(('R7. TIAM total gen capacity'!$C$9:$C$1466=CH$7)+('R7. TIAM total gen capacity'!$C$9:$C$1466=CH$8))*('R7. TIAM total gen capacity'!$E$9:$E$1466=$D24)*('R7. TIAM total gen capacity'!$F$8:$Q$8=CH$10),'R7. TIAM total gen capacity'!$F$9:$Q$1466))</f>
        <v>16.532910878586879</v>
      </c>
      <c r="CI24" s="68">
        <f t="array" ref="CI24">SUM(IF(('R7. TIAM total gen capacity'!$A$9:$A$1466=$B24)*(('R7. TIAM total gen capacity'!$C$9:$C$1466=CI$7)+('R7. TIAM total gen capacity'!$C$9:$C$1466=CI$8))*('R7. TIAM total gen capacity'!$E$9:$E$1466=$D24)*('R7. TIAM total gen capacity'!$F$8:$Q$8=CI$10),'R7. TIAM total gen capacity'!$F$9:$Q$1466))</f>
        <v>16.774376359786025</v>
      </c>
      <c r="CJ24" s="68">
        <f t="array" ref="CJ24">SUM(IF(('R7. TIAM total gen capacity'!$A$9:$A$1466=$B24)*(('R7. TIAM total gen capacity'!$C$9:$C$1466=CJ$7)+('R7. TIAM total gen capacity'!$C$9:$C$1466=CJ$8))*('R7. TIAM total gen capacity'!$E$9:$E$1466=$D24)*('R7. TIAM total gen capacity'!$F$8:$Q$8=CJ$10),'R7. TIAM total gen capacity'!$F$9:$Q$1466))</f>
        <v>16.994768117845751</v>
      </c>
      <c r="CK24" s="68">
        <f t="array" ref="CK24">SUM(IF(('R7. TIAM total gen capacity'!$A$9:$A$1466=$B24)*(('R7. TIAM total gen capacity'!$C$9:$C$1466=CK$7)+('R7. TIAM total gen capacity'!$C$9:$C$1466=CK$8))*('R7. TIAM total gen capacity'!$E$9:$E$1466=$D24)*('R7. TIAM total gen capacity'!$F$8:$Q$8=CK$10),'R7. TIAM total gen capacity'!$F$9:$Q$1466))</f>
        <v>17.097157767769648</v>
      </c>
      <c r="CL24" s="68">
        <f t="array" ref="CL24">SUM(IF(('R7. TIAM total gen capacity'!$A$9:$A$1466=$B24)*(('R7. TIAM total gen capacity'!$C$9:$C$1466=CL$7)+('R7. TIAM total gen capacity'!$C$9:$C$1466=CL$8))*('R7. TIAM total gen capacity'!$E$9:$E$1466=$D24)*('R7. TIAM total gen capacity'!$F$8:$Q$8=CL$10),'R7. TIAM total gen capacity'!$F$9:$Q$1466))</f>
        <v>17.098067316715372</v>
      </c>
      <c r="CM24" s="68">
        <f t="array" ref="CM24">SUM(IF(('R7. TIAM total gen capacity'!$A$9:$A$1466=$B24)*(('R7. TIAM total gen capacity'!$C$9:$C$1466=CM$7)+('R7. TIAM total gen capacity'!$C$9:$C$1466=CM$8))*('R7. TIAM total gen capacity'!$E$9:$E$1466=$D24)*('R7. TIAM total gen capacity'!$F$8:$Q$8=CM$10),'R7. TIAM total gen capacity'!$F$9:$Q$1466))</f>
        <v>17.149653941333298</v>
      </c>
      <c r="CN24" s="68">
        <f t="array" ref="CN24">SUM(IF(('R7. TIAM total gen capacity'!$A$9:$A$1466=$B24)*(('R7. TIAM total gen capacity'!$C$9:$C$1466=CN$7)+('R7. TIAM total gen capacity'!$C$9:$C$1466=CN$8))*('R7. TIAM total gen capacity'!$E$9:$E$1466=$D24)*('R7. TIAM total gen capacity'!$F$8:$Q$8=CN$10),'R7. TIAM total gen capacity'!$F$9:$Q$1466))</f>
        <v>17.212779027445347</v>
      </c>
      <c r="CO24" s="68">
        <f t="array" ref="CO24">SUM(IF(('R7. TIAM total gen capacity'!$A$9:$A$1466=$B24)*(('R7. TIAM total gen capacity'!$C$9:$C$1466=CO$7)+('R7. TIAM total gen capacity'!$C$9:$C$1466=CO$8))*('R7. TIAM total gen capacity'!$E$9:$E$1466=$D24)*('R7. TIAM total gen capacity'!$F$8:$Q$8=CO$10),'R7. TIAM total gen capacity'!$F$9:$Q$1466))</f>
        <v>17.291801272122775</v>
      </c>
      <c r="CP24" s="68">
        <f t="array" ref="CP24">SUM(IF(('R7. TIAM total gen capacity'!$A$9:$A$1466=$B24)*(('R7. TIAM total gen capacity'!$C$9:$C$1466=CP$7)+('R7. TIAM total gen capacity'!$C$9:$C$1466=CP$8))*('R7. TIAM total gen capacity'!$E$9:$E$1466=$D24)*('R7. TIAM total gen capacity'!$F$8:$Q$8=CP$10),'R7. TIAM total gen capacity'!$F$9:$Q$1466))</f>
        <v>17.393590981179813</v>
      </c>
    </row>
    <row r="25" spans="1:94" x14ac:dyDescent="0.3">
      <c r="A25" s="39" t="s">
        <v>63</v>
      </c>
      <c r="B25" s="39" t="s">
        <v>251</v>
      </c>
      <c r="C25" s="39" t="s">
        <v>80</v>
      </c>
      <c r="D25" s="39" t="s">
        <v>256</v>
      </c>
      <c r="E25" s="68">
        <f t="array" ref="E25">SUM(IF(('R7. TIAM total gen capacity'!$A$9:$A$1466=$B25)*(('R7. TIAM total gen capacity'!$C$9:$C$1466=E$7)+('R7. TIAM total gen capacity'!$C$9:$C$1466=E$8))*('R7. TIAM total gen capacity'!$E$9:$E$1466=$D25)*('R7. TIAM total gen capacity'!$F$8:$Q$8=E$10),'R7. TIAM total gen capacity'!$F$9:$Q$1466))</f>
        <v>0.35901826484018295</v>
      </c>
      <c r="F25" s="68">
        <f t="array" ref="F25">SUM(IF(('R7. TIAM total gen capacity'!$A$9:$A$1466=$B25)*(('R7. TIAM total gen capacity'!$C$9:$C$1466=F$7)+('R7. TIAM total gen capacity'!$C$9:$C$1466=F$8))*('R7. TIAM total gen capacity'!$E$9:$E$1466=$D25)*('R7. TIAM total gen capacity'!$F$8:$Q$8=F$10),'R7. TIAM total gen capacity'!$F$9:$Q$1466))</f>
        <v>1.259703196347032</v>
      </c>
      <c r="G25" s="68">
        <f t="array" ref="G25">SUM(IF(('R7. TIAM total gen capacity'!$A$9:$A$1466=$B25)*(('R7. TIAM total gen capacity'!$C$9:$C$1466=G$7)+('R7. TIAM total gen capacity'!$C$9:$C$1466=G$8))*('R7. TIAM total gen capacity'!$E$9:$E$1466=$D25)*('R7. TIAM total gen capacity'!$F$8:$Q$8=G$10),'R7. TIAM total gen capacity'!$F$9:$Q$1466))</f>
        <v>8.109703196347029</v>
      </c>
      <c r="H25" s="68">
        <f t="array" ref="H25">SUM(IF(('R7. TIAM total gen capacity'!$A$9:$A$1466=$B25)*(('R7. TIAM total gen capacity'!$C$9:$C$1466=H$7)+('R7. TIAM total gen capacity'!$C$9:$C$1466=H$8))*('R7. TIAM total gen capacity'!$E$9:$E$1466=$D25)*('R7. TIAM total gen capacity'!$F$8:$Q$8=H$10),'R7. TIAM total gen capacity'!$F$9:$Q$1466))</f>
        <v>13.581682935036495</v>
      </c>
      <c r="I25" s="68">
        <f t="array" ref="I25">SUM(IF(('R7. TIAM total gen capacity'!$A$9:$A$1466=$B25)*(('R7. TIAM total gen capacity'!$C$9:$C$1466=I$7)+('R7. TIAM total gen capacity'!$C$9:$C$1466=I$8))*('R7. TIAM total gen capacity'!$E$9:$E$1466=$D25)*('R7. TIAM total gen capacity'!$F$8:$Q$8=I$10),'R7. TIAM total gen capacity'!$F$9:$Q$1466))</f>
        <v>1436.7999110159797</v>
      </c>
      <c r="J25" s="68">
        <f t="array" ref="J25">SUM(IF(('R7. TIAM total gen capacity'!$A$9:$A$1466=$B25)*(('R7. TIAM total gen capacity'!$C$9:$C$1466=J$7)+('R7. TIAM total gen capacity'!$C$9:$C$1466=J$8))*('R7. TIAM total gen capacity'!$E$9:$E$1466=$D25)*('R7. TIAM total gen capacity'!$F$8:$Q$8=J$10),'R7. TIAM total gen capacity'!$F$9:$Q$1466))</f>
        <v>1981.858584575225</v>
      </c>
      <c r="K25" s="68">
        <f t="array" ref="K25">SUM(IF(('R7. TIAM total gen capacity'!$A$9:$A$1466=$B25)*(('R7. TIAM total gen capacity'!$C$9:$C$1466=K$7)+('R7. TIAM total gen capacity'!$C$9:$C$1466=K$8))*('R7. TIAM total gen capacity'!$E$9:$E$1466=$D25)*('R7. TIAM total gen capacity'!$F$8:$Q$8=K$10),'R7. TIAM total gen capacity'!$F$9:$Q$1466))</f>
        <v>2183.8390462670454</v>
      </c>
      <c r="L25" s="68">
        <f t="array" ref="L25">SUM(IF(('R7. TIAM total gen capacity'!$A$9:$A$1466=$B25)*(('R7. TIAM total gen capacity'!$C$9:$C$1466=L$7)+('R7. TIAM total gen capacity'!$C$9:$C$1466=L$8))*('R7. TIAM total gen capacity'!$E$9:$E$1466=$D25)*('R7. TIAM total gen capacity'!$F$8:$Q$8=L$10),'R7. TIAM total gen capacity'!$F$9:$Q$1466))</f>
        <v>2936.9844323194657</v>
      </c>
      <c r="M25" s="68">
        <f t="array" ref="M25">SUM(IF(('R7. TIAM total gen capacity'!$A$9:$A$1466=$B25)*(('R7. TIAM total gen capacity'!$C$9:$C$1466=M$7)+('R7. TIAM total gen capacity'!$C$9:$C$1466=M$8))*('R7. TIAM total gen capacity'!$E$9:$E$1466=$D25)*('R7. TIAM total gen capacity'!$F$8:$Q$8=M$10),'R7. TIAM total gen capacity'!$F$9:$Q$1466))</f>
        <v>4493.4600066906705</v>
      </c>
      <c r="N25" s="68">
        <f t="array" ref="N25">SUM(IF(('R7. TIAM total gen capacity'!$A$9:$A$1466=$B25)*(('R7. TIAM total gen capacity'!$C$9:$C$1466=N$7)+('R7. TIAM total gen capacity'!$C$9:$C$1466=N$8))*('R7. TIAM total gen capacity'!$E$9:$E$1466=$D25)*('R7. TIAM total gen capacity'!$F$8:$Q$8=N$10),'R7. TIAM total gen capacity'!$F$9:$Q$1466))</f>
        <v>4640.5756467405399</v>
      </c>
      <c r="O25" s="68">
        <f t="array" ref="O25">SUM(IF(('R7. TIAM total gen capacity'!$A$9:$A$1466=$B25)*(('R7. TIAM total gen capacity'!$C$9:$C$1466=O$7)+('R7. TIAM total gen capacity'!$C$9:$C$1466=O$8))*('R7. TIAM total gen capacity'!$E$9:$E$1466=$D25)*('R7. TIAM total gen capacity'!$F$8:$Q$8=O$10),'R7. TIAM total gen capacity'!$F$9:$Q$1466))</f>
        <v>4667.3933224511502</v>
      </c>
      <c r="P25" s="68">
        <f t="array" ref="P25">SUM(IF(('R7. TIAM total gen capacity'!$A$9:$A$1466=$B25)*(('R7. TIAM total gen capacity'!$C$9:$C$1466=P$7)+('R7. TIAM total gen capacity'!$C$9:$C$1466=P$8))*('R7. TIAM total gen capacity'!$E$9:$E$1466=$D25)*('R7. TIAM total gen capacity'!$F$8:$Q$8=P$10),'R7. TIAM total gen capacity'!$F$9:$Q$1466))</f>
        <v>4667.3921224511496</v>
      </c>
      <c r="R25" s="68">
        <f t="array" ref="R25">SUM(IF(('R7. TIAM total gen capacity'!$A$9:$A$1466=$B25)*(('R7. TIAM total gen capacity'!$C$9:$C$1466=R$7)+('R7. TIAM total gen capacity'!$C$9:$C$1466=R$8))*('R7. TIAM total gen capacity'!$E$9:$E$1466=$D25)*('R7. TIAM total gen capacity'!$F$8:$Q$8=R$10),'R7. TIAM total gen capacity'!$F$9:$Q$1466))</f>
        <v>11.045662100456619</v>
      </c>
      <c r="S25" s="68">
        <f t="array" ref="S25">SUM(IF(('R7. TIAM total gen capacity'!$A$9:$A$1466=$B25)*(('R7. TIAM total gen capacity'!$C$9:$C$1466=S$7)+('R7. TIAM total gen capacity'!$C$9:$C$1466=S$8))*('R7. TIAM total gen capacity'!$E$9:$E$1466=$D25)*('R7. TIAM total gen capacity'!$F$8:$Q$8=S$10),'R7. TIAM total gen capacity'!$F$9:$Q$1466))</f>
        <v>50.267258432800531</v>
      </c>
      <c r="T25" s="68">
        <f t="array" ref="T25">SUM(IF(('R7. TIAM total gen capacity'!$A$9:$A$1466=$B25)*(('R7. TIAM total gen capacity'!$C$9:$C$1466=T$7)+('R7. TIAM total gen capacity'!$C$9:$C$1466=T$8))*('R7. TIAM total gen capacity'!$E$9:$E$1466=$D25)*('R7. TIAM total gen capacity'!$F$8:$Q$8=T$10),'R7. TIAM total gen capacity'!$F$9:$Q$1466))</f>
        <v>66.000000000000028</v>
      </c>
      <c r="U25" s="68">
        <f t="array" ref="U25">SUM(IF(('R7. TIAM total gen capacity'!$A$9:$A$1466=$B25)*(('R7. TIAM total gen capacity'!$C$9:$C$1466=U$7)+('R7. TIAM total gen capacity'!$C$9:$C$1466=U$8))*('R7. TIAM total gen capacity'!$E$9:$E$1466=$D25)*('R7. TIAM total gen capacity'!$F$8:$Q$8=U$10),'R7. TIAM total gen capacity'!$F$9:$Q$1466))</f>
        <v>64.459905410774411</v>
      </c>
      <c r="V25" s="68">
        <f t="array" ref="V25">SUM(IF(('R7. TIAM total gen capacity'!$A$9:$A$1466=$B25)*(('R7. TIAM total gen capacity'!$C$9:$C$1466=V$7)+('R7. TIAM total gen capacity'!$C$9:$C$1466=V$8))*('R7. TIAM total gen capacity'!$E$9:$E$1466=$D25)*('R7. TIAM total gen capacity'!$F$8:$Q$8=V$10),'R7. TIAM total gen capacity'!$F$9:$Q$1466))</f>
        <v>104.99919356619252</v>
      </c>
      <c r="W25" s="68">
        <f t="array" ref="W25">SUM(IF(('R7. TIAM total gen capacity'!$A$9:$A$1466=$B25)*(('R7. TIAM total gen capacity'!$C$9:$C$1466=W$7)+('R7. TIAM total gen capacity'!$C$9:$C$1466=W$8))*('R7. TIAM total gen capacity'!$E$9:$E$1466=$D25)*('R7. TIAM total gen capacity'!$F$8:$Q$8=W$10),'R7. TIAM total gen capacity'!$F$9:$Q$1466))</f>
        <v>171.03342221593525</v>
      </c>
      <c r="X25" s="68">
        <f t="array" ref="X25">SUM(IF(('R7. TIAM total gen capacity'!$A$9:$A$1466=$B25)*(('R7. TIAM total gen capacity'!$C$9:$C$1466=X$7)+('R7. TIAM total gen capacity'!$C$9:$C$1466=X$8))*('R7. TIAM total gen capacity'!$E$9:$E$1466=$D25)*('R7. TIAM total gen capacity'!$F$8:$Q$8=X$10),'R7. TIAM total gen capacity'!$F$9:$Q$1466))</f>
        <v>278.5962224468953</v>
      </c>
      <c r="Y25" s="68">
        <f t="array" ref="Y25">SUM(IF(('R7. TIAM total gen capacity'!$A$9:$A$1466=$B25)*(('R7. TIAM total gen capacity'!$C$9:$C$1466=Y$7)+('R7. TIAM total gen capacity'!$C$9:$C$1466=Y$8))*('R7. TIAM total gen capacity'!$E$9:$E$1466=$D25)*('R7. TIAM total gen capacity'!$F$8:$Q$8=Y$10),'R7. TIAM total gen capacity'!$F$9:$Q$1466))</f>
        <v>453.8046897842404</v>
      </c>
      <c r="Z25" s="68">
        <f t="array" ref="Z25">SUM(IF(('R7. TIAM total gen capacity'!$A$9:$A$1466=$B25)*(('R7. TIAM total gen capacity'!$C$9:$C$1466=Z$7)+('R7. TIAM total gen capacity'!$C$9:$C$1466=Z$8))*('R7. TIAM total gen capacity'!$E$9:$E$1466=$D25)*('R7. TIAM total gen capacity'!$F$8:$Q$8=Z$10),'R7. TIAM total gen capacity'!$F$9:$Q$1466))</f>
        <v>739.20082079595204</v>
      </c>
      <c r="AA25" s="68">
        <f t="array" ref="AA25">SUM(IF(('R7. TIAM total gen capacity'!$A$9:$A$1466=$B25)*(('R7. TIAM total gen capacity'!$C$9:$C$1466=AA$7)+('R7. TIAM total gen capacity'!$C$9:$C$1466=AA$8))*('R7. TIAM total gen capacity'!$E$9:$E$1466=$D25)*('R7. TIAM total gen capacity'!$F$8:$Q$8=AA$10),'R7. TIAM total gen capacity'!$F$9:$Q$1466))</f>
        <v>1204.081045104004</v>
      </c>
      <c r="AB25" s="68">
        <f t="array" ref="AB25">SUM(IF(('R7. TIAM total gen capacity'!$A$9:$A$1466=$B25)*(('R7. TIAM total gen capacity'!$C$9:$C$1466=AB$7)+('R7. TIAM total gen capacity'!$C$9:$C$1466=AB$8))*('R7. TIAM total gen capacity'!$E$9:$E$1466=$D25)*('R7. TIAM total gen capacity'!$F$8:$Q$8=AB$10),'R7. TIAM total gen capacity'!$F$9:$Q$1466))</f>
        <v>1961.321944574473</v>
      </c>
      <c r="AC25" s="68">
        <f t="array" ref="AC25">SUM(IF(('R7. TIAM total gen capacity'!$A$9:$A$1466=$B25)*(('R7. TIAM total gen capacity'!$C$9:$C$1466=AC$7)+('R7. TIAM total gen capacity'!$C$9:$C$1466=AC$8))*('R7. TIAM total gen capacity'!$E$9:$E$1466=$D25)*('R7. TIAM total gen capacity'!$F$8:$Q$8=AC$10),'R7. TIAM total gen capacity'!$F$9:$Q$1466))</f>
        <v>3174.831560725263</v>
      </c>
      <c r="AE25" s="68">
        <f t="array" ref="AE25">SUM(IF(('R7. TIAM total gen capacity'!$A$9:$A$1466=$B25)*(('R7. TIAM total gen capacity'!$C$9:$C$1466=AE$6)+('R7. TIAM total gen capacity'!$C$9:$C$1466=AE$7)+('R7. TIAM total gen capacity'!$C$9:$C$1466=AE$8)+('R7. TIAM total gen capacity'!$C$9:$C$1466=AE$9))*('R7. TIAM total gen capacity'!$E$9:$E$1466=$D25)*('R7. TIAM total gen capacity'!$F$8:$Q$8=AE$10),'R7. TIAM total gen capacity'!$F$9:$Q$1466))</f>
        <v>590.49767653320043</v>
      </c>
      <c r="AF25" s="68">
        <f t="array" ref="AF25">SUM(IF(('R7. TIAM total gen capacity'!$A$9:$A$1466=$B25)*(('R7. TIAM total gen capacity'!$C$9:$C$1466=AF$6)+('R7. TIAM total gen capacity'!$C$9:$C$1466=AF$7)+('R7. TIAM total gen capacity'!$C$9:$C$1466=AF$8)+('R7. TIAM total gen capacity'!$C$9:$C$1466=AF$9))*('R7. TIAM total gen capacity'!$E$9:$E$1466=$D25)*('R7. TIAM total gen capacity'!$F$8:$Q$8=AF$10),'R7. TIAM total gen capacity'!$F$9:$Q$1466))</f>
        <v>669.7906260680769</v>
      </c>
      <c r="AG25" s="68">
        <f t="array" ref="AG25">SUM(IF(('R7. TIAM total gen capacity'!$A$9:$A$1466=$B25)*(('R7. TIAM total gen capacity'!$C$9:$C$1466=AG$6)+('R7. TIAM total gen capacity'!$C$9:$C$1466=AG$7)+('R7. TIAM total gen capacity'!$C$9:$C$1466=AG$8)+('R7. TIAM total gen capacity'!$C$9:$C$1466=AG$9))*('R7. TIAM total gen capacity'!$E$9:$E$1466=$D25)*('R7. TIAM total gen capacity'!$F$8:$Q$8=AG$10),'R7. TIAM total gen capacity'!$F$9:$Q$1466))</f>
        <v>713.70311046589848</v>
      </c>
      <c r="AH25" s="68">
        <f t="array" ref="AH25">SUM(IF(('R7. TIAM total gen capacity'!$A$9:$A$1466=$B25)*(('R7. TIAM total gen capacity'!$C$9:$C$1466=AH$6)+('R7. TIAM total gen capacity'!$C$9:$C$1466=AH$7)+('R7. TIAM total gen capacity'!$C$9:$C$1466=AH$8)+('R7. TIAM total gen capacity'!$C$9:$C$1466=AH$9))*('R7. TIAM total gen capacity'!$E$9:$E$1466=$D25)*('R7. TIAM total gen capacity'!$F$8:$Q$8=AH$10),'R7. TIAM total gen capacity'!$F$9:$Q$1466))</f>
        <v>757.03287148804668</v>
      </c>
      <c r="AI25" s="68">
        <f t="array" ref="AI25">SUM(IF(('R7. TIAM total gen capacity'!$A$9:$A$1466=$B25)*(('R7. TIAM total gen capacity'!$C$9:$C$1466=AI$6)+('R7. TIAM total gen capacity'!$C$9:$C$1466=AI$7)+('R7. TIAM total gen capacity'!$C$9:$C$1466=AI$8)+('R7. TIAM total gen capacity'!$C$9:$C$1466=AI$9))*('R7. TIAM total gen capacity'!$E$9:$E$1466=$D25)*('R7. TIAM total gen capacity'!$F$8:$Q$8=AI$10),'R7. TIAM total gen capacity'!$F$9:$Q$1466))</f>
        <v>584.55497623036649</v>
      </c>
      <c r="AJ25" s="68">
        <f t="array" ref="AJ25">SUM(IF(('R7. TIAM total gen capacity'!$A$9:$A$1466=$B25)*(('R7. TIAM total gen capacity'!$C$9:$C$1466=AJ$6)+('R7. TIAM total gen capacity'!$C$9:$C$1466=AJ$7)+('R7. TIAM total gen capacity'!$C$9:$C$1466=AJ$8)+('R7. TIAM total gen capacity'!$C$9:$C$1466=AJ$9))*('R7. TIAM total gen capacity'!$E$9:$E$1466=$D25)*('R7. TIAM total gen capacity'!$F$8:$Q$8=AJ$10),'R7. TIAM total gen capacity'!$F$9:$Q$1466))</f>
        <v>321.11444109277312</v>
      </c>
      <c r="AK25" s="68">
        <f t="array" ref="AK25">SUM(IF(('R7. TIAM total gen capacity'!$A$9:$A$1466=$B25)*(('R7. TIAM total gen capacity'!$C$9:$C$1466=AK$6)+('R7. TIAM total gen capacity'!$C$9:$C$1466=AK$7)+('R7. TIAM total gen capacity'!$C$9:$C$1466=AK$8)+('R7. TIAM total gen capacity'!$C$9:$C$1466=AK$9))*('R7. TIAM total gen capacity'!$E$9:$E$1466=$D25)*('R7. TIAM total gen capacity'!$F$8:$Q$8=AK$10),'R7. TIAM total gen capacity'!$F$9:$Q$1466))</f>
        <v>216.86221008952799</v>
      </c>
      <c r="AL25" s="68">
        <f t="array" ref="AL25">SUM(IF(('R7. TIAM total gen capacity'!$A$9:$A$1466=$B25)*(('R7. TIAM total gen capacity'!$C$9:$C$1466=AL$6)+('R7. TIAM total gen capacity'!$C$9:$C$1466=AL$7)+('R7. TIAM total gen capacity'!$C$9:$C$1466=AL$8)+('R7. TIAM total gen capacity'!$C$9:$C$1466=AL$9))*('R7. TIAM total gen capacity'!$E$9:$E$1466=$D25)*('R7. TIAM total gen capacity'!$F$8:$Q$8=AL$10),'R7. TIAM total gen capacity'!$F$9:$Q$1466))</f>
        <v>363.16067850594499</v>
      </c>
      <c r="AM25" s="68">
        <f t="array" ref="AM25">SUM(IF(('R7. TIAM total gen capacity'!$A$9:$A$1466=$B25)*(('R7. TIAM total gen capacity'!$C$9:$C$1466=AM$6)+('R7. TIAM total gen capacity'!$C$9:$C$1466=AM$7)+('R7. TIAM total gen capacity'!$C$9:$C$1466=AM$8)+('R7. TIAM total gen capacity'!$C$9:$C$1466=AM$9))*('R7. TIAM total gen capacity'!$E$9:$E$1466=$D25)*('R7. TIAM total gen capacity'!$F$8:$Q$8=AM$10),'R7. TIAM total gen capacity'!$F$9:$Q$1466))</f>
        <v>537.29914672084226</v>
      </c>
      <c r="AN25" s="68">
        <f t="array" ref="AN25">SUM(IF(('R7. TIAM total gen capacity'!$A$9:$A$1466=$B25)*(('R7. TIAM total gen capacity'!$C$9:$C$1466=AN$6)+('R7. TIAM total gen capacity'!$C$9:$C$1466=AN$7)+('R7. TIAM total gen capacity'!$C$9:$C$1466=AN$8)+('R7. TIAM total gen capacity'!$C$9:$C$1466=AN$9))*('R7. TIAM total gen capacity'!$E$9:$E$1466=$D25)*('R7. TIAM total gen capacity'!$F$8:$Q$8=AN$10),'R7. TIAM total gen capacity'!$F$9:$Q$1466))</f>
        <v>544.68985782712707</v>
      </c>
      <c r="AO25" s="68">
        <f t="array" ref="AO25">SUM(IF(('R7. TIAM total gen capacity'!$A$9:$A$1466=$B25)*(('R7. TIAM total gen capacity'!$C$9:$C$1466=AO$6)+('R7. TIAM total gen capacity'!$C$9:$C$1466=AO$7)+('R7. TIAM total gen capacity'!$C$9:$C$1466=AO$8)+('R7. TIAM total gen capacity'!$C$9:$C$1466=AO$9))*('R7. TIAM total gen capacity'!$E$9:$E$1466=$D25)*('R7. TIAM total gen capacity'!$F$8:$Q$8=AO$10),'R7. TIAM total gen capacity'!$F$9:$Q$1466))</f>
        <v>442.83066221919501</v>
      </c>
      <c r="AP25" s="68">
        <f t="array" ref="AP25">SUM(IF(('R7. TIAM total gen capacity'!$A$9:$A$1466=$B25)*(('R7. TIAM total gen capacity'!$C$9:$C$1466=AP$6)+('R7. TIAM total gen capacity'!$C$9:$C$1466=AP$7)+('R7. TIAM total gen capacity'!$C$9:$C$1466=AP$8)+('R7. TIAM total gen capacity'!$C$9:$C$1466=AP$9))*('R7. TIAM total gen capacity'!$E$9:$E$1466=$D25)*('R7. TIAM total gen capacity'!$F$8:$Q$8=AP$10),'R7. TIAM total gen capacity'!$F$9:$Q$1466))</f>
        <v>144.3796717611701</v>
      </c>
      <c r="AR25" s="68">
        <f t="array" ref="AR25">SUM(IF(('R7. TIAM total gen capacity'!$A$9:$A$1466=$B25)*('R7. TIAM total gen capacity'!$E$9:$E$1466=$D25)*('R7. TIAM total gen capacity'!$F$8:$Q$8=AR$10),'R7. TIAM total gen capacity'!$F$9:$Q$1466))</f>
        <v>880.11278080343891</v>
      </c>
      <c r="AS25" s="68">
        <f t="array" ref="AS25">SUM(IF(('R7. TIAM total gen capacity'!$A$9:$A$1466=$B25)*('R7. TIAM total gen capacity'!$E$9:$E$1466=$D25)*('R7. TIAM total gen capacity'!$F$8:$Q$8=AS$10),'R7. TIAM total gen capacity'!$F$9:$Q$1466))</f>
        <v>999.07649611781517</v>
      </c>
      <c r="AT25" s="68">
        <f t="array" ref="AT25">SUM(IF(('R7. TIAM total gen capacity'!$A$9:$A$1466=$B25)*('R7. TIAM total gen capacity'!$E$9:$E$1466=$D25)*('R7. TIAM total gen capacity'!$F$8:$Q$8=AT$10),'R7. TIAM total gen capacity'!$F$9:$Q$1466))</f>
        <v>1063.7845447283787</v>
      </c>
      <c r="AU25" s="68">
        <f t="array" ref="AU25">SUM(IF(('R7. TIAM total gen capacity'!$A$9:$A$1466=$B25)*('R7. TIAM total gen capacity'!$E$9:$E$1466=$D25)*('R7. TIAM total gen capacity'!$F$8:$Q$8=AU$10),'R7. TIAM total gen capacity'!$F$9:$Q$1466))</f>
        <v>1169.3210532247397</v>
      </c>
      <c r="AV25" s="68">
        <f t="array" ref="AV25">SUM(IF(('R7. TIAM total gen capacity'!$A$9:$A$1466=$B25)*('R7. TIAM total gen capacity'!$E$9:$E$1466=$D25)*('R7. TIAM total gen capacity'!$F$8:$Q$8=AV$10),'R7. TIAM total gen capacity'!$F$9:$Q$1466))</f>
        <v>2539.6339303503337</v>
      </c>
      <c r="AW25" s="68">
        <f t="array" ref="AW25">SUM(IF(('R7. TIAM total gen capacity'!$A$9:$A$1466=$B25)*('R7. TIAM total gen capacity'!$E$9:$E$1466=$D25)*('R7. TIAM total gen capacity'!$F$8:$Q$8=AW$10),'R7. TIAM total gen capacity'!$F$9:$Q$1466))</f>
        <v>3121.4755459022476</v>
      </c>
      <c r="AX25" s="68">
        <f t="array" ref="AX25">SUM(IF(('R7. TIAM total gen capacity'!$A$9:$A$1466=$B25)*('R7. TIAM total gen capacity'!$E$9:$E$1466=$D25)*('R7. TIAM total gen capacity'!$F$8:$Q$8=AX$10),'R7. TIAM total gen capacity'!$F$9:$Q$1466))</f>
        <v>3652.692264470074</v>
      </c>
      <c r="AY25" s="68">
        <f t="array" ref="AY25">SUM(IF(('R7. TIAM total gen capacity'!$A$9:$A$1466=$B25)*('R7. TIAM total gen capacity'!$E$9:$E$1466=$D25)*('R7. TIAM total gen capacity'!$F$8:$Q$8=AY$10),'R7. TIAM total gen capacity'!$F$9:$Q$1466))</f>
        <v>5135.3562333936679</v>
      </c>
      <c r="AZ25" s="68">
        <f t="array" ref="AZ25">SUM(IF(('R7. TIAM total gen capacity'!$A$9:$A$1466=$B25)*('R7. TIAM total gen capacity'!$E$9:$E$1466=$D25)*('R7. TIAM total gen capacity'!$F$8:$Q$8=AZ$10),'R7. TIAM total gen capacity'!$F$9:$Q$1466))</f>
        <v>7379.6490002518613</v>
      </c>
      <c r="BA25" s="68">
        <f t="array" ref="BA25">SUM(IF(('R7. TIAM total gen capacity'!$A$9:$A$1466=$B25)*('R7. TIAM total gen capacity'!$E$9:$E$1466=$D25)*('R7. TIAM total gen capacity'!$F$8:$Q$8=BA$10),'R7. TIAM total gen capacity'!$F$9:$Q$1466))</f>
        <v>8007.6441645520426</v>
      </c>
      <c r="BB25" s="68">
        <f t="array" ref="BB25">SUM(IF(('R7. TIAM total gen capacity'!$A$9:$A$1466=$B25)*('R7. TIAM total gen capacity'!$E$9:$E$1466=$D25)*('R7. TIAM total gen capacity'!$F$8:$Q$8=BB$10),'R7. TIAM total gen capacity'!$F$9:$Q$1466))</f>
        <v>8719.4587958980028</v>
      </c>
      <c r="BC25" s="68">
        <f t="array" ref="BC25">SUM(IF(('R7. TIAM total gen capacity'!$A$9:$A$1466=$B25)*('R7. TIAM total gen capacity'!$E$9:$E$1466=$D25)*('R7. TIAM total gen capacity'!$F$8:$Q$8=BC$10),'R7. TIAM total gen capacity'!$F$9:$Q$1466))</f>
        <v>9573.3845863559509</v>
      </c>
      <c r="BE25" s="68">
        <f t="array" ref="BE25">SUM(IF(('R7. TIAM total gen capacity'!$A$9:$A$1466=$B25)*('R7. TIAM total gen capacity'!$E$9:$E$1466=$D25)*('R7. TIAM total gen capacity'!$B$9:$B$1466=BE$9)*('R7. TIAM total gen capacity'!$F$8:$Q$8=BE$10),'R7. TIAM total gen capacity'!$F$9:$Q$1466))</f>
        <v>170.78104260821425</v>
      </c>
      <c r="BF25" s="68">
        <f t="array" ref="BF25">SUM(IF(('R7. TIAM total gen capacity'!$A$9:$A$1466=$B25)*('R7. TIAM total gen capacity'!$E$9:$E$1466=$D25)*('R7. TIAM total gen capacity'!$B$9:$B$1466=BF$9)*('R7. TIAM total gen capacity'!$F$8:$Q$8=BF$10),'R7. TIAM total gen capacity'!$F$9:$Q$1466))</f>
        <v>210.44943305252411</v>
      </c>
      <c r="BG25" s="68">
        <f t="array" ref="BG25">SUM(IF(('R7. TIAM total gen capacity'!$A$9:$A$1466=$B25)*('R7. TIAM total gen capacity'!$E$9:$E$1466=$D25)*('R7. TIAM total gen capacity'!$B$9:$B$1466=BG$9)*('R7. TIAM total gen capacity'!$F$8:$Q$8=BG$10),'R7. TIAM total gen capacity'!$F$9:$Q$1466))</f>
        <v>231.91527263921679</v>
      </c>
      <c r="BH25" s="68">
        <f t="array" ref="BH25">SUM(IF(('R7. TIAM total gen capacity'!$A$9:$A$1466=$B25)*('R7. TIAM total gen capacity'!$E$9:$E$1466=$D25)*('R7. TIAM total gen capacity'!$B$9:$B$1466=BH$9)*('R7. TIAM total gen capacity'!$F$8:$Q$8=BH$10),'R7. TIAM total gen capacity'!$F$9:$Q$1466))</f>
        <v>275.04448940754224</v>
      </c>
      <c r="BI25" s="68">
        <f t="array" ref="BI25">SUM(IF(('R7. TIAM total gen capacity'!$A$9:$A$1466=$B25)*('R7. TIAM total gen capacity'!$E$9:$E$1466=$D25)*('R7. TIAM total gen capacity'!$B$9:$B$1466=BI$9)*('R7. TIAM total gen capacity'!$F$8:$Q$8=BI$10),'R7. TIAM total gen capacity'!$F$9:$Q$1466))</f>
        <v>1832.2478914514113</v>
      </c>
      <c r="BJ25" s="68">
        <f t="array" ref="BJ25">SUM(IF(('R7. TIAM total gen capacity'!$A$9:$A$1466=$B25)*('R7. TIAM total gen capacity'!$E$9:$E$1466=$D25)*('R7. TIAM total gen capacity'!$B$9:$B$1466=BJ$9)*('R7. TIAM total gen capacity'!$F$8:$Q$8=BJ$10),'R7. TIAM total gen capacity'!$F$9:$Q$1466))</f>
        <v>2686.691520333789</v>
      </c>
      <c r="BK25" s="68">
        <f t="array" ref="BK25">SUM(IF(('R7. TIAM total gen capacity'!$A$9:$A$1466=$B25)*('R7. TIAM total gen capacity'!$E$9:$E$1466=$D25)*('R7. TIAM total gen capacity'!$B$9:$B$1466=BK$9)*('R7. TIAM total gen capacity'!$F$8:$Q$8=BK$10),'R7. TIAM total gen capacity'!$F$9:$Q$1466))</f>
        <v>3288.1591556127305</v>
      </c>
      <c r="BL25" s="68">
        <f t="array" ref="BL25">SUM(IF(('R7. TIAM total gen capacity'!$A$9:$A$1466=$B25)*('R7. TIAM total gen capacity'!$E$9:$E$1466=$D25)*('R7. TIAM total gen capacity'!$B$9:$B$1466=BL$9)*('R7. TIAM total gen capacity'!$F$8:$Q$8=BL$10),'R7. TIAM total gen capacity'!$F$9:$Q$1466))</f>
        <v>4588.3963467308595</v>
      </c>
      <c r="BM25" s="68">
        <f t="array" ref="BM25">SUM(IF(('R7. TIAM total gen capacity'!$A$9:$A$1466=$B25)*('R7. TIAM total gen capacity'!$E$9:$E$1466=$D25)*('R7. TIAM total gen capacity'!$B$9:$B$1466=BM$9)*('R7. TIAM total gen capacity'!$F$8:$Q$8=BM$10),'R7. TIAM total gen capacity'!$F$9:$Q$1466))</f>
        <v>6654.2914233505535</v>
      </c>
      <c r="BN25" s="68">
        <f t="array" ref="BN25">SUM(IF(('R7. TIAM total gen capacity'!$A$9:$A$1466=$B25)*('R7. TIAM total gen capacity'!$E$9:$E$1466=$D25)*('R7. TIAM total gen capacity'!$B$9:$B$1466=BN$9)*('R7. TIAM total gen capacity'!$F$8:$Q$8=BN$10),'R7. TIAM total gen capacity'!$F$9:$Q$1466))</f>
        <v>7257.2744817096991</v>
      </c>
      <c r="BO25" s="68">
        <f t="array" ref="BO25">SUM(IF(('R7. TIAM total gen capacity'!$A$9:$A$1466=$B25)*('R7. TIAM total gen capacity'!$E$9:$E$1466=$D25)*('R7. TIAM total gen capacity'!$B$9:$B$1466=BO$9)*('R7. TIAM total gen capacity'!$F$8:$Q$8=BO$10),'R7. TIAM total gen capacity'!$F$9:$Q$1466))</f>
        <v>8058.4807545700205</v>
      </c>
      <c r="BP25" s="68">
        <f t="array" ref="BP25">SUM(IF(('R7. TIAM total gen capacity'!$A$9:$A$1466=$B25)*('R7. TIAM total gen capacity'!$E$9:$E$1466=$D25)*('R7. TIAM total gen capacity'!$B$9:$B$1466=BP$9)*('R7. TIAM total gen capacity'!$F$8:$Q$8=BP$10),'R7. TIAM total gen capacity'!$F$9:$Q$1466))</f>
        <v>9275.6971661256703</v>
      </c>
      <c r="BR25" s="68">
        <f t="array" ref="BR25">SUM(IF(('R7. TIAM total gen capacity'!$A$9:$A$1466=$B25)*(('R7. TIAM total gen capacity'!$C$9:$C$1466=BR$7)+('R7. TIAM total gen capacity'!$C$9:$C$1466=BR$8))*('R7. TIAM total gen capacity'!$E$9:$E$1466=$D25)*('R7. TIAM total gen capacity'!$F$8:$Q$8=BR$10),'R7. TIAM total gen capacity'!$F$9:$Q$1466))</f>
        <v>6.79771689497717</v>
      </c>
      <c r="BS25" s="68">
        <f t="array" ref="BS25">SUM(IF(('R7. TIAM total gen capacity'!$A$9:$A$1466=$B25)*(('R7. TIAM total gen capacity'!$C$9:$C$1466=BS$7)+('R7. TIAM total gen capacity'!$C$9:$C$1466=BS$8))*('R7. TIAM total gen capacity'!$E$9:$E$1466=$D25)*('R7. TIAM total gen capacity'!$F$8:$Q$8=BS$10),'R7. TIAM total gen capacity'!$F$9:$Q$1466))</f>
        <v>6.56076579793499</v>
      </c>
      <c r="BT25" s="68">
        <f t="array" ref="BT25">SUM(IF(('R7. TIAM total gen capacity'!$A$9:$A$1466=$B25)*(('R7. TIAM total gen capacity'!$C$9:$C$1466=BT$7)+('R7. TIAM total gen capacity'!$C$9:$C$1466=BT$8))*('R7. TIAM total gen capacity'!$E$9:$E$1466=$D25)*('R7. TIAM total gen capacity'!$F$8:$Q$8=BT$10),'R7. TIAM total gen capacity'!$F$9:$Q$1466))</f>
        <v>5.9683880553295303</v>
      </c>
      <c r="BU25" s="68">
        <f t="array" ref="BU25">SUM(IF(('R7. TIAM total gen capacity'!$A$9:$A$1466=$B25)*(('R7. TIAM total gen capacity'!$C$9:$C$1466=BU$7)+('R7. TIAM total gen capacity'!$C$9:$C$1466=BU$8))*('R7. TIAM total gen capacity'!$E$9:$E$1466=$D25)*('R7. TIAM total gen capacity'!$F$8:$Q$8=BU$10),'R7. TIAM total gen capacity'!$F$9:$Q$1466))</f>
        <v>19.397874051820491</v>
      </c>
      <c r="BV25" s="68">
        <f t="array" ref="BV25">SUM(IF(('R7. TIAM total gen capacity'!$A$9:$A$1466=$B25)*(('R7. TIAM total gen capacity'!$C$9:$C$1466=BV$7)+('R7. TIAM total gen capacity'!$C$9:$C$1466=BV$8))*('R7. TIAM total gen capacity'!$E$9:$E$1466=$D25)*('R7. TIAM total gen capacity'!$F$8:$Q$8=BV$10),'R7. TIAM total gen capacity'!$F$9:$Q$1466))</f>
        <v>91.483129558792086</v>
      </c>
      <c r="BW25" s="68">
        <f t="array" ref="BW25">SUM(IF(('R7. TIAM total gen capacity'!$A$9:$A$1466=$B25)*(('R7. TIAM total gen capacity'!$C$9:$C$1466=BW$7)+('R7. TIAM total gen capacity'!$C$9:$C$1466=BW$8))*('R7. TIAM total gen capacity'!$E$9:$E$1466=$D25)*('R7. TIAM total gen capacity'!$F$8:$Q$8=BW$10),'R7. TIAM total gen capacity'!$F$9:$Q$1466))</f>
        <v>228.08475089536259</v>
      </c>
      <c r="BX25" s="68">
        <f t="array" ref="BX25">SUM(IF(('R7. TIAM total gen capacity'!$A$9:$A$1466=$B25)*(('R7. TIAM total gen capacity'!$C$9:$C$1466=BX$7)+('R7. TIAM total gen capacity'!$C$9:$C$1466=BX$8))*('R7. TIAM total gen capacity'!$E$9:$E$1466=$D25)*('R7. TIAM total gen capacity'!$F$8:$Q$8=BX$10),'R7. TIAM total gen capacity'!$F$9:$Q$1466))</f>
        <v>335.60524958696243</v>
      </c>
      <c r="BY25" s="68">
        <f t="array" ref="BY25">SUM(IF(('R7. TIAM total gen capacity'!$A$9:$A$1466=$B25)*(('R7. TIAM total gen capacity'!$C$9:$C$1466=BY$7)+('R7. TIAM total gen capacity'!$C$9:$C$1466=BY$8))*('R7. TIAM total gen capacity'!$E$9:$E$1466=$D25)*('R7. TIAM total gen capacity'!$F$8:$Q$8=BY$10),'R7. TIAM total gen capacity'!$F$9:$Q$1466))</f>
        <v>590.65433640379047</v>
      </c>
      <c r="BZ25" s="68">
        <f t="array" ref="BZ25">SUM(IF(('R7. TIAM total gen capacity'!$A$9:$A$1466=$B25)*(('R7. TIAM total gen capacity'!$C$9:$C$1466=BZ$7)+('R7. TIAM total gen capacity'!$C$9:$C$1466=BZ$8))*('R7. TIAM total gen capacity'!$E$9:$E$1466=$D25)*('R7. TIAM total gen capacity'!$F$8:$Q$8=BZ$10),'R7. TIAM total gen capacity'!$F$9:$Q$1466))</f>
        <v>738.55852995670705</v>
      </c>
      <c r="CA25" s="68">
        <f t="array" ref="CA25">SUM(IF(('R7. TIAM total gen capacity'!$A$9:$A$1466=$B25)*(('R7. TIAM total gen capacity'!$C$9:$C$1466=CA$7)+('R7. TIAM total gen capacity'!$C$9:$C$1466=CA$8))*('R7. TIAM total gen capacity'!$E$9:$E$1466=$D25)*('R7. TIAM total gen capacity'!$F$8:$Q$8=CA$10),'R7. TIAM total gen capacity'!$F$9:$Q$1466))</f>
        <v>664.74875736521437</v>
      </c>
      <c r="CB25" s="68">
        <f t="array" ref="CB25">SUM(IF(('R7. TIAM total gen capacity'!$A$9:$A$1466=$B25)*(('R7. TIAM total gen capacity'!$C$9:$C$1466=CB$7)+('R7. TIAM total gen capacity'!$C$9:$C$1466=CB$8))*('R7. TIAM total gen capacity'!$E$9:$E$1466=$D25)*('R7. TIAM total gen capacity'!$F$8:$Q$8=CB$10),'R7. TIAM total gen capacity'!$F$9:$Q$1466))</f>
        <v>615.10564796830829</v>
      </c>
      <c r="CC25" s="68">
        <f t="array" ref="CC25">SUM(IF(('R7. TIAM total gen capacity'!$A$9:$A$1466=$B25)*(('R7. TIAM total gen capacity'!$C$9:$C$1466=CC$7)+('R7. TIAM total gen capacity'!$C$9:$C$1466=CC$8))*('R7. TIAM total gen capacity'!$E$9:$E$1466=$D25)*('R7. TIAM total gen capacity'!$F$8:$Q$8=CC$10),'R7. TIAM total gen capacity'!$F$9:$Q$1466))</f>
        <v>604.16283041113445</v>
      </c>
      <c r="CE25" s="68">
        <f t="array" ref="CE25">SUM(IF(('R7. TIAM total gen capacity'!$A$9:$A$1466=$B25)*(('R7. TIAM total gen capacity'!$C$9:$C$1466=CE$7)+('R7. TIAM total gen capacity'!$C$9:$C$1466=CE$8))*('R7. TIAM total gen capacity'!$E$9:$E$1466=$D25)*('R7. TIAM total gen capacity'!$F$8:$Q$8=CE$10),'R7. TIAM total gen capacity'!$F$9:$Q$1466))</f>
        <v>142.98446726574849</v>
      </c>
      <c r="CF25" s="68">
        <f t="array" ref="CF25">SUM(IF(('R7. TIAM total gen capacity'!$A$9:$A$1466=$B25)*(('R7. TIAM total gen capacity'!$C$9:$C$1466=CF$7)+('R7. TIAM total gen capacity'!$C$9:$C$1466=CF$8))*('R7. TIAM total gen capacity'!$E$9:$E$1466=$D25)*('R7. TIAM total gen capacity'!$F$8:$Q$8=CF$10),'R7. TIAM total gen capacity'!$F$9:$Q$1466))</f>
        <v>142.98446726574849</v>
      </c>
      <c r="CG25" s="68">
        <f t="array" ref="CG25">SUM(IF(('R7. TIAM total gen capacity'!$A$9:$A$1466=$B25)*(('R7. TIAM total gen capacity'!$C$9:$C$1466=CG$7)+('R7. TIAM total gen capacity'!$C$9:$C$1466=CG$8))*('R7. TIAM total gen capacity'!$E$9:$E$1466=$D25)*('R7. TIAM total gen capacity'!$F$8:$Q$8=CG$10),'R7. TIAM total gen capacity'!$F$9:$Q$1466))</f>
        <v>143.15049233409403</v>
      </c>
      <c r="CH25" s="68">
        <f t="array" ref="CH25">SUM(IF(('R7. TIAM total gen capacity'!$A$9:$A$1466=$B25)*(('R7. TIAM total gen capacity'!$C$9:$C$1466=CH$7)+('R7. TIAM total gen capacity'!$C$9:$C$1466=CH$8))*('R7. TIAM total gen capacity'!$E$9:$E$1466=$D25)*('R7. TIAM total gen capacity'!$F$8:$Q$8=CH$10),'R7. TIAM total gen capacity'!$F$9:$Q$1466))</f>
        <v>160.39233313662621</v>
      </c>
      <c r="CI25" s="68">
        <f t="array" ref="CI25">SUM(IF(('R7. TIAM total gen capacity'!$A$9:$A$1466=$B25)*(('R7. TIAM total gen capacity'!$C$9:$C$1466=CI$7)+('R7. TIAM total gen capacity'!$C$9:$C$1466=CI$8))*('R7. TIAM total gen capacity'!$E$9:$E$1466=$D25)*('R7. TIAM total gen capacity'!$F$8:$Q$8=CI$10),'R7. TIAM total gen capacity'!$F$9:$Q$1466))</f>
        <v>178.36170067759107</v>
      </c>
      <c r="CJ25" s="68">
        <f t="array" ref="CJ25">SUM(IF(('R7. TIAM total gen capacity'!$A$9:$A$1466=$B25)*(('R7. TIAM total gen capacity'!$C$9:$C$1466=CJ$7)+('R7. TIAM total gen capacity'!$C$9:$C$1466=CJ$8))*('R7. TIAM total gen capacity'!$E$9:$E$1466=$D25)*('R7. TIAM total gen capacity'!$F$8:$Q$8=CJ$10),'R7. TIAM total gen capacity'!$F$9:$Q$1466))</f>
        <v>265.77995807015401</v>
      </c>
      <c r="CK25" s="68">
        <f t="array" ref="CK25">SUM(IF(('R7. TIAM total gen capacity'!$A$9:$A$1466=$B25)*(('R7. TIAM total gen capacity'!$C$9:$C$1466=CK$7)+('R7. TIAM total gen capacity'!$C$9:$C$1466=CK$8))*('R7. TIAM total gen capacity'!$E$9:$E$1466=$D25)*('R7. TIAM total gen capacity'!$F$8:$Q$8=CK$10),'R7. TIAM total gen capacity'!$F$9:$Q$1466))</f>
        <v>364.93226175982738</v>
      </c>
      <c r="CL25" s="68">
        <f t="array" ref="CL25">SUM(IF(('R7. TIAM total gen capacity'!$A$9:$A$1466=$B25)*(('R7. TIAM total gen capacity'!$C$9:$C$1466=CL$7)+('R7. TIAM total gen capacity'!$C$9:$C$1466=CL$8))*('R7. TIAM total gen capacity'!$E$9:$E$1466=$D25)*('R7. TIAM total gen capacity'!$F$8:$Q$8=CL$10),'R7. TIAM total gen capacity'!$F$9:$Q$1466))</f>
        <v>481.76691267136312</v>
      </c>
      <c r="CM25" s="68">
        <f t="array" ref="CM25">SUM(IF(('R7. TIAM total gen capacity'!$A$9:$A$1466=$B25)*(('R7. TIAM total gen capacity'!$C$9:$C$1466=CM$7)+('R7. TIAM total gen capacity'!$C$9:$C$1466=CM$8))*('R7. TIAM total gen capacity'!$E$9:$E$1466=$D25)*('R7. TIAM total gen capacity'!$F$8:$Q$8=CM$10),'R7. TIAM total gen capacity'!$F$9:$Q$1466))</f>
        <v>557.88649035522417</v>
      </c>
      <c r="CN25" s="68">
        <f t="array" ref="CN25">SUM(IF(('R7. TIAM total gen capacity'!$A$9:$A$1466=$B25)*(('R7. TIAM total gen capacity'!$C$9:$C$1466=CN$7)+('R7. TIAM total gen capacity'!$C$9:$C$1466=CN$8))*('R7. TIAM total gen capacity'!$E$9:$E$1466=$D25)*('R7. TIAM total gen capacity'!$F$8:$Q$8=CN$10),'R7. TIAM total gen capacity'!$F$9:$Q$1466))</f>
        <v>635.99700537087688</v>
      </c>
      <c r="CO25" s="68">
        <f t="array" ref="CO25">SUM(IF(('R7. TIAM total gen capacity'!$A$9:$A$1466=$B25)*(('R7. TIAM total gen capacity'!$C$9:$C$1466=CO$7)+('R7. TIAM total gen capacity'!$C$9:$C$1466=CO$8))*('R7. TIAM total gen capacity'!$E$9:$E$1466=$D25)*('R7. TIAM total gen capacity'!$F$8:$Q$8=CO$10),'R7. TIAM total gen capacity'!$F$9:$Q$1466))</f>
        <v>771.16030402297099</v>
      </c>
      <c r="CP25" s="68">
        <f t="array" ref="CP25">SUM(IF(('R7. TIAM total gen capacity'!$A$9:$A$1466=$B25)*(('R7. TIAM total gen capacity'!$C$9:$C$1466=CP$7)+('R7. TIAM total gen capacity'!$C$9:$C$1466=CP$8))*('R7. TIAM total gen capacity'!$E$9:$E$1466=$D25)*('R7. TIAM total gen capacity'!$F$8:$Q$8=CP$10),'R7. TIAM total gen capacity'!$F$9:$Q$1466))</f>
        <v>795.45487924833628</v>
      </c>
    </row>
    <row r="26" spans="1:94" x14ac:dyDescent="0.3">
      <c r="A26" s="39" t="s">
        <v>63</v>
      </c>
      <c r="B26" s="39" t="s">
        <v>251</v>
      </c>
      <c r="C26" s="39" t="s">
        <v>101</v>
      </c>
      <c r="D26" s="39" t="s">
        <v>257</v>
      </c>
      <c r="E26" s="68">
        <f t="array" ref="E26">SUM(IF(('R7. TIAM total gen capacity'!$A$9:$A$1466=$B26)*(('R7. TIAM total gen capacity'!$C$9:$C$1466=E$7)+('R7. TIAM total gen capacity'!$C$9:$C$1466=E$8))*('R7. TIAM total gen capacity'!$E$9:$E$1466=$D26)*('R7. TIAM total gen capacity'!$F$8:$Q$8=E$10),'R7. TIAM total gen capacity'!$F$9:$Q$1466))</f>
        <v>0</v>
      </c>
      <c r="F26" s="68">
        <f t="array" ref="F26">SUM(IF(('R7. TIAM total gen capacity'!$A$9:$A$1466=$B26)*(('R7. TIAM total gen capacity'!$C$9:$C$1466=F$7)+('R7. TIAM total gen capacity'!$C$9:$C$1466=F$8))*('R7. TIAM total gen capacity'!$E$9:$E$1466=$D26)*('R7. TIAM total gen capacity'!$F$8:$Q$8=F$10),'R7. TIAM total gen capacity'!$F$9:$Q$1466))</f>
        <v>0</v>
      </c>
      <c r="G26" s="68">
        <f t="array" ref="G26">SUM(IF(('R7. TIAM total gen capacity'!$A$9:$A$1466=$B26)*(('R7. TIAM total gen capacity'!$C$9:$C$1466=G$7)+('R7. TIAM total gen capacity'!$C$9:$C$1466=G$8))*('R7. TIAM total gen capacity'!$E$9:$E$1466=$D26)*('R7. TIAM total gen capacity'!$F$8:$Q$8=G$10),'R7. TIAM total gen capacity'!$F$9:$Q$1466))</f>
        <v>0.1125212079615648</v>
      </c>
      <c r="H26" s="68">
        <f t="array" ref="H26">SUM(IF(('R7. TIAM total gen capacity'!$A$9:$A$1466=$B26)*(('R7. TIAM total gen capacity'!$C$9:$C$1466=H$7)+('R7. TIAM total gen capacity'!$C$9:$C$1466=H$8))*('R7. TIAM total gen capacity'!$E$9:$E$1466=$D26)*('R7. TIAM total gen capacity'!$F$8:$Q$8=H$10),'R7. TIAM total gen capacity'!$F$9:$Q$1466))</f>
        <v>0.1125212079615648</v>
      </c>
      <c r="I26" s="68">
        <f t="array" ref="I26">SUM(IF(('R7. TIAM total gen capacity'!$A$9:$A$1466=$B26)*(('R7. TIAM total gen capacity'!$C$9:$C$1466=I$7)+('R7. TIAM total gen capacity'!$C$9:$C$1466=I$8))*('R7. TIAM total gen capacity'!$E$9:$E$1466=$D26)*('R7. TIAM total gen capacity'!$F$8:$Q$8=I$10),'R7. TIAM total gen capacity'!$F$9:$Q$1466))</f>
        <v>0.1109212055615648</v>
      </c>
      <c r="J26" s="68">
        <f t="array" ref="J26">SUM(IF(('R7. TIAM total gen capacity'!$A$9:$A$1466=$B26)*(('R7. TIAM total gen capacity'!$C$9:$C$1466=J$7)+('R7. TIAM total gen capacity'!$C$9:$C$1466=J$8))*('R7. TIAM total gen capacity'!$E$9:$E$1466=$D26)*('R7. TIAM total gen capacity'!$F$8:$Q$8=J$10),'R7. TIAM total gen capacity'!$F$9:$Q$1466))</f>
        <v>180.622117179968</v>
      </c>
      <c r="K26" s="68">
        <f t="array" ref="K26">SUM(IF(('R7. TIAM total gen capacity'!$A$9:$A$1466=$B26)*(('R7. TIAM total gen capacity'!$C$9:$C$1466=K$7)+('R7. TIAM total gen capacity'!$C$9:$C$1466=K$8))*('R7. TIAM total gen capacity'!$E$9:$E$1466=$D26)*('R7. TIAM total gen capacity'!$F$8:$Q$8=K$10),'R7. TIAM total gen capacity'!$F$9:$Q$1466))</f>
        <v>689.0163833019476</v>
      </c>
      <c r="L26" s="68">
        <f t="array" ref="L26">SUM(IF(('R7. TIAM total gen capacity'!$A$9:$A$1466=$B26)*(('R7. TIAM total gen capacity'!$C$9:$C$1466=L$7)+('R7. TIAM total gen capacity'!$C$9:$C$1466=L$8))*('R7. TIAM total gen capacity'!$E$9:$E$1466=$D26)*('R7. TIAM total gen capacity'!$F$8:$Q$8=L$10),'R7. TIAM total gen capacity'!$F$9:$Q$1466))</f>
        <v>4154.9894252438125</v>
      </c>
      <c r="M26" s="68">
        <f t="array" ref="M26">SUM(IF(('R7. TIAM total gen capacity'!$A$9:$A$1466=$B26)*(('R7. TIAM total gen capacity'!$C$9:$C$1466=M$7)+('R7. TIAM total gen capacity'!$C$9:$C$1466=M$8))*('R7. TIAM total gen capacity'!$E$9:$E$1466=$D26)*('R7. TIAM total gen capacity'!$F$8:$Q$8=M$10),'R7. TIAM total gen capacity'!$F$9:$Q$1466))</f>
        <v>7369.4204572779381</v>
      </c>
      <c r="N26" s="68">
        <f t="array" ref="N26">SUM(IF(('R7. TIAM total gen capacity'!$A$9:$A$1466=$B26)*(('R7. TIAM total gen capacity'!$C$9:$C$1466=N$7)+('R7. TIAM total gen capacity'!$C$9:$C$1466=N$8))*('R7. TIAM total gen capacity'!$E$9:$E$1466=$D26)*('R7. TIAM total gen capacity'!$F$8:$Q$8=N$10),'R7. TIAM total gen capacity'!$F$9:$Q$1466))</f>
        <v>8293.9334393019053</v>
      </c>
      <c r="O26" s="68">
        <f t="array" ref="O26">SUM(IF(('R7. TIAM total gen capacity'!$A$9:$A$1466=$B26)*(('R7. TIAM total gen capacity'!$C$9:$C$1466=O$7)+('R7. TIAM total gen capacity'!$C$9:$C$1466=O$8))*('R7. TIAM total gen capacity'!$E$9:$E$1466=$D26)*('R7. TIAM total gen capacity'!$F$8:$Q$8=O$10),'R7. TIAM total gen capacity'!$F$9:$Q$1466))</f>
        <v>8932.7392035194989</v>
      </c>
      <c r="P26" s="68">
        <f t="array" ref="P26">SUM(IF(('R7. TIAM total gen capacity'!$A$9:$A$1466=$B26)*(('R7. TIAM total gen capacity'!$C$9:$C$1466=P$7)+('R7. TIAM total gen capacity'!$C$9:$C$1466=P$8))*('R7. TIAM total gen capacity'!$E$9:$E$1466=$D26)*('R7. TIAM total gen capacity'!$F$8:$Q$8=P$10),'R7. TIAM total gen capacity'!$F$9:$Q$1466))</f>
        <v>9233.287395761241</v>
      </c>
      <c r="R26" s="68">
        <f t="array" ref="R26">SUM(IF(('R7. TIAM total gen capacity'!$A$9:$A$1466=$B26)*(('R7. TIAM total gen capacity'!$C$9:$C$1466=R$7)+('R7. TIAM total gen capacity'!$C$9:$C$1466=R$8))*('R7. TIAM total gen capacity'!$E$9:$E$1466=$D26)*('R7. TIAM total gen capacity'!$F$8:$Q$8=R$10),'R7. TIAM total gen capacity'!$F$9:$Q$1466))</f>
        <v>0.2157534246575338</v>
      </c>
      <c r="S26" s="68">
        <f t="array" ref="S26">SUM(IF(('R7. TIAM total gen capacity'!$A$9:$A$1466=$B26)*(('R7. TIAM total gen capacity'!$C$9:$C$1466=S$7)+('R7. TIAM total gen capacity'!$C$9:$C$1466=S$8))*('R7. TIAM total gen capacity'!$E$9:$E$1466=$D26)*('R7. TIAM total gen capacity'!$F$8:$Q$8=S$10),'R7. TIAM total gen capacity'!$F$9:$Q$1466))</f>
        <v>4.1110672418033785</v>
      </c>
      <c r="T26" s="68">
        <f t="array" ref="T26">SUM(IF(('R7. TIAM total gen capacity'!$A$9:$A$1466=$B26)*(('R7. TIAM total gen capacity'!$C$9:$C$1466=T$7)+('R7. TIAM total gen capacity'!$C$9:$C$1466=T$8))*('R7. TIAM total gen capacity'!$E$9:$E$1466=$D26)*('R7. TIAM total gen capacity'!$F$8:$Q$8=T$10),'R7. TIAM total gen capacity'!$F$9:$Q$1466))</f>
        <v>4.1470650822648629</v>
      </c>
      <c r="U26" s="68">
        <f t="array" ref="U26">SUM(IF(('R7. TIAM total gen capacity'!$A$9:$A$1466=$B26)*(('R7. TIAM total gen capacity'!$C$9:$C$1466=U$7)+('R7. TIAM total gen capacity'!$C$9:$C$1466=U$8))*('R7. TIAM total gen capacity'!$E$9:$E$1466=$D26)*('R7. TIAM total gen capacity'!$F$8:$Q$8=U$10),'R7. TIAM total gen capacity'!$F$9:$Q$1466))</f>
        <v>12.844564185929412</v>
      </c>
      <c r="V26" s="68">
        <f t="array" ref="V26">SUM(IF(('R7. TIAM total gen capacity'!$A$9:$A$1466=$B26)*(('R7. TIAM total gen capacity'!$C$9:$C$1466=V$7)+('R7. TIAM total gen capacity'!$C$9:$C$1466=V$8))*('R7. TIAM total gen capacity'!$E$9:$E$1466=$D26)*('R7. TIAM total gen capacity'!$F$8:$Q$8=V$10),'R7. TIAM total gen capacity'!$F$9:$Q$1466))</f>
        <v>20.923241585758426</v>
      </c>
      <c r="W26" s="68">
        <f t="array" ref="W26">SUM(IF(('R7. TIAM total gen capacity'!$A$9:$A$1466=$B26)*(('R7. TIAM total gen capacity'!$C$9:$C$1466=W$7)+('R7. TIAM total gen capacity'!$C$9:$C$1466=W$8))*('R7. TIAM total gen capacity'!$E$9:$E$1466=$D26)*('R7. TIAM total gen capacity'!$F$8:$Q$8=W$10),'R7. TIAM total gen capacity'!$F$9:$Q$1466))</f>
        <v>34.082555793808154</v>
      </c>
      <c r="X26" s="68">
        <f t="array" ref="X26">SUM(IF(('R7. TIAM total gen capacity'!$A$9:$A$1466=$B26)*(('R7. TIAM total gen capacity'!$C$9:$C$1466=X$7)+('R7. TIAM total gen capacity'!$C$9:$C$1466=X$8))*('R7. TIAM total gen capacity'!$E$9:$E$1466=$D26)*('R7. TIAM total gen capacity'!$F$8:$Q$8=X$10),'R7. TIAM total gen capacity'!$F$9:$Q$1466))</f>
        <v>55.517691999376439</v>
      </c>
      <c r="Y26" s="68">
        <f t="array" ref="Y26">SUM(IF(('R7. TIAM total gen capacity'!$A$9:$A$1466=$B26)*(('R7. TIAM total gen capacity'!$C$9:$C$1466=Y$7)+('R7. TIAM total gen capacity'!$C$9:$C$1466=Y$8))*('R7. TIAM total gen capacity'!$E$9:$E$1466=$D26)*('R7. TIAM total gen capacity'!$F$8:$Q$8=Y$10),'R7. TIAM total gen capacity'!$F$9:$Q$1466))</f>
        <v>90.433270188869244</v>
      </c>
      <c r="Z26" s="68">
        <f t="array" ref="Z26">SUM(IF(('R7. TIAM total gen capacity'!$A$9:$A$1466=$B26)*(('R7. TIAM total gen capacity'!$C$9:$C$1466=Z$7)+('R7. TIAM total gen capacity'!$C$9:$C$1466=Z$8))*('R7. TIAM total gen capacity'!$E$9:$E$1466=$D26)*('R7. TIAM total gen capacity'!$F$8:$Q$8=Z$10),'R7. TIAM total gen capacity'!$F$9:$Q$1466))</f>
        <v>147.30706789256206</v>
      </c>
      <c r="AA26" s="68">
        <f t="array" ref="AA26">SUM(IF(('R7. TIAM total gen capacity'!$A$9:$A$1466=$B26)*(('R7. TIAM total gen capacity'!$C$9:$C$1466=AA$7)+('R7. TIAM total gen capacity'!$C$9:$C$1466=AA$8))*('R7. TIAM total gen capacity'!$E$9:$E$1466=$D26)*('R7. TIAM total gen capacity'!$F$8:$Q$8=AA$10),'R7. TIAM total gen capacity'!$F$9:$Q$1466))</f>
        <v>239.94849137653372</v>
      </c>
      <c r="AB26" s="68">
        <f t="array" ref="AB26">SUM(IF(('R7. TIAM total gen capacity'!$A$9:$A$1466=$B26)*(('R7. TIAM total gen capacity'!$C$9:$C$1466=AB$7)+('R7. TIAM total gen capacity'!$C$9:$C$1466=AB$8))*('R7. TIAM total gen capacity'!$E$9:$E$1466=$D26)*('R7. TIAM total gen capacity'!$F$8:$Q$8=AB$10),'R7. TIAM total gen capacity'!$F$9:$Q$1466))</f>
        <v>390.85160830658862</v>
      </c>
      <c r="AC26" s="68">
        <f t="array" ref="AC26">SUM(IF(('R7. TIAM total gen capacity'!$A$9:$A$1466=$B26)*(('R7. TIAM total gen capacity'!$C$9:$C$1466=AC$7)+('R7. TIAM total gen capacity'!$C$9:$C$1466=AC$8))*('R7. TIAM total gen capacity'!$E$9:$E$1466=$D26)*('R7. TIAM total gen capacity'!$F$8:$Q$8=AC$10),'R7. TIAM total gen capacity'!$F$9:$Q$1466))</f>
        <v>636.65688463792344</v>
      </c>
      <c r="AE26" s="68">
        <f t="array" ref="AE26">SUM(IF(('R7. TIAM total gen capacity'!$A$9:$A$1466=$B26)*(('R7. TIAM total gen capacity'!$C$9:$C$1466=AE$6)+('R7. TIAM total gen capacity'!$C$9:$C$1466=AE$7)+('R7. TIAM total gen capacity'!$C$9:$C$1466=AE$8)+('R7. TIAM total gen capacity'!$C$9:$C$1466=AE$9))*('R7. TIAM total gen capacity'!$E$9:$E$1466=$D26)*('R7. TIAM total gen capacity'!$F$8:$Q$8=AE$10),'R7. TIAM total gen capacity'!$F$9:$Q$1466))</f>
        <v>133.28488682558142</v>
      </c>
      <c r="AF26" s="68">
        <f t="array" ref="AF26">SUM(IF(('R7. TIAM total gen capacity'!$A$9:$A$1466=$B26)*(('R7. TIAM total gen capacity'!$C$9:$C$1466=AF$6)+('R7. TIAM total gen capacity'!$C$9:$C$1466=AF$7)+('R7. TIAM total gen capacity'!$C$9:$C$1466=AF$8)+('R7. TIAM total gen capacity'!$C$9:$C$1466=AF$9))*('R7. TIAM total gen capacity'!$E$9:$E$1466=$D26)*('R7. TIAM total gen capacity'!$F$8:$Q$8=AF$10),'R7. TIAM total gen capacity'!$F$9:$Q$1466))</f>
        <v>142.29541286708474</v>
      </c>
      <c r="AG26" s="68">
        <f t="array" ref="AG26">SUM(IF(('R7. TIAM total gen capacity'!$A$9:$A$1466=$B26)*(('R7. TIAM total gen capacity'!$C$9:$C$1466=AG$6)+('R7. TIAM total gen capacity'!$C$9:$C$1466=AG$7)+('R7. TIAM total gen capacity'!$C$9:$C$1466=AG$8)+('R7. TIAM total gen capacity'!$C$9:$C$1466=AG$9))*('R7. TIAM total gen capacity'!$E$9:$E$1466=$D26)*('R7. TIAM total gen capacity'!$F$8:$Q$8=AG$10),'R7. TIAM total gen capacity'!$F$9:$Q$1466))</f>
        <v>142.29541286708474</v>
      </c>
      <c r="AH26" s="68">
        <f t="array" ref="AH26">SUM(IF(('R7. TIAM total gen capacity'!$A$9:$A$1466=$B26)*(('R7. TIAM total gen capacity'!$C$9:$C$1466=AH$6)+('R7. TIAM total gen capacity'!$C$9:$C$1466=AH$7)+('R7. TIAM total gen capacity'!$C$9:$C$1466=AH$8)+('R7. TIAM total gen capacity'!$C$9:$C$1466=AH$9))*('R7. TIAM total gen capacity'!$E$9:$E$1466=$D26)*('R7. TIAM total gen capacity'!$F$8:$Q$8=AH$10),'R7. TIAM total gen capacity'!$F$9:$Q$1466))</f>
        <v>142.29541286708474</v>
      </c>
      <c r="AI26" s="68">
        <f t="array" ref="AI26">SUM(IF(('R7. TIAM total gen capacity'!$A$9:$A$1466=$B26)*(('R7. TIAM total gen capacity'!$C$9:$C$1466=AI$6)+('R7. TIAM total gen capacity'!$C$9:$C$1466=AI$7)+('R7. TIAM total gen capacity'!$C$9:$C$1466=AI$8)+('R7. TIAM total gen capacity'!$C$9:$C$1466=AI$9))*('R7. TIAM total gen capacity'!$E$9:$E$1466=$D26)*('R7. TIAM total gen capacity'!$F$8:$Q$8=AI$10),'R7. TIAM total gen capacity'!$F$9:$Q$1466))</f>
        <v>106.13647068360116</v>
      </c>
      <c r="AJ26" s="68">
        <f t="array" ref="AJ26">SUM(IF(('R7. TIAM total gen capacity'!$A$9:$A$1466=$B26)*(('R7. TIAM total gen capacity'!$C$9:$C$1466=AJ$6)+('R7. TIAM total gen capacity'!$C$9:$C$1466=AJ$7)+('R7. TIAM total gen capacity'!$C$9:$C$1466=AJ$8)+('R7. TIAM total gen capacity'!$C$9:$C$1466=AJ$9))*('R7. TIAM total gen capacity'!$E$9:$E$1466=$D26)*('R7. TIAM total gen capacity'!$F$8:$Q$8=AJ$10),'R7. TIAM total gen capacity'!$F$9:$Q$1466))</f>
        <v>33.819687904768344</v>
      </c>
      <c r="AK26" s="68">
        <f t="array" ref="AK26">SUM(IF(('R7. TIAM total gen capacity'!$A$9:$A$1466=$B26)*(('R7. TIAM total gen capacity'!$C$9:$C$1466=AK$6)+('R7. TIAM total gen capacity'!$C$9:$C$1466=AK$7)+('R7. TIAM total gen capacity'!$C$9:$C$1466=AK$8)+('R7. TIAM total gen capacity'!$C$9:$C$1466=AK$9))*('R7. TIAM total gen capacity'!$E$9:$E$1466=$D26)*('R7. TIAM total gen capacity'!$F$8:$Q$8=AK$10),'R7. TIAM total gen capacity'!$F$9:$Q$1466))</f>
        <v>3.45408007640544</v>
      </c>
      <c r="AL26" s="68">
        <f t="array" ref="AL26">SUM(IF(('R7. TIAM total gen capacity'!$A$9:$A$1466=$B26)*(('R7. TIAM total gen capacity'!$C$9:$C$1466=AL$6)+('R7. TIAM total gen capacity'!$C$9:$C$1466=AL$7)+('R7. TIAM total gen capacity'!$C$9:$C$1466=AL$8)+('R7. TIAM total gen capacity'!$C$9:$C$1466=AL$9))*('R7. TIAM total gen capacity'!$E$9:$E$1466=$D26)*('R7. TIAM total gen capacity'!$F$8:$Q$8=AL$10),'R7. TIAM total gen capacity'!$F$9:$Q$1466))</f>
        <v>3.45408007640544</v>
      </c>
      <c r="AM26" s="68">
        <f t="array" ref="AM26">SUM(IF(('R7. TIAM total gen capacity'!$A$9:$A$1466=$B26)*(('R7. TIAM total gen capacity'!$C$9:$C$1466=AM$6)+('R7. TIAM total gen capacity'!$C$9:$C$1466=AM$7)+('R7. TIAM total gen capacity'!$C$9:$C$1466=AM$8)+('R7. TIAM total gen capacity'!$C$9:$C$1466=AM$9))*('R7. TIAM total gen capacity'!$E$9:$E$1466=$D26)*('R7. TIAM total gen capacity'!$F$8:$Q$8=AM$10),'R7. TIAM total gen capacity'!$F$9:$Q$1466))</f>
        <v>9.3666981034954109</v>
      </c>
      <c r="AN26" s="68">
        <f t="array" ref="AN26">SUM(IF(('R7. TIAM total gen capacity'!$A$9:$A$1466=$B26)*(('R7. TIAM total gen capacity'!$C$9:$C$1466=AN$6)+('R7. TIAM total gen capacity'!$C$9:$C$1466=AN$7)+('R7. TIAM total gen capacity'!$C$9:$C$1466=AN$8)+('R7. TIAM total gen capacity'!$C$9:$C$1466=AN$9))*('R7. TIAM total gen capacity'!$E$9:$E$1466=$D26)*('R7. TIAM total gen capacity'!$F$8:$Q$8=AN$10),'R7. TIAM total gen capacity'!$F$9:$Q$1466))</f>
        <v>6.2228916082316701</v>
      </c>
      <c r="AO26" s="68">
        <f t="array" ref="AO26">SUM(IF(('R7. TIAM total gen capacity'!$A$9:$A$1466=$B26)*(('R7. TIAM total gen capacity'!$C$9:$C$1466=AO$6)+('R7. TIAM total gen capacity'!$C$9:$C$1466=AO$7)+('R7. TIAM total gen capacity'!$C$9:$C$1466=AO$8)+('R7. TIAM total gen capacity'!$C$9:$C$1466=AO$9))*('R7. TIAM total gen capacity'!$E$9:$E$1466=$D26)*('R7. TIAM total gen capacity'!$F$8:$Q$8=AO$10),'R7. TIAM total gen capacity'!$F$9:$Q$1466))</f>
        <v>24.47460782427207</v>
      </c>
      <c r="AP26" s="68">
        <f t="array" ref="AP26">SUM(IF(('R7. TIAM total gen capacity'!$A$9:$A$1466=$B26)*(('R7. TIAM total gen capacity'!$C$9:$C$1466=AP$6)+('R7. TIAM total gen capacity'!$C$9:$C$1466=AP$7)+('R7. TIAM total gen capacity'!$C$9:$C$1466=AP$8)+('R7. TIAM total gen capacity'!$C$9:$C$1466=AP$9))*('R7. TIAM total gen capacity'!$E$9:$E$1466=$D26)*('R7. TIAM total gen capacity'!$F$8:$Q$8=AP$10),'R7. TIAM total gen capacity'!$F$9:$Q$1466))</f>
        <v>52.520984813046802</v>
      </c>
      <c r="AR26" s="68">
        <f t="array" ref="AR26">SUM(IF(('R7. TIAM total gen capacity'!$A$9:$A$1466=$B26)*('R7. TIAM total gen capacity'!$E$9:$E$1466=$D26)*('R7. TIAM total gen capacity'!$F$8:$Q$8=AR$10),'R7. TIAM total gen capacity'!$F$9:$Q$1466))</f>
        <v>286.63094033844067</v>
      </c>
      <c r="AS26" s="68">
        <f t="array" ref="AS26">SUM(IF(('R7. TIAM total gen capacity'!$A$9:$A$1466=$B26)*('R7. TIAM total gen capacity'!$E$9:$E$1466=$D26)*('R7. TIAM total gen capacity'!$F$8:$Q$8=AS$10),'R7. TIAM total gen capacity'!$F$9:$Q$1466))</f>
        <v>299.32911188092118</v>
      </c>
      <c r="AT26" s="68">
        <f t="array" ref="AT26">SUM(IF(('R7. TIAM total gen capacity'!$A$9:$A$1466=$B26)*('R7. TIAM total gen capacity'!$E$9:$E$1466=$D26)*('R7. TIAM total gen capacity'!$F$8:$Q$8=AT$10),'R7. TIAM total gen capacity'!$F$9:$Q$1466))</f>
        <v>309.62938046473278</v>
      </c>
      <c r="AU26" s="68">
        <f t="array" ref="AU26">SUM(IF(('R7. TIAM total gen capacity'!$A$9:$A$1466=$B26)*('R7. TIAM total gen capacity'!$E$9:$E$1466=$D26)*('R7. TIAM total gen capacity'!$F$8:$Q$8=AU$10),'R7. TIAM total gen capacity'!$F$9:$Q$1466))</f>
        <v>403.46065304299879</v>
      </c>
      <c r="AV26" s="68">
        <f t="array" ref="AV26">SUM(IF(('R7. TIAM total gen capacity'!$A$9:$A$1466=$B26)*('R7. TIAM total gen capacity'!$E$9:$E$1466=$D26)*('R7. TIAM total gen capacity'!$F$8:$Q$8=AV$10),'R7. TIAM total gen capacity'!$F$9:$Q$1466))</f>
        <v>444.51766556328664</v>
      </c>
      <c r="AW26" s="68">
        <f t="array" ref="AW26">SUM(IF(('R7. TIAM total gen capacity'!$A$9:$A$1466=$B26)*('R7. TIAM total gen capacity'!$E$9:$E$1466=$D26)*('R7. TIAM total gen capacity'!$F$8:$Q$8=AW$10),'R7. TIAM total gen capacity'!$F$9:$Q$1466))</f>
        <v>610.49877618485618</v>
      </c>
      <c r="AX26" s="68">
        <f t="array" ref="AX26">SUM(IF(('R7. TIAM total gen capacity'!$A$9:$A$1466=$B26)*('R7. TIAM total gen capacity'!$E$9:$E$1466=$D26)*('R7. TIAM total gen capacity'!$F$8:$Q$8=AX$10),'R7. TIAM total gen capacity'!$F$9:$Q$1466))</f>
        <v>1249.1004205875495</v>
      </c>
      <c r="AY26" s="68">
        <f t="array" ref="AY26">SUM(IF(('R7. TIAM total gen capacity'!$A$9:$A$1466=$B26)*('R7. TIAM total gen capacity'!$E$9:$E$1466=$D26)*('R7. TIAM total gen capacity'!$F$8:$Q$8=AY$10),'R7. TIAM total gen capacity'!$F$9:$Q$1466))</f>
        <v>5222.6508499464771</v>
      </c>
      <c r="AZ26" s="68">
        <f t="array" ref="AZ26">SUM(IF(('R7. TIAM total gen capacity'!$A$9:$A$1466=$B26)*('R7. TIAM total gen capacity'!$E$9:$E$1466=$D26)*('R7. TIAM total gen capacity'!$F$8:$Q$8=AZ$10),'R7. TIAM total gen capacity'!$F$9:$Q$1466))</f>
        <v>8833.1713715187543</v>
      </c>
      <c r="BA26" s="68">
        <f t="array" ref="BA26">SUM(IF(('R7. TIAM total gen capacity'!$A$9:$A$1466=$B26)*('R7. TIAM total gen capacity'!$E$9:$E$1466=$D26)*('R7. TIAM total gen capacity'!$F$8:$Q$8=BA$10),'R7. TIAM total gen capacity'!$F$9:$Q$1466))</f>
        <v>9909.439362314095</v>
      </c>
      <c r="BB26" s="68">
        <f t="array" ref="BB26">SUM(IF(('R7. TIAM total gen capacity'!$A$9:$A$1466=$B26)*('R7. TIAM total gen capacity'!$E$9:$E$1466=$D26)*('R7. TIAM total gen capacity'!$F$8:$Q$8=BB$10),'R7. TIAM total gen capacity'!$F$9:$Q$1466))</f>
        <v>10828.509523279718</v>
      </c>
      <c r="BC26" s="68">
        <f t="array" ref="BC26">SUM(IF(('R7. TIAM total gen capacity'!$A$9:$A$1466=$B26)*('R7. TIAM total gen capacity'!$E$9:$E$1466=$D26)*('R7. TIAM total gen capacity'!$F$8:$Q$8=BC$10),'R7. TIAM total gen capacity'!$F$9:$Q$1466))</f>
        <v>11514.545053669528</v>
      </c>
      <c r="BE26" s="68">
        <f t="array" ref="BE26">SUM(IF(('R7. TIAM total gen capacity'!$A$9:$A$1466=$B26)*('R7. TIAM total gen capacity'!$E$9:$E$1466=$D26)*('R7. TIAM total gen capacity'!$B$9:$B$1466=BE$9)*('R7. TIAM total gen capacity'!$F$8:$Q$8=BE$10),'R7. TIAM total gen capacity'!$F$9:$Q$1466))</f>
        <v>147.12212727289815</v>
      </c>
      <c r="BF26" s="68">
        <f t="array" ref="BF26">SUM(IF(('R7. TIAM total gen capacity'!$A$9:$A$1466=$B26)*('R7. TIAM total gen capacity'!$E$9:$E$1466=$D26)*('R7. TIAM total gen capacity'!$B$9:$B$1466=BF$9)*('R7. TIAM total gen capacity'!$F$8:$Q$8=BF$10),'R7. TIAM total gen capacity'!$F$9:$Q$1466))</f>
        <v>150.81134326985978</v>
      </c>
      <c r="BG26" s="68">
        <f t="array" ref="BG26">SUM(IF(('R7. TIAM total gen capacity'!$A$9:$A$1466=$B26)*('R7. TIAM total gen capacity'!$E$9:$E$1466=$D26)*('R7. TIAM total gen capacity'!$B$9:$B$1466=BG$9)*('R7. TIAM total gen capacity'!$F$8:$Q$8=BG$10),'R7. TIAM total gen capacity'!$F$9:$Q$1466))</f>
        <v>159.15210555115624</v>
      </c>
      <c r="BH26" s="68">
        <f t="array" ref="BH26">SUM(IF(('R7. TIAM total gen capacity'!$A$9:$A$1466=$B26)*('R7. TIAM total gen capacity'!$E$9:$E$1466=$D26)*('R7. TIAM total gen capacity'!$B$9:$B$1466=BH$9)*('R7. TIAM total gen capacity'!$F$8:$Q$8=BH$10),'R7. TIAM total gen capacity'!$F$9:$Q$1466))</f>
        <v>240.39840557312482</v>
      </c>
      <c r="BI26" s="68">
        <f t="array" ref="BI26">SUM(IF(('R7. TIAM total gen capacity'!$A$9:$A$1466=$B26)*('R7. TIAM total gen capacity'!$E$9:$E$1466=$D26)*('R7. TIAM total gen capacity'!$B$9:$B$1466=BI$9)*('R7. TIAM total gen capacity'!$F$8:$Q$8=BI$10),'R7. TIAM total gen capacity'!$F$9:$Q$1466))</f>
        <v>318.36922081668456</v>
      </c>
      <c r="BJ26" s="68">
        <f t="array" ref="BJ26">SUM(IF(('R7. TIAM total gen capacity'!$A$9:$A$1466=$B26)*('R7. TIAM total gen capacity'!$E$9:$E$1466=$D26)*('R7. TIAM total gen capacity'!$B$9:$B$1466=BJ$9)*('R7. TIAM total gen capacity'!$F$8:$Q$8=BJ$10),'R7. TIAM total gen capacity'!$F$9:$Q$1466))</f>
        <v>548.85106642938774</v>
      </c>
      <c r="BK26" s="68">
        <f t="array" ref="BK26">SUM(IF(('R7. TIAM total gen capacity'!$A$9:$A$1466=$B26)*('R7. TIAM total gen capacity'!$E$9:$E$1466=$D26)*('R7. TIAM total gen capacity'!$B$9:$B$1466=BK$9)*('R7. TIAM total gen capacity'!$F$8:$Q$8=BK$10),'R7. TIAM total gen capacity'!$F$9:$Q$1466))</f>
        <v>1176.6930686780563</v>
      </c>
      <c r="BL26" s="68">
        <f t="array" ref="BL26">SUM(IF(('R7. TIAM total gen capacity'!$A$9:$A$1466=$B26)*('R7. TIAM total gen capacity'!$E$9:$E$1466=$D26)*('R7. TIAM total gen capacity'!$B$9:$B$1466=BL$9)*('R7. TIAM total gen capacity'!$F$8:$Q$8=BL$10),'R7. TIAM total gen capacity'!$F$9:$Q$1466))</f>
        <v>5114.2377058858683</v>
      </c>
      <c r="BM26" s="68">
        <f t="array" ref="BM26">SUM(IF(('R7. TIAM total gen capacity'!$A$9:$A$1466=$B26)*('R7. TIAM total gen capacity'!$E$9:$E$1466=$D26)*('R7. TIAM total gen capacity'!$B$9:$B$1466=BM$9)*('R7. TIAM total gen capacity'!$F$8:$Q$8=BM$10),'R7. TIAM total gen capacity'!$F$9:$Q$1466))</f>
        <v>8697.9168907272779</v>
      </c>
      <c r="BN26" s="68">
        <f t="array" ref="BN26">SUM(IF(('R7. TIAM total gen capacity'!$A$9:$A$1466=$B26)*('R7. TIAM total gen capacity'!$E$9:$E$1466=$D26)*('R7. TIAM total gen capacity'!$B$9:$B$1466=BN$9)*('R7. TIAM total gen capacity'!$F$8:$Q$8=BN$10),'R7. TIAM total gen capacity'!$F$9:$Q$1466))</f>
        <v>9754.7473295671862</v>
      </c>
      <c r="BO26" s="68">
        <f t="array" ref="BO26">SUM(IF(('R7. TIAM total gen capacity'!$A$9:$A$1466=$B26)*('R7. TIAM total gen capacity'!$E$9:$E$1466=$D26)*('R7. TIAM total gen capacity'!$B$9:$B$1466=BO$9)*('R7. TIAM total gen capacity'!$F$8:$Q$8=BO$10),'R7. TIAM total gen capacity'!$F$9:$Q$1466))</f>
        <v>10638.408655577179</v>
      </c>
      <c r="BP26" s="68">
        <f t="array" ref="BP26">SUM(IF(('R7. TIAM total gen capacity'!$A$9:$A$1466=$B26)*('R7. TIAM total gen capacity'!$E$9:$E$1466=$D26)*('R7. TIAM total gen capacity'!$B$9:$B$1466=BP$9)*('R7. TIAM total gen capacity'!$F$8:$Q$8=BP$10),'R7. TIAM total gen capacity'!$F$9:$Q$1466))</f>
        <v>11284.597779801999</v>
      </c>
      <c r="BR26" s="68">
        <f t="array" ref="BR26">SUM(IF(('R7. TIAM total gen capacity'!$A$9:$A$1466=$B26)*(('R7. TIAM total gen capacity'!$C$9:$C$1466=BR$7)+('R7. TIAM total gen capacity'!$C$9:$C$1466=BR$8))*('R7. TIAM total gen capacity'!$E$9:$E$1466=$D26)*('R7. TIAM total gen capacity'!$F$8:$Q$8=BR$10),'R7. TIAM total gen capacity'!$F$9:$Q$1466))</f>
        <v>4.3378995433789997</v>
      </c>
      <c r="BS26" s="68">
        <f t="array" ref="BS26">SUM(IF(('R7. TIAM total gen capacity'!$A$9:$A$1466=$B26)*(('R7. TIAM total gen capacity'!$C$9:$C$1466=BS$7)+('R7. TIAM total gen capacity'!$C$9:$C$1466=BS$8))*('R7. TIAM total gen capacity'!$E$9:$E$1466=$D26)*('R7. TIAM total gen capacity'!$F$8:$Q$8=BS$10),'R7. TIAM total gen capacity'!$F$9:$Q$1466))</f>
        <v>4.1866914140110403</v>
      </c>
      <c r="BT26" s="68">
        <f t="array" ref="BT26">SUM(IF(('R7. TIAM total gen capacity'!$A$9:$A$1466=$B26)*(('R7. TIAM total gen capacity'!$C$9:$C$1466=BT$7)+('R7. TIAM total gen capacity'!$C$9:$C$1466=BT$8))*('R7. TIAM total gen capacity'!$E$9:$E$1466=$D26)*('R7. TIAM total gen capacity'!$F$8:$Q$8=BT$10),'R7. TIAM total gen capacity'!$F$9:$Q$1466))</f>
        <v>10.34019827782085</v>
      </c>
      <c r="BU26" s="68">
        <f t="array" ref="BU26">SUM(IF(('R7. TIAM total gen capacity'!$A$9:$A$1466=$B26)*(('R7. TIAM total gen capacity'!$C$9:$C$1466=BU$7)+('R7. TIAM total gen capacity'!$C$9:$C$1466=BU$8))*('R7. TIAM total gen capacity'!$E$9:$E$1466=$D26)*('R7. TIAM total gen capacity'!$F$8:$Q$8=BU$10),'R7. TIAM total gen capacity'!$F$9:$Q$1466))</f>
        <v>12.801352346597136</v>
      </c>
      <c r="BV26" s="68">
        <f t="array" ref="BV26">SUM(IF(('R7. TIAM total gen capacity'!$A$9:$A$1466=$B26)*(('R7. TIAM total gen capacity'!$C$9:$C$1466=BV$7)+('R7. TIAM total gen capacity'!$C$9:$C$1466=BV$8))*('R7. TIAM total gen capacity'!$E$9:$E$1466=$D26)*('R7. TIAM total gen capacity'!$F$8:$Q$8=BV$10),'R7. TIAM total gen capacity'!$F$9:$Q$1466))</f>
        <v>62.8155319252879</v>
      </c>
      <c r="BW26" s="68">
        <f t="array" ref="BW26">SUM(IF(('R7. TIAM total gen capacity'!$A$9:$A$1466=$B26)*(('R7. TIAM total gen capacity'!$C$9:$C$1466=BW$7)+('R7. TIAM total gen capacity'!$C$9:$C$1466=BW$8))*('R7. TIAM total gen capacity'!$E$9:$E$1466=$D26)*('R7. TIAM total gen capacity'!$F$8:$Q$8=BW$10),'R7. TIAM total gen capacity'!$F$9:$Q$1466))</f>
        <v>74.414233691413742</v>
      </c>
      <c r="BX26" s="68">
        <f t="array" ref="BX26">SUM(IF(('R7. TIAM total gen capacity'!$A$9:$A$1466=$B26)*(('R7. TIAM total gen capacity'!$C$9:$C$1466=BX$7)+('R7. TIAM total gen capacity'!$C$9:$C$1466=BX$8))*('R7. TIAM total gen capacity'!$E$9:$E$1466=$D26)*('R7. TIAM total gen capacity'!$F$8:$Q$8=BX$10),'R7. TIAM total gen capacity'!$F$9:$Q$1466))</f>
        <v>149.02120601015355</v>
      </c>
      <c r="BY26" s="68">
        <f t="array" ref="BY26">SUM(IF(('R7. TIAM total gen capacity'!$A$9:$A$1466=$B26)*(('R7. TIAM total gen capacity'!$C$9:$C$1466=BY$7)+('R7. TIAM total gen capacity'!$C$9:$C$1466=BY$8))*('R7. TIAM total gen capacity'!$E$9:$E$1466=$D26)*('R7. TIAM total gen capacity'!$F$8:$Q$8=BY$10),'R7. TIAM total gen capacity'!$F$9:$Q$1466))</f>
        <v>412.26686108682964</v>
      </c>
      <c r="BZ26" s="68">
        <f t="array" ref="BZ26">SUM(IF(('R7. TIAM total gen capacity'!$A$9:$A$1466=$B26)*(('R7. TIAM total gen capacity'!$C$9:$C$1466=BZ$7)+('R7. TIAM total gen capacity'!$C$9:$C$1466=BZ$8))*('R7. TIAM total gen capacity'!$E$9:$E$1466=$D26)*('R7. TIAM total gen capacity'!$F$8:$Q$8=BZ$10),'R7. TIAM total gen capacity'!$F$9:$Q$1466))</f>
        <v>690.91997167552086</v>
      </c>
      <c r="CA26" s="68">
        <f t="array" ref="CA26">SUM(IF(('R7. TIAM total gen capacity'!$A$9:$A$1466=$B26)*(('R7. TIAM total gen capacity'!$C$9:$C$1466=CA$7)+('R7. TIAM total gen capacity'!$C$9:$C$1466=CA$8))*('R7. TIAM total gen capacity'!$E$9:$E$1466=$D26)*('R7. TIAM total gen capacity'!$F$8:$Q$8=CA$10),'R7. TIAM total gen capacity'!$F$9:$Q$1466))</f>
        <v>703.71470179094422</v>
      </c>
      <c r="CB26" s="68">
        <f t="array" ref="CB26">SUM(IF(('R7. TIAM total gen capacity'!$A$9:$A$1466=$B26)*(('R7. TIAM total gen capacity'!$C$9:$C$1466=CB$7)+('R7. TIAM total gen capacity'!$C$9:$C$1466=CB$8))*('R7. TIAM total gen capacity'!$E$9:$E$1466=$D26)*('R7. TIAM total gen capacity'!$F$8:$Q$8=CB$10),'R7. TIAM total gen capacity'!$F$9:$Q$1466))</f>
        <v>773.3984248555696</v>
      </c>
      <c r="CC26" s="68">
        <f t="array" ref="CC26">SUM(IF(('R7. TIAM total gen capacity'!$A$9:$A$1466=$B26)*(('R7. TIAM total gen capacity'!$C$9:$C$1466=CC$7)+('R7. TIAM total gen capacity'!$C$9:$C$1466=CC$8))*('R7. TIAM total gen capacity'!$E$9:$E$1466=$D26)*('R7. TIAM total gen capacity'!$F$8:$Q$8=CC$10),'R7. TIAM total gen capacity'!$F$9:$Q$1466))</f>
        <v>836.79561783539918</v>
      </c>
      <c r="CE26" s="68">
        <f t="array" ref="CE26">SUM(IF(('R7. TIAM total gen capacity'!$A$9:$A$1466=$B26)*(('R7. TIAM total gen capacity'!$C$9:$C$1466=CE$7)+('R7. TIAM total gen capacity'!$C$9:$C$1466=CE$8))*('R7. TIAM total gen capacity'!$E$9:$E$1466=$D26)*('R7. TIAM total gen capacity'!$F$8:$Q$8=CE$10),'R7. TIAM total gen capacity'!$F$9:$Q$1466))</f>
        <v>137.11527795782968</v>
      </c>
      <c r="CF26" s="68">
        <f t="array" ref="CF26">SUM(IF(('R7. TIAM total gen capacity'!$A$9:$A$1466=$B26)*(('R7. TIAM total gen capacity'!$C$9:$C$1466=CF$7)+('R7. TIAM total gen capacity'!$C$9:$C$1466=CF$8))*('R7. TIAM total gen capacity'!$E$9:$E$1466=$D26)*('R7. TIAM total gen capacity'!$F$8:$Q$8=CF$10),'R7. TIAM total gen capacity'!$F$9:$Q$1466))</f>
        <v>137.11527795782968</v>
      </c>
      <c r="CG26" s="68">
        <f t="array" ref="CG26">SUM(IF(('R7. TIAM total gen capacity'!$A$9:$A$1466=$B26)*(('R7. TIAM total gen capacity'!$C$9:$C$1466=CG$7)+('R7. TIAM total gen capacity'!$C$9:$C$1466=CG$8))*('R7. TIAM total gen capacity'!$E$9:$E$1466=$D26)*('R7. TIAM total gen capacity'!$F$8:$Q$8=CG$10),'R7. TIAM total gen capacity'!$F$9:$Q$1466))</f>
        <v>139.36181295393396</v>
      </c>
      <c r="CH26" s="68">
        <f t="array" ref="CH26">SUM(IF(('R7. TIAM total gen capacity'!$A$9:$A$1466=$B26)*(('R7. TIAM total gen capacity'!$C$9:$C$1466=CH$7)+('R7. TIAM total gen capacity'!$C$9:$C$1466=CH$8))*('R7. TIAM total gen capacity'!$E$9:$E$1466=$D26)*('R7. TIAM total gen capacity'!$F$8:$Q$8=CH$10),'R7. TIAM total gen capacity'!$F$9:$Q$1466))</f>
        <v>209.78764969486679</v>
      </c>
      <c r="CI26" s="68">
        <f t="array" ref="CI26">SUM(IF(('R7. TIAM total gen capacity'!$A$9:$A$1466=$B26)*(('R7. TIAM total gen capacity'!$C$9:$C$1466=CI$7)+('R7. TIAM total gen capacity'!$C$9:$C$1466=CI$8))*('R7. TIAM total gen capacity'!$E$9:$E$1466=$D26)*('R7. TIAM total gen capacity'!$F$8:$Q$8=CI$10),'R7. TIAM total gen capacity'!$F$9:$Q$1466))</f>
        <v>230.63917040593833</v>
      </c>
      <c r="CJ26" s="68">
        <f t="array" ref="CJ26">SUM(IF(('R7. TIAM total gen capacity'!$A$9:$A$1466=$B26)*(('R7. TIAM total gen capacity'!$C$9:$C$1466=CJ$7)+('R7. TIAM total gen capacity'!$C$9:$C$1466=CJ$8))*('R7. TIAM total gen capacity'!$E$9:$E$1466=$D26)*('R7. TIAM total gen capacity'!$F$8:$Q$8=CJ$10),'R7. TIAM total gen capacity'!$F$9:$Q$1466))</f>
        <v>252.94186285264419</v>
      </c>
      <c r="CK26" s="68">
        <f t="array" ref="CK26">SUM(IF(('R7. TIAM total gen capacity'!$A$9:$A$1466=$B26)*(('R7. TIAM total gen capacity'!$C$9:$C$1466=CK$7)+('R7. TIAM total gen capacity'!$C$9:$C$1466=CK$8))*('R7. TIAM total gen capacity'!$E$9:$E$1466=$D26)*('R7. TIAM total gen capacity'!$F$8:$Q$8=CK$10),'R7. TIAM total gen capacity'!$F$9:$Q$1466))</f>
        <v>277.402755117114</v>
      </c>
      <c r="CL26" s="68">
        <f t="array" ref="CL26">SUM(IF(('R7. TIAM total gen capacity'!$A$9:$A$1466=$B26)*(('R7. TIAM total gen capacity'!$C$9:$C$1466=CL$7)+('R7. TIAM total gen capacity'!$C$9:$C$1466=CL$8))*('R7. TIAM total gen capacity'!$E$9:$E$1466=$D26)*('R7. TIAM total gen capacity'!$F$8:$Q$8=CL$10),'R7. TIAM total gen capacity'!$F$9:$Q$1466))</f>
        <v>451.3580657795477</v>
      </c>
      <c r="CM26" s="68">
        <f t="array" ref="CM26">SUM(IF(('R7. TIAM total gen capacity'!$A$9:$A$1466=$B26)*(('R7. TIAM total gen capacity'!$C$9:$C$1466=CM$7)+('R7. TIAM total gen capacity'!$C$9:$C$1466=CM$8))*('R7. TIAM total gen capacity'!$E$9:$E$1466=$D26)*('R7. TIAM total gen capacity'!$F$8:$Q$8=CM$10),'R7. TIAM total gen capacity'!$F$9:$Q$1466))</f>
        <v>485.44986862834304</v>
      </c>
      <c r="CN26" s="68">
        <f t="array" ref="CN26">SUM(IF(('R7. TIAM total gen capacity'!$A$9:$A$1466=$B26)*(('R7. TIAM total gen capacity'!$C$9:$C$1466=CN$7)+('R7. TIAM total gen capacity'!$C$9:$C$1466=CN$8))*('R7. TIAM total gen capacity'!$E$9:$E$1466=$D26)*('R7. TIAM total gen capacity'!$F$8:$Q$8=CN$10),'R7. TIAM total gen capacity'!$F$9:$Q$1466))</f>
        <v>516.58363383983067</v>
      </c>
      <c r="CO26" s="68">
        <f t="array" ref="CO26">SUM(IF(('R7. TIAM total gen capacity'!$A$9:$A$1466=$B26)*(('R7. TIAM total gen capacity'!$C$9:$C$1466=CO$7)+('R7. TIAM total gen capacity'!$C$9:$C$1466=CO$8))*('R7. TIAM total gen capacity'!$E$9:$E$1466=$D26)*('R7. TIAM total gen capacity'!$F$8:$Q$8=CO$10),'R7. TIAM total gen capacity'!$F$9:$Q$1466))</f>
        <v>541.41941889552288</v>
      </c>
      <c r="CP26" s="68">
        <f t="array" ref="CP26">SUM(IF(('R7. TIAM total gen capacity'!$A$9:$A$1466=$B26)*(('R7. TIAM total gen capacity'!$C$9:$C$1466=CP$7)+('R7. TIAM total gen capacity'!$C$9:$C$1466=CP$8))*('R7. TIAM total gen capacity'!$E$9:$E$1466=$D26)*('R7. TIAM total gen capacity'!$F$8:$Q$8=CP$10),'R7. TIAM total gen capacity'!$F$9:$Q$1466))</f>
        <v>555.55035606241017</v>
      </c>
    </row>
    <row r="27" spans="1:94" x14ac:dyDescent="0.3">
      <c r="A27" s="39" t="s">
        <v>63</v>
      </c>
      <c r="B27" s="39" t="s">
        <v>251</v>
      </c>
      <c r="C27" s="39" t="s">
        <v>97</v>
      </c>
      <c r="D27" s="39" t="s">
        <v>258</v>
      </c>
      <c r="E27" s="68">
        <f t="array" ref="E27">SUM(IF(('R7. TIAM total gen capacity'!$A$9:$A$1466=$B27)*(('R7. TIAM total gen capacity'!$C$9:$C$1466=E$7)+('R7. TIAM total gen capacity'!$C$9:$C$1466=E$8))*('R7. TIAM total gen capacity'!$E$9:$E$1466=$D27)*('R7. TIAM total gen capacity'!$F$8:$Q$8=E$10),'R7. TIAM total gen capacity'!$F$9:$Q$1466))</f>
        <v>0.30479452054794476</v>
      </c>
      <c r="F27" s="68">
        <f t="array" ref="F27">SUM(IF(('R7. TIAM total gen capacity'!$A$9:$A$1466=$B27)*(('R7. TIAM total gen capacity'!$C$9:$C$1466=F$7)+('R7. TIAM total gen capacity'!$C$9:$C$1466=F$8))*('R7. TIAM total gen capacity'!$E$9:$E$1466=$D27)*('R7. TIAM total gen capacity'!$F$8:$Q$8=F$10),'R7. TIAM total gen capacity'!$F$9:$Q$1466))</f>
        <v>0.30479452054794476</v>
      </c>
      <c r="G27" s="68">
        <f t="array" ref="G27">SUM(IF(('R7. TIAM total gen capacity'!$A$9:$A$1466=$B27)*(('R7. TIAM total gen capacity'!$C$9:$C$1466=G$7)+('R7. TIAM total gen capacity'!$C$9:$C$1466=G$8))*('R7. TIAM total gen capacity'!$E$9:$E$1466=$D27)*('R7. TIAM total gen capacity'!$F$8:$Q$8=G$10),'R7. TIAM total gen capacity'!$F$9:$Q$1466))</f>
        <v>0.41674495225380148</v>
      </c>
      <c r="H27" s="68">
        <f t="array" ref="H27">SUM(IF(('R7. TIAM total gen capacity'!$A$9:$A$1466=$B27)*(('R7. TIAM total gen capacity'!$C$9:$C$1466=H$7)+('R7. TIAM total gen capacity'!$C$9:$C$1466=H$8))*('R7. TIAM total gen capacity'!$E$9:$E$1466=$D27)*('R7. TIAM total gen capacity'!$F$8:$Q$8=H$10),'R7. TIAM total gen capacity'!$F$9:$Q$1466))</f>
        <v>0.41626536902781841</v>
      </c>
      <c r="I27" s="68">
        <f t="array" ref="I27">SUM(IF(('R7. TIAM total gen capacity'!$A$9:$A$1466=$B27)*(('R7. TIAM total gen capacity'!$C$9:$C$1466=I$7)+('R7. TIAM total gen capacity'!$C$9:$C$1466=I$8))*('R7. TIAM total gen capacity'!$E$9:$E$1466=$D27)*('R7. TIAM total gen capacity'!$F$8:$Q$8=I$10),'R7. TIAM total gen capacity'!$F$9:$Q$1466))</f>
        <v>74.74489095129934</v>
      </c>
      <c r="J27" s="68">
        <f t="array" ref="J27">SUM(IF(('R7. TIAM total gen capacity'!$A$9:$A$1466=$B27)*(('R7. TIAM total gen capacity'!$C$9:$C$1466=J$7)+('R7. TIAM total gen capacity'!$C$9:$C$1466=J$8))*('R7. TIAM total gen capacity'!$E$9:$E$1466=$D27)*('R7. TIAM total gen capacity'!$F$8:$Q$8=J$10),'R7. TIAM total gen capacity'!$F$9:$Q$1466))</f>
        <v>845.75723560634742</v>
      </c>
      <c r="K27" s="68">
        <f t="array" ref="K27">SUM(IF(('R7. TIAM total gen capacity'!$A$9:$A$1466=$B27)*(('R7. TIAM total gen capacity'!$C$9:$C$1466=K$7)+('R7. TIAM total gen capacity'!$C$9:$C$1466=K$8))*('R7. TIAM total gen capacity'!$E$9:$E$1466=$D27)*('R7. TIAM total gen capacity'!$F$8:$Q$8=K$10),'R7. TIAM total gen capacity'!$F$9:$Q$1466))</f>
        <v>1642.5496330449341</v>
      </c>
      <c r="L27" s="68">
        <f t="array" ref="L27">SUM(IF(('R7. TIAM total gen capacity'!$A$9:$A$1466=$B27)*(('R7. TIAM total gen capacity'!$C$9:$C$1466=L$7)+('R7. TIAM total gen capacity'!$C$9:$C$1466=L$8))*('R7. TIAM total gen capacity'!$E$9:$E$1466=$D27)*('R7. TIAM total gen capacity'!$F$8:$Q$8=L$10),'R7. TIAM total gen capacity'!$F$9:$Q$1466))</f>
        <v>2703.1284045454699</v>
      </c>
      <c r="M27" s="68">
        <f t="array" ref="M27">SUM(IF(('R7. TIAM total gen capacity'!$A$9:$A$1466=$B27)*(('R7. TIAM total gen capacity'!$C$9:$C$1466=M$7)+('R7. TIAM total gen capacity'!$C$9:$C$1466=M$8))*('R7. TIAM total gen capacity'!$E$9:$E$1466=$D27)*('R7. TIAM total gen capacity'!$F$8:$Q$8=M$10),'R7. TIAM total gen capacity'!$F$9:$Q$1466))</f>
        <v>5929.0605503515899</v>
      </c>
      <c r="N27" s="68">
        <f t="array" ref="N27">SUM(IF(('R7. TIAM total gen capacity'!$A$9:$A$1466=$B27)*(('R7. TIAM total gen capacity'!$C$9:$C$1466=N$7)+('R7. TIAM total gen capacity'!$C$9:$C$1466=N$8))*('R7. TIAM total gen capacity'!$E$9:$E$1466=$D27)*('R7. TIAM total gen capacity'!$F$8:$Q$8=N$10),'R7. TIAM total gen capacity'!$F$9:$Q$1466))</f>
        <v>8559.4215564863807</v>
      </c>
      <c r="O27" s="68">
        <f t="array" ref="O27">SUM(IF(('R7. TIAM total gen capacity'!$A$9:$A$1466=$B27)*(('R7. TIAM total gen capacity'!$C$9:$C$1466=O$7)+('R7. TIAM total gen capacity'!$C$9:$C$1466=O$8))*('R7. TIAM total gen capacity'!$E$9:$E$1466=$D27)*('R7. TIAM total gen capacity'!$F$8:$Q$8=O$10),'R7. TIAM total gen capacity'!$F$9:$Q$1466))</f>
        <v>10336.155091971879</v>
      </c>
      <c r="P27" s="68">
        <f t="array" ref="P27">SUM(IF(('R7. TIAM total gen capacity'!$A$9:$A$1466=$B27)*(('R7. TIAM total gen capacity'!$C$9:$C$1466=P$7)+('R7. TIAM total gen capacity'!$C$9:$C$1466=P$8))*('R7. TIAM total gen capacity'!$E$9:$E$1466=$D27)*('R7. TIAM total gen capacity'!$F$8:$Q$8=P$10),'R7. TIAM total gen capacity'!$F$9:$Q$1466))</f>
        <v>14089.626398633629</v>
      </c>
      <c r="R27" s="68">
        <f t="array" ref="R27">SUM(IF(('R7. TIAM total gen capacity'!$A$9:$A$1466=$B27)*(('R7. TIAM total gen capacity'!$C$9:$C$1466=R$7)+('R7. TIAM total gen capacity'!$C$9:$C$1466=R$8))*('R7. TIAM total gen capacity'!$E$9:$E$1466=$D27)*('R7. TIAM total gen capacity'!$F$8:$Q$8=R$10),'R7. TIAM total gen capacity'!$F$9:$Q$1466))</f>
        <v>0.50684931506849273</v>
      </c>
      <c r="S27" s="68">
        <f t="array" ref="S27">SUM(IF(('R7. TIAM total gen capacity'!$A$9:$A$1466=$B27)*(('R7. TIAM total gen capacity'!$C$9:$C$1466=S$7)+('R7. TIAM total gen capacity'!$C$9:$C$1466=S$8))*('R7. TIAM total gen capacity'!$E$9:$E$1466=$D27)*('R7. TIAM total gen capacity'!$F$8:$Q$8=S$10),'R7. TIAM total gen capacity'!$F$9:$Q$1466))</f>
        <v>1.0722325826671009</v>
      </c>
      <c r="T27" s="68">
        <f t="array" ref="T27">SUM(IF(('R7. TIAM total gen capacity'!$A$9:$A$1466=$B27)*(('R7. TIAM total gen capacity'!$C$9:$C$1466=T$7)+('R7. TIAM total gen capacity'!$C$9:$C$1466=T$8))*('R7. TIAM total gen capacity'!$E$9:$E$1466=$D27)*('R7. TIAM total gen capacity'!$F$8:$Q$8=T$10),'R7. TIAM total gen capacity'!$F$9:$Q$1466))</f>
        <v>1.0280638922464611</v>
      </c>
      <c r="U27" s="68">
        <f t="array" ref="U27">SUM(IF(('R7. TIAM total gen capacity'!$A$9:$A$1466=$B27)*(('R7. TIAM total gen capacity'!$C$9:$C$1466=U$7)+('R7. TIAM total gen capacity'!$C$9:$C$1466=U$8))*('R7. TIAM total gen capacity'!$E$9:$E$1466=$D27)*('R7. TIAM total gen capacity'!$F$8:$Q$8=U$10),'R7. TIAM total gen capacity'!$F$9:$Q$1466))</f>
        <v>4.8155667973546157</v>
      </c>
      <c r="V27" s="68">
        <f t="array" ref="V27">SUM(IF(('R7. TIAM total gen capacity'!$A$9:$A$1466=$B27)*(('R7. TIAM total gen capacity'!$C$9:$C$1466=V$7)+('R7. TIAM total gen capacity'!$C$9:$C$1466=V$8))*('R7. TIAM total gen capacity'!$E$9:$E$1466=$D27)*('R7. TIAM total gen capacity'!$F$8:$Q$8=V$10),'R7. TIAM total gen capacity'!$F$9:$Q$1466))</f>
        <v>7.844850881098786</v>
      </c>
      <c r="W27" s="68">
        <f t="array" ref="W27">SUM(IF(('R7. TIAM total gen capacity'!$A$9:$A$1466=$B27)*(('R7. TIAM total gen capacity'!$C$9:$C$1466=W$7)+('R7. TIAM total gen capacity'!$C$9:$C$1466=W$8))*('R7. TIAM total gen capacity'!$E$9:$E$1466=$D27)*('R7. TIAM total gen capacity'!$F$8:$Q$8=W$10),'R7. TIAM total gen capacity'!$F$9:$Q$1466))</f>
        <v>12.779235448092088</v>
      </c>
      <c r="X27" s="68">
        <f t="array" ref="X27">SUM(IF(('R7. TIAM total gen capacity'!$A$9:$A$1466=$B27)*(('R7. TIAM total gen capacity'!$C$9:$C$1466=X$7)+('R7. TIAM total gen capacity'!$C$9:$C$1466=X$8))*('R7. TIAM total gen capacity'!$E$9:$E$1466=$D27)*('R7. TIAM total gen capacity'!$F$8:$Q$8=X$10),'R7. TIAM total gen capacity'!$F$9:$Q$1466))</f>
        <v>20.81682795572101</v>
      </c>
      <c r="Y27" s="68">
        <f t="array" ref="Y27">SUM(IF(('R7. TIAM total gen capacity'!$A$9:$A$1466=$B27)*(('R7. TIAM total gen capacity'!$C$9:$C$1466=Y$7)+('R7. TIAM total gen capacity'!$C$9:$C$1466=Y$8))*('R7. TIAM total gen capacity'!$E$9:$E$1466=$D27)*('R7. TIAM total gen capacity'!$F$8:$Q$8=Y$10),'R7. TIAM total gen capacity'!$F$9:$Q$1466))</f>
        <v>33.909219203624438</v>
      </c>
      <c r="Z27" s="68">
        <f t="array" ref="Z27">SUM(IF(('R7. TIAM total gen capacity'!$A$9:$A$1466=$B27)*(('R7. TIAM total gen capacity'!$C$9:$C$1466=Z$7)+('R7. TIAM total gen capacity'!$C$9:$C$1466=Z$8))*('R7. TIAM total gen capacity'!$E$9:$E$1466=$D27)*('R7. TIAM total gen capacity'!$F$8:$Q$8=Z$10),'R7. TIAM total gen capacity'!$F$9:$Q$1466))</f>
        <v>55.235344959002205</v>
      </c>
      <c r="AA27" s="68">
        <f t="array" ref="AA27">SUM(IF(('R7. TIAM total gen capacity'!$A$9:$A$1466=$B27)*(('R7. TIAM total gen capacity'!$C$9:$C$1466=AA$7)+('R7. TIAM total gen capacity'!$C$9:$C$1466=AA$8))*('R7. TIAM total gen capacity'!$E$9:$E$1466=$D27)*('R7. TIAM total gen capacity'!$F$8:$Q$8=AA$10),'R7. TIAM total gen capacity'!$F$9:$Q$1466))</f>
        <v>89.973356611917197</v>
      </c>
      <c r="AB27" s="68">
        <f t="array" ref="AB27">SUM(IF(('R7. TIAM total gen capacity'!$A$9:$A$1466=$B27)*(('R7. TIAM total gen capacity'!$C$9:$C$1466=AB$7)+('R7. TIAM total gen capacity'!$C$9:$C$1466=AB$8))*('R7. TIAM total gen capacity'!$E$9:$E$1466=$D27)*('R7. TIAM total gen capacity'!$F$8:$Q$8=AB$10),'R7. TIAM total gen capacity'!$F$9:$Q$1466))</f>
        <v>146.55791713828222</v>
      </c>
      <c r="AC27" s="68">
        <f t="array" ref="AC27">SUM(IF(('R7. TIAM total gen capacity'!$A$9:$A$1466=$B27)*(('R7. TIAM total gen capacity'!$C$9:$C$1466=AC$7)+('R7. TIAM total gen capacity'!$C$9:$C$1466=AC$8))*('R7. TIAM total gen capacity'!$E$9:$E$1466=$D27)*('R7. TIAM total gen capacity'!$F$8:$Q$8=AC$10),'R7. TIAM total gen capacity'!$F$9:$Q$1466))</f>
        <v>238.72820373824212</v>
      </c>
      <c r="AE27" s="68">
        <f t="array" ref="AE27">SUM(IF(('R7. TIAM total gen capacity'!$A$9:$A$1466=$B27)*(('R7. TIAM total gen capacity'!$C$9:$C$1466=AE$6)+('R7. TIAM total gen capacity'!$C$9:$C$1466=AE$7)+('R7. TIAM total gen capacity'!$C$9:$C$1466=AE$8)+('R7. TIAM total gen capacity'!$C$9:$C$1466=AE$9))*('R7. TIAM total gen capacity'!$E$9:$E$1466=$D27)*('R7. TIAM total gen capacity'!$F$8:$Q$8=AE$10),'R7. TIAM total gen capacity'!$F$9:$Q$1466))</f>
        <v>242.31271255599759</v>
      </c>
      <c r="AF27" s="68">
        <f t="array" ref="AF27">SUM(IF(('R7. TIAM total gen capacity'!$A$9:$A$1466=$B27)*(('R7. TIAM total gen capacity'!$C$9:$C$1466=AF$6)+('R7. TIAM total gen capacity'!$C$9:$C$1466=AF$7)+('R7. TIAM total gen capacity'!$C$9:$C$1466=AF$8)+('R7. TIAM total gen capacity'!$C$9:$C$1466=AF$9))*('R7. TIAM total gen capacity'!$E$9:$E$1466=$D27)*('R7. TIAM total gen capacity'!$F$8:$Q$8=AF$10),'R7. TIAM total gen capacity'!$F$9:$Q$1466))</f>
        <v>306.89070578488258</v>
      </c>
      <c r="AG27" s="68">
        <f t="array" ref="AG27">SUM(IF(('R7. TIAM total gen capacity'!$A$9:$A$1466=$B27)*(('R7. TIAM total gen capacity'!$C$9:$C$1466=AG$6)+('R7. TIAM total gen capacity'!$C$9:$C$1466=AG$7)+('R7. TIAM total gen capacity'!$C$9:$C$1466=AG$8)+('R7. TIAM total gen capacity'!$C$9:$C$1466=AG$9))*('R7. TIAM total gen capacity'!$E$9:$E$1466=$D27)*('R7. TIAM total gen capacity'!$F$8:$Q$8=AG$10),'R7. TIAM total gen capacity'!$F$9:$Q$1466))</f>
        <v>306.89070578488258</v>
      </c>
      <c r="AH27" s="68">
        <f t="array" ref="AH27">SUM(IF(('R7. TIAM total gen capacity'!$A$9:$A$1466=$B27)*(('R7. TIAM total gen capacity'!$C$9:$C$1466=AH$6)+('R7. TIAM total gen capacity'!$C$9:$C$1466=AH$7)+('R7. TIAM total gen capacity'!$C$9:$C$1466=AH$8)+('R7. TIAM total gen capacity'!$C$9:$C$1466=AH$9))*('R7. TIAM total gen capacity'!$E$9:$E$1466=$D27)*('R7. TIAM total gen capacity'!$F$8:$Q$8=AH$10),'R7. TIAM total gen capacity'!$F$9:$Q$1466))</f>
        <v>421.09835641632009</v>
      </c>
      <c r="AI27" s="68">
        <f t="array" ref="AI27">SUM(IF(('R7. TIAM total gen capacity'!$A$9:$A$1466=$B27)*(('R7. TIAM total gen capacity'!$C$9:$C$1466=AI$6)+('R7. TIAM total gen capacity'!$C$9:$C$1466=AI$7)+('R7. TIAM total gen capacity'!$C$9:$C$1466=AI$8)+('R7. TIAM total gen capacity'!$C$9:$C$1466=AI$9))*('R7. TIAM total gen capacity'!$E$9:$E$1466=$D27)*('R7. TIAM total gen capacity'!$F$8:$Q$8=AI$10),'R7. TIAM total gen capacity'!$F$9:$Q$1466))</f>
        <v>319.15540770093821</v>
      </c>
      <c r="AJ27" s="68">
        <f t="array" ref="AJ27">SUM(IF(('R7. TIAM total gen capacity'!$A$9:$A$1466=$B27)*(('R7. TIAM total gen capacity'!$C$9:$C$1466=AJ$6)+('R7. TIAM total gen capacity'!$C$9:$C$1466=AJ$7)+('R7. TIAM total gen capacity'!$C$9:$C$1466=AJ$8)+('R7. TIAM total gen capacity'!$C$9:$C$1466=AJ$9))*('R7. TIAM total gen capacity'!$E$9:$E$1466=$D27)*('R7. TIAM total gen capacity'!$F$8:$Q$8=AJ$10),'R7. TIAM total gen capacity'!$F$9:$Q$1466))</f>
        <v>183.61242397522284</v>
      </c>
      <c r="AK27" s="68">
        <f t="array" ref="AK27">SUM(IF(('R7. TIAM total gen capacity'!$A$9:$A$1466=$B27)*(('R7. TIAM total gen capacity'!$C$9:$C$1466=AK$6)+('R7. TIAM total gen capacity'!$C$9:$C$1466=AK$7)+('R7. TIAM total gen capacity'!$C$9:$C$1466=AK$8)+('R7. TIAM total gen capacity'!$C$9:$C$1466=AK$9))*('R7. TIAM total gen capacity'!$E$9:$E$1466=$D27)*('R7. TIAM total gen capacity'!$F$8:$Q$8=AK$10),'R7. TIAM total gen capacity'!$F$9:$Q$1466))</f>
        <v>138.75804092985959</v>
      </c>
      <c r="AL27" s="68">
        <f t="array" ref="AL27">SUM(IF(('R7. TIAM total gen capacity'!$A$9:$A$1466=$B27)*(('R7. TIAM total gen capacity'!$C$9:$C$1466=AL$6)+('R7. TIAM total gen capacity'!$C$9:$C$1466=AL$7)+('R7. TIAM total gen capacity'!$C$9:$C$1466=AL$8)+('R7. TIAM total gen capacity'!$C$9:$C$1466=AL$9))*('R7. TIAM total gen capacity'!$E$9:$E$1466=$D27)*('R7. TIAM total gen capacity'!$F$8:$Q$8=AL$10),'R7. TIAM total gen capacity'!$F$9:$Q$1466))</f>
        <v>371.9843738267312</v>
      </c>
      <c r="AM27" s="68">
        <f t="array" ref="AM27">SUM(IF(('R7. TIAM total gen capacity'!$A$9:$A$1466=$B27)*(('R7. TIAM total gen capacity'!$C$9:$C$1466=AM$6)+('R7. TIAM total gen capacity'!$C$9:$C$1466=AM$7)+('R7. TIAM total gen capacity'!$C$9:$C$1466=AM$8)+('R7. TIAM total gen capacity'!$C$9:$C$1466=AM$9))*('R7. TIAM total gen capacity'!$E$9:$E$1466=$D27)*('R7. TIAM total gen capacity'!$F$8:$Q$8=AM$10),'R7. TIAM total gen capacity'!$F$9:$Q$1466))</f>
        <v>739.44936614902099</v>
      </c>
      <c r="AN27" s="68">
        <f t="array" ref="AN27">SUM(IF(('R7. TIAM total gen capacity'!$A$9:$A$1466=$B27)*(('R7. TIAM total gen capacity'!$C$9:$C$1466=AN$6)+('R7. TIAM total gen capacity'!$C$9:$C$1466=AN$7)+('R7. TIAM total gen capacity'!$C$9:$C$1466=AN$8)+('R7. TIAM total gen capacity'!$C$9:$C$1466=AN$9))*('R7. TIAM total gen capacity'!$E$9:$E$1466=$D27)*('R7. TIAM total gen capacity'!$F$8:$Q$8=AN$10),'R7. TIAM total gen capacity'!$F$9:$Q$1466))</f>
        <v>967.63071700949195</v>
      </c>
      <c r="AO27" s="68">
        <f t="array" ref="AO27">SUM(IF(('R7. TIAM total gen capacity'!$A$9:$A$1466=$B27)*(('R7. TIAM total gen capacity'!$C$9:$C$1466=AO$6)+('R7. TIAM total gen capacity'!$C$9:$C$1466=AO$7)+('R7. TIAM total gen capacity'!$C$9:$C$1466=AO$8)+('R7. TIAM total gen capacity'!$C$9:$C$1466=AO$9))*('R7. TIAM total gen capacity'!$E$9:$E$1466=$D27)*('R7. TIAM total gen capacity'!$F$8:$Q$8=AO$10),'R7. TIAM total gen capacity'!$F$9:$Q$1466))</f>
        <v>1062.3581796133049</v>
      </c>
      <c r="AP27" s="68">
        <f t="array" ref="AP27">SUM(IF(('R7. TIAM total gen capacity'!$A$9:$A$1466=$B27)*(('R7. TIAM total gen capacity'!$C$9:$C$1466=AP$6)+('R7. TIAM total gen capacity'!$C$9:$C$1466=AP$7)+('R7. TIAM total gen capacity'!$C$9:$C$1466=AP$8)+('R7. TIAM total gen capacity'!$C$9:$C$1466=AP$9))*('R7. TIAM total gen capacity'!$E$9:$E$1466=$D27)*('R7. TIAM total gen capacity'!$F$8:$Q$8=AP$10),'R7. TIAM total gen capacity'!$F$9:$Q$1466))</f>
        <v>923.60202683959119</v>
      </c>
      <c r="AR27" s="68">
        <f t="array" ref="AR27">SUM(IF(('R7. TIAM total gen capacity'!$A$9:$A$1466=$B27)*('R7. TIAM total gen capacity'!$E$9:$E$1466=$D27)*('R7. TIAM total gen capacity'!$F$8:$Q$8=AR$10),'R7. TIAM total gen capacity'!$F$9:$Q$1466))</f>
        <v>293.7129837534639</v>
      </c>
      <c r="AS27" s="68">
        <f t="array" ref="AS27">SUM(IF(('R7. TIAM total gen capacity'!$A$9:$A$1466=$B27)*('R7. TIAM total gen capacity'!$E$9:$E$1466=$D27)*('R7. TIAM total gen capacity'!$F$8:$Q$8=AS$10),'R7. TIAM total gen capacity'!$F$9:$Q$1466))</f>
        <v>358.83596475432086</v>
      </c>
      <c r="AT27" s="68">
        <f t="array" ref="AT27">SUM(IF(('R7. TIAM total gen capacity'!$A$9:$A$1466=$B27)*('R7. TIAM total gen capacity'!$E$9:$E$1466=$D27)*('R7. TIAM total gen capacity'!$F$8:$Q$8=AT$10),'R7. TIAM total gen capacity'!$F$9:$Q$1466))</f>
        <v>360.69814014560382</v>
      </c>
      <c r="AU27" s="68">
        <f t="array" ref="AU27">SUM(IF(('R7. TIAM total gen capacity'!$A$9:$A$1466=$B27)*('R7. TIAM total gen capacity'!$E$9:$E$1466=$D27)*('R7. TIAM total gen capacity'!$F$8:$Q$8=AU$10),'R7. TIAM total gen capacity'!$F$9:$Q$1466))</f>
        <v>513.11384505000456</v>
      </c>
      <c r="AV27" s="68">
        <f t="array" ref="AV27">SUM(IF(('R7. TIAM total gen capacity'!$A$9:$A$1466=$B27)*('R7. TIAM total gen capacity'!$E$9:$E$1466=$D27)*('R7. TIAM total gen capacity'!$F$8:$Q$8=AV$10),'R7. TIAM total gen capacity'!$F$9:$Q$1466))</f>
        <v>571.85833306235031</v>
      </c>
      <c r="AW27" s="68">
        <f t="array" ref="AW27">SUM(IF(('R7. TIAM total gen capacity'!$A$9:$A$1466=$B27)*('R7. TIAM total gen capacity'!$E$9:$E$1466=$D27)*('R7. TIAM total gen capacity'!$F$8:$Q$8=AW$10),'R7. TIAM total gen capacity'!$F$9:$Q$1466))</f>
        <v>1346.7805679142139</v>
      </c>
      <c r="AX27" s="68">
        <f t="array" ref="AX27">SUM(IF(('R7. TIAM total gen capacity'!$A$9:$A$1466=$B27)*('R7. TIAM total gen capacity'!$E$9:$E$1466=$D27)*('R7. TIAM total gen capacity'!$F$8:$Q$8=AX$10),'R7. TIAM total gen capacity'!$F$9:$Q$1466))</f>
        <v>2232.2191882958773</v>
      </c>
      <c r="AY27" s="68">
        <f t="array" ref="AY27">SUM(IF(('R7. TIAM total gen capacity'!$A$9:$A$1466=$B27)*('R7. TIAM total gen capacity'!$E$9:$E$1466=$D27)*('R7. TIAM total gen capacity'!$F$8:$Q$8=AY$10),'R7. TIAM total gen capacity'!$F$9:$Q$1466))</f>
        <v>3744.9274550429363</v>
      </c>
      <c r="AZ27" s="68">
        <f t="array" ref="AZ27">SUM(IF(('R7. TIAM total gen capacity'!$A$9:$A$1466=$B27)*('R7. TIAM total gen capacity'!$E$9:$E$1466=$D27)*('R7. TIAM total gen capacity'!$F$8:$Q$8=AZ$10),'R7. TIAM total gen capacity'!$F$9:$Q$1466))</f>
        <v>7592.5646183248173</v>
      </c>
      <c r="BA27" s="68">
        <f t="array" ref="BA27">SUM(IF(('R7. TIAM total gen capacity'!$A$9:$A$1466=$B27)*('R7. TIAM total gen capacity'!$E$9:$E$1466=$D27)*('R7. TIAM total gen capacity'!$F$8:$Q$8=BA$10),'R7. TIAM total gen capacity'!$F$9:$Q$1466))</f>
        <v>10655.629109265124</v>
      </c>
      <c r="BB27" s="68">
        <f t="array" ref="BB27">SUM(IF(('R7. TIAM total gen capacity'!$A$9:$A$1466=$B27)*('R7. TIAM total gen capacity'!$E$9:$E$1466=$D27)*('R7. TIAM total gen capacity'!$F$8:$Q$8=BB$10),'R7. TIAM total gen capacity'!$F$9:$Q$1466))</f>
        <v>12803.205078243725</v>
      </c>
      <c r="BC27" s="68">
        <f t="array" ref="BC27">SUM(IF(('R7. TIAM total gen capacity'!$A$9:$A$1466=$B27)*('R7. TIAM total gen capacity'!$E$9:$E$1466=$D27)*('R7. TIAM total gen capacity'!$F$8:$Q$8=BC$10),'R7. TIAM total gen capacity'!$F$9:$Q$1466))</f>
        <v>17166.763037225493</v>
      </c>
      <c r="BE27" s="68">
        <f t="array" ref="BE27">SUM(IF(('R7. TIAM total gen capacity'!$A$9:$A$1466=$B27)*('R7. TIAM total gen capacity'!$E$9:$E$1466=$D27)*('R7. TIAM total gen capacity'!$B$9:$B$1466=BE$9)*('R7. TIAM total gen capacity'!$F$8:$Q$8=BE$10),'R7. TIAM total gen capacity'!$F$9:$Q$1466))</f>
        <v>49.83782692383064</v>
      </c>
      <c r="BF27" s="68">
        <f t="array" ref="BF27">SUM(IF(('R7. TIAM total gen capacity'!$A$9:$A$1466=$B27)*('R7. TIAM total gen capacity'!$E$9:$E$1466=$D27)*('R7. TIAM total gen capacity'!$B$9:$B$1466=BF$9)*('R7. TIAM total gen capacity'!$F$8:$Q$8=BF$10),'R7. TIAM total gen capacity'!$F$9:$Q$1466))</f>
        <v>50.383792405256898</v>
      </c>
      <c r="BG27" s="68">
        <f t="array" ref="BG27">SUM(IF(('R7. TIAM total gen capacity'!$A$9:$A$1466=$B27)*('R7. TIAM total gen capacity'!$E$9:$E$1466=$D27)*('R7. TIAM total gen capacity'!$B$9:$B$1466=BG$9)*('R7. TIAM total gen capacity'!$F$8:$Q$8=BG$10),'R7. TIAM total gen capacity'!$F$9:$Q$1466))</f>
        <v>50.639874121757458</v>
      </c>
      <c r="BH27" s="68">
        <f t="array" ref="BH27">SUM(IF(('R7. TIAM total gen capacity'!$A$9:$A$1466=$B27)*('R7. TIAM total gen capacity'!$E$9:$E$1466=$D27)*('R7. TIAM total gen capacity'!$B$9:$B$1466=BH$9)*('R7. TIAM total gen capacity'!$F$8:$Q$8=BH$10),'R7. TIAM total gen capacity'!$F$9:$Q$1466))</f>
        <v>79.219676096348593</v>
      </c>
      <c r="BI27" s="68">
        <f t="array" ref="BI27">SUM(IF(('R7. TIAM total gen capacity'!$A$9:$A$1466=$B27)*('R7. TIAM total gen capacity'!$E$9:$E$1466=$D27)*('R7. TIAM total gen capacity'!$B$9:$B$1466=BI$9)*('R7. TIAM total gen capacity'!$F$8:$Q$8=BI$10),'R7. TIAM total gen capacity'!$F$9:$Q$1466))</f>
        <v>240.09661178057286</v>
      </c>
      <c r="BJ27" s="68">
        <f t="array" ref="BJ27">SUM(IF(('R7. TIAM total gen capacity'!$A$9:$A$1466=$B27)*('R7. TIAM total gen capacity'!$E$9:$E$1466=$D27)*('R7. TIAM total gen capacity'!$B$9:$B$1466=BJ$9)*('R7. TIAM total gen capacity'!$F$8:$Q$8=BJ$10),'R7. TIAM total gen capacity'!$F$9:$Q$1466))</f>
        <v>1136.1412939918787</v>
      </c>
      <c r="BK27" s="68">
        <f t="array" ref="BK27">SUM(IF(('R7. TIAM total gen capacity'!$A$9:$A$1466=$B27)*('R7. TIAM total gen capacity'!$E$9:$E$1466=$D27)*('R7. TIAM total gen capacity'!$B$9:$B$1466=BK$9)*('R7. TIAM total gen capacity'!$F$8:$Q$8=BK$10),'R7. TIAM total gen capacity'!$F$9:$Q$1466))</f>
        <v>2045.2278655681064</v>
      </c>
      <c r="BL27" s="68">
        <f t="array" ref="BL27">SUM(IF(('R7. TIAM total gen capacity'!$A$9:$A$1466=$B27)*('R7. TIAM total gen capacity'!$E$9:$E$1466=$D27)*('R7. TIAM total gen capacity'!$B$9:$B$1466=BL$9)*('R7. TIAM total gen capacity'!$F$8:$Q$8=BL$10),'R7. TIAM total gen capacity'!$F$9:$Q$1466))</f>
        <v>3284.6649033276935</v>
      </c>
      <c r="BM27" s="68">
        <f t="array" ref="BM27">SUM(IF(('R7. TIAM total gen capacity'!$A$9:$A$1466=$B27)*('R7. TIAM total gen capacity'!$E$9:$E$1466=$D27)*('R7. TIAM total gen capacity'!$B$9:$B$1466=BM$9)*('R7. TIAM total gen capacity'!$F$8:$Q$8=BM$10),'R7. TIAM total gen capacity'!$F$9:$Q$1466))</f>
        <v>6748.6976307886798</v>
      </c>
      <c r="BN27" s="68">
        <f t="array" ref="BN27">SUM(IF(('R7. TIAM total gen capacity'!$A$9:$A$1466=$B27)*('R7. TIAM total gen capacity'!$E$9:$E$1466=$D27)*('R7. TIAM total gen capacity'!$B$9:$B$1466=BN$9)*('R7. TIAM total gen capacity'!$F$8:$Q$8=BN$10),'R7. TIAM total gen capacity'!$F$9:$Q$1466))</f>
        <v>9565.8278585425032</v>
      </c>
      <c r="BO27" s="68">
        <f t="array" ref="BO27">SUM(IF(('R7. TIAM total gen capacity'!$A$9:$A$1466=$B27)*('R7. TIAM total gen capacity'!$E$9:$E$1466=$D27)*('R7. TIAM total gen capacity'!$B$9:$B$1466=BO$9)*('R7. TIAM total gen capacity'!$F$8:$Q$8=BO$10),'R7. TIAM total gen capacity'!$F$9:$Q$1466))</f>
        <v>11605.241580146714</v>
      </c>
      <c r="BP27" s="68">
        <f t="array" ref="BP27">SUM(IF(('R7. TIAM total gen capacity'!$A$9:$A$1466=$B27)*('R7. TIAM total gen capacity'!$E$9:$E$1466=$D27)*('R7. TIAM total gen capacity'!$B$9:$B$1466=BP$9)*('R7. TIAM total gen capacity'!$F$8:$Q$8=BP$10),'R7. TIAM total gen capacity'!$F$9:$Q$1466))</f>
        <v>16098.396133203783</v>
      </c>
      <c r="BR27" s="68">
        <f t="array" ref="BR27">SUM(IF(('R7. TIAM total gen capacity'!$A$9:$A$1466=$B27)*(('R7. TIAM total gen capacity'!$C$9:$C$1466=BR$7)+('R7. TIAM total gen capacity'!$C$9:$C$1466=BR$8))*('R7. TIAM total gen capacity'!$E$9:$E$1466=$D27)*('R7. TIAM total gen capacity'!$F$8:$Q$8=BR$10),'R7. TIAM total gen capacity'!$F$9:$Q$1466))</f>
        <v>0</v>
      </c>
      <c r="BS27" s="68">
        <f t="array" ref="BS27">SUM(IF(('R7. TIAM total gen capacity'!$A$9:$A$1466=$B27)*(('R7. TIAM total gen capacity'!$C$9:$C$1466=BS$7)+('R7. TIAM total gen capacity'!$C$9:$C$1466=BS$8))*('R7. TIAM total gen capacity'!$E$9:$E$1466=$D27)*('R7. TIAM total gen capacity'!$F$8:$Q$8=BS$10),'R7. TIAM total gen capacity'!$F$9:$Q$1466))</f>
        <v>0</v>
      </c>
      <c r="BT27" s="68">
        <f t="array" ref="BT27">SUM(IF(('R7. TIAM total gen capacity'!$A$9:$A$1466=$B27)*(('R7. TIAM total gen capacity'!$C$9:$C$1466=BT$7)+('R7. TIAM total gen capacity'!$C$9:$C$1466=BT$8))*('R7. TIAM total gen capacity'!$E$9:$E$1466=$D27)*('R7. TIAM total gen capacity'!$F$8:$Q$8=BT$10),'R7. TIAM total gen capacity'!$F$9:$Q$1466))</f>
        <v>0</v>
      </c>
      <c r="BU27" s="68">
        <f t="array" ref="BU27">SUM(IF(('R7. TIAM total gen capacity'!$A$9:$A$1466=$B27)*(('R7. TIAM total gen capacity'!$C$9:$C$1466=BU$7)+('R7. TIAM total gen capacity'!$C$9:$C$1466=BU$8))*('R7. TIAM total gen capacity'!$E$9:$E$1466=$D27)*('R7. TIAM total gen capacity'!$F$8:$Q$8=BU$10),'R7. TIAM total gen capacity'!$F$9:$Q$1466))</f>
        <v>0.471048609655698</v>
      </c>
      <c r="BV27" s="68">
        <f t="array" ref="BV27">SUM(IF(('R7. TIAM total gen capacity'!$A$9:$A$1466=$B27)*(('R7. TIAM total gen capacity'!$C$9:$C$1466=BV$7)+('R7. TIAM total gen capacity'!$C$9:$C$1466=BV$8))*('R7. TIAM total gen capacity'!$E$9:$E$1466=$D27)*('R7. TIAM total gen capacity'!$F$8:$Q$8=BV$10),'R7. TIAM total gen capacity'!$F$9:$Q$1466))</f>
        <v>53.500129841713566</v>
      </c>
      <c r="BW27" s="68">
        <f t="array" ref="BW27">SUM(IF(('R7. TIAM total gen capacity'!$A$9:$A$1466=$B27)*(('R7. TIAM total gen capacity'!$C$9:$C$1466=BW$7)+('R7. TIAM total gen capacity'!$C$9:$C$1466=BW$8))*('R7. TIAM total gen capacity'!$E$9:$E$1466=$D27)*('R7. TIAM total gen capacity'!$F$8:$Q$8=BW$10),'R7. TIAM total gen capacity'!$F$9:$Q$1466))</f>
        <v>65.888593226070029</v>
      </c>
      <c r="BX27" s="68">
        <f t="array" ref="BX27">SUM(IF(('R7. TIAM total gen capacity'!$A$9:$A$1466=$B27)*(('R7. TIAM total gen capacity'!$C$9:$C$1466=BX$7)+('R7. TIAM total gen capacity'!$C$9:$C$1466=BX$8))*('R7. TIAM total gen capacity'!$E$9:$E$1466=$D27)*('R7. TIAM total gen capacity'!$F$8:$Q$8=BX$10),'R7. TIAM total gen capacity'!$F$9:$Q$1466))</f>
        <v>110.04662723313237</v>
      </c>
      <c r="BY27" s="68">
        <f t="array" ref="BY27">SUM(IF(('R7. TIAM total gen capacity'!$A$9:$A$1466=$B27)*(('R7. TIAM total gen capacity'!$C$9:$C$1466=BY$7)+('R7. TIAM total gen capacity'!$C$9:$C$1466=BY$8))*('R7. TIAM total gen capacity'!$E$9:$E$1466=$D27)*('R7. TIAM total gen capacity'!$F$8:$Q$8=BY$10),'R7. TIAM total gen capacity'!$F$9:$Q$1466))</f>
        <v>116.66846845360914</v>
      </c>
      <c r="BZ27" s="68">
        <f t="array" ref="BZ27">SUM(IF(('R7. TIAM total gen capacity'!$A$9:$A$1466=$B27)*(('R7. TIAM total gen capacity'!$C$9:$C$1466=BZ$7)+('R7. TIAM total gen capacity'!$C$9:$C$1466=BZ$8))*('R7. TIAM total gen capacity'!$E$9:$E$1466=$D27)*('R7. TIAM total gen capacity'!$F$8:$Q$8=BZ$10),'R7. TIAM total gen capacity'!$F$9:$Q$1466))</f>
        <v>240.84539418307068</v>
      </c>
      <c r="CA27" s="68">
        <f t="array" ref="CA27">SUM(IF(('R7. TIAM total gen capacity'!$A$9:$A$1466=$B27)*(('R7. TIAM total gen capacity'!$C$9:$C$1466=CA$7)+('R7. TIAM total gen capacity'!$C$9:$C$1466=CA$8))*('R7. TIAM total gen capacity'!$E$9:$E$1466=$D27)*('R7. TIAM total gen capacity'!$F$8:$Q$8=CA$10),'R7. TIAM total gen capacity'!$F$9:$Q$1466))</f>
        <v>344.59668562502753</v>
      </c>
      <c r="CB27" s="68">
        <f t="array" ref="CB27">SUM(IF(('R7. TIAM total gen capacity'!$A$9:$A$1466=$B27)*(('R7. TIAM total gen capacity'!$C$9:$C$1466=CB$7)+('R7. TIAM total gen capacity'!$C$9:$C$1466=CB$8))*('R7. TIAM total gen capacity'!$E$9:$E$1466=$D27)*('R7. TIAM total gen capacity'!$F$8:$Q$8=CB$10),'R7. TIAM total gen capacity'!$F$9:$Q$1466))</f>
        <v>498.07661675749762</v>
      </c>
      <c r="CC27" s="68">
        <f t="array" ref="CC27">SUM(IF(('R7. TIAM total gen capacity'!$A$9:$A$1466=$B27)*(('R7. TIAM total gen capacity'!$C$9:$C$1466=CC$7)+('R7. TIAM total gen capacity'!$C$9:$C$1466=CC$8))*('R7. TIAM total gen capacity'!$E$9:$E$1466=$D27)*('R7. TIAM total gen capacity'!$F$8:$Q$8=CC$10),'R7. TIAM total gen capacity'!$F$9:$Q$1466))</f>
        <v>1067.8641268596393</v>
      </c>
      <c r="CE27" s="68">
        <f t="array" ref="CE27">SUM(IF(('R7. TIAM total gen capacity'!$A$9:$A$1466=$B27)*(('R7. TIAM total gen capacity'!$C$9:$C$1466=CE$7)+('R7. TIAM total gen capacity'!$C$9:$C$1466=CE$8))*('R7. TIAM total gen capacity'!$E$9:$E$1466=$D27)*('R7. TIAM total gen capacity'!$F$8:$Q$8=CE$10),'R7. TIAM total gen capacity'!$F$9:$Q$1466))</f>
        <v>48.466251581364901</v>
      </c>
      <c r="CF27" s="68">
        <f t="array" ref="CF27">SUM(IF(('R7. TIAM total gen capacity'!$A$9:$A$1466=$B27)*(('R7. TIAM total gen capacity'!$C$9:$C$1466=CF$7)+('R7. TIAM total gen capacity'!$C$9:$C$1466=CF$8))*('R7. TIAM total gen capacity'!$E$9:$E$1466=$D27)*('R7. TIAM total gen capacity'!$F$8:$Q$8=CF$10),'R7. TIAM total gen capacity'!$F$9:$Q$1466))</f>
        <v>48.466251581364901</v>
      </c>
      <c r="CG27" s="68">
        <f t="array" ref="CG27">SUM(IF(('R7. TIAM total gen capacity'!$A$9:$A$1466=$B27)*(('R7. TIAM total gen capacity'!$C$9:$C$1466=CG$7)+('R7. TIAM total gen capacity'!$C$9:$C$1466=CG$8))*('R7. TIAM total gen capacity'!$E$9:$E$1466=$D27)*('R7. TIAM total gen capacity'!$F$8:$Q$8=CG$10),'R7. TIAM total gen capacity'!$F$9:$Q$1466))</f>
        <v>48.643318799788943</v>
      </c>
      <c r="CH27" s="68">
        <f t="array" ref="CH27">SUM(IF(('R7. TIAM total gen capacity'!$A$9:$A$1466=$B27)*(('R7. TIAM total gen capacity'!$C$9:$C$1466=CH$7)+('R7. TIAM total gen capacity'!$C$9:$C$1466=CH$8))*('R7. TIAM total gen capacity'!$E$9:$E$1466=$D27)*('R7. TIAM total gen capacity'!$F$8:$Q$8=CH$10),'R7. TIAM total gen capacity'!$F$9:$Q$1466))</f>
        <v>70.440014223978864</v>
      </c>
      <c r="CI27" s="68">
        <f t="array" ref="CI27">SUM(IF(('R7. TIAM total gen capacity'!$A$9:$A$1466=$B27)*(('R7. TIAM total gen capacity'!$C$9:$C$1466=CI$7)+('R7. TIAM total gen capacity'!$C$9:$C$1466=CI$8))*('R7. TIAM total gen capacity'!$E$9:$E$1466=$D27)*('R7. TIAM total gen capacity'!$F$8:$Q$8=CI$10),'R7. TIAM total gen capacity'!$F$9:$Q$1466))</f>
        <v>99.315711458573418</v>
      </c>
      <c r="CJ27" s="68">
        <f t="array" ref="CJ27">SUM(IF(('R7. TIAM total gen capacity'!$A$9:$A$1466=$B27)*(('R7. TIAM total gen capacity'!$C$9:$C$1466=CJ$7)+('R7. TIAM total gen capacity'!$C$9:$C$1466=CJ$8))*('R7. TIAM total gen capacity'!$E$9:$E$1466=$D27)*('R7. TIAM total gen capacity'!$F$8:$Q$8=CJ$10),'R7. TIAM total gen capacity'!$F$9:$Q$1466))</f>
        <v>205.41128831817394</v>
      </c>
      <c r="CK27" s="68">
        <f t="array" ref="CK27">SUM(IF(('R7. TIAM total gen capacity'!$A$9:$A$1466=$B27)*(('R7. TIAM total gen capacity'!$C$9:$C$1466=CK$7)+('R7. TIAM total gen capacity'!$C$9:$C$1466=CK$8))*('R7. TIAM total gen capacity'!$E$9:$E$1466=$D27)*('R7. TIAM total gen capacity'!$F$8:$Q$8=CK$10),'R7. TIAM total gen capacity'!$F$9:$Q$1466))</f>
        <v>259.28729127562485</v>
      </c>
      <c r="CL27" s="68">
        <f t="array" ref="CL27">SUM(IF(('R7. TIAM total gen capacity'!$A$9:$A$1466=$B27)*(('R7. TIAM total gen capacity'!$C$9:$C$1466=CL$7)+('R7. TIAM total gen capacity'!$C$9:$C$1466=CL$8))*('R7. TIAM total gen capacity'!$E$9:$E$1466=$D27)*('R7. TIAM total gen capacity'!$F$8:$Q$8=CL$10),'R7. TIAM total gen capacity'!$F$9:$Q$1466))</f>
        <v>394.76430254898986</v>
      </c>
      <c r="CM27" s="68">
        <f t="array" ref="CM27">SUM(IF(('R7. TIAM total gen capacity'!$A$9:$A$1466=$B27)*(('R7. TIAM total gen capacity'!$C$9:$C$1466=CM$7)+('R7. TIAM total gen capacity'!$C$9:$C$1466=CM$8))*('R7. TIAM total gen capacity'!$E$9:$E$1466=$D27)*('R7. TIAM total gen capacity'!$F$8:$Q$8=CM$10),'R7. TIAM total gen capacity'!$F$9:$Q$1466))</f>
        <v>487.36183271901672</v>
      </c>
      <c r="CN27" s="68">
        <f t="array" ref="CN27">SUM(IF(('R7. TIAM total gen capacity'!$A$9:$A$1466=$B27)*(('R7. TIAM total gen capacity'!$C$9:$C$1466=CN$7)+('R7. TIAM total gen capacity'!$C$9:$C$1466=CN$8))*('R7. TIAM total gen capacity'!$E$9:$E$1466=$D27)*('R7. TIAM total gen capacity'!$F$8:$Q$8=CN$10),'R7. TIAM total gen capacity'!$F$9:$Q$1466))</f>
        <v>535.64175124317876</v>
      </c>
      <c r="CO27" s="68">
        <f t="array" ref="CO27">SUM(IF(('R7. TIAM total gen capacity'!$A$9:$A$1466=$B27)*(('R7. TIAM total gen capacity'!$C$9:$C$1466=CO$7)+('R7. TIAM total gen capacity'!$C$9:$C$1466=CO$8))*('R7. TIAM total gen capacity'!$E$9:$E$1466=$D27)*('R7. TIAM total gen capacity'!$F$8:$Q$8=CO$10),'R7. TIAM total gen capacity'!$F$9:$Q$1466))</f>
        <v>588.25744570305505</v>
      </c>
      <c r="CP27" s="68">
        <f t="array" ref="CP27">SUM(IF(('R7. TIAM total gen capacity'!$A$9:$A$1466=$B27)*(('R7. TIAM total gen capacity'!$C$9:$C$1466=CP$7)+('R7. TIAM total gen capacity'!$C$9:$C$1466=CP$8))*('R7. TIAM total gen capacity'!$E$9:$E$1466=$D27)*('R7. TIAM total gen capacity'!$F$8:$Q$8=CP$10),'R7. TIAM total gen capacity'!$F$9:$Q$1466))</f>
        <v>665.98289539627342</v>
      </c>
    </row>
    <row r="28" spans="1:94" x14ac:dyDescent="0.3">
      <c r="A28" s="39" t="s">
        <v>63</v>
      </c>
      <c r="B28" s="39" t="s">
        <v>251</v>
      </c>
      <c r="C28" s="39" t="s">
        <v>100</v>
      </c>
      <c r="D28" s="39" t="s">
        <v>259</v>
      </c>
      <c r="E28" s="68">
        <f t="array" ref="E28">SUM(IF(('R7. TIAM total gen capacity'!$A$9:$A$1466=$B28)*(('R7. TIAM total gen capacity'!$C$9:$C$1466=E$7)+('R7. TIAM total gen capacity'!$C$9:$C$1466=E$8))*('R7. TIAM total gen capacity'!$E$9:$E$1466=$D28)*('R7. TIAM total gen capacity'!$F$8:$Q$8=E$10),'R7. TIAM total gen capacity'!$F$9:$Q$1466))</f>
        <v>11.882229832572287</v>
      </c>
      <c r="F28" s="68">
        <f t="array" ref="F28">SUM(IF(('R7. TIAM total gen capacity'!$A$9:$A$1466=$B28)*(('R7. TIAM total gen capacity'!$C$9:$C$1466=F$7)+('R7. TIAM total gen capacity'!$C$9:$C$1466=F$8))*('R7. TIAM total gen capacity'!$E$9:$E$1466=$D28)*('R7. TIAM total gen capacity'!$F$8:$Q$8=F$10),'R7. TIAM total gen capacity'!$F$9:$Q$1466))</f>
        <v>20.624111111111102</v>
      </c>
      <c r="G28" s="68">
        <f t="array" ref="G28">SUM(IF(('R7. TIAM total gen capacity'!$A$9:$A$1466=$B28)*(('R7. TIAM total gen capacity'!$C$9:$C$1466=G$7)+('R7. TIAM total gen capacity'!$C$9:$C$1466=G$8))*('R7. TIAM total gen capacity'!$E$9:$E$1466=$D28)*('R7. TIAM total gen capacity'!$F$8:$Q$8=G$10),'R7. TIAM total gen capacity'!$F$9:$Q$1466))</f>
        <v>82.149511111111096</v>
      </c>
      <c r="H28" s="68">
        <f t="array" ref="H28">SUM(IF(('R7. TIAM total gen capacity'!$A$9:$A$1466=$B28)*(('R7. TIAM total gen capacity'!$C$9:$C$1466=H$7)+('R7. TIAM total gen capacity'!$C$9:$C$1466=H$8))*('R7. TIAM total gen capacity'!$E$9:$E$1466=$D28)*('R7. TIAM total gen capacity'!$F$8:$Q$8=H$10),'R7. TIAM total gen capacity'!$F$9:$Q$1466))</f>
        <v>101.53263924391386</v>
      </c>
      <c r="I28" s="68">
        <f t="array" ref="I28">SUM(IF(('R7. TIAM total gen capacity'!$A$9:$A$1466=$B28)*(('R7. TIAM total gen capacity'!$C$9:$C$1466=I$7)+('R7. TIAM total gen capacity'!$C$9:$C$1466=I$8))*('R7. TIAM total gen capacity'!$E$9:$E$1466=$D28)*('R7. TIAM total gen capacity'!$F$8:$Q$8=I$10),'R7. TIAM total gen capacity'!$F$9:$Q$1466))</f>
        <v>902.14978956706238</v>
      </c>
      <c r="J28" s="68">
        <f t="array" ref="J28">SUM(IF(('R7. TIAM total gen capacity'!$A$9:$A$1466=$B28)*(('R7. TIAM total gen capacity'!$C$9:$C$1466=J$7)+('R7. TIAM total gen capacity'!$C$9:$C$1466=J$8))*('R7. TIAM total gen capacity'!$E$9:$E$1466=$D28)*('R7. TIAM total gen capacity'!$F$8:$Q$8=J$10),'R7. TIAM total gen capacity'!$F$9:$Q$1466))</f>
        <v>1041.8123789514773</v>
      </c>
      <c r="K28" s="68">
        <f t="array" ref="K28">SUM(IF(('R7. TIAM total gen capacity'!$A$9:$A$1466=$B28)*(('R7. TIAM total gen capacity'!$C$9:$C$1466=K$7)+('R7. TIAM total gen capacity'!$C$9:$C$1466=K$8))*('R7. TIAM total gen capacity'!$E$9:$E$1466=$D28)*('R7. TIAM total gen capacity'!$F$8:$Q$8=K$10),'R7. TIAM total gen capacity'!$F$9:$Q$1466))</f>
        <v>1184.0252807394138</v>
      </c>
      <c r="L28" s="68">
        <f t="array" ref="L28">SUM(IF(('R7. TIAM total gen capacity'!$A$9:$A$1466=$B28)*(('R7. TIAM total gen capacity'!$C$9:$C$1466=L$7)+('R7. TIAM total gen capacity'!$C$9:$C$1466=L$8))*('R7. TIAM total gen capacity'!$E$9:$E$1466=$D28)*('R7. TIAM total gen capacity'!$F$8:$Q$8=L$10),'R7. TIAM total gen capacity'!$F$9:$Q$1466))</f>
        <v>1680.6003845447997</v>
      </c>
      <c r="M28" s="68">
        <f t="array" ref="M28">SUM(IF(('R7. TIAM total gen capacity'!$A$9:$A$1466=$B28)*(('R7. TIAM total gen capacity'!$C$9:$C$1466=M$7)+('R7. TIAM total gen capacity'!$C$9:$C$1466=M$8))*('R7. TIAM total gen capacity'!$E$9:$E$1466=$D28)*('R7. TIAM total gen capacity'!$F$8:$Q$8=M$10),'R7. TIAM total gen capacity'!$F$9:$Q$1466))</f>
        <v>2352.5715980734217</v>
      </c>
      <c r="N28" s="68">
        <f t="array" ref="N28">SUM(IF(('R7. TIAM total gen capacity'!$A$9:$A$1466=$B28)*(('R7. TIAM total gen capacity'!$C$9:$C$1466=N$7)+('R7. TIAM total gen capacity'!$C$9:$C$1466=N$8))*('R7. TIAM total gen capacity'!$E$9:$E$1466=$D28)*('R7. TIAM total gen capacity'!$F$8:$Q$8=N$10),'R7. TIAM total gen capacity'!$F$9:$Q$1466))</f>
        <v>2497.5039728984034</v>
      </c>
      <c r="O28" s="68">
        <f t="array" ref="O28">SUM(IF(('R7. TIAM total gen capacity'!$A$9:$A$1466=$B28)*(('R7. TIAM total gen capacity'!$C$9:$C$1466=O$7)+('R7. TIAM total gen capacity'!$C$9:$C$1466=O$8))*('R7. TIAM total gen capacity'!$E$9:$E$1466=$D28)*('R7. TIAM total gen capacity'!$F$8:$Q$8=O$10),'R7. TIAM total gen capacity'!$F$9:$Q$1466))</f>
        <v>2645.441682945514</v>
      </c>
      <c r="P28" s="68">
        <f t="array" ref="P28">SUM(IF(('R7. TIAM total gen capacity'!$A$9:$A$1466=$B28)*(('R7. TIAM total gen capacity'!$C$9:$C$1466=P$7)+('R7. TIAM total gen capacity'!$C$9:$C$1466=P$8))*('R7. TIAM total gen capacity'!$E$9:$E$1466=$D28)*('R7. TIAM total gen capacity'!$F$8:$Q$8=P$10),'R7. TIAM total gen capacity'!$F$9:$Q$1466))</f>
        <v>2775.777467746253</v>
      </c>
      <c r="R28" s="68">
        <f t="array" ref="R28">SUM(IF(('R7. TIAM total gen capacity'!$A$9:$A$1466=$B28)*(('R7. TIAM total gen capacity'!$C$9:$C$1466=R$7)+('R7. TIAM total gen capacity'!$C$9:$C$1466=R$8))*('R7. TIAM total gen capacity'!$E$9:$E$1466=$D28)*('R7. TIAM total gen capacity'!$F$8:$Q$8=R$10),'R7. TIAM total gen capacity'!$F$9:$Q$1466))</f>
        <v>38.548515981735186</v>
      </c>
      <c r="S28" s="68">
        <f t="array" ref="S28">SUM(IF(('R7. TIAM total gen capacity'!$A$9:$A$1466=$B28)*(('R7. TIAM total gen capacity'!$C$9:$C$1466=S$7)+('R7. TIAM total gen capacity'!$C$9:$C$1466=S$8))*('R7. TIAM total gen capacity'!$E$9:$E$1466=$D28)*('R7. TIAM total gen capacity'!$F$8:$Q$8=S$10),'R7. TIAM total gen capacity'!$F$9:$Q$1466))</f>
        <v>94.83481289842949</v>
      </c>
      <c r="T28" s="68">
        <f t="array" ref="T28">SUM(IF(('R7. TIAM total gen capacity'!$A$9:$A$1466=$B28)*(('R7. TIAM total gen capacity'!$C$9:$C$1466=T$7)+('R7. TIAM total gen capacity'!$C$9:$C$1466=T$8))*('R7. TIAM total gen capacity'!$E$9:$E$1466=$D28)*('R7. TIAM total gen capacity'!$F$8:$Q$8=T$10),'R7. TIAM total gen capacity'!$F$9:$Q$1466))</f>
        <v>103.07478000549744</v>
      </c>
      <c r="U28" s="68">
        <f t="array" ref="U28">SUM(IF(('R7. TIAM total gen capacity'!$A$9:$A$1466=$B28)*(('R7. TIAM total gen capacity'!$C$9:$C$1466=U$7)+('R7. TIAM total gen capacity'!$C$9:$C$1466=U$8))*('R7. TIAM total gen capacity'!$E$9:$E$1466=$D28)*('R7. TIAM total gen capacity'!$F$8:$Q$8=U$10),'R7. TIAM total gen capacity'!$F$9:$Q$1466))</f>
        <v>97.69996767227444</v>
      </c>
      <c r="V28" s="68">
        <f t="array" ref="V28">SUM(IF(('R7. TIAM total gen capacity'!$A$9:$A$1466=$B28)*(('R7. TIAM total gen capacity'!$C$9:$C$1466=V$7)+('R7. TIAM total gen capacity'!$C$9:$C$1466=V$8))*('R7. TIAM total gen capacity'!$E$9:$E$1466=$D28)*('R7. TIAM total gen capacity'!$F$8:$Q$8=V$10),'R7. TIAM total gen capacity'!$F$9:$Q$1466))</f>
        <v>159.14375237769798</v>
      </c>
      <c r="W28" s="68">
        <f t="array" ref="W28">SUM(IF(('R7. TIAM total gen capacity'!$A$9:$A$1466=$B28)*(('R7. TIAM total gen capacity'!$C$9:$C$1466=W$7)+('R7. TIAM total gen capacity'!$C$9:$C$1466=W$8))*('R7. TIAM total gen capacity'!$E$9:$E$1466=$D28)*('R7. TIAM total gen capacity'!$F$8:$Q$8=W$10),'R7. TIAM total gen capacity'!$F$9:$Q$1466))</f>
        <v>259.22920313323135</v>
      </c>
      <c r="X28" s="68">
        <f t="array" ref="X28">SUM(IF(('R7. TIAM total gen capacity'!$A$9:$A$1466=$B28)*(('R7. TIAM total gen capacity'!$C$9:$C$1466=X$7)+('R7. TIAM total gen capacity'!$C$9:$C$1466=X$8))*('R7. TIAM total gen capacity'!$E$9:$E$1466=$D28)*('R7. TIAM total gen capacity'!$F$8:$Q$8=X$10),'R7. TIAM total gen capacity'!$F$9:$Q$1466))</f>
        <v>422.25785608751829</v>
      </c>
      <c r="Y28" s="68">
        <f t="array" ref="Y28">SUM(IF(('R7. TIAM total gen capacity'!$A$9:$A$1466=$B28)*(('R7. TIAM total gen capacity'!$C$9:$C$1466=Y$7)+('R7. TIAM total gen capacity'!$C$9:$C$1466=Y$8))*('R7. TIAM total gen capacity'!$E$9:$E$1466=$D28)*('R7. TIAM total gen capacity'!$F$8:$Q$8=Y$10),'R7. TIAM total gen capacity'!$F$9:$Q$1466))</f>
        <v>687.81435289552155</v>
      </c>
      <c r="Z28" s="68">
        <f t="array" ref="Z28">SUM(IF(('R7. TIAM total gen capacity'!$A$9:$A$1466=$B28)*(('R7. TIAM total gen capacity'!$C$9:$C$1466=Z$7)+('R7. TIAM total gen capacity'!$C$9:$C$1466=Z$8))*('R7. TIAM total gen capacity'!$E$9:$E$1466=$D28)*('R7. TIAM total gen capacity'!$F$8:$Q$8=Z$10),'R7. TIAM total gen capacity'!$F$9:$Q$1466))</f>
        <v>1120.3779036519129</v>
      </c>
      <c r="AA28" s="68">
        <f t="array" ref="AA28">SUM(IF(('R7. TIAM total gen capacity'!$A$9:$A$1466=$B28)*(('R7. TIAM total gen capacity'!$C$9:$C$1466=AA$7)+('R7. TIAM total gen capacity'!$C$9:$C$1466=AA$8))*('R7. TIAM total gen capacity'!$E$9:$E$1466=$D28)*('R7. TIAM total gen capacity'!$F$8:$Q$8=AA$10),'R7. TIAM total gen capacity'!$F$9:$Q$1466))</f>
        <v>1824.9783472187869</v>
      </c>
      <c r="AB28" s="68">
        <f t="array" ref="AB28">SUM(IF(('R7. TIAM total gen capacity'!$A$9:$A$1466=$B28)*(('R7. TIAM total gen capacity'!$C$9:$C$1466=AB$7)+('R7. TIAM total gen capacity'!$C$9:$C$1466=AB$8))*('R7. TIAM total gen capacity'!$E$9:$E$1466=$D28)*('R7. TIAM total gen capacity'!$F$8:$Q$8=AB$10),'R7. TIAM total gen capacity'!$F$9:$Q$1466))</f>
        <v>2972.6982237698485</v>
      </c>
      <c r="AC28" s="68">
        <f t="array" ref="AC28">SUM(IF(('R7. TIAM total gen capacity'!$A$9:$A$1466=$B28)*(('R7. TIAM total gen capacity'!$C$9:$C$1466=AC$7)+('R7. TIAM total gen capacity'!$C$9:$C$1466=AC$8))*('R7. TIAM total gen capacity'!$E$9:$E$1466=$D28)*('R7. TIAM total gen capacity'!$F$8:$Q$8=AC$10),'R7. TIAM total gen capacity'!$F$9:$Q$1466))</f>
        <v>4097.8455502405886</v>
      </c>
      <c r="AE28" s="68">
        <f t="array" ref="AE28">SUM(IF(('R7. TIAM total gen capacity'!$A$9:$A$1466=$B28)*(('R7. TIAM total gen capacity'!$C$9:$C$1466=AE$6)+('R7. TIAM total gen capacity'!$C$9:$C$1466=AE$7)+('R7. TIAM total gen capacity'!$C$9:$C$1466=AE$8)+('R7. TIAM total gen capacity'!$C$9:$C$1466=AE$9))*('R7. TIAM total gen capacity'!$E$9:$E$1466=$D28)*('R7. TIAM total gen capacity'!$F$8:$Q$8=AE$10),'R7. TIAM total gen capacity'!$F$9:$Q$1466))</f>
        <v>325.08240045845309</v>
      </c>
      <c r="AF28" s="68">
        <f t="array" ref="AF28">SUM(IF(('R7. TIAM total gen capacity'!$A$9:$A$1466=$B28)*(('R7. TIAM total gen capacity'!$C$9:$C$1466=AF$6)+('R7. TIAM total gen capacity'!$C$9:$C$1466=AF$7)+('R7. TIAM total gen capacity'!$C$9:$C$1466=AF$8)+('R7. TIAM total gen capacity'!$C$9:$C$1466=AF$9))*('R7. TIAM total gen capacity'!$E$9:$E$1466=$D28)*('R7. TIAM total gen capacity'!$F$8:$Q$8=AF$10),'R7. TIAM total gen capacity'!$F$9:$Q$1466))</f>
        <v>445.10629915268839</v>
      </c>
      <c r="AG28" s="68">
        <f t="array" ref="AG28">SUM(IF(('R7. TIAM total gen capacity'!$A$9:$A$1466=$B28)*(('R7. TIAM total gen capacity'!$C$9:$C$1466=AG$6)+('R7. TIAM total gen capacity'!$C$9:$C$1466=AG$7)+('R7. TIAM total gen capacity'!$C$9:$C$1466=AG$8)+('R7. TIAM total gen capacity'!$C$9:$C$1466=AG$9))*('R7. TIAM total gen capacity'!$E$9:$E$1466=$D28)*('R7. TIAM total gen capacity'!$F$8:$Q$8=AG$10),'R7. TIAM total gen capacity'!$F$9:$Q$1466))</f>
        <v>465.20390189241442</v>
      </c>
      <c r="AH28" s="68">
        <f t="array" ref="AH28">SUM(IF(('R7. TIAM total gen capacity'!$A$9:$A$1466=$B28)*(('R7. TIAM total gen capacity'!$C$9:$C$1466=AH$6)+('R7. TIAM total gen capacity'!$C$9:$C$1466=AH$7)+('R7. TIAM total gen capacity'!$C$9:$C$1466=AH$8)+('R7. TIAM total gen capacity'!$C$9:$C$1466=AH$9))*('R7. TIAM total gen capacity'!$E$9:$E$1466=$D28)*('R7. TIAM total gen capacity'!$F$8:$Q$8=AH$10),'R7. TIAM total gen capacity'!$F$9:$Q$1466))</f>
        <v>503.52136372968096</v>
      </c>
      <c r="AI28" s="68">
        <f t="array" ref="AI28">SUM(IF(('R7. TIAM total gen capacity'!$A$9:$A$1466=$B28)*(('R7. TIAM total gen capacity'!$C$9:$C$1466=AI$6)+('R7. TIAM total gen capacity'!$C$9:$C$1466=AI$7)+('R7. TIAM total gen capacity'!$C$9:$C$1466=AI$8)+('R7. TIAM total gen capacity'!$C$9:$C$1466=AI$9))*('R7. TIAM total gen capacity'!$E$9:$E$1466=$D28)*('R7. TIAM total gen capacity'!$F$8:$Q$8=AI$10),'R7. TIAM total gen capacity'!$F$9:$Q$1466))</f>
        <v>403.05843433462326</v>
      </c>
      <c r="AJ28" s="68">
        <f t="array" ref="AJ28">SUM(IF(('R7. TIAM total gen capacity'!$A$9:$A$1466=$B28)*(('R7. TIAM total gen capacity'!$C$9:$C$1466=AJ$6)+('R7. TIAM total gen capacity'!$C$9:$C$1466=AJ$7)+('R7. TIAM total gen capacity'!$C$9:$C$1466=AJ$8)+('R7. TIAM total gen capacity'!$C$9:$C$1466=AJ$9))*('R7. TIAM total gen capacity'!$E$9:$E$1466=$D28)*('R7. TIAM total gen capacity'!$F$8:$Q$8=AJ$10),'R7. TIAM total gen capacity'!$F$9:$Q$1466))</f>
        <v>195.01723707267405</v>
      </c>
      <c r="AK28" s="68">
        <f t="array" ref="AK28">SUM(IF(('R7. TIAM total gen capacity'!$A$9:$A$1466=$B28)*(('R7. TIAM total gen capacity'!$C$9:$C$1466=AK$6)+('R7. TIAM total gen capacity'!$C$9:$C$1466=AK$7)+('R7. TIAM total gen capacity'!$C$9:$C$1466=AK$8)+('R7. TIAM total gen capacity'!$C$9:$C$1466=AK$9))*('R7. TIAM total gen capacity'!$E$9:$E$1466=$D28)*('R7. TIAM total gen capacity'!$F$8:$Q$8=AK$10),'R7. TIAM total gen capacity'!$F$9:$Q$1466))</f>
        <v>129.93054512714303</v>
      </c>
      <c r="AL28" s="68">
        <f t="array" ref="AL28">SUM(IF(('R7. TIAM total gen capacity'!$A$9:$A$1466=$B28)*(('R7. TIAM total gen capacity'!$C$9:$C$1466=AL$6)+('R7. TIAM total gen capacity'!$C$9:$C$1466=AL$7)+('R7. TIAM total gen capacity'!$C$9:$C$1466=AL$8)+('R7. TIAM total gen capacity'!$C$9:$C$1466=AL$9))*('R7. TIAM total gen capacity'!$E$9:$E$1466=$D28)*('R7. TIAM total gen capacity'!$F$8:$Q$8=AL$10),'R7. TIAM total gen capacity'!$F$9:$Q$1466))</f>
        <v>250.14883458321154</v>
      </c>
      <c r="AM28" s="68">
        <f t="array" ref="AM28">SUM(IF(('R7. TIAM total gen capacity'!$A$9:$A$1466=$B28)*(('R7. TIAM total gen capacity'!$C$9:$C$1466=AM$6)+('R7. TIAM total gen capacity'!$C$9:$C$1466=AM$7)+('R7. TIAM total gen capacity'!$C$9:$C$1466=AM$8)+('R7. TIAM total gen capacity'!$C$9:$C$1466=AM$9))*('R7. TIAM total gen capacity'!$E$9:$E$1466=$D28)*('R7. TIAM total gen capacity'!$F$8:$Q$8=AM$10),'R7. TIAM total gen capacity'!$F$9:$Q$1466))</f>
        <v>381.27269313192596</v>
      </c>
      <c r="AN28" s="68">
        <f t="array" ref="AN28">SUM(IF(('R7. TIAM total gen capacity'!$A$9:$A$1466=$B28)*(('R7. TIAM total gen capacity'!$C$9:$C$1466=AN$6)+('R7. TIAM total gen capacity'!$C$9:$C$1466=AN$7)+('R7. TIAM total gen capacity'!$C$9:$C$1466=AN$8)+('R7. TIAM total gen capacity'!$C$9:$C$1466=AN$9))*('R7. TIAM total gen capacity'!$E$9:$E$1466=$D28)*('R7. TIAM total gen capacity'!$F$8:$Q$8=AN$10),'R7. TIAM total gen capacity'!$F$9:$Q$1466))</f>
        <v>407.35928602256729</v>
      </c>
      <c r="AO28" s="68">
        <f t="array" ref="AO28">SUM(IF(('R7. TIAM total gen capacity'!$A$9:$A$1466=$B28)*(('R7. TIAM total gen capacity'!$C$9:$C$1466=AO$6)+('R7. TIAM total gen capacity'!$C$9:$C$1466=AO$7)+('R7. TIAM total gen capacity'!$C$9:$C$1466=AO$8)+('R7. TIAM total gen capacity'!$C$9:$C$1466=AO$9))*('R7. TIAM total gen capacity'!$E$9:$E$1466=$D28)*('R7. TIAM total gen capacity'!$F$8:$Q$8=AO$10),'R7. TIAM total gen capacity'!$F$9:$Q$1466))</f>
        <v>329.89367301116232</v>
      </c>
      <c r="AP28" s="68">
        <f t="array" ref="AP28">SUM(IF(('R7. TIAM total gen capacity'!$A$9:$A$1466=$B28)*(('R7. TIAM total gen capacity'!$C$9:$C$1466=AP$6)+('R7. TIAM total gen capacity'!$C$9:$C$1466=AP$7)+('R7. TIAM total gen capacity'!$C$9:$C$1466=AP$8)+('R7. TIAM total gen capacity'!$C$9:$C$1466=AP$9))*('R7. TIAM total gen capacity'!$E$9:$E$1466=$D28)*('R7. TIAM total gen capacity'!$F$8:$Q$8=AP$10),'R7. TIAM total gen capacity'!$F$9:$Q$1466))</f>
        <v>329.40905792410018</v>
      </c>
      <c r="AR28" s="68">
        <f t="array" ref="AR28">SUM(IF(('R7. TIAM total gen capacity'!$A$9:$A$1466=$B28)*('R7. TIAM total gen capacity'!$E$9:$E$1466=$D28)*('R7. TIAM total gen capacity'!$F$8:$Q$8=AR$10),'R7. TIAM total gen capacity'!$F$9:$Q$1466))</f>
        <v>656.49246941211845</v>
      </c>
      <c r="AS28" s="68">
        <f t="array" ref="AS28">SUM(IF(('R7. TIAM total gen capacity'!$A$9:$A$1466=$B28)*('R7. TIAM total gen capacity'!$E$9:$E$1466=$D28)*('R7. TIAM total gen capacity'!$F$8:$Q$8=AS$10),'R7. TIAM total gen capacity'!$F$9:$Q$1466))</f>
        <v>830.82207831829498</v>
      </c>
      <c r="AT28" s="68">
        <f t="array" ref="AT28">SUM(IF(('R7. TIAM total gen capacity'!$A$9:$A$1466=$B28)*('R7. TIAM total gen capacity'!$E$9:$E$1466=$D28)*('R7. TIAM total gen capacity'!$F$8:$Q$8=AT$10),'R7. TIAM total gen capacity'!$F$9:$Q$1466))</f>
        <v>909.51278891118147</v>
      </c>
      <c r="AU28" s="68">
        <f t="array" ref="AU28">SUM(IF(('R7. TIAM total gen capacity'!$A$9:$A$1466=$B28)*('R7. TIAM total gen capacity'!$E$9:$E$1466=$D28)*('R7. TIAM total gen capacity'!$F$8:$Q$8=AU$10),'R7. TIAM total gen capacity'!$F$9:$Q$1466))</f>
        <v>1045.9417400760126</v>
      </c>
      <c r="AV28" s="68">
        <f t="array" ref="AV28">SUM(IF(('R7. TIAM total gen capacity'!$A$9:$A$1466=$B28)*('R7. TIAM total gen capacity'!$E$9:$E$1466=$D28)*('R7. TIAM total gen capacity'!$F$8:$Q$8=AV$10),'R7. TIAM total gen capacity'!$F$9:$Q$1466))</f>
        <v>1898.4969452572454</v>
      </c>
      <c r="AW28" s="68">
        <f t="array" ref="AW28">SUM(IF(('R7. TIAM total gen capacity'!$A$9:$A$1466=$B28)*('R7. TIAM total gen capacity'!$E$9:$E$1466=$D28)*('R7. TIAM total gen capacity'!$F$8:$Q$8=AW$10),'R7. TIAM total gen capacity'!$F$9:$Q$1466))</f>
        <v>1993.8261278310381</v>
      </c>
      <c r="AX28" s="68">
        <f t="array" ref="AX28">SUM(IF(('R7. TIAM total gen capacity'!$A$9:$A$1466=$B28)*('R7. TIAM total gen capacity'!$E$9:$E$1466=$D28)*('R7. TIAM total gen capacity'!$F$8:$Q$8=AX$10),'R7. TIAM total gen capacity'!$F$9:$Q$1466))</f>
        <v>2383.6192054063008</v>
      </c>
      <c r="AY28" s="68">
        <f t="array" ref="AY28">SUM(IF(('R7. TIAM total gen capacity'!$A$9:$A$1466=$B28)*('R7. TIAM total gen capacity'!$E$9:$E$1466=$D28)*('R7. TIAM total gen capacity'!$F$8:$Q$8=AY$10),'R7. TIAM total gen capacity'!$F$9:$Q$1466))</f>
        <v>3517.108620725618</v>
      </c>
      <c r="AZ28" s="68">
        <f t="array" ref="AZ28">SUM(IF(('R7. TIAM total gen capacity'!$A$9:$A$1466=$B28)*('R7. TIAM total gen capacity'!$E$9:$E$1466=$D28)*('R7. TIAM total gen capacity'!$F$8:$Q$8=AZ$10),'R7. TIAM total gen capacity'!$F$9:$Q$1466))</f>
        <v>4853.4237134499599</v>
      </c>
      <c r="BA28" s="68">
        <f t="array" ref="BA28">SUM(IF(('R7. TIAM total gen capacity'!$A$9:$A$1466=$B28)*('R7. TIAM total gen capacity'!$E$9:$E$1466=$D28)*('R7. TIAM total gen capacity'!$F$8:$Q$8=BA$10),'R7. TIAM total gen capacity'!$F$9:$Q$1466))</f>
        <v>5751.3363237502126</v>
      </c>
      <c r="BB28" s="68">
        <f t="array" ref="BB28">SUM(IF(('R7. TIAM total gen capacity'!$A$9:$A$1466=$B28)*('R7. TIAM total gen capacity'!$E$9:$E$1466=$D28)*('R7. TIAM total gen capacity'!$F$8:$Q$8=BB$10),'R7. TIAM total gen capacity'!$F$9:$Q$1466))</f>
        <v>6961.4956303834679</v>
      </c>
      <c r="BC28" s="68">
        <f t="array" ref="BC28">SUM(IF(('R7. TIAM total gen capacity'!$A$9:$A$1466=$B28)*('R7. TIAM total gen capacity'!$E$9:$E$1466=$D28)*('R7. TIAM total gen capacity'!$F$8:$Q$8=BC$10),'R7. TIAM total gen capacity'!$F$9:$Q$1466))</f>
        <v>8071.2736651720825</v>
      </c>
      <c r="BE28" s="68">
        <f t="array" ref="BE28">SUM(IF(('R7. TIAM total gen capacity'!$A$9:$A$1466=$B28)*('R7. TIAM total gen capacity'!$E$9:$E$1466=$D28)*('R7. TIAM total gen capacity'!$B$9:$B$1466=BE$9)*('R7. TIAM total gen capacity'!$F$8:$Q$8=BE$10),'R7. TIAM total gen capacity'!$F$9:$Q$1466))</f>
        <v>184.16182340169942</v>
      </c>
      <c r="BF28" s="68">
        <f t="array" ref="BF28">SUM(IF(('R7. TIAM total gen capacity'!$A$9:$A$1466=$B28)*('R7. TIAM total gen capacity'!$E$9:$E$1466=$D28)*('R7. TIAM total gen capacity'!$B$9:$B$1466=BF$9)*('R7. TIAM total gen capacity'!$F$8:$Q$8=BF$10),'R7. TIAM total gen capacity'!$F$9:$Q$1466))</f>
        <v>249.00479024448441</v>
      </c>
      <c r="BG28" s="68">
        <f t="array" ref="BG28">SUM(IF(('R7. TIAM total gen capacity'!$A$9:$A$1466=$B28)*('R7. TIAM total gen capacity'!$E$9:$E$1466=$D28)*('R7. TIAM total gen capacity'!$B$9:$B$1466=BG$9)*('R7. TIAM total gen capacity'!$F$8:$Q$8=BG$10),'R7. TIAM total gen capacity'!$F$9:$Q$1466))</f>
        <v>318.32337532225154</v>
      </c>
      <c r="BH28" s="68">
        <f t="array" ref="BH28">SUM(IF(('R7. TIAM total gen capacity'!$A$9:$A$1466=$B28)*('R7. TIAM total gen capacity'!$E$9:$E$1466=$D28)*('R7. TIAM total gen capacity'!$B$9:$B$1466=BH$9)*('R7. TIAM total gen capacity'!$F$8:$Q$8=BH$10),'R7. TIAM total gen capacity'!$F$9:$Q$1466))</f>
        <v>367.97156338087586</v>
      </c>
      <c r="BI28" s="68">
        <f t="array" ref="BI28">SUM(IF(('R7. TIAM total gen capacity'!$A$9:$A$1466=$B28)*('R7. TIAM total gen capacity'!$E$9:$E$1466=$D28)*('R7. TIAM total gen capacity'!$B$9:$B$1466=BI$9)*('R7. TIAM total gen capacity'!$F$8:$Q$8=BI$10),'R7. TIAM total gen capacity'!$F$9:$Q$1466))</f>
        <v>1338.848503771183</v>
      </c>
      <c r="BJ28" s="68">
        <f t="array" ref="BJ28">SUM(IF(('R7. TIAM total gen capacity'!$A$9:$A$1466=$B28)*('R7. TIAM total gen capacity'!$E$9:$E$1466=$D28)*('R7. TIAM total gen capacity'!$B$9:$B$1466=BJ$9)*('R7. TIAM total gen capacity'!$F$8:$Q$8=BJ$10),'R7. TIAM total gen capacity'!$F$9:$Q$1466))</f>
        <v>1637.5796247072594</v>
      </c>
      <c r="BK28" s="68">
        <f t="array" ref="BK28">SUM(IF(('R7. TIAM total gen capacity'!$A$9:$A$1466=$B28)*('R7. TIAM total gen capacity'!$E$9:$E$1466=$D28)*('R7. TIAM total gen capacity'!$B$9:$B$1466=BK$9)*('R7. TIAM total gen capacity'!$F$8:$Q$8=BK$10),'R7. TIAM total gen capacity'!$F$9:$Q$1466))</f>
        <v>2078.3999666566961</v>
      </c>
      <c r="BL28" s="68">
        <f t="array" ref="BL28">SUM(IF(('R7. TIAM total gen capacity'!$A$9:$A$1466=$B28)*('R7. TIAM total gen capacity'!$E$9:$E$1466=$D28)*('R7. TIAM total gen capacity'!$B$9:$B$1466=BL$9)*('R7. TIAM total gen capacity'!$F$8:$Q$8=BL$10),'R7. TIAM total gen capacity'!$F$9:$Q$1466))</f>
        <v>3053.1927563192871</v>
      </c>
      <c r="BM28" s="68">
        <f t="array" ref="BM28">SUM(IF(('R7. TIAM total gen capacity'!$A$9:$A$1466=$B28)*('R7. TIAM total gen capacity'!$E$9:$E$1466=$D28)*('R7. TIAM total gen capacity'!$B$9:$B$1466=BM$9)*('R7. TIAM total gen capacity'!$F$8:$Q$8=BM$10),'R7. TIAM total gen capacity'!$F$9:$Q$1466))</f>
        <v>4261.0871392974404</v>
      </c>
      <c r="BN28" s="68">
        <f t="array" ref="BN28">SUM(IF(('R7. TIAM total gen capacity'!$A$9:$A$1466=$B28)*('R7. TIAM total gen capacity'!$E$9:$E$1466=$D28)*('R7. TIAM total gen capacity'!$B$9:$B$1466=BN$9)*('R7. TIAM total gen capacity'!$F$8:$Q$8=BN$10),'R7. TIAM total gen capacity'!$F$9:$Q$1466))</f>
        <v>5142.718637100048</v>
      </c>
      <c r="BO28" s="68">
        <f t="array" ref="BO28">SUM(IF(('R7. TIAM total gen capacity'!$A$9:$A$1466=$B28)*('R7. TIAM total gen capacity'!$E$9:$E$1466=$D28)*('R7. TIAM total gen capacity'!$B$9:$B$1466=BO$9)*('R7. TIAM total gen capacity'!$F$8:$Q$8=BO$10),'R7. TIAM total gen capacity'!$F$9:$Q$1466))</f>
        <v>6471.614365799398</v>
      </c>
      <c r="BP28" s="68">
        <f t="array" ref="BP28">SUM(IF(('R7. TIAM total gen capacity'!$A$9:$A$1466=$B28)*('R7. TIAM total gen capacity'!$E$9:$E$1466=$D28)*('R7. TIAM total gen capacity'!$B$9:$B$1466=BP$9)*('R7. TIAM total gen capacity'!$F$8:$Q$8=BP$10),'R7. TIAM total gen capacity'!$F$9:$Q$1466))</f>
        <v>7669.0260298500316</v>
      </c>
      <c r="BR28" s="68">
        <f t="array" ref="BR28">SUM(IF(('R7. TIAM total gen capacity'!$A$9:$A$1466=$B28)*(('R7. TIAM total gen capacity'!$C$9:$C$1466=BR$7)+('R7. TIAM total gen capacity'!$C$9:$C$1466=BR$8))*('R7. TIAM total gen capacity'!$E$9:$E$1466=$D28)*('R7. TIAM total gen capacity'!$F$8:$Q$8=BR$10),'R7. TIAM total gen capacity'!$F$9:$Q$1466))</f>
        <v>3.597716894977165</v>
      </c>
      <c r="BS28" s="68">
        <f t="array" ref="BS28">SUM(IF(('R7. TIAM total gen capacity'!$A$9:$A$1466=$B28)*(('R7. TIAM total gen capacity'!$C$9:$C$1466=BS$7)+('R7. TIAM total gen capacity'!$C$9:$C$1466=BS$8))*('R7. TIAM total gen capacity'!$E$9:$E$1466=$D28)*('R7. TIAM total gen capacity'!$F$8:$Q$8=BS$10),'R7. TIAM total gen capacity'!$F$9:$Q$1466))</f>
        <v>3.4723096474729447</v>
      </c>
      <c r="BT28" s="68">
        <f t="array" ref="BT28">SUM(IF(('R7. TIAM total gen capacity'!$A$9:$A$1466=$B28)*(('R7. TIAM total gen capacity'!$C$9:$C$1466=BT$7)+('R7. TIAM total gen capacity'!$C$9:$C$1466=BT$8))*('R7. TIAM total gen capacity'!$E$9:$E$1466=$D28)*('R7. TIAM total gen capacity'!$F$8:$Q$8=BT$10),'R7. TIAM total gen capacity'!$F$9:$Q$1466))</f>
        <v>3.158791528712384</v>
      </c>
      <c r="BU28" s="68">
        <f t="array" ref="BU28">SUM(IF(('R7. TIAM total gen capacity'!$A$9:$A$1466=$B28)*(('R7. TIAM total gen capacity'!$C$9:$C$1466=BU$7)+('R7. TIAM total gen capacity'!$C$9:$C$1466=BU$8))*('R7. TIAM total gen capacity'!$E$9:$E$1466=$D28)*('R7. TIAM total gen capacity'!$F$8:$Q$8=BU$10),'R7. TIAM total gen capacity'!$F$9:$Q$1466))</f>
        <v>16.887755566264165</v>
      </c>
      <c r="BV28" s="68">
        <f t="array" ref="BV28">SUM(IF(('R7. TIAM total gen capacity'!$A$9:$A$1466=$B28)*(('R7. TIAM total gen capacity'!$C$9:$C$1466=BV$7)+('R7. TIAM total gen capacity'!$C$9:$C$1466=BV$8))*('R7. TIAM total gen capacity'!$E$9:$E$1466=$D28)*('R7. TIAM total gen capacity'!$F$8:$Q$8=BV$10),'R7. TIAM total gen capacity'!$F$9:$Q$1466))</f>
        <v>116.26971283326189</v>
      </c>
      <c r="BW28" s="68">
        <f t="array" ref="BW28">SUM(IF(('R7. TIAM total gen capacity'!$A$9:$A$1466=$B28)*(('R7. TIAM total gen capacity'!$C$9:$C$1466=BW$7)+('R7. TIAM total gen capacity'!$C$9:$C$1466=BW$8))*('R7. TIAM total gen capacity'!$E$9:$E$1466=$D28)*('R7. TIAM total gen capacity'!$F$8:$Q$8=BW$10),'R7. TIAM total gen capacity'!$F$9:$Q$1466))</f>
        <v>158.937213335851</v>
      </c>
      <c r="BX28" s="68">
        <f t="array" ref="BX28">SUM(IF(('R7. TIAM total gen capacity'!$A$9:$A$1466=$B28)*(('R7. TIAM total gen capacity'!$C$9:$C$1466=BX$7)+('R7. TIAM total gen capacity'!$C$9:$C$1466=BX$8))*('R7. TIAM total gen capacity'!$E$9:$E$1466=$D28)*('R7. TIAM total gen capacity'!$F$8:$Q$8=BX$10),'R7. TIAM total gen capacity'!$F$9:$Q$1466))</f>
        <v>226.85685166240634</v>
      </c>
      <c r="BY28" s="68">
        <f t="array" ref="BY28">SUM(IF(('R7. TIAM total gen capacity'!$A$9:$A$1466=$B28)*(('R7. TIAM total gen capacity'!$C$9:$C$1466=BY$7)+('R7. TIAM total gen capacity'!$C$9:$C$1466=BY$8))*('R7. TIAM total gen capacity'!$E$9:$E$1466=$D28)*('R7. TIAM total gen capacity'!$F$8:$Q$8=BY$10),'R7. TIAM total gen capacity'!$F$9:$Q$1466))</f>
        <v>313.02751585643114</v>
      </c>
      <c r="BZ28" s="68">
        <f t="array" ref="BZ28">SUM(IF(('R7. TIAM total gen capacity'!$A$9:$A$1466=$B28)*(('R7. TIAM total gen capacity'!$C$9:$C$1466=BZ$7)+('R7. TIAM total gen capacity'!$C$9:$C$1466=BZ$8))*('R7. TIAM total gen capacity'!$E$9:$E$1466=$D28)*('R7. TIAM total gen capacity'!$F$8:$Q$8=BZ$10),'R7. TIAM total gen capacity'!$F$9:$Q$1466))</f>
        <v>414.32877205295438</v>
      </c>
      <c r="CA28" s="68">
        <f t="array" ref="CA28">SUM(IF(('R7. TIAM total gen capacity'!$A$9:$A$1466=$B28)*(('R7. TIAM total gen capacity'!$C$9:$C$1466=CA$7)+('R7. TIAM total gen capacity'!$C$9:$C$1466=CA$8))*('R7. TIAM total gen capacity'!$E$9:$E$1466=$D28)*('R7. TIAM total gen capacity'!$F$8:$Q$8=CA$10),'R7. TIAM total gen capacity'!$F$9:$Q$1466))</f>
        <v>444.80658880083149</v>
      </c>
      <c r="CB28" s="68">
        <f t="array" ref="CB28">SUM(IF(('R7. TIAM total gen capacity'!$A$9:$A$1466=$B28)*(('R7. TIAM total gen capacity'!$C$9:$C$1466=CB$7)+('R7. TIAM total gen capacity'!$C$9:$C$1466=CB$8))*('R7. TIAM total gen capacity'!$E$9:$E$1466=$D28)*('R7. TIAM total gen capacity'!$F$8:$Q$8=CB$10),'R7. TIAM total gen capacity'!$F$9:$Q$1466))</f>
        <v>481.6664241060131</v>
      </c>
      <c r="CC28" s="68">
        <f t="array" ref="CC28">SUM(IF(('R7. TIAM total gen capacity'!$A$9:$A$1466=$B28)*(('R7. TIAM total gen capacity'!$C$9:$C$1466=CC$7)+('R7. TIAM total gen capacity'!$C$9:$C$1466=CC$8))*('R7. TIAM total gen capacity'!$E$9:$E$1466=$D28)*('R7. TIAM total gen capacity'!$F$8:$Q$8=CC$10),'R7. TIAM total gen capacity'!$F$9:$Q$1466))</f>
        <v>483.7031614698584</v>
      </c>
      <c r="CE28" s="68">
        <f t="array" ref="CE28">SUM(IF(('R7. TIAM total gen capacity'!$A$9:$A$1466=$B28)*(('R7. TIAM total gen capacity'!$C$9:$C$1466=CE$7)+('R7. TIAM total gen capacity'!$C$9:$C$1466=CE$8))*('R7. TIAM total gen capacity'!$E$9:$E$1466=$D28)*('R7. TIAM total gen capacity'!$F$8:$Q$8=CE$10),'R7. TIAM total gen capacity'!$F$9:$Q$1466))</f>
        <v>126.45756160565679</v>
      </c>
      <c r="CF28" s="68">
        <f t="array" ref="CF28">SUM(IF(('R7. TIAM total gen capacity'!$A$9:$A$1466=$B28)*(('R7. TIAM total gen capacity'!$C$9:$C$1466=CF$7)+('R7. TIAM total gen capacity'!$C$9:$C$1466=CF$8))*('R7. TIAM total gen capacity'!$E$9:$E$1466=$D28)*('R7. TIAM total gen capacity'!$F$8:$Q$8=CF$10),'R7. TIAM total gen capacity'!$F$9:$Q$1466))</f>
        <v>126.45756160565679</v>
      </c>
      <c r="CG28" s="68">
        <f t="array" ref="CG28">SUM(IF(('R7. TIAM total gen capacity'!$A$9:$A$1466=$B28)*(('R7. TIAM total gen capacity'!$C$9:$C$1466=CG$7)+('R7. TIAM total gen capacity'!$C$9:$C$1466=CG$8))*('R7. TIAM total gen capacity'!$E$9:$E$1466=$D28)*('R7. TIAM total gen capacity'!$F$8:$Q$8=CG$10),'R7. TIAM total gen capacity'!$F$9:$Q$1466))</f>
        <v>126.51400395747652</v>
      </c>
      <c r="CH28" s="68">
        <f t="array" ref="CH28">SUM(IF(('R7. TIAM total gen capacity'!$A$9:$A$1466=$B28)*(('R7. TIAM total gen capacity'!$C$9:$C$1466=CH$7)+('R7. TIAM total gen capacity'!$C$9:$C$1466=CH$8))*('R7. TIAM total gen capacity'!$E$9:$E$1466=$D28)*('R7. TIAM total gen capacity'!$F$8:$Q$8=CH$10),'R7. TIAM total gen capacity'!$F$9:$Q$1466))</f>
        <v>140.64619379976176</v>
      </c>
      <c r="CI28" s="68">
        <f t="array" ref="CI28">SUM(IF(('R7. TIAM total gen capacity'!$A$9:$A$1466=$B28)*(('R7. TIAM total gen capacity'!$C$9:$C$1466=CI$7)+('R7. TIAM total gen capacity'!$C$9:$C$1466=CI$8))*('R7. TIAM total gen capacity'!$E$9:$E$1466=$D28)*('R7. TIAM total gen capacity'!$F$8:$Q$8=CI$10),'R7. TIAM total gen capacity'!$F$9:$Q$1466))</f>
        <v>145.59668627338627</v>
      </c>
      <c r="CJ28" s="68">
        <f t="array" ref="CJ28">SUM(IF(('R7. TIAM total gen capacity'!$A$9:$A$1466=$B28)*(('R7. TIAM total gen capacity'!$C$9:$C$1466=CJ$7)+('R7. TIAM total gen capacity'!$C$9:$C$1466=CJ$8))*('R7. TIAM total gen capacity'!$E$9:$E$1466=$D28)*('R7. TIAM total gen capacity'!$F$8:$Q$8=CJ$10),'R7. TIAM total gen capacity'!$F$9:$Q$1466))</f>
        <v>157.42871094581261</v>
      </c>
      <c r="CK28" s="68">
        <f t="array" ref="CK28">SUM(IF(('R7. TIAM total gen capacity'!$A$9:$A$1466=$B28)*(('R7. TIAM total gen capacity'!$C$9:$C$1466=CK$7)+('R7. TIAM total gen capacity'!$C$9:$C$1466=CK$8))*('R7. TIAM total gen capacity'!$E$9:$E$1466=$D28)*('R7. TIAM total gen capacity'!$F$8:$Q$8=CK$10),'R7. TIAM total gen capacity'!$F$9:$Q$1466))</f>
        <v>206.25335628000607</v>
      </c>
      <c r="CL28" s="68">
        <f t="array" ref="CL28">SUM(IF(('R7. TIAM total gen capacity'!$A$9:$A$1466=$B28)*(('R7. TIAM total gen capacity'!$C$9:$C$1466=CL$7)+('R7. TIAM total gen capacity'!$C$9:$C$1466=CL$8))*('R7. TIAM total gen capacity'!$E$9:$E$1466=$D28)*('R7. TIAM total gen capacity'!$F$8:$Q$8=CL$10),'R7. TIAM total gen capacity'!$F$9:$Q$1466))</f>
        <v>259.04376491053483</v>
      </c>
      <c r="CM28" s="68">
        <f t="array" ref="CM28">SUM(IF(('R7. TIAM total gen capacity'!$A$9:$A$1466=$B28)*(('R7. TIAM total gen capacity'!$C$9:$C$1466=CM$7)+('R7. TIAM total gen capacity'!$C$9:$C$1466=CM$8))*('R7. TIAM total gen capacity'!$E$9:$E$1466=$D28)*('R7. TIAM total gen capacity'!$F$8:$Q$8=CM$10),'R7. TIAM total gen capacity'!$F$9:$Q$1466))</f>
        <v>261.10212740715195</v>
      </c>
      <c r="CN28" s="68">
        <f t="array" ref="CN28">SUM(IF(('R7. TIAM total gen capacity'!$A$9:$A$1466=$B28)*(('R7. TIAM total gen capacity'!$C$9:$C$1466=CN$7)+('R7. TIAM total gen capacity'!$C$9:$C$1466=CN$8))*('R7. TIAM total gen capacity'!$E$9:$E$1466=$D28)*('R7. TIAM total gen capacity'!$F$8:$Q$8=CN$10),'R7. TIAM total gen capacity'!$F$9:$Q$1466))</f>
        <v>262.72299007002579</v>
      </c>
      <c r="CO28" s="68">
        <f t="array" ref="CO28">SUM(IF(('R7. TIAM total gen capacity'!$A$9:$A$1466=$B28)*(('R7. TIAM total gen capacity'!$C$9:$C$1466=CO$7)+('R7. TIAM total gen capacity'!$C$9:$C$1466=CO$8))*('R7. TIAM total gen capacity'!$E$9:$E$1466=$D28)*('R7. TIAM total gen capacity'!$F$8:$Q$8=CO$10),'R7. TIAM total gen capacity'!$F$9:$Q$1466))</f>
        <v>273.45217959762215</v>
      </c>
      <c r="CP28" s="68">
        <f t="array" ref="CP28">SUM(IF(('R7. TIAM total gen capacity'!$A$9:$A$1466=$B28)*(('R7. TIAM total gen capacity'!$C$9:$C$1466=CP$7)+('R7. TIAM total gen capacity'!$C$9:$C$1466=CP$8))*('R7. TIAM total gen capacity'!$E$9:$E$1466=$D28)*('R7. TIAM total gen capacity'!$F$8:$Q$8=CP$10),'R7. TIAM total gen capacity'!$F$9:$Q$1466))</f>
        <v>287.04377643133182</v>
      </c>
    </row>
    <row r="29" spans="1:94" x14ac:dyDescent="0.3">
      <c r="A29" s="39" t="s">
        <v>63</v>
      </c>
      <c r="B29" s="39" t="s">
        <v>251</v>
      </c>
      <c r="C29" s="39" t="s">
        <v>98</v>
      </c>
      <c r="D29" s="39" t="s">
        <v>260</v>
      </c>
      <c r="E29" s="68">
        <f t="array" ref="E29">SUM(IF(('R7. TIAM total gen capacity'!$A$9:$A$1466=$B29)*(('R7. TIAM total gen capacity'!$C$9:$C$1466=E$7)+('R7. TIAM total gen capacity'!$C$9:$C$1466=E$8))*('R7. TIAM total gen capacity'!$E$9:$E$1466=$D29)*('R7. TIAM total gen capacity'!$F$8:$Q$8=E$10),'R7. TIAM total gen capacity'!$F$9:$Q$1466))</f>
        <v>5.7077625570776296E-4</v>
      </c>
      <c r="F29" s="68">
        <f t="array" ref="F29">SUM(IF(('R7. TIAM total gen capacity'!$A$9:$A$1466=$B29)*(('R7. TIAM total gen capacity'!$C$9:$C$1466=F$7)+('R7. TIAM total gen capacity'!$C$9:$C$1466=F$8))*('R7. TIAM total gen capacity'!$E$9:$E$1466=$D29)*('R7. TIAM total gen capacity'!$F$8:$Q$8=F$10),'R7. TIAM total gen capacity'!$F$9:$Q$1466))</f>
        <v>2.96</v>
      </c>
      <c r="G29" s="68">
        <f t="array" ref="G29">SUM(IF(('R7. TIAM total gen capacity'!$A$9:$A$1466=$B29)*(('R7. TIAM total gen capacity'!$C$9:$C$1466=G$7)+('R7. TIAM total gen capacity'!$C$9:$C$1466=G$8))*('R7. TIAM total gen capacity'!$E$9:$E$1466=$D29)*('R7. TIAM total gen capacity'!$F$8:$Q$8=G$10),'R7. TIAM total gen capacity'!$F$9:$Q$1466))</f>
        <v>15.021939190116678</v>
      </c>
      <c r="H29" s="68">
        <f t="array" ref="H29">SUM(IF(('R7. TIAM total gen capacity'!$A$9:$A$1466=$B29)*(('R7. TIAM total gen capacity'!$C$9:$C$1466=H$7)+('R7. TIAM total gen capacity'!$C$9:$C$1466=H$8))*('R7. TIAM total gen capacity'!$E$9:$E$1466=$D29)*('R7. TIAM total gen capacity'!$F$8:$Q$8=H$10),'R7. TIAM total gen capacity'!$F$9:$Q$1466))</f>
        <v>40.755318064746398</v>
      </c>
      <c r="I29" s="68">
        <f t="array" ref="I29">SUM(IF(('R7. TIAM total gen capacity'!$A$9:$A$1466=$B29)*(('R7. TIAM total gen capacity'!$C$9:$C$1466=I$7)+('R7. TIAM total gen capacity'!$C$9:$C$1466=I$8))*('R7. TIAM total gen capacity'!$E$9:$E$1466=$D29)*('R7. TIAM total gen capacity'!$F$8:$Q$8=I$10),'R7. TIAM total gen capacity'!$F$9:$Q$1466))</f>
        <v>5552.5603914266703</v>
      </c>
      <c r="J29" s="68">
        <f t="array" ref="J29">SUM(IF(('R7. TIAM total gen capacity'!$A$9:$A$1466=$B29)*(('R7. TIAM total gen capacity'!$C$9:$C$1466=J$7)+('R7. TIAM total gen capacity'!$C$9:$C$1466=J$8))*('R7. TIAM total gen capacity'!$E$9:$E$1466=$D29)*('R7. TIAM total gen capacity'!$F$8:$Q$8=J$10),'R7. TIAM total gen capacity'!$F$9:$Q$1466))</f>
        <v>7152.2419865537577</v>
      </c>
      <c r="K29" s="68">
        <f t="array" ref="K29">SUM(IF(('R7. TIAM total gen capacity'!$A$9:$A$1466=$B29)*(('R7. TIAM total gen capacity'!$C$9:$C$1466=K$7)+('R7. TIAM total gen capacity'!$C$9:$C$1466=K$8))*('R7. TIAM total gen capacity'!$E$9:$E$1466=$D29)*('R7. TIAM total gen capacity'!$F$8:$Q$8=K$10),'R7. TIAM total gen capacity'!$F$9:$Q$1466))</f>
        <v>8559.5486670995379</v>
      </c>
      <c r="L29" s="68">
        <f t="array" ref="L29">SUM(IF(('R7. TIAM total gen capacity'!$A$9:$A$1466=$B29)*(('R7. TIAM total gen capacity'!$C$9:$C$1466=L$7)+('R7. TIAM total gen capacity'!$C$9:$C$1466=L$8))*('R7. TIAM total gen capacity'!$E$9:$E$1466=$D29)*('R7. TIAM total gen capacity'!$F$8:$Q$8=L$10),'R7. TIAM total gen capacity'!$F$9:$Q$1466))</f>
        <v>9277.5180729030017</v>
      </c>
      <c r="M29" s="68">
        <f t="array" ref="M29">SUM(IF(('R7. TIAM total gen capacity'!$A$9:$A$1466=$B29)*(('R7. TIAM total gen capacity'!$C$9:$C$1466=M$7)+('R7. TIAM total gen capacity'!$C$9:$C$1466=M$8))*('R7. TIAM total gen capacity'!$E$9:$E$1466=$D29)*('R7. TIAM total gen capacity'!$F$8:$Q$8=M$10),'R7. TIAM total gen capacity'!$F$9:$Q$1466))</f>
        <v>15031.02795535467</v>
      </c>
      <c r="N29" s="68">
        <f t="array" ref="N29">SUM(IF(('R7. TIAM total gen capacity'!$A$9:$A$1466=$B29)*(('R7. TIAM total gen capacity'!$C$9:$C$1466=N$7)+('R7. TIAM total gen capacity'!$C$9:$C$1466=N$8))*('R7. TIAM total gen capacity'!$E$9:$E$1466=$D29)*('R7. TIAM total gen capacity'!$F$8:$Q$8=N$10),'R7. TIAM total gen capacity'!$F$9:$Q$1466))</f>
        <v>17583.743527511542</v>
      </c>
      <c r="O29" s="68">
        <f t="array" ref="O29">SUM(IF(('R7. TIAM total gen capacity'!$A$9:$A$1466=$B29)*(('R7. TIAM total gen capacity'!$C$9:$C$1466=O$7)+('R7. TIAM total gen capacity'!$C$9:$C$1466=O$8))*('R7. TIAM total gen capacity'!$E$9:$E$1466=$D29)*('R7. TIAM total gen capacity'!$F$8:$Q$8=O$10),'R7. TIAM total gen capacity'!$F$9:$Q$1466))</f>
        <v>19035.423820198652</v>
      </c>
      <c r="P29" s="68">
        <f t="array" ref="P29">SUM(IF(('R7. TIAM total gen capacity'!$A$9:$A$1466=$B29)*(('R7. TIAM total gen capacity'!$C$9:$C$1466=P$7)+('R7. TIAM total gen capacity'!$C$9:$C$1466=P$8))*('R7. TIAM total gen capacity'!$E$9:$E$1466=$D29)*('R7. TIAM total gen capacity'!$F$8:$Q$8=P$10),'R7. TIAM total gen capacity'!$F$9:$Q$1466))</f>
        <v>23447.467962914707</v>
      </c>
      <c r="R29" s="68">
        <f t="array" ref="R29">SUM(IF(('R7. TIAM total gen capacity'!$A$9:$A$1466=$B29)*(('R7. TIAM total gen capacity'!$C$9:$C$1466=R$7)+('R7. TIAM total gen capacity'!$C$9:$C$1466=R$8))*('R7. TIAM total gen capacity'!$E$9:$E$1466=$D29)*('R7. TIAM total gen capacity'!$F$8:$Q$8=R$10),'R7. TIAM total gen capacity'!$F$9:$Q$1466))</f>
        <v>3.5639269406392731</v>
      </c>
      <c r="S29" s="68">
        <f t="array" ref="S29">SUM(IF(('R7. TIAM total gen capacity'!$A$9:$A$1466=$B29)*(('R7. TIAM total gen capacity'!$C$9:$C$1466=S$7)+('R7. TIAM total gen capacity'!$C$9:$C$1466=S$8))*('R7. TIAM total gen capacity'!$E$9:$E$1466=$D29)*('R7. TIAM total gen capacity'!$F$8:$Q$8=S$10),'R7. TIAM total gen capacity'!$F$9:$Q$1466))</f>
        <v>64.408563504831505</v>
      </c>
      <c r="T29" s="68">
        <f t="array" ref="T29">SUM(IF(('R7. TIAM total gen capacity'!$A$9:$A$1466=$B29)*(('R7. TIAM total gen capacity'!$C$9:$C$1466=T$7)+('R7. TIAM total gen capacity'!$C$9:$C$1466=T$8))*('R7. TIAM total gen capacity'!$E$9:$E$1466=$D29)*('R7. TIAM total gen capacity'!$F$8:$Q$8=T$10),'R7. TIAM total gen capacity'!$F$9:$Q$1466))</f>
        <v>65.748665087034496</v>
      </c>
      <c r="U29" s="68">
        <f t="array" ref="U29">SUM(IF(('R7. TIAM total gen capacity'!$A$9:$A$1466=$B29)*(('R7. TIAM total gen capacity'!$C$9:$C$1466=U$7)+('R7. TIAM total gen capacity'!$C$9:$C$1466=U$8))*('R7. TIAM total gen capacity'!$E$9:$E$1466=$D29)*('R7. TIAM total gen capacity'!$F$8:$Q$8=U$10),'R7. TIAM total gen capacity'!$F$9:$Q$1466))</f>
        <v>182.66599305112805</v>
      </c>
      <c r="V29" s="68">
        <f t="array" ref="V29">SUM(IF(('R7. TIAM total gen capacity'!$A$9:$A$1466=$B29)*(('R7. TIAM total gen capacity'!$C$9:$C$1466=V$7)+('R7. TIAM total gen capacity'!$C$9:$C$1466=V$8))*('R7. TIAM total gen capacity'!$E$9:$E$1466=$D29)*('R7. TIAM total gen capacity'!$F$8:$Q$8=V$10),'R7. TIAM total gen capacity'!$F$9:$Q$1466))</f>
        <v>297.54605457594909</v>
      </c>
      <c r="W29" s="68">
        <f t="array" ref="W29">SUM(IF(('R7. TIAM total gen capacity'!$A$9:$A$1466=$B29)*(('R7. TIAM total gen capacity'!$C$9:$C$1466=W$7)+('R7. TIAM total gen capacity'!$C$9:$C$1466=W$8))*('R7. TIAM total gen capacity'!$E$9:$E$1466=$D29)*('R7. TIAM total gen capacity'!$F$8:$Q$8=W$10),'R7. TIAM total gen capacity'!$F$9:$Q$1466))</f>
        <v>484.67356951759041</v>
      </c>
      <c r="X29" s="68">
        <f t="array" ref="X29">SUM(IF(('R7. TIAM total gen capacity'!$A$9:$A$1466=$B29)*(('R7. TIAM total gen capacity'!$C$9:$C$1466=X$7)+('R7. TIAM total gen capacity'!$C$9:$C$1466=X$8))*('R7. TIAM total gen capacity'!$E$9:$E$1466=$D29)*('R7. TIAM total gen capacity'!$F$8:$Q$8=X$10),'R7. TIAM total gen capacity'!$F$9:$Q$1466))</f>
        <v>789.48457312824576</v>
      </c>
      <c r="Y29" s="68">
        <f t="array" ref="Y29">SUM(IF(('R7. TIAM total gen capacity'!$A$9:$A$1466=$B29)*(('R7. TIAM total gen capacity'!$C$9:$C$1466=Y$7)+('R7. TIAM total gen capacity'!$C$9:$C$1466=Y$8))*('R7. TIAM total gen capacity'!$E$9:$E$1466=$D29)*('R7. TIAM total gen capacity'!$F$8:$Q$8=Y$10),'R7. TIAM total gen capacity'!$F$9:$Q$1466))</f>
        <v>1285.9895790922792</v>
      </c>
      <c r="Z29" s="68">
        <f t="array" ref="Z29">SUM(IF(('R7. TIAM total gen capacity'!$A$9:$A$1466=$B29)*(('R7. TIAM total gen capacity'!$C$9:$C$1466=Z$7)+('R7. TIAM total gen capacity'!$C$9:$C$1466=Z$8))*('R7. TIAM total gen capacity'!$E$9:$E$1466=$D29)*('R7. TIAM total gen capacity'!$F$8:$Q$8=Z$10),'R7. TIAM total gen capacity'!$F$9:$Q$1466))</f>
        <v>2094.7439154752055</v>
      </c>
      <c r="AA29" s="68">
        <f t="array" ref="AA29">SUM(IF(('R7. TIAM total gen capacity'!$A$9:$A$1466=$B29)*(('R7. TIAM total gen capacity'!$C$9:$C$1466=AA$7)+('R7. TIAM total gen capacity'!$C$9:$C$1466=AA$8))*('R7. TIAM total gen capacity'!$E$9:$E$1466=$D29)*('R7. TIAM total gen capacity'!$F$8:$Q$8=AA$10),'R7. TIAM total gen capacity'!$F$9:$Q$1466))</f>
        <v>3412.1195083922953</v>
      </c>
      <c r="AB29" s="68">
        <f t="array" ref="AB29">SUM(IF(('R7. TIAM total gen capacity'!$A$9:$A$1466=$B29)*(('R7. TIAM total gen capacity'!$C$9:$C$1466=AB$7)+('R7. TIAM total gen capacity'!$C$9:$C$1466=AB$8))*('R7. TIAM total gen capacity'!$E$9:$E$1466=$D29)*('R7. TIAM total gen capacity'!$F$8:$Q$8=AB$10),'R7. TIAM total gen capacity'!$F$9:$Q$1466))</f>
        <v>5557.9855331426907</v>
      </c>
      <c r="AC29" s="68">
        <f t="array" ref="AC29">SUM(IF(('R7. TIAM total gen capacity'!$A$9:$A$1466=$B29)*(('R7. TIAM total gen capacity'!$C$9:$C$1466=AC$7)+('R7. TIAM total gen capacity'!$C$9:$C$1466=AC$8))*('R7. TIAM total gen capacity'!$E$9:$E$1466=$D29)*('R7. TIAM total gen capacity'!$F$8:$Q$8=AC$10),'R7. TIAM total gen capacity'!$F$9:$Q$1466))</f>
        <v>9053.3751706428902</v>
      </c>
      <c r="AE29" s="68">
        <f t="array" ref="AE29">SUM(IF(('R7. TIAM total gen capacity'!$A$9:$A$1466=$B29)*(('R7. TIAM total gen capacity'!$C$9:$C$1466=AE$6)+('R7. TIAM total gen capacity'!$C$9:$C$1466=AE$7)+('R7. TIAM total gen capacity'!$C$9:$C$1466=AE$8)+('R7. TIAM total gen capacity'!$C$9:$C$1466=AE$9))*('R7. TIAM total gen capacity'!$E$9:$E$1466=$D29)*('R7. TIAM total gen capacity'!$F$8:$Q$8=AE$10),'R7. TIAM total gen capacity'!$F$9:$Q$1466))</f>
        <v>949.42450509944229</v>
      </c>
      <c r="AF29" s="68">
        <f t="array" ref="AF29">SUM(IF(('R7. TIAM total gen capacity'!$A$9:$A$1466=$B29)*(('R7. TIAM total gen capacity'!$C$9:$C$1466=AF$6)+('R7. TIAM total gen capacity'!$C$9:$C$1466=AF$7)+('R7. TIAM total gen capacity'!$C$9:$C$1466=AF$8)+('R7. TIAM total gen capacity'!$C$9:$C$1466=AF$9))*('R7. TIAM total gen capacity'!$E$9:$E$1466=$D29)*('R7. TIAM total gen capacity'!$F$8:$Q$8=AF$10),'R7. TIAM total gen capacity'!$F$9:$Q$1466))</f>
        <v>1344.4954738600268</v>
      </c>
      <c r="AG29" s="68">
        <f t="array" ref="AG29">SUM(IF(('R7. TIAM total gen capacity'!$A$9:$A$1466=$B29)*(('R7. TIAM total gen capacity'!$C$9:$C$1466=AG$6)+('R7. TIAM total gen capacity'!$C$9:$C$1466=AG$7)+('R7. TIAM total gen capacity'!$C$9:$C$1466=AG$8)+('R7. TIAM total gen capacity'!$C$9:$C$1466=AG$9))*('R7. TIAM total gen capacity'!$E$9:$E$1466=$D29)*('R7. TIAM total gen capacity'!$F$8:$Q$8=AG$10),'R7. TIAM total gen capacity'!$F$9:$Q$1466))</f>
        <v>2241.9362146960925</v>
      </c>
      <c r="AH29" s="68">
        <f t="array" ref="AH29">SUM(IF(('R7. TIAM total gen capacity'!$A$9:$A$1466=$B29)*(('R7. TIAM total gen capacity'!$C$9:$C$1466=AH$6)+('R7. TIAM total gen capacity'!$C$9:$C$1466=AH$7)+('R7. TIAM total gen capacity'!$C$9:$C$1466=AH$8)+('R7. TIAM total gen capacity'!$C$9:$C$1466=AH$9))*('R7. TIAM total gen capacity'!$E$9:$E$1466=$D29)*('R7. TIAM total gen capacity'!$F$8:$Q$8=AH$10),'R7. TIAM total gen capacity'!$F$9:$Q$1466))</f>
        <v>2461.1582446926318</v>
      </c>
      <c r="AI29" s="68">
        <f t="array" ref="AI29">SUM(IF(('R7. TIAM total gen capacity'!$A$9:$A$1466=$B29)*(('R7. TIAM total gen capacity'!$C$9:$C$1466=AI$6)+('R7. TIAM total gen capacity'!$C$9:$C$1466=AI$7)+('R7. TIAM total gen capacity'!$C$9:$C$1466=AI$8)+('R7. TIAM total gen capacity'!$C$9:$C$1466=AI$9))*('R7. TIAM total gen capacity'!$E$9:$E$1466=$D29)*('R7. TIAM total gen capacity'!$F$8:$Q$8=AI$10),'R7. TIAM total gen capacity'!$F$9:$Q$1466))</f>
        <v>2501.8207401677782</v>
      </c>
      <c r="AJ29" s="68">
        <f t="array" ref="AJ29">SUM(IF(('R7. TIAM total gen capacity'!$A$9:$A$1466=$B29)*(('R7. TIAM total gen capacity'!$C$9:$C$1466=AJ$6)+('R7. TIAM total gen capacity'!$C$9:$C$1466=AJ$7)+('R7. TIAM total gen capacity'!$C$9:$C$1466=AJ$8)+('R7. TIAM total gen capacity'!$C$9:$C$1466=AJ$9))*('R7. TIAM total gen capacity'!$E$9:$E$1466=$D29)*('R7. TIAM total gen capacity'!$F$8:$Q$8=AJ$10),'R7. TIAM total gen capacity'!$F$9:$Q$1466))</f>
        <v>1263.9171689011816</v>
      </c>
      <c r="AK29" s="68">
        <f t="array" ref="AK29">SUM(IF(('R7. TIAM total gen capacity'!$A$9:$A$1466=$B29)*(('R7. TIAM total gen capacity'!$C$9:$C$1466=AK$6)+('R7. TIAM total gen capacity'!$C$9:$C$1466=AK$7)+('R7. TIAM total gen capacity'!$C$9:$C$1466=AK$8)+('R7. TIAM total gen capacity'!$C$9:$C$1466=AK$9))*('R7. TIAM total gen capacity'!$E$9:$E$1466=$D29)*('R7. TIAM total gen capacity'!$F$8:$Q$8=AK$10),'R7. TIAM total gen capacity'!$F$9:$Q$1466))</f>
        <v>468.57525927489485</v>
      </c>
      <c r="AL29" s="68">
        <f t="array" ref="AL29">SUM(IF(('R7. TIAM total gen capacity'!$A$9:$A$1466=$B29)*(('R7. TIAM total gen capacity'!$C$9:$C$1466=AL$6)+('R7. TIAM total gen capacity'!$C$9:$C$1466=AL$7)+('R7. TIAM total gen capacity'!$C$9:$C$1466=AL$8)+('R7. TIAM total gen capacity'!$C$9:$C$1466=AL$9))*('R7. TIAM total gen capacity'!$E$9:$E$1466=$D29)*('R7. TIAM total gen capacity'!$F$8:$Q$8=AL$10),'R7. TIAM total gen capacity'!$F$9:$Q$1466))</f>
        <v>609.18816262021812</v>
      </c>
      <c r="AM29" s="68">
        <f t="array" ref="AM29">SUM(IF(('R7. TIAM total gen capacity'!$A$9:$A$1466=$B29)*(('R7. TIAM total gen capacity'!$C$9:$C$1466=AM$6)+('R7. TIAM total gen capacity'!$C$9:$C$1466=AM$7)+('R7. TIAM total gen capacity'!$C$9:$C$1466=AM$8)+('R7. TIAM total gen capacity'!$C$9:$C$1466=AM$9))*('R7. TIAM total gen capacity'!$E$9:$E$1466=$D29)*('R7. TIAM total gen capacity'!$F$8:$Q$8=AM$10),'R7. TIAM total gen capacity'!$F$9:$Q$1466))</f>
        <v>1214.3580766995779</v>
      </c>
      <c r="AN29" s="68">
        <f t="array" ref="AN29">SUM(IF(('R7. TIAM total gen capacity'!$A$9:$A$1466=$B29)*(('R7. TIAM total gen capacity'!$C$9:$C$1466=AN$6)+('R7. TIAM total gen capacity'!$C$9:$C$1466=AN$7)+('R7. TIAM total gen capacity'!$C$9:$C$1466=AN$8)+('R7. TIAM total gen capacity'!$C$9:$C$1466=AN$9))*('R7. TIAM total gen capacity'!$E$9:$E$1466=$D29)*('R7. TIAM total gen capacity'!$F$8:$Q$8=AN$10),'R7. TIAM total gen capacity'!$F$9:$Q$1466))</f>
        <v>1620.6946179556501</v>
      </c>
      <c r="AO29" s="68">
        <f t="array" ref="AO29">SUM(IF(('R7. TIAM total gen capacity'!$A$9:$A$1466=$B29)*(('R7. TIAM total gen capacity'!$C$9:$C$1466=AO$6)+('R7. TIAM total gen capacity'!$C$9:$C$1466=AO$7)+('R7. TIAM total gen capacity'!$C$9:$C$1466=AO$8)+('R7. TIAM total gen capacity'!$C$9:$C$1466=AO$9))*('R7. TIAM total gen capacity'!$E$9:$E$1466=$D29)*('R7. TIAM total gen capacity'!$F$8:$Q$8=AO$10),'R7. TIAM total gen capacity'!$F$9:$Q$1466))</f>
        <v>1555.9481817666922</v>
      </c>
      <c r="AP29" s="68">
        <f t="array" ref="AP29">SUM(IF(('R7. TIAM total gen capacity'!$A$9:$A$1466=$B29)*(('R7. TIAM total gen capacity'!$C$9:$C$1466=AP$6)+('R7. TIAM total gen capacity'!$C$9:$C$1466=AP$7)+('R7. TIAM total gen capacity'!$C$9:$C$1466=AP$8)+('R7. TIAM total gen capacity'!$C$9:$C$1466=AP$9))*('R7. TIAM total gen capacity'!$E$9:$E$1466=$D29)*('R7. TIAM total gen capacity'!$F$8:$Q$8=AP$10),'R7. TIAM total gen capacity'!$F$9:$Q$1466))</f>
        <v>1133.1591455066205</v>
      </c>
      <c r="AR29" s="68">
        <f t="array" ref="AR29">SUM(IF(('R7. TIAM total gen capacity'!$A$9:$A$1466=$B29)*('R7. TIAM total gen capacity'!$E$9:$E$1466=$D29)*('R7. TIAM total gen capacity'!$F$8:$Q$8=AR$10),'R7. TIAM total gen capacity'!$F$9:$Q$1466))</f>
        <v>1358.415648730097</v>
      </c>
      <c r="AS29" s="68">
        <f t="array" ref="AS29">SUM(IF(('R7. TIAM total gen capacity'!$A$9:$A$1466=$B29)*('R7. TIAM total gen capacity'!$E$9:$E$1466=$D29)*('R7. TIAM total gen capacity'!$F$8:$Q$8=AS$10),'R7. TIAM total gen capacity'!$F$9:$Q$1466))</f>
        <v>1815.0963525715031</v>
      </c>
      <c r="AT29" s="68">
        <f t="array" ref="AT29">SUM(IF(('R7. TIAM total gen capacity'!$A$9:$A$1466=$B29)*('R7. TIAM total gen capacity'!$E$9:$E$1466=$D29)*('R7. TIAM total gen capacity'!$F$8:$Q$8=AT$10),'R7. TIAM total gen capacity'!$F$9:$Q$1466))</f>
        <v>2747.2736160602076</v>
      </c>
      <c r="AU29" s="68">
        <f t="array" ref="AU29">SUM(IF(('R7. TIAM total gen capacity'!$A$9:$A$1466=$B29)*('R7. TIAM total gen capacity'!$E$9:$E$1466=$D29)*('R7. TIAM total gen capacity'!$F$8:$Q$8=AU$10),'R7. TIAM total gen capacity'!$F$9:$Q$1466))</f>
        <v>3535.8684528410681</v>
      </c>
      <c r="AV29" s="68">
        <f t="array" ref="AV29">SUM(IF(('R7. TIAM total gen capacity'!$A$9:$A$1466=$B29)*('R7. TIAM total gen capacity'!$E$9:$E$1466=$D29)*('R7. TIAM total gen capacity'!$F$8:$Q$8=AV$10),'R7. TIAM total gen capacity'!$F$9:$Q$1466))</f>
        <v>9490.0661183649117</v>
      </c>
      <c r="AW29" s="68">
        <f t="array" ref="AW29">SUM(IF(('R7. TIAM total gen capacity'!$A$9:$A$1466=$B29)*('R7. TIAM total gen capacity'!$E$9:$E$1466=$D29)*('R7. TIAM total gen capacity'!$F$8:$Q$8=AW$10),'R7. TIAM total gen capacity'!$F$9:$Q$1466))</f>
        <v>10428.612078442206</v>
      </c>
      <c r="AX29" s="68">
        <f t="array" ref="AX29">SUM(IF(('R7. TIAM total gen capacity'!$A$9:$A$1466=$B29)*('R7. TIAM total gen capacity'!$E$9:$E$1466=$D29)*('R7. TIAM total gen capacity'!$F$8:$Q$8=AX$10),'R7. TIAM total gen capacity'!$F$9:$Q$1466))</f>
        <v>12074.362623342206</v>
      </c>
      <c r="AY29" s="68">
        <f t="array" ref="AY29">SUM(IF(('R7. TIAM total gen capacity'!$A$9:$A$1466=$B29)*('R7. TIAM total gen capacity'!$E$9:$E$1466=$D29)*('R7. TIAM total gen capacity'!$F$8:$Q$8=AY$10),'R7. TIAM total gen capacity'!$F$9:$Q$1466))</f>
        <v>14585.652761320222</v>
      </c>
      <c r="AZ29" s="68">
        <f t="array" ref="AZ29">SUM(IF(('R7. TIAM total gen capacity'!$A$9:$A$1466=$B29)*('R7. TIAM total gen capacity'!$E$9:$E$1466=$D29)*('R7. TIAM total gen capacity'!$F$8:$Q$8=AZ$10),'R7. TIAM total gen capacity'!$F$9:$Q$1466))</f>
        <v>22868.248560319262</v>
      </c>
      <c r="BA29" s="68">
        <f t="array" ref="BA29">SUM(IF(('R7. TIAM total gen capacity'!$A$9:$A$1466=$B29)*('R7. TIAM total gen capacity'!$E$9:$E$1466=$D29)*('R7. TIAM total gen capacity'!$F$8:$Q$8=BA$10),'R7. TIAM total gen capacity'!$F$9:$Q$1466))</f>
        <v>27381.950507592257</v>
      </c>
      <c r="BB29" s="68">
        <f t="array" ref="BB29">SUM(IF(('R7. TIAM total gen capacity'!$A$9:$A$1466=$B29)*('R7. TIAM total gen capacity'!$E$9:$E$1466=$D29)*('R7. TIAM total gen capacity'!$F$8:$Q$8=BB$10),'R7. TIAM total gen capacity'!$F$9:$Q$1466))</f>
        <v>31023.872202878749</v>
      </c>
      <c r="BC29" s="68">
        <f t="array" ref="BC29">SUM(IF(('R7. TIAM total gen capacity'!$A$9:$A$1466=$B29)*('R7. TIAM total gen capacity'!$E$9:$E$1466=$D29)*('R7. TIAM total gen capacity'!$F$8:$Q$8=BC$10),'R7. TIAM total gen capacity'!$F$9:$Q$1466))</f>
        <v>39299.698987041389</v>
      </c>
      <c r="BE29" s="68">
        <f t="array" ref="BE29">SUM(IF(('R7. TIAM total gen capacity'!$A$9:$A$1466=$B29)*('R7. TIAM total gen capacity'!$E$9:$E$1466=$D29)*('R7. TIAM total gen capacity'!$B$9:$B$1466=BE$9)*('R7. TIAM total gen capacity'!$F$8:$Q$8=BE$10),'R7. TIAM total gen capacity'!$F$9:$Q$1466))</f>
        <v>287.61825890877577</v>
      </c>
      <c r="BF29" s="68">
        <f t="array" ref="BF29">SUM(IF(('R7. TIAM total gen capacity'!$A$9:$A$1466=$B29)*('R7. TIAM total gen capacity'!$E$9:$E$1466=$D29)*('R7. TIAM total gen capacity'!$B$9:$B$1466=BF$9)*('R7. TIAM total gen capacity'!$F$8:$Q$8=BF$10),'R7. TIAM total gen capacity'!$F$9:$Q$1466))</f>
        <v>352.23818493950722</v>
      </c>
      <c r="BG29" s="68">
        <f t="array" ref="BG29">SUM(IF(('R7. TIAM total gen capacity'!$A$9:$A$1466=$B29)*('R7. TIAM total gen capacity'!$E$9:$E$1466=$D29)*('R7. TIAM total gen capacity'!$B$9:$B$1466=BG$9)*('R7. TIAM total gen capacity'!$F$8:$Q$8=BG$10),'R7. TIAM total gen capacity'!$F$9:$Q$1466))</f>
        <v>367.25806736571525</v>
      </c>
      <c r="BH29" s="68">
        <f t="array" ref="BH29">SUM(IF(('R7. TIAM total gen capacity'!$A$9:$A$1466=$B29)*('R7. TIAM total gen capacity'!$E$9:$E$1466=$D29)*('R7. TIAM total gen capacity'!$B$9:$B$1466=BH$9)*('R7. TIAM total gen capacity'!$F$8:$Q$8=BH$10),'R7. TIAM total gen capacity'!$F$9:$Q$1466))</f>
        <v>775.27539539708721</v>
      </c>
      <c r="BI29" s="68">
        <f t="array" ref="BI29">SUM(IF(('R7. TIAM total gen capacity'!$A$9:$A$1466=$B29)*('R7. TIAM total gen capacity'!$E$9:$E$1466=$D29)*('R7. TIAM total gen capacity'!$B$9:$B$1466=BI$9)*('R7. TIAM total gen capacity'!$F$8:$Q$8=BI$10),'R7. TIAM total gen capacity'!$F$9:$Q$1466))</f>
        <v>6703.5311128533922</v>
      </c>
      <c r="BJ29" s="68">
        <f t="array" ref="BJ29">SUM(IF(('R7. TIAM total gen capacity'!$A$9:$A$1466=$B29)*('R7. TIAM total gen capacity'!$E$9:$E$1466=$D29)*('R7. TIAM total gen capacity'!$B$9:$B$1466=BJ$9)*('R7. TIAM total gen capacity'!$F$8:$Q$8=BJ$10),'R7. TIAM total gen capacity'!$F$9:$Q$1466))</f>
        <v>8830.8536279220825</v>
      </c>
      <c r="BK29" s="68">
        <f t="array" ref="BK29">SUM(IF(('R7. TIAM total gen capacity'!$A$9:$A$1466=$B29)*('R7. TIAM total gen capacity'!$E$9:$E$1466=$D29)*('R7. TIAM total gen capacity'!$B$9:$B$1466=BK$9)*('R7. TIAM total gen capacity'!$F$8:$Q$8=BK$10),'R7. TIAM total gen capacity'!$F$9:$Q$1466))</f>
        <v>11121.528936387986</v>
      </c>
      <c r="BL29" s="68">
        <f t="array" ref="BL29">SUM(IF(('R7. TIAM total gen capacity'!$A$9:$A$1466=$B29)*('R7. TIAM total gen capacity'!$E$9:$E$1466=$D29)*('R7. TIAM total gen capacity'!$B$9:$B$1466=BL$9)*('R7. TIAM total gen capacity'!$F$8:$Q$8=BL$10),'R7. TIAM total gen capacity'!$F$9:$Q$1466))</f>
        <v>13448.011485461457</v>
      </c>
      <c r="BM29" s="68">
        <f t="array" ref="BM29">SUM(IF(('R7. TIAM total gen capacity'!$A$9:$A$1466=$B29)*('R7. TIAM total gen capacity'!$E$9:$E$1466=$D29)*('R7. TIAM total gen capacity'!$B$9:$B$1466=BM$9)*('R7. TIAM total gen capacity'!$F$8:$Q$8=BM$10),'R7. TIAM total gen capacity'!$F$9:$Q$1466))</f>
        <v>20989.682057287635</v>
      </c>
      <c r="BN29" s="68">
        <f t="array" ref="BN29">SUM(IF(('R7. TIAM total gen capacity'!$A$9:$A$1466=$B29)*('R7. TIAM total gen capacity'!$E$9:$E$1466=$D29)*('R7. TIAM total gen capacity'!$B$9:$B$1466=BN$9)*('R7. TIAM total gen capacity'!$F$8:$Q$8=BN$10),'R7. TIAM total gen capacity'!$F$9:$Q$1466))</f>
        <v>25059.50991482578</v>
      </c>
      <c r="BO29" s="68">
        <f t="array" ref="BO29">SUM(IF(('R7. TIAM total gen capacity'!$A$9:$A$1466=$B29)*('R7. TIAM total gen capacity'!$E$9:$E$1466=$D29)*('R7. TIAM total gen capacity'!$B$9:$B$1466=BO$9)*('R7. TIAM total gen capacity'!$F$8:$Q$8=BO$10),'R7. TIAM total gen capacity'!$F$9:$Q$1466))</f>
        <v>28728.959835128324</v>
      </c>
      <c r="BP29" s="68">
        <f t="array" ref="BP29">SUM(IF(('R7. TIAM total gen capacity'!$A$9:$A$1466=$B29)*('R7. TIAM total gen capacity'!$E$9:$E$1466=$D29)*('R7. TIAM total gen capacity'!$B$9:$B$1466=BP$9)*('R7. TIAM total gen capacity'!$F$8:$Q$8=BP$10),'R7. TIAM total gen capacity'!$F$9:$Q$1466))</f>
        <v>37485.237749261221</v>
      </c>
      <c r="BR29" s="68">
        <f t="array" ref="BR29">SUM(IF(('R7. TIAM total gen capacity'!$A$9:$A$1466=$B29)*(('R7. TIAM total gen capacity'!$C$9:$C$1466=BR$7)+('R7. TIAM total gen capacity'!$C$9:$C$1466=BR$8))*('R7. TIAM total gen capacity'!$E$9:$E$1466=$D29)*('R7. TIAM total gen capacity'!$F$8:$Q$8=BR$10),'R7. TIAM total gen capacity'!$F$9:$Q$1466))</f>
        <v>5.2996575342465748</v>
      </c>
      <c r="BS29" s="68">
        <f t="array" ref="BS29">SUM(IF(('R7. TIAM total gen capacity'!$A$9:$A$1466=$B29)*(('R7. TIAM total gen capacity'!$C$9:$C$1466=BS$7)+('R7. TIAM total gen capacity'!$C$9:$C$1466=BS$8))*('R7. TIAM total gen capacity'!$E$9:$E$1466=$D29)*('R7. TIAM total gen capacity'!$F$8:$Q$8=BS$10),'R7. TIAM total gen capacity'!$F$9:$Q$1466))</f>
        <v>5.1149249709332221</v>
      </c>
      <c r="BT29" s="68">
        <f t="array" ref="BT29">SUM(IF(('R7. TIAM total gen capacity'!$A$9:$A$1466=$B29)*(('R7. TIAM total gen capacity'!$C$9:$C$1466=BT$7)+('R7. TIAM total gen capacity'!$C$9:$C$1466=BT$8))*('R7. TIAM total gen capacity'!$E$9:$E$1466=$D29)*('R7. TIAM total gen capacity'!$F$8:$Q$8=BT$10),'R7. TIAM total gen capacity'!$F$9:$Q$1466))</f>
        <v>4.653093562649846</v>
      </c>
      <c r="BU29" s="68">
        <f t="array" ref="BU29">SUM(IF(('R7. TIAM total gen capacity'!$A$9:$A$1466=$B29)*(('R7. TIAM total gen capacity'!$C$9:$C$1466=BU$7)+('R7. TIAM total gen capacity'!$C$9:$C$1466=BU$8))*('R7. TIAM total gen capacity'!$E$9:$E$1466=$D29)*('R7. TIAM total gen capacity'!$F$8:$Q$8=BU$10),'R7. TIAM total gen capacity'!$F$9:$Q$1466))</f>
        <v>62.177002667611752</v>
      </c>
      <c r="BV29" s="68">
        <f t="array" ref="BV29">SUM(IF(('R7. TIAM total gen capacity'!$A$9:$A$1466=$B29)*(('R7. TIAM total gen capacity'!$C$9:$C$1466=BV$7)+('R7. TIAM total gen capacity'!$C$9:$C$1466=BV$8))*('R7. TIAM total gen capacity'!$E$9:$E$1466=$D29)*('R7. TIAM total gen capacity'!$F$8:$Q$8=BV$10),'R7. TIAM total gen capacity'!$F$9:$Q$1466))</f>
        <v>213.94944205046005</v>
      </c>
      <c r="BW29" s="68">
        <f t="array" ref="BW29">SUM(IF(('R7. TIAM total gen capacity'!$A$9:$A$1466=$B29)*(('R7. TIAM total gen capacity'!$C$9:$C$1466=BW$7)+('R7. TIAM total gen capacity'!$C$9:$C$1466=BW$8))*('R7. TIAM total gen capacity'!$E$9:$E$1466=$D29)*('R7. TIAM total gen capacity'!$F$8:$Q$8=BW$10),'R7. TIAM total gen capacity'!$F$9:$Q$1466))</f>
        <v>256.80084217378118</v>
      </c>
      <c r="BX29" s="68">
        <f t="array" ref="BX29">SUM(IF(('R7. TIAM total gen capacity'!$A$9:$A$1466=$B29)*(('R7. TIAM total gen capacity'!$C$9:$C$1466=BX$7)+('R7. TIAM total gen capacity'!$C$9:$C$1466=BX$8))*('R7. TIAM total gen capacity'!$E$9:$E$1466=$D29)*('R7. TIAM total gen capacity'!$F$8:$Q$8=BX$10),'R7. TIAM total gen capacity'!$F$9:$Q$1466))</f>
        <v>398.46253634094251</v>
      </c>
      <c r="BY29" s="68">
        <f t="array" ref="BY29">SUM(IF(('R7. TIAM total gen capacity'!$A$9:$A$1466=$B29)*(('R7. TIAM total gen capacity'!$C$9:$C$1466=BY$7)+('R7. TIAM total gen capacity'!$C$9:$C$1466=BY$8))*('R7. TIAM total gen capacity'!$E$9:$E$1466=$D29)*('R7. TIAM total gen capacity'!$F$8:$Q$8=BY$10),'R7. TIAM total gen capacity'!$F$9:$Q$1466))</f>
        <v>913.84890446161103</v>
      </c>
      <c r="BZ29" s="68">
        <f t="array" ref="BZ29">SUM(IF(('R7. TIAM total gen capacity'!$A$9:$A$1466=$B29)*(('R7. TIAM total gen capacity'!$C$9:$C$1466=BZ$7)+('R7. TIAM total gen capacity'!$C$9:$C$1466=BZ$8))*('R7. TIAM total gen capacity'!$E$9:$E$1466=$D29)*('R7. TIAM total gen capacity'!$F$8:$Q$8=BZ$10),'R7. TIAM total gen capacity'!$F$9:$Q$1466))</f>
        <v>1700.4082017431194</v>
      </c>
      <c r="CA29" s="68">
        <f t="array" ref="CA29">SUM(IF(('R7. TIAM total gen capacity'!$A$9:$A$1466=$B29)*(('R7. TIAM total gen capacity'!$C$9:$C$1466=CA$7)+('R7. TIAM total gen capacity'!$C$9:$C$1466=CA$8))*('R7. TIAM total gen capacity'!$E$9:$E$1466=$D29)*('R7. TIAM total gen capacity'!$F$8:$Q$8=CA$10),'R7. TIAM total gen capacity'!$F$9:$Q$1466))</f>
        <v>1801.5735289033762</v>
      </c>
      <c r="CB29" s="68">
        <f t="array" ref="CB29">SUM(IF(('R7. TIAM total gen capacity'!$A$9:$A$1466=$B29)*(('R7. TIAM total gen capacity'!$C$9:$C$1466=CB$7)+('R7. TIAM total gen capacity'!$C$9:$C$1466=CB$8))*('R7. TIAM total gen capacity'!$E$9:$E$1466=$D29)*('R7. TIAM total gen capacity'!$F$8:$Q$8=CB$10),'R7. TIAM total gen capacity'!$F$9:$Q$1466))</f>
        <v>1435.466443434276</v>
      </c>
      <c r="CC29" s="68">
        <f t="array" ref="CC29">SUM(IF(('R7. TIAM total gen capacity'!$A$9:$A$1466=$B29)*(('R7. TIAM total gen capacity'!$C$9:$C$1466=CC$7)+('R7. TIAM total gen capacity'!$C$9:$C$1466=CC$8))*('R7. TIAM total gen capacity'!$E$9:$E$1466=$D29)*('R7. TIAM total gen capacity'!$F$8:$Q$8=CC$10),'R7. TIAM total gen capacity'!$F$9:$Q$1466))</f>
        <v>2037.6500918147858</v>
      </c>
      <c r="CE29" s="68">
        <f t="array" ref="CE29">SUM(IF(('R7. TIAM total gen capacity'!$A$9:$A$1466=$B29)*(('R7. TIAM total gen capacity'!$C$9:$C$1466=CE$7)+('R7. TIAM total gen capacity'!$C$9:$C$1466=CE$8))*('R7. TIAM total gen capacity'!$E$9:$E$1466=$D29)*('R7. TIAM total gen capacity'!$F$8:$Q$8=CE$10),'R7. TIAM total gen capacity'!$F$9:$Q$1466))</f>
        <v>267.36997123754293</v>
      </c>
      <c r="CF29" s="68">
        <f t="array" ref="CF29">SUM(IF(('R7. TIAM total gen capacity'!$A$9:$A$1466=$B29)*(('R7. TIAM total gen capacity'!$C$9:$C$1466=CF$7)+('R7. TIAM total gen capacity'!$C$9:$C$1466=CF$8))*('R7. TIAM total gen capacity'!$E$9:$E$1466=$D29)*('R7. TIAM total gen capacity'!$F$8:$Q$8=CF$10),'R7. TIAM total gen capacity'!$F$9:$Q$1466))</f>
        <v>267.36997123754293</v>
      </c>
      <c r="CG29" s="68">
        <f t="array" ref="CG29">SUM(IF(('R7. TIAM total gen capacity'!$A$9:$A$1466=$B29)*(('R7. TIAM total gen capacity'!$C$9:$C$1466=CG$7)+('R7. TIAM total gen capacity'!$C$9:$C$1466=CG$8))*('R7. TIAM total gen capacity'!$E$9:$E$1466=$D29)*('R7. TIAM total gen capacity'!$F$8:$Q$8=CG$10),'R7. TIAM total gen capacity'!$F$9:$Q$1466))</f>
        <v>269.17511001777723</v>
      </c>
      <c r="CH29" s="68">
        <f t="array" ref="CH29">SUM(IF(('R7. TIAM total gen capacity'!$A$9:$A$1466=$B29)*(('R7. TIAM total gen capacity'!$C$9:$C$1466=CH$7)+('R7. TIAM total gen capacity'!$C$9:$C$1466=CH$8))*('R7. TIAM total gen capacity'!$E$9:$E$1466=$D29)*('R7. TIAM total gen capacity'!$F$8:$Q$8=CH$10),'R7. TIAM total gen capacity'!$F$9:$Q$1466))</f>
        <v>422.65095080693823</v>
      </c>
      <c r="CI29" s="68">
        <f t="array" ref="CI29">SUM(IF(('R7. TIAM total gen capacity'!$A$9:$A$1466=$B29)*(('R7. TIAM total gen capacity'!$C$9:$C$1466=CI$7)+('R7. TIAM total gen capacity'!$C$9:$C$1466=CI$8))*('R7. TIAM total gen capacity'!$E$9:$E$1466=$D29)*('R7. TIAM total gen capacity'!$F$8:$Q$8=CI$10),'R7. TIAM total gen capacity'!$F$9:$Q$1466))</f>
        <v>537.28409841420421</v>
      </c>
      <c r="CJ29" s="68">
        <f t="array" ref="CJ29">SUM(IF(('R7. TIAM total gen capacity'!$A$9:$A$1466=$B29)*(('R7. TIAM total gen capacity'!$C$9:$C$1466=CJ$7)+('R7. TIAM total gen capacity'!$C$9:$C$1466=CJ$8))*('R7. TIAM total gen capacity'!$E$9:$E$1466=$D29)*('R7. TIAM total gen capacity'!$F$8:$Q$8=CJ$10),'R7. TIAM total gen capacity'!$F$9:$Q$1466))</f>
        <v>798.91341771346049</v>
      </c>
      <c r="CK29" s="68">
        <f t="array" ref="CK29">SUM(IF(('R7. TIAM total gen capacity'!$A$9:$A$1466=$B29)*(('R7. TIAM total gen capacity'!$C$9:$C$1466=CK$7)+('R7. TIAM total gen capacity'!$C$9:$C$1466=CK$8))*('R7. TIAM total gen capacity'!$E$9:$E$1466=$D29)*('R7. TIAM total gen capacity'!$F$8:$Q$8=CK$10),'R7. TIAM total gen capacity'!$F$9:$Q$1466))</f>
        <v>1106.3895458469981</v>
      </c>
      <c r="CL29" s="68">
        <f t="array" ref="CL29">SUM(IF(('R7. TIAM total gen capacity'!$A$9:$A$1466=$B29)*(('R7. TIAM total gen capacity'!$C$9:$C$1466=CL$7)+('R7. TIAM total gen capacity'!$C$9:$C$1466=CL$8))*('R7. TIAM total gen capacity'!$E$9:$E$1466=$D29)*('R7. TIAM total gen capacity'!$F$8:$Q$8=CL$10),'R7. TIAM total gen capacity'!$F$9:$Q$1466))</f>
        <v>1242.382892632635</v>
      </c>
      <c r="CM29" s="68">
        <f t="array" ref="CM29">SUM(IF(('R7. TIAM total gen capacity'!$A$9:$A$1466=$B29)*(('R7. TIAM total gen capacity'!$C$9:$C$1466=CM$7)+('R7. TIAM total gen capacity'!$C$9:$C$1466=CM$8))*('R7. TIAM total gen capacity'!$E$9:$E$1466=$D29)*('R7. TIAM total gen capacity'!$F$8:$Q$8=CM$10),'R7. TIAM total gen capacity'!$F$9:$Q$1466))</f>
        <v>1425.9239988985105</v>
      </c>
      <c r="CN29" s="68">
        <f t="array" ref="CN29">SUM(IF(('R7. TIAM total gen capacity'!$A$9:$A$1466=$B29)*(('R7. TIAM total gen capacity'!$C$9:$C$1466=CN$7)+('R7. TIAM total gen capacity'!$C$9:$C$1466=CN$8))*('R7. TIAM total gen capacity'!$E$9:$E$1466=$D29)*('R7. TIAM total gen capacity'!$F$8:$Q$8=CN$10),'R7. TIAM total gen capacity'!$F$9:$Q$1466))</f>
        <v>1479.1992014235709</v>
      </c>
      <c r="CO29" s="68">
        <f t="array" ref="CO29">SUM(IF(('R7. TIAM total gen capacity'!$A$9:$A$1466=$B29)*(('R7. TIAM total gen capacity'!$C$9:$C$1466=CO$7)+('R7. TIAM total gen capacity'!$C$9:$C$1466=CO$8))*('R7. TIAM total gen capacity'!$E$9:$E$1466=$D29)*('R7. TIAM total gen capacity'!$F$8:$Q$8=CO$10),'R7. TIAM total gen capacity'!$F$9:$Q$1466))</f>
        <v>1917.2098897577025</v>
      </c>
      <c r="CP29" s="68">
        <f t="array" ref="CP29">SUM(IF(('R7. TIAM total gen capacity'!$A$9:$A$1466=$B29)*(('R7. TIAM total gen capacity'!$C$9:$C$1466=CP$7)+('R7. TIAM total gen capacity'!$C$9:$C$1466=CP$8))*('R7. TIAM total gen capacity'!$E$9:$E$1466=$D29)*('R7. TIAM total gen capacity'!$F$8:$Q$8=CP$10),'R7. TIAM total gen capacity'!$F$9:$Q$1466))</f>
        <v>2166.2188104335005</v>
      </c>
    </row>
    <row r="30" spans="1:94" x14ac:dyDescent="0.3">
      <c r="A30" s="39" t="s">
        <v>63</v>
      </c>
      <c r="B30" s="39" t="s">
        <v>251</v>
      </c>
      <c r="C30" s="39" t="s">
        <v>99</v>
      </c>
      <c r="D30" s="39" t="s">
        <v>261</v>
      </c>
      <c r="E30" s="68">
        <f t="array" ref="E30">SUM(IF(('R7. TIAM total gen capacity'!$A$9:$A$1466=$B30)*(('R7. TIAM total gen capacity'!$C$9:$C$1466=E$7)+('R7. TIAM total gen capacity'!$C$9:$C$1466=E$8))*('R7. TIAM total gen capacity'!$E$9:$E$1466=$D30)*('R7. TIAM total gen capacity'!$F$8:$Q$8=E$10),'R7. TIAM total gen capacity'!$F$9:$Q$1466))</f>
        <v>6.2785388127853904E-3</v>
      </c>
      <c r="F30" s="68">
        <f t="array" ref="F30">SUM(IF(('R7. TIAM total gen capacity'!$A$9:$A$1466=$B30)*(('R7. TIAM total gen capacity'!$C$9:$C$1466=F$7)+('R7. TIAM total gen capacity'!$C$9:$C$1466=F$8))*('R7. TIAM total gen capacity'!$E$9:$E$1466=$D30)*('R7. TIAM total gen capacity'!$F$8:$Q$8=F$10),'R7. TIAM total gen capacity'!$F$9:$Q$1466))</f>
        <v>6.2785388127853904E-3</v>
      </c>
      <c r="G30" s="68">
        <f t="array" ref="G30">SUM(IF(('R7. TIAM total gen capacity'!$A$9:$A$1466=$B30)*(('R7. TIAM total gen capacity'!$C$9:$C$1466=G$7)+('R7. TIAM total gen capacity'!$C$9:$C$1466=G$8))*('R7. TIAM total gen capacity'!$E$9:$E$1466=$D30)*('R7. TIAM total gen capacity'!$F$8:$Q$8=G$10),'R7. TIAM total gen capacity'!$F$9:$Q$1466))</f>
        <v>2.9999999999999978</v>
      </c>
      <c r="H30" s="68">
        <f t="array" ref="H30">SUM(IF(('R7. TIAM total gen capacity'!$A$9:$A$1466=$B30)*(('R7. TIAM total gen capacity'!$C$9:$C$1466=H$7)+('R7. TIAM total gen capacity'!$C$9:$C$1466=H$8))*('R7. TIAM total gen capacity'!$E$9:$E$1466=$D30)*('R7. TIAM total gen capacity'!$F$8:$Q$8=H$10),'R7. TIAM total gen capacity'!$F$9:$Q$1466))</f>
        <v>3.0011999940000034</v>
      </c>
      <c r="I30" s="68">
        <f t="array" ref="I30">SUM(IF(('R7. TIAM total gen capacity'!$A$9:$A$1466=$B30)*(('R7. TIAM total gen capacity'!$C$9:$C$1466=I$7)+('R7. TIAM total gen capacity'!$C$9:$C$1466=I$8))*('R7. TIAM total gen capacity'!$E$9:$E$1466=$D30)*('R7. TIAM total gen capacity'!$F$8:$Q$8=I$10),'R7. TIAM total gen capacity'!$F$9:$Q$1466))</f>
        <v>108.34256762117127</v>
      </c>
      <c r="J30" s="68">
        <f t="array" ref="J30">SUM(IF(('R7. TIAM total gen capacity'!$A$9:$A$1466=$B30)*(('R7. TIAM total gen capacity'!$C$9:$C$1466=J$7)+('R7. TIAM total gen capacity'!$C$9:$C$1466=J$8))*('R7. TIAM total gen capacity'!$E$9:$E$1466=$D30)*('R7. TIAM total gen capacity'!$F$8:$Q$8=J$10),'R7. TIAM total gen capacity'!$F$9:$Q$1466))</f>
        <v>108.341767621171</v>
      </c>
      <c r="K30" s="68">
        <f t="array" ref="K30">SUM(IF(('R7. TIAM total gen capacity'!$A$9:$A$1466=$B30)*(('R7. TIAM total gen capacity'!$C$9:$C$1466=K$7)+('R7. TIAM total gen capacity'!$C$9:$C$1466=K$8))*('R7. TIAM total gen capacity'!$E$9:$E$1466=$D30)*('R7. TIAM total gen capacity'!$F$8:$Q$8=K$10),'R7. TIAM total gen capacity'!$F$9:$Q$1466))</f>
        <v>108.3409676211709</v>
      </c>
      <c r="L30" s="68">
        <f t="array" ref="L30">SUM(IF(('R7. TIAM total gen capacity'!$A$9:$A$1466=$B30)*(('R7. TIAM total gen capacity'!$C$9:$C$1466=L$7)+('R7. TIAM total gen capacity'!$C$9:$C$1466=L$8))*('R7. TIAM total gen capacity'!$E$9:$E$1466=$D30)*('R7. TIAM total gen capacity'!$F$8:$Q$8=L$10),'R7. TIAM total gen capacity'!$F$9:$Q$1466))</f>
        <v>173.97533250714014</v>
      </c>
      <c r="M30" s="68">
        <f t="array" ref="M30">SUM(IF(('R7. TIAM total gen capacity'!$A$9:$A$1466=$B30)*(('R7. TIAM total gen capacity'!$C$9:$C$1466=M$7)+('R7. TIAM total gen capacity'!$C$9:$C$1466=M$8))*('R7. TIAM total gen capacity'!$E$9:$E$1466=$D30)*('R7. TIAM total gen capacity'!$F$8:$Q$8=M$10),'R7. TIAM total gen capacity'!$F$9:$Q$1466))</f>
        <v>173.97454429542839</v>
      </c>
      <c r="N30" s="68">
        <f t="array" ref="N30">SUM(IF(('R7. TIAM total gen capacity'!$A$9:$A$1466=$B30)*(('R7. TIAM total gen capacity'!$C$9:$C$1466=N$7)+('R7. TIAM total gen capacity'!$C$9:$C$1466=N$8))*('R7. TIAM total gen capacity'!$E$9:$E$1466=$D30)*('R7. TIAM total gen capacity'!$F$8:$Q$8=N$10),'R7. TIAM total gen capacity'!$F$9:$Q$1466))</f>
        <v>173.9738655802046</v>
      </c>
      <c r="O30" s="68">
        <f t="array" ref="O30">SUM(IF(('R7. TIAM total gen capacity'!$A$9:$A$1466=$B30)*(('R7. TIAM total gen capacity'!$C$9:$C$1466=O$7)+('R7. TIAM total gen capacity'!$C$9:$C$1466=O$8))*('R7. TIAM total gen capacity'!$E$9:$E$1466=$D30)*('R7. TIAM total gen capacity'!$F$8:$Q$8=O$10),'R7. TIAM total gen capacity'!$F$9:$Q$1466))</f>
        <v>173.97346558020519</v>
      </c>
      <c r="P30" s="68">
        <f t="array" ref="P30">SUM(IF(('R7. TIAM total gen capacity'!$A$9:$A$1466=$B30)*(('R7. TIAM total gen capacity'!$C$9:$C$1466=P$7)+('R7. TIAM total gen capacity'!$C$9:$C$1466=P$8))*('R7. TIAM total gen capacity'!$E$9:$E$1466=$D30)*('R7. TIAM total gen capacity'!$F$8:$Q$8=P$10),'R7. TIAM total gen capacity'!$F$9:$Q$1466))</f>
        <v>173.9730655802052</v>
      </c>
      <c r="R30" s="68">
        <f t="array" ref="R30">SUM(IF(('R7. TIAM total gen capacity'!$A$9:$A$1466=$B30)*(('R7. TIAM total gen capacity'!$C$9:$C$1466=R$7)+('R7. TIAM total gen capacity'!$C$9:$C$1466=R$8))*('R7. TIAM total gen capacity'!$E$9:$E$1466=$D30)*('R7. TIAM total gen capacity'!$F$8:$Q$8=R$10),'R7. TIAM total gen capacity'!$F$9:$Q$1466))</f>
        <v>0.85445205479452002</v>
      </c>
      <c r="S30" s="68">
        <f t="array" ref="S30">SUM(IF(('R7. TIAM total gen capacity'!$A$9:$A$1466=$B30)*(('R7. TIAM total gen capacity'!$C$9:$C$1466=S$7)+('R7. TIAM total gen capacity'!$C$9:$C$1466=S$8))*('R7. TIAM total gen capacity'!$E$9:$E$1466=$D30)*('R7. TIAM total gen capacity'!$F$8:$Q$8=S$10),'R7. TIAM total gen capacity'!$F$9:$Q$1466))</f>
        <v>3.074460055810472</v>
      </c>
      <c r="T30" s="68">
        <f t="array" ref="T30">SUM(IF(('R7. TIAM total gen capacity'!$A$9:$A$1466=$B30)*(('R7. TIAM total gen capacity'!$C$9:$C$1466=T$7)+('R7. TIAM total gen capacity'!$C$9:$C$1466=T$8))*('R7. TIAM total gen capacity'!$E$9:$E$1466=$D30)*('R7. TIAM total gen capacity'!$F$8:$Q$8=T$10),'R7. TIAM total gen capacity'!$F$9:$Q$1466))</f>
        <v>3.0000000000000018</v>
      </c>
      <c r="U30" s="68">
        <f t="array" ref="U30">SUM(IF(('R7. TIAM total gen capacity'!$A$9:$A$1466=$B30)*(('R7. TIAM total gen capacity'!$C$9:$C$1466=U$7)+('R7. TIAM total gen capacity'!$C$9:$C$1466=U$8))*('R7. TIAM total gen capacity'!$E$9:$E$1466=$D30)*('R7. TIAM total gen capacity'!$F$8:$Q$8=U$10),'R7. TIAM total gen capacity'!$F$9:$Q$1466))</f>
        <v>2.8808639107032499</v>
      </c>
      <c r="V30" s="68">
        <f t="array" ref="V30">SUM(IF(('R7. TIAM total gen capacity'!$A$9:$A$1466=$B30)*(('R7. TIAM total gen capacity'!$C$9:$C$1466=V$7)+('R7. TIAM total gen capacity'!$C$9:$C$1466=V$8))*('R7. TIAM total gen capacity'!$E$9:$E$1466=$D30)*('R7. TIAM total gen capacity'!$F$8:$Q$8=V$10),'R7. TIAM total gen capacity'!$F$9:$Q$1466))</f>
        <v>4.6930237446215664</v>
      </c>
      <c r="W30" s="68">
        <f t="array" ref="W30">SUM(IF(('R7. TIAM total gen capacity'!$A$9:$A$1466=$B30)*(('R7. TIAM total gen capacity'!$C$9:$C$1466=W$7)+('R7. TIAM total gen capacity'!$C$9:$C$1466=W$8))*('R7. TIAM total gen capacity'!$E$9:$E$1466=$D30)*('R7. TIAM total gen capacity'!$F$8:$Q$8=W$10),'R7. TIAM total gen capacity'!$F$9:$Q$1466))</f>
        <v>7.6448411609530229</v>
      </c>
      <c r="X30" s="68">
        <f t="array" ref="X30">SUM(IF(('R7. TIAM total gen capacity'!$A$9:$A$1466=$B30)*(('R7. TIAM total gen capacity'!$C$9:$C$1466=X$7)+('R7. TIAM total gen capacity'!$C$9:$C$1466=X$8))*('R7. TIAM total gen capacity'!$E$9:$E$1466=$D30)*('R7. TIAM total gen capacity'!$F$8:$Q$8=X$10),'R7. TIAM total gen capacity'!$F$9:$Q$1466))</f>
        <v>12.4530406896434</v>
      </c>
      <c r="Y30" s="68">
        <f t="array" ref="Y30">SUM(IF(('R7. TIAM total gen capacity'!$A$9:$A$1466=$B30)*(('R7. TIAM total gen capacity'!$C$9:$C$1466=Y$7)+('R7. TIAM total gen capacity'!$C$9:$C$1466=Y$8))*('R7. TIAM total gen capacity'!$E$9:$E$1466=$D30)*('R7. TIAM total gen capacity'!$F$8:$Q$8=Y$10),'R7. TIAM total gen capacity'!$F$9:$Q$1466))</f>
        <v>20.285091066401002</v>
      </c>
      <c r="Z30" s="68">
        <f t="array" ref="Z30">SUM(IF(('R7. TIAM total gen capacity'!$A$9:$A$1466=$B30)*(('R7. TIAM total gen capacity'!$C$9:$C$1466=Z$7)+('R7. TIAM total gen capacity'!$C$9:$C$1466=Z$8))*('R7. TIAM total gen capacity'!$E$9:$E$1466=$D30)*('R7. TIAM total gen capacity'!$F$8:$Q$8=Z$10),'R7. TIAM total gen capacity'!$F$9:$Q$1466))</f>
        <v>29.851165823122201</v>
      </c>
      <c r="AA30" s="68">
        <f t="array" ref="AA30">SUM(IF(('R7. TIAM total gen capacity'!$A$9:$A$1466=$B30)*(('R7. TIAM total gen capacity'!$C$9:$C$1466=AA$7)+('R7. TIAM total gen capacity'!$C$9:$C$1466=AA$8))*('R7. TIAM total gen capacity'!$E$9:$E$1466=$D30)*('R7. TIAM total gen capacity'!$F$8:$Q$8=AA$10),'R7. TIAM total gen capacity'!$F$9:$Q$1466))</f>
        <v>38.339518031551002</v>
      </c>
      <c r="AB30" s="68">
        <f t="array" ref="AB30">SUM(IF(('R7. TIAM total gen capacity'!$A$9:$A$1466=$B30)*(('R7. TIAM total gen capacity'!$C$9:$C$1466=AB$7)+('R7. TIAM total gen capacity'!$C$9:$C$1466=AB$8))*('R7. TIAM total gen capacity'!$E$9:$E$1466=$D30)*('R7. TIAM total gen capacity'!$F$8:$Q$8=AB$10),'R7. TIAM total gen capacity'!$F$9:$Q$1466))</f>
        <v>46.627597407468599</v>
      </c>
      <c r="AC30" s="68">
        <f t="array" ref="AC30">SUM(IF(('R7. TIAM total gen capacity'!$A$9:$A$1466=$B30)*(('R7. TIAM total gen capacity'!$C$9:$C$1466=AC$7)+('R7. TIAM total gen capacity'!$C$9:$C$1466=AC$8))*('R7. TIAM total gen capacity'!$E$9:$E$1466=$D30)*('R7. TIAM total gen capacity'!$F$8:$Q$8=AC$10),'R7. TIAM total gen capacity'!$F$9:$Q$1466))</f>
        <v>54.013104084244297</v>
      </c>
      <c r="AE30" s="68">
        <f t="array" ref="AE30">SUM(IF(('R7. TIAM total gen capacity'!$A$9:$A$1466=$B30)*(('R7. TIAM total gen capacity'!$C$9:$C$1466=AE$6)+('R7. TIAM total gen capacity'!$C$9:$C$1466=AE$7)+('R7. TIAM total gen capacity'!$C$9:$C$1466=AE$8)+('R7. TIAM total gen capacity'!$C$9:$C$1466=AE$9))*('R7. TIAM total gen capacity'!$E$9:$E$1466=$D30)*('R7. TIAM total gen capacity'!$F$8:$Q$8=AE$10),'R7. TIAM total gen capacity'!$F$9:$Q$1466))</f>
        <v>45.996830949068261</v>
      </c>
      <c r="AF30" s="68">
        <f t="array" ref="AF30">SUM(IF(('R7. TIAM total gen capacity'!$A$9:$A$1466=$B30)*(('R7. TIAM total gen capacity'!$C$9:$C$1466=AF$6)+('R7. TIAM total gen capacity'!$C$9:$C$1466=AF$7)+('R7. TIAM total gen capacity'!$C$9:$C$1466=AF$8)+('R7. TIAM total gen capacity'!$C$9:$C$1466=AF$9))*('R7. TIAM total gen capacity'!$E$9:$E$1466=$D30)*('R7. TIAM total gen capacity'!$F$8:$Q$8=AF$10),'R7. TIAM total gen capacity'!$F$9:$Q$1466))</f>
        <v>54.833086482925047</v>
      </c>
      <c r="AG30" s="68">
        <f t="array" ref="AG30">SUM(IF(('R7. TIAM total gen capacity'!$A$9:$A$1466=$B30)*(('R7. TIAM total gen capacity'!$C$9:$C$1466=AG$6)+('R7. TIAM total gen capacity'!$C$9:$C$1466=AG$7)+('R7. TIAM total gen capacity'!$C$9:$C$1466=AG$8)+('R7. TIAM total gen capacity'!$C$9:$C$1466=AG$9))*('R7. TIAM total gen capacity'!$E$9:$E$1466=$D30)*('R7. TIAM total gen capacity'!$F$8:$Q$8=AG$10),'R7. TIAM total gen capacity'!$F$9:$Q$1466))</f>
        <v>54.833086482925047</v>
      </c>
      <c r="AH30" s="68">
        <f t="array" ref="AH30">SUM(IF(('R7. TIAM total gen capacity'!$A$9:$A$1466=$B30)*(('R7. TIAM total gen capacity'!$C$9:$C$1466=AH$6)+('R7. TIAM total gen capacity'!$C$9:$C$1466=AH$7)+('R7. TIAM total gen capacity'!$C$9:$C$1466=AH$8)+('R7. TIAM total gen capacity'!$C$9:$C$1466=AH$9))*('R7. TIAM total gen capacity'!$E$9:$E$1466=$D30)*('R7. TIAM total gen capacity'!$F$8:$Q$8=AH$10),'R7. TIAM total gen capacity'!$F$9:$Q$1466))</f>
        <v>55.658735561624667</v>
      </c>
      <c r="AI30" s="68">
        <f t="array" ref="AI30">SUM(IF(('R7. TIAM total gen capacity'!$A$9:$A$1466=$B30)*(('R7. TIAM total gen capacity'!$C$9:$C$1466=AI$6)+('R7. TIAM total gen capacity'!$C$9:$C$1466=AI$7)+('R7. TIAM total gen capacity'!$C$9:$C$1466=AI$8)+('R7. TIAM total gen capacity'!$C$9:$C$1466=AI$9))*('R7. TIAM total gen capacity'!$E$9:$E$1466=$D30)*('R7. TIAM total gen capacity'!$F$8:$Q$8=AI$10),'R7. TIAM total gen capacity'!$F$9:$Q$1466))</f>
        <v>43.575111816429207</v>
      </c>
      <c r="AJ30" s="68">
        <f t="array" ref="AJ30">SUM(IF(('R7. TIAM total gen capacity'!$A$9:$A$1466=$B30)*(('R7. TIAM total gen capacity'!$C$9:$C$1466=AJ$6)+('R7. TIAM total gen capacity'!$C$9:$C$1466=AJ$7)+('R7. TIAM total gen capacity'!$C$9:$C$1466=AJ$8)+('R7. TIAM total gen capacity'!$C$9:$C$1466=AJ$9))*('R7. TIAM total gen capacity'!$E$9:$E$1466=$D30)*('R7. TIAM total gen capacity'!$F$8:$Q$8=AJ$10),'R7. TIAM total gen capacity'!$F$9:$Q$1466))</f>
        <v>11.842942240256479</v>
      </c>
      <c r="AK30" s="68">
        <f t="array" ref="AK30">SUM(IF(('R7. TIAM total gen capacity'!$A$9:$A$1466=$B30)*(('R7. TIAM total gen capacity'!$C$9:$C$1466=AK$6)+('R7. TIAM total gen capacity'!$C$9:$C$1466=AK$7)+('R7. TIAM total gen capacity'!$C$9:$C$1466=AK$8)+('R7. TIAM total gen capacity'!$C$9:$C$1466=AK$9))*('R7. TIAM total gen capacity'!$E$9:$E$1466=$D30)*('R7. TIAM total gen capacity'!$F$8:$Q$8=AK$10),'R7. TIAM total gen capacity'!$F$9:$Q$1466))</f>
        <v>0</v>
      </c>
      <c r="AL30" s="68">
        <f t="array" ref="AL30">SUM(IF(('R7. TIAM total gen capacity'!$A$9:$A$1466=$B30)*(('R7. TIAM total gen capacity'!$C$9:$C$1466=AL$6)+('R7. TIAM total gen capacity'!$C$9:$C$1466=AL$7)+('R7. TIAM total gen capacity'!$C$9:$C$1466=AL$8)+('R7. TIAM total gen capacity'!$C$9:$C$1466=AL$9))*('R7. TIAM total gen capacity'!$E$9:$E$1466=$D30)*('R7. TIAM total gen capacity'!$F$8:$Q$8=AL$10),'R7. TIAM total gen capacity'!$F$9:$Q$1466))</f>
        <v>12.6611638821055</v>
      </c>
      <c r="AM30" s="68">
        <f t="array" ref="AM30">SUM(IF(('R7. TIAM total gen capacity'!$A$9:$A$1466=$B30)*(('R7. TIAM total gen capacity'!$C$9:$C$1466=AM$6)+('R7. TIAM total gen capacity'!$C$9:$C$1466=AM$7)+('R7. TIAM total gen capacity'!$C$9:$C$1466=AM$8)+('R7. TIAM total gen capacity'!$C$9:$C$1466=AM$9))*('R7. TIAM total gen capacity'!$E$9:$E$1466=$D30)*('R7. TIAM total gen capacity'!$F$8:$Q$8=AM$10),'R7. TIAM total gen capacity'!$F$9:$Q$1466))</f>
        <v>12.6611638821055</v>
      </c>
      <c r="AN30" s="68">
        <f t="array" ref="AN30">SUM(IF(('R7. TIAM total gen capacity'!$A$9:$A$1466=$B30)*(('R7. TIAM total gen capacity'!$C$9:$C$1466=AN$6)+('R7. TIAM total gen capacity'!$C$9:$C$1466=AN$7)+('R7. TIAM total gen capacity'!$C$9:$C$1466=AN$8)+('R7. TIAM total gen capacity'!$C$9:$C$1466=AN$9))*('R7. TIAM total gen capacity'!$E$9:$E$1466=$D30)*('R7. TIAM total gen capacity'!$F$8:$Q$8=AN$10),'R7. TIAM total gen capacity'!$F$9:$Q$1466))</f>
        <v>12.6611638821055</v>
      </c>
      <c r="AO30" s="68">
        <f t="array" ref="AO30">SUM(IF(('R7. TIAM total gen capacity'!$A$9:$A$1466=$B30)*(('R7. TIAM total gen capacity'!$C$9:$C$1466=AO$6)+('R7. TIAM total gen capacity'!$C$9:$C$1466=AO$7)+('R7. TIAM total gen capacity'!$C$9:$C$1466=AO$8)+('R7. TIAM total gen capacity'!$C$9:$C$1466=AO$9))*('R7. TIAM total gen capacity'!$E$9:$E$1466=$D30)*('R7. TIAM total gen capacity'!$F$8:$Q$8=AO$10),'R7. TIAM total gen capacity'!$F$9:$Q$1466))</f>
        <v>27.270928802660801</v>
      </c>
      <c r="AP30" s="68">
        <f t="array" ref="AP30">SUM(IF(('R7. TIAM total gen capacity'!$A$9:$A$1466=$B30)*(('R7. TIAM total gen capacity'!$C$9:$C$1466=AP$6)+('R7. TIAM total gen capacity'!$C$9:$C$1466=AP$7)+('R7. TIAM total gen capacity'!$C$9:$C$1466=AP$8)+('R7. TIAM total gen capacity'!$C$9:$C$1466=AP$9))*('R7. TIAM total gen capacity'!$E$9:$E$1466=$D30)*('R7. TIAM total gen capacity'!$F$8:$Q$8=AP$10),'R7. TIAM total gen capacity'!$F$9:$Q$1466))</f>
        <v>31.1438910897451</v>
      </c>
      <c r="AR30" s="68">
        <f t="array" ref="AR30">SUM(IF(('R7. TIAM total gen capacity'!$A$9:$A$1466=$B30)*('R7. TIAM total gen capacity'!$E$9:$E$1466=$D30)*('R7. TIAM total gen capacity'!$F$8:$Q$8=AR$10),'R7. TIAM total gen capacity'!$F$9:$Q$1466))</f>
        <v>64.516543118844467</v>
      </c>
      <c r="AS30" s="68">
        <f t="array" ref="AS30">SUM(IF(('R7. TIAM total gen capacity'!$A$9:$A$1466=$B30)*('R7. TIAM total gen capacity'!$E$9:$E$1466=$D30)*('R7. TIAM total gen capacity'!$F$8:$Q$8=AS$10),'R7. TIAM total gen capacity'!$F$9:$Q$1466))</f>
        <v>75.541028943060866</v>
      </c>
      <c r="AT30" s="68">
        <f t="array" ref="AT30">SUM(IF(('R7. TIAM total gen capacity'!$A$9:$A$1466=$B30)*('R7. TIAM total gen capacity'!$E$9:$E$1466=$D30)*('R7. TIAM total gen capacity'!$F$8:$Q$8=AT$10),'R7. TIAM total gen capacity'!$F$9:$Q$1466))</f>
        <v>78.785544199717663</v>
      </c>
      <c r="AU30" s="68">
        <f t="array" ref="AU30">SUM(IF(('R7. TIAM total gen capacity'!$A$9:$A$1466=$B30)*('R7. TIAM total gen capacity'!$E$9:$E$1466=$D30)*('R7. TIAM total gen capacity'!$F$8:$Q$8=AU$10),'R7. TIAM total gen capacity'!$F$9:$Q$1466))</f>
        <v>89.523696686973423</v>
      </c>
      <c r="AV30" s="68">
        <f t="array" ref="AV30">SUM(IF(('R7. TIAM total gen capacity'!$A$9:$A$1466=$B30)*('R7. TIAM total gen capacity'!$E$9:$E$1466=$D30)*('R7. TIAM total gen capacity'!$F$8:$Q$8=AV$10),'R7. TIAM total gen capacity'!$F$9:$Q$1466))</f>
        <v>197.13185827418258</v>
      </c>
      <c r="AW30" s="68">
        <f t="array" ref="AW30">SUM(IF(('R7. TIAM total gen capacity'!$A$9:$A$1466=$B30)*('R7. TIAM total gen capacity'!$E$9:$E$1466=$D30)*('R7. TIAM total gen capacity'!$F$8:$Q$8=AW$10),'R7. TIAM total gen capacity'!$F$9:$Q$1466))</f>
        <v>182.01618986530988</v>
      </c>
      <c r="AX30" s="68">
        <f t="array" ref="AX30">SUM(IF(('R7. TIAM total gen capacity'!$A$9:$A$1466=$B30)*('R7. TIAM total gen capacity'!$E$9:$E$1466=$D30)*('R7. TIAM total gen capacity'!$F$8:$Q$8=AX$10),'R7. TIAM total gen capacity'!$F$9:$Q$1466))</f>
        <v>211.44989318073857</v>
      </c>
      <c r="AY30" s="68">
        <f t="array" ref="AY30">SUM(IF(('R7. TIAM total gen capacity'!$A$9:$A$1466=$B30)*('R7. TIAM total gen capacity'!$E$9:$E$1466=$D30)*('R7. TIAM total gen capacity'!$F$8:$Q$8=AY$10),'R7. TIAM total gen capacity'!$F$9:$Q$1466))</f>
        <v>456.7584760839494</v>
      </c>
      <c r="AZ30" s="68">
        <f t="array" ref="AZ30">SUM(IF(('R7. TIAM total gen capacity'!$A$9:$A$1466=$B30)*('R7. TIAM total gen capacity'!$E$9:$E$1466=$D30)*('R7. TIAM total gen capacity'!$F$8:$Q$8=AZ$10),'R7. TIAM total gen capacity'!$F$9:$Q$1466))</f>
        <v>621.16245476923154</v>
      </c>
      <c r="BA30" s="68">
        <f t="array" ref="BA30">SUM(IF(('R7. TIAM total gen capacity'!$A$9:$A$1466=$B30)*('R7. TIAM total gen capacity'!$E$9:$E$1466=$D30)*('R7. TIAM total gen capacity'!$F$8:$Q$8=BA$10),'R7. TIAM total gen capacity'!$F$9:$Q$1466))</f>
        <v>590.97235517372837</v>
      </c>
      <c r="BB30" s="68">
        <f t="array" ref="BB30">SUM(IF(('R7. TIAM total gen capacity'!$A$9:$A$1466=$B30)*('R7. TIAM total gen capacity'!$E$9:$E$1466=$D30)*('R7. TIAM total gen capacity'!$F$8:$Q$8=BB$10),'R7. TIAM total gen capacity'!$F$9:$Q$1466))</f>
        <v>542.3124112222049</v>
      </c>
      <c r="BC30" s="68">
        <f t="array" ref="BC30">SUM(IF(('R7. TIAM total gen capacity'!$A$9:$A$1466=$B30)*('R7. TIAM total gen capacity'!$E$9:$E$1466=$D30)*('R7. TIAM total gen capacity'!$F$8:$Q$8=BC$10),'R7. TIAM total gen capacity'!$F$9:$Q$1466))</f>
        <v>569.46866284652799</v>
      </c>
      <c r="BE30" s="68">
        <f t="array" ref="BE30">SUM(IF(('R7. TIAM total gen capacity'!$A$9:$A$1466=$B30)*('R7. TIAM total gen capacity'!$E$9:$E$1466=$D30)*('R7. TIAM total gen capacity'!$B$9:$B$1466=BE$9)*('R7. TIAM total gen capacity'!$F$8:$Q$8=BE$10),'R7. TIAM total gen capacity'!$F$9:$Q$1466))</f>
        <v>18.519712169776206</v>
      </c>
      <c r="BF30" s="68">
        <f t="array" ref="BF30">SUM(IF(('R7. TIAM total gen capacity'!$A$9:$A$1466=$B30)*('R7. TIAM total gen capacity'!$E$9:$E$1466=$D30)*('R7. TIAM total gen capacity'!$B$9:$B$1466=BF$9)*('R7. TIAM total gen capacity'!$F$8:$Q$8=BF$10),'R7. TIAM total gen capacity'!$F$9:$Q$1466))</f>
        <v>20.707942460135836</v>
      </c>
      <c r="BG30" s="68">
        <f t="array" ref="BG30">SUM(IF(('R7. TIAM total gen capacity'!$A$9:$A$1466=$B30)*('R7. TIAM total gen capacity'!$E$9:$E$1466=$D30)*('R7. TIAM total gen capacity'!$B$9:$B$1466=BG$9)*('R7. TIAM total gen capacity'!$F$8:$Q$8=BG$10),'R7. TIAM total gen capacity'!$F$9:$Q$1466))</f>
        <v>23.532887320427065</v>
      </c>
      <c r="BH30" s="68">
        <f t="array" ref="BH30">SUM(IF(('R7. TIAM total gen capacity'!$A$9:$A$1466=$B30)*('R7. TIAM total gen capacity'!$E$9:$E$1466=$D30)*('R7. TIAM total gen capacity'!$B$9:$B$1466=BH$9)*('R7. TIAM total gen capacity'!$F$8:$Q$8=BH$10),'R7. TIAM total gen capacity'!$F$9:$Q$1466))</f>
        <v>31.011079846809952</v>
      </c>
      <c r="BI30" s="68">
        <f t="array" ref="BI30">SUM(IF(('R7. TIAM total gen capacity'!$A$9:$A$1466=$B30)*('R7. TIAM total gen capacity'!$E$9:$E$1466=$D30)*('R7. TIAM total gen capacity'!$B$9:$B$1466=BI$9)*('R7. TIAM total gen capacity'!$F$8:$Q$8=BI$10),'R7. TIAM total gen capacity'!$F$9:$Q$1466))</f>
        <v>150.7028651792146</v>
      </c>
      <c r="BJ30" s="68">
        <f t="array" ref="BJ30">SUM(IF(('R7. TIAM total gen capacity'!$A$9:$A$1466=$B30)*('R7. TIAM total gen capacity'!$E$9:$E$1466=$D30)*('R7. TIAM total gen capacity'!$B$9:$B$1466=BJ$9)*('R7. TIAM total gen capacity'!$F$8:$Q$8=BJ$10),'R7. TIAM total gen capacity'!$F$9:$Q$1466))</f>
        <v>165.86071591526144</v>
      </c>
      <c r="BK30" s="68">
        <f t="array" ref="BK30">SUM(IF(('R7. TIAM total gen capacity'!$A$9:$A$1466=$B30)*('R7. TIAM total gen capacity'!$E$9:$E$1466=$D30)*('R7. TIAM total gen capacity'!$B$9:$B$1466=BK$9)*('R7. TIAM total gen capacity'!$F$8:$Q$8=BK$10),'R7. TIAM total gen capacity'!$F$9:$Q$1466))</f>
        <v>204.91394546832026</v>
      </c>
      <c r="BL30" s="68">
        <f t="array" ref="BL30">SUM(IF(('R7. TIAM total gen capacity'!$A$9:$A$1466=$B30)*('R7. TIAM total gen capacity'!$E$9:$E$1466=$D30)*('R7. TIAM total gen capacity'!$B$9:$B$1466=BL$9)*('R7. TIAM total gen capacity'!$F$8:$Q$8=BL$10),'R7. TIAM total gen capacity'!$F$9:$Q$1466))</f>
        <v>434.38852000916773</v>
      </c>
      <c r="BM30" s="68">
        <f t="array" ref="BM30">SUM(IF(('R7. TIAM total gen capacity'!$A$9:$A$1466=$B30)*('R7. TIAM total gen capacity'!$E$9:$E$1466=$D30)*('R7. TIAM total gen capacity'!$B$9:$B$1466=BM$9)*('R7. TIAM total gen capacity'!$F$8:$Q$8=BM$10),'R7. TIAM total gen capacity'!$F$9:$Q$1466))</f>
        <v>596.9589266050358</v>
      </c>
      <c r="BN30" s="68">
        <f t="array" ref="BN30">SUM(IF(('R7. TIAM total gen capacity'!$A$9:$A$1466=$B30)*('R7. TIAM total gen capacity'!$E$9:$E$1466=$D30)*('R7. TIAM total gen capacity'!$B$9:$B$1466=BN$9)*('R7. TIAM total gen capacity'!$F$8:$Q$8=BN$10),'R7. TIAM total gen capacity'!$F$9:$Q$1466))</f>
        <v>564.79162821525085</v>
      </c>
      <c r="BO30" s="68">
        <f t="array" ref="BO30">SUM(IF(('R7. TIAM total gen capacity'!$A$9:$A$1466=$B30)*('R7. TIAM total gen capacity'!$E$9:$E$1466=$D30)*('R7. TIAM total gen capacity'!$B$9:$B$1466=BO$9)*('R7. TIAM total gen capacity'!$F$8:$Q$8=BO$10),'R7. TIAM total gen capacity'!$F$9:$Q$1466))</f>
        <v>500.00171460983267</v>
      </c>
      <c r="BP30" s="68">
        <f t="array" ref="BP30">SUM(IF(('R7. TIAM total gen capacity'!$A$9:$A$1466=$B30)*('R7. TIAM total gen capacity'!$E$9:$E$1466=$D30)*('R7. TIAM total gen capacity'!$B$9:$B$1466=BP$9)*('R7. TIAM total gen capacity'!$F$8:$Q$8=BP$10),'R7. TIAM total gen capacity'!$F$9:$Q$1466))</f>
        <v>522.26469475794681</v>
      </c>
      <c r="BR30" s="68">
        <f t="array" ref="BR30">SUM(IF(('R7. TIAM total gen capacity'!$A$9:$A$1466=$B30)*(('R7. TIAM total gen capacity'!$C$9:$C$1466=BR$7)+('R7. TIAM total gen capacity'!$C$9:$C$1466=BR$8))*('R7. TIAM total gen capacity'!$E$9:$E$1466=$D30)*('R7. TIAM total gen capacity'!$F$8:$Q$8=BR$10),'R7. TIAM total gen capacity'!$F$9:$Q$1466))</f>
        <v>0.199086757990868</v>
      </c>
      <c r="BS30" s="68">
        <f t="array" ref="BS30">SUM(IF(('R7. TIAM total gen capacity'!$A$9:$A$1466=$B30)*(('R7. TIAM total gen capacity'!$C$9:$C$1466=BS$7)+('R7. TIAM total gen capacity'!$C$9:$C$1466=BS$8))*('R7. TIAM total gen capacity'!$E$9:$E$1466=$D30)*('R7. TIAM total gen capacity'!$F$8:$Q$8=BS$10),'R7. TIAM total gen capacity'!$F$9:$Q$1466))</f>
        <v>0.19214710068513899</v>
      </c>
      <c r="BT30" s="68">
        <f t="array" ref="BT30">SUM(IF(('R7. TIAM total gen capacity'!$A$9:$A$1466=$B30)*(('R7. TIAM total gen capacity'!$C$9:$C$1466=BT$7)+('R7. TIAM total gen capacity'!$C$9:$C$1466=BT$8))*('R7. TIAM total gen capacity'!$E$9:$E$1466=$D30)*('R7. TIAM total gen capacity'!$F$8:$Q$8=BT$10),'R7. TIAM total gen capacity'!$F$9:$Q$1466))</f>
        <v>0.174797957420815</v>
      </c>
      <c r="BU30" s="68">
        <f t="array" ref="BU30">SUM(IF(('R7. TIAM total gen capacity'!$A$9:$A$1466=$B30)*(('R7. TIAM total gen capacity'!$C$9:$C$1466=BU$7)+('R7. TIAM total gen capacity'!$C$9:$C$1466=BU$8))*('R7. TIAM total gen capacity'!$E$9:$E$1466=$D30)*('R7. TIAM total gen capacity'!$F$8:$Q$8=BU$10),'R7. TIAM total gen capacity'!$F$9:$Q$1466))</f>
        <v>3.746576281751798</v>
      </c>
      <c r="BV30" s="68">
        <f t="array" ref="BV30">SUM(IF(('R7. TIAM total gen capacity'!$A$9:$A$1466=$B30)*(('R7. TIAM total gen capacity'!$C$9:$C$1466=BV$7)+('R7. TIAM total gen capacity'!$C$9:$C$1466=BV$8))*('R7. TIAM total gen capacity'!$E$9:$E$1466=$D30)*('R7. TIAM total gen capacity'!$F$8:$Q$8=BV$10),'R7. TIAM total gen capacity'!$F$9:$Q$1466))</f>
        <v>14.072710138298499</v>
      </c>
      <c r="BW30" s="68">
        <f t="array" ref="BW30">SUM(IF(('R7. TIAM total gen capacity'!$A$9:$A$1466=$B30)*(('R7. TIAM total gen capacity'!$C$9:$C$1466=BW$7)+('R7. TIAM total gen capacity'!$C$9:$C$1466=BW$8))*('R7. TIAM total gen capacity'!$E$9:$E$1466=$D30)*('R7. TIAM total gen capacity'!$F$8:$Q$8=BW$10),'R7. TIAM total gen capacity'!$F$9:$Q$1466))</f>
        <v>23.435293836841922</v>
      </c>
      <c r="BX30" s="68">
        <f t="array" ref="BX30">SUM(IF(('R7. TIAM total gen capacity'!$A$9:$A$1466=$B30)*(('R7. TIAM total gen capacity'!$C$9:$C$1466=BX$7)+('R7. TIAM total gen capacity'!$C$9:$C$1466=BX$8))*('R7. TIAM total gen capacity'!$E$9:$E$1466=$D30)*('R7. TIAM total gen capacity'!$F$8:$Q$8=BX$10),'R7. TIAM total gen capacity'!$F$9:$Q$1466))</f>
        <v>58.139793751133055</v>
      </c>
      <c r="BY30" s="68">
        <f t="array" ref="BY30">SUM(IF(('R7. TIAM total gen capacity'!$A$9:$A$1466=$B30)*(('R7. TIAM total gen capacity'!$C$9:$C$1466=BY$7)+('R7. TIAM total gen capacity'!$C$9:$C$1466=BY$8))*('R7. TIAM total gen capacity'!$E$9:$E$1466=$D30)*('R7. TIAM total gen capacity'!$F$8:$Q$8=BY$10),'R7. TIAM total gen capacity'!$F$9:$Q$1466))</f>
        <v>217.76531601484447</v>
      </c>
      <c r="BZ30" s="68">
        <f t="array" ref="BZ30">SUM(IF(('R7. TIAM total gen capacity'!$A$9:$A$1466=$B30)*(('R7. TIAM total gen capacity'!$C$9:$C$1466=BZ$7)+('R7. TIAM total gen capacity'!$C$9:$C$1466=BZ$8))*('R7. TIAM total gen capacity'!$E$9:$E$1466=$D30)*('R7. TIAM total gen capacity'!$F$8:$Q$8=BZ$10),'R7. TIAM total gen capacity'!$F$9:$Q$1466))</f>
        <v>373.07235797144807</v>
      </c>
      <c r="CA30" s="68">
        <f t="array" ref="CA30">SUM(IF(('R7. TIAM total gen capacity'!$A$9:$A$1466=$B30)*(('R7. TIAM total gen capacity'!$C$9:$C$1466=CA$7)+('R7. TIAM total gen capacity'!$C$9:$C$1466=CA$8))*('R7. TIAM total gen capacity'!$E$9:$E$1466=$D30)*('R7. TIAM total gen capacity'!$F$8:$Q$8=CA$10),'R7. TIAM total gen capacity'!$F$9:$Q$1466))</f>
        <v>334.71930799420301</v>
      </c>
      <c r="CB30" s="68">
        <f t="array" ref="CB30">SUM(IF(('R7. TIAM total gen capacity'!$A$9:$A$1466=$B30)*(('R7. TIAM total gen capacity'!$C$9:$C$1466=CB$7)+('R7. TIAM total gen capacity'!$C$9:$C$1466=CB$8))*('R7. TIAM total gen capacity'!$E$9:$E$1466=$D30)*('R7. TIAM total gen capacity'!$F$8:$Q$8=CB$10),'R7. TIAM total gen capacity'!$F$9:$Q$1466))</f>
        <v>261.64171501286671</v>
      </c>
      <c r="CC30" s="68">
        <f t="array" ref="CC30">SUM(IF(('R7. TIAM total gen capacity'!$A$9:$A$1466=$B30)*(('R7. TIAM total gen capacity'!$C$9:$C$1466=CC$7)+('R7. TIAM total gen capacity'!$C$9:$C$1466=CC$8))*('R7. TIAM total gen capacity'!$E$9:$E$1466=$D30)*('R7. TIAM total gen capacity'!$F$8:$Q$8=CC$10),'R7. TIAM total gen capacity'!$F$9:$Q$1466))</f>
        <v>276.51958848420509</v>
      </c>
      <c r="CE30" s="68">
        <f t="array" ref="CE30">SUM(IF(('R7. TIAM total gen capacity'!$A$9:$A$1466=$B30)*(('R7. TIAM total gen capacity'!$C$9:$C$1466=CE$7)+('R7. TIAM total gen capacity'!$C$9:$C$1466=CE$8))*('R7. TIAM total gen capacity'!$E$9:$E$1466=$D30)*('R7. TIAM total gen capacity'!$F$8:$Q$8=CE$10),'R7. TIAM total gen capacity'!$F$9:$Q$1466))</f>
        <v>15.8474518958036</v>
      </c>
      <c r="CF30" s="68">
        <f t="array" ref="CF30">SUM(IF(('R7. TIAM total gen capacity'!$A$9:$A$1466=$B30)*(('R7. TIAM total gen capacity'!$C$9:$C$1466=CF$7)+('R7. TIAM total gen capacity'!$C$9:$C$1466=CF$8))*('R7. TIAM total gen capacity'!$E$9:$E$1466=$D30)*('R7. TIAM total gen capacity'!$F$8:$Q$8=CF$10),'R7. TIAM total gen capacity'!$F$9:$Q$1466))</f>
        <v>15.8474518958036</v>
      </c>
      <c r="CG30" s="68">
        <f t="array" ref="CG30">SUM(IF(('R7. TIAM total gen capacity'!$A$9:$A$1466=$B30)*(('R7. TIAM total gen capacity'!$C$9:$C$1466=CG$7)+('R7. TIAM total gen capacity'!$C$9:$C$1466=CG$8))*('R7. TIAM total gen capacity'!$E$9:$E$1466=$D30)*('R7. TIAM total gen capacity'!$F$8:$Q$8=CG$10),'R7. TIAM total gen capacity'!$F$9:$Q$1466))</f>
        <v>15.85490322735888</v>
      </c>
      <c r="CH30" s="68">
        <f t="array" ref="CH30">SUM(IF(('R7. TIAM total gen capacity'!$A$9:$A$1466=$B30)*(('R7. TIAM total gen capacity'!$C$9:$C$1466=CH$7)+('R7. TIAM total gen capacity'!$C$9:$C$1466=CH$8))*('R7. TIAM total gen capacity'!$E$9:$E$1466=$D30)*('R7. TIAM total gen capacity'!$F$8:$Q$8=CH$10),'R7. TIAM total gen capacity'!$F$9:$Q$1466))</f>
        <v>16.512473103344888</v>
      </c>
      <c r="CI30" s="68">
        <f t="array" ref="CI30">SUM(IF(('R7. TIAM total gen capacity'!$A$9:$A$1466=$B30)*(('R7. TIAM total gen capacity'!$C$9:$C$1466=CI$7)+('R7. TIAM total gen capacity'!$C$9:$C$1466=CI$8))*('R7. TIAM total gen capacity'!$E$9:$E$1466=$D30)*('R7. TIAM total gen capacity'!$F$8:$Q$8=CI$10),'R7. TIAM total gen capacity'!$F$9:$Q$1466))</f>
        <v>16.819642053116581</v>
      </c>
      <c r="CJ30" s="68">
        <f t="array" ref="CJ30">SUM(IF(('R7. TIAM total gen capacity'!$A$9:$A$1466=$B30)*(('R7. TIAM total gen capacity'!$C$9:$C$1466=CJ$7)+('R7. TIAM total gen capacity'!$C$9:$C$1466=CJ$8))*('R7. TIAM total gen capacity'!$E$9:$E$1466=$D30)*('R7. TIAM total gen capacity'!$F$8:$Q$8=CJ$10),'R7. TIAM total gen capacity'!$F$9:$Q$1466))</f>
        <v>17.758936609292142</v>
      </c>
      <c r="CK30" s="68">
        <f t="array" ref="CK30">SUM(IF(('R7. TIAM total gen capacity'!$A$9:$A$1466=$B30)*(('R7. TIAM total gen capacity'!$C$9:$C$1466=CK$7)+('R7. TIAM total gen capacity'!$C$9:$C$1466=CK$8))*('R7. TIAM total gen capacity'!$E$9:$E$1466=$D30)*('R7. TIAM total gen capacity'!$F$8:$Q$8=CK$10),'R7. TIAM total gen capacity'!$F$9:$Q$1466))</f>
        <v>17.758936609292142</v>
      </c>
      <c r="CL30" s="68">
        <f t="array" ref="CL30">SUM(IF(('R7. TIAM total gen capacity'!$A$9:$A$1466=$B30)*(('R7. TIAM total gen capacity'!$C$9:$C$1466=CL$7)+('R7. TIAM total gen capacity'!$C$9:$C$1466=CL$8))*('R7. TIAM total gen capacity'!$E$9:$E$1466=$D30)*('R7. TIAM total gen capacity'!$F$8:$Q$8=CL$10),'R7. TIAM total gen capacity'!$F$9:$Q$1466))</f>
        <v>17.758936609292142</v>
      </c>
      <c r="CM30" s="68">
        <f t="array" ref="CM30">SUM(IF(('R7. TIAM total gen capacity'!$A$9:$A$1466=$B30)*(('R7. TIAM total gen capacity'!$C$9:$C$1466=CM$7)+('R7. TIAM total gen capacity'!$C$9:$C$1466=CM$8))*('R7. TIAM total gen capacity'!$E$9:$E$1466=$D30)*('R7. TIAM total gen capacity'!$F$8:$Q$8=CM$10),'R7. TIAM total gen capacity'!$F$9:$Q$1466))</f>
        <v>17.758936609292142</v>
      </c>
      <c r="CN30" s="68">
        <f t="array" ref="CN30">SUM(IF(('R7. TIAM total gen capacity'!$A$9:$A$1466=$B30)*(('R7. TIAM total gen capacity'!$C$9:$C$1466=CN$7)+('R7. TIAM total gen capacity'!$C$9:$C$1466=CN$8))*('R7. TIAM total gen capacity'!$E$9:$E$1466=$D30)*('R7. TIAM total gen capacity'!$F$8:$Q$8=CN$10),'R7. TIAM total gen capacity'!$F$9:$Q$1466))</f>
        <v>17.758936609292142</v>
      </c>
      <c r="CO30" s="68">
        <f t="array" ref="CO30">SUM(IF(('R7. TIAM total gen capacity'!$A$9:$A$1466=$B30)*(('R7. TIAM total gen capacity'!$C$9:$C$1466=CO$7)+('R7. TIAM total gen capacity'!$C$9:$C$1466=CO$8))*('R7. TIAM total gen capacity'!$E$9:$E$1466=$D30)*('R7. TIAM total gen capacity'!$F$8:$Q$8=CO$10),'R7. TIAM total gen capacity'!$F$9:$Q$1466))</f>
        <v>17.758936609292142</v>
      </c>
      <c r="CP30" s="68">
        <f t="array" ref="CP30">SUM(IF(('R7. TIAM total gen capacity'!$A$9:$A$1466=$B30)*(('R7. TIAM total gen capacity'!$C$9:$C$1466=CP$7)+('R7. TIAM total gen capacity'!$C$9:$C$1466=CP$8))*('R7. TIAM total gen capacity'!$E$9:$E$1466=$D30)*('R7. TIAM total gen capacity'!$F$8:$Q$8=CP$10),'R7. TIAM total gen capacity'!$F$9:$Q$1466))</f>
        <v>17.758936609292142</v>
      </c>
    </row>
    <row r="31" spans="1:94" x14ac:dyDescent="0.3">
      <c r="A31" s="39" t="s">
        <v>64</v>
      </c>
      <c r="B31" s="39" t="s">
        <v>252</v>
      </c>
      <c r="C31" s="39" t="s">
        <v>80</v>
      </c>
      <c r="D31" s="39" t="s">
        <v>256</v>
      </c>
      <c r="E31" s="68">
        <f t="array" ref="E31">SUM(IF(('R7. TIAM total gen capacity'!$A$9:$A$1466=$B31)*(('R7. TIAM total gen capacity'!$C$9:$C$1466=E$7)+('R7. TIAM total gen capacity'!$C$9:$C$1466=E$8))*('R7. TIAM total gen capacity'!$E$9:$E$1466=$D31)*('R7. TIAM total gen capacity'!$F$8:$Q$8=E$10),'R7. TIAM total gen capacity'!$F$9:$Q$1466))</f>
        <v>0.35901826484018295</v>
      </c>
      <c r="F31" s="68">
        <f t="array" ref="F31">SUM(IF(('R7. TIAM total gen capacity'!$A$9:$A$1466=$B31)*(('R7. TIAM total gen capacity'!$C$9:$C$1466=F$7)+('R7. TIAM total gen capacity'!$C$9:$C$1466=F$8))*('R7. TIAM total gen capacity'!$E$9:$E$1466=$D31)*('R7. TIAM total gen capacity'!$F$8:$Q$8=F$10),'R7. TIAM total gen capacity'!$F$9:$Q$1466))</f>
        <v>1.259703196347032</v>
      </c>
      <c r="G31" s="68">
        <f t="array" ref="G31">SUM(IF(('R7. TIAM total gen capacity'!$A$9:$A$1466=$B31)*(('R7. TIAM total gen capacity'!$C$9:$C$1466=G$7)+('R7. TIAM total gen capacity'!$C$9:$C$1466=G$8))*('R7. TIAM total gen capacity'!$E$9:$E$1466=$D31)*('R7. TIAM total gen capacity'!$F$8:$Q$8=G$10),'R7. TIAM total gen capacity'!$F$9:$Q$1466))</f>
        <v>8.109703196347029</v>
      </c>
      <c r="H31" s="68">
        <f t="array" ref="H31">SUM(IF(('R7. TIAM total gen capacity'!$A$9:$A$1466=$B31)*(('R7. TIAM total gen capacity'!$C$9:$C$1466=H$7)+('R7. TIAM total gen capacity'!$C$9:$C$1466=H$8))*('R7. TIAM total gen capacity'!$E$9:$E$1466=$D31)*('R7. TIAM total gen capacity'!$F$8:$Q$8=H$10),'R7. TIAM total gen capacity'!$F$9:$Q$1466))</f>
        <v>13.581682935036495</v>
      </c>
      <c r="I31" s="68">
        <f t="array" ref="I31">SUM(IF(('R7. TIAM total gen capacity'!$A$9:$A$1466=$B31)*(('R7. TIAM total gen capacity'!$C$9:$C$1466=I$7)+('R7. TIAM total gen capacity'!$C$9:$C$1466=I$8))*('R7. TIAM total gen capacity'!$E$9:$E$1466=$D31)*('R7. TIAM total gen capacity'!$F$8:$Q$8=I$10),'R7. TIAM total gen capacity'!$F$9:$Q$1466))</f>
        <v>29.590226829930579</v>
      </c>
      <c r="J31" s="68">
        <f t="array" ref="J31">SUM(IF(('R7. TIAM total gen capacity'!$A$9:$A$1466=$B31)*(('R7. TIAM total gen capacity'!$C$9:$C$1466=J$7)+('R7. TIAM total gen capacity'!$C$9:$C$1466=J$8))*('R7. TIAM total gen capacity'!$E$9:$E$1466=$D31)*('R7. TIAM total gen capacity'!$F$8:$Q$8=J$10),'R7. TIAM total gen capacity'!$F$9:$Q$1466))</f>
        <v>61.768448378982427</v>
      </c>
      <c r="K31" s="68">
        <f t="array" ref="K31">SUM(IF(('R7. TIAM total gen capacity'!$A$9:$A$1466=$B31)*(('R7. TIAM total gen capacity'!$C$9:$C$1466=K$7)+('R7. TIAM total gen capacity'!$C$9:$C$1466=K$8))*('R7. TIAM total gen capacity'!$E$9:$E$1466=$D31)*('R7. TIAM total gen capacity'!$F$8:$Q$8=K$10),'R7. TIAM total gen capacity'!$F$9:$Q$1466))</f>
        <v>341.22563622829932</v>
      </c>
      <c r="L31" s="68">
        <f t="array" ref="L31">SUM(IF(('R7. TIAM total gen capacity'!$A$9:$A$1466=$B31)*(('R7. TIAM total gen capacity'!$C$9:$C$1466=L$7)+('R7. TIAM total gen capacity'!$C$9:$C$1466=L$8))*('R7. TIAM total gen capacity'!$E$9:$E$1466=$D31)*('R7. TIAM total gen capacity'!$F$8:$Q$8=L$10),'R7. TIAM total gen capacity'!$F$9:$Q$1466))</f>
        <v>1276.7327330997241</v>
      </c>
      <c r="M31" s="68">
        <f t="array" ref="M31">SUM(IF(('R7. TIAM total gen capacity'!$A$9:$A$1466=$B31)*(('R7. TIAM total gen capacity'!$C$9:$C$1466=M$7)+('R7. TIAM total gen capacity'!$C$9:$C$1466=M$8))*('R7. TIAM total gen capacity'!$E$9:$E$1466=$D31)*('R7. TIAM total gen capacity'!$F$8:$Q$8=M$10),'R7. TIAM total gen capacity'!$F$9:$Q$1466))</f>
        <v>2305.4779883171468</v>
      </c>
      <c r="N31" s="68">
        <f t="array" ref="N31">SUM(IF(('R7. TIAM total gen capacity'!$A$9:$A$1466=$B31)*(('R7. TIAM total gen capacity'!$C$9:$C$1466=N$7)+('R7. TIAM total gen capacity'!$C$9:$C$1466=N$8))*('R7. TIAM total gen capacity'!$E$9:$E$1466=$D31)*('R7. TIAM total gen capacity'!$F$8:$Q$8=N$10),'R7. TIAM total gen capacity'!$F$9:$Q$1466))</f>
        <v>2385.4748740586442</v>
      </c>
      <c r="O31" s="68">
        <f t="array" ref="O31">SUM(IF(('R7. TIAM total gen capacity'!$A$9:$A$1466=$B31)*(('R7. TIAM total gen capacity'!$C$9:$C$1466=O$7)+('R7. TIAM total gen capacity'!$C$9:$C$1466=O$8))*('R7. TIAM total gen capacity'!$E$9:$E$1466=$D31)*('R7. TIAM total gen capacity'!$F$8:$Q$8=O$10),'R7. TIAM total gen capacity'!$F$9:$Q$1466))</f>
        <v>2385.4736740586441</v>
      </c>
      <c r="P31" s="68">
        <f t="array" ref="P31">SUM(IF(('R7. TIAM total gen capacity'!$A$9:$A$1466=$B31)*(('R7. TIAM total gen capacity'!$C$9:$C$1466=P$7)+('R7. TIAM total gen capacity'!$C$9:$C$1466=P$8))*('R7. TIAM total gen capacity'!$E$9:$E$1466=$D31)*('R7. TIAM total gen capacity'!$F$8:$Q$8=P$10),'R7. TIAM total gen capacity'!$F$9:$Q$1466))</f>
        <v>2385.4724740586439</v>
      </c>
      <c r="R31" s="68">
        <f t="array" ref="R31">SUM(IF(('R7. TIAM total gen capacity'!$A$9:$A$1466=$B31)*(('R7. TIAM total gen capacity'!$C$9:$C$1466=R$7)+('R7. TIAM total gen capacity'!$C$9:$C$1466=R$8))*('R7. TIAM total gen capacity'!$E$9:$E$1466=$D31)*('R7. TIAM total gen capacity'!$F$8:$Q$8=R$10),'R7. TIAM total gen capacity'!$F$9:$Q$1466))</f>
        <v>11.045662100456619</v>
      </c>
      <c r="S31" s="68">
        <f t="array" ref="S31">SUM(IF(('R7. TIAM total gen capacity'!$A$9:$A$1466=$B31)*(('R7. TIAM total gen capacity'!$C$9:$C$1466=S$7)+('R7. TIAM total gen capacity'!$C$9:$C$1466=S$8))*('R7. TIAM total gen capacity'!$E$9:$E$1466=$D31)*('R7. TIAM total gen capacity'!$F$8:$Q$8=S$10),'R7. TIAM total gen capacity'!$F$9:$Q$1466))</f>
        <v>50.267258432800531</v>
      </c>
      <c r="T31" s="68">
        <f t="array" ref="T31">SUM(IF(('R7. TIAM total gen capacity'!$A$9:$A$1466=$B31)*(('R7. TIAM total gen capacity'!$C$9:$C$1466=T$7)+('R7. TIAM total gen capacity'!$C$9:$C$1466=T$8))*('R7. TIAM total gen capacity'!$E$9:$E$1466=$D31)*('R7. TIAM total gen capacity'!$F$8:$Q$8=T$10),'R7. TIAM total gen capacity'!$F$9:$Q$1466))</f>
        <v>66.000000000000028</v>
      </c>
      <c r="U31" s="68">
        <f t="array" ref="U31">SUM(IF(('R7. TIAM total gen capacity'!$A$9:$A$1466=$B31)*(('R7. TIAM total gen capacity'!$C$9:$C$1466=U$7)+('R7. TIAM total gen capacity'!$C$9:$C$1466=U$8))*('R7. TIAM total gen capacity'!$E$9:$E$1466=$D31)*('R7. TIAM total gen capacity'!$F$8:$Q$8=U$10),'R7. TIAM total gen capacity'!$F$9:$Q$1466))</f>
        <v>64.459905410774411</v>
      </c>
      <c r="V31" s="68">
        <f t="array" ref="V31">SUM(IF(('R7. TIAM total gen capacity'!$A$9:$A$1466=$B31)*(('R7. TIAM total gen capacity'!$C$9:$C$1466=V$7)+('R7. TIAM total gen capacity'!$C$9:$C$1466=V$8))*('R7. TIAM total gen capacity'!$E$9:$E$1466=$D31)*('R7. TIAM total gen capacity'!$F$8:$Q$8=V$10),'R7. TIAM total gen capacity'!$F$9:$Q$1466))</f>
        <v>104.99919356619252</v>
      </c>
      <c r="W31" s="68">
        <f t="array" ref="W31">SUM(IF(('R7. TIAM total gen capacity'!$A$9:$A$1466=$B31)*(('R7. TIAM total gen capacity'!$C$9:$C$1466=W$7)+('R7. TIAM total gen capacity'!$C$9:$C$1466=W$8))*('R7. TIAM total gen capacity'!$E$9:$E$1466=$D31)*('R7. TIAM total gen capacity'!$F$8:$Q$8=W$10),'R7. TIAM total gen capacity'!$F$9:$Q$1466))</f>
        <v>171.03342221593525</v>
      </c>
      <c r="X31" s="68">
        <f t="array" ref="X31">SUM(IF(('R7. TIAM total gen capacity'!$A$9:$A$1466=$B31)*(('R7. TIAM total gen capacity'!$C$9:$C$1466=X$7)+('R7. TIAM total gen capacity'!$C$9:$C$1466=X$8))*('R7. TIAM total gen capacity'!$E$9:$E$1466=$D31)*('R7. TIAM total gen capacity'!$F$8:$Q$8=X$10),'R7. TIAM total gen capacity'!$F$9:$Q$1466))</f>
        <v>278.5962224468953</v>
      </c>
      <c r="Y31" s="68">
        <f t="array" ref="Y31">SUM(IF(('R7. TIAM total gen capacity'!$A$9:$A$1466=$B31)*(('R7. TIAM total gen capacity'!$C$9:$C$1466=Y$7)+('R7. TIAM total gen capacity'!$C$9:$C$1466=Y$8))*('R7. TIAM total gen capacity'!$E$9:$E$1466=$D31)*('R7. TIAM total gen capacity'!$F$8:$Q$8=Y$10),'R7. TIAM total gen capacity'!$F$9:$Q$1466))</f>
        <v>453.8046897842404</v>
      </c>
      <c r="Z31" s="68">
        <f t="array" ref="Z31">SUM(IF(('R7. TIAM total gen capacity'!$A$9:$A$1466=$B31)*(('R7. TIAM total gen capacity'!$C$9:$C$1466=Z$7)+('R7. TIAM total gen capacity'!$C$9:$C$1466=Z$8))*('R7. TIAM total gen capacity'!$E$9:$E$1466=$D31)*('R7. TIAM total gen capacity'!$F$8:$Q$8=Z$10),'R7. TIAM total gen capacity'!$F$9:$Q$1466))</f>
        <v>739.20082079595204</v>
      </c>
      <c r="AA31" s="68">
        <f t="array" ref="AA31">SUM(IF(('R7. TIAM total gen capacity'!$A$9:$A$1466=$B31)*(('R7. TIAM total gen capacity'!$C$9:$C$1466=AA$7)+('R7. TIAM total gen capacity'!$C$9:$C$1466=AA$8))*('R7. TIAM total gen capacity'!$E$9:$E$1466=$D31)*('R7. TIAM total gen capacity'!$F$8:$Q$8=AA$10),'R7. TIAM total gen capacity'!$F$9:$Q$1466))</f>
        <v>1204.081045104004</v>
      </c>
      <c r="AB31" s="68">
        <f t="array" ref="AB31">SUM(IF(('R7. TIAM total gen capacity'!$A$9:$A$1466=$B31)*(('R7. TIAM total gen capacity'!$C$9:$C$1466=AB$7)+('R7. TIAM total gen capacity'!$C$9:$C$1466=AB$8))*('R7. TIAM total gen capacity'!$E$9:$E$1466=$D31)*('R7. TIAM total gen capacity'!$F$8:$Q$8=AB$10),'R7. TIAM total gen capacity'!$F$9:$Q$1466))</f>
        <v>1961.321944574473</v>
      </c>
      <c r="AC31" s="68">
        <f t="array" ref="AC31">SUM(IF(('R7. TIAM total gen capacity'!$A$9:$A$1466=$B31)*(('R7. TIAM total gen capacity'!$C$9:$C$1466=AC$7)+('R7. TIAM total gen capacity'!$C$9:$C$1466=AC$8))*('R7. TIAM total gen capacity'!$E$9:$E$1466=$D31)*('R7. TIAM total gen capacity'!$F$8:$Q$8=AC$10),'R7. TIAM total gen capacity'!$F$9:$Q$1466))</f>
        <v>3194.7875768980398</v>
      </c>
      <c r="AE31" s="68">
        <f t="array" ref="AE31">SUM(IF(('R7. TIAM total gen capacity'!$A$9:$A$1466=$B31)*(('R7. TIAM total gen capacity'!$C$9:$C$1466=AE$6)+('R7. TIAM total gen capacity'!$C$9:$C$1466=AE$7)+('R7. TIAM total gen capacity'!$C$9:$C$1466=AE$8)+('R7. TIAM total gen capacity'!$C$9:$C$1466=AE$9))*('R7. TIAM total gen capacity'!$E$9:$E$1466=$D31)*('R7. TIAM total gen capacity'!$F$8:$Q$8=AE$10),'R7. TIAM total gen capacity'!$F$9:$Q$1466))</f>
        <v>590.49767653320043</v>
      </c>
      <c r="AF31" s="68">
        <f t="array" ref="AF31">SUM(IF(('R7. TIAM total gen capacity'!$A$9:$A$1466=$B31)*(('R7. TIAM total gen capacity'!$C$9:$C$1466=AF$6)+('R7. TIAM total gen capacity'!$C$9:$C$1466=AF$7)+('R7. TIAM total gen capacity'!$C$9:$C$1466=AF$8)+('R7. TIAM total gen capacity'!$C$9:$C$1466=AF$9))*('R7. TIAM total gen capacity'!$E$9:$E$1466=$D31)*('R7. TIAM total gen capacity'!$F$8:$Q$8=AF$10),'R7. TIAM total gen capacity'!$F$9:$Q$1466))</f>
        <v>669.7906260680769</v>
      </c>
      <c r="AG31" s="68">
        <f t="array" ref="AG31">SUM(IF(('R7. TIAM total gen capacity'!$A$9:$A$1466=$B31)*(('R7. TIAM total gen capacity'!$C$9:$C$1466=AG$6)+('R7. TIAM total gen capacity'!$C$9:$C$1466=AG$7)+('R7. TIAM total gen capacity'!$C$9:$C$1466=AG$8)+('R7. TIAM total gen capacity'!$C$9:$C$1466=AG$9))*('R7. TIAM total gen capacity'!$E$9:$E$1466=$D31)*('R7. TIAM total gen capacity'!$F$8:$Q$8=AG$10),'R7. TIAM total gen capacity'!$F$9:$Q$1466))</f>
        <v>713.70311046589848</v>
      </c>
      <c r="AH31" s="68">
        <f t="array" ref="AH31">SUM(IF(('R7. TIAM total gen capacity'!$A$9:$A$1466=$B31)*(('R7. TIAM total gen capacity'!$C$9:$C$1466=AH$6)+('R7. TIAM total gen capacity'!$C$9:$C$1466=AH$7)+('R7. TIAM total gen capacity'!$C$9:$C$1466=AH$8)+('R7. TIAM total gen capacity'!$C$9:$C$1466=AH$9))*('R7. TIAM total gen capacity'!$E$9:$E$1466=$D31)*('R7. TIAM total gen capacity'!$F$8:$Q$8=AH$10),'R7. TIAM total gen capacity'!$F$9:$Q$1466))</f>
        <v>757.03287148804668</v>
      </c>
      <c r="AI31" s="68">
        <f t="array" ref="AI31">SUM(IF(('R7. TIAM total gen capacity'!$A$9:$A$1466=$B31)*(('R7. TIAM total gen capacity'!$C$9:$C$1466=AI$6)+('R7. TIAM total gen capacity'!$C$9:$C$1466=AI$7)+('R7. TIAM total gen capacity'!$C$9:$C$1466=AI$8)+('R7. TIAM total gen capacity'!$C$9:$C$1466=AI$9))*('R7. TIAM total gen capacity'!$E$9:$E$1466=$D31)*('R7. TIAM total gen capacity'!$F$8:$Q$8=AI$10),'R7. TIAM total gen capacity'!$F$9:$Q$1466))</f>
        <v>684.34186667902964</v>
      </c>
      <c r="AJ31" s="68">
        <f t="array" ref="AJ31">SUM(IF(('R7. TIAM total gen capacity'!$A$9:$A$1466=$B31)*(('R7. TIAM total gen capacity'!$C$9:$C$1466=AJ$6)+('R7. TIAM total gen capacity'!$C$9:$C$1466=AJ$7)+('R7. TIAM total gen capacity'!$C$9:$C$1466=AJ$8)+('R7. TIAM total gen capacity'!$C$9:$C$1466=AJ$9))*('R7. TIAM total gen capacity'!$E$9:$E$1466=$D31)*('R7. TIAM total gen capacity'!$F$8:$Q$8=AJ$10),'R7. TIAM total gen capacity'!$F$9:$Q$1466))</f>
        <v>454.97851091920433</v>
      </c>
      <c r="AK31" s="68">
        <f t="array" ref="AK31">SUM(IF(('R7. TIAM total gen capacity'!$A$9:$A$1466=$B31)*(('R7. TIAM total gen capacity'!$C$9:$C$1466=AK$6)+('R7. TIAM total gen capacity'!$C$9:$C$1466=AK$7)+('R7. TIAM total gen capacity'!$C$9:$C$1466=AK$8)+('R7. TIAM total gen capacity'!$C$9:$C$1466=AK$9))*('R7. TIAM total gen capacity'!$E$9:$E$1466=$D31)*('R7. TIAM total gen capacity'!$F$8:$Q$8=AK$10),'R7. TIAM total gen capacity'!$F$9:$Q$1466))</f>
        <v>438.81580235719554</v>
      </c>
      <c r="AL31" s="68">
        <f t="array" ref="AL31">SUM(IF(('R7. TIAM total gen capacity'!$A$9:$A$1466=$B31)*(('R7. TIAM total gen capacity'!$C$9:$C$1466=AL$6)+('R7. TIAM total gen capacity'!$C$9:$C$1466=AL$7)+('R7. TIAM total gen capacity'!$C$9:$C$1466=AL$8)+('R7. TIAM total gen capacity'!$C$9:$C$1466=AL$9))*('R7. TIAM total gen capacity'!$E$9:$E$1466=$D31)*('R7. TIAM total gen capacity'!$F$8:$Q$8=AL$10),'R7. TIAM total gen capacity'!$F$9:$Q$1466))</f>
        <v>606.96736987398276</v>
      </c>
      <c r="AM31" s="68">
        <f t="array" ref="AM31">SUM(IF(('R7. TIAM total gen capacity'!$A$9:$A$1466=$B31)*(('R7. TIAM total gen capacity'!$C$9:$C$1466=AM$6)+('R7. TIAM total gen capacity'!$C$9:$C$1466=AM$7)+('R7. TIAM total gen capacity'!$C$9:$C$1466=AM$8)+('R7. TIAM total gen capacity'!$C$9:$C$1466=AM$9))*('R7. TIAM total gen capacity'!$E$9:$E$1466=$D31)*('R7. TIAM total gen capacity'!$F$8:$Q$8=AM$10),'R7. TIAM total gen capacity'!$F$9:$Q$1466))</f>
        <v>734.11382403982088</v>
      </c>
      <c r="AN31" s="68">
        <f t="array" ref="AN31">SUM(IF(('R7. TIAM total gen capacity'!$A$9:$A$1466=$B31)*(('R7. TIAM total gen capacity'!$C$9:$C$1466=AN$6)+('R7. TIAM total gen capacity'!$C$9:$C$1466=AN$7)+('R7. TIAM total gen capacity'!$C$9:$C$1466=AN$8)+('R7. TIAM total gen capacity'!$C$9:$C$1466=AN$9))*('R7. TIAM total gen capacity'!$E$9:$E$1466=$D31)*('R7. TIAM total gen capacity'!$F$8:$Q$8=AN$10),'R7. TIAM total gen capacity'!$F$9:$Q$1466))</f>
        <v>551.62028818390115</v>
      </c>
      <c r="AO31" s="68">
        <f t="array" ref="AO31">SUM(IF(('R7. TIAM total gen capacity'!$A$9:$A$1466=$B31)*(('R7. TIAM total gen capacity'!$C$9:$C$1466=AO$6)+('R7. TIAM total gen capacity'!$C$9:$C$1466=AO$7)+('R7. TIAM total gen capacity'!$C$9:$C$1466=AO$8)+('R7. TIAM total gen capacity'!$C$9:$C$1466=AO$9))*('R7. TIAM total gen capacity'!$E$9:$E$1466=$D31)*('R7. TIAM total gen capacity'!$F$8:$Q$8=AO$10),'R7. TIAM total gen capacity'!$F$9:$Q$1466))</f>
        <v>361.91327268456308</v>
      </c>
      <c r="AP31" s="68">
        <f t="array" ref="AP31">SUM(IF(('R7. TIAM total gen capacity'!$A$9:$A$1466=$B31)*(('R7. TIAM total gen capacity'!$C$9:$C$1466=AP$6)+('R7. TIAM total gen capacity'!$C$9:$C$1466=AP$7)+('R7. TIAM total gen capacity'!$C$9:$C$1466=AP$8)+('R7. TIAM total gen capacity'!$C$9:$C$1466=AP$9))*('R7. TIAM total gen capacity'!$E$9:$E$1466=$D31)*('R7. TIAM total gen capacity'!$F$8:$Q$8=AP$10),'R7. TIAM total gen capacity'!$F$9:$Q$1466))</f>
        <v>191.55991217283031</v>
      </c>
      <c r="AR31" s="68">
        <f t="array" ref="AR31">SUM(IF(('R7. TIAM total gen capacity'!$A$9:$A$1466=$B31)*('R7. TIAM total gen capacity'!$E$9:$E$1466=$D31)*('R7. TIAM total gen capacity'!$F$8:$Q$8=AR$10),'R7. TIAM total gen capacity'!$F$9:$Q$1466))</f>
        <v>880.11278080343891</v>
      </c>
      <c r="AS31" s="68">
        <f t="array" ref="AS31">SUM(IF(('R7. TIAM total gen capacity'!$A$9:$A$1466=$B31)*('R7. TIAM total gen capacity'!$E$9:$E$1466=$D31)*('R7. TIAM total gen capacity'!$F$8:$Q$8=AS$10),'R7. TIAM total gen capacity'!$F$9:$Q$1466))</f>
        <v>999.07649611781517</v>
      </c>
      <c r="AT31" s="68">
        <f t="array" ref="AT31">SUM(IF(('R7. TIAM total gen capacity'!$A$9:$A$1466=$B31)*('R7. TIAM total gen capacity'!$E$9:$E$1466=$D31)*('R7. TIAM total gen capacity'!$F$8:$Q$8=AT$10),'R7. TIAM total gen capacity'!$F$9:$Q$1466))</f>
        <v>1063.7845447283787</v>
      </c>
      <c r="AU31" s="68">
        <f t="array" ref="AU31">SUM(IF(('R7. TIAM total gen capacity'!$A$9:$A$1466=$B31)*('R7. TIAM total gen capacity'!$E$9:$E$1466=$D31)*('R7. TIAM total gen capacity'!$F$8:$Q$8=AU$10),'R7. TIAM total gen capacity'!$F$9:$Q$1466))</f>
        <v>1169.3210532247397</v>
      </c>
      <c r="AV31" s="68">
        <f t="array" ref="AV31">SUM(IF(('R7. TIAM total gen capacity'!$A$9:$A$1466=$B31)*('R7. TIAM total gen capacity'!$E$9:$E$1466=$D31)*('R7. TIAM total gen capacity'!$F$8:$Q$8=AV$10),'R7. TIAM total gen capacity'!$F$9:$Q$1466))</f>
        <v>1289.2917412456663</v>
      </c>
      <c r="AW31" s="68">
        <f t="array" ref="AW31">SUM(IF(('R7. TIAM total gen capacity'!$A$9:$A$1466=$B31)*('R7. TIAM total gen capacity'!$E$9:$E$1466=$D31)*('R7. TIAM total gen capacity'!$F$8:$Q$8=AW$10),'R7. TIAM total gen capacity'!$F$9:$Q$1466))</f>
        <v>1393.5521937405406</v>
      </c>
      <c r="AX31" s="68">
        <f t="array" ref="AX31">SUM(IF(('R7. TIAM total gen capacity'!$A$9:$A$1466=$B31)*('R7. TIAM total gen capacity'!$E$9:$E$1466=$D31)*('R7. TIAM total gen capacity'!$F$8:$Q$8=AX$10),'R7. TIAM total gen capacity'!$F$9:$Q$1466))</f>
        <v>2006.015036445772</v>
      </c>
      <c r="AY31" s="68">
        <f t="array" ref="AY31">SUM(IF(('R7. TIAM total gen capacity'!$A$9:$A$1466=$B31)*('R7. TIAM total gen capacity'!$E$9:$E$1466=$D31)*('R7. TIAM total gen capacity'!$F$8:$Q$8=AY$10),'R7. TIAM total gen capacity'!$F$9:$Q$1466))</f>
        <v>3540.1358547843315</v>
      </c>
      <c r="AZ31" s="68">
        <f t="array" ref="AZ31">SUM(IF(('R7. TIAM total gen capacity'!$A$9:$A$1466=$B31)*('R7. TIAM total gen capacity'!$E$9:$E$1466=$D31)*('R7. TIAM total gen capacity'!$F$8:$Q$8=AZ$10),'R7. TIAM total gen capacity'!$F$9:$Q$1466))</f>
        <v>5151.9289373935399</v>
      </c>
      <c r="BA31" s="68">
        <f t="array" ref="BA31">SUM(IF(('R7. TIAM total gen capacity'!$A$9:$A$1466=$B31)*('R7. TIAM total gen capacity'!$E$9:$E$1466=$D31)*('R7. TIAM total gen capacity'!$F$8:$Q$8=BA$10),'R7. TIAM total gen capacity'!$F$9:$Q$1466))</f>
        <v>5708.9244006751942</v>
      </c>
      <c r="BB31" s="68">
        <f t="array" ref="BB31">SUM(IF(('R7. TIAM total gen capacity'!$A$9:$A$1466=$B31)*('R7. TIAM total gen capacity'!$E$9:$E$1466=$D31)*('R7. TIAM total gen capacity'!$F$8:$Q$8=BB$10),'R7. TIAM total gen capacity'!$F$9:$Q$1466))</f>
        <v>6457.8497820784851</v>
      </c>
      <c r="BC31" s="68">
        <f t="array" ref="BC31">SUM(IF(('R7. TIAM total gen capacity'!$A$9:$A$1466=$B31)*('R7. TIAM total gen capacity'!$E$9:$E$1466=$D31)*('R7. TIAM total gen capacity'!$F$8:$Q$8=BC$10),'R7. TIAM total gen capacity'!$F$9:$Q$1466))</f>
        <v>7535.3019972300326</v>
      </c>
      <c r="BE31" s="68">
        <f t="array" ref="BE31">SUM(IF(('R7. TIAM total gen capacity'!$A$9:$A$1466=$B31)*('R7. TIAM total gen capacity'!$E$9:$E$1466=$D31)*('R7. TIAM total gen capacity'!$B$9:$B$1466=BE$9)*('R7. TIAM total gen capacity'!$F$8:$Q$8=BE$10),'R7. TIAM total gen capacity'!$F$9:$Q$1466))</f>
        <v>170.78104260821425</v>
      </c>
      <c r="BF31" s="68">
        <f t="array" ref="BF31">SUM(IF(('R7. TIAM total gen capacity'!$A$9:$A$1466=$B31)*('R7. TIAM total gen capacity'!$E$9:$E$1466=$D31)*('R7. TIAM total gen capacity'!$B$9:$B$1466=BF$9)*('R7. TIAM total gen capacity'!$F$8:$Q$8=BF$10),'R7. TIAM total gen capacity'!$F$9:$Q$1466))</f>
        <v>210.44943305252411</v>
      </c>
      <c r="BG31" s="68">
        <f t="array" ref="BG31">SUM(IF(('R7. TIAM total gen capacity'!$A$9:$A$1466=$B31)*('R7. TIAM total gen capacity'!$E$9:$E$1466=$D31)*('R7. TIAM total gen capacity'!$B$9:$B$1466=BG$9)*('R7. TIAM total gen capacity'!$F$8:$Q$8=BG$10),'R7. TIAM total gen capacity'!$F$9:$Q$1466))</f>
        <v>231.91527263921679</v>
      </c>
      <c r="BH31" s="68">
        <f t="array" ref="BH31">SUM(IF(('R7. TIAM total gen capacity'!$A$9:$A$1466=$B31)*('R7. TIAM total gen capacity'!$E$9:$E$1466=$D31)*('R7. TIAM total gen capacity'!$B$9:$B$1466=BH$9)*('R7. TIAM total gen capacity'!$F$8:$Q$8=BH$10),'R7. TIAM total gen capacity'!$F$9:$Q$1466))</f>
        <v>275.04448940754224</v>
      </c>
      <c r="BI31" s="68">
        <f t="array" ref="BI31">SUM(IF(('R7. TIAM total gen capacity'!$A$9:$A$1466=$B31)*('R7. TIAM total gen capacity'!$E$9:$E$1466=$D31)*('R7. TIAM total gen capacity'!$B$9:$B$1466=BI$9)*('R7. TIAM total gen capacity'!$F$8:$Q$8=BI$10),'R7. TIAM total gen capacity'!$F$9:$Q$1466))</f>
        <v>482.11881189808219</v>
      </c>
      <c r="BJ31" s="68">
        <f t="array" ref="BJ31">SUM(IF(('R7. TIAM total gen capacity'!$A$9:$A$1466=$B31)*('R7. TIAM total gen capacity'!$E$9:$E$1466=$D31)*('R7. TIAM total gen capacity'!$B$9:$B$1466=BJ$9)*('R7. TIAM total gen capacity'!$F$8:$Q$8=BJ$10),'R7. TIAM total gen capacity'!$F$9:$Q$1466))</f>
        <v>824.90409834565014</v>
      </c>
      <c r="BK31" s="68">
        <f t="array" ref="BK31">SUM(IF(('R7. TIAM total gen capacity'!$A$9:$A$1466=$B31)*('R7. TIAM total gen capacity'!$E$9:$E$1466=$D31)*('R7. TIAM total gen capacity'!$B$9:$B$1466=BK$9)*('R7. TIAM total gen capacity'!$F$8:$Q$8=BK$10),'R7. TIAM total gen capacity'!$F$9:$Q$1466))</f>
        <v>1419.5283353207612</v>
      </c>
      <c r="BL31" s="68">
        <f t="array" ref="BL31">SUM(IF(('R7. TIAM total gen capacity'!$A$9:$A$1466=$B31)*('R7. TIAM total gen capacity'!$E$9:$E$1466=$D31)*('R7. TIAM total gen capacity'!$B$9:$B$1466=BL$9)*('R7. TIAM total gen capacity'!$F$8:$Q$8=BL$10),'R7. TIAM total gen capacity'!$F$9:$Q$1466))</f>
        <v>2756.9266923497244</v>
      </c>
      <c r="BM31" s="68">
        <f t="array" ref="BM31">SUM(IF(('R7. TIAM total gen capacity'!$A$9:$A$1466=$B31)*('R7. TIAM total gen capacity'!$E$9:$E$1466=$D31)*('R7. TIAM total gen capacity'!$B$9:$B$1466=BM$9)*('R7. TIAM total gen capacity'!$F$8:$Q$8=BM$10),'R7. TIAM total gen capacity'!$F$9:$Q$1466))</f>
        <v>4229.7566831732529</v>
      </c>
      <c r="BN31" s="68">
        <f t="array" ref="BN31">SUM(IF(('R7. TIAM total gen capacity'!$A$9:$A$1466=$B31)*('R7. TIAM total gen capacity'!$E$9:$E$1466=$D31)*('R7. TIAM total gen capacity'!$B$9:$B$1466=BN$9)*('R7. TIAM total gen capacity'!$F$8:$Q$8=BN$10),'R7. TIAM total gen capacity'!$F$9:$Q$1466))</f>
        <v>4951.6242874760774</v>
      </c>
      <c r="BO31" s="68">
        <f t="array" ref="BO31">SUM(IF(('R7. TIAM total gen capacity'!$A$9:$A$1466=$B31)*('R7. TIAM total gen capacity'!$E$9:$E$1466=$D31)*('R7. TIAM total gen capacity'!$B$9:$B$1466=BO$9)*('R7. TIAM total gen capacity'!$F$8:$Q$8=BO$10),'R7. TIAM total gen capacity'!$F$9:$Q$1466))</f>
        <v>5877.7891302851358</v>
      </c>
      <c r="BP31" s="68">
        <f t="array" ref="BP31">SUM(IF(('R7. TIAM total gen capacity'!$A$9:$A$1466=$B31)*('R7. TIAM total gen capacity'!$E$9:$E$1466=$D31)*('R7. TIAM total gen capacity'!$B$9:$B$1466=BP$9)*('R7. TIAM total gen capacity'!$F$8:$Q$8=BP$10),'R7. TIAM total gen capacity'!$F$9:$Q$1466))</f>
        <v>7190.4343365880904</v>
      </c>
      <c r="BR31" s="68">
        <f t="array" ref="BR31">SUM(IF(('R7. TIAM total gen capacity'!$A$9:$A$1466=$B31)*(('R7. TIAM total gen capacity'!$C$9:$C$1466=BR$7)+('R7. TIAM total gen capacity'!$C$9:$C$1466=BR$8))*('R7. TIAM total gen capacity'!$E$9:$E$1466=$D31)*('R7. TIAM total gen capacity'!$F$8:$Q$8=BR$10),'R7. TIAM total gen capacity'!$F$9:$Q$1466))</f>
        <v>6.79771689497717</v>
      </c>
      <c r="BS31" s="68">
        <f t="array" ref="BS31">SUM(IF(('R7. TIAM total gen capacity'!$A$9:$A$1466=$B31)*(('R7. TIAM total gen capacity'!$C$9:$C$1466=BS$7)+('R7. TIAM total gen capacity'!$C$9:$C$1466=BS$8))*('R7. TIAM total gen capacity'!$E$9:$E$1466=$D31)*('R7. TIAM total gen capacity'!$F$8:$Q$8=BS$10),'R7. TIAM total gen capacity'!$F$9:$Q$1466))</f>
        <v>6.56076579793499</v>
      </c>
      <c r="BT31" s="68">
        <f t="array" ref="BT31">SUM(IF(('R7. TIAM total gen capacity'!$A$9:$A$1466=$B31)*(('R7. TIAM total gen capacity'!$C$9:$C$1466=BT$7)+('R7. TIAM total gen capacity'!$C$9:$C$1466=BT$8))*('R7. TIAM total gen capacity'!$E$9:$E$1466=$D31)*('R7. TIAM total gen capacity'!$F$8:$Q$8=BT$10),'R7. TIAM total gen capacity'!$F$9:$Q$1466))</f>
        <v>5.9683880553295303</v>
      </c>
      <c r="BU31" s="68">
        <f t="array" ref="BU31">SUM(IF(('R7. TIAM total gen capacity'!$A$9:$A$1466=$B31)*(('R7. TIAM total gen capacity'!$C$9:$C$1466=BU$7)+('R7. TIAM total gen capacity'!$C$9:$C$1466=BU$8))*('R7. TIAM total gen capacity'!$E$9:$E$1466=$D31)*('R7. TIAM total gen capacity'!$F$8:$Q$8=BU$10),'R7. TIAM total gen capacity'!$F$9:$Q$1466))</f>
        <v>19.397874051820491</v>
      </c>
      <c r="BV31" s="68">
        <f t="array" ref="BV31">SUM(IF(('R7. TIAM total gen capacity'!$A$9:$A$1466=$B31)*(('R7. TIAM total gen capacity'!$C$9:$C$1466=BV$7)+('R7. TIAM total gen capacity'!$C$9:$C$1466=BV$8))*('R7. TIAM total gen capacity'!$E$9:$E$1466=$D31)*('R7. TIAM total gen capacity'!$F$8:$Q$8=BV$10),'R7. TIAM total gen capacity'!$F$9:$Q$1466))</f>
        <v>151.83656542560556</v>
      </c>
      <c r="BW31" s="68">
        <f t="array" ref="BW31">SUM(IF(('R7. TIAM total gen capacity'!$A$9:$A$1466=$B31)*(('R7. TIAM total gen capacity'!$C$9:$C$1466=BW$7)+('R7. TIAM total gen capacity'!$C$9:$C$1466=BW$8))*('R7. TIAM total gen capacity'!$E$9:$E$1466=$D31)*('R7. TIAM total gen capacity'!$F$8:$Q$8=BW$10),'R7. TIAM total gen capacity'!$F$9:$Q$1466))</f>
        <v>311.53516498117585</v>
      </c>
      <c r="BX31" s="68">
        <f t="array" ref="BX31">SUM(IF(('R7. TIAM total gen capacity'!$A$9:$A$1466=$B31)*(('R7. TIAM total gen capacity'!$C$9:$C$1466=BX$7)+('R7. TIAM total gen capacity'!$C$9:$C$1466=BX$8))*('R7. TIAM total gen capacity'!$E$9:$E$1466=$D31)*('R7. TIAM total gen capacity'!$F$8:$Q$8=BX$10),'R7. TIAM total gen capacity'!$F$9:$Q$1466))</f>
        <v>377.55858480645242</v>
      </c>
      <c r="BY31" s="68">
        <f t="array" ref="BY31">SUM(IF(('R7. TIAM total gen capacity'!$A$9:$A$1466=$B31)*(('R7. TIAM total gen capacity'!$C$9:$C$1466=BY$7)+('R7. TIAM total gen capacity'!$C$9:$C$1466=BY$8))*('R7. TIAM total gen capacity'!$E$9:$E$1466=$D31)*('R7. TIAM total gen capacity'!$F$8:$Q$8=BY$10),'R7. TIAM total gen capacity'!$F$9:$Q$1466))</f>
        <v>443.85474732368243</v>
      </c>
      <c r="BZ31" s="68">
        <f t="array" ref="BZ31">SUM(IF(('R7. TIAM total gen capacity'!$A$9:$A$1466=$B31)*(('R7. TIAM total gen capacity'!$C$9:$C$1466=BZ$7)+('R7. TIAM total gen capacity'!$C$9:$C$1466=BZ$8))*('R7. TIAM total gen capacity'!$E$9:$E$1466=$D31)*('R7. TIAM total gen capacity'!$F$8:$Q$8=BZ$10),'R7. TIAM total gen capacity'!$F$9:$Q$1466))</f>
        <v>489.78632931614698</v>
      </c>
      <c r="CA31" s="68">
        <f t="array" ref="CA31">SUM(IF(('R7. TIAM total gen capacity'!$A$9:$A$1466=$B31)*(('R7. TIAM total gen capacity'!$C$9:$C$1466=CA$7)+('R7. TIAM total gen capacity'!$C$9:$C$1466=CA$8))*('R7. TIAM total gen capacity'!$E$9:$E$1466=$D31)*('R7. TIAM total gen capacity'!$F$8:$Q$8=CA$10),'R7. TIAM total gen capacity'!$F$9:$Q$1466))</f>
        <v>551.74639621791164</v>
      </c>
      <c r="CB31" s="68">
        <f t="array" ref="CB31">SUM(IF(('R7. TIAM total gen capacity'!$A$9:$A$1466=$B31)*(('R7. TIAM total gen capacity'!$C$9:$C$1466=CB$7)+('R7. TIAM total gen capacity'!$C$9:$C$1466=CB$8))*('R7. TIAM total gen capacity'!$E$9:$E$1466=$D31)*('R7. TIAM total gen capacity'!$F$8:$Q$8=CB$10),'R7. TIAM total gen capacity'!$F$9:$Q$1466))</f>
        <v>574.89790222660906</v>
      </c>
      <c r="CC31" s="68">
        <f t="array" ref="CC31">SUM(IF(('R7. TIAM total gen capacity'!$A$9:$A$1466=$B31)*(('R7. TIAM total gen capacity'!$C$9:$C$1466=CC$7)+('R7. TIAM total gen capacity'!$C$9:$C$1466=CC$8))*('R7. TIAM total gen capacity'!$E$9:$E$1466=$D31)*('R7. TIAM total gen capacity'!$F$8:$Q$8=CC$10),'R7. TIAM total gen capacity'!$F$9:$Q$1466))</f>
        <v>602.4030732746744</v>
      </c>
      <c r="CE31" s="68">
        <f t="array" ref="CE31">SUM(IF(('R7. TIAM total gen capacity'!$A$9:$A$1466=$B31)*(('R7. TIAM total gen capacity'!$C$9:$C$1466=CE$7)+('R7. TIAM total gen capacity'!$C$9:$C$1466=CE$8))*('R7. TIAM total gen capacity'!$E$9:$E$1466=$D31)*('R7. TIAM total gen capacity'!$F$8:$Q$8=CE$10),'R7. TIAM total gen capacity'!$F$9:$Q$1466))</f>
        <v>142.98446726574849</v>
      </c>
      <c r="CF31" s="68">
        <f t="array" ref="CF31">SUM(IF(('R7. TIAM total gen capacity'!$A$9:$A$1466=$B31)*(('R7. TIAM total gen capacity'!$C$9:$C$1466=CF$7)+('R7. TIAM total gen capacity'!$C$9:$C$1466=CF$8))*('R7. TIAM total gen capacity'!$E$9:$E$1466=$D31)*('R7. TIAM total gen capacity'!$F$8:$Q$8=CF$10),'R7. TIAM total gen capacity'!$F$9:$Q$1466))</f>
        <v>142.98446726574849</v>
      </c>
      <c r="CG31" s="68">
        <f t="array" ref="CG31">SUM(IF(('R7. TIAM total gen capacity'!$A$9:$A$1466=$B31)*(('R7. TIAM total gen capacity'!$C$9:$C$1466=CG$7)+('R7. TIAM total gen capacity'!$C$9:$C$1466=CG$8))*('R7. TIAM total gen capacity'!$E$9:$E$1466=$D31)*('R7. TIAM total gen capacity'!$F$8:$Q$8=CG$10),'R7. TIAM total gen capacity'!$F$9:$Q$1466))</f>
        <v>143.15049233409403</v>
      </c>
      <c r="CH31" s="68">
        <f t="array" ref="CH31">SUM(IF(('R7. TIAM total gen capacity'!$A$9:$A$1466=$B31)*(('R7. TIAM total gen capacity'!$C$9:$C$1466=CH$7)+('R7. TIAM total gen capacity'!$C$9:$C$1466=CH$8))*('R7. TIAM total gen capacity'!$E$9:$E$1466=$D31)*('R7. TIAM total gen capacity'!$F$8:$Q$8=CH$10),'R7. TIAM total gen capacity'!$F$9:$Q$1466))</f>
        <v>160.39233313662621</v>
      </c>
      <c r="CI31" s="68">
        <f t="array" ref="CI31">SUM(IF(('R7. TIAM total gen capacity'!$A$9:$A$1466=$B31)*(('R7. TIAM total gen capacity'!$C$9:$C$1466=CI$7)+('R7. TIAM total gen capacity'!$C$9:$C$1466=CI$8))*('R7. TIAM total gen capacity'!$E$9:$E$1466=$D31)*('R7. TIAM total gen capacity'!$F$8:$Q$8=CI$10),'R7. TIAM total gen capacity'!$F$9:$Q$1466))</f>
        <v>175.08926944349699</v>
      </c>
      <c r="CJ31" s="68">
        <f t="array" ref="CJ31">SUM(IF(('R7. TIAM total gen capacity'!$A$9:$A$1466=$B31)*(('R7. TIAM total gen capacity'!$C$9:$C$1466=CJ$7)+('R7. TIAM total gen capacity'!$C$9:$C$1466=CJ$8))*('R7. TIAM total gen capacity'!$E$9:$E$1466=$D31)*('R7. TIAM total gen capacity'!$F$8:$Q$8=CJ$10),'R7. TIAM total gen capacity'!$F$9:$Q$1466))</f>
        <v>240.63265819244401</v>
      </c>
      <c r="CK31" s="68">
        <f t="array" ref="CK31">SUM(IF(('R7. TIAM total gen capacity'!$A$9:$A$1466=$B31)*(('R7. TIAM total gen capacity'!$C$9:$C$1466=CK$7)+('R7. TIAM total gen capacity'!$C$9:$C$1466=CK$8))*('R7. TIAM total gen capacity'!$E$9:$E$1466=$D31)*('R7. TIAM total gen capacity'!$F$8:$Q$8=CK$10),'R7. TIAM total gen capacity'!$F$9:$Q$1466))</f>
        <v>296.96191628711449</v>
      </c>
      <c r="CL31" s="68">
        <f t="array" ref="CL31">SUM(IF(('R7. TIAM total gen capacity'!$A$9:$A$1466=$B31)*(('R7. TIAM total gen capacity'!$C$9:$C$1466=CL$7)+('R7. TIAM total gen capacity'!$C$9:$C$1466=CL$8))*('R7. TIAM total gen capacity'!$E$9:$E$1466=$D31)*('R7. TIAM total gen capacity'!$F$8:$Q$8=CL$10),'R7. TIAM total gen capacity'!$F$9:$Q$1466))</f>
        <v>457.34894659007716</v>
      </c>
      <c r="CM31" s="68">
        <f t="array" ref="CM31">SUM(IF(('R7. TIAM total gen capacity'!$A$9:$A$1466=$B31)*(('R7. TIAM total gen capacity'!$C$9:$C$1466=CM$7)+('R7. TIAM total gen capacity'!$C$9:$C$1466=CM$8))*('R7. TIAM total gen capacity'!$E$9:$E$1466=$D31)*('R7. TIAM total gen capacity'!$F$8:$Q$8=CM$10),'R7. TIAM total gen capacity'!$F$9:$Q$1466))</f>
        <v>570.10596919200725</v>
      </c>
      <c r="CN31" s="68">
        <f t="array" ref="CN31">SUM(IF(('R7. TIAM total gen capacity'!$A$9:$A$1466=$B31)*(('R7. TIAM total gen capacity'!$C$9:$C$1466=CN$7)+('R7. TIAM total gen capacity'!$C$9:$C$1466=CN$8))*('R7. TIAM total gen capacity'!$E$9:$E$1466=$D31)*('R7. TIAM total gen capacity'!$F$8:$Q$8=CN$10),'R7. TIAM total gen capacity'!$F$9:$Q$1466))</f>
        <v>685.13639654351698</v>
      </c>
      <c r="CO31" s="68">
        <f t="array" ref="CO31">SUM(IF(('R7. TIAM total gen capacity'!$A$9:$A$1466=$B31)*(('R7. TIAM total gen capacity'!$C$9:$C$1466=CO$7)+('R7. TIAM total gen capacity'!$C$9:$C$1466=CO$8))*('R7. TIAM total gen capacity'!$E$9:$E$1466=$D31)*('R7. TIAM total gen capacity'!$F$8:$Q$8=CO$10),'R7. TIAM total gen capacity'!$F$9:$Q$1466))</f>
        <v>830.91003387340982</v>
      </c>
      <c r="CP31" s="68">
        <f t="array" ref="CP31">SUM(IF(('R7. TIAM total gen capacity'!$A$9:$A$1466=$B31)*(('R7. TIAM total gen capacity'!$C$9:$C$1466=CP$7)+('R7. TIAM total gen capacity'!$C$9:$C$1466=CP$8))*('R7. TIAM total gen capacity'!$E$9:$E$1466=$D31)*('R7. TIAM total gen capacity'!$F$8:$Q$8=CP$10),'R7. TIAM total gen capacity'!$F$9:$Q$1466))</f>
        <v>892.22939906806562</v>
      </c>
    </row>
    <row r="32" spans="1:94" x14ac:dyDescent="0.3">
      <c r="A32" s="39" t="s">
        <v>64</v>
      </c>
      <c r="B32" s="39" t="s">
        <v>252</v>
      </c>
      <c r="C32" s="39" t="s">
        <v>101</v>
      </c>
      <c r="D32" s="39" t="s">
        <v>257</v>
      </c>
      <c r="E32" s="68">
        <f t="array" ref="E32">SUM(IF(('R7. TIAM total gen capacity'!$A$9:$A$1466=$B32)*(('R7. TIAM total gen capacity'!$C$9:$C$1466=E$7)+('R7. TIAM total gen capacity'!$C$9:$C$1466=E$8))*('R7. TIAM total gen capacity'!$E$9:$E$1466=$D32)*('R7. TIAM total gen capacity'!$F$8:$Q$8=E$10),'R7. TIAM total gen capacity'!$F$9:$Q$1466))</f>
        <v>0</v>
      </c>
      <c r="F32" s="68">
        <f t="array" ref="F32">SUM(IF(('R7. TIAM total gen capacity'!$A$9:$A$1466=$B32)*(('R7. TIAM total gen capacity'!$C$9:$C$1466=F$7)+('R7. TIAM total gen capacity'!$C$9:$C$1466=F$8))*('R7. TIAM total gen capacity'!$E$9:$E$1466=$D32)*('R7. TIAM total gen capacity'!$F$8:$Q$8=F$10),'R7. TIAM total gen capacity'!$F$9:$Q$1466))</f>
        <v>0</v>
      </c>
      <c r="G32" s="68">
        <f t="array" ref="G32">SUM(IF(('R7. TIAM total gen capacity'!$A$9:$A$1466=$B32)*(('R7. TIAM total gen capacity'!$C$9:$C$1466=G$7)+('R7. TIAM total gen capacity'!$C$9:$C$1466=G$8))*('R7. TIAM total gen capacity'!$E$9:$E$1466=$D32)*('R7. TIAM total gen capacity'!$F$8:$Q$8=G$10),'R7. TIAM total gen capacity'!$F$9:$Q$1466))</f>
        <v>0.1125212079615648</v>
      </c>
      <c r="H32" s="68">
        <f t="array" ref="H32">SUM(IF(('R7. TIAM total gen capacity'!$A$9:$A$1466=$B32)*(('R7. TIAM total gen capacity'!$C$9:$C$1466=H$7)+('R7. TIAM total gen capacity'!$C$9:$C$1466=H$8))*('R7. TIAM total gen capacity'!$E$9:$E$1466=$D32)*('R7. TIAM total gen capacity'!$F$8:$Q$8=H$10),'R7. TIAM total gen capacity'!$F$9:$Q$1466))</f>
        <v>0.1125212079615648</v>
      </c>
      <c r="I32" s="68">
        <f t="array" ref="I32">SUM(IF(('R7. TIAM total gen capacity'!$A$9:$A$1466=$B32)*(('R7. TIAM total gen capacity'!$C$9:$C$1466=I$7)+('R7. TIAM total gen capacity'!$C$9:$C$1466=I$8))*('R7. TIAM total gen capacity'!$E$9:$E$1466=$D32)*('R7. TIAM total gen capacity'!$F$8:$Q$8=I$10),'R7. TIAM total gen capacity'!$F$9:$Q$1466))</f>
        <v>0.69750166162806604</v>
      </c>
      <c r="J32" s="68">
        <f t="array" ref="J32">SUM(IF(('R7. TIAM total gen capacity'!$A$9:$A$1466=$B32)*(('R7. TIAM total gen capacity'!$C$9:$C$1466=J$7)+('R7. TIAM total gen capacity'!$C$9:$C$1466=J$8))*('R7. TIAM total gen capacity'!$E$9:$E$1466=$D32)*('R7. TIAM total gen capacity'!$F$8:$Q$8=J$10),'R7. TIAM total gen capacity'!$F$9:$Q$1466))</f>
        <v>6.143773990179799</v>
      </c>
      <c r="K32" s="68">
        <f t="array" ref="K32">SUM(IF(('R7. TIAM total gen capacity'!$A$9:$A$1466=$B32)*(('R7. TIAM total gen capacity'!$C$9:$C$1466=K$7)+('R7. TIAM total gen capacity'!$C$9:$C$1466=K$8))*('R7. TIAM total gen capacity'!$E$9:$E$1466=$D32)*('R7. TIAM total gen capacity'!$F$8:$Q$8=K$10),'R7. TIAM total gen capacity'!$F$9:$Q$1466))</f>
        <v>38.041429185989919</v>
      </c>
      <c r="L32" s="68">
        <f t="array" ref="L32">SUM(IF(('R7. TIAM total gen capacity'!$A$9:$A$1466=$B32)*(('R7. TIAM total gen capacity'!$C$9:$C$1466=L$7)+('R7. TIAM total gen capacity'!$C$9:$C$1466=L$8))*('R7. TIAM total gen capacity'!$E$9:$E$1466=$D32)*('R7. TIAM total gen capacity'!$F$8:$Q$8=L$10),'R7. TIAM total gen capacity'!$F$9:$Q$1466))</f>
        <v>208.52771894237941</v>
      </c>
      <c r="M32" s="68">
        <f t="array" ref="M32">SUM(IF(('R7. TIAM total gen capacity'!$A$9:$A$1466=$B32)*(('R7. TIAM total gen capacity'!$C$9:$C$1466=M$7)+('R7. TIAM total gen capacity'!$C$9:$C$1466=M$8))*('R7. TIAM total gen capacity'!$E$9:$E$1466=$D32)*('R7. TIAM total gen capacity'!$F$8:$Q$8=M$10),'R7. TIAM total gen capacity'!$F$9:$Q$1466))</f>
        <v>1009.6248849269537</v>
      </c>
      <c r="N32" s="68">
        <f t="array" ref="N32">SUM(IF(('R7. TIAM total gen capacity'!$A$9:$A$1466=$B32)*(('R7. TIAM total gen capacity'!$C$9:$C$1466=N$7)+('R7. TIAM total gen capacity'!$C$9:$C$1466=N$8))*('R7. TIAM total gen capacity'!$E$9:$E$1466=$D32)*('R7. TIAM total gen capacity'!$F$8:$Q$8=N$10),'R7. TIAM total gen capacity'!$F$9:$Q$1466))</f>
        <v>5922.1452815811099</v>
      </c>
      <c r="O32" s="68">
        <f t="array" ref="O32">SUM(IF(('R7. TIAM total gen capacity'!$A$9:$A$1466=$B32)*(('R7. TIAM total gen capacity'!$C$9:$C$1466=O$7)+('R7. TIAM total gen capacity'!$C$9:$C$1466=O$8))*('R7. TIAM total gen capacity'!$E$9:$E$1466=$D32)*('R7. TIAM total gen capacity'!$F$8:$Q$8=O$10),'R7. TIAM total gen capacity'!$F$9:$Q$1466))</f>
        <v>7669.277177515145</v>
      </c>
      <c r="P32" s="68">
        <f t="array" ref="P32">SUM(IF(('R7. TIAM total gen capacity'!$A$9:$A$1466=$B32)*(('R7. TIAM total gen capacity'!$C$9:$C$1466=P$7)+('R7. TIAM total gen capacity'!$C$9:$C$1466=P$8))*('R7. TIAM total gen capacity'!$E$9:$E$1466=$D32)*('R7. TIAM total gen capacity'!$F$8:$Q$8=P$10),'R7. TIAM total gen capacity'!$F$9:$Q$1466))</f>
        <v>7714.2492663637349</v>
      </c>
      <c r="R32" s="68">
        <f t="array" ref="R32">SUM(IF(('R7. TIAM total gen capacity'!$A$9:$A$1466=$B32)*(('R7. TIAM total gen capacity'!$C$9:$C$1466=R$7)+('R7. TIAM total gen capacity'!$C$9:$C$1466=R$8))*('R7. TIAM total gen capacity'!$E$9:$E$1466=$D32)*('R7. TIAM total gen capacity'!$F$8:$Q$8=R$10),'R7. TIAM total gen capacity'!$F$9:$Q$1466))</f>
        <v>0.2157534246575338</v>
      </c>
      <c r="S32" s="68">
        <f t="array" ref="S32">SUM(IF(('R7. TIAM total gen capacity'!$A$9:$A$1466=$B32)*(('R7. TIAM total gen capacity'!$C$9:$C$1466=S$7)+('R7. TIAM total gen capacity'!$C$9:$C$1466=S$8))*('R7. TIAM total gen capacity'!$E$9:$E$1466=$D32)*('R7. TIAM total gen capacity'!$F$8:$Q$8=S$10),'R7. TIAM total gen capacity'!$F$9:$Q$1466))</f>
        <v>4.1110672418033785</v>
      </c>
      <c r="T32" s="68">
        <f t="array" ref="T32">SUM(IF(('R7. TIAM total gen capacity'!$A$9:$A$1466=$B32)*(('R7. TIAM total gen capacity'!$C$9:$C$1466=T$7)+('R7. TIAM total gen capacity'!$C$9:$C$1466=T$8))*('R7. TIAM total gen capacity'!$E$9:$E$1466=$D32)*('R7. TIAM total gen capacity'!$F$8:$Q$8=T$10),'R7. TIAM total gen capacity'!$F$9:$Q$1466))</f>
        <v>4.1470650822648629</v>
      </c>
      <c r="U32" s="68">
        <f t="array" ref="U32">SUM(IF(('R7. TIAM total gen capacity'!$A$9:$A$1466=$B32)*(('R7. TIAM total gen capacity'!$C$9:$C$1466=U$7)+('R7. TIAM total gen capacity'!$C$9:$C$1466=U$8))*('R7. TIAM total gen capacity'!$E$9:$E$1466=$D32)*('R7. TIAM total gen capacity'!$F$8:$Q$8=U$10),'R7. TIAM total gen capacity'!$F$9:$Q$1466))</f>
        <v>12.844564185929412</v>
      </c>
      <c r="V32" s="68">
        <f t="array" ref="V32">SUM(IF(('R7. TIAM total gen capacity'!$A$9:$A$1466=$B32)*(('R7. TIAM total gen capacity'!$C$9:$C$1466=V$7)+('R7. TIAM total gen capacity'!$C$9:$C$1466=V$8))*('R7. TIAM total gen capacity'!$E$9:$E$1466=$D32)*('R7. TIAM total gen capacity'!$F$8:$Q$8=V$10),'R7. TIAM total gen capacity'!$F$9:$Q$1466))</f>
        <v>20.923241585758426</v>
      </c>
      <c r="W32" s="68">
        <f t="array" ref="W32">SUM(IF(('R7. TIAM total gen capacity'!$A$9:$A$1466=$B32)*(('R7. TIAM total gen capacity'!$C$9:$C$1466=W$7)+('R7. TIAM total gen capacity'!$C$9:$C$1466=W$8))*('R7. TIAM total gen capacity'!$E$9:$E$1466=$D32)*('R7. TIAM total gen capacity'!$F$8:$Q$8=W$10),'R7. TIAM total gen capacity'!$F$9:$Q$1466))</f>
        <v>34.082555793808154</v>
      </c>
      <c r="X32" s="68">
        <f t="array" ref="X32">SUM(IF(('R7. TIAM total gen capacity'!$A$9:$A$1466=$B32)*(('R7. TIAM total gen capacity'!$C$9:$C$1466=X$7)+('R7. TIAM total gen capacity'!$C$9:$C$1466=X$8))*('R7. TIAM total gen capacity'!$E$9:$E$1466=$D32)*('R7. TIAM total gen capacity'!$F$8:$Q$8=X$10),'R7. TIAM total gen capacity'!$F$9:$Q$1466))</f>
        <v>55.517691999376439</v>
      </c>
      <c r="Y32" s="68">
        <f t="array" ref="Y32">SUM(IF(('R7. TIAM total gen capacity'!$A$9:$A$1466=$B32)*(('R7. TIAM total gen capacity'!$C$9:$C$1466=Y$7)+('R7. TIAM total gen capacity'!$C$9:$C$1466=Y$8))*('R7. TIAM total gen capacity'!$E$9:$E$1466=$D32)*('R7. TIAM total gen capacity'!$F$8:$Q$8=Y$10),'R7. TIAM total gen capacity'!$F$9:$Q$1466))</f>
        <v>90.433270188869244</v>
      </c>
      <c r="Z32" s="68">
        <f t="array" ref="Z32">SUM(IF(('R7. TIAM total gen capacity'!$A$9:$A$1466=$B32)*(('R7. TIAM total gen capacity'!$C$9:$C$1466=Z$7)+('R7. TIAM total gen capacity'!$C$9:$C$1466=Z$8))*('R7. TIAM total gen capacity'!$E$9:$E$1466=$D32)*('R7. TIAM total gen capacity'!$F$8:$Q$8=Z$10),'R7. TIAM total gen capacity'!$F$9:$Q$1466))</f>
        <v>147.30706789256206</v>
      </c>
      <c r="AA32" s="68">
        <f t="array" ref="AA32">SUM(IF(('R7. TIAM total gen capacity'!$A$9:$A$1466=$B32)*(('R7. TIAM total gen capacity'!$C$9:$C$1466=AA$7)+('R7. TIAM total gen capacity'!$C$9:$C$1466=AA$8))*('R7. TIAM total gen capacity'!$E$9:$E$1466=$D32)*('R7. TIAM total gen capacity'!$F$8:$Q$8=AA$10),'R7. TIAM total gen capacity'!$F$9:$Q$1466))</f>
        <v>239.94849137653372</v>
      </c>
      <c r="AB32" s="68">
        <f t="array" ref="AB32">SUM(IF(('R7. TIAM total gen capacity'!$A$9:$A$1466=$B32)*(('R7. TIAM total gen capacity'!$C$9:$C$1466=AB$7)+('R7. TIAM total gen capacity'!$C$9:$C$1466=AB$8))*('R7. TIAM total gen capacity'!$E$9:$E$1466=$D32)*('R7. TIAM total gen capacity'!$F$8:$Q$8=AB$10),'R7. TIAM total gen capacity'!$F$9:$Q$1466))</f>
        <v>390.85160830658862</v>
      </c>
      <c r="AC32" s="68">
        <f t="array" ref="AC32">SUM(IF(('R7. TIAM total gen capacity'!$A$9:$A$1466=$B32)*(('R7. TIAM total gen capacity'!$C$9:$C$1466=AC$7)+('R7. TIAM total gen capacity'!$C$9:$C$1466=AC$8))*('R7. TIAM total gen capacity'!$E$9:$E$1466=$D32)*('R7. TIAM total gen capacity'!$F$8:$Q$8=AC$10),'R7. TIAM total gen capacity'!$F$9:$Q$1466))</f>
        <v>636.65688463792344</v>
      </c>
      <c r="AE32" s="68">
        <f t="array" ref="AE32">SUM(IF(('R7. TIAM total gen capacity'!$A$9:$A$1466=$B32)*(('R7. TIAM total gen capacity'!$C$9:$C$1466=AE$6)+('R7. TIAM total gen capacity'!$C$9:$C$1466=AE$7)+('R7. TIAM total gen capacity'!$C$9:$C$1466=AE$8)+('R7. TIAM total gen capacity'!$C$9:$C$1466=AE$9))*('R7. TIAM total gen capacity'!$E$9:$E$1466=$D32)*('R7. TIAM total gen capacity'!$F$8:$Q$8=AE$10),'R7. TIAM total gen capacity'!$F$9:$Q$1466))</f>
        <v>133.28488682558142</v>
      </c>
      <c r="AF32" s="68">
        <f t="array" ref="AF32">SUM(IF(('R7. TIAM total gen capacity'!$A$9:$A$1466=$B32)*(('R7. TIAM total gen capacity'!$C$9:$C$1466=AF$6)+('R7. TIAM total gen capacity'!$C$9:$C$1466=AF$7)+('R7. TIAM total gen capacity'!$C$9:$C$1466=AF$8)+('R7. TIAM total gen capacity'!$C$9:$C$1466=AF$9))*('R7. TIAM total gen capacity'!$E$9:$E$1466=$D32)*('R7. TIAM total gen capacity'!$F$8:$Q$8=AF$10),'R7. TIAM total gen capacity'!$F$9:$Q$1466))</f>
        <v>142.29541286708474</v>
      </c>
      <c r="AG32" s="68">
        <f t="array" ref="AG32">SUM(IF(('R7. TIAM total gen capacity'!$A$9:$A$1466=$B32)*(('R7. TIAM total gen capacity'!$C$9:$C$1466=AG$6)+('R7. TIAM total gen capacity'!$C$9:$C$1466=AG$7)+('R7. TIAM total gen capacity'!$C$9:$C$1466=AG$8)+('R7. TIAM total gen capacity'!$C$9:$C$1466=AG$9))*('R7. TIAM total gen capacity'!$E$9:$E$1466=$D32)*('R7. TIAM total gen capacity'!$F$8:$Q$8=AG$10),'R7. TIAM total gen capacity'!$F$9:$Q$1466))</f>
        <v>142.29541286708474</v>
      </c>
      <c r="AH32" s="68">
        <f t="array" ref="AH32">SUM(IF(('R7. TIAM total gen capacity'!$A$9:$A$1466=$B32)*(('R7. TIAM total gen capacity'!$C$9:$C$1466=AH$6)+('R7. TIAM total gen capacity'!$C$9:$C$1466=AH$7)+('R7. TIAM total gen capacity'!$C$9:$C$1466=AH$8)+('R7. TIAM total gen capacity'!$C$9:$C$1466=AH$9))*('R7. TIAM total gen capacity'!$E$9:$E$1466=$D32)*('R7. TIAM total gen capacity'!$F$8:$Q$8=AH$10),'R7. TIAM total gen capacity'!$F$9:$Q$1466))</f>
        <v>142.29541286708474</v>
      </c>
      <c r="AI32" s="68">
        <f t="array" ref="AI32">SUM(IF(('R7. TIAM total gen capacity'!$A$9:$A$1466=$B32)*(('R7. TIAM total gen capacity'!$C$9:$C$1466=AI$6)+('R7. TIAM total gen capacity'!$C$9:$C$1466=AI$7)+('R7. TIAM total gen capacity'!$C$9:$C$1466=AI$8)+('R7. TIAM total gen capacity'!$C$9:$C$1466=AI$9))*('R7. TIAM total gen capacity'!$E$9:$E$1466=$D32)*('R7. TIAM total gen capacity'!$F$8:$Q$8=AI$10),'R7. TIAM total gen capacity'!$F$9:$Q$1466))</f>
        <v>106.13647068360116</v>
      </c>
      <c r="AJ32" s="68">
        <f t="array" ref="AJ32">SUM(IF(('R7. TIAM total gen capacity'!$A$9:$A$1466=$B32)*(('R7. TIAM total gen capacity'!$C$9:$C$1466=AJ$6)+('R7. TIAM total gen capacity'!$C$9:$C$1466=AJ$7)+('R7. TIAM total gen capacity'!$C$9:$C$1466=AJ$8)+('R7. TIAM total gen capacity'!$C$9:$C$1466=AJ$9))*('R7. TIAM total gen capacity'!$E$9:$E$1466=$D32)*('R7. TIAM total gen capacity'!$F$8:$Q$8=AJ$10),'R7. TIAM total gen capacity'!$F$9:$Q$1466))</f>
        <v>33.50941432362665</v>
      </c>
      <c r="AK32" s="68">
        <f t="array" ref="AK32">SUM(IF(('R7. TIAM total gen capacity'!$A$9:$A$1466=$B32)*(('R7. TIAM total gen capacity'!$C$9:$C$1466=AK$6)+('R7. TIAM total gen capacity'!$C$9:$C$1466=AK$7)+('R7. TIAM total gen capacity'!$C$9:$C$1466=AK$8)+('R7. TIAM total gen capacity'!$C$9:$C$1466=AK$9))*('R7. TIAM total gen capacity'!$E$9:$E$1466=$D32)*('R7. TIAM total gen capacity'!$F$8:$Q$8=AK$10),'R7. TIAM total gen capacity'!$F$9:$Q$1466))</f>
        <v>10.6302464730949</v>
      </c>
      <c r="AL32" s="68">
        <f t="array" ref="AL32">SUM(IF(('R7. TIAM total gen capacity'!$A$9:$A$1466=$B32)*(('R7. TIAM total gen capacity'!$C$9:$C$1466=AL$6)+('R7. TIAM total gen capacity'!$C$9:$C$1466=AL$7)+('R7. TIAM total gen capacity'!$C$9:$C$1466=AL$8)+('R7. TIAM total gen capacity'!$C$9:$C$1466=AL$9))*('R7. TIAM total gen capacity'!$E$9:$E$1466=$D32)*('R7. TIAM total gen capacity'!$F$8:$Q$8=AL$10),'R7. TIAM total gen capacity'!$F$9:$Q$1466))</f>
        <v>10.6302464730949</v>
      </c>
      <c r="AM32" s="68">
        <f t="array" ref="AM32">SUM(IF(('R7. TIAM total gen capacity'!$A$9:$A$1466=$B32)*(('R7. TIAM total gen capacity'!$C$9:$C$1466=AM$6)+('R7. TIAM total gen capacity'!$C$9:$C$1466=AM$7)+('R7. TIAM total gen capacity'!$C$9:$C$1466=AM$8)+('R7. TIAM total gen capacity'!$C$9:$C$1466=AM$9))*('R7. TIAM total gen capacity'!$E$9:$E$1466=$D32)*('R7. TIAM total gen capacity'!$F$8:$Q$8=AM$10),'R7. TIAM total gen capacity'!$F$9:$Q$1466))</f>
        <v>10.944036749630328</v>
      </c>
      <c r="AN32" s="68">
        <f t="array" ref="AN32">SUM(IF(('R7. TIAM total gen capacity'!$A$9:$A$1466=$B32)*(('R7. TIAM total gen capacity'!$C$9:$C$1466=AN$6)+('R7. TIAM total gen capacity'!$C$9:$C$1466=AN$7)+('R7. TIAM total gen capacity'!$C$9:$C$1466=AN$8)+('R7. TIAM total gen capacity'!$C$9:$C$1466=AN$9))*('R7. TIAM total gen capacity'!$E$9:$E$1466=$D32)*('R7. TIAM total gen capacity'!$F$8:$Q$8=AN$10),'R7. TIAM total gen capacity'!$F$9:$Q$1466))</f>
        <v>10.071445749580699</v>
      </c>
      <c r="AO32" s="68">
        <f t="array" ref="AO32">SUM(IF(('R7. TIAM total gen capacity'!$A$9:$A$1466=$B32)*(('R7. TIAM total gen capacity'!$C$9:$C$1466=AO$6)+('R7. TIAM total gen capacity'!$C$9:$C$1466=AO$7)+('R7. TIAM total gen capacity'!$C$9:$C$1466=AO$8)+('R7. TIAM total gen capacity'!$C$9:$C$1466=AO$9))*('R7. TIAM total gen capacity'!$E$9:$E$1466=$D32)*('R7. TIAM total gen capacity'!$F$8:$Q$8=AO$10),'R7. TIAM total gen capacity'!$F$9:$Q$1466))</f>
        <v>9.7576554730452703</v>
      </c>
      <c r="AP32" s="68">
        <f t="array" ref="AP32">SUM(IF(('R7. TIAM total gen capacity'!$A$9:$A$1466=$B32)*(('R7. TIAM total gen capacity'!$C$9:$C$1466=AP$6)+('R7. TIAM total gen capacity'!$C$9:$C$1466=AP$7)+('R7. TIAM total gen capacity'!$C$9:$C$1466=AP$8)+('R7. TIAM total gen capacity'!$C$9:$C$1466=AP$9))*('R7. TIAM total gen capacity'!$E$9:$E$1466=$D32)*('R7. TIAM total gen capacity'!$F$8:$Q$8=AP$10),'R7. TIAM total gen capacity'!$F$9:$Q$1466))</f>
        <v>12.934691018728</v>
      </c>
      <c r="AR32" s="68">
        <f t="array" ref="AR32">SUM(IF(('R7. TIAM total gen capacity'!$A$9:$A$1466=$B32)*('R7. TIAM total gen capacity'!$E$9:$E$1466=$D32)*('R7. TIAM total gen capacity'!$F$8:$Q$8=AR$10),'R7. TIAM total gen capacity'!$F$9:$Q$1466))</f>
        <v>286.63094033844067</v>
      </c>
      <c r="AS32" s="68">
        <f t="array" ref="AS32">SUM(IF(('R7. TIAM total gen capacity'!$A$9:$A$1466=$B32)*('R7. TIAM total gen capacity'!$E$9:$E$1466=$D32)*('R7. TIAM total gen capacity'!$F$8:$Q$8=AS$10),'R7. TIAM total gen capacity'!$F$9:$Q$1466))</f>
        <v>299.32911188092118</v>
      </c>
      <c r="AT32" s="68">
        <f t="array" ref="AT32">SUM(IF(('R7. TIAM total gen capacity'!$A$9:$A$1466=$B32)*('R7. TIAM total gen capacity'!$E$9:$E$1466=$D32)*('R7. TIAM total gen capacity'!$F$8:$Q$8=AT$10),'R7. TIAM total gen capacity'!$F$9:$Q$1466))</f>
        <v>309.62938046473278</v>
      </c>
      <c r="AU32" s="68">
        <f t="array" ref="AU32">SUM(IF(('R7. TIAM total gen capacity'!$A$9:$A$1466=$B32)*('R7. TIAM total gen capacity'!$E$9:$E$1466=$D32)*('R7. TIAM total gen capacity'!$F$8:$Q$8=AU$10),'R7. TIAM total gen capacity'!$F$9:$Q$1466))</f>
        <v>403.46065304299879</v>
      </c>
      <c r="AV32" s="68">
        <f t="array" ref="AV32">SUM(IF(('R7. TIAM total gen capacity'!$A$9:$A$1466=$B32)*('R7. TIAM total gen capacity'!$E$9:$E$1466=$D32)*('R7. TIAM total gen capacity'!$F$8:$Q$8=AV$10),'R7. TIAM total gen capacity'!$F$9:$Q$1466))</f>
        <v>448.6873754071828</v>
      </c>
      <c r="AW32" s="68">
        <f t="array" ref="AW32">SUM(IF(('R7. TIAM total gen capacity'!$A$9:$A$1466=$B32)*('R7. TIAM total gen capacity'!$E$9:$E$1466=$D32)*('R7. TIAM total gen capacity'!$F$8:$Q$8=AW$10),'R7. TIAM total gen capacity'!$F$9:$Q$1466))</f>
        <v>538.51806992310071</v>
      </c>
      <c r="AX32" s="68">
        <f t="array" ref="AX32">SUM(IF(('R7. TIAM total gen capacity'!$A$9:$A$1466=$B32)*('R7. TIAM total gen capacity'!$E$9:$E$1466=$D32)*('R7. TIAM total gen capacity'!$F$8:$Q$8=AX$10),'R7. TIAM total gen capacity'!$F$9:$Q$1466))</f>
        <v>755.48942916026215</v>
      </c>
      <c r="AY32" s="68">
        <f t="array" ref="AY32">SUM(IF(('R7. TIAM total gen capacity'!$A$9:$A$1466=$B32)*('R7. TIAM total gen capacity'!$E$9:$E$1466=$D32)*('R7. TIAM total gen capacity'!$F$8:$Q$8=AY$10),'R7. TIAM total gen capacity'!$F$9:$Q$1466))</f>
        <v>1124.4575118291223</v>
      </c>
      <c r="AZ32" s="68">
        <f t="array" ref="AZ32">SUM(IF(('R7. TIAM total gen capacity'!$A$9:$A$1466=$B32)*('R7. TIAM total gen capacity'!$E$9:$E$1466=$D32)*('R7. TIAM total gen capacity'!$F$8:$Q$8=AZ$10),'R7. TIAM total gen capacity'!$F$9:$Q$1466))</f>
        <v>2188.4437401234518</v>
      </c>
      <c r="BA32" s="68">
        <f t="array" ref="BA32">SUM(IF(('R7. TIAM total gen capacity'!$A$9:$A$1466=$B32)*('R7. TIAM total gen capacity'!$E$9:$E$1466=$D32)*('R7. TIAM total gen capacity'!$F$8:$Q$8=BA$10),'R7. TIAM total gen capacity'!$F$9:$Q$1466))</f>
        <v>7747.9722685985898</v>
      </c>
      <c r="BB32" s="68">
        <f t="array" ref="BB32">SUM(IF(('R7. TIAM total gen capacity'!$A$9:$A$1466=$B32)*('R7. TIAM total gen capacity'!$E$9:$E$1466=$D32)*('R7. TIAM total gen capacity'!$F$8:$Q$8=BB$10),'R7. TIAM total gen capacity'!$F$9:$Q$1466))</f>
        <v>10102.095324977707</v>
      </c>
      <c r="BC32" s="68">
        <f t="array" ref="BC32">SUM(IF(('R7. TIAM total gen capacity'!$A$9:$A$1466=$B32)*('R7. TIAM total gen capacity'!$E$9:$E$1466=$D32)*('R7. TIAM total gen capacity'!$F$8:$Q$8=BC$10),'R7. TIAM total gen capacity'!$F$9:$Q$1466))</f>
        <v>10457.455400257671</v>
      </c>
      <c r="BE32" s="68">
        <f t="array" ref="BE32">SUM(IF(('R7. TIAM total gen capacity'!$A$9:$A$1466=$B32)*('R7. TIAM total gen capacity'!$E$9:$E$1466=$D32)*('R7. TIAM total gen capacity'!$B$9:$B$1466=BE$9)*('R7. TIAM total gen capacity'!$F$8:$Q$8=BE$10),'R7. TIAM total gen capacity'!$F$9:$Q$1466))</f>
        <v>147.12212727289815</v>
      </c>
      <c r="BF32" s="68">
        <f t="array" ref="BF32">SUM(IF(('R7. TIAM total gen capacity'!$A$9:$A$1466=$B32)*('R7. TIAM total gen capacity'!$E$9:$E$1466=$D32)*('R7. TIAM total gen capacity'!$B$9:$B$1466=BF$9)*('R7. TIAM total gen capacity'!$F$8:$Q$8=BF$10),'R7. TIAM total gen capacity'!$F$9:$Q$1466))</f>
        <v>150.81134326985978</v>
      </c>
      <c r="BG32" s="68">
        <f t="array" ref="BG32">SUM(IF(('R7. TIAM total gen capacity'!$A$9:$A$1466=$B32)*('R7. TIAM total gen capacity'!$E$9:$E$1466=$D32)*('R7. TIAM total gen capacity'!$B$9:$B$1466=BG$9)*('R7. TIAM total gen capacity'!$F$8:$Q$8=BG$10),'R7. TIAM total gen capacity'!$F$9:$Q$1466))</f>
        <v>159.15210555115624</v>
      </c>
      <c r="BH32" s="68">
        <f t="array" ref="BH32">SUM(IF(('R7. TIAM total gen capacity'!$A$9:$A$1466=$B32)*('R7. TIAM total gen capacity'!$E$9:$E$1466=$D32)*('R7. TIAM total gen capacity'!$B$9:$B$1466=BH$9)*('R7. TIAM total gen capacity'!$F$8:$Q$8=BH$10),'R7. TIAM total gen capacity'!$F$9:$Q$1466))</f>
        <v>240.39840557312482</v>
      </c>
      <c r="BI32" s="68">
        <f t="array" ref="BI32">SUM(IF(('R7. TIAM total gen capacity'!$A$9:$A$1466=$B32)*('R7. TIAM total gen capacity'!$E$9:$E$1466=$D32)*('R7. TIAM total gen capacity'!$B$9:$B$1466=BI$9)*('R7. TIAM total gen capacity'!$F$8:$Q$8=BI$10),'R7. TIAM total gen capacity'!$F$9:$Q$1466))</f>
        <v>322.5389306605806</v>
      </c>
      <c r="BJ32" s="68">
        <f t="array" ref="BJ32">SUM(IF(('R7. TIAM total gen capacity'!$A$9:$A$1466=$B32)*('R7. TIAM total gen capacity'!$E$9:$E$1466=$D32)*('R7. TIAM total gen capacity'!$B$9:$B$1466=BJ$9)*('R7. TIAM total gen capacity'!$F$8:$Q$8=BJ$10),'R7. TIAM total gen capacity'!$F$9:$Q$1466))</f>
        <v>477.18063374877414</v>
      </c>
      <c r="BK32" s="68">
        <f t="array" ref="BK32">SUM(IF(('R7. TIAM total gen capacity'!$A$9:$A$1466=$B32)*('R7. TIAM total gen capacity'!$E$9:$E$1466=$D32)*('R7. TIAM total gen capacity'!$B$9:$B$1466=BK$9)*('R7. TIAM total gen capacity'!$F$8:$Q$8=BK$10),'R7. TIAM total gen capacity'!$F$9:$Q$1466))</f>
        <v>675.90591085407959</v>
      </c>
      <c r="BL32" s="68">
        <f t="array" ref="BL32">SUM(IF(('R7. TIAM total gen capacity'!$A$9:$A$1466=$B32)*('R7. TIAM total gen capacity'!$E$9:$E$1466=$D32)*('R7. TIAM total gen capacity'!$B$9:$B$1466=BL$9)*('R7. TIAM total gen capacity'!$F$8:$Q$8=BL$10),'R7. TIAM total gen capacity'!$F$9:$Q$1466))</f>
        <v>1008.8682013718237</v>
      </c>
      <c r="BM32" s="68">
        <f t="array" ref="BM32">SUM(IF(('R7. TIAM total gen capacity'!$A$9:$A$1466=$B32)*('R7. TIAM total gen capacity'!$E$9:$E$1466=$D32)*('R7. TIAM total gen capacity'!$B$9:$B$1466=BM$9)*('R7. TIAM total gen capacity'!$F$8:$Q$8=BM$10),'R7. TIAM total gen capacity'!$F$9:$Q$1466))</f>
        <v>2051.6119206858407</v>
      </c>
      <c r="BN32" s="68">
        <f t="array" ref="BN32">SUM(IF(('R7. TIAM total gen capacity'!$A$9:$A$1466=$B32)*('R7. TIAM total gen capacity'!$E$9:$E$1466=$D32)*('R7. TIAM total gen capacity'!$B$9:$B$1466=BN$9)*('R7. TIAM total gen capacity'!$F$8:$Q$8=BN$10),'R7. TIAM total gen capacity'!$F$9:$Q$1466))</f>
        <v>7589.4316817103327</v>
      </c>
      <c r="BO32" s="68">
        <f t="array" ref="BO32">SUM(IF(('R7. TIAM total gen capacity'!$A$9:$A$1466=$B32)*('R7. TIAM total gen capacity'!$E$9:$E$1466=$D32)*('R7. TIAM total gen capacity'!$B$9:$B$1466=BO$9)*('R7. TIAM total gen capacity'!$F$8:$Q$8=BO$10),'R7. TIAM total gen capacity'!$F$9:$Q$1466))</f>
        <v>9926.7114096263958</v>
      </c>
      <c r="BP32" s="68">
        <f t="array" ref="BP32">SUM(IF(('R7. TIAM total gen capacity'!$A$9:$A$1466=$B32)*('R7. TIAM total gen capacity'!$E$9:$E$1466=$D32)*('R7. TIAM total gen capacity'!$B$9:$B$1466=BP$9)*('R7. TIAM total gen capacity'!$F$8:$Q$8=BP$10),'R7. TIAM total gen capacity'!$F$9:$Q$1466))</f>
        <v>10267.094420184461</v>
      </c>
      <c r="BR32" s="68">
        <f t="array" ref="BR32">SUM(IF(('R7. TIAM total gen capacity'!$A$9:$A$1466=$B32)*(('R7. TIAM total gen capacity'!$C$9:$C$1466=BR$7)+('R7. TIAM total gen capacity'!$C$9:$C$1466=BR$8))*('R7. TIAM total gen capacity'!$E$9:$E$1466=$D32)*('R7. TIAM total gen capacity'!$F$8:$Q$8=BR$10),'R7. TIAM total gen capacity'!$F$9:$Q$1466))</f>
        <v>4.3378995433789997</v>
      </c>
      <c r="BS32" s="68">
        <f t="array" ref="BS32">SUM(IF(('R7. TIAM total gen capacity'!$A$9:$A$1466=$B32)*(('R7. TIAM total gen capacity'!$C$9:$C$1466=BS$7)+('R7. TIAM total gen capacity'!$C$9:$C$1466=BS$8))*('R7. TIAM total gen capacity'!$E$9:$E$1466=$D32)*('R7. TIAM total gen capacity'!$F$8:$Q$8=BS$10),'R7. TIAM total gen capacity'!$F$9:$Q$1466))</f>
        <v>4.1866914140110403</v>
      </c>
      <c r="BT32" s="68">
        <f t="array" ref="BT32">SUM(IF(('R7. TIAM total gen capacity'!$A$9:$A$1466=$B32)*(('R7. TIAM total gen capacity'!$C$9:$C$1466=BT$7)+('R7. TIAM total gen capacity'!$C$9:$C$1466=BT$8))*('R7. TIAM total gen capacity'!$E$9:$E$1466=$D32)*('R7. TIAM total gen capacity'!$F$8:$Q$8=BT$10),'R7. TIAM total gen capacity'!$F$9:$Q$1466))</f>
        <v>10.34019827782085</v>
      </c>
      <c r="BU32" s="68">
        <f t="array" ref="BU32">SUM(IF(('R7. TIAM total gen capacity'!$A$9:$A$1466=$B32)*(('R7. TIAM total gen capacity'!$C$9:$C$1466=BU$7)+('R7. TIAM total gen capacity'!$C$9:$C$1466=BU$8))*('R7. TIAM total gen capacity'!$E$9:$E$1466=$D32)*('R7. TIAM total gen capacity'!$F$8:$Q$8=BU$10),'R7. TIAM total gen capacity'!$F$9:$Q$1466))</f>
        <v>12.801352346597136</v>
      </c>
      <c r="BV32" s="68">
        <f t="array" ref="BV32">SUM(IF(('R7. TIAM total gen capacity'!$A$9:$A$1466=$B32)*(('R7. TIAM total gen capacity'!$C$9:$C$1466=BV$7)+('R7. TIAM total gen capacity'!$C$9:$C$1466=BV$8))*('R7. TIAM total gen capacity'!$E$9:$E$1466=$D32)*('R7. TIAM total gen capacity'!$F$8:$Q$8=BV$10),'R7. TIAM total gen capacity'!$F$9:$Q$1466))</f>
        <v>59.416649328375442</v>
      </c>
      <c r="BW32" s="68">
        <f t="array" ref="BW32">SUM(IF(('R7. TIAM total gen capacity'!$A$9:$A$1466=$B32)*(('R7. TIAM total gen capacity'!$C$9:$C$1466=BW$7)+('R7. TIAM total gen capacity'!$C$9:$C$1466=BW$8))*('R7. TIAM total gen capacity'!$E$9:$E$1466=$D32)*('R7. TIAM total gen capacity'!$F$8:$Q$8=BW$10),'R7. TIAM total gen capacity'!$F$9:$Q$1466))</f>
        <v>112.2978163073583</v>
      </c>
      <c r="BX32" s="68">
        <f t="array" ref="BX32">SUM(IF(('R7. TIAM total gen capacity'!$A$9:$A$1466=$B32)*(('R7. TIAM total gen capacity'!$C$9:$C$1466=BX$7)+('R7. TIAM total gen capacity'!$C$9:$C$1466=BX$8))*('R7. TIAM total gen capacity'!$E$9:$E$1466=$D32)*('R7. TIAM total gen capacity'!$F$8:$Q$8=BX$10),'R7. TIAM total gen capacity'!$F$9:$Q$1466))</f>
        <v>144.04388579463094</v>
      </c>
      <c r="BY32" s="68">
        <f t="array" ref="BY32">SUM(IF(('R7. TIAM total gen capacity'!$A$9:$A$1466=$B32)*(('R7. TIAM total gen capacity'!$C$9:$C$1466=BY$7)+('R7. TIAM total gen capacity'!$C$9:$C$1466=BY$8))*('R7. TIAM total gen capacity'!$E$9:$E$1466=$D32)*('R7. TIAM total gen capacity'!$F$8:$Q$8=BY$10),'R7. TIAM total gen capacity'!$F$9:$Q$1466))</f>
        <v>172.10348124855165</v>
      </c>
      <c r="BZ32" s="68">
        <f t="array" ref="BZ32">SUM(IF(('R7. TIAM total gen capacity'!$A$9:$A$1466=$B32)*(('R7. TIAM total gen capacity'!$C$9:$C$1466=BZ$7)+('R7. TIAM total gen capacity'!$C$9:$C$1466=BZ$8))*('R7. TIAM total gen capacity'!$E$9:$E$1466=$D32)*('R7. TIAM total gen capacity'!$F$8:$Q$8=BZ$10),'R7. TIAM total gen capacity'!$F$9:$Q$1466))</f>
        <v>248.60490601434032</v>
      </c>
      <c r="CA32" s="68">
        <f t="array" ref="CA32">SUM(IF(('R7. TIAM total gen capacity'!$A$9:$A$1466=$B32)*(('R7. TIAM total gen capacity'!$C$9:$C$1466=CA$7)+('R7. TIAM total gen capacity'!$C$9:$C$1466=CA$8))*('R7. TIAM total gen capacity'!$E$9:$E$1466=$D32)*('R7. TIAM total gen capacity'!$F$8:$Q$8=CA$10),'R7. TIAM total gen capacity'!$F$9:$Q$1466))</f>
        <v>610.92160600879436</v>
      </c>
      <c r="CB32" s="68">
        <f t="array" ref="CB32">SUM(IF(('R7. TIAM total gen capacity'!$A$9:$A$1466=$B32)*(('R7. TIAM total gen capacity'!$C$9:$C$1466=CB$7)+('R7. TIAM total gen capacity'!$C$9:$C$1466=CB$8))*('R7. TIAM total gen capacity'!$E$9:$E$1466=$D32)*('R7. TIAM total gen capacity'!$F$8:$Q$8=CB$10),'R7. TIAM total gen capacity'!$F$9:$Q$1466))</f>
        <v>927.57117673820142</v>
      </c>
      <c r="CC32" s="68">
        <f t="array" ref="CC32">SUM(IF(('R7. TIAM total gen capacity'!$A$9:$A$1466=$B32)*(('R7. TIAM total gen capacity'!$C$9:$C$1466=CC$7)+('R7. TIAM total gen capacity'!$C$9:$C$1466=CC$8))*('R7. TIAM total gen capacity'!$E$9:$E$1466=$D32)*('R7. TIAM total gen capacity'!$F$8:$Q$8=CC$10),'R7. TIAM total gen capacity'!$F$9:$Q$1466))</f>
        <v>835.03871844128435</v>
      </c>
      <c r="CE32" s="68">
        <f t="array" ref="CE32">SUM(IF(('R7. TIAM total gen capacity'!$A$9:$A$1466=$B32)*(('R7. TIAM total gen capacity'!$C$9:$C$1466=CE$7)+('R7. TIAM total gen capacity'!$C$9:$C$1466=CE$8))*('R7. TIAM total gen capacity'!$E$9:$E$1466=$D32)*('R7. TIAM total gen capacity'!$F$8:$Q$8=CE$10),'R7. TIAM total gen capacity'!$F$9:$Q$1466))</f>
        <v>137.11527795782968</v>
      </c>
      <c r="CF32" s="68">
        <f t="array" ref="CF32">SUM(IF(('R7. TIAM total gen capacity'!$A$9:$A$1466=$B32)*(('R7. TIAM total gen capacity'!$C$9:$C$1466=CF$7)+('R7. TIAM total gen capacity'!$C$9:$C$1466=CF$8))*('R7. TIAM total gen capacity'!$E$9:$E$1466=$D32)*('R7. TIAM total gen capacity'!$F$8:$Q$8=CF$10),'R7. TIAM total gen capacity'!$F$9:$Q$1466))</f>
        <v>137.11527795782968</v>
      </c>
      <c r="CG32" s="68">
        <f t="array" ref="CG32">SUM(IF(('R7. TIAM total gen capacity'!$A$9:$A$1466=$B32)*(('R7. TIAM total gen capacity'!$C$9:$C$1466=CG$7)+('R7. TIAM total gen capacity'!$C$9:$C$1466=CG$8))*('R7. TIAM total gen capacity'!$E$9:$E$1466=$D32)*('R7. TIAM total gen capacity'!$F$8:$Q$8=CG$10),'R7. TIAM total gen capacity'!$F$9:$Q$1466))</f>
        <v>139.36181295393396</v>
      </c>
      <c r="CH32" s="68">
        <f t="array" ref="CH32">SUM(IF(('R7. TIAM total gen capacity'!$A$9:$A$1466=$B32)*(('R7. TIAM total gen capacity'!$C$9:$C$1466=CH$7)+('R7. TIAM total gen capacity'!$C$9:$C$1466=CH$8))*('R7. TIAM total gen capacity'!$E$9:$E$1466=$D32)*('R7. TIAM total gen capacity'!$F$8:$Q$8=CH$10),'R7. TIAM total gen capacity'!$F$9:$Q$1466))</f>
        <v>209.78764969486679</v>
      </c>
      <c r="CI32" s="68">
        <f t="array" ref="CI32">SUM(IF(('R7. TIAM total gen capacity'!$A$9:$A$1466=$B32)*(('R7. TIAM total gen capacity'!$C$9:$C$1466=CI$7)+('R7. TIAM total gen capacity'!$C$9:$C$1466=CI$8))*('R7. TIAM total gen capacity'!$E$9:$E$1466=$D32)*('R7. TIAM total gen capacity'!$F$8:$Q$8=CI$10),'R7. TIAM total gen capacity'!$F$9:$Q$1466))</f>
        <v>237.99174072457424</v>
      </c>
      <c r="CJ32" s="68">
        <f t="array" ref="CJ32">SUM(IF(('R7. TIAM total gen capacity'!$A$9:$A$1466=$B32)*(('R7. TIAM total gen capacity'!$C$9:$C$1466=CJ$7)+('R7. TIAM total gen capacity'!$C$9:$C$1466=CJ$8))*('R7. TIAM total gen capacity'!$E$9:$E$1466=$D32)*('R7. TIAM total gen capacity'!$F$8:$Q$8=CJ$10),'R7. TIAM total gen capacity'!$F$9:$Q$1466))</f>
        <v>322.48921107470892</v>
      </c>
      <c r="CK32" s="68">
        <f t="array" ref="CK32">SUM(IF(('R7. TIAM total gen capacity'!$A$9:$A$1466=$B32)*(('R7. TIAM total gen capacity'!$C$9:$C$1466=CK$7)+('R7. TIAM total gen capacity'!$C$9:$C$1466=CK$8))*('R7. TIAM total gen capacity'!$E$9:$E$1466=$D32)*('R7. TIAM total gen capacity'!$F$8:$Q$8=CK$10),'R7. TIAM total gen capacity'!$F$9:$Q$1466))</f>
        <v>437.75795521142646</v>
      </c>
      <c r="CL32" s="68">
        <f t="array" ref="CL32">SUM(IF(('R7. TIAM total gen capacity'!$A$9:$A$1466=$B32)*(('R7. TIAM total gen capacity'!$C$9:$C$1466=CL$7)+('R7. TIAM total gen capacity'!$C$9:$C$1466=CL$8))*('R7. TIAM total gen capacity'!$E$9:$E$1466=$D32)*('R7. TIAM total gen capacity'!$F$8:$Q$8=CL$10),'R7. TIAM total gen capacity'!$F$9:$Q$1466))</f>
        <v>537.80373099202347</v>
      </c>
      <c r="CM32" s="68">
        <f t="array" ref="CM32">SUM(IF(('R7. TIAM total gen capacity'!$A$9:$A$1466=$B32)*(('R7. TIAM total gen capacity'!$C$9:$C$1466=CM$7)+('R7. TIAM total gen capacity'!$C$9:$C$1466=CM$8))*('R7. TIAM total gen capacity'!$E$9:$E$1466=$D32)*('R7. TIAM total gen capacity'!$F$8:$Q$8=CM$10),'R7. TIAM total gen capacity'!$F$9:$Q$1466))</f>
        <v>646.07506185198497</v>
      </c>
      <c r="CN32" s="68">
        <f t="array" ref="CN32">SUM(IF(('R7. TIAM total gen capacity'!$A$9:$A$1466=$B32)*(('R7. TIAM total gen capacity'!$C$9:$C$1466=CN$7)+('R7. TIAM total gen capacity'!$C$9:$C$1466=CN$8))*('R7. TIAM total gen capacity'!$E$9:$E$1466=$D32)*('R7. TIAM total gen capacity'!$F$8:$Q$8=CN$10),'R7. TIAM total gen capacity'!$F$9:$Q$1466))</f>
        <v>816.41630274389433</v>
      </c>
      <c r="CO32" s="68">
        <f t="array" ref="CO32">SUM(IF(('R7. TIAM total gen capacity'!$A$9:$A$1466=$B32)*(('R7. TIAM total gen capacity'!$C$9:$C$1466=CO$7)+('R7. TIAM total gen capacity'!$C$9:$C$1466=CO$8))*('R7. TIAM total gen capacity'!$E$9:$E$1466=$D32)*('R7. TIAM total gen capacity'!$F$8:$Q$8=CO$10),'R7. TIAM total gen capacity'!$F$9:$Q$1466))</f>
        <v>939.01144706646278</v>
      </c>
      <c r="CP32" s="68">
        <f t="array" ref="CP32">SUM(IF(('R7. TIAM total gen capacity'!$A$9:$A$1466=$B32)*(('R7. TIAM total gen capacity'!$C$9:$C$1466=CP$7)+('R7. TIAM total gen capacity'!$C$9:$C$1466=CP$8))*('R7. TIAM total gen capacity'!$E$9:$E$1466=$D32)*('R7. TIAM total gen capacity'!$F$8:$Q$8=CP$10),'R7. TIAM total gen capacity'!$F$9:$Q$1466))</f>
        <v>1073.963228993143</v>
      </c>
    </row>
    <row r="33" spans="1:94" x14ac:dyDescent="0.3">
      <c r="A33" s="39" t="s">
        <v>64</v>
      </c>
      <c r="B33" s="39" t="s">
        <v>252</v>
      </c>
      <c r="C33" s="39" t="s">
        <v>97</v>
      </c>
      <c r="D33" s="39" t="s">
        <v>258</v>
      </c>
      <c r="E33" s="68">
        <f t="array" ref="E33">SUM(IF(('R7. TIAM total gen capacity'!$A$9:$A$1466=$B33)*(('R7. TIAM total gen capacity'!$C$9:$C$1466=E$7)+('R7. TIAM total gen capacity'!$C$9:$C$1466=E$8))*('R7. TIAM total gen capacity'!$E$9:$E$1466=$D33)*('R7. TIAM total gen capacity'!$F$8:$Q$8=E$10),'R7. TIAM total gen capacity'!$F$9:$Q$1466))</f>
        <v>0.30479452054794476</v>
      </c>
      <c r="F33" s="68">
        <f t="array" ref="F33">SUM(IF(('R7. TIAM total gen capacity'!$A$9:$A$1466=$B33)*(('R7. TIAM total gen capacity'!$C$9:$C$1466=F$7)+('R7. TIAM total gen capacity'!$C$9:$C$1466=F$8))*('R7. TIAM total gen capacity'!$E$9:$E$1466=$D33)*('R7. TIAM total gen capacity'!$F$8:$Q$8=F$10),'R7. TIAM total gen capacity'!$F$9:$Q$1466))</f>
        <v>0.30479452054794476</v>
      </c>
      <c r="G33" s="68">
        <f t="array" ref="G33">SUM(IF(('R7. TIAM total gen capacity'!$A$9:$A$1466=$B33)*(('R7. TIAM total gen capacity'!$C$9:$C$1466=G$7)+('R7. TIAM total gen capacity'!$C$9:$C$1466=G$8))*('R7. TIAM total gen capacity'!$E$9:$E$1466=$D33)*('R7. TIAM total gen capacity'!$F$8:$Q$8=G$10),'R7. TIAM total gen capacity'!$F$9:$Q$1466))</f>
        <v>0.41674495225380148</v>
      </c>
      <c r="H33" s="68">
        <f t="array" ref="H33">SUM(IF(('R7. TIAM total gen capacity'!$A$9:$A$1466=$B33)*(('R7. TIAM total gen capacity'!$C$9:$C$1466=H$7)+('R7. TIAM total gen capacity'!$C$9:$C$1466=H$8))*('R7. TIAM total gen capacity'!$E$9:$E$1466=$D33)*('R7. TIAM total gen capacity'!$F$8:$Q$8=H$10),'R7. TIAM total gen capacity'!$F$9:$Q$1466))</f>
        <v>0.41626536902781841</v>
      </c>
      <c r="I33" s="68">
        <f t="array" ref="I33">SUM(IF(('R7. TIAM total gen capacity'!$A$9:$A$1466=$B33)*(('R7. TIAM total gen capacity'!$C$9:$C$1466=I$7)+('R7. TIAM total gen capacity'!$C$9:$C$1466=I$8))*('R7. TIAM total gen capacity'!$E$9:$E$1466=$D33)*('R7. TIAM total gen capacity'!$F$8:$Q$8=I$10),'R7. TIAM total gen capacity'!$F$9:$Q$1466))</f>
        <v>0.41546536662781897</v>
      </c>
      <c r="J33" s="68">
        <f t="array" ref="J33">SUM(IF(('R7. TIAM total gen capacity'!$A$9:$A$1466=$B33)*(('R7. TIAM total gen capacity'!$C$9:$C$1466=J$7)+('R7. TIAM total gen capacity'!$C$9:$C$1466=J$8))*('R7. TIAM total gen capacity'!$E$9:$E$1466=$D33)*('R7. TIAM total gen capacity'!$F$8:$Q$8=J$10),'R7. TIAM total gen capacity'!$F$9:$Q$1466))</f>
        <v>2.2580479737318115</v>
      </c>
      <c r="K33" s="68">
        <f t="array" ref="K33">SUM(IF(('R7. TIAM total gen capacity'!$A$9:$A$1466=$B33)*(('R7. TIAM total gen capacity'!$C$9:$C$1466=K$7)+('R7. TIAM total gen capacity'!$C$9:$C$1466=K$8))*('R7. TIAM total gen capacity'!$E$9:$E$1466=$D33)*('R7. TIAM total gen capacity'!$F$8:$Q$8=K$10),'R7. TIAM total gen capacity'!$F$9:$Q$1466))</f>
        <v>11.90628391592562</v>
      </c>
      <c r="L33" s="68">
        <f t="array" ref="L33">SUM(IF(('R7. TIAM total gen capacity'!$A$9:$A$1466=$B33)*(('R7. TIAM total gen capacity'!$C$9:$C$1466=L$7)+('R7. TIAM total gen capacity'!$C$9:$C$1466=L$8))*('R7. TIAM total gen capacity'!$E$9:$E$1466=$D33)*('R7. TIAM total gen capacity'!$F$8:$Q$8=L$10),'R7. TIAM total gen capacity'!$F$9:$Q$1466))</f>
        <v>73.722171777671946</v>
      </c>
      <c r="M33" s="68">
        <f t="array" ref="M33">SUM(IF(('R7. TIAM total gen capacity'!$A$9:$A$1466=$B33)*(('R7. TIAM total gen capacity'!$C$9:$C$1466=M$7)+('R7. TIAM total gen capacity'!$C$9:$C$1466=M$8))*('R7. TIAM total gen capacity'!$E$9:$E$1466=$D33)*('R7. TIAM total gen capacity'!$F$8:$Q$8=M$10),'R7. TIAM total gen capacity'!$F$9:$Q$1466))</f>
        <v>456.46985613424056</v>
      </c>
      <c r="N33" s="68">
        <f t="array" ref="N33">SUM(IF(('R7. TIAM total gen capacity'!$A$9:$A$1466=$B33)*(('R7. TIAM total gen capacity'!$C$9:$C$1466=N$7)+('R7. TIAM total gen capacity'!$C$9:$C$1466=N$8))*('R7. TIAM total gen capacity'!$E$9:$E$1466=$D33)*('R7. TIAM total gen capacity'!$F$8:$Q$8=N$10),'R7. TIAM total gen capacity'!$F$9:$Q$1466))</f>
        <v>2826.3426339540638</v>
      </c>
      <c r="O33" s="68">
        <f t="array" ref="O33">SUM(IF(('R7. TIAM total gen capacity'!$A$9:$A$1466=$B33)*(('R7. TIAM total gen capacity'!$C$9:$C$1466=O$7)+('R7. TIAM total gen capacity'!$C$9:$C$1466=O$8))*('R7. TIAM total gen capacity'!$E$9:$E$1466=$D33)*('R7. TIAM total gen capacity'!$F$8:$Q$8=O$10),'R7. TIAM total gen capacity'!$F$9:$Q$1466))</f>
        <v>3992.1646172536502</v>
      </c>
      <c r="P33" s="68">
        <f t="array" ref="P33">SUM(IF(('R7. TIAM total gen capacity'!$A$9:$A$1466=$B33)*(('R7. TIAM total gen capacity'!$C$9:$C$1466=P$7)+('R7. TIAM total gen capacity'!$C$9:$C$1466=P$8))*('R7. TIAM total gen capacity'!$E$9:$E$1466=$D33)*('R7. TIAM total gen capacity'!$F$8:$Q$8=P$10),'R7. TIAM total gen capacity'!$F$9:$Q$1466))</f>
        <v>4754.4549463347194</v>
      </c>
      <c r="R33" s="68">
        <f t="array" ref="R33">SUM(IF(('R7. TIAM total gen capacity'!$A$9:$A$1466=$B33)*(('R7. TIAM total gen capacity'!$C$9:$C$1466=R$7)+('R7. TIAM total gen capacity'!$C$9:$C$1466=R$8))*('R7. TIAM total gen capacity'!$E$9:$E$1466=$D33)*('R7. TIAM total gen capacity'!$F$8:$Q$8=R$10),'R7. TIAM total gen capacity'!$F$9:$Q$1466))</f>
        <v>0.50684931506849273</v>
      </c>
      <c r="S33" s="68">
        <f t="array" ref="S33">SUM(IF(('R7. TIAM total gen capacity'!$A$9:$A$1466=$B33)*(('R7. TIAM total gen capacity'!$C$9:$C$1466=S$7)+('R7. TIAM total gen capacity'!$C$9:$C$1466=S$8))*('R7. TIAM total gen capacity'!$E$9:$E$1466=$D33)*('R7. TIAM total gen capacity'!$F$8:$Q$8=S$10),'R7. TIAM total gen capacity'!$F$9:$Q$1466))</f>
        <v>1.0722325826671009</v>
      </c>
      <c r="T33" s="68">
        <f t="array" ref="T33">SUM(IF(('R7. TIAM total gen capacity'!$A$9:$A$1466=$B33)*(('R7. TIAM total gen capacity'!$C$9:$C$1466=T$7)+('R7. TIAM total gen capacity'!$C$9:$C$1466=T$8))*('R7. TIAM total gen capacity'!$E$9:$E$1466=$D33)*('R7. TIAM total gen capacity'!$F$8:$Q$8=T$10),'R7. TIAM total gen capacity'!$F$9:$Q$1466))</f>
        <v>1.0280638922464611</v>
      </c>
      <c r="U33" s="68">
        <f t="array" ref="U33">SUM(IF(('R7. TIAM total gen capacity'!$A$9:$A$1466=$B33)*(('R7. TIAM total gen capacity'!$C$9:$C$1466=U$7)+('R7. TIAM total gen capacity'!$C$9:$C$1466=U$8))*('R7. TIAM total gen capacity'!$E$9:$E$1466=$D33)*('R7. TIAM total gen capacity'!$F$8:$Q$8=U$10),'R7. TIAM total gen capacity'!$F$9:$Q$1466))</f>
        <v>4.8155667973546157</v>
      </c>
      <c r="V33" s="68">
        <f t="array" ref="V33">SUM(IF(('R7. TIAM total gen capacity'!$A$9:$A$1466=$B33)*(('R7. TIAM total gen capacity'!$C$9:$C$1466=V$7)+('R7. TIAM total gen capacity'!$C$9:$C$1466=V$8))*('R7. TIAM total gen capacity'!$E$9:$E$1466=$D33)*('R7. TIAM total gen capacity'!$F$8:$Q$8=V$10),'R7. TIAM total gen capacity'!$F$9:$Q$1466))</f>
        <v>7.844850881098786</v>
      </c>
      <c r="W33" s="68">
        <f t="array" ref="W33">SUM(IF(('R7. TIAM total gen capacity'!$A$9:$A$1466=$B33)*(('R7. TIAM total gen capacity'!$C$9:$C$1466=W$7)+('R7. TIAM total gen capacity'!$C$9:$C$1466=W$8))*('R7. TIAM total gen capacity'!$E$9:$E$1466=$D33)*('R7. TIAM total gen capacity'!$F$8:$Q$8=W$10),'R7. TIAM total gen capacity'!$F$9:$Q$1466))</f>
        <v>12.779235448092088</v>
      </c>
      <c r="X33" s="68">
        <f t="array" ref="X33">SUM(IF(('R7. TIAM total gen capacity'!$A$9:$A$1466=$B33)*(('R7. TIAM total gen capacity'!$C$9:$C$1466=X$7)+('R7. TIAM total gen capacity'!$C$9:$C$1466=X$8))*('R7. TIAM total gen capacity'!$E$9:$E$1466=$D33)*('R7. TIAM total gen capacity'!$F$8:$Q$8=X$10),'R7. TIAM total gen capacity'!$F$9:$Q$1466))</f>
        <v>20.81682795572101</v>
      </c>
      <c r="Y33" s="68">
        <f t="array" ref="Y33">SUM(IF(('R7. TIAM total gen capacity'!$A$9:$A$1466=$B33)*(('R7. TIAM total gen capacity'!$C$9:$C$1466=Y$7)+('R7. TIAM total gen capacity'!$C$9:$C$1466=Y$8))*('R7. TIAM total gen capacity'!$E$9:$E$1466=$D33)*('R7. TIAM total gen capacity'!$F$8:$Q$8=Y$10),'R7. TIAM total gen capacity'!$F$9:$Q$1466))</f>
        <v>33.909219203624438</v>
      </c>
      <c r="Z33" s="68">
        <f t="array" ref="Z33">SUM(IF(('R7. TIAM total gen capacity'!$A$9:$A$1466=$B33)*(('R7. TIAM total gen capacity'!$C$9:$C$1466=Z$7)+('R7. TIAM total gen capacity'!$C$9:$C$1466=Z$8))*('R7. TIAM total gen capacity'!$E$9:$E$1466=$D33)*('R7. TIAM total gen capacity'!$F$8:$Q$8=Z$10),'R7. TIAM total gen capacity'!$F$9:$Q$1466))</f>
        <v>55.235344959002205</v>
      </c>
      <c r="AA33" s="68">
        <f t="array" ref="AA33">SUM(IF(('R7. TIAM total gen capacity'!$A$9:$A$1466=$B33)*(('R7. TIAM total gen capacity'!$C$9:$C$1466=AA$7)+('R7. TIAM total gen capacity'!$C$9:$C$1466=AA$8))*('R7. TIAM total gen capacity'!$E$9:$E$1466=$D33)*('R7. TIAM total gen capacity'!$F$8:$Q$8=AA$10),'R7. TIAM total gen capacity'!$F$9:$Q$1466))</f>
        <v>89.973356611917197</v>
      </c>
      <c r="AB33" s="68">
        <f t="array" ref="AB33">SUM(IF(('R7. TIAM total gen capacity'!$A$9:$A$1466=$B33)*(('R7. TIAM total gen capacity'!$C$9:$C$1466=AB$7)+('R7. TIAM total gen capacity'!$C$9:$C$1466=AB$8))*('R7. TIAM total gen capacity'!$E$9:$E$1466=$D33)*('R7. TIAM total gen capacity'!$F$8:$Q$8=AB$10),'R7. TIAM total gen capacity'!$F$9:$Q$1466))</f>
        <v>146.55791713828222</v>
      </c>
      <c r="AC33" s="68">
        <f t="array" ref="AC33">SUM(IF(('R7. TIAM total gen capacity'!$A$9:$A$1466=$B33)*(('R7. TIAM total gen capacity'!$C$9:$C$1466=AC$7)+('R7. TIAM total gen capacity'!$C$9:$C$1466=AC$8))*('R7. TIAM total gen capacity'!$E$9:$E$1466=$D33)*('R7. TIAM total gen capacity'!$F$8:$Q$8=AC$10),'R7. TIAM total gen capacity'!$F$9:$Q$1466))</f>
        <v>238.72820373824212</v>
      </c>
      <c r="AE33" s="68">
        <f t="array" ref="AE33">SUM(IF(('R7. TIAM total gen capacity'!$A$9:$A$1466=$B33)*(('R7. TIAM total gen capacity'!$C$9:$C$1466=AE$6)+('R7. TIAM total gen capacity'!$C$9:$C$1466=AE$7)+('R7. TIAM total gen capacity'!$C$9:$C$1466=AE$8)+('R7. TIAM total gen capacity'!$C$9:$C$1466=AE$9))*('R7. TIAM total gen capacity'!$E$9:$E$1466=$D33)*('R7. TIAM total gen capacity'!$F$8:$Q$8=AE$10),'R7. TIAM total gen capacity'!$F$9:$Q$1466))</f>
        <v>242.31271255599759</v>
      </c>
      <c r="AF33" s="68">
        <f t="array" ref="AF33">SUM(IF(('R7. TIAM total gen capacity'!$A$9:$A$1466=$B33)*(('R7. TIAM total gen capacity'!$C$9:$C$1466=AF$6)+('R7. TIAM total gen capacity'!$C$9:$C$1466=AF$7)+('R7. TIAM total gen capacity'!$C$9:$C$1466=AF$8)+('R7. TIAM total gen capacity'!$C$9:$C$1466=AF$9))*('R7. TIAM total gen capacity'!$E$9:$E$1466=$D33)*('R7. TIAM total gen capacity'!$F$8:$Q$8=AF$10),'R7. TIAM total gen capacity'!$F$9:$Q$1466))</f>
        <v>306.89070578488258</v>
      </c>
      <c r="AG33" s="68">
        <f t="array" ref="AG33">SUM(IF(('R7. TIAM total gen capacity'!$A$9:$A$1466=$B33)*(('R7. TIAM total gen capacity'!$C$9:$C$1466=AG$6)+('R7. TIAM total gen capacity'!$C$9:$C$1466=AG$7)+('R7. TIAM total gen capacity'!$C$9:$C$1466=AG$8)+('R7. TIAM total gen capacity'!$C$9:$C$1466=AG$9))*('R7. TIAM total gen capacity'!$E$9:$E$1466=$D33)*('R7. TIAM total gen capacity'!$F$8:$Q$8=AG$10),'R7. TIAM total gen capacity'!$F$9:$Q$1466))</f>
        <v>306.89070578488258</v>
      </c>
      <c r="AH33" s="68">
        <f t="array" ref="AH33">SUM(IF(('R7. TIAM total gen capacity'!$A$9:$A$1466=$B33)*(('R7. TIAM total gen capacity'!$C$9:$C$1466=AH$6)+('R7. TIAM total gen capacity'!$C$9:$C$1466=AH$7)+('R7. TIAM total gen capacity'!$C$9:$C$1466=AH$8)+('R7. TIAM total gen capacity'!$C$9:$C$1466=AH$9))*('R7. TIAM total gen capacity'!$E$9:$E$1466=$D33)*('R7. TIAM total gen capacity'!$F$8:$Q$8=AH$10),'R7. TIAM total gen capacity'!$F$9:$Q$1466))</f>
        <v>421.09835641632009</v>
      </c>
      <c r="AI33" s="68">
        <f t="array" ref="AI33">SUM(IF(('R7. TIAM total gen capacity'!$A$9:$A$1466=$B33)*(('R7. TIAM total gen capacity'!$C$9:$C$1466=AI$6)+('R7. TIAM total gen capacity'!$C$9:$C$1466=AI$7)+('R7. TIAM total gen capacity'!$C$9:$C$1466=AI$8)+('R7. TIAM total gen capacity'!$C$9:$C$1466=AI$9))*('R7. TIAM total gen capacity'!$E$9:$E$1466=$D33)*('R7. TIAM total gen capacity'!$F$8:$Q$8=AI$10),'R7. TIAM total gen capacity'!$F$9:$Q$1466))</f>
        <v>373.62425158620835</v>
      </c>
      <c r="AJ33" s="68">
        <f t="array" ref="AJ33">SUM(IF(('R7. TIAM total gen capacity'!$A$9:$A$1466=$B33)*(('R7. TIAM total gen capacity'!$C$9:$C$1466=AJ$6)+('R7. TIAM total gen capacity'!$C$9:$C$1466=AJ$7)+('R7. TIAM total gen capacity'!$C$9:$C$1466=AJ$8)+('R7. TIAM total gen capacity'!$C$9:$C$1466=AJ$9))*('R7. TIAM total gen capacity'!$E$9:$E$1466=$D33)*('R7. TIAM total gen capacity'!$F$8:$Q$8=AJ$10),'R7. TIAM total gen capacity'!$F$9:$Q$1466))</f>
        <v>335.09438967276822</v>
      </c>
      <c r="AK33" s="68">
        <f t="array" ref="AK33">SUM(IF(('R7. TIAM total gen capacity'!$A$9:$A$1466=$B33)*(('R7. TIAM total gen capacity'!$C$9:$C$1466=AK$6)+('R7. TIAM total gen capacity'!$C$9:$C$1466=AK$7)+('R7. TIAM total gen capacity'!$C$9:$C$1466=AK$8)+('R7. TIAM total gen capacity'!$C$9:$C$1466=AK$9))*('R7. TIAM total gen capacity'!$E$9:$E$1466=$D33)*('R7. TIAM total gen capacity'!$F$8:$Q$8=AK$10),'R7. TIAM total gen capacity'!$F$9:$Q$1466))</f>
        <v>206.15467089028439</v>
      </c>
      <c r="AL33" s="68">
        <f t="array" ref="AL33">SUM(IF(('R7. TIAM total gen capacity'!$A$9:$A$1466=$B33)*(('R7. TIAM total gen capacity'!$C$9:$C$1466=AL$6)+('R7. TIAM total gen capacity'!$C$9:$C$1466=AL$7)+('R7. TIAM total gen capacity'!$C$9:$C$1466=AL$8)+('R7. TIAM total gen capacity'!$C$9:$C$1466=AL$9))*('R7. TIAM total gen capacity'!$E$9:$E$1466=$D33)*('R7. TIAM total gen capacity'!$F$8:$Q$8=AL$10),'R7. TIAM total gen capacity'!$F$9:$Q$1466))</f>
        <v>271.50246161075574</v>
      </c>
      <c r="AM33" s="68">
        <f t="array" ref="AM33">SUM(IF(('R7. TIAM total gen capacity'!$A$9:$A$1466=$B33)*(('R7. TIAM total gen capacity'!$C$9:$C$1466=AM$6)+('R7. TIAM total gen capacity'!$C$9:$C$1466=AM$7)+('R7. TIAM total gen capacity'!$C$9:$C$1466=AM$8)+('R7. TIAM total gen capacity'!$C$9:$C$1466=AM$9))*('R7. TIAM total gen capacity'!$E$9:$E$1466=$D33)*('R7. TIAM total gen capacity'!$F$8:$Q$8=AM$10),'R7. TIAM total gen capacity'!$F$9:$Q$1466))</f>
        <v>379.21202488125869</v>
      </c>
      <c r="AN33" s="68">
        <f t="array" ref="AN33">SUM(IF(('R7. TIAM total gen capacity'!$A$9:$A$1466=$B33)*(('R7. TIAM total gen capacity'!$C$9:$C$1466=AN$6)+('R7. TIAM total gen capacity'!$C$9:$C$1466=AN$7)+('R7. TIAM total gen capacity'!$C$9:$C$1466=AN$8)+('R7. TIAM total gen capacity'!$C$9:$C$1466=AN$9))*('R7. TIAM total gen capacity'!$E$9:$E$1466=$D33)*('R7. TIAM total gen capacity'!$F$8:$Q$8=AN$10),'R7. TIAM total gen capacity'!$F$9:$Q$1466))</f>
        <v>927.34375763209664</v>
      </c>
      <c r="AO33" s="68">
        <f t="array" ref="AO33">SUM(IF(('R7. TIAM total gen capacity'!$A$9:$A$1466=$B33)*(('R7. TIAM total gen capacity'!$C$9:$C$1466=AO$6)+('R7. TIAM total gen capacity'!$C$9:$C$1466=AO$7)+('R7. TIAM total gen capacity'!$C$9:$C$1466=AO$8)+('R7. TIAM total gen capacity'!$C$9:$C$1466=AO$9))*('R7. TIAM total gen capacity'!$E$9:$E$1466=$D33)*('R7. TIAM total gen capacity'!$F$8:$Q$8=AO$10),'R7. TIAM total gen capacity'!$F$9:$Q$1466))</f>
        <v>1283.480772926514</v>
      </c>
      <c r="AP33" s="68">
        <f t="array" ref="AP33">SUM(IF(('R7. TIAM total gen capacity'!$A$9:$A$1466=$B33)*(('R7. TIAM total gen capacity'!$C$9:$C$1466=AP$6)+('R7. TIAM total gen capacity'!$C$9:$C$1466=AP$7)+('R7. TIAM total gen capacity'!$C$9:$C$1466=AP$8)+('R7. TIAM total gen capacity'!$C$9:$C$1466=AP$9))*('R7. TIAM total gen capacity'!$E$9:$E$1466=$D33)*('R7. TIAM total gen capacity'!$F$8:$Q$8=AP$10),'R7. TIAM total gen capacity'!$F$9:$Q$1466))</f>
        <v>1303.6786929312364</v>
      </c>
      <c r="AR33" s="68">
        <f t="array" ref="AR33">SUM(IF(('R7. TIAM total gen capacity'!$A$9:$A$1466=$B33)*('R7. TIAM total gen capacity'!$E$9:$E$1466=$D33)*('R7. TIAM total gen capacity'!$F$8:$Q$8=AR$10),'R7. TIAM total gen capacity'!$F$9:$Q$1466))</f>
        <v>293.7129837534639</v>
      </c>
      <c r="AS33" s="68">
        <f t="array" ref="AS33">SUM(IF(('R7. TIAM total gen capacity'!$A$9:$A$1466=$B33)*('R7. TIAM total gen capacity'!$E$9:$E$1466=$D33)*('R7. TIAM total gen capacity'!$F$8:$Q$8=AS$10),'R7. TIAM total gen capacity'!$F$9:$Q$1466))</f>
        <v>358.83596475432086</v>
      </c>
      <c r="AT33" s="68">
        <f t="array" ref="AT33">SUM(IF(('R7. TIAM total gen capacity'!$A$9:$A$1466=$B33)*('R7. TIAM total gen capacity'!$E$9:$E$1466=$D33)*('R7. TIAM total gen capacity'!$F$8:$Q$8=AT$10),'R7. TIAM total gen capacity'!$F$9:$Q$1466))</f>
        <v>360.69814014560382</v>
      </c>
      <c r="AU33" s="68">
        <f t="array" ref="AU33">SUM(IF(('R7. TIAM total gen capacity'!$A$9:$A$1466=$B33)*('R7. TIAM total gen capacity'!$E$9:$E$1466=$D33)*('R7. TIAM total gen capacity'!$F$8:$Q$8=AU$10),'R7. TIAM total gen capacity'!$F$9:$Q$1466))</f>
        <v>513.11384505000456</v>
      </c>
      <c r="AV33" s="68">
        <f t="array" ref="AV33">SUM(IF(('R7. TIAM total gen capacity'!$A$9:$A$1466=$B33)*('R7. TIAM total gen capacity'!$E$9:$E$1466=$D33)*('R7. TIAM total gen capacity'!$F$8:$Q$8=AV$10),'R7. TIAM total gen capacity'!$F$9:$Q$1466))</f>
        <v>553.30928829999914</v>
      </c>
      <c r="AW33" s="68">
        <f t="array" ref="AW33">SUM(IF(('R7. TIAM total gen capacity'!$A$9:$A$1466=$B33)*('R7. TIAM total gen capacity'!$E$9:$E$1466=$D33)*('R7. TIAM total gen capacity'!$F$8:$Q$8=AW$10),'R7. TIAM total gen capacity'!$F$9:$Q$1466))</f>
        <v>703.14861174214479</v>
      </c>
      <c r="AX33" s="68">
        <f t="array" ref="AX33">SUM(IF(('R7. TIAM total gen capacity'!$A$9:$A$1466=$B33)*('R7. TIAM total gen capacity'!$E$9:$E$1466=$D33)*('R7. TIAM total gen capacity'!$F$8:$Q$8=AX$10),'R7. TIAM total gen capacity'!$F$9:$Q$1466))</f>
        <v>759.71003608870149</v>
      </c>
      <c r="AY33" s="68">
        <f t="array" ref="AY33">SUM(IF(('R7. TIAM total gen capacity'!$A$9:$A$1466=$B33)*('R7. TIAM total gen capacity'!$E$9:$E$1466=$D33)*('R7. TIAM total gen capacity'!$F$8:$Q$8=AY$10),'R7. TIAM total gen capacity'!$F$9:$Q$1466))</f>
        <v>1011.03287954462</v>
      </c>
      <c r="AZ33" s="68">
        <f t="array" ref="AZ33">SUM(IF(('R7. TIAM total gen capacity'!$A$9:$A$1466=$B33)*('R7. TIAM total gen capacity'!$E$9:$E$1466=$D33)*('R7. TIAM total gen capacity'!$F$8:$Q$8=AZ$10),'R7. TIAM total gen capacity'!$F$9:$Q$1466))</f>
        <v>1596.9761133487243</v>
      </c>
      <c r="BA33" s="68">
        <f t="array" ref="BA33">SUM(IF(('R7. TIAM total gen capacity'!$A$9:$A$1466=$B33)*('R7. TIAM total gen capacity'!$E$9:$E$1466=$D33)*('R7. TIAM total gen capacity'!$F$8:$Q$8=BA$10),'R7. TIAM total gen capacity'!$F$9:$Q$1466))</f>
        <v>4822.3182014051681</v>
      </c>
      <c r="BB33" s="68">
        <f t="array" ref="BB33">SUM(IF(('R7. TIAM total gen capacity'!$A$9:$A$1466=$B33)*('R7. TIAM total gen capacity'!$E$9:$E$1466=$D33)*('R7. TIAM total gen capacity'!$F$8:$Q$8=BB$10),'R7. TIAM total gen capacity'!$F$9:$Q$1466))</f>
        <v>6575.5607016435551</v>
      </c>
      <c r="BC33" s="68">
        <f t="array" ref="BC33">SUM(IF(('R7. TIAM total gen capacity'!$A$9:$A$1466=$B33)*('R7. TIAM total gen capacity'!$E$9:$E$1466=$D33)*('R7. TIAM total gen capacity'!$F$8:$Q$8=BC$10),'R7. TIAM total gen capacity'!$F$9:$Q$1466))</f>
        <v>7750.0983303750672</v>
      </c>
      <c r="BE33" s="68">
        <f t="array" ref="BE33">SUM(IF(('R7. TIAM total gen capacity'!$A$9:$A$1466=$B33)*('R7. TIAM total gen capacity'!$E$9:$E$1466=$D33)*('R7. TIAM total gen capacity'!$B$9:$B$1466=BE$9)*('R7. TIAM total gen capacity'!$F$8:$Q$8=BE$10),'R7. TIAM total gen capacity'!$F$9:$Q$1466))</f>
        <v>49.83782692383064</v>
      </c>
      <c r="BF33" s="68">
        <f t="array" ref="BF33">SUM(IF(('R7. TIAM total gen capacity'!$A$9:$A$1466=$B33)*('R7. TIAM total gen capacity'!$E$9:$E$1466=$D33)*('R7. TIAM total gen capacity'!$B$9:$B$1466=BF$9)*('R7. TIAM total gen capacity'!$F$8:$Q$8=BF$10),'R7. TIAM total gen capacity'!$F$9:$Q$1466))</f>
        <v>50.383792405256898</v>
      </c>
      <c r="BG33" s="68">
        <f t="array" ref="BG33">SUM(IF(('R7. TIAM total gen capacity'!$A$9:$A$1466=$B33)*('R7. TIAM total gen capacity'!$E$9:$E$1466=$D33)*('R7. TIAM total gen capacity'!$B$9:$B$1466=BG$9)*('R7. TIAM total gen capacity'!$F$8:$Q$8=BG$10),'R7. TIAM total gen capacity'!$F$9:$Q$1466))</f>
        <v>50.639874121757458</v>
      </c>
      <c r="BH33" s="68">
        <f t="array" ref="BH33">SUM(IF(('R7. TIAM total gen capacity'!$A$9:$A$1466=$B33)*('R7. TIAM total gen capacity'!$E$9:$E$1466=$D33)*('R7. TIAM total gen capacity'!$B$9:$B$1466=BH$9)*('R7. TIAM total gen capacity'!$F$8:$Q$8=BH$10),'R7. TIAM total gen capacity'!$F$9:$Q$1466))</f>
        <v>79.219676096348593</v>
      </c>
      <c r="BI33" s="68">
        <f t="array" ref="BI33">SUM(IF(('R7. TIAM total gen capacity'!$A$9:$A$1466=$B33)*('R7. TIAM total gen capacity'!$E$9:$E$1466=$D33)*('R7. TIAM total gen capacity'!$B$9:$B$1466=BI$9)*('R7. TIAM total gen capacity'!$F$8:$Q$8=BI$10),'R7. TIAM total gen capacity'!$F$9:$Q$1466))</f>
        <v>167.07872313295164</v>
      </c>
      <c r="BJ33" s="68">
        <f t="array" ref="BJ33">SUM(IF(('R7. TIAM total gen capacity'!$A$9:$A$1466=$B33)*('R7. TIAM total gen capacity'!$E$9:$E$1466=$D33)*('R7. TIAM total gen capacity'!$B$9:$B$1466=BJ$9)*('R7. TIAM total gen capacity'!$F$8:$Q$8=BJ$10),'R7. TIAM total gen capacity'!$F$9:$Q$1466))</f>
        <v>341.0273721222643</v>
      </c>
      <c r="BK33" s="68">
        <f t="array" ref="BK33">SUM(IF(('R7. TIAM total gen capacity'!$A$9:$A$1466=$B33)*('R7. TIAM total gen capacity'!$E$9:$E$1466=$D33)*('R7. TIAM total gen capacity'!$B$9:$B$1466=BK$9)*('R7. TIAM total gen capacity'!$F$8:$Q$8=BK$10),'R7. TIAM total gen capacity'!$F$9:$Q$1466))</f>
        <v>493.77225799088984</v>
      </c>
      <c r="BL33" s="68">
        <f t="array" ref="BL33">SUM(IF(('R7. TIAM total gen capacity'!$A$9:$A$1466=$B33)*('R7. TIAM total gen capacity'!$E$9:$E$1466=$D33)*('R7. TIAM total gen capacity'!$B$9:$B$1466=BL$9)*('R7. TIAM total gen capacity'!$F$8:$Q$8=BL$10),'R7. TIAM total gen capacity'!$F$9:$Q$1466))</f>
        <v>651.25224004535278</v>
      </c>
      <c r="BM33" s="68">
        <f t="array" ref="BM33">SUM(IF(('R7. TIAM total gen capacity'!$A$9:$A$1466=$B33)*('R7. TIAM total gen capacity'!$E$9:$E$1466=$D33)*('R7. TIAM total gen capacity'!$B$9:$B$1466=BM$9)*('R7. TIAM total gen capacity'!$F$8:$Q$8=BM$10),'R7. TIAM total gen capacity'!$F$9:$Q$1466))</f>
        <v>1113.3464670803501</v>
      </c>
      <c r="BN33" s="68">
        <f t="array" ref="BN33">SUM(IF(('R7. TIAM total gen capacity'!$A$9:$A$1466=$B33)*('R7. TIAM total gen capacity'!$E$9:$E$1466=$D33)*('R7. TIAM total gen capacity'!$B$9:$B$1466=BN$9)*('R7. TIAM total gen capacity'!$F$8:$Q$8=BN$10),'R7. TIAM total gen capacity'!$F$9:$Q$1466))</f>
        <v>3772.8039100599422</v>
      </c>
      <c r="BO33" s="68">
        <f t="array" ref="BO33">SUM(IF(('R7. TIAM total gen capacity'!$A$9:$A$1466=$B33)*('R7. TIAM total gen capacity'!$E$9:$E$1466=$D33)*('R7. TIAM total gen capacity'!$B$9:$B$1466=BO$9)*('R7. TIAM total gen capacity'!$F$8:$Q$8=BO$10),'R7. TIAM total gen capacity'!$F$9:$Q$1466))</f>
        <v>5156.4746102333338</v>
      </c>
      <c r="BP33" s="68">
        <f t="array" ref="BP33">SUM(IF(('R7. TIAM total gen capacity'!$A$9:$A$1466=$B33)*('R7. TIAM total gen capacity'!$E$9:$E$1466=$D33)*('R7. TIAM total gen capacity'!$B$9:$B$1466=BP$9)*('R7. TIAM total gen capacity'!$F$8:$Q$8=BP$10),'R7. TIAM total gen capacity'!$F$9:$Q$1466))</f>
        <v>6301.654760261712</v>
      </c>
      <c r="BR33" s="68">
        <f t="array" ref="BR33">SUM(IF(('R7. TIAM total gen capacity'!$A$9:$A$1466=$B33)*(('R7. TIAM total gen capacity'!$C$9:$C$1466=BR$7)+('R7. TIAM total gen capacity'!$C$9:$C$1466=BR$8))*('R7. TIAM total gen capacity'!$E$9:$E$1466=$D33)*('R7. TIAM total gen capacity'!$F$8:$Q$8=BR$10),'R7. TIAM total gen capacity'!$F$9:$Q$1466))</f>
        <v>0</v>
      </c>
      <c r="BS33" s="68">
        <f t="array" ref="BS33">SUM(IF(('R7. TIAM total gen capacity'!$A$9:$A$1466=$B33)*(('R7. TIAM total gen capacity'!$C$9:$C$1466=BS$7)+('R7. TIAM total gen capacity'!$C$9:$C$1466=BS$8))*('R7. TIAM total gen capacity'!$E$9:$E$1466=$D33)*('R7. TIAM total gen capacity'!$F$8:$Q$8=BS$10),'R7. TIAM total gen capacity'!$F$9:$Q$1466))</f>
        <v>0</v>
      </c>
      <c r="BT33" s="68">
        <f t="array" ref="BT33">SUM(IF(('R7. TIAM total gen capacity'!$A$9:$A$1466=$B33)*(('R7. TIAM total gen capacity'!$C$9:$C$1466=BT$7)+('R7. TIAM total gen capacity'!$C$9:$C$1466=BT$8))*('R7. TIAM total gen capacity'!$E$9:$E$1466=$D33)*('R7. TIAM total gen capacity'!$F$8:$Q$8=BT$10),'R7. TIAM total gen capacity'!$F$9:$Q$1466))</f>
        <v>0</v>
      </c>
      <c r="BU33" s="68">
        <f t="array" ref="BU33">SUM(IF(('R7. TIAM total gen capacity'!$A$9:$A$1466=$B33)*(('R7. TIAM total gen capacity'!$C$9:$C$1466=BU$7)+('R7. TIAM total gen capacity'!$C$9:$C$1466=BU$8))*('R7. TIAM total gen capacity'!$E$9:$E$1466=$D33)*('R7. TIAM total gen capacity'!$F$8:$Q$8=BU$10),'R7. TIAM total gen capacity'!$F$9:$Q$1466))</f>
        <v>0.471048609655698</v>
      </c>
      <c r="BV33" s="68">
        <f t="array" ref="BV33">SUM(IF(('R7. TIAM total gen capacity'!$A$9:$A$1466=$B33)*(('R7. TIAM total gen capacity'!$C$9:$C$1466=BV$7)+('R7. TIAM total gen capacity'!$C$9:$C$1466=BV$8))*('R7. TIAM total gen capacity'!$E$9:$E$1466=$D33)*('R7. TIAM total gen capacity'!$F$8:$Q$8=BV$10),'R7. TIAM total gen capacity'!$F$9:$Q$1466))</f>
        <v>55.611124646908067</v>
      </c>
      <c r="BW33" s="68">
        <f t="array" ref="BW33">SUM(IF(('R7. TIAM total gen capacity'!$A$9:$A$1466=$B33)*(('R7. TIAM total gen capacity'!$C$9:$C$1466=BW$7)+('R7. TIAM total gen capacity'!$C$9:$C$1466=BW$8))*('R7. TIAM total gen capacity'!$E$9:$E$1466=$D33)*('R7. TIAM total gen capacity'!$F$8:$Q$8=BW$10),'R7. TIAM total gen capacity'!$F$9:$Q$1466))</f>
        <v>114.27392418282255</v>
      </c>
      <c r="BX33" s="68">
        <f t="array" ref="BX33">SUM(IF(('R7. TIAM total gen capacity'!$A$9:$A$1466=$B33)*(('R7. TIAM total gen capacity'!$C$9:$C$1466=BX$7)+('R7. TIAM total gen capacity'!$C$9:$C$1466=BX$8))*('R7. TIAM total gen capacity'!$E$9:$E$1466=$D33)*('R7. TIAM total gen capacity'!$F$8:$Q$8=BX$10),'R7. TIAM total gen capacity'!$F$9:$Q$1466))</f>
        <v>117.93513685323215</v>
      </c>
      <c r="BY33" s="68">
        <f t="array" ref="BY33">SUM(IF(('R7. TIAM total gen capacity'!$A$9:$A$1466=$B33)*(('R7. TIAM total gen capacity'!$C$9:$C$1466=BY$7)+('R7. TIAM total gen capacity'!$C$9:$C$1466=BY$8))*('R7. TIAM total gen capacity'!$E$9:$E$1466=$D33)*('R7. TIAM total gen capacity'!$F$8:$Q$8=BY$10),'R7. TIAM total gen capacity'!$F$9:$Q$1466))</f>
        <v>123.46749644553211</v>
      </c>
      <c r="BZ33" s="68">
        <f t="array" ref="BZ33">SUM(IF(('R7. TIAM total gen capacity'!$A$9:$A$1466=$B33)*(('R7. TIAM total gen capacity'!$C$9:$C$1466=BZ$7)+('R7. TIAM total gen capacity'!$C$9:$C$1466=BZ$8))*('R7. TIAM total gen capacity'!$E$9:$E$1466=$D33)*('R7. TIAM total gen capacity'!$F$8:$Q$8=BZ$10),'R7. TIAM total gen capacity'!$F$9:$Q$1466))</f>
        <v>139.19617380537576</v>
      </c>
      <c r="CA33" s="68">
        <f t="array" ref="CA33">SUM(IF(('R7. TIAM total gen capacity'!$A$9:$A$1466=$B33)*(('R7. TIAM total gen capacity'!$C$9:$C$1466=CA$7)+('R7. TIAM total gen capacity'!$C$9:$C$1466=CA$8))*('R7. TIAM total gen capacity'!$E$9:$E$1466=$D33)*('R7. TIAM total gen capacity'!$F$8:$Q$8=CA$10),'R7. TIAM total gen capacity'!$F$9:$Q$1466))</f>
        <v>265.12249276242591</v>
      </c>
      <c r="CB33" s="68">
        <f t="array" ref="CB33">SUM(IF(('R7. TIAM total gen capacity'!$A$9:$A$1466=$B33)*(('R7. TIAM total gen capacity'!$C$9:$C$1466=CB$7)+('R7. TIAM total gen capacity'!$C$9:$C$1466=CB$8))*('R7. TIAM total gen capacity'!$E$9:$E$1466=$D33)*('R7. TIAM total gen capacity'!$F$8:$Q$8=CB$10),'R7. TIAM total gen capacity'!$F$9:$Q$1466))</f>
        <v>369.82534046263766</v>
      </c>
      <c r="CC33" s="68">
        <f t="array" ref="CC33">SUM(IF(('R7. TIAM total gen capacity'!$A$9:$A$1466=$B33)*(('R7. TIAM total gen capacity'!$C$9:$C$1466=CC$7)+('R7. TIAM total gen capacity'!$C$9:$C$1466=CC$8))*('R7. TIAM total gen capacity'!$E$9:$E$1466=$D33)*('R7. TIAM total gen capacity'!$F$8:$Q$8=CC$10),'R7. TIAM total gen capacity'!$F$9:$Q$1466))</f>
        <v>629.97152928928153</v>
      </c>
      <c r="CE33" s="68">
        <f t="array" ref="CE33">SUM(IF(('R7. TIAM total gen capacity'!$A$9:$A$1466=$B33)*(('R7. TIAM total gen capacity'!$C$9:$C$1466=CE$7)+('R7. TIAM total gen capacity'!$C$9:$C$1466=CE$8))*('R7. TIAM total gen capacity'!$E$9:$E$1466=$D33)*('R7. TIAM total gen capacity'!$F$8:$Q$8=CE$10),'R7. TIAM total gen capacity'!$F$9:$Q$1466))</f>
        <v>48.466251581364901</v>
      </c>
      <c r="CF33" s="68">
        <f t="array" ref="CF33">SUM(IF(('R7. TIAM total gen capacity'!$A$9:$A$1466=$B33)*(('R7. TIAM total gen capacity'!$C$9:$C$1466=CF$7)+('R7. TIAM total gen capacity'!$C$9:$C$1466=CF$8))*('R7. TIAM total gen capacity'!$E$9:$E$1466=$D33)*('R7. TIAM total gen capacity'!$F$8:$Q$8=CF$10),'R7. TIAM total gen capacity'!$F$9:$Q$1466))</f>
        <v>48.466251581364901</v>
      </c>
      <c r="CG33" s="68">
        <f t="array" ref="CG33">SUM(IF(('R7. TIAM total gen capacity'!$A$9:$A$1466=$B33)*(('R7. TIAM total gen capacity'!$C$9:$C$1466=CG$7)+('R7. TIAM total gen capacity'!$C$9:$C$1466=CG$8))*('R7. TIAM total gen capacity'!$E$9:$E$1466=$D33)*('R7. TIAM total gen capacity'!$F$8:$Q$8=CG$10),'R7. TIAM total gen capacity'!$F$9:$Q$1466))</f>
        <v>48.643318799788943</v>
      </c>
      <c r="CH33" s="68">
        <f t="array" ref="CH33">SUM(IF(('R7. TIAM total gen capacity'!$A$9:$A$1466=$B33)*(('R7. TIAM total gen capacity'!$C$9:$C$1466=CH$7)+('R7. TIAM total gen capacity'!$C$9:$C$1466=CH$8))*('R7. TIAM total gen capacity'!$E$9:$E$1466=$D33)*('R7. TIAM total gen capacity'!$F$8:$Q$8=CH$10),'R7. TIAM total gen capacity'!$F$9:$Q$1466))</f>
        <v>70.440014223978864</v>
      </c>
      <c r="CI33" s="68">
        <f t="array" ref="CI33">SUM(IF(('R7. TIAM total gen capacity'!$A$9:$A$1466=$B33)*(('R7. TIAM total gen capacity'!$C$9:$C$1466=CI$7)+('R7. TIAM total gen capacity'!$C$9:$C$1466=CI$8))*('R7. TIAM total gen capacity'!$E$9:$E$1466=$D33)*('R7. TIAM total gen capacity'!$F$8:$Q$8=CI$10),'R7. TIAM total gen capacity'!$F$9:$Q$1466))</f>
        <v>98.516253590429187</v>
      </c>
      <c r="CJ33" s="68">
        <f t="array" ref="CJ33">SUM(IF(('R7. TIAM total gen capacity'!$A$9:$A$1466=$B33)*(('R7. TIAM total gen capacity'!$C$9:$C$1466=CJ$7)+('R7. TIAM total gen capacity'!$C$9:$C$1466=CJ$8))*('R7. TIAM total gen capacity'!$E$9:$E$1466=$D33)*('R7. TIAM total gen capacity'!$F$8:$Q$8=CJ$10),'R7. TIAM total gen capacity'!$F$9:$Q$1466))</f>
        <v>205.41128831817394</v>
      </c>
      <c r="CK33" s="68">
        <f t="array" ref="CK33">SUM(IF(('R7. TIAM total gen capacity'!$A$9:$A$1466=$B33)*(('R7. TIAM total gen capacity'!$C$9:$C$1466=CK$7)+('R7. TIAM total gen capacity'!$C$9:$C$1466=CK$8))*('R7. TIAM total gen capacity'!$E$9:$E$1466=$D33)*('R7. TIAM total gen capacity'!$F$8:$Q$8=CK$10),'R7. TIAM total gen capacity'!$F$9:$Q$1466))</f>
        <v>330.58685801356552</v>
      </c>
      <c r="CL33" s="68">
        <f t="array" ref="CL33">SUM(IF(('R7. TIAM total gen capacity'!$A$9:$A$1466=$B33)*(('R7. TIAM total gen capacity'!$C$9:$C$1466=CL$7)+('R7. TIAM total gen capacity'!$C$9:$C$1466=CL$8))*('R7. TIAM total gen capacity'!$E$9:$E$1466=$D33)*('R7. TIAM total gen capacity'!$F$8:$Q$8=CL$10),'R7. TIAM total gen capacity'!$F$9:$Q$1466))</f>
        <v>383.95884404252433</v>
      </c>
      <c r="CM33" s="68">
        <f t="array" ref="CM33">SUM(IF(('R7. TIAM total gen capacity'!$A$9:$A$1466=$B33)*(('R7. TIAM total gen capacity'!$C$9:$C$1466=CM$7)+('R7. TIAM total gen capacity'!$C$9:$C$1466=CM$8))*('R7. TIAM total gen capacity'!$E$9:$E$1466=$D33)*('R7. TIAM total gen capacity'!$F$8:$Q$8=CM$10),'R7. TIAM total gen capacity'!$F$9:$Q$1466))</f>
        <v>426.25058360573166</v>
      </c>
      <c r="CN33" s="68">
        <f t="array" ref="CN33">SUM(IF(('R7. TIAM total gen capacity'!$A$9:$A$1466=$B33)*(('R7. TIAM total gen capacity'!$C$9:$C$1466=CN$7)+('R7. TIAM total gen capacity'!$C$9:$C$1466=CN$8))*('R7. TIAM total gen capacity'!$E$9:$E$1466=$D33)*('R7. TIAM total gen capacity'!$F$8:$Q$8=CN$10),'R7. TIAM total gen capacity'!$F$9:$Q$1466))</f>
        <v>555.17091815553533</v>
      </c>
      <c r="CO33" s="68">
        <f t="array" ref="CO33">SUM(IF(('R7. TIAM total gen capacity'!$A$9:$A$1466=$B33)*(('R7. TIAM total gen capacity'!$C$9:$C$1466=CO$7)+('R7. TIAM total gen capacity'!$C$9:$C$1466=CO$8))*('R7. TIAM total gen capacity'!$E$9:$E$1466=$D33)*('R7. TIAM total gen capacity'!$F$8:$Q$8=CO$10),'R7. TIAM total gen capacity'!$F$9:$Q$1466))</f>
        <v>611.73222680276388</v>
      </c>
      <c r="CP33" s="68">
        <f t="array" ref="CP33">SUM(IF(('R7. TIAM total gen capacity'!$A$9:$A$1466=$B33)*(('R7. TIAM total gen capacity'!$C$9:$C$1466=CP$7)+('R7. TIAM total gen capacity'!$C$9:$C$1466=CP$8))*('R7. TIAM total gen capacity'!$E$9:$E$1466=$D33)*('R7. TIAM total gen capacity'!$F$8:$Q$8=CP$10),'R7. TIAM total gen capacity'!$F$9:$Q$1466))</f>
        <v>642.30557232346803</v>
      </c>
    </row>
    <row r="34" spans="1:94" x14ac:dyDescent="0.3">
      <c r="A34" s="39" t="s">
        <v>64</v>
      </c>
      <c r="B34" s="39" t="s">
        <v>252</v>
      </c>
      <c r="C34" s="39" t="s">
        <v>100</v>
      </c>
      <c r="D34" s="39" t="s">
        <v>259</v>
      </c>
      <c r="E34" s="68">
        <f t="array" ref="E34">SUM(IF(('R7. TIAM total gen capacity'!$A$9:$A$1466=$B34)*(('R7. TIAM total gen capacity'!$C$9:$C$1466=E$7)+('R7. TIAM total gen capacity'!$C$9:$C$1466=E$8))*('R7. TIAM total gen capacity'!$E$9:$E$1466=$D34)*('R7. TIAM total gen capacity'!$F$8:$Q$8=E$10),'R7. TIAM total gen capacity'!$F$9:$Q$1466))</f>
        <v>11.882229832572287</v>
      </c>
      <c r="F34" s="68">
        <f t="array" ref="F34">SUM(IF(('R7. TIAM total gen capacity'!$A$9:$A$1466=$B34)*(('R7. TIAM total gen capacity'!$C$9:$C$1466=F$7)+('R7. TIAM total gen capacity'!$C$9:$C$1466=F$8))*('R7. TIAM total gen capacity'!$E$9:$E$1466=$D34)*('R7. TIAM total gen capacity'!$F$8:$Q$8=F$10),'R7. TIAM total gen capacity'!$F$9:$Q$1466))</f>
        <v>20.624111111111102</v>
      </c>
      <c r="G34" s="68">
        <f t="array" ref="G34">SUM(IF(('R7. TIAM total gen capacity'!$A$9:$A$1466=$B34)*(('R7. TIAM total gen capacity'!$C$9:$C$1466=G$7)+('R7. TIAM total gen capacity'!$C$9:$C$1466=G$8))*('R7. TIAM total gen capacity'!$E$9:$E$1466=$D34)*('R7. TIAM total gen capacity'!$F$8:$Q$8=G$10),'R7. TIAM total gen capacity'!$F$9:$Q$1466))</f>
        <v>82.149511111111096</v>
      </c>
      <c r="H34" s="68">
        <f t="array" ref="H34">SUM(IF(('R7. TIAM total gen capacity'!$A$9:$A$1466=$B34)*(('R7. TIAM total gen capacity'!$C$9:$C$1466=H$7)+('R7. TIAM total gen capacity'!$C$9:$C$1466=H$8))*('R7. TIAM total gen capacity'!$E$9:$E$1466=$D34)*('R7. TIAM total gen capacity'!$F$8:$Q$8=H$10),'R7. TIAM total gen capacity'!$F$9:$Q$1466))</f>
        <v>101.53263924391386</v>
      </c>
      <c r="I34" s="68">
        <f t="array" ref="I34">SUM(IF(('R7. TIAM total gen capacity'!$A$9:$A$1466=$B34)*(('R7. TIAM total gen capacity'!$C$9:$C$1466=I$7)+('R7. TIAM total gen capacity'!$C$9:$C$1466=I$8))*('R7. TIAM total gen capacity'!$E$9:$E$1466=$D34)*('R7. TIAM total gen capacity'!$F$8:$Q$8=I$10),'R7. TIAM total gen capacity'!$F$9:$Q$1466))</f>
        <v>101.52983924031383</v>
      </c>
      <c r="J34" s="68">
        <f t="array" ref="J34">SUM(IF(('R7. TIAM total gen capacity'!$A$9:$A$1466=$B34)*(('R7. TIAM total gen capacity'!$C$9:$C$1466=J$7)+('R7. TIAM total gen capacity'!$C$9:$C$1466=J$8))*('R7. TIAM total gen capacity'!$E$9:$E$1466=$D34)*('R7. TIAM total gen capacity'!$F$8:$Q$8=J$10),'R7. TIAM total gen capacity'!$F$9:$Q$1466))</f>
        <v>101.52823924031382</v>
      </c>
      <c r="K34" s="68">
        <f t="array" ref="K34">SUM(IF(('R7. TIAM total gen capacity'!$A$9:$A$1466=$B34)*(('R7. TIAM total gen capacity'!$C$9:$C$1466=K$7)+('R7. TIAM total gen capacity'!$C$9:$C$1466=K$8))*('R7. TIAM total gen capacity'!$E$9:$E$1466=$D34)*('R7. TIAM total gen capacity'!$F$8:$Q$8=K$10),'R7. TIAM total gen capacity'!$F$9:$Q$1466))</f>
        <v>101.5266392403139</v>
      </c>
      <c r="L34" s="68">
        <f t="array" ref="L34">SUM(IF(('R7. TIAM total gen capacity'!$A$9:$A$1466=$B34)*(('R7. TIAM total gen capacity'!$C$9:$C$1466=L$7)+('R7. TIAM total gen capacity'!$C$9:$C$1466=L$8))*('R7. TIAM total gen capacity'!$E$9:$E$1466=$D34)*('R7. TIAM total gen capacity'!$F$8:$Q$8=L$10),'R7. TIAM total gen capacity'!$F$9:$Q$1466))</f>
        <v>352.92650745756669</v>
      </c>
      <c r="M34" s="68">
        <f t="array" ref="M34">SUM(IF(('R7. TIAM total gen capacity'!$A$9:$A$1466=$B34)*(('R7. TIAM total gen capacity'!$C$9:$C$1466=M$7)+('R7. TIAM total gen capacity'!$C$9:$C$1466=M$8))*('R7. TIAM total gen capacity'!$E$9:$E$1466=$D34)*('R7. TIAM total gen capacity'!$F$8:$Q$8=M$10),'R7. TIAM total gen capacity'!$F$9:$Q$1466))</f>
        <v>419.66151335122123</v>
      </c>
      <c r="N34" s="68">
        <f t="array" ref="N34">SUM(IF(('R7. TIAM total gen capacity'!$A$9:$A$1466=$B34)*(('R7. TIAM total gen capacity'!$C$9:$C$1466=N$7)+('R7. TIAM total gen capacity'!$C$9:$C$1466=N$8))*('R7. TIAM total gen capacity'!$E$9:$E$1466=$D34)*('R7. TIAM total gen capacity'!$F$8:$Q$8=N$10),'R7. TIAM total gen capacity'!$F$9:$Q$1466))</f>
        <v>462.10119738611394</v>
      </c>
      <c r="O34" s="68">
        <f t="array" ref="O34">SUM(IF(('R7. TIAM total gen capacity'!$A$9:$A$1466=$B34)*(('R7. TIAM total gen capacity'!$C$9:$C$1466=O$7)+('R7. TIAM total gen capacity'!$C$9:$C$1466=O$8))*('R7. TIAM total gen capacity'!$E$9:$E$1466=$D34)*('R7. TIAM total gen capacity'!$F$8:$Q$8=O$10),'R7. TIAM total gen capacity'!$F$9:$Q$1466))</f>
        <v>512.54403756467184</v>
      </c>
      <c r="P34" s="68">
        <f t="array" ref="P34">SUM(IF(('R7. TIAM total gen capacity'!$A$9:$A$1466=$B34)*(('R7. TIAM total gen capacity'!$C$9:$C$1466=P$7)+('R7. TIAM total gen capacity'!$C$9:$C$1466=P$8))*('R7. TIAM total gen capacity'!$E$9:$E$1466=$D34)*('R7. TIAM total gen capacity'!$F$8:$Q$8=P$10),'R7. TIAM total gen capacity'!$F$9:$Q$1466))</f>
        <v>748.68856053488935</v>
      </c>
      <c r="R34" s="68">
        <f t="array" ref="R34">SUM(IF(('R7. TIAM total gen capacity'!$A$9:$A$1466=$B34)*(('R7. TIAM total gen capacity'!$C$9:$C$1466=R$7)+('R7. TIAM total gen capacity'!$C$9:$C$1466=R$8))*('R7. TIAM total gen capacity'!$E$9:$E$1466=$D34)*('R7. TIAM total gen capacity'!$F$8:$Q$8=R$10),'R7. TIAM total gen capacity'!$F$9:$Q$1466))</f>
        <v>38.548515981735186</v>
      </c>
      <c r="S34" s="68">
        <f t="array" ref="S34">SUM(IF(('R7. TIAM total gen capacity'!$A$9:$A$1466=$B34)*(('R7. TIAM total gen capacity'!$C$9:$C$1466=S$7)+('R7. TIAM total gen capacity'!$C$9:$C$1466=S$8))*('R7. TIAM total gen capacity'!$E$9:$E$1466=$D34)*('R7. TIAM total gen capacity'!$F$8:$Q$8=S$10),'R7. TIAM total gen capacity'!$F$9:$Q$1466))</f>
        <v>94.83481289842949</v>
      </c>
      <c r="T34" s="68">
        <f t="array" ref="T34">SUM(IF(('R7. TIAM total gen capacity'!$A$9:$A$1466=$B34)*(('R7. TIAM total gen capacity'!$C$9:$C$1466=T$7)+('R7. TIAM total gen capacity'!$C$9:$C$1466=T$8))*('R7. TIAM total gen capacity'!$E$9:$E$1466=$D34)*('R7. TIAM total gen capacity'!$F$8:$Q$8=T$10),'R7. TIAM total gen capacity'!$F$9:$Q$1466))</f>
        <v>103.07478000549744</v>
      </c>
      <c r="U34" s="68">
        <f t="array" ref="U34">SUM(IF(('R7. TIAM total gen capacity'!$A$9:$A$1466=$B34)*(('R7. TIAM total gen capacity'!$C$9:$C$1466=U$7)+('R7. TIAM total gen capacity'!$C$9:$C$1466=U$8))*('R7. TIAM total gen capacity'!$E$9:$E$1466=$D34)*('R7. TIAM total gen capacity'!$F$8:$Q$8=U$10),'R7. TIAM total gen capacity'!$F$9:$Q$1466))</f>
        <v>97.69996767227444</v>
      </c>
      <c r="V34" s="68">
        <f t="array" ref="V34">SUM(IF(('R7. TIAM total gen capacity'!$A$9:$A$1466=$B34)*(('R7. TIAM total gen capacity'!$C$9:$C$1466=V$7)+('R7. TIAM total gen capacity'!$C$9:$C$1466=V$8))*('R7. TIAM total gen capacity'!$E$9:$E$1466=$D34)*('R7. TIAM total gen capacity'!$F$8:$Q$8=V$10),'R7. TIAM total gen capacity'!$F$9:$Q$1466))</f>
        <v>159.14375237769798</v>
      </c>
      <c r="W34" s="68">
        <f t="array" ref="W34">SUM(IF(('R7. TIAM total gen capacity'!$A$9:$A$1466=$B34)*(('R7. TIAM total gen capacity'!$C$9:$C$1466=W$7)+('R7. TIAM total gen capacity'!$C$9:$C$1466=W$8))*('R7. TIAM total gen capacity'!$E$9:$E$1466=$D34)*('R7. TIAM total gen capacity'!$F$8:$Q$8=W$10),'R7. TIAM total gen capacity'!$F$9:$Q$1466))</f>
        <v>259.22920313323135</v>
      </c>
      <c r="X34" s="68">
        <f t="array" ref="X34">SUM(IF(('R7. TIAM total gen capacity'!$A$9:$A$1466=$B34)*(('R7. TIAM total gen capacity'!$C$9:$C$1466=X$7)+('R7. TIAM total gen capacity'!$C$9:$C$1466=X$8))*('R7. TIAM total gen capacity'!$E$9:$E$1466=$D34)*('R7. TIAM total gen capacity'!$F$8:$Q$8=X$10),'R7. TIAM total gen capacity'!$F$9:$Q$1466))</f>
        <v>422.25785608751829</v>
      </c>
      <c r="Y34" s="68">
        <f t="array" ref="Y34">SUM(IF(('R7. TIAM total gen capacity'!$A$9:$A$1466=$B34)*(('R7. TIAM total gen capacity'!$C$9:$C$1466=Y$7)+('R7. TIAM total gen capacity'!$C$9:$C$1466=Y$8))*('R7. TIAM total gen capacity'!$E$9:$E$1466=$D34)*('R7. TIAM total gen capacity'!$F$8:$Q$8=Y$10),'R7. TIAM total gen capacity'!$F$9:$Q$1466))</f>
        <v>687.81435289552155</v>
      </c>
      <c r="Z34" s="68">
        <f t="array" ref="Z34">SUM(IF(('R7. TIAM total gen capacity'!$A$9:$A$1466=$B34)*(('R7. TIAM total gen capacity'!$C$9:$C$1466=Z$7)+('R7. TIAM total gen capacity'!$C$9:$C$1466=Z$8))*('R7. TIAM total gen capacity'!$E$9:$E$1466=$D34)*('R7. TIAM total gen capacity'!$F$8:$Q$8=Z$10),'R7. TIAM total gen capacity'!$F$9:$Q$1466))</f>
        <v>1120.3779036519129</v>
      </c>
      <c r="AA34" s="68">
        <f t="array" ref="AA34">SUM(IF(('R7. TIAM total gen capacity'!$A$9:$A$1466=$B34)*(('R7. TIAM total gen capacity'!$C$9:$C$1466=AA$7)+('R7. TIAM total gen capacity'!$C$9:$C$1466=AA$8))*('R7. TIAM total gen capacity'!$E$9:$E$1466=$D34)*('R7. TIAM total gen capacity'!$F$8:$Q$8=AA$10),'R7. TIAM total gen capacity'!$F$9:$Q$1466))</f>
        <v>1824.9783472187869</v>
      </c>
      <c r="AB34" s="68">
        <f t="array" ref="AB34">SUM(IF(('R7. TIAM total gen capacity'!$A$9:$A$1466=$B34)*(('R7. TIAM total gen capacity'!$C$9:$C$1466=AB$7)+('R7. TIAM total gen capacity'!$C$9:$C$1466=AB$8))*('R7. TIAM total gen capacity'!$E$9:$E$1466=$D34)*('R7. TIAM total gen capacity'!$F$8:$Q$8=AB$10),'R7. TIAM total gen capacity'!$F$9:$Q$1466))</f>
        <v>2972.6982237698485</v>
      </c>
      <c r="AC34" s="68">
        <f t="array" ref="AC34">SUM(IF(('R7. TIAM total gen capacity'!$A$9:$A$1466=$B34)*(('R7. TIAM total gen capacity'!$C$9:$C$1466=AC$7)+('R7. TIAM total gen capacity'!$C$9:$C$1466=AC$8))*('R7. TIAM total gen capacity'!$E$9:$E$1466=$D34)*('R7. TIAM total gen capacity'!$F$8:$Q$8=AC$10),'R7. TIAM total gen capacity'!$F$9:$Q$1466))</f>
        <v>3792.2430762584481</v>
      </c>
      <c r="AE34" s="68">
        <f t="array" ref="AE34">SUM(IF(('R7. TIAM total gen capacity'!$A$9:$A$1466=$B34)*(('R7. TIAM total gen capacity'!$C$9:$C$1466=AE$6)+('R7. TIAM total gen capacity'!$C$9:$C$1466=AE$7)+('R7. TIAM total gen capacity'!$C$9:$C$1466=AE$8)+('R7. TIAM total gen capacity'!$C$9:$C$1466=AE$9))*('R7. TIAM total gen capacity'!$E$9:$E$1466=$D34)*('R7. TIAM total gen capacity'!$F$8:$Q$8=AE$10),'R7. TIAM total gen capacity'!$F$9:$Q$1466))</f>
        <v>325.08240045845309</v>
      </c>
      <c r="AF34" s="68">
        <f t="array" ref="AF34">SUM(IF(('R7. TIAM total gen capacity'!$A$9:$A$1466=$B34)*(('R7. TIAM total gen capacity'!$C$9:$C$1466=AF$6)+('R7. TIAM total gen capacity'!$C$9:$C$1466=AF$7)+('R7. TIAM total gen capacity'!$C$9:$C$1466=AF$8)+('R7. TIAM total gen capacity'!$C$9:$C$1466=AF$9))*('R7. TIAM total gen capacity'!$E$9:$E$1466=$D34)*('R7. TIAM total gen capacity'!$F$8:$Q$8=AF$10),'R7. TIAM total gen capacity'!$F$9:$Q$1466))</f>
        <v>445.10629915268839</v>
      </c>
      <c r="AG34" s="68">
        <f t="array" ref="AG34">SUM(IF(('R7. TIAM total gen capacity'!$A$9:$A$1466=$B34)*(('R7. TIAM total gen capacity'!$C$9:$C$1466=AG$6)+('R7. TIAM total gen capacity'!$C$9:$C$1466=AG$7)+('R7. TIAM total gen capacity'!$C$9:$C$1466=AG$8)+('R7. TIAM total gen capacity'!$C$9:$C$1466=AG$9))*('R7. TIAM total gen capacity'!$E$9:$E$1466=$D34)*('R7. TIAM total gen capacity'!$F$8:$Q$8=AG$10),'R7. TIAM total gen capacity'!$F$9:$Q$1466))</f>
        <v>465.20390189241442</v>
      </c>
      <c r="AH34" s="68">
        <f t="array" ref="AH34">SUM(IF(('R7. TIAM total gen capacity'!$A$9:$A$1466=$B34)*(('R7. TIAM total gen capacity'!$C$9:$C$1466=AH$6)+('R7. TIAM total gen capacity'!$C$9:$C$1466=AH$7)+('R7. TIAM total gen capacity'!$C$9:$C$1466=AH$8)+('R7. TIAM total gen capacity'!$C$9:$C$1466=AH$9))*('R7. TIAM total gen capacity'!$E$9:$E$1466=$D34)*('R7. TIAM total gen capacity'!$F$8:$Q$8=AH$10),'R7. TIAM total gen capacity'!$F$9:$Q$1466))</f>
        <v>503.52136372968096</v>
      </c>
      <c r="AI34" s="68">
        <f t="array" ref="AI34">SUM(IF(('R7. TIAM total gen capacity'!$A$9:$A$1466=$B34)*(('R7. TIAM total gen capacity'!$C$9:$C$1466=AI$6)+('R7. TIAM total gen capacity'!$C$9:$C$1466=AI$7)+('R7. TIAM total gen capacity'!$C$9:$C$1466=AI$8)+('R7. TIAM total gen capacity'!$C$9:$C$1466=AI$9))*('R7. TIAM total gen capacity'!$E$9:$E$1466=$D34)*('R7. TIAM total gen capacity'!$F$8:$Q$8=AI$10),'R7. TIAM total gen capacity'!$F$9:$Q$1466))</f>
        <v>403.05843433462326</v>
      </c>
      <c r="AJ34" s="68">
        <f t="array" ref="AJ34">SUM(IF(('R7. TIAM total gen capacity'!$A$9:$A$1466=$B34)*(('R7. TIAM total gen capacity'!$C$9:$C$1466=AJ$6)+('R7. TIAM total gen capacity'!$C$9:$C$1466=AJ$7)+('R7. TIAM total gen capacity'!$C$9:$C$1466=AJ$8)+('R7. TIAM total gen capacity'!$C$9:$C$1466=AJ$9))*('R7. TIAM total gen capacity'!$E$9:$E$1466=$D34)*('R7. TIAM total gen capacity'!$F$8:$Q$8=AJ$10),'R7. TIAM total gen capacity'!$F$9:$Q$1466))</f>
        <v>122.03393552719933</v>
      </c>
      <c r="AK34" s="68">
        <f t="array" ref="AK34">SUM(IF(('R7. TIAM total gen capacity'!$A$9:$A$1466=$B34)*(('R7. TIAM total gen capacity'!$C$9:$C$1466=AK$6)+('R7. TIAM total gen capacity'!$C$9:$C$1466=AK$7)+('R7. TIAM total gen capacity'!$C$9:$C$1466=AK$8)+('R7. TIAM total gen capacity'!$C$9:$C$1466=AK$9))*('R7. TIAM total gen capacity'!$E$9:$E$1466=$D34)*('R7. TIAM total gen capacity'!$F$8:$Q$8=AK$10),'R7. TIAM total gen capacity'!$F$9:$Q$1466))</f>
        <v>254.06810089388188</v>
      </c>
      <c r="AL34" s="68">
        <f t="array" ref="AL34">SUM(IF(('R7. TIAM total gen capacity'!$A$9:$A$1466=$B34)*(('R7. TIAM total gen capacity'!$C$9:$C$1466=AL$6)+('R7. TIAM total gen capacity'!$C$9:$C$1466=AL$7)+('R7. TIAM total gen capacity'!$C$9:$C$1466=AL$8)+('R7. TIAM total gen capacity'!$C$9:$C$1466=AL$9))*('R7. TIAM total gen capacity'!$E$9:$E$1466=$D34)*('R7. TIAM total gen capacity'!$F$8:$Q$8=AL$10),'R7. TIAM total gen capacity'!$F$9:$Q$1466))</f>
        <v>452.99978363995518</v>
      </c>
      <c r="AM34" s="68">
        <f t="array" ref="AM34">SUM(IF(('R7. TIAM total gen capacity'!$A$9:$A$1466=$B34)*(('R7. TIAM total gen capacity'!$C$9:$C$1466=AM$6)+('R7. TIAM total gen capacity'!$C$9:$C$1466=AM$7)+('R7. TIAM total gen capacity'!$C$9:$C$1466=AM$8)+('R7. TIAM total gen capacity'!$C$9:$C$1466=AM$9))*('R7. TIAM total gen capacity'!$E$9:$E$1466=$D34)*('R7. TIAM total gen capacity'!$F$8:$Q$8=AM$10),'R7. TIAM total gen capacity'!$F$9:$Q$1466))</f>
        <v>549.12605614733593</v>
      </c>
      <c r="AN34" s="68">
        <f t="array" ref="AN34">SUM(IF(('R7. TIAM total gen capacity'!$A$9:$A$1466=$B34)*(('R7. TIAM total gen capacity'!$C$9:$C$1466=AN$6)+('R7. TIAM total gen capacity'!$C$9:$C$1466=AN$7)+('R7. TIAM total gen capacity'!$C$9:$C$1466=AN$8)+('R7. TIAM total gen capacity'!$C$9:$C$1466=AN$9))*('R7. TIAM total gen capacity'!$E$9:$E$1466=$D34)*('R7. TIAM total gen capacity'!$F$8:$Q$8=AN$10),'R7. TIAM total gen capacity'!$F$9:$Q$1466))</f>
        <v>507.33276642629141</v>
      </c>
      <c r="AO34" s="68">
        <f t="array" ref="AO34">SUM(IF(('R7. TIAM total gen capacity'!$A$9:$A$1466=$B34)*(('R7. TIAM total gen capacity'!$C$9:$C$1466=AO$6)+('R7. TIAM total gen capacity'!$C$9:$C$1466=AO$7)+('R7. TIAM total gen capacity'!$C$9:$C$1466=AO$8)+('R7. TIAM total gen capacity'!$C$9:$C$1466=AO$9))*('R7. TIAM total gen capacity'!$E$9:$E$1466=$D34)*('R7. TIAM total gen capacity'!$F$8:$Q$8=AO$10),'R7. TIAM total gen capacity'!$F$9:$Q$1466))</f>
        <v>397.75814493408848</v>
      </c>
      <c r="AP34" s="68">
        <f t="array" ref="AP34">SUM(IF(('R7. TIAM total gen capacity'!$A$9:$A$1466=$B34)*(('R7. TIAM total gen capacity'!$C$9:$C$1466=AP$6)+('R7. TIAM total gen capacity'!$C$9:$C$1466=AP$7)+('R7. TIAM total gen capacity'!$C$9:$C$1466=AP$8)+('R7. TIAM total gen capacity'!$C$9:$C$1466=AP$9))*('R7. TIAM total gen capacity'!$E$9:$E$1466=$D34)*('R7. TIAM total gen capacity'!$F$8:$Q$8=AP$10),'R7. TIAM total gen capacity'!$F$9:$Q$1466))</f>
        <v>387.81843103037659</v>
      </c>
      <c r="AR34" s="68">
        <f t="array" ref="AR34">SUM(IF(('R7. TIAM total gen capacity'!$A$9:$A$1466=$B34)*('R7. TIAM total gen capacity'!$E$9:$E$1466=$D34)*('R7. TIAM total gen capacity'!$F$8:$Q$8=AR$10),'R7. TIAM total gen capacity'!$F$9:$Q$1466))</f>
        <v>656.49246941211845</v>
      </c>
      <c r="AS34" s="68">
        <f t="array" ref="AS34">SUM(IF(('R7. TIAM total gen capacity'!$A$9:$A$1466=$B34)*('R7. TIAM total gen capacity'!$E$9:$E$1466=$D34)*('R7. TIAM total gen capacity'!$F$8:$Q$8=AS$10),'R7. TIAM total gen capacity'!$F$9:$Q$1466))</f>
        <v>830.82207831829498</v>
      </c>
      <c r="AT34" s="68">
        <f t="array" ref="AT34">SUM(IF(('R7. TIAM total gen capacity'!$A$9:$A$1466=$B34)*('R7. TIAM total gen capacity'!$E$9:$E$1466=$D34)*('R7. TIAM total gen capacity'!$F$8:$Q$8=AT$10),'R7. TIAM total gen capacity'!$F$9:$Q$1466))</f>
        <v>909.51278891118147</v>
      </c>
      <c r="AU34" s="68">
        <f t="array" ref="AU34">SUM(IF(('R7. TIAM total gen capacity'!$A$9:$A$1466=$B34)*('R7. TIAM total gen capacity'!$E$9:$E$1466=$D34)*('R7. TIAM total gen capacity'!$F$8:$Q$8=AU$10),'R7. TIAM total gen capacity'!$F$9:$Q$1466))</f>
        <v>1045.9417400760126</v>
      </c>
      <c r="AV34" s="68">
        <f t="array" ref="AV34">SUM(IF(('R7. TIAM total gen capacity'!$A$9:$A$1466=$B34)*('R7. TIAM total gen capacity'!$E$9:$E$1466=$D34)*('R7. TIAM total gen capacity'!$F$8:$Q$8=AV$10),'R7. TIAM total gen capacity'!$F$9:$Q$1466))</f>
        <v>1096.283614210804</v>
      </c>
      <c r="AW34" s="68">
        <f t="array" ref="AW34">SUM(IF(('R7. TIAM total gen capacity'!$A$9:$A$1466=$B34)*('R7. TIAM total gen capacity'!$E$9:$E$1466=$D34)*('R7. TIAM total gen capacity'!$F$8:$Q$8=AW$10),'R7. TIAM total gen capacity'!$F$9:$Q$1466))</f>
        <v>1072.1957565886639</v>
      </c>
      <c r="AX34" s="68">
        <f t="array" ref="AX34">SUM(IF(('R7. TIAM total gen capacity'!$A$9:$A$1466=$B34)*('R7. TIAM total gen capacity'!$E$9:$E$1466=$D34)*('R7. TIAM total gen capacity'!$F$8:$Q$8=AX$10),'R7. TIAM total gen capacity'!$F$9:$Q$1466))</f>
        <v>1498.7066975149914</v>
      </c>
      <c r="AY34" s="68">
        <f t="array" ref="AY34">SUM(IF(('R7. TIAM total gen capacity'!$A$9:$A$1466=$B34)*('R7. TIAM total gen capacity'!$E$9:$E$1466=$D34)*('R7. TIAM total gen capacity'!$F$8:$Q$8=AY$10),'R7. TIAM total gen capacity'!$F$9:$Q$1466))</f>
        <v>2290.142714135241</v>
      </c>
      <c r="AZ34" s="68">
        <f t="array" ref="AZ34">SUM(IF(('R7. TIAM total gen capacity'!$A$9:$A$1466=$B34)*('R7. TIAM total gen capacity'!$E$9:$E$1466=$D34)*('R7. TIAM total gen capacity'!$F$8:$Q$8=AZ$10),'R7. TIAM total gen capacity'!$F$9:$Q$1466))</f>
        <v>2940.9387277180099</v>
      </c>
      <c r="BA34" s="68">
        <f t="array" ref="BA34">SUM(IF(('R7. TIAM total gen capacity'!$A$9:$A$1466=$B34)*('R7. TIAM total gen capacity'!$E$9:$E$1466=$D34)*('R7. TIAM total gen capacity'!$F$8:$Q$8=BA$10),'R7. TIAM total gen capacity'!$F$9:$Q$1466))</f>
        <v>3733.7713756186613</v>
      </c>
      <c r="BB34" s="68">
        <f t="array" ref="BB34">SUM(IF(('R7. TIAM total gen capacity'!$A$9:$A$1466=$B34)*('R7. TIAM total gen capacity'!$E$9:$E$1466=$D34)*('R7. TIAM total gen capacity'!$F$8:$Q$8=BB$10),'R7. TIAM total gen capacity'!$F$9:$Q$1466))</f>
        <v>4854.0681908793249</v>
      </c>
      <c r="BC34" s="68">
        <f t="array" ref="BC34">SUM(IF(('R7. TIAM total gen capacity'!$A$9:$A$1466=$B34)*('R7. TIAM total gen capacity'!$E$9:$E$1466=$D34)*('R7. TIAM total gen capacity'!$F$8:$Q$8=BC$10),'R7. TIAM total gen capacity'!$F$9:$Q$1466))</f>
        <v>5922.7909067414621</v>
      </c>
      <c r="BE34" s="68">
        <f t="array" ref="BE34">SUM(IF(('R7. TIAM total gen capacity'!$A$9:$A$1466=$B34)*('R7. TIAM total gen capacity'!$E$9:$E$1466=$D34)*('R7. TIAM total gen capacity'!$B$9:$B$1466=BE$9)*('R7. TIAM total gen capacity'!$F$8:$Q$8=BE$10),'R7. TIAM total gen capacity'!$F$9:$Q$1466))</f>
        <v>184.16182340169942</v>
      </c>
      <c r="BF34" s="68">
        <f t="array" ref="BF34">SUM(IF(('R7. TIAM total gen capacity'!$A$9:$A$1466=$B34)*('R7. TIAM total gen capacity'!$E$9:$E$1466=$D34)*('R7. TIAM total gen capacity'!$B$9:$B$1466=BF$9)*('R7. TIAM total gen capacity'!$F$8:$Q$8=BF$10),'R7. TIAM total gen capacity'!$F$9:$Q$1466))</f>
        <v>249.00479024448441</v>
      </c>
      <c r="BG34" s="68">
        <f t="array" ref="BG34">SUM(IF(('R7. TIAM total gen capacity'!$A$9:$A$1466=$B34)*('R7. TIAM total gen capacity'!$E$9:$E$1466=$D34)*('R7. TIAM total gen capacity'!$B$9:$B$1466=BG$9)*('R7. TIAM total gen capacity'!$F$8:$Q$8=BG$10),'R7. TIAM total gen capacity'!$F$9:$Q$1466))</f>
        <v>318.32337532225154</v>
      </c>
      <c r="BH34" s="68">
        <f t="array" ref="BH34">SUM(IF(('R7. TIAM total gen capacity'!$A$9:$A$1466=$B34)*('R7. TIAM total gen capacity'!$E$9:$E$1466=$D34)*('R7. TIAM total gen capacity'!$B$9:$B$1466=BH$9)*('R7. TIAM total gen capacity'!$F$8:$Q$8=BH$10),'R7. TIAM total gen capacity'!$F$9:$Q$1466))</f>
        <v>367.97156338087586</v>
      </c>
      <c r="BI34" s="68">
        <f t="array" ref="BI34">SUM(IF(('R7. TIAM total gen capacity'!$A$9:$A$1466=$B34)*('R7. TIAM total gen capacity'!$E$9:$E$1466=$D34)*('R7. TIAM total gen capacity'!$B$9:$B$1466=BI$9)*('R7. TIAM total gen capacity'!$F$8:$Q$8=BI$10),'R7. TIAM total gen capacity'!$F$9:$Q$1466))</f>
        <v>536.63517272474132</v>
      </c>
      <c r="BJ34" s="68">
        <f t="array" ref="BJ34">SUM(IF(('R7. TIAM total gen capacity'!$A$9:$A$1466=$B34)*('R7. TIAM total gen capacity'!$E$9:$E$1466=$D34)*('R7. TIAM total gen capacity'!$B$9:$B$1466=BJ$9)*('R7. TIAM total gen capacity'!$F$8:$Q$8=BJ$10),'R7. TIAM total gen capacity'!$F$9:$Q$1466))</f>
        <v>788.93255501036015</v>
      </c>
      <c r="BK34" s="68">
        <f t="array" ref="BK34">SUM(IF(('R7. TIAM total gen capacity'!$A$9:$A$1466=$B34)*('R7. TIAM total gen capacity'!$E$9:$E$1466=$D34)*('R7. TIAM total gen capacity'!$B$9:$B$1466=BK$9)*('R7. TIAM total gen capacity'!$F$8:$Q$8=BK$10),'R7. TIAM total gen capacity'!$F$9:$Q$1466))</f>
        <v>1079.0873561183662</v>
      </c>
      <c r="BL34" s="68">
        <f t="array" ref="BL34">SUM(IF(('R7. TIAM total gen capacity'!$A$9:$A$1466=$B34)*('R7. TIAM total gen capacity'!$E$9:$E$1466=$D34)*('R7. TIAM total gen capacity'!$B$9:$B$1466=BL$9)*('R7. TIAM total gen capacity'!$F$8:$Q$8=BL$10),'R7. TIAM total gen capacity'!$F$9:$Q$1466))</f>
        <v>1666.0306330251933</v>
      </c>
      <c r="BM34" s="68">
        <f t="array" ref="BM34">SUM(IF(('R7. TIAM total gen capacity'!$A$9:$A$1466=$B34)*('R7. TIAM total gen capacity'!$E$9:$E$1466=$D34)*('R7. TIAM total gen capacity'!$B$9:$B$1466=BM$9)*('R7. TIAM total gen capacity'!$F$8:$Q$8=BM$10),'R7. TIAM total gen capacity'!$F$9:$Q$1466))</f>
        <v>2223.4035229031074</v>
      </c>
      <c r="BN34" s="68">
        <f t="array" ref="BN34">SUM(IF(('R7. TIAM total gen capacity'!$A$9:$A$1466=$B34)*('R7. TIAM total gen capacity'!$E$9:$E$1466=$D34)*('R7. TIAM total gen capacity'!$B$9:$B$1466=BN$9)*('R7. TIAM total gen capacity'!$F$8:$Q$8=BN$10),'R7. TIAM total gen capacity'!$F$9:$Q$1466))</f>
        <v>3059.9528659763164</v>
      </c>
      <c r="BO34" s="68">
        <f t="array" ref="BO34">SUM(IF(('R7. TIAM total gen capacity'!$A$9:$A$1466=$B34)*('R7. TIAM total gen capacity'!$E$9:$E$1466=$D34)*('R7. TIAM total gen capacity'!$B$9:$B$1466=BO$9)*('R7. TIAM total gen capacity'!$F$8:$Q$8=BO$10),'R7. TIAM total gen capacity'!$F$9:$Q$1466))</f>
        <v>4288.0295296726581</v>
      </c>
      <c r="BP34" s="68">
        <f t="array" ref="BP34">SUM(IF(('R7. TIAM total gen capacity'!$A$9:$A$1466=$B34)*('R7. TIAM total gen capacity'!$E$9:$E$1466=$D34)*('R7. TIAM total gen capacity'!$B$9:$B$1466=BP$9)*('R7. TIAM total gen capacity'!$F$8:$Q$8=BP$10),'R7. TIAM total gen capacity'!$F$9:$Q$1466))</f>
        <v>5366.2799198406628</v>
      </c>
      <c r="BR34" s="68">
        <f t="array" ref="BR34">SUM(IF(('R7. TIAM total gen capacity'!$A$9:$A$1466=$B34)*(('R7. TIAM total gen capacity'!$C$9:$C$1466=BR$7)+('R7. TIAM total gen capacity'!$C$9:$C$1466=BR$8))*('R7. TIAM total gen capacity'!$E$9:$E$1466=$D34)*('R7. TIAM total gen capacity'!$F$8:$Q$8=BR$10),'R7. TIAM total gen capacity'!$F$9:$Q$1466))</f>
        <v>3.597716894977165</v>
      </c>
      <c r="BS34" s="68">
        <f t="array" ref="BS34">SUM(IF(('R7. TIAM total gen capacity'!$A$9:$A$1466=$B34)*(('R7. TIAM total gen capacity'!$C$9:$C$1466=BS$7)+('R7. TIAM total gen capacity'!$C$9:$C$1466=BS$8))*('R7. TIAM total gen capacity'!$E$9:$E$1466=$D34)*('R7. TIAM total gen capacity'!$F$8:$Q$8=BS$10),'R7. TIAM total gen capacity'!$F$9:$Q$1466))</f>
        <v>3.4723096474729447</v>
      </c>
      <c r="BT34" s="68">
        <f t="array" ref="BT34">SUM(IF(('R7. TIAM total gen capacity'!$A$9:$A$1466=$B34)*(('R7. TIAM total gen capacity'!$C$9:$C$1466=BT$7)+('R7. TIAM total gen capacity'!$C$9:$C$1466=BT$8))*('R7. TIAM total gen capacity'!$E$9:$E$1466=$D34)*('R7. TIAM total gen capacity'!$F$8:$Q$8=BT$10),'R7. TIAM total gen capacity'!$F$9:$Q$1466))</f>
        <v>3.158791528712384</v>
      </c>
      <c r="BU34" s="68">
        <f t="array" ref="BU34">SUM(IF(('R7. TIAM total gen capacity'!$A$9:$A$1466=$B34)*(('R7. TIAM total gen capacity'!$C$9:$C$1466=BU$7)+('R7. TIAM total gen capacity'!$C$9:$C$1466=BU$8))*('R7. TIAM total gen capacity'!$E$9:$E$1466=$D34)*('R7. TIAM total gen capacity'!$F$8:$Q$8=BU$10),'R7. TIAM total gen capacity'!$F$9:$Q$1466))</f>
        <v>16.887755566264165</v>
      </c>
      <c r="BV34" s="68">
        <f t="array" ref="BV34">SUM(IF(('R7. TIAM total gen capacity'!$A$9:$A$1466=$B34)*(('R7. TIAM total gen capacity'!$C$9:$C$1466=BV$7)+('R7. TIAM total gen capacity'!$C$9:$C$1466=BV$8))*('R7. TIAM total gen capacity'!$E$9:$E$1466=$D34)*('R7. TIAM total gen capacity'!$F$8:$Q$8=BV$10),'R7. TIAM total gen capacity'!$F$9:$Q$1466))</f>
        <v>113.71537642326547</v>
      </c>
      <c r="BW34" s="68">
        <f t="array" ref="BW34">SUM(IF(('R7. TIAM total gen capacity'!$A$9:$A$1466=$B34)*(('R7. TIAM total gen capacity'!$C$9:$C$1466=BW$7)+('R7. TIAM total gen capacity'!$C$9:$C$1466=BW$8))*('R7. TIAM total gen capacity'!$E$9:$E$1466=$D34)*('R7. TIAM total gen capacity'!$F$8:$Q$8=BW$10),'R7. TIAM total gen capacity'!$F$9:$Q$1466))</f>
        <v>230.4329201407341</v>
      </c>
      <c r="BX34" s="68">
        <f t="array" ref="BX34">SUM(IF(('R7. TIAM total gen capacity'!$A$9:$A$1466=$B34)*(('R7. TIAM total gen capacity'!$C$9:$C$1466=BX$7)+('R7. TIAM total gen capacity'!$C$9:$C$1466=BX$8))*('R7. TIAM total gen capacity'!$E$9:$E$1466=$D34)*('R7. TIAM total gen capacity'!$F$8:$Q$8=BX$10),'R7. TIAM total gen capacity'!$F$9:$Q$1466))</f>
        <v>258.66435062368407</v>
      </c>
      <c r="BY34" s="68">
        <f t="array" ref="BY34">SUM(IF(('R7. TIAM total gen capacity'!$A$9:$A$1466=$B34)*(('R7. TIAM total gen capacity'!$C$9:$C$1466=BY$7)+('R7. TIAM total gen capacity'!$C$9:$C$1466=BY$8))*('R7. TIAM total gen capacity'!$E$9:$E$1466=$D34)*('R7. TIAM total gen capacity'!$F$8:$Q$8=BY$10),'R7. TIAM total gen capacity'!$F$9:$Q$1466))</f>
        <v>271.83888787245809</v>
      </c>
      <c r="BZ34" s="68">
        <f t="array" ref="BZ34">SUM(IF(('R7. TIAM total gen capacity'!$A$9:$A$1466=$B34)*(('R7. TIAM total gen capacity'!$C$9:$C$1466=BZ$7)+('R7. TIAM total gen capacity'!$C$9:$C$1466=BZ$8))*('R7. TIAM total gen capacity'!$E$9:$E$1466=$D34)*('R7. TIAM total gen capacity'!$F$8:$Q$8=BZ$10),'R7. TIAM total gen capacity'!$F$9:$Q$1466))</f>
        <v>283.88603560484921</v>
      </c>
      <c r="CA34" s="68">
        <f t="array" ref="CA34">SUM(IF(('R7. TIAM total gen capacity'!$A$9:$A$1466=$B34)*(('R7. TIAM total gen capacity'!$C$9:$C$1466=CA$7)+('R7. TIAM total gen capacity'!$C$9:$C$1466=CA$8))*('R7. TIAM total gen capacity'!$E$9:$E$1466=$D34)*('R7. TIAM total gen capacity'!$F$8:$Q$8=CA$10),'R7. TIAM total gen capacity'!$F$9:$Q$1466))</f>
        <v>311.57361912511521</v>
      </c>
      <c r="CB34" s="68">
        <f t="array" ref="CB34">SUM(IF(('R7. TIAM total gen capacity'!$A$9:$A$1466=$B34)*(('R7. TIAM total gen capacity'!$C$9:$C$1466=CB$7)+('R7. TIAM total gen capacity'!$C$9:$C$1466=CB$8))*('R7. TIAM total gen capacity'!$E$9:$E$1466=$D34)*('R7. TIAM total gen capacity'!$F$8:$Q$8=CB$10),'R7. TIAM total gen capacity'!$F$9:$Q$1466))</f>
        <v>312.36937715661941</v>
      </c>
      <c r="CC34" s="68">
        <f t="array" ref="CC34">SUM(IF(('R7. TIAM total gen capacity'!$A$9:$A$1466=$B34)*(('R7. TIAM total gen capacity'!$C$9:$C$1466=CC$7)+('R7. TIAM total gen capacity'!$C$9:$C$1466=CC$8))*('R7. TIAM total gen capacity'!$E$9:$E$1466=$D34)*('R7. TIAM total gen capacity'!$F$8:$Q$8=CC$10),'R7. TIAM total gen capacity'!$F$9:$Q$1466))</f>
        <v>328.64218415988734</v>
      </c>
      <c r="CE34" s="68">
        <f t="array" ref="CE34">SUM(IF(('R7. TIAM total gen capacity'!$A$9:$A$1466=$B34)*(('R7. TIAM total gen capacity'!$C$9:$C$1466=CE$7)+('R7. TIAM total gen capacity'!$C$9:$C$1466=CE$8))*('R7. TIAM total gen capacity'!$E$9:$E$1466=$D34)*('R7. TIAM total gen capacity'!$F$8:$Q$8=CE$10),'R7. TIAM total gen capacity'!$F$9:$Q$1466))</f>
        <v>126.45756160565679</v>
      </c>
      <c r="CF34" s="68">
        <f t="array" ref="CF34">SUM(IF(('R7. TIAM total gen capacity'!$A$9:$A$1466=$B34)*(('R7. TIAM total gen capacity'!$C$9:$C$1466=CF$7)+('R7. TIAM total gen capacity'!$C$9:$C$1466=CF$8))*('R7. TIAM total gen capacity'!$E$9:$E$1466=$D34)*('R7. TIAM total gen capacity'!$F$8:$Q$8=CF$10),'R7. TIAM total gen capacity'!$F$9:$Q$1466))</f>
        <v>126.45756160565679</v>
      </c>
      <c r="CG34" s="68">
        <f t="array" ref="CG34">SUM(IF(('R7. TIAM total gen capacity'!$A$9:$A$1466=$B34)*(('R7. TIAM total gen capacity'!$C$9:$C$1466=CG$7)+('R7. TIAM total gen capacity'!$C$9:$C$1466=CG$8))*('R7. TIAM total gen capacity'!$E$9:$E$1466=$D34)*('R7. TIAM total gen capacity'!$F$8:$Q$8=CG$10),'R7. TIAM total gen capacity'!$F$9:$Q$1466))</f>
        <v>126.51400395747652</v>
      </c>
      <c r="CH34" s="68">
        <f t="array" ref="CH34">SUM(IF(('R7. TIAM total gen capacity'!$A$9:$A$1466=$B34)*(('R7. TIAM total gen capacity'!$C$9:$C$1466=CH$7)+('R7. TIAM total gen capacity'!$C$9:$C$1466=CH$8))*('R7. TIAM total gen capacity'!$E$9:$E$1466=$D34)*('R7. TIAM total gen capacity'!$F$8:$Q$8=CH$10),'R7. TIAM total gen capacity'!$F$9:$Q$1466))</f>
        <v>140.64619379976176</v>
      </c>
      <c r="CI34" s="68">
        <f t="array" ref="CI34">SUM(IF(('R7. TIAM total gen capacity'!$A$9:$A$1466=$B34)*(('R7. TIAM total gen capacity'!$C$9:$C$1466=CI$7)+('R7. TIAM total gen capacity'!$C$9:$C$1466=CI$8))*('R7. TIAM total gen capacity'!$E$9:$E$1466=$D34)*('R7. TIAM total gen capacity'!$F$8:$Q$8=CI$10),'R7. TIAM total gen capacity'!$F$9:$Q$1466))</f>
        <v>146.55764196368955</v>
      </c>
      <c r="CJ34" s="68">
        <f t="array" ref="CJ34">SUM(IF(('R7. TIAM total gen capacity'!$A$9:$A$1466=$B34)*(('R7. TIAM total gen capacity'!$C$9:$C$1466=CJ$7)+('R7. TIAM total gen capacity'!$C$9:$C$1466=CJ$8))*('R7. TIAM total gen capacity'!$E$9:$E$1466=$D34)*('R7. TIAM total gen capacity'!$F$8:$Q$8=CJ$10),'R7. TIAM total gen capacity'!$F$9:$Q$1466))</f>
        <v>163.21912622984195</v>
      </c>
      <c r="CK34" s="68">
        <f t="array" ref="CK34">SUM(IF(('R7. TIAM total gen capacity'!$A$9:$A$1466=$B34)*(('R7. TIAM total gen capacity'!$C$9:$C$1466=CK$7)+('R7. TIAM total gen capacity'!$C$9:$C$1466=CK$8))*('R7. TIAM total gen capacity'!$E$9:$E$1466=$D34)*('R7. TIAM total gen capacity'!$F$8:$Q$8=CK$10),'R7. TIAM total gen capacity'!$F$9:$Q$1466))</f>
        <v>183.93177205484992</v>
      </c>
      <c r="CL34" s="68">
        <f t="array" ref="CL34">SUM(IF(('R7. TIAM total gen capacity'!$A$9:$A$1466=$B34)*(('R7. TIAM total gen capacity'!$C$9:$C$1466=CL$7)+('R7. TIAM total gen capacity'!$C$9:$C$1466=CL$8))*('R7. TIAM total gen capacity'!$E$9:$E$1466=$D34)*('R7. TIAM total gen capacity'!$F$8:$Q$8=CL$10),'R7. TIAM total gen capacity'!$F$9:$Q$1466))</f>
        <v>240.744146687647</v>
      </c>
      <c r="CM34" s="68">
        <f t="array" ref="CM34">SUM(IF(('R7. TIAM total gen capacity'!$A$9:$A$1466=$B34)*(('R7. TIAM total gen capacity'!$C$9:$C$1466=CM$7)+('R7. TIAM total gen capacity'!$C$9:$C$1466=CM$8))*('R7. TIAM total gen capacity'!$E$9:$E$1466=$D34)*('R7. TIAM total gen capacity'!$F$8:$Q$8=CM$10),'R7. TIAM total gen capacity'!$F$9:$Q$1466))</f>
        <v>286.771332183124</v>
      </c>
      <c r="CN34" s="68">
        <f t="array" ref="CN34">SUM(IF(('R7. TIAM total gen capacity'!$A$9:$A$1466=$B34)*(('R7. TIAM total gen capacity'!$C$9:$C$1466=CN$7)+('R7. TIAM total gen capacity'!$C$9:$C$1466=CN$8))*('R7. TIAM total gen capacity'!$E$9:$E$1466=$D34)*('R7. TIAM total gen capacity'!$F$8:$Q$8=CN$10),'R7. TIAM total gen capacity'!$F$9:$Q$1466))</f>
        <v>348.5929641343003</v>
      </c>
      <c r="CO34" s="68">
        <f t="array" ref="CO34">SUM(IF(('R7. TIAM total gen capacity'!$A$9:$A$1466=$B34)*(('R7. TIAM total gen capacity'!$C$9:$C$1466=CO$7)+('R7. TIAM total gen capacity'!$C$9:$C$1466=CO$8))*('R7. TIAM total gen capacity'!$E$9:$E$1466=$D34)*('R7. TIAM total gen capacity'!$F$8:$Q$8=CO$10),'R7. TIAM total gen capacity'!$F$9:$Q$1466))</f>
        <v>377.71115306951765</v>
      </c>
      <c r="CP34" s="68">
        <f t="array" ref="CP34">SUM(IF(('R7. TIAM total gen capacity'!$A$9:$A$1466=$B34)*(('R7. TIAM total gen capacity'!$C$9:$C$1466=CP$7)+('R7. TIAM total gen capacity'!$C$9:$C$1466=CP$8))*('R7. TIAM total gen capacity'!$E$9:$E$1466=$D34)*('R7. TIAM total gen capacity'!$F$8:$Q$8=CP$10),'R7. TIAM total gen capacity'!$F$9:$Q$1466))</f>
        <v>383.99936077543805</v>
      </c>
    </row>
    <row r="35" spans="1:94" x14ac:dyDescent="0.3">
      <c r="A35" s="39" t="s">
        <v>64</v>
      </c>
      <c r="B35" s="39" t="s">
        <v>252</v>
      </c>
      <c r="C35" s="39" t="s">
        <v>98</v>
      </c>
      <c r="D35" s="39" t="s">
        <v>260</v>
      </c>
      <c r="E35" s="68">
        <f t="array" ref="E35">SUM(IF(('R7. TIAM total gen capacity'!$A$9:$A$1466=$B35)*(('R7. TIAM total gen capacity'!$C$9:$C$1466=E$7)+('R7. TIAM total gen capacity'!$C$9:$C$1466=E$8))*('R7. TIAM total gen capacity'!$E$9:$E$1466=$D35)*('R7. TIAM total gen capacity'!$F$8:$Q$8=E$10),'R7. TIAM total gen capacity'!$F$9:$Q$1466))</f>
        <v>5.7077625570776296E-4</v>
      </c>
      <c r="F35" s="68">
        <f t="array" ref="F35">SUM(IF(('R7. TIAM total gen capacity'!$A$9:$A$1466=$B35)*(('R7. TIAM total gen capacity'!$C$9:$C$1466=F$7)+('R7. TIAM total gen capacity'!$C$9:$C$1466=F$8))*('R7. TIAM total gen capacity'!$E$9:$E$1466=$D35)*('R7. TIAM total gen capacity'!$F$8:$Q$8=F$10),'R7. TIAM total gen capacity'!$F$9:$Q$1466))</f>
        <v>2.96</v>
      </c>
      <c r="G35" s="68">
        <f t="array" ref="G35">SUM(IF(('R7. TIAM total gen capacity'!$A$9:$A$1466=$B35)*(('R7. TIAM total gen capacity'!$C$9:$C$1466=G$7)+('R7. TIAM total gen capacity'!$C$9:$C$1466=G$8))*('R7. TIAM total gen capacity'!$E$9:$E$1466=$D35)*('R7. TIAM total gen capacity'!$F$8:$Q$8=G$10),'R7. TIAM total gen capacity'!$F$9:$Q$1466))</f>
        <v>15.021939190116678</v>
      </c>
      <c r="H35" s="68">
        <f t="array" ref="H35">SUM(IF(('R7. TIAM total gen capacity'!$A$9:$A$1466=$B35)*(('R7. TIAM total gen capacity'!$C$9:$C$1466=H$7)+('R7. TIAM total gen capacity'!$C$9:$C$1466=H$8))*('R7. TIAM total gen capacity'!$E$9:$E$1466=$D35)*('R7. TIAM total gen capacity'!$F$8:$Q$8=H$10),'R7. TIAM total gen capacity'!$F$9:$Q$1466))</f>
        <v>40.755318064746398</v>
      </c>
      <c r="I35" s="68">
        <f t="array" ref="I35">SUM(IF(('R7. TIAM total gen capacity'!$A$9:$A$1466=$B35)*(('R7. TIAM total gen capacity'!$C$9:$C$1466=I$7)+('R7. TIAM total gen capacity'!$C$9:$C$1466=I$8))*('R7. TIAM total gen capacity'!$E$9:$E$1466=$D35)*('R7. TIAM total gen capacity'!$F$8:$Q$8=I$10),'R7. TIAM total gen capacity'!$F$9:$Q$1466))</f>
        <v>41.011227407736982</v>
      </c>
      <c r="J35" s="68">
        <f t="array" ref="J35">SUM(IF(('R7. TIAM total gen capacity'!$A$9:$A$1466=$B35)*(('R7. TIAM total gen capacity'!$C$9:$C$1466=J$7)+('R7. TIAM total gen capacity'!$C$9:$C$1466=J$8))*('R7. TIAM total gen capacity'!$E$9:$E$1466=$D35)*('R7. TIAM total gen capacity'!$F$8:$Q$8=J$10),'R7. TIAM total gen capacity'!$F$9:$Q$1466))</f>
        <v>45.077845118163111</v>
      </c>
      <c r="K35" s="68">
        <f t="array" ref="K35">SUM(IF(('R7. TIAM total gen capacity'!$A$9:$A$1466=$B35)*(('R7. TIAM total gen capacity'!$C$9:$C$1466=K$7)+('R7. TIAM total gen capacity'!$C$9:$C$1466=K$8))*('R7. TIAM total gen capacity'!$E$9:$E$1466=$D35)*('R7. TIAM total gen capacity'!$F$8:$Q$8=K$10),'R7. TIAM total gen capacity'!$F$9:$Q$1466))</f>
        <v>71.397365086280018</v>
      </c>
      <c r="L35" s="68">
        <f t="array" ref="L35">SUM(IF(('R7. TIAM total gen capacity'!$A$9:$A$1466=$B35)*(('R7. TIAM total gen capacity'!$C$9:$C$1466=L$7)+('R7. TIAM total gen capacity'!$C$9:$C$1466=L$8))*('R7. TIAM total gen capacity'!$E$9:$E$1466=$D35)*('R7. TIAM total gen capacity'!$F$8:$Q$8=L$10),'R7. TIAM total gen capacity'!$F$9:$Q$1466))</f>
        <v>284.93946882909114</v>
      </c>
      <c r="M35" s="68">
        <f t="array" ref="M35">SUM(IF(('R7. TIAM total gen capacity'!$A$9:$A$1466=$B35)*(('R7. TIAM total gen capacity'!$C$9:$C$1466=M$7)+('R7. TIAM total gen capacity'!$C$9:$C$1466=M$8))*('R7. TIAM total gen capacity'!$E$9:$E$1466=$D35)*('R7. TIAM total gen capacity'!$F$8:$Q$8=M$10),'R7. TIAM total gen capacity'!$F$9:$Q$1466))</f>
        <v>1617.9976770498556</v>
      </c>
      <c r="N35" s="68">
        <f t="array" ref="N35">SUM(IF(('R7. TIAM total gen capacity'!$A$9:$A$1466=$B35)*(('R7. TIAM total gen capacity'!$C$9:$C$1466=N$7)+('R7. TIAM total gen capacity'!$C$9:$C$1466=N$8))*('R7. TIAM total gen capacity'!$E$9:$E$1466=$D35)*('R7. TIAM total gen capacity'!$F$8:$Q$8=N$10),'R7. TIAM total gen capacity'!$F$9:$Q$1466))</f>
        <v>2805.4753261343053</v>
      </c>
      <c r="O35" s="68">
        <f t="array" ref="O35">SUM(IF(('R7. TIAM total gen capacity'!$A$9:$A$1466=$B35)*(('R7. TIAM total gen capacity'!$C$9:$C$1466=O$7)+('R7. TIAM total gen capacity'!$C$9:$C$1466=O$8))*('R7. TIAM total gen capacity'!$E$9:$E$1466=$D35)*('R7. TIAM total gen capacity'!$F$8:$Q$8=O$10),'R7. TIAM total gen capacity'!$F$9:$Q$1466))</f>
        <v>3453.7033350979882</v>
      </c>
      <c r="P35" s="68">
        <f t="array" ref="P35">SUM(IF(('R7. TIAM total gen capacity'!$A$9:$A$1466=$B35)*(('R7. TIAM total gen capacity'!$C$9:$C$1466=P$7)+('R7. TIAM total gen capacity'!$C$9:$C$1466=P$8))*('R7. TIAM total gen capacity'!$E$9:$E$1466=$D35)*('R7. TIAM total gen capacity'!$F$8:$Q$8=P$10),'R7. TIAM total gen capacity'!$F$9:$Q$1466))</f>
        <v>5819.1448326168111</v>
      </c>
      <c r="R35" s="68">
        <f t="array" ref="R35">SUM(IF(('R7. TIAM total gen capacity'!$A$9:$A$1466=$B35)*(('R7. TIAM total gen capacity'!$C$9:$C$1466=R$7)+('R7. TIAM total gen capacity'!$C$9:$C$1466=R$8))*('R7. TIAM total gen capacity'!$E$9:$E$1466=$D35)*('R7. TIAM total gen capacity'!$F$8:$Q$8=R$10),'R7. TIAM total gen capacity'!$F$9:$Q$1466))</f>
        <v>3.5639269406392731</v>
      </c>
      <c r="S35" s="68">
        <f t="array" ref="S35">SUM(IF(('R7. TIAM total gen capacity'!$A$9:$A$1466=$B35)*(('R7. TIAM total gen capacity'!$C$9:$C$1466=S$7)+('R7. TIAM total gen capacity'!$C$9:$C$1466=S$8))*('R7. TIAM total gen capacity'!$E$9:$E$1466=$D35)*('R7. TIAM total gen capacity'!$F$8:$Q$8=S$10),'R7. TIAM total gen capacity'!$F$9:$Q$1466))</f>
        <v>64.408563504831505</v>
      </c>
      <c r="T35" s="68">
        <f t="array" ref="T35">SUM(IF(('R7. TIAM total gen capacity'!$A$9:$A$1466=$B35)*(('R7. TIAM total gen capacity'!$C$9:$C$1466=T$7)+('R7. TIAM total gen capacity'!$C$9:$C$1466=T$8))*('R7. TIAM total gen capacity'!$E$9:$E$1466=$D35)*('R7. TIAM total gen capacity'!$F$8:$Q$8=T$10),'R7. TIAM total gen capacity'!$F$9:$Q$1466))</f>
        <v>65.748665087034496</v>
      </c>
      <c r="U35" s="68">
        <f t="array" ref="U35">SUM(IF(('R7. TIAM total gen capacity'!$A$9:$A$1466=$B35)*(('R7. TIAM total gen capacity'!$C$9:$C$1466=U$7)+('R7. TIAM total gen capacity'!$C$9:$C$1466=U$8))*('R7. TIAM total gen capacity'!$E$9:$E$1466=$D35)*('R7. TIAM total gen capacity'!$F$8:$Q$8=U$10),'R7. TIAM total gen capacity'!$F$9:$Q$1466))</f>
        <v>182.66599305112805</v>
      </c>
      <c r="V35" s="68">
        <f t="array" ref="V35">SUM(IF(('R7. TIAM total gen capacity'!$A$9:$A$1466=$B35)*(('R7. TIAM total gen capacity'!$C$9:$C$1466=V$7)+('R7. TIAM total gen capacity'!$C$9:$C$1466=V$8))*('R7. TIAM total gen capacity'!$E$9:$E$1466=$D35)*('R7. TIAM total gen capacity'!$F$8:$Q$8=V$10),'R7. TIAM total gen capacity'!$F$9:$Q$1466))</f>
        <v>297.54605457594909</v>
      </c>
      <c r="W35" s="68">
        <f t="array" ref="W35">SUM(IF(('R7. TIAM total gen capacity'!$A$9:$A$1466=$B35)*(('R7. TIAM total gen capacity'!$C$9:$C$1466=W$7)+('R7. TIAM total gen capacity'!$C$9:$C$1466=W$8))*('R7. TIAM total gen capacity'!$E$9:$E$1466=$D35)*('R7. TIAM total gen capacity'!$F$8:$Q$8=W$10),'R7. TIAM total gen capacity'!$F$9:$Q$1466))</f>
        <v>484.67356951759041</v>
      </c>
      <c r="X35" s="68">
        <f t="array" ref="X35">SUM(IF(('R7. TIAM total gen capacity'!$A$9:$A$1466=$B35)*(('R7. TIAM total gen capacity'!$C$9:$C$1466=X$7)+('R7. TIAM total gen capacity'!$C$9:$C$1466=X$8))*('R7. TIAM total gen capacity'!$E$9:$E$1466=$D35)*('R7. TIAM total gen capacity'!$F$8:$Q$8=X$10),'R7. TIAM total gen capacity'!$F$9:$Q$1466))</f>
        <v>789.48457312824576</v>
      </c>
      <c r="Y35" s="68">
        <f t="array" ref="Y35">SUM(IF(('R7. TIAM total gen capacity'!$A$9:$A$1466=$B35)*(('R7. TIAM total gen capacity'!$C$9:$C$1466=Y$7)+('R7. TIAM total gen capacity'!$C$9:$C$1466=Y$8))*('R7. TIAM total gen capacity'!$E$9:$E$1466=$D35)*('R7. TIAM total gen capacity'!$F$8:$Q$8=Y$10),'R7. TIAM total gen capacity'!$F$9:$Q$1466))</f>
        <v>1285.9895790922792</v>
      </c>
      <c r="Z35" s="68">
        <f t="array" ref="Z35">SUM(IF(('R7. TIAM total gen capacity'!$A$9:$A$1466=$B35)*(('R7. TIAM total gen capacity'!$C$9:$C$1466=Z$7)+('R7. TIAM total gen capacity'!$C$9:$C$1466=Z$8))*('R7. TIAM total gen capacity'!$E$9:$E$1466=$D35)*('R7. TIAM total gen capacity'!$F$8:$Q$8=Z$10),'R7. TIAM total gen capacity'!$F$9:$Q$1466))</f>
        <v>2094.7439154752055</v>
      </c>
      <c r="AA35" s="68">
        <f t="array" ref="AA35">SUM(IF(('R7. TIAM total gen capacity'!$A$9:$A$1466=$B35)*(('R7. TIAM total gen capacity'!$C$9:$C$1466=AA$7)+('R7. TIAM total gen capacity'!$C$9:$C$1466=AA$8))*('R7. TIAM total gen capacity'!$E$9:$E$1466=$D35)*('R7. TIAM total gen capacity'!$F$8:$Q$8=AA$10),'R7. TIAM total gen capacity'!$F$9:$Q$1466))</f>
        <v>3412.1195083922953</v>
      </c>
      <c r="AB35" s="68">
        <f t="array" ref="AB35">SUM(IF(('R7. TIAM total gen capacity'!$A$9:$A$1466=$B35)*(('R7. TIAM total gen capacity'!$C$9:$C$1466=AB$7)+('R7. TIAM total gen capacity'!$C$9:$C$1466=AB$8))*('R7. TIAM total gen capacity'!$E$9:$E$1466=$D35)*('R7. TIAM total gen capacity'!$F$8:$Q$8=AB$10),'R7. TIAM total gen capacity'!$F$9:$Q$1466))</f>
        <v>5557.9855331426907</v>
      </c>
      <c r="AC35" s="68">
        <f t="array" ref="AC35">SUM(IF(('R7. TIAM total gen capacity'!$A$9:$A$1466=$B35)*(('R7. TIAM total gen capacity'!$C$9:$C$1466=AC$7)+('R7. TIAM total gen capacity'!$C$9:$C$1466=AC$8))*('R7. TIAM total gen capacity'!$E$9:$E$1466=$D35)*('R7. TIAM total gen capacity'!$F$8:$Q$8=AC$10),'R7. TIAM total gen capacity'!$F$9:$Q$1466))</f>
        <v>9053.3751706428902</v>
      </c>
      <c r="AE35" s="68">
        <f t="array" ref="AE35">SUM(IF(('R7. TIAM total gen capacity'!$A$9:$A$1466=$B35)*(('R7. TIAM total gen capacity'!$C$9:$C$1466=AE$6)+('R7. TIAM total gen capacity'!$C$9:$C$1466=AE$7)+('R7. TIAM total gen capacity'!$C$9:$C$1466=AE$8)+('R7. TIAM total gen capacity'!$C$9:$C$1466=AE$9))*('R7. TIAM total gen capacity'!$E$9:$E$1466=$D35)*('R7. TIAM total gen capacity'!$F$8:$Q$8=AE$10),'R7. TIAM total gen capacity'!$F$9:$Q$1466))</f>
        <v>949.42450509944229</v>
      </c>
      <c r="AF35" s="68">
        <f t="array" ref="AF35">SUM(IF(('R7. TIAM total gen capacity'!$A$9:$A$1466=$B35)*(('R7. TIAM total gen capacity'!$C$9:$C$1466=AF$6)+('R7. TIAM total gen capacity'!$C$9:$C$1466=AF$7)+('R7. TIAM total gen capacity'!$C$9:$C$1466=AF$8)+('R7. TIAM total gen capacity'!$C$9:$C$1466=AF$9))*('R7. TIAM total gen capacity'!$E$9:$E$1466=$D35)*('R7. TIAM total gen capacity'!$F$8:$Q$8=AF$10),'R7. TIAM total gen capacity'!$F$9:$Q$1466))</f>
        <v>1344.4954738600268</v>
      </c>
      <c r="AG35" s="68">
        <f t="array" ref="AG35">SUM(IF(('R7. TIAM total gen capacity'!$A$9:$A$1466=$B35)*(('R7. TIAM total gen capacity'!$C$9:$C$1466=AG$6)+('R7. TIAM total gen capacity'!$C$9:$C$1466=AG$7)+('R7. TIAM total gen capacity'!$C$9:$C$1466=AG$8)+('R7. TIAM total gen capacity'!$C$9:$C$1466=AG$9))*('R7. TIAM total gen capacity'!$E$9:$E$1466=$D35)*('R7. TIAM total gen capacity'!$F$8:$Q$8=AG$10),'R7. TIAM total gen capacity'!$F$9:$Q$1466))</f>
        <v>2241.9362146960925</v>
      </c>
      <c r="AH35" s="68">
        <f t="array" ref="AH35">SUM(IF(('R7. TIAM total gen capacity'!$A$9:$A$1466=$B35)*(('R7. TIAM total gen capacity'!$C$9:$C$1466=AH$6)+('R7. TIAM total gen capacity'!$C$9:$C$1466=AH$7)+('R7. TIAM total gen capacity'!$C$9:$C$1466=AH$8)+('R7. TIAM total gen capacity'!$C$9:$C$1466=AH$9))*('R7. TIAM total gen capacity'!$E$9:$E$1466=$D35)*('R7. TIAM total gen capacity'!$F$8:$Q$8=AH$10),'R7. TIAM total gen capacity'!$F$9:$Q$1466))</f>
        <v>2461.1582446926318</v>
      </c>
      <c r="AI35" s="68">
        <f t="array" ref="AI35">SUM(IF(('R7. TIAM total gen capacity'!$A$9:$A$1466=$B35)*(('R7. TIAM total gen capacity'!$C$9:$C$1466=AI$6)+('R7. TIAM total gen capacity'!$C$9:$C$1466=AI$7)+('R7. TIAM total gen capacity'!$C$9:$C$1466=AI$8)+('R7. TIAM total gen capacity'!$C$9:$C$1466=AI$9))*('R7. TIAM total gen capacity'!$E$9:$E$1466=$D35)*('R7. TIAM total gen capacity'!$F$8:$Q$8=AI$10),'R7. TIAM total gen capacity'!$F$9:$Q$1466))</f>
        <v>2603.2217792044698</v>
      </c>
      <c r="AJ35" s="68">
        <f t="array" ref="AJ35">SUM(IF(('R7. TIAM total gen capacity'!$A$9:$A$1466=$B35)*(('R7. TIAM total gen capacity'!$C$9:$C$1466=AJ$6)+('R7. TIAM total gen capacity'!$C$9:$C$1466=AJ$7)+('R7. TIAM total gen capacity'!$C$9:$C$1466=AJ$8)+('R7. TIAM total gen capacity'!$C$9:$C$1466=AJ$9))*('R7. TIAM total gen capacity'!$E$9:$E$1466=$D35)*('R7. TIAM total gen capacity'!$F$8:$Q$8=AJ$10),'R7. TIAM total gen capacity'!$F$9:$Q$1466))</f>
        <v>2032.9267427859136</v>
      </c>
      <c r="AK35" s="68">
        <f t="array" ref="AK35">SUM(IF(('R7. TIAM total gen capacity'!$A$9:$A$1466=$B35)*(('R7. TIAM total gen capacity'!$C$9:$C$1466=AK$6)+('R7. TIAM total gen capacity'!$C$9:$C$1466=AK$7)+('R7. TIAM total gen capacity'!$C$9:$C$1466=AK$8)+('R7. TIAM total gen capacity'!$C$9:$C$1466=AK$9))*('R7. TIAM total gen capacity'!$E$9:$E$1466=$D35)*('R7. TIAM total gen capacity'!$F$8:$Q$8=AK$10),'R7. TIAM total gen capacity'!$F$9:$Q$1466))</f>
        <v>1307.6901029863286</v>
      </c>
      <c r="AL35" s="68">
        <f t="array" ref="AL35">SUM(IF(('R7. TIAM total gen capacity'!$A$9:$A$1466=$B35)*(('R7. TIAM total gen capacity'!$C$9:$C$1466=AL$6)+('R7. TIAM total gen capacity'!$C$9:$C$1466=AL$7)+('R7. TIAM total gen capacity'!$C$9:$C$1466=AL$8)+('R7. TIAM total gen capacity'!$C$9:$C$1466=AL$9))*('R7. TIAM total gen capacity'!$E$9:$E$1466=$D35)*('R7. TIAM total gen capacity'!$F$8:$Q$8=AL$10),'R7. TIAM total gen capacity'!$F$9:$Q$1466))</f>
        <v>1205.9631993940584</v>
      </c>
      <c r="AM35" s="68">
        <f t="array" ref="AM35">SUM(IF(('R7. TIAM total gen capacity'!$A$9:$A$1466=$B35)*(('R7. TIAM total gen capacity'!$C$9:$C$1466=AM$6)+('R7. TIAM total gen capacity'!$C$9:$C$1466=AM$7)+('R7. TIAM total gen capacity'!$C$9:$C$1466=AM$8)+('R7. TIAM total gen capacity'!$C$9:$C$1466=AM$9))*('R7. TIAM total gen capacity'!$E$9:$E$1466=$D35)*('R7. TIAM total gen capacity'!$F$8:$Q$8=AM$10),'R7. TIAM total gen capacity'!$F$9:$Q$1466))</f>
        <v>1228.6321885786822</v>
      </c>
      <c r="AN35" s="68">
        <f t="array" ref="AN35">SUM(IF(('R7. TIAM total gen capacity'!$A$9:$A$1466=$B35)*(('R7. TIAM total gen capacity'!$C$9:$C$1466=AN$6)+('R7. TIAM total gen capacity'!$C$9:$C$1466=AN$7)+('R7. TIAM total gen capacity'!$C$9:$C$1466=AN$8)+('R7. TIAM total gen capacity'!$C$9:$C$1466=AN$9))*('R7. TIAM total gen capacity'!$E$9:$E$1466=$D35)*('R7. TIAM total gen capacity'!$F$8:$Q$8=AN$10),'R7. TIAM total gen capacity'!$F$9:$Q$1466))</f>
        <v>1663.4744683726874</v>
      </c>
      <c r="AO35" s="68">
        <f t="array" ref="AO35">SUM(IF(('R7. TIAM total gen capacity'!$A$9:$A$1466=$B35)*(('R7. TIAM total gen capacity'!$C$9:$C$1466=AO$6)+('R7. TIAM total gen capacity'!$C$9:$C$1466=AO$7)+('R7. TIAM total gen capacity'!$C$9:$C$1466=AO$8)+('R7. TIAM total gen capacity'!$C$9:$C$1466=AO$9))*('R7. TIAM total gen capacity'!$E$9:$E$1466=$D35)*('R7. TIAM total gen capacity'!$F$8:$Q$8=AO$10),'R7. TIAM total gen capacity'!$F$9:$Q$1466))</f>
        <v>1534.4407425971883</v>
      </c>
      <c r="AP35" s="68">
        <f t="array" ref="AP35">SUM(IF(('R7. TIAM total gen capacity'!$A$9:$A$1466=$B35)*(('R7. TIAM total gen capacity'!$C$9:$C$1466=AP$6)+('R7. TIAM total gen capacity'!$C$9:$C$1466=AP$7)+('R7. TIAM total gen capacity'!$C$9:$C$1466=AP$8)+('R7. TIAM total gen capacity'!$C$9:$C$1466=AP$9))*('R7. TIAM total gen capacity'!$E$9:$E$1466=$D35)*('R7. TIAM total gen capacity'!$F$8:$Q$8=AP$10),'R7. TIAM total gen capacity'!$F$9:$Q$1466))</f>
        <v>1524.7156712283345</v>
      </c>
      <c r="AR35" s="68">
        <f t="array" ref="AR35">SUM(IF(('R7. TIAM total gen capacity'!$A$9:$A$1466=$B35)*('R7. TIAM total gen capacity'!$E$9:$E$1466=$D35)*('R7. TIAM total gen capacity'!$F$8:$Q$8=AR$10),'R7. TIAM total gen capacity'!$F$9:$Q$1466))</f>
        <v>1358.415648730097</v>
      </c>
      <c r="AS35" s="68">
        <f t="array" ref="AS35">SUM(IF(('R7. TIAM total gen capacity'!$A$9:$A$1466=$B35)*('R7. TIAM total gen capacity'!$E$9:$E$1466=$D35)*('R7. TIAM total gen capacity'!$F$8:$Q$8=AS$10),'R7. TIAM total gen capacity'!$F$9:$Q$1466))</f>
        <v>1815.0963525715031</v>
      </c>
      <c r="AT35" s="68">
        <f t="array" ref="AT35">SUM(IF(('R7. TIAM total gen capacity'!$A$9:$A$1466=$B35)*('R7. TIAM total gen capacity'!$E$9:$E$1466=$D35)*('R7. TIAM total gen capacity'!$F$8:$Q$8=AT$10),'R7. TIAM total gen capacity'!$F$9:$Q$1466))</f>
        <v>2747.2736160602076</v>
      </c>
      <c r="AU35" s="68">
        <f t="array" ref="AU35">SUM(IF(('R7. TIAM total gen capacity'!$A$9:$A$1466=$B35)*('R7. TIAM total gen capacity'!$E$9:$E$1466=$D35)*('R7. TIAM total gen capacity'!$F$8:$Q$8=AU$10),'R7. TIAM total gen capacity'!$F$9:$Q$1466))</f>
        <v>3535.8684528410681</v>
      </c>
      <c r="AV35" s="68">
        <f t="array" ref="AV35">SUM(IF(('R7. TIAM total gen capacity'!$A$9:$A$1466=$B35)*('R7. TIAM total gen capacity'!$E$9:$E$1466=$D35)*('R7. TIAM total gen capacity'!$F$8:$Q$8=AV$10),'R7. TIAM total gen capacity'!$F$9:$Q$1466))</f>
        <v>4187.2596020047795</v>
      </c>
      <c r="AW35" s="68">
        <f t="array" ref="AW35">SUM(IF(('R7. TIAM total gen capacity'!$A$9:$A$1466=$B35)*('R7. TIAM total gen capacity'!$E$9:$E$1466=$D35)*('R7. TIAM total gen capacity'!$F$8:$Q$8=AW$10),'R7. TIAM total gen capacity'!$F$9:$Q$1466))</f>
        <v>4484.0610114175297</v>
      </c>
      <c r="AX35" s="68">
        <f t="array" ref="AX35">SUM(IF(('R7. TIAM total gen capacity'!$A$9:$A$1466=$B35)*('R7. TIAM total gen capacity'!$E$9:$E$1466=$D35)*('R7. TIAM total gen capacity'!$F$8:$Q$8=AX$10),'R7. TIAM total gen capacity'!$F$9:$Q$1466))</f>
        <v>4734.9304551232954</v>
      </c>
      <c r="AY35" s="68">
        <f t="array" ref="AY35">SUM(IF(('R7. TIAM total gen capacity'!$A$9:$A$1466=$B35)*('R7. TIAM total gen capacity'!$E$9:$E$1466=$D35)*('R7. TIAM total gen capacity'!$F$8:$Q$8=AY$10),'R7. TIAM total gen capacity'!$F$9:$Q$1466))</f>
        <v>5915.8117634169439</v>
      </c>
      <c r="AZ35" s="68">
        <f t="array" ref="AZ35">SUM(IF(('R7. TIAM total gen capacity'!$A$9:$A$1466=$B35)*('R7. TIAM total gen capacity'!$E$9:$E$1466=$D35)*('R7. TIAM total gen capacity'!$F$8:$Q$8=AZ$10),'R7. TIAM total gen capacity'!$F$9:$Q$1466))</f>
        <v>8625.4940607671797</v>
      </c>
      <c r="BA35" s="68">
        <f t="array" ref="BA35">SUM(IF(('R7. TIAM total gen capacity'!$A$9:$A$1466=$B35)*('R7. TIAM total gen capacity'!$E$9:$E$1466=$D35)*('R7. TIAM total gen capacity'!$F$8:$Q$8=BA$10),'R7. TIAM total gen capacity'!$F$9:$Q$1466))</f>
        <v>11966.405635026285</v>
      </c>
      <c r="BB35" s="68">
        <f t="array" ref="BB35">SUM(IF(('R7. TIAM total gen capacity'!$A$9:$A$1466=$B35)*('R7. TIAM total gen capacity'!$E$9:$E$1466=$D35)*('R7. TIAM total gen capacity'!$F$8:$Q$8=BB$10),'R7. TIAM total gen capacity'!$F$9:$Q$1466))</f>
        <v>14928.623563990348</v>
      </c>
      <c r="BC35" s="68">
        <f t="array" ref="BC35">SUM(IF(('R7. TIAM total gen capacity'!$A$9:$A$1466=$B35)*('R7. TIAM total gen capacity'!$E$9:$E$1466=$D35)*('R7. TIAM total gen capacity'!$F$8:$Q$8=BC$10),'R7. TIAM total gen capacity'!$F$9:$Q$1466))</f>
        <v>21007.446378190314</v>
      </c>
      <c r="BE35" s="68">
        <f t="array" ref="BE35">SUM(IF(('R7. TIAM total gen capacity'!$A$9:$A$1466=$B35)*('R7. TIAM total gen capacity'!$E$9:$E$1466=$D35)*('R7. TIAM total gen capacity'!$B$9:$B$1466=BE$9)*('R7. TIAM total gen capacity'!$F$8:$Q$8=BE$10),'R7. TIAM total gen capacity'!$F$9:$Q$1466))</f>
        <v>287.61825890877577</v>
      </c>
      <c r="BF35" s="68">
        <f t="array" ref="BF35">SUM(IF(('R7. TIAM total gen capacity'!$A$9:$A$1466=$B35)*('R7. TIAM total gen capacity'!$E$9:$E$1466=$D35)*('R7. TIAM total gen capacity'!$B$9:$B$1466=BF$9)*('R7. TIAM total gen capacity'!$F$8:$Q$8=BF$10),'R7. TIAM total gen capacity'!$F$9:$Q$1466))</f>
        <v>352.23818493950722</v>
      </c>
      <c r="BG35" s="68">
        <f t="array" ref="BG35">SUM(IF(('R7. TIAM total gen capacity'!$A$9:$A$1466=$B35)*('R7. TIAM total gen capacity'!$E$9:$E$1466=$D35)*('R7. TIAM total gen capacity'!$B$9:$B$1466=BG$9)*('R7. TIAM total gen capacity'!$F$8:$Q$8=BG$10),'R7. TIAM total gen capacity'!$F$9:$Q$1466))</f>
        <v>367.25806736571525</v>
      </c>
      <c r="BH35" s="68">
        <f t="array" ref="BH35">SUM(IF(('R7. TIAM total gen capacity'!$A$9:$A$1466=$B35)*('R7. TIAM total gen capacity'!$E$9:$E$1466=$D35)*('R7. TIAM total gen capacity'!$B$9:$B$1466=BH$9)*('R7. TIAM total gen capacity'!$F$8:$Q$8=BH$10),'R7. TIAM total gen capacity'!$F$9:$Q$1466))</f>
        <v>775.27539539708721</v>
      </c>
      <c r="BI35" s="68">
        <f t="array" ref="BI35">SUM(IF(('R7. TIAM total gen capacity'!$A$9:$A$1466=$B35)*('R7. TIAM total gen capacity'!$E$9:$E$1466=$D35)*('R7. TIAM total gen capacity'!$B$9:$B$1466=BI$9)*('R7. TIAM total gen capacity'!$F$8:$Q$8=BI$10),'R7. TIAM total gen capacity'!$F$9:$Q$1466))</f>
        <v>1299.323557456569</v>
      </c>
      <c r="BJ35" s="68">
        <f t="array" ref="BJ35">SUM(IF(('R7. TIAM total gen capacity'!$A$9:$A$1466=$B35)*('R7. TIAM total gen capacity'!$E$9:$E$1466=$D35)*('R7. TIAM total gen capacity'!$B$9:$B$1466=BJ$9)*('R7. TIAM total gen capacity'!$F$8:$Q$8=BJ$10),'R7. TIAM total gen capacity'!$F$9:$Q$1466))</f>
        <v>2135.0187607315993</v>
      </c>
      <c r="BK35" s="68">
        <f t="array" ref="BK35">SUM(IF(('R7. TIAM total gen capacity'!$A$9:$A$1466=$B35)*('R7. TIAM total gen capacity'!$E$9:$E$1466=$D35)*('R7. TIAM total gen capacity'!$B$9:$B$1466=BK$9)*('R7. TIAM total gen capacity'!$F$8:$Q$8=BK$10),'R7. TIAM total gen capacity'!$F$9:$Q$1466))</f>
        <v>2963.2165023070461</v>
      </c>
      <c r="BL35" s="68">
        <f t="array" ref="BL35">SUM(IF(('R7. TIAM total gen capacity'!$A$9:$A$1466=$B35)*('R7. TIAM total gen capacity'!$E$9:$E$1466=$D35)*('R7. TIAM total gen capacity'!$B$9:$B$1466=BL$9)*('R7. TIAM total gen capacity'!$F$8:$Q$8=BL$10),'R7. TIAM total gen capacity'!$F$9:$Q$1466))</f>
        <v>4224.7052772101779</v>
      </c>
      <c r="BM35" s="68">
        <f t="array" ref="BM35">SUM(IF(('R7. TIAM total gen capacity'!$A$9:$A$1466=$B35)*('R7. TIAM total gen capacity'!$E$9:$E$1466=$D35)*('R7. TIAM total gen capacity'!$B$9:$B$1466=BM$9)*('R7. TIAM total gen capacity'!$F$8:$Q$8=BM$10),'R7. TIAM total gen capacity'!$F$9:$Q$1466))</f>
        <v>6732.6534458564465</v>
      </c>
      <c r="BN35" s="68">
        <f t="array" ref="BN35">SUM(IF(('R7. TIAM total gen capacity'!$A$9:$A$1466=$B35)*('R7. TIAM total gen capacity'!$E$9:$E$1466=$D35)*('R7. TIAM total gen capacity'!$B$9:$B$1466=BN$9)*('R7. TIAM total gen capacity'!$F$8:$Q$8=BN$10),'R7. TIAM total gen capacity'!$F$9:$Q$1466))</f>
        <v>9581.9130994441657</v>
      </c>
      <c r="BO35" s="68">
        <f t="array" ref="BO35">SUM(IF(('R7. TIAM total gen capacity'!$A$9:$A$1466=$B35)*('R7. TIAM total gen capacity'!$E$9:$E$1466=$D35)*('R7. TIAM total gen capacity'!$B$9:$B$1466=BO$9)*('R7. TIAM total gen capacity'!$F$8:$Q$8=BO$10),'R7. TIAM total gen capacity'!$F$9:$Q$1466))</f>
        <v>12641.076513493188</v>
      </c>
      <c r="BP35" s="68">
        <f t="array" ref="BP35">SUM(IF(('R7. TIAM total gen capacity'!$A$9:$A$1466=$B35)*('R7. TIAM total gen capacity'!$E$9:$E$1466=$D35)*('R7. TIAM total gen capacity'!$B$9:$B$1466=BP$9)*('R7. TIAM total gen capacity'!$F$8:$Q$8=BP$10),'R7. TIAM total gen capacity'!$F$9:$Q$1466))</f>
        <v>18683.167877981152</v>
      </c>
      <c r="BR35" s="68">
        <f t="array" ref="BR35">SUM(IF(('R7. TIAM total gen capacity'!$A$9:$A$1466=$B35)*(('R7. TIAM total gen capacity'!$C$9:$C$1466=BR$7)+('R7. TIAM total gen capacity'!$C$9:$C$1466=BR$8))*('R7. TIAM total gen capacity'!$E$9:$E$1466=$D35)*('R7. TIAM total gen capacity'!$F$8:$Q$8=BR$10),'R7. TIAM total gen capacity'!$F$9:$Q$1466))</f>
        <v>5.2996575342465748</v>
      </c>
      <c r="BS35" s="68">
        <f t="array" ref="BS35">SUM(IF(('R7. TIAM total gen capacity'!$A$9:$A$1466=$B35)*(('R7. TIAM total gen capacity'!$C$9:$C$1466=BS$7)+('R7. TIAM total gen capacity'!$C$9:$C$1466=BS$8))*('R7. TIAM total gen capacity'!$E$9:$E$1466=$D35)*('R7. TIAM total gen capacity'!$F$8:$Q$8=BS$10),'R7. TIAM total gen capacity'!$F$9:$Q$1466))</f>
        <v>5.1149249709332221</v>
      </c>
      <c r="BT35" s="68">
        <f t="array" ref="BT35">SUM(IF(('R7. TIAM total gen capacity'!$A$9:$A$1466=$B35)*(('R7. TIAM total gen capacity'!$C$9:$C$1466=BT$7)+('R7. TIAM total gen capacity'!$C$9:$C$1466=BT$8))*('R7. TIAM total gen capacity'!$E$9:$E$1466=$D35)*('R7. TIAM total gen capacity'!$F$8:$Q$8=BT$10),'R7. TIAM total gen capacity'!$F$9:$Q$1466))</f>
        <v>4.653093562649846</v>
      </c>
      <c r="BU35" s="68">
        <f t="array" ref="BU35">SUM(IF(('R7. TIAM total gen capacity'!$A$9:$A$1466=$B35)*(('R7. TIAM total gen capacity'!$C$9:$C$1466=BU$7)+('R7. TIAM total gen capacity'!$C$9:$C$1466=BU$8))*('R7. TIAM total gen capacity'!$E$9:$E$1466=$D35)*('R7. TIAM total gen capacity'!$F$8:$Q$8=BU$10),'R7. TIAM total gen capacity'!$F$9:$Q$1466))</f>
        <v>62.177002667611752</v>
      </c>
      <c r="BV35" s="68">
        <f t="array" ref="BV35">SUM(IF(('R7. TIAM total gen capacity'!$A$9:$A$1466=$B35)*(('R7. TIAM total gen capacity'!$C$9:$C$1466=BV$7)+('R7. TIAM total gen capacity'!$C$9:$C$1466=BV$8))*('R7. TIAM total gen capacity'!$E$9:$E$1466=$D35)*('R7. TIAM total gen capacity'!$F$8:$Q$8=BV$10),'R7. TIAM total gen capacity'!$F$9:$Q$1466))</f>
        <v>336.02619769167075</v>
      </c>
      <c r="BW35" s="68">
        <f t="array" ref="BW35">SUM(IF(('R7. TIAM total gen capacity'!$A$9:$A$1466=$B35)*(('R7. TIAM total gen capacity'!$C$9:$C$1466=BW$7)+('R7. TIAM total gen capacity'!$C$9:$C$1466=BW$8))*('R7. TIAM total gen capacity'!$E$9:$E$1466=$D35)*('R7. TIAM total gen capacity'!$F$8:$Q$8=BW$10),'R7. TIAM total gen capacity'!$F$9:$Q$1466))</f>
        <v>724.7243090455014</v>
      </c>
      <c r="BX35" s="68">
        <f t="array" ref="BX35">SUM(IF(('R7. TIAM total gen capacity'!$A$9:$A$1466=$B35)*(('R7. TIAM total gen capacity'!$C$9:$C$1466=BX$7)+('R7. TIAM total gen capacity'!$C$9:$C$1466=BX$8))*('R7. TIAM total gen capacity'!$E$9:$E$1466=$D35)*('R7. TIAM total gen capacity'!$F$8:$Q$8=BX$10),'R7. TIAM total gen capacity'!$F$9:$Q$1466))</f>
        <v>917.11539802192624</v>
      </c>
      <c r="BY35" s="68">
        <f t="array" ref="BY35">SUM(IF(('R7. TIAM total gen capacity'!$A$9:$A$1466=$B35)*(('R7. TIAM total gen capacity'!$C$9:$C$1466=BY$7)+('R7. TIAM total gen capacity'!$C$9:$C$1466=BY$8))*('R7. TIAM total gen capacity'!$E$9:$E$1466=$D35)*('R7. TIAM total gen capacity'!$F$8:$Q$8=BY$10),'R7. TIAM total gen capacity'!$F$9:$Q$1466))</f>
        <v>941.39503803583273</v>
      </c>
      <c r="BZ35" s="68">
        <f t="array" ref="BZ35">SUM(IF(('R7. TIAM total gen capacity'!$A$9:$A$1466=$B35)*(('R7. TIAM total gen capacity'!$C$9:$C$1466=BZ$7)+('R7. TIAM total gen capacity'!$C$9:$C$1466=BZ$8))*('R7. TIAM total gen capacity'!$E$9:$E$1466=$D35)*('R7. TIAM total gen capacity'!$F$8:$Q$8=BZ$10),'R7. TIAM total gen capacity'!$F$9:$Q$1466))</f>
        <v>1019.5529758166509</v>
      </c>
      <c r="CA35" s="68">
        <f t="array" ref="CA35">SUM(IF(('R7. TIAM total gen capacity'!$A$9:$A$1466=$B35)*(('R7. TIAM total gen capacity'!$C$9:$C$1466=CA$7)+('R7. TIAM total gen capacity'!$C$9:$C$1466=CA$8))*('R7. TIAM total gen capacity'!$E$9:$E$1466=$D35)*('R7. TIAM total gen capacity'!$F$8:$Q$8=CA$10),'R7. TIAM total gen capacity'!$F$9:$Q$1466))</f>
        <v>1202.2034520962018</v>
      </c>
      <c r="CB35" s="68">
        <f t="array" ref="CB35">SUM(IF(('R7. TIAM total gen capacity'!$A$9:$A$1466=$B35)*(('R7. TIAM total gen capacity'!$C$9:$C$1466=CB$7)+('R7. TIAM total gen capacity'!$C$9:$C$1466=CB$8))*('R7. TIAM total gen capacity'!$E$9:$E$1466=$D35)*('R7. TIAM total gen capacity'!$F$8:$Q$8=CB$10),'R7. TIAM total gen capacity'!$F$9:$Q$1466))</f>
        <v>1299.4658093051705</v>
      </c>
      <c r="CC35" s="68">
        <f t="array" ref="CC35">SUM(IF(('R7. TIAM total gen capacity'!$A$9:$A$1466=$B35)*(('R7. TIAM total gen capacity'!$C$9:$C$1466=CC$7)+('R7. TIAM total gen capacity'!$C$9:$C$1466=CC$8))*('R7. TIAM total gen capacity'!$E$9:$E$1466=$D35)*('R7. TIAM total gen capacity'!$F$8:$Q$8=CC$10),'R7. TIAM total gen capacity'!$F$9:$Q$1466))</f>
        <v>1285.6951450912488</v>
      </c>
      <c r="CE35" s="68">
        <f t="array" ref="CE35">SUM(IF(('R7. TIAM total gen capacity'!$A$9:$A$1466=$B35)*(('R7. TIAM total gen capacity'!$C$9:$C$1466=CE$7)+('R7. TIAM total gen capacity'!$C$9:$C$1466=CE$8))*('R7. TIAM total gen capacity'!$E$9:$E$1466=$D35)*('R7. TIAM total gen capacity'!$F$8:$Q$8=CE$10),'R7. TIAM total gen capacity'!$F$9:$Q$1466))</f>
        <v>267.36997123754293</v>
      </c>
      <c r="CF35" s="68">
        <f t="array" ref="CF35">SUM(IF(('R7. TIAM total gen capacity'!$A$9:$A$1466=$B35)*(('R7. TIAM total gen capacity'!$C$9:$C$1466=CF$7)+('R7. TIAM total gen capacity'!$C$9:$C$1466=CF$8))*('R7. TIAM total gen capacity'!$E$9:$E$1466=$D35)*('R7. TIAM total gen capacity'!$F$8:$Q$8=CF$10),'R7. TIAM total gen capacity'!$F$9:$Q$1466))</f>
        <v>267.36997123754293</v>
      </c>
      <c r="CG35" s="68">
        <f t="array" ref="CG35">SUM(IF(('R7. TIAM total gen capacity'!$A$9:$A$1466=$B35)*(('R7. TIAM total gen capacity'!$C$9:$C$1466=CG$7)+('R7. TIAM total gen capacity'!$C$9:$C$1466=CG$8))*('R7. TIAM total gen capacity'!$E$9:$E$1466=$D35)*('R7. TIAM total gen capacity'!$F$8:$Q$8=CG$10),'R7. TIAM total gen capacity'!$F$9:$Q$1466))</f>
        <v>269.17511001777723</v>
      </c>
      <c r="CH35" s="68">
        <f t="array" ref="CH35">SUM(IF(('R7. TIAM total gen capacity'!$A$9:$A$1466=$B35)*(('R7. TIAM total gen capacity'!$C$9:$C$1466=CH$7)+('R7. TIAM total gen capacity'!$C$9:$C$1466=CH$8))*('R7. TIAM total gen capacity'!$E$9:$E$1466=$D35)*('R7. TIAM total gen capacity'!$F$8:$Q$8=CH$10),'R7. TIAM total gen capacity'!$F$9:$Q$1466))</f>
        <v>422.65095080693823</v>
      </c>
      <c r="CI35" s="68">
        <f t="array" ref="CI35">SUM(IF(('R7. TIAM total gen capacity'!$A$9:$A$1466=$B35)*(('R7. TIAM total gen capacity'!$C$9:$C$1466=CI$7)+('R7. TIAM total gen capacity'!$C$9:$C$1466=CI$8))*('R7. TIAM total gen capacity'!$E$9:$E$1466=$D35)*('R7. TIAM total gen capacity'!$F$8:$Q$8=CI$10),'R7. TIAM total gen capacity'!$F$9:$Q$1466))</f>
        <v>522.90272078974181</v>
      </c>
      <c r="CJ35" s="68">
        <f t="array" ref="CJ35">SUM(IF(('R7. TIAM total gen capacity'!$A$9:$A$1466=$B35)*(('R7. TIAM total gen capacity'!$C$9:$C$1466=CJ$7)+('R7. TIAM total gen capacity'!$C$9:$C$1466=CJ$8))*('R7. TIAM total gen capacity'!$E$9:$E$1466=$D35)*('R7. TIAM total gen capacity'!$F$8:$Q$8=CJ$10),'R7. TIAM total gen capacity'!$F$9:$Q$1466))</f>
        <v>735.63169261840108</v>
      </c>
      <c r="CK35" s="68">
        <f t="array" ref="CK35">SUM(IF(('R7. TIAM total gen capacity'!$A$9:$A$1466=$B35)*(('R7. TIAM total gen capacity'!$C$9:$C$1466=CK$7)+('R7. TIAM total gen capacity'!$C$9:$C$1466=CK$8))*('R7. TIAM total gen capacity'!$E$9:$E$1466=$D35)*('R7. TIAM total gen capacity'!$F$8:$Q$8=CK$10),'R7. TIAM total gen capacity'!$F$9:$Q$1466))</f>
        <v>897.54927745129737</v>
      </c>
      <c r="CL35" s="68">
        <f t="array" ref="CL35">SUM(IF(('R7. TIAM total gen capacity'!$A$9:$A$1466=$B35)*(('R7. TIAM total gen capacity'!$C$9:$C$1466=CL$7)+('R7. TIAM total gen capacity'!$C$9:$C$1466=CL$8))*('R7. TIAM total gen capacity'!$E$9:$E$1466=$D35)*('R7. TIAM total gen capacity'!$F$8:$Q$8=CL$10),'R7. TIAM total gen capacity'!$F$9:$Q$1466))</f>
        <v>1063.0890379750815</v>
      </c>
      <c r="CM35" s="68">
        <f t="array" ref="CM35">SUM(IF(('R7. TIAM total gen capacity'!$A$9:$A$1466=$B35)*(('R7. TIAM total gen capacity'!$C$9:$C$1466=CM$7)+('R7. TIAM total gen capacity'!$C$9:$C$1466=CM$8))*('R7. TIAM total gen capacity'!$E$9:$E$1466=$D35)*('R7. TIAM total gen capacity'!$F$8:$Q$8=CM$10),'R7. TIAM total gen capacity'!$F$9:$Q$1466))</f>
        <v>1216.5434261191563</v>
      </c>
      <c r="CN35" s="68">
        <f t="array" ref="CN35">SUM(IF(('R7. TIAM total gen capacity'!$A$9:$A$1466=$B35)*(('R7. TIAM total gen capacity'!$C$9:$C$1466=CN$7)+('R7. TIAM total gen capacity'!$C$9:$C$1466=CN$8))*('R7. TIAM total gen capacity'!$E$9:$E$1466=$D35)*('R7. TIAM total gen capacity'!$F$8:$Q$8=CN$10),'R7. TIAM total gen capacity'!$F$9:$Q$1466))</f>
        <v>1373.465246901362</v>
      </c>
      <c r="CO35" s="68">
        <f t="array" ref="CO35">SUM(IF(('R7. TIAM total gen capacity'!$A$9:$A$1466=$B35)*(('R7. TIAM total gen capacity'!$C$9:$C$1466=CO$7)+('R7. TIAM total gen capacity'!$C$9:$C$1466=CO$8))*('R7. TIAM total gen capacity'!$E$9:$E$1466=$D35)*('R7. TIAM total gen capacity'!$F$8:$Q$8=CO$10),'R7. TIAM total gen capacity'!$F$9:$Q$1466))</f>
        <v>1541.272270027338</v>
      </c>
      <c r="CP35" s="68">
        <f t="array" ref="CP35">SUM(IF(('R7. TIAM total gen capacity'!$A$9:$A$1466=$B35)*(('R7. TIAM total gen capacity'!$C$9:$C$1466=CP$7)+('R7. TIAM total gen capacity'!$C$9:$C$1466=CP$8))*('R7. TIAM total gen capacity'!$E$9:$E$1466=$D35)*('R7. TIAM total gen capacity'!$F$8:$Q$8=CP$10),'R7. TIAM total gen capacity'!$F$9:$Q$1466))</f>
        <v>1736.3031637102058</v>
      </c>
    </row>
    <row r="36" spans="1:94" x14ac:dyDescent="0.3">
      <c r="A36" s="39" t="s">
        <v>64</v>
      </c>
      <c r="B36" s="39" t="s">
        <v>252</v>
      </c>
      <c r="C36" s="39" t="s">
        <v>99</v>
      </c>
      <c r="D36" s="39" t="s">
        <v>261</v>
      </c>
      <c r="E36" s="68">
        <f t="array" ref="E36">SUM(IF(('R7. TIAM total gen capacity'!$A$9:$A$1466=$B36)*(('R7. TIAM total gen capacity'!$C$9:$C$1466=E$7)+('R7. TIAM total gen capacity'!$C$9:$C$1466=E$8))*('R7. TIAM total gen capacity'!$E$9:$E$1466=$D36)*('R7. TIAM total gen capacity'!$F$8:$Q$8=E$10),'R7. TIAM total gen capacity'!$F$9:$Q$1466))</f>
        <v>6.2785388127853904E-3</v>
      </c>
      <c r="F36" s="68">
        <f t="array" ref="F36">SUM(IF(('R7. TIAM total gen capacity'!$A$9:$A$1466=$B36)*(('R7. TIAM total gen capacity'!$C$9:$C$1466=F$7)+('R7. TIAM total gen capacity'!$C$9:$C$1466=F$8))*('R7. TIAM total gen capacity'!$E$9:$E$1466=$D36)*('R7. TIAM total gen capacity'!$F$8:$Q$8=F$10),'R7. TIAM total gen capacity'!$F$9:$Q$1466))</f>
        <v>6.2785388127853904E-3</v>
      </c>
      <c r="G36" s="68">
        <f t="array" ref="G36">SUM(IF(('R7. TIAM total gen capacity'!$A$9:$A$1466=$B36)*(('R7. TIAM total gen capacity'!$C$9:$C$1466=G$7)+('R7. TIAM total gen capacity'!$C$9:$C$1466=G$8))*('R7. TIAM total gen capacity'!$E$9:$E$1466=$D36)*('R7. TIAM total gen capacity'!$F$8:$Q$8=G$10),'R7. TIAM total gen capacity'!$F$9:$Q$1466))</f>
        <v>2.9999999999999978</v>
      </c>
      <c r="H36" s="68">
        <f t="array" ref="H36">SUM(IF(('R7. TIAM total gen capacity'!$A$9:$A$1466=$B36)*(('R7. TIAM total gen capacity'!$C$9:$C$1466=H$7)+('R7. TIAM total gen capacity'!$C$9:$C$1466=H$8))*('R7. TIAM total gen capacity'!$E$9:$E$1466=$D36)*('R7. TIAM total gen capacity'!$F$8:$Q$8=H$10),'R7. TIAM total gen capacity'!$F$9:$Q$1466))</f>
        <v>3.0011999940000034</v>
      </c>
      <c r="I36" s="68">
        <f t="array" ref="I36">SUM(IF(('R7. TIAM total gen capacity'!$A$9:$A$1466=$B36)*(('R7. TIAM total gen capacity'!$C$9:$C$1466=I$7)+('R7. TIAM total gen capacity'!$C$9:$C$1466=I$8))*('R7. TIAM total gen capacity'!$E$9:$E$1466=$D36)*('R7. TIAM total gen capacity'!$F$8:$Q$8=I$10),'R7. TIAM total gen capacity'!$F$9:$Q$1466))</f>
        <v>9.7165517180524983</v>
      </c>
      <c r="J36" s="68">
        <f t="array" ref="J36">SUM(IF(('R7. TIAM total gen capacity'!$A$9:$A$1466=$B36)*(('R7. TIAM total gen capacity'!$C$9:$C$1466=J$7)+('R7. TIAM total gen capacity'!$C$9:$C$1466=J$8))*('R7. TIAM total gen capacity'!$E$9:$E$1466=$D36)*('R7. TIAM total gen capacity'!$F$8:$Q$8=J$10),'R7. TIAM total gen capacity'!$F$9:$Q$1466))</f>
        <v>60.154020425673487</v>
      </c>
      <c r="K36" s="68">
        <f t="array" ref="K36">SUM(IF(('R7. TIAM total gen capacity'!$A$9:$A$1466=$B36)*(('R7. TIAM total gen capacity'!$C$9:$C$1466=K$7)+('R7. TIAM total gen capacity'!$C$9:$C$1466=K$8))*('R7. TIAM total gen capacity'!$E$9:$E$1466=$D36)*('R7. TIAM total gen capacity'!$F$8:$Q$8=K$10),'R7. TIAM total gen capacity'!$F$9:$Q$1466))</f>
        <v>127.37718499878405</v>
      </c>
      <c r="L36" s="68">
        <f t="array" ref="L36">SUM(IF(('R7. TIAM total gen capacity'!$A$9:$A$1466=$B36)*(('R7. TIAM total gen capacity'!$C$9:$C$1466=L$7)+('R7. TIAM total gen capacity'!$C$9:$C$1466=L$8))*('R7. TIAM total gen capacity'!$E$9:$E$1466=$D36)*('R7. TIAM total gen capacity'!$F$8:$Q$8=L$10),'R7. TIAM total gen capacity'!$F$9:$Q$1466))</f>
        <v>128.83948912339915</v>
      </c>
      <c r="M36" s="68">
        <f t="array" ref="M36">SUM(IF(('R7. TIAM total gen capacity'!$A$9:$A$1466=$B36)*(('R7. TIAM total gen capacity'!$C$9:$C$1466=M$7)+('R7. TIAM total gen capacity'!$C$9:$C$1466=M$8))*('R7. TIAM total gen capacity'!$E$9:$E$1466=$D36)*('R7. TIAM total gen capacity'!$F$8:$Q$8=M$10),'R7. TIAM total gen capacity'!$F$9:$Q$1466))</f>
        <v>128.83870091168728</v>
      </c>
      <c r="N36" s="68">
        <f t="array" ref="N36">SUM(IF(('R7. TIAM total gen capacity'!$A$9:$A$1466=$B36)*(('R7. TIAM total gen capacity'!$C$9:$C$1466=N$7)+('R7. TIAM total gen capacity'!$C$9:$C$1466=N$8))*('R7. TIAM total gen capacity'!$E$9:$E$1466=$D36)*('R7. TIAM total gen capacity'!$F$8:$Q$8=N$10),'R7. TIAM total gen capacity'!$F$9:$Q$1466))</f>
        <v>128.83802219646378</v>
      </c>
      <c r="O36" s="68">
        <f t="array" ref="O36">SUM(IF(('R7. TIAM total gen capacity'!$A$9:$A$1466=$B36)*(('R7. TIAM total gen capacity'!$C$9:$C$1466=O$7)+('R7. TIAM total gen capacity'!$C$9:$C$1466=O$8))*('R7. TIAM total gen capacity'!$E$9:$E$1466=$D36)*('R7. TIAM total gen capacity'!$F$8:$Q$8=O$10),'R7. TIAM total gen capacity'!$F$9:$Q$1466))</f>
        <v>128.83762219646371</v>
      </c>
      <c r="P36" s="68">
        <f t="array" ref="P36">SUM(IF(('R7. TIAM total gen capacity'!$A$9:$A$1466=$B36)*(('R7. TIAM total gen capacity'!$C$9:$C$1466=P$7)+('R7. TIAM total gen capacity'!$C$9:$C$1466=P$8))*('R7. TIAM total gen capacity'!$E$9:$E$1466=$D36)*('R7. TIAM total gen capacity'!$F$8:$Q$8=P$10),'R7. TIAM total gen capacity'!$F$9:$Q$1466))</f>
        <v>128.83722219646381</v>
      </c>
      <c r="R36" s="68">
        <f t="array" ref="R36">SUM(IF(('R7. TIAM total gen capacity'!$A$9:$A$1466=$B36)*(('R7. TIAM total gen capacity'!$C$9:$C$1466=R$7)+('R7. TIAM total gen capacity'!$C$9:$C$1466=R$8))*('R7. TIAM total gen capacity'!$E$9:$E$1466=$D36)*('R7. TIAM total gen capacity'!$F$8:$Q$8=R$10),'R7. TIAM total gen capacity'!$F$9:$Q$1466))</f>
        <v>0.85445205479452002</v>
      </c>
      <c r="S36" s="68">
        <f t="array" ref="S36">SUM(IF(('R7. TIAM total gen capacity'!$A$9:$A$1466=$B36)*(('R7. TIAM total gen capacity'!$C$9:$C$1466=S$7)+('R7. TIAM total gen capacity'!$C$9:$C$1466=S$8))*('R7. TIAM total gen capacity'!$E$9:$E$1466=$D36)*('R7. TIAM total gen capacity'!$F$8:$Q$8=S$10),'R7. TIAM total gen capacity'!$F$9:$Q$1466))</f>
        <v>3.074460055810472</v>
      </c>
      <c r="T36" s="68">
        <f t="array" ref="T36">SUM(IF(('R7. TIAM total gen capacity'!$A$9:$A$1466=$B36)*(('R7. TIAM total gen capacity'!$C$9:$C$1466=T$7)+('R7. TIAM total gen capacity'!$C$9:$C$1466=T$8))*('R7. TIAM total gen capacity'!$E$9:$E$1466=$D36)*('R7. TIAM total gen capacity'!$F$8:$Q$8=T$10),'R7. TIAM total gen capacity'!$F$9:$Q$1466))</f>
        <v>3.0000000000000018</v>
      </c>
      <c r="U36" s="68">
        <f t="array" ref="U36">SUM(IF(('R7. TIAM total gen capacity'!$A$9:$A$1466=$B36)*(('R7. TIAM total gen capacity'!$C$9:$C$1466=U$7)+('R7. TIAM total gen capacity'!$C$9:$C$1466=U$8))*('R7. TIAM total gen capacity'!$E$9:$E$1466=$D36)*('R7. TIAM total gen capacity'!$F$8:$Q$8=U$10),'R7. TIAM total gen capacity'!$F$9:$Q$1466))</f>
        <v>2.8808639107032499</v>
      </c>
      <c r="V36" s="68">
        <f t="array" ref="V36">SUM(IF(('R7. TIAM total gen capacity'!$A$9:$A$1466=$B36)*(('R7. TIAM total gen capacity'!$C$9:$C$1466=V$7)+('R7. TIAM total gen capacity'!$C$9:$C$1466=V$8))*('R7. TIAM total gen capacity'!$E$9:$E$1466=$D36)*('R7. TIAM total gen capacity'!$F$8:$Q$8=V$10),'R7. TIAM total gen capacity'!$F$9:$Q$1466))</f>
        <v>4.6930237446215664</v>
      </c>
      <c r="W36" s="68">
        <f t="array" ref="W36">SUM(IF(('R7. TIAM total gen capacity'!$A$9:$A$1466=$B36)*(('R7. TIAM total gen capacity'!$C$9:$C$1466=W$7)+('R7. TIAM total gen capacity'!$C$9:$C$1466=W$8))*('R7. TIAM total gen capacity'!$E$9:$E$1466=$D36)*('R7. TIAM total gen capacity'!$F$8:$Q$8=W$10),'R7. TIAM total gen capacity'!$F$9:$Q$1466))</f>
        <v>7.6448411609530229</v>
      </c>
      <c r="X36" s="68">
        <f t="array" ref="X36">SUM(IF(('R7. TIAM total gen capacity'!$A$9:$A$1466=$B36)*(('R7. TIAM total gen capacity'!$C$9:$C$1466=X$7)+('R7. TIAM total gen capacity'!$C$9:$C$1466=X$8))*('R7. TIAM total gen capacity'!$E$9:$E$1466=$D36)*('R7. TIAM total gen capacity'!$F$8:$Q$8=X$10),'R7. TIAM total gen capacity'!$F$9:$Q$1466))</f>
        <v>12.4530406896434</v>
      </c>
      <c r="Y36" s="68">
        <f t="array" ref="Y36">SUM(IF(('R7. TIAM total gen capacity'!$A$9:$A$1466=$B36)*(('R7. TIAM total gen capacity'!$C$9:$C$1466=Y$7)+('R7. TIAM total gen capacity'!$C$9:$C$1466=Y$8))*('R7. TIAM total gen capacity'!$E$9:$E$1466=$D36)*('R7. TIAM total gen capacity'!$F$8:$Q$8=Y$10),'R7. TIAM total gen capacity'!$F$9:$Q$1466))</f>
        <v>20.285091066401002</v>
      </c>
      <c r="Z36" s="68">
        <f t="array" ref="Z36">SUM(IF(('R7. TIAM total gen capacity'!$A$9:$A$1466=$B36)*(('R7. TIAM total gen capacity'!$C$9:$C$1466=Z$7)+('R7. TIAM total gen capacity'!$C$9:$C$1466=Z$8))*('R7. TIAM total gen capacity'!$E$9:$E$1466=$D36)*('R7. TIAM total gen capacity'!$F$8:$Q$8=Z$10),'R7. TIAM total gen capacity'!$F$9:$Q$1466))</f>
        <v>33.042675841751603</v>
      </c>
      <c r="AA36" s="68">
        <f t="array" ref="AA36">SUM(IF(('R7. TIAM total gen capacity'!$A$9:$A$1466=$B36)*(('R7. TIAM total gen capacity'!$C$9:$C$1466=AA$7)+('R7. TIAM total gen capacity'!$C$9:$C$1466=AA$8))*('R7. TIAM total gen capacity'!$E$9:$E$1466=$D36)*('R7. TIAM total gen capacity'!$F$8:$Q$8=AA$10),'R7. TIAM total gen capacity'!$F$9:$Q$1466))</f>
        <v>53.823437132978</v>
      </c>
      <c r="AB36" s="68">
        <f t="array" ref="AB36">SUM(IF(('R7. TIAM total gen capacity'!$A$9:$A$1466=$B36)*(('R7. TIAM total gen capacity'!$C$9:$C$1466=AB$7)+('R7. TIAM total gen capacity'!$C$9:$C$1466=AB$8))*('R7. TIAM total gen capacity'!$E$9:$E$1466=$D36)*('R7. TIAM total gen capacity'!$F$8:$Q$8=AB$10),'R7. TIAM total gen capacity'!$F$9:$Q$1466))</f>
        <v>63.287231093225103</v>
      </c>
      <c r="AC36" s="68">
        <f t="array" ref="AC36">SUM(IF(('R7. TIAM total gen capacity'!$A$9:$A$1466=$B36)*(('R7. TIAM total gen capacity'!$C$9:$C$1466=AC$7)+('R7. TIAM total gen capacity'!$C$9:$C$1466=AC$8))*('R7. TIAM total gen capacity'!$E$9:$E$1466=$D36)*('R7. TIAM total gen capacity'!$F$8:$Q$8=AC$10),'R7. TIAM total gen capacity'!$F$9:$Q$1466))</f>
        <v>70.800977624987894</v>
      </c>
      <c r="AE36" s="68">
        <f t="array" ref="AE36">SUM(IF(('R7. TIAM total gen capacity'!$A$9:$A$1466=$B36)*(('R7. TIAM total gen capacity'!$C$9:$C$1466=AE$6)+('R7. TIAM total gen capacity'!$C$9:$C$1466=AE$7)+('R7. TIAM total gen capacity'!$C$9:$C$1466=AE$8)+('R7. TIAM total gen capacity'!$C$9:$C$1466=AE$9))*('R7. TIAM total gen capacity'!$E$9:$E$1466=$D36)*('R7. TIAM total gen capacity'!$F$8:$Q$8=AE$10),'R7. TIAM total gen capacity'!$F$9:$Q$1466))</f>
        <v>45.996830949068261</v>
      </c>
      <c r="AF36" s="68">
        <f t="array" ref="AF36">SUM(IF(('R7. TIAM total gen capacity'!$A$9:$A$1466=$B36)*(('R7. TIAM total gen capacity'!$C$9:$C$1466=AF$6)+('R7. TIAM total gen capacity'!$C$9:$C$1466=AF$7)+('R7. TIAM total gen capacity'!$C$9:$C$1466=AF$8)+('R7. TIAM total gen capacity'!$C$9:$C$1466=AF$9))*('R7. TIAM total gen capacity'!$E$9:$E$1466=$D36)*('R7. TIAM total gen capacity'!$F$8:$Q$8=AF$10),'R7. TIAM total gen capacity'!$F$9:$Q$1466))</f>
        <v>54.833086482925047</v>
      </c>
      <c r="AG36" s="68">
        <f t="array" ref="AG36">SUM(IF(('R7. TIAM total gen capacity'!$A$9:$A$1466=$B36)*(('R7. TIAM total gen capacity'!$C$9:$C$1466=AG$6)+('R7. TIAM total gen capacity'!$C$9:$C$1466=AG$7)+('R7. TIAM total gen capacity'!$C$9:$C$1466=AG$8)+('R7. TIAM total gen capacity'!$C$9:$C$1466=AG$9))*('R7. TIAM total gen capacity'!$E$9:$E$1466=$D36)*('R7. TIAM total gen capacity'!$F$8:$Q$8=AG$10),'R7. TIAM total gen capacity'!$F$9:$Q$1466))</f>
        <v>54.833086482925047</v>
      </c>
      <c r="AH36" s="68">
        <f t="array" ref="AH36">SUM(IF(('R7. TIAM total gen capacity'!$A$9:$A$1466=$B36)*(('R7. TIAM total gen capacity'!$C$9:$C$1466=AH$6)+('R7. TIAM total gen capacity'!$C$9:$C$1466=AH$7)+('R7. TIAM total gen capacity'!$C$9:$C$1466=AH$8)+('R7. TIAM total gen capacity'!$C$9:$C$1466=AH$9))*('R7. TIAM total gen capacity'!$E$9:$E$1466=$D36)*('R7. TIAM total gen capacity'!$F$8:$Q$8=AH$10),'R7. TIAM total gen capacity'!$F$9:$Q$1466))</f>
        <v>55.658735561624667</v>
      </c>
      <c r="AI36" s="68">
        <f t="array" ref="AI36">SUM(IF(('R7. TIAM total gen capacity'!$A$9:$A$1466=$B36)*(('R7. TIAM total gen capacity'!$C$9:$C$1466=AI$6)+('R7. TIAM total gen capacity'!$C$9:$C$1466=AI$7)+('R7. TIAM total gen capacity'!$C$9:$C$1466=AI$8)+('R7. TIAM total gen capacity'!$C$9:$C$1466=AI$9))*('R7. TIAM total gen capacity'!$E$9:$E$1466=$D36)*('R7. TIAM total gen capacity'!$F$8:$Q$8=AI$10),'R7. TIAM total gen capacity'!$F$9:$Q$1466))</f>
        <v>43.575111816429207</v>
      </c>
      <c r="AJ36" s="68">
        <f t="array" ref="AJ36">SUM(IF(('R7. TIAM total gen capacity'!$A$9:$A$1466=$B36)*(('R7. TIAM total gen capacity'!$C$9:$C$1466=AJ$6)+('R7. TIAM total gen capacity'!$C$9:$C$1466=AJ$7)+('R7. TIAM total gen capacity'!$C$9:$C$1466=AJ$8)+('R7. TIAM total gen capacity'!$C$9:$C$1466=AJ$9))*('R7. TIAM total gen capacity'!$E$9:$E$1466=$D36)*('R7. TIAM total gen capacity'!$F$8:$Q$8=AJ$10),'R7. TIAM total gen capacity'!$F$9:$Q$1466))</f>
        <v>11.842942240256479</v>
      </c>
      <c r="AK36" s="68">
        <f t="array" ref="AK36">SUM(IF(('R7. TIAM total gen capacity'!$A$9:$A$1466=$B36)*(('R7. TIAM total gen capacity'!$C$9:$C$1466=AK$6)+('R7. TIAM total gen capacity'!$C$9:$C$1466=AK$7)+('R7. TIAM total gen capacity'!$C$9:$C$1466=AK$8)+('R7. TIAM total gen capacity'!$C$9:$C$1466=AK$9))*('R7. TIAM total gen capacity'!$E$9:$E$1466=$D36)*('R7. TIAM total gen capacity'!$F$8:$Q$8=AK$10),'R7. TIAM total gen capacity'!$F$9:$Q$1466))</f>
        <v>10.785818301614</v>
      </c>
      <c r="AL36" s="68">
        <f t="array" ref="AL36">SUM(IF(('R7. TIAM total gen capacity'!$A$9:$A$1466=$B36)*(('R7. TIAM total gen capacity'!$C$9:$C$1466=AL$6)+('R7. TIAM total gen capacity'!$C$9:$C$1466=AL$7)+('R7. TIAM total gen capacity'!$C$9:$C$1466=AL$8)+('R7. TIAM total gen capacity'!$C$9:$C$1466=AL$9))*('R7. TIAM total gen capacity'!$E$9:$E$1466=$D36)*('R7. TIAM total gen capacity'!$F$8:$Q$8=AL$10),'R7. TIAM total gen capacity'!$F$9:$Q$1466))</f>
        <v>17.463561132720301</v>
      </c>
      <c r="AM36" s="68">
        <f t="array" ref="AM36">SUM(IF(('R7. TIAM total gen capacity'!$A$9:$A$1466=$B36)*(('R7. TIAM total gen capacity'!$C$9:$C$1466=AM$6)+('R7. TIAM total gen capacity'!$C$9:$C$1466=AM$7)+('R7. TIAM total gen capacity'!$C$9:$C$1466=AM$8)+('R7. TIAM total gen capacity'!$C$9:$C$1466=AM$9))*('R7. TIAM total gen capacity'!$E$9:$E$1466=$D36)*('R7. TIAM total gen capacity'!$F$8:$Q$8=AM$10),'R7. TIAM total gen capacity'!$F$9:$Q$1466))</f>
        <v>20.0390024350814</v>
      </c>
      <c r="AN36" s="68">
        <f t="array" ref="AN36">SUM(IF(('R7. TIAM total gen capacity'!$A$9:$A$1466=$B36)*(('R7. TIAM total gen capacity'!$C$9:$C$1466=AN$6)+('R7. TIAM total gen capacity'!$C$9:$C$1466=AN$7)+('R7. TIAM total gen capacity'!$C$9:$C$1466=AN$8)+('R7. TIAM total gen capacity'!$C$9:$C$1466=AN$9))*('R7. TIAM total gen capacity'!$E$9:$E$1466=$D36)*('R7. TIAM total gen capacity'!$F$8:$Q$8=AN$10),'R7. TIAM total gen capacity'!$F$9:$Q$1466))</f>
        <v>17.1423608841577</v>
      </c>
      <c r="AO36" s="68">
        <f t="array" ref="AO36">SUM(IF(('R7. TIAM total gen capacity'!$A$9:$A$1466=$B36)*(('R7. TIAM total gen capacity'!$C$9:$C$1466=AO$6)+('R7. TIAM total gen capacity'!$C$9:$C$1466=AO$7)+('R7. TIAM total gen capacity'!$C$9:$C$1466=AO$8)+('R7. TIAM total gen capacity'!$C$9:$C$1466=AO$9))*('R7. TIAM total gen capacity'!$E$9:$E$1466=$D36)*('R7. TIAM total gen capacity'!$F$8:$Q$8=AO$10),'R7. TIAM total gen capacity'!$F$9:$Q$1466))</f>
        <v>22.559159241703099</v>
      </c>
      <c r="AP36" s="68">
        <f t="array" ref="AP36">SUM(IF(('R7. TIAM total gen capacity'!$A$9:$A$1466=$B36)*(('R7. TIAM total gen capacity'!$C$9:$C$1466=AP$6)+('R7. TIAM total gen capacity'!$C$9:$C$1466=AP$7)+('R7. TIAM total gen capacity'!$C$9:$C$1466=AP$8)+('R7. TIAM total gen capacity'!$C$9:$C$1466=AP$9))*('R7. TIAM total gen capacity'!$E$9:$E$1466=$D36)*('R7. TIAM total gen capacity'!$F$8:$Q$8=AP$10),'R7. TIAM total gen capacity'!$F$9:$Q$1466))</f>
        <v>29.0005531027813</v>
      </c>
      <c r="AR36" s="68">
        <f t="array" ref="AR36">SUM(IF(('R7. TIAM total gen capacity'!$A$9:$A$1466=$B36)*('R7. TIAM total gen capacity'!$E$9:$E$1466=$D36)*('R7. TIAM total gen capacity'!$F$8:$Q$8=AR$10),'R7. TIAM total gen capacity'!$F$9:$Q$1466))</f>
        <v>64.516543118844467</v>
      </c>
      <c r="AS36" s="68">
        <f t="array" ref="AS36">SUM(IF(('R7. TIAM total gen capacity'!$A$9:$A$1466=$B36)*('R7. TIAM total gen capacity'!$E$9:$E$1466=$D36)*('R7. TIAM total gen capacity'!$F$8:$Q$8=AS$10),'R7. TIAM total gen capacity'!$F$9:$Q$1466))</f>
        <v>75.541028943060866</v>
      </c>
      <c r="AT36" s="68">
        <f t="array" ref="AT36">SUM(IF(('R7. TIAM total gen capacity'!$A$9:$A$1466=$B36)*('R7. TIAM total gen capacity'!$E$9:$E$1466=$D36)*('R7. TIAM total gen capacity'!$F$8:$Q$8=AT$10),'R7. TIAM total gen capacity'!$F$9:$Q$1466))</f>
        <v>78.785544199717663</v>
      </c>
      <c r="AU36" s="68">
        <f t="array" ref="AU36">SUM(IF(('R7. TIAM total gen capacity'!$A$9:$A$1466=$B36)*('R7. TIAM total gen capacity'!$E$9:$E$1466=$D36)*('R7. TIAM total gen capacity'!$F$8:$Q$8=AU$10),'R7. TIAM total gen capacity'!$F$9:$Q$1466))</f>
        <v>89.523696686973423</v>
      </c>
      <c r="AV36" s="68">
        <f t="array" ref="AV36">SUM(IF(('R7. TIAM total gen capacity'!$A$9:$A$1466=$B36)*('R7. TIAM total gen capacity'!$E$9:$E$1466=$D36)*('R7. TIAM total gen capacity'!$F$8:$Q$8=AV$10),'R7. TIAM total gen capacity'!$F$9:$Q$1466))</f>
        <v>122.54551275444958</v>
      </c>
      <c r="AW36" s="68">
        <f t="array" ref="AW36">SUM(IF(('R7. TIAM total gen capacity'!$A$9:$A$1466=$B36)*('R7. TIAM total gen capacity'!$E$9:$E$1466=$D36)*('R7. TIAM total gen capacity'!$F$8:$Q$8=AW$10),'R7. TIAM total gen capacity'!$F$9:$Q$1466))</f>
        <v>239.52263092649062</v>
      </c>
      <c r="AX36" s="68">
        <f t="array" ref="AX36">SUM(IF(('R7. TIAM total gen capacity'!$A$9:$A$1466=$B36)*('R7. TIAM total gen capacity'!$E$9:$E$1466=$D36)*('R7. TIAM total gen capacity'!$F$8:$Q$8=AX$10),'R7. TIAM total gen capacity'!$F$9:$Q$1466))</f>
        <v>387.5026772837453</v>
      </c>
      <c r="AY36" s="68">
        <f t="array" ref="AY36">SUM(IF(('R7. TIAM total gen capacity'!$A$9:$A$1466=$B36)*('R7. TIAM total gen capacity'!$E$9:$E$1466=$D36)*('R7. TIAM total gen capacity'!$F$8:$Q$8=AY$10),'R7. TIAM total gen capacity'!$F$9:$Q$1466))</f>
        <v>418.51202132841041</v>
      </c>
      <c r="AZ36" s="68">
        <f t="array" ref="AZ36">SUM(IF(('R7. TIAM total gen capacity'!$A$9:$A$1466=$B36)*('R7. TIAM total gen capacity'!$E$9:$E$1466=$D36)*('R7. TIAM total gen capacity'!$F$8:$Q$8=AZ$10),'R7. TIAM total gen capacity'!$F$9:$Q$1466))</f>
        <v>448.89520474692694</v>
      </c>
      <c r="BA36" s="68">
        <f t="array" ref="BA36">SUM(IF(('R7. TIAM total gen capacity'!$A$9:$A$1466=$B36)*('R7. TIAM total gen capacity'!$E$9:$E$1466=$D36)*('R7. TIAM total gen capacity'!$F$8:$Q$8=BA$10),'R7. TIAM total gen capacity'!$F$9:$Q$1466))</f>
        <v>484.22579699466917</v>
      </c>
      <c r="BB36" s="68">
        <f t="array" ref="BB36">SUM(IF(('R7. TIAM total gen capacity'!$A$9:$A$1466=$B36)*('R7. TIAM total gen capacity'!$E$9:$E$1466=$D36)*('R7. TIAM total gen capacity'!$F$8:$Q$8=BB$10),'R7. TIAM total gen capacity'!$F$9:$Q$1466))</f>
        <v>515.16893535240445</v>
      </c>
      <c r="BC36" s="68">
        <f t="array" ref="BC36">SUM(IF(('R7. TIAM total gen capacity'!$A$9:$A$1466=$B36)*('R7. TIAM total gen capacity'!$E$9:$E$1466=$D36)*('R7. TIAM total gen capacity'!$F$8:$Q$8=BC$10),'R7. TIAM total gen capacity'!$F$9:$Q$1466))</f>
        <v>541.61781515868245</v>
      </c>
      <c r="BE36" s="68">
        <f t="array" ref="BE36">SUM(IF(('R7. TIAM total gen capacity'!$A$9:$A$1466=$B36)*('R7. TIAM total gen capacity'!$E$9:$E$1466=$D36)*('R7. TIAM total gen capacity'!$B$9:$B$1466=BE$9)*('R7. TIAM total gen capacity'!$F$8:$Q$8=BE$10),'R7. TIAM total gen capacity'!$F$9:$Q$1466))</f>
        <v>18.519712169776206</v>
      </c>
      <c r="BF36" s="68">
        <f t="array" ref="BF36">SUM(IF(('R7. TIAM total gen capacity'!$A$9:$A$1466=$B36)*('R7. TIAM total gen capacity'!$E$9:$E$1466=$D36)*('R7. TIAM total gen capacity'!$B$9:$B$1466=BF$9)*('R7. TIAM total gen capacity'!$F$8:$Q$8=BF$10),'R7. TIAM total gen capacity'!$F$9:$Q$1466))</f>
        <v>20.707942460135836</v>
      </c>
      <c r="BG36" s="68">
        <f t="array" ref="BG36">SUM(IF(('R7. TIAM total gen capacity'!$A$9:$A$1466=$B36)*('R7. TIAM total gen capacity'!$E$9:$E$1466=$D36)*('R7. TIAM total gen capacity'!$B$9:$B$1466=BG$9)*('R7. TIAM total gen capacity'!$F$8:$Q$8=BG$10),'R7. TIAM total gen capacity'!$F$9:$Q$1466))</f>
        <v>23.532887320427065</v>
      </c>
      <c r="BH36" s="68">
        <f t="array" ref="BH36">SUM(IF(('R7. TIAM total gen capacity'!$A$9:$A$1466=$B36)*('R7. TIAM total gen capacity'!$E$9:$E$1466=$D36)*('R7. TIAM total gen capacity'!$B$9:$B$1466=BH$9)*('R7. TIAM total gen capacity'!$F$8:$Q$8=BH$10),'R7. TIAM total gen capacity'!$F$9:$Q$1466))</f>
        <v>31.011079846809952</v>
      </c>
      <c r="BI36" s="68">
        <f t="array" ref="BI36">SUM(IF(('R7. TIAM total gen capacity'!$A$9:$A$1466=$B36)*('R7. TIAM total gen capacity'!$E$9:$E$1466=$D36)*('R7. TIAM total gen capacity'!$B$9:$B$1466=BI$9)*('R7. TIAM total gen capacity'!$F$8:$Q$8=BI$10),'R7. TIAM total gen capacity'!$F$9:$Q$1466))</f>
        <v>76.116519659481568</v>
      </c>
      <c r="BJ36" s="68">
        <f t="array" ref="BJ36">SUM(IF(('R7. TIAM total gen capacity'!$A$9:$A$1466=$B36)*('R7. TIAM total gen capacity'!$E$9:$E$1466=$D36)*('R7. TIAM total gen capacity'!$B$9:$B$1466=BJ$9)*('R7. TIAM total gen capacity'!$F$8:$Q$8=BJ$10),'R7. TIAM total gen capacity'!$F$9:$Q$1466))</f>
        <v>224.82580740769532</v>
      </c>
      <c r="BK36" s="68">
        <f t="array" ref="BK36">SUM(IF(('R7. TIAM total gen capacity'!$A$9:$A$1466=$B36)*('R7. TIAM total gen capacity'!$E$9:$E$1466=$D36)*('R7. TIAM total gen capacity'!$B$9:$B$1466=BK$9)*('R7. TIAM total gen capacity'!$F$8:$Q$8=BK$10),'R7. TIAM total gen capacity'!$F$9:$Q$1466))</f>
        <v>370.18091126971296</v>
      </c>
      <c r="BL36" s="68">
        <f t="array" ref="BL36">SUM(IF(('R7. TIAM total gen capacity'!$A$9:$A$1466=$B36)*('R7. TIAM total gen capacity'!$E$9:$E$1466=$D36)*('R7. TIAM total gen capacity'!$B$9:$B$1466=BL$9)*('R7. TIAM total gen capacity'!$F$8:$Q$8=BL$10),'R7. TIAM total gen capacity'!$F$9:$Q$1466))</f>
        <v>391.33966800301397</v>
      </c>
      <c r="BM36" s="68">
        <f t="array" ref="BM36">SUM(IF(('R7. TIAM total gen capacity'!$A$9:$A$1466=$B36)*('R7. TIAM total gen capacity'!$E$9:$E$1466=$D36)*('R7. TIAM total gen capacity'!$B$9:$B$1466=BM$9)*('R7. TIAM total gen capacity'!$F$8:$Q$8=BM$10),'R7. TIAM total gen capacity'!$F$9:$Q$1466))</f>
        <v>417.31383802975523</v>
      </c>
      <c r="BN36" s="68">
        <f t="array" ref="BN36">SUM(IF(('R7. TIAM total gen capacity'!$A$9:$A$1466=$B36)*('R7. TIAM total gen capacity'!$E$9:$E$1466=$D36)*('R7. TIAM total gen capacity'!$B$9:$B$1466=BN$9)*('R7. TIAM total gen capacity'!$F$8:$Q$8=BN$10),'R7. TIAM total gen capacity'!$F$9:$Q$1466))</f>
        <v>453.56387303413942</v>
      </c>
      <c r="BO36" s="68">
        <f t="array" ref="BO36">SUM(IF(('R7. TIAM total gen capacity'!$A$9:$A$1466=$B36)*('R7. TIAM total gen capacity'!$E$9:$E$1466=$D36)*('R7. TIAM total gen capacity'!$B$9:$B$1466=BO$9)*('R7. TIAM total gen capacity'!$F$8:$Q$8=BO$10),'R7. TIAM total gen capacity'!$F$9:$Q$1466))</f>
        <v>477.57000830098997</v>
      </c>
      <c r="BP36" s="68">
        <f t="array" ref="BP36">SUM(IF(('R7. TIAM total gen capacity'!$A$9:$A$1466=$B36)*('R7. TIAM total gen capacity'!$E$9:$E$1466=$D36)*('R7. TIAM total gen capacity'!$B$9:$B$1466=BP$9)*('R7. TIAM total gen capacity'!$F$8:$Q$8=BP$10),'R7. TIAM total gen capacity'!$F$9:$Q$1466))</f>
        <v>496.557185057065</v>
      </c>
      <c r="BR36" s="68">
        <f t="array" ref="BR36">SUM(IF(('R7. TIAM total gen capacity'!$A$9:$A$1466=$B36)*(('R7. TIAM total gen capacity'!$C$9:$C$1466=BR$7)+('R7. TIAM total gen capacity'!$C$9:$C$1466=BR$8))*('R7. TIAM total gen capacity'!$E$9:$E$1466=$D36)*('R7. TIAM total gen capacity'!$F$8:$Q$8=BR$10),'R7. TIAM total gen capacity'!$F$9:$Q$1466))</f>
        <v>0.199086757990868</v>
      </c>
      <c r="BS36" s="68">
        <f t="array" ref="BS36">SUM(IF(('R7. TIAM total gen capacity'!$A$9:$A$1466=$B36)*(('R7. TIAM total gen capacity'!$C$9:$C$1466=BS$7)+('R7. TIAM total gen capacity'!$C$9:$C$1466=BS$8))*('R7. TIAM total gen capacity'!$E$9:$E$1466=$D36)*('R7. TIAM total gen capacity'!$F$8:$Q$8=BS$10),'R7. TIAM total gen capacity'!$F$9:$Q$1466))</f>
        <v>0.19214710068513899</v>
      </c>
      <c r="BT36" s="68">
        <f t="array" ref="BT36">SUM(IF(('R7. TIAM total gen capacity'!$A$9:$A$1466=$B36)*(('R7. TIAM total gen capacity'!$C$9:$C$1466=BT$7)+('R7. TIAM total gen capacity'!$C$9:$C$1466=BT$8))*('R7. TIAM total gen capacity'!$E$9:$E$1466=$D36)*('R7. TIAM total gen capacity'!$F$8:$Q$8=BT$10),'R7. TIAM total gen capacity'!$F$9:$Q$1466))</f>
        <v>0.174797957420815</v>
      </c>
      <c r="BU36" s="68">
        <f t="array" ref="BU36">SUM(IF(('R7. TIAM total gen capacity'!$A$9:$A$1466=$B36)*(('R7. TIAM total gen capacity'!$C$9:$C$1466=BU$7)+('R7. TIAM total gen capacity'!$C$9:$C$1466=BU$8))*('R7. TIAM total gen capacity'!$E$9:$E$1466=$D36)*('R7. TIAM total gen capacity'!$F$8:$Q$8=BU$10),'R7. TIAM total gen capacity'!$F$9:$Q$1466))</f>
        <v>3.746576281751798</v>
      </c>
      <c r="BV36" s="68">
        <f t="array" ref="BV36">SUM(IF(('R7. TIAM total gen capacity'!$A$9:$A$1466=$B36)*(('R7. TIAM total gen capacity'!$C$9:$C$1466=BV$7)+('R7. TIAM total gen capacity'!$C$9:$C$1466=BV$8))*('R7. TIAM total gen capacity'!$E$9:$E$1466=$D36)*('R7. TIAM total gen capacity'!$F$8:$Q$8=BV$10),'R7. TIAM total gen capacity'!$F$9:$Q$1466))</f>
        <v>40.203163083664535</v>
      </c>
      <c r="BW36" s="68">
        <f t="array" ref="BW36">SUM(IF(('R7. TIAM total gen capacity'!$A$9:$A$1466=$B36)*(('R7. TIAM total gen capacity'!$C$9:$C$1466=BW$7)+('R7. TIAM total gen capacity'!$C$9:$C$1466=BW$8))*('R7. TIAM total gen capacity'!$E$9:$E$1466=$D36)*('R7. TIAM total gen capacity'!$F$8:$Q$8=BW$10),'R7. TIAM total gen capacity'!$F$9:$Q$1466))</f>
        <v>134.40450326716757</v>
      </c>
      <c r="BX36" s="68">
        <f t="array" ref="BX36">SUM(IF(('R7. TIAM total gen capacity'!$A$9:$A$1466=$B36)*(('R7. TIAM total gen capacity'!$C$9:$C$1466=BX$7)+('R7. TIAM total gen capacity'!$C$9:$C$1466=BX$8))*('R7. TIAM total gen capacity'!$E$9:$E$1466=$D36)*('R7. TIAM total gen capacity'!$F$8:$Q$8=BX$10),'R7. TIAM total gen capacity'!$F$9:$Q$1466))</f>
        <v>207.49072957462752</v>
      </c>
      <c r="BY36" s="68">
        <f t="array" ref="BY36">SUM(IF(('R7. TIAM total gen capacity'!$A$9:$A$1466=$B36)*(('R7. TIAM total gen capacity'!$C$9:$C$1466=BY$7)+('R7. TIAM total gen capacity'!$C$9:$C$1466=BY$8))*('R7. TIAM total gen capacity'!$E$9:$E$1466=$D36)*('R7. TIAM total gen capacity'!$F$8:$Q$8=BY$10),'R7. TIAM total gen capacity'!$F$9:$Q$1466))</f>
        <v>222.41154507023791</v>
      </c>
      <c r="BZ36" s="68">
        <f t="array" ref="BZ36">SUM(IF(('R7. TIAM total gen capacity'!$A$9:$A$1466=$B36)*(('R7. TIAM total gen capacity'!$C$9:$C$1466=BZ$7)+('R7. TIAM total gen capacity'!$C$9:$C$1466=BZ$8))*('R7. TIAM total gen capacity'!$E$9:$E$1466=$D36)*('R7. TIAM total gen capacity'!$F$8:$Q$8=BZ$10),'R7. TIAM total gen capacity'!$F$9:$Q$1466))</f>
        <v>235.23833694180883</v>
      </c>
      <c r="CA36" s="68">
        <f t="array" ref="CA36">SUM(IF(('R7. TIAM total gen capacity'!$A$9:$A$1466=$B36)*(('R7. TIAM total gen capacity'!$C$9:$C$1466=CA$7)+('R7. TIAM total gen capacity'!$C$9:$C$1466=CA$8))*('R7. TIAM total gen capacity'!$E$9:$E$1466=$D36)*('R7. TIAM total gen capacity'!$F$8:$Q$8=CA$10),'R7. TIAM total gen capacity'!$F$9:$Q$1466))</f>
        <v>250.58203919796603</v>
      </c>
      <c r="CB36" s="68">
        <f t="array" ref="CB36">SUM(IF(('R7. TIAM total gen capacity'!$A$9:$A$1466=$B36)*(('R7. TIAM total gen capacity'!$C$9:$C$1466=CB$7)+('R7. TIAM total gen capacity'!$C$9:$C$1466=CB$8))*('R7. TIAM total gen capacity'!$E$9:$E$1466=$D36)*('R7. TIAM total gen capacity'!$F$8:$Q$8=CB$10),'R7. TIAM total gen capacity'!$F$9:$Q$1466))</f>
        <v>265.04575825989212</v>
      </c>
      <c r="CC36" s="68">
        <f t="array" ref="CC36">SUM(IF(('R7. TIAM total gen capacity'!$A$9:$A$1466=$B36)*(('R7. TIAM total gen capacity'!$C$9:$C$1466=CC$7)+('R7. TIAM total gen capacity'!$C$9:$C$1466=CC$8))*('R7. TIAM total gen capacity'!$E$9:$E$1466=$D36)*('R7. TIAM total gen capacity'!$F$8:$Q$8=CC$10),'R7. TIAM total gen capacity'!$F$9:$Q$1466))</f>
        <v>276.51958848420429</v>
      </c>
      <c r="CE36" s="68">
        <f t="array" ref="CE36">SUM(IF(('R7. TIAM total gen capacity'!$A$9:$A$1466=$B36)*(('R7. TIAM total gen capacity'!$C$9:$C$1466=CE$7)+('R7. TIAM total gen capacity'!$C$9:$C$1466=CE$8))*('R7. TIAM total gen capacity'!$E$9:$E$1466=$D36)*('R7. TIAM total gen capacity'!$F$8:$Q$8=CE$10),'R7. TIAM total gen capacity'!$F$9:$Q$1466))</f>
        <v>15.8474518958036</v>
      </c>
      <c r="CF36" s="68">
        <f t="array" ref="CF36">SUM(IF(('R7. TIAM total gen capacity'!$A$9:$A$1466=$B36)*(('R7. TIAM total gen capacity'!$C$9:$C$1466=CF$7)+('R7. TIAM total gen capacity'!$C$9:$C$1466=CF$8))*('R7. TIAM total gen capacity'!$E$9:$E$1466=$D36)*('R7. TIAM total gen capacity'!$F$8:$Q$8=CF$10),'R7. TIAM total gen capacity'!$F$9:$Q$1466))</f>
        <v>15.8474518958036</v>
      </c>
      <c r="CG36" s="68">
        <f t="array" ref="CG36">SUM(IF(('R7. TIAM total gen capacity'!$A$9:$A$1466=$B36)*(('R7. TIAM total gen capacity'!$C$9:$C$1466=CG$7)+('R7. TIAM total gen capacity'!$C$9:$C$1466=CG$8))*('R7. TIAM total gen capacity'!$E$9:$E$1466=$D36)*('R7. TIAM total gen capacity'!$F$8:$Q$8=CG$10),'R7. TIAM total gen capacity'!$F$9:$Q$1466))</f>
        <v>15.85490322735888</v>
      </c>
      <c r="CH36" s="68">
        <f t="array" ref="CH36">SUM(IF(('R7. TIAM total gen capacity'!$A$9:$A$1466=$B36)*(('R7. TIAM total gen capacity'!$C$9:$C$1466=CH$7)+('R7. TIAM total gen capacity'!$C$9:$C$1466=CH$8))*('R7. TIAM total gen capacity'!$E$9:$E$1466=$D36)*('R7. TIAM total gen capacity'!$F$8:$Q$8=CH$10),'R7. TIAM total gen capacity'!$F$9:$Q$1466))</f>
        <v>16.512473103344888</v>
      </c>
      <c r="CI36" s="68">
        <f t="array" ref="CI36">SUM(IF(('R7. TIAM total gen capacity'!$A$9:$A$1466=$B36)*(('R7. TIAM total gen capacity'!$C$9:$C$1466=CI$7)+('R7. TIAM total gen capacity'!$C$9:$C$1466=CI$8))*('R7. TIAM total gen capacity'!$E$9:$E$1466=$D36)*('R7. TIAM total gen capacity'!$F$8:$Q$8=CI$10),'R7. TIAM total gen capacity'!$F$9:$Q$1466))</f>
        <v>17.030781396881288</v>
      </c>
      <c r="CJ36" s="68">
        <f t="array" ref="CJ36">SUM(IF(('R7. TIAM total gen capacity'!$A$9:$A$1466=$B36)*(('R7. TIAM total gen capacity'!$C$9:$C$1466=CJ$7)+('R7. TIAM total gen capacity'!$C$9:$C$1466=CJ$8))*('R7. TIAM total gen capacity'!$E$9:$E$1466=$D36)*('R7. TIAM total gen capacity'!$F$8:$Q$8=CJ$10),'R7. TIAM total gen capacity'!$F$9:$Q$1466))</f>
        <v>18.546409678387914</v>
      </c>
      <c r="CK36" s="68">
        <f t="array" ref="CK36">SUM(IF(('R7. TIAM total gen capacity'!$A$9:$A$1466=$B36)*(('R7. TIAM total gen capacity'!$C$9:$C$1466=CK$7)+('R7. TIAM total gen capacity'!$C$9:$C$1466=CK$8))*('R7. TIAM total gen capacity'!$E$9:$E$1466=$D36)*('R7. TIAM total gen capacity'!$F$8:$Q$8=CK$10),'R7. TIAM total gen capacity'!$F$9:$Q$1466))</f>
        <v>19.242593021067293</v>
      </c>
      <c r="CL36" s="68">
        <f t="array" ref="CL36">SUM(IF(('R7. TIAM total gen capacity'!$A$9:$A$1466=$B36)*(('R7. TIAM total gen capacity'!$C$9:$C$1466=CL$7)+('R7. TIAM total gen capacity'!$C$9:$C$1466=CL$8))*('R7. TIAM total gen capacity'!$E$9:$E$1466=$D36)*('R7. TIAM total gen capacity'!$F$8:$Q$8=CL$10),'R7. TIAM total gen capacity'!$F$9:$Q$1466))</f>
        <v>19.803542742975907</v>
      </c>
      <c r="CM36" s="68">
        <f t="array" ref="CM36">SUM(IF(('R7. TIAM total gen capacity'!$A$9:$A$1466=$B36)*(('R7. TIAM total gen capacity'!$C$9:$C$1466=CM$7)+('R7. TIAM total gen capacity'!$C$9:$C$1466=CM$8))*('R7. TIAM total gen capacity'!$E$9:$E$1466=$D36)*('R7. TIAM total gen capacity'!$F$8:$Q$8=CM$10),'R7. TIAM total gen capacity'!$F$9:$Q$1466))</f>
        <v>20.194124334507499</v>
      </c>
      <c r="CN36" s="68">
        <f t="array" ref="CN36">SUM(IF(('R7. TIAM total gen capacity'!$A$9:$A$1466=$B36)*(('R7. TIAM total gen capacity'!$C$9:$C$1466=CN$7)+('R7. TIAM total gen capacity'!$C$9:$C$1466=CN$8))*('R7. TIAM total gen capacity'!$E$9:$E$1466=$D36)*('R7. TIAM total gen capacity'!$F$8:$Q$8=CN$10),'R7. TIAM total gen capacity'!$F$9:$Q$1466))</f>
        <v>20.320374506731604</v>
      </c>
      <c r="CO36" s="68">
        <f t="array" ref="CO36">SUM(IF(('R7. TIAM total gen capacity'!$A$9:$A$1466=$B36)*(('R7. TIAM total gen capacity'!$C$9:$C$1466=CO$7)+('R7. TIAM total gen capacity'!$C$9:$C$1466=CO$8))*('R7. TIAM total gen capacity'!$E$9:$E$1466=$D36)*('R7. TIAM total gen capacity'!$F$8:$Q$8=CO$10),'R7. TIAM total gen capacity'!$F$9:$Q$1466))</f>
        <v>20.399396751409029</v>
      </c>
      <c r="CP36" s="68">
        <f t="array" ref="CP36">SUM(IF(('R7. TIAM total gen capacity'!$A$9:$A$1466=$B36)*(('R7. TIAM total gen capacity'!$C$9:$C$1466=CP$7)+('R7. TIAM total gen capacity'!$C$9:$C$1466=CP$8))*('R7. TIAM total gen capacity'!$E$9:$E$1466=$D36)*('R7. TIAM total gen capacity'!$F$8:$Q$8=CP$10),'R7. TIAM total gen capacity'!$F$9:$Q$1466))</f>
        <v>20.399396751409029</v>
      </c>
    </row>
    <row r="37" spans="1:94" x14ac:dyDescent="0.3">
      <c r="A37" s="39" t="s">
        <v>65</v>
      </c>
      <c r="B37" s="39" t="s">
        <v>253</v>
      </c>
      <c r="C37" s="39" t="s">
        <v>80</v>
      </c>
      <c r="D37" s="39" t="s">
        <v>256</v>
      </c>
      <c r="E37" s="68">
        <f t="array" ref="E37">SUM(IF(('R7. TIAM total gen capacity'!$A$9:$A$1466=$B37)*(('R7. TIAM total gen capacity'!$C$9:$C$1466=E$7)+('R7. TIAM total gen capacity'!$C$9:$C$1466=E$8))*('R7. TIAM total gen capacity'!$E$9:$E$1466=$D37)*('R7. TIAM total gen capacity'!$F$8:$Q$8=E$10),'R7. TIAM total gen capacity'!$F$9:$Q$1466))</f>
        <v>0.35901826484018295</v>
      </c>
      <c r="F37" s="68">
        <f t="array" ref="F37">SUM(IF(('R7. TIAM total gen capacity'!$A$9:$A$1466=$B37)*(('R7. TIAM total gen capacity'!$C$9:$C$1466=F$7)+('R7. TIAM total gen capacity'!$C$9:$C$1466=F$8))*('R7. TIAM total gen capacity'!$E$9:$E$1466=$D37)*('R7. TIAM total gen capacity'!$F$8:$Q$8=F$10),'R7. TIAM total gen capacity'!$F$9:$Q$1466))</f>
        <v>1.259703196347032</v>
      </c>
      <c r="G37" s="68">
        <f t="array" ref="G37">SUM(IF(('R7. TIAM total gen capacity'!$A$9:$A$1466=$B37)*(('R7. TIAM total gen capacity'!$C$9:$C$1466=G$7)+('R7. TIAM total gen capacity'!$C$9:$C$1466=G$8))*('R7. TIAM total gen capacity'!$E$9:$E$1466=$D37)*('R7. TIAM total gen capacity'!$F$8:$Q$8=G$10),'R7. TIAM total gen capacity'!$F$9:$Q$1466))</f>
        <v>8.109703196347029</v>
      </c>
      <c r="H37" s="68">
        <f t="array" ref="H37">SUM(IF(('R7. TIAM total gen capacity'!$A$9:$A$1466=$B37)*(('R7. TIAM total gen capacity'!$C$9:$C$1466=H$7)+('R7. TIAM total gen capacity'!$C$9:$C$1466=H$8))*('R7. TIAM total gen capacity'!$E$9:$E$1466=$D37)*('R7. TIAM total gen capacity'!$F$8:$Q$8=H$10),'R7. TIAM total gen capacity'!$F$9:$Q$1466))</f>
        <v>13.581682935036495</v>
      </c>
      <c r="I37" s="68">
        <f t="array" ref="I37">SUM(IF(('R7. TIAM total gen capacity'!$A$9:$A$1466=$B37)*(('R7. TIAM total gen capacity'!$C$9:$C$1466=I$7)+('R7. TIAM total gen capacity'!$C$9:$C$1466=I$8))*('R7. TIAM total gen capacity'!$E$9:$E$1466=$D37)*('R7. TIAM total gen capacity'!$F$8:$Q$8=I$10),'R7. TIAM total gen capacity'!$F$9:$Q$1466))</f>
        <v>49.325747474988106</v>
      </c>
      <c r="J37" s="68">
        <f t="array" ref="J37">SUM(IF(('R7. TIAM total gen capacity'!$A$9:$A$1466=$B37)*(('R7. TIAM total gen capacity'!$C$9:$C$1466=J$7)+('R7. TIAM total gen capacity'!$C$9:$C$1466=J$8))*('R7. TIAM total gen capacity'!$E$9:$E$1466=$D37)*('R7. TIAM total gen capacity'!$F$8:$Q$8=J$10),'R7. TIAM total gen capacity'!$F$9:$Q$1466))</f>
        <v>299.85364049847504</v>
      </c>
      <c r="K37" s="68">
        <f t="array" ref="K37">SUM(IF(('R7. TIAM total gen capacity'!$A$9:$A$1466=$B37)*(('R7. TIAM total gen capacity'!$C$9:$C$1466=K$7)+('R7. TIAM total gen capacity'!$C$9:$C$1466=K$8))*('R7. TIAM total gen capacity'!$E$9:$E$1466=$D37)*('R7. TIAM total gen capacity'!$F$8:$Q$8=K$10),'R7. TIAM total gen capacity'!$F$9:$Q$1466))</f>
        <v>468.821675443868</v>
      </c>
      <c r="L37" s="68">
        <f t="array" ref="L37">SUM(IF(('R7. TIAM total gen capacity'!$A$9:$A$1466=$B37)*(('R7. TIAM total gen capacity'!$C$9:$C$1466=L$7)+('R7. TIAM total gen capacity'!$C$9:$C$1466=L$8))*('R7. TIAM total gen capacity'!$E$9:$E$1466=$D37)*('R7. TIAM total gen capacity'!$F$8:$Q$8=L$10),'R7. TIAM total gen capacity'!$F$9:$Q$1466))</f>
        <v>1296.8496783013593</v>
      </c>
      <c r="M37" s="68">
        <f t="array" ref="M37">SUM(IF(('R7. TIAM total gen capacity'!$A$9:$A$1466=$B37)*(('R7. TIAM total gen capacity'!$C$9:$C$1466=M$7)+('R7. TIAM total gen capacity'!$C$9:$C$1466=M$8))*('R7. TIAM total gen capacity'!$E$9:$E$1466=$D37)*('R7. TIAM total gen capacity'!$F$8:$Q$8=M$10),'R7. TIAM total gen capacity'!$F$9:$Q$1466))</f>
        <v>1679.7776739947803</v>
      </c>
      <c r="N37" s="68">
        <f t="array" ref="N37">SUM(IF(('R7. TIAM total gen capacity'!$A$9:$A$1466=$B37)*(('R7. TIAM total gen capacity'!$C$9:$C$1466=N$7)+('R7. TIAM total gen capacity'!$C$9:$C$1466=N$8))*('R7. TIAM total gen capacity'!$E$9:$E$1466=$D37)*('R7. TIAM total gen capacity'!$F$8:$Q$8=N$10),'R7. TIAM total gen capacity'!$F$9:$Q$1466))</f>
        <v>1679.7764739947802</v>
      </c>
      <c r="O37" s="68">
        <f t="array" ref="O37">SUM(IF(('R7. TIAM total gen capacity'!$A$9:$A$1466=$B37)*(('R7. TIAM total gen capacity'!$C$9:$C$1466=O$7)+('R7. TIAM total gen capacity'!$C$9:$C$1466=O$8))*('R7. TIAM total gen capacity'!$E$9:$E$1466=$D37)*('R7. TIAM total gen capacity'!$F$8:$Q$8=O$10),'R7. TIAM total gen capacity'!$F$9:$Q$1466))</f>
        <v>1679.7752739947798</v>
      </c>
      <c r="P37" s="68">
        <f t="array" ref="P37">SUM(IF(('R7. TIAM total gen capacity'!$A$9:$A$1466=$B37)*(('R7. TIAM total gen capacity'!$C$9:$C$1466=P$7)+('R7. TIAM total gen capacity'!$C$9:$C$1466=P$8))*('R7. TIAM total gen capacity'!$E$9:$E$1466=$D37)*('R7. TIAM total gen capacity'!$F$8:$Q$8=P$10),'R7. TIAM total gen capacity'!$F$9:$Q$1466))</f>
        <v>1679.7740739947801</v>
      </c>
      <c r="R37" s="68">
        <f t="array" ref="R37">SUM(IF(('R7. TIAM total gen capacity'!$A$9:$A$1466=$B37)*(('R7. TIAM total gen capacity'!$C$9:$C$1466=R$7)+('R7. TIAM total gen capacity'!$C$9:$C$1466=R$8))*('R7. TIAM total gen capacity'!$E$9:$E$1466=$D37)*('R7. TIAM total gen capacity'!$F$8:$Q$8=R$10),'R7. TIAM total gen capacity'!$F$9:$Q$1466))</f>
        <v>11.045662100456619</v>
      </c>
      <c r="S37" s="68">
        <f t="array" ref="S37">SUM(IF(('R7. TIAM total gen capacity'!$A$9:$A$1466=$B37)*(('R7. TIAM total gen capacity'!$C$9:$C$1466=S$7)+('R7. TIAM total gen capacity'!$C$9:$C$1466=S$8))*('R7. TIAM total gen capacity'!$E$9:$E$1466=$D37)*('R7. TIAM total gen capacity'!$F$8:$Q$8=S$10),'R7. TIAM total gen capacity'!$F$9:$Q$1466))</f>
        <v>50.267258432800531</v>
      </c>
      <c r="T37" s="68">
        <f t="array" ref="T37">SUM(IF(('R7. TIAM total gen capacity'!$A$9:$A$1466=$B37)*(('R7. TIAM total gen capacity'!$C$9:$C$1466=T$7)+('R7. TIAM total gen capacity'!$C$9:$C$1466=T$8))*('R7. TIAM total gen capacity'!$E$9:$E$1466=$D37)*('R7. TIAM total gen capacity'!$F$8:$Q$8=T$10),'R7. TIAM total gen capacity'!$F$9:$Q$1466))</f>
        <v>66.000000000000028</v>
      </c>
      <c r="U37" s="68">
        <f t="array" ref="U37">SUM(IF(('R7. TIAM total gen capacity'!$A$9:$A$1466=$B37)*(('R7. TIAM total gen capacity'!$C$9:$C$1466=U$7)+('R7. TIAM total gen capacity'!$C$9:$C$1466=U$8))*('R7. TIAM total gen capacity'!$E$9:$E$1466=$D37)*('R7. TIAM total gen capacity'!$F$8:$Q$8=U$10),'R7. TIAM total gen capacity'!$F$9:$Q$1466))</f>
        <v>64.459905410774411</v>
      </c>
      <c r="V37" s="68">
        <f t="array" ref="V37">SUM(IF(('R7. TIAM total gen capacity'!$A$9:$A$1466=$B37)*(('R7. TIAM total gen capacity'!$C$9:$C$1466=V$7)+('R7. TIAM total gen capacity'!$C$9:$C$1466=V$8))*('R7. TIAM total gen capacity'!$E$9:$E$1466=$D37)*('R7. TIAM total gen capacity'!$F$8:$Q$8=V$10),'R7. TIAM total gen capacity'!$F$9:$Q$1466))</f>
        <v>104.99999356859252</v>
      </c>
      <c r="W37" s="68">
        <f t="array" ref="W37">SUM(IF(('R7. TIAM total gen capacity'!$A$9:$A$1466=$B37)*(('R7. TIAM total gen capacity'!$C$9:$C$1466=W$7)+('R7. TIAM total gen capacity'!$C$9:$C$1466=W$8))*('R7. TIAM total gen capacity'!$E$9:$E$1466=$D37)*('R7. TIAM total gen capacity'!$F$8:$Q$8=W$10),'R7. TIAM total gen capacity'!$F$9:$Q$1466))</f>
        <v>171.03472533554665</v>
      </c>
      <c r="X37" s="68">
        <f t="array" ref="X37">SUM(IF(('R7. TIAM total gen capacity'!$A$9:$A$1466=$B37)*(('R7. TIAM total gen capacity'!$C$9:$C$1466=X$7)+('R7. TIAM total gen capacity'!$C$9:$C$1466=X$8))*('R7. TIAM total gen capacity'!$E$9:$E$1466=$D37)*('R7. TIAM total gen capacity'!$F$8:$Q$8=X$10),'R7. TIAM total gen capacity'!$F$9:$Q$1466))</f>
        <v>278.59834509142729</v>
      </c>
      <c r="Y37" s="68">
        <f t="array" ref="Y37">SUM(IF(('R7. TIAM total gen capacity'!$A$9:$A$1466=$B37)*(('R7. TIAM total gen capacity'!$C$9:$C$1466=Y$7)+('R7. TIAM total gen capacity'!$C$9:$C$1466=Y$8))*('R7. TIAM total gen capacity'!$E$9:$E$1466=$D37)*('R7. TIAM total gen capacity'!$F$8:$Q$8=Y$10),'R7. TIAM total gen capacity'!$F$9:$Q$1466))</f>
        <v>453.80814734851282</v>
      </c>
      <c r="Z37" s="68">
        <f t="array" ref="Z37">SUM(IF(('R7. TIAM total gen capacity'!$A$9:$A$1466=$B37)*(('R7. TIAM total gen capacity'!$C$9:$C$1466=Z$7)+('R7. TIAM total gen capacity'!$C$9:$C$1466=Z$8))*('R7. TIAM total gen capacity'!$E$9:$E$1466=$D37)*('R7. TIAM total gen capacity'!$F$8:$Q$8=Z$10),'R7. TIAM total gen capacity'!$F$9:$Q$1466))</f>
        <v>739.2064528038178</v>
      </c>
      <c r="AA37" s="68">
        <f t="array" ref="AA37">SUM(IF(('R7. TIAM total gen capacity'!$A$9:$A$1466=$B37)*(('R7. TIAM total gen capacity'!$C$9:$C$1466=AA$7)+('R7. TIAM total gen capacity'!$C$9:$C$1466=AA$8))*('R7. TIAM total gen capacity'!$E$9:$E$1466=$D37)*('R7. TIAM total gen capacity'!$F$8:$Q$8=AA$10),'R7. TIAM total gen capacity'!$F$9:$Q$1466))</f>
        <v>1204.0902190513491</v>
      </c>
      <c r="AB37" s="68">
        <f t="array" ref="AB37">SUM(IF(('R7. TIAM total gen capacity'!$A$9:$A$1466=$B37)*(('R7. TIAM total gen capacity'!$C$9:$C$1466=AB$7)+('R7. TIAM total gen capacity'!$C$9:$C$1466=AB$8))*('R7. TIAM total gen capacity'!$E$9:$E$1466=$D37)*('R7. TIAM total gen capacity'!$F$8:$Q$8=AB$10),'R7. TIAM total gen capacity'!$F$9:$Q$1466))</f>
        <v>1961.3368879680161</v>
      </c>
      <c r="AC37" s="68">
        <f t="array" ref="AC37">SUM(IF(('R7. TIAM total gen capacity'!$A$9:$A$1466=$B37)*(('R7. TIAM total gen capacity'!$C$9:$C$1466=AC$7)+('R7. TIAM total gen capacity'!$C$9:$C$1466=AC$8))*('R7. TIAM total gen capacity'!$E$9:$E$1466=$D37)*('R7. TIAM total gen capacity'!$F$8:$Q$8=AC$10),'R7. TIAM total gen capacity'!$F$9:$Q$1466))</f>
        <v>2626.3648793739558</v>
      </c>
      <c r="AE37" s="68">
        <f t="array" ref="AE37">SUM(IF(('R7. TIAM total gen capacity'!$A$9:$A$1466=$B37)*(('R7. TIAM total gen capacity'!$C$9:$C$1466=AE$6)+('R7. TIAM total gen capacity'!$C$9:$C$1466=AE$7)+('R7. TIAM total gen capacity'!$C$9:$C$1466=AE$8)+('R7. TIAM total gen capacity'!$C$9:$C$1466=AE$9))*('R7. TIAM total gen capacity'!$E$9:$E$1466=$D37)*('R7. TIAM total gen capacity'!$F$8:$Q$8=AE$10),'R7. TIAM total gen capacity'!$F$9:$Q$1466))</f>
        <v>590.49767653320043</v>
      </c>
      <c r="AF37" s="68">
        <f t="array" ref="AF37">SUM(IF(('R7. TIAM total gen capacity'!$A$9:$A$1466=$B37)*(('R7. TIAM total gen capacity'!$C$9:$C$1466=AF$6)+('R7. TIAM total gen capacity'!$C$9:$C$1466=AF$7)+('R7. TIAM total gen capacity'!$C$9:$C$1466=AF$8)+('R7. TIAM total gen capacity'!$C$9:$C$1466=AF$9))*('R7. TIAM total gen capacity'!$E$9:$E$1466=$D37)*('R7. TIAM total gen capacity'!$F$8:$Q$8=AF$10),'R7. TIAM total gen capacity'!$F$9:$Q$1466))</f>
        <v>669.7906260680769</v>
      </c>
      <c r="AG37" s="68">
        <f t="array" ref="AG37">SUM(IF(('R7. TIAM total gen capacity'!$A$9:$A$1466=$B37)*(('R7. TIAM total gen capacity'!$C$9:$C$1466=AG$6)+('R7. TIAM total gen capacity'!$C$9:$C$1466=AG$7)+('R7. TIAM total gen capacity'!$C$9:$C$1466=AG$8)+('R7. TIAM total gen capacity'!$C$9:$C$1466=AG$9))*('R7. TIAM total gen capacity'!$E$9:$E$1466=$D37)*('R7. TIAM total gen capacity'!$F$8:$Q$8=AG$10),'R7. TIAM total gen capacity'!$F$9:$Q$1466))</f>
        <v>713.70311046589848</v>
      </c>
      <c r="AH37" s="68">
        <f t="array" ref="AH37">SUM(IF(('R7. TIAM total gen capacity'!$A$9:$A$1466=$B37)*(('R7. TIAM total gen capacity'!$C$9:$C$1466=AH$6)+('R7. TIAM total gen capacity'!$C$9:$C$1466=AH$7)+('R7. TIAM total gen capacity'!$C$9:$C$1466=AH$8)+('R7. TIAM total gen capacity'!$C$9:$C$1466=AH$9))*('R7. TIAM total gen capacity'!$E$9:$E$1466=$D37)*('R7. TIAM total gen capacity'!$F$8:$Q$8=AH$10),'R7. TIAM total gen capacity'!$F$9:$Q$1466))</f>
        <v>757.03287148804668</v>
      </c>
      <c r="AI37" s="68">
        <f t="array" ref="AI37">SUM(IF(('R7. TIAM total gen capacity'!$A$9:$A$1466=$B37)*(('R7. TIAM total gen capacity'!$C$9:$C$1466=AI$6)+('R7. TIAM total gen capacity'!$C$9:$C$1466=AI$7)+('R7. TIAM total gen capacity'!$C$9:$C$1466=AI$8)+('R7. TIAM total gen capacity'!$C$9:$C$1466=AI$9))*('R7. TIAM total gen capacity'!$E$9:$E$1466=$D37)*('R7. TIAM total gen capacity'!$F$8:$Q$8=AI$10),'R7. TIAM total gen capacity'!$F$9:$Q$1466))</f>
        <v>617.41378991691317</v>
      </c>
      <c r="AJ37" s="68">
        <f t="array" ref="AJ37">SUM(IF(('R7. TIAM total gen capacity'!$A$9:$A$1466=$B37)*(('R7. TIAM total gen capacity'!$C$9:$C$1466=AJ$6)+('R7. TIAM total gen capacity'!$C$9:$C$1466=AJ$7)+('R7. TIAM total gen capacity'!$C$9:$C$1466=AJ$8)+('R7. TIAM total gen capacity'!$C$9:$C$1466=AJ$9))*('R7. TIAM total gen capacity'!$E$9:$E$1466=$D37)*('R7. TIAM total gen capacity'!$F$8:$Q$8=AJ$10),'R7. TIAM total gen capacity'!$F$9:$Q$1466))</f>
        <v>260.69426547334598</v>
      </c>
      <c r="AK37" s="68">
        <f t="array" ref="AK37">SUM(IF(('R7. TIAM total gen capacity'!$A$9:$A$1466=$B37)*(('R7. TIAM total gen capacity'!$C$9:$C$1466=AK$6)+('R7. TIAM total gen capacity'!$C$9:$C$1466=AK$7)+('R7. TIAM total gen capacity'!$C$9:$C$1466=AK$8)+('R7. TIAM total gen capacity'!$C$9:$C$1466=AK$9))*('R7. TIAM total gen capacity'!$E$9:$E$1466=$D37)*('R7. TIAM total gen capacity'!$F$8:$Q$8=AK$10),'R7. TIAM total gen capacity'!$F$9:$Q$1466))</f>
        <v>104.6800199572485</v>
      </c>
      <c r="AL37" s="68">
        <f t="array" ref="AL37">SUM(IF(('R7. TIAM total gen capacity'!$A$9:$A$1466=$B37)*(('R7. TIAM total gen capacity'!$C$9:$C$1466=AL$6)+('R7. TIAM total gen capacity'!$C$9:$C$1466=AL$7)+('R7. TIAM total gen capacity'!$C$9:$C$1466=AL$8)+('R7. TIAM total gen capacity'!$C$9:$C$1466=AL$9))*('R7. TIAM total gen capacity'!$E$9:$E$1466=$D37)*('R7. TIAM total gen capacity'!$F$8:$Q$8=AL$10),'R7. TIAM total gen capacity'!$F$9:$Q$1466))</f>
        <v>112.34130884435399</v>
      </c>
      <c r="AM37" s="68">
        <f t="array" ref="AM37">SUM(IF(('R7. TIAM total gen capacity'!$A$9:$A$1466=$B37)*(('R7. TIAM total gen capacity'!$C$9:$C$1466=AM$6)+('R7. TIAM total gen capacity'!$C$9:$C$1466=AM$7)+('R7. TIAM total gen capacity'!$C$9:$C$1466=AM$8)+('R7. TIAM total gen capacity'!$C$9:$C$1466=AM$9))*('R7. TIAM total gen capacity'!$E$9:$E$1466=$D37)*('R7. TIAM total gen capacity'!$F$8:$Q$8=AM$10),'R7. TIAM total gen capacity'!$F$9:$Q$1466))</f>
        <v>177.4640009933419</v>
      </c>
      <c r="AN37" s="68">
        <f t="array" ref="AN37">SUM(IF(('R7. TIAM total gen capacity'!$A$9:$A$1466=$B37)*(('R7. TIAM total gen capacity'!$C$9:$C$1466=AN$6)+('R7. TIAM total gen capacity'!$C$9:$C$1466=AN$7)+('R7. TIAM total gen capacity'!$C$9:$C$1466=AN$8)+('R7. TIAM total gen capacity'!$C$9:$C$1466=AN$9))*('R7. TIAM total gen capacity'!$E$9:$E$1466=$D37)*('R7. TIAM total gen capacity'!$F$8:$Q$8=AN$10),'R7. TIAM total gen capacity'!$F$9:$Q$1466))</f>
        <v>141.11099859743007</v>
      </c>
      <c r="AO37" s="68">
        <f t="array" ref="AO37">SUM(IF(('R7. TIAM total gen capacity'!$A$9:$A$1466=$B37)*(('R7. TIAM total gen capacity'!$C$9:$C$1466=AO$6)+('R7. TIAM total gen capacity'!$C$9:$C$1466=AO$7)+('R7. TIAM total gen capacity'!$C$9:$C$1466=AO$8)+('R7. TIAM total gen capacity'!$C$9:$C$1466=AO$9))*('R7. TIAM total gen capacity'!$E$9:$E$1466=$D37)*('R7. TIAM total gen capacity'!$F$8:$Q$8=AO$10),'R7. TIAM total gen capacity'!$F$9:$Q$1466))</f>
        <v>239.11032736396652</v>
      </c>
      <c r="AP37" s="68">
        <f t="array" ref="AP37">SUM(IF(('R7. TIAM total gen capacity'!$A$9:$A$1466=$B37)*(('R7. TIAM total gen capacity'!$C$9:$C$1466=AP$6)+('R7. TIAM total gen capacity'!$C$9:$C$1466=AP$7)+('R7. TIAM total gen capacity'!$C$9:$C$1466=AP$8)+('R7. TIAM total gen capacity'!$C$9:$C$1466=AP$9))*('R7. TIAM total gen capacity'!$E$9:$E$1466=$D37)*('R7. TIAM total gen capacity'!$F$8:$Q$8=AP$10),'R7. TIAM total gen capacity'!$F$9:$Q$1466))</f>
        <v>212.49958065038498</v>
      </c>
      <c r="AR37" s="68">
        <f t="array" ref="AR37">SUM(IF(('R7. TIAM total gen capacity'!$A$9:$A$1466=$B37)*('R7. TIAM total gen capacity'!$E$9:$E$1466=$D37)*('R7. TIAM total gen capacity'!$F$8:$Q$8=AR$10),'R7. TIAM total gen capacity'!$F$9:$Q$1466))</f>
        <v>880.11278080343891</v>
      </c>
      <c r="AS37" s="68">
        <f t="array" ref="AS37">SUM(IF(('R7. TIAM total gen capacity'!$A$9:$A$1466=$B37)*('R7. TIAM total gen capacity'!$E$9:$E$1466=$D37)*('R7. TIAM total gen capacity'!$F$8:$Q$8=AS$10),'R7. TIAM total gen capacity'!$F$9:$Q$1466))</f>
        <v>999.07649611781517</v>
      </c>
      <c r="AT37" s="68">
        <f t="array" ref="AT37">SUM(IF(('R7. TIAM total gen capacity'!$A$9:$A$1466=$B37)*('R7. TIAM total gen capacity'!$E$9:$E$1466=$D37)*('R7. TIAM total gen capacity'!$F$8:$Q$8=AT$10),'R7. TIAM total gen capacity'!$F$9:$Q$1466))</f>
        <v>1063.7845447283787</v>
      </c>
      <c r="AU37" s="68">
        <f t="array" ref="AU37">SUM(IF(('R7. TIAM total gen capacity'!$A$9:$A$1466=$B37)*('R7. TIAM total gen capacity'!$E$9:$E$1466=$D37)*('R7. TIAM total gen capacity'!$F$8:$Q$8=AU$10),'R7. TIAM total gen capacity'!$F$9:$Q$1466))</f>
        <v>1169.3210532247397</v>
      </c>
      <c r="AV37" s="68">
        <f t="array" ref="AV37">SUM(IF(('R7. TIAM total gen capacity'!$A$9:$A$1466=$B37)*('R7. TIAM total gen capacity'!$E$9:$E$1466=$D37)*('R7. TIAM total gen capacity'!$F$8:$Q$8=AV$10),'R7. TIAM total gen capacity'!$F$9:$Q$1466))</f>
        <v>1274.4877025158239</v>
      </c>
      <c r="AW37" s="68">
        <f t="array" ref="AW37">SUM(IF(('R7. TIAM total gen capacity'!$A$9:$A$1466=$B37)*('R7. TIAM total gen capacity'!$E$9:$E$1466=$D37)*('R7. TIAM total gen capacity'!$F$8:$Q$8=AW$10),'R7. TIAM total gen capacity'!$F$9:$Q$1466))</f>
        <v>1371.8066233766508</v>
      </c>
      <c r="AX37" s="68">
        <f t="array" ref="AX37">SUM(IF(('R7. TIAM total gen capacity'!$A$9:$A$1466=$B37)*('R7. TIAM total gen capacity'!$E$9:$E$1466=$D37)*('R7. TIAM total gen capacity'!$F$8:$Q$8=AX$10),'R7. TIAM total gen capacity'!$F$9:$Q$1466))</f>
        <v>1764.5130747328262</v>
      </c>
      <c r="AY37" s="68">
        <f t="array" ref="AY37">SUM(IF(('R7. TIAM total gen capacity'!$A$9:$A$1466=$B37)*('R7. TIAM total gen capacity'!$E$9:$E$1466=$D37)*('R7. TIAM total gen capacity'!$F$8:$Q$8=AY$10),'R7. TIAM total gen capacity'!$F$9:$Q$1466))</f>
        <v>3103.4242837751517</v>
      </c>
      <c r="AZ37" s="68">
        <f t="array" ref="AZ37">SUM(IF(('R7. TIAM total gen capacity'!$A$9:$A$1466=$B37)*('R7. TIAM total gen capacity'!$E$9:$E$1466=$D37)*('R7. TIAM total gen capacity'!$F$8:$Q$8=AZ$10),'R7. TIAM total gen capacity'!$F$9:$Q$1466))</f>
        <v>4220.5049027237692</v>
      </c>
      <c r="BA37" s="68">
        <f t="array" ref="BA37">SUM(IF(('R7. TIAM total gen capacity'!$A$9:$A$1466=$B37)*('R7. TIAM total gen capacity'!$E$9:$E$1466=$D37)*('R7. TIAM total gen capacity'!$F$8:$Q$8=BA$10),'R7. TIAM total gen capacity'!$F$9:$Q$1466))</f>
        <v>4623.3410744850598</v>
      </c>
      <c r="BB37" s="68">
        <f t="array" ref="BB37">SUM(IF(('R7. TIAM total gen capacity'!$A$9:$A$1466=$B37)*('R7. TIAM total gen capacity'!$E$9:$E$1466=$D37)*('R7. TIAM total gen capacity'!$F$8:$Q$8=BB$10),'R7. TIAM total gen capacity'!$F$9:$Q$1466))</f>
        <v>5339.3522603995125</v>
      </c>
      <c r="BC37" s="68">
        <f t="array" ref="BC37">SUM(IF(('R7. TIAM total gen capacity'!$A$9:$A$1466=$B37)*('R7. TIAM total gen capacity'!$E$9:$E$1466=$D37)*('R7. TIAM total gen capacity'!$F$8:$Q$8=BC$10),'R7. TIAM total gen capacity'!$F$9:$Q$1466))</f>
        <v>5945.235467825275</v>
      </c>
      <c r="BE37" s="68">
        <f t="array" ref="BE37">SUM(IF(('R7. TIAM total gen capacity'!$A$9:$A$1466=$B37)*('R7. TIAM total gen capacity'!$E$9:$E$1466=$D37)*('R7. TIAM total gen capacity'!$B$9:$B$1466=BE$9)*('R7. TIAM total gen capacity'!$F$8:$Q$8=BE$10),'R7. TIAM total gen capacity'!$F$9:$Q$1466))</f>
        <v>170.78104260821425</v>
      </c>
      <c r="BF37" s="68">
        <f t="array" ref="BF37">SUM(IF(('R7. TIAM total gen capacity'!$A$9:$A$1466=$B37)*('R7. TIAM total gen capacity'!$E$9:$E$1466=$D37)*('R7. TIAM total gen capacity'!$B$9:$B$1466=BF$9)*('R7. TIAM total gen capacity'!$F$8:$Q$8=BF$10),'R7. TIAM total gen capacity'!$F$9:$Q$1466))</f>
        <v>210.44943305252411</v>
      </c>
      <c r="BG37" s="68">
        <f t="array" ref="BG37">SUM(IF(('R7. TIAM total gen capacity'!$A$9:$A$1466=$B37)*('R7. TIAM total gen capacity'!$E$9:$E$1466=$D37)*('R7. TIAM total gen capacity'!$B$9:$B$1466=BG$9)*('R7. TIAM total gen capacity'!$F$8:$Q$8=BG$10),'R7. TIAM total gen capacity'!$F$9:$Q$1466))</f>
        <v>231.91527263921679</v>
      </c>
      <c r="BH37" s="68">
        <f t="array" ref="BH37">SUM(IF(('R7. TIAM total gen capacity'!$A$9:$A$1466=$B37)*('R7. TIAM total gen capacity'!$E$9:$E$1466=$D37)*('R7. TIAM total gen capacity'!$B$9:$B$1466=BH$9)*('R7. TIAM total gen capacity'!$F$8:$Q$8=BH$10),'R7. TIAM total gen capacity'!$F$9:$Q$1466))</f>
        <v>275.04448940754224</v>
      </c>
      <c r="BI37" s="68">
        <f t="array" ref="BI37">SUM(IF(('R7. TIAM total gen capacity'!$A$9:$A$1466=$B37)*('R7. TIAM total gen capacity'!$E$9:$E$1466=$D37)*('R7. TIAM total gen capacity'!$B$9:$B$1466=BI$9)*('R7. TIAM total gen capacity'!$F$8:$Q$8=BI$10),'R7. TIAM total gen capacity'!$F$9:$Q$1466))</f>
        <v>534.2428499303569</v>
      </c>
      <c r="BJ37" s="68">
        <f t="array" ref="BJ37">SUM(IF(('R7. TIAM total gen capacity'!$A$9:$A$1466=$B37)*('R7. TIAM total gen capacity'!$E$9:$E$1466=$D37)*('R7. TIAM total gen capacity'!$B$9:$B$1466=BJ$9)*('R7. TIAM total gen capacity'!$F$8:$Q$8=BJ$10),'R7. TIAM total gen capacity'!$F$9:$Q$1466))</f>
        <v>997.44277342761893</v>
      </c>
      <c r="BK37" s="68">
        <f t="array" ref="BK37">SUM(IF(('R7. TIAM total gen capacity'!$A$9:$A$1466=$B37)*('R7. TIAM total gen capacity'!$E$9:$E$1466=$D37)*('R7. TIAM total gen capacity'!$B$9:$B$1466=BK$9)*('R7. TIAM total gen capacity'!$F$8:$Q$8=BK$10),'R7. TIAM total gen capacity'!$F$9:$Q$1466))</f>
        <v>1512.1621560077624</v>
      </c>
      <c r="BL37" s="68">
        <f t="array" ref="BL37">SUM(IF(('R7. TIAM total gen capacity'!$A$9:$A$1466=$B37)*('R7. TIAM total gen capacity'!$E$9:$E$1466=$D37)*('R7. TIAM total gen capacity'!$B$9:$B$1466=BL$9)*('R7. TIAM total gen capacity'!$F$8:$Q$8=BL$10),'R7. TIAM total gen capacity'!$F$9:$Q$1466))</f>
        <v>2814.8411823701726</v>
      </c>
      <c r="BM37" s="68">
        <f t="array" ref="BM37">SUM(IF(('R7. TIAM total gen capacity'!$A$9:$A$1466=$B37)*('R7. TIAM total gen capacity'!$E$9:$E$1466=$D37)*('R7. TIAM total gen capacity'!$B$9:$B$1466=BM$9)*('R7. TIAM total gen capacity'!$F$8:$Q$8=BM$10),'R7. TIAM total gen capacity'!$F$9:$Q$1466))</f>
        <v>3854.9824715499612</v>
      </c>
      <c r="BN37" s="68">
        <f t="array" ref="BN37">SUM(IF(('R7. TIAM total gen capacity'!$A$9:$A$1466=$B37)*('R7. TIAM total gen capacity'!$E$9:$E$1466=$D37)*('R7. TIAM total gen capacity'!$B$9:$B$1466=BN$9)*('R7. TIAM total gen capacity'!$F$8:$Q$8=BN$10),'R7. TIAM total gen capacity'!$F$9:$Q$1466))</f>
        <v>4276.550250872413</v>
      </c>
      <c r="BO37" s="68">
        <f t="array" ref="BO37">SUM(IF(('R7. TIAM total gen capacity'!$A$9:$A$1466=$B37)*('R7. TIAM total gen capacity'!$E$9:$E$1466=$D37)*('R7. TIAM total gen capacity'!$B$9:$B$1466=BO$9)*('R7. TIAM total gen capacity'!$F$8:$Q$8=BO$10),'R7. TIAM total gen capacity'!$F$9:$Q$1466))</f>
        <v>4882.0945539267595</v>
      </c>
      <c r="BP37" s="68">
        <f t="array" ref="BP37">SUM(IF(('R7. TIAM total gen capacity'!$A$9:$A$1466=$B37)*('R7. TIAM total gen capacity'!$E$9:$E$1466=$D37)*('R7. TIAM total gen capacity'!$B$9:$B$1466=BP$9)*('R7. TIAM total gen capacity'!$F$8:$Q$8=BP$10),'R7. TIAM total gen capacity'!$F$9:$Q$1466))</f>
        <v>5579.4281387057781</v>
      </c>
      <c r="BR37" s="68">
        <f t="array" ref="BR37">SUM(IF(('R7. TIAM total gen capacity'!$A$9:$A$1466=$B37)*(('R7. TIAM total gen capacity'!$C$9:$C$1466=BR$7)+('R7. TIAM total gen capacity'!$C$9:$C$1466=BR$8))*('R7. TIAM total gen capacity'!$E$9:$E$1466=$D37)*('R7. TIAM total gen capacity'!$F$8:$Q$8=BR$10),'R7. TIAM total gen capacity'!$F$9:$Q$1466))</f>
        <v>6.79771689497717</v>
      </c>
      <c r="BS37" s="68">
        <f t="array" ref="BS37">SUM(IF(('R7. TIAM total gen capacity'!$A$9:$A$1466=$B37)*(('R7. TIAM total gen capacity'!$C$9:$C$1466=BS$7)+('R7. TIAM total gen capacity'!$C$9:$C$1466=BS$8))*('R7. TIAM total gen capacity'!$E$9:$E$1466=$D37)*('R7. TIAM total gen capacity'!$F$8:$Q$8=BS$10),'R7. TIAM total gen capacity'!$F$9:$Q$1466))</f>
        <v>6.56076579793499</v>
      </c>
      <c r="BT37" s="68">
        <f t="array" ref="BT37">SUM(IF(('R7. TIAM total gen capacity'!$A$9:$A$1466=$B37)*(('R7. TIAM total gen capacity'!$C$9:$C$1466=BT$7)+('R7. TIAM total gen capacity'!$C$9:$C$1466=BT$8))*('R7. TIAM total gen capacity'!$E$9:$E$1466=$D37)*('R7. TIAM total gen capacity'!$F$8:$Q$8=BT$10),'R7. TIAM total gen capacity'!$F$9:$Q$1466))</f>
        <v>5.9683880553295303</v>
      </c>
      <c r="BU37" s="68">
        <f t="array" ref="BU37">SUM(IF(('R7. TIAM total gen capacity'!$A$9:$A$1466=$B37)*(('R7. TIAM total gen capacity'!$C$9:$C$1466=BU$7)+('R7. TIAM total gen capacity'!$C$9:$C$1466=BU$8))*('R7. TIAM total gen capacity'!$E$9:$E$1466=$D37)*('R7. TIAM total gen capacity'!$F$8:$Q$8=BU$10),'R7. TIAM total gen capacity'!$F$9:$Q$1466))</f>
        <v>19.397874051820491</v>
      </c>
      <c r="BV37" s="68">
        <f t="array" ref="BV37">SUM(IF(('R7. TIAM total gen capacity'!$A$9:$A$1466=$B37)*(('R7. TIAM total gen capacity'!$C$9:$C$1466=BV$7)+('R7. TIAM total gen capacity'!$C$9:$C$1466=BV$8))*('R7. TIAM total gen capacity'!$E$9:$E$1466=$D37)*('R7. TIAM total gen capacity'!$F$8:$Q$8=BV$10),'R7. TIAM total gen capacity'!$F$9:$Q$1466))</f>
        <v>184.57001406450598</v>
      </c>
      <c r="BW37" s="68">
        <f t="array" ref="BW37">SUM(IF(('R7. TIAM total gen capacity'!$A$9:$A$1466=$B37)*(('R7. TIAM total gen capacity'!$C$9:$C$1466=BW$7)+('R7. TIAM total gen capacity'!$C$9:$C$1466=BW$8))*('R7. TIAM total gen capacity'!$E$9:$E$1466=$D37)*('R7. TIAM total gen capacity'!$F$8:$Q$8=BW$10),'R7. TIAM total gen capacity'!$F$9:$Q$1466))</f>
        <v>240.38812205158197</v>
      </c>
      <c r="BX37" s="68">
        <f t="array" ref="BX37">SUM(IF(('R7. TIAM total gen capacity'!$A$9:$A$1466=$B37)*(('R7. TIAM total gen capacity'!$C$9:$C$1466=BX$7)+('R7. TIAM total gen capacity'!$C$9:$C$1466=BX$8))*('R7. TIAM total gen capacity'!$E$9:$E$1466=$D37)*('R7. TIAM total gen capacity'!$F$8:$Q$8=BX$10),'R7. TIAM total gen capacity'!$F$9:$Q$1466))</f>
        <v>327.09419283831721</v>
      </c>
      <c r="BY37" s="68">
        <f t="array" ref="BY37">SUM(IF(('R7. TIAM total gen capacity'!$A$9:$A$1466=$B37)*(('R7. TIAM total gen capacity'!$C$9:$C$1466=BY$7)+('R7. TIAM total gen capacity'!$C$9:$C$1466=BY$8))*('R7. TIAM total gen capacity'!$E$9:$E$1466=$D37)*('R7. TIAM total gen capacity'!$F$8:$Q$8=BY$10),'R7. TIAM total gen capacity'!$F$9:$Q$1466))</f>
        <v>505.43113208997573</v>
      </c>
      <c r="BZ37" s="68">
        <f t="array" ref="BZ37">SUM(IF(('R7. TIAM total gen capacity'!$A$9:$A$1466=$B37)*(('R7. TIAM total gen capacity'!$C$9:$C$1466=BZ$7)+('R7. TIAM total gen capacity'!$C$9:$C$1466=BZ$8))*('R7. TIAM total gen capacity'!$E$9:$E$1466=$D37)*('R7. TIAM total gen capacity'!$F$8:$Q$8=BZ$10),'R7. TIAM total gen capacity'!$F$9:$Q$1466))</f>
        <v>765.22558448089046</v>
      </c>
      <c r="CA37" s="68">
        <f t="array" ref="CA37">SUM(IF(('R7. TIAM total gen capacity'!$A$9:$A$1466=$B37)*(('R7. TIAM total gen capacity'!$C$9:$C$1466=CA$7)+('R7. TIAM total gen capacity'!$C$9:$C$1466=CA$8))*('R7. TIAM total gen capacity'!$E$9:$E$1466=$D37)*('R7. TIAM total gen capacity'!$F$8:$Q$8=CA$10),'R7. TIAM total gen capacity'!$F$9:$Q$1466))</f>
        <v>692.3560147770487</v>
      </c>
      <c r="CB37" s="68">
        <f t="array" ref="CB37">SUM(IF(('R7. TIAM total gen capacity'!$A$9:$A$1466=$B37)*(('R7. TIAM total gen capacity'!$C$9:$C$1466=CB$7)+('R7. TIAM total gen capacity'!$C$9:$C$1466=CB$8))*('R7. TIAM total gen capacity'!$E$9:$E$1466=$D37)*('R7. TIAM total gen capacity'!$F$8:$Q$8=CB$10),'R7. TIAM total gen capacity'!$F$9:$Q$1466))</f>
        <v>566.23555500404291</v>
      </c>
      <c r="CC37" s="68">
        <f t="array" ref="CC37">SUM(IF(('R7. TIAM total gen capacity'!$A$9:$A$1466=$B37)*(('R7. TIAM total gen capacity'!$C$9:$C$1466=CC$7)+('R7. TIAM total gen capacity'!$C$9:$C$1466=CC$8))*('R7. TIAM total gen capacity'!$E$9:$E$1466=$D37)*('R7. TIAM total gen capacity'!$F$8:$Q$8=CC$10),'R7. TIAM total gen capacity'!$F$9:$Q$1466))</f>
        <v>605.32128208584163</v>
      </c>
      <c r="CE37" s="68">
        <f t="array" ref="CE37">SUM(IF(('R7. TIAM total gen capacity'!$A$9:$A$1466=$B37)*(('R7. TIAM total gen capacity'!$C$9:$C$1466=CE$7)+('R7. TIAM total gen capacity'!$C$9:$C$1466=CE$8))*('R7. TIAM total gen capacity'!$E$9:$E$1466=$D37)*('R7. TIAM total gen capacity'!$F$8:$Q$8=CE$10),'R7. TIAM total gen capacity'!$F$9:$Q$1466))</f>
        <v>142.98446726574849</v>
      </c>
      <c r="CF37" s="68">
        <f t="array" ref="CF37">SUM(IF(('R7. TIAM total gen capacity'!$A$9:$A$1466=$B37)*(('R7. TIAM total gen capacity'!$C$9:$C$1466=CF$7)+('R7. TIAM total gen capacity'!$C$9:$C$1466=CF$8))*('R7. TIAM total gen capacity'!$E$9:$E$1466=$D37)*('R7. TIAM total gen capacity'!$F$8:$Q$8=CF$10),'R7. TIAM total gen capacity'!$F$9:$Q$1466))</f>
        <v>142.98446726574849</v>
      </c>
      <c r="CG37" s="68">
        <f t="array" ref="CG37">SUM(IF(('R7. TIAM total gen capacity'!$A$9:$A$1466=$B37)*(('R7. TIAM total gen capacity'!$C$9:$C$1466=CG$7)+('R7. TIAM total gen capacity'!$C$9:$C$1466=CG$8))*('R7. TIAM total gen capacity'!$E$9:$E$1466=$D37)*('R7. TIAM total gen capacity'!$F$8:$Q$8=CG$10),'R7. TIAM total gen capacity'!$F$9:$Q$1466))</f>
        <v>143.15049233409403</v>
      </c>
      <c r="CH37" s="68">
        <f t="array" ref="CH37">SUM(IF(('R7. TIAM total gen capacity'!$A$9:$A$1466=$B37)*(('R7. TIAM total gen capacity'!$C$9:$C$1466=CH$7)+('R7. TIAM total gen capacity'!$C$9:$C$1466=CH$8))*('R7. TIAM total gen capacity'!$E$9:$E$1466=$D37)*('R7. TIAM total gen capacity'!$F$8:$Q$8=CH$10),'R7. TIAM total gen capacity'!$F$9:$Q$1466))</f>
        <v>160.39233313662621</v>
      </c>
      <c r="CI37" s="68">
        <f t="array" ref="CI37">SUM(IF(('R7. TIAM total gen capacity'!$A$9:$A$1466=$B37)*(('R7. TIAM total gen capacity'!$C$9:$C$1466=CI$7)+('R7. TIAM total gen capacity'!$C$9:$C$1466=CI$8))*('R7. TIAM total gen capacity'!$E$9:$E$1466=$D37)*('R7. TIAM total gen capacity'!$F$8:$Q$8=CI$10),'R7. TIAM total gen capacity'!$F$9:$Q$1466))</f>
        <v>174.7435381894137</v>
      </c>
      <c r="CJ37" s="68">
        <f t="array" ref="CJ37">SUM(IF(('R7. TIAM total gen capacity'!$A$9:$A$1466=$B37)*(('R7. TIAM total gen capacity'!$C$9:$C$1466=CJ$7)+('R7. TIAM total gen capacity'!$C$9:$C$1466=CJ$8))*('R7. TIAM total gen capacity'!$E$9:$E$1466=$D37)*('R7. TIAM total gen capacity'!$F$8:$Q$8=CJ$10),'R7. TIAM total gen capacity'!$F$9:$Q$1466))</f>
        <v>246.23188096490262</v>
      </c>
      <c r="CK37" s="68">
        <f t="array" ref="CK37">SUM(IF(('R7. TIAM total gen capacity'!$A$9:$A$1466=$B37)*(('R7. TIAM total gen capacity'!$C$9:$C$1466=CK$7)+('R7. TIAM total gen capacity'!$C$9:$C$1466=CK$8))*('R7. TIAM total gen capacity'!$E$9:$E$1466=$D37)*('R7. TIAM total gen capacity'!$F$8:$Q$8=CK$10),'R7. TIAM total gen capacity'!$F$9:$Q$1466))</f>
        <v>312.46196708214984</v>
      </c>
      <c r="CL37" s="68">
        <f t="array" ref="CL37">SUM(IF(('R7. TIAM total gen capacity'!$A$9:$A$1466=$B37)*(('R7. TIAM total gen capacity'!$C$9:$C$1466=CL$7)+('R7. TIAM total gen capacity'!$C$9:$C$1466=CL$8))*('R7. TIAM total gen capacity'!$E$9:$E$1466=$D37)*('R7. TIAM total gen capacity'!$F$8:$Q$8=CL$10),'R7. TIAM total gen capacity'!$F$9:$Q$1466))</f>
        <v>433.56664907832499</v>
      </c>
      <c r="CM37" s="68">
        <f t="array" ref="CM37">SUM(IF(('R7. TIAM total gen capacity'!$A$9:$A$1466=$B37)*(('R7. TIAM total gen capacity'!$C$9:$C$1466=CM$7)+('R7. TIAM total gen capacity'!$C$9:$C$1466=CM$8))*('R7. TIAM total gen capacity'!$E$9:$E$1466=$D37)*('R7. TIAM total gen capacity'!$F$8:$Q$8=CM$10),'R7. TIAM total gen capacity'!$F$9:$Q$1466))</f>
        <v>545.58718471847317</v>
      </c>
      <c r="CN37" s="68">
        <f t="array" ref="CN37">SUM(IF(('R7. TIAM total gen capacity'!$A$9:$A$1466=$B37)*(('R7. TIAM total gen capacity'!$C$9:$C$1466=CN$7)+('R7. TIAM total gen capacity'!$C$9:$C$1466=CN$8))*('R7. TIAM total gen capacity'!$E$9:$E$1466=$D37)*('R7. TIAM total gen capacity'!$F$8:$Q$8=CN$10),'R7. TIAM total gen capacity'!$F$9:$Q$1466))</f>
        <v>586.03514274326631</v>
      </c>
      <c r="CO37" s="68">
        <f t="array" ref="CO37">SUM(IF(('R7. TIAM total gen capacity'!$A$9:$A$1466=$B37)*(('R7. TIAM total gen capacity'!$C$9:$C$1466=CO$7)+('R7. TIAM total gen capacity'!$C$9:$C$1466=CO$8))*('R7. TIAM total gen capacity'!$E$9:$E$1466=$D37)*('R7. TIAM total gen capacity'!$F$8:$Q$8=CO$10),'R7. TIAM total gen capacity'!$F$9:$Q$1466))</f>
        <v>616.39696295004899</v>
      </c>
      <c r="CP37" s="68">
        <f t="array" ref="CP37">SUM(IF(('R7. TIAM total gen capacity'!$A$9:$A$1466=$B37)*(('R7. TIAM total gen capacity'!$C$9:$C$1466=CP$7)+('R7. TIAM total gen capacity'!$C$9:$C$1466=CP$8))*('R7. TIAM total gen capacity'!$E$9:$E$1466=$D37)*('R7. TIAM total gen capacity'!$F$8:$Q$8=CP$10),'R7. TIAM total gen capacity'!$F$9:$Q$1466))</f>
        <v>619.54817475786467</v>
      </c>
    </row>
    <row r="38" spans="1:94" x14ac:dyDescent="0.3">
      <c r="A38" s="39" t="s">
        <v>65</v>
      </c>
      <c r="B38" s="39" t="s">
        <v>253</v>
      </c>
      <c r="C38" s="39" t="s">
        <v>101</v>
      </c>
      <c r="D38" s="39" t="s">
        <v>257</v>
      </c>
      <c r="E38" s="68">
        <f t="array" ref="E38">SUM(IF(('R7. TIAM total gen capacity'!$A$9:$A$1466=$B38)*(('R7. TIAM total gen capacity'!$C$9:$C$1466=E$7)+('R7. TIAM total gen capacity'!$C$9:$C$1466=E$8))*('R7. TIAM total gen capacity'!$E$9:$E$1466=$D38)*('R7. TIAM total gen capacity'!$F$8:$Q$8=E$10),'R7. TIAM total gen capacity'!$F$9:$Q$1466))</f>
        <v>0</v>
      </c>
      <c r="F38" s="68">
        <f t="array" ref="F38">SUM(IF(('R7. TIAM total gen capacity'!$A$9:$A$1466=$B38)*(('R7. TIAM total gen capacity'!$C$9:$C$1466=F$7)+('R7. TIAM total gen capacity'!$C$9:$C$1466=F$8))*('R7. TIAM total gen capacity'!$E$9:$E$1466=$D38)*('R7. TIAM total gen capacity'!$F$8:$Q$8=F$10),'R7. TIAM total gen capacity'!$F$9:$Q$1466))</f>
        <v>0</v>
      </c>
      <c r="G38" s="68">
        <f t="array" ref="G38">SUM(IF(('R7. TIAM total gen capacity'!$A$9:$A$1466=$B38)*(('R7. TIAM total gen capacity'!$C$9:$C$1466=G$7)+('R7. TIAM total gen capacity'!$C$9:$C$1466=G$8))*('R7. TIAM total gen capacity'!$E$9:$E$1466=$D38)*('R7. TIAM total gen capacity'!$F$8:$Q$8=G$10),'R7. TIAM total gen capacity'!$F$9:$Q$1466))</f>
        <v>0.1125212079615648</v>
      </c>
      <c r="H38" s="68">
        <f t="array" ref="H38">SUM(IF(('R7. TIAM total gen capacity'!$A$9:$A$1466=$B38)*(('R7. TIAM total gen capacity'!$C$9:$C$1466=H$7)+('R7. TIAM total gen capacity'!$C$9:$C$1466=H$8))*('R7. TIAM total gen capacity'!$E$9:$E$1466=$D38)*('R7. TIAM total gen capacity'!$F$8:$Q$8=H$10),'R7. TIAM total gen capacity'!$F$9:$Q$1466))</f>
        <v>0.1125212079615648</v>
      </c>
      <c r="I38" s="68">
        <f t="array" ref="I38">SUM(IF(('R7. TIAM total gen capacity'!$A$9:$A$1466=$B38)*(('R7. TIAM total gen capacity'!$C$9:$C$1466=I$7)+('R7. TIAM total gen capacity'!$C$9:$C$1466=I$8))*('R7. TIAM total gen capacity'!$E$9:$E$1466=$D38)*('R7. TIAM total gen capacity'!$F$8:$Q$8=I$10),'R7. TIAM total gen capacity'!$F$9:$Q$1466))</f>
        <v>0.69750166162806559</v>
      </c>
      <c r="J38" s="68">
        <f t="array" ref="J38">SUM(IF(('R7. TIAM total gen capacity'!$A$9:$A$1466=$B38)*(('R7. TIAM total gen capacity'!$C$9:$C$1466=J$7)+('R7. TIAM total gen capacity'!$C$9:$C$1466=J$8))*('R7. TIAM total gen capacity'!$E$9:$E$1466=$D38)*('R7. TIAM total gen capacity'!$F$8:$Q$8=J$10),'R7. TIAM total gen capacity'!$F$9:$Q$1466))</f>
        <v>7.063346920306059</v>
      </c>
      <c r="K38" s="68">
        <f t="array" ref="K38">SUM(IF(('R7. TIAM total gen capacity'!$A$9:$A$1466=$B38)*(('R7. TIAM total gen capacity'!$C$9:$C$1466=K$7)+('R7. TIAM total gen capacity'!$C$9:$C$1466=K$8))*('R7. TIAM total gen capacity'!$E$9:$E$1466=$D38)*('R7. TIAM total gen capacity'!$F$8:$Q$8=K$10),'R7. TIAM total gen capacity'!$F$9:$Q$1466))</f>
        <v>43.735182390505891</v>
      </c>
      <c r="L38" s="68">
        <f t="array" ref="L38">SUM(IF(('R7. TIAM total gen capacity'!$A$9:$A$1466=$B38)*(('R7. TIAM total gen capacity'!$C$9:$C$1466=L$7)+('R7. TIAM total gen capacity'!$C$9:$C$1466=L$8))*('R7. TIAM total gen capacity'!$E$9:$E$1466=$D38)*('R7. TIAM total gen capacity'!$F$8:$Q$8=L$10),'R7. TIAM total gen capacity'!$F$9:$Q$1466))</f>
        <v>234.14558837821232</v>
      </c>
      <c r="M38" s="68">
        <f t="array" ref="M38">SUM(IF(('R7. TIAM total gen capacity'!$A$9:$A$1466=$B38)*(('R7. TIAM total gen capacity'!$C$9:$C$1466=M$7)+('R7. TIAM total gen capacity'!$C$9:$C$1466=M$8))*('R7. TIAM total gen capacity'!$E$9:$E$1466=$D38)*('R7. TIAM total gen capacity'!$F$8:$Q$8=M$10),'R7. TIAM total gen capacity'!$F$9:$Q$1466))</f>
        <v>1220.1080970143266</v>
      </c>
      <c r="N38" s="68">
        <f t="array" ref="N38">SUM(IF(('R7. TIAM total gen capacity'!$A$9:$A$1466=$B38)*(('R7. TIAM total gen capacity'!$C$9:$C$1466=N$7)+('R7. TIAM total gen capacity'!$C$9:$C$1466=N$8))*('R7. TIAM total gen capacity'!$E$9:$E$1466=$D38)*('R7. TIAM total gen capacity'!$F$8:$Q$8=N$10),'R7. TIAM total gen capacity'!$F$9:$Q$1466))</f>
        <v>7271.077331298161</v>
      </c>
      <c r="O38" s="68">
        <f t="array" ref="O38">SUM(IF(('R7. TIAM total gen capacity'!$A$9:$A$1466=$B38)*(('R7. TIAM total gen capacity'!$C$9:$C$1466=O$7)+('R7. TIAM total gen capacity'!$C$9:$C$1466=O$8))*('R7. TIAM total gen capacity'!$E$9:$E$1466=$D38)*('R7. TIAM total gen capacity'!$F$8:$Q$8=O$10),'R7. TIAM total gen capacity'!$F$9:$Q$1466))</f>
        <v>7756.206900683288</v>
      </c>
      <c r="P38" s="68">
        <f t="array" ref="P38">SUM(IF(('R7. TIAM total gen capacity'!$A$9:$A$1466=$B38)*(('R7. TIAM total gen capacity'!$C$9:$C$1466=P$7)+('R7. TIAM total gen capacity'!$C$9:$C$1466=P$8))*('R7. TIAM total gen capacity'!$E$9:$E$1466=$D38)*('R7. TIAM total gen capacity'!$F$8:$Q$8=P$10),'R7. TIAM total gen capacity'!$F$9:$Q$1466))</f>
        <v>7830.3908104052498</v>
      </c>
      <c r="R38" s="68">
        <f t="array" ref="R38">SUM(IF(('R7. TIAM total gen capacity'!$A$9:$A$1466=$B38)*(('R7. TIAM total gen capacity'!$C$9:$C$1466=R$7)+('R7. TIAM total gen capacity'!$C$9:$C$1466=R$8))*('R7. TIAM total gen capacity'!$E$9:$E$1466=$D38)*('R7. TIAM total gen capacity'!$F$8:$Q$8=R$10),'R7. TIAM total gen capacity'!$F$9:$Q$1466))</f>
        <v>0.2157534246575338</v>
      </c>
      <c r="S38" s="68">
        <f t="array" ref="S38">SUM(IF(('R7. TIAM total gen capacity'!$A$9:$A$1466=$B38)*(('R7. TIAM total gen capacity'!$C$9:$C$1466=S$7)+('R7. TIAM total gen capacity'!$C$9:$C$1466=S$8))*('R7. TIAM total gen capacity'!$E$9:$E$1466=$D38)*('R7. TIAM total gen capacity'!$F$8:$Q$8=S$10),'R7. TIAM total gen capacity'!$F$9:$Q$1466))</f>
        <v>4.1110672418033785</v>
      </c>
      <c r="T38" s="68">
        <f t="array" ref="T38">SUM(IF(('R7. TIAM total gen capacity'!$A$9:$A$1466=$B38)*(('R7. TIAM total gen capacity'!$C$9:$C$1466=T$7)+('R7. TIAM total gen capacity'!$C$9:$C$1466=T$8))*('R7. TIAM total gen capacity'!$E$9:$E$1466=$D38)*('R7. TIAM total gen capacity'!$F$8:$Q$8=T$10),'R7. TIAM total gen capacity'!$F$9:$Q$1466))</f>
        <v>4.1470650822648629</v>
      </c>
      <c r="U38" s="68">
        <f t="array" ref="U38">SUM(IF(('R7. TIAM total gen capacity'!$A$9:$A$1466=$B38)*(('R7. TIAM total gen capacity'!$C$9:$C$1466=U$7)+('R7. TIAM total gen capacity'!$C$9:$C$1466=U$8))*('R7. TIAM total gen capacity'!$E$9:$E$1466=$D38)*('R7. TIAM total gen capacity'!$F$8:$Q$8=U$10),'R7. TIAM total gen capacity'!$F$9:$Q$1466))</f>
        <v>12.844564185929412</v>
      </c>
      <c r="V38" s="68">
        <f t="array" ref="V38">SUM(IF(('R7. TIAM total gen capacity'!$A$9:$A$1466=$B38)*(('R7. TIAM total gen capacity'!$C$9:$C$1466=V$7)+('R7. TIAM total gen capacity'!$C$9:$C$1466=V$8))*('R7. TIAM total gen capacity'!$E$9:$E$1466=$D38)*('R7. TIAM total gen capacity'!$F$8:$Q$8=V$10),'R7. TIAM total gen capacity'!$F$9:$Q$1466))</f>
        <v>20.924041588158424</v>
      </c>
      <c r="W38" s="68">
        <f t="array" ref="W38">SUM(IF(('R7. TIAM total gen capacity'!$A$9:$A$1466=$B38)*(('R7. TIAM total gen capacity'!$C$9:$C$1466=W$7)+('R7. TIAM total gen capacity'!$C$9:$C$1466=W$8))*('R7. TIAM total gen capacity'!$E$9:$E$1466=$D38)*('R7. TIAM total gen capacity'!$F$8:$Q$8=W$10),'R7. TIAM total gen capacity'!$F$9:$Q$1466))</f>
        <v>34.083858913418936</v>
      </c>
      <c r="X38" s="68">
        <f t="array" ref="X38">SUM(IF(('R7. TIAM total gen capacity'!$A$9:$A$1466=$B38)*(('R7. TIAM total gen capacity'!$C$9:$C$1466=X$7)+('R7. TIAM total gen capacity'!$C$9:$C$1466=X$8))*('R7. TIAM total gen capacity'!$E$9:$E$1466=$D38)*('R7. TIAM total gen capacity'!$F$8:$Q$8=X$10),'R7. TIAM total gen capacity'!$F$9:$Q$1466))</f>
        <v>55.519814643908461</v>
      </c>
      <c r="Y38" s="68">
        <f t="array" ref="Y38">SUM(IF(('R7. TIAM total gen capacity'!$A$9:$A$1466=$B38)*(('R7. TIAM total gen capacity'!$C$9:$C$1466=Y$7)+('R7. TIAM total gen capacity'!$C$9:$C$1466=Y$8))*('R7. TIAM total gen capacity'!$E$9:$E$1466=$D38)*('R7. TIAM total gen capacity'!$F$8:$Q$8=Y$10),'R7. TIAM total gen capacity'!$F$9:$Q$1466))</f>
        <v>90.436727753142037</v>
      </c>
      <c r="Z38" s="68">
        <f t="array" ref="Z38">SUM(IF(('R7. TIAM total gen capacity'!$A$9:$A$1466=$B38)*(('R7. TIAM total gen capacity'!$C$9:$C$1466=Z$7)+('R7. TIAM total gen capacity'!$C$9:$C$1466=Z$8))*('R7. TIAM total gen capacity'!$E$9:$E$1466=$D38)*('R7. TIAM total gen capacity'!$F$8:$Q$8=Z$10),'R7. TIAM total gen capacity'!$F$9:$Q$1466))</f>
        <v>147.31269990042691</v>
      </c>
      <c r="AA38" s="68">
        <f t="array" ref="AA38">SUM(IF(('R7. TIAM total gen capacity'!$A$9:$A$1466=$B38)*(('R7. TIAM total gen capacity'!$C$9:$C$1466=AA$7)+('R7. TIAM total gen capacity'!$C$9:$C$1466=AA$8))*('R7. TIAM total gen capacity'!$E$9:$E$1466=$D38)*('R7. TIAM total gen capacity'!$F$8:$Q$8=AA$10),'R7. TIAM total gen capacity'!$F$9:$Q$1466))</f>
        <v>239.95766532388387</v>
      </c>
      <c r="AB38" s="68">
        <f t="array" ref="AB38">SUM(IF(('R7. TIAM total gen capacity'!$A$9:$A$1466=$B38)*(('R7. TIAM total gen capacity'!$C$9:$C$1466=AB$7)+('R7. TIAM total gen capacity'!$C$9:$C$1466=AB$8))*('R7. TIAM total gen capacity'!$E$9:$E$1466=$D38)*('R7. TIAM total gen capacity'!$F$8:$Q$8=AB$10),'R7. TIAM total gen capacity'!$F$9:$Q$1466))</f>
        <v>390.86655170013421</v>
      </c>
      <c r="AC38" s="68">
        <f t="array" ref="AC38">SUM(IF(('R7. TIAM total gen capacity'!$A$9:$A$1466=$B38)*(('R7. TIAM total gen capacity'!$C$9:$C$1466=AC$7)+('R7. TIAM total gen capacity'!$C$9:$C$1466=AC$8))*('R7. TIAM total gen capacity'!$E$9:$E$1466=$D38)*('R7. TIAM total gen capacity'!$F$8:$Q$8=AC$10),'R7. TIAM total gen capacity'!$F$9:$Q$1466))</f>
        <v>636.68122585137542</v>
      </c>
      <c r="AE38" s="68">
        <f t="array" ref="AE38">SUM(IF(('R7. TIAM total gen capacity'!$A$9:$A$1466=$B38)*(('R7. TIAM total gen capacity'!$C$9:$C$1466=AE$6)+('R7. TIAM total gen capacity'!$C$9:$C$1466=AE$7)+('R7. TIAM total gen capacity'!$C$9:$C$1466=AE$8)+('R7. TIAM total gen capacity'!$C$9:$C$1466=AE$9))*('R7. TIAM total gen capacity'!$E$9:$E$1466=$D38)*('R7. TIAM total gen capacity'!$F$8:$Q$8=AE$10),'R7. TIAM total gen capacity'!$F$9:$Q$1466))</f>
        <v>133.28488682558142</v>
      </c>
      <c r="AF38" s="68">
        <f t="array" ref="AF38">SUM(IF(('R7. TIAM total gen capacity'!$A$9:$A$1466=$B38)*(('R7. TIAM total gen capacity'!$C$9:$C$1466=AF$6)+('R7. TIAM total gen capacity'!$C$9:$C$1466=AF$7)+('R7. TIAM total gen capacity'!$C$9:$C$1466=AF$8)+('R7. TIAM total gen capacity'!$C$9:$C$1466=AF$9))*('R7. TIAM total gen capacity'!$E$9:$E$1466=$D38)*('R7. TIAM total gen capacity'!$F$8:$Q$8=AF$10),'R7. TIAM total gen capacity'!$F$9:$Q$1466))</f>
        <v>142.29541286708474</v>
      </c>
      <c r="AG38" s="68">
        <f t="array" ref="AG38">SUM(IF(('R7. TIAM total gen capacity'!$A$9:$A$1466=$B38)*(('R7. TIAM total gen capacity'!$C$9:$C$1466=AG$6)+('R7. TIAM total gen capacity'!$C$9:$C$1466=AG$7)+('R7. TIAM total gen capacity'!$C$9:$C$1466=AG$8)+('R7. TIAM total gen capacity'!$C$9:$C$1466=AG$9))*('R7. TIAM total gen capacity'!$E$9:$E$1466=$D38)*('R7. TIAM total gen capacity'!$F$8:$Q$8=AG$10),'R7. TIAM total gen capacity'!$F$9:$Q$1466))</f>
        <v>142.29541286708474</v>
      </c>
      <c r="AH38" s="68">
        <f t="array" ref="AH38">SUM(IF(('R7. TIAM total gen capacity'!$A$9:$A$1466=$B38)*(('R7. TIAM total gen capacity'!$C$9:$C$1466=AH$6)+('R7. TIAM total gen capacity'!$C$9:$C$1466=AH$7)+('R7. TIAM total gen capacity'!$C$9:$C$1466=AH$8)+('R7. TIAM total gen capacity'!$C$9:$C$1466=AH$9))*('R7. TIAM total gen capacity'!$E$9:$E$1466=$D38)*('R7. TIAM total gen capacity'!$F$8:$Q$8=AH$10),'R7. TIAM total gen capacity'!$F$9:$Q$1466))</f>
        <v>142.29541286708474</v>
      </c>
      <c r="AI38" s="68">
        <f t="array" ref="AI38">SUM(IF(('R7. TIAM total gen capacity'!$A$9:$A$1466=$B38)*(('R7. TIAM total gen capacity'!$C$9:$C$1466=AI$6)+('R7. TIAM total gen capacity'!$C$9:$C$1466=AI$7)+('R7. TIAM total gen capacity'!$C$9:$C$1466=AI$8)+('R7. TIAM total gen capacity'!$C$9:$C$1466=AI$9))*('R7. TIAM total gen capacity'!$E$9:$E$1466=$D38)*('R7. TIAM total gen capacity'!$F$8:$Q$8=AI$10),'R7. TIAM total gen capacity'!$F$9:$Q$1466))</f>
        <v>106.13647068360116</v>
      </c>
      <c r="AJ38" s="68">
        <f t="array" ref="AJ38">SUM(IF(('R7. TIAM total gen capacity'!$A$9:$A$1466=$B38)*(('R7. TIAM total gen capacity'!$C$9:$C$1466=AJ$6)+('R7. TIAM total gen capacity'!$C$9:$C$1466=AJ$7)+('R7. TIAM total gen capacity'!$C$9:$C$1466=AJ$8)+('R7. TIAM total gen capacity'!$C$9:$C$1466=AJ$9))*('R7. TIAM total gen capacity'!$E$9:$E$1466=$D38)*('R7. TIAM total gen capacity'!$F$8:$Q$8=AJ$10),'R7. TIAM total gen capacity'!$F$9:$Q$1466))</f>
        <v>33.50941432362665</v>
      </c>
      <c r="AK38" s="68">
        <f t="array" ref="AK38">SUM(IF(('R7. TIAM total gen capacity'!$A$9:$A$1466=$B38)*(('R7. TIAM total gen capacity'!$C$9:$C$1466=AK$6)+('R7. TIAM total gen capacity'!$C$9:$C$1466=AK$7)+('R7. TIAM total gen capacity'!$C$9:$C$1466=AK$8)+('R7. TIAM total gen capacity'!$C$9:$C$1466=AK$9))*('R7. TIAM total gen capacity'!$E$9:$E$1466=$D38)*('R7. TIAM total gen capacity'!$F$8:$Q$8=AK$10),'R7. TIAM total gen capacity'!$F$9:$Q$1466))</f>
        <v>9.0434221154901806</v>
      </c>
      <c r="AL38" s="68">
        <f t="array" ref="AL38">SUM(IF(('R7. TIAM total gen capacity'!$A$9:$A$1466=$B38)*(('R7. TIAM total gen capacity'!$C$9:$C$1466=AL$6)+('R7. TIAM total gen capacity'!$C$9:$C$1466=AL$7)+('R7. TIAM total gen capacity'!$C$9:$C$1466=AL$8)+('R7. TIAM total gen capacity'!$C$9:$C$1466=AL$9))*('R7. TIAM total gen capacity'!$E$9:$E$1466=$D38)*('R7. TIAM total gen capacity'!$F$8:$Q$8=AL$10),'R7. TIAM total gen capacity'!$F$9:$Q$1466))</f>
        <v>9.0434221154901806</v>
      </c>
      <c r="AM38" s="68">
        <f t="array" ref="AM38">SUM(IF(('R7. TIAM total gen capacity'!$A$9:$A$1466=$B38)*(('R7. TIAM total gen capacity'!$C$9:$C$1466=AM$6)+('R7. TIAM total gen capacity'!$C$9:$C$1466=AM$7)+('R7. TIAM total gen capacity'!$C$9:$C$1466=AM$8)+('R7. TIAM total gen capacity'!$C$9:$C$1466=AM$9))*('R7. TIAM total gen capacity'!$E$9:$E$1466=$D38)*('R7. TIAM total gen capacity'!$F$8:$Q$8=AM$10),'R7. TIAM total gen capacity'!$F$9:$Q$1466))</f>
        <v>9.0434221154901806</v>
      </c>
      <c r="AN38" s="68">
        <f t="array" ref="AN38">SUM(IF(('R7. TIAM total gen capacity'!$A$9:$A$1466=$B38)*(('R7. TIAM total gen capacity'!$C$9:$C$1466=AN$6)+('R7. TIAM total gen capacity'!$C$9:$C$1466=AN$7)+('R7. TIAM total gen capacity'!$C$9:$C$1466=AN$8)+('R7. TIAM total gen capacity'!$C$9:$C$1466=AN$9))*('R7. TIAM total gen capacity'!$E$9:$E$1466=$D38)*('R7. TIAM total gen capacity'!$F$8:$Q$8=AN$10),'R7. TIAM total gen capacity'!$F$9:$Q$1466))</f>
        <v>5.97571643936858</v>
      </c>
      <c r="AO38" s="68">
        <f t="array" ref="AO38">SUM(IF(('R7. TIAM total gen capacity'!$A$9:$A$1466=$B38)*(('R7. TIAM total gen capacity'!$C$9:$C$1466=AO$6)+('R7. TIAM total gen capacity'!$C$9:$C$1466=AO$7)+('R7. TIAM total gen capacity'!$C$9:$C$1466=AO$8)+('R7. TIAM total gen capacity'!$C$9:$C$1466=AO$9))*('R7. TIAM total gen capacity'!$E$9:$E$1466=$D38)*('R7. TIAM total gen capacity'!$F$8:$Q$8=AO$10),'R7. TIAM total gen capacity'!$F$9:$Q$1466))</f>
        <v>5.97571643936858</v>
      </c>
      <c r="AP38" s="68">
        <f t="array" ref="AP38">SUM(IF(('R7. TIAM total gen capacity'!$A$9:$A$1466=$B38)*(('R7. TIAM total gen capacity'!$C$9:$C$1466=AP$6)+('R7. TIAM total gen capacity'!$C$9:$C$1466=AP$7)+('R7. TIAM total gen capacity'!$C$9:$C$1466=AP$8)+('R7. TIAM total gen capacity'!$C$9:$C$1466=AP$9))*('R7. TIAM total gen capacity'!$E$9:$E$1466=$D38)*('R7. TIAM total gen capacity'!$F$8:$Q$8=AP$10),'R7. TIAM total gen capacity'!$F$9:$Q$1466))</f>
        <v>14.7775597004446</v>
      </c>
      <c r="AR38" s="68">
        <f t="array" ref="AR38">SUM(IF(('R7. TIAM total gen capacity'!$A$9:$A$1466=$B38)*('R7. TIAM total gen capacity'!$E$9:$E$1466=$D38)*('R7. TIAM total gen capacity'!$F$8:$Q$8=AR$10),'R7. TIAM total gen capacity'!$F$9:$Q$1466))</f>
        <v>286.63094033844067</v>
      </c>
      <c r="AS38" s="68">
        <f t="array" ref="AS38">SUM(IF(('R7. TIAM total gen capacity'!$A$9:$A$1466=$B38)*('R7. TIAM total gen capacity'!$E$9:$E$1466=$D38)*('R7. TIAM total gen capacity'!$F$8:$Q$8=AS$10),'R7. TIAM total gen capacity'!$F$9:$Q$1466))</f>
        <v>299.32911188092118</v>
      </c>
      <c r="AT38" s="68">
        <f t="array" ref="AT38">SUM(IF(('R7. TIAM total gen capacity'!$A$9:$A$1466=$B38)*('R7. TIAM total gen capacity'!$E$9:$E$1466=$D38)*('R7. TIAM total gen capacity'!$F$8:$Q$8=AT$10),'R7. TIAM total gen capacity'!$F$9:$Q$1466))</f>
        <v>309.62938046473278</v>
      </c>
      <c r="AU38" s="68">
        <f t="array" ref="AU38">SUM(IF(('R7. TIAM total gen capacity'!$A$9:$A$1466=$B38)*('R7. TIAM total gen capacity'!$E$9:$E$1466=$D38)*('R7. TIAM total gen capacity'!$F$8:$Q$8=AU$10),'R7. TIAM total gen capacity'!$F$9:$Q$1466))</f>
        <v>403.46065304299879</v>
      </c>
      <c r="AV38" s="68">
        <f t="array" ref="AV38">SUM(IF(('R7. TIAM total gen capacity'!$A$9:$A$1466=$B38)*('R7. TIAM total gen capacity'!$E$9:$E$1466=$D38)*('R7. TIAM total gen capacity'!$F$8:$Q$8=AV$10),'R7. TIAM total gen capacity'!$F$9:$Q$1466))</f>
        <v>443.94096091228079</v>
      </c>
      <c r="AW38" s="68">
        <f t="array" ref="AW38">SUM(IF(('R7. TIAM total gen capacity'!$A$9:$A$1466=$B38)*('R7. TIAM total gen capacity'!$E$9:$E$1466=$D38)*('R7. TIAM total gen capacity'!$F$8:$Q$8=AW$10),'R7. TIAM total gen capacity'!$F$9:$Q$1466))</f>
        <v>450.67175603483832</v>
      </c>
      <c r="AX38" s="68">
        <f t="array" ref="AX38">SUM(IF(('R7. TIAM total gen capacity'!$A$9:$A$1466=$B38)*('R7. TIAM total gen capacity'!$E$9:$E$1466=$D38)*('R7. TIAM total gen capacity'!$F$8:$Q$8=AX$10),'R7. TIAM total gen capacity'!$F$9:$Q$1466))</f>
        <v>666.61316997618223</v>
      </c>
      <c r="AY38" s="68">
        <f t="array" ref="AY38">SUM(IF(('R7. TIAM total gen capacity'!$A$9:$A$1466=$B38)*('R7. TIAM total gen capacity'!$E$9:$E$1466=$D38)*('R7. TIAM total gen capacity'!$F$8:$Q$8=AY$10),'R7. TIAM total gen capacity'!$F$9:$Q$1466))</f>
        <v>1160.3458604758553</v>
      </c>
      <c r="AZ38" s="68">
        <f t="array" ref="AZ38">SUM(IF(('R7. TIAM total gen capacity'!$A$9:$A$1466=$B38)*('R7. TIAM total gen capacity'!$E$9:$E$1466=$D38)*('R7. TIAM total gen capacity'!$F$8:$Q$8=AZ$10),'R7. TIAM total gen capacity'!$F$9:$Q$1466))</f>
        <v>2465.8414933870145</v>
      </c>
      <c r="BA38" s="68">
        <f t="array" ref="BA38">SUM(IF(('R7. TIAM total gen capacity'!$A$9:$A$1466=$B38)*('R7. TIAM total gen capacity'!$E$9:$E$1466=$D38)*('R7. TIAM total gen capacity'!$F$8:$Q$8=BA$10),'R7. TIAM total gen capacity'!$F$9:$Q$1466))</f>
        <v>9155.8512107608731</v>
      </c>
      <c r="BB38" s="68">
        <f t="array" ref="BB38">SUM(IF(('R7. TIAM total gen capacity'!$A$9:$A$1466=$B38)*('R7. TIAM total gen capacity'!$E$9:$E$1466=$D38)*('R7. TIAM total gen capacity'!$F$8:$Q$8=BB$10),'R7. TIAM total gen capacity'!$F$9:$Q$1466))</f>
        <v>10204.946494068028</v>
      </c>
      <c r="BC38" s="68">
        <f t="array" ref="BC38">SUM(IF(('R7. TIAM total gen capacity'!$A$9:$A$1466=$B38)*('R7. TIAM total gen capacity'!$E$9:$E$1466=$D38)*('R7. TIAM total gen capacity'!$F$8:$Q$8=BC$10),'R7. TIAM total gen capacity'!$F$9:$Q$1466))</f>
        <v>10540.571109012353</v>
      </c>
      <c r="BE38" s="68">
        <f t="array" ref="BE38">SUM(IF(('R7. TIAM total gen capacity'!$A$9:$A$1466=$B38)*('R7. TIAM total gen capacity'!$E$9:$E$1466=$D38)*('R7. TIAM total gen capacity'!$B$9:$B$1466=BE$9)*('R7. TIAM total gen capacity'!$F$8:$Q$8=BE$10),'R7. TIAM total gen capacity'!$F$9:$Q$1466))</f>
        <v>147.12212727289815</v>
      </c>
      <c r="BF38" s="68">
        <f t="array" ref="BF38">SUM(IF(('R7. TIAM total gen capacity'!$A$9:$A$1466=$B38)*('R7. TIAM total gen capacity'!$E$9:$E$1466=$D38)*('R7. TIAM total gen capacity'!$B$9:$B$1466=BF$9)*('R7. TIAM total gen capacity'!$F$8:$Q$8=BF$10),'R7. TIAM total gen capacity'!$F$9:$Q$1466))</f>
        <v>150.81134326985978</v>
      </c>
      <c r="BG38" s="68">
        <f t="array" ref="BG38">SUM(IF(('R7. TIAM total gen capacity'!$A$9:$A$1466=$B38)*('R7. TIAM total gen capacity'!$E$9:$E$1466=$D38)*('R7. TIAM total gen capacity'!$B$9:$B$1466=BG$9)*('R7. TIAM total gen capacity'!$F$8:$Q$8=BG$10),'R7. TIAM total gen capacity'!$F$9:$Q$1466))</f>
        <v>159.15210555115624</v>
      </c>
      <c r="BH38" s="68">
        <f t="array" ref="BH38">SUM(IF(('R7. TIAM total gen capacity'!$A$9:$A$1466=$B38)*('R7. TIAM total gen capacity'!$E$9:$E$1466=$D38)*('R7. TIAM total gen capacity'!$B$9:$B$1466=BH$9)*('R7. TIAM total gen capacity'!$F$8:$Q$8=BH$10),'R7. TIAM total gen capacity'!$F$9:$Q$1466))</f>
        <v>240.39840557312482</v>
      </c>
      <c r="BI38" s="68">
        <f t="array" ref="BI38">SUM(IF(('R7. TIAM total gen capacity'!$A$9:$A$1466=$B38)*('R7. TIAM total gen capacity'!$E$9:$E$1466=$D38)*('R7. TIAM total gen capacity'!$B$9:$B$1466=BI$9)*('R7. TIAM total gen capacity'!$F$8:$Q$8=BI$10),'R7. TIAM total gen capacity'!$F$9:$Q$1466))</f>
        <v>317.79251616567865</v>
      </c>
      <c r="BJ38" s="68">
        <f t="array" ref="BJ38">SUM(IF(('R7. TIAM total gen capacity'!$A$9:$A$1466=$B38)*('R7. TIAM total gen capacity'!$E$9:$E$1466=$D38)*('R7. TIAM total gen capacity'!$B$9:$B$1466=BJ$9)*('R7. TIAM total gen capacity'!$F$8:$Q$8=BJ$10),'R7. TIAM total gen capacity'!$F$9:$Q$1466))</f>
        <v>389.2686959320522</v>
      </c>
      <c r="BK38" s="68">
        <f t="array" ref="BK38">SUM(IF(('R7. TIAM total gen capacity'!$A$9:$A$1466=$B38)*('R7. TIAM total gen capacity'!$E$9:$E$1466=$D38)*('R7. TIAM total gen capacity'!$B$9:$B$1466=BK$9)*('R7. TIAM total gen capacity'!$F$8:$Q$8=BK$10),'R7. TIAM total gen capacity'!$F$9:$Q$1466))</f>
        <v>588.61647602760434</v>
      </c>
      <c r="BL38" s="68">
        <f t="array" ref="BL38">SUM(IF(('R7. TIAM total gen capacity'!$A$9:$A$1466=$B38)*('R7. TIAM total gen capacity'!$E$9:$E$1466=$D38)*('R7. TIAM total gen capacity'!$B$9:$B$1466=BL$9)*('R7. TIAM total gen capacity'!$F$8:$Q$8=BL$10),'R7. TIAM total gen capacity'!$F$9:$Q$1466))</f>
        <v>1046.3433743761614</v>
      </c>
      <c r="BM38" s="68">
        <f t="array" ref="BM38">SUM(IF(('R7. TIAM total gen capacity'!$A$9:$A$1466=$B38)*('R7. TIAM total gen capacity'!$E$9:$E$1466=$D38)*('R7. TIAM total gen capacity'!$B$9:$B$1466=BM$9)*('R7. TIAM total gen capacity'!$F$8:$Q$8=BM$10),'R7. TIAM total gen capacity'!$F$9:$Q$1466))</f>
        <v>2330.9102885835437</v>
      </c>
      <c r="BN38" s="68">
        <f t="array" ref="BN38">SUM(IF(('R7. TIAM total gen capacity'!$A$9:$A$1466=$B38)*('R7. TIAM total gen capacity'!$E$9:$E$1466=$D38)*('R7. TIAM total gen capacity'!$B$9:$B$1466=BN$9)*('R7. TIAM total gen capacity'!$F$8:$Q$8=BN$10),'R7. TIAM total gen capacity'!$F$9:$Q$1466))</f>
        <v>9001.4063531828288</v>
      </c>
      <c r="BO38" s="68">
        <f t="array" ref="BO38">SUM(IF(('R7. TIAM total gen capacity'!$A$9:$A$1466=$B38)*('R7. TIAM total gen capacity'!$E$9:$E$1466=$D38)*('R7. TIAM total gen capacity'!$B$9:$B$1466=BO$9)*('R7. TIAM total gen capacity'!$F$8:$Q$8=BO$10),'R7. TIAM total gen capacity'!$F$9:$Q$1466))</f>
        <v>10033.344517750395</v>
      </c>
      <c r="BP38" s="68">
        <f t="array" ref="BP38">SUM(IF(('R7. TIAM total gen capacity'!$A$9:$A$1466=$B38)*('R7. TIAM total gen capacity'!$E$9:$E$1466=$D38)*('R7. TIAM total gen capacity'!$B$9:$B$1466=BP$9)*('R7. TIAM total gen capacity'!$F$8:$Q$8=BP$10),'R7. TIAM total gen capacity'!$F$9:$Q$1466))</f>
        <v>10348.367260257426</v>
      </c>
      <c r="BR38" s="68">
        <f t="array" ref="BR38">SUM(IF(('R7. TIAM total gen capacity'!$A$9:$A$1466=$B38)*(('R7. TIAM total gen capacity'!$C$9:$C$1466=BR$7)+('R7. TIAM total gen capacity'!$C$9:$C$1466=BR$8))*('R7. TIAM total gen capacity'!$E$9:$E$1466=$D38)*('R7. TIAM total gen capacity'!$F$8:$Q$8=BR$10),'R7. TIAM total gen capacity'!$F$9:$Q$1466))</f>
        <v>4.3378995433789997</v>
      </c>
      <c r="BS38" s="68">
        <f t="array" ref="BS38">SUM(IF(('R7. TIAM total gen capacity'!$A$9:$A$1466=$B38)*(('R7. TIAM total gen capacity'!$C$9:$C$1466=BS$7)+('R7. TIAM total gen capacity'!$C$9:$C$1466=BS$8))*('R7. TIAM total gen capacity'!$E$9:$E$1466=$D38)*('R7. TIAM total gen capacity'!$F$8:$Q$8=BS$10),'R7. TIAM total gen capacity'!$F$9:$Q$1466))</f>
        <v>4.1866914140110403</v>
      </c>
      <c r="BT38" s="68">
        <f t="array" ref="BT38">SUM(IF(('R7. TIAM total gen capacity'!$A$9:$A$1466=$B38)*(('R7. TIAM total gen capacity'!$C$9:$C$1466=BT$7)+('R7. TIAM total gen capacity'!$C$9:$C$1466=BT$8))*('R7. TIAM total gen capacity'!$E$9:$E$1466=$D38)*('R7. TIAM total gen capacity'!$F$8:$Q$8=BT$10),'R7. TIAM total gen capacity'!$F$9:$Q$1466))</f>
        <v>10.34019827782085</v>
      </c>
      <c r="BU38" s="68">
        <f t="array" ref="BU38">SUM(IF(('R7. TIAM total gen capacity'!$A$9:$A$1466=$B38)*(('R7. TIAM total gen capacity'!$C$9:$C$1466=BU$7)+('R7. TIAM total gen capacity'!$C$9:$C$1466=BU$8))*('R7. TIAM total gen capacity'!$E$9:$E$1466=$D38)*('R7. TIAM total gen capacity'!$F$8:$Q$8=BU$10),'R7. TIAM total gen capacity'!$F$9:$Q$1466))</f>
        <v>12.801352346597136</v>
      </c>
      <c r="BV38" s="68">
        <f t="array" ref="BV38">SUM(IF(('R7. TIAM total gen capacity'!$A$9:$A$1466=$B38)*(('R7. TIAM total gen capacity'!$C$9:$C$1466=BV$7)+('R7. TIAM total gen capacity'!$C$9:$C$1466=BV$8))*('R7. TIAM total gen capacity'!$E$9:$E$1466=$D38)*('R7. TIAM total gen capacity'!$F$8:$Q$8=BV$10),'R7. TIAM total gen capacity'!$F$9:$Q$1466))</f>
        <v>61.742618552127368</v>
      </c>
      <c r="BW38" s="68">
        <f t="array" ref="BW38">SUM(IF(('R7. TIAM total gen capacity'!$A$9:$A$1466=$B38)*(('R7. TIAM total gen capacity'!$C$9:$C$1466=BW$7)+('R7. TIAM total gen capacity'!$C$9:$C$1466=BW$8))*('R7. TIAM total gen capacity'!$E$9:$E$1466=$D38)*('R7. TIAM total gen capacity'!$F$8:$Q$8=BW$10),'R7. TIAM total gen capacity'!$F$9:$Q$1466))</f>
        <v>76.209435158322151</v>
      </c>
      <c r="BX38" s="68">
        <f t="array" ref="BX38">SUM(IF(('R7. TIAM total gen capacity'!$A$9:$A$1466=$B38)*(('R7. TIAM total gen capacity'!$C$9:$C$1466=BX$7)+('R7. TIAM total gen capacity'!$C$9:$C$1466=BX$8))*('R7. TIAM total gen capacity'!$E$9:$E$1466=$D38)*('R7. TIAM total gen capacity'!$F$8:$Q$8=BX$10),'R7. TIAM total gen capacity'!$F$9:$Q$1466))</f>
        <v>147.40811952821173</v>
      </c>
      <c r="BY38" s="68">
        <f t="array" ref="BY38">SUM(IF(('R7. TIAM total gen capacity'!$A$9:$A$1466=$B38)*(('R7. TIAM total gen capacity'!$C$9:$C$1466=BY$7)+('R7. TIAM total gen capacity'!$C$9:$C$1466=BY$8))*('R7. TIAM total gen capacity'!$E$9:$E$1466=$D38)*('R7. TIAM total gen capacity'!$F$8:$Q$8=BY$10),'R7. TIAM total gen capacity'!$F$9:$Q$1466))</f>
        <v>183.55634837825244</v>
      </c>
      <c r="BZ38" s="68">
        <f t="array" ref="BZ38">SUM(IF(('R7. TIAM total gen capacity'!$A$9:$A$1466=$B38)*(('R7. TIAM total gen capacity'!$C$9:$C$1466=BZ$7)+('R7. TIAM total gen capacity'!$C$9:$C$1466=BZ$8))*('R7. TIAM total gen capacity'!$E$9:$E$1466=$D38)*('R7. TIAM total gen capacity'!$F$8:$Q$8=BZ$10),'R7. TIAM total gen capacity'!$F$9:$Q$1466))</f>
        <v>317.29283753985573</v>
      </c>
      <c r="CA38" s="68">
        <f t="array" ref="CA38">SUM(IF(('R7. TIAM total gen capacity'!$A$9:$A$1466=$B38)*(('R7. TIAM total gen capacity'!$C$9:$C$1466=CA$7)+('R7. TIAM total gen capacity'!$C$9:$C$1466=CA$8))*('R7. TIAM total gen capacity'!$E$9:$E$1466=$D38)*('R7. TIAM total gen capacity'!$F$8:$Q$8=CA$10),'R7. TIAM total gen capacity'!$F$9:$Q$1466))</f>
        <v>697.59333990533355</v>
      </c>
      <c r="CB38" s="68">
        <f t="array" ref="CB38">SUM(IF(('R7. TIAM total gen capacity'!$A$9:$A$1466=$B38)*(('R7. TIAM total gen capacity'!$C$9:$C$1466=CB$7)+('R7. TIAM total gen capacity'!$C$9:$C$1466=CB$8))*('R7. TIAM total gen capacity'!$E$9:$E$1466=$D38)*('R7. TIAM total gen capacity'!$F$8:$Q$8=CB$10),'R7. TIAM total gen capacity'!$F$9:$Q$1466))</f>
        <v>970.8998582018919</v>
      </c>
      <c r="CC38" s="68">
        <f t="array" ref="CC38">SUM(IF(('R7. TIAM total gen capacity'!$A$9:$A$1466=$B38)*(('R7. TIAM total gen capacity'!$C$9:$C$1466=CC$7)+('R7. TIAM total gen capacity'!$C$9:$C$1466=CC$8))*('R7. TIAM total gen capacity'!$E$9:$E$1466=$D38)*('R7. TIAM total gen capacity'!$F$8:$Q$8=CC$10),'R7. TIAM total gen capacity'!$F$9:$Q$1466))</f>
        <v>830.55307762899247</v>
      </c>
      <c r="CE38" s="68">
        <f t="array" ref="CE38">SUM(IF(('R7. TIAM total gen capacity'!$A$9:$A$1466=$B38)*(('R7. TIAM total gen capacity'!$C$9:$C$1466=CE$7)+('R7. TIAM total gen capacity'!$C$9:$C$1466=CE$8))*('R7. TIAM total gen capacity'!$E$9:$E$1466=$D38)*('R7. TIAM total gen capacity'!$F$8:$Q$8=CE$10),'R7. TIAM total gen capacity'!$F$9:$Q$1466))</f>
        <v>137.11527795782968</v>
      </c>
      <c r="CF38" s="68">
        <f t="array" ref="CF38">SUM(IF(('R7. TIAM total gen capacity'!$A$9:$A$1466=$B38)*(('R7. TIAM total gen capacity'!$C$9:$C$1466=CF$7)+('R7. TIAM total gen capacity'!$C$9:$C$1466=CF$8))*('R7. TIAM total gen capacity'!$E$9:$E$1466=$D38)*('R7. TIAM total gen capacity'!$F$8:$Q$8=CF$10),'R7. TIAM total gen capacity'!$F$9:$Q$1466))</f>
        <v>137.11527795782968</v>
      </c>
      <c r="CG38" s="68">
        <f t="array" ref="CG38">SUM(IF(('R7. TIAM total gen capacity'!$A$9:$A$1466=$B38)*(('R7. TIAM total gen capacity'!$C$9:$C$1466=CG$7)+('R7. TIAM total gen capacity'!$C$9:$C$1466=CG$8))*('R7. TIAM total gen capacity'!$E$9:$E$1466=$D38)*('R7. TIAM total gen capacity'!$F$8:$Q$8=CG$10),'R7. TIAM total gen capacity'!$F$9:$Q$1466))</f>
        <v>139.36181295393396</v>
      </c>
      <c r="CH38" s="68">
        <f t="array" ref="CH38">SUM(IF(('R7. TIAM total gen capacity'!$A$9:$A$1466=$B38)*(('R7. TIAM total gen capacity'!$C$9:$C$1466=CH$7)+('R7. TIAM total gen capacity'!$C$9:$C$1466=CH$8))*('R7. TIAM total gen capacity'!$E$9:$E$1466=$D38)*('R7. TIAM total gen capacity'!$F$8:$Q$8=CH$10),'R7. TIAM total gen capacity'!$F$9:$Q$1466))</f>
        <v>209.78764969486679</v>
      </c>
      <c r="CI38" s="68">
        <f t="array" ref="CI38">SUM(IF(('R7. TIAM total gen capacity'!$A$9:$A$1466=$B38)*(('R7. TIAM total gen capacity'!$C$9:$C$1466=CI$7)+('R7. TIAM total gen capacity'!$C$9:$C$1466=CI$8))*('R7. TIAM total gen capacity'!$E$9:$E$1466=$D38)*('R7. TIAM total gen capacity'!$F$8:$Q$8=CI$10),'R7. TIAM total gen capacity'!$F$9:$Q$1466))</f>
        <v>230.63917040593833</v>
      </c>
      <c r="CJ38" s="68">
        <f t="array" ref="CJ38">SUM(IF(('R7. TIAM total gen capacity'!$A$9:$A$1466=$B38)*(('R7. TIAM total gen capacity'!$C$9:$C$1466=CJ$7)+('R7. TIAM total gen capacity'!$C$9:$C$1466=CJ$8))*('R7. TIAM total gen capacity'!$E$9:$E$1466=$D38)*('R7. TIAM total gen capacity'!$F$8:$Q$8=CJ$10),'R7. TIAM total gen capacity'!$F$9:$Q$1466))</f>
        <v>269.00366168949841</v>
      </c>
      <c r="CK38" s="68">
        <f t="array" ref="CK38">SUM(IF(('R7. TIAM total gen capacity'!$A$9:$A$1466=$B38)*(('R7. TIAM total gen capacity'!$C$9:$C$1466=CK$7)+('R7. TIAM total gen capacity'!$C$9:$C$1466=CK$8))*('R7. TIAM total gen capacity'!$E$9:$E$1466=$D38)*('R7. TIAM total gen capacity'!$F$8:$Q$8=CK$10),'R7. TIAM total gen capacity'!$F$9:$Q$1466))</f>
        <v>340.6672941345347</v>
      </c>
      <c r="CL38" s="68">
        <f t="array" ref="CL38">SUM(IF(('R7. TIAM total gen capacity'!$A$9:$A$1466=$B38)*(('R7. TIAM total gen capacity'!$C$9:$C$1466=CL$7)+('R7. TIAM total gen capacity'!$C$9:$C$1466=CL$8))*('R7. TIAM total gen capacity'!$E$9:$E$1466=$D38)*('R7. TIAM total gen capacity'!$F$8:$Q$8=CL$10),'R7. TIAM total gen capacity'!$F$9:$Q$1466))</f>
        <v>537.46359319876683</v>
      </c>
      <c r="CM38" s="68">
        <f t="array" ref="CM38">SUM(IF(('R7. TIAM total gen capacity'!$A$9:$A$1466=$B38)*(('R7. TIAM total gen capacity'!$C$9:$C$1466=CM$7)+('R7. TIAM total gen capacity'!$C$9:$C$1466=CM$8))*('R7. TIAM total gen capacity'!$E$9:$E$1466=$D38)*('R7. TIAM total gen capacity'!$F$8:$Q$8=CM$10),'R7. TIAM total gen capacity'!$F$9:$Q$1466))</f>
        <v>645.73492405872844</v>
      </c>
      <c r="CN38" s="68">
        <f t="array" ref="CN38">SUM(IF(('R7. TIAM total gen capacity'!$A$9:$A$1466=$B38)*(('R7. TIAM total gen capacity'!$C$9:$C$1466=CN$7)+('R7. TIAM total gen capacity'!$C$9:$C$1466=CN$8))*('R7. TIAM total gen capacity'!$E$9:$E$1466=$D38)*('R7. TIAM total gen capacity'!$F$8:$Q$8=CN$10),'R7. TIAM total gen capacity'!$F$9:$Q$1466))</f>
        <v>792.77801665544962</v>
      </c>
      <c r="CO38" s="68">
        <f t="array" ref="CO38">SUM(IF(('R7. TIAM total gen capacity'!$A$9:$A$1466=$B38)*(('R7. TIAM total gen capacity'!$C$9:$C$1466=CO$7)+('R7. TIAM total gen capacity'!$C$9:$C$1466=CO$8))*('R7. TIAM total gen capacity'!$E$9:$E$1466=$D38)*('R7. TIAM total gen capacity'!$F$8:$Q$8=CO$10),'R7. TIAM total gen capacity'!$F$9:$Q$1466))</f>
        <v>915.37120716508002</v>
      </c>
      <c r="CP38" s="68">
        <f t="array" ref="CP38">SUM(IF(('R7. TIAM total gen capacity'!$A$9:$A$1466=$B38)*(('R7. TIAM total gen capacity'!$C$9:$C$1466=CP$7)+('R7. TIAM total gen capacity'!$C$9:$C$1466=CP$8))*('R7. TIAM total gen capacity'!$E$9:$E$1466=$D38)*('R7. TIAM total gen capacity'!$F$8:$Q$8=CP$10),'R7. TIAM total gen capacity'!$F$9:$Q$1466))</f>
        <v>1050.7421463718072</v>
      </c>
    </row>
    <row r="39" spans="1:94" x14ac:dyDescent="0.3">
      <c r="A39" s="39" t="s">
        <v>65</v>
      </c>
      <c r="B39" s="39" t="s">
        <v>253</v>
      </c>
      <c r="C39" s="39" t="s">
        <v>97</v>
      </c>
      <c r="D39" s="39" t="s">
        <v>258</v>
      </c>
      <c r="E39" s="68">
        <f t="array" ref="E39">SUM(IF(('R7. TIAM total gen capacity'!$A$9:$A$1466=$B39)*(('R7. TIAM total gen capacity'!$C$9:$C$1466=E$7)+('R7. TIAM total gen capacity'!$C$9:$C$1466=E$8))*('R7. TIAM total gen capacity'!$E$9:$E$1466=$D39)*('R7. TIAM total gen capacity'!$F$8:$Q$8=E$10),'R7. TIAM total gen capacity'!$F$9:$Q$1466))</f>
        <v>0.30479452054794476</v>
      </c>
      <c r="F39" s="68">
        <f t="array" ref="F39">SUM(IF(('R7. TIAM total gen capacity'!$A$9:$A$1466=$B39)*(('R7. TIAM total gen capacity'!$C$9:$C$1466=F$7)+('R7. TIAM total gen capacity'!$C$9:$C$1466=F$8))*('R7. TIAM total gen capacity'!$E$9:$E$1466=$D39)*('R7. TIAM total gen capacity'!$F$8:$Q$8=F$10),'R7. TIAM total gen capacity'!$F$9:$Q$1466))</f>
        <v>0.30479452054794476</v>
      </c>
      <c r="G39" s="68">
        <f t="array" ref="G39">SUM(IF(('R7. TIAM total gen capacity'!$A$9:$A$1466=$B39)*(('R7. TIAM total gen capacity'!$C$9:$C$1466=G$7)+('R7. TIAM total gen capacity'!$C$9:$C$1466=G$8))*('R7. TIAM total gen capacity'!$E$9:$E$1466=$D39)*('R7. TIAM total gen capacity'!$F$8:$Q$8=G$10),'R7. TIAM total gen capacity'!$F$9:$Q$1466))</f>
        <v>0.41674495225380148</v>
      </c>
      <c r="H39" s="68">
        <f t="array" ref="H39">SUM(IF(('R7. TIAM total gen capacity'!$A$9:$A$1466=$B39)*(('R7. TIAM total gen capacity'!$C$9:$C$1466=H$7)+('R7. TIAM total gen capacity'!$C$9:$C$1466=H$8))*('R7. TIAM total gen capacity'!$E$9:$E$1466=$D39)*('R7. TIAM total gen capacity'!$F$8:$Q$8=H$10),'R7. TIAM total gen capacity'!$F$9:$Q$1466))</f>
        <v>0.41626536902781841</v>
      </c>
      <c r="I39" s="68">
        <f t="array" ref="I39">SUM(IF(('R7. TIAM total gen capacity'!$A$9:$A$1466=$B39)*(('R7. TIAM total gen capacity'!$C$9:$C$1466=I$7)+('R7. TIAM total gen capacity'!$C$9:$C$1466=I$8))*('R7. TIAM total gen capacity'!$E$9:$E$1466=$D39)*('R7. TIAM total gen capacity'!$F$8:$Q$8=I$10),'R7. TIAM total gen capacity'!$F$9:$Q$1466))</f>
        <v>0.41546536662781897</v>
      </c>
      <c r="J39" s="68">
        <f t="array" ref="J39">SUM(IF(('R7. TIAM total gen capacity'!$A$9:$A$1466=$B39)*(('R7. TIAM total gen capacity'!$C$9:$C$1466=J$7)+('R7. TIAM total gen capacity'!$C$9:$C$1466=J$8))*('R7. TIAM total gen capacity'!$E$9:$E$1466=$D39)*('R7. TIAM total gen capacity'!$F$8:$Q$8=J$10),'R7. TIAM total gen capacity'!$F$9:$Q$1466))</f>
        <v>4.0475730860714121</v>
      </c>
      <c r="K39" s="68">
        <f t="array" ref="K39">SUM(IF(('R7. TIAM total gen capacity'!$A$9:$A$1466=$B39)*(('R7. TIAM total gen capacity'!$C$9:$C$1466=K$7)+('R7. TIAM total gen capacity'!$C$9:$C$1466=K$8))*('R7. TIAM total gen capacity'!$E$9:$E$1466=$D39)*('R7. TIAM total gen capacity'!$F$8:$Q$8=K$10),'R7. TIAM total gen capacity'!$F$9:$Q$1466))</f>
        <v>24.156964629578596</v>
      </c>
      <c r="L39" s="68">
        <f t="array" ref="L39">SUM(IF(('R7. TIAM total gen capacity'!$A$9:$A$1466=$B39)*(('R7. TIAM total gen capacity'!$C$9:$C$1466=L$7)+('R7. TIAM total gen capacity'!$C$9:$C$1466=L$8))*('R7. TIAM total gen capacity'!$E$9:$E$1466=$D39)*('R7. TIAM total gen capacity'!$F$8:$Q$8=L$10),'R7. TIAM total gen capacity'!$F$9:$Q$1466))</f>
        <v>137.309586730072</v>
      </c>
      <c r="M39" s="68">
        <f t="array" ref="M39">SUM(IF(('R7. TIAM total gen capacity'!$A$9:$A$1466=$B39)*(('R7. TIAM total gen capacity'!$C$9:$C$1466=M$7)+('R7. TIAM total gen capacity'!$C$9:$C$1466=M$8))*('R7. TIAM total gen capacity'!$E$9:$E$1466=$D39)*('R7. TIAM total gen capacity'!$F$8:$Q$8=M$10),'R7. TIAM total gen capacity'!$F$9:$Q$1466))</f>
        <v>850.1863693012773</v>
      </c>
      <c r="N39" s="68">
        <f t="array" ref="N39">SUM(IF(('R7. TIAM total gen capacity'!$A$9:$A$1466=$B39)*(('R7. TIAM total gen capacity'!$C$9:$C$1466=N$7)+('R7. TIAM total gen capacity'!$C$9:$C$1466=N$8))*('R7. TIAM total gen capacity'!$E$9:$E$1466=$D39)*('R7. TIAM total gen capacity'!$F$8:$Q$8=N$10),'R7. TIAM total gen capacity'!$F$9:$Q$1466))</f>
        <v>2871.806765866037</v>
      </c>
      <c r="O39" s="68">
        <f t="array" ref="O39">SUM(IF(('R7. TIAM total gen capacity'!$A$9:$A$1466=$B39)*(('R7. TIAM total gen capacity'!$C$9:$C$1466=O$7)+('R7. TIAM total gen capacity'!$C$9:$C$1466=O$8))*('R7. TIAM total gen capacity'!$E$9:$E$1466=$D39)*('R7. TIAM total gen capacity'!$F$8:$Q$8=O$10),'R7. TIAM total gen capacity'!$F$9:$Q$1466))</f>
        <v>3427.5808519283341</v>
      </c>
      <c r="P39" s="68">
        <f t="array" ref="P39">SUM(IF(('R7. TIAM total gen capacity'!$A$9:$A$1466=$B39)*(('R7. TIAM total gen capacity'!$C$9:$C$1466=P$7)+('R7. TIAM total gen capacity'!$C$9:$C$1466=P$8))*('R7. TIAM total gen capacity'!$E$9:$E$1466=$D39)*('R7. TIAM total gen capacity'!$F$8:$Q$8=P$10),'R7. TIAM total gen capacity'!$F$9:$Q$1466))</f>
        <v>4429.8046300283713</v>
      </c>
      <c r="R39" s="68">
        <f t="array" ref="R39">SUM(IF(('R7. TIAM total gen capacity'!$A$9:$A$1466=$B39)*(('R7. TIAM total gen capacity'!$C$9:$C$1466=R$7)+('R7. TIAM total gen capacity'!$C$9:$C$1466=R$8))*('R7. TIAM total gen capacity'!$E$9:$E$1466=$D39)*('R7. TIAM total gen capacity'!$F$8:$Q$8=R$10),'R7. TIAM total gen capacity'!$F$9:$Q$1466))</f>
        <v>0.50684931506849273</v>
      </c>
      <c r="S39" s="68">
        <f t="array" ref="S39">SUM(IF(('R7. TIAM total gen capacity'!$A$9:$A$1466=$B39)*(('R7. TIAM total gen capacity'!$C$9:$C$1466=S$7)+('R7. TIAM total gen capacity'!$C$9:$C$1466=S$8))*('R7. TIAM total gen capacity'!$E$9:$E$1466=$D39)*('R7. TIAM total gen capacity'!$F$8:$Q$8=S$10),'R7. TIAM total gen capacity'!$F$9:$Q$1466))</f>
        <v>1.0722325826671009</v>
      </c>
      <c r="T39" s="68">
        <f t="array" ref="T39">SUM(IF(('R7. TIAM total gen capacity'!$A$9:$A$1466=$B39)*(('R7. TIAM total gen capacity'!$C$9:$C$1466=T$7)+('R7. TIAM total gen capacity'!$C$9:$C$1466=T$8))*('R7. TIAM total gen capacity'!$E$9:$E$1466=$D39)*('R7. TIAM total gen capacity'!$F$8:$Q$8=T$10),'R7. TIAM total gen capacity'!$F$9:$Q$1466))</f>
        <v>1.0280638922464611</v>
      </c>
      <c r="U39" s="68">
        <f t="array" ref="U39">SUM(IF(('R7. TIAM total gen capacity'!$A$9:$A$1466=$B39)*(('R7. TIAM total gen capacity'!$C$9:$C$1466=U$7)+('R7. TIAM total gen capacity'!$C$9:$C$1466=U$8))*('R7. TIAM total gen capacity'!$E$9:$E$1466=$D39)*('R7. TIAM total gen capacity'!$F$8:$Q$8=U$10),'R7. TIAM total gen capacity'!$F$9:$Q$1466))</f>
        <v>4.8155667973546157</v>
      </c>
      <c r="V39" s="68">
        <f t="array" ref="V39">SUM(IF(('R7. TIAM total gen capacity'!$A$9:$A$1466=$B39)*(('R7. TIAM total gen capacity'!$C$9:$C$1466=V$7)+('R7. TIAM total gen capacity'!$C$9:$C$1466=V$8))*('R7. TIAM total gen capacity'!$E$9:$E$1466=$D39)*('R7. TIAM total gen capacity'!$F$8:$Q$8=V$10),'R7. TIAM total gen capacity'!$F$9:$Q$1466))</f>
        <v>7.8456508834987861</v>
      </c>
      <c r="W39" s="68">
        <f t="array" ref="W39">SUM(IF(('R7. TIAM total gen capacity'!$A$9:$A$1466=$B39)*(('R7. TIAM total gen capacity'!$C$9:$C$1466=W$7)+('R7. TIAM total gen capacity'!$C$9:$C$1466=W$8))*('R7. TIAM total gen capacity'!$E$9:$E$1466=$D39)*('R7. TIAM total gen capacity'!$F$8:$Q$8=W$10),'R7. TIAM total gen capacity'!$F$9:$Q$1466))</f>
        <v>12.780538567702857</v>
      </c>
      <c r="X39" s="68">
        <f t="array" ref="X39">SUM(IF(('R7. TIAM total gen capacity'!$A$9:$A$1466=$B39)*(('R7. TIAM total gen capacity'!$C$9:$C$1466=X$7)+('R7. TIAM total gen capacity'!$C$9:$C$1466=X$8))*('R7. TIAM total gen capacity'!$E$9:$E$1466=$D39)*('R7. TIAM total gen capacity'!$F$8:$Q$8=X$10),'R7. TIAM total gen capacity'!$F$9:$Q$1466))</f>
        <v>20.818950600253018</v>
      </c>
      <c r="Y39" s="68">
        <f t="array" ref="Y39">SUM(IF(('R7. TIAM total gen capacity'!$A$9:$A$1466=$B39)*(('R7. TIAM total gen capacity'!$C$9:$C$1466=Y$7)+('R7. TIAM total gen capacity'!$C$9:$C$1466=Y$8))*('R7. TIAM total gen capacity'!$E$9:$E$1466=$D39)*('R7. TIAM total gen capacity'!$F$8:$Q$8=Y$10),'R7. TIAM total gen capacity'!$F$9:$Q$1466))</f>
        <v>33.912676767897132</v>
      </c>
      <c r="Z39" s="68">
        <f t="array" ref="Z39">SUM(IF(('R7. TIAM total gen capacity'!$A$9:$A$1466=$B39)*(('R7. TIAM total gen capacity'!$C$9:$C$1466=Z$7)+('R7. TIAM total gen capacity'!$C$9:$C$1466=Z$8))*('R7. TIAM total gen capacity'!$E$9:$E$1466=$D39)*('R7. TIAM total gen capacity'!$F$8:$Q$8=Z$10),'R7. TIAM total gen capacity'!$F$9:$Q$1466))</f>
        <v>55.240976966867905</v>
      </c>
      <c r="AA39" s="68">
        <f t="array" ref="AA39">SUM(IF(('R7. TIAM total gen capacity'!$A$9:$A$1466=$B39)*(('R7. TIAM total gen capacity'!$C$9:$C$1466=AA$7)+('R7. TIAM total gen capacity'!$C$9:$C$1466=AA$8))*('R7. TIAM total gen capacity'!$E$9:$E$1466=$D39)*('R7. TIAM total gen capacity'!$F$8:$Q$8=AA$10),'R7. TIAM total gen capacity'!$F$9:$Q$1466))</f>
        <v>89.982530559267602</v>
      </c>
      <c r="AB39" s="68">
        <f t="array" ref="AB39">SUM(IF(('R7. TIAM total gen capacity'!$A$9:$A$1466=$B39)*(('R7. TIAM total gen capacity'!$C$9:$C$1466=AB$7)+('R7. TIAM total gen capacity'!$C$9:$C$1466=AB$8))*('R7. TIAM total gen capacity'!$E$9:$E$1466=$D39)*('R7. TIAM total gen capacity'!$F$8:$Q$8=AB$10),'R7. TIAM total gen capacity'!$F$9:$Q$1466))</f>
        <v>146.5728605318279</v>
      </c>
      <c r="AC39" s="68">
        <f t="array" ref="AC39">SUM(IF(('R7. TIAM total gen capacity'!$A$9:$A$1466=$B39)*(('R7. TIAM total gen capacity'!$C$9:$C$1466=AC$7)+('R7. TIAM total gen capacity'!$C$9:$C$1466=AC$8))*('R7. TIAM total gen capacity'!$E$9:$E$1466=$D39)*('R7. TIAM total gen capacity'!$F$8:$Q$8=AC$10),'R7. TIAM total gen capacity'!$F$9:$Q$1466))</f>
        <v>238.75254495169401</v>
      </c>
      <c r="AE39" s="68">
        <f t="array" ref="AE39">SUM(IF(('R7. TIAM total gen capacity'!$A$9:$A$1466=$B39)*(('R7. TIAM total gen capacity'!$C$9:$C$1466=AE$6)+('R7. TIAM total gen capacity'!$C$9:$C$1466=AE$7)+('R7. TIAM total gen capacity'!$C$9:$C$1466=AE$8)+('R7. TIAM total gen capacity'!$C$9:$C$1466=AE$9))*('R7. TIAM total gen capacity'!$E$9:$E$1466=$D39)*('R7. TIAM total gen capacity'!$F$8:$Q$8=AE$10),'R7. TIAM total gen capacity'!$F$9:$Q$1466))</f>
        <v>242.31271255599759</v>
      </c>
      <c r="AF39" s="68">
        <f t="array" ref="AF39">SUM(IF(('R7. TIAM total gen capacity'!$A$9:$A$1466=$B39)*(('R7. TIAM total gen capacity'!$C$9:$C$1466=AF$6)+('R7. TIAM total gen capacity'!$C$9:$C$1466=AF$7)+('R7. TIAM total gen capacity'!$C$9:$C$1466=AF$8)+('R7. TIAM total gen capacity'!$C$9:$C$1466=AF$9))*('R7. TIAM total gen capacity'!$E$9:$E$1466=$D39)*('R7. TIAM total gen capacity'!$F$8:$Q$8=AF$10),'R7. TIAM total gen capacity'!$F$9:$Q$1466))</f>
        <v>306.89070578488258</v>
      </c>
      <c r="AG39" s="68">
        <f t="array" ref="AG39">SUM(IF(('R7. TIAM total gen capacity'!$A$9:$A$1466=$B39)*(('R7. TIAM total gen capacity'!$C$9:$C$1466=AG$6)+('R7. TIAM total gen capacity'!$C$9:$C$1466=AG$7)+('R7. TIAM total gen capacity'!$C$9:$C$1466=AG$8)+('R7. TIAM total gen capacity'!$C$9:$C$1466=AG$9))*('R7. TIAM total gen capacity'!$E$9:$E$1466=$D39)*('R7. TIAM total gen capacity'!$F$8:$Q$8=AG$10),'R7. TIAM total gen capacity'!$F$9:$Q$1466))</f>
        <v>306.89070578488258</v>
      </c>
      <c r="AH39" s="68">
        <f t="array" ref="AH39">SUM(IF(('R7. TIAM total gen capacity'!$A$9:$A$1466=$B39)*(('R7. TIAM total gen capacity'!$C$9:$C$1466=AH$6)+('R7. TIAM total gen capacity'!$C$9:$C$1466=AH$7)+('R7. TIAM total gen capacity'!$C$9:$C$1466=AH$8)+('R7. TIAM total gen capacity'!$C$9:$C$1466=AH$9))*('R7. TIAM total gen capacity'!$E$9:$E$1466=$D39)*('R7. TIAM total gen capacity'!$F$8:$Q$8=AH$10),'R7. TIAM total gen capacity'!$F$9:$Q$1466))</f>
        <v>421.09835641632009</v>
      </c>
      <c r="AI39" s="68">
        <f t="array" ref="AI39">SUM(IF(('R7. TIAM total gen capacity'!$A$9:$A$1466=$B39)*(('R7. TIAM total gen capacity'!$C$9:$C$1466=AI$6)+('R7. TIAM total gen capacity'!$C$9:$C$1466=AI$7)+('R7. TIAM total gen capacity'!$C$9:$C$1466=AI$8)+('R7. TIAM total gen capacity'!$C$9:$C$1466=AI$9))*('R7. TIAM total gen capacity'!$E$9:$E$1466=$D39)*('R7. TIAM total gen capacity'!$F$8:$Q$8=AI$10),'R7. TIAM total gen capacity'!$F$9:$Q$1466))</f>
        <v>319.92509975987122</v>
      </c>
      <c r="AJ39" s="68">
        <f t="array" ref="AJ39">SUM(IF(('R7. TIAM total gen capacity'!$A$9:$A$1466=$B39)*(('R7. TIAM total gen capacity'!$C$9:$C$1466=AJ$6)+('R7. TIAM total gen capacity'!$C$9:$C$1466=AJ$7)+('R7. TIAM total gen capacity'!$C$9:$C$1466=AJ$8)+('R7. TIAM total gen capacity'!$C$9:$C$1466=AJ$9))*('R7. TIAM total gen capacity'!$E$9:$E$1466=$D39)*('R7. TIAM total gen capacity'!$F$8:$Q$8=AJ$10),'R7. TIAM total gen capacity'!$F$9:$Q$1466))</f>
        <v>217.37911343930813</v>
      </c>
      <c r="AK39" s="68">
        <f t="array" ref="AK39">SUM(IF(('R7. TIAM total gen capacity'!$A$9:$A$1466=$B39)*(('R7. TIAM total gen capacity'!$C$9:$C$1466=AK$6)+('R7. TIAM total gen capacity'!$C$9:$C$1466=AK$7)+('R7. TIAM total gen capacity'!$C$9:$C$1466=AK$8)+('R7. TIAM total gen capacity'!$C$9:$C$1466=AK$9))*('R7. TIAM total gen capacity'!$E$9:$E$1466=$D39)*('R7. TIAM total gen capacity'!$F$8:$Q$8=AK$10),'R7. TIAM total gen capacity'!$F$9:$Q$1466))</f>
        <v>126.1528495088012</v>
      </c>
      <c r="AL39" s="68">
        <f t="array" ref="AL39">SUM(IF(('R7. TIAM total gen capacity'!$A$9:$A$1466=$B39)*(('R7. TIAM total gen capacity'!$C$9:$C$1466=AL$6)+('R7. TIAM total gen capacity'!$C$9:$C$1466=AL$7)+('R7. TIAM total gen capacity'!$C$9:$C$1466=AL$8)+('R7. TIAM total gen capacity'!$C$9:$C$1466=AL$9))*('R7. TIAM total gen capacity'!$E$9:$E$1466=$D39)*('R7. TIAM total gen capacity'!$F$8:$Q$8=AL$10),'R7. TIAM total gen capacity'!$F$9:$Q$1466))</f>
        <v>317.2722010240447</v>
      </c>
      <c r="AM39" s="68">
        <f t="array" ref="AM39">SUM(IF(('R7. TIAM total gen capacity'!$A$9:$A$1466=$B39)*(('R7. TIAM total gen capacity'!$C$9:$C$1466=AM$6)+('R7. TIAM total gen capacity'!$C$9:$C$1466=AM$7)+('R7. TIAM total gen capacity'!$C$9:$C$1466=AM$8)+('R7. TIAM total gen capacity'!$C$9:$C$1466=AM$9))*('R7. TIAM total gen capacity'!$E$9:$E$1466=$D39)*('R7. TIAM total gen capacity'!$F$8:$Q$8=AM$10),'R7. TIAM total gen capacity'!$F$9:$Q$1466))</f>
        <v>644.65294871289825</v>
      </c>
      <c r="AN39" s="68">
        <f t="array" ref="AN39">SUM(IF(('R7. TIAM total gen capacity'!$A$9:$A$1466=$B39)*(('R7. TIAM total gen capacity'!$C$9:$C$1466=AN$6)+('R7. TIAM total gen capacity'!$C$9:$C$1466=AN$7)+('R7. TIAM total gen capacity'!$C$9:$C$1466=AN$8)+('R7. TIAM total gen capacity'!$C$9:$C$1466=AN$9))*('R7. TIAM total gen capacity'!$E$9:$E$1466=$D39)*('R7. TIAM total gen capacity'!$F$8:$Q$8=AN$10),'R7. TIAM total gen capacity'!$F$9:$Q$1466))</f>
        <v>856.08554274467156</v>
      </c>
      <c r="AO39" s="68">
        <f t="array" ref="AO39">SUM(IF(('R7. TIAM total gen capacity'!$A$9:$A$1466=$B39)*(('R7. TIAM total gen capacity'!$C$9:$C$1466=AO$6)+('R7. TIAM total gen capacity'!$C$9:$C$1466=AO$7)+('R7. TIAM total gen capacity'!$C$9:$C$1466=AO$8)+('R7. TIAM total gen capacity'!$C$9:$C$1466=AO$9))*('R7. TIAM total gen capacity'!$E$9:$E$1466=$D39)*('R7. TIAM total gen capacity'!$F$8:$Q$8=AO$10),'R7. TIAM total gen capacity'!$F$9:$Q$1466))</f>
        <v>1039.5332881210991</v>
      </c>
      <c r="AP39" s="68">
        <f t="array" ref="AP39">SUM(IF(('R7. TIAM total gen capacity'!$A$9:$A$1466=$B39)*(('R7. TIAM total gen capacity'!$C$9:$C$1466=AP$6)+('R7. TIAM total gen capacity'!$C$9:$C$1466=AP$7)+('R7. TIAM total gen capacity'!$C$9:$C$1466=AP$8)+('R7. TIAM total gen capacity'!$C$9:$C$1466=AP$9))*('R7. TIAM total gen capacity'!$E$9:$E$1466=$D39)*('R7. TIAM total gen capacity'!$F$8:$Q$8=AP$10),'R7. TIAM total gen capacity'!$F$9:$Q$1466))</f>
        <v>903.74671111122495</v>
      </c>
      <c r="AR39" s="68">
        <f t="array" ref="AR39">SUM(IF(('R7. TIAM total gen capacity'!$A$9:$A$1466=$B39)*('R7. TIAM total gen capacity'!$E$9:$E$1466=$D39)*('R7. TIAM total gen capacity'!$F$8:$Q$8=AR$10),'R7. TIAM total gen capacity'!$F$9:$Q$1466))</f>
        <v>293.7129837534639</v>
      </c>
      <c r="AS39" s="68">
        <f t="array" ref="AS39">SUM(IF(('R7. TIAM total gen capacity'!$A$9:$A$1466=$B39)*('R7. TIAM total gen capacity'!$E$9:$E$1466=$D39)*('R7. TIAM total gen capacity'!$F$8:$Q$8=AS$10),'R7. TIAM total gen capacity'!$F$9:$Q$1466))</f>
        <v>358.83596475432086</v>
      </c>
      <c r="AT39" s="68">
        <f t="array" ref="AT39">SUM(IF(('R7. TIAM total gen capacity'!$A$9:$A$1466=$B39)*('R7. TIAM total gen capacity'!$E$9:$E$1466=$D39)*('R7. TIAM total gen capacity'!$F$8:$Q$8=AT$10),'R7. TIAM total gen capacity'!$F$9:$Q$1466))</f>
        <v>360.69814014560382</v>
      </c>
      <c r="AU39" s="68">
        <f t="array" ref="AU39">SUM(IF(('R7. TIAM total gen capacity'!$A$9:$A$1466=$B39)*('R7. TIAM total gen capacity'!$E$9:$E$1466=$D39)*('R7. TIAM total gen capacity'!$F$8:$Q$8=AU$10),'R7. TIAM total gen capacity'!$F$9:$Q$1466))</f>
        <v>513.11384505000456</v>
      </c>
      <c r="AV39" s="68">
        <f t="array" ref="AV39">SUM(IF(('R7. TIAM total gen capacity'!$A$9:$A$1466=$B39)*('R7. TIAM total gen capacity'!$E$9:$E$1466=$D39)*('R7. TIAM total gen capacity'!$F$8:$Q$8=AV$10),'R7. TIAM total gen capacity'!$F$9:$Q$1466))</f>
        <v>499.82712082617206</v>
      </c>
      <c r="AW39" s="68">
        <f t="array" ref="AW39">SUM(IF(('R7. TIAM total gen capacity'!$A$9:$A$1466=$B39)*('R7. TIAM total gen capacity'!$E$9:$E$1466=$D39)*('R7. TIAM total gen capacity'!$F$8:$Q$8=AW$10),'R7. TIAM total gen capacity'!$F$9:$Q$1466))</f>
        <v>549.01866636432112</v>
      </c>
      <c r="AX39" s="68">
        <f t="array" ref="AX39">SUM(IF(('R7. TIAM total gen capacity'!$A$9:$A$1466=$B39)*('R7. TIAM total gen capacity'!$E$9:$E$1466=$D39)*('R7. TIAM total gen capacity'!$F$8:$Q$8=AX$10),'R7. TIAM total gen capacity'!$F$9:$Q$1466))</f>
        <v>676.79165783459143</v>
      </c>
      <c r="AY39" s="68">
        <f t="array" ref="AY39">SUM(IF(('R7. TIAM total gen capacity'!$A$9:$A$1466=$B39)*('R7. TIAM total gen capacity'!$E$9:$E$1466=$D39)*('R7. TIAM total gen capacity'!$F$8:$Q$8=AY$10),'R7. TIAM total gen capacity'!$F$9:$Q$1466))</f>
        <v>1083.5536021156065</v>
      </c>
      <c r="AZ39" s="68">
        <f t="array" ref="AZ39">SUM(IF(('R7. TIAM total gen capacity'!$A$9:$A$1466=$B39)*('R7. TIAM total gen capacity'!$E$9:$E$1466=$D39)*('R7. TIAM total gen capacity'!$F$8:$Q$8=AZ$10),'R7. TIAM total gen capacity'!$F$9:$Q$1466))</f>
        <v>2373.4333805938331</v>
      </c>
      <c r="BA39" s="68">
        <f t="array" ref="BA39">SUM(IF(('R7. TIAM total gen capacity'!$A$9:$A$1466=$B39)*('R7. TIAM total gen capacity'!$E$9:$E$1466=$D39)*('R7. TIAM total gen capacity'!$F$8:$Q$8=BA$10),'R7. TIAM total gen capacity'!$F$9:$Q$1466))</f>
        <v>4835.2583848420318</v>
      </c>
      <c r="BB39" s="68">
        <f t="array" ref="BB39">SUM(IF(('R7. TIAM total gen capacity'!$A$9:$A$1466=$B39)*('R7. TIAM total gen capacity'!$E$9:$E$1466=$D39)*('R7. TIAM total gen capacity'!$F$8:$Q$8=BB$10),'R7. TIAM total gen capacity'!$F$9:$Q$1466))</f>
        <v>5769.7946809250134</v>
      </c>
      <c r="BC39" s="68">
        <f t="array" ref="BC39">SUM(IF(('R7. TIAM total gen capacity'!$A$9:$A$1466=$B39)*('R7. TIAM total gen capacity'!$E$9:$E$1466=$D39)*('R7. TIAM total gen capacity'!$F$8:$Q$8=BC$10),'R7. TIAM total gen capacity'!$F$9:$Q$1466))</f>
        <v>7188.9003131432219</v>
      </c>
      <c r="BE39" s="68">
        <f t="array" ref="BE39">SUM(IF(('R7. TIAM total gen capacity'!$A$9:$A$1466=$B39)*('R7. TIAM total gen capacity'!$E$9:$E$1466=$D39)*('R7. TIAM total gen capacity'!$B$9:$B$1466=BE$9)*('R7. TIAM total gen capacity'!$F$8:$Q$8=BE$10),'R7. TIAM total gen capacity'!$F$9:$Q$1466))</f>
        <v>49.83782692383064</v>
      </c>
      <c r="BF39" s="68">
        <f t="array" ref="BF39">SUM(IF(('R7. TIAM total gen capacity'!$A$9:$A$1466=$B39)*('R7. TIAM total gen capacity'!$E$9:$E$1466=$D39)*('R7. TIAM total gen capacity'!$B$9:$B$1466=BF$9)*('R7. TIAM total gen capacity'!$F$8:$Q$8=BF$10),'R7. TIAM total gen capacity'!$F$9:$Q$1466))</f>
        <v>50.383792405256898</v>
      </c>
      <c r="BG39" s="68">
        <f t="array" ref="BG39">SUM(IF(('R7. TIAM total gen capacity'!$A$9:$A$1466=$B39)*('R7. TIAM total gen capacity'!$E$9:$E$1466=$D39)*('R7. TIAM total gen capacity'!$B$9:$B$1466=BG$9)*('R7. TIAM total gen capacity'!$F$8:$Q$8=BG$10),'R7. TIAM total gen capacity'!$F$9:$Q$1466))</f>
        <v>50.639874121757458</v>
      </c>
      <c r="BH39" s="68">
        <f t="array" ref="BH39">SUM(IF(('R7. TIAM total gen capacity'!$A$9:$A$1466=$B39)*('R7. TIAM total gen capacity'!$E$9:$E$1466=$D39)*('R7. TIAM total gen capacity'!$B$9:$B$1466=BH$9)*('R7. TIAM total gen capacity'!$F$8:$Q$8=BH$10),'R7. TIAM total gen capacity'!$F$9:$Q$1466))</f>
        <v>79.219676096348593</v>
      </c>
      <c r="BI39" s="68">
        <f t="array" ref="BI39">SUM(IF(('R7. TIAM total gen capacity'!$A$9:$A$1466=$B39)*('R7. TIAM total gen capacity'!$E$9:$E$1466=$D39)*('R7. TIAM total gen capacity'!$B$9:$B$1466=BI$9)*('R7. TIAM total gen capacity'!$F$8:$Q$8=BI$10),'R7. TIAM total gen capacity'!$F$9:$Q$1466))</f>
        <v>167.29570748546169</v>
      </c>
      <c r="BJ39" s="68">
        <f t="array" ref="BJ39">SUM(IF(('R7. TIAM total gen capacity'!$A$9:$A$1466=$B39)*('R7. TIAM total gen capacity'!$E$9:$E$1466=$D39)*('R7. TIAM total gen capacity'!$B$9:$B$1466=BJ$9)*('R7. TIAM total gen capacity'!$F$8:$Q$8=BJ$10),'R7. TIAM total gen capacity'!$F$9:$Q$1466))</f>
        <v>304.61270297790048</v>
      </c>
      <c r="BK39" s="68">
        <f t="array" ref="BK39">SUM(IF(('R7. TIAM total gen capacity'!$A$9:$A$1466=$B39)*('R7. TIAM total gen capacity'!$E$9:$E$1466=$D39)*('R7. TIAM total gen capacity'!$B$9:$B$1466=BK$9)*('R7. TIAM total gen capacity'!$F$8:$Q$8=BK$10),'R7. TIAM total gen capacity'!$F$9:$Q$1466))</f>
        <v>490.85570111826314</v>
      </c>
      <c r="BL39" s="68">
        <f t="array" ref="BL39">SUM(IF(('R7. TIAM total gen capacity'!$A$9:$A$1466=$B39)*('R7. TIAM total gen capacity'!$E$9:$E$1466=$D39)*('R7. TIAM total gen capacity'!$B$9:$B$1466=BL$9)*('R7. TIAM total gen capacity'!$F$8:$Q$8=BL$10),'R7. TIAM total gen capacity'!$F$9:$Q$1466))</f>
        <v>678.00322320305042</v>
      </c>
      <c r="BM39" s="68">
        <f t="array" ref="BM39">SUM(IF(('R7. TIAM total gen capacity'!$A$9:$A$1466=$B39)*('R7. TIAM total gen capacity'!$E$9:$E$1466=$D39)*('R7. TIAM total gen capacity'!$B$9:$B$1466=BM$9)*('R7. TIAM total gen capacity'!$F$8:$Q$8=BM$10),'R7. TIAM total gen capacity'!$F$9:$Q$1466))</f>
        <v>1624.3628104938186</v>
      </c>
      <c r="BN39" s="68">
        <f t="array" ref="BN39">SUM(IF(('R7. TIAM total gen capacity'!$A$9:$A$1466=$B39)*('R7. TIAM total gen capacity'!$E$9:$E$1466=$D39)*('R7. TIAM total gen capacity'!$B$9:$B$1466=BN$9)*('R7. TIAM total gen capacity'!$F$8:$Q$8=BN$10),'R7. TIAM total gen capacity'!$F$9:$Q$1466))</f>
        <v>3857.0023083842307</v>
      </c>
      <c r="BO39" s="68">
        <f t="array" ref="BO39">SUM(IF(('R7. TIAM total gen capacity'!$A$9:$A$1466=$B39)*('R7. TIAM total gen capacity'!$E$9:$E$1466=$D39)*('R7. TIAM total gen capacity'!$B$9:$B$1466=BO$9)*('R7. TIAM total gen capacity'!$F$8:$Q$8=BO$10),'R7. TIAM total gen capacity'!$F$9:$Q$1466))</f>
        <v>4594.6560743202081</v>
      </c>
      <c r="BP39" s="68">
        <f t="array" ref="BP39">SUM(IF(('R7. TIAM total gen capacity'!$A$9:$A$1466=$B39)*('R7. TIAM total gen capacity'!$E$9:$E$1466=$D39)*('R7. TIAM total gen capacity'!$B$9:$B$1466=BP$9)*('R7. TIAM total gen capacity'!$F$8:$Q$8=BP$10),'R7. TIAM total gen capacity'!$F$9:$Q$1466))</f>
        <v>6140.3887248498777</v>
      </c>
      <c r="BR39" s="68">
        <f t="array" ref="BR39">SUM(IF(('R7. TIAM total gen capacity'!$A$9:$A$1466=$B39)*(('R7. TIAM total gen capacity'!$C$9:$C$1466=BR$7)+('R7. TIAM total gen capacity'!$C$9:$C$1466=BR$8))*('R7. TIAM total gen capacity'!$E$9:$E$1466=$D39)*('R7. TIAM total gen capacity'!$F$8:$Q$8=BR$10),'R7. TIAM total gen capacity'!$F$9:$Q$1466))</f>
        <v>0</v>
      </c>
      <c r="BS39" s="68">
        <f t="array" ref="BS39">SUM(IF(('R7. TIAM total gen capacity'!$A$9:$A$1466=$B39)*(('R7. TIAM total gen capacity'!$C$9:$C$1466=BS$7)+('R7. TIAM total gen capacity'!$C$9:$C$1466=BS$8))*('R7. TIAM total gen capacity'!$E$9:$E$1466=$D39)*('R7. TIAM total gen capacity'!$F$8:$Q$8=BS$10),'R7. TIAM total gen capacity'!$F$9:$Q$1466))</f>
        <v>0</v>
      </c>
      <c r="BT39" s="68">
        <f t="array" ref="BT39">SUM(IF(('R7. TIAM total gen capacity'!$A$9:$A$1466=$B39)*(('R7. TIAM total gen capacity'!$C$9:$C$1466=BT$7)+('R7. TIAM total gen capacity'!$C$9:$C$1466=BT$8))*('R7. TIAM total gen capacity'!$E$9:$E$1466=$D39)*('R7. TIAM total gen capacity'!$F$8:$Q$8=BT$10),'R7. TIAM total gen capacity'!$F$9:$Q$1466))</f>
        <v>0</v>
      </c>
      <c r="BU39" s="68">
        <f t="array" ref="BU39">SUM(IF(('R7. TIAM total gen capacity'!$A$9:$A$1466=$B39)*(('R7. TIAM total gen capacity'!$C$9:$C$1466=BU$7)+('R7. TIAM total gen capacity'!$C$9:$C$1466=BU$8))*('R7. TIAM total gen capacity'!$E$9:$E$1466=$D39)*('R7. TIAM total gen capacity'!$F$8:$Q$8=BU$10),'R7. TIAM total gen capacity'!$F$9:$Q$1466))</f>
        <v>0.471048609655698</v>
      </c>
      <c r="BV39" s="68">
        <f t="array" ref="BV39">SUM(IF(('R7. TIAM total gen capacity'!$A$9:$A$1466=$B39)*(('R7. TIAM total gen capacity'!$C$9:$C$1466=BV$7)+('R7. TIAM total gen capacity'!$C$9:$C$1466=BV$8))*('R7. TIAM total gen capacity'!$E$9:$E$1466=$D39)*('R7. TIAM total gen capacity'!$F$8:$Q$8=BV$10),'R7. TIAM total gen capacity'!$F$9:$Q$1466))</f>
        <v>55.02785112887392</v>
      </c>
      <c r="BW39" s="68">
        <f t="array" ref="BW39">SUM(IF(('R7. TIAM total gen capacity'!$A$9:$A$1466=$B39)*(('R7. TIAM total gen capacity'!$C$9:$C$1466=BW$7)+('R7. TIAM total gen capacity'!$C$9:$C$1466=BW$8))*('R7. TIAM total gen capacity'!$E$9:$E$1466=$D39)*('R7. TIAM total gen capacity'!$F$8:$Q$8=BW$10),'R7. TIAM total gen capacity'!$F$9:$Q$1466))</f>
        <v>67.416314513230375</v>
      </c>
      <c r="BX39" s="68">
        <f t="array" ref="BX39">SUM(IF(('R7. TIAM total gen capacity'!$A$9:$A$1466=$B39)*(('R7. TIAM total gen capacity'!$C$9:$C$1466=BX$7)+('R7. TIAM total gen capacity'!$C$9:$C$1466=BX$8))*('R7. TIAM total gen capacity'!$E$9:$E$1466=$D39)*('R7. TIAM total gen capacity'!$F$8:$Q$8=BX$10),'R7. TIAM total gen capacity'!$F$9:$Q$1466))</f>
        <v>113.39607047685456</v>
      </c>
      <c r="BY39" s="68">
        <f t="array" ref="BY39">SUM(IF(('R7. TIAM total gen capacity'!$A$9:$A$1466=$B39)*(('R7. TIAM total gen capacity'!$C$9:$C$1466=BY$7)+('R7. TIAM total gen capacity'!$C$9:$C$1466=BY$8))*('R7. TIAM total gen capacity'!$E$9:$E$1466=$D39)*('R7. TIAM total gen capacity'!$F$8:$Q$8=BY$10),'R7. TIAM total gen capacity'!$F$9:$Q$1466))</f>
        <v>130.01999538671592</v>
      </c>
      <c r="BZ39" s="68">
        <f t="array" ref="BZ39">SUM(IF(('R7. TIAM total gen capacity'!$A$9:$A$1466=$B39)*(('R7. TIAM total gen capacity'!$C$9:$C$1466=BZ$7)+('R7. TIAM total gen capacity'!$C$9:$C$1466=BZ$8))*('R7. TIAM total gen capacity'!$E$9:$E$1466=$D39)*('R7. TIAM total gen capacity'!$F$8:$Q$8=BZ$10),'R7. TIAM total gen capacity'!$F$9:$Q$1466))</f>
        <v>248.66544501070572</v>
      </c>
      <c r="CA39" s="68">
        <f t="array" ref="CA39">SUM(IF(('R7. TIAM total gen capacity'!$A$9:$A$1466=$B39)*(('R7. TIAM total gen capacity'!$C$9:$C$1466=CA$7)+('R7. TIAM total gen capacity'!$C$9:$C$1466=CA$8))*('R7. TIAM total gen capacity'!$E$9:$E$1466=$D39)*('R7. TIAM total gen capacity'!$F$8:$Q$8=CA$10),'R7. TIAM total gen capacity'!$F$9:$Q$1466))</f>
        <v>345.23003579898824</v>
      </c>
      <c r="CB39" s="68">
        <f t="array" ref="CB39">SUM(IF(('R7. TIAM total gen capacity'!$A$9:$A$1466=$B39)*(('R7. TIAM total gen capacity'!$C$9:$C$1466=CB$7)+('R7. TIAM total gen capacity'!$C$9:$C$1466=CB$8))*('R7. TIAM total gen capacity'!$E$9:$E$1466=$D39)*('R7. TIAM total gen capacity'!$F$8:$Q$8=CB$10),'R7. TIAM total gen capacity'!$F$9:$Q$1466))</f>
        <v>372.57562648128288</v>
      </c>
      <c r="CC39" s="68">
        <f t="array" ref="CC39">SUM(IF(('R7. TIAM total gen capacity'!$A$9:$A$1466=$B39)*(('R7. TIAM total gen capacity'!$C$9:$C$1466=CC$7)+('R7. TIAM total gen capacity'!$C$9:$C$1466=CC$8))*('R7. TIAM total gen capacity'!$E$9:$E$1466=$D39)*('R7. TIAM total gen capacity'!$F$8:$Q$8=CC$10),'R7. TIAM total gen capacity'!$F$9:$Q$1466))</f>
        <v>793.55746093087157</v>
      </c>
      <c r="CE39" s="68">
        <f t="array" ref="CE39">SUM(IF(('R7. TIAM total gen capacity'!$A$9:$A$1466=$B39)*(('R7. TIAM total gen capacity'!$C$9:$C$1466=CE$7)+('R7. TIAM total gen capacity'!$C$9:$C$1466=CE$8))*('R7. TIAM total gen capacity'!$E$9:$E$1466=$D39)*('R7. TIAM total gen capacity'!$F$8:$Q$8=CE$10),'R7. TIAM total gen capacity'!$F$9:$Q$1466))</f>
        <v>48.466251581364901</v>
      </c>
      <c r="CF39" s="68">
        <f t="array" ref="CF39">SUM(IF(('R7. TIAM total gen capacity'!$A$9:$A$1466=$B39)*(('R7. TIAM total gen capacity'!$C$9:$C$1466=CF$7)+('R7. TIAM total gen capacity'!$C$9:$C$1466=CF$8))*('R7. TIAM total gen capacity'!$E$9:$E$1466=$D39)*('R7. TIAM total gen capacity'!$F$8:$Q$8=CF$10),'R7. TIAM total gen capacity'!$F$9:$Q$1466))</f>
        <v>48.466251581364901</v>
      </c>
      <c r="CG39" s="68">
        <f t="array" ref="CG39">SUM(IF(('R7. TIAM total gen capacity'!$A$9:$A$1466=$B39)*(('R7. TIAM total gen capacity'!$C$9:$C$1466=CG$7)+('R7. TIAM total gen capacity'!$C$9:$C$1466=CG$8))*('R7. TIAM total gen capacity'!$E$9:$E$1466=$D39)*('R7. TIAM total gen capacity'!$F$8:$Q$8=CG$10),'R7. TIAM total gen capacity'!$F$9:$Q$1466))</f>
        <v>48.643318799788943</v>
      </c>
      <c r="CH39" s="68">
        <f t="array" ref="CH39">SUM(IF(('R7. TIAM total gen capacity'!$A$9:$A$1466=$B39)*(('R7. TIAM total gen capacity'!$C$9:$C$1466=CH$7)+('R7. TIAM total gen capacity'!$C$9:$C$1466=CH$8))*('R7. TIAM total gen capacity'!$E$9:$E$1466=$D39)*('R7. TIAM total gen capacity'!$F$8:$Q$8=CH$10),'R7. TIAM total gen capacity'!$F$9:$Q$1466))</f>
        <v>70.440014223978864</v>
      </c>
      <c r="CI39" s="68">
        <f t="array" ref="CI39">SUM(IF(('R7. TIAM total gen capacity'!$A$9:$A$1466=$B39)*(('R7. TIAM total gen capacity'!$C$9:$C$1466=CI$7)+('R7. TIAM total gen capacity'!$C$9:$C$1466=CI$8))*('R7. TIAM total gen capacity'!$E$9:$E$1466=$D39)*('R7. TIAM total gen capacity'!$F$8:$Q$8=CI$10),'R7. TIAM total gen capacity'!$F$9:$Q$1466))</f>
        <v>99.315711458573418</v>
      </c>
      <c r="CJ39" s="68">
        <f t="array" ref="CJ39">SUM(IF(('R7. TIAM total gen capacity'!$A$9:$A$1466=$B39)*(('R7. TIAM total gen capacity'!$C$9:$C$1466=CJ$7)+('R7. TIAM total gen capacity'!$C$9:$C$1466=CJ$8))*('R7. TIAM total gen capacity'!$E$9:$E$1466=$D39)*('R7. TIAM total gen capacity'!$F$8:$Q$8=CJ$10),'R7. TIAM total gen capacity'!$F$9:$Q$1466))</f>
        <v>214.06333541770078</v>
      </c>
      <c r="CK39" s="68">
        <f t="array" ref="CK39">SUM(IF(('R7. TIAM total gen capacity'!$A$9:$A$1466=$B39)*(('R7. TIAM total gen capacity'!$C$9:$C$1466=CK$7)+('R7. TIAM total gen capacity'!$C$9:$C$1466=CK$8))*('R7. TIAM total gen capacity'!$E$9:$E$1466=$D39)*('R7. TIAM total gen capacity'!$F$8:$Q$8=CK$10),'R7. TIAM total gen capacity'!$F$9:$Q$1466))</f>
        <v>319.95622935288259</v>
      </c>
      <c r="CL39" s="68">
        <f t="array" ref="CL39">SUM(IF(('R7. TIAM total gen capacity'!$A$9:$A$1466=$B39)*(('R7. TIAM total gen capacity'!$C$9:$C$1466=CL$7)+('R7. TIAM total gen capacity'!$C$9:$C$1466=CL$8))*('R7. TIAM total gen capacity'!$E$9:$E$1466=$D39)*('R7. TIAM total gen capacity'!$F$8:$Q$8=CL$10),'R7. TIAM total gen capacity'!$F$9:$Q$1466))</f>
        <v>340.56645574236535</v>
      </c>
      <c r="CM39" s="68">
        <f t="array" ref="CM39">SUM(IF(('R7. TIAM total gen capacity'!$A$9:$A$1466=$B39)*(('R7. TIAM total gen capacity'!$C$9:$C$1466=CM$7)+('R7. TIAM total gen capacity'!$C$9:$C$1466=CM$8))*('R7. TIAM total gen capacity'!$E$9:$E$1466=$D39)*('R7. TIAM total gen capacity'!$F$8:$Q$8=CM$10),'R7. TIAM total gen capacity'!$F$9:$Q$1466))</f>
        <v>434.07551063896784</v>
      </c>
      <c r="CN39" s="68">
        <f t="array" ref="CN39">SUM(IF(('R7. TIAM total gen capacity'!$A$9:$A$1466=$B39)*(('R7. TIAM total gen capacity'!$C$9:$C$1466=CN$7)+('R7. TIAM total gen capacity'!$C$9:$C$1466=CN$8))*('R7. TIAM total gen capacity'!$E$9:$E$1466=$D39)*('R7. TIAM total gen capacity'!$F$8:$Q$8=CN$10),'R7. TIAM total gen capacity'!$F$9:$Q$1466))</f>
        <v>513.7884675839382</v>
      </c>
      <c r="CO39" s="68">
        <f t="array" ref="CO39">SUM(IF(('R7. TIAM total gen capacity'!$A$9:$A$1466=$B39)*(('R7. TIAM total gen capacity'!$C$9:$C$1466=CO$7)+('R7. TIAM total gen capacity'!$C$9:$C$1466=CO$8))*('R7. TIAM total gen capacity'!$E$9:$E$1466=$D39)*('R7. TIAM total gen capacity'!$F$8:$Q$8=CO$10),'R7. TIAM total gen capacity'!$F$9:$Q$1466))</f>
        <v>611.73222680276376</v>
      </c>
      <c r="CP39" s="68">
        <f t="array" ref="CP39">SUM(IF(('R7. TIAM total gen capacity'!$A$9:$A$1466=$B39)*(('R7. TIAM total gen capacity'!$C$9:$C$1466=CP$7)+('R7. TIAM total gen capacity'!$C$9:$C$1466=CP$8))*('R7. TIAM total gen capacity'!$E$9:$E$1466=$D39)*('R7. TIAM total gen capacity'!$F$8:$Q$8=CP$10),'R7. TIAM total gen capacity'!$F$9:$Q$1466))</f>
        <v>642.07958036294031</v>
      </c>
    </row>
    <row r="40" spans="1:94" x14ac:dyDescent="0.3">
      <c r="A40" s="39" t="s">
        <v>65</v>
      </c>
      <c r="B40" s="39" t="s">
        <v>253</v>
      </c>
      <c r="C40" s="39" t="s">
        <v>100</v>
      </c>
      <c r="D40" s="39" t="s">
        <v>259</v>
      </c>
      <c r="E40" s="68">
        <f t="array" ref="E40">SUM(IF(('R7. TIAM total gen capacity'!$A$9:$A$1466=$B40)*(('R7. TIAM total gen capacity'!$C$9:$C$1466=E$7)+('R7. TIAM total gen capacity'!$C$9:$C$1466=E$8))*('R7. TIAM total gen capacity'!$E$9:$E$1466=$D40)*('R7. TIAM total gen capacity'!$F$8:$Q$8=E$10),'R7. TIAM total gen capacity'!$F$9:$Q$1466))</f>
        <v>11.882229832572287</v>
      </c>
      <c r="F40" s="68">
        <f t="array" ref="F40">SUM(IF(('R7. TIAM total gen capacity'!$A$9:$A$1466=$B40)*(('R7. TIAM total gen capacity'!$C$9:$C$1466=F$7)+('R7. TIAM total gen capacity'!$C$9:$C$1466=F$8))*('R7. TIAM total gen capacity'!$E$9:$E$1466=$D40)*('R7. TIAM total gen capacity'!$F$8:$Q$8=F$10),'R7. TIAM total gen capacity'!$F$9:$Q$1466))</f>
        <v>20.624111111111102</v>
      </c>
      <c r="G40" s="68">
        <f t="array" ref="G40">SUM(IF(('R7. TIAM total gen capacity'!$A$9:$A$1466=$B40)*(('R7. TIAM total gen capacity'!$C$9:$C$1466=G$7)+('R7. TIAM total gen capacity'!$C$9:$C$1466=G$8))*('R7. TIAM total gen capacity'!$E$9:$E$1466=$D40)*('R7. TIAM total gen capacity'!$F$8:$Q$8=G$10),'R7. TIAM total gen capacity'!$F$9:$Q$1466))</f>
        <v>82.149511111111096</v>
      </c>
      <c r="H40" s="68">
        <f t="array" ref="H40">SUM(IF(('R7. TIAM total gen capacity'!$A$9:$A$1466=$B40)*(('R7. TIAM total gen capacity'!$C$9:$C$1466=H$7)+('R7. TIAM total gen capacity'!$C$9:$C$1466=H$8))*('R7. TIAM total gen capacity'!$E$9:$E$1466=$D40)*('R7. TIAM total gen capacity'!$F$8:$Q$8=H$10),'R7. TIAM total gen capacity'!$F$9:$Q$1466))</f>
        <v>101.53263924391386</v>
      </c>
      <c r="I40" s="68">
        <f t="array" ref="I40">SUM(IF(('R7. TIAM total gen capacity'!$A$9:$A$1466=$B40)*(('R7. TIAM total gen capacity'!$C$9:$C$1466=I$7)+('R7. TIAM total gen capacity'!$C$9:$C$1466=I$8))*('R7. TIAM total gen capacity'!$E$9:$E$1466=$D40)*('R7. TIAM total gen capacity'!$F$8:$Q$8=I$10),'R7. TIAM total gen capacity'!$F$9:$Q$1466))</f>
        <v>101.52983924031383</v>
      </c>
      <c r="J40" s="68">
        <f t="array" ref="J40">SUM(IF(('R7. TIAM total gen capacity'!$A$9:$A$1466=$B40)*(('R7. TIAM total gen capacity'!$C$9:$C$1466=J$7)+('R7. TIAM total gen capacity'!$C$9:$C$1466=J$8))*('R7. TIAM total gen capacity'!$E$9:$E$1466=$D40)*('R7. TIAM total gen capacity'!$F$8:$Q$8=J$10),'R7. TIAM total gen capacity'!$F$9:$Q$1466))</f>
        <v>101.52823924031382</v>
      </c>
      <c r="K40" s="68">
        <f t="array" ref="K40">SUM(IF(('R7. TIAM total gen capacity'!$A$9:$A$1466=$B40)*(('R7. TIAM total gen capacity'!$C$9:$C$1466=K$7)+('R7. TIAM total gen capacity'!$C$9:$C$1466=K$8))*('R7. TIAM total gen capacity'!$E$9:$E$1466=$D40)*('R7. TIAM total gen capacity'!$F$8:$Q$8=K$10),'R7. TIAM total gen capacity'!$F$9:$Q$1466))</f>
        <v>101.5266392403139</v>
      </c>
      <c r="L40" s="68">
        <f t="array" ref="L40">SUM(IF(('R7. TIAM total gen capacity'!$A$9:$A$1466=$B40)*(('R7. TIAM total gen capacity'!$C$9:$C$1466=L$7)+('R7. TIAM total gen capacity'!$C$9:$C$1466=L$8))*('R7. TIAM total gen capacity'!$E$9:$E$1466=$D40)*('R7. TIAM total gen capacity'!$F$8:$Q$8=L$10),'R7. TIAM total gen capacity'!$F$9:$Q$1466))</f>
        <v>101.5250392403139</v>
      </c>
      <c r="M40" s="68">
        <f t="array" ref="M40">SUM(IF(('R7. TIAM total gen capacity'!$A$9:$A$1466=$B40)*(('R7. TIAM total gen capacity'!$C$9:$C$1466=M$7)+('R7. TIAM total gen capacity'!$C$9:$C$1466=M$8))*('R7. TIAM total gen capacity'!$E$9:$E$1466=$D40)*('R7. TIAM total gen capacity'!$F$8:$Q$8=M$10),'R7. TIAM total gen capacity'!$F$9:$Q$1466))</f>
        <v>228.54829613839138</v>
      </c>
      <c r="N40" s="68">
        <f t="array" ref="N40">SUM(IF(('R7. TIAM total gen capacity'!$A$9:$A$1466=$B40)*(('R7. TIAM total gen capacity'!$C$9:$C$1466=N$7)+('R7. TIAM total gen capacity'!$C$9:$C$1466=N$8))*('R7. TIAM total gen capacity'!$E$9:$E$1466=$D40)*('R7. TIAM total gen capacity'!$F$8:$Q$8=N$10),'R7. TIAM total gen capacity'!$F$9:$Q$1466))</f>
        <v>228.54669613839141</v>
      </c>
      <c r="O40" s="68">
        <f t="array" ref="O40">SUM(IF(('R7. TIAM total gen capacity'!$A$9:$A$1466=$B40)*(('R7. TIAM total gen capacity'!$C$9:$C$1466=O$7)+('R7. TIAM total gen capacity'!$C$9:$C$1466=O$8))*('R7. TIAM total gen capacity'!$E$9:$E$1466=$D40)*('R7. TIAM total gen capacity'!$F$8:$Q$8=O$10),'R7. TIAM total gen capacity'!$F$9:$Q$1466))</f>
        <v>277.80622630382123</v>
      </c>
      <c r="P40" s="68">
        <f t="array" ref="P40">SUM(IF(('R7. TIAM total gen capacity'!$A$9:$A$1466=$B40)*(('R7. TIAM total gen capacity'!$C$9:$C$1466=P$7)+('R7. TIAM total gen capacity'!$C$9:$C$1466=P$8))*('R7. TIAM total gen capacity'!$E$9:$E$1466=$D40)*('R7. TIAM total gen capacity'!$F$8:$Q$8=P$10),'R7. TIAM total gen capacity'!$F$9:$Q$1466))</f>
        <v>424.32599368785941</v>
      </c>
      <c r="R40" s="68">
        <f t="array" ref="R40">SUM(IF(('R7. TIAM total gen capacity'!$A$9:$A$1466=$B40)*(('R7. TIAM total gen capacity'!$C$9:$C$1466=R$7)+('R7. TIAM total gen capacity'!$C$9:$C$1466=R$8))*('R7. TIAM total gen capacity'!$E$9:$E$1466=$D40)*('R7. TIAM total gen capacity'!$F$8:$Q$8=R$10),'R7. TIAM total gen capacity'!$F$9:$Q$1466))</f>
        <v>38.548515981735186</v>
      </c>
      <c r="S40" s="68">
        <f t="array" ref="S40">SUM(IF(('R7. TIAM total gen capacity'!$A$9:$A$1466=$B40)*(('R7. TIAM total gen capacity'!$C$9:$C$1466=S$7)+('R7. TIAM total gen capacity'!$C$9:$C$1466=S$8))*('R7. TIAM total gen capacity'!$E$9:$E$1466=$D40)*('R7. TIAM total gen capacity'!$F$8:$Q$8=S$10),'R7. TIAM total gen capacity'!$F$9:$Q$1466))</f>
        <v>94.83481289842949</v>
      </c>
      <c r="T40" s="68">
        <f t="array" ref="T40">SUM(IF(('R7. TIAM total gen capacity'!$A$9:$A$1466=$B40)*(('R7. TIAM total gen capacity'!$C$9:$C$1466=T$7)+('R7. TIAM total gen capacity'!$C$9:$C$1466=T$8))*('R7. TIAM total gen capacity'!$E$9:$E$1466=$D40)*('R7. TIAM total gen capacity'!$F$8:$Q$8=T$10),'R7. TIAM total gen capacity'!$F$9:$Q$1466))</f>
        <v>103.07478000549744</v>
      </c>
      <c r="U40" s="68">
        <f t="array" ref="U40">SUM(IF(('R7. TIAM total gen capacity'!$A$9:$A$1466=$B40)*(('R7. TIAM total gen capacity'!$C$9:$C$1466=U$7)+('R7. TIAM total gen capacity'!$C$9:$C$1466=U$8))*('R7. TIAM total gen capacity'!$E$9:$E$1466=$D40)*('R7. TIAM total gen capacity'!$F$8:$Q$8=U$10),'R7. TIAM total gen capacity'!$F$9:$Q$1466))</f>
        <v>97.69996767227444</v>
      </c>
      <c r="V40" s="68">
        <f t="array" ref="V40">SUM(IF(('R7. TIAM total gen capacity'!$A$9:$A$1466=$B40)*(('R7. TIAM total gen capacity'!$C$9:$C$1466=V$7)+('R7. TIAM total gen capacity'!$C$9:$C$1466=V$8))*('R7. TIAM total gen capacity'!$E$9:$E$1466=$D40)*('R7. TIAM total gen capacity'!$F$8:$Q$8=V$10),'R7. TIAM total gen capacity'!$F$9:$Q$1466))</f>
        <v>159.14375237769798</v>
      </c>
      <c r="W40" s="68">
        <f t="array" ref="W40">SUM(IF(('R7. TIAM total gen capacity'!$A$9:$A$1466=$B40)*(('R7. TIAM total gen capacity'!$C$9:$C$1466=W$7)+('R7. TIAM total gen capacity'!$C$9:$C$1466=W$8))*('R7. TIAM total gen capacity'!$E$9:$E$1466=$D40)*('R7. TIAM total gen capacity'!$F$8:$Q$8=W$10),'R7. TIAM total gen capacity'!$F$9:$Q$1466))</f>
        <v>259.22920313323135</v>
      </c>
      <c r="X40" s="68">
        <f t="array" ref="X40">SUM(IF(('R7. TIAM total gen capacity'!$A$9:$A$1466=$B40)*(('R7. TIAM total gen capacity'!$C$9:$C$1466=X$7)+('R7. TIAM total gen capacity'!$C$9:$C$1466=X$8))*('R7. TIAM total gen capacity'!$E$9:$E$1466=$D40)*('R7. TIAM total gen capacity'!$F$8:$Q$8=X$10),'R7. TIAM total gen capacity'!$F$9:$Q$1466))</f>
        <v>422.25785608751829</v>
      </c>
      <c r="Y40" s="68">
        <f t="array" ref="Y40">SUM(IF(('R7. TIAM total gen capacity'!$A$9:$A$1466=$B40)*(('R7. TIAM total gen capacity'!$C$9:$C$1466=Y$7)+('R7. TIAM total gen capacity'!$C$9:$C$1466=Y$8))*('R7. TIAM total gen capacity'!$E$9:$E$1466=$D40)*('R7. TIAM total gen capacity'!$F$8:$Q$8=Y$10),'R7. TIAM total gen capacity'!$F$9:$Q$1466))</f>
        <v>687.81435289552155</v>
      </c>
      <c r="Z40" s="68">
        <f t="array" ref="Z40">SUM(IF(('R7. TIAM total gen capacity'!$A$9:$A$1466=$B40)*(('R7. TIAM total gen capacity'!$C$9:$C$1466=Z$7)+('R7. TIAM total gen capacity'!$C$9:$C$1466=Z$8))*('R7. TIAM total gen capacity'!$E$9:$E$1466=$D40)*('R7. TIAM total gen capacity'!$F$8:$Q$8=Z$10),'R7. TIAM total gen capacity'!$F$9:$Q$1466))</f>
        <v>1120.3779036519129</v>
      </c>
      <c r="AA40" s="68">
        <f t="array" ref="AA40">SUM(IF(('R7. TIAM total gen capacity'!$A$9:$A$1466=$B40)*(('R7. TIAM total gen capacity'!$C$9:$C$1466=AA$7)+('R7. TIAM total gen capacity'!$C$9:$C$1466=AA$8))*('R7. TIAM total gen capacity'!$E$9:$E$1466=$D40)*('R7. TIAM total gen capacity'!$F$8:$Q$8=AA$10),'R7. TIAM total gen capacity'!$F$9:$Q$1466))</f>
        <v>1824.9783472187869</v>
      </c>
      <c r="AB40" s="68">
        <f t="array" ref="AB40">SUM(IF(('R7. TIAM total gen capacity'!$A$9:$A$1466=$B40)*(('R7. TIAM total gen capacity'!$C$9:$C$1466=AB$7)+('R7. TIAM total gen capacity'!$C$9:$C$1466=AB$8))*('R7. TIAM total gen capacity'!$E$9:$E$1466=$D40)*('R7. TIAM total gen capacity'!$F$8:$Q$8=AB$10),'R7. TIAM total gen capacity'!$F$9:$Q$1466))</f>
        <v>2806.0313217222483</v>
      </c>
      <c r="AC40" s="68">
        <f t="array" ref="AC40">SUM(IF(('R7. TIAM total gen capacity'!$A$9:$A$1466=$B40)*(('R7. TIAM total gen capacity'!$C$9:$C$1466=AC$7)+('R7. TIAM total gen capacity'!$C$9:$C$1466=AC$8))*('R7. TIAM total gen capacity'!$E$9:$E$1466=$D40)*('R7. TIAM total gen capacity'!$F$8:$Q$8=AC$10),'R7. TIAM total gen capacity'!$F$9:$Q$1466))</f>
        <v>3390.486173604148</v>
      </c>
      <c r="AE40" s="68">
        <f t="array" ref="AE40">SUM(IF(('R7. TIAM total gen capacity'!$A$9:$A$1466=$B40)*(('R7. TIAM total gen capacity'!$C$9:$C$1466=AE$6)+('R7. TIAM total gen capacity'!$C$9:$C$1466=AE$7)+('R7. TIAM total gen capacity'!$C$9:$C$1466=AE$8)+('R7. TIAM total gen capacity'!$C$9:$C$1466=AE$9))*('R7. TIAM total gen capacity'!$E$9:$E$1466=$D40)*('R7. TIAM total gen capacity'!$F$8:$Q$8=AE$10),'R7. TIAM total gen capacity'!$F$9:$Q$1466))</f>
        <v>325.08240045845309</v>
      </c>
      <c r="AF40" s="68">
        <f t="array" ref="AF40">SUM(IF(('R7. TIAM total gen capacity'!$A$9:$A$1466=$B40)*(('R7. TIAM total gen capacity'!$C$9:$C$1466=AF$6)+('R7. TIAM total gen capacity'!$C$9:$C$1466=AF$7)+('R7. TIAM total gen capacity'!$C$9:$C$1466=AF$8)+('R7. TIAM total gen capacity'!$C$9:$C$1466=AF$9))*('R7. TIAM total gen capacity'!$E$9:$E$1466=$D40)*('R7. TIAM total gen capacity'!$F$8:$Q$8=AF$10),'R7. TIAM total gen capacity'!$F$9:$Q$1466))</f>
        <v>445.10629915268839</v>
      </c>
      <c r="AG40" s="68">
        <f t="array" ref="AG40">SUM(IF(('R7. TIAM total gen capacity'!$A$9:$A$1466=$B40)*(('R7. TIAM total gen capacity'!$C$9:$C$1466=AG$6)+('R7. TIAM total gen capacity'!$C$9:$C$1466=AG$7)+('R7. TIAM total gen capacity'!$C$9:$C$1466=AG$8)+('R7. TIAM total gen capacity'!$C$9:$C$1466=AG$9))*('R7. TIAM total gen capacity'!$E$9:$E$1466=$D40)*('R7. TIAM total gen capacity'!$F$8:$Q$8=AG$10),'R7. TIAM total gen capacity'!$F$9:$Q$1466))</f>
        <v>465.20390189241442</v>
      </c>
      <c r="AH40" s="68">
        <f t="array" ref="AH40">SUM(IF(('R7. TIAM total gen capacity'!$A$9:$A$1466=$B40)*(('R7. TIAM total gen capacity'!$C$9:$C$1466=AH$6)+('R7. TIAM total gen capacity'!$C$9:$C$1466=AH$7)+('R7. TIAM total gen capacity'!$C$9:$C$1466=AH$8)+('R7. TIAM total gen capacity'!$C$9:$C$1466=AH$9))*('R7. TIAM total gen capacity'!$E$9:$E$1466=$D40)*('R7. TIAM total gen capacity'!$F$8:$Q$8=AH$10),'R7. TIAM total gen capacity'!$F$9:$Q$1466))</f>
        <v>503.52136372968096</v>
      </c>
      <c r="AI40" s="68">
        <f t="array" ref="AI40">SUM(IF(('R7. TIAM total gen capacity'!$A$9:$A$1466=$B40)*(('R7. TIAM total gen capacity'!$C$9:$C$1466=AI$6)+('R7. TIAM total gen capacity'!$C$9:$C$1466=AI$7)+('R7. TIAM total gen capacity'!$C$9:$C$1466=AI$8)+('R7. TIAM total gen capacity'!$C$9:$C$1466=AI$9))*('R7. TIAM total gen capacity'!$E$9:$E$1466=$D40)*('R7. TIAM total gen capacity'!$F$8:$Q$8=AI$10),'R7. TIAM total gen capacity'!$F$9:$Q$1466))</f>
        <v>403.05843433462326</v>
      </c>
      <c r="AJ40" s="68">
        <f t="array" ref="AJ40">SUM(IF(('R7. TIAM total gen capacity'!$A$9:$A$1466=$B40)*(('R7. TIAM total gen capacity'!$C$9:$C$1466=AJ$6)+('R7. TIAM total gen capacity'!$C$9:$C$1466=AJ$7)+('R7. TIAM total gen capacity'!$C$9:$C$1466=AJ$8)+('R7. TIAM total gen capacity'!$C$9:$C$1466=AJ$9))*('R7. TIAM total gen capacity'!$E$9:$E$1466=$D40)*('R7. TIAM total gen capacity'!$F$8:$Q$8=AJ$10),'R7. TIAM total gen capacity'!$F$9:$Q$1466))</f>
        <v>122.03393552719933</v>
      </c>
      <c r="AK40" s="68">
        <f t="array" ref="AK40">SUM(IF(('R7. TIAM total gen capacity'!$A$9:$A$1466=$B40)*(('R7. TIAM total gen capacity'!$C$9:$C$1466=AK$6)+('R7. TIAM total gen capacity'!$C$9:$C$1466=AK$7)+('R7. TIAM total gen capacity'!$C$9:$C$1466=AK$8)+('R7. TIAM total gen capacity'!$C$9:$C$1466=AK$9))*('R7. TIAM total gen capacity'!$E$9:$E$1466=$D40)*('R7. TIAM total gen capacity'!$F$8:$Q$8=AK$10),'R7. TIAM total gen capacity'!$F$9:$Q$1466))</f>
        <v>73.41936635425067</v>
      </c>
      <c r="AL40" s="68">
        <f t="array" ref="AL40">SUM(IF(('R7. TIAM total gen capacity'!$A$9:$A$1466=$B40)*(('R7. TIAM total gen capacity'!$C$9:$C$1466=AL$6)+('R7. TIAM total gen capacity'!$C$9:$C$1466=AL$7)+('R7. TIAM total gen capacity'!$C$9:$C$1466=AL$8)+('R7. TIAM total gen capacity'!$C$9:$C$1466=AL$9))*('R7. TIAM total gen capacity'!$E$9:$E$1466=$D40)*('R7. TIAM total gen capacity'!$F$8:$Q$8=AL$10),'R7. TIAM total gen capacity'!$F$9:$Q$1466))</f>
        <v>144.13928516619598</v>
      </c>
      <c r="AM40" s="68">
        <f t="array" ref="AM40">SUM(IF(('R7. TIAM total gen capacity'!$A$9:$A$1466=$B40)*(('R7. TIAM total gen capacity'!$C$9:$C$1466=AM$6)+('R7. TIAM total gen capacity'!$C$9:$C$1466=AM$7)+('R7. TIAM total gen capacity'!$C$9:$C$1466=AM$8)+('R7. TIAM total gen capacity'!$C$9:$C$1466=AM$9))*('R7. TIAM total gen capacity'!$E$9:$E$1466=$D40)*('R7. TIAM total gen capacity'!$F$8:$Q$8=AM$10),'R7. TIAM total gen capacity'!$F$9:$Q$1466))</f>
        <v>218.41973954808557</v>
      </c>
      <c r="AN40" s="68">
        <f t="array" ref="AN40">SUM(IF(('R7. TIAM total gen capacity'!$A$9:$A$1466=$B40)*(('R7. TIAM total gen capacity'!$C$9:$C$1466=AN$6)+('R7. TIAM total gen capacity'!$C$9:$C$1466=AN$7)+('R7. TIAM total gen capacity'!$C$9:$C$1466=AN$8)+('R7. TIAM total gen capacity'!$C$9:$C$1466=AN$9))*('R7. TIAM total gen capacity'!$E$9:$E$1466=$D40)*('R7. TIAM total gen capacity'!$F$8:$Q$8=AN$10),'R7. TIAM total gen capacity'!$F$9:$Q$1466))</f>
        <v>186.38635575140418</v>
      </c>
      <c r="AO40" s="68">
        <f t="array" ref="AO40">SUM(IF(('R7. TIAM total gen capacity'!$A$9:$A$1466=$B40)*(('R7. TIAM total gen capacity'!$C$9:$C$1466=AO$6)+('R7. TIAM total gen capacity'!$C$9:$C$1466=AO$7)+('R7. TIAM total gen capacity'!$C$9:$C$1466=AO$8)+('R7. TIAM total gen capacity'!$C$9:$C$1466=AO$9))*('R7. TIAM total gen capacity'!$E$9:$E$1466=$D40)*('R7. TIAM total gen capacity'!$F$8:$Q$8=AO$10),'R7. TIAM total gen capacity'!$F$9:$Q$1466))</f>
        <v>117.3478817670692</v>
      </c>
      <c r="AP40" s="68">
        <f t="array" ref="AP40">SUM(IF(('R7. TIAM total gen capacity'!$A$9:$A$1466=$B40)*(('R7. TIAM total gen capacity'!$C$9:$C$1466=AP$6)+('R7. TIAM total gen capacity'!$C$9:$C$1466=AP$7)+('R7. TIAM total gen capacity'!$C$9:$C$1466=AP$8)+('R7. TIAM total gen capacity'!$C$9:$C$1466=AP$9))*('R7. TIAM total gen capacity'!$E$9:$E$1466=$D40)*('R7. TIAM total gen capacity'!$F$8:$Q$8=AP$10),'R7. TIAM total gen capacity'!$F$9:$Q$1466))</f>
        <v>51.63454775748594</v>
      </c>
      <c r="AR40" s="68">
        <f t="array" ref="AR40">SUM(IF(('R7. TIAM total gen capacity'!$A$9:$A$1466=$B40)*('R7. TIAM total gen capacity'!$E$9:$E$1466=$D40)*('R7. TIAM total gen capacity'!$F$8:$Q$8=AR$10),'R7. TIAM total gen capacity'!$F$9:$Q$1466))</f>
        <v>656.49246941211845</v>
      </c>
      <c r="AS40" s="68">
        <f t="array" ref="AS40">SUM(IF(('R7. TIAM total gen capacity'!$A$9:$A$1466=$B40)*('R7. TIAM total gen capacity'!$E$9:$E$1466=$D40)*('R7. TIAM total gen capacity'!$F$8:$Q$8=AS$10),'R7. TIAM total gen capacity'!$F$9:$Q$1466))</f>
        <v>830.82207831829498</v>
      </c>
      <c r="AT40" s="68">
        <f t="array" ref="AT40">SUM(IF(('R7. TIAM total gen capacity'!$A$9:$A$1466=$B40)*('R7. TIAM total gen capacity'!$E$9:$E$1466=$D40)*('R7. TIAM total gen capacity'!$F$8:$Q$8=AT$10),'R7. TIAM total gen capacity'!$F$9:$Q$1466))</f>
        <v>909.51278891118147</v>
      </c>
      <c r="AU40" s="68">
        <f t="array" ref="AU40">SUM(IF(('R7. TIAM total gen capacity'!$A$9:$A$1466=$B40)*('R7. TIAM total gen capacity'!$E$9:$E$1466=$D40)*('R7. TIAM total gen capacity'!$F$8:$Q$8=AU$10),'R7. TIAM total gen capacity'!$F$9:$Q$1466))</f>
        <v>1045.9417400760126</v>
      </c>
      <c r="AV40" s="68">
        <f t="array" ref="AV40">SUM(IF(('R7. TIAM total gen capacity'!$A$9:$A$1466=$B40)*('R7. TIAM total gen capacity'!$E$9:$E$1466=$D40)*('R7. TIAM total gen capacity'!$F$8:$Q$8=AV$10),'R7. TIAM total gen capacity'!$F$9:$Q$1466))</f>
        <v>1095.5304346979469</v>
      </c>
      <c r="AW40" s="68">
        <f t="array" ref="AW40">SUM(IF(('R7. TIAM total gen capacity'!$A$9:$A$1466=$B40)*('R7. TIAM total gen capacity'!$E$9:$E$1466=$D40)*('R7. TIAM total gen capacity'!$F$8:$Q$8=AW$10),'R7. TIAM total gen capacity'!$F$9:$Q$1466))</f>
        <v>992.4888829922719</v>
      </c>
      <c r="AX40" s="68">
        <f t="array" ref="AX40">SUM(IF(('R7. TIAM total gen capacity'!$A$9:$A$1466=$B40)*('R7. TIAM total gen capacity'!$E$9:$E$1466=$D40)*('R7. TIAM total gen capacity'!$F$8:$Q$8=AX$10),'R7. TIAM total gen capacity'!$F$9:$Q$1466))</f>
        <v>1269.9964349020524</v>
      </c>
      <c r="AY40" s="68">
        <f t="array" ref="AY40">SUM(IF(('R7. TIAM total gen capacity'!$A$9:$A$1466=$B40)*('R7. TIAM total gen capacity'!$E$9:$E$1466=$D40)*('R7. TIAM total gen capacity'!$F$8:$Q$8=AY$10),'R7. TIAM total gen capacity'!$F$9:$Q$1466))</f>
        <v>1742.9052909895217</v>
      </c>
      <c r="AZ40" s="68">
        <f t="array" ref="AZ40">SUM(IF(('R7. TIAM total gen capacity'!$A$9:$A$1466=$B40)*('R7. TIAM total gen capacity'!$E$9:$E$1466=$D40)*('R7. TIAM total gen capacity'!$F$8:$Q$8=AZ$10),'R7. TIAM total gen capacity'!$F$9:$Q$1466))</f>
        <v>2473.9975259327484</v>
      </c>
      <c r="BA40" s="68">
        <f t="array" ref="BA40">SUM(IF(('R7. TIAM total gen capacity'!$A$9:$A$1466=$B40)*('R7. TIAM total gen capacity'!$E$9:$E$1466=$D40)*('R7. TIAM total gen capacity'!$F$8:$Q$8=BA$10),'R7. TIAM total gen capacity'!$F$9:$Q$1466))</f>
        <v>3114.8077780227686</v>
      </c>
      <c r="BB40" s="68">
        <f t="array" ref="BB40">SUM(IF(('R7. TIAM total gen capacity'!$A$9:$A$1466=$B40)*('R7. TIAM total gen capacity'!$E$9:$E$1466=$D40)*('R7. TIAM total gen capacity'!$F$8:$Q$8=BB$10),'R7. TIAM total gen capacity'!$F$9:$Q$1466))</f>
        <v>4037.244578365835</v>
      </c>
      <c r="BC40" s="68">
        <f t="array" ref="BC40">SUM(IF(('R7. TIAM total gen capacity'!$A$9:$A$1466=$B40)*('R7. TIAM total gen capacity'!$E$9:$E$1466=$D40)*('R7. TIAM total gen capacity'!$F$8:$Q$8=BC$10),'R7. TIAM total gen capacity'!$F$9:$Q$1466))</f>
        <v>4648.4854408031315</v>
      </c>
      <c r="BE40" s="68">
        <f t="array" ref="BE40">SUM(IF(('R7. TIAM total gen capacity'!$A$9:$A$1466=$B40)*('R7. TIAM total gen capacity'!$E$9:$E$1466=$D40)*('R7. TIAM total gen capacity'!$B$9:$B$1466=BE$9)*('R7. TIAM total gen capacity'!$F$8:$Q$8=BE$10),'R7. TIAM total gen capacity'!$F$9:$Q$1466))</f>
        <v>184.16182340169942</v>
      </c>
      <c r="BF40" s="68">
        <f t="array" ref="BF40">SUM(IF(('R7. TIAM total gen capacity'!$A$9:$A$1466=$B40)*('R7. TIAM total gen capacity'!$E$9:$E$1466=$D40)*('R7. TIAM total gen capacity'!$B$9:$B$1466=BF$9)*('R7. TIAM total gen capacity'!$F$8:$Q$8=BF$10),'R7. TIAM total gen capacity'!$F$9:$Q$1466))</f>
        <v>249.00479024448441</v>
      </c>
      <c r="BG40" s="68">
        <f t="array" ref="BG40">SUM(IF(('R7. TIAM total gen capacity'!$A$9:$A$1466=$B40)*('R7. TIAM total gen capacity'!$E$9:$E$1466=$D40)*('R7. TIAM total gen capacity'!$B$9:$B$1466=BG$9)*('R7. TIAM total gen capacity'!$F$8:$Q$8=BG$10),'R7. TIAM total gen capacity'!$F$9:$Q$1466))</f>
        <v>318.32337532225154</v>
      </c>
      <c r="BH40" s="68">
        <f t="array" ref="BH40">SUM(IF(('R7. TIAM total gen capacity'!$A$9:$A$1466=$B40)*('R7. TIAM total gen capacity'!$E$9:$E$1466=$D40)*('R7. TIAM total gen capacity'!$B$9:$B$1466=BH$9)*('R7. TIAM total gen capacity'!$F$8:$Q$8=BH$10),'R7. TIAM total gen capacity'!$F$9:$Q$1466))</f>
        <v>367.97156338087586</v>
      </c>
      <c r="BI40" s="68">
        <f t="array" ref="BI40">SUM(IF(('R7. TIAM total gen capacity'!$A$9:$A$1466=$B40)*('R7. TIAM total gen capacity'!$E$9:$E$1466=$D40)*('R7. TIAM total gen capacity'!$B$9:$B$1466=BI$9)*('R7. TIAM total gen capacity'!$F$8:$Q$8=BI$10),'R7. TIAM total gen capacity'!$F$9:$Q$1466))</f>
        <v>535.88199321188449</v>
      </c>
      <c r="BJ40" s="68">
        <f t="array" ref="BJ40">SUM(IF(('R7. TIAM total gen capacity'!$A$9:$A$1466=$B40)*('R7. TIAM total gen capacity'!$E$9:$E$1466=$D40)*('R7. TIAM total gen capacity'!$B$9:$B$1466=BJ$9)*('R7. TIAM total gen capacity'!$F$8:$Q$8=BJ$10),'R7. TIAM total gen capacity'!$F$9:$Q$1466))</f>
        <v>709.225681413968</v>
      </c>
      <c r="BK40" s="68">
        <f t="array" ref="BK40">SUM(IF(('R7. TIAM total gen capacity'!$A$9:$A$1466=$B40)*('R7. TIAM total gen capacity'!$E$9:$E$1466=$D40)*('R7. TIAM total gen capacity'!$B$9:$B$1466=BK$9)*('R7. TIAM total gen capacity'!$F$8:$Q$8=BK$10),'R7. TIAM total gen capacity'!$F$9:$Q$1466))</f>
        <v>1031.0258280450585</v>
      </c>
      <c r="BL40" s="68">
        <f t="array" ref="BL40">SUM(IF(('R7. TIAM total gen capacity'!$A$9:$A$1466=$B40)*('R7. TIAM total gen capacity'!$E$9:$E$1466=$D40)*('R7. TIAM total gen capacity'!$B$9:$B$1466=BL$9)*('R7. TIAM total gen capacity'!$F$8:$Q$8=BL$10),'R7. TIAM total gen capacity'!$F$9:$Q$1466))</f>
        <v>1427.6537083532335</v>
      </c>
      <c r="BM40" s="68">
        <f t="array" ref="BM40">SUM(IF(('R7. TIAM total gen capacity'!$A$9:$A$1466=$B40)*('R7. TIAM total gen capacity'!$E$9:$E$1466=$D40)*('R7. TIAM total gen capacity'!$B$9:$B$1466=BM$9)*('R7. TIAM total gen capacity'!$F$8:$Q$8=BM$10),'R7. TIAM total gen capacity'!$F$9:$Q$1466))</f>
        <v>2087.1686377170963</v>
      </c>
      <c r="BN40" s="68">
        <f t="array" ref="BN40">SUM(IF(('R7. TIAM total gen capacity'!$A$9:$A$1466=$B40)*('R7. TIAM total gen capacity'!$E$9:$E$1466=$D40)*('R7. TIAM total gen capacity'!$B$9:$B$1466=BN$9)*('R7. TIAM total gen capacity'!$F$8:$Q$8=BN$10),'R7. TIAM total gen capacity'!$F$9:$Q$1466))</f>
        <v>2761.9356790553106</v>
      </c>
      <c r="BO40" s="68">
        <f t="array" ref="BO40">SUM(IF(('R7. TIAM total gen capacity'!$A$9:$A$1466=$B40)*('R7. TIAM total gen capacity'!$E$9:$E$1466=$D40)*('R7. TIAM total gen capacity'!$B$9:$B$1466=BO$9)*('R7. TIAM total gen capacity'!$F$8:$Q$8=BO$10),'R7. TIAM total gen capacity'!$F$9:$Q$1466))</f>
        <v>3768.8926037089864</v>
      </c>
      <c r="BP40" s="68">
        <f t="array" ref="BP40">SUM(IF(('R7. TIAM total gen capacity'!$A$9:$A$1466=$B40)*('R7. TIAM total gen capacity'!$E$9:$E$1466=$D40)*('R7. TIAM total gen capacity'!$B$9:$B$1466=BP$9)*('R7. TIAM total gen capacity'!$F$8:$Q$8=BP$10),'R7. TIAM total gen capacity'!$F$9:$Q$1466))</f>
        <v>4526.4586923248935</v>
      </c>
      <c r="BR40" s="68">
        <f t="array" ref="BR40">SUM(IF(('R7. TIAM total gen capacity'!$A$9:$A$1466=$B40)*(('R7. TIAM total gen capacity'!$C$9:$C$1466=BR$7)+('R7. TIAM total gen capacity'!$C$9:$C$1466=BR$8))*('R7. TIAM total gen capacity'!$E$9:$E$1466=$D40)*('R7. TIAM total gen capacity'!$F$8:$Q$8=BR$10),'R7. TIAM total gen capacity'!$F$9:$Q$1466))</f>
        <v>3.597716894977165</v>
      </c>
      <c r="BS40" s="68">
        <f t="array" ref="BS40">SUM(IF(('R7. TIAM total gen capacity'!$A$9:$A$1466=$B40)*(('R7. TIAM total gen capacity'!$C$9:$C$1466=BS$7)+('R7. TIAM total gen capacity'!$C$9:$C$1466=BS$8))*('R7. TIAM total gen capacity'!$E$9:$E$1466=$D40)*('R7. TIAM total gen capacity'!$F$8:$Q$8=BS$10),'R7. TIAM total gen capacity'!$F$9:$Q$1466))</f>
        <v>3.4723096474729447</v>
      </c>
      <c r="BT40" s="68">
        <f t="array" ref="BT40">SUM(IF(('R7. TIAM total gen capacity'!$A$9:$A$1466=$B40)*(('R7. TIAM total gen capacity'!$C$9:$C$1466=BT$7)+('R7. TIAM total gen capacity'!$C$9:$C$1466=BT$8))*('R7. TIAM total gen capacity'!$E$9:$E$1466=$D40)*('R7. TIAM total gen capacity'!$F$8:$Q$8=BT$10),'R7. TIAM total gen capacity'!$F$9:$Q$1466))</f>
        <v>3.158791528712384</v>
      </c>
      <c r="BU40" s="68">
        <f t="array" ref="BU40">SUM(IF(('R7. TIAM total gen capacity'!$A$9:$A$1466=$B40)*(('R7. TIAM total gen capacity'!$C$9:$C$1466=BU$7)+('R7. TIAM total gen capacity'!$C$9:$C$1466=BU$8))*('R7. TIAM total gen capacity'!$E$9:$E$1466=$D40)*('R7. TIAM total gen capacity'!$F$8:$Q$8=BU$10),'R7. TIAM total gen capacity'!$F$9:$Q$1466))</f>
        <v>16.887755566264165</v>
      </c>
      <c r="BV40" s="68">
        <f t="array" ref="BV40">SUM(IF(('R7. TIAM total gen capacity'!$A$9:$A$1466=$B40)*(('R7. TIAM total gen capacity'!$C$9:$C$1466=BV$7)+('R7. TIAM total gen capacity'!$C$9:$C$1466=BV$8))*('R7. TIAM total gen capacity'!$E$9:$E$1466=$D40)*('R7. TIAM total gen capacity'!$F$8:$Q$8=BV$10),'R7. TIAM total gen capacity'!$F$9:$Q$1466))</f>
        <v>112.84561771038648</v>
      </c>
      <c r="BW40" s="68">
        <f t="array" ref="BW40">SUM(IF(('R7. TIAM total gen capacity'!$A$9:$A$1466=$B40)*(('R7. TIAM total gen capacity'!$C$9:$C$1466=BW$7)+('R7. TIAM total gen capacity'!$C$9:$C$1466=BW$8))*('R7. TIAM total gen capacity'!$E$9:$E$1466=$D40)*('R7. TIAM total gen capacity'!$F$8:$Q$8=BW$10),'R7. TIAM total gen capacity'!$F$9:$Q$1466))</f>
        <v>149.01303646968802</v>
      </c>
      <c r="BX40" s="68">
        <f t="array" ref="BX40">SUM(IF(('R7. TIAM total gen capacity'!$A$9:$A$1466=$B40)*(('R7. TIAM total gen capacity'!$C$9:$C$1466=BX$7)+('R7. TIAM total gen capacity'!$C$9:$C$1466=BX$8))*('R7. TIAM total gen capacity'!$E$9:$E$1466=$D40)*('R7. TIAM total gen capacity'!$F$8:$Q$8=BX$10),'R7. TIAM total gen capacity'!$F$9:$Q$1466))</f>
        <v>210.60282255037635</v>
      </c>
      <c r="BY40" s="68">
        <f t="array" ref="BY40">SUM(IF(('R7. TIAM total gen capacity'!$A$9:$A$1466=$B40)*(('R7. TIAM total gen capacity'!$C$9:$C$1466=BY$7)+('R7. TIAM total gen capacity'!$C$9:$C$1466=BY$8))*('R7. TIAM total gen capacity'!$E$9:$E$1466=$D40)*('R7. TIAM total gen capacity'!$F$8:$Q$8=BY$10),'R7. TIAM total gen capacity'!$F$9:$Q$1466))</f>
        <v>290.65345080670681</v>
      </c>
      <c r="BZ40" s="68">
        <f t="array" ref="BZ40">SUM(IF(('R7. TIAM total gen capacity'!$A$9:$A$1466=$B40)*(('R7. TIAM total gen capacity'!$C$9:$C$1466=BZ$7)+('R7. TIAM total gen capacity'!$C$9:$C$1466=BZ$8))*('R7. TIAM total gen capacity'!$E$9:$E$1466=$D40)*('R7. TIAM total gen capacity'!$F$8:$Q$8=BZ$10),'R7. TIAM total gen capacity'!$F$9:$Q$1466))</f>
        <v>379.0196968900413</v>
      </c>
      <c r="CA40" s="68">
        <f t="array" ref="CA40">SUM(IF(('R7. TIAM total gen capacity'!$A$9:$A$1466=$B40)*(('R7. TIAM total gen capacity'!$C$9:$C$1466=CA$7)+('R7. TIAM total gen capacity'!$C$9:$C$1466=CA$8))*('R7. TIAM total gen capacity'!$E$9:$E$1466=$D40)*('R7. TIAM total gen capacity'!$F$8:$Q$8=CA$10),'R7. TIAM total gen capacity'!$F$9:$Q$1466))</f>
        <v>343.47116326692537</v>
      </c>
      <c r="CB40" s="68">
        <f t="array" ref="CB40">SUM(IF(('R7. TIAM total gen capacity'!$A$9:$A$1466=$B40)*(('R7. TIAM total gen capacity'!$C$9:$C$1466=CB$7)+('R7. TIAM total gen capacity'!$C$9:$C$1466=CB$8))*('R7. TIAM total gen capacity'!$E$9:$E$1466=$D40)*('R7. TIAM total gen capacity'!$F$8:$Q$8=CB$10),'R7. TIAM total gen capacity'!$F$9:$Q$1466))</f>
        <v>314.47572544169509</v>
      </c>
      <c r="CC40" s="68">
        <f t="array" ref="CC40">SUM(IF(('R7. TIAM total gen capacity'!$A$9:$A$1466=$B40)*(('R7. TIAM total gen capacity'!$C$9:$C$1466=CC$7)+('R7. TIAM total gen capacity'!$C$9:$C$1466=CC$8))*('R7. TIAM total gen capacity'!$E$9:$E$1466=$D40)*('R7. TIAM total gen capacity'!$F$8:$Q$8=CC$10),'R7. TIAM total gen capacity'!$F$9:$Q$1466))</f>
        <v>332.11556675727576</v>
      </c>
      <c r="CE40" s="68">
        <f t="array" ref="CE40">SUM(IF(('R7. TIAM total gen capacity'!$A$9:$A$1466=$B40)*(('R7. TIAM total gen capacity'!$C$9:$C$1466=CE$7)+('R7. TIAM total gen capacity'!$C$9:$C$1466=CE$8))*('R7. TIAM total gen capacity'!$E$9:$E$1466=$D40)*('R7. TIAM total gen capacity'!$F$8:$Q$8=CE$10),'R7. TIAM total gen capacity'!$F$9:$Q$1466))</f>
        <v>126.45756160565679</v>
      </c>
      <c r="CF40" s="68">
        <f t="array" ref="CF40">SUM(IF(('R7. TIAM total gen capacity'!$A$9:$A$1466=$B40)*(('R7. TIAM total gen capacity'!$C$9:$C$1466=CF$7)+('R7. TIAM total gen capacity'!$C$9:$C$1466=CF$8))*('R7. TIAM total gen capacity'!$E$9:$E$1466=$D40)*('R7. TIAM total gen capacity'!$F$8:$Q$8=CF$10),'R7. TIAM total gen capacity'!$F$9:$Q$1466))</f>
        <v>126.45756160565679</v>
      </c>
      <c r="CG40" s="68">
        <f t="array" ref="CG40">SUM(IF(('R7. TIAM total gen capacity'!$A$9:$A$1466=$B40)*(('R7. TIAM total gen capacity'!$C$9:$C$1466=CG$7)+('R7. TIAM total gen capacity'!$C$9:$C$1466=CG$8))*('R7. TIAM total gen capacity'!$E$9:$E$1466=$D40)*('R7. TIAM total gen capacity'!$F$8:$Q$8=CG$10),'R7. TIAM total gen capacity'!$F$9:$Q$1466))</f>
        <v>126.51400395747652</v>
      </c>
      <c r="CH40" s="68">
        <f t="array" ref="CH40">SUM(IF(('R7. TIAM total gen capacity'!$A$9:$A$1466=$B40)*(('R7. TIAM total gen capacity'!$C$9:$C$1466=CH$7)+('R7. TIAM total gen capacity'!$C$9:$C$1466=CH$8))*('R7. TIAM total gen capacity'!$E$9:$E$1466=$D40)*('R7. TIAM total gen capacity'!$F$8:$Q$8=CH$10),'R7. TIAM total gen capacity'!$F$9:$Q$1466))</f>
        <v>140.64619379976176</v>
      </c>
      <c r="CI40" s="68">
        <f t="array" ref="CI40">SUM(IF(('R7. TIAM total gen capacity'!$A$9:$A$1466=$B40)*(('R7. TIAM total gen capacity'!$C$9:$C$1466=CI$7)+('R7. TIAM total gen capacity'!$C$9:$C$1466=CI$8))*('R7. TIAM total gen capacity'!$E$9:$E$1466=$D40)*('R7. TIAM total gen capacity'!$F$8:$Q$8=CI$10),'R7. TIAM total gen capacity'!$F$9:$Q$1466))</f>
        <v>146.67422116371168</v>
      </c>
      <c r="CJ40" s="68">
        <f t="array" ref="CJ40">SUM(IF(('R7. TIAM total gen capacity'!$A$9:$A$1466=$B40)*(('R7. TIAM total gen capacity'!$C$9:$C$1466=CJ$7)+('R7. TIAM total gen capacity'!$C$9:$C$1466=CJ$8))*('R7. TIAM total gen capacity'!$E$9:$E$1466=$D40)*('R7. TIAM total gen capacity'!$F$8:$Q$8=CJ$10),'R7. TIAM total gen capacity'!$F$9:$Q$1466))</f>
        <v>164.93213630449588</v>
      </c>
      <c r="CK40" s="68">
        <f t="array" ref="CK40">SUM(IF(('R7. TIAM total gen capacity'!$A$9:$A$1466=$B40)*(('R7. TIAM total gen capacity'!$C$9:$C$1466=CK$7)+('R7. TIAM total gen capacity'!$C$9:$C$1466=CK$8))*('R7. TIAM total gen capacity'!$E$9:$E$1466=$D40)*('R7. TIAM total gen capacity'!$F$8:$Q$8=CK$10),'R7. TIAM total gen capacity'!$F$9:$Q$1466))</f>
        <v>183.93177205484992</v>
      </c>
      <c r="CL40" s="68">
        <f t="array" ref="CL40">SUM(IF(('R7. TIAM total gen capacity'!$A$9:$A$1466=$B40)*(('R7. TIAM total gen capacity'!$C$9:$C$1466=CL$7)+('R7. TIAM total gen capacity'!$C$9:$C$1466=CL$8))*('R7. TIAM total gen capacity'!$E$9:$E$1466=$D40)*('R7. TIAM total gen capacity'!$F$8:$Q$8=CL$10),'R7. TIAM total gen capacity'!$F$9:$Q$1466))</f>
        <v>234.95412729869113</v>
      </c>
      <c r="CM40" s="68">
        <f t="array" ref="CM40">SUM(IF(('R7. TIAM total gen capacity'!$A$9:$A$1466=$B40)*(('R7. TIAM total gen capacity'!$C$9:$C$1466=CM$7)+('R7. TIAM total gen capacity'!$C$9:$C$1466=CM$8))*('R7. TIAM total gen capacity'!$E$9:$E$1466=$D40)*('R7. TIAM total gen capacity'!$F$8:$Q$8=CM$10),'R7. TIAM total gen capacity'!$F$9:$Q$1466))</f>
        <v>246.51600292475061</v>
      </c>
      <c r="CN40" s="68">
        <f t="array" ref="CN40">SUM(IF(('R7. TIAM total gen capacity'!$A$9:$A$1466=$B40)*(('R7. TIAM total gen capacity'!$C$9:$C$1466=CN$7)+('R7. TIAM total gen capacity'!$C$9:$C$1466=CN$8))*('R7. TIAM total gen capacity'!$E$9:$E$1466=$D40)*('R7. TIAM total gen capacity'!$F$8:$Q$8=CN$10),'R7. TIAM total gen capacity'!$F$9:$Q$1466))</f>
        <v>252.23273431920691</v>
      </c>
      <c r="CO40" s="68">
        <f t="array" ref="CO40">SUM(IF(('R7. TIAM total gen capacity'!$A$9:$A$1466=$B40)*(('R7. TIAM total gen capacity'!$C$9:$C$1466=CO$7)+('R7. TIAM total gen capacity'!$C$9:$C$1466=CO$8))*('R7. TIAM total gen capacity'!$E$9:$E$1466=$D40)*('R7. TIAM total gen capacity'!$F$8:$Q$8=CO$10),'R7. TIAM total gen capacity'!$F$9:$Q$1466))</f>
        <v>257.87259212922163</v>
      </c>
      <c r="CP40" s="68">
        <f t="array" ref="CP40">SUM(IF(('R7. TIAM total gen capacity'!$A$9:$A$1466=$B40)*(('R7. TIAM total gen capacity'!$C$9:$C$1466=CP$7)+('R7. TIAM total gen capacity'!$C$9:$C$1466=CP$8))*('R7. TIAM total gen capacity'!$E$9:$E$1466=$D40)*('R7. TIAM total gen capacity'!$F$8:$Q$8=CP$10),'R7. TIAM total gen capacity'!$F$9:$Q$1466))</f>
        <v>266.82422016361005</v>
      </c>
    </row>
    <row r="41" spans="1:94" x14ac:dyDescent="0.3">
      <c r="A41" s="39" t="s">
        <v>65</v>
      </c>
      <c r="B41" s="39" t="s">
        <v>253</v>
      </c>
      <c r="C41" s="39" t="s">
        <v>98</v>
      </c>
      <c r="D41" s="39" t="s">
        <v>260</v>
      </c>
      <c r="E41" s="68">
        <f t="array" ref="E41">SUM(IF(('R7. TIAM total gen capacity'!$A$9:$A$1466=$B41)*(('R7. TIAM total gen capacity'!$C$9:$C$1466=E$7)+('R7. TIAM total gen capacity'!$C$9:$C$1466=E$8))*('R7. TIAM total gen capacity'!$E$9:$E$1466=$D41)*('R7. TIAM total gen capacity'!$F$8:$Q$8=E$10),'R7. TIAM total gen capacity'!$F$9:$Q$1466))</f>
        <v>5.7077625570776296E-4</v>
      </c>
      <c r="F41" s="68">
        <f t="array" ref="F41">SUM(IF(('R7. TIAM total gen capacity'!$A$9:$A$1466=$B41)*(('R7. TIAM total gen capacity'!$C$9:$C$1466=F$7)+('R7. TIAM total gen capacity'!$C$9:$C$1466=F$8))*('R7. TIAM total gen capacity'!$E$9:$E$1466=$D41)*('R7. TIAM total gen capacity'!$F$8:$Q$8=F$10),'R7. TIAM total gen capacity'!$F$9:$Q$1466))</f>
        <v>2.96</v>
      </c>
      <c r="G41" s="68">
        <f t="array" ref="G41">SUM(IF(('R7. TIAM total gen capacity'!$A$9:$A$1466=$B41)*(('R7. TIAM total gen capacity'!$C$9:$C$1466=G$7)+('R7. TIAM total gen capacity'!$C$9:$C$1466=G$8))*('R7. TIAM total gen capacity'!$E$9:$E$1466=$D41)*('R7. TIAM total gen capacity'!$F$8:$Q$8=G$10),'R7. TIAM total gen capacity'!$F$9:$Q$1466))</f>
        <v>15.021939190116678</v>
      </c>
      <c r="H41" s="68">
        <f t="array" ref="H41">SUM(IF(('R7. TIAM total gen capacity'!$A$9:$A$1466=$B41)*(('R7. TIAM total gen capacity'!$C$9:$C$1466=H$7)+('R7. TIAM total gen capacity'!$C$9:$C$1466=H$8))*('R7. TIAM total gen capacity'!$E$9:$E$1466=$D41)*('R7. TIAM total gen capacity'!$F$8:$Q$8=H$10),'R7. TIAM total gen capacity'!$F$9:$Q$1466))</f>
        <v>40.755318064746398</v>
      </c>
      <c r="I41" s="68">
        <f t="array" ref="I41">SUM(IF(('R7. TIAM total gen capacity'!$A$9:$A$1466=$B41)*(('R7. TIAM total gen capacity'!$C$9:$C$1466=I$7)+('R7. TIAM total gen capacity'!$C$9:$C$1466=I$8))*('R7. TIAM total gen capacity'!$E$9:$E$1466=$D41)*('R7. TIAM total gen capacity'!$F$8:$Q$8=I$10),'R7. TIAM total gen capacity'!$F$9:$Q$1466))</f>
        <v>41.011227407736982</v>
      </c>
      <c r="J41" s="68">
        <f t="array" ref="J41">SUM(IF(('R7. TIAM total gen capacity'!$A$9:$A$1466=$B41)*(('R7. TIAM total gen capacity'!$C$9:$C$1466=J$7)+('R7. TIAM total gen capacity'!$C$9:$C$1466=J$8))*('R7. TIAM total gen capacity'!$E$9:$E$1466=$D41)*('R7. TIAM total gen capacity'!$F$8:$Q$8=J$10),'R7. TIAM total gen capacity'!$F$9:$Q$1466))</f>
        <v>161.30804398736802</v>
      </c>
      <c r="K41" s="68">
        <f t="array" ref="K41">SUM(IF(('R7. TIAM total gen capacity'!$A$9:$A$1466=$B41)*(('R7. TIAM total gen capacity'!$C$9:$C$1466=K$7)+('R7. TIAM total gen capacity'!$C$9:$C$1466=K$8))*('R7. TIAM total gen capacity'!$E$9:$E$1466=$D41)*('R7. TIAM total gen capacity'!$F$8:$Q$8=K$10),'R7. TIAM total gen capacity'!$F$9:$Q$1466))</f>
        <v>962.44376631582531</v>
      </c>
      <c r="L41" s="68">
        <f t="array" ref="L41">SUM(IF(('R7. TIAM total gen capacity'!$A$9:$A$1466=$B41)*(('R7. TIAM total gen capacity'!$C$9:$C$1466=L$7)+('R7. TIAM total gen capacity'!$C$9:$C$1466=L$8))*('R7. TIAM total gen capacity'!$E$9:$E$1466=$D41)*('R7. TIAM total gen capacity'!$F$8:$Q$8=L$10),'R7. TIAM total gen capacity'!$F$9:$Q$1466))</f>
        <v>1166.0186997732721</v>
      </c>
      <c r="M41" s="68">
        <f t="array" ref="M41">SUM(IF(('R7. TIAM total gen capacity'!$A$9:$A$1466=$B41)*(('R7. TIAM total gen capacity'!$C$9:$C$1466=M$7)+('R7. TIAM total gen capacity'!$C$9:$C$1466=M$8))*('R7. TIAM total gen capacity'!$E$9:$E$1466=$D41)*('R7. TIAM total gen capacity'!$F$8:$Q$8=M$10),'R7. TIAM total gen capacity'!$F$9:$Q$1466))</f>
        <v>2039.9517003383462</v>
      </c>
      <c r="N41" s="68">
        <f t="array" ref="N41">SUM(IF(('R7. TIAM total gen capacity'!$A$9:$A$1466=$B41)*(('R7. TIAM total gen capacity'!$C$9:$C$1466=N$7)+('R7. TIAM total gen capacity'!$C$9:$C$1466=N$8))*('R7. TIAM total gen capacity'!$E$9:$E$1466=$D41)*('R7. TIAM total gen capacity'!$F$8:$Q$8=N$10),'R7. TIAM total gen capacity'!$F$9:$Q$1466))</f>
        <v>2738.66529680753</v>
      </c>
      <c r="O41" s="68">
        <f t="array" ref="O41">SUM(IF(('R7. TIAM total gen capacity'!$A$9:$A$1466=$B41)*(('R7. TIAM total gen capacity'!$C$9:$C$1466=O$7)+('R7. TIAM total gen capacity'!$C$9:$C$1466=O$8))*('R7. TIAM total gen capacity'!$E$9:$E$1466=$D41)*('R7. TIAM total gen capacity'!$F$8:$Q$8=O$10),'R7. TIAM total gen capacity'!$F$9:$Q$1466))</f>
        <v>2997.4424184455956</v>
      </c>
      <c r="P41" s="68">
        <f t="array" ref="P41">SUM(IF(('R7. TIAM total gen capacity'!$A$9:$A$1466=$B41)*(('R7. TIAM total gen capacity'!$C$9:$C$1466=P$7)+('R7. TIAM total gen capacity'!$C$9:$C$1466=P$8))*('R7. TIAM total gen capacity'!$E$9:$E$1466=$D41)*('R7. TIAM total gen capacity'!$F$8:$Q$8=P$10),'R7. TIAM total gen capacity'!$F$9:$Q$1466))</f>
        <v>4698.8073377528372</v>
      </c>
      <c r="R41" s="68">
        <f t="array" ref="R41">SUM(IF(('R7. TIAM total gen capacity'!$A$9:$A$1466=$B41)*(('R7. TIAM total gen capacity'!$C$9:$C$1466=R$7)+('R7. TIAM total gen capacity'!$C$9:$C$1466=R$8))*('R7. TIAM total gen capacity'!$E$9:$E$1466=$D41)*('R7. TIAM total gen capacity'!$F$8:$Q$8=R$10),'R7. TIAM total gen capacity'!$F$9:$Q$1466))</f>
        <v>3.5639269406392731</v>
      </c>
      <c r="S41" s="68">
        <f t="array" ref="S41">SUM(IF(('R7. TIAM total gen capacity'!$A$9:$A$1466=$B41)*(('R7. TIAM total gen capacity'!$C$9:$C$1466=S$7)+('R7. TIAM total gen capacity'!$C$9:$C$1466=S$8))*('R7. TIAM total gen capacity'!$E$9:$E$1466=$D41)*('R7. TIAM total gen capacity'!$F$8:$Q$8=S$10),'R7. TIAM total gen capacity'!$F$9:$Q$1466))</f>
        <v>64.408563504831505</v>
      </c>
      <c r="T41" s="68">
        <f t="array" ref="T41">SUM(IF(('R7. TIAM total gen capacity'!$A$9:$A$1466=$B41)*(('R7. TIAM total gen capacity'!$C$9:$C$1466=T$7)+('R7. TIAM total gen capacity'!$C$9:$C$1466=T$8))*('R7. TIAM total gen capacity'!$E$9:$E$1466=$D41)*('R7. TIAM total gen capacity'!$F$8:$Q$8=T$10),'R7. TIAM total gen capacity'!$F$9:$Q$1466))</f>
        <v>65.748665087034496</v>
      </c>
      <c r="U41" s="68">
        <f t="array" ref="U41">SUM(IF(('R7. TIAM total gen capacity'!$A$9:$A$1466=$B41)*(('R7. TIAM total gen capacity'!$C$9:$C$1466=U$7)+('R7. TIAM total gen capacity'!$C$9:$C$1466=U$8))*('R7. TIAM total gen capacity'!$E$9:$E$1466=$D41)*('R7. TIAM total gen capacity'!$F$8:$Q$8=U$10),'R7. TIAM total gen capacity'!$F$9:$Q$1466))</f>
        <v>182.66599305112805</v>
      </c>
      <c r="V41" s="68">
        <f t="array" ref="V41">SUM(IF(('R7. TIAM total gen capacity'!$A$9:$A$1466=$B41)*(('R7. TIAM total gen capacity'!$C$9:$C$1466=V$7)+('R7. TIAM total gen capacity'!$C$9:$C$1466=V$8))*('R7. TIAM total gen capacity'!$E$9:$E$1466=$D41)*('R7. TIAM total gen capacity'!$F$8:$Q$8=V$10),'R7. TIAM total gen capacity'!$F$9:$Q$1466))</f>
        <v>297.48722629151666</v>
      </c>
      <c r="W41" s="68">
        <f t="array" ref="W41">SUM(IF(('R7. TIAM total gen capacity'!$A$9:$A$1466=$B41)*(('R7. TIAM total gen capacity'!$C$9:$C$1466=W$7)+('R7. TIAM total gen capacity'!$C$9:$C$1466=W$8))*('R7. TIAM total gen capacity'!$E$9:$E$1466=$D41)*('R7. TIAM total gen capacity'!$F$8:$Q$8=W$10),'R7. TIAM total gen capacity'!$F$9:$Q$1466))</f>
        <v>484.53070680660653</v>
      </c>
      <c r="X41" s="68">
        <f t="array" ref="X41">SUM(IF(('R7. TIAM total gen capacity'!$A$9:$A$1466=$B41)*(('R7. TIAM total gen capacity'!$C$9:$C$1466=X$7)+('R7. TIAM total gen capacity'!$C$9:$C$1466=X$8))*('R7. TIAM total gen capacity'!$E$9:$E$1466=$D41)*('R7. TIAM total gen capacity'!$F$8:$Q$8=X$10),'R7. TIAM total gen capacity'!$F$9:$Q$1466))</f>
        <v>789.21781784485188</v>
      </c>
      <c r="Y41" s="68">
        <f t="array" ref="Y41">SUM(IF(('R7. TIAM total gen capacity'!$A$9:$A$1466=$B41)*(('R7. TIAM total gen capacity'!$C$9:$C$1466=Y$7)+('R7. TIAM total gen capacity'!$C$9:$C$1466=Y$8))*('R7. TIAM total gen capacity'!$E$9:$E$1466=$D41)*('R7. TIAM total gen capacity'!$F$8:$Q$8=Y$10),'R7. TIAM total gen capacity'!$F$9:$Q$1466))</f>
        <v>1285.5546628444986</v>
      </c>
      <c r="Z41" s="68">
        <f t="array" ref="Z41">SUM(IF(('R7. TIAM total gen capacity'!$A$9:$A$1466=$B41)*(('R7. TIAM total gen capacity'!$C$9:$C$1466=Z$7)+('R7. TIAM total gen capacity'!$C$9:$C$1466=Z$8))*('R7. TIAM total gen capacity'!$E$9:$E$1466=$D41)*('R7. TIAM total gen capacity'!$F$8:$Q$8=Z$10),'R7. TIAM total gen capacity'!$F$9:$Q$1466))</f>
        <v>2094.035482736087</v>
      </c>
      <c r="AA41" s="68">
        <f t="array" ref="AA41">SUM(IF(('R7. TIAM total gen capacity'!$A$9:$A$1466=$B41)*(('R7. TIAM total gen capacity'!$C$9:$C$1466=AA$7)+('R7. TIAM total gen capacity'!$C$9:$C$1466=AA$8))*('R7. TIAM total gen capacity'!$E$9:$E$1466=$D41)*('R7. TIAM total gen capacity'!$F$8:$Q$8=AA$10),'R7. TIAM total gen capacity'!$F$9:$Q$1466))</f>
        <v>3410.9648945522617</v>
      </c>
      <c r="AB41" s="68">
        <f t="array" ref="AB41">SUM(IF(('R7. TIAM total gen capacity'!$A$9:$A$1466=$B41)*(('R7. TIAM total gen capacity'!$C$9:$C$1466=AB$7)+('R7. TIAM total gen capacity'!$C$9:$C$1466=AB$8))*('R7. TIAM total gen capacity'!$E$9:$E$1466=$D41)*('R7. TIAM total gen capacity'!$F$8:$Q$8=AB$10),'R7. TIAM total gen capacity'!$F$9:$Q$1466))</f>
        <v>5556.103961579628</v>
      </c>
      <c r="AC41" s="68">
        <f t="array" ref="AC41">SUM(IF(('R7. TIAM total gen capacity'!$A$9:$A$1466=$B41)*(('R7. TIAM total gen capacity'!$C$9:$C$1466=AC$7)+('R7. TIAM total gen capacity'!$C$9:$C$1466=AC$8))*('R7. TIAM total gen capacity'!$E$9:$E$1466=$D41)*('R7. TIAM total gen capacity'!$F$8:$Q$8=AC$10),'R7. TIAM total gen capacity'!$F$9:$Q$1466))</f>
        <v>9050.3095235138699</v>
      </c>
      <c r="AE41" s="68">
        <f t="array" ref="AE41">SUM(IF(('R7. TIAM total gen capacity'!$A$9:$A$1466=$B41)*(('R7. TIAM total gen capacity'!$C$9:$C$1466=AE$6)+('R7. TIAM total gen capacity'!$C$9:$C$1466=AE$7)+('R7. TIAM total gen capacity'!$C$9:$C$1466=AE$8)+('R7. TIAM total gen capacity'!$C$9:$C$1466=AE$9))*('R7. TIAM total gen capacity'!$E$9:$E$1466=$D41)*('R7. TIAM total gen capacity'!$F$8:$Q$8=AE$10),'R7. TIAM total gen capacity'!$F$9:$Q$1466))</f>
        <v>949.42450509944229</v>
      </c>
      <c r="AF41" s="68">
        <f t="array" ref="AF41">SUM(IF(('R7. TIAM total gen capacity'!$A$9:$A$1466=$B41)*(('R7. TIAM total gen capacity'!$C$9:$C$1466=AF$6)+('R7. TIAM total gen capacity'!$C$9:$C$1466=AF$7)+('R7. TIAM total gen capacity'!$C$9:$C$1466=AF$8)+('R7. TIAM total gen capacity'!$C$9:$C$1466=AF$9))*('R7. TIAM total gen capacity'!$E$9:$E$1466=$D41)*('R7. TIAM total gen capacity'!$F$8:$Q$8=AF$10),'R7. TIAM total gen capacity'!$F$9:$Q$1466))</f>
        <v>1344.4954738600268</v>
      </c>
      <c r="AG41" s="68">
        <f t="array" ref="AG41">SUM(IF(('R7. TIAM total gen capacity'!$A$9:$A$1466=$B41)*(('R7. TIAM total gen capacity'!$C$9:$C$1466=AG$6)+('R7. TIAM total gen capacity'!$C$9:$C$1466=AG$7)+('R7. TIAM total gen capacity'!$C$9:$C$1466=AG$8)+('R7. TIAM total gen capacity'!$C$9:$C$1466=AG$9))*('R7. TIAM total gen capacity'!$E$9:$E$1466=$D41)*('R7. TIAM total gen capacity'!$F$8:$Q$8=AG$10),'R7. TIAM total gen capacity'!$F$9:$Q$1466))</f>
        <v>2241.9362146960925</v>
      </c>
      <c r="AH41" s="68">
        <f t="array" ref="AH41">SUM(IF(('R7. TIAM total gen capacity'!$A$9:$A$1466=$B41)*(('R7. TIAM total gen capacity'!$C$9:$C$1466=AH$6)+('R7. TIAM total gen capacity'!$C$9:$C$1466=AH$7)+('R7. TIAM total gen capacity'!$C$9:$C$1466=AH$8)+('R7. TIAM total gen capacity'!$C$9:$C$1466=AH$9))*('R7. TIAM total gen capacity'!$E$9:$E$1466=$D41)*('R7. TIAM total gen capacity'!$F$8:$Q$8=AH$10),'R7. TIAM total gen capacity'!$F$9:$Q$1466))</f>
        <v>2461.1582446926318</v>
      </c>
      <c r="AI41" s="68">
        <f t="array" ref="AI41">SUM(IF(('R7. TIAM total gen capacity'!$A$9:$A$1466=$B41)*(('R7. TIAM total gen capacity'!$C$9:$C$1466=AI$6)+('R7. TIAM total gen capacity'!$C$9:$C$1466=AI$7)+('R7. TIAM total gen capacity'!$C$9:$C$1466=AI$8)+('R7. TIAM total gen capacity'!$C$9:$C$1466=AI$9))*('R7. TIAM total gen capacity'!$E$9:$E$1466=$D41)*('R7. TIAM total gen capacity'!$F$8:$Q$8=AI$10),'R7. TIAM total gen capacity'!$F$9:$Q$1466))</f>
        <v>2887.0435407264858</v>
      </c>
      <c r="AJ41" s="68">
        <f t="array" ref="AJ41">SUM(IF(('R7. TIAM total gen capacity'!$A$9:$A$1466=$B41)*(('R7. TIAM total gen capacity'!$C$9:$C$1466=AJ$6)+('R7. TIAM total gen capacity'!$C$9:$C$1466=AJ$7)+('R7. TIAM total gen capacity'!$C$9:$C$1466=AJ$8)+('R7. TIAM total gen capacity'!$C$9:$C$1466=AJ$9))*('R7. TIAM total gen capacity'!$E$9:$E$1466=$D41)*('R7. TIAM total gen capacity'!$F$8:$Q$8=AJ$10),'R7. TIAM total gen capacity'!$F$9:$Q$1466))</f>
        <v>1656.4623449840083</v>
      </c>
      <c r="AK41" s="68">
        <f t="array" ref="AK41">SUM(IF(('R7. TIAM total gen capacity'!$A$9:$A$1466=$B41)*(('R7. TIAM total gen capacity'!$C$9:$C$1466=AK$6)+('R7. TIAM total gen capacity'!$C$9:$C$1466=AK$7)+('R7. TIAM total gen capacity'!$C$9:$C$1466=AK$8)+('R7. TIAM total gen capacity'!$C$9:$C$1466=AK$9))*('R7. TIAM total gen capacity'!$E$9:$E$1466=$D41)*('R7. TIAM total gen capacity'!$F$8:$Q$8=AK$10),'R7. TIAM total gen capacity'!$F$9:$Q$1466))</f>
        <v>889.93937824082366</v>
      </c>
      <c r="AL41" s="68">
        <f t="array" ref="AL41">SUM(IF(('R7. TIAM total gen capacity'!$A$9:$A$1466=$B41)*(('R7. TIAM total gen capacity'!$C$9:$C$1466=AL$6)+('R7. TIAM total gen capacity'!$C$9:$C$1466=AL$7)+('R7. TIAM total gen capacity'!$C$9:$C$1466=AL$8)+('R7. TIAM total gen capacity'!$C$9:$C$1466=AL$9))*('R7. TIAM total gen capacity'!$E$9:$E$1466=$D41)*('R7. TIAM total gen capacity'!$F$8:$Q$8=AL$10),'R7. TIAM total gen capacity'!$F$9:$Q$1466))</f>
        <v>634.92782381041889</v>
      </c>
      <c r="AM41" s="68">
        <f t="array" ref="AM41">SUM(IF(('R7. TIAM total gen capacity'!$A$9:$A$1466=$B41)*(('R7. TIAM total gen capacity'!$C$9:$C$1466=AM$6)+('R7. TIAM total gen capacity'!$C$9:$C$1466=AM$7)+('R7. TIAM total gen capacity'!$C$9:$C$1466=AM$8)+('R7. TIAM total gen capacity'!$C$9:$C$1466=AM$9))*('R7. TIAM total gen capacity'!$E$9:$E$1466=$D41)*('R7. TIAM total gen capacity'!$F$8:$Q$8=AM$10),'R7. TIAM total gen capacity'!$F$9:$Q$1466))</f>
        <v>1235.0208835608432</v>
      </c>
      <c r="AN41" s="68">
        <f t="array" ref="AN41">SUM(IF(('R7. TIAM total gen capacity'!$A$9:$A$1466=$B41)*(('R7. TIAM total gen capacity'!$C$9:$C$1466=AN$6)+('R7. TIAM total gen capacity'!$C$9:$C$1466=AN$7)+('R7. TIAM total gen capacity'!$C$9:$C$1466=AN$8)+('R7. TIAM total gen capacity'!$C$9:$C$1466=AN$9))*('R7. TIAM total gen capacity'!$E$9:$E$1466=$D41)*('R7. TIAM total gen capacity'!$F$8:$Q$8=AN$10),'R7. TIAM total gen capacity'!$F$9:$Q$1466))</f>
        <v>1265.450611480652</v>
      </c>
      <c r="AO41" s="68">
        <f t="array" ref="AO41">SUM(IF(('R7. TIAM total gen capacity'!$A$9:$A$1466=$B41)*(('R7. TIAM total gen capacity'!$C$9:$C$1466=AO$6)+('R7. TIAM total gen capacity'!$C$9:$C$1466=AO$7)+('R7. TIAM total gen capacity'!$C$9:$C$1466=AO$8)+('R7. TIAM total gen capacity'!$C$9:$C$1466=AO$9))*('R7. TIAM total gen capacity'!$E$9:$E$1466=$D41)*('R7. TIAM total gen capacity'!$F$8:$Q$8=AO$10),'R7. TIAM total gen capacity'!$F$9:$Q$1466))</f>
        <v>1196.1471050952377</v>
      </c>
      <c r="AP41" s="68">
        <f t="array" ref="AP41">SUM(IF(('R7. TIAM total gen capacity'!$A$9:$A$1466=$B41)*(('R7. TIAM total gen capacity'!$C$9:$C$1466=AP$6)+('R7. TIAM total gen capacity'!$C$9:$C$1466=AP$7)+('R7. TIAM total gen capacity'!$C$9:$C$1466=AP$8)+('R7. TIAM total gen capacity'!$C$9:$C$1466=AP$9))*('R7. TIAM total gen capacity'!$E$9:$E$1466=$D41)*('R7. TIAM total gen capacity'!$F$8:$Q$8=AP$10),'R7. TIAM total gen capacity'!$F$9:$Q$1466))</f>
        <v>987.50263073815904</v>
      </c>
      <c r="AR41" s="68">
        <f t="array" ref="AR41">SUM(IF(('R7. TIAM total gen capacity'!$A$9:$A$1466=$B41)*('R7. TIAM total gen capacity'!$E$9:$E$1466=$D41)*('R7. TIAM total gen capacity'!$F$8:$Q$8=AR$10),'R7. TIAM total gen capacity'!$F$9:$Q$1466))</f>
        <v>1358.415648730097</v>
      </c>
      <c r="AS41" s="68">
        <f t="array" ref="AS41">SUM(IF(('R7. TIAM total gen capacity'!$A$9:$A$1466=$B41)*('R7. TIAM total gen capacity'!$E$9:$E$1466=$D41)*('R7. TIAM total gen capacity'!$F$8:$Q$8=AS$10),'R7. TIAM total gen capacity'!$F$9:$Q$1466))</f>
        <v>1815.0963525715031</v>
      </c>
      <c r="AT41" s="68">
        <f t="array" ref="AT41">SUM(IF(('R7. TIAM total gen capacity'!$A$9:$A$1466=$B41)*('R7. TIAM total gen capacity'!$E$9:$E$1466=$D41)*('R7. TIAM total gen capacity'!$F$8:$Q$8=AT$10),'R7. TIAM total gen capacity'!$F$9:$Q$1466))</f>
        <v>2747.2736160602076</v>
      </c>
      <c r="AU41" s="68">
        <f t="array" ref="AU41">SUM(IF(('R7. TIAM total gen capacity'!$A$9:$A$1466=$B41)*('R7. TIAM total gen capacity'!$E$9:$E$1466=$D41)*('R7. TIAM total gen capacity'!$F$8:$Q$8=AU$10),'R7. TIAM total gen capacity'!$F$9:$Q$1466))</f>
        <v>3535.8684528410681</v>
      </c>
      <c r="AV41" s="68">
        <f t="array" ref="AV41">SUM(IF(('R7. TIAM total gen capacity'!$A$9:$A$1466=$B41)*('R7. TIAM total gen capacity'!$E$9:$E$1466=$D41)*('R7. TIAM total gen capacity'!$F$8:$Q$8=AV$10),'R7. TIAM total gen capacity'!$F$9:$Q$1466))</f>
        <v>4444.7101862966229</v>
      </c>
      <c r="AW41" s="68">
        <f t="array" ref="AW41">SUM(IF(('R7. TIAM total gen capacity'!$A$9:$A$1466=$B41)*('R7. TIAM total gen capacity'!$E$9:$E$1466=$D41)*('R7. TIAM total gen capacity'!$F$8:$Q$8=AW$10),'R7. TIAM total gen capacity'!$F$9:$Q$1466))</f>
        <v>3936.1588092457523</v>
      </c>
      <c r="AX41" s="68">
        <f t="array" ref="AX41">SUM(IF(('R7. TIAM total gen capacity'!$A$9:$A$1466=$B41)*('R7. TIAM total gen capacity'!$E$9:$E$1466=$D41)*('R7. TIAM total gen capacity'!$F$8:$Q$8=AX$10),'R7. TIAM total gen capacity'!$F$9:$Q$1466))</f>
        <v>4890.4773201296539</v>
      </c>
      <c r="AY41" s="68">
        <f t="array" ref="AY41">SUM(IF(('R7. TIAM total gen capacity'!$A$9:$A$1466=$B41)*('R7. TIAM total gen capacity'!$E$9:$E$1466=$D41)*('R7. TIAM total gen capacity'!$F$8:$Q$8=AY$10),'R7. TIAM total gen capacity'!$F$9:$Q$1466))</f>
        <v>6221.7021011515326</v>
      </c>
      <c r="AZ41" s="68">
        <f t="array" ref="AZ41">SUM(IF(('R7. TIAM total gen capacity'!$A$9:$A$1466=$B41)*('R7. TIAM total gen capacity'!$E$9:$E$1466=$D41)*('R7. TIAM total gen capacity'!$F$8:$Q$8=AZ$10),'R7. TIAM total gen capacity'!$F$9:$Q$1466))</f>
        <v>9594.3756673628031</v>
      </c>
      <c r="BA41" s="68">
        <f t="array" ref="BA41">SUM(IF(('R7. TIAM total gen capacity'!$A$9:$A$1466=$B41)*('R7. TIAM total gen capacity'!$E$9:$E$1466=$D41)*('R7. TIAM total gen capacity'!$F$8:$Q$8=BA$10),'R7. TIAM total gen capacity'!$F$9:$Q$1466))</f>
        <v>11836.972356481601</v>
      </c>
      <c r="BB41" s="68">
        <f t="array" ref="BB41">SUM(IF(('R7. TIAM total gen capacity'!$A$9:$A$1466=$B41)*('R7. TIAM total gen capacity'!$E$9:$E$1466=$D41)*('R7. TIAM total gen capacity'!$F$8:$Q$8=BB$10),'R7. TIAM total gen capacity'!$F$9:$Q$1466))</f>
        <v>13996.195390069144</v>
      </c>
      <c r="BC41" s="68">
        <f t="array" ref="BC41">SUM(IF(('R7. TIAM total gen capacity'!$A$9:$A$1466=$B41)*('R7. TIAM total gen capacity'!$E$9:$E$1466=$D41)*('R7. TIAM total gen capacity'!$F$8:$Q$8=BC$10),'R7. TIAM total gen capacity'!$F$9:$Q$1466))</f>
        <v>19083.312772329817</v>
      </c>
      <c r="BE41" s="68">
        <f t="array" ref="BE41">SUM(IF(('R7. TIAM total gen capacity'!$A$9:$A$1466=$B41)*('R7. TIAM total gen capacity'!$E$9:$E$1466=$D41)*('R7. TIAM total gen capacity'!$B$9:$B$1466=BE$9)*('R7. TIAM total gen capacity'!$F$8:$Q$8=BE$10),'R7. TIAM total gen capacity'!$F$9:$Q$1466))</f>
        <v>287.61825890877577</v>
      </c>
      <c r="BF41" s="68">
        <f t="array" ref="BF41">SUM(IF(('R7. TIAM total gen capacity'!$A$9:$A$1466=$B41)*('R7. TIAM total gen capacity'!$E$9:$E$1466=$D41)*('R7. TIAM total gen capacity'!$B$9:$B$1466=BF$9)*('R7. TIAM total gen capacity'!$F$8:$Q$8=BF$10),'R7. TIAM total gen capacity'!$F$9:$Q$1466))</f>
        <v>352.23818493950722</v>
      </c>
      <c r="BG41" s="68">
        <f t="array" ref="BG41">SUM(IF(('R7. TIAM total gen capacity'!$A$9:$A$1466=$B41)*('R7. TIAM total gen capacity'!$E$9:$E$1466=$D41)*('R7. TIAM total gen capacity'!$B$9:$B$1466=BG$9)*('R7. TIAM total gen capacity'!$F$8:$Q$8=BG$10),'R7. TIAM total gen capacity'!$F$9:$Q$1466))</f>
        <v>367.25806736571525</v>
      </c>
      <c r="BH41" s="68">
        <f t="array" ref="BH41">SUM(IF(('R7. TIAM total gen capacity'!$A$9:$A$1466=$B41)*('R7. TIAM total gen capacity'!$E$9:$E$1466=$D41)*('R7. TIAM total gen capacity'!$B$9:$B$1466=BH$9)*('R7. TIAM total gen capacity'!$F$8:$Q$8=BH$10),'R7. TIAM total gen capacity'!$F$9:$Q$1466))</f>
        <v>775.27539539708721</v>
      </c>
      <c r="BI41" s="68">
        <f t="array" ref="BI41">SUM(IF(('R7. TIAM total gen capacity'!$A$9:$A$1466=$B41)*('R7. TIAM total gen capacity'!$E$9:$E$1466=$D41)*('R7. TIAM total gen capacity'!$B$9:$B$1466=BI$9)*('R7. TIAM total gen capacity'!$F$8:$Q$8=BI$10),'R7. TIAM total gen capacity'!$F$9:$Q$1466))</f>
        <v>1272.9523802263973</v>
      </c>
      <c r="BJ41" s="68">
        <f t="array" ref="BJ41">SUM(IF(('R7. TIAM total gen capacity'!$A$9:$A$1466=$B41)*('R7. TIAM total gen capacity'!$E$9:$E$1466=$D41)*('R7. TIAM total gen capacity'!$B$9:$B$1466=BJ$9)*('R7. TIAM total gen capacity'!$F$8:$Q$8=BJ$10),'R7. TIAM total gen capacity'!$F$9:$Q$1466))</f>
        <v>1945.8551826428027</v>
      </c>
      <c r="BK41" s="68">
        <f t="array" ref="BK41">SUM(IF(('R7. TIAM total gen capacity'!$A$9:$A$1466=$B41)*('R7. TIAM total gen capacity'!$E$9:$E$1466=$D41)*('R7. TIAM total gen capacity'!$B$9:$B$1466=BK$9)*('R7. TIAM total gen capacity'!$F$8:$Q$8=BK$10),'R7. TIAM total gen capacity'!$F$9:$Q$1466))</f>
        <v>3524.8228801573227</v>
      </c>
      <c r="BL41" s="68">
        <f t="array" ref="BL41">SUM(IF(('R7. TIAM total gen capacity'!$A$9:$A$1466=$B41)*('R7. TIAM total gen capacity'!$E$9:$E$1466=$D41)*('R7. TIAM total gen capacity'!$B$9:$B$1466=BL$9)*('R7. TIAM total gen capacity'!$F$8:$Q$8=BL$10),'R7. TIAM total gen capacity'!$F$9:$Q$1466))</f>
        <v>5120.387945943271</v>
      </c>
      <c r="BM41" s="68">
        <f t="array" ref="BM41">SUM(IF(('R7. TIAM total gen capacity'!$A$9:$A$1466=$B41)*('R7. TIAM total gen capacity'!$E$9:$E$1466=$D41)*('R7. TIAM total gen capacity'!$B$9:$B$1466=BM$9)*('R7. TIAM total gen capacity'!$F$8:$Q$8=BM$10),'R7. TIAM total gen capacity'!$F$9:$Q$1466))</f>
        <v>7702.1957231517517</v>
      </c>
      <c r="BN41" s="68">
        <f t="array" ref="BN41">SUM(IF(('R7. TIAM total gen capacity'!$A$9:$A$1466=$B41)*('R7. TIAM total gen capacity'!$E$9:$E$1466=$D41)*('R7. TIAM total gen capacity'!$B$9:$B$1466=BN$9)*('R7. TIAM total gen capacity'!$F$8:$Q$8=BN$10),'R7. TIAM total gen capacity'!$F$9:$Q$1466))</f>
        <v>9869.775770190121</v>
      </c>
      <c r="BO41" s="68">
        <f t="array" ref="BO41">SUM(IF(('R7. TIAM total gen capacity'!$A$9:$A$1466=$B41)*('R7. TIAM total gen capacity'!$E$9:$E$1466=$D41)*('R7. TIAM total gen capacity'!$B$9:$B$1466=BO$9)*('R7. TIAM total gen capacity'!$F$8:$Q$8=BO$10),'R7. TIAM total gen capacity'!$F$9:$Q$1466))</f>
        <v>12067.454474967097</v>
      </c>
      <c r="BP41" s="68">
        <f t="array" ref="BP41">SUM(IF(('R7. TIAM total gen capacity'!$A$9:$A$1466=$B41)*('R7. TIAM total gen capacity'!$E$9:$E$1466=$D41)*('R7. TIAM total gen capacity'!$B$9:$B$1466=BP$9)*('R7. TIAM total gen capacity'!$F$8:$Q$8=BP$10),'R7. TIAM total gen capacity'!$F$9:$Q$1466))</f>
        <v>17355.954936622435</v>
      </c>
      <c r="BR41" s="68">
        <f t="array" ref="BR41">SUM(IF(('R7. TIAM total gen capacity'!$A$9:$A$1466=$B41)*(('R7. TIAM total gen capacity'!$C$9:$C$1466=BR$7)+('R7. TIAM total gen capacity'!$C$9:$C$1466=BR$8))*('R7. TIAM total gen capacity'!$E$9:$E$1466=$D41)*('R7. TIAM total gen capacity'!$F$8:$Q$8=BR$10),'R7. TIAM total gen capacity'!$F$9:$Q$1466))</f>
        <v>5.2996575342465748</v>
      </c>
      <c r="BS41" s="68">
        <f t="array" ref="BS41">SUM(IF(('R7. TIAM total gen capacity'!$A$9:$A$1466=$B41)*(('R7. TIAM total gen capacity'!$C$9:$C$1466=BS$7)+('R7. TIAM total gen capacity'!$C$9:$C$1466=BS$8))*('R7. TIAM total gen capacity'!$E$9:$E$1466=$D41)*('R7. TIAM total gen capacity'!$F$8:$Q$8=BS$10),'R7. TIAM total gen capacity'!$F$9:$Q$1466))</f>
        <v>5.1149249709332221</v>
      </c>
      <c r="BT41" s="68">
        <f t="array" ref="BT41">SUM(IF(('R7. TIAM total gen capacity'!$A$9:$A$1466=$B41)*(('R7. TIAM total gen capacity'!$C$9:$C$1466=BT$7)+('R7. TIAM total gen capacity'!$C$9:$C$1466=BT$8))*('R7. TIAM total gen capacity'!$E$9:$E$1466=$D41)*('R7. TIAM total gen capacity'!$F$8:$Q$8=BT$10),'R7. TIAM total gen capacity'!$F$9:$Q$1466))</f>
        <v>4.653093562649846</v>
      </c>
      <c r="BU41" s="68">
        <f t="array" ref="BU41">SUM(IF(('R7. TIAM total gen capacity'!$A$9:$A$1466=$B41)*(('R7. TIAM total gen capacity'!$C$9:$C$1466=BU$7)+('R7. TIAM total gen capacity'!$C$9:$C$1466=BU$8))*('R7. TIAM total gen capacity'!$E$9:$E$1466=$D41)*('R7. TIAM total gen capacity'!$F$8:$Q$8=BU$10),'R7. TIAM total gen capacity'!$F$9:$Q$1466))</f>
        <v>62.177002667611752</v>
      </c>
      <c r="BV41" s="68">
        <f t="array" ref="BV41">SUM(IF(('R7. TIAM total gen capacity'!$A$9:$A$1466=$B41)*(('R7. TIAM total gen capacity'!$C$9:$C$1466=BV$7)+('R7. TIAM total gen capacity'!$C$9:$C$1466=BV$8))*('R7. TIAM total gen capacity'!$E$9:$E$1466=$D41)*('R7. TIAM total gen capacity'!$F$8:$Q$8=BV$10),'R7. TIAM total gen capacity'!$F$9:$Q$1466))</f>
        <v>294.19982761167387</v>
      </c>
      <c r="BW41" s="68">
        <f t="array" ref="BW41">SUM(IF(('R7. TIAM total gen capacity'!$A$9:$A$1466=$B41)*(('R7. TIAM total gen capacity'!$C$9:$C$1466=BW$7)+('R7. TIAM total gen capacity'!$C$9:$C$1466=BW$8))*('R7. TIAM total gen capacity'!$E$9:$E$1466=$D41)*('R7. TIAM total gen capacity'!$F$8:$Q$8=BW$10),'R7. TIAM total gen capacity'!$F$9:$Q$1466))</f>
        <v>373.70736834303591</v>
      </c>
      <c r="BX41" s="68">
        <f t="array" ref="BX41">SUM(IF(('R7. TIAM total gen capacity'!$A$9:$A$1466=$B41)*(('R7. TIAM total gen capacity'!$C$9:$C$1466=BX$7)+('R7. TIAM total gen capacity'!$C$9:$C$1466=BX$8))*('R7. TIAM total gen capacity'!$E$9:$E$1466=$D41)*('R7. TIAM total gen capacity'!$F$8:$Q$8=BX$10),'R7. TIAM total gen capacity'!$F$9:$Q$1466))</f>
        <v>535.87441480006737</v>
      </c>
      <c r="BY41" s="68">
        <f t="array" ref="BY41">SUM(IF(('R7. TIAM total gen capacity'!$A$9:$A$1466=$B41)*(('R7. TIAM total gen capacity'!$C$9:$C$1466=BY$7)+('R7. TIAM total gen capacity'!$C$9:$C$1466=BY$8))*('R7. TIAM total gen capacity'!$E$9:$E$1466=$D41)*('R7. TIAM total gen capacity'!$F$8:$Q$8=BY$10),'R7. TIAM total gen capacity'!$F$9:$Q$1466))</f>
        <v>974.64228120680548</v>
      </c>
      <c r="BZ41" s="68">
        <f t="array" ref="BZ41">SUM(IF(('R7. TIAM total gen capacity'!$A$9:$A$1466=$B41)*(('R7. TIAM total gen capacity'!$C$9:$C$1466=BZ$7)+('R7. TIAM total gen capacity'!$C$9:$C$1466=BZ$8))*('R7. TIAM total gen capacity'!$E$9:$E$1466=$D41)*('R7. TIAM total gen capacity'!$F$8:$Q$8=BZ$10),'R7. TIAM total gen capacity'!$F$9:$Q$1466))</f>
        <v>1608.2564738354019</v>
      </c>
      <c r="CA41" s="68">
        <f t="array" ref="CA41">SUM(IF(('R7. TIAM total gen capacity'!$A$9:$A$1466=$B41)*(('R7. TIAM total gen capacity'!$C$9:$C$1466=CA$7)+('R7. TIAM total gen capacity'!$C$9:$C$1466=CA$8))*('R7. TIAM total gen capacity'!$E$9:$E$1466=$D41)*('R7. TIAM total gen capacity'!$F$8:$Q$8=CA$10),'R7. TIAM total gen capacity'!$F$9:$Q$1466))</f>
        <v>1628.5630615588484</v>
      </c>
      <c r="CB41" s="68">
        <f t="array" ref="CB41">SUM(IF(('R7. TIAM total gen capacity'!$A$9:$A$1466=$B41)*(('R7. TIAM total gen capacity'!$C$9:$C$1466=CB$7)+('R7. TIAM total gen capacity'!$C$9:$C$1466=CB$8))*('R7. TIAM total gen capacity'!$E$9:$E$1466=$D41)*('R7. TIAM total gen capacity'!$F$8:$Q$8=CB$10),'R7. TIAM total gen capacity'!$F$9:$Q$1466))</f>
        <v>1292.2610127120545</v>
      </c>
      <c r="CC41" s="68">
        <f t="array" ref="CC41">SUM(IF(('R7. TIAM total gen capacity'!$A$9:$A$1466=$B41)*(('R7. TIAM total gen capacity'!$C$9:$C$1466=CC$7)+('R7. TIAM total gen capacity'!$C$9:$C$1466=CC$8))*('R7. TIAM total gen capacity'!$E$9:$E$1466=$D41)*('R7. TIAM total gen capacity'!$F$8:$Q$8=CC$10),'R7. TIAM total gen capacity'!$F$9:$Q$1466))</f>
        <v>1291.249595017546</v>
      </c>
      <c r="CE41" s="68">
        <f t="array" ref="CE41">SUM(IF(('R7. TIAM total gen capacity'!$A$9:$A$1466=$B41)*(('R7. TIAM total gen capacity'!$C$9:$C$1466=CE$7)+('R7. TIAM total gen capacity'!$C$9:$C$1466=CE$8))*('R7. TIAM total gen capacity'!$E$9:$E$1466=$D41)*('R7. TIAM total gen capacity'!$F$8:$Q$8=CE$10),'R7. TIAM total gen capacity'!$F$9:$Q$1466))</f>
        <v>267.36997123754293</v>
      </c>
      <c r="CF41" s="68">
        <f t="array" ref="CF41">SUM(IF(('R7. TIAM total gen capacity'!$A$9:$A$1466=$B41)*(('R7. TIAM total gen capacity'!$C$9:$C$1466=CF$7)+('R7. TIAM total gen capacity'!$C$9:$C$1466=CF$8))*('R7. TIAM total gen capacity'!$E$9:$E$1466=$D41)*('R7. TIAM total gen capacity'!$F$8:$Q$8=CF$10),'R7. TIAM total gen capacity'!$F$9:$Q$1466))</f>
        <v>267.36997123754293</v>
      </c>
      <c r="CG41" s="68">
        <f t="array" ref="CG41">SUM(IF(('R7. TIAM total gen capacity'!$A$9:$A$1466=$B41)*(('R7. TIAM total gen capacity'!$C$9:$C$1466=CG$7)+('R7. TIAM total gen capacity'!$C$9:$C$1466=CG$8))*('R7. TIAM total gen capacity'!$E$9:$E$1466=$D41)*('R7. TIAM total gen capacity'!$F$8:$Q$8=CG$10),'R7. TIAM total gen capacity'!$F$9:$Q$1466))</f>
        <v>269.17511001777723</v>
      </c>
      <c r="CH41" s="68">
        <f t="array" ref="CH41">SUM(IF(('R7. TIAM total gen capacity'!$A$9:$A$1466=$B41)*(('R7. TIAM total gen capacity'!$C$9:$C$1466=CH$7)+('R7. TIAM total gen capacity'!$C$9:$C$1466=CH$8))*('R7. TIAM total gen capacity'!$E$9:$E$1466=$D41)*('R7. TIAM total gen capacity'!$F$8:$Q$8=CH$10),'R7. TIAM total gen capacity'!$F$9:$Q$1466))</f>
        <v>422.65095080693823</v>
      </c>
      <c r="CI41" s="68">
        <f t="array" ref="CI41">SUM(IF(('R7. TIAM total gen capacity'!$A$9:$A$1466=$B41)*(('R7. TIAM total gen capacity'!$C$9:$C$1466=CI$7)+('R7. TIAM total gen capacity'!$C$9:$C$1466=CI$8))*('R7. TIAM total gen capacity'!$E$9:$E$1466=$D41)*('R7. TIAM total gen capacity'!$F$8:$Q$8=CI$10),'R7. TIAM total gen capacity'!$F$9:$Q$1466))</f>
        <v>537.42314256372663</v>
      </c>
      <c r="CJ41" s="68">
        <f t="array" ref="CJ41">SUM(IF(('R7. TIAM total gen capacity'!$A$9:$A$1466=$B41)*(('R7. TIAM total gen capacity'!$C$9:$C$1466=CJ$7)+('R7. TIAM total gen capacity'!$C$9:$C$1466=CJ$8))*('R7. TIAM total gen capacity'!$E$9:$E$1466=$D41)*('R7. TIAM total gen capacity'!$F$8:$Q$8=CJ$10),'R7. TIAM total gen capacity'!$F$9:$Q$1466))</f>
        <v>768.83115520545209</v>
      </c>
      <c r="CK41" s="68">
        <f t="array" ref="CK41">SUM(IF(('R7. TIAM total gen capacity'!$A$9:$A$1466=$B41)*(('R7. TIAM total gen capacity'!$C$9:$C$1466=CK$7)+('R7. TIAM total gen capacity'!$C$9:$C$1466=CK$8))*('R7. TIAM total gen capacity'!$E$9:$E$1466=$D41)*('R7. TIAM total gen capacity'!$F$8:$Q$8=CK$10),'R7. TIAM total gen capacity'!$F$9:$Q$1466))</f>
        <v>903.15170244454123</v>
      </c>
      <c r="CL41" s="68">
        <f t="array" ref="CL41">SUM(IF(('R7. TIAM total gen capacity'!$A$9:$A$1466=$B41)*(('R7. TIAM total gen capacity'!$C$9:$C$1466=CL$7)+('R7. TIAM total gen capacity'!$C$9:$C$1466=CL$8))*('R7. TIAM total gen capacity'!$E$9:$E$1466=$D41)*('R7. TIAM total gen capacity'!$F$8:$Q$8=CL$10),'R7. TIAM total gen capacity'!$F$9:$Q$1466))</f>
        <v>1036.4374955707631</v>
      </c>
      <c r="CM41" s="68">
        <f t="array" ref="CM41">SUM(IF(('R7. TIAM total gen capacity'!$A$9:$A$1466=$B41)*(('R7. TIAM total gen capacity'!$C$9:$C$1466=CM$7)+('R7. TIAM total gen capacity'!$C$9:$C$1466=CM$8))*('R7. TIAM total gen capacity'!$E$9:$E$1466=$D41)*('R7. TIAM total gen capacity'!$F$8:$Q$8=CM$10),'R7. TIAM total gen capacity'!$F$9:$Q$1466))</f>
        <v>1183.5693336185811</v>
      </c>
      <c r="CN41" s="68">
        <f t="array" ref="CN41">SUM(IF(('R7. TIAM total gen capacity'!$A$9:$A$1466=$B41)*(('R7. TIAM total gen capacity'!$C$9:$C$1466=CN$7)+('R7. TIAM total gen capacity'!$C$9:$C$1466=CN$8))*('R7. TIAM total gen capacity'!$E$9:$E$1466=$D41)*('R7. TIAM total gen capacity'!$F$8:$Q$8=CN$10),'R7. TIAM total gen capacity'!$F$9:$Q$1466))</f>
        <v>1310.3023054163257</v>
      </c>
      <c r="CO41" s="68">
        <f t="array" ref="CO41">SUM(IF(('R7. TIAM total gen capacity'!$A$9:$A$1466=$B41)*(('R7. TIAM total gen capacity'!$C$9:$C$1466=CO$7)+('R7. TIAM total gen capacity'!$C$9:$C$1466=CO$8))*('R7. TIAM total gen capacity'!$E$9:$E$1466=$D41)*('R7. TIAM total gen capacity'!$F$8:$Q$8=CO$10),'R7. TIAM total gen capacity'!$F$9:$Q$1466))</f>
        <v>1440.3907384858207</v>
      </c>
      <c r="CP41" s="68">
        <f t="array" ref="CP41">SUM(IF(('R7. TIAM total gen capacity'!$A$9:$A$1466=$B41)*(('R7. TIAM total gen capacity'!$C$9:$C$1466=CP$7)+('R7. TIAM total gen capacity'!$C$9:$C$1466=CP$8))*('R7. TIAM total gen capacity'!$E$9:$E$1466=$D41)*('R7. TIAM total gen capacity'!$F$8:$Q$8=CP$10),'R7. TIAM total gen capacity'!$F$9:$Q$1466))</f>
        <v>1534.3321365941847</v>
      </c>
    </row>
    <row r="42" spans="1:94" x14ac:dyDescent="0.3">
      <c r="A42" s="39" t="s">
        <v>65</v>
      </c>
      <c r="B42" s="39" t="s">
        <v>253</v>
      </c>
      <c r="C42" s="39" t="s">
        <v>99</v>
      </c>
      <c r="D42" s="39" t="s">
        <v>261</v>
      </c>
      <c r="E42" s="68">
        <f t="array" ref="E42">SUM(IF(('R7. TIAM total gen capacity'!$A$9:$A$1466=$B42)*(('R7. TIAM total gen capacity'!$C$9:$C$1466=E$7)+('R7. TIAM total gen capacity'!$C$9:$C$1466=E$8))*('R7. TIAM total gen capacity'!$E$9:$E$1466=$D42)*('R7. TIAM total gen capacity'!$F$8:$Q$8=E$10),'R7. TIAM total gen capacity'!$F$9:$Q$1466))</f>
        <v>6.2785388127853904E-3</v>
      </c>
      <c r="F42" s="68">
        <f t="array" ref="F42">SUM(IF(('R7. TIAM total gen capacity'!$A$9:$A$1466=$B42)*(('R7. TIAM total gen capacity'!$C$9:$C$1466=F$7)+('R7. TIAM total gen capacity'!$C$9:$C$1466=F$8))*('R7. TIAM total gen capacity'!$E$9:$E$1466=$D42)*('R7. TIAM total gen capacity'!$F$8:$Q$8=F$10),'R7. TIAM total gen capacity'!$F$9:$Q$1466))</f>
        <v>6.2785388127853904E-3</v>
      </c>
      <c r="G42" s="68">
        <f t="array" ref="G42">SUM(IF(('R7. TIAM total gen capacity'!$A$9:$A$1466=$B42)*(('R7. TIAM total gen capacity'!$C$9:$C$1466=G$7)+('R7. TIAM total gen capacity'!$C$9:$C$1466=G$8))*('R7. TIAM total gen capacity'!$E$9:$E$1466=$D42)*('R7. TIAM total gen capacity'!$F$8:$Q$8=G$10),'R7. TIAM total gen capacity'!$F$9:$Q$1466))</f>
        <v>2.9999999999999978</v>
      </c>
      <c r="H42" s="68">
        <f t="array" ref="H42">SUM(IF(('R7. TIAM total gen capacity'!$A$9:$A$1466=$B42)*(('R7. TIAM total gen capacity'!$C$9:$C$1466=H$7)+('R7. TIAM total gen capacity'!$C$9:$C$1466=H$8))*('R7. TIAM total gen capacity'!$E$9:$E$1466=$D42)*('R7. TIAM total gen capacity'!$F$8:$Q$8=H$10),'R7. TIAM total gen capacity'!$F$9:$Q$1466))</f>
        <v>3.0011999940000034</v>
      </c>
      <c r="I42" s="68">
        <f t="array" ref="I42">SUM(IF(('R7. TIAM total gen capacity'!$A$9:$A$1466=$B42)*(('R7. TIAM total gen capacity'!$C$9:$C$1466=I$7)+('R7. TIAM total gen capacity'!$C$9:$C$1466=I$8))*('R7. TIAM total gen capacity'!$E$9:$E$1466=$D42)*('R7. TIAM total gen capacity'!$F$8:$Q$8=I$10),'R7. TIAM total gen capacity'!$F$9:$Q$1466))</f>
        <v>3.0003999928000029</v>
      </c>
      <c r="J42" s="68">
        <f t="array" ref="J42">SUM(IF(('R7. TIAM total gen capacity'!$A$9:$A$1466=$B42)*(('R7. TIAM total gen capacity'!$C$9:$C$1466=J$7)+('R7. TIAM total gen capacity'!$C$9:$C$1466=J$8))*('R7. TIAM total gen capacity'!$E$9:$E$1466=$D42)*('R7. TIAM total gen capacity'!$F$8:$Q$8=J$10),'R7. TIAM total gen capacity'!$F$9:$Q$1466))</f>
        <v>3.3266118030177907</v>
      </c>
      <c r="K42" s="68">
        <f t="array" ref="K42">SUM(IF(('R7. TIAM total gen capacity'!$A$9:$A$1466=$B42)*(('R7. TIAM total gen capacity'!$C$9:$C$1466=K$7)+('R7. TIAM total gen capacity'!$C$9:$C$1466=K$8))*('R7. TIAM total gen capacity'!$E$9:$E$1466=$D42)*('R7. TIAM total gen capacity'!$F$8:$Q$8=K$10),'R7. TIAM total gen capacity'!$F$9:$Q$1466))</f>
        <v>20.591273411374569</v>
      </c>
      <c r="L42" s="68">
        <f t="array" ref="L42">SUM(IF(('R7. TIAM total gen capacity'!$A$9:$A$1466=$B42)*(('R7. TIAM total gen capacity'!$C$9:$C$1466=L$7)+('R7. TIAM total gen capacity'!$C$9:$C$1466=L$8))*('R7. TIAM total gen capacity'!$E$9:$E$1466=$D42)*('R7. TIAM total gen capacity'!$F$8:$Q$8=L$10),'R7. TIAM total gen capacity'!$F$9:$Q$1466))</f>
        <v>127.49185113975243</v>
      </c>
      <c r="M42" s="68">
        <f t="array" ref="M42">SUM(IF(('R7. TIAM total gen capacity'!$A$9:$A$1466=$B42)*(('R7. TIAM total gen capacity'!$C$9:$C$1466=M$7)+('R7. TIAM total gen capacity'!$C$9:$C$1466=M$8))*('R7. TIAM total gen capacity'!$E$9:$E$1466=$D42)*('R7. TIAM total gen capacity'!$F$8:$Q$8=M$10),'R7. TIAM total gen capacity'!$F$9:$Q$1466))</f>
        <v>127.49106292804069</v>
      </c>
      <c r="N42" s="68">
        <f t="array" ref="N42">SUM(IF(('R7. TIAM total gen capacity'!$A$9:$A$1466=$B42)*(('R7. TIAM total gen capacity'!$C$9:$C$1466=N$7)+('R7. TIAM total gen capacity'!$C$9:$C$1466=N$8))*('R7. TIAM total gen capacity'!$E$9:$E$1466=$D42)*('R7. TIAM total gen capacity'!$F$8:$Q$8=N$10),'R7. TIAM total gen capacity'!$F$9:$Q$1466))</f>
        <v>127.49038421281679</v>
      </c>
      <c r="O42" s="68">
        <f t="array" ref="O42">SUM(IF(('R7. TIAM total gen capacity'!$A$9:$A$1466=$B42)*(('R7. TIAM total gen capacity'!$C$9:$C$1466=O$7)+('R7. TIAM total gen capacity'!$C$9:$C$1466=O$8))*('R7. TIAM total gen capacity'!$E$9:$E$1466=$D42)*('R7. TIAM total gen capacity'!$F$8:$Q$8=O$10),'R7. TIAM total gen capacity'!$F$9:$Q$1466))</f>
        <v>127.48998421281681</v>
      </c>
      <c r="P42" s="68">
        <f t="array" ref="P42">SUM(IF(('R7. TIAM total gen capacity'!$A$9:$A$1466=$B42)*(('R7. TIAM total gen capacity'!$C$9:$C$1466=P$7)+('R7. TIAM total gen capacity'!$C$9:$C$1466=P$8))*('R7. TIAM total gen capacity'!$E$9:$E$1466=$D42)*('R7. TIAM total gen capacity'!$F$8:$Q$8=P$10),'R7. TIAM total gen capacity'!$F$9:$Q$1466))</f>
        <v>127.48958421281681</v>
      </c>
      <c r="R42" s="68">
        <f t="array" ref="R42">SUM(IF(('R7. TIAM total gen capacity'!$A$9:$A$1466=$B42)*(('R7. TIAM total gen capacity'!$C$9:$C$1466=R$7)+('R7. TIAM total gen capacity'!$C$9:$C$1466=R$8))*('R7. TIAM total gen capacity'!$E$9:$E$1466=$D42)*('R7. TIAM total gen capacity'!$F$8:$Q$8=R$10),'R7. TIAM total gen capacity'!$F$9:$Q$1466))</f>
        <v>0.85445205479452002</v>
      </c>
      <c r="S42" s="68">
        <f t="array" ref="S42">SUM(IF(('R7. TIAM total gen capacity'!$A$9:$A$1466=$B42)*(('R7. TIAM total gen capacity'!$C$9:$C$1466=S$7)+('R7. TIAM total gen capacity'!$C$9:$C$1466=S$8))*('R7. TIAM total gen capacity'!$E$9:$E$1466=$D42)*('R7. TIAM total gen capacity'!$F$8:$Q$8=S$10),'R7. TIAM total gen capacity'!$F$9:$Q$1466))</f>
        <v>3.074460055810472</v>
      </c>
      <c r="T42" s="68">
        <f t="array" ref="T42">SUM(IF(('R7. TIAM total gen capacity'!$A$9:$A$1466=$B42)*(('R7. TIAM total gen capacity'!$C$9:$C$1466=T$7)+('R7. TIAM total gen capacity'!$C$9:$C$1466=T$8))*('R7. TIAM total gen capacity'!$E$9:$E$1466=$D42)*('R7. TIAM total gen capacity'!$F$8:$Q$8=T$10),'R7. TIAM total gen capacity'!$F$9:$Q$1466))</f>
        <v>3.0000000000000018</v>
      </c>
      <c r="U42" s="68">
        <f t="array" ref="U42">SUM(IF(('R7. TIAM total gen capacity'!$A$9:$A$1466=$B42)*(('R7. TIAM total gen capacity'!$C$9:$C$1466=U$7)+('R7. TIAM total gen capacity'!$C$9:$C$1466=U$8))*('R7. TIAM total gen capacity'!$E$9:$E$1466=$D42)*('R7. TIAM total gen capacity'!$F$8:$Q$8=U$10),'R7. TIAM total gen capacity'!$F$9:$Q$1466))</f>
        <v>2.8808639107032499</v>
      </c>
      <c r="V42" s="68">
        <f t="array" ref="V42">SUM(IF(('R7. TIAM total gen capacity'!$A$9:$A$1466=$B42)*(('R7. TIAM total gen capacity'!$C$9:$C$1466=V$7)+('R7. TIAM total gen capacity'!$C$9:$C$1466=V$8))*('R7. TIAM total gen capacity'!$E$9:$E$1466=$D42)*('R7. TIAM total gen capacity'!$F$8:$Q$8=V$10),'R7. TIAM total gen capacity'!$F$9:$Q$1466))</f>
        <v>4.6934237458215664</v>
      </c>
      <c r="W42" s="68">
        <f t="array" ref="W42">SUM(IF(('R7. TIAM total gen capacity'!$A$9:$A$1466=$B42)*(('R7. TIAM total gen capacity'!$C$9:$C$1466=W$7)+('R7. TIAM total gen capacity'!$C$9:$C$1466=W$8))*('R7. TIAM total gen capacity'!$E$9:$E$1466=$D42)*('R7. TIAM total gen capacity'!$F$8:$Q$8=W$10),'R7. TIAM total gen capacity'!$F$9:$Q$1466))</f>
        <v>7.6454927207584031</v>
      </c>
      <c r="X42" s="68">
        <f t="array" ref="X42">SUM(IF(('R7. TIAM total gen capacity'!$A$9:$A$1466=$B42)*(('R7. TIAM total gen capacity'!$C$9:$C$1466=X$7)+('R7. TIAM total gen capacity'!$C$9:$C$1466=X$8))*('R7. TIAM total gen capacity'!$E$9:$E$1466=$D42)*('R7. TIAM total gen capacity'!$F$8:$Q$8=X$10),'R7. TIAM total gen capacity'!$F$9:$Q$1466))</f>
        <v>12.4541020119094</v>
      </c>
      <c r="Y42" s="68">
        <f t="array" ref="Y42">SUM(IF(('R7. TIAM total gen capacity'!$A$9:$A$1466=$B42)*(('R7. TIAM total gen capacity'!$C$9:$C$1466=Y$7)+('R7. TIAM total gen capacity'!$C$9:$C$1466=Y$8))*('R7. TIAM total gen capacity'!$E$9:$E$1466=$D42)*('R7. TIAM total gen capacity'!$F$8:$Q$8=Y$10),'R7. TIAM total gen capacity'!$F$9:$Q$1466))</f>
        <v>20.286819848537402</v>
      </c>
      <c r="Z42" s="68">
        <f t="array" ref="Z42">SUM(IF(('R7. TIAM total gen capacity'!$A$9:$A$1466=$B42)*(('R7. TIAM total gen capacity'!$C$9:$C$1466=Z$7)+('R7. TIAM total gen capacity'!$C$9:$C$1466=Z$8))*('R7. TIAM total gen capacity'!$E$9:$E$1466=$D42)*('R7. TIAM total gen capacity'!$F$8:$Q$8=Z$10),'R7. TIAM total gen capacity'!$F$9:$Q$1466))</f>
        <v>33.045491845684502</v>
      </c>
      <c r="AA42" s="68">
        <f t="array" ref="AA42">SUM(IF(('R7. TIAM total gen capacity'!$A$9:$A$1466=$B42)*(('R7. TIAM total gen capacity'!$C$9:$C$1466=AA$7)+('R7. TIAM total gen capacity'!$C$9:$C$1466=AA$8))*('R7. TIAM total gen capacity'!$E$9:$E$1466=$D42)*('R7. TIAM total gen capacity'!$F$8:$Q$8=AA$10),'R7. TIAM total gen capacity'!$F$9:$Q$1466))</f>
        <v>53.828024106653203</v>
      </c>
      <c r="AB42" s="68">
        <f t="array" ref="AB42">SUM(IF(('R7. TIAM total gen capacity'!$A$9:$A$1466=$B42)*(('R7. TIAM total gen capacity'!$C$9:$C$1466=AB$7)+('R7. TIAM total gen capacity'!$C$9:$C$1466=AB$8))*('R7. TIAM total gen capacity'!$E$9:$E$1466=$D42)*('R7. TIAM total gen capacity'!$F$8:$Q$8=AB$10),'R7. TIAM total gen capacity'!$F$9:$Q$1466))</f>
        <v>64.133661446540003</v>
      </c>
      <c r="AC42" s="68">
        <f t="array" ref="AC42">SUM(IF(('R7. TIAM total gen capacity'!$A$9:$A$1466=$B42)*(('R7. TIAM total gen capacity'!$C$9:$C$1466=AC$7)+('R7. TIAM total gen capacity'!$C$9:$C$1466=AC$8))*('R7. TIAM total gen capacity'!$E$9:$E$1466=$D42)*('R7. TIAM total gen capacity'!$F$8:$Q$8=AC$10),'R7. TIAM total gen capacity'!$F$9:$Q$1466))</f>
        <v>71.605025419610797</v>
      </c>
      <c r="AE42" s="68">
        <f t="array" ref="AE42">SUM(IF(('R7. TIAM total gen capacity'!$A$9:$A$1466=$B42)*(('R7. TIAM total gen capacity'!$C$9:$C$1466=AE$6)+('R7. TIAM total gen capacity'!$C$9:$C$1466=AE$7)+('R7. TIAM total gen capacity'!$C$9:$C$1466=AE$8)+('R7. TIAM total gen capacity'!$C$9:$C$1466=AE$9))*('R7. TIAM total gen capacity'!$E$9:$E$1466=$D42)*('R7. TIAM total gen capacity'!$F$8:$Q$8=AE$10),'R7. TIAM total gen capacity'!$F$9:$Q$1466))</f>
        <v>45.996830949068261</v>
      </c>
      <c r="AF42" s="68">
        <f t="array" ref="AF42">SUM(IF(('R7. TIAM total gen capacity'!$A$9:$A$1466=$B42)*(('R7. TIAM total gen capacity'!$C$9:$C$1466=AF$6)+('R7. TIAM total gen capacity'!$C$9:$C$1466=AF$7)+('R7. TIAM total gen capacity'!$C$9:$C$1466=AF$8)+('R7. TIAM total gen capacity'!$C$9:$C$1466=AF$9))*('R7. TIAM total gen capacity'!$E$9:$E$1466=$D42)*('R7. TIAM total gen capacity'!$F$8:$Q$8=AF$10),'R7. TIAM total gen capacity'!$F$9:$Q$1466))</f>
        <v>54.833086482925047</v>
      </c>
      <c r="AG42" s="68">
        <f t="array" ref="AG42">SUM(IF(('R7. TIAM total gen capacity'!$A$9:$A$1466=$B42)*(('R7. TIAM total gen capacity'!$C$9:$C$1466=AG$6)+('R7. TIAM total gen capacity'!$C$9:$C$1466=AG$7)+('R7. TIAM total gen capacity'!$C$9:$C$1466=AG$8)+('R7. TIAM total gen capacity'!$C$9:$C$1466=AG$9))*('R7. TIAM total gen capacity'!$E$9:$E$1466=$D42)*('R7. TIAM total gen capacity'!$F$8:$Q$8=AG$10),'R7. TIAM total gen capacity'!$F$9:$Q$1466))</f>
        <v>54.833086482925047</v>
      </c>
      <c r="AH42" s="68">
        <f t="array" ref="AH42">SUM(IF(('R7. TIAM total gen capacity'!$A$9:$A$1466=$B42)*(('R7. TIAM total gen capacity'!$C$9:$C$1466=AH$6)+('R7. TIAM total gen capacity'!$C$9:$C$1466=AH$7)+('R7. TIAM total gen capacity'!$C$9:$C$1466=AH$8)+('R7. TIAM total gen capacity'!$C$9:$C$1466=AH$9))*('R7. TIAM total gen capacity'!$E$9:$E$1466=$D42)*('R7. TIAM total gen capacity'!$F$8:$Q$8=AH$10),'R7. TIAM total gen capacity'!$F$9:$Q$1466))</f>
        <v>55.658735561624667</v>
      </c>
      <c r="AI42" s="68">
        <f t="array" ref="AI42">SUM(IF(('R7. TIAM total gen capacity'!$A$9:$A$1466=$B42)*(('R7. TIAM total gen capacity'!$C$9:$C$1466=AI$6)+('R7. TIAM total gen capacity'!$C$9:$C$1466=AI$7)+('R7. TIAM total gen capacity'!$C$9:$C$1466=AI$8)+('R7. TIAM total gen capacity'!$C$9:$C$1466=AI$9))*('R7. TIAM total gen capacity'!$E$9:$E$1466=$D42)*('R7. TIAM total gen capacity'!$F$8:$Q$8=AI$10),'R7. TIAM total gen capacity'!$F$9:$Q$1466))</f>
        <v>43.575111816429207</v>
      </c>
      <c r="AJ42" s="68">
        <f t="array" ref="AJ42">SUM(IF(('R7. TIAM total gen capacity'!$A$9:$A$1466=$B42)*(('R7. TIAM total gen capacity'!$C$9:$C$1466=AJ$6)+('R7. TIAM total gen capacity'!$C$9:$C$1466=AJ$7)+('R7. TIAM total gen capacity'!$C$9:$C$1466=AJ$8)+('R7. TIAM total gen capacity'!$C$9:$C$1466=AJ$9))*('R7. TIAM total gen capacity'!$E$9:$E$1466=$D42)*('R7. TIAM total gen capacity'!$F$8:$Q$8=AJ$10),'R7. TIAM total gen capacity'!$F$9:$Q$1466))</f>
        <v>11.842942240256479</v>
      </c>
      <c r="AK42" s="68">
        <f t="array" ref="AK42">SUM(IF(('R7. TIAM total gen capacity'!$A$9:$A$1466=$B42)*(('R7. TIAM total gen capacity'!$C$9:$C$1466=AK$6)+('R7. TIAM total gen capacity'!$C$9:$C$1466=AK$7)+('R7. TIAM total gen capacity'!$C$9:$C$1466=AK$8)+('R7. TIAM total gen capacity'!$C$9:$C$1466=AK$9))*('R7. TIAM total gen capacity'!$E$9:$E$1466=$D42)*('R7. TIAM total gen capacity'!$F$8:$Q$8=AK$10),'R7. TIAM total gen capacity'!$F$9:$Q$1466))</f>
        <v>0</v>
      </c>
      <c r="AL42" s="68">
        <f t="array" ref="AL42">SUM(IF(('R7. TIAM total gen capacity'!$A$9:$A$1466=$B42)*(('R7. TIAM total gen capacity'!$C$9:$C$1466=AL$6)+('R7. TIAM total gen capacity'!$C$9:$C$1466=AL$7)+('R7. TIAM total gen capacity'!$C$9:$C$1466=AL$8)+('R7. TIAM total gen capacity'!$C$9:$C$1466=AL$9))*('R7. TIAM total gen capacity'!$E$9:$E$1466=$D42)*('R7. TIAM total gen capacity'!$F$8:$Q$8=AL$10),'R7. TIAM total gen capacity'!$F$9:$Q$1466))</f>
        <v>14.5431503923864</v>
      </c>
      <c r="AM42" s="68">
        <f t="array" ref="AM42">SUM(IF(('R7. TIAM total gen capacity'!$A$9:$A$1466=$B42)*(('R7. TIAM total gen capacity'!$C$9:$C$1466=AM$6)+('R7. TIAM total gen capacity'!$C$9:$C$1466=AM$7)+('R7. TIAM total gen capacity'!$C$9:$C$1466=AM$8)+('R7. TIAM total gen capacity'!$C$9:$C$1466=AM$9))*('R7. TIAM total gen capacity'!$E$9:$E$1466=$D42)*('R7. TIAM total gen capacity'!$F$8:$Q$8=AM$10),'R7. TIAM total gen capacity'!$F$9:$Q$1466))</f>
        <v>14.8293027403547</v>
      </c>
      <c r="AN42" s="68">
        <f t="array" ref="AN42">SUM(IF(('R7. TIAM total gen capacity'!$A$9:$A$1466=$B42)*(('R7. TIAM total gen capacity'!$C$9:$C$1466=AN$6)+('R7. TIAM total gen capacity'!$C$9:$C$1466=AN$7)+('R7. TIAM total gen capacity'!$C$9:$C$1466=AN$8)+('R7. TIAM total gen capacity'!$C$9:$C$1466=AN$9))*('R7. TIAM total gen capacity'!$E$9:$E$1466=$D42)*('R7. TIAM total gen capacity'!$F$8:$Q$8=AN$10),'R7. TIAM total gen capacity'!$F$9:$Q$1466))</f>
        <v>14.8293027403547</v>
      </c>
      <c r="AO42" s="68">
        <f t="array" ref="AO42">SUM(IF(('R7. TIAM total gen capacity'!$A$9:$A$1466=$B42)*(('R7. TIAM total gen capacity'!$C$9:$C$1466=AO$6)+('R7. TIAM total gen capacity'!$C$9:$C$1466=AO$7)+('R7. TIAM total gen capacity'!$C$9:$C$1466=AO$8)+('R7. TIAM total gen capacity'!$C$9:$C$1466=AO$9))*('R7. TIAM total gen capacity'!$E$9:$E$1466=$D42)*('R7. TIAM total gen capacity'!$F$8:$Q$8=AO$10),'R7. TIAM total gen capacity'!$F$9:$Q$1466))</f>
        <v>25.598379734089601</v>
      </c>
      <c r="AP42" s="68">
        <f t="array" ref="AP42">SUM(IF(('R7. TIAM total gen capacity'!$A$9:$A$1466=$B42)*(('R7. TIAM total gen capacity'!$C$9:$C$1466=AP$6)+('R7. TIAM total gen capacity'!$C$9:$C$1466=AP$7)+('R7. TIAM total gen capacity'!$C$9:$C$1466=AP$8)+('R7. TIAM total gen capacity'!$C$9:$C$1466=AP$9))*('R7. TIAM total gen capacity'!$E$9:$E$1466=$D42)*('R7. TIAM total gen capacity'!$F$8:$Q$8=AP$10),'R7. TIAM total gen capacity'!$F$9:$Q$1466))</f>
        <v>29.254902442227401</v>
      </c>
      <c r="AR42" s="68">
        <f t="array" ref="AR42">SUM(IF(('R7. TIAM total gen capacity'!$A$9:$A$1466=$B42)*('R7. TIAM total gen capacity'!$E$9:$E$1466=$D42)*('R7. TIAM total gen capacity'!$F$8:$Q$8=AR$10),'R7. TIAM total gen capacity'!$F$9:$Q$1466))</f>
        <v>64.516543118844467</v>
      </c>
      <c r="AS42" s="68">
        <f t="array" ref="AS42">SUM(IF(('R7. TIAM total gen capacity'!$A$9:$A$1466=$B42)*('R7. TIAM total gen capacity'!$E$9:$E$1466=$D42)*('R7. TIAM total gen capacity'!$F$8:$Q$8=AS$10),'R7. TIAM total gen capacity'!$F$9:$Q$1466))</f>
        <v>75.541028943060866</v>
      </c>
      <c r="AT42" s="68">
        <f t="array" ref="AT42">SUM(IF(('R7. TIAM total gen capacity'!$A$9:$A$1466=$B42)*('R7. TIAM total gen capacity'!$E$9:$E$1466=$D42)*('R7. TIAM total gen capacity'!$F$8:$Q$8=AT$10),'R7. TIAM total gen capacity'!$F$9:$Q$1466))</f>
        <v>78.785544199717663</v>
      </c>
      <c r="AU42" s="68">
        <f t="array" ref="AU42">SUM(IF(('R7. TIAM total gen capacity'!$A$9:$A$1466=$B42)*('R7. TIAM total gen capacity'!$E$9:$E$1466=$D42)*('R7. TIAM total gen capacity'!$F$8:$Q$8=AU$10),'R7. TIAM total gen capacity'!$F$9:$Q$1466))</f>
        <v>89.523696686973423</v>
      </c>
      <c r="AV42" s="68">
        <f t="array" ref="AV42">SUM(IF(('R7. TIAM total gen capacity'!$A$9:$A$1466=$B42)*('R7. TIAM total gen capacity'!$E$9:$E$1466=$D42)*('R7. TIAM total gen capacity'!$F$8:$Q$8=AV$10),'R7. TIAM total gen capacity'!$F$9:$Q$1466))</f>
        <v>107.56701957015174</v>
      </c>
      <c r="AW42" s="68">
        <f t="array" ref="AW42">SUM(IF(('R7. TIAM total gen capacity'!$A$9:$A$1466=$B42)*('R7. TIAM total gen capacity'!$E$9:$E$1466=$D42)*('R7. TIAM total gen capacity'!$F$8:$Q$8=AW$10),'R7. TIAM total gen capacity'!$F$9:$Q$1466))</f>
        <v>91.462397455646325</v>
      </c>
      <c r="AX42" s="68">
        <f t="array" ref="AX42">SUM(IF(('R7. TIAM total gen capacity'!$A$9:$A$1466=$B42)*('R7. TIAM total gen capacity'!$E$9:$E$1466=$D42)*('R7. TIAM total gen capacity'!$F$8:$Q$8=AX$10),'R7. TIAM total gen capacity'!$F$9:$Q$1466))</f>
        <v>138.36281937002229</v>
      </c>
      <c r="AY42" s="68">
        <f t="array" ref="AY42">SUM(IF(('R7. TIAM total gen capacity'!$A$9:$A$1466=$B42)*('R7. TIAM total gen capacity'!$E$9:$E$1466=$D42)*('R7. TIAM total gen capacity'!$F$8:$Q$8=AY$10),'R7. TIAM total gen capacity'!$F$9:$Q$1466))</f>
        <v>419.95854693498575</v>
      </c>
      <c r="AZ42" s="68">
        <f t="array" ref="AZ42">SUM(IF(('R7. TIAM total gen capacity'!$A$9:$A$1466=$B42)*('R7. TIAM total gen capacity'!$E$9:$E$1466=$D42)*('R7. TIAM total gen capacity'!$F$8:$Q$8=AZ$10),'R7. TIAM total gen capacity'!$F$9:$Q$1466))</f>
        <v>587.01692309263558</v>
      </c>
      <c r="BA42" s="68">
        <f t="array" ref="BA42">SUM(IF(('R7. TIAM total gen capacity'!$A$9:$A$1466=$B42)*('R7. TIAM total gen capacity'!$E$9:$E$1466=$D42)*('R7. TIAM total gen capacity'!$F$8:$Q$8=BA$10),'R7. TIAM total gen capacity'!$F$9:$Q$1466))</f>
        <v>571.37643521268467</v>
      </c>
      <c r="BB42" s="68">
        <f t="array" ref="BB42">SUM(IF(('R7. TIAM total gen capacity'!$A$9:$A$1466=$B42)*('R7. TIAM total gen capacity'!$E$9:$E$1466=$D42)*('R7. TIAM total gen capacity'!$F$8:$Q$8=BB$10),'R7. TIAM total gen capacity'!$F$9:$Q$1466))</f>
        <v>514.13660663208543</v>
      </c>
      <c r="BC42" s="68">
        <f t="array" ref="BC42">SUM(IF(('R7. TIAM total gen capacity'!$A$9:$A$1466=$B42)*('R7. TIAM total gen capacity'!$E$9:$E$1466=$D42)*('R7. TIAM total gen capacity'!$F$8:$Q$8=BC$10),'R7. TIAM total gen capacity'!$F$9:$Q$1466))</f>
        <v>541.16227597375655</v>
      </c>
      <c r="BE42" s="68">
        <f t="array" ref="BE42">SUM(IF(('R7. TIAM total gen capacity'!$A$9:$A$1466=$B42)*('R7. TIAM total gen capacity'!$E$9:$E$1466=$D42)*('R7. TIAM total gen capacity'!$B$9:$B$1466=BE$9)*('R7. TIAM total gen capacity'!$F$8:$Q$8=BE$10),'R7. TIAM total gen capacity'!$F$9:$Q$1466))</f>
        <v>18.519712169776206</v>
      </c>
      <c r="BF42" s="68">
        <f t="array" ref="BF42">SUM(IF(('R7. TIAM total gen capacity'!$A$9:$A$1466=$B42)*('R7. TIAM total gen capacity'!$E$9:$E$1466=$D42)*('R7. TIAM total gen capacity'!$B$9:$B$1466=BF$9)*('R7. TIAM total gen capacity'!$F$8:$Q$8=BF$10),'R7. TIAM total gen capacity'!$F$9:$Q$1466))</f>
        <v>20.707942460135836</v>
      </c>
      <c r="BG42" s="68">
        <f t="array" ref="BG42">SUM(IF(('R7. TIAM total gen capacity'!$A$9:$A$1466=$B42)*('R7. TIAM total gen capacity'!$E$9:$E$1466=$D42)*('R7. TIAM total gen capacity'!$B$9:$B$1466=BG$9)*('R7. TIAM total gen capacity'!$F$8:$Q$8=BG$10),'R7. TIAM total gen capacity'!$F$9:$Q$1466))</f>
        <v>23.532887320427065</v>
      </c>
      <c r="BH42" s="68">
        <f t="array" ref="BH42">SUM(IF(('R7. TIAM total gen capacity'!$A$9:$A$1466=$B42)*('R7. TIAM total gen capacity'!$E$9:$E$1466=$D42)*('R7. TIAM total gen capacity'!$B$9:$B$1466=BH$9)*('R7. TIAM total gen capacity'!$F$8:$Q$8=BH$10),'R7. TIAM total gen capacity'!$F$9:$Q$1466))</f>
        <v>31.011079846809952</v>
      </c>
      <c r="BI42" s="68">
        <f t="array" ref="BI42">SUM(IF(('R7. TIAM total gen capacity'!$A$9:$A$1466=$B42)*('R7. TIAM total gen capacity'!$E$9:$E$1466=$D42)*('R7. TIAM total gen capacity'!$B$9:$B$1466=BI$9)*('R7. TIAM total gen capacity'!$F$8:$Q$8=BI$10),'R7. TIAM total gen capacity'!$F$9:$Q$1466))</f>
        <v>61.138026475183722</v>
      </c>
      <c r="BJ42" s="68">
        <f t="array" ref="BJ42">SUM(IF(('R7. TIAM total gen capacity'!$A$9:$A$1466=$B42)*('R7. TIAM total gen capacity'!$E$9:$E$1466=$D42)*('R7. TIAM total gen capacity'!$B$9:$B$1466=BJ$9)*('R7. TIAM total gen capacity'!$F$8:$Q$8=BJ$10),'R7. TIAM total gen capacity'!$F$9:$Q$1466))</f>
        <v>75.306923505597851</v>
      </c>
      <c r="BK42" s="68">
        <f t="array" ref="BK42">SUM(IF(('R7. TIAM total gen capacity'!$A$9:$A$1466=$B42)*('R7. TIAM total gen capacity'!$E$9:$E$1466=$D42)*('R7. TIAM total gen capacity'!$B$9:$B$1466=BK$9)*('R7. TIAM total gen capacity'!$F$8:$Q$8=BK$10),'R7. TIAM total gen capacity'!$F$9:$Q$1466))</f>
        <v>131.82687165760399</v>
      </c>
      <c r="BL42" s="68">
        <f t="array" ref="BL42">SUM(IF(('R7. TIAM total gen capacity'!$A$9:$A$1466=$B42)*('R7. TIAM total gen capacity'!$E$9:$E$1466=$D42)*('R7. TIAM total gen capacity'!$B$9:$B$1466=BL$9)*('R7. TIAM total gen capacity'!$F$8:$Q$8=BL$10),'R7. TIAM total gen capacity'!$F$9:$Q$1466))</f>
        <v>395.70660434992323</v>
      </c>
      <c r="BM42" s="68">
        <f t="array" ref="BM42">SUM(IF(('R7. TIAM total gen capacity'!$A$9:$A$1466=$B42)*('R7. TIAM total gen capacity'!$E$9:$E$1466=$D42)*('R7. TIAM total gen capacity'!$B$9:$B$1466=BM$9)*('R7. TIAM total gen capacity'!$F$8:$Q$8=BM$10),'R7. TIAM total gen capacity'!$F$9:$Q$1466))</f>
        <v>560.6452560701905</v>
      </c>
      <c r="BN42" s="68">
        <f t="array" ref="BN42">SUM(IF(('R7. TIAM total gen capacity'!$A$9:$A$1466=$B42)*('R7. TIAM total gen capacity'!$E$9:$E$1466=$D42)*('R7. TIAM total gen capacity'!$B$9:$B$1466=BN$9)*('R7. TIAM total gen capacity'!$F$8:$Q$8=BN$10),'R7. TIAM total gen capacity'!$F$9:$Q$1466))</f>
        <v>543.02756939595793</v>
      </c>
      <c r="BO42" s="68">
        <f t="array" ref="BO42">SUM(IF(('R7. TIAM total gen capacity'!$A$9:$A$1466=$B42)*('R7. TIAM total gen capacity'!$E$9:$E$1466=$D42)*('R7. TIAM total gen capacity'!$B$9:$B$1466=BO$9)*('R7. TIAM total gen capacity'!$F$8:$Q$8=BO$10),'R7. TIAM total gen capacity'!$F$9:$Q$1466))</f>
        <v>473.49845908828445</v>
      </c>
      <c r="BP42" s="68">
        <f t="array" ref="BP42">SUM(IF(('R7. TIAM total gen capacity'!$A$9:$A$1466=$B42)*('R7. TIAM total gen capacity'!$E$9:$E$1466=$D42)*('R7. TIAM total gen capacity'!$B$9:$B$1466=BP$9)*('R7. TIAM total gen capacity'!$F$8:$Q$8=BP$10),'R7. TIAM total gen capacity'!$F$9:$Q$1466))</f>
        <v>495.84729653269301</v>
      </c>
      <c r="BR42" s="68">
        <f t="array" ref="BR42">SUM(IF(('R7. TIAM total gen capacity'!$A$9:$A$1466=$B42)*(('R7. TIAM total gen capacity'!$C$9:$C$1466=BR$7)+('R7. TIAM total gen capacity'!$C$9:$C$1466=BR$8))*('R7. TIAM total gen capacity'!$E$9:$E$1466=$D42)*('R7. TIAM total gen capacity'!$F$8:$Q$8=BR$10),'R7. TIAM total gen capacity'!$F$9:$Q$1466))</f>
        <v>0.199086757990868</v>
      </c>
      <c r="BS42" s="68">
        <f t="array" ref="BS42">SUM(IF(('R7. TIAM total gen capacity'!$A$9:$A$1466=$B42)*(('R7. TIAM total gen capacity'!$C$9:$C$1466=BS$7)+('R7. TIAM total gen capacity'!$C$9:$C$1466=BS$8))*('R7. TIAM total gen capacity'!$E$9:$E$1466=$D42)*('R7. TIAM total gen capacity'!$F$8:$Q$8=BS$10),'R7. TIAM total gen capacity'!$F$9:$Q$1466))</f>
        <v>0.19214710068513899</v>
      </c>
      <c r="BT42" s="68">
        <f t="array" ref="BT42">SUM(IF(('R7. TIAM total gen capacity'!$A$9:$A$1466=$B42)*(('R7. TIAM total gen capacity'!$C$9:$C$1466=BT$7)+('R7. TIAM total gen capacity'!$C$9:$C$1466=BT$8))*('R7. TIAM total gen capacity'!$E$9:$E$1466=$D42)*('R7. TIAM total gen capacity'!$F$8:$Q$8=BT$10),'R7. TIAM total gen capacity'!$F$9:$Q$1466))</f>
        <v>0.174797957420815</v>
      </c>
      <c r="BU42" s="68">
        <f t="array" ref="BU42">SUM(IF(('R7. TIAM total gen capacity'!$A$9:$A$1466=$B42)*(('R7. TIAM total gen capacity'!$C$9:$C$1466=BU$7)+('R7. TIAM total gen capacity'!$C$9:$C$1466=BU$8))*('R7. TIAM total gen capacity'!$E$9:$E$1466=$D42)*('R7. TIAM total gen capacity'!$F$8:$Q$8=BU$10),'R7. TIAM total gen capacity'!$F$9:$Q$1466))</f>
        <v>3.746576281751798</v>
      </c>
      <c r="BV42" s="68">
        <f t="array" ref="BV42">SUM(IF(('R7. TIAM total gen capacity'!$A$9:$A$1466=$B42)*(('R7. TIAM total gen capacity'!$C$9:$C$1466=BV$7)+('R7. TIAM total gen capacity'!$C$9:$C$1466=BV$8))*('R7. TIAM total gen capacity'!$E$9:$E$1466=$D42)*('R7. TIAM total gen capacity'!$F$8:$Q$8=BV$10),'R7. TIAM total gen capacity'!$F$9:$Q$1466))</f>
        <v>29.585839764635558</v>
      </c>
      <c r="BW42" s="68">
        <f t="array" ref="BW42">SUM(IF(('R7. TIAM total gen capacity'!$A$9:$A$1466=$B42)*(('R7. TIAM total gen capacity'!$C$9:$C$1466=BW$7)+('R7. TIAM total gen capacity'!$C$9:$C$1466=BW$8))*('R7. TIAM total gen capacity'!$E$9:$E$1466=$D42)*('R7. TIAM total gen capacity'!$F$8:$Q$8=BW$10),'R7. TIAM total gen capacity'!$F$9:$Q$1466))</f>
        <v>40.180890999113885</v>
      </c>
      <c r="BX42" s="68">
        <f t="array" ref="BX42">SUM(IF(('R7. TIAM total gen capacity'!$A$9:$A$1466=$B42)*(('R7. TIAM total gen capacity'!$C$9:$C$1466=BX$7)+('R7. TIAM total gen capacity'!$C$9:$C$1466=BX$8))*('R7. TIAM total gen capacity'!$E$9:$E$1466=$D42)*('R7. TIAM total gen capacity'!$F$8:$Q$8=BX$10),'R7. TIAM total gen capacity'!$F$9:$Q$1466))</f>
        <v>74.885390913404947</v>
      </c>
      <c r="BY42" s="68">
        <f t="array" ref="BY42">SUM(IF(('R7. TIAM total gen capacity'!$A$9:$A$1466=$B42)*(('R7. TIAM total gen capacity'!$C$9:$C$1466=BY$7)+('R7. TIAM total gen capacity'!$C$9:$C$1466=BY$8))*('R7. TIAM total gen capacity'!$E$9:$E$1466=$D42)*('R7. TIAM total gen capacity'!$F$8:$Q$8=BY$10),'R7. TIAM total gen capacity'!$F$9:$Q$1466))</f>
        <v>225.66126675944952</v>
      </c>
      <c r="BZ42" s="68">
        <f t="array" ref="BZ42">SUM(IF(('R7. TIAM total gen capacity'!$A$9:$A$1466=$B42)*(('R7. TIAM total gen capacity'!$C$9:$C$1466=BZ$7)+('R7. TIAM total gen capacity'!$C$9:$C$1466=BZ$8))*('R7. TIAM total gen capacity'!$E$9:$E$1466=$D42)*('R7. TIAM total gen capacity'!$F$8:$Q$8=BZ$10),'R7. TIAM total gen capacity'!$F$9:$Q$1466))</f>
        <v>379.90813488234875</v>
      </c>
      <c r="CA42" s="68">
        <f t="array" ref="CA42">SUM(IF(('R7. TIAM total gen capacity'!$A$9:$A$1466=$B42)*(('R7. TIAM total gen capacity'!$C$9:$C$1466=CA$7)+('R7. TIAM total gen capacity'!$C$9:$C$1466=CA$8))*('R7. TIAM total gen capacity'!$E$9:$E$1466=$D42)*('R7. TIAM total gen capacity'!$F$8:$Q$8=CA$10),'R7. TIAM total gen capacity'!$F$9:$Q$1466))</f>
        <v>341.55508490510425</v>
      </c>
      <c r="CB42" s="68">
        <f t="array" ref="CB42">SUM(IF(('R7. TIAM total gen capacity'!$A$9:$A$1466=$B42)*(('R7. TIAM total gen capacity'!$C$9:$C$1466=CB$7)+('R7. TIAM total gen capacity'!$C$9:$C$1466=CB$8))*('R7. TIAM total gen capacity'!$E$9:$E$1466=$D42)*('R7. TIAM total gen capacity'!$F$8:$Q$8=CB$10),'R7. TIAM total gen capacity'!$F$9:$Q$1466))</f>
        <v>261.64171501286648</v>
      </c>
      <c r="CC42" s="68">
        <f t="array" ref="CC42">SUM(IF(('R7. TIAM total gen capacity'!$A$9:$A$1466=$B42)*(('R7. TIAM total gen capacity'!$C$9:$C$1466=CC$7)+('R7. TIAM total gen capacity'!$C$9:$C$1466=CC$8))*('R7. TIAM total gen capacity'!$E$9:$E$1466=$D42)*('R7. TIAM total gen capacity'!$F$8:$Q$8=CC$10),'R7. TIAM total gen capacity'!$F$9:$Q$1466))</f>
        <v>276.51958848420429</v>
      </c>
      <c r="CE42" s="68">
        <f t="array" ref="CE42">SUM(IF(('R7. TIAM total gen capacity'!$A$9:$A$1466=$B42)*(('R7. TIAM total gen capacity'!$C$9:$C$1466=CE$7)+('R7. TIAM total gen capacity'!$C$9:$C$1466=CE$8))*('R7. TIAM total gen capacity'!$E$9:$E$1466=$D42)*('R7. TIAM total gen capacity'!$F$8:$Q$8=CE$10),'R7. TIAM total gen capacity'!$F$9:$Q$1466))</f>
        <v>15.8474518958036</v>
      </c>
      <c r="CF42" s="68">
        <f t="array" ref="CF42">SUM(IF(('R7. TIAM total gen capacity'!$A$9:$A$1466=$B42)*(('R7. TIAM total gen capacity'!$C$9:$C$1466=CF$7)+('R7. TIAM total gen capacity'!$C$9:$C$1466=CF$8))*('R7. TIAM total gen capacity'!$E$9:$E$1466=$D42)*('R7. TIAM total gen capacity'!$F$8:$Q$8=CF$10),'R7. TIAM total gen capacity'!$F$9:$Q$1466))</f>
        <v>15.8474518958036</v>
      </c>
      <c r="CG42" s="68">
        <f t="array" ref="CG42">SUM(IF(('R7. TIAM total gen capacity'!$A$9:$A$1466=$B42)*(('R7. TIAM total gen capacity'!$C$9:$C$1466=CG$7)+('R7. TIAM total gen capacity'!$C$9:$C$1466=CG$8))*('R7. TIAM total gen capacity'!$E$9:$E$1466=$D42)*('R7. TIAM total gen capacity'!$F$8:$Q$8=CG$10),'R7. TIAM total gen capacity'!$F$9:$Q$1466))</f>
        <v>15.85490322735888</v>
      </c>
      <c r="CH42" s="68">
        <f t="array" ref="CH42">SUM(IF(('R7. TIAM total gen capacity'!$A$9:$A$1466=$B42)*(('R7. TIAM total gen capacity'!$C$9:$C$1466=CH$7)+('R7. TIAM total gen capacity'!$C$9:$C$1466=CH$8))*('R7. TIAM total gen capacity'!$E$9:$E$1466=$D42)*('R7. TIAM total gen capacity'!$F$8:$Q$8=CH$10),'R7. TIAM total gen capacity'!$F$9:$Q$1466))</f>
        <v>16.512473103344888</v>
      </c>
      <c r="CI42" s="68">
        <f t="array" ref="CI42">SUM(IF(('R7. TIAM total gen capacity'!$A$9:$A$1466=$B42)*(('R7. TIAM total gen capacity'!$C$9:$C$1466=CI$7)+('R7. TIAM total gen capacity'!$C$9:$C$1466=CI$8))*('R7. TIAM total gen capacity'!$E$9:$E$1466=$D42)*('R7. TIAM total gen capacity'!$F$8:$Q$8=CI$10),'R7. TIAM total gen capacity'!$F$9:$Q$1466))</f>
        <v>17.083441349919919</v>
      </c>
      <c r="CJ42" s="68">
        <f t="array" ref="CJ42">SUM(IF(('R7. TIAM total gen capacity'!$A$9:$A$1466=$B42)*(('R7. TIAM total gen capacity'!$C$9:$C$1466=CJ$7)+('R7. TIAM total gen capacity'!$C$9:$C$1466=CJ$8))*('R7. TIAM total gen capacity'!$E$9:$E$1466=$D42)*('R7. TIAM total gen capacity'!$F$8:$Q$8=CJ$10),'R7. TIAM total gen capacity'!$F$9:$Q$1466))</f>
        <v>17.666357872604443</v>
      </c>
      <c r="CK42" s="68">
        <f t="array" ref="CK42">SUM(IF(('R7. TIAM total gen capacity'!$A$9:$A$1466=$B42)*(('R7. TIAM total gen capacity'!$C$9:$C$1466=CK$7)+('R7. TIAM total gen capacity'!$C$9:$C$1466=CK$8))*('R7. TIAM total gen capacity'!$E$9:$E$1466=$D42)*('R7. TIAM total gen capacity'!$F$8:$Q$8=CK$10),'R7. TIAM total gen capacity'!$F$9:$Q$1466))</f>
        <v>17.867205100734296</v>
      </c>
      <c r="CL42" s="68">
        <f t="array" ref="CL42">SUM(IF(('R7. TIAM total gen capacity'!$A$9:$A$1466=$B42)*(('R7. TIAM total gen capacity'!$C$9:$C$1466=CL$7)+('R7. TIAM total gen capacity'!$C$9:$C$1466=CL$8))*('R7. TIAM total gen capacity'!$E$9:$E$1466=$D42)*('R7. TIAM total gen capacity'!$F$8:$Q$8=CL$10),'R7. TIAM total gen capacity'!$F$9:$Q$1466))</f>
        <v>19.855129367593829</v>
      </c>
      <c r="CM42" s="68">
        <f t="array" ref="CM42">SUM(IF(('R7. TIAM total gen capacity'!$A$9:$A$1466=$B42)*(('R7. TIAM total gen capacity'!$C$9:$C$1466=CM$7)+('R7. TIAM total gen capacity'!$C$9:$C$1466=CM$8))*('R7. TIAM total gen capacity'!$E$9:$E$1466=$D42)*('R7. TIAM total gen capacity'!$F$8:$Q$8=CM$10),'R7. TIAM total gen capacity'!$F$9:$Q$1466))</f>
        <v>20.090951085271655</v>
      </c>
      <c r="CN42" s="68">
        <f t="array" ref="CN42">SUM(IF(('R7. TIAM total gen capacity'!$A$9:$A$1466=$B42)*(('R7. TIAM total gen capacity'!$C$9:$C$1466=CN$7)+('R7. TIAM total gen capacity'!$C$9:$C$1466=CN$8))*('R7. TIAM total gen capacity'!$E$9:$E$1466=$D42)*('R7. TIAM total gen capacity'!$F$8:$Q$8=CN$10),'R7. TIAM total gen capacity'!$F$9:$Q$1466))</f>
        <v>20.1540761713837</v>
      </c>
      <c r="CO42" s="68">
        <f t="array" ref="CO42">SUM(IF(('R7. TIAM total gen capacity'!$A$9:$A$1466=$B42)*(('R7. TIAM total gen capacity'!$C$9:$C$1466=CO$7)+('R7. TIAM total gen capacity'!$C$9:$C$1466=CO$8))*('R7. TIAM total gen capacity'!$E$9:$E$1466=$D42)*('R7. TIAM total gen capacity'!$F$8:$Q$8=CO$10),'R7. TIAM total gen capacity'!$F$9:$Q$1466))</f>
        <v>20.233098416061132</v>
      </c>
      <c r="CP42" s="68">
        <f t="array" ref="CP42">SUM(IF(('R7. TIAM total gen capacity'!$A$9:$A$1466=$B42)*(('R7. TIAM total gen capacity'!$C$9:$C$1466=CP$7)+('R7. TIAM total gen capacity'!$C$9:$C$1466=CP$8))*('R7. TIAM total gen capacity'!$E$9:$E$1466=$D42)*('R7. TIAM total gen capacity'!$F$8:$Q$8=CP$10),'R7. TIAM total gen capacity'!$F$9:$Q$1466))</f>
        <v>20.233098416061132</v>
      </c>
    </row>
    <row r="43" spans="1:94" x14ac:dyDescent="0.3">
      <c r="A43" s="39" t="s">
        <v>67</v>
      </c>
      <c r="B43" s="39" t="s">
        <v>254</v>
      </c>
      <c r="C43" s="39" t="s">
        <v>80</v>
      </c>
      <c r="D43" s="39" t="s">
        <v>256</v>
      </c>
      <c r="E43" s="68">
        <f t="array" ref="E43">SUM(IF(('R7. TIAM total gen capacity'!$A$9:$A$1466=$B43)*(('R7. TIAM total gen capacity'!$C$9:$C$1466=E$7)+('R7. TIAM total gen capacity'!$C$9:$C$1466=E$8))*('R7. TIAM total gen capacity'!$E$9:$E$1466=$D43)*('R7. TIAM total gen capacity'!$F$8:$Q$8=E$10),'R7. TIAM total gen capacity'!$F$9:$Q$1466))</f>
        <v>0.35901826484018295</v>
      </c>
      <c r="F43" s="68">
        <f t="array" ref="F43">SUM(IF(('R7. TIAM total gen capacity'!$A$9:$A$1466=$B43)*(('R7. TIAM total gen capacity'!$C$9:$C$1466=F$7)+('R7. TIAM total gen capacity'!$C$9:$C$1466=F$8))*('R7. TIAM total gen capacity'!$E$9:$E$1466=$D43)*('R7. TIAM total gen capacity'!$F$8:$Q$8=F$10),'R7. TIAM total gen capacity'!$F$9:$Q$1466))</f>
        <v>1.259703196347032</v>
      </c>
      <c r="G43" s="68">
        <f t="array" ref="G43">SUM(IF(('R7. TIAM total gen capacity'!$A$9:$A$1466=$B43)*(('R7. TIAM total gen capacity'!$C$9:$C$1466=G$7)+('R7. TIAM total gen capacity'!$C$9:$C$1466=G$8))*('R7. TIAM total gen capacity'!$E$9:$E$1466=$D43)*('R7. TIAM total gen capacity'!$F$8:$Q$8=G$10),'R7. TIAM total gen capacity'!$F$9:$Q$1466))</f>
        <v>8.109703196347029</v>
      </c>
      <c r="H43" s="68">
        <f t="array" ref="H43">SUM(IF(('R7. TIAM total gen capacity'!$A$9:$A$1466=$B43)*(('R7. TIAM total gen capacity'!$C$9:$C$1466=H$7)+('R7. TIAM total gen capacity'!$C$9:$C$1466=H$8))*('R7. TIAM total gen capacity'!$E$9:$E$1466=$D43)*('R7. TIAM total gen capacity'!$F$8:$Q$8=H$10),'R7. TIAM total gen capacity'!$F$9:$Q$1466))</f>
        <v>13.581682935036495</v>
      </c>
      <c r="I43" s="68">
        <f t="array" ref="I43">SUM(IF(('R7. TIAM total gen capacity'!$A$9:$A$1466=$B43)*(('R7. TIAM total gen capacity'!$C$9:$C$1466=I$7)+('R7. TIAM total gen capacity'!$C$9:$C$1466=I$8))*('R7. TIAM total gen capacity'!$E$9:$E$1466=$D43)*('R7. TIAM total gen capacity'!$F$8:$Q$8=I$10),'R7. TIAM total gen capacity'!$F$9:$Q$1466))</f>
        <v>64.906058998286071</v>
      </c>
      <c r="J43" s="68">
        <f t="array" ref="J43">SUM(IF(('R7. TIAM total gen capacity'!$A$9:$A$1466=$B43)*(('R7. TIAM total gen capacity'!$C$9:$C$1466=J$7)+('R7. TIAM total gen capacity'!$C$9:$C$1466=J$8))*('R7. TIAM total gen capacity'!$E$9:$E$1466=$D43)*('R7. TIAM total gen capacity'!$F$8:$Q$8=J$10),'R7. TIAM total gen capacity'!$F$9:$Q$1466))</f>
        <v>280.41482152724103</v>
      </c>
      <c r="K43" s="68">
        <f t="array" ref="K43">SUM(IF(('R7. TIAM total gen capacity'!$A$9:$A$1466=$B43)*(('R7. TIAM total gen capacity'!$C$9:$C$1466=K$7)+('R7. TIAM total gen capacity'!$C$9:$C$1466=K$8))*('R7. TIAM total gen capacity'!$E$9:$E$1466=$D43)*('R7. TIAM total gen capacity'!$F$8:$Q$8=K$10),'R7. TIAM total gen capacity'!$F$9:$Q$1466))</f>
        <v>1232.5262435960306</v>
      </c>
      <c r="L43" s="68">
        <f t="array" ref="L43">SUM(IF(('R7. TIAM total gen capacity'!$A$9:$A$1466=$B43)*(('R7. TIAM total gen capacity'!$C$9:$C$1466=L$7)+('R7. TIAM total gen capacity'!$C$9:$C$1466=L$8))*('R7. TIAM total gen capacity'!$E$9:$E$1466=$D43)*('R7. TIAM total gen capacity'!$F$8:$Q$8=L$10),'R7. TIAM total gen capacity'!$F$9:$Q$1466))</f>
        <v>2535.5195524385626</v>
      </c>
      <c r="M43" s="68">
        <f t="array" ref="M43">SUM(IF(('R7. TIAM total gen capacity'!$A$9:$A$1466=$B43)*(('R7. TIAM total gen capacity'!$C$9:$C$1466=M$7)+('R7. TIAM total gen capacity'!$C$9:$C$1466=M$8))*('R7. TIAM total gen capacity'!$E$9:$E$1466=$D43)*('R7. TIAM total gen capacity'!$F$8:$Q$8=M$10),'R7. TIAM total gen capacity'!$F$9:$Q$1466))</f>
        <v>2892.0039785685594</v>
      </c>
      <c r="N43" s="68">
        <f t="array" ref="N43">SUM(IF(('R7. TIAM total gen capacity'!$A$9:$A$1466=$B43)*(('R7. TIAM total gen capacity'!$C$9:$C$1466=N$7)+('R7. TIAM total gen capacity'!$C$9:$C$1466=N$8))*('R7. TIAM total gen capacity'!$E$9:$E$1466=$D43)*('R7. TIAM total gen capacity'!$F$8:$Q$8=N$10),'R7. TIAM total gen capacity'!$F$9:$Q$1466))</f>
        <v>2892.0027785685575</v>
      </c>
      <c r="O43" s="68">
        <f t="array" ref="O43">SUM(IF(('R7. TIAM total gen capacity'!$A$9:$A$1466=$B43)*(('R7. TIAM total gen capacity'!$C$9:$C$1466=O$7)+('R7. TIAM total gen capacity'!$C$9:$C$1466=O$8))*('R7. TIAM total gen capacity'!$E$9:$E$1466=$D43)*('R7. TIAM total gen capacity'!$F$8:$Q$8=O$10),'R7. TIAM total gen capacity'!$F$9:$Q$1466))</f>
        <v>2892.001578568555</v>
      </c>
      <c r="P43" s="68">
        <f t="array" ref="P43">SUM(IF(('R7. TIAM total gen capacity'!$A$9:$A$1466=$B43)*(('R7. TIAM total gen capacity'!$C$9:$C$1466=P$7)+('R7. TIAM total gen capacity'!$C$9:$C$1466=P$8))*('R7. TIAM total gen capacity'!$E$9:$E$1466=$D43)*('R7. TIAM total gen capacity'!$F$8:$Q$8=P$10),'R7. TIAM total gen capacity'!$F$9:$Q$1466))</f>
        <v>2892.0003785685622</v>
      </c>
      <c r="R43" s="68">
        <f t="array" ref="R43">SUM(IF(('R7. TIAM total gen capacity'!$A$9:$A$1466=$B43)*(('R7. TIAM total gen capacity'!$C$9:$C$1466=R$7)+('R7. TIAM total gen capacity'!$C$9:$C$1466=R$8))*('R7. TIAM total gen capacity'!$E$9:$E$1466=$D43)*('R7. TIAM total gen capacity'!$F$8:$Q$8=R$10),'R7. TIAM total gen capacity'!$F$9:$Q$1466))</f>
        <v>11.045662100456619</v>
      </c>
      <c r="S43" s="68">
        <f t="array" ref="S43">SUM(IF(('R7. TIAM total gen capacity'!$A$9:$A$1466=$B43)*(('R7. TIAM total gen capacity'!$C$9:$C$1466=S$7)+('R7. TIAM total gen capacity'!$C$9:$C$1466=S$8))*('R7. TIAM total gen capacity'!$E$9:$E$1466=$D43)*('R7. TIAM total gen capacity'!$F$8:$Q$8=S$10),'R7. TIAM total gen capacity'!$F$9:$Q$1466))</f>
        <v>50.267258432800531</v>
      </c>
      <c r="T43" s="68">
        <f t="array" ref="T43">SUM(IF(('R7. TIAM total gen capacity'!$A$9:$A$1466=$B43)*(('R7. TIAM total gen capacity'!$C$9:$C$1466=T$7)+('R7. TIAM total gen capacity'!$C$9:$C$1466=T$8))*('R7. TIAM total gen capacity'!$E$9:$E$1466=$D43)*('R7. TIAM total gen capacity'!$F$8:$Q$8=T$10),'R7. TIAM total gen capacity'!$F$9:$Q$1466))</f>
        <v>66.000000000000028</v>
      </c>
      <c r="U43" s="68">
        <f t="array" ref="U43">SUM(IF(('R7. TIAM total gen capacity'!$A$9:$A$1466=$B43)*(('R7. TIAM total gen capacity'!$C$9:$C$1466=U$7)+('R7. TIAM total gen capacity'!$C$9:$C$1466=U$8))*('R7. TIAM total gen capacity'!$E$9:$E$1466=$D43)*('R7. TIAM total gen capacity'!$F$8:$Q$8=U$10),'R7. TIAM total gen capacity'!$F$9:$Q$1466))</f>
        <v>64.459905410774411</v>
      </c>
      <c r="V43" s="68">
        <f t="array" ref="V43">SUM(IF(('R7. TIAM total gen capacity'!$A$9:$A$1466=$B43)*(('R7. TIAM total gen capacity'!$C$9:$C$1466=V$7)+('R7. TIAM total gen capacity'!$C$9:$C$1466=V$8))*('R7. TIAM total gen capacity'!$E$9:$E$1466=$D43)*('R7. TIAM total gen capacity'!$F$8:$Q$8=V$10),'R7. TIAM total gen capacity'!$F$9:$Q$1466))</f>
        <v>309.84850329654336</v>
      </c>
      <c r="W43" s="68">
        <f t="array" ref="W43">SUM(IF(('R7. TIAM total gen capacity'!$A$9:$A$1466=$B43)*(('R7. TIAM total gen capacity'!$C$9:$C$1466=W$7)+('R7. TIAM total gen capacity'!$C$9:$C$1466=W$8))*('R7. TIAM total gen capacity'!$E$9:$E$1466=$D43)*('R7. TIAM total gen capacity'!$F$8:$Q$8=W$10),'R7. TIAM total gen capacity'!$F$9:$Q$1466))</f>
        <v>635.21717434255788</v>
      </c>
      <c r="X43" s="68">
        <f t="array" ref="X43">SUM(IF(('R7. TIAM total gen capacity'!$A$9:$A$1466=$B43)*(('R7. TIAM total gen capacity'!$C$9:$C$1466=X$7)+('R7. TIAM total gen capacity'!$C$9:$C$1466=X$8))*('R7. TIAM total gen capacity'!$E$9:$E$1466=$D43)*('R7. TIAM total gen capacity'!$F$8:$Q$8=X$10),'R7. TIAM total gen capacity'!$F$9:$Q$1466))</f>
        <v>1065.0261388037829</v>
      </c>
      <c r="Y43" s="68">
        <f t="array" ref="Y43">SUM(IF(('R7. TIAM total gen capacity'!$A$9:$A$1466=$B43)*(('R7. TIAM total gen capacity'!$C$9:$C$1466=Y$7)+('R7. TIAM total gen capacity'!$C$9:$C$1466=Y$8))*('R7. TIAM total gen capacity'!$E$9:$E$1466=$D43)*('R7. TIAM total gen capacity'!$F$8:$Q$8=Y$10),'R7. TIAM total gen capacity'!$F$9:$Q$1466))</f>
        <v>2333.6539118577412</v>
      </c>
      <c r="Z43" s="68">
        <f t="array" ref="Z43">SUM(IF(('R7. TIAM total gen capacity'!$A$9:$A$1466=$B43)*(('R7. TIAM total gen capacity'!$C$9:$C$1466=Z$7)+('R7. TIAM total gen capacity'!$C$9:$C$1466=Z$8))*('R7. TIAM total gen capacity'!$E$9:$E$1466=$D43)*('R7. TIAM total gen capacity'!$F$8:$Q$8=Z$10),'R7. TIAM total gen capacity'!$F$9:$Q$1466))</f>
        <v>2290.490755465552</v>
      </c>
      <c r="AA43" s="68">
        <f t="array" ref="AA43">SUM(IF(('R7. TIAM total gen capacity'!$A$9:$A$1466=$B43)*(('R7. TIAM total gen capacity'!$C$9:$C$1466=AA$7)+('R7. TIAM total gen capacity'!$C$9:$C$1466=AA$8))*('R7. TIAM total gen capacity'!$E$9:$E$1466=$D43)*('R7. TIAM total gen capacity'!$F$8:$Q$8=AA$10),'R7. TIAM total gen capacity'!$F$9:$Q$1466))</f>
        <v>2674.5926892249931</v>
      </c>
      <c r="AB43" s="68">
        <f t="array" ref="AB43">SUM(IF(('R7. TIAM total gen capacity'!$A$9:$A$1466=$B43)*(('R7. TIAM total gen capacity'!$C$9:$C$1466=AB$7)+('R7. TIAM total gen capacity'!$C$9:$C$1466=AB$8))*('R7. TIAM total gen capacity'!$E$9:$E$1466=$D43)*('R7. TIAM total gen capacity'!$F$8:$Q$8=AB$10),'R7. TIAM total gen capacity'!$F$9:$Q$1466))</f>
        <v>3246.1093782866233</v>
      </c>
      <c r="AC43" s="68">
        <f t="array" ref="AC43">SUM(IF(('R7. TIAM total gen capacity'!$A$9:$A$1466=$B43)*(('R7. TIAM total gen capacity'!$C$9:$C$1466=AC$7)+('R7. TIAM total gen capacity'!$C$9:$C$1466=AC$8))*('R7. TIAM total gen capacity'!$E$9:$E$1466=$D43)*('R7. TIAM total gen capacity'!$F$8:$Q$8=AC$10),'R7. TIAM total gen capacity'!$F$9:$Q$1466))</f>
        <v>3479.5539335356311</v>
      </c>
      <c r="AE43" s="68">
        <f t="array" ref="AE43">SUM(IF(('R7. TIAM total gen capacity'!$A$9:$A$1466=$B43)*(('R7. TIAM total gen capacity'!$C$9:$C$1466=AE$6)+('R7. TIAM total gen capacity'!$C$9:$C$1466=AE$7)+('R7. TIAM total gen capacity'!$C$9:$C$1466=AE$8)+('R7. TIAM total gen capacity'!$C$9:$C$1466=AE$9))*('R7. TIAM total gen capacity'!$E$9:$E$1466=$D43)*('R7. TIAM total gen capacity'!$F$8:$Q$8=AE$10),'R7. TIAM total gen capacity'!$F$9:$Q$1466))</f>
        <v>590.49767653320043</v>
      </c>
      <c r="AF43" s="68">
        <f t="array" ref="AF43">SUM(IF(('R7. TIAM total gen capacity'!$A$9:$A$1466=$B43)*(('R7. TIAM total gen capacity'!$C$9:$C$1466=AF$6)+('R7. TIAM total gen capacity'!$C$9:$C$1466=AF$7)+('R7. TIAM total gen capacity'!$C$9:$C$1466=AF$8)+('R7. TIAM total gen capacity'!$C$9:$C$1466=AF$9))*('R7. TIAM total gen capacity'!$E$9:$E$1466=$D43)*('R7. TIAM total gen capacity'!$F$8:$Q$8=AF$10),'R7. TIAM total gen capacity'!$F$9:$Q$1466))</f>
        <v>669.7906260680769</v>
      </c>
      <c r="AG43" s="68">
        <f t="array" ref="AG43">SUM(IF(('R7. TIAM total gen capacity'!$A$9:$A$1466=$B43)*(('R7. TIAM total gen capacity'!$C$9:$C$1466=AG$6)+('R7. TIAM total gen capacity'!$C$9:$C$1466=AG$7)+('R7. TIAM total gen capacity'!$C$9:$C$1466=AG$8)+('R7. TIAM total gen capacity'!$C$9:$C$1466=AG$9))*('R7. TIAM total gen capacity'!$E$9:$E$1466=$D43)*('R7. TIAM total gen capacity'!$F$8:$Q$8=AG$10),'R7. TIAM total gen capacity'!$F$9:$Q$1466))</f>
        <v>713.70311046589848</v>
      </c>
      <c r="AH43" s="68">
        <f t="array" ref="AH43">SUM(IF(('R7. TIAM total gen capacity'!$A$9:$A$1466=$B43)*(('R7. TIAM total gen capacity'!$C$9:$C$1466=AH$6)+('R7. TIAM total gen capacity'!$C$9:$C$1466=AH$7)+('R7. TIAM total gen capacity'!$C$9:$C$1466=AH$8)+('R7. TIAM total gen capacity'!$C$9:$C$1466=AH$9))*('R7. TIAM total gen capacity'!$E$9:$E$1466=$D43)*('R7. TIAM total gen capacity'!$F$8:$Q$8=AH$10),'R7. TIAM total gen capacity'!$F$9:$Q$1466))</f>
        <v>757.03287148804668</v>
      </c>
      <c r="AI43" s="68">
        <f t="array" ref="AI43">SUM(IF(('R7. TIAM total gen capacity'!$A$9:$A$1466=$B43)*(('R7. TIAM total gen capacity'!$C$9:$C$1466=AI$6)+('R7. TIAM total gen capacity'!$C$9:$C$1466=AI$7)+('R7. TIAM total gen capacity'!$C$9:$C$1466=AI$8)+('R7. TIAM total gen capacity'!$C$9:$C$1466=AI$9))*('R7. TIAM total gen capacity'!$E$9:$E$1466=$D43)*('R7. TIAM total gen capacity'!$F$8:$Q$8=AI$10),'R7. TIAM total gen capacity'!$F$9:$Q$1466))</f>
        <v>634.01587899146409</v>
      </c>
      <c r="AJ43" s="68">
        <f t="array" ref="AJ43">SUM(IF(('R7. TIAM total gen capacity'!$A$9:$A$1466=$B43)*(('R7. TIAM total gen capacity'!$C$9:$C$1466=AJ$6)+('R7. TIAM total gen capacity'!$C$9:$C$1466=AJ$7)+('R7. TIAM total gen capacity'!$C$9:$C$1466=AJ$8)+('R7. TIAM total gen capacity'!$C$9:$C$1466=AJ$9))*('R7. TIAM total gen capacity'!$E$9:$E$1466=$D43)*('R7. TIAM total gen capacity'!$F$8:$Q$8=AJ$10),'R7. TIAM total gen capacity'!$F$9:$Q$1466))</f>
        <v>282.56276834531354</v>
      </c>
      <c r="AK43" s="68">
        <f t="array" ref="AK43">SUM(IF(('R7. TIAM total gen capacity'!$A$9:$A$1466=$B43)*(('R7. TIAM total gen capacity'!$C$9:$C$1466=AK$6)+('R7. TIAM total gen capacity'!$C$9:$C$1466=AK$7)+('R7. TIAM total gen capacity'!$C$9:$C$1466=AK$8)+('R7. TIAM total gen capacity'!$C$9:$C$1466=AK$9))*('R7. TIAM total gen capacity'!$E$9:$E$1466=$D43)*('R7. TIAM total gen capacity'!$F$8:$Q$8=AK$10),'R7. TIAM total gen capacity'!$F$9:$Q$1466))</f>
        <v>134.50568398767857</v>
      </c>
      <c r="AL43" s="68">
        <f t="array" ref="AL43">SUM(IF(('R7. TIAM total gen capacity'!$A$9:$A$1466=$B43)*(('R7. TIAM total gen capacity'!$C$9:$C$1466=AL$6)+('R7. TIAM total gen capacity'!$C$9:$C$1466=AL$7)+('R7. TIAM total gen capacity'!$C$9:$C$1466=AL$8)+('R7. TIAM total gen capacity'!$C$9:$C$1466=AL$9))*('R7. TIAM total gen capacity'!$E$9:$E$1466=$D43)*('R7. TIAM total gen capacity'!$F$8:$Q$8=AL$10),'R7. TIAM total gen capacity'!$F$9:$Q$1466))</f>
        <v>96.493731962598773</v>
      </c>
      <c r="AM43" s="68">
        <f t="array" ref="AM43">SUM(IF(('R7. TIAM total gen capacity'!$A$9:$A$1466=$B43)*(('R7. TIAM total gen capacity'!$C$9:$C$1466=AM$6)+('R7. TIAM total gen capacity'!$C$9:$C$1466=AM$7)+('R7. TIAM total gen capacity'!$C$9:$C$1466=AM$8)+('R7. TIAM total gen capacity'!$C$9:$C$1466=AM$9))*('R7. TIAM total gen capacity'!$E$9:$E$1466=$D43)*('R7. TIAM total gen capacity'!$F$8:$Q$8=AM$10),'R7. TIAM total gen capacity'!$F$9:$Q$1466))</f>
        <v>170.79391835009989</v>
      </c>
      <c r="AN43" s="68">
        <f t="array" ref="AN43">SUM(IF(('R7. TIAM total gen capacity'!$A$9:$A$1466=$B43)*(('R7. TIAM total gen capacity'!$C$9:$C$1466=AN$6)+('R7. TIAM total gen capacity'!$C$9:$C$1466=AN$7)+('R7. TIAM total gen capacity'!$C$9:$C$1466=AN$8)+('R7. TIAM total gen capacity'!$C$9:$C$1466=AN$9))*('R7. TIAM total gen capacity'!$E$9:$E$1466=$D43)*('R7. TIAM total gen capacity'!$F$8:$Q$8=AN$10),'R7. TIAM total gen capacity'!$F$9:$Q$1466))</f>
        <v>203.41473091250381</v>
      </c>
      <c r="AO43" s="68">
        <f t="array" ref="AO43">SUM(IF(('R7. TIAM total gen capacity'!$A$9:$A$1466=$B43)*(('R7. TIAM total gen capacity'!$C$9:$C$1466=AO$6)+('R7. TIAM total gen capacity'!$C$9:$C$1466=AO$7)+('R7. TIAM total gen capacity'!$C$9:$C$1466=AO$8)+('R7. TIAM total gen capacity'!$C$9:$C$1466=AO$9))*('R7. TIAM total gen capacity'!$E$9:$E$1466=$D43)*('R7. TIAM total gen capacity'!$F$8:$Q$8=AO$10),'R7. TIAM total gen capacity'!$F$9:$Q$1466))</f>
        <v>206.9344540446578</v>
      </c>
      <c r="AP43" s="68">
        <f t="array" ref="AP43">SUM(IF(('R7. TIAM total gen capacity'!$A$9:$A$1466=$B43)*(('R7. TIAM total gen capacity'!$C$9:$C$1466=AP$6)+('R7. TIAM total gen capacity'!$C$9:$C$1466=AP$7)+('R7. TIAM total gen capacity'!$C$9:$C$1466=AP$8)+('R7. TIAM total gen capacity'!$C$9:$C$1466=AP$9))*('R7. TIAM total gen capacity'!$E$9:$E$1466=$D43)*('R7. TIAM total gen capacity'!$F$8:$Q$8=AP$10),'R7. TIAM total gen capacity'!$F$9:$Q$1466))</f>
        <v>115.1624244235</v>
      </c>
      <c r="AR43" s="68">
        <f t="array" ref="AR43">SUM(IF(('R7. TIAM total gen capacity'!$A$9:$A$1466=$B43)*('R7. TIAM total gen capacity'!$E$9:$E$1466=$D43)*('R7. TIAM total gen capacity'!$F$8:$Q$8=AR$10),'R7. TIAM total gen capacity'!$F$9:$Q$1466))</f>
        <v>880.11278080343891</v>
      </c>
      <c r="AS43" s="68">
        <f t="array" ref="AS43">SUM(IF(('R7. TIAM total gen capacity'!$A$9:$A$1466=$B43)*('R7. TIAM total gen capacity'!$E$9:$E$1466=$D43)*('R7. TIAM total gen capacity'!$F$8:$Q$8=AS$10),'R7. TIAM total gen capacity'!$F$9:$Q$1466))</f>
        <v>999.07649611781517</v>
      </c>
      <c r="AT43" s="68">
        <f t="array" ref="AT43">SUM(IF(('R7. TIAM total gen capacity'!$A$9:$A$1466=$B43)*('R7. TIAM total gen capacity'!$E$9:$E$1466=$D43)*('R7. TIAM total gen capacity'!$F$8:$Q$8=AT$10),'R7. TIAM total gen capacity'!$F$9:$Q$1466))</f>
        <v>1063.7845447283787</v>
      </c>
      <c r="AU43" s="68">
        <f t="array" ref="AU43">SUM(IF(('R7. TIAM total gen capacity'!$A$9:$A$1466=$B43)*('R7. TIAM total gen capacity'!$E$9:$E$1466=$D43)*('R7. TIAM total gen capacity'!$F$8:$Q$8=AU$10),'R7. TIAM total gen capacity'!$F$9:$Q$1466))</f>
        <v>1169.3210532247397</v>
      </c>
      <c r="AV43" s="68">
        <f t="array" ref="AV43">SUM(IF(('R7. TIAM total gen capacity'!$A$9:$A$1466=$B43)*('R7. TIAM total gen capacity'!$E$9:$E$1466=$D43)*('R7. TIAM total gen capacity'!$F$8:$Q$8=AV$10),'R7. TIAM total gen capacity'!$F$9:$Q$1466))</f>
        <v>1510.3951368830694</v>
      </c>
      <c r="AW43" s="68">
        <f t="array" ref="AW43">SUM(IF(('R7. TIAM total gen capacity'!$A$9:$A$1466=$B43)*('R7. TIAM total gen capacity'!$E$9:$E$1466=$D43)*('R7. TIAM total gen capacity'!$F$8:$Q$8=AW$10),'R7. TIAM total gen capacity'!$F$9:$Q$1466))</f>
        <v>1832.4806432135847</v>
      </c>
      <c r="AX43" s="68">
        <f t="array" ref="AX43">SUM(IF(('R7. TIAM total gen capacity'!$A$9:$A$1466=$B43)*('R7. TIAM total gen capacity'!$E$9:$E$1466=$D43)*('R7. TIAM total gen capacity'!$F$8:$Q$8=AX$10),'R7. TIAM total gen capacity'!$F$9:$Q$1466))</f>
        <v>3379.2492519411508</v>
      </c>
      <c r="AY43" s="68">
        <f t="array" ref="AY43">SUM(IF(('R7. TIAM total gen capacity'!$A$9:$A$1466=$B43)*('R7. TIAM total gen capacity'!$E$9:$E$1466=$D43)*('R7. TIAM total gen capacity'!$F$8:$Q$8=AY$10),'R7. TIAM total gen capacity'!$F$9:$Q$1466))</f>
        <v>6217.5015725686644</v>
      </c>
      <c r="AZ43" s="68">
        <f t="array" ref="AZ43">SUM(IF(('R7. TIAM total gen capacity'!$A$9:$A$1466=$B43)*('R7. TIAM total gen capacity'!$E$9:$E$1466=$D43)*('R7. TIAM total gen capacity'!$F$8:$Q$8=AZ$10),'R7. TIAM total gen capacity'!$F$9:$Q$1466))</f>
        <v>6976.0015570591158</v>
      </c>
      <c r="BA43" s="68">
        <f t="array" ref="BA43">SUM(IF(('R7. TIAM total gen capacity'!$A$9:$A$1466=$B43)*('R7. TIAM total gen capacity'!$E$9:$E$1466=$D43)*('R7. TIAM total gen capacity'!$F$8:$Q$8=BA$10),'R7. TIAM total gen capacity'!$F$9:$Q$1466))</f>
        <v>7356.0310569316416</v>
      </c>
      <c r="BB43" s="68">
        <f t="array" ref="BB43">SUM(IF(('R7. TIAM total gen capacity'!$A$9:$A$1466=$B43)*('R7. TIAM total gen capacity'!$E$9:$E$1466=$D43)*('R7. TIAM total gen capacity'!$F$8:$Q$8=BB$10),'R7. TIAM total gen capacity'!$F$9:$Q$1466))</f>
        <v>7844.2278918506236</v>
      </c>
      <c r="BC43" s="68">
        <f t="array" ref="BC43">SUM(IF(('R7. TIAM total gen capacity'!$A$9:$A$1466=$B43)*('R7. TIAM total gen capacity'!$E$9:$E$1466=$D43)*('R7. TIAM total gen capacity'!$F$8:$Q$8=BC$10),'R7. TIAM total gen capacity'!$F$9:$Q$1466))</f>
        <v>7987.692481837782</v>
      </c>
      <c r="BE43" s="68">
        <f t="array" ref="BE43">SUM(IF(('R7. TIAM total gen capacity'!$A$9:$A$1466=$B43)*('R7. TIAM total gen capacity'!$E$9:$E$1466=$D43)*('R7. TIAM total gen capacity'!$B$9:$B$1466=BE$9)*('R7. TIAM total gen capacity'!$F$8:$Q$8=BE$10),'R7. TIAM total gen capacity'!$F$9:$Q$1466))</f>
        <v>170.78104260821425</v>
      </c>
      <c r="BF43" s="68">
        <f t="array" ref="BF43">SUM(IF(('R7. TIAM total gen capacity'!$A$9:$A$1466=$B43)*('R7. TIAM total gen capacity'!$E$9:$E$1466=$D43)*('R7. TIAM total gen capacity'!$B$9:$B$1466=BF$9)*('R7. TIAM total gen capacity'!$F$8:$Q$8=BF$10),'R7. TIAM total gen capacity'!$F$9:$Q$1466))</f>
        <v>210.44943305252411</v>
      </c>
      <c r="BG43" s="68">
        <f t="array" ref="BG43">SUM(IF(('R7. TIAM total gen capacity'!$A$9:$A$1466=$B43)*('R7. TIAM total gen capacity'!$E$9:$E$1466=$D43)*('R7. TIAM total gen capacity'!$B$9:$B$1466=BG$9)*('R7. TIAM total gen capacity'!$F$8:$Q$8=BG$10),'R7. TIAM total gen capacity'!$F$9:$Q$1466))</f>
        <v>231.91527263921679</v>
      </c>
      <c r="BH43" s="68">
        <f t="array" ref="BH43">SUM(IF(('R7. TIAM total gen capacity'!$A$9:$A$1466=$B43)*('R7. TIAM total gen capacity'!$E$9:$E$1466=$D43)*('R7. TIAM total gen capacity'!$B$9:$B$1466=BH$9)*('R7. TIAM total gen capacity'!$F$8:$Q$8=BH$10),'R7. TIAM total gen capacity'!$F$9:$Q$1466))</f>
        <v>275.04448940754224</v>
      </c>
      <c r="BI43" s="68">
        <f t="array" ref="BI43">SUM(IF(('R7. TIAM total gen capacity'!$A$9:$A$1466=$B43)*('R7. TIAM total gen capacity'!$E$9:$E$1466=$D43)*('R7. TIAM total gen capacity'!$B$9:$B$1466=BI$9)*('R7. TIAM total gen capacity'!$F$8:$Q$8=BI$10),'R7. TIAM total gen capacity'!$F$9:$Q$1466))</f>
        <v>753.5481952230507</v>
      </c>
      <c r="BJ43" s="68">
        <f t="array" ref="BJ43">SUM(IF(('R7. TIAM total gen capacity'!$A$9:$A$1466=$B43)*('R7. TIAM total gen capacity'!$E$9:$E$1466=$D43)*('R7. TIAM total gen capacity'!$B$9:$B$1466=BJ$9)*('R7. TIAM total gen capacity'!$F$8:$Q$8=BJ$10),'R7. TIAM total gen capacity'!$F$9:$Q$1466))</f>
        <v>1436.2482903925852</v>
      </c>
      <c r="BK43" s="68">
        <f t="array" ref="BK43">SUM(IF(('R7. TIAM total gen capacity'!$A$9:$A$1466=$B43)*('R7. TIAM total gen capacity'!$E$9:$E$1466=$D43)*('R7. TIAM total gen capacity'!$B$9:$B$1466=BK$9)*('R7. TIAM total gen capacity'!$F$8:$Q$8=BK$10),'R7. TIAM total gen capacity'!$F$9:$Q$1466))</f>
        <v>3097.0726691856571</v>
      </c>
      <c r="BL43" s="68">
        <f t="array" ref="BL43">SUM(IF(('R7. TIAM total gen capacity'!$A$9:$A$1466=$B43)*('R7. TIAM total gen capacity'!$E$9:$E$1466=$D43)*('R7. TIAM total gen capacity'!$B$9:$B$1466=BL$9)*('R7. TIAM total gen capacity'!$F$8:$Q$8=BL$10),'R7. TIAM total gen capacity'!$F$9:$Q$1466))</f>
        <v>5944.7660480454397</v>
      </c>
      <c r="BM43" s="68">
        <f t="array" ref="BM43">SUM(IF(('R7. TIAM total gen capacity'!$A$9:$A$1466=$B43)*('R7. TIAM total gen capacity'!$E$9:$E$1466=$D43)*('R7. TIAM total gen capacity'!$B$9:$B$1466=BM$9)*('R7. TIAM total gen capacity'!$F$8:$Q$8=BM$10),'R7. TIAM total gen capacity'!$F$9:$Q$1466))</f>
        <v>6617.1492085285508</v>
      </c>
      <c r="BN43" s="68">
        <f t="array" ref="BN43">SUM(IF(('R7. TIAM total gen capacity'!$A$9:$A$1466=$B43)*('R7. TIAM total gen capacity'!$E$9:$E$1466=$D43)*('R7. TIAM total gen capacity'!$B$9:$B$1466=BN$9)*('R7. TIAM total gen capacity'!$F$8:$Q$8=BN$10),'R7. TIAM total gen capacity'!$F$9:$Q$1466))</f>
        <v>6946.936501003921</v>
      </c>
      <c r="BO43" s="68">
        <f t="array" ref="BO43">SUM(IF(('R7. TIAM total gen capacity'!$A$9:$A$1466=$B43)*('R7. TIAM total gen capacity'!$E$9:$E$1466=$D43)*('R7. TIAM total gen capacity'!$B$9:$B$1466=BO$9)*('R7. TIAM total gen capacity'!$F$8:$Q$8=BO$10),'R7. TIAM total gen capacity'!$F$9:$Q$1466))</f>
        <v>7419.1460586971789</v>
      </c>
      <c r="BP43" s="68">
        <f t="array" ref="BP43">SUM(IF(('R7. TIAM total gen capacity'!$A$9:$A$1466=$B43)*('R7. TIAM total gen capacity'!$E$9:$E$1466=$D43)*('R7. TIAM total gen capacity'!$B$9:$B$1466=BP$9)*('R7. TIAM total gen capacity'!$F$8:$Q$8=BP$10),'R7. TIAM total gen capacity'!$F$9:$Q$1466))</f>
        <v>7719.22230894517</v>
      </c>
      <c r="BR43" s="68">
        <f t="array" ref="BR43">SUM(IF(('R7. TIAM total gen capacity'!$A$9:$A$1466=$B43)*(('R7. TIAM total gen capacity'!$C$9:$C$1466=BR$7)+('R7. TIAM total gen capacity'!$C$9:$C$1466=BR$8))*('R7. TIAM total gen capacity'!$E$9:$E$1466=$D43)*('R7. TIAM total gen capacity'!$F$8:$Q$8=BR$10),'R7. TIAM total gen capacity'!$F$9:$Q$1466))</f>
        <v>6.79771689497717</v>
      </c>
      <c r="BS43" s="68">
        <f t="array" ref="BS43">SUM(IF(('R7. TIAM total gen capacity'!$A$9:$A$1466=$B43)*(('R7. TIAM total gen capacity'!$C$9:$C$1466=BS$7)+('R7. TIAM total gen capacity'!$C$9:$C$1466=BS$8))*('R7. TIAM total gen capacity'!$E$9:$E$1466=$D43)*('R7. TIAM total gen capacity'!$F$8:$Q$8=BS$10),'R7. TIAM total gen capacity'!$F$9:$Q$1466))</f>
        <v>6.56076579793499</v>
      </c>
      <c r="BT43" s="68">
        <f t="array" ref="BT43">SUM(IF(('R7. TIAM total gen capacity'!$A$9:$A$1466=$B43)*(('R7. TIAM total gen capacity'!$C$9:$C$1466=BT$7)+('R7. TIAM total gen capacity'!$C$9:$C$1466=BT$8))*('R7. TIAM total gen capacity'!$E$9:$E$1466=$D43)*('R7. TIAM total gen capacity'!$F$8:$Q$8=BT$10),'R7. TIAM total gen capacity'!$F$9:$Q$1466))</f>
        <v>5.9683880553295303</v>
      </c>
      <c r="BU43" s="68">
        <f t="array" ref="BU43">SUM(IF(('R7. TIAM total gen capacity'!$A$9:$A$1466=$B43)*(('R7. TIAM total gen capacity'!$C$9:$C$1466=BU$7)+('R7. TIAM total gen capacity'!$C$9:$C$1466=BU$8))*('R7. TIAM total gen capacity'!$E$9:$E$1466=$D43)*('R7. TIAM total gen capacity'!$F$8:$Q$8=BU$10),'R7. TIAM total gen capacity'!$F$9:$Q$1466))</f>
        <v>19.397874051820491</v>
      </c>
      <c r="BV43" s="68">
        <f t="array" ref="BV43">SUM(IF(('R7. TIAM total gen capacity'!$A$9:$A$1466=$B43)*(('R7. TIAM total gen capacity'!$C$9:$C$1466=BV$7)+('R7. TIAM total gen capacity'!$C$9:$C$1466=BV$8))*('R7. TIAM total gen capacity'!$E$9:$E$1466=$D43)*('R7. TIAM total gen capacity'!$F$8:$Q$8=BV$10),'R7. TIAM total gen capacity'!$F$9:$Q$1466))</f>
        <v>183.05822652635891</v>
      </c>
      <c r="BW43" s="68">
        <f t="array" ref="BW43">SUM(IF(('R7. TIAM total gen capacity'!$A$9:$A$1466=$B43)*(('R7. TIAM total gen capacity'!$C$9:$C$1466=BW$7)+('R7. TIAM total gen capacity'!$C$9:$C$1466=BW$8))*('R7. TIAM total gen capacity'!$E$9:$E$1466=$D43)*('R7. TIAM total gen capacity'!$F$8:$Q$8=BW$10),'R7. TIAM total gen capacity'!$F$9:$Q$1466))</f>
        <v>238.06581717718322</v>
      </c>
      <c r="BX43" s="68">
        <f t="array" ref="BX43">SUM(IF(('R7. TIAM total gen capacity'!$A$9:$A$1466=$B43)*(('R7. TIAM total gen capacity'!$C$9:$C$1466=BX$7)+('R7. TIAM total gen capacity'!$C$9:$C$1466=BX$8))*('R7. TIAM total gen capacity'!$E$9:$E$1466=$D43)*('R7. TIAM total gen capacity'!$F$8:$Q$8=BX$10),'R7. TIAM total gen capacity'!$F$9:$Q$1466))</f>
        <v>315.8724997876439</v>
      </c>
      <c r="BY43" s="68">
        <f t="array" ref="BY43">SUM(IF(('R7. TIAM total gen capacity'!$A$9:$A$1466=$B43)*(('R7. TIAM total gen capacity'!$C$9:$C$1466=BY$7)+('R7. TIAM total gen capacity'!$C$9:$C$1466=BY$8))*('R7. TIAM total gen capacity'!$E$9:$E$1466=$D43)*('R7. TIAM total gen capacity'!$F$8:$Q$8=BY$10),'R7. TIAM total gen capacity'!$F$9:$Q$1466))</f>
        <v>501.90590985741159</v>
      </c>
      <c r="BZ43" s="68">
        <f t="array" ref="BZ43">SUM(IF(('R7. TIAM total gen capacity'!$A$9:$A$1466=$B43)*(('R7. TIAM total gen capacity'!$C$9:$C$1466=BZ$7)+('R7. TIAM total gen capacity'!$C$9:$C$1466=BZ$8))*('R7. TIAM total gen capacity'!$E$9:$E$1466=$D43)*('R7. TIAM total gen capacity'!$F$8:$Q$8=BZ$10),'R7. TIAM total gen capacity'!$F$9:$Q$1466))</f>
        <v>783.08581035916927</v>
      </c>
      <c r="CA43" s="68">
        <f t="array" ref="CA43">SUM(IF(('R7. TIAM total gen capacity'!$A$9:$A$1466=$B43)*(('R7. TIAM total gen capacity'!$C$9:$C$1466=CA$7)+('R7. TIAM total gen capacity'!$C$9:$C$1466=CA$8))*('R7. TIAM total gen capacity'!$E$9:$E$1466=$D43)*('R7. TIAM total gen capacity'!$F$8:$Q$8=CA$10),'R7. TIAM total gen capacity'!$F$9:$Q$1466))</f>
        <v>716.03209997778129</v>
      </c>
      <c r="CB43" s="68">
        <f t="array" ref="CB43">SUM(IF(('R7. TIAM total gen capacity'!$A$9:$A$1466=$B43)*(('R7. TIAM total gen capacity'!$C$9:$C$1466=CB$7)+('R7. TIAM total gen capacity'!$C$9:$C$1466=CB$8))*('R7. TIAM total gen capacity'!$E$9:$E$1466=$D43)*('R7. TIAM total gen capacity'!$F$8:$Q$8=CB$10),'R7. TIAM total gen capacity'!$F$9:$Q$1466))</f>
        <v>563.42917563643221</v>
      </c>
      <c r="CC43" s="68">
        <f t="array" ref="CC43">SUM(IF(('R7. TIAM total gen capacity'!$A$9:$A$1466=$B43)*(('R7. TIAM total gen capacity'!$C$9:$C$1466=CC$7)+('R7. TIAM total gen capacity'!$C$9:$C$1466=CC$8))*('R7. TIAM total gen capacity'!$E$9:$E$1466=$D43)*('R7. TIAM total gen capacity'!$F$8:$Q$8=CC$10),'R7. TIAM total gen capacity'!$F$9:$Q$1466))</f>
        <v>602.40307327467565</v>
      </c>
      <c r="CE43" s="68">
        <f t="array" ref="CE43">SUM(IF(('R7. TIAM total gen capacity'!$A$9:$A$1466=$B43)*(('R7. TIAM total gen capacity'!$C$9:$C$1466=CE$7)+('R7. TIAM total gen capacity'!$C$9:$C$1466=CE$8))*('R7. TIAM total gen capacity'!$E$9:$E$1466=$D43)*('R7. TIAM total gen capacity'!$F$8:$Q$8=CE$10),'R7. TIAM total gen capacity'!$F$9:$Q$1466))</f>
        <v>142.98446726574849</v>
      </c>
      <c r="CF43" s="68">
        <f t="array" ref="CF43">SUM(IF(('R7. TIAM total gen capacity'!$A$9:$A$1466=$B43)*(('R7. TIAM total gen capacity'!$C$9:$C$1466=CF$7)+('R7. TIAM total gen capacity'!$C$9:$C$1466=CF$8))*('R7. TIAM total gen capacity'!$E$9:$E$1466=$D43)*('R7. TIAM total gen capacity'!$F$8:$Q$8=CF$10),'R7. TIAM total gen capacity'!$F$9:$Q$1466))</f>
        <v>142.98446726574849</v>
      </c>
      <c r="CG43" s="68">
        <f t="array" ref="CG43">SUM(IF(('R7. TIAM total gen capacity'!$A$9:$A$1466=$B43)*(('R7. TIAM total gen capacity'!$C$9:$C$1466=CG$7)+('R7. TIAM total gen capacity'!$C$9:$C$1466=CG$8))*('R7. TIAM total gen capacity'!$E$9:$E$1466=$D43)*('R7. TIAM total gen capacity'!$F$8:$Q$8=CG$10),'R7. TIAM total gen capacity'!$F$9:$Q$1466))</f>
        <v>143.15049233409403</v>
      </c>
      <c r="CH43" s="68">
        <f t="array" ref="CH43">SUM(IF(('R7. TIAM total gen capacity'!$A$9:$A$1466=$B43)*(('R7. TIAM total gen capacity'!$C$9:$C$1466=CH$7)+('R7. TIAM total gen capacity'!$C$9:$C$1466=CH$8))*('R7. TIAM total gen capacity'!$E$9:$E$1466=$D43)*('R7. TIAM total gen capacity'!$F$8:$Q$8=CH$10),'R7. TIAM total gen capacity'!$F$9:$Q$1466))</f>
        <v>160.39233313662621</v>
      </c>
      <c r="CI43" s="68">
        <f t="array" ref="CI43">SUM(IF(('R7. TIAM total gen capacity'!$A$9:$A$1466=$B43)*(('R7. TIAM total gen capacity'!$C$9:$C$1466=CI$7)+('R7. TIAM total gen capacity'!$C$9:$C$1466=CI$8))*('R7. TIAM total gen capacity'!$E$9:$E$1466=$D43)*('R7. TIAM total gen capacity'!$F$8:$Q$8=CI$10),'R7. TIAM total gen capacity'!$F$9:$Q$1466))</f>
        <v>175.131449769006</v>
      </c>
      <c r="CJ43" s="68">
        <f t="array" ref="CJ43">SUM(IF(('R7. TIAM total gen capacity'!$A$9:$A$1466=$B43)*(('R7. TIAM total gen capacity'!$C$9:$C$1466=CJ$7)+('R7. TIAM total gen capacity'!$C$9:$C$1466=CJ$8))*('R7. TIAM total gen capacity'!$E$9:$E$1466=$D43)*('R7. TIAM total gen capacity'!$F$8:$Q$8=CJ$10),'R7. TIAM total gen capacity'!$F$9:$Q$1466))</f>
        <v>242.61567276849047</v>
      </c>
      <c r="CK43" s="68">
        <f t="array" ref="CK43">SUM(IF(('R7. TIAM total gen capacity'!$A$9:$A$1466=$B43)*(('R7. TIAM total gen capacity'!$C$9:$C$1466=CK$7)+('R7. TIAM total gen capacity'!$C$9:$C$1466=CK$8))*('R7. TIAM total gen capacity'!$E$9:$E$1466=$D43)*('R7. TIAM total gen capacity'!$F$8:$Q$8=CK$10),'R7. TIAM total gen capacity'!$F$9:$Q$1466))</f>
        <v>358.46141144619958</v>
      </c>
      <c r="CL43" s="68">
        <f t="array" ref="CL43">SUM(IF(('R7. TIAM total gen capacity'!$A$9:$A$1466=$B43)*(('R7. TIAM total gen capacity'!$C$9:$C$1466=CL$7)+('R7. TIAM total gen capacity'!$C$9:$C$1466=CL$8))*('R7. TIAM total gen capacity'!$E$9:$E$1466=$D43)*('R7. TIAM total gen capacity'!$F$8:$Q$8=CL$10),'R7. TIAM total gen capacity'!$F$9:$Q$1466))</f>
        <v>448.50069833972458</v>
      </c>
      <c r="CM43" s="68">
        <f t="array" ref="CM43">SUM(IF(('R7. TIAM total gen capacity'!$A$9:$A$1466=$B43)*(('R7. TIAM total gen capacity'!$C$9:$C$1466=CM$7)+('R7. TIAM total gen capacity'!$C$9:$C$1466=CM$8))*('R7. TIAM total gen capacity'!$E$9:$E$1466=$D43)*('R7. TIAM total gen capacity'!$F$8:$Q$8=CM$10),'R7. TIAM total gen capacity'!$F$9:$Q$1466))</f>
        <v>526.38308858327059</v>
      </c>
      <c r="CN43" s="68">
        <f t="array" ref="CN43">SUM(IF(('R7. TIAM total gen capacity'!$A$9:$A$1466=$B43)*(('R7. TIAM total gen capacity'!$C$9:$C$1466=CN$7)+('R7. TIAM total gen capacity'!$C$9:$C$1466=CN$8))*('R7. TIAM total gen capacity'!$E$9:$E$1466=$D43)*('R7. TIAM total gen capacity'!$F$8:$Q$8=CN$10),'R7. TIAM total gen capacity'!$F$9:$Q$1466))</f>
        <v>555.06334286527363</v>
      </c>
      <c r="CO43" s="68">
        <f t="array" ref="CO43">SUM(IF(('R7. TIAM total gen capacity'!$A$9:$A$1466=$B43)*(('R7. TIAM total gen capacity'!$C$9:$C$1466=CO$7)+('R7. TIAM total gen capacity'!$C$9:$C$1466=CO$8))*('R7. TIAM total gen capacity'!$E$9:$E$1466=$D43)*('R7. TIAM total gen capacity'!$F$8:$Q$8=CO$10),'R7. TIAM total gen capacity'!$F$9:$Q$1466))</f>
        <v>690.22104405356913</v>
      </c>
      <c r="CP43" s="68">
        <f t="array" ref="CP43">SUM(IF(('R7. TIAM total gen capacity'!$A$9:$A$1466=$B43)*(('R7. TIAM total gen capacity'!$C$9:$C$1466=CP$7)+('R7. TIAM total gen capacity'!$C$9:$C$1466=CP$8))*('R7. TIAM total gen capacity'!$E$9:$E$1466=$D43)*('R7. TIAM total gen capacity'!$F$8:$Q$8=CP$10),'R7. TIAM total gen capacity'!$F$9:$Q$1466))</f>
        <v>717.8800414143011</v>
      </c>
    </row>
    <row r="44" spans="1:94" x14ac:dyDescent="0.3">
      <c r="A44" s="39" t="s">
        <v>67</v>
      </c>
      <c r="B44" s="39" t="s">
        <v>254</v>
      </c>
      <c r="C44" s="39" t="s">
        <v>101</v>
      </c>
      <c r="D44" s="39" t="s">
        <v>257</v>
      </c>
      <c r="E44" s="68">
        <f t="array" ref="E44">SUM(IF(('R7. TIAM total gen capacity'!$A$9:$A$1466=$B44)*(('R7. TIAM total gen capacity'!$C$9:$C$1466=E$7)+('R7. TIAM total gen capacity'!$C$9:$C$1466=E$8))*('R7. TIAM total gen capacity'!$E$9:$E$1466=$D44)*('R7. TIAM total gen capacity'!$F$8:$Q$8=E$10),'R7. TIAM total gen capacity'!$F$9:$Q$1466))</f>
        <v>0</v>
      </c>
      <c r="F44" s="68">
        <f t="array" ref="F44">SUM(IF(('R7. TIAM total gen capacity'!$A$9:$A$1466=$B44)*(('R7. TIAM total gen capacity'!$C$9:$C$1466=F$7)+('R7. TIAM total gen capacity'!$C$9:$C$1466=F$8))*('R7. TIAM total gen capacity'!$E$9:$E$1466=$D44)*('R7. TIAM total gen capacity'!$F$8:$Q$8=F$10),'R7. TIAM total gen capacity'!$F$9:$Q$1466))</f>
        <v>0</v>
      </c>
      <c r="G44" s="68">
        <f t="array" ref="G44">SUM(IF(('R7. TIAM total gen capacity'!$A$9:$A$1466=$B44)*(('R7. TIAM total gen capacity'!$C$9:$C$1466=G$7)+('R7. TIAM total gen capacity'!$C$9:$C$1466=G$8))*('R7. TIAM total gen capacity'!$E$9:$E$1466=$D44)*('R7. TIAM total gen capacity'!$F$8:$Q$8=G$10),'R7. TIAM total gen capacity'!$F$9:$Q$1466))</f>
        <v>0.1125212079615648</v>
      </c>
      <c r="H44" s="68">
        <f t="array" ref="H44">SUM(IF(('R7. TIAM total gen capacity'!$A$9:$A$1466=$B44)*(('R7. TIAM total gen capacity'!$C$9:$C$1466=H$7)+('R7. TIAM total gen capacity'!$C$9:$C$1466=H$8))*('R7. TIAM total gen capacity'!$E$9:$E$1466=$D44)*('R7. TIAM total gen capacity'!$F$8:$Q$8=H$10),'R7. TIAM total gen capacity'!$F$9:$Q$1466))</f>
        <v>0.1125212079615648</v>
      </c>
      <c r="I44" s="68">
        <f t="array" ref="I44">SUM(IF(('R7. TIAM total gen capacity'!$A$9:$A$1466=$B44)*(('R7. TIAM total gen capacity'!$C$9:$C$1466=I$7)+('R7. TIAM total gen capacity'!$C$9:$C$1466=I$8))*('R7. TIAM total gen capacity'!$E$9:$E$1466=$D44)*('R7. TIAM total gen capacity'!$F$8:$Q$8=I$10),'R7. TIAM total gen capacity'!$F$9:$Q$1466))</f>
        <v>0.32629567119166492</v>
      </c>
      <c r="J44" s="68">
        <f t="array" ref="J44">SUM(IF(('R7. TIAM total gen capacity'!$A$9:$A$1466=$B44)*(('R7. TIAM total gen capacity'!$C$9:$C$1466=J$7)+('R7. TIAM total gen capacity'!$C$9:$C$1466=J$8))*('R7. TIAM total gen capacity'!$E$9:$E$1466=$D44)*('R7. TIAM total gen capacity'!$F$8:$Q$8=J$10),'R7. TIAM total gen capacity'!$F$9:$Q$1466))</f>
        <v>1.3573182984212724</v>
      </c>
      <c r="K44" s="68">
        <f t="array" ref="K44">SUM(IF(('R7. TIAM total gen capacity'!$A$9:$A$1466=$B44)*(('R7. TIAM total gen capacity'!$C$9:$C$1466=K$7)+('R7. TIAM total gen capacity'!$C$9:$C$1466=K$8))*('R7. TIAM total gen capacity'!$E$9:$E$1466=$D44)*('R7. TIAM total gen capacity'!$F$8:$Q$8=K$10),'R7. TIAM total gen capacity'!$F$9:$Q$1466))</f>
        <v>6.3147898642979632</v>
      </c>
      <c r="L44" s="68">
        <f t="array" ref="L44">SUM(IF(('R7. TIAM total gen capacity'!$A$9:$A$1466=$B44)*(('R7. TIAM total gen capacity'!$C$9:$C$1466=L$7)+('R7. TIAM total gen capacity'!$C$9:$C$1466=L$8))*('R7. TIAM total gen capacity'!$E$9:$E$1466=$D44)*('R7. TIAM total gen capacity'!$F$8:$Q$8=L$10),'R7. TIAM total gen capacity'!$F$9:$Q$1466))</f>
        <v>30.146027657383584</v>
      </c>
      <c r="M44" s="68">
        <f t="array" ref="M44">SUM(IF(('R7. TIAM total gen capacity'!$A$9:$A$1466=$B44)*(('R7. TIAM total gen capacity'!$C$9:$C$1466=M$7)+('R7. TIAM total gen capacity'!$C$9:$C$1466=M$8))*('R7. TIAM total gen capacity'!$E$9:$E$1466=$D44)*('R7. TIAM total gen capacity'!$F$8:$Q$8=M$10),'R7. TIAM total gen capacity'!$F$9:$Q$1466))</f>
        <v>3299.265347503972</v>
      </c>
      <c r="N44" s="68">
        <f t="array" ref="N44">SUM(IF(('R7. TIAM total gen capacity'!$A$9:$A$1466=$B44)*(('R7. TIAM total gen capacity'!$C$9:$C$1466=N$7)+('R7. TIAM total gen capacity'!$C$9:$C$1466=N$8))*('R7. TIAM total gen capacity'!$E$9:$E$1466=$D44)*('R7. TIAM total gen capacity'!$F$8:$Q$8=N$10),'R7. TIAM total gen capacity'!$F$9:$Q$1466))</f>
        <v>3567.0224618618736</v>
      </c>
      <c r="O44" s="68">
        <f t="array" ref="O44">SUM(IF(('R7. TIAM total gen capacity'!$A$9:$A$1466=$B44)*(('R7. TIAM total gen capacity'!$C$9:$C$1466=O$7)+('R7. TIAM total gen capacity'!$C$9:$C$1466=O$8))*('R7. TIAM total gen capacity'!$E$9:$E$1466=$D44)*('R7. TIAM total gen capacity'!$F$8:$Q$8=O$10),'R7. TIAM total gen capacity'!$F$9:$Q$1466))</f>
        <v>3623.691776576391</v>
      </c>
      <c r="P44" s="68">
        <f t="array" ref="P44">SUM(IF(('R7. TIAM total gen capacity'!$A$9:$A$1466=$B44)*(('R7. TIAM total gen capacity'!$C$9:$C$1466=P$7)+('R7. TIAM total gen capacity'!$C$9:$C$1466=P$8))*('R7. TIAM total gen capacity'!$E$9:$E$1466=$D44)*('R7. TIAM total gen capacity'!$F$8:$Q$8=P$10),'R7. TIAM total gen capacity'!$F$9:$Q$1466))</f>
        <v>3623.6909765763908</v>
      </c>
      <c r="R44" s="68">
        <f t="array" ref="R44">SUM(IF(('R7. TIAM total gen capacity'!$A$9:$A$1466=$B44)*(('R7. TIAM total gen capacity'!$C$9:$C$1466=R$7)+('R7. TIAM total gen capacity'!$C$9:$C$1466=R$8))*('R7. TIAM total gen capacity'!$E$9:$E$1466=$D44)*('R7. TIAM total gen capacity'!$F$8:$Q$8=R$10),'R7. TIAM total gen capacity'!$F$9:$Q$1466))</f>
        <v>0.2157534246575338</v>
      </c>
      <c r="S44" s="68">
        <f t="array" ref="S44">SUM(IF(('R7. TIAM total gen capacity'!$A$9:$A$1466=$B44)*(('R7. TIAM total gen capacity'!$C$9:$C$1466=S$7)+('R7. TIAM total gen capacity'!$C$9:$C$1466=S$8))*('R7. TIAM total gen capacity'!$E$9:$E$1466=$D44)*('R7. TIAM total gen capacity'!$F$8:$Q$8=S$10),'R7. TIAM total gen capacity'!$F$9:$Q$1466))</f>
        <v>4.1110672418033785</v>
      </c>
      <c r="T44" s="68">
        <f t="array" ref="T44">SUM(IF(('R7. TIAM total gen capacity'!$A$9:$A$1466=$B44)*(('R7. TIAM total gen capacity'!$C$9:$C$1466=T$7)+('R7. TIAM total gen capacity'!$C$9:$C$1466=T$8))*('R7. TIAM total gen capacity'!$E$9:$E$1466=$D44)*('R7. TIAM total gen capacity'!$F$8:$Q$8=T$10),'R7. TIAM total gen capacity'!$F$9:$Q$1466))</f>
        <v>4.1470650822648629</v>
      </c>
      <c r="U44" s="68">
        <f t="array" ref="U44">SUM(IF(('R7. TIAM total gen capacity'!$A$9:$A$1466=$B44)*(('R7. TIAM total gen capacity'!$C$9:$C$1466=U$7)+('R7. TIAM total gen capacity'!$C$9:$C$1466=U$8))*('R7. TIAM total gen capacity'!$E$9:$E$1466=$D44)*('R7. TIAM total gen capacity'!$F$8:$Q$8=U$10),'R7. TIAM total gen capacity'!$F$9:$Q$1466))</f>
        <v>12.844564185929412</v>
      </c>
      <c r="V44" s="68">
        <f t="array" ref="V44">SUM(IF(('R7. TIAM total gen capacity'!$A$9:$A$1466=$B44)*(('R7. TIAM total gen capacity'!$C$9:$C$1466=V$7)+('R7. TIAM total gen capacity'!$C$9:$C$1466=V$8))*('R7. TIAM total gen capacity'!$E$9:$E$1466=$D44)*('R7. TIAM total gen capacity'!$F$8:$Q$8=V$10),'R7. TIAM total gen capacity'!$F$9:$Q$1466))</f>
        <v>61.742415776402268</v>
      </c>
      <c r="W44" s="68">
        <f t="array" ref="W44">SUM(IF(('R7. TIAM total gen capacity'!$A$9:$A$1466=$B44)*(('R7. TIAM total gen capacity'!$C$9:$C$1466=W$7)+('R7. TIAM total gen capacity'!$C$9:$C$1466=W$8))*('R7. TIAM total gen capacity'!$E$9:$E$1466=$D44)*('R7. TIAM total gen capacity'!$F$8:$Q$8=W$10),'R7. TIAM total gen capacity'!$F$9:$Q$1466))</f>
        <v>215.92267759649815</v>
      </c>
      <c r="X44" s="68">
        <f t="array" ref="X44">SUM(IF(('R7. TIAM total gen capacity'!$A$9:$A$1466=$B44)*(('R7. TIAM total gen capacity'!$C$9:$C$1466=X$7)+('R7. TIAM total gen capacity'!$C$9:$C$1466=X$8))*('R7. TIAM total gen capacity'!$E$9:$E$1466=$D44)*('R7. TIAM total gen capacity'!$F$8:$Q$8=X$10),'R7. TIAM total gen capacity'!$F$9:$Q$1466))</f>
        <v>325.72776791514519</v>
      </c>
      <c r="Y44" s="68">
        <f t="array" ref="Y44">SUM(IF(('R7. TIAM total gen capacity'!$A$9:$A$1466=$B44)*(('R7. TIAM total gen capacity'!$C$9:$C$1466=Y$7)+('R7. TIAM total gen capacity'!$C$9:$C$1466=Y$8))*('R7. TIAM total gen capacity'!$E$9:$E$1466=$D44)*('R7. TIAM total gen capacity'!$F$8:$Q$8=Y$10),'R7. TIAM total gen capacity'!$F$9:$Q$1466))</f>
        <v>652.74171456893419</v>
      </c>
      <c r="Z44" s="68">
        <f t="array" ref="Z44">SUM(IF(('R7. TIAM total gen capacity'!$A$9:$A$1466=$B44)*(('R7. TIAM total gen capacity'!$C$9:$C$1466=Z$7)+('R7. TIAM total gen capacity'!$C$9:$C$1466=Z$8))*('R7. TIAM total gen capacity'!$E$9:$E$1466=$D44)*('R7. TIAM total gen capacity'!$F$8:$Q$8=Z$10),'R7. TIAM total gen capacity'!$F$9:$Q$1466))</f>
        <v>1956.4182825768119</v>
      </c>
      <c r="AA44" s="68">
        <f t="array" ref="AA44">SUM(IF(('R7. TIAM total gen capacity'!$A$9:$A$1466=$B44)*(('R7. TIAM total gen capacity'!$C$9:$C$1466=AA$7)+('R7. TIAM total gen capacity'!$C$9:$C$1466=AA$8))*('R7. TIAM total gen capacity'!$E$9:$E$1466=$D44)*('R7. TIAM total gen capacity'!$F$8:$Q$8=AA$10),'R7. TIAM total gen capacity'!$F$9:$Q$1466))</f>
        <v>2381.1778709521031</v>
      </c>
      <c r="AB44" s="68">
        <f t="array" ref="AB44">SUM(IF(('R7. TIAM total gen capacity'!$A$9:$A$1466=$B44)*(('R7. TIAM total gen capacity'!$C$9:$C$1466=AB$7)+('R7. TIAM total gen capacity'!$C$9:$C$1466=AB$8))*('R7. TIAM total gen capacity'!$E$9:$E$1466=$D44)*('R7. TIAM total gen capacity'!$F$8:$Q$8=AB$10),'R7. TIAM total gen capacity'!$F$9:$Q$1466))</f>
        <v>2786.7904637702532</v>
      </c>
      <c r="AC44" s="68">
        <f t="array" ref="AC44">SUM(IF(('R7. TIAM total gen capacity'!$A$9:$A$1466=$B44)*(('R7. TIAM total gen capacity'!$C$9:$C$1466=AC$7)+('R7. TIAM total gen capacity'!$C$9:$C$1466=AC$8))*('R7. TIAM total gen capacity'!$E$9:$E$1466=$D44)*('R7. TIAM total gen capacity'!$F$8:$Q$8=AC$10),'R7. TIAM total gen capacity'!$F$9:$Q$1466))</f>
        <v>3184.9906751783319</v>
      </c>
      <c r="AE44" s="68">
        <f t="array" ref="AE44">SUM(IF(('R7. TIAM total gen capacity'!$A$9:$A$1466=$B44)*(('R7. TIAM total gen capacity'!$C$9:$C$1466=AE$6)+('R7. TIAM total gen capacity'!$C$9:$C$1466=AE$7)+('R7. TIAM total gen capacity'!$C$9:$C$1466=AE$8)+('R7. TIAM total gen capacity'!$C$9:$C$1466=AE$9))*('R7. TIAM total gen capacity'!$E$9:$E$1466=$D44)*('R7. TIAM total gen capacity'!$F$8:$Q$8=AE$10),'R7. TIAM total gen capacity'!$F$9:$Q$1466))</f>
        <v>133.28488682558142</v>
      </c>
      <c r="AF44" s="68">
        <f t="array" ref="AF44">SUM(IF(('R7. TIAM total gen capacity'!$A$9:$A$1466=$B44)*(('R7. TIAM total gen capacity'!$C$9:$C$1466=AF$6)+('R7. TIAM total gen capacity'!$C$9:$C$1466=AF$7)+('R7. TIAM total gen capacity'!$C$9:$C$1466=AF$8)+('R7. TIAM total gen capacity'!$C$9:$C$1466=AF$9))*('R7. TIAM total gen capacity'!$E$9:$E$1466=$D44)*('R7. TIAM total gen capacity'!$F$8:$Q$8=AF$10),'R7. TIAM total gen capacity'!$F$9:$Q$1466))</f>
        <v>142.29541286708474</v>
      </c>
      <c r="AG44" s="68">
        <f t="array" ref="AG44">SUM(IF(('R7. TIAM total gen capacity'!$A$9:$A$1466=$B44)*(('R7. TIAM total gen capacity'!$C$9:$C$1466=AG$6)+('R7. TIAM total gen capacity'!$C$9:$C$1466=AG$7)+('R7. TIAM total gen capacity'!$C$9:$C$1466=AG$8)+('R7. TIAM total gen capacity'!$C$9:$C$1466=AG$9))*('R7. TIAM total gen capacity'!$E$9:$E$1466=$D44)*('R7. TIAM total gen capacity'!$F$8:$Q$8=AG$10),'R7. TIAM total gen capacity'!$F$9:$Q$1466))</f>
        <v>142.29541286708474</v>
      </c>
      <c r="AH44" s="68">
        <f t="array" ref="AH44">SUM(IF(('R7. TIAM total gen capacity'!$A$9:$A$1466=$B44)*(('R7. TIAM total gen capacity'!$C$9:$C$1466=AH$6)+('R7. TIAM total gen capacity'!$C$9:$C$1466=AH$7)+('R7. TIAM total gen capacity'!$C$9:$C$1466=AH$8)+('R7. TIAM total gen capacity'!$C$9:$C$1466=AH$9))*('R7. TIAM total gen capacity'!$E$9:$E$1466=$D44)*('R7. TIAM total gen capacity'!$F$8:$Q$8=AH$10),'R7. TIAM total gen capacity'!$F$9:$Q$1466))</f>
        <v>142.29541286708474</v>
      </c>
      <c r="AI44" s="68">
        <f t="array" ref="AI44">SUM(IF(('R7. TIAM total gen capacity'!$A$9:$A$1466=$B44)*(('R7. TIAM total gen capacity'!$C$9:$C$1466=AI$6)+('R7. TIAM total gen capacity'!$C$9:$C$1466=AI$7)+('R7. TIAM total gen capacity'!$C$9:$C$1466=AI$8)+('R7. TIAM total gen capacity'!$C$9:$C$1466=AI$9))*('R7. TIAM total gen capacity'!$E$9:$E$1466=$D44)*('R7. TIAM total gen capacity'!$F$8:$Q$8=AI$10),'R7. TIAM total gen capacity'!$F$9:$Q$1466))</f>
        <v>106.13647068360116</v>
      </c>
      <c r="AJ44" s="68">
        <f t="array" ref="AJ44">SUM(IF(('R7. TIAM total gen capacity'!$A$9:$A$1466=$B44)*(('R7. TIAM total gen capacity'!$C$9:$C$1466=AJ$6)+('R7. TIAM total gen capacity'!$C$9:$C$1466=AJ$7)+('R7. TIAM total gen capacity'!$C$9:$C$1466=AJ$8)+('R7. TIAM total gen capacity'!$C$9:$C$1466=AJ$9))*('R7. TIAM total gen capacity'!$E$9:$E$1466=$D44)*('R7. TIAM total gen capacity'!$F$8:$Q$8=AJ$10),'R7. TIAM total gen capacity'!$F$9:$Q$1466))</f>
        <v>36.497649768966077</v>
      </c>
      <c r="AK44" s="68">
        <f t="array" ref="AK44">SUM(IF(('R7. TIAM total gen capacity'!$A$9:$A$1466=$B44)*(('R7. TIAM total gen capacity'!$C$9:$C$1466=AK$6)+('R7. TIAM total gen capacity'!$C$9:$C$1466=AK$7)+('R7. TIAM total gen capacity'!$C$9:$C$1466=AK$8)+('R7. TIAM total gen capacity'!$C$9:$C$1466=AK$9))*('R7. TIAM total gen capacity'!$E$9:$E$1466=$D44)*('R7. TIAM total gen capacity'!$F$8:$Q$8=AK$10),'R7. TIAM total gen capacity'!$F$9:$Q$1466))</f>
        <v>22.494593526114741</v>
      </c>
      <c r="AL44" s="68">
        <f t="array" ref="AL44">SUM(IF(('R7. TIAM total gen capacity'!$A$9:$A$1466=$B44)*(('R7. TIAM total gen capacity'!$C$9:$C$1466=AL$6)+('R7. TIAM total gen capacity'!$C$9:$C$1466=AL$7)+('R7. TIAM total gen capacity'!$C$9:$C$1466=AL$8)+('R7. TIAM total gen capacity'!$C$9:$C$1466=AL$9))*('R7. TIAM total gen capacity'!$E$9:$E$1466=$D44)*('R7. TIAM total gen capacity'!$F$8:$Q$8=AL$10),'R7. TIAM total gen capacity'!$F$9:$Q$1466))</f>
        <v>39.693833831553931</v>
      </c>
      <c r="AM44" s="68">
        <f t="array" ref="AM44">SUM(IF(('R7. TIAM total gen capacity'!$A$9:$A$1466=$B44)*(('R7. TIAM total gen capacity'!$C$9:$C$1466=AM$6)+('R7. TIAM total gen capacity'!$C$9:$C$1466=AM$7)+('R7. TIAM total gen capacity'!$C$9:$C$1466=AM$8)+('R7. TIAM total gen capacity'!$C$9:$C$1466=AM$9))*('R7. TIAM total gen capacity'!$E$9:$E$1466=$D44)*('R7. TIAM total gen capacity'!$F$8:$Q$8=AM$10),'R7. TIAM total gen capacity'!$F$9:$Q$1466))</f>
        <v>31.1342212186713</v>
      </c>
      <c r="AN44" s="68">
        <f t="array" ref="AN44">SUM(IF(('R7. TIAM total gen capacity'!$A$9:$A$1466=$B44)*(('R7. TIAM total gen capacity'!$C$9:$C$1466=AN$6)+('R7. TIAM total gen capacity'!$C$9:$C$1466=AN$7)+('R7. TIAM total gen capacity'!$C$9:$C$1466=AN$8)+('R7. TIAM total gen capacity'!$C$9:$C$1466=AN$9))*('R7. TIAM total gen capacity'!$E$9:$E$1466=$D44)*('R7. TIAM total gen capacity'!$F$8:$Q$8=AN$10),'R7. TIAM total gen capacity'!$F$9:$Q$1466))</f>
        <v>16.920471674403899</v>
      </c>
      <c r="AO44" s="68">
        <f t="array" ref="AO44">SUM(IF(('R7. TIAM total gen capacity'!$A$9:$A$1466=$B44)*(('R7. TIAM total gen capacity'!$C$9:$C$1466=AO$6)+('R7. TIAM total gen capacity'!$C$9:$C$1466=AO$7)+('R7. TIAM total gen capacity'!$C$9:$C$1466=AO$8)+('R7. TIAM total gen capacity'!$C$9:$C$1466=AO$9))*('R7. TIAM total gen capacity'!$E$9:$E$1466=$D44)*('R7. TIAM total gen capacity'!$F$8:$Q$8=AO$10),'R7. TIAM total gen capacity'!$F$9:$Q$1466))</f>
        <v>16.920471674403899</v>
      </c>
      <c r="AP44" s="68">
        <f t="array" ref="AP44">SUM(IF(('R7. TIAM total gen capacity'!$A$9:$A$1466=$B44)*(('R7. TIAM total gen capacity'!$C$9:$C$1466=AP$6)+('R7. TIAM total gen capacity'!$C$9:$C$1466=AP$7)+('R7. TIAM total gen capacity'!$C$9:$C$1466=AP$8)+('R7. TIAM total gen capacity'!$C$9:$C$1466=AP$9))*('R7. TIAM total gen capacity'!$E$9:$E$1466=$D44)*('R7. TIAM total gen capacity'!$F$8:$Q$8=AP$10),'R7. TIAM total gen capacity'!$F$9:$Q$1466))</f>
        <v>27.981489351875702</v>
      </c>
      <c r="AR44" s="68">
        <f t="array" ref="AR44">SUM(IF(('R7. TIAM total gen capacity'!$A$9:$A$1466=$B44)*('R7. TIAM total gen capacity'!$E$9:$E$1466=$D44)*('R7. TIAM total gen capacity'!$F$8:$Q$8=AR$10),'R7. TIAM total gen capacity'!$F$9:$Q$1466))</f>
        <v>286.63094033844067</v>
      </c>
      <c r="AS44" s="68">
        <f t="array" ref="AS44">SUM(IF(('R7. TIAM total gen capacity'!$A$9:$A$1466=$B44)*('R7. TIAM total gen capacity'!$E$9:$E$1466=$D44)*('R7. TIAM total gen capacity'!$F$8:$Q$8=AS$10),'R7. TIAM total gen capacity'!$F$9:$Q$1466))</f>
        <v>299.32911188092118</v>
      </c>
      <c r="AT44" s="68">
        <f t="array" ref="AT44">SUM(IF(('R7. TIAM total gen capacity'!$A$9:$A$1466=$B44)*('R7. TIAM total gen capacity'!$E$9:$E$1466=$D44)*('R7. TIAM total gen capacity'!$F$8:$Q$8=AT$10),'R7. TIAM total gen capacity'!$F$9:$Q$1466))</f>
        <v>309.62938046473278</v>
      </c>
      <c r="AU44" s="68">
        <f t="array" ref="AU44">SUM(IF(('R7. TIAM total gen capacity'!$A$9:$A$1466=$B44)*('R7. TIAM total gen capacity'!$E$9:$E$1466=$D44)*('R7. TIAM total gen capacity'!$F$8:$Q$8=AU$10),'R7. TIAM total gen capacity'!$F$9:$Q$1466))</f>
        <v>403.46065304299879</v>
      </c>
      <c r="AV44" s="68">
        <f t="array" ref="AV44">SUM(IF(('R7. TIAM total gen capacity'!$A$9:$A$1466=$B44)*('R7. TIAM total gen capacity'!$E$9:$E$1466=$D44)*('R7. TIAM total gen capacity'!$F$8:$Q$8=AV$10),'R7. TIAM total gen capacity'!$F$9:$Q$1466))</f>
        <v>473.4487927804891</v>
      </c>
      <c r="AW44" s="68">
        <f t="array" ref="AW44">SUM(IF(('R7. TIAM total gen capacity'!$A$9:$A$1466=$B44)*('R7. TIAM total gen capacity'!$E$9:$E$1466=$D44)*('R7. TIAM total gen capacity'!$F$8:$Q$8=AW$10),'R7. TIAM total gen capacity'!$F$9:$Q$1466))</f>
        <v>590.59184250241435</v>
      </c>
      <c r="AX44" s="68">
        <f t="array" ref="AX44">SUM(IF(('R7. TIAM total gen capacity'!$A$9:$A$1466=$B44)*('R7. TIAM total gen capacity'!$E$9:$E$1466=$D44)*('R7. TIAM total gen capacity'!$F$8:$Q$8=AX$10),'R7. TIAM total gen capacity'!$F$9:$Q$1466))</f>
        <v>857.12360923152244</v>
      </c>
      <c r="AY44" s="68">
        <f t="array" ref="AY44">SUM(IF(('R7. TIAM total gen capacity'!$A$9:$A$1466=$B44)*('R7. TIAM total gen capacity'!$E$9:$E$1466=$D44)*('R7. TIAM total gen capacity'!$F$8:$Q$8=AY$10),'R7. TIAM total gen capacity'!$F$9:$Q$1466))</f>
        <v>1692.3603275431703</v>
      </c>
      <c r="AZ44" s="68">
        <f t="array" ref="AZ44">SUM(IF(('R7. TIAM total gen capacity'!$A$9:$A$1466=$B44)*('R7. TIAM total gen capacity'!$E$9:$E$1466=$D44)*('R7. TIAM total gen capacity'!$F$8:$Q$8=AZ$10),'R7. TIAM total gen capacity'!$F$9:$Q$1466))</f>
        <v>6617.4778657464703</v>
      </c>
      <c r="BA44" s="68">
        <f t="array" ref="BA44">SUM(IF(('R7. TIAM total gen capacity'!$A$9:$A$1466=$B44)*('R7. TIAM total gen capacity'!$E$9:$E$1466=$D44)*('R7. TIAM total gen capacity'!$F$8:$Q$8=BA$10),'R7. TIAM total gen capacity'!$F$9:$Q$1466))</f>
        <v>7435.3797496663046</v>
      </c>
      <c r="BB44" s="68">
        <f t="array" ref="BB44">SUM(IF(('R7. TIAM total gen capacity'!$A$9:$A$1466=$B44)*('R7. TIAM total gen capacity'!$E$9:$E$1466=$D44)*('R7. TIAM total gen capacity'!$F$8:$Q$8=BB$10),'R7. TIAM total gen capacity'!$F$9:$Q$1466))</f>
        <v>7937.1506587816521</v>
      </c>
      <c r="BC44" s="68">
        <f t="array" ref="BC44">SUM(IF(('R7. TIAM total gen capacity'!$A$9:$A$1466=$B44)*('R7. TIAM total gen capacity'!$E$9:$E$1466=$D44)*('R7. TIAM total gen capacity'!$F$8:$Q$8=BC$10),'R7. TIAM total gen capacity'!$F$9:$Q$1466))</f>
        <v>8430.297746752929</v>
      </c>
      <c r="BE44" s="68">
        <f t="array" ref="BE44">SUM(IF(('R7. TIAM total gen capacity'!$A$9:$A$1466=$B44)*('R7. TIAM total gen capacity'!$E$9:$E$1466=$D44)*('R7. TIAM total gen capacity'!$B$9:$B$1466=BE$9)*('R7. TIAM total gen capacity'!$F$8:$Q$8=BE$10),'R7. TIAM total gen capacity'!$F$9:$Q$1466))</f>
        <v>147.12212727289815</v>
      </c>
      <c r="BF44" s="68">
        <f t="array" ref="BF44">SUM(IF(('R7. TIAM total gen capacity'!$A$9:$A$1466=$B44)*('R7. TIAM total gen capacity'!$E$9:$E$1466=$D44)*('R7. TIAM total gen capacity'!$B$9:$B$1466=BF$9)*('R7. TIAM total gen capacity'!$F$8:$Q$8=BF$10),'R7. TIAM total gen capacity'!$F$9:$Q$1466))</f>
        <v>150.81134326985978</v>
      </c>
      <c r="BG44" s="68">
        <f t="array" ref="BG44">SUM(IF(('R7. TIAM total gen capacity'!$A$9:$A$1466=$B44)*('R7. TIAM total gen capacity'!$E$9:$E$1466=$D44)*('R7. TIAM total gen capacity'!$B$9:$B$1466=BG$9)*('R7. TIAM total gen capacity'!$F$8:$Q$8=BG$10),'R7. TIAM total gen capacity'!$F$9:$Q$1466))</f>
        <v>159.15210555115624</v>
      </c>
      <c r="BH44" s="68">
        <f t="array" ref="BH44">SUM(IF(('R7. TIAM total gen capacity'!$A$9:$A$1466=$B44)*('R7. TIAM total gen capacity'!$E$9:$E$1466=$D44)*('R7. TIAM total gen capacity'!$B$9:$B$1466=BH$9)*('R7. TIAM total gen capacity'!$F$8:$Q$8=BH$10),'R7. TIAM total gen capacity'!$F$9:$Q$1466))</f>
        <v>240.39840557312482</v>
      </c>
      <c r="BI44" s="68">
        <f t="array" ref="BI44">SUM(IF(('R7. TIAM total gen capacity'!$A$9:$A$1466=$B44)*('R7. TIAM total gen capacity'!$E$9:$E$1466=$D44)*('R7. TIAM total gen capacity'!$B$9:$B$1466=BI$9)*('R7. TIAM total gen capacity'!$F$8:$Q$8=BI$10),'R7. TIAM total gen capacity'!$F$9:$Q$1466))</f>
        <v>347.30034803388691</v>
      </c>
      <c r="BJ44" s="68">
        <f t="array" ref="BJ44">SUM(IF(('R7. TIAM total gen capacity'!$A$9:$A$1466=$B44)*('R7. TIAM total gen capacity'!$E$9:$E$1466=$D44)*('R7. TIAM total gen capacity'!$B$9:$B$1466=BJ$9)*('R7. TIAM total gen capacity'!$F$8:$Q$8=BJ$10),'R7. TIAM total gen capacity'!$F$9:$Q$1466))</f>
        <v>526.26617088274816</v>
      </c>
      <c r="BK44" s="68">
        <f t="array" ref="BK44">SUM(IF(('R7. TIAM total gen capacity'!$A$9:$A$1466=$B44)*('R7. TIAM total gen capacity'!$E$9:$E$1466=$D44)*('R7. TIAM total gen capacity'!$B$9:$B$1466=BK$9)*('R7. TIAM total gen capacity'!$F$8:$Q$8=BK$10),'R7. TIAM total gen capacity'!$F$9:$Q$1466))</f>
        <v>765.67574387231991</v>
      </c>
      <c r="BL44" s="68">
        <f t="array" ref="BL44">SUM(IF(('R7. TIAM total gen capacity'!$A$9:$A$1466=$B44)*('R7. TIAM total gen capacity'!$E$9:$E$1466=$D44)*('R7. TIAM total gen capacity'!$B$9:$B$1466=BL$9)*('R7. TIAM total gen capacity'!$F$8:$Q$8=BL$10),'R7. TIAM total gen capacity'!$F$9:$Q$1466))</f>
        <v>1547.7074297274128</v>
      </c>
      <c r="BM44" s="68">
        <f t="array" ref="BM44">SUM(IF(('R7. TIAM total gen capacity'!$A$9:$A$1466=$B44)*('R7. TIAM total gen capacity'!$E$9:$E$1466=$D44)*('R7. TIAM total gen capacity'!$B$9:$B$1466=BM$9)*('R7. TIAM total gen capacity'!$F$8:$Q$8=BM$10),'R7. TIAM total gen capacity'!$F$9:$Q$1466))</f>
        <v>6460.4558618398187</v>
      </c>
      <c r="BN44" s="68">
        <f t="array" ref="BN44">SUM(IF(('R7. TIAM total gen capacity'!$A$9:$A$1466=$B44)*('R7. TIAM total gen capacity'!$E$9:$E$1466=$D44)*('R7. TIAM total gen capacity'!$B$9:$B$1466=BN$9)*('R7. TIAM total gen capacity'!$F$8:$Q$8=BN$10),'R7. TIAM total gen capacity'!$F$9:$Q$1466))</f>
        <v>7269.9901368532246</v>
      </c>
      <c r="BO44" s="68">
        <f t="array" ref="BO44">SUM(IF(('R7. TIAM total gen capacity'!$A$9:$A$1466=$B44)*('R7. TIAM total gen capacity'!$E$9:$E$1466=$D44)*('R7. TIAM total gen capacity'!$B$9:$B$1466=BO$9)*('R7. TIAM total gen capacity'!$F$8:$Q$8=BO$10),'R7. TIAM total gen capacity'!$F$9:$Q$1466))</f>
        <v>7754.6039272289827</v>
      </c>
      <c r="BP44" s="68">
        <f t="array" ref="BP44">SUM(IF(('R7. TIAM total gen capacity'!$A$9:$A$1466=$B44)*('R7. TIAM total gen capacity'!$E$9:$E$1466=$D44)*('R7. TIAM total gen capacity'!$B$9:$B$1466=BP$9)*('R7. TIAM total gen capacity'!$F$8:$Q$8=BP$10),'R7. TIAM total gen capacity'!$F$9:$Q$1466))</f>
        <v>8224.8899683465734</v>
      </c>
      <c r="BR44" s="68">
        <f t="array" ref="BR44">SUM(IF(('R7. TIAM total gen capacity'!$A$9:$A$1466=$B44)*(('R7. TIAM total gen capacity'!$C$9:$C$1466=BR$7)+('R7. TIAM total gen capacity'!$C$9:$C$1466=BR$8))*('R7. TIAM total gen capacity'!$E$9:$E$1466=$D44)*('R7. TIAM total gen capacity'!$F$8:$Q$8=BR$10),'R7. TIAM total gen capacity'!$F$9:$Q$1466))</f>
        <v>4.3378995433789997</v>
      </c>
      <c r="BS44" s="68">
        <f t="array" ref="BS44">SUM(IF(('R7. TIAM total gen capacity'!$A$9:$A$1466=$B44)*(('R7. TIAM total gen capacity'!$C$9:$C$1466=BS$7)+('R7. TIAM total gen capacity'!$C$9:$C$1466=BS$8))*('R7. TIAM total gen capacity'!$E$9:$E$1466=$D44)*('R7. TIAM total gen capacity'!$F$8:$Q$8=BS$10),'R7. TIAM total gen capacity'!$F$9:$Q$1466))</f>
        <v>4.1866914140110403</v>
      </c>
      <c r="BT44" s="68">
        <f t="array" ref="BT44">SUM(IF(('R7. TIAM total gen capacity'!$A$9:$A$1466=$B44)*(('R7. TIAM total gen capacity'!$C$9:$C$1466=BT$7)+('R7. TIAM total gen capacity'!$C$9:$C$1466=BT$8))*('R7. TIAM total gen capacity'!$E$9:$E$1466=$D44)*('R7. TIAM total gen capacity'!$F$8:$Q$8=BT$10),'R7. TIAM total gen capacity'!$F$9:$Q$1466))</f>
        <v>10.34019827782085</v>
      </c>
      <c r="BU44" s="68">
        <f t="array" ref="BU44">SUM(IF(('R7. TIAM total gen capacity'!$A$9:$A$1466=$B44)*(('R7. TIAM total gen capacity'!$C$9:$C$1466=BU$7)+('R7. TIAM total gen capacity'!$C$9:$C$1466=BU$8))*('R7. TIAM total gen capacity'!$E$9:$E$1466=$D44)*('R7. TIAM total gen capacity'!$F$8:$Q$8=BU$10),'R7. TIAM total gen capacity'!$F$9:$Q$1466))</f>
        <v>12.801352346597136</v>
      </c>
      <c r="BV44" s="68">
        <f t="array" ref="BV44">SUM(IF(('R7. TIAM total gen capacity'!$A$9:$A$1466=$B44)*(('R7. TIAM total gen capacity'!$C$9:$C$1466=BV$7)+('R7. TIAM total gen capacity'!$C$9:$C$1466=BV$8))*('R7. TIAM total gen capacity'!$E$9:$E$1466=$D44)*('R7. TIAM total gen capacity'!$F$8:$Q$8=BV$10),'R7. TIAM total gen capacity'!$F$9:$Q$1466))</f>
        <v>50.450417223500573</v>
      </c>
      <c r="BW44" s="68">
        <f t="array" ref="BW44">SUM(IF(('R7. TIAM total gen capacity'!$A$9:$A$1466=$B44)*(('R7. TIAM total gen capacity'!$C$9:$C$1466=BW$7)+('R7. TIAM total gen capacity'!$C$9:$C$1466=BW$8))*('R7. TIAM total gen capacity'!$E$9:$E$1466=$D44)*('R7. TIAM total gen capacity'!$F$8:$Q$8=BW$10),'R7. TIAM total gen capacity'!$F$9:$Q$1466))</f>
        <v>62.135667553692258</v>
      </c>
      <c r="BX44" s="68">
        <f t="array" ref="BX44">SUM(IF(('R7. TIAM total gen capacity'!$A$9:$A$1466=$B44)*(('R7. TIAM total gen capacity'!$C$9:$C$1466=BX$7)+('R7. TIAM total gen capacity'!$C$9:$C$1466=BX$8))*('R7. TIAM total gen capacity'!$E$9:$E$1466=$D44)*('R7. TIAM total gen capacity'!$F$8:$Q$8=BX$10),'R7. TIAM total gen capacity'!$F$9:$Q$1466))</f>
        <v>128.41803397207701</v>
      </c>
      <c r="BY44" s="68">
        <f t="array" ref="BY44">SUM(IF(('R7. TIAM total gen capacity'!$A$9:$A$1466=$B44)*(('R7. TIAM total gen capacity'!$C$9:$C$1466=BY$7)+('R7. TIAM total gen capacity'!$C$9:$C$1466=BY$8))*('R7. TIAM total gen capacity'!$E$9:$E$1466=$D44)*('R7. TIAM total gen capacity'!$F$8:$Q$8=BY$10),'R7. TIAM total gen capacity'!$F$9:$Q$1466))</f>
        <v>328.69265886042041</v>
      </c>
      <c r="BZ44" s="68">
        <f t="array" ref="BZ44">SUM(IF(('R7. TIAM total gen capacity'!$A$9:$A$1466=$B44)*(('R7. TIAM total gen capacity'!$C$9:$C$1466=BZ$7)+('R7. TIAM total gen capacity'!$C$9:$C$1466=BZ$8))*('R7. TIAM total gen capacity'!$E$9:$E$1466=$D44)*('R7. TIAM total gen capacity'!$F$8:$Q$8=BZ$10),'R7. TIAM total gen capacity'!$F$9:$Q$1466))</f>
        <v>632.83782483277844</v>
      </c>
      <c r="CA44" s="68">
        <f t="array" ref="CA44">SUM(IF(('R7. TIAM total gen capacity'!$A$9:$A$1466=$B44)*(('R7. TIAM total gen capacity'!$C$9:$C$1466=CA$7)+('R7. TIAM total gen capacity'!$C$9:$C$1466=CA$8))*('R7. TIAM total gen capacity'!$E$9:$E$1466=$D44)*('R7. TIAM total gen capacity'!$F$8:$Q$8=CA$10),'R7. TIAM total gen capacity'!$F$9:$Q$1466))</f>
        <v>749.70757811467797</v>
      </c>
      <c r="CB44" s="68">
        <f t="array" ref="CB44">SUM(IF(('R7. TIAM total gen capacity'!$A$9:$A$1466=$B44)*(('R7. TIAM total gen capacity'!$C$9:$C$1466=CB$7)+('R7. TIAM total gen capacity'!$C$9:$C$1466=CB$8))*('R7. TIAM total gen capacity'!$E$9:$E$1466=$D44)*('R7. TIAM total gen capacity'!$F$8:$Q$8=CB$10),'R7. TIAM total gen capacity'!$F$9:$Q$1466))</f>
        <v>763.29509590228326</v>
      </c>
      <c r="CC44" s="68">
        <f t="array" ref="CC44">SUM(IF(('R7. TIAM total gen capacity'!$A$9:$A$1466=$B44)*(('R7. TIAM total gen capacity'!$C$9:$C$1466=CC$7)+('R7. TIAM total gen capacity'!$C$9:$C$1466=CC$8))*('R7. TIAM total gen capacity'!$E$9:$E$1466=$D44)*('R7. TIAM total gen capacity'!$F$8:$Q$8=CC$10),'R7. TIAM total gen capacity'!$F$9:$Q$1466))</f>
        <v>827.10087861976353</v>
      </c>
      <c r="CE44" s="68">
        <f t="array" ref="CE44">SUM(IF(('R7. TIAM total gen capacity'!$A$9:$A$1466=$B44)*(('R7. TIAM total gen capacity'!$C$9:$C$1466=CE$7)+('R7. TIAM total gen capacity'!$C$9:$C$1466=CE$8))*('R7. TIAM total gen capacity'!$E$9:$E$1466=$D44)*('R7. TIAM total gen capacity'!$F$8:$Q$8=CE$10),'R7. TIAM total gen capacity'!$F$9:$Q$1466))</f>
        <v>137.11527795782968</v>
      </c>
      <c r="CF44" s="68">
        <f t="array" ref="CF44">SUM(IF(('R7. TIAM total gen capacity'!$A$9:$A$1466=$B44)*(('R7. TIAM total gen capacity'!$C$9:$C$1466=CF$7)+('R7. TIAM total gen capacity'!$C$9:$C$1466=CF$8))*('R7. TIAM total gen capacity'!$E$9:$E$1466=$D44)*('R7. TIAM total gen capacity'!$F$8:$Q$8=CF$10),'R7. TIAM total gen capacity'!$F$9:$Q$1466))</f>
        <v>137.11527795782968</v>
      </c>
      <c r="CG44" s="68">
        <f t="array" ref="CG44">SUM(IF(('R7. TIAM total gen capacity'!$A$9:$A$1466=$B44)*(('R7. TIAM total gen capacity'!$C$9:$C$1466=CG$7)+('R7. TIAM total gen capacity'!$C$9:$C$1466=CG$8))*('R7. TIAM total gen capacity'!$E$9:$E$1466=$D44)*('R7. TIAM total gen capacity'!$F$8:$Q$8=CG$10),'R7. TIAM total gen capacity'!$F$9:$Q$1466))</f>
        <v>139.36181295393396</v>
      </c>
      <c r="CH44" s="68">
        <f t="array" ref="CH44">SUM(IF(('R7. TIAM total gen capacity'!$A$9:$A$1466=$B44)*(('R7. TIAM total gen capacity'!$C$9:$C$1466=CH$7)+('R7. TIAM total gen capacity'!$C$9:$C$1466=CH$8))*('R7. TIAM total gen capacity'!$E$9:$E$1466=$D44)*('R7. TIAM total gen capacity'!$F$8:$Q$8=CH$10),'R7. TIAM total gen capacity'!$F$9:$Q$1466))</f>
        <v>209.78764969486679</v>
      </c>
      <c r="CI44" s="68">
        <f t="array" ref="CI44">SUM(IF(('R7. TIAM total gen capacity'!$A$9:$A$1466=$B44)*(('R7. TIAM total gen capacity'!$C$9:$C$1466=CI$7)+('R7. TIAM total gen capacity'!$C$9:$C$1466=CI$8))*('R7. TIAM total gen capacity'!$E$9:$E$1466=$D44)*('R7. TIAM total gen capacity'!$F$8:$Q$8=CI$10),'R7. TIAM total gen capacity'!$F$9:$Q$1466))</f>
        <v>230.61264304696067</v>
      </c>
      <c r="CJ44" s="68">
        <f t="array" ref="CJ44">SUM(IF(('R7. TIAM total gen capacity'!$A$9:$A$1466=$B44)*(('R7. TIAM total gen capacity'!$C$9:$C$1466=CJ$7)+('R7. TIAM total gen capacity'!$C$9:$C$1466=CJ$8))*('R7. TIAM total gen capacity'!$E$9:$E$1466=$D44)*('R7. TIAM total gen capacity'!$F$8:$Q$8=CJ$10),'R7. TIAM total gen capacity'!$F$9:$Q$1466))</f>
        <v>241.44775864221924</v>
      </c>
      <c r="CK44" s="68">
        <f t="array" ref="CK44">SUM(IF(('R7. TIAM total gen capacity'!$A$9:$A$1466=$B44)*(('R7. TIAM total gen capacity'!$C$9:$C$1466=CK$7)+('R7. TIAM total gen capacity'!$C$9:$C$1466=CK$8))*('R7. TIAM total gen capacity'!$E$9:$E$1466=$D44)*('R7. TIAM total gen capacity'!$F$8:$Q$8=CK$10),'R7. TIAM total gen capacity'!$F$9:$Q$1466))</f>
        <v>301.43473124894558</v>
      </c>
      <c r="CL44" s="68">
        <f t="array" ref="CL44">SUM(IF(('R7. TIAM total gen capacity'!$A$9:$A$1466=$B44)*(('R7. TIAM total gen capacity'!$C$9:$C$1466=CL$7)+('R7. TIAM total gen capacity'!$C$9:$C$1466=CL$8))*('R7. TIAM total gen capacity'!$E$9:$E$1466=$D44)*('R7. TIAM total gen capacity'!$F$8:$Q$8=CL$10),'R7. TIAM total gen capacity'!$F$9:$Q$1466))</f>
        <v>532.89155643147615</v>
      </c>
      <c r="CM44" s="68">
        <f t="array" ref="CM44">SUM(IF(('R7. TIAM total gen capacity'!$A$9:$A$1466=$B44)*(('R7. TIAM total gen capacity'!$C$9:$C$1466=CM$7)+('R7. TIAM total gen capacity'!$C$9:$C$1466=CM$8))*('R7. TIAM total gen capacity'!$E$9:$E$1466=$D44)*('R7. TIAM total gen capacity'!$F$8:$Q$8=CM$10),'R7. TIAM total gen capacity'!$F$9:$Q$1466))</f>
        <v>569.35771367264533</v>
      </c>
      <c r="CN44" s="68">
        <f t="array" ref="CN44">SUM(IF(('R7. TIAM total gen capacity'!$A$9:$A$1466=$B44)*(('R7. TIAM total gen capacity'!$C$9:$C$1466=CN$7)+('R7. TIAM total gen capacity'!$C$9:$C$1466=CN$8))*('R7. TIAM total gen capacity'!$E$9:$E$1466=$D44)*('R7. TIAM total gen capacity'!$F$8:$Q$8=CN$10),'R7. TIAM total gen capacity'!$F$9:$Q$1466))</f>
        <v>572.08222592456991</v>
      </c>
      <c r="CO44" s="68">
        <f t="array" ref="CO44">SUM(IF(('R7. TIAM total gen capacity'!$A$9:$A$1466=$B44)*(('R7. TIAM total gen capacity'!$C$9:$C$1466=CO$7)+('R7. TIAM total gen capacity'!$C$9:$C$1466=CO$8))*('R7. TIAM total gen capacity'!$E$9:$E$1466=$D44)*('R7. TIAM total gen capacity'!$F$8:$Q$8=CO$10),'R7. TIAM total gen capacity'!$F$9:$Q$1466))</f>
        <v>580.82659098005558</v>
      </c>
      <c r="CP44" s="68">
        <f t="array" ref="CP44">SUM(IF(('R7. TIAM total gen capacity'!$A$9:$A$1466=$B44)*(('R7. TIAM total gen capacity'!$C$9:$C$1466=CP$7)+('R7. TIAM total gen capacity'!$C$9:$C$1466=CP$8))*('R7. TIAM total gen capacity'!$E$9:$E$1466=$D44)*('R7. TIAM total gen capacity'!$F$8:$Q$8=CP$10),'R7. TIAM total gen capacity'!$F$9:$Q$1466))</f>
        <v>581.20558245799646</v>
      </c>
    </row>
    <row r="45" spans="1:94" x14ac:dyDescent="0.3">
      <c r="A45" s="39" t="s">
        <v>67</v>
      </c>
      <c r="B45" s="39" t="s">
        <v>254</v>
      </c>
      <c r="C45" s="39" t="s">
        <v>97</v>
      </c>
      <c r="D45" s="39" t="s">
        <v>258</v>
      </c>
      <c r="E45" s="68">
        <f t="array" ref="E45">SUM(IF(('R7. TIAM total gen capacity'!$A$9:$A$1466=$B45)*(('R7. TIAM total gen capacity'!$C$9:$C$1466=E$7)+('R7. TIAM total gen capacity'!$C$9:$C$1466=E$8))*('R7. TIAM total gen capacity'!$E$9:$E$1466=$D45)*('R7. TIAM total gen capacity'!$F$8:$Q$8=E$10),'R7. TIAM total gen capacity'!$F$9:$Q$1466))</f>
        <v>0.30479452054794476</v>
      </c>
      <c r="F45" s="68">
        <f t="array" ref="F45">SUM(IF(('R7. TIAM total gen capacity'!$A$9:$A$1466=$B45)*(('R7. TIAM total gen capacity'!$C$9:$C$1466=F$7)+('R7. TIAM total gen capacity'!$C$9:$C$1466=F$8))*('R7. TIAM total gen capacity'!$E$9:$E$1466=$D45)*('R7. TIAM total gen capacity'!$F$8:$Q$8=F$10),'R7. TIAM total gen capacity'!$F$9:$Q$1466))</f>
        <v>0.30479452054794476</v>
      </c>
      <c r="G45" s="68">
        <f t="array" ref="G45">SUM(IF(('R7. TIAM total gen capacity'!$A$9:$A$1466=$B45)*(('R7. TIAM total gen capacity'!$C$9:$C$1466=G$7)+('R7. TIAM total gen capacity'!$C$9:$C$1466=G$8))*('R7. TIAM total gen capacity'!$E$9:$E$1466=$D45)*('R7. TIAM total gen capacity'!$F$8:$Q$8=G$10),'R7. TIAM total gen capacity'!$F$9:$Q$1466))</f>
        <v>0.41674495225380148</v>
      </c>
      <c r="H45" s="68">
        <f t="array" ref="H45">SUM(IF(('R7. TIAM total gen capacity'!$A$9:$A$1466=$B45)*(('R7. TIAM total gen capacity'!$C$9:$C$1466=H$7)+('R7. TIAM total gen capacity'!$C$9:$C$1466=H$8))*('R7. TIAM total gen capacity'!$E$9:$E$1466=$D45)*('R7. TIAM total gen capacity'!$F$8:$Q$8=H$10),'R7. TIAM total gen capacity'!$F$9:$Q$1466))</f>
        <v>0.41626536902781841</v>
      </c>
      <c r="I45" s="68">
        <f t="array" ref="I45">SUM(IF(('R7. TIAM total gen capacity'!$A$9:$A$1466=$B45)*(('R7. TIAM total gen capacity'!$C$9:$C$1466=I$7)+('R7. TIAM total gen capacity'!$C$9:$C$1466=I$8))*('R7. TIAM total gen capacity'!$E$9:$E$1466=$D45)*('R7. TIAM total gen capacity'!$F$8:$Q$8=I$10),'R7. TIAM total gen capacity'!$F$9:$Q$1466))</f>
        <v>2.0025161933023732</v>
      </c>
      <c r="J45" s="68">
        <f t="array" ref="J45">SUM(IF(('R7. TIAM total gen capacity'!$A$9:$A$1466=$B45)*(('R7. TIAM total gen capacity'!$C$9:$C$1466=J$7)+('R7. TIAM total gen capacity'!$C$9:$C$1466=J$8))*('R7. TIAM total gen capacity'!$E$9:$E$1466=$D45)*('R7. TIAM total gen capacity'!$F$8:$Q$8=J$10),'R7. TIAM total gen capacity'!$F$9:$Q$1466))</f>
        <v>9.627351687888261</v>
      </c>
      <c r="K45" s="68">
        <f t="array" ref="K45">SUM(IF(('R7. TIAM total gen capacity'!$A$9:$A$1466=$B45)*(('R7. TIAM total gen capacity'!$C$9:$C$1466=K$7)+('R7. TIAM total gen capacity'!$C$9:$C$1466=K$8))*('R7. TIAM total gen capacity'!$E$9:$E$1466=$D45)*('R7. TIAM total gen capacity'!$F$8:$Q$8=K$10),'R7. TIAM total gen capacity'!$F$9:$Q$1466))</f>
        <v>46.278627406584917</v>
      </c>
      <c r="L45" s="68">
        <f t="array" ref="L45">SUM(IF(('R7. TIAM total gen capacity'!$A$9:$A$1466=$B45)*(('R7. TIAM total gen capacity'!$C$9:$C$1466=L$7)+('R7. TIAM total gen capacity'!$C$9:$C$1466=L$8))*('R7. TIAM total gen capacity'!$E$9:$E$1466=$D45)*('R7. TIAM total gen capacity'!$F$8:$Q$8=L$10),'R7. TIAM total gen capacity'!$F$9:$Q$1466))</f>
        <v>222.4550200332543</v>
      </c>
      <c r="M45" s="68">
        <f t="array" ref="M45">SUM(IF(('R7. TIAM total gen capacity'!$A$9:$A$1466=$B45)*(('R7. TIAM total gen capacity'!$C$9:$C$1466=M$7)+('R7. TIAM total gen capacity'!$C$9:$C$1466=M$8))*('R7. TIAM total gen capacity'!$E$9:$E$1466=$D45)*('R7. TIAM total gen capacity'!$F$8:$Q$8=M$10),'R7. TIAM total gen capacity'!$F$9:$Q$1466))</f>
        <v>3730.2591353394541</v>
      </c>
      <c r="N45" s="68">
        <f t="array" ref="N45">SUM(IF(('R7. TIAM total gen capacity'!$A$9:$A$1466=$B45)*(('R7. TIAM total gen capacity'!$C$9:$C$1466=N$7)+('R7. TIAM total gen capacity'!$C$9:$C$1466=N$8))*('R7. TIAM total gen capacity'!$E$9:$E$1466=$D45)*('R7. TIAM total gen capacity'!$F$8:$Q$8=N$10),'R7. TIAM total gen capacity'!$F$9:$Q$1466))</f>
        <v>5138.0184937929744</v>
      </c>
      <c r="O45" s="68">
        <f t="array" ref="O45">SUM(IF(('R7. TIAM total gen capacity'!$A$9:$A$1466=$B45)*(('R7. TIAM total gen capacity'!$C$9:$C$1466=O$7)+('R7. TIAM total gen capacity'!$C$9:$C$1466=O$8))*('R7. TIAM total gen capacity'!$E$9:$E$1466=$D45)*('R7. TIAM total gen capacity'!$F$8:$Q$8=O$10),'R7. TIAM total gen capacity'!$F$9:$Q$1466))</f>
        <v>6064.1930188570041</v>
      </c>
      <c r="P45" s="68">
        <f t="array" ref="P45">SUM(IF(('R7. TIAM total gen capacity'!$A$9:$A$1466=$B45)*(('R7. TIAM total gen capacity'!$C$9:$C$1466=P$7)+('R7. TIAM total gen capacity'!$C$9:$C$1466=P$8))*('R7. TIAM total gen capacity'!$E$9:$E$1466=$D45)*('R7. TIAM total gen capacity'!$F$8:$Q$8=P$10),'R7. TIAM total gen capacity'!$F$9:$Q$1466))</f>
        <v>7120.5849511375336</v>
      </c>
      <c r="R45" s="68">
        <f t="array" ref="R45">SUM(IF(('R7. TIAM total gen capacity'!$A$9:$A$1466=$B45)*(('R7. TIAM total gen capacity'!$C$9:$C$1466=R$7)+('R7. TIAM total gen capacity'!$C$9:$C$1466=R$8))*('R7. TIAM total gen capacity'!$E$9:$E$1466=$D45)*('R7. TIAM total gen capacity'!$F$8:$Q$8=R$10),'R7. TIAM total gen capacity'!$F$9:$Q$1466))</f>
        <v>0.50684931506849273</v>
      </c>
      <c r="S45" s="68">
        <f t="array" ref="S45">SUM(IF(('R7. TIAM total gen capacity'!$A$9:$A$1466=$B45)*(('R7. TIAM total gen capacity'!$C$9:$C$1466=S$7)+('R7. TIAM total gen capacity'!$C$9:$C$1466=S$8))*('R7. TIAM total gen capacity'!$E$9:$E$1466=$D45)*('R7. TIAM total gen capacity'!$F$8:$Q$8=S$10),'R7. TIAM total gen capacity'!$F$9:$Q$1466))</f>
        <v>1.0722325826671009</v>
      </c>
      <c r="T45" s="68">
        <f t="array" ref="T45">SUM(IF(('R7. TIAM total gen capacity'!$A$9:$A$1466=$B45)*(('R7. TIAM total gen capacity'!$C$9:$C$1466=T$7)+('R7. TIAM total gen capacity'!$C$9:$C$1466=T$8))*('R7. TIAM total gen capacity'!$E$9:$E$1466=$D45)*('R7. TIAM total gen capacity'!$F$8:$Q$8=T$10),'R7. TIAM total gen capacity'!$F$9:$Q$1466))</f>
        <v>1.0280638922464611</v>
      </c>
      <c r="U45" s="68">
        <f t="array" ref="U45">SUM(IF(('R7. TIAM total gen capacity'!$A$9:$A$1466=$B45)*(('R7. TIAM total gen capacity'!$C$9:$C$1466=U$7)+('R7. TIAM total gen capacity'!$C$9:$C$1466=U$8))*('R7. TIAM total gen capacity'!$E$9:$E$1466=$D45)*('R7. TIAM total gen capacity'!$F$8:$Q$8=U$10),'R7. TIAM total gen capacity'!$F$9:$Q$1466))</f>
        <v>4.8155667973546157</v>
      </c>
      <c r="V45" s="68">
        <f t="array" ref="V45">SUM(IF(('R7. TIAM total gen capacity'!$A$9:$A$1466=$B45)*(('R7. TIAM total gen capacity'!$C$9:$C$1466=V$7)+('R7. TIAM total gen capacity'!$C$9:$C$1466=V$8))*('R7. TIAM total gen capacity'!$E$9:$E$1466=$D45)*('R7. TIAM total gen capacity'!$F$8:$Q$8=V$10),'R7. TIAM total gen capacity'!$F$9:$Q$1466))</f>
        <v>23.148403191828777</v>
      </c>
      <c r="W45" s="68">
        <f t="array" ref="W45">SUM(IF(('R7. TIAM total gen capacity'!$A$9:$A$1466=$B45)*(('R7. TIAM total gen capacity'!$C$9:$C$1466=W$7)+('R7. TIAM total gen capacity'!$C$9:$C$1466=W$8))*('R7. TIAM total gen capacity'!$E$9:$E$1466=$D45)*('R7. TIAM total gen capacity'!$F$8:$Q$8=W$10),'R7. TIAM total gen capacity'!$F$9:$Q$1466))</f>
        <v>111.27120162816705</v>
      </c>
      <c r="X45" s="68">
        <f t="array" ref="X45">SUM(IF(('R7. TIAM total gen capacity'!$A$9:$A$1466=$B45)*(('R7. TIAM total gen capacity'!$C$9:$C$1466=X$7)+('R7. TIAM total gen capacity'!$C$9:$C$1466=X$8))*('R7. TIAM total gen capacity'!$E$9:$E$1466=$D45)*('R7. TIAM total gen capacity'!$F$8:$Q$8=X$10),'R7. TIAM total gen capacity'!$F$9:$Q$1466))</f>
        <v>313.44016177818798</v>
      </c>
      <c r="Y45" s="68">
        <f t="array" ref="Y45">SUM(IF(('R7. TIAM total gen capacity'!$A$9:$A$1466=$B45)*(('R7. TIAM total gen capacity'!$C$9:$C$1466=Y$7)+('R7. TIAM total gen capacity'!$C$9:$C$1466=Y$8))*('R7. TIAM total gen capacity'!$E$9:$E$1466=$D45)*('R7. TIAM total gen capacity'!$F$8:$Q$8=Y$10),'R7. TIAM total gen capacity'!$F$9:$Q$1466))</f>
        <v>756.30707381351704</v>
      </c>
      <c r="Z45" s="68">
        <f t="array" ref="Z45">SUM(IF(('R7. TIAM total gen capacity'!$A$9:$A$1466=$B45)*(('R7. TIAM total gen capacity'!$C$9:$C$1466=Z$7)+('R7. TIAM total gen capacity'!$C$9:$C$1466=Z$8))*('R7. TIAM total gen capacity'!$E$9:$E$1466=$D45)*('R7. TIAM total gen capacity'!$F$8:$Q$8=Z$10),'R7. TIAM total gen capacity'!$F$9:$Q$1466))</f>
        <v>1765.4685702319362</v>
      </c>
      <c r="AA45" s="68">
        <f t="array" ref="AA45">SUM(IF(('R7. TIAM total gen capacity'!$A$9:$A$1466=$B45)*(('R7. TIAM total gen capacity'!$C$9:$C$1466=AA$7)+('R7. TIAM total gen capacity'!$C$9:$C$1466=AA$8))*('R7. TIAM total gen capacity'!$E$9:$E$1466=$D45)*('R7. TIAM total gen capacity'!$F$8:$Q$8=AA$10),'R7. TIAM total gen capacity'!$F$9:$Q$1466))</f>
        <v>2558.1667265826782</v>
      </c>
      <c r="AB45" s="68">
        <f t="array" ref="AB45">SUM(IF(('R7. TIAM total gen capacity'!$A$9:$A$1466=$B45)*(('R7. TIAM total gen capacity'!$C$9:$C$1466=AB$7)+('R7. TIAM total gen capacity'!$C$9:$C$1466=AB$8))*('R7. TIAM total gen capacity'!$E$9:$E$1466=$D45)*('R7. TIAM total gen capacity'!$F$8:$Q$8=AB$10),'R7. TIAM total gen capacity'!$F$9:$Q$1466))</f>
        <v>3533.2880419726098</v>
      </c>
      <c r="AC45" s="68">
        <f t="array" ref="AC45">SUM(IF(('R7. TIAM total gen capacity'!$A$9:$A$1466=$B45)*(('R7. TIAM total gen capacity'!$C$9:$C$1466=AC$7)+('R7. TIAM total gen capacity'!$C$9:$C$1466=AC$8))*('R7. TIAM total gen capacity'!$E$9:$E$1466=$D45)*('R7. TIAM total gen capacity'!$F$8:$Q$8=AC$10),'R7. TIAM total gen capacity'!$F$9:$Q$1466))</f>
        <v>4525.0802016409998</v>
      </c>
      <c r="AE45" s="68">
        <f t="array" ref="AE45">SUM(IF(('R7. TIAM total gen capacity'!$A$9:$A$1466=$B45)*(('R7. TIAM total gen capacity'!$C$9:$C$1466=AE$6)+('R7. TIAM total gen capacity'!$C$9:$C$1466=AE$7)+('R7. TIAM total gen capacity'!$C$9:$C$1466=AE$8)+('R7. TIAM total gen capacity'!$C$9:$C$1466=AE$9))*('R7. TIAM total gen capacity'!$E$9:$E$1466=$D45)*('R7. TIAM total gen capacity'!$F$8:$Q$8=AE$10),'R7. TIAM total gen capacity'!$F$9:$Q$1466))</f>
        <v>242.31271255599759</v>
      </c>
      <c r="AF45" s="68">
        <f t="array" ref="AF45">SUM(IF(('R7. TIAM total gen capacity'!$A$9:$A$1466=$B45)*(('R7. TIAM total gen capacity'!$C$9:$C$1466=AF$6)+('R7. TIAM total gen capacity'!$C$9:$C$1466=AF$7)+('R7. TIAM total gen capacity'!$C$9:$C$1466=AF$8)+('R7. TIAM total gen capacity'!$C$9:$C$1466=AF$9))*('R7. TIAM total gen capacity'!$E$9:$E$1466=$D45)*('R7. TIAM total gen capacity'!$F$8:$Q$8=AF$10),'R7. TIAM total gen capacity'!$F$9:$Q$1466))</f>
        <v>306.89070578488258</v>
      </c>
      <c r="AG45" s="68">
        <f t="array" ref="AG45">SUM(IF(('R7. TIAM total gen capacity'!$A$9:$A$1466=$B45)*(('R7. TIAM total gen capacity'!$C$9:$C$1466=AG$6)+('R7. TIAM total gen capacity'!$C$9:$C$1466=AG$7)+('R7. TIAM total gen capacity'!$C$9:$C$1466=AG$8)+('R7. TIAM total gen capacity'!$C$9:$C$1466=AG$9))*('R7. TIAM total gen capacity'!$E$9:$E$1466=$D45)*('R7. TIAM total gen capacity'!$F$8:$Q$8=AG$10),'R7. TIAM total gen capacity'!$F$9:$Q$1466))</f>
        <v>306.89070578488258</v>
      </c>
      <c r="AH45" s="68">
        <f t="array" ref="AH45">SUM(IF(('R7. TIAM total gen capacity'!$A$9:$A$1466=$B45)*(('R7. TIAM total gen capacity'!$C$9:$C$1466=AH$6)+('R7. TIAM total gen capacity'!$C$9:$C$1466=AH$7)+('R7. TIAM total gen capacity'!$C$9:$C$1466=AH$8)+('R7. TIAM total gen capacity'!$C$9:$C$1466=AH$9))*('R7. TIAM total gen capacity'!$E$9:$E$1466=$D45)*('R7. TIAM total gen capacity'!$F$8:$Q$8=AH$10),'R7. TIAM total gen capacity'!$F$9:$Q$1466))</f>
        <v>421.09835641632009</v>
      </c>
      <c r="AI45" s="68">
        <f t="array" ref="AI45">SUM(IF(('R7. TIAM total gen capacity'!$A$9:$A$1466=$B45)*(('R7. TIAM total gen capacity'!$C$9:$C$1466=AI$6)+('R7. TIAM total gen capacity'!$C$9:$C$1466=AI$7)+('R7. TIAM total gen capacity'!$C$9:$C$1466=AI$8)+('R7. TIAM total gen capacity'!$C$9:$C$1466=AI$9))*('R7. TIAM total gen capacity'!$E$9:$E$1466=$D45)*('R7. TIAM total gen capacity'!$F$8:$Q$8=AI$10),'R7. TIAM total gen capacity'!$F$9:$Q$1466))</f>
        <v>319.15540770093821</v>
      </c>
      <c r="AJ45" s="68">
        <f t="array" ref="AJ45">SUM(IF(('R7. TIAM total gen capacity'!$A$9:$A$1466=$B45)*(('R7. TIAM total gen capacity'!$C$9:$C$1466=AJ$6)+('R7. TIAM total gen capacity'!$C$9:$C$1466=AJ$7)+('R7. TIAM total gen capacity'!$C$9:$C$1466=AJ$8)+('R7. TIAM total gen capacity'!$C$9:$C$1466=AJ$9))*('R7. TIAM total gen capacity'!$E$9:$E$1466=$D45)*('R7. TIAM total gen capacity'!$F$8:$Q$8=AJ$10),'R7. TIAM total gen capacity'!$F$9:$Q$1466))</f>
        <v>200.91473476687679</v>
      </c>
      <c r="AK45" s="68">
        <f t="array" ref="AK45">SUM(IF(('R7. TIAM total gen capacity'!$A$9:$A$1466=$B45)*(('R7. TIAM total gen capacity'!$C$9:$C$1466=AK$6)+('R7. TIAM total gen capacity'!$C$9:$C$1466=AK$7)+('R7. TIAM total gen capacity'!$C$9:$C$1466=AK$8)+('R7. TIAM total gen capacity'!$C$9:$C$1466=AK$9))*('R7. TIAM total gen capacity'!$E$9:$E$1466=$D45)*('R7. TIAM total gen capacity'!$F$8:$Q$8=AK$10),'R7. TIAM total gen capacity'!$F$9:$Q$1466))</f>
        <v>101.14639908410194</v>
      </c>
      <c r="AL45" s="68">
        <f t="array" ref="AL45">SUM(IF(('R7. TIAM total gen capacity'!$A$9:$A$1466=$B45)*(('R7. TIAM total gen capacity'!$C$9:$C$1466=AL$6)+('R7. TIAM total gen capacity'!$C$9:$C$1466=AL$7)+('R7. TIAM total gen capacity'!$C$9:$C$1466=AL$8)+('R7. TIAM total gen capacity'!$C$9:$C$1466=AL$9))*('R7. TIAM total gen capacity'!$E$9:$E$1466=$D45)*('R7. TIAM total gen capacity'!$F$8:$Q$8=AL$10),'R7. TIAM total gen capacity'!$F$9:$Q$1466))</f>
        <v>277.08268074837775</v>
      </c>
      <c r="AM45" s="68">
        <f t="array" ref="AM45">SUM(IF(('R7. TIAM total gen capacity'!$A$9:$A$1466=$B45)*(('R7. TIAM total gen capacity'!$C$9:$C$1466=AM$6)+('R7. TIAM total gen capacity'!$C$9:$C$1466=AM$7)+('R7. TIAM total gen capacity'!$C$9:$C$1466=AM$8)+('R7. TIAM total gen capacity'!$C$9:$C$1466=AM$9))*('R7. TIAM total gen capacity'!$E$9:$E$1466=$D45)*('R7. TIAM total gen capacity'!$F$8:$Q$8=AM$10),'R7. TIAM total gen capacity'!$F$9:$Q$1466))</f>
        <v>457.33128967401905</v>
      </c>
      <c r="AN45" s="68">
        <f t="array" ref="AN45">SUM(IF(('R7. TIAM total gen capacity'!$A$9:$A$1466=$B45)*(('R7. TIAM total gen capacity'!$C$9:$C$1466=AN$6)+('R7. TIAM total gen capacity'!$C$9:$C$1466=AN$7)+('R7. TIAM total gen capacity'!$C$9:$C$1466=AN$8)+('R7. TIAM total gen capacity'!$C$9:$C$1466=AN$9))*('R7. TIAM total gen capacity'!$E$9:$E$1466=$D45)*('R7. TIAM total gen capacity'!$F$8:$Q$8=AN$10),'R7. TIAM total gen capacity'!$F$9:$Q$1466))</f>
        <v>418.20144877189898</v>
      </c>
      <c r="AO45" s="68">
        <f t="array" ref="AO45">SUM(IF(('R7. TIAM total gen capacity'!$A$9:$A$1466=$B45)*(('R7. TIAM total gen capacity'!$C$9:$C$1466=AO$6)+('R7. TIAM total gen capacity'!$C$9:$C$1466=AO$7)+('R7. TIAM total gen capacity'!$C$9:$C$1466=AO$8)+('R7. TIAM total gen capacity'!$C$9:$C$1466=AO$9))*('R7. TIAM total gen capacity'!$E$9:$E$1466=$D45)*('R7. TIAM total gen capacity'!$F$8:$Q$8=AO$10),'R7. TIAM total gen capacity'!$F$9:$Q$1466))</f>
        <v>308.93111489006355</v>
      </c>
      <c r="AP45" s="68">
        <f t="array" ref="AP45">SUM(IF(('R7. TIAM total gen capacity'!$A$9:$A$1466=$B45)*(('R7. TIAM total gen capacity'!$C$9:$C$1466=AP$6)+('R7. TIAM total gen capacity'!$C$9:$C$1466=AP$7)+('R7. TIAM total gen capacity'!$C$9:$C$1466=AP$8)+('R7. TIAM total gen capacity'!$C$9:$C$1466=AP$9))*('R7. TIAM total gen capacity'!$E$9:$E$1466=$D45)*('R7. TIAM total gen capacity'!$F$8:$Q$8=AP$10),'R7. TIAM total gen capacity'!$F$9:$Q$1466))</f>
        <v>266.71062681313543</v>
      </c>
      <c r="AR45" s="68">
        <f t="array" ref="AR45">SUM(IF(('R7. TIAM total gen capacity'!$A$9:$A$1466=$B45)*('R7. TIAM total gen capacity'!$E$9:$E$1466=$D45)*('R7. TIAM total gen capacity'!$F$8:$Q$8=AR$10),'R7. TIAM total gen capacity'!$F$9:$Q$1466))</f>
        <v>293.7129837534639</v>
      </c>
      <c r="AS45" s="68">
        <f t="array" ref="AS45">SUM(IF(('R7. TIAM total gen capacity'!$A$9:$A$1466=$B45)*('R7. TIAM total gen capacity'!$E$9:$E$1466=$D45)*('R7. TIAM total gen capacity'!$F$8:$Q$8=AS$10),'R7. TIAM total gen capacity'!$F$9:$Q$1466))</f>
        <v>358.83596475432086</v>
      </c>
      <c r="AT45" s="68">
        <f t="array" ref="AT45">SUM(IF(('R7. TIAM total gen capacity'!$A$9:$A$1466=$B45)*('R7. TIAM total gen capacity'!$E$9:$E$1466=$D45)*('R7. TIAM total gen capacity'!$F$8:$Q$8=AT$10),'R7. TIAM total gen capacity'!$F$9:$Q$1466))</f>
        <v>360.69814014560382</v>
      </c>
      <c r="AU45" s="68">
        <f t="array" ref="AU45">SUM(IF(('R7. TIAM total gen capacity'!$A$9:$A$1466=$B45)*('R7. TIAM total gen capacity'!$E$9:$E$1466=$D45)*('R7. TIAM total gen capacity'!$F$8:$Q$8=AU$10),'R7. TIAM total gen capacity'!$F$9:$Q$1466))</f>
        <v>513.11384505000456</v>
      </c>
      <c r="AV45" s="68">
        <f t="array" ref="AV45">SUM(IF(('R7. TIAM total gen capacity'!$A$9:$A$1466=$B45)*('R7. TIAM total gen capacity'!$E$9:$E$1466=$D45)*('R7. TIAM total gen capacity'!$F$8:$Q$8=AV$10),'R7. TIAM total gen capacity'!$F$9:$Q$1466))</f>
        <v>514.61915186324313</v>
      </c>
      <c r="AW45" s="68">
        <f t="array" ref="AW45">SUM(IF(('R7. TIAM total gen capacity'!$A$9:$A$1466=$B45)*('R7. TIAM total gen capacity'!$E$9:$E$1466=$D45)*('R7. TIAM total gen capacity'!$F$8:$Q$8=AW$10),'R7. TIAM total gen capacity'!$F$9:$Q$1466))</f>
        <v>636.43118827286503</v>
      </c>
      <c r="AX45" s="68">
        <f t="array" ref="AX45">SUM(IF(('R7. TIAM total gen capacity'!$A$9:$A$1466=$B45)*('R7. TIAM total gen capacity'!$E$9:$E$1466=$D45)*('R7. TIAM total gen capacity'!$F$8:$Q$8=AX$10),'R7. TIAM total gen capacity'!$F$9:$Q$1466))</f>
        <v>961.58006283502573</v>
      </c>
      <c r="AY45" s="68">
        <f t="array" ref="AY45">SUM(IF(('R7. TIAM total gen capacity'!$A$9:$A$1466=$B45)*('R7. TIAM total gen capacity'!$E$9:$E$1466=$D45)*('R7. TIAM total gen capacity'!$F$8:$Q$8=AY$10),'R7. TIAM total gen capacity'!$F$9:$Q$1466))</f>
        <v>1876.4941503408879</v>
      </c>
      <c r="AZ45" s="68">
        <f t="array" ref="AZ45">SUM(IF(('R7. TIAM total gen capacity'!$A$9:$A$1466=$B45)*('R7. TIAM total gen capacity'!$E$9:$E$1466=$D45)*('R7. TIAM total gen capacity'!$F$8:$Q$8=AZ$10),'R7. TIAM total gen capacity'!$F$9:$Q$1466))</f>
        <v>6713.5519846669604</v>
      </c>
      <c r="BA45" s="68">
        <f t="array" ref="BA45">SUM(IF(('R7. TIAM total gen capacity'!$A$9:$A$1466=$B45)*('R7. TIAM total gen capacity'!$E$9:$E$1466=$D45)*('R7. TIAM total gen capacity'!$F$8:$Q$8=BA$10),'R7. TIAM total gen capacity'!$F$9:$Q$1466))</f>
        <v>9049.129882597781</v>
      </c>
      <c r="BB45" s="68">
        <f t="array" ref="BB45">SUM(IF(('R7. TIAM total gen capacity'!$A$9:$A$1466=$B45)*('R7. TIAM total gen capacity'!$E$9:$E$1466=$D45)*('R7. TIAM total gen capacity'!$F$8:$Q$8=BB$10),'R7. TIAM total gen capacity'!$F$9:$Q$1466))</f>
        <v>10980.338427599865</v>
      </c>
      <c r="BC45" s="68">
        <f t="array" ref="BC45">SUM(IF(('R7. TIAM total gen capacity'!$A$9:$A$1466=$B45)*('R7. TIAM total gen capacity'!$E$9:$E$1466=$D45)*('R7. TIAM total gen capacity'!$F$8:$Q$8=BC$10),'R7. TIAM total gen capacity'!$F$9:$Q$1466))</f>
        <v>13117.737778402239</v>
      </c>
      <c r="BE45" s="68">
        <f t="array" ref="BE45">SUM(IF(('R7. TIAM total gen capacity'!$A$9:$A$1466=$B45)*('R7. TIAM total gen capacity'!$E$9:$E$1466=$D45)*('R7. TIAM total gen capacity'!$B$9:$B$1466=BE$9)*('R7. TIAM total gen capacity'!$F$8:$Q$8=BE$10),'R7. TIAM total gen capacity'!$F$9:$Q$1466))</f>
        <v>49.83782692383064</v>
      </c>
      <c r="BF45" s="68">
        <f t="array" ref="BF45">SUM(IF(('R7. TIAM total gen capacity'!$A$9:$A$1466=$B45)*('R7. TIAM total gen capacity'!$E$9:$E$1466=$D45)*('R7. TIAM total gen capacity'!$B$9:$B$1466=BF$9)*('R7. TIAM total gen capacity'!$F$8:$Q$8=BF$10),'R7. TIAM total gen capacity'!$F$9:$Q$1466))</f>
        <v>50.383792405256898</v>
      </c>
      <c r="BG45" s="68">
        <f t="array" ref="BG45">SUM(IF(('R7. TIAM total gen capacity'!$A$9:$A$1466=$B45)*('R7. TIAM total gen capacity'!$E$9:$E$1466=$D45)*('R7. TIAM total gen capacity'!$B$9:$B$1466=BG$9)*('R7. TIAM total gen capacity'!$F$8:$Q$8=BG$10),'R7. TIAM total gen capacity'!$F$9:$Q$1466))</f>
        <v>50.639874121757458</v>
      </c>
      <c r="BH45" s="68">
        <f t="array" ref="BH45">SUM(IF(('R7. TIAM total gen capacity'!$A$9:$A$1466=$B45)*('R7. TIAM total gen capacity'!$E$9:$E$1466=$D45)*('R7. TIAM total gen capacity'!$B$9:$B$1466=BH$9)*('R7. TIAM total gen capacity'!$F$8:$Q$8=BH$10),'R7. TIAM total gen capacity'!$F$9:$Q$1466))</f>
        <v>79.219676096348593</v>
      </c>
      <c r="BI45" s="68">
        <f t="array" ref="BI45">SUM(IF(('R7. TIAM total gen capacity'!$A$9:$A$1466=$B45)*('R7. TIAM total gen capacity'!$E$9:$E$1466=$D45)*('R7. TIAM total gen capacity'!$B$9:$B$1466=BI$9)*('R7. TIAM total gen capacity'!$F$8:$Q$8=BI$10),'R7. TIAM total gen capacity'!$F$9:$Q$1466))</f>
        <v>182.85743058146574</v>
      </c>
      <c r="BJ45" s="68">
        <f t="array" ref="BJ45">SUM(IF(('R7. TIAM total gen capacity'!$A$9:$A$1466=$B45)*('R7. TIAM total gen capacity'!$E$9:$E$1466=$D45)*('R7. TIAM total gen capacity'!$B$9:$B$1466=BJ$9)*('R7. TIAM total gen capacity'!$F$8:$Q$8=BJ$10),'R7. TIAM total gen capacity'!$F$9:$Q$1466))</f>
        <v>408.48960355887579</v>
      </c>
      <c r="BK45" s="68">
        <f t="array" ref="BK45">SUM(IF(('R7. TIAM total gen capacity'!$A$9:$A$1466=$B45)*('R7. TIAM total gen capacity'!$E$9:$E$1466=$D45)*('R7. TIAM total gen capacity'!$B$9:$B$1466=BK$9)*('R7. TIAM total gen capacity'!$F$8:$Q$8=BK$10),'R7. TIAM total gen capacity'!$F$9:$Q$1466))</f>
        <v>800.65055654339631</v>
      </c>
      <c r="BL45" s="68">
        <f t="array" ref="BL45">SUM(IF(('R7. TIAM total gen capacity'!$A$9:$A$1466=$B45)*('R7. TIAM total gen capacity'!$E$9:$E$1466=$D45)*('R7. TIAM total gen capacity'!$B$9:$B$1466=BL$9)*('R7. TIAM total gen capacity'!$F$8:$Q$8=BL$10),'R7. TIAM total gen capacity'!$F$9:$Q$1466))</f>
        <v>1511.1332917039986</v>
      </c>
      <c r="BM45" s="68">
        <f t="array" ref="BM45">SUM(IF(('R7. TIAM total gen capacity'!$A$9:$A$1466=$B45)*('R7. TIAM total gen capacity'!$E$9:$E$1466=$D45)*('R7. TIAM total gen capacity'!$B$9:$B$1466=BM$9)*('R7. TIAM total gen capacity'!$F$8:$Q$8=BM$10),'R7. TIAM total gen capacity'!$F$9:$Q$1466))</f>
        <v>6161.4530262544531</v>
      </c>
      <c r="BN45" s="68">
        <f t="array" ref="BN45">SUM(IF(('R7. TIAM total gen capacity'!$A$9:$A$1466=$B45)*('R7. TIAM total gen capacity'!$E$9:$E$1466=$D45)*('R7. TIAM total gen capacity'!$B$9:$B$1466=BN$9)*('R7. TIAM total gen capacity'!$F$8:$Q$8=BN$10),'R7. TIAM total gen capacity'!$F$9:$Q$1466))</f>
        <v>8508.7579001127524</v>
      </c>
      <c r="BO45" s="68">
        <f t="array" ref="BO45">SUM(IF(('R7. TIAM total gen capacity'!$A$9:$A$1466=$B45)*('R7. TIAM total gen capacity'!$E$9:$E$1466=$D45)*('R7. TIAM total gen capacity'!$B$9:$B$1466=BO$9)*('R7. TIAM total gen capacity'!$F$8:$Q$8=BO$10),'R7. TIAM total gen capacity'!$F$9:$Q$1466))</f>
        <v>10535.801994226094</v>
      </c>
      <c r="BP45" s="68">
        <f t="array" ref="BP45">SUM(IF(('R7. TIAM total gen capacity'!$A$9:$A$1466=$B45)*('R7. TIAM total gen capacity'!$E$9:$E$1466=$D45)*('R7. TIAM total gen capacity'!$B$9:$B$1466=BP$9)*('R7. TIAM total gen capacity'!$F$8:$Q$8=BP$10),'R7. TIAM total gen capacity'!$F$9:$Q$1466))</f>
        <v>12706.262274406983</v>
      </c>
      <c r="BR45" s="68">
        <f t="array" ref="BR45">SUM(IF(('R7. TIAM total gen capacity'!$A$9:$A$1466=$B45)*(('R7. TIAM total gen capacity'!$C$9:$C$1466=BR$7)+('R7. TIAM total gen capacity'!$C$9:$C$1466=BR$8))*('R7. TIAM total gen capacity'!$E$9:$E$1466=$D45)*('R7. TIAM total gen capacity'!$F$8:$Q$8=BR$10),'R7. TIAM total gen capacity'!$F$9:$Q$1466))</f>
        <v>0</v>
      </c>
      <c r="BS45" s="68">
        <f t="array" ref="BS45">SUM(IF(('R7. TIAM total gen capacity'!$A$9:$A$1466=$B45)*(('R7. TIAM total gen capacity'!$C$9:$C$1466=BS$7)+('R7. TIAM total gen capacity'!$C$9:$C$1466=BS$8))*('R7. TIAM total gen capacity'!$E$9:$E$1466=$D45)*('R7. TIAM total gen capacity'!$F$8:$Q$8=BS$10),'R7. TIAM total gen capacity'!$F$9:$Q$1466))</f>
        <v>0</v>
      </c>
      <c r="BT45" s="68">
        <f t="array" ref="BT45">SUM(IF(('R7. TIAM total gen capacity'!$A$9:$A$1466=$B45)*(('R7. TIAM total gen capacity'!$C$9:$C$1466=BT$7)+('R7. TIAM total gen capacity'!$C$9:$C$1466=BT$8))*('R7. TIAM total gen capacity'!$E$9:$E$1466=$D45)*('R7. TIAM total gen capacity'!$F$8:$Q$8=BT$10),'R7. TIAM total gen capacity'!$F$9:$Q$1466))</f>
        <v>0</v>
      </c>
      <c r="BU45" s="68">
        <f t="array" ref="BU45">SUM(IF(('R7. TIAM total gen capacity'!$A$9:$A$1466=$B45)*(('R7. TIAM total gen capacity'!$C$9:$C$1466=BU$7)+('R7. TIAM total gen capacity'!$C$9:$C$1466=BU$8))*('R7. TIAM total gen capacity'!$E$9:$E$1466=$D45)*('R7. TIAM total gen capacity'!$F$8:$Q$8=BU$10),'R7. TIAM total gen capacity'!$F$9:$Q$1466))</f>
        <v>0.471048609655698</v>
      </c>
      <c r="BV45" s="68">
        <f t="array" ref="BV45">SUM(IF(('R7. TIAM total gen capacity'!$A$9:$A$1466=$B45)*(('R7. TIAM total gen capacity'!$C$9:$C$1466=BV$7)+('R7. TIAM total gen capacity'!$C$9:$C$1466=BV$8))*('R7. TIAM total gen capacity'!$E$9:$E$1466=$D45)*('R7. TIAM total gen capacity'!$F$8:$Q$8=BV$10),'R7. TIAM total gen capacity'!$F$9:$Q$1466))</f>
        <v>53.699771089873416</v>
      </c>
      <c r="BW45" s="68">
        <f t="array" ref="BW45">SUM(IF(('R7. TIAM total gen capacity'!$A$9:$A$1466=$B45)*(('R7. TIAM total gen capacity'!$C$9:$C$1466=BW$7)+('R7. TIAM total gen capacity'!$C$9:$C$1466=BW$8))*('R7. TIAM total gen capacity'!$E$9:$E$1466=$D45)*('R7. TIAM total gen capacity'!$F$8:$Q$8=BW$10),'R7. TIAM total gen capacity'!$F$9:$Q$1466))</f>
        <v>66.088234474229878</v>
      </c>
      <c r="BX45" s="68">
        <f t="array" ref="BX45">SUM(IF(('R7. TIAM total gen capacity'!$A$9:$A$1466=$B45)*(('R7. TIAM total gen capacity'!$C$9:$C$1466=BX$7)+('R7. TIAM total gen capacity'!$C$9:$C$1466=BX$8))*('R7. TIAM total gen capacity'!$E$9:$E$1466=$D45)*('R7. TIAM total gen capacity'!$F$8:$Q$8=BX$10),'R7. TIAM total gen capacity'!$F$9:$Q$1466))</f>
        <v>111.1208765207338</v>
      </c>
      <c r="BY45" s="68">
        <f t="array" ref="BY45">SUM(IF(('R7. TIAM total gen capacity'!$A$9:$A$1466=$B45)*(('R7. TIAM total gen capacity'!$C$9:$C$1466=BY$7)+('R7. TIAM total gen capacity'!$C$9:$C$1466=BY$8))*('R7. TIAM total gen capacity'!$E$9:$E$1466=$D45)*('R7. TIAM total gen capacity'!$F$8:$Q$8=BY$10),'R7. TIAM total gen capacity'!$F$9:$Q$1466))</f>
        <v>119.60504444625442</v>
      </c>
      <c r="BZ45" s="68">
        <f t="array" ref="BZ45">SUM(IF(('R7. TIAM total gen capacity'!$A$9:$A$1466=$B45)*(('R7. TIAM total gen capacity'!$C$9:$C$1466=BZ$7)+('R7. TIAM total gen capacity'!$C$9:$C$1466=BZ$8))*('R7. TIAM total gen capacity'!$E$9:$E$1466=$D45)*('R7. TIAM total gen capacity'!$F$8:$Q$8=BZ$10),'R7. TIAM total gen capacity'!$F$9:$Q$1466))</f>
        <v>241.29002647945327</v>
      </c>
      <c r="CA45" s="68">
        <f t="array" ref="CA45">SUM(IF(('R7. TIAM total gen capacity'!$A$9:$A$1466=$B45)*(('R7. TIAM total gen capacity'!$C$9:$C$1466=CA$7)+('R7. TIAM total gen capacity'!$C$9:$C$1466=CA$8))*('R7. TIAM total gen capacity'!$E$9:$E$1466=$D45)*('R7. TIAM total gen capacity'!$F$8:$Q$8=CA$10),'R7. TIAM total gen capacity'!$F$9:$Q$1466))</f>
        <v>339.17651232476891</v>
      </c>
      <c r="CB45" s="68">
        <f t="array" ref="CB45">SUM(IF(('R7. TIAM total gen capacity'!$A$9:$A$1466=$B45)*(('R7. TIAM total gen capacity'!$C$9:$C$1466=CB$7)+('R7. TIAM total gen capacity'!$C$9:$C$1466=CB$8))*('R7. TIAM total gen capacity'!$E$9:$E$1466=$D45)*('R7. TIAM total gen capacity'!$F$8:$Q$8=CB$10),'R7. TIAM total gen capacity'!$F$9:$Q$1466))</f>
        <v>364.73024897485266</v>
      </c>
      <c r="CC45" s="68">
        <f t="array" ref="CC45">SUM(IF(('R7. TIAM total gen capacity'!$A$9:$A$1466=$B45)*(('R7. TIAM total gen capacity'!$C$9:$C$1466=CC$7)+('R7. TIAM total gen capacity'!$C$9:$C$1466=CC$8))*('R7. TIAM total gen capacity'!$E$9:$E$1466=$D45)*('R7. TIAM total gen capacity'!$F$8:$Q$8=CC$10),'R7. TIAM total gen capacity'!$F$9:$Q$1466))</f>
        <v>400.4457311003535</v>
      </c>
      <c r="CE45" s="68">
        <f t="array" ref="CE45">SUM(IF(('R7. TIAM total gen capacity'!$A$9:$A$1466=$B45)*(('R7. TIAM total gen capacity'!$C$9:$C$1466=CE$7)+('R7. TIAM total gen capacity'!$C$9:$C$1466=CE$8))*('R7. TIAM total gen capacity'!$E$9:$E$1466=$D45)*('R7. TIAM total gen capacity'!$F$8:$Q$8=CE$10),'R7. TIAM total gen capacity'!$F$9:$Q$1466))</f>
        <v>48.466251581364901</v>
      </c>
      <c r="CF45" s="68">
        <f t="array" ref="CF45">SUM(IF(('R7. TIAM total gen capacity'!$A$9:$A$1466=$B45)*(('R7. TIAM total gen capacity'!$C$9:$C$1466=CF$7)+('R7. TIAM total gen capacity'!$C$9:$C$1466=CF$8))*('R7. TIAM total gen capacity'!$E$9:$E$1466=$D45)*('R7. TIAM total gen capacity'!$F$8:$Q$8=CF$10),'R7. TIAM total gen capacity'!$F$9:$Q$1466))</f>
        <v>48.466251581364901</v>
      </c>
      <c r="CG45" s="68">
        <f t="array" ref="CG45">SUM(IF(('R7. TIAM total gen capacity'!$A$9:$A$1466=$B45)*(('R7. TIAM total gen capacity'!$C$9:$C$1466=CG$7)+('R7. TIAM total gen capacity'!$C$9:$C$1466=CG$8))*('R7. TIAM total gen capacity'!$E$9:$E$1466=$D45)*('R7. TIAM total gen capacity'!$F$8:$Q$8=CG$10),'R7. TIAM total gen capacity'!$F$9:$Q$1466))</f>
        <v>48.643318799788943</v>
      </c>
      <c r="CH45" s="68">
        <f t="array" ref="CH45">SUM(IF(('R7. TIAM total gen capacity'!$A$9:$A$1466=$B45)*(('R7. TIAM total gen capacity'!$C$9:$C$1466=CH$7)+('R7. TIAM total gen capacity'!$C$9:$C$1466=CH$8))*('R7. TIAM total gen capacity'!$E$9:$E$1466=$D45)*('R7. TIAM total gen capacity'!$F$8:$Q$8=CH$10),'R7. TIAM total gen capacity'!$F$9:$Q$1466))</f>
        <v>70.440014223978864</v>
      </c>
      <c r="CI45" s="68">
        <f t="array" ref="CI45">SUM(IF(('R7. TIAM total gen capacity'!$A$9:$A$1466=$B45)*(('R7. TIAM total gen capacity'!$C$9:$C$1466=CI$7)+('R7. TIAM total gen capacity'!$C$9:$C$1466=CI$8))*('R7. TIAM total gen capacity'!$E$9:$E$1466=$D45)*('R7. TIAM total gen capacity'!$F$8:$Q$8=CI$10),'R7. TIAM total gen capacity'!$F$9:$Q$1466))</f>
        <v>99.315711458573418</v>
      </c>
      <c r="CJ45" s="68">
        <f t="array" ref="CJ45">SUM(IF(('R7. TIAM total gen capacity'!$A$9:$A$1466=$B45)*(('R7. TIAM total gen capacity'!$C$9:$C$1466=CJ$7)+('R7. TIAM total gen capacity'!$C$9:$C$1466=CJ$8))*('R7. TIAM total gen capacity'!$E$9:$E$1466=$D45)*('R7. TIAM total gen capacity'!$F$8:$Q$8=CJ$10),'R7. TIAM total gen capacity'!$F$9:$Q$1466))</f>
        <v>215.19787437539551</v>
      </c>
      <c r="CK45" s="68">
        <f t="array" ref="CK45">SUM(IF(('R7. TIAM total gen capacity'!$A$9:$A$1466=$B45)*(('R7. TIAM total gen capacity'!$C$9:$C$1466=CK$7)+('R7. TIAM total gen capacity'!$C$9:$C$1466=CK$8))*('R7. TIAM total gen capacity'!$E$9:$E$1466=$D45)*('R7. TIAM total gen capacity'!$F$8:$Q$8=CK$10),'R7. TIAM total gen capacity'!$F$9:$Q$1466))</f>
        <v>317.28340477919534</v>
      </c>
      <c r="CL45" s="68">
        <f t="array" ref="CL45">SUM(IF(('R7. TIAM total gen capacity'!$A$9:$A$1466=$B45)*(('R7. TIAM total gen capacity'!$C$9:$C$1466=CL$7)+('R7. TIAM total gen capacity'!$C$9:$C$1466=CL$8))*('R7. TIAM total gen capacity'!$E$9:$E$1466=$D45)*('R7. TIAM total gen capacity'!$F$8:$Q$8=CL$10),'R7. TIAM total gen capacity'!$F$9:$Q$1466))</f>
        <v>376.57164483497286</v>
      </c>
      <c r="CM45" s="68">
        <f t="array" ref="CM45">SUM(IF(('R7. TIAM total gen capacity'!$A$9:$A$1466=$B45)*(('R7. TIAM total gen capacity'!$C$9:$C$1466=CM$7)+('R7. TIAM total gen capacity'!$C$9:$C$1466=CM$8))*('R7. TIAM total gen capacity'!$E$9:$E$1466=$D45)*('R7. TIAM total gen capacity'!$F$8:$Q$8=CM$10),'R7. TIAM total gen capacity'!$F$9:$Q$1466))</f>
        <v>388.24078562760985</v>
      </c>
      <c r="CN45" s="68">
        <f t="array" ref="CN45">SUM(IF(('R7. TIAM total gen capacity'!$A$9:$A$1466=$B45)*(('R7. TIAM total gen capacity'!$C$9:$C$1466=CN$7)+('R7. TIAM total gen capacity'!$C$9:$C$1466=CN$8))*('R7. TIAM total gen capacity'!$E$9:$E$1466=$D45)*('R7. TIAM total gen capacity'!$F$8:$Q$8=CN$10),'R7. TIAM total gen capacity'!$F$9:$Q$1466))</f>
        <v>437.20165883633172</v>
      </c>
      <c r="CO45" s="68">
        <f t="array" ref="CO45">SUM(IF(('R7. TIAM total gen capacity'!$A$9:$A$1466=$B45)*(('R7. TIAM total gen capacity'!$C$9:$C$1466=CO$7)+('R7. TIAM total gen capacity'!$C$9:$C$1466=CO$8))*('R7. TIAM total gen capacity'!$E$9:$E$1466=$D45)*('R7. TIAM total gen capacity'!$F$8:$Q$8=CO$10),'R7. TIAM total gen capacity'!$F$9:$Q$1466))</f>
        <v>537.39617584562723</v>
      </c>
      <c r="CP45" s="68">
        <f t="array" ref="CP45">SUM(IF(('R7. TIAM total gen capacity'!$A$9:$A$1466=$B45)*(('R7. TIAM total gen capacity'!$C$9:$C$1466=CP$7)+('R7. TIAM total gen capacity'!$C$9:$C$1466=CP$8))*('R7. TIAM total gen capacity'!$E$9:$E$1466=$D45)*('R7. TIAM total gen capacity'!$F$8:$Q$8=CP$10),'R7. TIAM total gen capacity'!$F$9:$Q$1466))</f>
        <v>623.95688195209459</v>
      </c>
    </row>
    <row r="46" spans="1:94" x14ac:dyDescent="0.3">
      <c r="A46" s="39" t="s">
        <v>67</v>
      </c>
      <c r="B46" s="39" t="s">
        <v>254</v>
      </c>
      <c r="C46" s="39" t="s">
        <v>100</v>
      </c>
      <c r="D46" s="39" t="s">
        <v>259</v>
      </c>
      <c r="E46" s="68">
        <f t="array" ref="E46">SUM(IF(('R7. TIAM total gen capacity'!$A$9:$A$1466=$B46)*(('R7. TIAM total gen capacity'!$C$9:$C$1466=E$7)+('R7. TIAM total gen capacity'!$C$9:$C$1466=E$8))*('R7. TIAM total gen capacity'!$E$9:$E$1466=$D46)*('R7. TIAM total gen capacity'!$F$8:$Q$8=E$10),'R7. TIAM total gen capacity'!$F$9:$Q$1466))</f>
        <v>11.882229832572287</v>
      </c>
      <c r="F46" s="68">
        <f t="array" ref="F46">SUM(IF(('R7. TIAM total gen capacity'!$A$9:$A$1466=$B46)*(('R7. TIAM total gen capacity'!$C$9:$C$1466=F$7)+('R7. TIAM total gen capacity'!$C$9:$C$1466=F$8))*('R7. TIAM total gen capacity'!$E$9:$E$1466=$D46)*('R7. TIAM total gen capacity'!$F$8:$Q$8=F$10),'R7. TIAM total gen capacity'!$F$9:$Q$1466))</f>
        <v>20.624111111111102</v>
      </c>
      <c r="G46" s="68">
        <f t="array" ref="G46">SUM(IF(('R7. TIAM total gen capacity'!$A$9:$A$1466=$B46)*(('R7. TIAM total gen capacity'!$C$9:$C$1466=G$7)+('R7. TIAM total gen capacity'!$C$9:$C$1466=G$8))*('R7. TIAM total gen capacity'!$E$9:$E$1466=$D46)*('R7. TIAM total gen capacity'!$F$8:$Q$8=G$10),'R7. TIAM total gen capacity'!$F$9:$Q$1466))</f>
        <v>82.149511111111096</v>
      </c>
      <c r="H46" s="68">
        <f t="array" ref="H46">SUM(IF(('R7. TIAM total gen capacity'!$A$9:$A$1466=$B46)*(('R7. TIAM total gen capacity'!$C$9:$C$1466=H$7)+('R7. TIAM total gen capacity'!$C$9:$C$1466=H$8))*('R7. TIAM total gen capacity'!$E$9:$E$1466=$D46)*('R7. TIAM total gen capacity'!$F$8:$Q$8=H$10),'R7. TIAM total gen capacity'!$F$9:$Q$1466))</f>
        <v>101.53263924391386</v>
      </c>
      <c r="I46" s="68">
        <f t="array" ref="I46">SUM(IF(('R7. TIAM total gen capacity'!$A$9:$A$1466=$B46)*(('R7. TIAM total gen capacity'!$C$9:$C$1466=I$7)+('R7. TIAM total gen capacity'!$C$9:$C$1466=I$8))*('R7. TIAM total gen capacity'!$E$9:$E$1466=$D46)*('R7. TIAM total gen capacity'!$F$8:$Q$8=I$10),'R7. TIAM total gen capacity'!$F$9:$Q$1466))</f>
        <v>432.67290115855405</v>
      </c>
      <c r="J46" s="68">
        <f t="array" ref="J46">SUM(IF(('R7. TIAM total gen capacity'!$A$9:$A$1466=$B46)*(('R7. TIAM total gen capacity'!$C$9:$C$1466=J$7)+('R7. TIAM total gen capacity'!$C$9:$C$1466=J$8))*('R7. TIAM total gen capacity'!$E$9:$E$1466=$D46)*('R7. TIAM total gen capacity'!$F$8:$Q$8=J$10),'R7. TIAM total gen capacity'!$F$9:$Q$1466))</f>
        <v>738.89947878824103</v>
      </c>
      <c r="K46" s="68">
        <f t="array" ref="K46">SUM(IF(('R7. TIAM total gen capacity'!$A$9:$A$1466=$B46)*(('R7. TIAM total gen capacity'!$C$9:$C$1466=K$7)+('R7. TIAM total gen capacity'!$C$9:$C$1466=K$8))*('R7. TIAM total gen capacity'!$E$9:$E$1466=$D46)*('R7. TIAM total gen capacity'!$F$8:$Q$8=K$10),'R7. TIAM total gen capacity'!$F$9:$Q$1466))</f>
        <v>1200.6781304678236</v>
      </c>
      <c r="L46" s="68">
        <f t="array" ref="L46">SUM(IF(('R7. TIAM total gen capacity'!$A$9:$A$1466=$B46)*(('R7. TIAM total gen capacity'!$C$9:$C$1466=L$7)+('R7. TIAM total gen capacity'!$C$9:$C$1466=L$8))*('R7. TIAM total gen capacity'!$E$9:$E$1466=$D46)*('R7. TIAM total gen capacity'!$F$8:$Q$8=L$10),'R7. TIAM total gen capacity'!$F$9:$Q$1466))</f>
        <v>1208.5765628567606</v>
      </c>
      <c r="M46" s="68">
        <f t="array" ref="M46">SUM(IF(('R7. TIAM total gen capacity'!$A$9:$A$1466=$B46)*(('R7. TIAM total gen capacity'!$C$9:$C$1466=M$7)+('R7. TIAM total gen capacity'!$C$9:$C$1466=M$8))*('R7. TIAM total gen capacity'!$E$9:$E$1466=$D46)*('R7. TIAM total gen capacity'!$F$8:$Q$8=M$10),'R7. TIAM total gen capacity'!$F$9:$Q$1466))</f>
        <v>1956.1235186304141</v>
      </c>
      <c r="N46" s="68">
        <f t="array" ref="N46">SUM(IF(('R7. TIAM total gen capacity'!$A$9:$A$1466=$B46)*(('R7. TIAM total gen capacity'!$C$9:$C$1466=N$7)+('R7. TIAM total gen capacity'!$C$9:$C$1466=N$8))*('R7. TIAM total gen capacity'!$E$9:$E$1466=$D46)*('R7. TIAM total gen capacity'!$F$8:$Q$8=N$10),'R7. TIAM total gen capacity'!$F$9:$Q$1466))</f>
        <v>2033.263849665788</v>
      </c>
      <c r="O46" s="68">
        <f t="array" ref="O46">SUM(IF(('R7. TIAM total gen capacity'!$A$9:$A$1466=$B46)*(('R7. TIAM total gen capacity'!$C$9:$C$1466=O$7)+('R7. TIAM total gen capacity'!$C$9:$C$1466=O$8))*('R7. TIAM total gen capacity'!$E$9:$E$1466=$D46)*('R7. TIAM total gen capacity'!$F$8:$Q$8=O$10),'R7. TIAM total gen capacity'!$F$9:$Q$1466))</f>
        <v>2071.7924396480744</v>
      </c>
      <c r="P46" s="68">
        <f t="array" ref="P46">SUM(IF(('R7. TIAM total gen capacity'!$A$9:$A$1466=$B46)*(('R7. TIAM total gen capacity'!$C$9:$C$1466=P$7)+('R7. TIAM total gen capacity'!$C$9:$C$1466=P$8))*('R7. TIAM total gen capacity'!$E$9:$E$1466=$D46)*('R7. TIAM total gen capacity'!$F$8:$Q$8=P$10),'R7. TIAM total gen capacity'!$F$9:$Q$1466))</f>
        <v>2079.2291973904075</v>
      </c>
      <c r="R46" s="68">
        <f t="array" ref="R46">SUM(IF(('R7. TIAM total gen capacity'!$A$9:$A$1466=$B46)*(('R7. TIAM total gen capacity'!$C$9:$C$1466=R$7)+('R7. TIAM total gen capacity'!$C$9:$C$1466=R$8))*('R7. TIAM total gen capacity'!$E$9:$E$1466=$D46)*('R7. TIAM total gen capacity'!$F$8:$Q$8=R$10),'R7. TIAM total gen capacity'!$F$9:$Q$1466))</f>
        <v>38.548515981735186</v>
      </c>
      <c r="S46" s="68">
        <f t="array" ref="S46">SUM(IF(('R7. TIAM total gen capacity'!$A$9:$A$1466=$B46)*(('R7. TIAM total gen capacity'!$C$9:$C$1466=S$7)+('R7. TIAM total gen capacity'!$C$9:$C$1466=S$8))*('R7. TIAM total gen capacity'!$E$9:$E$1466=$D46)*('R7. TIAM total gen capacity'!$F$8:$Q$8=S$10),'R7. TIAM total gen capacity'!$F$9:$Q$1466))</f>
        <v>94.83481289842949</v>
      </c>
      <c r="T46" s="68">
        <f t="array" ref="T46">SUM(IF(('R7. TIAM total gen capacity'!$A$9:$A$1466=$B46)*(('R7. TIAM total gen capacity'!$C$9:$C$1466=T$7)+('R7. TIAM total gen capacity'!$C$9:$C$1466=T$8))*('R7. TIAM total gen capacity'!$E$9:$E$1466=$D46)*('R7. TIAM total gen capacity'!$F$8:$Q$8=T$10),'R7. TIAM total gen capacity'!$F$9:$Q$1466))</f>
        <v>103.07478000549744</v>
      </c>
      <c r="U46" s="68">
        <f t="array" ref="U46">SUM(IF(('R7. TIAM total gen capacity'!$A$9:$A$1466=$B46)*(('R7. TIAM total gen capacity'!$C$9:$C$1466=U$7)+('R7. TIAM total gen capacity'!$C$9:$C$1466=U$8))*('R7. TIAM total gen capacity'!$E$9:$E$1466=$D46)*('R7. TIAM total gen capacity'!$F$8:$Q$8=U$10),'R7. TIAM total gen capacity'!$F$9:$Q$1466))</f>
        <v>97.69996767227444</v>
      </c>
      <c r="V46" s="68">
        <f t="array" ref="V46">SUM(IF(('R7. TIAM total gen capacity'!$A$9:$A$1466=$B46)*(('R7. TIAM total gen capacity'!$C$9:$C$1466=V$7)+('R7. TIAM total gen capacity'!$C$9:$C$1466=V$8))*('R7. TIAM total gen capacity'!$E$9:$E$1466=$D46)*('R7. TIAM total gen capacity'!$F$8:$Q$8=V$10),'R7. TIAM total gen capacity'!$F$9:$Q$1466))</f>
        <v>414.23809734163166</v>
      </c>
      <c r="W46" s="68">
        <f t="array" ref="W46">SUM(IF(('R7. TIAM total gen capacity'!$A$9:$A$1466=$B46)*(('R7. TIAM total gen capacity'!$C$9:$C$1466=W$7)+('R7. TIAM total gen capacity'!$C$9:$C$1466=W$8))*('R7. TIAM total gen capacity'!$E$9:$E$1466=$D46)*('R7. TIAM total gen capacity'!$F$8:$Q$8=W$10),'R7. TIAM total gen capacity'!$F$9:$Q$1466))</f>
        <v>732.93606238647044</v>
      </c>
      <c r="X46" s="68">
        <f t="array" ref="X46">SUM(IF(('R7. TIAM total gen capacity'!$A$9:$A$1466=$B46)*(('R7. TIAM total gen capacity'!$C$9:$C$1466=X$7)+('R7. TIAM total gen capacity'!$C$9:$C$1466=X$8))*('R7. TIAM total gen capacity'!$E$9:$E$1466=$D46)*('R7. TIAM total gen capacity'!$F$8:$Q$8=X$10),'R7. TIAM total gen capacity'!$F$9:$Q$1466))</f>
        <v>1390.166708097637</v>
      </c>
      <c r="Y46" s="68">
        <f t="array" ref="Y46">SUM(IF(('R7. TIAM total gen capacity'!$A$9:$A$1466=$B46)*(('R7. TIAM total gen capacity'!$C$9:$C$1466=Y$7)+('R7. TIAM total gen capacity'!$C$9:$C$1466=Y$8))*('R7. TIAM total gen capacity'!$E$9:$E$1466=$D46)*('R7. TIAM total gen capacity'!$F$8:$Q$8=Y$10),'R7. TIAM total gen capacity'!$F$9:$Q$1466))</f>
        <v>1779.1448730733841</v>
      </c>
      <c r="Z46" s="68">
        <f t="array" ref="Z46">SUM(IF(('R7. TIAM total gen capacity'!$A$9:$A$1466=$B46)*(('R7. TIAM total gen capacity'!$C$9:$C$1466=Z$7)+('R7. TIAM total gen capacity'!$C$9:$C$1466=Z$8))*('R7. TIAM total gen capacity'!$E$9:$E$1466=$D46)*('R7. TIAM total gen capacity'!$F$8:$Q$8=Z$10),'R7. TIAM total gen capacity'!$F$9:$Q$1466))</f>
        <v>2456.6241689817471</v>
      </c>
      <c r="AA46" s="68">
        <f t="array" ref="AA46">SUM(IF(('R7. TIAM total gen capacity'!$A$9:$A$1466=$B46)*(('R7. TIAM total gen capacity'!$C$9:$C$1466=AA$7)+('R7. TIAM total gen capacity'!$C$9:$C$1466=AA$8))*('R7. TIAM total gen capacity'!$E$9:$E$1466=$D46)*('R7. TIAM total gen capacity'!$F$8:$Q$8=AA$10),'R7. TIAM total gen capacity'!$F$9:$Q$1466))</f>
        <v>2979.990962843015</v>
      </c>
      <c r="AB46" s="68">
        <f t="array" ref="AB46">SUM(IF(('R7. TIAM total gen capacity'!$A$9:$A$1466=$B46)*(('R7. TIAM total gen capacity'!$C$9:$C$1466=AB$7)+('R7. TIAM total gen capacity'!$C$9:$C$1466=AB$8))*('R7. TIAM total gen capacity'!$E$9:$E$1466=$D46)*('R7. TIAM total gen capacity'!$F$8:$Q$8=AB$10),'R7. TIAM total gen capacity'!$F$9:$Q$1466))</f>
        <v>3480.8062321036718</v>
      </c>
      <c r="AC46" s="68">
        <f t="array" ref="AC46">SUM(IF(('R7. TIAM total gen capacity'!$A$9:$A$1466=$B46)*(('R7. TIAM total gen capacity'!$C$9:$C$1466=AC$7)+('R7. TIAM total gen capacity'!$C$9:$C$1466=AC$8))*('R7. TIAM total gen capacity'!$E$9:$E$1466=$D46)*('R7. TIAM total gen capacity'!$F$8:$Q$8=AC$10),'R7. TIAM total gen capacity'!$F$9:$Q$1466))</f>
        <v>3972.079008156652</v>
      </c>
      <c r="AE46" s="68">
        <f t="array" ref="AE46">SUM(IF(('R7. TIAM total gen capacity'!$A$9:$A$1466=$B46)*(('R7. TIAM total gen capacity'!$C$9:$C$1466=AE$6)+('R7. TIAM total gen capacity'!$C$9:$C$1466=AE$7)+('R7. TIAM total gen capacity'!$C$9:$C$1466=AE$8)+('R7. TIAM total gen capacity'!$C$9:$C$1466=AE$9))*('R7. TIAM total gen capacity'!$E$9:$E$1466=$D46)*('R7. TIAM total gen capacity'!$F$8:$Q$8=AE$10),'R7. TIAM total gen capacity'!$F$9:$Q$1466))</f>
        <v>325.08240045845309</v>
      </c>
      <c r="AF46" s="68">
        <f t="array" ref="AF46">SUM(IF(('R7. TIAM total gen capacity'!$A$9:$A$1466=$B46)*(('R7. TIAM total gen capacity'!$C$9:$C$1466=AF$6)+('R7. TIAM total gen capacity'!$C$9:$C$1466=AF$7)+('R7. TIAM total gen capacity'!$C$9:$C$1466=AF$8)+('R7. TIAM total gen capacity'!$C$9:$C$1466=AF$9))*('R7. TIAM total gen capacity'!$E$9:$E$1466=$D46)*('R7. TIAM total gen capacity'!$F$8:$Q$8=AF$10),'R7. TIAM total gen capacity'!$F$9:$Q$1466))</f>
        <v>445.10629915268839</v>
      </c>
      <c r="AG46" s="68">
        <f t="array" ref="AG46">SUM(IF(('R7. TIAM total gen capacity'!$A$9:$A$1466=$B46)*(('R7. TIAM total gen capacity'!$C$9:$C$1466=AG$6)+('R7. TIAM total gen capacity'!$C$9:$C$1466=AG$7)+('R7. TIAM total gen capacity'!$C$9:$C$1466=AG$8)+('R7. TIAM total gen capacity'!$C$9:$C$1466=AG$9))*('R7. TIAM total gen capacity'!$E$9:$E$1466=$D46)*('R7. TIAM total gen capacity'!$F$8:$Q$8=AG$10),'R7. TIAM total gen capacity'!$F$9:$Q$1466))</f>
        <v>465.20390189241442</v>
      </c>
      <c r="AH46" s="68">
        <f t="array" ref="AH46">SUM(IF(('R7. TIAM total gen capacity'!$A$9:$A$1466=$B46)*(('R7. TIAM total gen capacity'!$C$9:$C$1466=AH$6)+('R7. TIAM total gen capacity'!$C$9:$C$1466=AH$7)+('R7. TIAM total gen capacity'!$C$9:$C$1466=AH$8)+('R7. TIAM total gen capacity'!$C$9:$C$1466=AH$9))*('R7. TIAM total gen capacity'!$E$9:$E$1466=$D46)*('R7. TIAM total gen capacity'!$F$8:$Q$8=AH$10),'R7. TIAM total gen capacity'!$F$9:$Q$1466))</f>
        <v>503.52136372968096</v>
      </c>
      <c r="AI46" s="68">
        <f t="array" ref="AI46">SUM(IF(('R7. TIAM total gen capacity'!$A$9:$A$1466=$B46)*(('R7. TIAM total gen capacity'!$C$9:$C$1466=AI$6)+('R7. TIAM total gen capacity'!$C$9:$C$1466=AI$7)+('R7. TIAM total gen capacity'!$C$9:$C$1466=AI$8)+('R7. TIAM total gen capacity'!$C$9:$C$1466=AI$9))*('R7. TIAM total gen capacity'!$E$9:$E$1466=$D46)*('R7. TIAM total gen capacity'!$F$8:$Q$8=AI$10),'R7. TIAM total gen capacity'!$F$9:$Q$1466))</f>
        <v>403.05843433462326</v>
      </c>
      <c r="AJ46" s="68">
        <f t="array" ref="AJ46">SUM(IF(('R7. TIAM total gen capacity'!$A$9:$A$1466=$B46)*(('R7. TIAM total gen capacity'!$C$9:$C$1466=AJ$6)+('R7. TIAM total gen capacity'!$C$9:$C$1466=AJ$7)+('R7. TIAM total gen capacity'!$C$9:$C$1466=AJ$8)+('R7. TIAM total gen capacity'!$C$9:$C$1466=AJ$9))*('R7. TIAM total gen capacity'!$E$9:$E$1466=$D46)*('R7. TIAM total gen capacity'!$F$8:$Q$8=AJ$10),'R7. TIAM total gen capacity'!$F$9:$Q$1466))</f>
        <v>198.37025381095364</v>
      </c>
      <c r="AK46" s="68">
        <f t="array" ref="AK46">SUM(IF(('R7. TIAM total gen capacity'!$A$9:$A$1466=$B46)*(('R7. TIAM total gen capacity'!$C$9:$C$1466=AK$6)+('R7. TIAM total gen capacity'!$C$9:$C$1466=AK$7)+('R7. TIAM total gen capacity'!$C$9:$C$1466=AK$8)+('R7. TIAM total gen capacity'!$C$9:$C$1466=AK$9))*('R7. TIAM total gen capacity'!$E$9:$E$1466=$D46)*('R7. TIAM total gen capacity'!$F$8:$Q$8=AK$10),'R7. TIAM total gen capacity'!$F$9:$Q$1466))</f>
        <v>116.64178883519989</v>
      </c>
      <c r="AL46" s="68">
        <f t="array" ref="AL46">SUM(IF(('R7. TIAM total gen capacity'!$A$9:$A$1466=$B46)*(('R7. TIAM total gen capacity'!$C$9:$C$1466=AL$6)+('R7. TIAM total gen capacity'!$C$9:$C$1466=AL$7)+('R7. TIAM total gen capacity'!$C$9:$C$1466=AL$8)+('R7. TIAM total gen capacity'!$C$9:$C$1466=AL$9))*('R7. TIAM total gen capacity'!$E$9:$E$1466=$D46)*('R7. TIAM total gen capacity'!$F$8:$Q$8=AL$10),'R7. TIAM total gen capacity'!$F$9:$Q$1466))</f>
        <v>220.19646322148304</v>
      </c>
      <c r="AM46" s="68">
        <f t="array" ref="AM46">SUM(IF(('R7. TIAM total gen capacity'!$A$9:$A$1466=$B46)*(('R7. TIAM total gen capacity'!$C$9:$C$1466=AM$6)+('R7. TIAM total gen capacity'!$C$9:$C$1466=AM$7)+('R7. TIAM total gen capacity'!$C$9:$C$1466=AM$8)+('R7. TIAM total gen capacity'!$C$9:$C$1466=AM$9))*('R7. TIAM total gen capacity'!$E$9:$E$1466=$D46)*('R7. TIAM total gen capacity'!$F$8:$Q$8=AM$10),'R7. TIAM total gen capacity'!$F$9:$Q$1466))</f>
        <v>308.78509743991413</v>
      </c>
      <c r="AN46" s="68">
        <f t="array" ref="AN46">SUM(IF(('R7. TIAM total gen capacity'!$A$9:$A$1466=$B46)*(('R7. TIAM total gen capacity'!$C$9:$C$1466=AN$6)+('R7. TIAM total gen capacity'!$C$9:$C$1466=AN$7)+('R7. TIAM total gen capacity'!$C$9:$C$1466=AN$8)+('R7. TIAM total gen capacity'!$C$9:$C$1466=AN$9))*('R7. TIAM total gen capacity'!$E$9:$E$1466=$D46)*('R7. TIAM total gen capacity'!$F$8:$Q$8=AN$10),'R7. TIAM total gen capacity'!$F$9:$Q$1466))</f>
        <v>310.29065005364652</v>
      </c>
      <c r="AO46" s="68">
        <f t="array" ref="AO46">SUM(IF(('R7. TIAM total gen capacity'!$A$9:$A$1466=$B46)*(('R7. TIAM total gen capacity'!$C$9:$C$1466=AO$6)+('R7. TIAM total gen capacity'!$C$9:$C$1466=AO$7)+('R7. TIAM total gen capacity'!$C$9:$C$1466=AO$8)+('R7. TIAM total gen capacity'!$C$9:$C$1466=AO$9))*('R7. TIAM total gen capacity'!$E$9:$E$1466=$D46)*('R7. TIAM total gen capacity'!$F$8:$Q$8=AO$10),'R7. TIAM total gen capacity'!$F$9:$Q$1466))</f>
        <v>280.34022455290534</v>
      </c>
      <c r="AP46" s="68">
        <f t="array" ref="AP46">SUM(IF(('R7. TIAM total gen capacity'!$A$9:$A$1466=$B46)*(('R7. TIAM total gen capacity'!$C$9:$C$1466=AP$6)+('R7. TIAM total gen capacity'!$C$9:$C$1466=AP$7)+('R7. TIAM total gen capacity'!$C$9:$C$1466=AP$8)+('R7. TIAM total gen capacity'!$C$9:$C$1466=AP$9))*('R7. TIAM total gen capacity'!$E$9:$E$1466=$D46)*('R7. TIAM total gen capacity'!$F$8:$Q$8=AP$10),'R7. TIAM total gen capacity'!$F$9:$Q$1466))</f>
        <v>264.31011419120102</v>
      </c>
      <c r="AR46" s="68">
        <f t="array" ref="AR46">SUM(IF(('R7. TIAM total gen capacity'!$A$9:$A$1466=$B46)*('R7. TIAM total gen capacity'!$E$9:$E$1466=$D46)*('R7. TIAM total gen capacity'!$F$8:$Q$8=AR$10),'R7. TIAM total gen capacity'!$F$9:$Q$1466))</f>
        <v>656.49246941211845</v>
      </c>
      <c r="AS46" s="68">
        <f t="array" ref="AS46">SUM(IF(('R7. TIAM total gen capacity'!$A$9:$A$1466=$B46)*('R7. TIAM total gen capacity'!$E$9:$E$1466=$D46)*('R7. TIAM total gen capacity'!$F$8:$Q$8=AS$10),'R7. TIAM total gen capacity'!$F$9:$Q$1466))</f>
        <v>830.82207831829498</v>
      </c>
      <c r="AT46" s="68">
        <f t="array" ref="AT46">SUM(IF(('R7. TIAM total gen capacity'!$A$9:$A$1466=$B46)*('R7. TIAM total gen capacity'!$E$9:$E$1466=$D46)*('R7. TIAM total gen capacity'!$F$8:$Q$8=AT$10),'R7. TIAM total gen capacity'!$F$9:$Q$1466))</f>
        <v>909.51278891118147</v>
      </c>
      <c r="AU46" s="68">
        <f t="array" ref="AU46">SUM(IF(('R7. TIAM total gen capacity'!$A$9:$A$1466=$B46)*('R7. TIAM total gen capacity'!$E$9:$E$1466=$D46)*('R7. TIAM total gen capacity'!$F$8:$Q$8=AU$10),'R7. TIAM total gen capacity'!$F$9:$Q$1466))</f>
        <v>1045.9417400760126</v>
      </c>
      <c r="AV46" s="68">
        <f t="array" ref="AV46">SUM(IF(('R7. TIAM total gen capacity'!$A$9:$A$1466=$B46)*('R7. TIAM total gen capacity'!$E$9:$E$1466=$D46)*('R7. TIAM total gen capacity'!$F$8:$Q$8=AV$10),'R7. TIAM total gen capacity'!$F$9:$Q$1466))</f>
        <v>1663.4538133517267</v>
      </c>
      <c r="AW46" s="68">
        <f t="array" ref="AW46">SUM(IF(('R7. TIAM total gen capacity'!$A$9:$A$1466=$B46)*('R7. TIAM total gen capacity'!$E$9:$E$1466=$D46)*('R7. TIAM total gen capacity'!$F$8:$Q$8=AW$10),'R7. TIAM total gen capacity'!$F$9:$Q$1466))</f>
        <v>2145.6300090798995</v>
      </c>
      <c r="AX46" s="68">
        <f t="array" ref="AX46">SUM(IF(('R7. TIAM total gen capacity'!$A$9:$A$1466=$B46)*('R7. TIAM total gen capacity'!$E$9:$E$1466=$D46)*('R7. TIAM total gen capacity'!$F$8:$Q$8=AX$10),'R7. TIAM total gen capacity'!$F$9:$Q$1466))</f>
        <v>3349.3534893302576</v>
      </c>
      <c r="AY46" s="68">
        <f t="array" ref="AY46">SUM(IF(('R7. TIAM total gen capacity'!$A$9:$A$1466=$B46)*('R7. TIAM total gen capacity'!$E$9:$E$1466=$D46)*('R7. TIAM total gen capacity'!$F$8:$Q$8=AY$10),'R7. TIAM total gen capacity'!$F$9:$Q$1466))</f>
        <v>4037.4529676843431</v>
      </c>
      <c r="AZ46" s="68">
        <f t="array" ref="AZ46">SUM(IF(('R7. TIAM total gen capacity'!$A$9:$A$1466=$B46)*('R7. TIAM total gen capacity'!$E$9:$E$1466=$D46)*('R7. TIAM total gen capacity'!$F$8:$Q$8=AZ$10),'R7. TIAM total gen capacity'!$F$9:$Q$1466))</f>
        <v>5655.6300628270401</v>
      </c>
      <c r="BA46" s="68">
        <f t="array" ref="BA46">SUM(IF(('R7. TIAM total gen capacity'!$A$9:$A$1466=$B46)*('R7. TIAM total gen capacity'!$E$9:$E$1466=$D46)*('R7. TIAM total gen capacity'!$F$8:$Q$8=BA$10),'R7. TIAM total gen capacity'!$F$9:$Q$1466))</f>
        <v>6284.19253210028</v>
      </c>
      <c r="BB46" s="68">
        <f t="array" ref="BB46">SUM(IF(('R7. TIAM total gen capacity'!$A$9:$A$1466=$B46)*('R7. TIAM total gen capacity'!$E$9:$E$1466=$D46)*('R7. TIAM total gen capacity'!$F$8:$Q$8=BB$10),'R7. TIAM total gen capacity'!$F$9:$Q$1466))</f>
        <v>6835.1798249260519</v>
      </c>
      <c r="BC46" s="68">
        <f t="array" ref="BC46">SUM(IF(('R7. TIAM total gen capacity'!$A$9:$A$1466=$B46)*('R7. TIAM total gen capacity'!$E$9:$E$1466=$D46)*('R7. TIAM total gen capacity'!$F$8:$Q$8=BC$10),'R7. TIAM total gen capacity'!$F$9:$Q$1466))</f>
        <v>7340.866636604097</v>
      </c>
      <c r="BE46" s="68">
        <f t="array" ref="BE46">SUM(IF(('R7. TIAM total gen capacity'!$A$9:$A$1466=$B46)*('R7. TIAM total gen capacity'!$E$9:$E$1466=$D46)*('R7. TIAM total gen capacity'!$B$9:$B$1466=BE$9)*('R7. TIAM total gen capacity'!$F$8:$Q$8=BE$10),'R7. TIAM total gen capacity'!$F$9:$Q$1466))</f>
        <v>184.16182340169942</v>
      </c>
      <c r="BF46" s="68">
        <f t="array" ref="BF46">SUM(IF(('R7. TIAM total gen capacity'!$A$9:$A$1466=$B46)*('R7. TIAM total gen capacity'!$E$9:$E$1466=$D46)*('R7. TIAM total gen capacity'!$B$9:$B$1466=BF$9)*('R7. TIAM total gen capacity'!$F$8:$Q$8=BF$10),'R7. TIAM total gen capacity'!$F$9:$Q$1466))</f>
        <v>249.00479024448441</v>
      </c>
      <c r="BG46" s="68">
        <f t="array" ref="BG46">SUM(IF(('R7. TIAM total gen capacity'!$A$9:$A$1466=$B46)*('R7. TIAM total gen capacity'!$E$9:$E$1466=$D46)*('R7. TIAM total gen capacity'!$B$9:$B$1466=BG$9)*('R7. TIAM total gen capacity'!$F$8:$Q$8=BG$10),'R7. TIAM total gen capacity'!$F$9:$Q$1466))</f>
        <v>318.32337532225154</v>
      </c>
      <c r="BH46" s="68">
        <f t="array" ref="BH46">SUM(IF(('R7. TIAM total gen capacity'!$A$9:$A$1466=$B46)*('R7. TIAM total gen capacity'!$E$9:$E$1466=$D46)*('R7. TIAM total gen capacity'!$B$9:$B$1466=BH$9)*('R7. TIAM total gen capacity'!$F$8:$Q$8=BH$10),'R7. TIAM total gen capacity'!$F$9:$Q$1466))</f>
        <v>367.97156338087586</v>
      </c>
      <c r="BI46" s="68">
        <f t="array" ref="BI46">SUM(IF(('R7. TIAM total gen capacity'!$A$9:$A$1466=$B46)*('R7. TIAM total gen capacity'!$E$9:$E$1466=$D46)*('R7. TIAM total gen capacity'!$B$9:$B$1466=BI$9)*('R7. TIAM total gen capacity'!$F$8:$Q$8=BI$10),'R7. TIAM total gen capacity'!$F$9:$Q$1466))</f>
        <v>1103.805371865664</v>
      </c>
      <c r="BJ46" s="68">
        <f t="array" ref="BJ46">SUM(IF(('R7. TIAM total gen capacity'!$A$9:$A$1466=$B46)*('R7. TIAM total gen capacity'!$E$9:$E$1466=$D46)*('R7. TIAM total gen capacity'!$B$9:$B$1466=BJ$9)*('R7. TIAM total gen capacity'!$F$8:$Q$8=BJ$10),'R7. TIAM total gen capacity'!$F$9:$Q$1466))</f>
        <v>1786.030489217841</v>
      </c>
      <c r="BK46" s="68">
        <f t="array" ref="BK46">SUM(IF(('R7. TIAM total gen capacity'!$A$9:$A$1466=$B46)*('R7. TIAM total gen capacity'!$E$9:$E$1466=$D46)*('R7. TIAM total gen capacity'!$B$9:$B$1466=BK$9)*('R7. TIAM total gen capacity'!$F$8:$Q$8=BK$10),'R7. TIAM total gen capacity'!$F$9:$Q$1466))</f>
        <v>3067.1604599923139</v>
      </c>
      <c r="BL46" s="68">
        <f t="array" ref="BL46">SUM(IF(('R7. TIAM total gen capacity'!$A$9:$A$1466=$B46)*('R7. TIAM total gen capacity'!$E$9:$E$1466=$D46)*('R7. TIAM total gen capacity'!$B$9:$B$1466=BL$9)*('R7. TIAM total gen capacity'!$F$8:$Q$8=BL$10),'R7. TIAM total gen capacity'!$F$9:$Q$1466))</f>
        <v>3637.4426789529516</v>
      </c>
      <c r="BM46" s="68">
        <f t="array" ref="BM46">SUM(IF(('R7. TIAM total gen capacity'!$A$9:$A$1466=$B46)*('R7. TIAM total gen capacity'!$E$9:$E$1466=$D46)*('R7. TIAM total gen capacity'!$B$9:$B$1466=BM$9)*('R7. TIAM total gen capacity'!$F$8:$Q$8=BM$10),'R7. TIAM total gen capacity'!$F$9:$Q$1466))</f>
        <v>5169.7342886797433</v>
      </c>
      <c r="BN46" s="68">
        <f t="array" ref="BN46">SUM(IF(('R7. TIAM total gen capacity'!$A$9:$A$1466=$B46)*('R7. TIAM total gen capacity'!$E$9:$E$1466=$D46)*('R7. TIAM total gen capacity'!$B$9:$B$1466=BN$9)*('R7. TIAM total gen capacity'!$F$8:$Q$8=BN$10),'R7. TIAM total gen capacity'!$F$9:$Q$1466))</f>
        <v>5803.9116073048826</v>
      </c>
      <c r="BO46" s="68">
        <f t="array" ref="BO46">SUM(IF(('R7. TIAM total gen capacity'!$A$9:$A$1466=$B46)*('R7. TIAM total gen capacity'!$E$9:$E$1466=$D46)*('R7. TIAM total gen capacity'!$B$9:$B$1466=BO$9)*('R7. TIAM total gen capacity'!$F$8:$Q$8=BO$10),'R7. TIAM total gen capacity'!$F$9:$Q$1466))</f>
        <v>6382.6461871175252</v>
      </c>
      <c r="BP46" s="68">
        <f t="array" ref="BP46">SUM(IF(('R7. TIAM total gen capacity'!$A$9:$A$1466=$B46)*('R7. TIAM total gen capacity'!$E$9:$E$1466=$D46)*('R7. TIAM total gen capacity'!$B$9:$B$1466=BP$9)*('R7. TIAM total gen capacity'!$F$8:$Q$8=BP$10),'R7. TIAM total gen capacity'!$F$9:$Q$1466))</f>
        <v>6911.7392502520488</v>
      </c>
      <c r="BR46" s="68">
        <f t="array" ref="BR46">SUM(IF(('R7. TIAM total gen capacity'!$A$9:$A$1466=$B46)*(('R7. TIAM total gen capacity'!$C$9:$C$1466=BR$7)+('R7. TIAM total gen capacity'!$C$9:$C$1466=BR$8))*('R7. TIAM total gen capacity'!$E$9:$E$1466=$D46)*('R7. TIAM total gen capacity'!$F$8:$Q$8=BR$10),'R7. TIAM total gen capacity'!$F$9:$Q$1466))</f>
        <v>3.597716894977165</v>
      </c>
      <c r="BS46" s="68">
        <f t="array" ref="BS46">SUM(IF(('R7. TIAM total gen capacity'!$A$9:$A$1466=$B46)*(('R7. TIAM total gen capacity'!$C$9:$C$1466=BS$7)+('R7. TIAM total gen capacity'!$C$9:$C$1466=BS$8))*('R7. TIAM total gen capacity'!$E$9:$E$1466=$D46)*('R7. TIAM total gen capacity'!$F$8:$Q$8=BS$10),'R7. TIAM total gen capacity'!$F$9:$Q$1466))</f>
        <v>3.4723096474729447</v>
      </c>
      <c r="BT46" s="68">
        <f t="array" ref="BT46">SUM(IF(('R7. TIAM total gen capacity'!$A$9:$A$1466=$B46)*(('R7. TIAM total gen capacity'!$C$9:$C$1466=BT$7)+('R7. TIAM total gen capacity'!$C$9:$C$1466=BT$8))*('R7. TIAM total gen capacity'!$E$9:$E$1466=$D46)*('R7. TIAM total gen capacity'!$F$8:$Q$8=BT$10),'R7. TIAM total gen capacity'!$F$9:$Q$1466))</f>
        <v>3.158791528712384</v>
      </c>
      <c r="BU46" s="68">
        <f t="array" ref="BU46">SUM(IF(('R7. TIAM total gen capacity'!$A$9:$A$1466=$B46)*(('R7. TIAM total gen capacity'!$C$9:$C$1466=BU$7)+('R7. TIAM total gen capacity'!$C$9:$C$1466=BU$8))*('R7. TIAM total gen capacity'!$E$9:$E$1466=$D46)*('R7. TIAM total gen capacity'!$F$8:$Q$8=BU$10),'R7. TIAM total gen capacity'!$F$9:$Q$1466))</f>
        <v>16.887755566264165</v>
      </c>
      <c r="BV46" s="68">
        <f t="array" ref="BV46">SUM(IF(('R7. TIAM total gen capacity'!$A$9:$A$1466=$B46)*(('R7. TIAM total gen capacity'!$C$9:$C$1466=BV$7)+('R7. TIAM total gen capacity'!$C$9:$C$1466=BV$8))*('R7. TIAM total gen capacity'!$E$9:$E$1466=$D46)*('R7. TIAM total gen capacity'!$F$8:$Q$8=BV$10),'R7. TIAM total gen capacity'!$F$9:$Q$1466))</f>
        <v>94.341694248811436</v>
      </c>
      <c r="BW46" s="68">
        <f t="array" ref="BW46">SUM(IF(('R7. TIAM total gen capacity'!$A$9:$A$1466=$B46)*(('R7. TIAM total gen capacity'!$C$9:$C$1466=BW$7)+('R7. TIAM total gen capacity'!$C$9:$C$1466=BW$8))*('R7. TIAM total gen capacity'!$E$9:$E$1466=$D46)*('R7. TIAM total gen capacity'!$F$8:$Q$8=BW$10),'R7. TIAM total gen capacity'!$F$9:$Q$1466))</f>
        <v>125.30607817684009</v>
      </c>
      <c r="BX46" s="68">
        <f t="array" ref="BX46">SUM(IF(('R7. TIAM total gen capacity'!$A$9:$A$1466=$B46)*(('R7. TIAM total gen capacity'!$C$9:$C$1466=BX$7)+('R7. TIAM total gen capacity'!$C$9:$C$1466=BX$8))*('R7. TIAM total gen capacity'!$E$9:$E$1466=$D46)*('R7. TIAM total gen capacity'!$F$8:$Q$8=BX$10),'R7. TIAM total gen capacity'!$F$9:$Q$1466))</f>
        <v>188.10005623559567</v>
      </c>
      <c r="BY46" s="68">
        <f t="array" ref="BY46">SUM(IF(('R7. TIAM total gen capacity'!$A$9:$A$1466=$B46)*(('R7. TIAM total gen capacity'!$C$9:$C$1466=BY$7)+('R7. TIAM total gen capacity'!$C$9:$C$1466=BY$8))*('R7. TIAM total gen capacity'!$E$9:$E$1466=$D46)*('R7. TIAM total gen capacity'!$F$8:$Q$8=BY$10),'R7. TIAM total gen capacity'!$F$9:$Q$1466))</f>
        <v>293.88412799817195</v>
      </c>
      <c r="BZ46" s="68">
        <f t="array" ref="BZ46">SUM(IF(('R7. TIAM total gen capacity'!$A$9:$A$1466=$B46)*(('R7. TIAM total gen capacity'!$C$9:$C$1466=BZ$7)+('R7. TIAM total gen capacity'!$C$9:$C$1466=BZ$8))*('R7. TIAM total gen capacity'!$E$9:$E$1466=$D46)*('R7. TIAM total gen capacity'!$F$8:$Q$8=BZ$10),'R7. TIAM total gen capacity'!$F$9:$Q$1466))</f>
        <v>398.90742017712375</v>
      </c>
      <c r="CA46" s="68">
        <f t="array" ref="CA46">SUM(IF(('R7. TIAM total gen capacity'!$A$9:$A$1466=$B46)*(('R7. TIAM total gen capacity'!$C$9:$C$1466=CA$7)+('R7. TIAM total gen capacity'!$C$9:$C$1466=CA$8))*('R7. TIAM total gen capacity'!$E$9:$E$1466=$D46)*('R7. TIAM total gen capacity'!$F$8:$Q$8=CA$10),'R7. TIAM total gen capacity'!$F$9:$Q$1466))</f>
        <v>431.90460952189443</v>
      </c>
      <c r="CB46" s="68">
        <f t="array" ref="CB46">SUM(IF(('R7. TIAM total gen capacity'!$A$9:$A$1466=$B46)*(('R7. TIAM total gen capacity'!$C$9:$C$1466=CB$7)+('R7. TIAM total gen capacity'!$C$9:$C$1466=CB$8))*('R7. TIAM total gen capacity'!$E$9:$E$1466=$D46)*('R7. TIAM total gen capacity'!$F$8:$Q$8=CB$10),'R7. TIAM total gen capacity'!$F$9:$Q$1466))</f>
        <v>468.4390405508787</v>
      </c>
      <c r="CC46" s="68">
        <f t="array" ref="CC46">SUM(IF(('R7. TIAM total gen capacity'!$A$9:$A$1466=$B46)*(('R7. TIAM total gen capacity'!$C$9:$C$1466=CC$7)+('R7. TIAM total gen capacity'!$C$9:$C$1466=CC$8))*('R7. TIAM total gen capacity'!$E$9:$E$1466=$D46)*('R7. TIAM total gen capacity'!$F$8:$Q$8=CC$10),'R7. TIAM total gen capacity'!$F$9:$Q$1466))</f>
        <v>484.31356089166354</v>
      </c>
      <c r="CE46" s="68">
        <f t="array" ref="CE46">SUM(IF(('R7. TIAM total gen capacity'!$A$9:$A$1466=$B46)*(('R7. TIAM total gen capacity'!$C$9:$C$1466=CE$7)+('R7. TIAM total gen capacity'!$C$9:$C$1466=CE$8))*('R7. TIAM total gen capacity'!$E$9:$E$1466=$D46)*('R7. TIAM total gen capacity'!$F$8:$Q$8=CE$10),'R7. TIAM total gen capacity'!$F$9:$Q$1466))</f>
        <v>126.45756160565679</v>
      </c>
      <c r="CF46" s="68">
        <f t="array" ref="CF46">SUM(IF(('R7. TIAM total gen capacity'!$A$9:$A$1466=$B46)*(('R7. TIAM total gen capacity'!$C$9:$C$1466=CF$7)+('R7. TIAM total gen capacity'!$C$9:$C$1466=CF$8))*('R7. TIAM total gen capacity'!$E$9:$E$1466=$D46)*('R7. TIAM total gen capacity'!$F$8:$Q$8=CF$10),'R7. TIAM total gen capacity'!$F$9:$Q$1466))</f>
        <v>126.45756160565679</v>
      </c>
      <c r="CG46" s="68">
        <f t="array" ref="CG46">SUM(IF(('R7. TIAM total gen capacity'!$A$9:$A$1466=$B46)*(('R7. TIAM total gen capacity'!$C$9:$C$1466=CG$7)+('R7. TIAM total gen capacity'!$C$9:$C$1466=CG$8))*('R7. TIAM total gen capacity'!$E$9:$E$1466=$D46)*('R7. TIAM total gen capacity'!$F$8:$Q$8=CG$10),'R7. TIAM total gen capacity'!$F$9:$Q$1466))</f>
        <v>126.51400395747652</v>
      </c>
      <c r="CH46" s="68">
        <f t="array" ref="CH46">SUM(IF(('R7. TIAM total gen capacity'!$A$9:$A$1466=$B46)*(('R7. TIAM total gen capacity'!$C$9:$C$1466=CH$7)+('R7. TIAM total gen capacity'!$C$9:$C$1466=CH$8))*('R7. TIAM total gen capacity'!$E$9:$E$1466=$D46)*('R7. TIAM total gen capacity'!$F$8:$Q$8=CH$10),'R7. TIAM total gen capacity'!$F$9:$Q$1466))</f>
        <v>140.64619379976176</v>
      </c>
      <c r="CI46" s="68">
        <f t="array" ref="CI46">SUM(IF(('R7. TIAM total gen capacity'!$A$9:$A$1466=$B46)*(('R7. TIAM total gen capacity'!$C$9:$C$1466=CI$7)+('R7. TIAM total gen capacity'!$C$9:$C$1466=CI$8))*('R7. TIAM total gen capacity'!$E$9:$E$1466=$D46)*('R7. TIAM total gen capacity'!$F$8:$Q$8=CI$10),'R7. TIAM total gen capacity'!$F$9:$Q$1466))</f>
        <v>146.86411639689246</v>
      </c>
      <c r="CJ46" s="68">
        <f t="array" ref="CJ46">SUM(IF(('R7. TIAM total gen capacity'!$A$9:$A$1466=$B46)*(('R7. TIAM total gen capacity'!$C$9:$C$1466=CJ$7)+('R7. TIAM total gen capacity'!$C$9:$C$1466=CJ$8))*('R7. TIAM total gen capacity'!$E$9:$E$1466=$D46)*('R7. TIAM total gen capacity'!$F$8:$Q$8=CJ$10),'R7. TIAM total gen capacity'!$F$9:$Q$1466))</f>
        <v>164.57203305084764</v>
      </c>
      <c r="CK46" s="68">
        <f t="array" ref="CK46">SUM(IF(('R7. TIAM total gen capacity'!$A$9:$A$1466=$B46)*(('R7. TIAM total gen capacity'!$C$9:$C$1466=CK$7)+('R7. TIAM total gen capacity'!$C$9:$C$1466=CK$8))*('R7. TIAM total gen capacity'!$E$9:$E$1466=$D46)*('R7. TIAM total gen capacity'!$F$8:$Q$8=CK$10),'R7. TIAM total gen capacity'!$F$9:$Q$1466))</f>
        <v>227.92350384150714</v>
      </c>
      <c r="CL46" s="68">
        <f t="array" ref="CL46">SUM(IF(('R7. TIAM total gen capacity'!$A$9:$A$1466=$B46)*(('R7. TIAM total gen capacity'!$C$9:$C$1466=CL$7)+('R7. TIAM total gen capacity'!$C$9:$C$1466=CL$8))*('R7. TIAM total gen capacity'!$E$9:$E$1466=$D46)*('R7. TIAM total gen capacity'!$F$8:$Q$8=CL$10),'R7. TIAM total gen capacity'!$F$9:$Q$1466))</f>
        <v>243.13037691263503</v>
      </c>
      <c r="CM46" s="68">
        <f t="array" ref="CM46">SUM(IF(('R7. TIAM total gen capacity'!$A$9:$A$1466=$B46)*(('R7. TIAM total gen capacity'!$C$9:$C$1466=CM$7)+('R7. TIAM total gen capacity'!$C$9:$C$1466=CM$8))*('R7. TIAM total gen capacity'!$E$9:$E$1466=$D46)*('R7. TIAM total gen capacity'!$F$8:$Q$8=CM$10),'R7. TIAM total gen capacity'!$F$9:$Q$1466))</f>
        <v>245.37244277845858</v>
      </c>
      <c r="CN46" s="68">
        <f t="array" ref="CN46">SUM(IF(('R7. TIAM total gen capacity'!$A$9:$A$1466=$B46)*(('R7. TIAM total gen capacity'!$C$9:$C$1466=CN$7)+('R7. TIAM total gen capacity'!$C$9:$C$1466=CN$8))*('R7. TIAM total gen capacity'!$E$9:$E$1466=$D46)*('R7. TIAM total gen capacity'!$F$8:$Q$8=CN$10),'R7. TIAM total gen capacity'!$F$9:$Q$1466))</f>
        <v>246.04544716218606</v>
      </c>
      <c r="CO46" s="68">
        <f t="array" ref="CO46">SUM(IF(('R7. TIAM total gen capacity'!$A$9:$A$1466=$B46)*(('R7. TIAM total gen capacity'!$C$9:$C$1466=CO$7)+('R7. TIAM total gen capacity'!$C$9:$C$1466=CO$8))*('R7. TIAM total gen capacity'!$E$9:$E$1466=$D46)*('R7. TIAM total gen capacity'!$F$8:$Q$8=CO$10),'R7. TIAM total gen capacity'!$F$9:$Q$1466))</f>
        <v>248.90173670290051</v>
      </c>
      <c r="CP46" s="68">
        <f t="array" ref="CP46">SUM(IF(('R7. TIAM total gen capacity'!$A$9:$A$1466=$B46)*(('R7. TIAM total gen capacity'!$C$9:$C$1466=CP$7)+('R7. TIAM total gen capacity'!$C$9:$C$1466=CP$8))*('R7. TIAM total gen capacity'!$E$9:$E$1466=$D46)*('R7. TIAM total gen capacity'!$F$8:$Q$8=CP$10),'R7. TIAM total gen capacity'!$F$9:$Q$1466))</f>
        <v>263.41074570132571</v>
      </c>
    </row>
    <row r="47" spans="1:94" x14ac:dyDescent="0.3">
      <c r="A47" s="39" t="s">
        <v>67</v>
      </c>
      <c r="B47" s="39" t="s">
        <v>254</v>
      </c>
      <c r="C47" s="39" t="s">
        <v>98</v>
      </c>
      <c r="D47" s="39" t="s">
        <v>260</v>
      </c>
      <c r="E47" s="68">
        <f t="array" ref="E47">SUM(IF(('R7. TIAM total gen capacity'!$A$9:$A$1466=$B47)*(('R7. TIAM total gen capacity'!$C$9:$C$1466=E$7)+('R7. TIAM total gen capacity'!$C$9:$C$1466=E$8))*('R7. TIAM total gen capacity'!$E$9:$E$1466=$D47)*('R7. TIAM total gen capacity'!$F$8:$Q$8=E$10),'R7. TIAM total gen capacity'!$F$9:$Q$1466))</f>
        <v>5.7077625570776296E-4</v>
      </c>
      <c r="F47" s="68">
        <f t="array" ref="F47">SUM(IF(('R7. TIAM total gen capacity'!$A$9:$A$1466=$B47)*(('R7. TIAM total gen capacity'!$C$9:$C$1466=F$7)+('R7. TIAM total gen capacity'!$C$9:$C$1466=F$8))*('R7. TIAM total gen capacity'!$E$9:$E$1466=$D47)*('R7. TIAM total gen capacity'!$F$8:$Q$8=F$10),'R7. TIAM total gen capacity'!$F$9:$Q$1466))</f>
        <v>2.96</v>
      </c>
      <c r="G47" s="68">
        <f t="array" ref="G47">SUM(IF(('R7. TIAM total gen capacity'!$A$9:$A$1466=$B47)*(('R7. TIAM total gen capacity'!$C$9:$C$1466=G$7)+('R7. TIAM total gen capacity'!$C$9:$C$1466=G$8))*('R7. TIAM total gen capacity'!$E$9:$E$1466=$D47)*('R7. TIAM total gen capacity'!$F$8:$Q$8=G$10),'R7. TIAM total gen capacity'!$F$9:$Q$1466))</f>
        <v>15.021939190116678</v>
      </c>
      <c r="H47" s="68">
        <f t="array" ref="H47">SUM(IF(('R7. TIAM total gen capacity'!$A$9:$A$1466=$B47)*(('R7. TIAM total gen capacity'!$C$9:$C$1466=H$7)+('R7. TIAM total gen capacity'!$C$9:$C$1466=H$8))*('R7. TIAM total gen capacity'!$E$9:$E$1466=$D47)*('R7. TIAM total gen capacity'!$F$8:$Q$8=H$10),'R7. TIAM total gen capacity'!$F$9:$Q$1466))</f>
        <v>40.755318064746398</v>
      </c>
      <c r="I47" s="68">
        <f t="array" ref="I47">SUM(IF(('R7. TIAM total gen capacity'!$A$9:$A$1466=$B47)*(('R7. TIAM total gen capacity'!$C$9:$C$1466=I$7)+('R7. TIAM total gen capacity'!$C$9:$C$1466=I$8))*('R7. TIAM total gen capacity'!$E$9:$E$1466=$D47)*('R7. TIAM total gen capacity'!$F$8:$Q$8=I$10),'R7. TIAM total gen capacity'!$F$9:$Q$1466))</f>
        <v>195.90701988632358</v>
      </c>
      <c r="J47" s="68">
        <f t="array" ref="J47">SUM(IF(('R7. TIAM total gen capacity'!$A$9:$A$1466=$B47)*(('R7. TIAM total gen capacity'!$C$9:$C$1466=J$7)+('R7. TIAM total gen capacity'!$C$9:$C$1466=J$8))*('R7. TIAM total gen capacity'!$E$9:$E$1466=$D47)*('R7. TIAM total gen capacity'!$F$8:$Q$8=J$10),'R7. TIAM total gen capacity'!$F$9:$Q$1466))</f>
        <v>941.69502484192162</v>
      </c>
      <c r="K47" s="68">
        <f t="array" ref="K47">SUM(IF(('R7. TIAM total gen capacity'!$A$9:$A$1466=$B47)*(('R7. TIAM total gen capacity'!$C$9:$C$1466=K$7)+('R7. TIAM total gen capacity'!$C$9:$C$1466=K$8))*('R7. TIAM total gen capacity'!$E$9:$E$1466=$D47)*('R7. TIAM total gen capacity'!$F$8:$Q$8=K$10),'R7. TIAM total gen capacity'!$F$9:$Q$1466))</f>
        <v>2925.2192044110707</v>
      </c>
      <c r="L47" s="68">
        <f t="array" ref="L47">SUM(IF(('R7. TIAM total gen capacity'!$A$9:$A$1466=$B47)*(('R7. TIAM total gen capacity'!$C$9:$C$1466=L$7)+('R7. TIAM total gen capacity'!$C$9:$C$1466=L$8))*('R7. TIAM total gen capacity'!$E$9:$E$1466=$D47)*('R7. TIAM total gen capacity'!$F$8:$Q$8=L$10),'R7. TIAM total gen capacity'!$F$9:$Q$1466))</f>
        <v>5374.1670143857255</v>
      </c>
      <c r="M47" s="68">
        <f t="array" ref="M47">SUM(IF(('R7. TIAM total gen capacity'!$A$9:$A$1466=$B47)*(('R7. TIAM total gen capacity'!$C$9:$C$1466=M$7)+('R7. TIAM total gen capacity'!$C$9:$C$1466=M$8))*('R7. TIAM total gen capacity'!$E$9:$E$1466=$D47)*('R7. TIAM total gen capacity'!$F$8:$Q$8=M$10),'R7. TIAM total gen capacity'!$F$9:$Q$1466))</f>
        <v>10876.126323531284</v>
      </c>
      <c r="N47" s="68">
        <f t="array" ref="N47">SUM(IF(('R7. TIAM total gen capacity'!$A$9:$A$1466=$B47)*(('R7. TIAM total gen capacity'!$C$9:$C$1466=N$7)+('R7. TIAM total gen capacity'!$C$9:$C$1466=N$8))*('R7. TIAM total gen capacity'!$E$9:$E$1466=$D47)*('R7. TIAM total gen capacity'!$F$8:$Q$8=N$10),'R7. TIAM total gen capacity'!$F$9:$Q$1466))</f>
        <v>12911.215442692843</v>
      </c>
      <c r="O47" s="68">
        <f t="array" ref="O47">SUM(IF(('R7. TIAM total gen capacity'!$A$9:$A$1466=$B47)*(('R7. TIAM total gen capacity'!$C$9:$C$1466=O$7)+('R7. TIAM total gen capacity'!$C$9:$C$1466=O$8))*('R7. TIAM total gen capacity'!$E$9:$E$1466=$D47)*('R7. TIAM total gen capacity'!$F$8:$Q$8=O$10),'R7. TIAM total gen capacity'!$F$9:$Q$1466))</f>
        <v>15936.190422416552</v>
      </c>
      <c r="P47" s="68">
        <f t="array" ref="P47">SUM(IF(('R7. TIAM total gen capacity'!$A$9:$A$1466=$B47)*(('R7. TIAM total gen capacity'!$C$9:$C$1466=P$7)+('R7. TIAM total gen capacity'!$C$9:$C$1466=P$8))*('R7. TIAM total gen capacity'!$E$9:$E$1466=$D47)*('R7. TIAM total gen capacity'!$F$8:$Q$8=P$10),'R7. TIAM total gen capacity'!$F$9:$Q$1466))</f>
        <v>16625.931366620836</v>
      </c>
      <c r="R47" s="68">
        <f t="array" ref="R47">SUM(IF(('R7. TIAM total gen capacity'!$A$9:$A$1466=$B47)*(('R7. TIAM total gen capacity'!$C$9:$C$1466=R$7)+('R7. TIAM total gen capacity'!$C$9:$C$1466=R$8))*('R7. TIAM total gen capacity'!$E$9:$E$1466=$D47)*('R7. TIAM total gen capacity'!$F$8:$Q$8=R$10),'R7. TIAM total gen capacity'!$F$9:$Q$1466))</f>
        <v>3.5639269406392731</v>
      </c>
      <c r="S47" s="68">
        <f t="array" ref="S47">SUM(IF(('R7. TIAM total gen capacity'!$A$9:$A$1466=$B47)*(('R7. TIAM total gen capacity'!$C$9:$C$1466=S$7)+('R7. TIAM total gen capacity'!$C$9:$C$1466=S$8))*('R7. TIAM total gen capacity'!$E$9:$E$1466=$D47)*('R7. TIAM total gen capacity'!$F$8:$Q$8=S$10),'R7. TIAM total gen capacity'!$F$9:$Q$1466))</f>
        <v>64.408563504831505</v>
      </c>
      <c r="T47" s="68">
        <f t="array" ref="T47">SUM(IF(('R7. TIAM total gen capacity'!$A$9:$A$1466=$B47)*(('R7. TIAM total gen capacity'!$C$9:$C$1466=T$7)+('R7. TIAM total gen capacity'!$C$9:$C$1466=T$8))*('R7. TIAM total gen capacity'!$E$9:$E$1466=$D47)*('R7. TIAM total gen capacity'!$F$8:$Q$8=T$10),'R7. TIAM total gen capacity'!$F$9:$Q$1466))</f>
        <v>65.748665087034496</v>
      </c>
      <c r="U47" s="68">
        <f t="array" ref="U47">SUM(IF(('R7. TIAM total gen capacity'!$A$9:$A$1466=$B47)*(('R7. TIAM total gen capacity'!$C$9:$C$1466=U$7)+('R7. TIAM total gen capacity'!$C$9:$C$1466=U$8))*('R7. TIAM total gen capacity'!$E$9:$E$1466=$D47)*('R7. TIAM total gen capacity'!$F$8:$Q$8=U$10),'R7. TIAM total gen capacity'!$F$9:$Q$1466))</f>
        <v>182.66599305112805</v>
      </c>
      <c r="V47" s="68">
        <f t="array" ref="V47">SUM(IF(('R7. TIAM total gen capacity'!$A$9:$A$1466=$B47)*(('R7. TIAM total gen capacity'!$C$9:$C$1466=V$7)+('R7. TIAM total gen capacity'!$C$9:$C$1466=V$8))*('R7. TIAM total gen capacity'!$E$9:$E$1466=$D47)*('R7. TIAM total gen capacity'!$F$8:$Q$8=V$10),'R7. TIAM total gen capacity'!$F$9:$Q$1466))</f>
        <v>878.04648114775523</v>
      </c>
      <c r="W47" s="68">
        <f t="array" ref="W47">SUM(IF(('R7. TIAM total gen capacity'!$A$9:$A$1466=$B47)*(('R7. TIAM total gen capacity'!$C$9:$C$1466=W$7)+('R7. TIAM total gen capacity'!$C$9:$C$1466=W$8))*('R7. TIAM total gen capacity'!$E$9:$E$1466=$D47)*('R7. TIAM total gen capacity'!$F$8:$Q$8=W$10),'R7. TIAM total gen capacity'!$F$9:$Q$1466))</f>
        <v>1657.0828554743721</v>
      </c>
      <c r="X47" s="68">
        <f t="array" ref="X47">SUM(IF(('R7. TIAM total gen capacity'!$A$9:$A$1466=$B47)*(('R7. TIAM total gen capacity'!$C$9:$C$1466=X$7)+('R7. TIAM total gen capacity'!$C$9:$C$1466=X$8))*('R7. TIAM total gen capacity'!$E$9:$E$1466=$D47)*('R7. TIAM total gen capacity'!$F$8:$Q$8=X$10),'R7. TIAM total gen capacity'!$F$9:$Q$1466))</f>
        <v>2431.3251463948573</v>
      </c>
      <c r="Y47" s="68">
        <f t="array" ref="Y47">SUM(IF(('R7. TIAM total gen capacity'!$A$9:$A$1466=$B47)*(('R7. TIAM total gen capacity'!$C$9:$C$1466=Y$7)+('R7. TIAM total gen capacity'!$C$9:$C$1466=Y$8))*('R7. TIAM total gen capacity'!$E$9:$E$1466=$D47)*('R7. TIAM total gen capacity'!$F$8:$Q$8=Y$10),'R7. TIAM total gen capacity'!$F$9:$Q$1466))</f>
        <v>5005.7293989494865</v>
      </c>
      <c r="Z47" s="68">
        <f t="array" ref="Z47">SUM(IF(('R7. TIAM total gen capacity'!$A$9:$A$1466=$B47)*(('R7. TIAM total gen capacity'!$C$9:$C$1466=Z$7)+('R7. TIAM total gen capacity'!$C$9:$C$1466=Z$8))*('R7. TIAM total gen capacity'!$E$9:$E$1466=$D47)*('R7. TIAM total gen capacity'!$F$8:$Q$8=Z$10),'R7. TIAM total gen capacity'!$F$9:$Q$1466))</f>
        <v>7979.9642538474891</v>
      </c>
      <c r="AA47" s="68">
        <f t="array" ref="AA47">SUM(IF(('R7. TIAM total gen capacity'!$A$9:$A$1466=$B47)*(('R7. TIAM total gen capacity'!$C$9:$C$1466=AA$7)+('R7. TIAM total gen capacity'!$C$9:$C$1466=AA$8))*('R7. TIAM total gen capacity'!$E$9:$E$1466=$D47)*('R7. TIAM total gen capacity'!$F$8:$Q$8=AA$10),'R7. TIAM total gen capacity'!$F$9:$Q$1466))</f>
        <v>10179.980379277091</v>
      </c>
      <c r="AB47" s="68">
        <f t="array" ref="AB47">SUM(IF(('R7. TIAM total gen capacity'!$A$9:$A$1466=$B47)*(('R7. TIAM total gen capacity'!$C$9:$C$1466=AB$7)+('R7. TIAM total gen capacity'!$C$9:$C$1466=AB$8))*('R7. TIAM total gen capacity'!$E$9:$E$1466=$D47)*('R7. TIAM total gen capacity'!$F$8:$Q$8=AB$10),'R7. TIAM total gen capacity'!$F$9:$Q$1466))</f>
        <v>14368.273723016571</v>
      </c>
      <c r="AC47" s="68">
        <f t="array" ref="AC47">SUM(IF(('R7. TIAM total gen capacity'!$A$9:$A$1466=$B47)*(('R7. TIAM total gen capacity'!$C$9:$C$1466=AC$7)+('R7. TIAM total gen capacity'!$C$9:$C$1466=AC$8))*('R7. TIAM total gen capacity'!$E$9:$E$1466=$D47)*('R7. TIAM total gen capacity'!$F$8:$Q$8=AC$10),'R7. TIAM total gen capacity'!$F$9:$Q$1466))</f>
        <v>17316.898920121865</v>
      </c>
      <c r="AE47" s="68">
        <f t="array" ref="AE47">SUM(IF(('R7. TIAM total gen capacity'!$A$9:$A$1466=$B47)*(('R7. TIAM total gen capacity'!$C$9:$C$1466=AE$6)+('R7. TIAM total gen capacity'!$C$9:$C$1466=AE$7)+('R7. TIAM total gen capacity'!$C$9:$C$1466=AE$8)+('R7. TIAM total gen capacity'!$C$9:$C$1466=AE$9))*('R7. TIAM total gen capacity'!$E$9:$E$1466=$D47)*('R7. TIAM total gen capacity'!$F$8:$Q$8=AE$10),'R7. TIAM total gen capacity'!$F$9:$Q$1466))</f>
        <v>949.42450509944229</v>
      </c>
      <c r="AF47" s="68">
        <f t="array" ref="AF47">SUM(IF(('R7. TIAM total gen capacity'!$A$9:$A$1466=$B47)*(('R7. TIAM total gen capacity'!$C$9:$C$1466=AF$6)+('R7. TIAM total gen capacity'!$C$9:$C$1466=AF$7)+('R7. TIAM total gen capacity'!$C$9:$C$1466=AF$8)+('R7. TIAM total gen capacity'!$C$9:$C$1466=AF$9))*('R7. TIAM total gen capacity'!$E$9:$E$1466=$D47)*('R7. TIAM total gen capacity'!$F$8:$Q$8=AF$10),'R7. TIAM total gen capacity'!$F$9:$Q$1466))</f>
        <v>1344.4954738600268</v>
      </c>
      <c r="AG47" s="68">
        <f t="array" ref="AG47">SUM(IF(('R7. TIAM total gen capacity'!$A$9:$A$1466=$B47)*(('R7. TIAM total gen capacity'!$C$9:$C$1466=AG$6)+('R7. TIAM total gen capacity'!$C$9:$C$1466=AG$7)+('R7. TIAM total gen capacity'!$C$9:$C$1466=AG$8)+('R7. TIAM total gen capacity'!$C$9:$C$1466=AG$9))*('R7. TIAM total gen capacity'!$E$9:$E$1466=$D47)*('R7. TIAM total gen capacity'!$F$8:$Q$8=AG$10),'R7. TIAM total gen capacity'!$F$9:$Q$1466))</f>
        <v>2241.9362146960925</v>
      </c>
      <c r="AH47" s="68">
        <f t="array" ref="AH47">SUM(IF(('R7. TIAM total gen capacity'!$A$9:$A$1466=$B47)*(('R7. TIAM total gen capacity'!$C$9:$C$1466=AH$6)+('R7. TIAM total gen capacity'!$C$9:$C$1466=AH$7)+('R7. TIAM total gen capacity'!$C$9:$C$1466=AH$8)+('R7. TIAM total gen capacity'!$C$9:$C$1466=AH$9))*('R7. TIAM total gen capacity'!$E$9:$E$1466=$D47)*('R7. TIAM total gen capacity'!$F$8:$Q$8=AH$10),'R7. TIAM total gen capacity'!$F$9:$Q$1466))</f>
        <v>2461.1582446926318</v>
      </c>
      <c r="AI47" s="68">
        <f t="array" ref="AI47">SUM(IF(('R7. TIAM total gen capacity'!$A$9:$A$1466=$B47)*(('R7. TIAM total gen capacity'!$C$9:$C$1466=AI$6)+('R7. TIAM total gen capacity'!$C$9:$C$1466=AI$7)+('R7. TIAM total gen capacity'!$C$9:$C$1466=AI$8)+('R7. TIAM total gen capacity'!$C$9:$C$1466=AI$9))*('R7. TIAM total gen capacity'!$E$9:$E$1466=$D47)*('R7. TIAM total gen capacity'!$F$8:$Q$8=AI$10),'R7. TIAM total gen capacity'!$F$9:$Q$1466))</f>
        <v>2717.4311246455241</v>
      </c>
      <c r="AJ47" s="68">
        <f t="array" ref="AJ47">SUM(IF(('R7. TIAM total gen capacity'!$A$9:$A$1466=$B47)*(('R7. TIAM total gen capacity'!$C$9:$C$1466=AJ$6)+('R7. TIAM total gen capacity'!$C$9:$C$1466=AJ$7)+('R7. TIAM total gen capacity'!$C$9:$C$1466=AJ$8)+('R7. TIAM total gen capacity'!$C$9:$C$1466=AJ$9))*('R7. TIAM total gen capacity'!$E$9:$E$1466=$D47)*('R7. TIAM total gen capacity'!$F$8:$Q$8=AJ$10),'R7. TIAM total gen capacity'!$F$9:$Q$1466))</f>
        <v>1472.3086821905915</v>
      </c>
      <c r="AK47" s="68">
        <f t="array" ref="AK47">SUM(IF(('R7. TIAM total gen capacity'!$A$9:$A$1466=$B47)*(('R7. TIAM total gen capacity'!$C$9:$C$1466=AK$6)+('R7. TIAM total gen capacity'!$C$9:$C$1466=AK$7)+('R7. TIAM total gen capacity'!$C$9:$C$1466=AK$8)+('R7. TIAM total gen capacity'!$C$9:$C$1466=AK$9))*('R7. TIAM total gen capacity'!$E$9:$E$1466=$D47)*('R7. TIAM total gen capacity'!$F$8:$Q$8=AK$10),'R7. TIAM total gen capacity'!$F$9:$Q$1466))</f>
        <v>702.07398216049285</v>
      </c>
      <c r="AL47" s="68">
        <f t="array" ref="AL47">SUM(IF(('R7. TIAM total gen capacity'!$A$9:$A$1466=$B47)*(('R7. TIAM total gen capacity'!$C$9:$C$1466=AL$6)+('R7. TIAM total gen capacity'!$C$9:$C$1466=AL$7)+('R7. TIAM total gen capacity'!$C$9:$C$1466=AL$8)+('R7. TIAM total gen capacity'!$C$9:$C$1466=AL$9))*('R7. TIAM total gen capacity'!$E$9:$E$1466=$D47)*('R7. TIAM total gen capacity'!$F$8:$Q$8=AL$10),'R7. TIAM total gen capacity'!$F$9:$Q$1466))</f>
        <v>799.77217714519509</v>
      </c>
      <c r="AM47" s="68">
        <f t="array" ref="AM47">SUM(IF(('R7. TIAM total gen capacity'!$A$9:$A$1466=$B47)*(('R7. TIAM total gen capacity'!$C$9:$C$1466=AM$6)+('R7. TIAM total gen capacity'!$C$9:$C$1466=AM$7)+('R7. TIAM total gen capacity'!$C$9:$C$1466=AM$8)+('R7. TIAM total gen capacity'!$C$9:$C$1466=AM$9))*('R7. TIAM total gen capacity'!$E$9:$E$1466=$D47)*('R7. TIAM total gen capacity'!$F$8:$Q$8=AM$10),'R7. TIAM total gen capacity'!$F$9:$Q$1466))</f>
        <v>1414.2297238595497</v>
      </c>
      <c r="AN47" s="68">
        <f t="array" ref="AN47">SUM(IF(('R7. TIAM total gen capacity'!$A$9:$A$1466=$B47)*(('R7. TIAM total gen capacity'!$C$9:$C$1466=AN$6)+('R7. TIAM total gen capacity'!$C$9:$C$1466=AN$7)+('R7. TIAM total gen capacity'!$C$9:$C$1466=AN$8)+('R7. TIAM total gen capacity'!$C$9:$C$1466=AN$9))*('R7. TIAM total gen capacity'!$E$9:$E$1466=$D47)*('R7. TIAM total gen capacity'!$F$8:$Q$8=AN$10),'R7. TIAM total gen capacity'!$F$9:$Q$1466))</f>
        <v>1315.4538951044476</v>
      </c>
      <c r="AO47" s="68">
        <f t="array" ref="AO47">SUM(IF(('R7. TIAM total gen capacity'!$A$9:$A$1466=$B47)*(('R7. TIAM total gen capacity'!$C$9:$C$1466=AO$6)+('R7. TIAM total gen capacity'!$C$9:$C$1466=AO$7)+('R7. TIAM total gen capacity'!$C$9:$C$1466=AO$8)+('R7. TIAM total gen capacity'!$C$9:$C$1466=AO$9))*('R7. TIAM total gen capacity'!$E$9:$E$1466=$D47)*('R7. TIAM total gen capacity'!$F$8:$Q$8=AO$10),'R7. TIAM total gen capacity'!$F$9:$Q$1466))</f>
        <v>906.87743960560249</v>
      </c>
      <c r="AP47" s="68">
        <f t="array" ref="AP47">SUM(IF(('R7. TIAM total gen capacity'!$A$9:$A$1466=$B47)*(('R7. TIAM total gen capacity'!$C$9:$C$1466=AP$6)+('R7. TIAM total gen capacity'!$C$9:$C$1466=AP$7)+('R7. TIAM total gen capacity'!$C$9:$C$1466=AP$8)+('R7. TIAM total gen capacity'!$C$9:$C$1466=AP$9))*('R7. TIAM total gen capacity'!$E$9:$E$1466=$D47)*('R7. TIAM total gen capacity'!$F$8:$Q$8=AP$10),'R7. TIAM total gen capacity'!$F$9:$Q$1466))</f>
        <v>309.73510188787316</v>
      </c>
      <c r="AR47" s="68">
        <f t="array" ref="AR47">SUM(IF(('R7. TIAM total gen capacity'!$A$9:$A$1466=$B47)*('R7. TIAM total gen capacity'!$E$9:$E$1466=$D47)*('R7. TIAM total gen capacity'!$F$8:$Q$8=AR$10),'R7. TIAM total gen capacity'!$F$9:$Q$1466))</f>
        <v>1358.415648730097</v>
      </c>
      <c r="AS47" s="68">
        <f t="array" ref="AS47">SUM(IF(('R7. TIAM total gen capacity'!$A$9:$A$1466=$B47)*('R7. TIAM total gen capacity'!$E$9:$E$1466=$D47)*('R7. TIAM total gen capacity'!$F$8:$Q$8=AS$10),'R7. TIAM total gen capacity'!$F$9:$Q$1466))</f>
        <v>1815.0963525715031</v>
      </c>
      <c r="AT47" s="68">
        <f t="array" ref="AT47">SUM(IF(('R7. TIAM total gen capacity'!$A$9:$A$1466=$B47)*('R7. TIAM total gen capacity'!$E$9:$E$1466=$D47)*('R7. TIAM total gen capacity'!$F$8:$Q$8=AT$10),'R7. TIAM total gen capacity'!$F$9:$Q$1466))</f>
        <v>2747.2736160602076</v>
      </c>
      <c r="AU47" s="68">
        <f t="array" ref="AU47">SUM(IF(('R7. TIAM total gen capacity'!$A$9:$A$1466=$B47)*('R7. TIAM total gen capacity'!$E$9:$E$1466=$D47)*('R7. TIAM total gen capacity'!$F$8:$Q$8=AU$10),'R7. TIAM total gen capacity'!$F$9:$Q$1466))</f>
        <v>3535.8684528410681</v>
      </c>
      <c r="AV47" s="68">
        <f t="array" ref="AV47">SUM(IF(('R7. TIAM total gen capacity'!$A$9:$A$1466=$B47)*('R7. TIAM total gen capacity'!$E$9:$E$1466=$D47)*('R7. TIAM total gen capacity'!$F$8:$Q$8=AV$10),'R7. TIAM total gen capacity'!$F$9:$Q$1466))</f>
        <v>4991.4525766784718</v>
      </c>
      <c r="AW47" s="68">
        <f t="array" ref="AW47">SUM(IF(('R7. TIAM total gen capacity'!$A$9:$A$1466=$B47)*('R7. TIAM total gen capacity'!$E$9:$E$1466=$D47)*('R7. TIAM total gen capacity'!$F$8:$Q$8=AW$10),'R7. TIAM total gen capacity'!$F$9:$Q$1466))</f>
        <v>5629.288820542225</v>
      </c>
      <c r="AX47" s="68">
        <f t="array" ref="AX47">SUM(IF(('R7. TIAM total gen capacity'!$A$9:$A$1466=$B47)*('R7. TIAM total gen capacity'!$E$9:$E$1466=$D47)*('R7. TIAM total gen capacity'!$F$8:$Q$8=AX$10),'R7. TIAM total gen capacity'!$F$9:$Q$1466))</f>
        <v>8193.3751645636294</v>
      </c>
      <c r="AY47" s="68">
        <f t="array" ref="AY47">SUM(IF(('R7. TIAM total gen capacity'!$A$9:$A$1466=$B47)*('R7. TIAM total gen capacity'!$E$9:$E$1466=$D47)*('R7. TIAM total gen capacity'!$F$8:$Q$8=AY$10),'R7. TIAM total gen capacity'!$F$9:$Q$1466))</f>
        <v>14394.707140530465</v>
      </c>
      <c r="AZ47" s="68">
        <f t="array" ref="AZ47">SUM(IF(('R7. TIAM total gen capacity'!$A$9:$A$1466=$B47)*('R7. TIAM total gen capacity'!$E$9:$E$1466=$D47)*('R7. TIAM total gen capacity'!$F$8:$Q$8=AZ$10),'R7. TIAM total gen capacity'!$F$9:$Q$1466))</f>
        <v>24259.3136650243</v>
      </c>
      <c r="BA47" s="68">
        <f t="array" ref="BA47">SUM(IF(('R7. TIAM total gen capacity'!$A$9:$A$1466=$B47)*('R7. TIAM total gen capacity'!$E$9:$E$1466=$D47)*('R7. TIAM total gen capacity'!$F$8:$Q$8=BA$10),'R7. TIAM total gen capacity'!$F$9:$Q$1466))</f>
        <v>28564.732032635889</v>
      </c>
      <c r="BB47" s="68">
        <f t="array" ref="BB47">SUM(IF(('R7. TIAM total gen capacity'!$A$9:$A$1466=$B47)*('R7. TIAM total gen capacity'!$E$9:$E$1466=$D47)*('R7. TIAM total gen capacity'!$F$8:$Q$8=BB$10),'R7. TIAM total gen capacity'!$F$9:$Q$1466))</f>
        <v>35356.733430582943</v>
      </c>
      <c r="BC47" s="68">
        <f t="array" ref="BC47">SUM(IF(('R7. TIAM total gen capacity'!$A$9:$A$1466=$B47)*('R7. TIAM total gen capacity'!$E$9:$E$1466=$D47)*('R7. TIAM total gen capacity'!$F$8:$Q$8=BC$10),'R7. TIAM total gen capacity'!$F$9:$Q$1466))</f>
        <v>38694.891916499691</v>
      </c>
      <c r="BE47" s="68">
        <f t="array" ref="BE47">SUM(IF(('R7. TIAM total gen capacity'!$A$9:$A$1466=$B47)*('R7. TIAM total gen capacity'!$E$9:$E$1466=$D47)*('R7. TIAM total gen capacity'!$B$9:$B$1466=BE$9)*('R7. TIAM total gen capacity'!$F$8:$Q$8=BE$10),'R7. TIAM total gen capacity'!$F$9:$Q$1466))</f>
        <v>287.61825890877577</v>
      </c>
      <c r="BF47" s="68">
        <f t="array" ref="BF47">SUM(IF(('R7. TIAM total gen capacity'!$A$9:$A$1466=$B47)*('R7. TIAM total gen capacity'!$E$9:$E$1466=$D47)*('R7. TIAM total gen capacity'!$B$9:$B$1466=BF$9)*('R7. TIAM total gen capacity'!$F$8:$Q$8=BF$10),'R7. TIAM total gen capacity'!$F$9:$Q$1466))</f>
        <v>352.23818493950722</v>
      </c>
      <c r="BG47" s="68">
        <f t="array" ref="BG47">SUM(IF(('R7. TIAM total gen capacity'!$A$9:$A$1466=$B47)*('R7. TIAM total gen capacity'!$E$9:$E$1466=$D47)*('R7. TIAM total gen capacity'!$B$9:$B$1466=BG$9)*('R7. TIAM total gen capacity'!$F$8:$Q$8=BG$10),'R7. TIAM total gen capacity'!$F$9:$Q$1466))</f>
        <v>367.25806736571525</v>
      </c>
      <c r="BH47" s="68">
        <f t="array" ref="BH47">SUM(IF(('R7. TIAM total gen capacity'!$A$9:$A$1466=$B47)*('R7. TIAM total gen capacity'!$E$9:$E$1466=$D47)*('R7. TIAM total gen capacity'!$B$9:$B$1466=BH$9)*('R7. TIAM total gen capacity'!$F$8:$Q$8=BH$10),'R7. TIAM total gen capacity'!$F$9:$Q$1466))</f>
        <v>775.27539539708721</v>
      </c>
      <c r="BI47" s="68">
        <f t="array" ref="BI47">SUM(IF(('R7. TIAM total gen capacity'!$A$9:$A$1466=$B47)*('R7. TIAM total gen capacity'!$E$9:$E$1466=$D47)*('R7. TIAM total gen capacity'!$B$9:$B$1466=BI$9)*('R7. TIAM total gen capacity'!$F$8:$Q$8=BI$10),'R7. TIAM total gen capacity'!$F$9:$Q$1466))</f>
        <v>1989.3071866892083</v>
      </c>
      <c r="BJ47" s="68">
        <f t="array" ref="BJ47">SUM(IF(('R7. TIAM total gen capacity'!$A$9:$A$1466=$B47)*('R7. TIAM total gen capacity'!$E$9:$E$1466=$D47)*('R7. TIAM total gen capacity'!$B$9:$B$1466=BJ$9)*('R7. TIAM total gen capacity'!$F$8:$Q$8=BJ$10),'R7. TIAM total gen capacity'!$F$9:$Q$1466))</f>
        <v>3823.1388567326944</v>
      </c>
      <c r="BK47" s="68">
        <f t="array" ref="BK47">SUM(IF(('R7. TIAM total gen capacity'!$A$9:$A$1466=$B47)*('R7. TIAM total gen capacity'!$E$9:$E$1466=$D47)*('R7. TIAM total gen capacity'!$B$9:$B$1466=BK$9)*('R7. TIAM total gen capacity'!$F$8:$Q$8=BK$10),'R7. TIAM total gen capacity'!$F$9:$Q$1466))</f>
        <v>7007.0427547238105</v>
      </c>
      <c r="BL47" s="68">
        <f t="array" ref="BL47">SUM(IF(('R7. TIAM total gen capacity'!$A$9:$A$1466=$B47)*('R7. TIAM total gen capacity'!$E$9:$E$1466=$D47)*('R7. TIAM total gen capacity'!$B$9:$B$1466=BL$9)*('R7. TIAM total gen capacity'!$F$8:$Q$8=BL$10),'R7. TIAM total gen capacity'!$F$9:$Q$1466))</f>
        <v>13023.730347926918</v>
      </c>
      <c r="BM47" s="68">
        <f t="array" ref="BM47">SUM(IF(('R7. TIAM total gen capacity'!$A$9:$A$1466=$B47)*('R7. TIAM total gen capacity'!$E$9:$E$1466=$D47)*('R7. TIAM total gen capacity'!$B$9:$B$1466=BM$9)*('R7. TIAM total gen capacity'!$F$8:$Q$8=BM$10),'R7. TIAM total gen capacity'!$F$9:$Q$1466))</f>
        <v>22208.57330299239</v>
      </c>
      <c r="BN47" s="68">
        <f t="array" ref="BN47">SUM(IF(('R7. TIAM total gen capacity'!$A$9:$A$1466=$B47)*('R7. TIAM total gen capacity'!$E$9:$E$1466=$D47)*('R7. TIAM total gen capacity'!$B$9:$B$1466=BN$9)*('R7. TIAM total gen capacity'!$F$8:$Q$8=BN$10),'R7. TIAM total gen capacity'!$F$9:$Q$1466))</f>
        <v>26547.532162720621</v>
      </c>
      <c r="BO47" s="68">
        <f t="array" ref="BO47">SUM(IF(('R7. TIAM total gen capacity'!$A$9:$A$1466=$B47)*('R7. TIAM total gen capacity'!$E$9:$E$1466=$D47)*('R7. TIAM total gen capacity'!$B$9:$B$1466=BO$9)*('R7. TIAM total gen capacity'!$F$8:$Q$8=BO$10),'R7. TIAM total gen capacity'!$F$9:$Q$1466))</f>
        <v>33716.318030951959</v>
      </c>
      <c r="BP47" s="68">
        <f t="array" ref="BP47">SUM(IF(('R7. TIAM total gen capacity'!$A$9:$A$1466=$B47)*('R7. TIAM total gen capacity'!$E$9:$E$1466=$D47)*('R7. TIAM total gen capacity'!$B$9:$B$1466=BP$9)*('R7. TIAM total gen capacity'!$F$8:$Q$8=BP$10),'R7. TIAM total gen capacity'!$F$9:$Q$1466))</f>
        <v>37634.876598364179</v>
      </c>
      <c r="BR47" s="68">
        <f t="array" ref="BR47">SUM(IF(('R7. TIAM total gen capacity'!$A$9:$A$1466=$B47)*(('R7. TIAM total gen capacity'!$C$9:$C$1466=BR$7)+('R7. TIAM total gen capacity'!$C$9:$C$1466=BR$8))*('R7. TIAM total gen capacity'!$E$9:$E$1466=$D47)*('R7. TIAM total gen capacity'!$F$8:$Q$8=BR$10),'R7. TIAM total gen capacity'!$F$9:$Q$1466))</f>
        <v>5.2996575342465748</v>
      </c>
      <c r="BS47" s="68">
        <f t="array" ref="BS47">SUM(IF(('R7. TIAM total gen capacity'!$A$9:$A$1466=$B47)*(('R7. TIAM total gen capacity'!$C$9:$C$1466=BS$7)+('R7. TIAM total gen capacity'!$C$9:$C$1466=BS$8))*('R7. TIAM total gen capacity'!$E$9:$E$1466=$D47)*('R7. TIAM total gen capacity'!$F$8:$Q$8=BS$10),'R7. TIAM total gen capacity'!$F$9:$Q$1466))</f>
        <v>5.1149249709332221</v>
      </c>
      <c r="BT47" s="68">
        <f t="array" ref="BT47">SUM(IF(('R7. TIAM total gen capacity'!$A$9:$A$1466=$B47)*(('R7. TIAM total gen capacity'!$C$9:$C$1466=BT$7)+('R7. TIAM total gen capacity'!$C$9:$C$1466=BT$8))*('R7. TIAM total gen capacity'!$E$9:$E$1466=$D47)*('R7. TIAM total gen capacity'!$F$8:$Q$8=BT$10),'R7. TIAM total gen capacity'!$F$9:$Q$1466))</f>
        <v>4.653093562649846</v>
      </c>
      <c r="BU47" s="68">
        <f t="array" ref="BU47">SUM(IF(('R7. TIAM total gen capacity'!$A$9:$A$1466=$B47)*(('R7. TIAM total gen capacity'!$C$9:$C$1466=BU$7)+('R7. TIAM total gen capacity'!$C$9:$C$1466=BU$8))*('R7. TIAM total gen capacity'!$E$9:$E$1466=$D47)*('R7. TIAM total gen capacity'!$F$8:$Q$8=BU$10),'R7. TIAM total gen capacity'!$F$9:$Q$1466))</f>
        <v>62.177002667611752</v>
      </c>
      <c r="BV47" s="68">
        <f t="array" ref="BV47">SUM(IF(('R7. TIAM total gen capacity'!$A$9:$A$1466=$B47)*(('R7. TIAM total gen capacity'!$C$9:$C$1466=BV$7)+('R7. TIAM total gen capacity'!$C$9:$C$1466=BV$8))*('R7. TIAM total gen capacity'!$E$9:$E$1466=$D47)*('R7. TIAM total gen capacity'!$F$8:$Q$8=BV$10),'R7. TIAM total gen capacity'!$F$9:$Q$1466))</f>
        <v>275.52832844329458</v>
      </c>
      <c r="BW47" s="68">
        <f t="array" ref="BW47">SUM(IF(('R7. TIAM total gen capacity'!$A$9:$A$1466=$B47)*(('R7. TIAM total gen capacity'!$C$9:$C$1466=BW$7)+('R7. TIAM total gen capacity'!$C$9:$C$1466=BW$8))*('R7. TIAM total gen capacity'!$E$9:$E$1466=$D47)*('R7. TIAM total gen capacity'!$F$8:$Q$8=BW$10),'R7. TIAM total gen capacity'!$F$9:$Q$1466))</f>
        <v>334.41869972311451</v>
      </c>
      <c r="BX47" s="68">
        <f t="array" ref="BX47">SUM(IF(('R7. TIAM total gen capacity'!$A$9:$A$1466=$B47)*(('R7. TIAM total gen capacity'!$C$9:$C$1466=BX$7)+('R7. TIAM total gen capacity'!$C$9:$C$1466=BX$8))*('R7. TIAM total gen capacity'!$E$9:$E$1466=$D47)*('R7. TIAM total gen capacity'!$F$8:$Q$8=BX$10),'R7. TIAM total gen capacity'!$F$9:$Q$1466))</f>
        <v>504.53150724553876</v>
      </c>
      <c r="BY47" s="68">
        <f t="array" ref="BY47">SUM(IF(('R7. TIAM total gen capacity'!$A$9:$A$1466=$B47)*(('R7. TIAM total gen capacity'!$C$9:$C$1466=BY$7)+('R7. TIAM total gen capacity'!$C$9:$C$1466=BY$8))*('R7. TIAM total gen capacity'!$E$9:$E$1466=$D47)*('R7. TIAM total gen capacity'!$F$8:$Q$8=BY$10),'R7. TIAM total gen capacity'!$F$9:$Q$1466))</f>
        <v>996.25354564468444</v>
      </c>
      <c r="BZ47" s="68">
        <f t="array" ref="BZ47">SUM(IF(('R7. TIAM total gen capacity'!$A$9:$A$1466=$B47)*(('R7. TIAM total gen capacity'!$C$9:$C$1466=BZ$7)+('R7. TIAM total gen capacity'!$C$9:$C$1466=BZ$8))*('R7. TIAM total gen capacity'!$E$9:$E$1466=$D47)*('R7. TIAM total gen capacity'!$F$8:$Q$8=BZ$10),'R7. TIAM total gen capacity'!$F$9:$Q$1466))</f>
        <v>1630.8650950451804</v>
      </c>
      <c r="CA47" s="68">
        <f t="array" ref="CA47">SUM(IF(('R7. TIAM total gen capacity'!$A$9:$A$1466=$B47)*(('R7. TIAM total gen capacity'!$C$9:$C$1466=CA$7)+('R7. TIAM total gen capacity'!$C$9:$C$1466=CA$8))*('R7. TIAM total gen capacity'!$E$9:$E$1466=$D47)*('R7. TIAM total gen capacity'!$F$8:$Q$8=CA$10),'R7. TIAM total gen capacity'!$F$9:$Q$1466))</f>
        <v>1612.183517936948</v>
      </c>
      <c r="CB47" s="68">
        <f t="array" ref="CB47">SUM(IF(('R7. TIAM total gen capacity'!$A$9:$A$1466=$B47)*(('R7. TIAM total gen capacity'!$C$9:$C$1466=CB$7)+('R7. TIAM total gen capacity'!$C$9:$C$1466=CB$8))*('R7. TIAM total gen capacity'!$E$9:$E$1466=$D47)*('R7. TIAM total gen capacity'!$F$8:$Q$8=CB$10),'R7. TIAM total gen capacity'!$F$9:$Q$1466))</f>
        <v>1296.6874147769377</v>
      </c>
      <c r="CC47" s="68">
        <f t="array" ref="CC47">SUM(IF(('R7. TIAM total gen capacity'!$A$9:$A$1466=$B47)*(('R7. TIAM total gen capacity'!$C$9:$C$1466=CC$7)+('R7. TIAM total gen capacity'!$C$9:$C$1466=CC$8))*('R7. TIAM total gen capacity'!$E$9:$E$1466=$D47)*('R7. TIAM total gen capacity'!$F$8:$Q$8=CC$10),'R7. TIAM total gen capacity'!$F$9:$Q$1466))</f>
        <v>1319.7497782895778</v>
      </c>
      <c r="CE47" s="68">
        <f t="array" ref="CE47">SUM(IF(('R7. TIAM total gen capacity'!$A$9:$A$1466=$B47)*(('R7. TIAM total gen capacity'!$C$9:$C$1466=CE$7)+('R7. TIAM total gen capacity'!$C$9:$C$1466=CE$8))*('R7. TIAM total gen capacity'!$E$9:$E$1466=$D47)*('R7. TIAM total gen capacity'!$F$8:$Q$8=CE$10),'R7. TIAM total gen capacity'!$F$9:$Q$1466))</f>
        <v>267.36997123754293</v>
      </c>
      <c r="CF47" s="68">
        <f t="array" ref="CF47">SUM(IF(('R7. TIAM total gen capacity'!$A$9:$A$1466=$B47)*(('R7. TIAM total gen capacity'!$C$9:$C$1466=CF$7)+('R7. TIAM total gen capacity'!$C$9:$C$1466=CF$8))*('R7. TIAM total gen capacity'!$E$9:$E$1466=$D47)*('R7. TIAM total gen capacity'!$F$8:$Q$8=CF$10),'R7. TIAM total gen capacity'!$F$9:$Q$1466))</f>
        <v>267.36997123754293</v>
      </c>
      <c r="CG47" s="68">
        <f t="array" ref="CG47">SUM(IF(('R7. TIAM total gen capacity'!$A$9:$A$1466=$B47)*(('R7. TIAM total gen capacity'!$C$9:$C$1466=CG$7)+('R7. TIAM total gen capacity'!$C$9:$C$1466=CG$8))*('R7. TIAM total gen capacity'!$E$9:$E$1466=$D47)*('R7. TIAM total gen capacity'!$F$8:$Q$8=CG$10),'R7. TIAM total gen capacity'!$F$9:$Q$1466))</f>
        <v>269.17511001777723</v>
      </c>
      <c r="CH47" s="68">
        <f t="array" ref="CH47">SUM(IF(('R7. TIAM total gen capacity'!$A$9:$A$1466=$B47)*(('R7. TIAM total gen capacity'!$C$9:$C$1466=CH$7)+('R7. TIAM total gen capacity'!$C$9:$C$1466=CH$8))*('R7. TIAM total gen capacity'!$E$9:$E$1466=$D47)*('R7. TIAM total gen capacity'!$F$8:$Q$8=CH$10),'R7. TIAM total gen capacity'!$F$9:$Q$1466))</f>
        <v>422.65095080693823</v>
      </c>
      <c r="CI47" s="68">
        <f t="array" ref="CI47">SUM(IF(('R7. TIAM total gen capacity'!$A$9:$A$1466=$B47)*(('R7. TIAM total gen capacity'!$C$9:$C$1466=CI$7)+('R7. TIAM total gen capacity'!$C$9:$C$1466=CI$8))*('R7. TIAM total gen capacity'!$E$9:$E$1466=$D47)*('R7. TIAM total gen capacity'!$F$8:$Q$8=CI$10),'R7. TIAM total gen capacity'!$F$9:$Q$1466))</f>
        <v>536.99446605384276</v>
      </c>
      <c r="CJ47" s="68">
        <f t="array" ref="CJ47">SUM(IF(('R7. TIAM total gen capacity'!$A$9:$A$1466=$B47)*(('R7. TIAM total gen capacity'!$C$9:$C$1466=CJ$7)+('R7. TIAM total gen capacity'!$C$9:$C$1466=CJ$8))*('R7. TIAM total gen capacity'!$E$9:$E$1466=$D47)*('R7. TIAM total gen capacity'!$F$8:$Q$8=CJ$10),'R7. TIAM total gen capacity'!$F$9:$Q$1466))</f>
        <v>746.85391309559918</v>
      </c>
      <c r="CK47" s="68">
        <f t="array" ref="CK47">SUM(IF(('R7. TIAM total gen capacity'!$A$9:$A$1466=$B47)*(('R7. TIAM total gen capacity'!$C$9:$C$1466=CK$7)+('R7. TIAM total gen capacity'!$C$9:$C$1466=CK$8))*('R7. TIAM total gen capacity'!$E$9:$E$1466=$D47)*('R7. TIAM total gen capacity'!$F$8:$Q$8=CK$10),'R7. TIAM total gen capacity'!$F$9:$Q$1466))</f>
        <v>898.91520397708314</v>
      </c>
      <c r="CL47" s="68">
        <f t="array" ref="CL47">SUM(IF(('R7. TIAM total gen capacity'!$A$9:$A$1466=$B47)*(('R7. TIAM total gen capacity'!$C$9:$C$1466=CL$7)+('R7. TIAM total gen capacity'!$C$9:$C$1466=CL$8))*('R7. TIAM total gen capacity'!$E$9:$E$1466=$D47)*('R7. TIAM total gen capacity'!$F$8:$Q$8=CL$10),'R7. TIAM total gen capacity'!$F$9:$Q$1466))</f>
        <v>1095.4048708659111</v>
      </c>
      <c r="CM47" s="68">
        <f t="array" ref="CM47">SUM(IF(('R7. TIAM total gen capacity'!$A$9:$A$1466=$B47)*(('R7. TIAM total gen capacity'!$C$9:$C$1466=CM$7)+('R7. TIAM total gen capacity'!$C$9:$C$1466=CM$8))*('R7. TIAM total gen capacity'!$E$9:$E$1466=$D47)*('R7. TIAM total gen capacity'!$F$8:$Q$8=CM$10),'R7. TIAM total gen capacity'!$F$9:$Q$1466))</f>
        <v>1167.1830772091962</v>
      </c>
      <c r="CN47" s="68">
        <f t="array" ref="CN47">SUM(IF(('R7. TIAM total gen capacity'!$A$9:$A$1466=$B47)*(('R7. TIAM total gen capacity'!$C$9:$C$1466=CN$7)+('R7. TIAM total gen capacity'!$C$9:$C$1466=CN$8))*('R7. TIAM total gen capacity'!$E$9:$E$1466=$D47)*('R7. TIAM total gen capacity'!$F$8:$Q$8=CN$10),'R7. TIAM total gen capacity'!$F$9:$Q$1466))</f>
        <v>1278.19731603989</v>
      </c>
      <c r="CO47" s="68">
        <f t="array" ref="CO47">SUM(IF(('R7. TIAM total gen capacity'!$A$9:$A$1466=$B47)*(('R7. TIAM total gen capacity'!$C$9:$C$1466=CO$7)+('R7. TIAM total gen capacity'!$C$9:$C$1466=CO$8))*('R7. TIAM total gen capacity'!$E$9:$E$1466=$D47)*('R7. TIAM total gen capacity'!$F$8:$Q$8=CO$10),'R7. TIAM total gen capacity'!$F$9:$Q$1466))</f>
        <v>1544.9047468043807</v>
      </c>
      <c r="CP47" s="68">
        <f t="array" ref="CP47">SUM(IF(('R7. TIAM total gen capacity'!$A$9:$A$1466=$B47)*(('R7. TIAM total gen capacity'!$C$9:$C$1466=CP$7)+('R7. TIAM total gen capacity'!$C$9:$C$1466=CP$8))*('R7. TIAM total gen capacity'!$E$9:$E$1466=$D47)*('R7. TIAM total gen capacity'!$F$8:$Q$8=CP$10),'R7. TIAM total gen capacity'!$F$9:$Q$1466))</f>
        <v>1737.3691487793433</v>
      </c>
    </row>
    <row r="48" spans="1:94" x14ac:dyDescent="0.3">
      <c r="A48" s="39" t="s">
        <v>67</v>
      </c>
      <c r="B48" s="39" t="s">
        <v>254</v>
      </c>
      <c r="C48" s="39" t="s">
        <v>99</v>
      </c>
      <c r="D48" s="39" t="s">
        <v>261</v>
      </c>
      <c r="E48" s="68">
        <f t="array" ref="E48">SUM(IF(('R7. TIAM total gen capacity'!$A$9:$A$1466=$B48)*(('R7. TIAM total gen capacity'!$C$9:$C$1466=E$7)+('R7. TIAM total gen capacity'!$C$9:$C$1466=E$8))*('R7. TIAM total gen capacity'!$E$9:$E$1466=$D48)*('R7. TIAM total gen capacity'!$F$8:$Q$8=E$10),'R7. TIAM total gen capacity'!$F$9:$Q$1466))</f>
        <v>6.2785388127853904E-3</v>
      </c>
      <c r="F48" s="68">
        <f t="array" ref="F48">SUM(IF(('R7. TIAM total gen capacity'!$A$9:$A$1466=$B48)*(('R7. TIAM total gen capacity'!$C$9:$C$1466=F$7)+('R7. TIAM total gen capacity'!$C$9:$C$1466=F$8))*('R7. TIAM total gen capacity'!$E$9:$E$1466=$D48)*('R7. TIAM total gen capacity'!$F$8:$Q$8=F$10),'R7. TIAM total gen capacity'!$F$9:$Q$1466))</f>
        <v>6.2785388127853904E-3</v>
      </c>
      <c r="G48" s="68">
        <f t="array" ref="G48">SUM(IF(('R7. TIAM total gen capacity'!$A$9:$A$1466=$B48)*(('R7. TIAM total gen capacity'!$C$9:$C$1466=G$7)+('R7. TIAM total gen capacity'!$C$9:$C$1466=G$8))*('R7. TIAM total gen capacity'!$E$9:$E$1466=$D48)*('R7. TIAM total gen capacity'!$F$8:$Q$8=G$10),'R7. TIAM total gen capacity'!$F$9:$Q$1466))</f>
        <v>2.9999999999999978</v>
      </c>
      <c r="H48" s="68">
        <f t="array" ref="H48">SUM(IF(('R7. TIAM total gen capacity'!$A$9:$A$1466=$B48)*(('R7. TIAM total gen capacity'!$C$9:$C$1466=H$7)+('R7. TIAM total gen capacity'!$C$9:$C$1466=H$8))*('R7. TIAM total gen capacity'!$E$9:$E$1466=$D48)*('R7. TIAM total gen capacity'!$F$8:$Q$8=H$10),'R7. TIAM total gen capacity'!$F$9:$Q$1466))</f>
        <v>3.0011999940000034</v>
      </c>
      <c r="I48" s="68">
        <f t="array" ref="I48">SUM(IF(('R7. TIAM total gen capacity'!$A$9:$A$1466=$B48)*(('R7. TIAM total gen capacity'!$C$9:$C$1466=I$7)+('R7. TIAM total gen capacity'!$C$9:$C$1466=I$8))*('R7. TIAM total gen capacity'!$E$9:$E$1466=$D48)*('R7. TIAM total gen capacity'!$F$8:$Q$8=I$10),'R7. TIAM total gen capacity'!$F$9:$Q$1466))</f>
        <v>14.420562430378688</v>
      </c>
      <c r="J48" s="68">
        <f t="array" ref="J48">SUM(IF(('R7. TIAM total gen capacity'!$A$9:$A$1466=$B48)*(('R7. TIAM total gen capacity'!$C$9:$C$1466=J$7)+('R7. TIAM total gen capacity'!$C$9:$C$1466=J$8))*('R7. TIAM total gen capacity'!$E$9:$E$1466=$D48)*('R7. TIAM total gen capacity'!$F$8:$Q$8=J$10),'R7. TIAM total gen capacity'!$F$9:$Q$1466))</f>
        <v>25.116894630842893</v>
      </c>
      <c r="K48" s="68">
        <f t="array" ref="K48">SUM(IF(('R7. TIAM total gen capacity'!$A$9:$A$1466=$B48)*(('R7. TIAM total gen capacity'!$C$9:$C$1466=K$7)+('R7. TIAM total gen capacity'!$C$9:$C$1466=K$8))*('R7. TIAM total gen capacity'!$E$9:$E$1466=$D48)*('R7. TIAM total gen capacity'!$F$8:$Q$8=K$10),'R7. TIAM total gen capacity'!$F$9:$Q$1466))</f>
        <v>52.406203588221494</v>
      </c>
      <c r="L48" s="68">
        <f t="array" ref="L48">SUM(IF(('R7. TIAM total gen capacity'!$A$9:$A$1466=$B48)*(('R7. TIAM total gen capacity'!$C$9:$C$1466=L$7)+('R7. TIAM total gen capacity'!$C$9:$C$1466=L$8))*('R7. TIAM total gen capacity'!$E$9:$E$1466=$D48)*('R7. TIAM total gen capacity'!$F$8:$Q$8=L$10),'R7. TIAM total gen capacity'!$F$9:$Q$1466))</f>
        <v>52.40567052115702</v>
      </c>
      <c r="M48" s="68">
        <f t="array" ref="M48">SUM(IF(('R7. TIAM total gen capacity'!$A$9:$A$1466=$B48)*(('R7. TIAM total gen capacity'!$C$9:$C$1466=M$7)+('R7. TIAM total gen capacity'!$C$9:$C$1466=M$8))*('R7. TIAM total gen capacity'!$E$9:$E$1466=$D48)*('R7. TIAM total gen capacity'!$F$8:$Q$8=M$10),'R7. TIAM total gen capacity'!$F$9:$Q$1466))</f>
        <v>52.404882309445298</v>
      </c>
      <c r="N48" s="68">
        <f t="array" ref="N48">SUM(IF(('R7. TIAM total gen capacity'!$A$9:$A$1466=$B48)*(('R7. TIAM total gen capacity'!$C$9:$C$1466=N$7)+('R7. TIAM total gen capacity'!$C$9:$C$1466=N$8))*('R7. TIAM total gen capacity'!$E$9:$E$1466=$D48)*('R7. TIAM total gen capacity'!$F$8:$Q$8=N$10),'R7. TIAM total gen capacity'!$F$9:$Q$1466))</f>
        <v>52.404203594221499</v>
      </c>
      <c r="O48" s="68">
        <f t="array" ref="O48">SUM(IF(('R7. TIAM total gen capacity'!$A$9:$A$1466=$B48)*(('R7. TIAM total gen capacity'!$C$9:$C$1466=O$7)+('R7. TIAM total gen capacity'!$C$9:$C$1466=O$8))*('R7. TIAM total gen capacity'!$E$9:$E$1466=$D48)*('R7. TIAM total gen capacity'!$F$8:$Q$8=O$10),'R7. TIAM total gen capacity'!$F$9:$Q$1466))</f>
        <v>52.4038035942215</v>
      </c>
      <c r="P48" s="68">
        <f t="array" ref="P48">SUM(IF(('R7. TIAM total gen capacity'!$A$9:$A$1466=$B48)*(('R7. TIAM total gen capacity'!$C$9:$C$1466=P$7)+('R7. TIAM total gen capacity'!$C$9:$C$1466=P$8))*('R7. TIAM total gen capacity'!$E$9:$E$1466=$D48)*('R7. TIAM total gen capacity'!$F$8:$Q$8=P$10),'R7. TIAM total gen capacity'!$F$9:$Q$1466))</f>
        <v>57.663111753716898</v>
      </c>
      <c r="R48" s="68">
        <f t="array" ref="R48">SUM(IF(('R7. TIAM total gen capacity'!$A$9:$A$1466=$B48)*(('R7. TIAM total gen capacity'!$C$9:$C$1466=R$7)+('R7. TIAM total gen capacity'!$C$9:$C$1466=R$8))*('R7. TIAM total gen capacity'!$E$9:$E$1466=$D48)*('R7. TIAM total gen capacity'!$F$8:$Q$8=R$10),'R7. TIAM total gen capacity'!$F$9:$Q$1466))</f>
        <v>0.85445205479452002</v>
      </c>
      <c r="S48" s="68">
        <f t="array" ref="S48">SUM(IF(('R7. TIAM total gen capacity'!$A$9:$A$1466=$B48)*(('R7. TIAM total gen capacity'!$C$9:$C$1466=S$7)+('R7. TIAM total gen capacity'!$C$9:$C$1466=S$8))*('R7. TIAM total gen capacity'!$E$9:$E$1466=$D48)*('R7. TIAM total gen capacity'!$F$8:$Q$8=S$10),'R7. TIAM total gen capacity'!$F$9:$Q$1466))</f>
        <v>3.074460055810472</v>
      </c>
      <c r="T48" s="68">
        <f t="array" ref="T48">SUM(IF(('R7. TIAM total gen capacity'!$A$9:$A$1466=$B48)*(('R7. TIAM total gen capacity'!$C$9:$C$1466=T$7)+('R7. TIAM total gen capacity'!$C$9:$C$1466=T$8))*('R7. TIAM total gen capacity'!$E$9:$E$1466=$D48)*('R7. TIAM total gen capacity'!$F$8:$Q$8=T$10),'R7. TIAM total gen capacity'!$F$9:$Q$1466))</f>
        <v>3.0000000000000018</v>
      </c>
      <c r="U48" s="68">
        <f t="array" ref="U48">SUM(IF(('R7. TIAM total gen capacity'!$A$9:$A$1466=$B48)*(('R7. TIAM total gen capacity'!$C$9:$C$1466=U$7)+('R7. TIAM total gen capacity'!$C$9:$C$1466=U$8))*('R7. TIAM total gen capacity'!$E$9:$E$1466=$D48)*('R7. TIAM total gen capacity'!$F$8:$Q$8=U$10),'R7. TIAM total gen capacity'!$F$9:$Q$1466))</f>
        <v>2.8808639107032499</v>
      </c>
      <c r="V48" s="68">
        <f t="array" ref="V48">SUM(IF(('R7. TIAM total gen capacity'!$A$9:$A$1466=$B48)*(('R7. TIAM total gen capacity'!$C$9:$C$1466=V$7)+('R7. TIAM total gen capacity'!$C$9:$C$1466=V$8))*('R7. TIAM total gen capacity'!$E$9:$E$1466=$D48)*('R7. TIAM total gen capacity'!$F$8:$Q$8=V$10),'R7. TIAM total gen capacity'!$F$9:$Q$1466))</f>
        <v>13.848218431519081</v>
      </c>
      <c r="W48" s="68">
        <f t="array" ref="W48">SUM(IF(('R7. TIAM total gen capacity'!$A$9:$A$1466=$B48)*(('R7. TIAM total gen capacity'!$C$9:$C$1466=W$7)+('R7. TIAM total gen capacity'!$C$9:$C$1466=W$8))*('R7. TIAM total gen capacity'!$E$9:$E$1466=$D48)*('R7. TIAM total gen capacity'!$F$8:$Q$8=W$10),'R7. TIAM total gen capacity'!$F$9:$Q$1466))</f>
        <v>45.477202399682596</v>
      </c>
      <c r="X48" s="68">
        <f t="array" ref="X48">SUM(IF(('R7. TIAM total gen capacity'!$A$9:$A$1466=$B48)*(('R7. TIAM total gen capacity'!$C$9:$C$1466=X$7)+('R7. TIAM total gen capacity'!$C$9:$C$1466=X$8))*('R7. TIAM total gen capacity'!$E$9:$E$1466=$D48)*('R7. TIAM total gen capacity'!$F$8:$Q$8=X$10),'R7. TIAM total gen capacity'!$F$9:$Q$1466))</f>
        <v>77.783656664762816</v>
      </c>
      <c r="Y48" s="68">
        <f t="array" ref="Y48">SUM(IF(('R7. TIAM total gen capacity'!$A$9:$A$1466=$B48)*(('R7. TIAM total gen capacity'!$C$9:$C$1466=Y$7)+('R7. TIAM total gen capacity'!$C$9:$C$1466=Y$8))*('R7. TIAM total gen capacity'!$E$9:$E$1466=$D48)*('R7. TIAM total gen capacity'!$F$8:$Q$8=Y$10),'R7. TIAM total gen capacity'!$F$9:$Q$1466))</f>
        <v>80.741180833515003</v>
      </c>
      <c r="Z48" s="68">
        <f t="array" ref="Z48">SUM(IF(('R7. TIAM total gen capacity'!$A$9:$A$1466=$B48)*(('R7. TIAM total gen capacity'!$C$9:$C$1466=Z$7)+('R7. TIAM total gen capacity'!$C$9:$C$1466=Z$8))*('R7. TIAM total gen capacity'!$E$9:$E$1466=$D48)*('R7. TIAM total gen capacity'!$F$8:$Q$8=Z$10),'R7. TIAM total gen capacity'!$F$9:$Q$1466))</f>
        <v>88.775734025485903</v>
      </c>
      <c r="AA48" s="68">
        <f t="array" ref="AA48">SUM(IF(('R7. TIAM total gen capacity'!$A$9:$A$1466=$B48)*(('R7. TIAM total gen capacity'!$C$9:$C$1466=AA$7)+('R7. TIAM total gen capacity'!$C$9:$C$1466=AA$8))*('R7. TIAM total gen capacity'!$E$9:$E$1466=$D48)*('R7. TIAM total gen capacity'!$F$8:$Q$8=AA$10),'R7. TIAM total gen capacity'!$F$9:$Q$1466))</f>
        <v>96.232185348768297</v>
      </c>
      <c r="AB48" s="68">
        <f t="array" ref="AB48">SUM(IF(('R7. TIAM total gen capacity'!$A$9:$A$1466=$B48)*(('R7. TIAM total gen capacity'!$C$9:$C$1466=AB$7)+('R7. TIAM total gen capacity'!$C$9:$C$1466=AB$8))*('R7. TIAM total gen capacity'!$E$9:$E$1466=$D48)*('R7. TIAM total gen capacity'!$F$8:$Q$8=AB$10),'R7. TIAM total gen capacity'!$F$9:$Q$1466))</f>
        <v>103.542605237182</v>
      </c>
      <c r="AC48" s="68">
        <f t="array" ref="AC48">SUM(IF(('R7. TIAM total gen capacity'!$A$9:$A$1466=$B48)*(('R7. TIAM total gen capacity'!$C$9:$C$1466=AC$7)+('R7. TIAM total gen capacity'!$C$9:$C$1466=AC$8))*('R7. TIAM total gen capacity'!$E$9:$E$1466=$D48)*('R7. TIAM total gen capacity'!$F$8:$Q$8=AC$10),'R7. TIAM total gen capacity'!$F$9:$Q$1466))</f>
        <v>107.57628573421501</v>
      </c>
      <c r="AE48" s="68">
        <f t="array" ref="AE48">SUM(IF(('R7. TIAM total gen capacity'!$A$9:$A$1466=$B48)*(('R7. TIAM total gen capacity'!$C$9:$C$1466=AE$6)+('R7. TIAM total gen capacity'!$C$9:$C$1466=AE$7)+('R7. TIAM total gen capacity'!$C$9:$C$1466=AE$8)+('R7. TIAM total gen capacity'!$C$9:$C$1466=AE$9))*('R7. TIAM total gen capacity'!$E$9:$E$1466=$D48)*('R7. TIAM total gen capacity'!$F$8:$Q$8=AE$10),'R7. TIAM total gen capacity'!$F$9:$Q$1466))</f>
        <v>45.996830949068261</v>
      </c>
      <c r="AF48" s="68">
        <f t="array" ref="AF48">SUM(IF(('R7. TIAM total gen capacity'!$A$9:$A$1466=$B48)*(('R7. TIAM total gen capacity'!$C$9:$C$1466=AF$6)+('R7. TIAM total gen capacity'!$C$9:$C$1466=AF$7)+('R7. TIAM total gen capacity'!$C$9:$C$1466=AF$8)+('R7. TIAM total gen capacity'!$C$9:$C$1466=AF$9))*('R7. TIAM total gen capacity'!$E$9:$E$1466=$D48)*('R7. TIAM total gen capacity'!$F$8:$Q$8=AF$10),'R7. TIAM total gen capacity'!$F$9:$Q$1466))</f>
        <v>54.833086482925047</v>
      </c>
      <c r="AG48" s="68">
        <f t="array" ref="AG48">SUM(IF(('R7. TIAM total gen capacity'!$A$9:$A$1466=$B48)*(('R7. TIAM total gen capacity'!$C$9:$C$1466=AG$6)+('R7. TIAM total gen capacity'!$C$9:$C$1466=AG$7)+('R7. TIAM total gen capacity'!$C$9:$C$1466=AG$8)+('R7. TIAM total gen capacity'!$C$9:$C$1466=AG$9))*('R7. TIAM total gen capacity'!$E$9:$E$1466=$D48)*('R7. TIAM total gen capacity'!$F$8:$Q$8=AG$10),'R7. TIAM total gen capacity'!$F$9:$Q$1466))</f>
        <v>54.833086482925047</v>
      </c>
      <c r="AH48" s="68">
        <f t="array" ref="AH48">SUM(IF(('R7. TIAM total gen capacity'!$A$9:$A$1466=$B48)*(('R7. TIAM total gen capacity'!$C$9:$C$1466=AH$6)+('R7. TIAM total gen capacity'!$C$9:$C$1466=AH$7)+('R7. TIAM total gen capacity'!$C$9:$C$1466=AH$8)+('R7. TIAM total gen capacity'!$C$9:$C$1466=AH$9))*('R7. TIAM total gen capacity'!$E$9:$E$1466=$D48)*('R7. TIAM total gen capacity'!$F$8:$Q$8=AH$10),'R7. TIAM total gen capacity'!$F$9:$Q$1466))</f>
        <v>55.658735561624667</v>
      </c>
      <c r="AI48" s="68">
        <f t="array" ref="AI48">SUM(IF(('R7. TIAM total gen capacity'!$A$9:$A$1466=$B48)*(('R7. TIAM total gen capacity'!$C$9:$C$1466=AI$6)+('R7. TIAM total gen capacity'!$C$9:$C$1466=AI$7)+('R7. TIAM total gen capacity'!$C$9:$C$1466=AI$8)+('R7. TIAM total gen capacity'!$C$9:$C$1466=AI$9))*('R7. TIAM total gen capacity'!$E$9:$E$1466=$D48)*('R7. TIAM total gen capacity'!$F$8:$Q$8=AI$10),'R7. TIAM total gen capacity'!$F$9:$Q$1466))</f>
        <v>43.575111816429207</v>
      </c>
      <c r="AJ48" s="68">
        <f t="array" ref="AJ48">SUM(IF(('R7. TIAM total gen capacity'!$A$9:$A$1466=$B48)*(('R7. TIAM total gen capacity'!$C$9:$C$1466=AJ$6)+('R7. TIAM total gen capacity'!$C$9:$C$1466=AJ$7)+('R7. TIAM total gen capacity'!$C$9:$C$1466=AJ$8)+('R7. TIAM total gen capacity'!$C$9:$C$1466=AJ$9))*('R7. TIAM total gen capacity'!$E$9:$E$1466=$D48)*('R7. TIAM total gen capacity'!$F$8:$Q$8=AJ$10),'R7. TIAM total gen capacity'!$F$9:$Q$1466))</f>
        <v>11.842942240256479</v>
      </c>
      <c r="AK48" s="68">
        <f t="array" ref="AK48">SUM(IF(('R7. TIAM total gen capacity'!$A$9:$A$1466=$B48)*(('R7. TIAM total gen capacity'!$C$9:$C$1466=AK$6)+('R7. TIAM total gen capacity'!$C$9:$C$1466=AK$7)+('R7. TIAM total gen capacity'!$C$9:$C$1466=AK$8)+('R7. TIAM total gen capacity'!$C$9:$C$1466=AK$9))*('R7. TIAM total gen capacity'!$E$9:$E$1466=$D48)*('R7. TIAM total gen capacity'!$F$8:$Q$8=AK$10),'R7. TIAM total gen capacity'!$F$9:$Q$1466))</f>
        <v>0</v>
      </c>
      <c r="AL48" s="68">
        <f t="array" ref="AL48">SUM(IF(('R7. TIAM total gen capacity'!$A$9:$A$1466=$B48)*(('R7. TIAM total gen capacity'!$C$9:$C$1466=AL$6)+('R7. TIAM total gen capacity'!$C$9:$C$1466=AL$7)+('R7. TIAM total gen capacity'!$C$9:$C$1466=AL$8)+('R7. TIAM total gen capacity'!$C$9:$C$1466=AL$9))*('R7. TIAM total gen capacity'!$E$9:$E$1466=$D48)*('R7. TIAM total gen capacity'!$F$8:$Q$8=AL$10),'R7. TIAM total gen capacity'!$F$9:$Q$1466))</f>
        <v>19.448327682130728</v>
      </c>
      <c r="AM48" s="68">
        <f t="array" ref="AM48">SUM(IF(('R7. TIAM total gen capacity'!$A$9:$A$1466=$B48)*(('R7. TIAM total gen capacity'!$C$9:$C$1466=AM$6)+('R7. TIAM total gen capacity'!$C$9:$C$1466=AM$7)+('R7. TIAM total gen capacity'!$C$9:$C$1466=AM$8)+('R7. TIAM total gen capacity'!$C$9:$C$1466=AM$9))*('R7. TIAM total gen capacity'!$E$9:$E$1466=$D48)*('R7. TIAM total gen capacity'!$F$8:$Q$8=AM$10),'R7. TIAM total gen capacity'!$F$9:$Q$1466))</f>
        <v>19.448327682130728</v>
      </c>
      <c r="AN48" s="68">
        <f t="array" ref="AN48">SUM(IF(('R7. TIAM total gen capacity'!$A$9:$A$1466=$B48)*(('R7. TIAM total gen capacity'!$C$9:$C$1466=AN$6)+('R7. TIAM total gen capacity'!$C$9:$C$1466=AN$7)+('R7. TIAM total gen capacity'!$C$9:$C$1466=AN$8)+('R7. TIAM total gen capacity'!$C$9:$C$1466=AN$9))*('R7. TIAM total gen capacity'!$E$9:$E$1466=$D48)*('R7. TIAM total gen capacity'!$F$8:$Q$8=AN$10),'R7. TIAM total gen capacity'!$F$9:$Q$1466))</f>
        <v>19.525151716940865</v>
      </c>
      <c r="AO48" s="68">
        <f t="array" ref="AO48">SUM(IF(('R7. TIAM total gen capacity'!$A$9:$A$1466=$B48)*(('R7. TIAM total gen capacity'!$C$9:$C$1466=AO$6)+('R7. TIAM total gen capacity'!$C$9:$C$1466=AO$7)+('R7. TIAM total gen capacity'!$C$9:$C$1466=AO$8)+('R7. TIAM total gen capacity'!$C$9:$C$1466=AO$9))*('R7. TIAM total gen capacity'!$E$9:$E$1466=$D48)*('R7. TIAM total gen capacity'!$F$8:$Q$8=AO$10),'R7. TIAM total gen capacity'!$F$9:$Q$1466))</f>
        <v>33.383334171173537</v>
      </c>
      <c r="AP48" s="68">
        <f t="array" ref="AP48">SUM(IF(('R7. TIAM total gen capacity'!$A$9:$A$1466=$B48)*(('R7. TIAM total gen capacity'!$C$9:$C$1466=AP$6)+('R7. TIAM total gen capacity'!$C$9:$C$1466=AP$7)+('R7. TIAM total gen capacity'!$C$9:$C$1466=AP$8)+('R7. TIAM total gen capacity'!$C$9:$C$1466=AP$9))*('R7. TIAM total gen capacity'!$E$9:$E$1466=$D48)*('R7. TIAM total gen capacity'!$F$8:$Q$8=AP$10),'R7. TIAM total gen capacity'!$F$9:$Q$1466))</f>
        <v>33.323321254614179</v>
      </c>
      <c r="AR48" s="68">
        <f t="array" ref="AR48">SUM(IF(('R7. TIAM total gen capacity'!$A$9:$A$1466=$B48)*('R7. TIAM total gen capacity'!$E$9:$E$1466=$D48)*('R7. TIAM total gen capacity'!$F$8:$Q$8=AR$10),'R7. TIAM total gen capacity'!$F$9:$Q$1466))</f>
        <v>64.516543118844467</v>
      </c>
      <c r="AS48" s="68">
        <f t="array" ref="AS48">SUM(IF(('R7. TIAM total gen capacity'!$A$9:$A$1466=$B48)*('R7. TIAM total gen capacity'!$E$9:$E$1466=$D48)*('R7. TIAM total gen capacity'!$F$8:$Q$8=AS$10),'R7. TIAM total gen capacity'!$F$9:$Q$1466))</f>
        <v>75.541028943060866</v>
      </c>
      <c r="AT48" s="68">
        <f t="array" ref="AT48">SUM(IF(('R7. TIAM total gen capacity'!$A$9:$A$1466=$B48)*('R7. TIAM total gen capacity'!$E$9:$E$1466=$D48)*('R7. TIAM total gen capacity'!$F$8:$Q$8=AT$10),'R7. TIAM total gen capacity'!$F$9:$Q$1466))</f>
        <v>78.785544199717663</v>
      </c>
      <c r="AU48" s="68">
        <f t="array" ref="AU48">SUM(IF(('R7. TIAM total gen capacity'!$A$9:$A$1466=$B48)*('R7. TIAM total gen capacity'!$E$9:$E$1466=$D48)*('R7. TIAM total gen capacity'!$F$8:$Q$8=AU$10),'R7. TIAM total gen capacity'!$F$9:$Q$1466))</f>
        <v>89.523696686973423</v>
      </c>
      <c r="AV48" s="68">
        <f t="array" ref="AV48">SUM(IF(('R7. TIAM total gen capacity'!$A$9:$A$1466=$B48)*('R7. TIAM total gen capacity'!$E$9:$E$1466=$D48)*('R7. TIAM total gen capacity'!$F$8:$Q$8=AV$10),'R7. TIAM total gen capacity'!$F$9:$Q$1466))</f>
        <v>123.80731350366025</v>
      </c>
      <c r="AW48" s="68">
        <f t="array" ref="AW48">SUM(IF(('R7. TIAM total gen capacity'!$A$9:$A$1466=$B48)*('R7. TIAM total gen capacity'!$E$9:$E$1466=$D48)*('R7. TIAM total gen capacity'!$F$8:$Q$8=AW$10),'R7. TIAM total gen capacity'!$F$9:$Q$1466))</f>
        <v>140.36071681691473</v>
      </c>
      <c r="AX48" s="68">
        <f t="array" ref="AX48">SUM(IF(('R7. TIAM total gen capacity'!$A$9:$A$1466=$B48)*('R7. TIAM total gen capacity'!$E$9:$E$1466=$D48)*('R7. TIAM total gen capacity'!$F$8:$Q$8=AX$10),'R7. TIAM total gen capacity'!$F$9:$Q$1466))</f>
        <v>226.0414342573651</v>
      </c>
      <c r="AY48" s="68">
        <f t="array" ref="AY48">SUM(IF(('R7. TIAM total gen capacity'!$A$9:$A$1466=$B48)*('R7. TIAM total gen capacity'!$E$9:$E$1466=$D48)*('R7. TIAM total gen capacity'!$F$8:$Q$8=AY$10),'R7. TIAM total gen capacity'!$F$9:$Q$1466))</f>
        <v>396.99146070888895</v>
      </c>
      <c r="AZ48" s="68">
        <f t="array" ref="AZ48">SUM(IF(('R7. TIAM total gen capacity'!$A$9:$A$1466=$B48)*('R7. TIAM total gen capacity'!$E$9:$E$1466=$D48)*('R7. TIAM total gen capacity'!$F$8:$Q$8=AZ$10),'R7. TIAM total gen capacity'!$F$9:$Q$1466))</f>
        <v>564.1099271419132</v>
      </c>
      <c r="BA48" s="68">
        <f t="array" ref="BA48">SUM(IF(('R7. TIAM total gen capacity'!$A$9:$A$1466=$B48)*('R7. TIAM total gen capacity'!$E$9:$E$1466=$D48)*('R7. TIAM total gen capacity'!$F$8:$Q$8=BA$10),'R7. TIAM total gen capacity'!$F$9:$Q$1466))</f>
        <v>535.1570572729745</v>
      </c>
      <c r="BB48" s="68">
        <f t="array" ref="BB48">SUM(IF(('R7. TIAM total gen capacity'!$A$9:$A$1466=$B48)*('R7. TIAM total gen capacity'!$E$9:$E$1466=$D48)*('R7. TIAM total gen capacity'!$F$8:$Q$8=BB$10),'R7. TIAM total gen capacity'!$F$9:$Q$1466))</f>
        <v>482.93325752819555</v>
      </c>
      <c r="BC48" s="68">
        <f t="array" ref="BC48">SUM(IF(('R7. TIAM total gen capacity'!$A$9:$A$1466=$B48)*('R7. TIAM total gen capacity'!$E$9:$E$1466=$D48)*('R7. TIAM total gen capacity'!$F$8:$Q$8=BC$10),'R7. TIAM total gen capacity'!$F$9:$Q$1466))</f>
        <v>510.73506249770475</v>
      </c>
      <c r="BE48" s="68">
        <f t="array" ref="BE48">SUM(IF(('R7. TIAM total gen capacity'!$A$9:$A$1466=$B48)*('R7. TIAM total gen capacity'!$E$9:$E$1466=$D48)*('R7. TIAM total gen capacity'!$B$9:$B$1466=BE$9)*('R7. TIAM total gen capacity'!$F$8:$Q$8=BE$10),'R7. TIAM total gen capacity'!$F$9:$Q$1466))</f>
        <v>18.519712169776206</v>
      </c>
      <c r="BF48" s="68">
        <f t="array" ref="BF48">SUM(IF(('R7. TIAM total gen capacity'!$A$9:$A$1466=$B48)*('R7. TIAM total gen capacity'!$E$9:$E$1466=$D48)*('R7. TIAM total gen capacity'!$B$9:$B$1466=BF$9)*('R7. TIAM total gen capacity'!$F$8:$Q$8=BF$10),'R7. TIAM total gen capacity'!$F$9:$Q$1466))</f>
        <v>20.707942460135836</v>
      </c>
      <c r="BG48" s="68">
        <f t="array" ref="BG48">SUM(IF(('R7. TIAM total gen capacity'!$A$9:$A$1466=$B48)*('R7. TIAM total gen capacity'!$E$9:$E$1466=$D48)*('R7. TIAM total gen capacity'!$B$9:$B$1466=BG$9)*('R7. TIAM total gen capacity'!$F$8:$Q$8=BG$10),'R7. TIAM total gen capacity'!$F$9:$Q$1466))</f>
        <v>23.532887320427065</v>
      </c>
      <c r="BH48" s="68">
        <f t="array" ref="BH48">SUM(IF(('R7. TIAM total gen capacity'!$A$9:$A$1466=$B48)*('R7. TIAM total gen capacity'!$E$9:$E$1466=$D48)*('R7. TIAM total gen capacity'!$B$9:$B$1466=BH$9)*('R7. TIAM total gen capacity'!$F$8:$Q$8=BH$10),'R7. TIAM total gen capacity'!$F$9:$Q$1466))</f>
        <v>31.011079846809952</v>
      </c>
      <c r="BI48" s="68">
        <f t="array" ref="BI48">SUM(IF(('R7. TIAM total gen capacity'!$A$9:$A$1466=$B48)*('R7. TIAM total gen capacity'!$E$9:$E$1466=$D48)*('R7. TIAM total gen capacity'!$B$9:$B$1466=BI$9)*('R7. TIAM total gen capacity'!$F$8:$Q$8=BI$10),'R7. TIAM total gen capacity'!$F$9:$Q$1466))</f>
        <v>77.378320408692232</v>
      </c>
      <c r="BJ48" s="68">
        <f t="array" ref="BJ48">SUM(IF(('R7. TIAM total gen capacity'!$A$9:$A$1466=$B48)*('R7. TIAM total gen capacity'!$E$9:$E$1466=$D48)*('R7. TIAM total gen capacity'!$B$9:$B$1466=BJ$9)*('R7. TIAM total gen capacity'!$F$8:$Q$8=BJ$10),'R7. TIAM total gen capacity'!$F$9:$Q$1466))</f>
        <v>125.66389329811945</v>
      </c>
      <c r="BK48" s="68">
        <f t="array" ref="BK48">SUM(IF(('R7. TIAM total gen capacity'!$A$9:$A$1466=$B48)*('R7. TIAM total gen capacity'!$E$9:$E$1466=$D48)*('R7. TIAM total gen capacity'!$B$9:$B$1466=BK$9)*('R7. TIAM total gen capacity'!$F$8:$Q$8=BK$10),'R7. TIAM total gen capacity'!$F$9:$Q$1466))</f>
        <v>219.50548654494679</v>
      </c>
      <c r="BL48" s="68">
        <f t="array" ref="BL48">SUM(IF(('R7. TIAM total gen capacity'!$A$9:$A$1466=$B48)*('R7. TIAM total gen capacity'!$E$9:$E$1466=$D48)*('R7. TIAM total gen capacity'!$B$9:$B$1466=BL$9)*('R7. TIAM total gen capacity'!$F$8:$Q$8=BL$10),'R7. TIAM total gen capacity'!$F$9:$Q$1466))</f>
        <v>367.83434083408201</v>
      </c>
      <c r="BM48" s="68">
        <f t="array" ref="BM48">SUM(IF(('R7. TIAM total gen capacity'!$A$9:$A$1466=$B48)*('R7. TIAM total gen capacity'!$E$9:$E$1466=$D48)*('R7. TIAM total gen capacity'!$B$9:$B$1466=BM$9)*('R7. TIAM total gen capacity'!$F$8:$Q$8=BM$10),'R7. TIAM total gen capacity'!$F$9:$Q$1466))</f>
        <v>533.11923517769219</v>
      </c>
      <c r="BN48" s="68">
        <f t="array" ref="BN48">SUM(IF(('R7. TIAM total gen capacity'!$A$9:$A$1466=$B48)*('R7. TIAM total gen capacity'!$E$9:$E$1466=$D48)*('R7. TIAM total gen capacity'!$B$9:$B$1466=BN$9)*('R7. TIAM total gen capacity'!$F$8:$Q$8=BN$10),'R7. TIAM total gen capacity'!$F$9:$Q$1466))</f>
        <v>502.11234247966161</v>
      </c>
      <c r="BO48" s="68">
        <f t="array" ref="BO48">SUM(IF(('R7. TIAM total gen capacity'!$A$9:$A$1466=$B48)*('R7. TIAM total gen capacity'!$E$9:$E$1466=$D48)*('R7. TIAM total gen capacity'!$B$9:$B$1466=BO$9)*('R7. TIAM total gen capacity'!$F$8:$Q$8=BO$10),'R7. TIAM total gen capacity'!$F$9:$Q$1466))</f>
        <v>434.51015554731055</v>
      </c>
      <c r="BP48" s="68">
        <f t="array" ref="BP48">SUM(IF(('R7. TIAM total gen capacity'!$A$9:$A$1466=$B48)*('R7. TIAM total gen capacity'!$E$9:$E$1466=$D48)*('R7. TIAM total gen capacity'!$B$9:$B$1466=BP$9)*('R7. TIAM total gen capacity'!$F$8:$Q$8=BP$10),'R7. TIAM total gen capacity'!$F$9:$Q$1466))</f>
        <v>461.35166424425449</v>
      </c>
      <c r="BR48" s="68">
        <f t="array" ref="BR48">SUM(IF(('R7. TIAM total gen capacity'!$A$9:$A$1466=$B48)*(('R7. TIAM total gen capacity'!$C$9:$C$1466=BR$7)+('R7. TIAM total gen capacity'!$C$9:$C$1466=BR$8))*('R7. TIAM total gen capacity'!$E$9:$E$1466=$D48)*('R7. TIAM total gen capacity'!$F$8:$Q$8=BR$10),'R7. TIAM total gen capacity'!$F$9:$Q$1466))</f>
        <v>0.199086757990868</v>
      </c>
      <c r="BS48" s="68">
        <f t="array" ref="BS48">SUM(IF(('R7. TIAM total gen capacity'!$A$9:$A$1466=$B48)*(('R7. TIAM total gen capacity'!$C$9:$C$1466=BS$7)+('R7. TIAM total gen capacity'!$C$9:$C$1466=BS$8))*('R7. TIAM total gen capacity'!$E$9:$E$1466=$D48)*('R7. TIAM total gen capacity'!$F$8:$Q$8=BS$10),'R7. TIAM total gen capacity'!$F$9:$Q$1466))</f>
        <v>0.19214710068513899</v>
      </c>
      <c r="BT48" s="68">
        <f t="array" ref="BT48">SUM(IF(('R7. TIAM total gen capacity'!$A$9:$A$1466=$B48)*(('R7. TIAM total gen capacity'!$C$9:$C$1466=BT$7)+('R7. TIAM total gen capacity'!$C$9:$C$1466=BT$8))*('R7. TIAM total gen capacity'!$E$9:$E$1466=$D48)*('R7. TIAM total gen capacity'!$F$8:$Q$8=BT$10),'R7. TIAM total gen capacity'!$F$9:$Q$1466))</f>
        <v>0.174797957420815</v>
      </c>
      <c r="BU48" s="68">
        <f t="array" ref="BU48">SUM(IF(('R7. TIAM total gen capacity'!$A$9:$A$1466=$B48)*(('R7. TIAM total gen capacity'!$C$9:$C$1466=BU$7)+('R7. TIAM total gen capacity'!$C$9:$C$1466=BU$8))*('R7. TIAM total gen capacity'!$E$9:$E$1466=$D48)*('R7. TIAM total gen capacity'!$F$8:$Q$8=BU$10),'R7. TIAM total gen capacity'!$F$9:$Q$1466))</f>
        <v>3.746576281751798</v>
      </c>
      <c r="BV48" s="68">
        <f t="array" ref="BV48">SUM(IF(('R7. TIAM total gen capacity'!$A$9:$A$1466=$B48)*(('R7. TIAM total gen capacity'!$C$9:$C$1466=BV$7)+('R7. TIAM total gen capacity'!$C$9:$C$1466=BV$8))*('R7. TIAM total gen capacity'!$E$9:$E$1466=$D48)*('R7. TIAM total gen capacity'!$F$8:$Q$8=BV$10),'R7. TIAM total gen capacity'!$F$9:$Q$1466))</f>
        <v>25.514975871671204</v>
      </c>
      <c r="BW48" s="68">
        <f t="array" ref="BW48">SUM(IF(('R7. TIAM total gen capacity'!$A$9:$A$1466=$B48)*(('R7. TIAM total gen capacity'!$C$9:$C$1466=BW$7)+('R7. TIAM total gen capacity'!$C$9:$C$1466=BW$8))*('R7. TIAM total gen capacity'!$E$9:$E$1466=$D48)*('R7. TIAM total gen capacity'!$F$8:$Q$8=BW$10),'R7. TIAM total gen capacity'!$F$9:$Q$1466))</f>
        <v>31.660194454450139</v>
      </c>
      <c r="BX48" s="68">
        <f t="array" ref="BX48">SUM(IF(('R7. TIAM total gen capacity'!$A$9:$A$1466=$B48)*(('R7. TIAM total gen capacity'!$C$9:$C$1466=BX$7)+('R7. TIAM total gen capacity'!$C$9:$C$1466=BX$8))*('R7. TIAM total gen capacity'!$E$9:$E$1466=$D48)*('R7. TIAM total gen capacity'!$F$8:$Q$8=BX$10),'R7. TIAM total gen capacity'!$F$9:$Q$1466))</f>
        <v>66.364694368741226</v>
      </c>
      <c r="BY48" s="68">
        <f t="array" ref="BY48">SUM(IF(('R7. TIAM total gen capacity'!$A$9:$A$1466=$B48)*(('R7. TIAM total gen capacity'!$C$9:$C$1466=BY$7)+('R7. TIAM total gen capacity'!$C$9:$C$1466=BY$8))*('R7. TIAM total gen capacity'!$E$9:$E$1466=$D48)*('R7. TIAM total gen capacity'!$F$8:$Q$8=BY$10),'R7. TIAM total gen capacity'!$F$9:$Q$1466))</f>
        <v>215.3539205417795</v>
      </c>
      <c r="BZ48" s="68">
        <f t="array" ref="BZ48">SUM(IF(('R7. TIAM total gen capacity'!$A$9:$A$1466=$B48)*(('R7. TIAM total gen capacity'!$C$9:$C$1466=BZ$7)+('R7. TIAM total gen capacity'!$C$9:$C$1466=BZ$8))*('R7. TIAM total gen capacity'!$E$9:$E$1466=$D48)*('R7. TIAM total gen capacity'!$F$8:$Q$8=BZ$10),'R7. TIAM total gen capacity'!$F$9:$Q$1466))</f>
        <v>374.90697181087552</v>
      </c>
      <c r="CA48" s="68">
        <f t="array" ref="CA48">SUM(IF(('R7. TIAM total gen capacity'!$A$9:$A$1466=$B48)*(('R7. TIAM total gen capacity'!$C$9:$C$1466=CA$7)+('R7. TIAM total gen capacity'!$C$9:$C$1466=CA$8))*('R7. TIAM total gen capacity'!$E$9:$E$1466=$D48)*('R7. TIAM total gen capacity'!$F$8:$Q$8=CA$10),'R7. TIAM total gen capacity'!$F$9:$Q$1466))</f>
        <v>336.55392183363131</v>
      </c>
      <c r="CB48" s="68">
        <f t="array" ref="CB48">SUM(IF(('R7. TIAM total gen capacity'!$A$9:$A$1466=$B48)*(('R7. TIAM total gen capacity'!$C$9:$C$1466=CB$7)+('R7. TIAM total gen capacity'!$C$9:$C$1466=CB$8))*('R7. TIAM total gen capacity'!$E$9:$E$1466=$D48)*('R7. TIAM total gen capacity'!$F$8:$Q$8=CB$10),'R7. TIAM total gen capacity'!$F$9:$Q$1466))</f>
        <v>261.6417150128666</v>
      </c>
      <c r="CC48" s="68">
        <f t="array" ref="CC48">SUM(IF(('R7. TIAM total gen capacity'!$A$9:$A$1466=$B48)*(('R7. TIAM total gen capacity'!$C$9:$C$1466=CC$7)+('R7. TIAM total gen capacity'!$C$9:$C$1466=CC$8))*('R7. TIAM total gen capacity'!$E$9:$E$1466=$D48)*('R7. TIAM total gen capacity'!$F$8:$Q$8=CC$10),'R7. TIAM total gen capacity'!$F$9:$Q$1466))</f>
        <v>279.19023505328209</v>
      </c>
      <c r="CE48" s="68">
        <f t="array" ref="CE48">SUM(IF(('R7. TIAM total gen capacity'!$A$9:$A$1466=$B48)*(('R7. TIAM total gen capacity'!$C$9:$C$1466=CE$7)+('R7. TIAM total gen capacity'!$C$9:$C$1466=CE$8))*('R7. TIAM total gen capacity'!$E$9:$E$1466=$D48)*('R7. TIAM total gen capacity'!$F$8:$Q$8=CE$10),'R7. TIAM total gen capacity'!$F$9:$Q$1466))</f>
        <v>15.8474518958036</v>
      </c>
      <c r="CF48" s="68">
        <f t="array" ref="CF48">SUM(IF(('R7. TIAM total gen capacity'!$A$9:$A$1466=$B48)*(('R7. TIAM total gen capacity'!$C$9:$C$1466=CF$7)+('R7. TIAM total gen capacity'!$C$9:$C$1466=CF$8))*('R7. TIAM total gen capacity'!$E$9:$E$1466=$D48)*('R7. TIAM total gen capacity'!$F$8:$Q$8=CF$10),'R7. TIAM total gen capacity'!$F$9:$Q$1466))</f>
        <v>15.8474518958036</v>
      </c>
      <c r="CG48" s="68">
        <f t="array" ref="CG48">SUM(IF(('R7. TIAM total gen capacity'!$A$9:$A$1466=$B48)*(('R7. TIAM total gen capacity'!$C$9:$C$1466=CG$7)+('R7. TIAM total gen capacity'!$C$9:$C$1466=CG$8))*('R7. TIAM total gen capacity'!$E$9:$E$1466=$D48)*('R7. TIAM total gen capacity'!$F$8:$Q$8=CG$10),'R7. TIAM total gen capacity'!$F$9:$Q$1466))</f>
        <v>15.85490322735888</v>
      </c>
      <c r="CH48" s="68">
        <f t="array" ref="CH48">SUM(IF(('R7. TIAM total gen capacity'!$A$9:$A$1466=$B48)*(('R7. TIAM total gen capacity'!$C$9:$C$1466=CH$7)+('R7. TIAM total gen capacity'!$C$9:$C$1466=CH$8))*('R7. TIAM total gen capacity'!$E$9:$E$1466=$D48)*('R7. TIAM total gen capacity'!$F$8:$Q$8=CH$10),'R7. TIAM total gen capacity'!$F$9:$Q$1466))</f>
        <v>16.512473103344888</v>
      </c>
      <c r="CI48" s="68">
        <f t="array" ref="CI48">SUM(IF(('R7. TIAM total gen capacity'!$A$9:$A$1466=$B48)*(('R7. TIAM total gen capacity'!$C$9:$C$1466=CI$7)+('R7. TIAM total gen capacity'!$C$9:$C$1466=CI$8))*('R7. TIAM total gen capacity'!$E$9:$E$1466=$D48)*('R7. TIAM total gen capacity'!$F$8:$Q$8=CI$10),'R7. TIAM total gen capacity'!$F$9:$Q$1466))</f>
        <v>16.819642053116581</v>
      </c>
      <c r="CJ48" s="68">
        <f t="array" ref="CJ48">SUM(IF(('R7. TIAM total gen capacity'!$A$9:$A$1466=$B48)*(('R7. TIAM total gen capacity'!$C$9:$C$1466=CJ$7)+('R7. TIAM total gen capacity'!$C$9:$C$1466=CJ$8))*('R7. TIAM total gen capacity'!$E$9:$E$1466=$D48)*('R7. TIAM total gen capacity'!$F$8:$Q$8=CJ$10),'R7. TIAM total gen capacity'!$F$9:$Q$1466))</f>
        <v>16.922031703040478</v>
      </c>
      <c r="CK48" s="68">
        <f t="array" ref="CK48">SUM(IF(('R7. TIAM total gen capacity'!$A$9:$A$1466=$B48)*(('R7. TIAM total gen capacity'!$C$9:$C$1466=CK$7)+('R7. TIAM total gen capacity'!$C$9:$C$1466=CK$8))*('R7. TIAM total gen capacity'!$E$9:$E$1466=$D48)*('R7. TIAM total gen capacity'!$F$8:$Q$8=CK$10),'R7. TIAM total gen capacity'!$F$9:$Q$1466))</f>
        <v>16.922031703040478</v>
      </c>
      <c r="CL48" s="68">
        <f t="array" ref="CL48">SUM(IF(('R7. TIAM total gen capacity'!$A$9:$A$1466=$B48)*(('R7. TIAM total gen capacity'!$C$9:$C$1466=CL$7)+('R7. TIAM total gen capacity'!$C$9:$C$1466=CL$8))*('R7. TIAM total gen capacity'!$E$9:$E$1466=$D48)*('R7. TIAM total gen capacity'!$F$8:$Q$8=CL$10),'R7. TIAM total gen capacity'!$F$9:$Q$1466))</f>
        <v>16.922031703040478</v>
      </c>
      <c r="CM48" s="68">
        <f t="array" ref="CM48">SUM(IF(('R7. TIAM total gen capacity'!$A$9:$A$1466=$B48)*(('R7. TIAM total gen capacity'!$C$9:$C$1466=CM$7)+('R7. TIAM total gen capacity'!$C$9:$C$1466=CM$8))*('R7. TIAM total gen capacity'!$E$9:$E$1466=$D48)*('R7. TIAM total gen capacity'!$F$8:$Q$8=CM$10),'R7. TIAM total gen capacity'!$F$9:$Q$1466))</f>
        <v>16.922031703040478</v>
      </c>
      <c r="CN48" s="68">
        <f t="array" ref="CN48">SUM(IF(('R7. TIAM total gen capacity'!$A$9:$A$1466=$B48)*(('R7. TIAM total gen capacity'!$C$9:$C$1466=CN$7)+('R7. TIAM total gen capacity'!$C$9:$C$1466=CN$8))*('R7. TIAM total gen capacity'!$E$9:$E$1466=$D48)*('R7. TIAM total gen capacity'!$F$8:$Q$8=CN$10),'R7. TIAM total gen capacity'!$F$9:$Q$1466))</f>
        <v>16.922031703040478</v>
      </c>
      <c r="CO48" s="68">
        <f t="array" ref="CO48">SUM(IF(('R7. TIAM total gen capacity'!$A$9:$A$1466=$B48)*(('R7. TIAM total gen capacity'!$C$9:$C$1466=CO$7)+('R7. TIAM total gen capacity'!$C$9:$C$1466=CO$8))*('R7. TIAM total gen capacity'!$E$9:$E$1466=$D48)*('R7. TIAM total gen capacity'!$F$8:$Q$8=CO$10),'R7. TIAM total gen capacity'!$F$9:$Q$1466))</f>
        <v>16.922031703040478</v>
      </c>
      <c r="CP48" s="68">
        <f t="array" ref="CP48">SUM(IF(('R7. TIAM total gen capacity'!$A$9:$A$1466=$B48)*(('R7. TIAM total gen capacity'!$C$9:$C$1466=CP$7)+('R7. TIAM total gen capacity'!$C$9:$C$1466=CP$8))*('R7. TIAM total gen capacity'!$E$9:$E$1466=$D48)*('R7. TIAM total gen capacity'!$F$8:$Q$8=CP$10),'R7. TIAM total gen capacity'!$F$9:$Q$1466))</f>
        <v>16.922031703040478</v>
      </c>
    </row>
    <row r="49" spans="1:94" x14ac:dyDescent="0.3">
      <c r="A49" s="39" t="s">
        <v>66</v>
      </c>
      <c r="B49" s="39" t="s">
        <v>255</v>
      </c>
      <c r="C49" s="39" t="s">
        <v>80</v>
      </c>
      <c r="D49" s="39" t="s">
        <v>256</v>
      </c>
      <c r="E49" s="68">
        <f t="array" ref="E49">SUM(IF(('R7. TIAM total gen capacity'!$A$9:$A$1466=$B49)*(('R7. TIAM total gen capacity'!$C$9:$C$1466=E$7)+('R7. TIAM total gen capacity'!$C$9:$C$1466=E$8))*('R7. TIAM total gen capacity'!$E$9:$E$1466=$D49)*('R7. TIAM total gen capacity'!$F$8:$Q$8=E$10),'R7. TIAM total gen capacity'!$F$9:$Q$1466))</f>
        <v>0.35901826484018295</v>
      </c>
      <c r="F49" s="68">
        <f t="array" ref="F49">SUM(IF(('R7. TIAM total gen capacity'!$A$9:$A$1466=$B49)*(('R7. TIAM total gen capacity'!$C$9:$C$1466=F$7)+('R7. TIAM total gen capacity'!$C$9:$C$1466=F$8))*('R7. TIAM total gen capacity'!$E$9:$E$1466=$D49)*('R7. TIAM total gen capacity'!$F$8:$Q$8=F$10),'R7. TIAM total gen capacity'!$F$9:$Q$1466))</f>
        <v>1.259703196347032</v>
      </c>
      <c r="G49" s="68">
        <f t="array" ref="G49">SUM(IF(('R7. TIAM total gen capacity'!$A$9:$A$1466=$B49)*(('R7. TIAM total gen capacity'!$C$9:$C$1466=G$7)+('R7. TIAM total gen capacity'!$C$9:$C$1466=G$8))*('R7. TIAM total gen capacity'!$E$9:$E$1466=$D49)*('R7. TIAM total gen capacity'!$F$8:$Q$8=G$10),'R7. TIAM total gen capacity'!$F$9:$Q$1466))</f>
        <v>8.109703196347029</v>
      </c>
      <c r="H49" s="68">
        <f t="array" ref="H49">SUM(IF(('R7. TIAM total gen capacity'!$A$9:$A$1466=$B49)*(('R7. TIAM total gen capacity'!$C$9:$C$1466=H$7)+('R7. TIAM total gen capacity'!$C$9:$C$1466=H$8))*('R7. TIAM total gen capacity'!$E$9:$E$1466=$D49)*('R7. TIAM total gen capacity'!$F$8:$Q$8=H$10),'R7. TIAM total gen capacity'!$F$9:$Q$1466))</f>
        <v>13.581682935036495</v>
      </c>
      <c r="I49" s="68">
        <f t="array" ref="I49">SUM(IF(('R7. TIAM total gen capacity'!$A$9:$A$1466=$B49)*(('R7. TIAM total gen capacity'!$C$9:$C$1466=I$7)+('R7. TIAM total gen capacity'!$C$9:$C$1466=I$8))*('R7. TIAM total gen capacity'!$E$9:$E$1466=$D49)*('R7. TIAM total gen capacity'!$F$8:$Q$8=I$10),'R7. TIAM total gen capacity'!$F$9:$Q$1466))</f>
        <v>31.661572181344553</v>
      </c>
      <c r="J49" s="68">
        <f t="array" ref="J49">SUM(IF(('R7. TIAM total gen capacity'!$A$9:$A$1466=$B49)*(('R7. TIAM total gen capacity'!$C$9:$C$1466=J$7)+('R7. TIAM total gen capacity'!$C$9:$C$1466=J$8))*('R7. TIAM total gen capacity'!$E$9:$E$1466=$D49)*('R7. TIAM total gen capacity'!$F$8:$Q$8=J$10),'R7. TIAM total gen capacity'!$F$9:$Q$1466))</f>
        <v>201.44085923618644</v>
      </c>
      <c r="K49" s="68">
        <f t="array" ref="K49">SUM(IF(('R7. TIAM total gen capacity'!$A$9:$A$1466=$B49)*(('R7. TIAM total gen capacity'!$C$9:$C$1466=K$7)+('R7. TIAM total gen capacity'!$C$9:$C$1466=K$8))*('R7. TIAM total gen capacity'!$E$9:$E$1466=$D49)*('R7. TIAM total gen capacity'!$F$8:$Q$8=K$10),'R7. TIAM total gen capacity'!$F$9:$Q$1466))</f>
        <v>561.69539960342206</v>
      </c>
      <c r="L49" s="68">
        <f t="array" ref="L49">SUM(IF(('R7. TIAM total gen capacity'!$A$9:$A$1466=$B49)*(('R7. TIAM total gen capacity'!$C$9:$C$1466=L$7)+('R7. TIAM total gen capacity'!$C$9:$C$1466=L$8))*('R7. TIAM total gen capacity'!$E$9:$E$1466=$D49)*('R7. TIAM total gen capacity'!$F$8:$Q$8=L$10),'R7. TIAM total gen capacity'!$F$9:$Q$1466))</f>
        <v>2868.396128251125</v>
      </c>
      <c r="M49" s="68">
        <f t="array" ref="M49">SUM(IF(('R7. TIAM total gen capacity'!$A$9:$A$1466=$B49)*(('R7. TIAM total gen capacity'!$C$9:$C$1466=M$7)+('R7. TIAM total gen capacity'!$C$9:$C$1466=M$8))*('R7. TIAM total gen capacity'!$E$9:$E$1466=$D49)*('R7. TIAM total gen capacity'!$F$8:$Q$8=M$10),'R7. TIAM total gen capacity'!$F$9:$Q$1466))</f>
        <v>3131.2032316223426</v>
      </c>
      <c r="N49" s="68">
        <f t="array" ref="N49">SUM(IF(('R7. TIAM total gen capacity'!$A$9:$A$1466=$B49)*(('R7. TIAM total gen capacity'!$C$9:$C$1466=N$7)+('R7. TIAM total gen capacity'!$C$9:$C$1466=N$8))*('R7. TIAM total gen capacity'!$E$9:$E$1466=$D49)*('R7. TIAM total gen capacity'!$F$8:$Q$8=N$10),'R7. TIAM total gen capacity'!$F$9:$Q$1466))</f>
        <v>3131.2020316223352</v>
      </c>
      <c r="O49" s="68">
        <f t="array" ref="O49">SUM(IF(('R7. TIAM total gen capacity'!$A$9:$A$1466=$B49)*(('R7. TIAM total gen capacity'!$C$9:$C$1466=O$7)+('R7. TIAM total gen capacity'!$C$9:$C$1466=O$8))*('R7. TIAM total gen capacity'!$E$9:$E$1466=$D49)*('R7. TIAM total gen capacity'!$F$8:$Q$8=O$10),'R7. TIAM total gen capacity'!$F$9:$Q$1466))</f>
        <v>3131.2008316223382</v>
      </c>
      <c r="P49" s="68">
        <f t="array" ref="P49">SUM(IF(('R7. TIAM total gen capacity'!$A$9:$A$1466=$B49)*(('R7. TIAM total gen capacity'!$C$9:$C$1466=P$7)+('R7. TIAM total gen capacity'!$C$9:$C$1466=P$8))*('R7. TIAM total gen capacity'!$E$9:$E$1466=$D49)*('R7. TIAM total gen capacity'!$F$8:$Q$8=P$10),'R7. TIAM total gen capacity'!$F$9:$Q$1466))</f>
        <v>3290.188734617388</v>
      </c>
      <c r="R49" s="68">
        <f t="array" ref="R49">SUM(IF(('R7. TIAM total gen capacity'!$A$9:$A$1466=$B49)*(('R7. TIAM total gen capacity'!$C$9:$C$1466=R$7)+('R7. TIAM total gen capacity'!$C$9:$C$1466=R$8))*('R7. TIAM total gen capacity'!$E$9:$E$1466=$D49)*('R7. TIAM total gen capacity'!$F$8:$Q$8=R$10),'R7. TIAM total gen capacity'!$F$9:$Q$1466))</f>
        <v>11.045662100456619</v>
      </c>
      <c r="S49" s="68">
        <f t="array" ref="S49">SUM(IF(('R7. TIAM total gen capacity'!$A$9:$A$1466=$B49)*(('R7. TIAM total gen capacity'!$C$9:$C$1466=S$7)+('R7. TIAM total gen capacity'!$C$9:$C$1466=S$8))*('R7. TIAM total gen capacity'!$E$9:$E$1466=$D49)*('R7. TIAM total gen capacity'!$F$8:$Q$8=S$10),'R7. TIAM total gen capacity'!$F$9:$Q$1466))</f>
        <v>50.267258432800531</v>
      </c>
      <c r="T49" s="68">
        <f t="array" ref="T49">SUM(IF(('R7. TIAM total gen capacity'!$A$9:$A$1466=$B49)*(('R7. TIAM total gen capacity'!$C$9:$C$1466=T$7)+('R7. TIAM total gen capacity'!$C$9:$C$1466=T$8))*('R7. TIAM total gen capacity'!$E$9:$E$1466=$D49)*('R7. TIAM total gen capacity'!$F$8:$Q$8=T$10),'R7. TIAM total gen capacity'!$F$9:$Q$1466))</f>
        <v>66.000000000000028</v>
      </c>
      <c r="U49" s="68">
        <f t="array" ref="U49">SUM(IF(('R7. TIAM total gen capacity'!$A$9:$A$1466=$B49)*(('R7. TIAM total gen capacity'!$C$9:$C$1466=U$7)+('R7. TIAM total gen capacity'!$C$9:$C$1466=U$8))*('R7. TIAM total gen capacity'!$E$9:$E$1466=$D49)*('R7. TIAM total gen capacity'!$F$8:$Q$8=U$10),'R7. TIAM total gen capacity'!$F$9:$Q$1466))</f>
        <v>64.459905410774411</v>
      </c>
      <c r="V49" s="68">
        <f t="array" ref="V49">SUM(IF(('R7. TIAM total gen capacity'!$A$9:$A$1466=$B49)*(('R7. TIAM total gen capacity'!$C$9:$C$1466=V$7)+('R7. TIAM total gen capacity'!$C$9:$C$1466=V$8))*('R7. TIAM total gen capacity'!$E$9:$E$1466=$D49)*('R7. TIAM total gen capacity'!$F$8:$Q$8=V$10),'R7. TIAM total gen capacity'!$F$9:$Q$1466))</f>
        <v>104.99919356619252</v>
      </c>
      <c r="W49" s="68">
        <f t="array" ref="W49">SUM(IF(('R7. TIAM total gen capacity'!$A$9:$A$1466=$B49)*(('R7. TIAM total gen capacity'!$C$9:$C$1466=W$7)+('R7. TIAM total gen capacity'!$C$9:$C$1466=W$8))*('R7. TIAM total gen capacity'!$E$9:$E$1466=$D49)*('R7. TIAM total gen capacity'!$F$8:$Q$8=W$10),'R7. TIAM total gen capacity'!$F$9:$Q$1466))</f>
        <v>542.22780108738141</v>
      </c>
      <c r="X49" s="68">
        <f t="array" ref="X49">SUM(IF(('R7. TIAM total gen capacity'!$A$9:$A$1466=$B49)*(('R7. TIAM total gen capacity'!$C$9:$C$1466=X$7)+('R7. TIAM total gen capacity'!$C$9:$C$1466=X$8))*('R7. TIAM total gen capacity'!$E$9:$E$1466=$D49)*('R7. TIAM total gen capacity'!$F$8:$Q$8=X$10),'R7. TIAM total gen capacity'!$F$9:$Q$1466))</f>
        <v>942.88790668562399</v>
      </c>
      <c r="Y49" s="68">
        <f t="array" ref="Y49">SUM(IF(('R7. TIAM total gen capacity'!$A$9:$A$1466=$B49)*(('R7. TIAM total gen capacity'!$C$9:$C$1466=Y$7)+('R7. TIAM total gen capacity'!$C$9:$C$1466=Y$8))*('R7. TIAM total gen capacity'!$E$9:$E$1466=$D49)*('R7. TIAM total gen capacity'!$F$8:$Q$8=Y$10),'R7. TIAM total gen capacity'!$F$9:$Q$1466))</f>
        <v>2520.5829039899099</v>
      </c>
      <c r="Z49" s="68">
        <f t="array" ref="Z49">SUM(IF(('R7. TIAM total gen capacity'!$A$9:$A$1466=$B49)*(('R7. TIAM total gen capacity'!$C$9:$C$1466=Z$7)+('R7. TIAM total gen capacity'!$C$9:$C$1466=Z$8))*('R7. TIAM total gen capacity'!$E$9:$E$1466=$D49)*('R7. TIAM total gen capacity'!$F$8:$Q$8=Z$10),'R7. TIAM total gen capacity'!$F$9:$Q$1466))</f>
        <v>2284.6657511091908</v>
      </c>
      <c r="AA49" s="68">
        <f t="array" ref="AA49">SUM(IF(('R7. TIAM total gen capacity'!$A$9:$A$1466=$B49)*(('R7. TIAM total gen capacity'!$C$9:$C$1466=AA$7)+('R7. TIAM total gen capacity'!$C$9:$C$1466=AA$8))*('R7. TIAM total gen capacity'!$E$9:$E$1466=$D49)*('R7. TIAM total gen capacity'!$F$8:$Q$8=AA$10),'R7. TIAM total gen capacity'!$F$9:$Q$1466))</f>
        <v>2708.627266362822</v>
      </c>
      <c r="AB49" s="68">
        <f t="array" ref="AB49">SUM(IF(('R7. TIAM total gen capacity'!$A$9:$A$1466=$B49)*(('R7. TIAM total gen capacity'!$C$9:$C$1466=AB$7)+('R7. TIAM total gen capacity'!$C$9:$C$1466=AB$8))*('R7. TIAM total gen capacity'!$E$9:$E$1466=$D49)*('R7. TIAM total gen capacity'!$F$8:$Q$8=AB$10),'R7. TIAM total gen capacity'!$F$9:$Q$1466))</f>
        <v>3165.9129983852267</v>
      </c>
      <c r="AC49" s="68">
        <f t="array" ref="AC49">SUM(IF(('R7. TIAM total gen capacity'!$A$9:$A$1466=$B49)*(('R7. TIAM total gen capacity'!$C$9:$C$1466=AC$7)+('R7. TIAM total gen capacity'!$C$9:$C$1466=AC$8))*('R7. TIAM total gen capacity'!$E$9:$E$1466=$D49)*('R7. TIAM total gen capacity'!$F$8:$Q$8=AC$10),'R7. TIAM total gen capacity'!$F$9:$Q$1466))</f>
        <v>3517.9596524556223</v>
      </c>
      <c r="AE49" s="68">
        <f t="array" ref="AE49">SUM(IF(('R7. TIAM total gen capacity'!$A$9:$A$1466=$B49)*(('R7. TIAM total gen capacity'!$C$9:$C$1466=AE$6)+('R7. TIAM total gen capacity'!$C$9:$C$1466=AE$7)+('R7. TIAM total gen capacity'!$C$9:$C$1466=AE$8)+('R7. TIAM total gen capacity'!$C$9:$C$1466=AE$9))*('R7. TIAM total gen capacity'!$E$9:$E$1466=$D49)*('R7. TIAM total gen capacity'!$F$8:$Q$8=AE$10),'R7. TIAM total gen capacity'!$F$9:$Q$1466))</f>
        <v>590.49767653320043</v>
      </c>
      <c r="AF49" s="68">
        <f t="array" ref="AF49">SUM(IF(('R7. TIAM total gen capacity'!$A$9:$A$1466=$B49)*(('R7. TIAM total gen capacity'!$C$9:$C$1466=AF$6)+('R7. TIAM total gen capacity'!$C$9:$C$1466=AF$7)+('R7. TIAM total gen capacity'!$C$9:$C$1466=AF$8)+('R7. TIAM total gen capacity'!$C$9:$C$1466=AF$9))*('R7. TIAM total gen capacity'!$E$9:$E$1466=$D49)*('R7. TIAM total gen capacity'!$F$8:$Q$8=AF$10),'R7. TIAM total gen capacity'!$F$9:$Q$1466))</f>
        <v>669.7906260680769</v>
      </c>
      <c r="AG49" s="68">
        <f t="array" ref="AG49">SUM(IF(('R7. TIAM total gen capacity'!$A$9:$A$1466=$B49)*(('R7. TIAM total gen capacity'!$C$9:$C$1466=AG$6)+('R7. TIAM total gen capacity'!$C$9:$C$1466=AG$7)+('R7. TIAM total gen capacity'!$C$9:$C$1466=AG$8)+('R7. TIAM total gen capacity'!$C$9:$C$1466=AG$9))*('R7. TIAM total gen capacity'!$E$9:$E$1466=$D49)*('R7. TIAM total gen capacity'!$F$8:$Q$8=AG$10),'R7. TIAM total gen capacity'!$F$9:$Q$1466))</f>
        <v>713.70311046589848</v>
      </c>
      <c r="AH49" s="68">
        <f t="array" ref="AH49">SUM(IF(('R7. TIAM total gen capacity'!$A$9:$A$1466=$B49)*(('R7. TIAM total gen capacity'!$C$9:$C$1466=AH$6)+('R7. TIAM total gen capacity'!$C$9:$C$1466=AH$7)+('R7. TIAM total gen capacity'!$C$9:$C$1466=AH$8)+('R7. TIAM total gen capacity'!$C$9:$C$1466=AH$9))*('R7. TIAM total gen capacity'!$E$9:$E$1466=$D49)*('R7. TIAM total gen capacity'!$F$8:$Q$8=AH$10),'R7. TIAM total gen capacity'!$F$9:$Q$1466))</f>
        <v>757.03287148804668</v>
      </c>
      <c r="AI49" s="68">
        <f t="array" ref="AI49">SUM(IF(('R7. TIAM total gen capacity'!$A$9:$A$1466=$B49)*(('R7. TIAM total gen capacity'!$C$9:$C$1466=AI$6)+('R7. TIAM total gen capacity'!$C$9:$C$1466=AI$7)+('R7. TIAM total gen capacity'!$C$9:$C$1466=AI$8)+('R7. TIAM total gen capacity'!$C$9:$C$1466=AI$9))*('R7. TIAM total gen capacity'!$E$9:$E$1466=$D49)*('R7. TIAM total gen capacity'!$F$8:$Q$8=AI$10),'R7. TIAM total gen capacity'!$F$9:$Q$1466))</f>
        <v>635.60362418684849</v>
      </c>
      <c r="AJ49" s="68">
        <f t="array" ref="AJ49">SUM(IF(('R7. TIAM total gen capacity'!$A$9:$A$1466=$B49)*(('R7. TIAM total gen capacity'!$C$9:$C$1466=AJ$6)+('R7. TIAM total gen capacity'!$C$9:$C$1466=AJ$7)+('R7. TIAM total gen capacity'!$C$9:$C$1466=AJ$8)+('R7. TIAM total gen capacity'!$C$9:$C$1466=AJ$9))*('R7. TIAM total gen capacity'!$E$9:$E$1466=$D49)*('R7. TIAM total gen capacity'!$F$8:$Q$8=AJ$10),'R7. TIAM total gen capacity'!$F$9:$Q$1466))</f>
        <v>311.64048249242018</v>
      </c>
      <c r="AK49" s="68">
        <f t="array" ref="AK49">SUM(IF(('R7. TIAM total gen capacity'!$A$9:$A$1466=$B49)*(('R7. TIAM total gen capacity'!$C$9:$C$1466=AK$6)+('R7. TIAM total gen capacity'!$C$9:$C$1466=AK$7)+('R7. TIAM total gen capacity'!$C$9:$C$1466=AK$8)+('R7. TIAM total gen capacity'!$C$9:$C$1466=AK$9))*('R7. TIAM total gen capacity'!$E$9:$E$1466=$D49)*('R7. TIAM total gen capacity'!$F$8:$Q$8=AK$10),'R7. TIAM total gen capacity'!$F$9:$Q$1466))</f>
        <v>111.25304100331999</v>
      </c>
      <c r="AL49" s="68">
        <f t="array" ref="AL49">SUM(IF(('R7. TIAM total gen capacity'!$A$9:$A$1466=$B49)*(('R7. TIAM total gen capacity'!$C$9:$C$1466=AL$6)+('R7. TIAM total gen capacity'!$C$9:$C$1466=AL$7)+('R7. TIAM total gen capacity'!$C$9:$C$1466=AL$8)+('R7. TIAM total gen capacity'!$C$9:$C$1466=AL$9))*('R7. TIAM total gen capacity'!$E$9:$E$1466=$D49)*('R7. TIAM total gen capacity'!$F$8:$Q$8=AL$10),'R7. TIAM total gen capacity'!$F$9:$Q$1466))</f>
        <v>139.17622422384591</v>
      </c>
      <c r="AM49" s="68">
        <f t="array" ref="AM49">SUM(IF(('R7. TIAM total gen capacity'!$A$9:$A$1466=$B49)*(('R7. TIAM total gen capacity'!$C$9:$C$1466=AM$6)+('R7. TIAM total gen capacity'!$C$9:$C$1466=AM$7)+('R7. TIAM total gen capacity'!$C$9:$C$1466=AM$8)+('R7. TIAM total gen capacity'!$C$9:$C$1466=AM$9))*('R7. TIAM total gen capacity'!$E$9:$E$1466=$D49)*('R7. TIAM total gen capacity'!$F$8:$Q$8=AM$10),'R7. TIAM total gen capacity'!$F$9:$Q$1466))</f>
        <v>216.04279620681865</v>
      </c>
      <c r="AN49" s="68">
        <f t="array" ref="AN49">SUM(IF(('R7. TIAM total gen capacity'!$A$9:$A$1466=$B49)*(('R7. TIAM total gen capacity'!$C$9:$C$1466=AN$6)+('R7. TIAM total gen capacity'!$C$9:$C$1466=AN$7)+('R7. TIAM total gen capacity'!$C$9:$C$1466=AN$8)+('R7. TIAM total gen capacity'!$C$9:$C$1466=AN$9))*('R7. TIAM total gen capacity'!$E$9:$E$1466=$D49)*('R7. TIAM total gen capacity'!$F$8:$Q$8=AN$10),'R7. TIAM total gen capacity'!$F$9:$Q$1466))</f>
        <v>188.59478590911954</v>
      </c>
      <c r="AO49" s="68">
        <f t="array" ref="AO49">SUM(IF(('R7. TIAM total gen capacity'!$A$9:$A$1466=$B49)*(('R7. TIAM total gen capacity'!$C$9:$C$1466=AO$6)+('R7. TIAM total gen capacity'!$C$9:$C$1466=AO$7)+('R7. TIAM total gen capacity'!$C$9:$C$1466=AO$8)+('R7. TIAM total gen capacity'!$C$9:$C$1466=AO$9))*('R7. TIAM total gen capacity'!$E$9:$E$1466=$D49)*('R7. TIAM total gen capacity'!$F$8:$Q$8=AO$10),'R7. TIAM total gen capacity'!$F$9:$Q$1466))</f>
        <v>111.666208074295</v>
      </c>
      <c r="AP49" s="68">
        <f t="array" ref="AP49">SUM(IF(('R7. TIAM total gen capacity'!$A$9:$A$1466=$B49)*(('R7. TIAM total gen capacity'!$C$9:$C$1466=AP$6)+('R7. TIAM total gen capacity'!$C$9:$C$1466=AP$7)+('R7. TIAM total gen capacity'!$C$9:$C$1466=AP$8)+('R7. TIAM total gen capacity'!$C$9:$C$1466=AP$9))*('R7. TIAM total gen capacity'!$E$9:$E$1466=$D49)*('R7. TIAM total gen capacity'!$F$8:$Q$8=AP$10),'R7. TIAM total gen capacity'!$F$9:$Q$1466))</f>
        <v>29.907303017678299</v>
      </c>
      <c r="AR49" s="68">
        <f t="array" ref="AR49">SUM(IF(('R7. TIAM total gen capacity'!$A$9:$A$1466=$B49)*('R7. TIAM total gen capacity'!$E$9:$E$1466=$D49)*('R7. TIAM total gen capacity'!$F$8:$Q$8=AR$10),'R7. TIAM total gen capacity'!$F$9:$Q$1466))</f>
        <v>880.11278080343891</v>
      </c>
      <c r="AS49" s="68">
        <f t="array" ref="AS49">SUM(IF(('R7. TIAM total gen capacity'!$A$9:$A$1466=$B49)*('R7. TIAM total gen capacity'!$E$9:$E$1466=$D49)*('R7. TIAM total gen capacity'!$F$8:$Q$8=AS$10),'R7. TIAM total gen capacity'!$F$9:$Q$1466))</f>
        <v>999.07649611781517</v>
      </c>
      <c r="AT49" s="68">
        <f t="array" ref="AT49">SUM(IF(('R7. TIAM total gen capacity'!$A$9:$A$1466=$B49)*('R7. TIAM total gen capacity'!$E$9:$E$1466=$D49)*('R7. TIAM total gen capacity'!$F$8:$Q$8=AT$10),'R7. TIAM total gen capacity'!$F$9:$Q$1466))</f>
        <v>1063.7845447283787</v>
      </c>
      <c r="AU49" s="68">
        <f t="array" ref="AU49">SUM(IF(('R7. TIAM total gen capacity'!$A$9:$A$1466=$B49)*('R7. TIAM total gen capacity'!$E$9:$E$1466=$D49)*('R7. TIAM total gen capacity'!$F$8:$Q$8=AU$10),'R7. TIAM total gen capacity'!$F$9:$Q$1466))</f>
        <v>1169.3210532247397</v>
      </c>
      <c r="AV49" s="68">
        <f t="array" ref="AV49">SUM(IF(('R7. TIAM total gen capacity'!$A$9:$A$1466=$B49)*('R7. TIAM total gen capacity'!$E$9:$E$1466=$D49)*('R7. TIAM total gen capacity'!$F$8:$Q$8=AV$10),'R7. TIAM total gen capacity'!$F$9:$Q$1466))</f>
        <v>1109.9036710032447</v>
      </c>
      <c r="AW49" s="68">
        <f t="array" ref="AW49">SUM(IF(('R7. TIAM total gen capacity'!$A$9:$A$1466=$B49)*('R7. TIAM total gen capacity'!$E$9:$E$1466=$D49)*('R7. TIAM total gen capacity'!$F$8:$Q$8=AW$10),'R7. TIAM total gen capacity'!$F$9:$Q$1466))</f>
        <v>1634.9123079561023</v>
      </c>
      <c r="AX49" s="68">
        <f t="array" ref="AX49">SUM(IF(('R7. TIAM total gen capacity'!$A$9:$A$1466=$B49)*('R7. TIAM total gen capacity'!$E$9:$E$1466=$D49)*('R7. TIAM total gen capacity'!$F$8:$Q$8=AX$10),'R7. TIAM total gen capacity'!$F$9:$Q$1466))</f>
        <v>2547.4786740657109</v>
      </c>
      <c r="AY49" s="68">
        <f t="array" ref="AY49">SUM(IF(('R7. TIAM total gen capacity'!$A$9:$A$1466=$B49)*('R7. TIAM total gen capacity'!$E$9:$E$1466=$D49)*('R7. TIAM total gen capacity'!$F$8:$Q$8=AY$10),'R7. TIAM total gen capacity'!$F$9:$Q$1466))</f>
        <v>6999.9982960190355</v>
      </c>
      <c r="AZ49" s="68">
        <f t="array" ref="AZ49">SUM(IF(('R7. TIAM total gen capacity'!$A$9:$A$1466=$B49)*('R7. TIAM total gen capacity'!$E$9:$E$1466=$D49)*('R7. TIAM total gen capacity'!$F$8:$Q$8=AZ$10),'R7. TIAM total gen capacity'!$F$9:$Q$1466))</f>
        <v>7209.5111226472127</v>
      </c>
      <c r="BA49" s="68">
        <f t="array" ref="BA49">SUM(IF(('R7. TIAM total gen capacity'!$A$9:$A$1466=$B49)*('R7. TIAM total gen capacity'!$E$9:$E$1466=$D49)*('R7. TIAM total gen capacity'!$F$8:$Q$8=BA$10),'R7. TIAM total gen capacity'!$F$9:$Q$1466))</f>
        <v>7535.4186440747726</v>
      </c>
      <c r="BB49" s="68">
        <f t="array" ref="BB49">SUM(IF(('R7. TIAM total gen capacity'!$A$9:$A$1466=$B49)*('R7. TIAM total gen capacity'!$E$9:$E$1466=$D49)*('R7. TIAM total gen capacity'!$F$8:$Q$8=BB$10),'R7. TIAM total gen capacity'!$F$9:$Q$1466))</f>
        <v>7906.8058649200138</v>
      </c>
      <c r="BC49" s="68">
        <f t="array" ref="BC49">SUM(IF(('R7. TIAM total gen capacity'!$A$9:$A$1466=$B49)*('R7. TIAM total gen capacity'!$E$9:$E$1466=$D49)*('R7. TIAM total gen capacity'!$F$8:$Q$8=BC$10),'R7. TIAM total gen capacity'!$F$9:$Q$1466))</f>
        <v>8448.3498024894398</v>
      </c>
      <c r="BE49" s="68">
        <f t="array" ref="BE49">SUM(IF(('R7. TIAM total gen capacity'!$A$9:$A$1466=$B49)*('R7. TIAM total gen capacity'!$E$9:$E$1466=$D49)*('R7. TIAM total gen capacity'!$B$9:$B$1466=BE$9)*('R7. TIAM total gen capacity'!$F$8:$Q$8=BE$10),'R7. TIAM total gen capacity'!$F$9:$Q$1466))</f>
        <v>170.78104260821425</v>
      </c>
      <c r="BF49" s="68">
        <f t="array" ref="BF49">SUM(IF(('R7. TIAM total gen capacity'!$A$9:$A$1466=$B49)*('R7. TIAM total gen capacity'!$E$9:$E$1466=$D49)*('R7. TIAM total gen capacity'!$B$9:$B$1466=BF$9)*('R7. TIAM total gen capacity'!$F$8:$Q$8=BF$10),'R7. TIAM total gen capacity'!$F$9:$Q$1466))</f>
        <v>210.44943305252411</v>
      </c>
      <c r="BG49" s="68">
        <f t="array" ref="BG49">SUM(IF(('R7. TIAM total gen capacity'!$A$9:$A$1466=$B49)*('R7. TIAM total gen capacity'!$E$9:$E$1466=$D49)*('R7. TIAM total gen capacity'!$B$9:$B$1466=BG$9)*('R7. TIAM total gen capacity'!$F$8:$Q$8=BG$10),'R7. TIAM total gen capacity'!$F$9:$Q$1466))</f>
        <v>231.91527263921679</v>
      </c>
      <c r="BH49" s="68">
        <f t="array" ref="BH49">SUM(IF(('R7. TIAM total gen capacity'!$A$9:$A$1466=$B49)*('R7. TIAM total gen capacity'!$E$9:$E$1466=$D49)*('R7. TIAM total gen capacity'!$B$9:$B$1466=BH$9)*('R7. TIAM total gen capacity'!$F$8:$Q$8=BH$10),'R7. TIAM total gen capacity'!$F$9:$Q$1466))</f>
        <v>275.04448940754224</v>
      </c>
      <c r="BI49" s="68">
        <f t="array" ref="BI49">SUM(IF(('R7. TIAM total gen capacity'!$A$9:$A$1466=$B49)*('R7. TIAM total gen capacity'!$E$9:$E$1466=$D49)*('R7. TIAM total gen capacity'!$B$9:$B$1466=BI$9)*('R7. TIAM total gen capacity'!$F$8:$Q$8=BI$10),'R7. TIAM total gen capacity'!$F$9:$Q$1466))</f>
        <v>351.46898414784187</v>
      </c>
      <c r="BJ49" s="68">
        <f t="array" ref="BJ49">SUM(IF(('R7. TIAM total gen capacity'!$A$9:$A$1466=$B49)*('R7. TIAM total gen capacity'!$E$9:$E$1466=$D49)*('R7. TIAM total gen capacity'!$B$9:$B$1466=BJ$9)*('R7. TIAM total gen capacity'!$F$8:$Q$8=BJ$10),'R7. TIAM total gen capacity'!$F$9:$Q$1466))</f>
        <v>1214.8533924557232</v>
      </c>
      <c r="BK49" s="68">
        <f t="array" ref="BK49">SUM(IF(('R7. TIAM total gen capacity'!$A$9:$A$1466=$B49)*('R7. TIAM total gen capacity'!$E$9:$E$1466=$D49)*('R7. TIAM total gen capacity'!$B$9:$B$1466=BK$9)*('R7. TIAM total gen capacity'!$F$8:$Q$8=BK$10),'R7. TIAM total gen capacity'!$F$9:$Q$1466))</f>
        <v>2288.5547342945756</v>
      </c>
      <c r="BL49" s="68">
        <f t="array" ref="BL49">SUM(IF(('R7. TIAM total gen capacity'!$A$9:$A$1466=$B49)*('R7. TIAM total gen capacity'!$E$9:$E$1466=$D49)*('R7. TIAM total gen capacity'!$B$9:$B$1466=BL$9)*('R7. TIAM total gen capacity'!$F$8:$Q$8=BL$10),'R7. TIAM total gen capacity'!$F$9:$Q$1466))</f>
        <v>6670.5821137447183</v>
      </c>
      <c r="BM49" s="68">
        <f t="array" ref="BM49">SUM(IF(('R7. TIAM total gen capacity'!$A$9:$A$1466=$B49)*('R7. TIAM total gen capacity'!$E$9:$E$1466=$D49)*('R7. TIAM total gen capacity'!$B$9:$B$1466=BM$9)*('R7. TIAM total gen capacity'!$F$8:$Q$8=BM$10),'R7. TIAM total gen capacity'!$F$9:$Q$1466))</f>
        <v>6805.4098962599292</v>
      </c>
      <c r="BN49" s="68">
        <f t="array" ref="BN49">SUM(IF(('R7. TIAM total gen capacity'!$A$9:$A$1466=$B49)*('R7. TIAM total gen capacity'!$E$9:$E$1466=$D49)*('R7. TIAM total gen capacity'!$B$9:$B$1466=BN$9)*('R7. TIAM total gen capacity'!$F$8:$Q$8=BN$10),'R7. TIAM total gen capacity'!$F$9:$Q$1466))</f>
        <v>7155.6599719234018</v>
      </c>
      <c r="BO49" s="68">
        <f t="array" ref="BO49">SUM(IF(('R7. TIAM total gen capacity'!$A$9:$A$1466=$B49)*('R7. TIAM total gen capacity'!$E$9:$E$1466=$D49)*('R7. TIAM total gen capacity'!$B$9:$B$1466=BO$9)*('R7. TIAM total gen capacity'!$F$8:$Q$8=BO$10),'R7. TIAM total gen capacity'!$F$9:$Q$1466))</f>
        <v>7629.9455354451438</v>
      </c>
      <c r="BP49" s="68">
        <f t="array" ref="BP49">SUM(IF(('R7. TIAM total gen capacity'!$A$9:$A$1466=$B49)*('R7. TIAM total gen capacity'!$E$9:$E$1466=$D49)*('R7. TIAM total gen capacity'!$B$9:$B$1466=BP$9)*('R7. TIAM total gen capacity'!$F$8:$Q$8=BP$10),'R7. TIAM total gen capacity'!$F$9:$Q$1466))</f>
        <v>8265.1347510026499</v>
      </c>
      <c r="BR49" s="68">
        <f t="array" ref="BR49">SUM(IF(('R7. TIAM total gen capacity'!$A$9:$A$1466=$B49)*(('R7. TIAM total gen capacity'!$C$9:$C$1466=BR$7)+('R7. TIAM total gen capacity'!$C$9:$C$1466=BR$8))*('R7. TIAM total gen capacity'!$E$9:$E$1466=$D49)*('R7. TIAM total gen capacity'!$F$8:$Q$8=BR$10),'R7. TIAM total gen capacity'!$F$9:$Q$1466))</f>
        <v>6.79771689497717</v>
      </c>
      <c r="BS49" s="68">
        <f t="array" ref="BS49">SUM(IF(('R7. TIAM total gen capacity'!$A$9:$A$1466=$B49)*(('R7. TIAM total gen capacity'!$C$9:$C$1466=BS$7)+('R7. TIAM total gen capacity'!$C$9:$C$1466=BS$8))*('R7. TIAM total gen capacity'!$E$9:$E$1466=$D49)*('R7. TIAM total gen capacity'!$F$8:$Q$8=BS$10),'R7. TIAM total gen capacity'!$F$9:$Q$1466))</f>
        <v>6.56076579793499</v>
      </c>
      <c r="BT49" s="68">
        <f t="array" ref="BT49">SUM(IF(('R7. TIAM total gen capacity'!$A$9:$A$1466=$B49)*(('R7. TIAM total gen capacity'!$C$9:$C$1466=BT$7)+('R7. TIAM total gen capacity'!$C$9:$C$1466=BT$8))*('R7. TIAM total gen capacity'!$E$9:$E$1466=$D49)*('R7. TIAM total gen capacity'!$F$8:$Q$8=BT$10),'R7. TIAM total gen capacity'!$F$9:$Q$1466))</f>
        <v>5.9683880553295303</v>
      </c>
      <c r="BU49" s="68">
        <f t="array" ref="BU49">SUM(IF(('R7. TIAM total gen capacity'!$A$9:$A$1466=$B49)*(('R7. TIAM total gen capacity'!$C$9:$C$1466=BU$7)+('R7. TIAM total gen capacity'!$C$9:$C$1466=BU$8))*('R7. TIAM total gen capacity'!$E$9:$E$1466=$D49)*('R7. TIAM total gen capacity'!$F$8:$Q$8=BU$10),'R7. TIAM total gen capacity'!$F$9:$Q$1466))</f>
        <v>19.397874051820491</v>
      </c>
      <c r="BV49" s="68">
        <f t="array" ref="BV49">SUM(IF(('R7. TIAM total gen capacity'!$A$9:$A$1466=$B49)*(('R7. TIAM total gen capacity'!$C$9:$C$1466=BV$7)+('R7. TIAM total gen capacity'!$C$9:$C$1466=BV$8))*('R7. TIAM total gen capacity'!$E$9:$E$1466=$D49)*('R7. TIAM total gen capacity'!$F$8:$Q$8=BV$10),'R7. TIAM total gen capacity'!$F$9:$Q$1466))</f>
        <v>27.758245803811491</v>
      </c>
      <c r="BW49" s="68">
        <f t="array" ref="BW49">SUM(IF(('R7. TIAM total gen capacity'!$A$9:$A$1466=$B49)*(('R7. TIAM total gen capacity'!$C$9:$C$1466=BW$7)+('R7. TIAM total gen capacity'!$C$9:$C$1466=BW$8))*('R7. TIAM total gen capacity'!$E$9:$E$1466=$D49)*('R7. TIAM total gen capacity'!$F$8:$Q$8=BW$10),'R7. TIAM total gen capacity'!$F$9:$Q$1466))</f>
        <v>246.74539416888618</v>
      </c>
      <c r="BX49" s="68">
        <f t="array" ref="BX49">SUM(IF(('R7. TIAM total gen capacity'!$A$9:$A$1466=$B49)*(('R7. TIAM total gen capacity'!$C$9:$C$1466=BX$7)+('R7. TIAM total gen capacity'!$C$9:$C$1466=BX$8))*('R7. TIAM total gen capacity'!$E$9:$E$1466=$D49)*('R7. TIAM total gen capacity'!$F$8:$Q$8=BX$10),'R7. TIAM total gen capacity'!$F$9:$Q$1466))</f>
        <v>331.0158354492238</v>
      </c>
      <c r="BY49" s="68">
        <f t="array" ref="BY49">SUM(IF(('R7. TIAM total gen capacity'!$A$9:$A$1466=$B49)*(('R7. TIAM total gen capacity'!$C$9:$C$1466=BY$7)+('R7. TIAM total gen capacity'!$C$9:$C$1466=BY$8))*('R7. TIAM total gen capacity'!$E$9:$E$1466=$D49)*('R7. TIAM total gen capacity'!$F$8:$Q$8=BY$10),'R7. TIAM total gen capacity'!$F$9:$Q$1466))</f>
        <v>671.54421327218279</v>
      </c>
      <c r="BZ49" s="68">
        <f t="array" ref="BZ49">SUM(IF(('R7. TIAM total gen capacity'!$A$9:$A$1466=$B49)*(('R7. TIAM total gen capacity'!$C$9:$C$1466=BZ$7)+('R7. TIAM total gen capacity'!$C$9:$C$1466=BZ$8))*('R7. TIAM total gen capacity'!$E$9:$E$1466=$D49)*('R7. TIAM total gen capacity'!$F$8:$Q$8=BZ$10),'R7. TIAM total gen capacity'!$F$9:$Q$1466))</f>
        <v>779.08496117278867</v>
      </c>
      <c r="CA49" s="68">
        <f t="array" ref="CA49">SUM(IF(('R7. TIAM total gen capacity'!$A$9:$A$1466=$B49)*(('R7. TIAM total gen capacity'!$C$9:$C$1466=CA$7)+('R7. TIAM total gen capacity'!$C$9:$C$1466=CA$8))*('R7. TIAM total gen capacity'!$E$9:$E$1466=$D49)*('R7. TIAM total gen capacity'!$F$8:$Q$8=CA$10),'R7. TIAM total gen capacity'!$F$9:$Q$1466))</f>
        <v>718.81956097601289</v>
      </c>
      <c r="CB49" s="68">
        <f t="array" ref="CB49">SUM(IF(('R7. TIAM total gen capacity'!$A$9:$A$1466=$B49)*(('R7. TIAM total gen capacity'!$C$9:$C$1466=CB$7)+('R7. TIAM total gen capacity'!$C$9:$C$1466=CB$8))*('R7. TIAM total gen capacity'!$E$9:$E$1466=$D49)*('R7. TIAM total gen capacity'!$F$8:$Q$8=CB$10),'R7. TIAM total gen capacity'!$F$9:$Q$1466))</f>
        <v>577.92100236227714</v>
      </c>
      <c r="CC49" s="68">
        <f t="array" ref="CC49">SUM(IF(('R7. TIAM total gen capacity'!$A$9:$A$1466=$B49)*(('R7. TIAM total gen capacity'!$C$9:$C$1466=CC$7)+('R7. TIAM total gen capacity'!$C$9:$C$1466=CC$8))*('R7. TIAM total gen capacity'!$E$9:$E$1466=$D49)*('R7. TIAM total gen capacity'!$F$8:$Q$8=CC$10),'R7. TIAM total gen capacity'!$F$9:$Q$1466))</f>
        <v>661.21826773316752</v>
      </c>
      <c r="CE49" s="68">
        <f t="array" ref="CE49">SUM(IF(('R7. TIAM total gen capacity'!$A$9:$A$1466=$B49)*(('R7. TIAM total gen capacity'!$C$9:$C$1466=CE$7)+('R7. TIAM total gen capacity'!$C$9:$C$1466=CE$8))*('R7. TIAM total gen capacity'!$E$9:$E$1466=$D49)*('R7. TIAM total gen capacity'!$F$8:$Q$8=CE$10),'R7. TIAM total gen capacity'!$F$9:$Q$1466))</f>
        <v>142.98446726574849</v>
      </c>
      <c r="CF49" s="68">
        <f t="array" ref="CF49">SUM(IF(('R7. TIAM total gen capacity'!$A$9:$A$1466=$B49)*(('R7. TIAM total gen capacity'!$C$9:$C$1466=CF$7)+('R7. TIAM total gen capacity'!$C$9:$C$1466=CF$8))*('R7. TIAM total gen capacity'!$E$9:$E$1466=$D49)*('R7. TIAM total gen capacity'!$F$8:$Q$8=CF$10),'R7. TIAM total gen capacity'!$F$9:$Q$1466))</f>
        <v>142.98446726574849</v>
      </c>
      <c r="CG49" s="68">
        <f t="array" ref="CG49">SUM(IF(('R7. TIAM total gen capacity'!$A$9:$A$1466=$B49)*(('R7. TIAM total gen capacity'!$C$9:$C$1466=CG$7)+('R7. TIAM total gen capacity'!$C$9:$C$1466=CG$8))*('R7. TIAM total gen capacity'!$E$9:$E$1466=$D49)*('R7. TIAM total gen capacity'!$F$8:$Q$8=CG$10),'R7. TIAM total gen capacity'!$F$9:$Q$1466))</f>
        <v>143.15049233409403</v>
      </c>
      <c r="CH49" s="68">
        <f t="array" ref="CH49">SUM(IF(('R7. TIAM total gen capacity'!$A$9:$A$1466=$B49)*(('R7. TIAM total gen capacity'!$C$9:$C$1466=CH$7)+('R7. TIAM total gen capacity'!$C$9:$C$1466=CH$8))*('R7. TIAM total gen capacity'!$E$9:$E$1466=$D49)*('R7. TIAM total gen capacity'!$F$8:$Q$8=CH$10),'R7. TIAM total gen capacity'!$F$9:$Q$1466))</f>
        <v>160.39233313662621</v>
      </c>
      <c r="CI49" s="68">
        <f t="array" ref="CI49">SUM(IF(('R7. TIAM total gen capacity'!$A$9:$A$1466=$B49)*(('R7. TIAM total gen capacity'!$C$9:$C$1466=CI$7)+('R7. TIAM total gen capacity'!$C$9:$C$1466=CI$8))*('R7. TIAM total gen capacity'!$E$9:$E$1466=$D49)*('R7. TIAM total gen capacity'!$F$8:$Q$8=CI$10),'R7. TIAM total gen capacity'!$F$9:$Q$1466))</f>
        <v>166.44601596363691</v>
      </c>
      <c r="CJ49" s="68">
        <f t="array" ref="CJ49">SUM(IF(('R7. TIAM total gen capacity'!$A$9:$A$1466=$B49)*(('R7. TIAM total gen capacity'!$C$9:$C$1466=CJ$7)+('R7. TIAM total gen capacity'!$C$9:$C$1466=CJ$8))*('R7. TIAM total gen capacity'!$E$9:$E$1466=$D49)*('R7. TIAM total gen capacity'!$F$8:$Q$8=CJ$10),'R7. TIAM total gen capacity'!$F$9:$Q$1466))</f>
        <v>184.50453338615665</v>
      </c>
      <c r="CK49" s="68">
        <f t="array" ref="CK49">SUM(IF(('R7. TIAM total gen capacity'!$A$9:$A$1466=$B49)*(('R7. TIAM total gen capacity'!$C$9:$C$1466=CK$7)+('R7. TIAM total gen capacity'!$C$9:$C$1466=CK$8))*('R7. TIAM total gen capacity'!$E$9:$E$1466=$D49)*('R7. TIAM total gen capacity'!$F$8:$Q$8=CK$10),'R7. TIAM total gen capacity'!$F$9:$Q$1466))</f>
        <v>327.76921700430574</v>
      </c>
      <c r="CL49" s="68">
        <f t="array" ref="CL49">SUM(IF(('R7. TIAM total gen capacity'!$A$9:$A$1466=$B49)*(('R7. TIAM total gen capacity'!$C$9:$C$1466=CL$7)+('R7. TIAM total gen capacity'!$C$9:$C$1466=CL$8))*('R7. TIAM total gen capacity'!$E$9:$E$1466=$D49)*('R7. TIAM total gen capacity'!$F$8:$Q$8=CL$10),'R7. TIAM total gen capacity'!$F$9:$Q$1466))</f>
        <v>484.87289267950064</v>
      </c>
      <c r="CM49" s="68">
        <f t="array" ref="CM49">SUM(IF(('R7. TIAM total gen capacity'!$A$9:$A$1466=$B49)*(('R7. TIAM total gen capacity'!$C$9:$C$1466=CM$7)+('R7. TIAM total gen capacity'!$C$9:$C$1466=CM$8))*('R7. TIAM total gen capacity'!$E$9:$E$1466=$D49)*('R7. TIAM total gen capacity'!$F$8:$Q$8=CM$10),'R7. TIAM total gen capacity'!$F$9:$Q$1466))</f>
        <v>485.27037680360712</v>
      </c>
      <c r="CN49" s="68">
        <f t="array" ref="CN49">SUM(IF(('R7. TIAM total gen capacity'!$A$9:$A$1466=$B49)*(('R7. TIAM total gen capacity'!$C$9:$C$1466=CN$7)+('R7. TIAM total gen capacity'!$C$9:$C$1466=CN$8))*('R7. TIAM total gen capacity'!$E$9:$E$1466=$D49)*('R7. TIAM total gen capacity'!$F$8:$Q$8=CN$10),'R7. TIAM total gen capacity'!$F$9:$Q$1466))</f>
        <v>487.76552259491552</v>
      </c>
      <c r="CO49" s="68">
        <f t="array" ref="CO49">SUM(IF(('R7. TIAM total gen capacity'!$A$9:$A$1466=$B49)*(('R7. TIAM total gen capacity'!$C$9:$C$1466=CO$7)+('R7. TIAM total gen capacity'!$C$9:$C$1466=CO$8))*('R7. TIAM total gen capacity'!$E$9:$E$1466=$D49)*('R7. TIAM total gen capacity'!$F$8:$Q$8=CO$10),'R7. TIAM total gen capacity'!$F$9:$Q$1466))</f>
        <v>727.52582092330078</v>
      </c>
      <c r="CP49" s="68">
        <f t="array" ref="CP49">SUM(IF(('R7. TIAM total gen capacity'!$A$9:$A$1466=$B49)*(('R7. TIAM total gen capacity'!$C$9:$C$1466=CP$7)+('R7. TIAM total gen capacity'!$C$9:$C$1466=CP$8))*('R7. TIAM total gen capacity'!$E$9:$E$1466=$D49)*('R7. TIAM total gen capacity'!$F$8:$Q$8=CP$10),'R7. TIAM total gen capacity'!$F$9:$Q$1466))</f>
        <v>768.38321404447083</v>
      </c>
    </row>
    <row r="50" spans="1:94" x14ac:dyDescent="0.3">
      <c r="A50" s="39" t="s">
        <v>66</v>
      </c>
      <c r="B50" s="39" t="s">
        <v>255</v>
      </c>
      <c r="C50" s="39" t="s">
        <v>101</v>
      </c>
      <c r="D50" s="39" t="s">
        <v>257</v>
      </c>
      <c r="E50" s="68">
        <f t="array" ref="E50">SUM(IF(('R7. TIAM total gen capacity'!$A$9:$A$1466=$B50)*(('R7. TIAM total gen capacity'!$C$9:$C$1466=E$7)+('R7. TIAM total gen capacity'!$C$9:$C$1466=E$8))*('R7. TIAM total gen capacity'!$E$9:$E$1466=$D50)*('R7. TIAM total gen capacity'!$F$8:$Q$8=E$10),'R7. TIAM total gen capacity'!$F$9:$Q$1466))</f>
        <v>0</v>
      </c>
      <c r="F50" s="68">
        <f t="array" ref="F50">SUM(IF(('R7. TIAM total gen capacity'!$A$9:$A$1466=$B50)*(('R7. TIAM total gen capacity'!$C$9:$C$1466=F$7)+('R7. TIAM total gen capacity'!$C$9:$C$1466=F$8))*('R7. TIAM total gen capacity'!$E$9:$E$1466=$D50)*('R7. TIAM total gen capacity'!$F$8:$Q$8=F$10),'R7. TIAM total gen capacity'!$F$9:$Q$1466))</f>
        <v>0</v>
      </c>
      <c r="G50" s="68">
        <f t="array" ref="G50">SUM(IF(('R7. TIAM total gen capacity'!$A$9:$A$1466=$B50)*(('R7. TIAM total gen capacity'!$C$9:$C$1466=G$7)+('R7. TIAM total gen capacity'!$C$9:$C$1466=G$8))*('R7. TIAM total gen capacity'!$E$9:$E$1466=$D50)*('R7. TIAM total gen capacity'!$F$8:$Q$8=G$10),'R7. TIAM total gen capacity'!$F$9:$Q$1466))</f>
        <v>0.1125212079615648</v>
      </c>
      <c r="H50" s="68">
        <f t="array" ref="H50">SUM(IF(('R7. TIAM total gen capacity'!$A$9:$A$1466=$B50)*(('R7. TIAM total gen capacity'!$C$9:$C$1466=H$7)+('R7. TIAM total gen capacity'!$C$9:$C$1466=H$8))*('R7. TIAM total gen capacity'!$E$9:$E$1466=$D50)*('R7. TIAM total gen capacity'!$F$8:$Q$8=H$10),'R7. TIAM total gen capacity'!$F$9:$Q$1466))</f>
        <v>0.1125212079615648</v>
      </c>
      <c r="I50" s="68">
        <f t="array" ref="I50">SUM(IF(('R7. TIAM total gen capacity'!$A$9:$A$1466=$B50)*(('R7. TIAM total gen capacity'!$C$9:$C$1466=I$7)+('R7. TIAM total gen capacity'!$C$9:$C$1466=I$8))*('R7. TIAM total gen capacity'!$E$9:$E$1466=$D50)*('R7. TIAM total gen capacity'!$F$8:$Q$8=I$10),'R7. TIAM total gen capacity'!$F$9:$Q$1466))</f>
        <v>0.1117212079615648</v>
      </c>
      <c r="J50" s="68">
        <f t="array" ref="J50">SUM(IF(('R7. TIAM total gen capacity'!$A$9:$A$1466=$B50)*(('R7. TIAM total gen capacity'!$C$9:$C$1466=J$7)+('R7. TIAM total gen capacity'!$C$9:$C$1466=J$8))*('R7. TIAM total gen capacity'!$E$9:$E$1466=$D50)*('R7. TIAM total gen capacity'!$F$8:$Q$8=J$10),'R7. TIAM total gen capacity'!$F$9:$Q$1466))</f>
        <v>0.71595551481898001</v>
      </c>
      <c r="K50" s="68">
        <f t="array" ref="K50">SUM(IF(('R7. TIAM total gen capacity'!$A$9:$A$1466=$B50)*(('R7. TIAM total gen capacity'!$C$9:$C$1466=K$7)+('R7. TIAM total gen capacity'!$C$9:$C$1466=K$8))*('R7. TIAM total gen capacity'!$E$9:$E$1466=$D50)*('R7. TIAM total gen capacity'!$F$8:$Q$8=K$10),'R7. TIAM total gen capacity'!$F$9:$Q$1466))</f>
        <v>2.6494833011196999</v>
      </c>
      <c r="L50" s="68">
        <f t="array" ref="L50">SUM(IF(('R7. TIAM total gen capacity'!$A$9:$A$1466=$B50)*(('R7. TIAM total gen capacity'!$C$9:$C$1466=L$7)+('R7. TIAM total gen capacity'!$C$9:$C$1466=L$8))*('R7. TIAM total gen capacity'!$E$9:$E$1466=$D50)*('R7. TIAM total gen capacity'!$F$8:$Q$8=L$10),'R7. TIAM total gen capacity'!$F$9:$Q$1466))</f>
        <v>15.02864083428239</v>
      </c>
      <c r="M50" s="68">
        <f t="array" ref="M50">SUM(IF(('R7. TIAM total gen capacity'!$A$9:$A$1466=$B50)*(('R7. TIAM total gen capacity'!$C$9:$C$1466=M$7)+('R7. TIAM total gen capacity'!$C$9:$C$1466=M$8))*('R7. TIAM total gen capacity'!$E$9:$E$1466=$D50)*('R7. TIAM total gen capacity'!$F$8:$Q$8=M$10),'R7. TIAM total gen capacity'!$F$9:$Q$1466))</f>
        <v>3372.5263116522206</v>
      </c>
      <c r="N50" s="68">
        <f t="array" ref="N50">SUM(IF(('R7. TIAM total gen capacity'!$A$9:$A$1466=$B50)*(('R7. TIAM total gen capacity'!$C$9:$C$1466=N$7)+('R7. TIAM total gen capacity'!$C$9:$C$1466=N$8))*('R7. TIAM total gen capacity'!$E$9:$E$1466=$D50)*('R7. TIAM total gen capacity'!$F$8:$Q$8=N$10),'R7. TIAM total gen capacity'!$F$9:$Q$1466))</f>
        <v>3576.2796961289196</v>
      </c>
      <c r="O50" s="68">
        <f t="array" ref="O50">SUM(IF(('R7. TIAM total gen capacity'!$A$9:$A$1466=$B50)*(('R7. TIAM total gen capacity'!$C$9:$C$1466=O$7)+('R7. TIAM total gen capacity'!$C$9:$C$1466=O$8))*('R7. TIAM total gen capacity'!$E$9:$E$1466=$D50)*('R7. TIAM total gen capacity'!$F$8:$Q$8=O$10),'R7. TIAM total gen capacity'!$F$9:$Q$1466))</f>
        <v>3623.9946937310215</v>
      </c>
      <c r="P50" s="68">
        <f t="array" ref="P50">SUM(IF(('R7. TIAM total gen capacity'!$A$9:$A$1466=$B50)*(('R7. TIAM total gen capacity'!$C$9:$C$1466=P$7)+('R7. TIAM total gen capacity'!$C$9:$C$1466=P$8))*('R7. TIAM total gen capacity'!$E$9:$E$1466=$D50)*('R7. TIAM total gen capacity'!$F$8:$Q$8=P$10),'R7. TIAM total gen capacity'!$F$9:$Q$1466))</f>
        <v>3623.9938937310194</v>
      </c>
      <c r="R50" s="68">
        <f t="array" ref="R50">SUM(IF(('R7. TIAM total gen capacity'!$A$9:$A$1466=$B50)*(('R7. TIAM total gen capacity'!$C$9:$C$1466=R$7)+('R7. TIAM total gen capacity'!$C$9:$C$1466=R$8))*('R7. TIAM total gen capacity'!$E$9:$E$1466=$D50)*('R7. TIAM total gen capacity'!$F$8:$Q$8=R$10),'R7. TIAM total gen capacity'!$F$9:$Q$1466))</f>
        <v>0.2157534246575338</v>
      </c>
      <c r="S50" s="68">
        <f t="array" ref="S50">SUM(IF(('R7. TIAM total gen capacity'!$A$9:$A$1466=$B50)*(('R7. TIAM total gen capacity'!$C$9:$C$1466=S$7)+('R7. TIAM total gen capacity'!$C$9:$C$1466=S$8))*('R7. TIAM total gen capacity'!$E$9:$E$1466=$D50)*('R7. TIAM total gen capacity'!$F$8:$Q$8=S$10),'R7. TIAM total gen capacity'!$F$9:$Q$1466))</f>
        <v>4.1110672418033785</v>
      </c>
      <c r="T50" s="68">
        <f t="array" ref="T50">SUM(IF(('R7. TIAM total gen capacity'!$A$9:$A$1466=$B50)*(('R7. TIAM total gen capacity'!$C$9:$C$1466=T$7)+('R7. TIAM total gen capacity'!$C$9:$C$1466=T$8))*('R7. TIAM total gen capacity'!$E$9:$E$1466=$D50)*('R7. TIAM total gen capacity'!$F$8:$Q$8=T$10),'R7. TIAM total gen capacity'!$F$9:$Q$1466))</f>
        <v>4.1470650822648629</v>
      </c>
      <c r="U50" s="68">
        <f t="array" ref="U50">SUM(IF(('R7. TIAM total gen capacity'!$A$9:$A$1466=$B50)*(('R7. TIAM total gen capacity'!$C$9:$C$1466=U$7)+('R7. TIAM total gen capacity'!$C$9:$C$1466=U$8))*('R7. TIAM total gen capacity'!$E$9:$E$1466=$D50)*('R7. TIAM total gen capacity'!$F$8:$Q$8=U$10),'R7. TIAM total gen capacity'!$F$9:$Q$1466))</f>
        <v>12.844564185929412</v>
      </c>
      <c r="V50" s="68">
        <f t="array" ref="V50">SUM(IF(('R7. TIAM total gen capacity'!$A$9:$A$1466=$B50)*(('R7. TIAM total gen capacity'!$C$9:$C$1466=V$7)+('R7. TIAM total gen capacity'!$C$9:$C$1466=V$8))*('R7. TIAM total gen capacity'!$E$9:$E$1466=$D50)*('R7. TIAM total gen capacity'!$F$8:$Q$8=V$10),'R7. TIAM total gen capacity'!$F$9:$Q$1466))</f>
        <v>20.923241585758426</v>
      </c>
      <c r="W50" s="68">
        <f t="array" ref="W50">SUM(IF(('R7. TIAM total gen capacity'!$A$9:$A$1466=$B50)*(('R7. TIAM total gen capacity'!$C$9:$C$1466=W$7)+('R7. TIAM total gen capacity'!$C$9:$C$1466=W$8))*('R7. TIAM total gen capacity'!$E$9:$E$1466=$D50)*('R7. TIAM total gen capacity'!$F$8:$Q$8=W$10),'R7. TIAM total gen capacity'!$F$9:$Q$1466))</f>
        <v>133.9357249883937</v>
      </c>
      <c r="X50" s="68">
        <f t="array" ref="X50">SUM(IF(('R7. TIAM total gen capacity'!$A$9:$A$1466=$B50)*(('R7. TIAM total gen capacity'!$C$9:$C$1466=X$7)+('R7. TIAM total gen capacity'!$C$9:$C$1466=X$8))*('R7. TIAM total gen capacity'!$E$9:$E$1466=$D50)*('R7. TIAM total gen capacity'!$F$8:$Q$8=X$10),'R7. TIAM total gen capacity'!$F$9:$Q$1466))</f>
        <v>358.3124108820665</v>
      </c>
      <c r="Y50" s="68">
        <f t="array" ref="Y50">SUM(IF(('R7. TIAM total gen capacity'!$A$9:$A$1466=$B50)*(('R7. TIAM total gen capacity'!$C$9:$C$1466=Y$7)+('R7. TIAM total gen capacity'!$C$9:$C$1466=Y$8))*('R7. TIAM total gen capacity'!$E$9:$E$1466=$D50)*('R7. TIAM total gen capacity'!$F$8:$Q$8=Y$10),'R7. TIAM total gen capacity'!$F$9:$Q$1466))</f>
        <v>643.01172118946886</v>
      </c>
      <c r="Z50" s="68">
        <f t="array" ref="Z50">SUM(IF(('R7. TIAM total gen capacity'!$A$9:$A$1466=$B50)*(('R7. TIAM total gen capacity'!$C$9:$C$1466=Z$7)+('R7. TIAM total gen capacity'!$C$9:$C$1466=Z$8))*('R7. TIAM total gen capacity'!$E$9:$E$1466=$D50)*('R7. TIAM total gen capacity'!$F$8:$Q$8=Z$10),'R7. TIAM total gen capacity'!$F$9:$Q$1466))</f>
        <v>1983.0976551732069</v>
      </c>
      <c r="AA50" s="68">
        <f t="array" ref="AA50">SUM(IF(('R7. TIAM total gen capacity'!$A$9:$A$1466=$B50)*(('R7. TIAM total gen capacity'!$C$9:$C$1466=AA$7)+('R7. TIAM total gen capacity'!$C$9:$C$1466=AA$8))*('R7. TIAM total gen capacity'!$E$9:$E$1466=$D50)*('R7. TIAM total gen capacity'!$F$8:$Q$8=AA$10),'R7. TIAM total gen capacity'!$F$9:$Q$1466))</f>
        <v>2384.4944990966183</v>
      </c>
      <c r="AB50" s="68">
        <f t="array" ref="AB50">SUM(IF(('R7. TIAM total gen capacity'!$A$9:$A$1466=$B50)*(('R7. TIAM total gen capacity'!$C$9:$C$1466=AB$7)+('R7. TIAM total gen capacity'!$C$9:$C$1466=AB$8))*('R7. TIAM total gen capacity'!$E$9:$E$1466=$D50)*('R7. TIAM total gen capacity'!$F$8:$Q$8=AB$10),'R7. TIAM total gen capacity'!$F$9:$Q$1466))</f>
        <v>2786.2104846613011</v>
      </c>
      <c r="AC50" s="68">
        <f t="array" ref="AC50">SUM(IF(('R7. TIAM total gen capacity'!$A$9:$A$1466=$B50)*(('R7. TIAM total gen capacity'!$C$9:$C$1466=AC$7)+('R7. TIAM total gen capacity'!$C$9:$C$1466=AC$8))*('R7. TIAM total gen capacity'!$E$9:$E$1466=$D50)*('R7. TIAM total gen capacity'!$F$8:$Q$8=AC$10),'R7. TIAM total gen capacity'!$F$9:$Q$1466))</f>
        <v>3180.0570125607474</v>
      </c>
      <c r="AE50" s="68">
        <f t="array" ref="AE50">SUM(IF(('R7. TIAM total gen capacity'!$A$9:$A$1466=$B50)*(('R7. TIAM total gen capacity'!$C$9:$C$1466=AE$6)+('R7. TIAM total gen capacity'!$C$9:$C$1466=AE$7)+('R7. TIAM total gen capacity'!$C$9:$C$1466=AE$8)+('R7. TIAM total gen capacity'!$C$9:$C$1466=AE$9))*('R7. TIAM total gen capacity'!$E$9:$E$1466=$D50)*('R7. TIAM total gen capacity'!$F$8:$Q$8=AE$10),'R7. TIAM total gen capacity'!$F$9:$Q$1466))</f>
        <v>133.28488682558142</v>
      </c>
      <c r="AF50" s="68">
        <f t="array" ref="AF50">SUM(IF(('R7. TIAM total gen capacity'!$A$9:$A$1466=$B50)*(('R7. TIAM total gen capacity'!$C$9:$C$1466=AF$6)+('R7. TIAM total gen capacity'!$C$9:$C$1466=AF$7)+('R7. TIAM total gen capacity'!$C$9:$C$1466=AF$8)+('R7. TIAM total gen capacity'!$C$9:$C$1466=AF$9))*('R7. TIAM total gen capacity'!$E$9:$E$1466=$D50)*('R7. TIAM total gen capacity'!$F$8:$Q$8=AF$10),'R7. TIAM total gen capacity'!$F$9:$Q$1466))</f>
        <v>142.29541286708474</v>
      </c>
      <c r="AG50" s="68">
        <f t="array" ref="AG50">SUM(IF(('R7. TIAM total gen capacity'!$A$9:$A$1466=$B50)*(('R7. TIAM total gen capacity'!$C$9:$C$1466=AG$6)+('R7. TIAM total gen capacity'!$C$9:$C$1466=AG$7)+('R7. TIAM total gen capacity'!$C$9:$C$1466=AG$8)+('R7. TIAM total gen capacity'!$C$9:$C$1466=AG$9))*('R7. TIAM total gen capacity'!$E$9:$E$1466=$D50)*('R7. TIAM total gen capacity'!$F$8:$Q$8=AG$10),'R7. TIAM total gen capacity'!$F$9:$Q$1466))</f>
        <v>142.29541286708474</v>
      </c>
      <c r="AH50" s="68">
        <f t="array" ref="AH50">SUM(IF(('R7. TIAM total gen capacity'!$A$9:$A$1466=$B50)*(('R7. TIAM total gen capacity'!$C$9:$C$1466=AH$6)+('R7. TIAM total gen capacity'!$C$9:$C$1466=AH$7)+('R7. TIAM total gen capacity'!$C$9:$C$1466=AH$8)+('R7. TIAM total gen capacity'!$C$9:$C$1466=AH$9))*('R7. TIAM total gen capacity'!$E$9:$E$1466=$D50)*('R7. TIAM total gen capacity'!$F$8:$Q$8=AH$10),'R7. TIAM total gen capacity'!$F$9:$Q$1466))</f>
        <v>142.29541286708474</v>
      </c>
      <c r="AI50" s="68">
        <f t="array" ref="AI50">SUM(IF(('R7. TIAM total gen capacity'!$A$9:$A$1466=$B50)*(('R7. TIAM total gen capacity'!$C$9:$C$1466=AI$6)+('R7. TIAM total gen capacity'!$C$9:$C$1466=AI$7)+('R7. TIAM total gen capacity'!$C$9:$C$1466=AI$8)+('R7. TIAM total gen capacity'!$C$9:$C$1466=AI$9))*('R7. TIAM total gen capacity'!$E$9:$E$1466=$D50)*('R7. TIAM total gen capacity'!$F$8:$Q$8=AI$10),'R7. TIAM total gen capacity'!$F$9:$Q$1466))</f>
        <v>106.13647068360116</v>
      </c>
      <c r="AJ50" s="68">
        <f t="array" ref="AJ50">SUM(IF(('R7. TIAM total gen capacity'!$A$9:$A$1466=$B50)*(('R7. TIAM total gen capacity'!$C$9:$C$1466=AJ$6)+('R7. TIAM total gen capacity'!$C$9:$C$1466=AJ$7)+('R7. TIAM total gen capacity'!$C$9:$C$1466=AJ$8)+('R7. TIAM total gen capacity'!$C$9:$C$1466=AJ$9))*('R7. TIAM total gen capacity'!$E$9:$E$1466=$D50)*('R7. TIAM total gen capacity'!$F$8:$Q$8=AJ$10),'R7. TIAM total gen capacity'!$F$9:$Q$1466))</f>
        <v>33.50941432362665</v>
      </c>
      <c r="AK50" s="68">
        <f t="array" ref="AK50">SUM(IF(('R7. TIAM total gen capacity'!$A$9:$A$1466=$B50)*(('R7. TIAM total gen capacity'!$C$9:$C$1466=AK$6)+('R7. TIAM total gen capacity'!$C$9:$C$1466=AK$7)+('R7. TIAM total gen capacity'!$C$9:$C$1466=AK$8)+('R7. TIAM total gen capacity'!$C$9:$C$1466=AK$9))*('R7. TIAM total gen capacity'!$E$9:$E$1466=$D50)*('R7. TIAM total gen capacity'!$F$8:$Q$8=AK$10),'R7. TIAM total gen capacity'!$F$9:$Q$1466))</f>
        <v>16.124143803381301</v>
      </c>
      <c r="AL50" s="68">
        <f t="array" ref="AL50">SUM(IF(('R7. TIAM total gen capacity'!$A$9:$A$1466=$B50)*(('R7. TIAM total gen capacity'!$C$9:$C$1466=AL$6)+('R7. TIAM total gen capacity'!$C$9:$C$1466=AL$7)+('R7. TIAM total gen capacity'!$C$9:$C$1466=AL$8)+('R7. TIAM total gen capacity'!$C$9:$C$1466=AL$9))*('R7. TIAM total gen capacity'!$E$9:$E$1466=$D50)*('R7. TIAM total gen capacity'!$F$8:$Q$8=AL$10),'R7. TIAM total gen capacity'!$F$9:$Q$1466))</f>
        <v>29.8092521276109</v>
      </c>
      <c r="AM50" s="68">
        <f t="array" ref="AM50">SUM(IF(('R7. TIAM total gen capacity'!$A$9:$A$1466=$B50)*(('R7. TIAM total gen capacity'!$C$9:$C$1466=AM$6)+('R7. TIAM total gen capacity'!$C$9:$C$1466=AM$7)+('R7. TIAM total gen capacity'!$C$9:$C$1466=AM$8)+('R7. TIAM total gen capacity'!$C$9:$C$1466=AM$9))*('R7. TIAM total gen capacity'!$E$9:$E$1466=$D50)*('R7. TIAM total gen capacity'!$F$8:$Q$8=AM$10),'R7. TIAM total gen capacity'!$F$9:$Q$1466))</f>
        <v>29.8092521276109</v>
      </c>
      <c r="AN50" s="68">
        <f t="array" ref="AN50">SUM(IF(('R7. TIAM total gen capacity'!$A$9:$A$1466=$B50)*(('R7. TIAM total gen capacity'!$C$9:$C$1466=AN$6)+('R7. TIAM total gen capacity'!$C$9:$C$1466=AN$7)+('R7. TIAM total gen capacity'!$C$9:$C$1466=AN$8)+('R7. TIAM total gen capacity'!$C$9:$C$1466=AN$9))*('R7. TIAM total gen capacity'!$E$9:$E$1466=$D50)*('R7. TIAM total gen capacity'!$F$8:$Q$8=AN$10),'R7. TIAM total gen capacity'!$F$9:$Q$1466))</f>
        <v>6.6791191629435103</v>
      </c>
      <c r="AO50" s="68">
        <f t="array" ref="AO50">SUM(IF(('R7. TIAM total gen capacity'!$A$9:$A$1466=$B50)*(('R7. TIAM total gen capacity'!$C$9:$C$1466=AO$6)+('R7. TIAM total gen capacity'!$C$9:$C$1466=AO$7)+('R7. TIAM total gen capacity'!$C$9:$C$1466=AO$8)+('R7. TIAM total gen capacity'!$C$9:$C$1466=AO$9))*('R7. TIAM total gen capacity'!$E$9:$E$1466=$D50)*('R7. TIAM total gen capacity'!$F$8:$Q$8=AO$10),'R7. TIAM total gen capacity'!$F$9:$Q$1466))</f>
        <v>14.7891164028192</v>
      </c>
      <c r="AP50" s="68">
        <f t="array" ref="AP50">SUM(IF(('R7. TIAM total gen capacity'!$A$9:$A$1466=$B50)*(('R7. TIAM total gen capacity'!$C$9:$C$1466=AP$6)+('R7. TIAM total gen capacity'!$C$9:$C$1466=AP$7)+('R7. TIAM total gen capacity'!$C$9:$C$1466=AP$8)+('R7. TIAM total gen capacity'!$C$9:$C$1466=AP$9))*('R7. TIAM total gen capacity'!$E$9:$E$1466=$D50)*('R7. TIAM total gen capacity'!$F$8:$Q$8=AP$10),'R7. TIAM total gen capacity'!$F$9:$Q$1466))</f>
        <v>27.531856169703499</v>
      </c>
      <c r="AR50" s="68">
        <f t="array" ref="AR50">SUM(IF(('R7. TIAM total gen capacity'!$A$9:$A$1466=$B50)*('R7. TIAM total gen capacity'!$E$9:$E$1466=$D50)*('R7. TIAM total gen capacity'!$F$8:$Q$8=AR$10),'R7. TIAM total gen capacity'!$F$9:$Q$1466))</f>
        <v>286.63094033844067</v>
      </c>
      <c r="AS50" s="68">
        <f t="array" ref="AS50">SUM(IF(('R7. TIAM total gen capacity'!$A$9:$A$1466=$B50)*('R7. TIAM total gen capacity'!$E$9:$E$1466=$D50)*('R7. TIAM total gen capacity'!$F$8:$Q$8=AS$10),'R7. TIAM total gen capacity'!$F$9:$Q$1466))</f>
        <v>299.32911188092118</v>
      </c>
      <c r="AT50" s="68">
        <f t="array" ref="AT50">SUM(IF(('R7. TIAM total gen capacity'!$A$9:$A$1466=$B50)*('R7. TIAM total gen capacity'!$E$9:$E$1466=$D50)*('R7. TIAM total gen capacity'!$F$8:$Q$8=AT$10),'R7. TIAM total gen capacity'!$F$9:$Q$1466))</f>
        <v>309.62938046473278</v>
      </c>
      <c r="AU50" s="68">
        <f t="array" ref="AU50">SUM(IF(('R7. TIAM total gen capacity'!$A$9:$A$1466=$B50)*('R7. TIAM total gen capacity'!$E$9:$E$1466=$D50)*('R7. TIAM total gen capacity'!$F$8:$Q$8=AU$10),'R7. TIAM total gen capacity'!$F$9:$Q$1466))</f>
        <v>403.46065304299879</v>
      </c>
      <c r="AV50" s="68">
        <f t="array" ref="AV50">SUM(IF(('R7. TIAM total gen capacity'!$A$9:$A$1466=$B50)*('R7. TIAM total gen capacity'!$E$9:$E$1466=$D50)*('R7. TIAM total gen capacity'!$F$8:$Q$8=AV$10),'R7. TIAM total gen capacity'!$F$9:$Q$1466))</f>
        <v>437.76336195413921</v>
      </c>
      <c r="AW50" s="68">
        <f t="array" ref="AW50">SUM(IF(('R7. TIAM total gen capacity'!$A$9:$A$1466=$B50)*('R7. TIAM total gen capacity'!$E$9:$E$1466=$D50)*('R7. TIAM total gen capacity'!$F$8:$Q$8=AW$10),'R7. TIAM total gen capacity'!$F$9:$Q$1466))</f>
        <v>573.83730094180862</v>
      </c>
      <c r="AX50" s="68">
        <f t="array" ref="AX50">SUM(IF(('R7. TIAM total gen capacity'!$A$9:$A$1466=$B50)*('R7. TIAM total gen capacity'!$E$9:$E$1466=$D50)*('R7. TIAM total gen capacity'!$F$8:$Q$8=AX$10),'R7. TIAM total gen capacity'!$F$9:$Q$1466))</f>
        <v>958.59951491029824</v>
      </c>
      <c r="AY50" s="68">
        <f t="array" ref="AY50">SUM(IF(('R7. TIAM total gen capacity'!$A$9:$A$1466=$B50)*('R7. TIAM total gen capacity'!$E$9:$E$1466=$D50)*('R7. TIAM total gen capacity'!$F$8:$Q$8=AY$10),'R7. TIAM total gen capacity'!$F$9:$Q$1466))</f>
        <v>1712.617510795402</v>
      </c>
      <c r="AZ50" s="68">
        <f t="array" ref="AZ50">SUM(IF(('R7. TIAM total gen capacity'!$A$9:$A$1466=$B50)*('R7. TIAM total gen capacity'!$E$9:$E$1466=$D50)*('R7. TIAM total gen capacity'!$F$8:$Q$8=AZ$10),'R7. TIAM total gen capacity'!$F$9:$Q$1466))</f>
        <v>6749.9039399236917</v>
      </c>
      <c r="BA50" s="68">
        <f t="array" ref="BA50">SUM(IF(('R7. TIAM total gen capacity'!$A$9:$A$1466=$B50)*('R7. TIAM total gen capacity'!$E$9:$E$1466=$D50)*('R7. TIAM total gen capacity'!$F$8:$Q$8=BA$10),'R7. TIAM total gen capacity'!$F$9:$Q$1466))</f>
        <v>7433.978466300423</v>
      </c>
      <c r="BB50" s="68">
        <f t="array" ref="BB50">SUM(IF(('R7. TIAM total gen capacity'!$A$9:$A$1466=$B50)*('R7. TIAM total gen capacity'!$E$9:$E$1466=$D50)*('R7. TIAM total gen capacity'!$F$8:$Q$8=BB$10),'R7. TIAM total gen capacity'!$F$9:$Q$1466))</f>
        <v>7934.9340320454639</v>
      </c>
      <c r="BC50" s="68">
        <f t="array" ref="BC50">SUM(IF(('R7. TIAM total gen capacity'!$A$9:$A$1466=$B50)*('R7. TIAM total gen capacity'!$E$9:$E$1466=$D50)*('R7. TIAM total gen capacity'!$F$8:$Q$8=BC$10),'R7. TIAM total gen capacity'!$F$9:$Q$1466))</f>
        <v>8422.419721946897</v>
      </c>
      <c r="BE50" s="68">
        <f t="array" ref="BE50">SUM(IF(('R7. TIAM total gen capacity'!$A$9:$A$1466=$B50)*('R7. TIAM total gen capacity'!$E$9:$E$1466=$D50)*('R7. TIAM total gen capacity'!$B$9:$B$1466=BE$9)*('R7. TIAM total gen capacity'!$F$8:$Q$8=BE$10),'R7. TIAM total gen capacity'!$F$9:$Q$1466))</f>
        <v>147.12212727289815</v>
      </c>
      <c r="BF50" s="68">
        <f t="array" ref="BF50">SUM(IF(('R7. TIAM total gen capacity'!$A$9:$A$1466=$B50)*('R7. TIAM total gen capacity'!$E$9:$E$1466=$D50)*('R7. TIAM total gen capacity'!$B$9:$B$1466=BF$9)*('R7. TIAM total gen capacity'!$F$8:$Q$8=BF$10),'R7. TIAM total gen capacity'!$F$9:$Q$1466))</f>
        <v>150.81134326985978</v>
      </c>
      <c r="BG50" s="68">
        <f t="array" ref="BG50">SUM(IF(('R7. TIAM total gen capacity'!$A$9:$A$1466=$B50)*('R7. TIAM total gen capacity'!$E$9:$E$1466=$D50)*('R7. TIAM total gen capacity'!$B$9:$B$1466=BG$9)*('R7. TIAM total gen capacity'!$F$8:$Q$8=BG$10),'R7. TIAM total gen capacity'!$F$9:$Q$1466))</f>
        <v>159.15210555115624</v>
      </c>
      <c r="BH50" s="68">
        <f t="array" ref="BH50">SUM(IF(('R7. TIAM total gen capacity'!$A$9:$A$1466=$B50)*('R7. TIAM total gen capacity'!$E$9:$E$1466=$D50)*('R7. TIAM total gen capacity'!$B$9:$B$1466=BH$9)*('R7. TIAM total gen capacity'!$F$8:$Q$8=BH$10),'R7. TIAM total gen capacity'!$F$9:$Q$1466))</f>
        <v>240.39840557312482</v>
      </c>
      <c r="BI50" s="68">
        <f t="array" ref="BI50">SUM(IF(('R7. TIAM total gen capacity'!$A$9:$A$1466=$B50)*('R7. TIAM total gen capacity'!$E$9:$E$1466=$D50)*('R7. TIAM total gen capacity'!$B$9:$B$1466=BI$9)*('R7. TIAM total gen capacity'!$F$8:$Q$8=BI$10),'R7. TIAM total gen capacity'!$F$9:$Q$1466))</f>
        <v>311.61491720753702</v>
      </c>
      <c r="BJ50" s="68">
        <f t="array" ref="BJ50">SUM(IF(('R7. TIAM total gen capacity'!$A$9:$A$1466=$B50)*('R7. TIAM total gen capacity'!$E$9:$E$1466=$D50)*('R7. TIAM total gen capacity'!$B$9:$B$1466=BJ$9)*('R7. TIAM total gen capacity'!$F$8:$Q$8=BJ$10),'R7. TIAM total gen capacity'!$F$9:$Q$1466))</f>
        <v>512.49986476748188</v>
      </c>
      <c r="BK50" s="68">
        <f t="array" ref="BK50">SUM(IF(('R7. TIAM total gen capacity'!$A$9:$A$1466=$B50)*('R7. TIAM total gen capacity'!$E$9:$E$1466=$D50)*('R7. TIAM total gen capacity'!$B$9:$B$1466=BK$9)*('R7. TIAM total gen capacity'!$F$8:$Q$8=BK$10),'R7. TIAM total gen capacity'!$F$9:$Q$1466))</f>
        <v>873.52209927382933</v>
      </c>
      <c r="BL50" s="68">
        <f t="array" ref="BL50">SUM(IF(('R7. TIAM total gen capacity'!$A$9:$A$1466=$B50)*('R7. TIAM total gen capacity'!$E$9:$E$1466=$D50)*('R7. TIAM total gen capacity'!$B$9:$B$1466=BL$9)*('R7. TIAM total gen capacity'!$F$8:$Q$8=BL$10),'R7. TIAM total gen capacity'!$F$9:$Q$1466))</f>
        <v>1577.8491946835877</v>
      </c>
      <c r="BM50" s="68">
        <f t="array" ref="BM50">SUM(IF(('R7. TIAM total gen capacity'!$A$9:$A$1466=$B50)*('R7. TIAM total gen capacity'!$E$9:$E$1466=$D50)*('R7. TIAM total gen capacity'!$B$9:$B$1466=BM$9)*('R7. TIAM total gen capacity'!$F$8:$Q$8=BM$10),'R7. TIAM total gen capacity'!$F$9:$Q$1466))</f>
        <v>6594.2069051081016</v>
      </c>
      <c r="BN50" s="68">
        <f t="array" ref="BN50">SUM(IF(('R7. TIAM total gen capacity'!$A$9:$A$1466=$B50)*('R7. TIAM total gen capacity'!$E$9:$E$1466=$D50)*('R7. TIAM total gen capacity'!$B$9:$B$1466=BN$9)*('R7. TIAM total gen capacity'!$F$8:$Q$8=BN$10),'R7. TIAM total gen capacity'!$F$9:$Q$1466))</f>
        <v>7278.8302059988036</v>
      </c>
      <c r="BO50" s="68">
        <f t="array" ref="BO50">SUM(IF(('R7. TIAM total gen capacity'!$A$9:$A$1466=$B50)*('R7. TIAM total gen capacity'!$E$9:$E$1466=$D50)*('R7. TIAM total gen capacity'!$B$9:$B$1466=BO$9)*('R7. TIAM total gen capacity'!$F$8:$Q$8=BO$10),'R7. TIAM total gen capacity'!$F$9:$Q$1466))</f>
        <v>7754.5186557643792</v>
      </c>
      <c r="BP50" s="68">
        <f t="array" ref="BP50">SUM(IF(('R7. TIAM total gen capacity'!$A$9:$A$1466=$B50)*('R7. TIAM total gen capacity'!$E$9:$E$1466=$D50)*('R7. TIAM total gen capacity'!$B$9:$B$1466=BP$9)*('R7. TIAM total gen capacity'!$F$8:$Q$8=BP$10),'R7. TIAM total gen capacity'!$F$9:$Q$1466))</f>
        <v>8217.4615767227133</v>
      </c>
      <c r="BR50" s="68">
        <f t="array" ref="BR50">SUM(IF(('R7. TIAM total gen capacity'!$A$9:$A$1466=$B50)*(('R7. TIAM total gen capacity'!$C$9:$C$1466=BR$7)+('R7. TIAM total gen capacity'!$C$9:$C$1466=BR$8))*('R7. TIAM total gen capacity'!$E$9:$E$1466=$D50)*('R7. TIAM total gen capacity'!$F$8:$Q$8=BR$10),'R7. TIAM total gen capacity'!$F$9:$Q$1466))</f>
        <v>4.3378995433789997</v>
      </c>
      <c r="BS50" s="68">
        <f t="array" ref="BS50">SUM(IF(('R7. TIAM total gen capacity'!$A$9:$A$1466=$B50)*(('R7. TIAM total gen capacity'!$C$9:$C$1466=BS$7)+('R7. TIAM total gen capacity'!$C$9:$C$1466=BS$8))*('R7. TIAM total gen capacity'!$E$9:$E$1466=$D50)*('R7. TIAM total gen capacity'!$F$8:$Q$8=BS$10),'R7. TIAM total gen capacity'!$F$9:$Q$1466))</f>
        <v>4.1866914140110403</v>
      </c>
      <c r="BT50" s="68">
        <f t="array" ref="BT50">SUM(IF(('R7. TIAM total gen capacity'!$A$9:$A$1466=$B50)*(('R7. TIAM total gen capacity'!$C$9:$C$1466=BT$7)+('R7. TIAM total gen capacity'!$C$9:$C$1466=BT$8))*('R7. TIAM total gen capacity'!$E$9:$E$1466=$D50)*('R7. TIAM total gen capacity'!$F$8:$Q$8=BT$10),'R7. TIAM total gen capacity'!$F$9:$Q$1466))</f>
        <v>10.34019827782085</v>
      </c>
      <c r="BU50" s="68">
        <f t="array" ref="BU50">SUM(IF(('R7. TIAM total gen capacity'!$A$9:$A$1466=$B50)*(('R7. TIAM total gen capacity'!$C$9:$C$1466=BU$7)+('R7. TIAM total gen capacity'!$C$9:$C$1466=BU$8))*('R7. TIAM total gen capacity'!$E$9:$E$1466=$D50)*('R7. TIAM total gen capacity'!$F$8:$Q$8=BU$10),'R7. TIAM total gen capacity'!$F$9:$Q$1466))</f>
        <v>12.801352346597136</v>
      </c>
      <c r="BV50" s="68">
        <f t="array" ref="BV50">SUM(IF(('R7. TIAM total gen capacity'!$A$9:$A$1466=$B50)*(('R7. TIAM total gen capacity'!$C$9:$C$1466=BV$7)+('R7. TIAM total gen capacity'!$C$9:$C$1466=BV$8))*('R7. TIAM total gen capacity'!$E$9:$E$1466=$D50)*('R7. TIAM total gen capacity'!$F$8:$Q$8=BV$10),'R7. TIAM total gen capacity'!$F$9:$Q$1466))</f>
        <v>56.430986647634377</v>
      </c>
      <c r="BW50" s="68">
        <f t="array" ref="BW50">SUM(IF(('R7. TIAM total gen capacity'!$A$9:$A$1466=$B50)*(('R7. TIAM total gen capacity'!$C$9:$C$1466=BW$7)+('R7. TIAM total gen capacity'!$C$9:$C$1466=BW$8))*('R7. TIAM total gen capacity'!$E$9:$E$1466=$D50)*('R7. TIAM total gen capacity'!$F$8:$Q$8=BW$10),'R7. TIAM total gen capacity'!$F$9:$Q$1466))</f>
        <v>84.443865684199523</v>
      </c>
      <c r="BX50" s="68">
        <f t="array" ref="BX50">SUM(IF(('R7. TIAM total gen capacity'!$A$9:$A$1466=$B50)*(('R7. TIAM total gen capacity'!$C$9:$C$1466=BX$7)+('R7. TIAM total gen capacity'!$C$9:$C$1466=BX$8))*('R7. TIAM total gen capacity'!$E$9:$E$1466=$D50)*('R7. TIAM total gen capacity'!$F$8:$Q$8=BX$10),'R7. TIAM total gen capacity'!$F$9:$Q$1466))</f>
        <v>163.57276280263795</v>
      </c>
      <c r="BY50" s="68">
        <f t="array" ref="BY50">SUM(IF(('R7. TIAM total gen capacity'!$A$9:$A$1466=$B50)*(('R7. TIAM total gen capacity'!$C$9:$C$1466=BY$7)+('R7. TIAM total gen capacity'!$C$9:$C$1466=BY$8))*('R7. TIAM total gen capacity'!$E$9:$E$1466=$D50)*('R7. TIAM total gen capacity'!$F$8:$Q$8=BY$10),'R7. TIAM total gen capacity'!$F$9:$Q$1466))</f>
        <v>377.35265438151748</v>
      </c>
      <c r="BZ50" s="68">
        <f t="array" ref="BZ50">SUM(IF(('R7. TIAM total gen capacity'!$A$9:$A$1466=$B50)*(('R7. TIAM total gen capacity'!$C$9:$C$1466=BZ$7)+('R7. TIAM total gen capacity'!$C$9:$C$1466=BZ$8))*('R7. TIAM total gen capacity'!$E$9:$E$1466=$D50)*('R7. TIAM total gen capacity'!$F$8:$Q$8=BZ$10),'R7. TIAM total gen capacity'!$F$9:$Q$1466))</f>
        <v>659.66060276318512</v>
      </c>
      <c r="CA50" s="68">
        <f t="array" ref="CA50">SUM(IF(('R7. TIAM total gen capacity'!$A$9:$A$1466=$B50)*(('R7. TIAM total gen capacity'!$C$9:$C$1466=CA$7)+('R7. TIAM total gen capacity'!$C$9:$C$1466=CA$8))*('R7. TIAM total gen capacity'!$E$9:$E$1466=$D50)*('R7. TIAM total gen capacity'!$F$8:$Q$8=CA$10),'R7. TIAM total gen capacity'!$F$9:$Q$1466))</f>
        <v>745.78199435897704</v>
      </c>
      <c r="CB50" s="68">
        <f t="array" ref="CB50">SUM(IF(('R7. TIAM total gen capacity'!$A$9:$A$1466=$B50)*(('R7. TIAM total gen capacity'!$C$9:$C$1466=CB$7)+('R7. TIAM total gen capacity'!$C$9:$C$1466=CB$8))*('R7. TIAM total gen capacity'!$E$9:$E$1466=$D50)*('R7. TIAM total gen capacity'!$F$8:$Q$8=CB$10),'R7. TIAM total gen capacity'!$F$9:$Q$1466))</f>
        <v>763.29509590228236</v>
      </c>
      <c r="CC50" s="68">
        <f t="array" ref="CC50">SUM(IF(('R7. TIAM total gen capacity'!$A$9:$A$1466=$B50)*(('R7. TIAM total gen capacity'!$C$9:$C$1466=CC$7)+('R7. TIAM total gen capacity'!$C$9:$C$1466=CC$8))*('R7. TIAM total gen capacity'!$E$9:$E$1466=$D50)*('R7. TIAM total gen capacity'!$F$8:$Q$8=CC$10),'R7. TIAM total gen capacity'!$F$9:$Q$1466))</f>
        <v>832.39228896117231</v>
      </c>
      <c r="CE50" s="68">
        <f t="array" ref="CE50">SUM(IF(('R7. TIAM total gen capacity'!$A$9:$A$1466=$B50)*(('R7. TIAM total gen capacity'!$C$9:$C$1466=CE$7)+('R7. TIAM total gen capacity'!$C$9:$C$1466=CE$8))*('R7. TIAM total gen capacity'!$E$9:$E$1466=$D50)*('R7. TIAM total gen capacity'!$F$8:$Q$8=CE$10),'R7. TIAM total gen capacity'!$F$9:$Q$1466))</f>
        <v>137.11527795782968</v>
      </c>
      <c r="CF50" s="68">
        <f t="array" ref="CF50">SUM(IF(('R7. TIAM total gen capacity'!$A$9:$A$1466=$B50)*(('R7. TIAM total gen capacity'!$C$9:$C$1466=CF$7)+('R7. TIAM total gen capacity'!$C$9:$C$1466=CF$8))*('R7. TIAM total gen capacity'!$E$9:$E$1466=$D50)*('R7. TIAM total gen capacity'!$F$8:$Q$8=CF$10),'R7. TIAM total gen capacity'!$F$9:$Q$1466))</f>
        <v>137.11527795782968</v>
      </c>
      <c r="CG50" s="68">
        <f t="array" ref="CG50">SUM(IF(('R7. TIAM total gen capacity'!$A$9:$A$1466=$B50)*(('R7. TIAM total gen capacity'!$C$9:$C$1466=CG$7)+('R7. TIAM total gen capacity'!$C$9:$C$1466=CG$8))*('R7. TIAM total gen capacity'!$E$9:$E$1466=$D50)*('R7. TIAM total gen capacity'!$F$8:$Q$8=CG$10),'R7. TIAM total gen capacity'!$F$9:$Q$1466))</f>
        <v>139.36181295393396</v>
      </c>
      <c r="CH50" s="68">
        <f t="array" ref="CH50">SUM(IF(('R7. TIAM total gen capacity'!$A$9:$A$1466=$B50)*(('R7. TIAM total gen capacity'!$C$9:$C$1466=CH$7)+('R7. TIAM total gen capacity'!$C$9:$C$1466=CH$8))*('R7. TIAM total gen capacity'!$E$9:$E$1466=$D50)*('R7. TIAM total gen capacity'!$F$8:$Q$8=CH$10),'R7. TIAM total gen capacity'!$F$9:$Q$1466))</f>
        <v>209.78764969486679</v>
      </c>
      <c r="CI50" s="68">
        <f t="array" ref="CI50">SUM(IF(('R7. TIAM total gen capacity'!$A$9:$A$1466=$B50)*(('R7. TIAM total gen capacity'!$C$9:$C$1466=CI$7)+('R7. TIAM total gen capacity'!$C$9:$C$1466=CI$8))*('R7. TIAM total gen capacity'!$E$9:$E$1466=$D50)*('R7. TIAM total gen capacity'!$F$8:$Q$8=CI$10),'R7. TIAM total gen capacity'!$F$9:$Q$1466))</f>
        <v>230.63917040593833</v>
      </c>
      <c r="CJ50" s="68">
        <f t="array" ref="CJ50">SUM(IF(('R7. TIAM total gen capacity'!$A$9:$A$1466=$B50)*(('R7. TIAM total gen capacity'!$C$9:$C$1466=CJ$7)+('R7. TIAM total gen capacity'!$C$9:$C$1466=CJ$8))*('R7. TIAM total gen capacity'!$E$9:$E$1466=$D50)*('R7. TIAM total gen capacity'!$F$8:$Q$8=CJ$10),'R7. TIAM total gen capacity'!$F$9:$Q$1466))</f>
        <v>281.8642106402275</v>
      </c>
      <c r="CK50" s="68">
        <f t="array" ref="CK50">SUM(IF(('R7. TIAM total gen capacity'!$A$9:$A$1466=$B50)*(('R7. TIAM total gen capacity'!$C$9:$C$1466=CK$7)+('R7. TIAM total gen capacity'!$C$9:$C$1466=CK$8))*('R7. TIAM total gen capacity'!$E$9:$E$1466=$D50)*('R7. TIAM total gen capacity'!$F$8:$Q$8=CK$10),'R7. TIAM total gen capacity'!$F$9:$Q$1466))</f>
        <v>339.06966226822612</v>
      </c>
      <c r="CL50" s="68">
        <f t="array" ref="CL50">SUM(IF(('R7. TIAM total gen capacity'!$A$9:$A$1466=$B50)*(('R7. TIAM total gen capacity'!$C$9:$C$1466=CL$7)+('R7. TIAM total gen capacity'!$C$9:$C$1466=CL$8))*('R7. TIAM total gen capacity'!$E$9:$E$1466=$D50)*('R7. TIAM total gen capacity'!$F$8:$Q$8=CL$10),'R7. TIAM total gen capacity'!$F$9:$Q$1466))</f>
        <v>533.08334692119558</v>
      </c>
      <c r="CM50" s="68">
        <f t="array" ref="CM50">SUM(IF(('R7. TIAM total gen capacity'!$A$9:$A$1466=$B50)*(('R7. TIAM total gen capacity'!$C$9:$C$1466=CM$7)+('R7. TIAM total gen capacity'!$C$9:$C$1466=CM$8))*('R7. TIAM total gen capacity'!$E$9:$E$1466=$D50)*('R7. TIAM total gen capacity'!$F$8:$Q$8=CM$10),'R7. TIAM total gen capacity'!$F$9:$Q$1466))</f>
        <v>569.54950416236477</v>
      </c>
      <c r="CN50" s="68">
        <f t="array" ref="CN50">SUM(IF(('R7. TIAM total gen capacity'!$A$9:$A$1466=$B50)*(('R7. TIAM total gen capacity'!$C$9:$C$1466=CN$7)+('R7. TIAM total gen capacity'!$C$9:$C$1466=CN$8))*('R7. TIAM total gen capacity'!$E$9:$E$1466=$D50)*('R7. TIAM total gen capacity'!$F$8:$Q$8=CN$10),'R7. TIAM total gen capacity'!$F$9:$Q$1466))</f>
        <v>572.27401641428935</v>
      </c>
      <c r="CO50" s="68">
        <f t="array" ref="CO50">SUM(IF(('R7. TIAM total gen capacity'!$A$9:$A$1466=$B50)*(('R7. TIAM total gen capacity'!$C$9:$C$1466=CO$7)+('R7. TIAM total gen capacity'!$C$9:$C$1466=CO$8))*('R7. TIAM total gen capacity'!$E$9:$E$1466=$D50)*('R7. TIAM total gen capacity'!$F$8:$Q$8=CO$10),'R7. TIAM total gen capacity'!$F$9:$Q$1466))</f>
        <v>581.01838146977502</v>
      </c>
      <c r="CP50" s="68">
        <f t="array" ref="CP50">SUM(IF(('R7. TIAM total gen capacity'!$A$9:$A$1466=$B50)*(('R7. TIAM total gen capacity'!$C$9:$C$1466=CP$7)+('R7. TIAM total gen capacity'!$C$9:$C$1466=CP$8))*('R7. TIAM total gen capacity'!$E$9:$E$1466=$D50)*('R7. TIAM total gen capacity'!$F$8:$Q$8=CP$10),'R7. TIAM total gen capacity'!$F$9:$Q$1466))</f>
        <v>581.01838146977502</v>
      </c>
    </row>
    <row r="51" spans="1:94" x14ac:dyDescent="0.3">
      <c r="A51" s="39" t="s">
        <v>66</v>
      </c>
      <c r="B51" s="39" t="s">
        <v>255</v>
      </c>
      <c r="C51" s="39" t="s">
        <v>97</v>
      </c>
      <c r="D51" s="39" t="s">
        <v>258</v>
      </c>
      <c r="E51" s="68">
        <f t="array" ref="E51">SUM(IF(('R7. TIAM total gen capacity'!$A$9:$A$1466=$B51)*(('R7. TIAM total gen capacity'!$C$9:$C$1466=E$7)+('R7. TIAM total gen capacity'!$C$9:$C$1466=E$8))*('R7. TIAM total gen capacity'!$E$9:$E$1466=$D51)*('R7. TIAM total gen capacity'!$F$8:$Q$8=E$10),'R7. TIAM total gen capacity'!$F$9:$Q$1466))</f>
        <v>0.30479452054794476</v>
      </c>
      <c r="F51" s="68">
        <f t="array" ref="F51">SUM(IF(('R7. TIAM total gen capacity'!$A$9:$A$1466=$B51)*(('R7. TIAM total gen capacity'!$C$9:$C$1466=F$7)+('R7. TIAM total gen capacity'!$C$9:$C$1466=F$8))*('R7. TIAM total gen capacity'!$E$9:$E$1466=$D51)*('R7. TIAM total gen capacity'!$F$8:$Q$8=F$10),'R7. TIAM total gen capacity'!$F$9:$Q$1466))</f>
        <v>0.30479452054794476</v>
      </c>
      <c r="G51" s="68">
        <f t="array" ref="G51">SUM(IF(('R7. TIAM total gen capacity'!$A$9:$A$1466=$B51)*(('R7. TIAM total gen capacity'!$C$9:$C$1466=G$7)+('R7. TIAM total gen capacity'!$C$9:$C$1466=G$8))*('R7. TIAM total gen capacity'!$E$9:$E$1466=$D51)*('R7. TIAM total gen capacity'!$F$8:$Q$8=G$10),'R7. TIAM total gen capacity'!$F$9:$Q$1466))</f>
        <v>0.41674495225380148</v>
      </c>
      <c r="H51" s="68">
        <f t="array" ref="H51">SUM(IF(('R7. TIAM total gen capacity'!$A$9:$A$1466=$B51)*(('R7. TIAM total gen capacity'!$C$9:$C$1466=H$7)+('R7. TIAM total gen capacity'!$C$9:$C$1466=H$8))*('R7. TIAM total gen capacity'!$E$9:$E$1466=$D51)*('R7. TIAM total gen capacity'!$F$8:$Q$8=H$10),'R7. TIAM total gen capacity'!$F$9:$Q$1466))</f>
        <v>0.41626536902781841</v>
      </c>
      <c r="I51" s="68">
        <f t="array" ref="I51">SUM(IF(('R7. TIAM total gen capacity'!$A$9:$A$1466=$B51)*(('R7. TIAM total gen capacity'!$C$9:$C$1466=I$7)+('R7. TIAM total gen capacity'!$C$9:$C$1466=I$8))*('R7. TIAM total gen capacity'!$E$9:$E$1466=$D51)*('R7. TIAM total gen capacity'!$F$8:$Q$8=I$10),'R7. TIAM total gen capacity'!$F$9:$Q$1466))</f>
        <v>0.41546536902781894</v>
      </c>
      <c r="J51" s="68">
        <f t="array" ref="J51">SUM(IF(('R7. TIAM total gen capacity'!$A$9:$A$1466=$B51)*(('R7. TIAM total gen capacity'!$C$9:$C$1466=J$7)+('R7. TIAM total gen capacity'!$C$9:$C$1466=J$8))*('R7. TIAM total gen capacity'!$E$9:$E$1466=$D51)*('R7. TIAM total gen capacity'!$F$8:$Q$8=J$10),'R7. TIAM total gen capacity'!$F$9:$Q$1466))</f>
        <v>2.6610981856870524</v>
      </c>
      <c r="K51" s="68">
        <f t="array" ref="K51">SUM(IF(('R7. TIAM total gen capacity'!$A$9:$A$1466=$B51)*(('R7. TIAM total gen capacity'!$C$9:$C$1466=K$7)+('R7. TIAM total gen capacity'!$C$9:$C$1466=K$8))*('R7. TIAM total gen capacity'!$E$9:$E$1466=$D51)*('R7. TIAM total gen capacity'!$F$8:$Q$8=K$10),'R7. TIAM total gen capacity'!$F$9:$Q$1466))</f>
        <v>17.035957913705978</v>
      </c>
      <c r="L51" s="68">
        <f t="array" ref="L51">SUM(IF(('R7. TIAM total gen capacity'!$A$9:$A$1466=$B51)*(('R7. TIAM total gen capacity'!$C$9:$C$1466=L$7)+('R7. TIAM total gen capacity'!$C$9:$C$1466=L$8))*('R7. TIAM total gen capacity'!$E$9:$E$1466=$D51)*('R7. TIAM total gen capacity'!$F$8:$Q$8=L$10),'R7. TIAM total gen capacity'!$F$9:$Q$1466))</f>
        <v>109.05304577744165</v>
      </c>
      <c r="M51" s="68">
        <f t="array" ref="M51">SUM(IF(('R7. TIAM total gen capacity'!$A$9:$A$1466=$B51)*(('R7. TIAM total gen capacity'!$C$9:$C$1466=M$7)+('R7. TIAM total gen capacity'!$C$9:$C$1466=M$8))*('R7. TIAM total gen capacity'!$E$9:$E$1466=$D51)*('R7. TIAM total gen capacity'!$F$8:$Q$8=M$10),'R7. TIAM total gen capacity'!$F$9:$Q$1466))</f>
        <v>4242.2794556805429</v>
      </c>
      <c r="N51" s="68">
        <f t="array" ref="N51">SUM(IF(('R7. TIAM total gen capacity'!$A$9:$A$1466=$B51)*(('R7. TIAM total gen capacity'!$C$9:$C$1466=N$7)+('R7. TIAM total gen capacity'!$C$9:$C$1466=N$8))*('R7. TIAM total gen capacity'!$E$9:$E$1466=$D51)*('R7. TIAM total gen capacity'!$F$8:$Q$8=N$10),'R7. TIAM total gen capacity'!$F$9:$Q$1466))</f>
        <v>5155.2200328295839</v>
      </c>
      <c r="O51" s="68">
        <f t="array" ref="O51">SUM(IF(('R7. TIAM total gen capacity'!$A$9:$A$1466=$B51)*(('R7. TIAM total gen capacity'!$C$9:$C$1466=O$7)+('R7. TIAM total gen capacity'!$C$9:$C$1466=O$8))*('R7. TIAM total gen capacity'!$E$9:$E$1466=$D51)*('R7. TIAM total gen capacity'!$F$8:$Q$8=O$10),'R7. TIAM total gen capacity'!$F$9:$Q$1466))</f>
        <v>5831.1131771687233</v>
      </c>
      <c r="P51" s="68">
        <f t="array" ref="P51">SUM(IF(('R7. TIAM total gen capacity'!$A$9:$A$1466=$B51)*(('R7. TIAM total gen capacity'!$C$9:$C$1466=P$7)+('R7. TIAM total gen capacity'!$C$9:$C$1466=P$8))*('R7. TIAM total gen capacity'!$E$9:$E$1466=$D51)*('R7. TIAM total gen capacity'!$F$8:$Q$8=P$10),'R7. TIAM total gen capacity'!$F$9:$Q$1466))</f>
        <v>6996.4107239972127</v>
      </c>
      <c r="R51" s="68">
        <f t="array" ref="R51">SUM(IF(('R7. TIAM total gen capacity'!$A$9:$A$1466=$B51)*(('R7. TIAM total gen capacity'!$C$9:$C$1466=R$7)+('R7. TIAM total gen capacity'!$C$9:$C$1466=R$8))*('R7. TIAM total gen capacity'!$E$9:$E$1466=$D51)*('R7. TIAM total gen capacity'!$F$8:$Q$8=R$10),'R7. TIAM total gen capacity'!$F$9:$Q$1466))</f>
        <v>0.50684931506849273</v>
      </c>
      <c r="S51" s="68">
        <f t="array" ref="S51">SUM(IF(('R7. TIAM total gen capacity'!$A$9:$A$1466=$B51)*(('R7. TIAM total gen capacity'!$C$9:$C$1466=S$7)+('R7. TIAM total gen capacity'!$C$9:$C$1466=S$8))*('R7. TIAM total gen capacity'!$E$9:$E$1466=$D51)*('R7. TIAM total gen capacity'!$F$8:$Q$8=S$10),'R7. TIAM total gen capacity'!$F$9:$Q$1466))</f>
        <v>1.0722325826671009</v>
      </c>
      <c r="T51" s="68">
        <f t="array" ref="T51">SUM(IF(('R7. TIAM total gen capacity'!$A$9:$A$1466=$B51)*(('R7. TIAM total gen capacity'!$C$9:$C$1466=T$7)+('R7. TIAM total gen capacity'!$C$9:$C$1466=T$8))*('R7. TIAM total gen capacity'!$E$9:$E$1466=$D51)*('R7. TIAM total gen capacity'!$F$8:$Q$8=T$10),'R7. TIAM total gen capacity'!$F$9:$Q$1466))</f>
        <v>1.0280638922464611</v>
      </c>
      <c r="U51" s="68">
        <f t="array" ref="U51">SUM(IF(('R7. TIAM total gen capacity'!$A$9:$A$1466=$B51)*(('R7. TIAM total gen capacity'!$C$9:$C$1466=U$7)+('R7. TIAM total gen capacity'!$C$9:$C$1466=U$8))*('R7. TIAM total gen capacity'!$E$9:$E$1466=$D51)*('R7. TIAM total gen capacity'!$F$8:$Q$8=U$10),'R7. TIAM total gen capacity'!$F$9:$Q$1466))</f>
        <v>4.8155667973546157</v>
      </c>
      <c r="V51" s="68">
        <f t="array" ref="V51">SUM(IF(('R7. TIAM total gen capacity'!$A$9:$A$1466=$B51)*(('R7. TIAM total gen capacity'!$C$9:$C$1466=V$7)+('R7. TIAM total gen capacity'!$C$9:$C$1466=V$8))*('R7. TIAM total gen capacity'!$E$9:$E$1466=$D51)*('R7. TIAM total gen capacity'!$F$8:$Q$8=V$10),'R7. TIAM total gen capacity'!$F$9:$Q$1466))</f>
        <v>7.844850881098786</v>
      </c>
      <c r="W51" s="68">
        <f t="array" ref="W51">SUM(IF(('R7. TIAM total gen capacity'!$A$9:$A$1466=$B51)*(('R7. TIAM total gen capacity'!$C$9:$C$1466=W$7)+('R7. TIAM total gen capacity'!$C$9:$C$1466=W$8))*('R7. TIAM total gen capacity'!$E$9:$E$1466=$D51)*('R7. TIAM total gen capacity'!$F$8:$Q$8=W$10),'R7. TIAM total gen capacity'!$F$9:$Q$1466))</f>
        <v>50.217660996351057</v>
      </c>
      <c r="X51" s="68">
        <f t="array" ref="X51">SUM(IF(('R7. TIAM total gen capacity'!$A$9:$A$1466=$B51)*(('R7. TIAM total gen capacity'!$C$9:$C$1466=X$7)+('R7. TIAM total gen capacity'!$C$9:$C$1466=X$8))*('R7. TIAM total gen capacity'!$E$9:$E$1466=$D51)*('R7. TIAM total gen capacity'!$F$8:$Q$8=X$10),'R7. TIAM total gen capacity'!$F$9:$Q$1466))</f>
        <v>246.25344685507281</v>
      </c>
      <c r="Y51" s="68">
        <f t="array" ref="Y51">SUM(IF(('R7. TIAM total gen capacity'!$A$9:$A$1466=$B51)*(('R7. TIAM total gen capacity'!$C$9:$C$1466=Y$7)+('R7. TIAM total gen capacity'!$C$9:$C$1466=Y$8))*('R7. TIAM total gen capacity'!$E$9:$E$1466=$D51)*('R7. TIAM total gen capacity'!$F$8:$Q$8=Y$10),'R7. TIAM total gen capacity'!$F$9:$Q$1466))</f>
        <v>1015.698158916478</v>
      </c>
      <c r="Z51" s="68">
        <f t="array" ref="Z51">SUM(IF(('R7. TIAM total gen capacity'!$A$9:$A$1466=$B51)*(('R7. TIAM total gen capacity'!$C$9:$C$1466=Z$7)+('R7. TIAM total gen capacity'!$C$9:$C$1466=Z$8))*('R7. TIAM total gen capacity'!$E$9:$E$1466=$D51)*('R7. TIAM total gen capacity'!$F$8:$Q$8=Z$10),'R7. TIAM total gen capacity'!$F$9:$Q$1466))</f>
        <v>1995.0220604614669</v>
      </c>
      <c r="AA51" s="68">
        <f t="array" ref="AA51">SUM(IF(('R7. TIAM total gen capacity'!$A$9:$A$1466=$B51)*(('R7. TIAM total gen capacity'!$C$9:$C$1466=AA$7)+('R7. TIAM total gen capacity'!$C$9:$C$1466=AA$8))*('R7. TIAM total gen capacity'!$E$9:$E$1466=$D51)*('R7. TIAM total gen capacity'!$F$8:$Q$8=AA$10),'R7. TIAM total gen capacity'!$F$9:$Q$1466))</f>
        <v>2591.6055265595</v>
      </c>
      <c r="AB51" s="68">
        <f t="array" ref="AB51">SUM(IF(('R7. TIAM total gen capacity'!$A$9:$A$1466=$B51)*(('R7. TIAM total gen capacity'!$C$9:$C$1466=AB$7)+('R7. TIAM total gen capacity'!$C$9:$C$1466=AB$8))*('R7. TIAM total gen capacity'!$E$9:$E$1466=$D51)*('R7. TIAM total gen capacity'!$F$8:$Q$8=AB$10),'R7. TIAM total gen capacity'!$F$9:$Q$1466))</f>
        <v>3448.63091597115</v>
      </c>
      <c r="AC51" s="68">
        <f t="array" ref="AC51">SUM(IF(('R7. TIAM total gen capacity'!$A$9:$A$1466=$B51)*(('R7. TIAM total gen capacity'!$C$9:$C$1466=AC$7)+('R7. TIAM total gen capacity'!$C$9:$C$1466=AC$8))*('R7. TIAM total gen capacity'!$E$9:$E$1466=$D51)*('R7. TIAM total gen capacity'!$F$8:$Q$8=AC$10),'R7. TIAM total gen capacity'!$F$9:$Q$1466))</f>
        <v>4551.9420972146399</v>
      </c>
      <c r="AE51" s="68">
        <f t="array" ref="AE51">SUM(IF(('R7. TIAM total gen capacity'!$A$9:$A$1466=$B51)*(('R7. TIAM total gen capacity'!$C$9:$C$1466=AE$6)+('R7. TIAM total gen capacity'!$C$9:$C$1466=AE$7)+('R7. TIAM total gen capacity'!$C$9:$C$1466=AE$8)+('R7. TIAM total gen capacity'!$C$9:$C$1466=AE$9))*('R7. TIAM total gen capacity'!$E$9:$E$1466=$D51)*('R7. TIAM total gen capacity'!$F$8:$Q$8=AE$10),'R7. TIAM total gen capacity'!$F$9:$Q$1466))</f>
        <v>242.31271255599759</v>
      </c>
      <c r="AF51" s="68">
        <f t="array" ref="AF51">SUM(IF(('R7. TIAM total gen capacity'!$A$9:$A$1466=$B51)*(('R7. TIAM total gen capacity'!$C$9:$C$1466=AF$6)+('R7. TIAM total gen capacity'!$C$9:$C$1466=AF$7)+('R7. TIAM total gen capacity'!$C$9:$C$1466=AF$8)+('R7. TIAM total gen capacity'!$C$9:$C$1466=AF$9))*('R7. TIAM total gen capacity'!$E$9:$E$1466=$D51)*('R7. TIAM total gen capacity'!$F$8:$Q$8=AF$10),'R7. TIAM total gen capacity'!$F$9:$Q$1466))</f>
        <v>306.89070578488258</v>
      </c>
      <c r="AG51" s="68">
        <f t="array" ref="AG51">SUM(IF(('R7. TIAM total gen capacity'!$A$9:$A$1466=$B51)*(('R7. TIAM total gen capacity'!$C$9:$C$1466=AG$6)+('R7. TIAM total gen capacity'!$C$9:$C$1466=AG$7)+('R7. TIAM total gen capacity'!$C$9:$C$1466=AG$8)+('R7. TIAM total gen capacity'!$C$9:$C$1466=AG$9))*('R7. TIAM total gen capacity'!$E$9:$E$1466=$D51)*('R7. TIAM total gen capacity'!$F$8:$Q$8=AG$10),'R7. TIAM total gen capacity'!$F$9:$Q$1466))</f>
        <v>306.89070578488258</v>
      </c>
      <c r="AH51" s="68">
        <f t="array" ref="AH51">SUM(IF(('R7. TIAM total gen capacity'!$A$9:$A$1466=$B51)*(('R7. TIAM total gen capacity'!$C$9:$C$1466=AH$6)+('R7. TIAM total gen capacity'!$C$9:$C$1466=AH$7)+('R7. TIAM total gen capacity'!$C$9:$C$1466=AH$8)+('R7. TIAM total gen capacity'!$C$9:$C$1466=AH$9))*('R7. TIAM total gen capacity'!$E$9:$E$1466=$D51)*('R7. TIAM total gen capacity'!$F$8:$Q$8=AH$10),'R7. TIAM total gen capacity'!$F$9:$Q$1466))</f>
        <v>421.09835641632009</v>
      </c>
      <c r="AI51" s="68">
        <f t="array" ref="AI51">SUM(IF(('R7. TIAM total gen capacity'!$A$9:$A$1466=$B51)*(('R7. TIAM total gen capacity'!$C$9:$C$1466=AI$6)+('R7. TIAM total gen capacity'!$C$9:$C$1466=AI$7)+('R7. TIAM total gen capacity'!$C$9:$C$1466=AI$8)+('R7. TIAM total gen capacity'!$C$9:$C$1466=AI$9))*('R7. TIAM total gen capacity'!$E$9:$E$1466=$D51)*('R7. TIAM total gen capacity'!$F$8:$Q$8=AI$10),'R7. TIAM total gen capacity'!$F$9:$Q$1466))</f>
        <v>342.42097647344917</v>
      </c>
      <c r="AJ51" s="68">
        <f t="array" ref="AJ51">SUM(IF(('R7. TIAM total gen capacity'!$A$9:$A$1466=$B51)*(('R7. TIAM total gen capacity'!$C$9:$C$1466=AJ$6)+('R7. TIAM total gen capacity'!$C$9:$C$1466=AJ$7)+('R7. TIAM total gen capacity'!$C$9:$C$1466=AJ$8)+('R7. TIAM total gen capacity'!$C$9:$C$1466=AJ$9))*('R7. TIAM total gen capacity'!$E$9:$E$1466=$D51)*('R7. TIAM total gen capacity'!$F$8:$Q$8=AJ$10),'R7. TIAM total gen capacity'!$F$9:$Q$1466))</f>
        <v>213.6311206340271</v>
      </c>
      <c r="AK51" s="68">
        <f t="array" ref="AK51">SUM(IF(('R7. TIAM total gen capacity'!$A$9:$A$1466=$B51)*(('R7. TIAM total gen capacity'!$C$9:$C$1466=AK$6)+('R7. TIAM total gen capacity'!$C$9:$C$1466=AK$7)+('R7. TIAM total gen capacity'!$C$9:$C$1466=AK$8)+('R7. TIAM total gen capacity'!$C$9:$C$1466=AK$9))*('R7. TIAM total gen capacity'!$E$9:$E$1466=$D51)*('R7. TIAM total gen capacity'!$F$8:$Q$8=AK$10),'R7. TIAM total gen capacity'!$F$9:$Q$1466))</f>
        <v>91.555485531872634</v>
      </c>
      <c r="AL51" s="68">
        <f t="array" ref="AL51">SUM(IF(('R7. TIAM total gen capacity'!$A$9:$A$1466=$B51)*(('R7. TIAM total gen capacity'!$C$9:$C$1466=AL$6)+('R7. TIAM total gen capacity'!$C$9:$C$1466=AL$7)+('R7. TIAM total gen capacity'!$C$9:$C$1466=AL$8)+('R7. TIAM total gen capacity'!$C$9:$C$1466=AL$9))*('R7. TIAM total gen capacity'!$E$9:$E$1466=$D51)*('R7. TIAM total gen capacity'!$F$8:$Q$8=AL$10),'R7. TIAM total gen capacity'!$F$9:$Q$1466))</f>
        <v>516.90577191083878</v>
      </c>
      <c r="AM51" s="68">
        <f t="array" ref="AM51">SUM(IF(('R7. TIAM total gen capacity'!$A$9:$A$1466=$B51)*(('R7. TIAM total gen capacity'!$C$9:$C$1466=AM$6)+('R7. TIAM total gen capacity'!$C$9:$C$1466=AM$7)+('R7. TIAM total gen capacity'!$C$9:$C$1466=AM$8)+('R7. TIAM total gen capacity'!$C$9:$C$1466=AM$9))*('R7. TIAM total gen capacity'!$E$9:$E$1466=$D51)*('R7. TIAM total gen capacity'!$F$8:$Q$8=AM$10),'R7. TIAM total gen capacity'!$F$9:$Q$1466))</f>
        <v>1087.8995069821465</v>
      </c>
      <c r="AN51" s="68">
        <f t="array" ref="AN51">SUM(IF(('R7. TIAM total gen capacity'!$A$9:$A$1466=$B51)*(('R7. TIAM total gen capacity'!$C$9:$C$1466=AN$6)+('R7. TIAM total gen capacity'!$C$9:$C$1466=AN$7)+('R7. TIAM total gen capacity'!$C$9:$C$1466=AN$8)+('R7. TIAM total gen capacity'!$C$9:$C$1466=AN$9))*('R7. TIAM total gen capacity'!$E$9:$E$1466=$D51)*('R7. TIAM total gen capacity'!$F$8:$Q$8=AN$10),'R7. TIAM total gen capacity'!$F$9:$Q$1466))</f>
        <v>1057.9312497020358</v>
      </c>
      <c r="AO51" s="68">
        <f t="array" ref="AO51">SUM(IF(('R7. TIAM total gen capacity'!$A$9:$A$1466=$B51)*(('R7. TIAM total gen capacity'!$C$9:$C$1466=AO$6)+('R7. TIAM total gen capacity'!$C$9:$C$1466=AO$7)+('R7. TIAM total gen capacity'!$C$9:$C$1466=AO$8)+('R7. TIAM total gen capacity'!$C$9:$C$1466=AO$9))*('R7. TIAM total gen capacity'!$E$9:$E$1466=$D51)*('R7. TIAM total gen capacity'!$F$8:$Q$8=AO$10),'R7. TIAM total gen capacity'!$F$9:$Q$1466))</f>
        <v>647.64365614317921</v>
      </c>
      <c r="AP51" s="68">
        <f t="array" ref="AP51">SUM(IF(('R7. TIAM total gen capacity'!$A$9:$A$1466=$B51)*(('R7. TIAM total gen capacity'!$C$9:$C$1466=AP$6)+('R7. TIAM total gen capacity'!$C$9:$C$1466=AP$7)+('R7. TIAM total gen capacity'!$C$9:$C$1466=AP$8)+('R7. TIAM total gen capacity'!$C$9:$C$1466=AP$9))*('R7. TIAM total gen capacity'!$E$9:$E$1466=$D51)*('R7. TIAM total gen capacity'!$F$8:$Q$8=AP$10),'R7. TIAM total gen capacity'!$F$9:$Q$1466))</f>
        <v>192.53166849187485</v>
      </c>
      <c r="AR51" s="68">
        <f t="array" ref="AR51">SUM(IF(('R7. TIAM total gen capacity'!$A$9:$A$1466=$B51)*('R7. TIAM total gen capacity'!$E$9:$E$1466=$D51)*('R7. TIAM total gen capacity'!$F$8:$Q$8=AR$10),'R7. TIAM total gen capacity'!$F$9:$Q$1466))</f>
        <v>293.7129837534639</v>
      </c>
      <c r="AS51" s="68">
        <f t="array" ref="AS51">SUM(IF(('R7. TIAM total gen capacity'!$A$9:$A$1466=$B51)*('R7. TIAM total gen capacity'!$E$9:$E$1466=$D51)*('R7. TIAM total gen capacity'!$F$8:$Q$8=AS$10),'R7. TIAM total gen capacity'!$F$9:$Q$1466))</f>
        <v>358.83596475432086</v>
      </c>
      <c r="AT51" s="68">
        <f t="array" ref="AT51">SUM(IF(('R7. TIAM total gen capacity'!$A$9:$A$1466=$B51)*('R7. TIAM total gen capacity'!$E$9:$E$1466=$D51)*('R7. TIAM total gen capacity'!$F$8:$Q$8=AT$10),'R7. TIAM total gen capacity'!$F$9:$Q$1466))</f>
        <v>360.69814014560382</v>
      </c>
      <c r="AU51" s="68">
        <f t="array" ref="AU51">SUM(IF(('R7. TIAM total gen capacity'!$A$9:$A$1466=$B51)*('R7. TIAM total gen capacity'!$E$9:$E$1466=$D51)*('R7. TIAM total gen capacity'!$F$8:$Q$8=AU$10),'R7. TIAM total gen capacity'!$F$9:$Q$1466))</f>
        <v>513.11384505000456</v>
      </c>
      <c r="AV51" s="68">
        <f t="array" ref="AV51">SUM(IF(('R7. TIAM total gen capacity'!$A$9:$A$1466=$B51)*('R7. TIAM total gen capacity'!$E$9:$E$1466=$D51)*('R7. TIAM total gen capacity'!$F$8:$Q$8=AV$10),'R7. TIAM total gen capacity'!$F$9:$Q$1466))</f>
        <v>490.56699933468713</v>
      </c>
      <c r="AW51" s="68">
        <f t="array" ref="AW51">SUM(IF(('R7. TIAM total gen capacity'!$A$9:$A$1466=$B51)*('R7. TIAM total gen capacity'!$E$9:$E$1466=$D51)*('R7. TIAM total gen capacity'!$F$8:$Q$8=AW$10),'R7. TIAM total gen capacity'!$F$9:$Q$1466))</f>
        <v>504.14293500038968</v>
      </c>
      <c r="AX51" s="68">
        <f t="array" ref="AX51">SUM(IF(('R7. TIAM total gen capacity'!$A$9:$A$1466=$B51)*('R7. TIAM total gen capacity'!$E$9:$E$1466=$D51)*('R7. TIAM total gen capacity'!$F$8:$Q$8=AX$10),'R7. TIAM total gen capacity'!$F$9:$Q$1466))</f>
        <v>975.24956654268715</v>
      </c>
      <c r="AY51" s="68">
        <f t="array" ref="AY51">SUM(IF(('R7. TIAM total gen capacity'!$A$9:$A$1466=$B51)*('R7. TIAM total gen capacity'!$E$9:$E$1466=$D51)*('R7. TIAM total gen capacity'!$F$8:$Q$8=AY$10),'R7. TIAM total gen capacity'!$F$9:$Q$1466))</f>
        <v>2431.0236752328351</v>
      </c>
      <c r="AZ51" s="68">
        <f t="array" ref="AZ51">SUM(IF(('R7. TIAM total gen capacity'!$A$9:$A$1466=$B51)*('R7. TIAM total gen capacity'!$E$9:$E$1466=$D51)*('R7. TIAM total gen capacity'!$F$8:$Q$8=AZ$10),'R7. TIAM total gen capacity'!$F$9:$Q$1466))</f>
        <v>8237.6865216225688</v>
      </c>
      <c r="BA51" s="68">
        <f t="array" ref="BA51">SUM(IF(('R7. TIAM total gen capacity'!$A$9:$A$1466=$B51)*('R7. TIAM total gen capacity'!$E$9:$E$1466=$D51)*('R7. TIAM total gen capacity'!$F$8:$Q$8=BA$10),'R7. TIAM total gen capacity'!$F$9:$Q$1466))</f>
        <v>9762.7753544423213</v>
      </c>
      <c r="BB51" s="68">
        <f t="array" ref="BB51">SUM(IF(('R7. TIAM total gen capacity'!$A$9:$A$1466=$B51)*('R7. TIAM total gen capacity'!$E$9:$E$1466=$D51)*('R7. TIAM total gen capacity'!$F$8:$Q$8=BB$10),'R7. TIAM total gen capacity'!$F$9:$Q$1466))</f>
        <v>11005.185400146864</v>
      </c>
      <c r="BC51" s="68">
        <f t="array" ref="BC51">SUM(IF(('R7. TIAM total gen capacity'!$A$9:$A$1466=$B51)*('R7. TIAM total gen capacity'!$E$9:$E$1466=$D51)*('R7. TIAM total gen capacity'!$F$8:$Q$8=BC$10),'R7. TIAM total gen capacity'!$F$9:$Q$1466))</f>
        <v>12957.848040682193</v>
      </c>
      <c r="BE51" s="68">
        <f t="array" ref="BE51">SUM(IF(('R7. TIAM total gen capacity'!$A$9:$A$1466=$B51)*('R7. TIAM total gen capacity'!$E$9:$E$1466=$D51)*('R7. TIAM total gen capacity'!$B$9:$B$1466=BE$9)*('R7. TIAM total gen capacity'!$F$8:$Q$8=BE$10),'R7. TIAM total gen capacity'!$F$9:$Q$1466))</f>
        <v>49.83782692383064</v>
      </c>
      <c r="BF51" s="68">
        <f t="array" ref="BF51">SUM(IF(('R7. TIAM total gen capacity'!$A$9:$A$1466=$B51)*('R7. TIAM total gen capacity'!$E$9:$E$1466=$D51)*('R7. TIAM total gen capacity'!$B$9:$B$1466=BF$9)*('R7. TIAM total gen capacity'!$F$8:$Q$8=BF$10),'R7. TIAM total gen capacity'!$F$9:$Q$1466))</f>
        <v>50.383792405256898</v>
      </c>
      <c r="BG51" s="68">
        <f t="array" ref="BG51">SUM(IF(('R7. TIAM total gen capacity'!$A$9:$A$1466=$B51)*('R7. TIAM total gen capacity'!$E$9:$E$1466=$D51)*('R7. TIAM total gen capacity'!$B$9:$B$1466=BG$9)*('R7. TIAM total gen capacity'!$F$8:$Q$8=BG$10),'R7. TIAM total gen capacity'!$F$9:$Q$1466))</f>
        <v>50.639874121757458</v>
      </c>
      <c r="BH51" s="68">
        <f t="array" ref="BH51">SUM(IF(('R7. TIAM total gen capacity'!$A$9:$A$1466=$B51)*('R7. TIAM total gen capacity'!$E$9:$E$1466=$D51)*('R7. TIAM total gen capacity'!$B$9:$B$1466=BH$9)*('R7. TIAM total gen capacity'!$F$8:$Q$8=BH$10),'R7. TIAM total gen capacity'!$F$9:$Q$1466))</f>
        <v>79.219676096348593</v>
      </c>
      <c r="BI51" s="68">
        <f t="array" ref="BI51">SUM(IF(('R7. TIAM total gen capacity'!$A$9:$A$1466=$B51)*('R7. TIAM total gen capacity'!$E$9:$E$1466=$D51)*('R7. TIAM total gen capacity'!$B$9:$B$1466=BI$9)*('R7. TIAM total gen capacity'!$F$8:$Q$8=BI$10),'R7. TIAM total gen capacity'!$F$9:$Q$1466))</f>
        <v>135.53970928039882</v>
      </c>
      <c r="BJ51" s="68">
        <f t="array" ref="BJ51">SUM(IF(('R7. TIAM total gen capacity'!$A$9:$A$1466=$B51)*('R7. TIAM total gen capacity'!$E$9:$E$1466=$D51)*('R7. TIAM total gen capacity'!$B$9:$B$1466=BJ$9)*('R7. TIAM total gen capacity'!$F$8:$Q$8=BJ$10),'R7. TIAM total gen capacity'!$F$9:$Q$1466))</f>
        <v>272.49054534263934</v>
      </c>
      <c r="BK51" s="68">
        <f t="array" ref="BK51">SUM(IF(('R7. TIAM total gen capacity'!$A$9:$A$1466=$B51)*('R7. TIAM total gen capacity'!$E$9:$E$1466=$D51)*('R7. TIAM total gen capacity'!$B$9:$B$1466=BK$9)*('R7. TIAM total gen capacity'!$F$8:$Q$8=BK$10),'R7. TIAM total gen capacity'!$F$9:$Q$1466))</f>
        <v>823.91097380328722</v>
      </c>
      <c r="BL51" s="68">
        <f t="array" ref="BL51">SUM(IF(('R7. TIAM total gen capacity'!$A$9:$A$1466=$B51)*('R7. TIAM total gen capacity'!$E$9:$E$1466=$D51)*('R7. TIAM total gen capacity'!$B$9:$B$1466=BL$9)*('R7. TIAM total gen capacity'!$F$8:$Q$8=BL$10),'R7. TIAM total gen capacity'!$F$9:$Q$1466))</f>
        <v>1825.839725433485</v>
      </c>
      <c r="BM51" s="68">
        <f t="array" ref="BM51">SUM(IF(('R7. TIAM total gen capacity'!$A$9:$A$1466=$B51)*('R7. TIAM total gen capacity'!$E$9:$E$1466=$D51)*('R7. TIAM total gen capacity'!$B$9:$B$1466=BM$9)*('R7. TIAM total gen capacity'!$F$8:$Q$8=BM$10),'R7. TIAM total gen capacity'!$F$9:$Q$1466))</f>
        <v>7045.369393253307</v>
      </c>
      <c r="BN51" s="68">
        <f t="array" ref="BN51">SUM(IF(('R7. TIAM total gen capacity'!$A$9:$A$1466=$B51)*('R7. TIAM total gen capacity'!$E$9:$E$1466=$D51)*('R7. TIAM total gen capacity'!$B$9:$B$1466=BN$9)*('R7. TIAM total gen capacity'!$F$8:$Q$8=BN$10),'R7. TIAM total gen capacity'!$F$9:$Q$1466))</f>
        <v>8582.6735710271569</v>
      </c>
      <c r="BO51" s="68">
        <f t="array" ref="BO51">SUM(IF(('R7. TIAM total gen capacity'!$A$9:$A$1466=$B51)*('R7. TIAM total gen capacity'!$E$9:$E$1466=$D51)*('R7. TIAM total gen capacity'!$B$9:$B$1466=BO$9)*('R7. TIAM total gen capacity'!$F$8:$Q$8=BO$10),'R7. TIAM total gen capacity'!$F$9:$Q$1466))</f>
        <v>10221.936425519978</v>
      </c>
      <c r="BP51" s="68">
        <f t="array" ref="BP51">SUM(IF(('R7. TIAM total gen capacity'!$A$9:$A$1466=$B51)*('R7. TIAM total gen capacity'!$E$9:$E$1466=$D51)*('R7. TIAM total gen capacity'!$B$9:$B$1466=BP$9)*('R7. TIAM total gen capacity'!$F$8:$Q$8=BP$10),'R7. TIAM total gen capacity'!$F$9:$Q$1466))</f>
        <v>12620.551495008196</v>
      </c>
      <c r="BR51" s="68">
        <f t="array" ref="BR51">SUM(IF(('R7. TIAM total gen capacity'!$A$9:$A$1466=$B51)*(('R7. TIAM total gen capacity'!$C$9:$C$1466=BR$7)+('R7. TIAM total gen capacity'!$C$9:$C$1466=BR$8))*('R7. TIAM total gen capacity'!$E$9:$E$1466=$D51)*('R7. TIAM total gen capacity'!$F$8:$Q$8=BR$10),'R7. TIAM total gen capacity'!$F$9:$Q$1466))</f>
        <v>0</v>
      </c>
      <c r="BS51" s="68">
        <f t="array" ref="BS51">SUM(IF(('R7. TIAM total gen capacity'!$A$9:$A$1466=$B51)*(('R7. TIAM total gen capacity'!$C$9:$C$1466=BS$7)+('R7. TIAM total gen capacity'!$C$9:$C$1466=BS$8))*('R7. TIAM total gen capacity'!$E$9:$E$1466=$D51)*('R7. TIAM total gen capacity'!$F$8:$Q$8=BS$10),'R7. TIAM total gen capacity'!$F$9:$Q$1466))</f>
        <v>0</v>
      </c>
      <c r="BT51" s="68">
        <f t="array" ref="BT51">SUM(IF(('R7. TIAM total gen capacity'!$A$9:$A$1466=$B51)*(('R7. TIAM total gen capacity'!$C$9:$C$1466=BT$7)+('R7. TIAM total gen capacity'!$C$9:$C$1466=BT$8))*('R7. TIAM total gen capacity'!$E$9:$E$1466=$D51)*('R7. TIAM total gen capacity'!$F$8:$Q$8=BT$10),'R7. TIAM total gen capacity'!$F$9:$Q$1466))</f>
        <v>0</v>
      </c>
      <c r="BU51" s="68">
        <f t="array" ref="BU51">SUM(IF(('R7. TIAM total gen capacity'!$A$9:$A$1466=$B51)*(('R7. TIAM total gen capacity'!$C$9:$C$1466=BU$7)+('R7. TIAM total gen capacity'!$C$9:$C$1466=BU$8))*('R7. TIAM total gen capacity'!$E$9:$E$1466=$D51)*('R7. TIAM total gen capacity'!$F$8:$Q$8=BU$10),'R7. TIAM total gen capacity'!$F$9:$Q$1466))</f>
        <v>0.471048609655698</v>
      </c>
      <c r="BV51" s="68">
        <f t="array" ref="BV51">SUM(IF(('R7. TIAM total gen capacity'!$A$9:$A$1466=$B51)*(('R7. TIAM total gen capacity'!$C$9:$C$1466=BV$7)+('R7. TIAM total gen capacity'!$C$9:$C$1466=BV$8))*('R7. TIAM total gen capacity'!$E$9:$E$1466=$D51)*('R7. TIAM total gen capacity'!$F$8:$Q$8=BV$10),'R7. TIAM total gen capacity'!$F$9:$Q$1466))</f>
        <v>39.641834856124916</v>
      </c>
      <c r="BW51" s="68">
        <f t="array" ref="BW51">SUM(IF(('R7. TIAM total gen capacity'!$A$9:$A$1466=$B51)*(('R7. TIAM total gen capacity'!$C$9:$C$1466=BW$7)+('R7. TIAM total gen capacity'!$C$9:$C$1466=BW$8))*('R7. TIAM total gen capacity'!$E$9:$E$1466=$D51)*('R7. TIAM total gen capacity'!$F$8:$Q$8=BW$10),'R7. TIAM total gen capacity'!$F$9:$Q$1466))</f>
        <v>83.515078594380043</v>
      </c>
      <c r="BX51" s="68">
        <f t="array" ref="BX51">SUM(IF(('R7. TIAM total gen capacity'!$A$9:$A$1466=$B51)*(('R7. TIAM total gen capacity'!$C$9:$C$1466=BX$7)+('R7. TIAM total gen capacity'!$C$9:$C$1466=BX$8))*('R7. TIAM total gen capacity'!$E$9:$E$1466=$D51)*('R7. TIAM total gen capacity'!$F$8:$Q$8=BX$10),'R7. TIAM total gen capacity'!$F$9:$Q$1466))</f>
        <v>135.5798679177376</v>
      </c>
      <c r="BY51" s="68">
        <f t="array" ref="BY51">SUM(IF(('R7. TIAM total gen capacity'!$A$9:$A$1466=$B51)*(('R7. TIAM total gen capacity'!$C$9:$C$1466=BY$7)+('R7. TIAM total gen capacity'!$C$9:$C$1466=BY$8))*('R7. TIAM total gen capacity'!$E$9:$E$1466=$D51)*('R7. TIAM total gen capacity'!$F$8:$Q$8=BY$10),'R7. TIAM total gen capacity'!$F$9:$Q$1466))</f>
        <v>254.65350700766351</v>
      </c>
      <c r="BZ51" s="68">
        <f t="array" ref="BZ51">SUM(IF(('R7. TIAM total gen capacity'!$A$9:$A$1466=$B51)*(('R7. TIAM total gen capacity'!$C$9:$C$1466=BZ$7)+('R7. TIAM total gen capacity'!$C$9:$C$1466=BZ$8))*('R7. TIAM total gen capacity'!$E$9:$E$1466=$D51)*('R7. TIAM total gen capacity'!$F$8:$Q$8=BZ$10),'R7. TIAM total gen capacity'!$F$9:$Q$1466))</f>
        <v>354.38474743555804</v>
      </c>
      <c r="CA51" s="68">
        <f t="array" ref="CA51">SUM(IF(('R7. TIAM total gen capacity'!$A$9:$A$1466=$B51)*(('R7. TIAM total gen capacity'!$C$9:$C$1466=CA$7)+('R7. TIAM total gen capacity'!$C$9:$C$1466=CA$8))*('R7. TIAM total gen capacity'!$E$9:$E$1466=$D51)*('R7. TIAM total gen capacity'!$F$8:$Q$8=CA$10),'R7. TIAM total gen capacity'!$F$9:$Q$1466))</f>
        <v>343.09409648675017</v>
      </c>
      <c r="CB51" s="68">
        <f t="array" ref="CB51">SUM(IF(('R7. TIAM total gen capacity'!$A$9:$A$1466=$B51)*(('R7. TIAM total gen capacity'!$C$9:$C$1466=CB$7)+('R7. TIAM total gen capacity'!$C$9:$C$1466=CB$8))*('R7. TIAM total gen capacity'!$E$9:$E$1466=$D51)*('R7. TIAM total gen capacity'!$F$8:$Q$8=CB$10),'R7. TIAM total gen capacity'!$F$9:$Q$1466))</f>
        <v>370.14422901540661</v>
      </c>
      <c r="CC51" s="68">
        <f t="array" ref="CC51">SUM(IF(('R7. TIAM total gen capacity'!$A$9:$A$1466=$B51)*(('R7. TIAM total gen capacity'!$C$9:$C$1466=CC$7)+('R7. TIAM total gen capacity'!$C$9:$C$1466=CC$8))*('R7. TIAM total gen capacity'!$E$9:$E$1466=$D51)*('R7. TIAM total gen capacity'!$F$8:$Q$8=CC$10),'R7. TIAM total gen capacity'!$F$9:$Q$1466))</f>
        <v>453.32039557104008</v>
      </c>
      <c r="CE51" s="68">
        <f t="array" ref="CE51">SUM(IF(('R7. TIAM total gen capacity'!$A$9:$A$1466=$B51)*(('R7. TIAM total gen capacity'!$C$9:$C$1466=CE$7)+('R7. TIAM total gen capacity'!$C$9:$C$1466=CE$8))*('R7. TIAM total gen capacity'!$E$9:$E$1466=$D51)*('R7. TIAM total gen capacity'!$F$8:$Q$8=CE$10),'R7. TIAM total gen capacity'!$F$9:$Q$1466))</f>
        <v>48.466251581364901</v>
      </c>
      <c r="CF51" s="68">
        <f t="array" ref="CF51">SUM(IF(('R7. TIAM total gen capacity'!$A$9:$A$1466=$B51)*(('R7. TIAM total gen capacity'!$C$9:$C$1466=CF$7)+('R7. TIAM total gen capacity'!$C$9:$C$1466=CF$8))*('R7. TIAM total gen capacity'!$E$9:$E$1466=$D51)*('R7. TIAM total gen capacity'!$F$8:$Q$8=CF$10),'R7. TIAM total gen capacity'!$F$9:$Q$1466))</f>
        <v>48.466251581364901</v>
      </c>
      <c r="CG51" s="68">
        <f t="array" ref="CG51">SUM(IF(('R7. TIAM total gen capacity'!$A$9:$A$1466=$B51)*(('R7. TIAM total gen capacity'!$C$9:$C$1466=CG$7)+('R7. TIAM total gen capacity'!$C$9:$C$1466=CG$8))*('R7. TIAM total gen capacity'!$E$9:$E$1466=$D51)*('R7. TIAM total gen capacity'!$F$8:$Q$8=CG$10),'R7. TIAM total gen capacity'!$F$9:$Q$1466))</f>
        <v>48.643318799788943</v>
      </c>
      <c r="CH51" s="68">
        <f t="array" ref="CH51">SUM(IF(('R7. TIAM total gen capacity'!$A$9:$A$1466=$B51)*(('R7. TIAM total gen capacity'!$C$9:$C$1466=CH$7)+('R7. TIAM total gen capacity'!$C$9:$C$1466=CH$8))*('R7. TIAM total gen capacity'!$E$9:$E$1466=$D51)*('R7. TIAM total gen capacity'!$F$8:$Q$8=CH$10),'R7. TIAM total gen capacity'!$F$9:$Q$1466))</f>
        <v>70.440014223978864</v>
      </c>
      <c r="CI51" s="68">
        <f t="array" ref="CI51">SUM(IF(('R7. TIAM total gen capacity'!$A$9:$A$1466=$B51)*(('R7. TIAM total gen capacity'!$C$9:$C$1466=CI$7)+('R7. TIAM total gen capacity'!$C$9:$C$1466=CI$8))*('R7. TIAM total gen capacity'!$E$9:$E$1466=$D51)*('R7. TIAM total gen capacity'!$F$8:$Q$8=CI$10),'R7. TIAM total gen capacity'!$F$9:$Q$1466))</f>
        <v>82.946529526259553</v>
      </c>
      <c r="CJ51" s="68">
        <f t="array" ref="CJ51">SUM(IF(('R7. TIAM total gen capacity'!$A$9:$A$1466=$B51)*(('R7. TIAM total gen capacity'!$C$9:$C$1466=CJ$7)+('R7. TIAM total gen capacity'!$C$9:$C$1466=CJ$8))*('R7. TIAM total gen capacity'!$E$9:$E$1466=$D51)*('R7. TIAM total gen capacity'!$F$8:$Q$8=CJ$10),'R7. TIAM total gen capacity'!$F$9:$Q$1466))</f>
        <v>125.18330386533179</v>
      </c>
      <c r="CK51" s="68">
        <f t="array" ref="CK51">SUM(IF(('R7. TIAM total gen capacity'!$A$9:$A$1466=$B51)*(('R7. TIAM total gen capacity'!$C$9:$C$1466=CK$7)+('R7. TIAM total gen capacity'!$C$9:$C$1466=CK$8))*('R7. TIAM total gen capacity'!$E$9:$E$1466=$D51)*('R7. TIAM total gen capacity'!$F$8:$Q$8=CK$10),'R7. TIAM total gen capacity'!$F$9:$Q$1466))</f>
        <v>388.84719254077078</v>
      </c>
      <c r="CL51" s="68">
        <f t="array" ref="CL51">SUM(IF(('R7. TIAM total gen capacity'!$A$9:$A$1466=$B51)*(('R7. TIAM total gen capacity'!$C$9:$C$1466=CL$7)+('R7. TIAM total gen capacity'!$C$9:$C$1466=CL$8))*('R7. TIAM total gen capacity'!$E$9:$E$1466=$D51)*('R7. TIAM total gen capacity'!$F$8:$Q$8=CL$10),'R7. TIAM total gen capacity'!$F$9:$Q$1466))</f>
        <v>410.24050515590164</v>
      </c>
      <c r="CM51" s="68">
        <f t="array" ref="CM51">SUM(IF(('R7. TIAM total gen capacity'!$A$9:$A$1466=$B51)*(('R7. TIAM total gen capacity'!$C$9:$C$1466=CM$7)+('R7. TIAM total gen capacity'!$C$9:$C$1466=CM$8))*('R7. TIAM total gen capacity'!$E$9:$E$1466=$D51)*('R7. TIAM total gen capacity'!$F$8:$Q$8=CM$10),'R7. TIAM total gen capacity'!$F$9:$Q$1466))</f>
        <v>417.488621099738</v>
      </c>
      <c r="CN51" s="68">
        <f t="array" ref="CN51">SUM(IF(('R7. TIAM total gen capacity'!$A$9:$A$1466=$B51)*(('R7. TIAM total gen capacity'!$C$9:$C$1466=CN$7)+('R7. TIAM total gen capacity'!$C$9:$C$1466=CN$8))*('R7. TIAM total gen capacity'!$E$9:$E$1466=$D51)*('R7. TIAM total gen capacity'!$F$8:$Q$8=CN$10),'R7. TIAM total gen capacity'!$F$9:$Q$1466))</f>
        <v>456.55940657532335</v>
      </c>
      <c r="CO51" s="68">
        <f t="array" ref="CO51">SUM(IF(('R7. TIAM total gen capacity'!$A$9:$A$1466=$B51)*(('R7. TIAM total gen capacity'!$C$9:$C$1466=CO$7)+('R7. TIAM total gen capacity'!$C$9:$C$1466=CO$8))*('R7. TIAM total gen capacity'!$E$9:$E$1466=$D51)*('R7. TIAM total gen capacity'!$F$8:$Q$8=CO$10),'R7. TIAM total gen capacity'!$F$9:$Q$1466))</f>
        <v>535.85359478869759</v>
      </c>
      <c r="CP51" s="68">
        <f t="array" ref="CP51">SUM(IF(('R7. TIAM total gen capacity'!$A$9:$A$1466=$B51)*(('R7. TIAM total gen capacity'!$C$9:$C$1466=CP$7)+('R7. TIAM total gen capacity'!$C$9:$C$1466=CP$8))*('R7. TIAM total gen capacity'!$E$9:$E$1466=$D51)*('R7. TIAM total gen capacity'!$F$8:$Q$8=CP$10),'R7. TIAM total gen capacity'!$F$9:$Q$1466))</f>
        <v>582.68376964930371</v>
      </c>
    </row>
    <row r="52" spans="1:94" x14ac:dyDescent="0.3">
      <c r="A52" s="39" t="s">
        <v>66</v>
      </c>
      <c r="B52" s="39" t="s">
        <v>255</v>
      </c>
      <c r="C52" s="39" t="s">
        <v>100</v>
      </c>
      <c r="D52" s="39" t="s">
        <v>259</v>
      </c>
      <c r="E52" s="68">
        <f t="array" ref="E52">SUM(IF(('R7. TIAM total gen capacity'!$A$9:$A$1466=$B52)*(('R7. TIAM total gen capacity'!$C$9:$C$1466=E$7)+('R7. TIAM total gen capacity'!$C$9:$C$1466=E$8))*('R7. TIAM total gen capacity'!$E$9:$E$1466=$D52)*('R7. TIAM total gen capacity'!$F$8:$Q$8=E$10),'R7. TIAM total gen capacity'!$F$9:$Q$1466))</f>
        <v>11.882229832572287</v>
      </c>
      <c r="F52" s="68">
        <f t="array" ref="F52">SUM(IF(('R7. TIAM total gen capacity'!$A$9:$A$1466=$B52)*(('R7. TIAM total gen capacity'!$C$9:$C$1466=F$7)+('R7. TIAM total gen capacity'!$C$9:$C$1466=F$8))*('R7. TIAM total gen capacity'!$E$9:$E$1466=$D52)*('R7. TIAM total gen capacity'!$F$8:$Q$8=F$10),'R7. TIAM total gen capacity'!$F$9:$Q$1466))</f>
        <v>20.624111111111102</v>
      </c>
      <c r="G52" s="68">
        <f t="array" ref="G52">SUM(IF(('R7. TIAM total gen capacity'!$A$9:$A$1466=$B52)*(('R7. TIAM total gen capacity'!$C$9:$C$1466=G$7)+('R7. TIAM total gen capacity'!$C$9:$C$1466=G$8))*('R7. TIAM total gen capacity'!$E$9:$E$1466=$D52)*('R7. TIAM total gen capacity'!$F$8:$Q$8=G$10),'R7. TIAM total gen capacity'!$F$9:$Q$1466))</f>
        <v>82.149511111111096</v>
      </c>
      <c r="H52" s="68">
        <f t="array" ref="H52">SUM(IF(('R7. TIAM total gen capacity'!$A$9:$A$1466=$B52)*(('R7. TIAM total gen capacity'!$C$9:$C$1466=H$7)+('R7. TIAM total gen capacity'!$C$9:$C$1466=H$8))*('R7. TIAM total gen capacity'!$E$9:$E$1466=$D52)*('R7. TIAM total gen capacity'!$F$8:$Q$8=H$10),'R7. TIAM total gen capacity'!$F$9:$Q$1466))</f>
        <v>101.53263924391386</v>
      </c>
      <c r="I52" s="68">
        <f t="array" ref="I52">SUM(IF(('R7. TIAM total gen capacity'!$A$9:$A$1466=$B52)*(('R7. TIAM total gen capacity'!$C$9:$C$1466=I$7)+('R7. TIAM total gen capacity'!$C$9:$C$1466=I$8))*('R7. TIAM total gen capacity'!$E$9:$E$1466=$D52)*('R7. TIAM total gen capacity'!$F$8:$Q$8=I$10),'R7. TIAM total gen capacity'!$F$9:$Q$1466))</f>
        <v>106.63117341414254</v>
      </c>
      <c r="J52" s="68">
        <f t="array" ref="J52">SUM(IF(('R7. TIAM total gen capacity'!$A$9:$A$1466=$B52)*(('R7. TIAM total gen capacity'!$C$9:$C$1466=J$7)+('R7. TIAM total gen capacity'!$C$9:$C$1466=J$8))*('R7. TIAM total gen capacity'!$E$9:$E$1466=$D52)*('R7. TIAM total gen capacity'!$F$8:$Q$8=J$10),'R7. TIAM total gen capacity'!$F$9:$Q$1466))</f>
        <v>612.84464212387547</v>
      </c>
      <c r="K52" s="68">
        <f t="array" ref="K52">SUM(IF(('R7. TIAM total gen capacity'!$A$9:$A$1466=$B52)*(('R7. TIAM total gen capacity'!$C$9:$C$1466=K$7)+('R7. TIAM total gen capacity'!$C$9:$C$1466=K$8))*('R7. TIAM total gen capacity'!$E$9:$E$1466=$D52)*('R7. TIAM total gen capacity'!$F$8:$Q$8=K$10),'R7. TIAM total gen capacity'!$F$9:$Q$1466))</f>
        <v>1474.0639211707828</v>
      </c>
      <c r="L52" s="68">
        <f t="array" ref="L52">SUM(IF(('R7. TIAM total gen capacity'!$A$9:$A$1466=$B52)*(('R7. TIAM total gen capacity'!$C$9:$C$1466=L$7)+('R7. TIAM total gen capacity'!$C$9:$C$1466=L$8))*('R7. TIAM total gen capacity'!$E$9:$E$1466=$D52)*('R7. TIAM total gen capacity'!$F$8:$Q$8=L$10),'R7. TIAM total gen capacity'!$F$9:$Q$1466))</f>
        <v>1909.3225475500044</v>
      </c>
      <c r="M52" s="68">
        <f t="array" ref="M52">SUM(IF(('R7. TIAM total gen capacity'!$A$9:$A$1466=$B52)*(('R7. TIAM total gen capacity'!$C$9:$C$1466=M$7)+('R7. TIAM total gen capacity'!$C$9:$C$1466=M$8))*('R7. TIAM total gen capacity'!$E$9:$E$1466=$D52)*('R7. TIAM total gen capacity'!$F$8:$Q$8=M$10),'R7. TIAM total gen capacity'!$F$9:$Q$1466))</f>
        <v>2197.7453166386026</v>
      </c>
      <c r="N52" s="68">
        <f t="array" ref="N52">SUM(IF(('R7. TIAM total gen capacity'!$A$9:$A$1466=$B52)*(('R7. TIAM total gen capacity'!$C$9:$C$1466=N$7)+('R7. TIAM total gen capacity'!$C$9:$C$1466=N$8))*('R7. TIAM total gen capacity'!$E$9:$E$1466=$D52)*('R7. TIAM total gen capacity'!$F$8:$Q$8=N$10),'R7. TIAM total gen capacity'!$F$9:$Q$1466))</f>
        <v>2197.7437166386003</v>
      </c>
      <c r="O52" s="68">
        <f t="array" ref="O52">SUM(IF(('R7. TIAM total gen capacity'!$A$9:$A$1466=$B52)*(('R7. TIAM total gen capacity'!$C$9:$C$1466=O$7)+('R7. TIAM total gen capacity'!$C$9:$C$1466=O$8))*('R7. TIAM total gen capacity'!$E$9:$E$1466=$D52)*('R7. TIAM total gen capacity'!$F$8:$Q$8=O$10),'R7. TIAM total gen capacity'!$F$9:$Q$1466))</f>
        <v>2205.6421490275475</v>
      </c>
      <c r="P52" s="68">
        <f t="array" ref="P52">SUM(IF(('R7. TIAM total gen capacity'!$A$9:$A$1466=$B52)*(('R7. TIAM total gen capacity'!$C$9:$C$1466=P$7)+('R7. TIAM total gen capacity'!$C$9:$C$1466=P$8))*('R7. TIAM total gen capacity'!$E$9:$E$1466=$D52)*('R7. TIAM total gen capacity'!$F$8:$Q$8=P$10),'R7. TIAM total gen capacity'!$F$9:$Q$1466))</f>
        <v>2213.5405814164828</v>
      </c>
      <c r="R52" s="68">
        <f t="array" ref="R52">SUM(IF(('R7. TIAM total gen capacity'!$A$9:$A$1466=$B52)*(('R7. TIAM total gen capacity'!$C$9:$C$1466=R$7)+('R7. TIAM total gen capacity'!$C$9:$C$1466=R$8))*('R7. TIAM total gen capacity'!$E$9:$E$1466=$D52)*('R7. TIAM total gen capacity'!$F$8:$Q$8=R$10),'R7. TIAM total gen capacity'!$F$9:$Q$1466))</f>
        <v>38.548515981735186</v>
      </c>
      <c r="S52" s="68">
        <f t="array" ref="S52">SUM(IF(('R7. TIAM total gen capacity'!$A$9:$A$1466=$B52)*(('R7. TIAM total gen capacity'!$C$9:$C$1466=S$7)+('R7. TIAM total gen capacity'!$C$9:$C$1466=S$8))*('R7. TIAM total gen capacity'!$E$9:$E$1466=$D52)*('R7. TIAM total gen capacity'!$F$8:$Q$8=S$10),'R7. TIAM total gen capacity'!$F$9:$Q$1466))</f>
        <v>94.83481289842949</v>
      </c>
      <c r="T52" s="68">
        <f t="array" ref="T52">SUM(IF(('R7. TIAM total gen capacity'!$A$9:$A$1466=$B52)*(('R7. TIAM total gen capacity'!$C$9:$C$1466=T$7)+('R7. TIAM total gen capacity'!$C$9:$C$1466=T$8))*('R7. TIAM total gen capacity'!$E$9:$E$1466=$D52)*('R7. TIAM total gen capacity'!$F$8:$Q$8=T$10),'R7. TIAM total gen capacity'!$F$9:$Q$1466))</f>
        <v>103.07478000549744</v>
      </c>
      <c r="U52" s="68">
        <f t="array" ref="U52">SUM(IF(('R7. TIAM total gen capacity'!$A$9:$A$1466=$B52)*(('R7. TIAM total gen capacity'!$C$9:$C$1466=U$7)+('R7. TIAM total gen capacity'!$C$9:$C$1466=U$8))*('R7. TIAM total gen capacity'!$E$9:$E$1466=$D52)*('R7. TIAM total gen capacity'!$F$8:$Q$8=U$10),'R7. TIAM total gen capacity'!$F$9:$Q$1466))</f>
        <v>97.69996767227444</v>
      </c>
      <c r="V52" s="68">
        <f t="array" ref="V52">SUM(IF(('R7. TIAM total gen capacity'!$A$9:$A$1466=$B52)*(('R7. TIAM total gen capacity'!$C$9:$C$1466=V$7)+('R7. TIAM total gen capacity'!$C$9:$C$1466=V$8))*('R7. TIAM total gen capacity'!$E$9:$E$1466=$D52)*('R7. TIAM total gen capacity'!$F$8:$Q$8=V$10),'R7. TIAM total gen capacity'!$F$9:$Q$1466))</f>
        <v>50.636511070427389</v>
      </c>
      <c r="W52" s="68">
        <f t="array" ref="W52">SUM(IF(('R7. TIAM total gen capacity'!$A$9:$A$1466=$B52)*(('R7. TIAM total gen capacity'!$C$9:$C$1466=W$7)+('R7. TIAM total gen capacity'!$C$9:$C$1466=W$8))*('R7. TIAM total gen capacity'!$E$9:$E$1466=$D52)*('R7. TIAM total gen capacity'!$F$8:$Q$8=W$10),'R7. TIAM total gen capacity'!$F$9:$Q$1466))</f>
        <v>324.13782647814833</v>
      </c>
      <c r="X52" s="68">
        <f t="array" ref="X52">SUM(IF(('R7. TIAM total gen capacity'!$A$9:$A$1466=$B52)*(('R7. TIAM total gen capacity'!$C$9:$C$1466=X$7)+('R7. TIAM total gen capacity'!$C$9:$C$1466=X$8))*('R7. TIAM total gen capacity'!$E$9:$E$1466=$D52)*('R7. TIAM total gen capacity'!$F$8:$Q$8=X$10),'R7. TIAM total gen capacity'!$F$9:$Q$1466))</f>
        <v>1155.3215673439918</v>
      </c>
      <c r="Y52" s="68">
        <f t="array" ref="Y52">SUM(IF(('R7. TIAM total gen capacity'!$A$9:$A$1466=$B52)*(('R7. TIAM total gen capacity'!$C$9:$C$1466=Y$7)+('R7. TIAM total gen capacity'!$C$9:$C$1466=Y$8))*('R7. TIAM total gen capacity'!$E$9:$E$1466=$D52)*('R7. TIAM total gen capacity'!$F$8:$Q$8=Y$10),'R7. TIAM total gen capacity'!$F$9:$Q$1466))</f>
        <v>2199.5878181016519</v>
      </c>
      <c r="Z52" s="68">
        <f t="array" ref="Z52">SUM(IF(('R7. TIAM total gen capacity'!$A$9:$A$1466=$B52)*(('R7. TIAM total gen capacity'!$C$9:$C$1466=Z$7)+('R7. TIAM total gen capacity'!$C$9:$C$1466=Z$8))*('R7. TIAM total gen capacity'!$E$9:$E$1466=$D52)*('R7. TIAM total gen capacity'!$F$8:$Q$8=Z$10),'R7. TIAM total gen capacity'!$F$9:$Q$1466))</f>
        <v>2520.9271228440562</v>
      </c>
      <c r="AA52" s="68">
        <f t="array" ref="AA52">SUM(IF(('R7. TIAM total gen capacity'!$A$9:$A$1466=$B52)*(('R7. TIAM total gen capacity'!$C$9:$C$1466=AA$7)+('R7. TIAM total gen capacity'!$C$9:$C$1466=AA$8))*('R7. TIAM total gen capacity'!$E$9:$E$1466=$D52)*('R7. TIAM total gen capacity'!$F$8:$Q$8=AA$10),'R7. TIAM total gen capacity'!$F$9:$Q$1466))</f>
        <v>2988.4652548998242</v>
      </c>
      <c r="AB52" s="68">
        <f t="array" ref="AB52">SUM(IF(('R7. TIAM total gen capacity'!$A$9:$A$1466=$B52)*(('R7. TIAM total gen capacity'!$C$9:$C$1466=AB$7)+('R7. TIAM total gen capacity'!$C$9:$C$1466=AB$8))*('R7. TIAM total gen capacity'!$E$9:$E$1466=$D52)*('R7. TIAM total gen capacity'!$F$8:$Q$8=AB$10),'R7. TIAM total gen capacity'!$F$9:$Q$1466))</f>
        <v>3416.6877030561991</v>
      </c>
      <c r="AC52" s="68">
        <f t="array" ref="AC52">SUM(IF(('R7. TIAM total gen capacity'!$A$9:$A$1466=$B52)*(('R7. TIAM total gen capacity'!$C$9:$C$1466=AC$7)+('R7. TIAM total gen capacity'!$C$9:$C$1466=AC$8))*('R7. TIAM total gen capacity'!$E$9:$E$1466=$D52)*('R7. TIAM total gen capacity'!$F$8:$Q$8=AC$10),'R7. TIAM total gen capacity'!$F$9:$Q$1466))</f>
        <v>3895.8249284522071</v>
      </c>
      <c r="AE52" s="68">
        <f t="array" ref="AE52">SUM(IF(('R7. TIAM total gen capacity'!$A$9:$A$1466=$B52)*(('R7. TIAM total gen capacity'!$C$9:$C$1466=AE$6)+('R7. TIAM total gen capacity'!$C$9:$C$1466=AE$7)+('R7. TIAM total gen capacity'!$C$9:$C$1466=AE$8)+('R7. TIAM total gen capacity'!$C$9:$C$1466=AE$9))*('R7. TIAM total gen capacity'!$E$9:$E$1466=$D52)*('R7. TIAM total gen capacity'!$F$8:$Q$8=AE$10),'R7. TIAM total gen capacity'!$F$9:$Q$1466))</f>
        <v>325.08240045845309</v>
      </c>
      <c r="AF52" s="68">
        <f t="array" ref="AF52">SUM(IF(('R7. TIAM total gen capacity'!$A$9:$A$1466=$B52)*(('R7. TIAM total gen capacity'!$C$9:$C$1466=AF$6)+('R7. TIAM total gen capacity'!$C$9:$C$1466=AF$7)+('R7. TIAM total gen capacity'!$C$9:$C$1466=AF$8)+('R7. TIAM total gen capacity'!$C$9:$C$1466=AF$9))*('R7. TIAM total gen capacity'!$E$9:$E$1466=$D52)*('R7. TIAM total gen capacity'!$F$8:$Q$8=AF$10),'R7. TIAM total gen capacity'!$F$9:$Q$1466))</f>
        <v>445.10629915268839</v>
      </c>
      <c r="AG52" s="68">
        <f t="array" ref="AG52">SUM(IF(('R7. TIAM total gen capacity'!$A$9:$A$1466=$B52)*(('R7. TIAM total gen capacity'!$C$9:$C$1466=AG$6)+('R7. TIAM total gen capacity'!$C$9:$C$1466=AG$7)+('R7. TIAM total gen capacity'!$C$9:$C$1466=AG$8)+('R7. TIAM total gen capacity'!$C$9:$C$1466=AG$9))*('R7. TIAM total gen capacity'!$E$9:$E$1466=$D52)*('R7. TIAM total gen capacity'!$F$8:$Q$8=AG$10),'R7. TIAM total gen capacity'!$F$9:$Q$1466))</f>
        <v>465.20390189241442</v>
      </c>
      <c r="AH52" s="68">
        <f t="array" ref="AH52">SUM(IF(('R7. TIAM total gen capacity'!$A$9:$A$1466=$B52)*(('R7. TIAM total gen capacity'!$C$9:$C$1466=AH$6)+('R7. TIAM total gen capacity'!$C$9:$C$1466=AH$7)+('R7. TIAM total gen capacity'!$C$9:$C$1466=AH$8)+('R7. TIAM total gen capacity'!$C$9:$C$1466=AH$9))*('R7. TIAM total gen capacity'!$E$9:$E$1466=$D52)*('R7. TIAM total gen capacity'!$F$8:$Q$8=AH$10),'R7. TIAM total gen capacity'!$F$9:$Q$1466))</f>
        <v>503.52136372968096</v>
      </c>
      <c r="AI52" s="68">
        <f t="array" ref="AI52">SUM(IF(('R7. TIAM total gen capacity'!$A$9:$A$1466=$B52)*(('R7. TIAM total gen capacity'!$C$9:$C$1466=AI$6)+('R7. TIAM total gen capacity'!$C$9:$C$1466=AI$7)+('R7. TIAM total gen capacity'!$C$9:$C$1466=AI$8)+('R7. TIAM total gen capacity'!$C$9:$C$1466=AI$9))*('R7. TIAM total gen capacity'!$E$9:$E$1466=$D52)*('R7. TIAM total gen capacity'!$F$8:$Q$8=AI$10),'R7. TIAM total gen capacity'!$F$9:$Q$1466))</f>
        <v>403.05843433462326</v>
      </c>
      <c r="AJ52" s="68">
        <f t="array" ref="AJ52">SUM(IF(('R7. TIAM total gen capacity'!$A$9:$A$1466=$B52)*(('R7. TIAM total gen capacity'!$C$9:$C$1466=AJ$6)+('R7. TIAM total gen capacity'!$C$9:$C$1466=AJ$7)+('R7. TIAM total gen capacity'!$C$9:$C$1466=AJ$8)+('R7. TIAM total gen capacity'!$C$9:$C$1466=AJ$9))*('R7. TIAM total gen capacity'!$E$9:$E$1466=$D52)*('R7. TIAM total gen capacity'!$F$8:$Q$8=AJ$10),'R7. TIAM total gen capacity'!$F$9:$Q$1466))</f>
        <v>122.03393552719933</v>
      </c>
      <c r="AK52" s="68">
        <f t="array" ref="AK52">SUM(IF(('R7. TIAM total gen capacity'!$A$9:$A$1466=$B52)*(('R7. TIAM total gen capacity'!$C$9:$C$1466=AK$6)+('R7. TIAM total gen capacity'!$C$9:$C$1466=AK$7)+('R7. TIAM total gen capacity'!$C$9:$C$1466=AK$8)+('R7. TIAM total gen capacity'!$C$9:$C$1466=AK$9))*('R7. TIAM total gen capacity'!$E$9:$E$1466=$D52)*('R7. TIAM total gen capacity'!$F$8:$Q$8=AK$10),'R7. TIAM total gen capacity'!$F$9:$Q$1466))</f>
        <v>0</v>
      </c>
      <c r="AL52" s="68">
        <f t="array" ref="AL52">SUM(IF(('R7. TIAM total gen capacity'!$A$9:$A$1466=$B52)*(('R7. TIAM total gen capacity'!$C$9:$C$1466=AL$6)+('R7. TIAM total gen capacity'!$C$9:$C$1466=AL$7)+('R7. TIAM total gen capacity'!$C$9:$C$1466=AL$8)+('R7. TIAM total gen capacity'!$C$9:$C$1466=AL$9))*('R7. TIAM total gen capacity'!$E$9:$E$1466=$D52)*('R7. TIAM total gen capacity'!$F$8:$Q$8=AL$10),'R7. TIAM total gen capacity'!$F$9:$Q$1466))</f>
        <v>132.16132104394066</v>
      </c>
      <c r="AM52" s="68">
        <f t="array" ref="AM52">SUM(IF(('R7. TIAM total gen capacity'!$A$9:$A$1466=$B52)*(('R7. TIAM total gen capacity'!$C$9:$C$1466=AM$6)+('R7. TIAM total gen capacity'!$C$9:$C$1466=AM$7)+('R7. TIAM total gen capacity'!$C$9:$C$1466=AM$8)+('R7. TIAM total gen capacity'!$C$9:$C$1466=AM$9))*('R7. TIAM total gen capacity'!$E$9:$E$1466=$D52)*('R7. TIAM total gen capacity'!$F$8:$Q$8=AM$10),'R7. TIAM total gen capacity'!$F$9:$Q$1466))</f>
        <v>300.8363786658378</v>
      </c>
      <c r="AN52" s="68">
        <f t="array" ref="AN52">SUM(IF(('R7. TIAM total gen capacity'!$A$9:$A$1466=$B52)*(('R7. TIAM total gen capacity'!$C$9:$C$1466=AN$6)+('R7. TIAM total gen capacity'!$C$9:$C$1466=AN$7)+('R7. TIAM total gen capacity'!$C$9:$C$1466=AN$8)+('R7. TIAM total gen capacity'!$C$9:$C$1466=AN$9))*('R7. TIAM total gen capacity'!$E$9:$E$1466=$D52)*('R7. TIAM total gen capacity'!$F$8:$Q$8=AN$10),'R7. TIAM total gen capacity'!$F$9:$Q$1466))</f>
        <v>300.8363786658378</v>
      </c>
      <c r="AO52" s="68">
        <f t="array" ref="AO52">SUM(IF(('R7. TIAM total gen capacity'!$A$9:$A$1466=$B52)*(('R7. TIAM total gen capacity'!$C$9:$C$1466=AO$6)+('R7. TIAM total gen capacity'!$C$9:$C$1466=AO$7)+('R7. TIAM total gen capacity'!$C$9:$C$1466=AO$8)+('R7. TIAM total gen capacity'!$C$9:$C$1466=AO$9))*('R7. TIAM total gen capacity'!$E$9:$E$1466=$D52)*('R7. TIAM total gen capacity'!$F$8:$Q$8=AO$10),'R7. TIAM total gen capacity'!$F$9:$Q$1466))</f>
        <v>235.39033935800714</v>
      </c>
      <c r="AP52" s="68">
        <f t="array" ref="AP52">SUM(IF(('R7. TIAM total gen capacity'!$A$9:$A$1466=$B52)*(('R7. TIAM total gen capacity'!$C$9:$C$1466=AP$6)+('R7. TIAM total gen capacity'!$C$9:$C$1466=AP$7)+('R7. TIAM total gen capacity'!$C$9:$C$1466=AP$8)+('R7. TIAM total gen capacity'!$C$9:$C$1466=AP$9))*('R7. TIAM total gen capacity'!$E$9:$E$1466=$D52)*('R7. TIAM total gen capacity'!$F$8:$Q$8=AP$10),'R7. TIAM total gen capacity'!$F$9:$Q$1466))</f>
        <v>151.86276590326699</v>
      </c>
      <c r="AR52" s="68">
        <f t="array" ref="AR52">SUM(IF(('R7. TIAM total gen capacity'!$A$9:$A$1466=$B52)*('R7. TIAM total gen capacity'!$E$9:$E$1466=$D52)*('R7. TIAM total gen capacity'!$F$8:$Q$8=AR$10),'R7. TIAM total gen capacity'!$F$9:$Q$1466))</f>
        <v>656.49246941211845</v>
      </c>
      <c r="AS52" s="68">
        <f t="array" ref="AS52">SUM(IF(('R7. TIAM total gen capacity'!$A$9:$A$1466=$B52)*('R7. TIAM total gen capacity'!$E$9:$E$1466=$D52)*('R7. TIAM total gen capacity'!$F$8:$Q$8=AS$10),'R7. TIAM total gen capacity'!$F$9:$Q$1466))</f>
        <v>830.82207831829498</v>
      </c>
      <c r="AT52" s="68">
        <f t="array" ref="AT52">SUM(IF(('R7. TIAM total gen capacity'!$A$9:$A$1466=$B52)*('R7. TIAM total gen capacity'!$E$9:$E$1466=$D52)*('R7. TIAM total gen capacity'!$F$8:$Q$8=AT$10),'R7. TIAM total gen capacity'!$F$9:$Q$1466))</f>
        <v>909.51278891118147</v>
      </c>
      <c r="AU52" s="68">
        <f t="array" ref="AU52">SUM(IF(('R7. TIAM total gen capacity'!$A$9:$A$1466=$B52)*('R7. TIAM total gen capacity'!$E$9:$E$1466=$D52)*('R7. TIAM total gen capacity'!$F$8:$Q$8=AU$10),'R7. TIAM total gen capacity'!$F$9:$Q$1466))</f>
        <v>1045.9417400760126</v>
      </c>
      <c r="AV52" s="68">
        <f t="array" ref="AV52">SUM(IF(('R7. TIAM total gen capacity'!$A$9:$A$1466=$B52)*('R7. TIAM total gen capacity'!$E$9:$E$1466=$D52)*('R7. TIAM total gen capacity'!$F$8:$Q$8=AV$10),'R7. TIAM total gen capacity'!$F$9:$Q$1466))</f>
        <v>893.81232296063229</v>
      </c>
      <c r="AW52" s="68">
        <f t="array" ref="AW52">SUM(IF(('R7. TIAM total gen capacity'!$A$9:$A$1466=$B52)*('R7. TIAM total gen capacity'!$E$9:$E$1466=$D52)*('R7. TIAM total gen capacity'!$F$8:$Q$8=AW$10),'R7. TIAM total gen capacity'!$F$9:$Q$1466))</f>
        <v>1566.6911802866261</v>
      </c>
      <c r="AX52" s="68">
        <f t="array" ref="AX52">SUM(IF(('R7. TIAM total gen capacity'!$A$9:$A$1466=$B52)*('R7. TIAM total gen capacity'!$E$9:$E$1466=$D52)*('R7. TIAM total gen capacity'!$F$8:$Q$8=AX$10),'R7. TIAM total gen capacity'!$F$9:$Q$1466))</f>
        <v>3457.331544774187</v>
      </c>
      <c r="AY52" s="68">
        <f t="array" ref="AY52">SUM(IF(('R7. TIAM total gen capacity'!$A$9:$A$1466=$B52)*('R7. TIAM total gen capacity'!$E$9:$E$1466=$D52)*('R7. TIAM total gen capacity'!$F$8:$Q$8=AY$10),'R7. TIAM total gen capacity'!$F$9:$Q$1466))</f>
        <v>5249.9006799262297</v>
      </c>
      <c r="AZ52" s="68">
        <f t="array" ref="AZ52">SUM(IF(('R7. TIAM total gen capacity'!$A$9:$A$1466=$B52)*('R7. TIAM total gen capacity'!$E$9:$E$1466=$D52)*('R7. TIAM total gen capacity'!$F$8:$Q$8=AZ$10),'R7. TIAM total gen capacity'!$F$9:$Q$1466))</f>
        <v>5988.7569472303639</v>
      </c>
      <c r="BA52" s="68">
        <f t="array" ref="BA52">SUM(IF(('R7. TIAM total gen capacity'!$A$9:$A$1466=$B52)*('R7. TIAM total gen capacity'!$E$9:$E$1466=$D52)*('R7. TIAM total gen capacity'!$F$8:$Q$8=BA$10),'R7. TIAM total gen capacity'!$F$9:$Q$1466))</f>
        <v>6493.9530358229549</v>
      </c>
      <c r="BB52" s="68">
        <f t="array" ref="BB52">SUM(IF(('R7. TIAM total gen capacity'!$A$9:$A$1466=$B52)*('R7. TIAM total gen capacity'!$E$9:$E$1466=$D52)*('R7. TIAM total gen capacity'!$F$8:$Q$8=BB$10),'R7. TIAM total gen capacity'!$F$9:$Q$1466))</f>
        <v>6887.9450761267426</v>
      </c>
      <c r="BC52" s="68">
        <f t="array" ref="BC52">SUM(IF(('R7. TIAM total gen capacity'!$A$9:$A$1466=$B52)*('R7. TIAM total gen capacity'!$E$9:$E$1466=$D52)*('R7. TIAM total gen capacity'!$F$8:$Q$8=BC$10),'R7. TIAM total gen capacity'!$F$9:$Q$1466))</f>
        <v>7347.921213668561</v>
      </c>
      <c r="BE52" s="68">
        <f t="array" ref="BE52">SUM(IF(('R7. TIAM total gen capacity'!$A$9:$A$1466=$B52)*('R7. TIAM total gen capacity'!$E$9:$E$1466=$D52)*('R7. TIAM total gen capacity'!$B$9:$B$1466=BE$9)*('R7. TIAM total gen capacity'!$F$8:$Q$8=BE$10),'R7. TIAM total gen capacity'!$F$9:$Q$1466))</f>
        <v>184.16182340169942</v>
      </c>
      <c r="BF52" s="68">
        <f t="array" ref="BF52">SUM(IF(('R7. TIAM total gen capacity'!$A$9:$A$1466=$B52)*('R7. TIAM total gen capacity'!$E$9:$E$1466=$D52)*('R7. TIAM total gen capacity'!$B$9:$B$1466=BF$9)*('R7. TIAM total gen capacity'!$F$8:$Q$8=BF$10),'R7. TIAM total gen capacity'!$F$9:$Q$1466))</f>
        <v>249.00479024448441</v>
      </c>
      <c r="BG52" s="68">
        <f t="array" ref="BG52">SUM(IF(('R7. TIAM total gen capacity'!$A$9:$A$1466=$B52)*('R7. TIAM total gen capacity'!$E$9:$E$1466=$D52)*('R7. TIAM total gen capacity'!$B$9:$B$1466=BG$9)*('R7. TIAM total gen capacity'!$F$8:$Q$8=BG$10),'R7. TIAM total gen capacity'!$F$9:$Q$1466))</f>
        <v>318.32337532225154</v>
      </c>
      <c r="BH52" s="68">
        <f t="array" ref="BH52">SUM(IF(('R7. TIAM total gen capacity'!$A$9:$A$1466=$B52)*('R7. TIAM total gen capacity'!$E$9:$E$1466=$D52)*('R7. TIAM total gen capacity'!$B$9:$B$1466=BH$9)*('R7. TIAM total gen capacity'!$F$8:$Q$8=BH$10),'R7. TIAM total gen capacity'!$F$9:$Q$1466))</f>
        <v>367.97156338087586</v>
      </c>
      <c r="BI52" s="68">
        <f t="array" ref="BI52">SUM(IF(('R7. TIAM total gen capacity'!$A$9:$A$1466=$B52)*('R7. TIAM total gen capacity'!$E$9:$E$1466=$D52)*('R7. TIAM total gen capacity'!$B$9:$B$1466=BI$9)*('R7. TIAM total gen capacity'!$F$8:$Q$8=BI$10),'R7. TIAM total gen capacity'!$F$9:$Q$1466))</f>
        <v>334.16388147456991</v>
      </c>
      <c r="BJ52" s="68">
        <f t="array" ref="BJ52">SUM(IF(('R7. TIAM total gen capacity'!$A$9:$A$1466=$B52)*('R7. TIAM total gen capacity'!$E$9:$E$1466=$D52)*('R7. TIAM total gen capacity'!$B$9:$B$1466=BJ$9)*('R7. TIAM total gen capacity'!$F$8:$Q$8=BJ$10),'R7. TIAM total gen capacity'!$F$9:$Q$1466))</f>
        <v>1305.9260434220037</v>
      </c>
      <c r="BK52" s="68">
        <f t="array" ref="BK52">SUM(IF(('R7. TIAM total gen capacity'!$A$9:$A$1466=$B52)*('R7. TIAM total gen capacity'!$E$9:$E$1466=$D52)*('R7. TIAM total gen capacity'!$B$9:$B$1466=BK$9)*('R7. TIAM total gen capacity'!$F$8:$Q$8=BK$10),'R7. TIAM total gen capacity'!$F$9:$Q$1466))</f>
        <v>3238.102169597264</v>
      </c>
      <c r="BL52" s="68">
        <f t="array" ref="BL52">SUM(IF(('R7. TIAM total gen capacity'!$A$9:$A$1466=$B52)*('R7. TIAM total gen capacity'!$E$9:$E$1466=$D52)*('R7. TIAM total gen capacity'!$B$9:$B$1466=BL$9)*('R7. TIAM total gen capacity'!$F$8:$Q$8=BL$10),'R7. TIAM total gen capacity'!$F$9:$Q$1466))</f>
        <v>4916.36963262276</v>
      </c>
      <c r="BM52" s="68">
        <f t="array" ref="BM52">SUM(IF(('R7. TIAM total gen capacity'!$A$9:$A$1466=$B52)*('R7. TIAM total gen capacity'!$E$9:$E$1466=$D52)*('R7. TIAM total gen capacity'!$B$9:$B$1466=BM$9)*('R7. TIAM total gen capacity'!$F$8:$Q$8=BM$10),'R7. TIAM total gen capacity'!$F$9:$Q$1466))</f>
        <v>5489.2539911075237</v>
      </c>
      <c r="BN52" s="68">
        <f t="array" ref="BN52">SUM(IF(('R7. TIAM total gen capacity'!$A$9:$A$1466=$B52)*('R7. TIAM total gen capacity'!$E$9:$E$1466=$D52)*('R7. TIAM total gen capacity'!$B$9:$B$1466=BN$9)*('R7. TIAM total gen capacity'!$F$8:$Q$8=BN$10),'R7. TIAM total gen capacity'!$F$9:$Q$1466))</f>
        <v>5995.0439494966049</v>
      </c>
      <c r="BO52" s="68">
        <f t="array" ref="BO52">SUM(IF(('R7. TIAM total gen capacity'!$A$9:$A$1466=$B52)*('R7. TIAM total gen capacity'!$E$9:$E$1466=$D52)*('R7. TIAM total gen capacity'!$B$9:$B$1466=BO$9)*('R7. TIAM total gen capacity'!$F$8:$Q$8=BO$10),'R7. TIAM total gen capacity'!$F$9:$Q$1466))</f>
        <v>6480.3613235131133</v>
      </c>
      <c r="BP52" s="68">
        <f t="array" ref="BP52">SUM(IF(('R7. TIAM total gen capacity'!$A$9:$A$1466=$B52)*('R7. TIAM total gen capacity'!$E$9:$E$1466=$D52)*('R7. TIAM total gen capacity'!$B$9:$B$1466=BP$9)*('R7. TIAM total gen capacity'!$F$8:$Q$8=BP$10),'R7. TIAM total gen capacity'!$F$9:$Q$1466))</f>
        <v>7031.2541142102109</v>
      </c>
      <c r="BR52" s="68">
        <f t="array" ref="BR52">SUM(IF(('R7. TIAM total gen capacity'!$A$9:$A$1466=$B52)*(('R7. TIAM total gen capacity'!$C$9:$C$1466=BR$7)+('R7. TIAM total gen capacity'!$C$9:$C$1466=BR$8))*('R7. TIAM total gen capacity'!$E$9:$E$1466=$D52)*('R7. TIAM total gen capacity'!$F$8:$Q$8=BR$10),'R7. TIAM total gen capacity'!$F$9:$Q$1466))</f>
        <v>3.597716894977165</v>
      </c>
      <c r="BS52" s="68">
        <f t="array" ref="BS52">SUM(IF(('R7. TIAM total gen capacity'!$A$9:$A$1466=$B52)*(('R7. TIAM total gen capacity'!$C$9:$C$1466=BS$7)+('R7. TIAM total gen capacity'!$C$9:$C$1466=BS$8))*('R7. TIAM total gen capacity'!$E$9:$E$1466=$D52)*('R7. TIAM total gen capacity'!$F$8:$Q$8=BS$10),'R7. TIAM total gen capacity'!$F$9:$Q$1466))</f>
        <v>3.4723096474729447</v>
      </c>
      <c r="BT52" s="68">
        <f t="array" ref="BT52">SUM(IF(('R7. TIAM total gen capacity'!$A$9:$A$1466=$B52)*(('R7. TIAM total gen capacity'!$C$9:$C$1466=BT$7)+('R7. TIAM total gen capacity'!$C$9:$C$1466=BT$8))*('R7. TIAM total gen capacity'!$E$9:$E$1466=$D52)*('R7. TIAM total gen capacity'!$F$8:$Q$8=BT$10),'R7. TIAM total gen capacity'!$F$9:$Q$1466))</f>
        <v>3.158791528712384</v>
      </c>
      <c r="BU52" s="68">
        <f t="array" ref="BU52">SUM(IF(('R7. TIAM total gen capacity'!$A$9:$A$1466=$B52)*(('R7. TIAM total gen capacity'!$C$9:$C$1466=BU$7)+('R7. TIAM total gen capacity'!$C$9:$C$1466=BU$8))*('R7. TIAM total gen capacity'!$E$9:$E$1466=$D52)*('R7. TIAM total gen capacity'!$F$8:$Q$8=BU$10),'R7. TIAM total gen capacity'!$F$9:$Q$1466))</f>
        <v>16.887755566264165</v>
      </c>
      <c r="BV52" s="68">
        <f t="array" ref="BV52">SUM(IF(('R7. TIAM total gen capacity'!$A$9:$A$1466=$B52)*(('R7. TIAM total gen capacity'!$C$9:$C$1466=BV$7)+('R7. TIAM total gen capacity'!$C$9:$C$1466=BV$8))*('R7. TIAM total gen capacity'!$E$9:$E$1466=$D52)*('R7. TIAM total gen capacity'!$F$8:$Q$8=BV$10),'R7. TIAM total gen capacity'!$F$9:$Q$1466))</f>
        <v>19.66531739106934</v>
      </c>
      <c r="BW52" s="68">
        <f t="array" ref="BW52">SUM(IF(('R7. TIAM total gen capacity'!$A$9:$A$1466=$B52)*(('R7. TIAM total gen capacity'!$C$9:$C$1466=BW$7)+('R7. TIAM total gen capacity'!$C$9:$C$1466=BW$8))*('R7. TIAM total gen capacity'!$E$9:$E$1466=$D52)*('R7. TIAM total gen capacity'!$F$8:$Q$8=BW$10),'R7. TIAM total gen capacity'!$F$9:$Q$1466))</f>
        <v>181.30322625669172</v>
      </c>
      <c r="BX52" s="68">
        <f t="array" ref="BX52">SUM(IF(('R7. TIAM total gen capacity'!$A$9:$A$1466=$B52)*(('R7. TIAM total gen capacity'!$C$9:$C$1466=BX$7)+('R7. TIAM total gen capacity'!$C$9:$C$1466=BX$8))*('R7. TIAM total gen capacity'!$E$9:$E$1466=$D52)*('R7. TIAM total gen capacity'!$F$8:$Q$8=BX$10),'R7. TIAM total gen capacity'!$F$9:$Q$1466))</f>
        <v>252.48909125180523</v>
      </c>
      <c r="BY52" s="68">
        <f t="array" ref="BY52">SUM(IF(('R7. TIAM total gen capacity'!$A$9:$A$1466=$B52)*(('R7. TIAM total gen capacity'!$C$9:$C$1466=BY$7)+('R7. TIAM total gen capacity'!$C$9:$C$1466=BY$8))*('R7. TIAM total gen capacity'!$E$9:$E$1466=$D52)*('R7. TIAM total gen capacity'!$F$8:$Q$8=BY$10),'R7. TIAM total gen capacity'!$F$9:$Q$1466))</f>
        <v>440.55406090001998</v>
      </c>
      <c r="BZ52" s="68">
        <f t="array" ref="BZ52">SUM(IF(('R7. TIAM total gen capacity'!$A$9:$A$1466=$B52)*(('R7. TIAM total gen capacity'!$C$9:$C$1466=BZ$7)+('R7. TIAM total gen capacity'!$C$9:$C$1466=BZ$8))*('R7. TIAM total gen capacity'!$E$9:$E$1466=$D52)*('R7. TIAM total gen capacity'!$F$8:$Q$8=BZ$10),'R7. TIAM total gen capacity'!$F$9:$Q$1466))</f>
        <v>403.14935631508297</v>
      </c>
      <c r="CA52" s="68">
        <f t="array" ref="CA52">SUM(IF(('R7. TIAM total gen capacity'!$A$9:$A$1466=$B52)*(('R7. TIAM total gen capacity'!$C$9:$C$1466=CA$7)+('R7. TIAM total gen capacity'!$C$9:$C$1466=CA$8))*('R7. TIAM total gen capacity'!$E$9:$E$1466=$D52)*('R7. TIAM total gen capacity'!$F$8:$Q$8=CA$10),'R7. TIAM total gen capacity'!$F$9:$Q$1466))</f>
        <v>438.97192755991767</v>
      </c>
      <c r="CB52" s="68">
        <f t="array" ref="CB52">SUM(IF(('R7. TIAM total gen capacity'!$A$9:$A$1466=$B52)*(('R7. TIAM total gen capacity'!$C$9:$C$1466=CB$7)+('R7. TIAM total gen capacity'!$C$9:$C$1466=CB$8))*('R7. TIAM total gen capacity'!$E$9:$E$1466=$D52)*('R7. TIAM total gen capacity'!$F$8:$Q$8=CB$10),'R7. TIAM total gen capacity'!$F$9:$Q$1466))</f>
        <v>485.80665363511957</v>
      </c>
      <c r="CC52" s="68">
        <f t="array" ref="CC52">SUM(IF(('R7. TIAM total gen capacity'!$A$9:$A$1466=$B52)*(('R7. TIAM total gen capacity'!$C$9:$C$1466=CC$7)+('R7. TIAM total gen capacity'!$C$9:$C$1466=CC$8))*('R7. TIAM total gen capacity'!$E$9:$E$1466=$D52)*('R7. TIAM total gen capacity'!$F$8:$Q$8=CC$10),'R7. TIAM total gen capacity'!$F$9:$Q$1466))</f>
        <v>519.01109768059268</v>
      </c>
      <c r="CE52" s="68">
        <f t="array" ref="CE52">SUM(IF(('R7. TIAM total gen capacity'!$A$9:$A$1466=$B52)*(('R7. TIAM total gen capacity'!$C$9:$C$1466=CE$7)+('R7. TIAM total gen capacity'!$C$9:$C$1466=CE$8))*('R7. TIAM total gen capacity'!$E$9:$E$1466=$D52)*('R7. TIAM total gen capacity'!$F$8:$Q$8=CE$10),'R7. TIAM total gen capacity'!$F$9:$Q$1466))</f>
        <v>126.45756160565679</v>
      </c>
      <c r="CF52" s="68">
        <f t="array" ref="CF52">SUM(IF(('R7. TIAM total gen capacity'!$A$9:$A$1466=$B52)*(('R7. TIAM total gen capacity'!$C$9:$C$1466=CF$7)+('R7. TIAM total gen capacity'!$C$9:$C$1466=CF$8))*('R7. TIAM total gen capacity'!$E$9:$E$1466=$D52)*('R7. TIAM total gen capacity'!$F$8:$Q$8=CF$10),'R7. TIAM total gen capacity'!$F$9:$Q$1466))</f>
        <v>126.45756160565679</v>
      </c>
      <c r="CG52" s="68">
        <f t="array" ref="CG52">SUM(IF(('R7. TIAM total gen capacity'!$A$9:$A$1466=$B52)*(('R7. TIAM total gen capacity'!$C$9:$C$1466=CG$7)+('R7. TIAM total gen capacity'!$C$9:$C$1466=CG$8))*('R7. TIAM total gen capacity'!$E$9:$E$1466=$D52)*('R7. TIAM total gen capacity'!$F$8:$Q$8=CG$10),'R7. TIAM total gen capacity'!$F$9:$Q$1466))</f>
        <v>126.51400395747652</v>
      </c>
      <c r="CH52" s="68">
        <f t="array" ref="CH52">SUM(IF(('R7. TIAM total gen capacity'!$A$9:$A$1466=$B52)*(('R7. TIAM total gen capacity'!$C$9:$C$1466=CH$7)+('R7. TIAM total gen capacity'!$C$9:$C$1466=CH$8))*('R7. TIAM total gen capacity'!$E$9:$E$1466=$D52)*('R7. TIAM total gen capacity'!$F$8:$Q$8=CH$10),'R7. TIAM total gen capacity'!$F$9:$Q$1466))</f>
        <v>140.64619379976176</v>
      </c>
      <c r="CI52" s="68">
        <f t="array" ref="CI52">SUM(IF(('R7. TIAM total gen capacity'!$A$9:$A$1466=$B52)*(('R7. TIAM total gen capacity'!$C$9:$C$1466=CI$7)+('R7. TIAM total gen capacity'!$C$9:$C$1466=CI$8))*('R7. TIAM total gen capacity'!$E$9:$E$1466=$D52)*('R7. TIAM total gen capacity'!$F$8:$Q$8=CI$10),'R7. TIAM total gen capacity'!$F$9:$Q$1466))</f>
        <v>146.67422116371168</v>
      </c>
      <c r="CJ52" s="68">
        <f t="array" ref="CJ52">SUM(IF(('R7. TIAM total gen capacity'!$A$9:$A$1466=$B52)*(('R7. TIAM total gen capacity'!$C$9:$C$1466=CJ$7)+('R7. TIAM total gen capacity'!$C$9:$C$1466=CJ$8))*('R7. TIAM total gen capacity'!$E$9:$E$1466=$D52)*('R7. TIAM total gen capacity'!$F$8:$Q$8=CJ$10),'R7. TIAM total gen capacity'!$F$9:$Q$1466))</f>
        <v>153.11728229704929</v>
      </c>
      <c r="CK52" s="68">
        <f t="array" ref="CK52">SUM(IF(('R7. TIAM total gen capacity'!$A$9:$A$1466=$B52)*(('R7. TIAM total gen capacity'!$C$9:$C$1466=CK$7)+('R7. TIAM total gen capacity'!$C$9:$C$1466=CK$8))*('R7. TIAM total gen capacity'!$E$9:$E$1466=$D52)*('R7. TIAM total gen capacity'!$F$8:$Q$8=CK$10),'R7. TIAM total gen capacity'!$F$9:$Q$1466))</f>
        <v>243.52085171868407</v>
      </c>
      <c r="CL52" s="68">
        <f t="array" ref="CL52">SUM(IF(('R7. TIAM total gen capacity'!$A$9:$A$1466=$B52)*(('R7. TIAM total gen capacity'!$C$9:$C$1466=CL$7)+('R7. TIAM total gen capacity'!$C$9:$C$1466=CL$8))*('R7. TIAM total gen capacity'!$E$9:$E$1466=$D52)*('R7. TIAM total gen capacity'!$F$8:$Q$8=CL$10),'R7. TIAM total gen capacity'!$F$9:$Q$1466))</f>
        <v>254.1984679590839</v>
      </c>
      <c r="CM52" s="68">
        <f t="array" ref="CM52">SUM(IF(('R7. TIAM total gen capacity'!$A$9:$A$1466=$B52)*(('R7. TIAM total gen capacity'!$C$9:$C$1466=CM$7)+('R7. TIAM total gen capacity'!$C$9:$C$1466=CM$8))*('R7. TIAM total gen capacity'!$E$9:$E$1466=$D52)*('R7. TIAM total gen capacity'!$F$8:$Q$8=CM$10),'R7. TIAM total gen capacity'!$F$9:$Q$1466))</f>
        <v>254.72545719778185</v>
      </c>
      <c r="CN52" s="68">
        <f t="array" ref="CN52">SUM(IF(('R7. TIAM total gen capacity'!$A$9:$A$1466=$B52)*(('R7. TIAM total gen capacity'!$C$9:$C$1466=CN$7)+('R7. TIAM total gen capacity'!$C$9:$C$1466=CN$8))*('R7. TIAM total gen capacity'!$E$9:$E$1466=$D52)*('R7. TIAM total gen capacity'!$F$8:$Q$8=CN$10),'R7. TIAM total gen capacity'!$F$9:$Q$1466))</f>
        <v>257.58394505756007</v>
      </c>
      <c r="CO52" s="68">
        <f t="array" ref="CO52">SUM(IF(('R7. TIAM total gen capacity'!$A$9:$A$1466=$B52)*(('R7. TIAM total gen capacity'!$C$9:$C$1466=CO$7)+('R7. TIAM total gen capacity'!$C$9:$C$1466=CO$8))*('R7. TIAM total gen capacity'!$E$9:$E$1466=$D52)*('R7. TIAM total gen capacity'!$F$8:$Q$8=CO$10),'R7. TIAM total gen capacity'!$F$9:$Q$1466))</f>
        <v>262.14184507906975</v>
      </c>
      <c r="CP52" s="68">
        <f t="array" ref="CP52">SUM(IF(('R7. TIAM total gen capacity'!$A$9:$A$1466=$B52)*(('R7. TIAM total gen capacity'!$C$9:$C$1466=CP$7)+('R7. TIAM total gen capacity'!$C$9:$C$1466=CP$8))*('R7. TIAM total gen capacity'!$E$9:$E$1466=$D52)*('R7. TIAM total gen capacity'!$F$8:$Q$8=CP$10),'R7. TIAM total gen capacity'!$F$9:$Q$1466))</f>
        <v>292.79453394574995</v>
      </c>
    </row>
    <row r="53" spans="1:94" x14ac:dyDescent="0.3">
      <c r="A53" s="39" t="s">
        <v>66</v>
      </c>
      <c r="B53" s="39" t="s">
        <v>255</v>
      </c>
      <c r="C53" s="39" t="s">
        <v>98</v>
      </c>
      <c r="D53" s="39" t="s">
        <v>260</v>
      </c>
      <c r="E53" s="68">
        <f t="array" ref="E53">SUM(IF(('R7. TIAM total gen capacity'!$A$9:$A$1466=$B53)*(('R7. TIAM total gen capacity'!$C$9:$C$1466=E$7)+('R7. TIAM total gen capacity'!$C$9:$C$1466=E$8))*('R7. TIAM total gen capacity'!$E$9:$E$1466=$D53)*('R7. TIAM total gen capacity'!$F$8:$Q$8=E$10),'R7. TIAM total gen capacity'!$F$9:$Q$1466))</f>
        <v>5.7077625570776296E-4</v>
      </c>
      <c r="F53" s="68">
        <f t="array" ref="F53">SUM(IF(('R7. TIAM total gen capacity'!$A$9:$A$1466=$B53)*(('R7. TIAM total gen capacity'!$C$9:$C$1466=F$7)+('R7. TIAM total gen capacity'!$C$9:$C$1466=F$8))*('R7. TIAM total gen capacity'!$E$9:$E$1466=$D53)*('R7. TIAM total gen capacity'!$F$8:$Q$8=F$10),'R7. TIAM total gen capacity'!$F$9:$Q$1466))</f>
        <v>2.96</v>
      </c>
      <c r="G53" s="68">
        <f t="array" ref="G53">SUM(IF(('R7. TIAM total gen capacity'!$A$9:$A$1466=$B53)*(('R7. TIAM total gen capacity'!$C$9:$C$1466=G$7)+('R7. TIAM total gen capacity'!$C$9:$C$1466=G$8))*('R7. TIAM total gen capacity'!$E$9:$E$1466=$D53)*('R7. TIAM total gen capacity'!$F$8:$Q$8=G$10),'R7. TIAM total gen capacity'!$F$9:$Q$1466))</f>
        <v>15.021939190116678</v>
      </c>
      <c r="H53" s="68">
        <f t="array" ref="H53">SUM(IF(('R7. TIAM total gen capacity'!$A$9:$A$1466=$B53)*(('R7. TIAM total gen capacity'!$C$9:$C$1466=H$7)+('R7. TIAM total gen capacity'!$C$9:$C$1466=H$8))*('R7. TIAM total gen capacity'!$E$9:$E$1466=$D53)*('R7. TIAM total gen capacity'!$F$8:$Q$8=H$10),'R7. TIAM total gen capacity'!$F$9:$Q$1466))</f>
        <v>40.755318064746398</v>
      </c>
      <c r="I53" s="68">
        <f t="array" ref="I53">SUM(IF(('R7. TIAM total gen capacity'!$A$9:$A$1466=$B53)*(('R7. TIAM total gen capacity'!$C$9:$C$1466=I$7)+('R7. TIAM total gen capacity'!$C$9:$C$1466=I$8))*('R7. TIAM total gen capacity'!$E$9:$E$1466=$D53)*('R7. TIAM total gen capacity'!$F$8:$Q$8=I$10),'R7. TIAM total gen capacity'!$F$9:$Q$1466))</f>
        <v>40.753718064746394</v>
      </c>
      <c r="J53" s="68">
        <f t="array" ref="J53">SUM(IF(('R7. TIAM total gen capacity'!$A$9:$A$1466=$B53)*(('R7. TIAM total gen capacity'!$C$9:$C$1466=J$7)+('R7. TIAM total gen capacity'!$C$9:$C$1466=J$8))*('R7. TIAM total gen capacity'!$E$9:$E$1466=$D53)*('R7. TIAM total gen capacity'!$F$8:$Q$8=J$10),'R7. TIAM total gen capacity'!$F$9:$Q$1466))</f>
        <v>260.87878604248579</v>
      </c>
      <c r="K53" s="68">
        <f t="array" ref="K53">SUM(IF(('R7. TIAM total gen capacity'!$A$9:$A$1466=$B53)*(('R7. TIAM total gen capacity'!$C$9:$C$1466=K$7)+('R7. TIAM total gen capacity'!$C$9:$C$1466=K$8))*('R7. TIAM total gen capacity'!$E$9:$E$1466=$D53)*('R7. TIAM total gen capacity'!$F$8:$Q$8=K$10),'R7. TIAM total gen capacity'!$F$9:$Q$1466))</f>
        <v>1645.5226560235405</v>
      </c>
      <c r="L53" s="68">
        <f t="array" ref="L53">SUM(IF(('R7. TIAM total gen capacity'!$A$9:$A$1466=$B53)*(('R7. TIAM total gen capacity'!$C$9:$C$1466=L$7)+('R7. TIAM total gen capacity'!$C$9:$C$1466=L$8))*('R7. TIAM total gen capacity'!$E$9:$E$1466=$D53)*('R7. TIAM total gen capacity'!$F$8:$Q$8=L$10),'R7. TIAM total gen capacity'!$F$9:$Q$1466))</f>
        <v>5546.2012128657179</v>
      </c>
      <c r="M53" s="68">
        <f t="array" ref="M53">SUM(IF(('R7. TIAM total gen capacity'!$A$9:$A$1466=$B53)*(('R7. TIAM total gen capacity'!$C$9:$C$1466=M$7)+('R7. TIAM total gen capacity'!$C$9:$C$1466=M$8))*('R7. TIAM total gen capacity'!$E$9:$E$1466=$D53)*('R7. TIAM total gen capacity'!$F$8:$Q$8=M$10),'R7. TIAM total gen capacity'!$F$9:$Q$1466))</f>
        <v>11751.441424300738</v>
      </c>
      <c r="N53" s="68">
        <f t="array" ref="N53">SUM(IF(('R7. TIAM total gen capacity'!$A$9:$A$1466=$B53)*(('R7. TIAM total gen capacity'!$C$9:$C$1466=N$7)+('R7. TIAM total gen capacity'!$C$9:$C$1466=N$8))*('R7. TIAM total gen capacity'!$E$9:$E$1466=$D53)*('R7. TIAM total gen capacity'!$F$8:$Q$8=N$10),'R7. TIAM total gen capacity'!$F$9:$Q$1466))</f>
        <v>14439.786578075393</v>
      </c>
      <c r="O53" s="68">
        <f t="array" ref="O53">SUM(IF(('R7. TIAM total gen capacity'!$A$9:$A$1466=$B53)*(('R7. TIAM total gen capacity'!$C$9:$C$1466=O$7)+('R7. TIAM total gen capacity'!$C$9:$C$1466=O$8))*('R7. TIAM total gen capacity'!$E$9:$E$1466=$D53)*('R7. TIAM total gen capacity'!$F$8:$Q$8=O$10),'R7. TIAM total gen capacity'!$F$9:$Q$1466))</f>
        <v>16233.267489978787</v>
      </c>
      <c r="P53" s="68">
        <f t="array" ref="P53">SUM(IF(('R7. TIAM total gen capacity'!$A$9:$A$1466=$B53)*(('R7. TIAM total gen capacity'!$C$9:$C$1466=P$7)+('R7. TIAM total gen capacity'!$C$9:$C$1466=P$8))*('R7. TIAM total gen capacity'!$E$9:$E$1466=$D53)*('R7. TIAM total gen capacity'!$F$8:$Q$8=P$10),'R7. TIAM total gen capacity'!$F$9:$Q$1466))</f>
        <v>16527.899309582419</v>
      </c>
      <c r="R53" s="68">
        <f t="array" ref="R53">SUM(IF(('R7. TIAM total gen capacity'!$A$9:$A$1466=$B53)*(('R7. TIAM total gen capacity'!$C$9:$C$1466=R$7)+('R7. TIAM total gen capacity'!$C$9:$C$1466=R$8))*('R7. TIAM total gen capacity'!$E$9:$E$1466=$D53)*('R7. TIAM total gen capacity'!$F$8:$Q$8=R$10),'R7. TIAM total gen capacity'!$F$9:$Q$1466))</f>
        <v>3.5639269406392731</v>
      </c>
      <c r="S53" s="68">
        <f t="array" ref="S53">SUM(IF(('R7. TIAM total gen capacity'!$A$9:$A$1466=$B53)*(('R7. TIAM total gen capacity'!$C$9:$C$1466=S$7)+('R7. TIAM total gen capacity'!$C$9:$C$1466=S$8))*('R7. TIAM total gen capacity'!$E$9:$E$1466=$D53)*('R7. TIAM total gen capacity'!$F$8:$Q$8=S$10),'R7. TIAM total gen capacity'!$F$9:$Q$1466))</f>
        <v>64.408563504831505</v>
      </c>
      <c r="T53" s="68">
        <f t="array" ref="T53">SUM(IF(('R7. TIAM total gen capacity'!$A$9:$A$1466=$B53)*(('R7. TIAM total gen capacity'!$C$9:$C$1466=T$7)+('R7. TIAM total gen capacity'!$C$9:$C$1466=T$8))*('R7. TIAM total gen capacity'!$E$9:$E$1466=$D53)*('R7. TIAM total gen capacity'!$F$8:$Q$8=T$10),'R7. TIAM total gen capacity'!$F$9:$Q$1466))</f>
        <v>65.748665087034496</v>
      </c>
      <c r="U53" s="68">
        <f t="array" ref="U53">SUM(IF(('R7. TIAM total gen capacity'!$A$9:$A$1466=$B53)*(('R7. TIAM total gen capacity'!$C$9:$C$1466=U$7)+('R7. TIAM total gen capacity'!$C$9:$C$1466=U$8))*('R7. TIAM total gen capacity'!$E$9:$E$1466=$D53)*('R7. TIAM total gen capacity'!$F$8:$Q$8=U$10),'R7. TIAM total gen capacity'!$F$9:$Q$1466))</f>
        <v>182.66599305112805</v>
      </c>
      <c r="V53" s="68">
        <f t="array" ref="V53">SUM(IF(('R7. TIAM total gen capacity'!$A$9:$A$1466=$B53)*(('R7. TIAM total gen capacity'!$C$9:$C$1466=V$7)+('R7. TIAM total gen capacity'!$C$9:$C$1466=V$8))*('R7. TIAM total gen capacity'!$E$9:$E$1466=$D53)*('R7. TIAM total gen capacity'!$F$8:$Q$8=V$10),'R7. TIAM total gen capacity'!$F$9:$Q$1466))</f>
        <v>292.86444683470563</v>
      </c>
      <c r="W53" s="68">
        <f t="array" ref="W53">SUM(IF(('R7. TIAM total gen capacity'!$A$9:$A$1466=$B53)*(('R7. TIAM total gen capacity'!$C$9:$C$1466=W$7)+('R7. TIAM total gen capacity'!$C$9:$C$1466=W$8))*('R7. TIAM total gen capacity'!$E$9:$E$1466=$D53)*('R7. TIAM total gen capacity'!$F$8:$Q$8=W$10),'R7. TIAM total gen capacity'!$F$9:$Q$1466))</f>
        <v>1246.7613113911889</v>
      </c>
      <c r="X53" s="68">
        <f t="array" ref="X53">SUM(IF(('R7. TIAM total gen capacity'!$A$9:$A$1466=$B53)*(('R7. TIAM total gen capacity'!$C$9:$C$1466=X$7)+('R7. TIAM total gen capacity'!$C$9:$C$1466=X$8))*('R7. TIAM total gen capacity'!$E$9:$E$1466=$D53)*('R7. TIAM total gen capacity'!$F$8:$Q$8=X$10),'R7. TIAM total gen capacity'!$F$9:$Q$1466))</f>
        <v>1710.6869552181674</v>
      </c>
      <c r="Y53" s="68">
        <f t="array" ref="Y53">SUM(IF(('R7. TIAM total gen capacity'!$A$9:$A$1466=$B53)*(('R7. TIAM total gen capacity'!$C$9:$C$1466=Y$7)+('R7. TIAM total gen capacity'!$C$9:$C$1466=Y$8))*('R7. TIAM total gen capacity'!$E$9:$E$1466=$D53)*('R7. TIAM total gen capacity'!$F$8:$Q$8=Y$10),'R7. TIAM total gen capacity'!$F$9:$Q$1466))</f>
        <v>5061.4782662958551</v>
      </c>
      <c r="Z53" s="68">
        <f t="array" ref="Z53">SUM(IF(('R7. TIAM total gen capacity'!$A$9:$A$1466=$B53)*(('R7. TIAM total gen capacity'!$C$9:$C$1466=Z$7)+('R7. TIAM total gen capacity'!$C$9:$C$1466=Z$8))*('R7. TIAM total gen capacity'!$E$9:$E$1466=$D53)*('R7. TIAM total gen capacity'!$F$8:$Q$8=Z$10),'R7. TIAM total gen capacity'!$F$9:$Q$1466))</f>
        <v>8890.5684855676736</v>
      </c>
      <c r="AA53" s="68">
        <f t="array" ref="AA53">SUM(IF(('R7. TIAM total gen capacity'!$A$9:$A$1466=$B53)*(('R7. TIAM total gen capacity'!$C$9:$C$1466=AA$7)+('R7. TIAM total gen capacity'!$C$9:$C$1466=AA$8))*('R7. TIAM total gen capacity'!$E$9:$E$1466=$D53)*('R7. TIAM total gen capacity'!$F$8:$Q$8=AA$10),'R7. TIAM total gen capacity'!$F$9:$Q$1466))</f>
        <v>11134.545830261746</v>
      </c>
      <c r="AB53" s="68">
        <f t="array" ref="AB53">SUM(IF(('R7. TIAM total gen capacity'!$A$9:$A$1466=$B53)*(('R7. TIAM total gen capacity'!$C$9:$C$1466=AB$7)+('R7. TIAM total gen capacity'!$C$9:$C$1466=AB$8))*('R7. TIAM total gen capacity'!$E$9:$E$1466=$D53)*('R7. TIAM total gen capacity'!$F$8:$Q$8=AB$10),'R7. TIAM total gen capacity'!$F$9:$Q$1466))</f>
        <v>14724.94631760238</v>
      </c>
      <c r="AC53" s="68">
        <f t="array" ref="AC53">SUM(IF(('R7. TIAM total gen capacity'!$A$9:$A$1466=$B53)*(('R7. TIAM total gen capacity'!$C$9:$C$1466=AC$7)+('R7. TIAM total gen capacity'!$C$9:$C$1466=AC$8))*('R7. TIAM total gen capacity'!$E$9:$E$1466=$D53)*('R7. TIAM total gen capacity'!$F$8:$Q$8=AC$10),'R7. TIAM total gen capacity'!$F$9:$Q$1466))</f>
        <v>17150.641884788856</v>
      </c>
      <c r="AE53" s="68">
        <f t="array" ref="AE53">SUM(IF(('R7. TIAM total gen capacity'!$A$9:$A$1466=$B53)*(('R7. TIAM total gen capacity'!$C$9:$C$1466=AE$6)+('R7. TIAM total gen capacity'!$C$9:$C$1466=AE$7)+('R7. TIAM total gen capacity'!$C$9:$C$1466=AE$8)+('R7. TIAM total gen capacity'!$C$9:$C$1466=AE$9))*('R7. TIAM total gen capacity'!$E$9:$E$1466=$D53)*('R7. TIAM total gen capacity'!$F$8:$Q$8=AE$10),'R7. TIAM total gen capacity'!$F$9:$Q$1466))</f>
        <v>949.42450509944229</v>
      </c>
      <c r="AF53" s="68">
        <f t="array" ref="AF53">SUM(IF(('R7. TIAM total gen capacity'!$A$9:$A$1466=$B53)*(('R7. TIAM total gen capacity'!$C$9:$C$1466=AF$6)+('R7. TIAM total gen capacity'!$C$9:$C$1466=AF$7)+('R7. TIAM total gen capacity'!$C$9:$C$1466=AF$8)+('R7. TIAM total gen capacity'!$C$9:$C$1466=AF$9))*('R7. TIAM total gen capacity'!$E$9:$E$1466=$D53)*('R7. TIAM total gen capacity'!$F$8:$Q$8=AF$10),'R7. TIAM total gen capacity'!$F$9:$Q$1466))</f>
        <v>1344.4954738600268</v>
      </c>
      <c r="AG53" s="68">
        <f t="array" ref="AG53">SUM(IF(('R7. TIAM total gen capacity'!$A$9:$A$1466=$B53)*(('R7. TIAM total gen capacity'!$C$9:$C$1466=AG$6)+('R7. TIAM total gen capacity'!$C$9:$C$1466=AG$7)+('R7. TIAM total gen capacity'!$C$9:$C$1466=AG$8)+('R7. TIAM total gen capacity'!$C$9:$C$1466=AG$9))*('R7. TIAM total gen capacity'!$E$9:$E$1466=$D53)*('R7. TIAM total gen capacity'!$F$8:$Q$8=AG$10),'R7. TIAM total gen capacity'!$F$9:$Q$1466))</f>
        <v>2241.9362146960925</v>
      </c>
      <c r="AH53" s="68">
        <f t="array" ref="AH53">SUM(IF(('R7. TIAM total gen capacity'!$A$9:$A$1466=$B53)*(('R7. TIAM total gen capacity'!$C$9:$C$1466=AH$6)+('R7. TIAM total gen capacity'!$C$9:$C$1466=AH$7)+('R7. TIAM total gen capacity'!$C$9:$C$1466=AH$8)+('R7. TIAM total gen capacity'!$C$9:$C$1466=AH$9))*('R7. TIAM total gen capacity'!$E$9:$E$1466=$D53)*('R7. TIAM total gen capacity'!$F$8:$Q$8=AH$10),'R7. TIAM total gen capacity'!$F$9:$Q$1466))</f>
        <v>2461.1582446926318</v>
      </c>
      <c r="AI53" s="68">
        <f t="array" ref="AI53">SUM(IF(('R7. TIAM total gen capacity'!$A$9:$A$1466=$B53)*(('R7. TIAM total gen capacity'!$C$9:$C$1466=AI$6)+('R7. TIAM total gen capacity'!$C$9:$C$1466=AI$7)+('R7. TIAM total gen capacity'!$C$9:$C$1466=AI$8)+('R7. TIAM total gen capacity'!$C$9:$C$1466=AI$9))*('R7. TIAM total gen capacity'!$E$9:$E$1466=$D53)*('R7. TIAM total gen capacity'!$F$8:$Q$8=AI$10),'R7. TIAM total gen capacity'!$F$9:$Q$1466))</f>
        <v>2583.6048850064467</v>
      </c>
      <c r="AJ53" s="68">
        <f t="array" ref="AJ53">SUM(IF(('R7. TIAM total gen capacity'!$A$9:$A$1466=$B53)*(('R7. TIAM total gen capacity'!$C$9:$C$1466=AJ$6)+('R7. TIAM total gen capacity'!$C$9:$C$1466=AJ$7)+('R7. TIAM total gen capacity'!$C$9:$C$1466=AJ$8)+('R7. TIAM total gen capacity'!$C$9:$C$1466=AJ$9))*('R7. TIAM total gen capacity'!$E$9:$E$1466=$D53)*('R7. TIAM total gen capacity'!$F$8:$Q$8=AJ$10),'R7. TIAM total gen capacity'!$F$9:$Q$1466))</f>
        <v>1672.3621029763881</v>
      </c>
      <c r="AK53" s="68">
        <f t="array" ref="AK53">SUM(IF(('R7. TIAM total gen capacity'!$A$9:$A$1466=$B53)*(('R7. TIAM total gen capacity'!$C$9:$C$1466=AK$6)+('R7. TIAM total gen capacity'!$C$9:$C$1466=AK$7)+('R7. TIAM total gen capacity'!$C$9:$C$1466=AK$8)+('R7. TIAM total gen capacity'!$C$9:$C$1466=AK$9))*('R7. TIAM total gen capacity'!$E$9:$E$1466=$D53)*('R7. TIAM total gen capacity'!$F$8:$Q$8=AK$10),'R7. TIAM total gen capacity'!$F$9:$Q$1466))</f>
        <v>945.82007274826367</v>
      </c>
      <c r="AL53" s="68">
        <f t="array" ref="AL53">SUM(IF(('R7. TIAM total gen capacity'!$A$9:$A$1466=$B53)*(('R7. TIAM total gen capacity'!$C$9:$C$1466=AL$6)+('R7. TIAM total gen capacity'!$C$9:$C$1466=AL$7)+('R7. TIAM total gen capacity'!$C$9:$C$1466=AL$8)+('R7. TIAM total gen capacity'!$C$9:$C$1466=AL$9))*('R7. TIAM total gen capacity'!$E$9:$E$1466=$D53)*('R7. TIAM total gen capacity'!$F$8:$Q$8=AL$10),'R7. TIAM total gen capacity'!$F$9:$Q$1466))</f>
        <v>1197.9460629322209</v>
      </c>
      <c r="AM53" s="68">
        <f t="array" ref="AM53">SUM(IF(('R7. TIAM total gen capacity'!$A$9:$A$1466=$B53)*(('R7. TIAM total gen capacity'!$C$9:$C$1466=AM$6)+('R7. TIAM total gen capacity'!$C$9:$C$1466=AM$7)+('R7. TIAM total gen capacity'!$C$9:$C$1466=AM$8)+('R7. TIAM total gen capacity'!$C$9:$C$1466=AM$9))*('R7. TIAM total gen capacity'!$E$9:$E$1466=$D53)*('R7. TIAM total gen capacity'!$F$8:$Q$8=AM$10),'R7. TIAM total gen capacity'!$F$9:$Q$1466))</f>
        <v>1623.9195106953744</v>
      </c>
      <c r="AN53" s="68">
        <f t="array" ref="AN53">SUM(IF(('R7. TIAM total gen capacity'!$A$9:$A$1466=$B53)*(('R7. TIAM total gen capacity'!$C$9:$C$1466=AN$6)+('R7. TIAM total gen capacity'!$C$9:$C$1466=AN$7)+('R7. TIAM total gen capacity'!$C$9:$C$1466=AN$8)+('R7. TIAM total gen capacity'!$C$9:$C$1466=AN$9))*('R7. TIAM total gen capacity'!$E$9:$E$1466=$D53)*('R7. TIAM total gen capacity'!$F$8:$Q$8=AN$10),'R7. TIAM total gen capacity'!$F$9:$Q$1466))</f>
        <v>1520.9127612699274</v>
      </c>
      <c r="AO53" s="68">
        <f t="array" ref="AO53">SUM(IF(('R7. TIAM total gen capacity'!$A$9:$A$1466=$B53)*(('R7. TIAM total gen capacity'!$C$9:$C$1466=AO$6)+('R7. TIAM total gen capacity'!$C$9:$C$1466=AO$7)+('R7. TIAM total gen capacity'!$C$9:$C$1466=AO$8)+('R7. TIAM total gen capacity'!$C$9:$C$1466=AO$9))*('R7. TIAM total gen capacity'!$E$9:$E$1466=$D53)*('R7. TIAM total gen capacity'!$F$8:$Q$8=AO$10),'R7. TIAM total gen capacity'!$F$9:$Q$1466))</f>
        <v>994.66783953506251</v>
      </c>
      <c r="AP53" s="68">
        <f t="array" ref="AP53">SUM(IF(('R7. TIAM total gen capacity'!$A$9:$A$1466=$B53)*(('R7. TIAM total gen capacity'!$C$9:$C$1466=AP$6)+('R7. TIAM total gen capacity'!$C$9:$C$1466=AP$7)+('R7. TIAM total gen capacity'!$C$9:$C$1466=AP$8)+('R7. TIAM total gen capacity'!$C$9:$C$1466=AP$9))*('R7. TIAM total gen capacity'!$E$9:$E$1466=$D53)*('R7. TIAM total gen capacity'!$F$8:$Q$8=AP$10),'R7. TIAM total gen capacity'!$F$9:$Q$1466))</f>
        <v>277.71420417969682</v>
      </c>
      <c r="AR53" s="68">
        <f t="array" ref="AR53">SUM(IF(('R7. TIAM total gen capacity'!$A$9:$A$1466=$B53)*('R7. TIAM total gen capacity'!$E$9:$E$1466=$D53)*('R7. TIAM total gen capacity'!$F$8:$Q$8=AR$10),'R7. TIAM total gen capacity'!$F$9:$Q$1466))</f>
        <v>1358.415648730097</v>
      </c>
      <c r="AS53" s="68">
        <f t="array" ref="AS53">SUM(IF(('R7. TIAM total gen capacity'!$A$9:$A$1466=$B53)*('R7. TIAM total gen capacity'!$E$9:$E$1466=$D53)*('R7. TIAM total gen capacity'!$F$8:$Q$8=AS$10),'R7. TIAM total gen capacity'!$F$9:$Q$1466))</f>
        <v>1815.0963525715031</v>
      </c>
      <c r="AT53" s="68">
        <f t="array" ref="AT53">SUM(IF(('R7. TIAM total gen capacity'!$A$9:$A$1466=$B53)*('R7. TIAM total gen capacity'!$E$9:$E$1466=$D53)*('R7. TIAM total gen capacity'!$F$8:$Q$8=AT$10),'R7. TIAM total gen capacity'!$F$9:$Q$1466))</f>
        <v>2747.2736160602076</v>
      </c>
      <c r="AU53" s="68">
        <f t="array" ref="AU53">SUM(IF(('R7. TIAM total gen capacity'!$A$9:$A$1466=$B53)*('R7. TIAM total gen capacity'!$E$9:$E$1466=$D53)*('R7. TIAM total gen capacity'!$F$8:$Q$8=AU$10),'R7. TIAM total gen capacity'!$F$9:$Q$1466))</f>
        <v>3535.8684528410681</v>
      </c>
      <c r="AV53" s="68">
        <f t="array" ref="AV53">SUM(IF(('R7. TIAM total gen capacity'!$A$9:$A$1466=$B53)*('R7. TIAM total gen capacity'!$E$9:$E$1466=$D53)*('R7. TIAM total gen capacity'!$F$8:$Q$8=AV$10),'R7. TIAM total gen capacity'!$F$9:$Q$1466))</f>
        <v>3990.9633730409655</v>
      </c>
      <c r="AW53" s="68">
        <f t="array" ref="AW53">SUM(IF(('R7. TIAM total gen capacity'!$A$9:$A$1466=$B53)*('R7. TIAM total gen capacity'!$E$9:$E$1466=$D53)*('R7. TIAM total gen capacity'!$F$8:$Q$8=AW$10),'R7. TIAM total gen capacity'!$F$9:$Q$1466))</f>
        <v>4771.1608421409073</v>
      </c>
      <c r="AX53" s="68">
        <f t="array" ref="AX53">SUM(IF(('R7. TIAM total gen capacity'!$A$9:$A$1466=$B53)*('R7. TIAM total gen capacity'!$E$9:$E$1466=$D53)*('R7. TIAM total gen capacity'!$F$8:$Q$8=AX$10),'R7. TIAM total gen capacity'!$F$9:$Q$1466))</f>
        <v>6953.6918870706259</v>
      </c>
      <c r="AY53" s="68">
        <f t="array" ref="AY53">SUM(IF(('R7. TIAM total gen capacity'!$A$9:$A$1466=$B53)*('R7. TIAM total gen capacity'!$E$9:$E$1466=$D53)*('R7. TIAM total gen capacity'!$F$8:$Q$8=AY$10),'R7. TIAM total gen capacity'!$F$9:$Q$1466))</f>
        <v>15563.742800416743</v>
      </c>
      <c r="AZ53" s="68">
        <f t="array" ref="AZ53">SUM(IF(('R7. TIAM total gen capacity'!$A$9:$A$1466=$B53)*('R7. TIAM total gen capacity'!$E$9:$E$1466=$D53)*('R7. TIAM total gen capacity'!$F$8:$Q$8=AZ$10),'R7. TIAM total gen capacity'!$F$9:$Q$1466))</f>
        <v>26587.610789603728</v>
      </c>
      <c r="BA53" s="68">
        <f t="array" ref="BA53">SUM(IF(('R7. TIAM total gen capacity'!$A$9:$A$1466=$B53)*('R7. TIAM total gen capacity'!$E$9:$E$1466=$D53)*('R7. TIAM total gen capacity'!$F$8:$Q$8=BA$10),'R7. TIAM total gen capacity'!$F$9:$Q$1466))</f>
        <v>31425.668542159387</v>
      </c>
      <c r="BB53" s="68">
        <f t="array" ref="BB53">SUM(IF(('R7. TIAM total gen capacity'!$A$9:$A$1466=$B53)*('R7. TIAM total gen capacity'!$E$9:$E$1466=$D53)*('R7. TIAM total gen capacity'!$F$8:$Q$8=BB$10),'R7. TIAM total gen capacity'!$F$9:$Q$1466))</f>
        <v>36113.848629693523</v>
      </c>
      <c r="BC53" s="68">
        <f t="array" ref="BC53">SUM(IF(('R7. TIAM total gen capacity'!$A$9:$A$1466=$B53)*('R7. TIAM total gen capacity'!$E$9:$E$1466=$D53)*('R7. TIAM total gen capacity'!$F$8:$Q$8=BC$10),'R7. TIAM total gen capacity'!$F$9:$Q$1466))</f>
        <v>38355.853581198455</v>
      </c>
      <c r="BE53" s="68">
        <f t="array" ref="BE53">SUM(IF(('R7. TIAM total gen capacity'!$A$9:$A$1466=$B53)*('R7. TIAM total gen capacity'!$E$9:$E$1466=$D53)*('R7. TIAM total gen capacity'!$B$9:$B$1466=BE$9)*('R7. TIAM total gen capacity'!$F$8:$Q$8=BE$10),'R7. TIAM total gen capacity'!$F$9:$Q$1466))</f>
        <v>287.61825890877577</v>
      </c>
      <c r="BF53" s="68">
        <f t="array" ref="BF53">SUM(IF(('R7. TIAM total gen capacity'!$A$9:$A$1466=$B53)*('R7. TIAM total gen capacity'!$E$9:$E$1466=$D53)*('R7. TIAM total gen capacity'!$B$9:$B$1466=BF$9)*('R7. TIAM total gen capacity'!$F$8:$Q$8=BF$10),'R7. TIAM total gen capacity'!$F$9:$Q$1466))</f>
        <v>352.23818493950722</v>
      </c>
      <c r="BG53" s="68">
        <f t="array" ref="BG53">SUM(IF(('R7. TIAM total gen capacity'!$A$9:$A$1466=$B53)*('R7. TIAM total gen capacity'!$E$9:$E$1466=$D53)*('R7. TIAM total gen capacity'!$B$9:$B$1466=BG$9)*('R7. TIAM total gen capacity'!$F$8:$Q$8=BG$10),'R7. TIAM total gen capacity'!$F$9:$Q$1466))</f>
        <v>367.25806736571525</v>
      </c>
      <c r="BH53" s="68">
        <f t="array" ref="BH53">SUM(IF(('R7. TIAM total gen capacity'!$A$9:$A$1466=$B53)*('R7. TIAM total gen capacity'!$E$9:$E$1466=$D53)*('R7. TIAM total gen capacity'!$B$9:$B$1466=BH$9)*('R7. TIAM total gen capacity'!$F$8:$Q$8=BH$10),'R7. TIAM total gen capacity'!$F$9:$Q$1466))</f>
        <v>775.27539539708721</v>
      </c>
      <c r="BI53" s="68">
        <f t="array" ref="BI53">SUM(IF(('R7. TIAM total gen capacity'!$A$9:$A$1466=$B53)*('R7. TIAM total gen capacity'!$E$9:$E$1466=$D53)*('R7. TIAM total gen capacity'!$B$9:$B$1466=BI$9)*('R7. TIAM total gen capacity'!$F$8:$Q$8=BI$10),'R7. TIAM total gen capacity'!$F$9:$Q$1466))</f>
        <v>1122.6442226907775</v>
      </c>
      <c r="BJ53" s="68">
        <f t="array" ref="BJ53">SUM(IF(('R7. TIAM total gen capacity'!$A$9:$A$1466=$B53)*('R7. TIAM total gen capacity'!$E$9:$E$1466=$D53)*('R7. TIAM total gen capacity'!$B$9:$B$1466=BJ$9)*('R7. TIAM total gen capacity'!$F$8:$Q$8=BJ$10),'R7. TIAM total gen capacity'!$F$9:$Q$1466))</f>
        <v>2826.246788322198</v>
      </c>
      <c r="BK53" s="68">
        <f t="array" ref="BK53">SUM(IF(('R7. TIAM total gen capacity'!$A$9:$A$1466=$B53)*('R7. TIAM total gen capacity'!$E$9:$E$1466=$D53)*('R7. TIAM total gen capacity'!$B$9:$B$1466=BK$9)*('R7. TIAM total gen capacity'!$F$8:$Q$8=BK$10),'R7. TIAM total gen capacity'!$F$9:$Q$1466))</f>
        <v>5523.6133866430373</v>
      </c>
      <c r="BL53" s="68">
        <f t="array" ref="BL53">SUM(IF(('R7. TIAM total gen capacity'!$A$9:$A$1466=$B53)*('R7. TIAM total gen capacity'!$E$9:$E$1466=$D53)*('R7. TIAM total gen capacity'!$B$9:$B$1466=BL$9)*('R7. TIAM total gen capacity'!$F$8:$Q$8=BL$10),'R7. TIAM total gen capacity'!$F$9:$Q$1466))</f>
        <v>13812.004962335168</v>
      </c>
      <c r="BM53" s="68">
        <f t="array" ref="BM53">SUM(IF(('R7. TIAM total gen capacity'!$A$9:$A$1466=$B53)*('R7. TIAM total gen capacity'!$E$9:$E$1466=$D53)*('R7. TIAM total gen capacity'!$B$9:$B$1466=BM$9)*('R7. TIAM total gen capacity'!$F$8:$Q$8=BM$10),'R7. TIAM total gen capacity'!$F$9:$Q$1466))</f>
        <v>24349.537909366431</v>
      </c>
      <c r="BN53" s="68">
        <f t="array" ref="BN53">SUM(IF(('R7. TIAM total gen capacity'!$A$9:$A$1466=$B53)*('R7. TIAM total gen capacity'!$E$9:$E$1466=$D53)*('R7. TIAM total gen capacity'!$B$9:$B$1466=BN$9)*('R7. TIAM total gen capacity'!$F$8:$Q$8=BN$10),'R7. TIAM total gen capacity'!$F$9:$Q$1466))</f>
        <v>29273.213614884757</v>
      </c>
      <c r="BO53" s="68">
        <f t="array" ref="BO53">SUM(IF(('R7. TIAM total gen capacity'!$A$9:$A$1466=$B53)*('R7. TIAM total gen capacity'!$E$9:$E$1466=$D53)*('R7. TIAM total gen capacity'!$B$9:$B$1466=BO$9)*('R7. TIAM total gen capacity'!$F$8:$Q$8=BO$10),'R7. TIAM total gen capacity'!$F$9:$Q$1466))</f>
        <v>34386.482609152015</v>
      </c>
      <c r="BP53" s="68">
        <f t="array" ref="BP53">SUM(IF(('R7. TIAM total gen capacity'!$A$9:$A$1466=$B53)*('R7. TIAM total gen capacity'!$E$9:$E$1466=$D53)*('R7. TIAM total gen capacity'!$B$9:$B$1466=BP$9)*('R7. TIAM total gen capacity'!$F$8:$Q$8=BP$10),'R7. TIAM total gen capacity'!$F$9:$Q$1466))</f>
        <v>37329.21368222517</v>
      </c>
      <c r="BR53" s="68">
        <f t="array" ref="BR53">SUM(IF(('R7. TIAM total gen capacity'!$A$9:$A$1466=$B53)*(('R7. TIAM total gen capacity'!$C$9:$C$1466=BR$7)+('R7. TIAM total gen capacity'!$C$9:$C$1466=BR$8))*('R7. TIAM total gen capacity'!$E$9:$E$1466=$D53)*('R7. TIAM total gen capacity'!$F$8:$Q$8=BR$10),'R7. TIAM total gen capacity'!$F$9:$Q$1466))</f>
        <v>5.2996575342465748</v>
      </c>
      <c r="BS53" s="68">
        <f t="array" ref="BS53">SUM(IF(('R7. TIAM total gen capacity'!$A$9:$A$1466=$B53)*(('R7. TIAM total gen capacity'!$C$9:$C$1466=BS$7)+('R7. TIAM total gen capacity'!$C$9:$C$1466=BS$8))*('R7. TIAM total gen capacity'!$E$9:$E$1466=$D53)*('R7. TIAM total gen capacity'!$F$8:$Q$8=BS$10),'R7. TIAM total gen capacity'!$F$9:$Q$1466))</f>
        <v>5.1149249709332221</v>
      </c>
      <c r="BT53" s="68">
        <f t="array" ref="BT53">SUM(IF(('R7. TIAM total gen capacity'!$A$9:$A$1466=$B53)*(('R7. TIAM total gen capacity'!$C$9:$C$1466=BT$7)+('R7. TIAM total gen capacity'!$C$9:$C$1466=BT$8))*('R7. TIAM total gen capacity'!$E$9:$E$1466=$D53)*('R7. TIAM total gen capacity'!$F$8:$Q$8=BT$10),'R7. TIAM total gen capacity'!$F$9:$Q$1466))</f>
        <v>4.653093562649846</v>
      </c>
      <c r="BU53" s="68">
        <f t="array" ref="BU53">SUM(IF(('R7. TIAM total gen capacity'!$A$9:$A$1466=$B53)*(('R7. TIAM total gen capacity'!$C$9:$C$1466=BU$7)+('R7. TIAM total gen capacity'!$C$9:$C$1466=BU$8))*('R7. TIAM total gen capacity'!$E$9:$E$1466=$D53)*('R7. TIAM total gen capacity'!$F$8:$Q$8=BU$10),'R7. TIAM total gen capacity'!$F$9:$Q$1466))</f>
        <v>62.177002667611752</v>
      </c>
      <c r="BV53" s="68">
        <f t="array" ref="BV53">SUM(IF(('R7. TIAM total gen capacity'!$A$9:$A$1466=$B53)*(('R7. TIAM total gen capacity'!$C$9:$C$1466=BV$7)+('R7. TIAM total gen capacity'!$C$9:$C$1466=BV$8))*('R7. TIAM total gen capacity'!$E$9:$E$1466=$D53)*('R7. TIAM total gen capacity'!$F$8:$Q$8=BV$10),'R7. TIAM total gen capacity'!$F$9:$Q$1466))</f>
        <v>164.21174626797531</v>
      </c>
      <c r="BW53" s="68">
        <f t="array" ref="BW53">SUM(IF(('R7. TIAM total gen capacity'!$A$9:$A$1466=$B53)*(('R7. TIAM total gen capacity'!$C$9:$C$1466=BW$7)+('R7. TIAM total gen capacity'!$C$9:$C$1466=BW$8))*('R7. TIAM total gen capacity'!$E$9:$E$1466=$D53)*('R7. TIAM total gen capacity'!$F$8:$Q$8=BW$10),'R7. TIAM total gen capacity'!$F$9:$Q$1466))</f>
        <v>510.2772639584129</v>
      </c>
      <c r="BX53" s="68">
        <f t="array" ref="BX53">SUM(IF(('R7. TIAM total gen capacity'!$A$9:$A$1466=$B53)*(('R7. TIAM total gen capacity'!$C$9:$C$1466=BX$7)+('R7. TIAM total gen capacity'!$C$9:$C$1466=BX$8))*('R7. TIAM total gen capacity'!$E$9:$E$1466=$D53)*('R7. TIAM total gen capacity'!$F$8:$Q$8=BX$10),'R7. TIAM total gen capacity'!$F$9:$Q$1466))</f>
        <v>668.77990893622666</v>
      </c>
      <c r="BY53" s="68">
        <f t="array" ref="BY53">SUM(IF(('R7. TIAM total gen capacity'!$A$9:$A$1466=$B53)*(('R7. TIAM total gen capacity'!$C$9:$C$1466=BY$7)+('R7. TIAM total gen capacity'!$C$9:$C$1466=BY$8))*('R7. TIAM total gen capacity'!$E$9:$E$1466=$D53)*('R7. TIAM total gen capacity'!$F$8:$Q$8=BY$10),'R7. TIAM total gen capacity'!$F$9:$Q$1466))</f>
        <v>1346.9560909147594</v>
      </c>
      <c r="BZ53" s="68">
        <f t="array" ref="BZ53">SUM(IF(('R7. TIAM total gen capacity'!$A$9:$A$1466=$B53)*(('R7. TIAM total gen capacity'!$C$9:$C$1466=BZ$7)+('R7. TIAM total gen capacity'!$C$9:$C$1466=BZ$8))*('R7. TIAM total gen capacity'!$E$9:$E$1466=$D53)*('R7. TIAM total gen capacity'!$F$8:$Q$8=BZ$10),'R7. TIAM total gen capacity'!$F$9:$Q$1466))</f>
        <v>1732.4114511594116</v>
      </c>
      <c r="CA53" s="68">
        <f t="array" ref="CA53">SUM(IF(('R7. TIAM total gen capacity'!$A$9:$A$1466=$B53)*(('R7. TIAM total gen capacity'!$C$9:$C$1466=CA$7)+('R7. TIAM total gen capacity'!$C$9:$C$1466=CA$8))*('R7. TIAM total gen capacity'!$E$9:$E$1466=$D53)*('R7. TIAM total gen capacity'!$F$8:$Q$8=CA$10),'R7. TIAM total gen capacity'!$F$9:$Q$1466))</f>
        <v>1691.795747358758</v>
      </c>
      <c r="CB53" s="68">
        <f t="array" ref="CB53">SUM(IF(('R7. TIAM total gen capacity'!$A$9:$A$1466=$B53)*(('R7. TIAM total gen capacity'!$C$9:$C$1466=CB$7)+('R7. TIAM total gen capacity'!$C$9:$C$1466=CB$8))*('R7. TIAM total gen capacity'!$E$9:$E$1466=$D53)*('R7. TIAM total gen capacity'!$F$8:$Q$8=CB$10),'R7. TIAM total gen capacity'!$F$9:$Q$1466))</f>
        <v>1309.2303607074916</v>
      </c>
      <c r="CC53" s="68">
        <f t="array" ref="CC53">SUM(IF(('R7. TIAM total gen capacity'!$A$9:$A$1466=$B53)*(('R7. TIAM total gen capacity'!$C$9:$C$1466=CC$7)+('R7. TIAM total gen capacity'!$C$9:$C$1466=CC$8))*('R7. TIAM total gen capacity'!$E$9:$E$1466=$D53)*('R7. TIAM total gen capacity'!$F$8:$Q$8=CC$10),'R7. TIAM total gen capacity'!$F$9:$Q$1466))</f>
        <v>1330.3908815060197</v>
      </c>
      <c r="CE53" s="68">
        <f t="array" ref="CE53">SUM(IF(('R7. TIAM total gen capacity'!$A$9:$A$1466=$B53)*(('R7. TIAM total gen capacity'!$C$9:$C$1466=CE$7)+('R7. TIAM total gen capacity'!$C$9:$C$1466=CE$8))*('R7. TIAM total gen capacity'!$E$9:$E$1466=$D53)*('R7. TIAM total gen capacity'!$F$8:$Q$8=CE$10),'R7. TIAM total gen capacity'!$F$9:$Q$1466))</f>
        <v>267.36997123754293</v>
      </c>
      <c r="CF53" s="68">
        <f t="array" ref="CF53">SUM(IF(('R7. TIAM total gen capacity'!$A$9:$A$1466=$B53)*(('R7. TIAM total gen capacity'!$C$9:$C$1466=CF$7)+('R7. TIAM total gen capacity'!$C$9:$C$1466=CF$8))*('R7. TIAM total gen capacity'!$E$9:$E$1466=$D53)*('R7. TIAM total gen capacity'!$F$8:$Q$8=CF$10),'R7. TIAM total gen capacity'!$F$9:$Q$1466))</f>
        <v>267.36997123754293</v>
      </c>
      <c r="CG53" s="68">
        <f t="array" ref="CG53">SUM(IF(('R7. TIAM total gen capacity'!$A$9:$A$1466=$B53)*(('R7. TIAM total gen capacity'!$C$9:$C$1466=CG$7)+('R7. TIAM total gen capacity'!$C$9:$C$1466=CG$8))*('R7. TIAM total gen capacity'!$E$9:$E$1466=$D53)*('R7. TIAM total gen capacity'!$F$8:$Q$8=CG$10),'R7. TIAM total gen capacity'!$F$9:$Q$1466))</f>
        <v>269.17511001777723</v>
      </c>
      <c r="CH53" s="68">
        <f t="array" ref="CH53">SUM(IF(('R7. TIAM total gen capacity'!$A$9:$A$1466=$B53)*(('R7. TIAM total gen capacity'!$C$9:$C$1466=CH$7)+('R7. TIAM total gen capacity'!$C$9:$C$1466=CH$8))*('R7. TIAM total gen capacity'!$E$9:$E$1466=$D53)*('R7. TIAM total gen capacity'!$F$8:$Q$8=CH$10),'R7. TIAM total gen capacity'!$F$9:$Q$1466))</f>
        <v>422.65095080693823</v>
      </c>
      <c r="CI53" s="68">
        <f t="array" ref="CI53">SUM(IF(('R7. TIAM total gen capacity'!$A$9:$A$1466=$B53)*(('R7. TIAM total gen capacity'!$C$9:$C$1466=CI$7)+('R7. TIAM total gen capacity'!$C$9:$C$1466=CI$8))*('R7. TIAM total gen capacity'!$E$9:$E$1466=$D53)*('R7. TIAM total gen capacity'!$F$8:$Q$8=CI$10),'R7. TIAM total gen capacity'!$F$9:$Q$1466))</f>
        <v>522.62318513724176</v>
      </c>
      <c r="CJ53" s="68">
        <f t="array" ref="CJ53">SUM(IF(('R7. TIAM total gen capacity'!$A$9:$A$1466=$B53)*(('R7. TIAM total gen capacity'!$C$9:$C$1466=CJ$7)+('R7. TIAM total gen capacity'!$C$9:$C$1466=CJ$8))*('R7. TIAM total gen capacity'!$E$9:$E$1466=$D53)*('R7. TIAM total gen capacity'!$F$8:$Q$8=CJ$10),'R7. TIAM total gen capacity'!$F$9:$Q$1466))</f>
        <v>608.97966919225667</v>
      </c>
      <c r="CK53" s="68">
        <f t="array" ref="CK53">SUM(IF(('R7. TIAM total gen capacity'!$A$9:$A$1466=$B53)*(('R7. TIAM total gen capacity'!$C$9:$C$1466=CK$7)+('R7. TIAM total gen capacity'!$C$9:$C$1466=CK$8))*('R7. TIAM total gen capacity'!$E$9:$E$1466=$D53)*('R7. TIAM total gen capacity'!$F$8:$Q$8=CK$10),'R7. TIAM total gen capacity'!$F$9:$Q$1466))</f>
        <v>914.55576167990284</v>
      </c>
      <c r="CL53" s="68">
        <f t="array" ref="CL53">SUM(IF(('R7. TIAM total gen capacity'!$A$9:$A$1466=$B53)*(('R7. TIAM total gen capacity'!$C$9:$C$1466=CL$7)+('R7. TIAM total gen capacity'!$C$9:$C$1466=CL$8))*('R7. TIAM total gen capacity'!$E$9:$E$1466=$D53)*('R7. TIAM total gen capacity'!$F$8:$Q$8=CL$10),'R7. TIAM total gen capacity'!$F$9:$Q$1466))</f>
        <v>1113.1755085066384</v>
      </c>
      <c r="CM53" s="68">
        <f t="array" ref="CM53">SUM(IF(('R7. TIAM total gen capacity'!$A$9:$A$1466=$B53)*(('R7. TIAM total gen capacity'!$C$9:$C$1466=CM$7)+('R7. TIAM total gen capacity'!$C$9:$C$1466=CM$8))*('R7. TIAM total gen capacity'!$E$9:$E$1466=$D53)*('R7. TIAM total gen capacity'!$F$8:$Q$8=CM$10),'R7. TIAM total gen capacity'!$F$9:$Q$1466))</f>
        <v>1231.2595878193993</v>
      </c>
      <c r="CN53" s="68">
        <f t="array" ref="CN53">SUM(IF(('R7. TIAM total gen capacity'!$A$9:$A$1466=$B53)*(('R7. TIAM total gen capacity'!$C$9:$C$1466=CN$7)+('R7. TIAM total gen capacity'!$C$9:$C$1466=CN$8))*('R7. TIAM total gen capacity'!$E$9:$E$1466=$D53)*('R7. TIAM total gen capacity'!$F$8:$Q$8=CN$10),'R7. TIAM total gen capacity'!$F$9:$Q$1466))</f>
        <v>1316.7621696294802</v>
      </c>
      <c r="CO53" s="68">
        <f t="array" ref="CO53">SUM(IF(('R7. TIAM total gen capacity'!$A$9:$A$1466=$B53)*(('R7. TIAM total gen capacity'!$C$9:$C$1466=CO$7)+('R7. TIAM total gen capacity'!$C$9:$C$1466=CO$8))*('R7. TIAM total gen capacity'!$E$9:$E$1466=$D53)*('R7. TIAM total gen capacity'!$F$8:$Q$8=CO$10),'R7. TIAM total gen capacity'!$F$9:$Q$1466))</f>
        <v>1681.1707681509431</v>
      </c>
      <c r="CP53" s="68">
        <f t="array" ref="CP53">SUM(IF(('R7. TIAM total gen capacity'!$A$9:$A$1466=$B53)*(('R7. TIAM total gen capacity'!$C$9:$C$1466=CP$7)+('R7. TIAM total gen capacity'!$C$9:$C$1466=CP$8))*('R7. TIAM total gen capacity'!$E$9:$E$1466=$D53)*('R7. TIAM total gen capacity'!$F$8:$Q$8=CP$10),'R7. TIAM total gen capacity'!$F$9:$Q$1466))</f>
        <v>1774.7052487973567</v>
      </c>
    </row>
    <row r="54" spans="1:94" x14ac:dyDescent="0.3">
      <c r="A54" s="39" t="s">
        <v>66</v>
      </c>
      <c r="B54" s="39" t="s">
        <v>255</v>
      </c>
      <c r="C54" s="39" t="s">
        <v>99</v>
      </c>
      <c r="D54" s="39" t="s">
        <v>261</v>
      </c>
      <c r="E54" s="68">
        <f t="array" ref="E54">SUM(IF(('R7. TIAM total gen capacity'!$A$9:$A$1466=$B54)*(('R7. TIAM total gen capacity'!$C$9:$C$1466=E$7)+('R7. TIAM total gen capacity'!$C$9:$C$1466=E$8))*('R7. TIAM total gen capacity'!$E$9:$E$1466=$D54)*('R7. TIAM total gen capacity'!$F$8:$Q$8=E$10),'R7. TIAM total gen capacity'!$F$9:$Q$1466))</f>
        <v>6.2785388127853904E-3</v>
      </c>
      <c r="F54" s="68">
        <f t="array" ref="F54">SUM(IF(('R7. TIAM total gen capacity'!$A$9:$A$1466=$B54)*(('R7. TIAM total gen capacity'!$C$9:$C$1466=F$7)+('R7. TIAM total gen capacity'!$C$9:$C$1466=F$8))*('R7. TIAM total gen capacity'!$E$9:$E$1466=$D54)*('R7. TIAM total gen capacity'!$F$8:$Q$8=F$10),'R7. TIAM total gen capacity'!$F$9:$Q$1466))</f>
        <v>6.2785388127853904E-3</v>
      </c>
      <c r="G54" s="68">
        <f t="array" ref="G54">SUM(IF(('R7. TIAM total gen capacity'!$A$9:$A$1466=$B54)*(('R7. TIAM total gen capacity'!$C$9:$C$1466=G$7)+('R7. TIAM total gen capacity'!$C$9:$C$1466=G$8))*('R7. TIAM total gen capacity'!$E$9:$E$1466=$D54)*('R7. TIAM total gen capacity'!$F$8:$Q$8=G$10),'R7. TIAM total gen capacity'!$F$9:$Q$1466))</f>
        <v>2.9999999999999978</v>
      </c>
      <c r="H54" s="68">
        <f t="array" ref="H54">SUM(IF(('R7. TIAM total gen capacity'!$A$9:$A$1466=$B54)*(('R7. TIAM total gen capacity'!$C$9:$C$1466=H$7)+('R7. TIAM total gen capacity'!$C$9:$C$1466=H$8))*('R7. TIAM total gen capacity'!$E$9:$E$1466=$D54)*('R7. TIAM total gen capacity'!$F$8:$Q$8=H$10),'R7. TIAM total gen capacity'!$F$9:$Q$1466))</f>
        <v>3.0011999940000034</v>
      </c>
      <c r="I54" s="68">
        <f t="array" ref="I54">SUM(IF(('R7. TIAM total gen capacity'!$A$9:$A$1466=$B54)*(('R7. TIAM total gen capacity'!$C$9:$C$1466=I$7)+('R7. TIAM total gen capacity'!$C$9:$C$1466=I$8))*('R7. TIAM total gen capacity'!$E$9:$E$1466=$D54)*('R7. TIAM total gen capacity'!$F$8:$Q$8=I$10),'R7. TIAM total gen capacity'!$F$9:$Q$1466))</f>
        <v>3.000799994000003</v>
      </c>
      <c r="J54" s="68">
        <f t="array" ref="J54">SUM(IF(('R7. TIAM total gen capacity'!$A$9:$A$1466=$B54)*(('R7. TIAM total gen capacity'!$C$9:$C$1466=J$7)+('R7. TIAM total gen capacity'!$C$9:$C$1466=J$8))*('R7. TIAM total gen capacity'!$E$9:$E$1466=$D54)*('R7. TIAM total gen capacity'!$F$8:$Q$8=J$10),'R7. TIAM total gen capacity'!$F$9:$Q$1466))</f>
        <v>19.199929649016923</v>
      </c>
      <c r="K54" s="68">
        <f t="array" ref="K54">SUM(IF(('R7. TIAM total gen capacity'!$A$9:$A$1466=$B54)*(('R7. TIAM total gen capacity'!$C$9:$C$1466=K$7)+('R7. TIAM total gen capacity'!$C$9:$C$1466=K$8))*('R7. TIAM total gen capacity'!$E$9:$E$1466=$D54)*('R7. TIAM total gen capacity'!$F$8:$Q$8=K$10),'R7. TIAM total gen capacity'!$F$9:$Q$1466))</f>
        <v>28.733978367067607</v>
      </c>
      <c r="L54" s="68">
        <f t="array" ref="L54">SUM(IF(('R7. TIAM total gen capacity'!$A$9:$A$1466=$B54)*(('R7. TIAM total gen capacity'!$C$9:$C$1466=L$7)+('R7. TIAM total gen capacity'!$C$9:$C$1466=L$8))*('R7. TIAM total gen capacity'!$E$9:$E$1466=$D54)*('R7. TIAM total gen capacity'!$F$8:$Q$8=L$10),'R7. TIAM total gen capacity'!$F$9:$Q$1466))</f>
        <v>33.178243618940407</v>
      </c>
      <c r="M54" s="68">
        <f t="array" ref="M54">SUM(IF(('R7. TIAM total gen capacity'!$A$9:$A$1466=$B54)*(('R7. TIAM total gen capacity'!$C$9:$C$1466=M$7)+('R7. TIAM total gen capacity'!$C$9:$C$1466=M$8))*('R7. TIAM total gen capacity'!$E$9:$E$1466=$D54)*('R7. TIAM total gen capacity'!$F$8:$Q$8=M$10),'R7. TIAM total gen capacity'!$F$9:$Q$1466))</f>
        <v>48.756893773268601</v>
      </c>
      <c r="N54" s="68">
        <f t="array" ref="N54">SUM(IF(('R7. TIAM total gen capacity'!$A$9:$A$1466=$B54)*(('R7. TIAM total gen capacity'!$C$9:$C$1466=N$7)+('R7. TIAM total gen capacity'!$C$9:$C$1466=N$8))*('R7. TIAM total gen capacity'!$E$9:$E$1466=$D54)*('R7. TIAM total gen capacity'!$F$8:$Q$8=N$10),'R7. TIAM total gen capacity'!$F$9:$Q$1466))</f>
        <v>49.158406953868699</v>
      </c>
      <c r="O54" s="68">
        <f t="array" ref="O54">SUM(IF(('R7. TIAM total gen capacity'!$A$9:$A$1466=$B54)*(('R7. TIAM total gen capacity'!$C$9:$C$1466=O$7)+('R7. TIAM total gen capacity'!$C$9:$C$1466=O$8))*('R7. TIAM total gen capacity'!$E$9:$E$1466=$D54)*('R7. TIAM total gen capacity'!$F$8:$Q$8=O$10),'R7. TIAM total gen capacity'!$F$9:$Q$1466))</f>
        <v>49.1580069538687</v>
      </c>
      <c r="P54" s="68">
        <f t="array" ref="P54">SUM(IF(('R7. TIAM total gen capacity'!$A$9:$A$1466=$B54)*(('R7. TIAM total gen capacity'!$C$9:$C$1466=P$7)+('R7. TIAM total gen capacity'!$C$9:$C$1466=P$8))*('R7. TIAM total gen capacity'!$E$9:$E$1466=$D54)*('R7. TIAM total gen capacity'!$F$8:$Q$8=P$10),'R7. TIAM total gen capacity'!$F$9:$Q$1466))</f>
        <v>49.157606953868701</v>
      </c>
      <c r="R54" s="68">
        <f t="array" ref="R54">SUM(IF(('R7. TIAM total gen capacity'!$A$9:$A$1466=$B54)*(('R7. TIAM total gen capacity'!$C$9:$C$1466=R$7)+('R7. TIAM total gen capacity'!$C$9:$C$1466=R$8))*('R7. TIAM total gen capacity'!$E$9:$E$1466=$D54)*('R7. TIAM total gen capacity'!$F$8:$Q$8=R$10),'R7. TIAM total gen capacity'!$F$9:$Q$1466))</f>
        <v>0.85445205479452002</v>
      </c>
      <c r="S54" s="68">
        <f t="array" ref="S54">SUM(IF(('R7. TIAM total gen capacity'!$A$9:$A$1466=$B54)*(('R7. TIAM total gen capacity'!$C$9:$C$1466=S$7)+('R7. TIAM total gen capacity'!$C$9:$C$1466=S$8))*('R7. TIAM total gen capacity'!$E$9:$E$1466=$D54)*('R7. TIAM total gen capacity'!$F$8:$Q$8=S$10),'R7. TIAM total gen capacity'!$F$9:$Q$1466))</f>
        <v>3.074460055810472</v>
      </c>
      <c r="T54" s="68">
        <f t="array" ref="T54">SUM(IF(('R7. TIAM total gen capacity'!$A$9:$A$1466=$B54)*(('R7. TIAM total gen capacity'!$C$9:$C$1466=T$7)+('R7. TIAM total gen capacity'!$C$9:$C$1466=T$8))*('R7. TIAM total gen capacity'!$E$9:$E$1466=$D54)*('R7. TIAM total gen capacity'!$F$8:$Q$8=T$10),'R7. TIAM total gen capacity'!$F$9:$Q$1466))</f>
        <v>3.0000000000000018</v>
      </c>
      <c r="U54" s="68">
        <f t="array" ref="U54">SUM(IF(('R7. TIAM total gen capacity'!$A$9:$A$1466=$B54)*(('R7. TIAM total gen capacity'!$C$9:$C$1466=U$7)+('R7. TIAM total gen capacity'!$C$9:$C$1466=U$8))*('R7. TIAM total gen capacity'!$E$9:$E$1466=$D54)*('R7. TIAM total gen capacity'!$F$8:$Q$8=U$10),'R7. TIAM total gen capacity'!$F$9:$Q$1466))</f>
        <v>2.8808639107032499</v>
      </c>
      <c r="V54" s="68">
        <f t="array" ref="V54">SUM(IF(('R7. TIAM total gen capacity'!$A$9:$A$1466=$B54)*(('R7. TIAM total gen capacity'!$C$9:$C$1466=V$7)+('R7. TIAM total gen capacity'!$C$9:$C$1466=V$8))*('R7. TIAM total gen capacity'!$E$9:$E$1466=$D54)*('R7. TIAM total gen capacity'!$F$8:$Q$8=V$10),'R7. TIAM total gen capacity'!$F$9:$Q$1466))</f>
        <v>4.6930237446215664</v>
      </c>
      <c r="W54" s="68">
        <f t="array" ref="W54">SUM(IF(('R7. TIAM total gen capacity'!$A$9:$A$1466=$B54)*(('R7. TIAM total gen capacity'!$C$9:$C$1466=W$7)+('R7. TIAM total gen capacity'!$C$9:$C$1466=W$8))*('R7. TIAM total gen capacity'!$E$9:$E$1466=$D54)*('R7. TIAM total gen capacity'!$F$8:$Q$8=W$10),'R7. TIAM total gen capacity'!$F$9:$Q$1466))</f>
        <v>30.041623805037702</v>
      </c>
      <c r="X54" s="68">
        <f t="array" ref="X54">SUM(IF(('R7. TIAM total gen capacity'!$A$9:$A$1466=$B54)*(('R7. TIAM total gen capacity'!$C$9:$C$1466=X$7)+('R7. TIAM total gen capacity'!$C$9:$C$1466=X$8))*('R7. TIAM total gen capacity'!$E$9:$E$1466=$D54)*('R7. TIAM total gen capacity'!$F$8:$Q$8=X$10),'R7. TIAM total gen capacity'!$F$9:$Q$1466))</f>
        <v>76.891819206146707</v>
      </c>
      <c r="Y54" s="68">
        <f t="array" ref="Y54">SUM(IF(('R7. TIAM total gen capacity'!$A$9:$A$1466=$B54)*(('R7. TIAM total gen capacity'!$C$9:$C$1466=Y$7)+('R7. TIAM total gen capacity'!$C$9:$C$1466=Y$8))*('R7. TIAM total gen capacity'!$E$9:$E$1466=$D54)*('R7. TIAM total gen capacity'!$F$8:$Q$8=Y$10),'R7. TIAM total gen capacity'!$F$9:$Q$1466))</f>
        <v>90.1818828697714</v>
      </c>
      <c r="Z54" s="68">
        <f t="array" ref="Z54">SUM(IF(('R7. TIAM total gen capacity'!$A$9:$A$1466=$B54)*(('R7. TIAM total gen capacity'!$C$9:$C$1466=Z$7)+('R7. TIAM total gen capacity'!$C$9:$C$1466=Z$8))*('R7. TIAM total gen capacity'!$E$9:$E$1466=$D54)*('R7. TIAM total gen capacity'!$F$8:$Q$8=Z$10),'R7. TIAM total gen capacity'!$F$9:$Q$1466))</f>
        <v>90.234948335563899</v>
      </c>
      <c r="AA54" s="68">
        <f t="array" ref="AA54">SUM(IF(('R7. TIAM total gen capacity'!$A$9:$A$1466=$B54)*(('R7. TIAM total gen capacity'!$C$9:$C$1466=AA$7)+('R7. TIAM total gen capacity'!$C$9:$C$1466=AA$8))*('R7. TIAM total gen capacity'!$E$9:$E$1466=$D54)*('R7. TIAM total gen capacity'!$F$8:$Q$8=AA$10),'R7. TIAM total gen capacity'!$F$9:$Q$1466))</f>
        <v>98.001260193136105</v>
      </c>
      <c r="AB54" s="68">
        <f t="array" ref="AB54">SUM(IF(('R7. TIAM total gen capacity'!$A$9:$A$1466=$B54)*(('R7. TIAM total gen capacity'!$C$9:$C$1466=AB$7)+('R7. TIAM total gen capacity'!$C$9:$C$1466=AB$8))*('R7. TIAM total gen capacity'!$E$9:$E$1466=$D54)*('R7. TIAM total gen capacity'!$F$8:$Q$8=AB$10),'R7. TIAM total gen capacity'!$F$9:$Q$1466))</f>
        <v>104.906938295298</v>
      </c>
      <c r="AC54" s="68">
        <f t="array" ref="AC54">SUM(IF(('R7. TIAM total gen capacity'!$A$9:$A$1466=$B54)*(('R7. TIAM total gen capacity'!$C$9:$C$1466=AC$7)+('R7. TIAM total gen capacity'!$C$9:$C$1466=AC$8))*('R7. TIAM total gen capacity'!$E$9:$E$1466=$D54)*('R7. TIAM total gen capacity'!$F$8:$Q$8=AC$10),'R7. TIAM total gen capacity'!$F$9:$Q$1466))</f>
        <v>111.324527189821</v>
      </c>
      <c r="AE54" s="68">
        <f t="array" ref="AE54">SUM(IF(('R7. TIAM total gen capacity'!$A$9:$A$1466=$B54)*(('R7. TIAM total gen capacity'!$C$9:$C$1466=AE$6)+('R7. TIAM total gen capacity'!$C$9:$C$1466=AE$7)+('R7. TIAM total gen capacity'!$C$9:$C$1466=AE$8)+('R7. TIAM total gen capacity'!$C$9:$C$1466=AE$9))*('R7. TIAM total gen capacity'!$E$9:$E$1466=$D54)*('R7. TIAM total gen capacity'!$F$8:$Q$8=AE$10),'R7. TIAM total gen capacity'!$F$9:$Q$1466))</f>
        <v>45.996830949068261</v>
      </c>
      <c r="AF54" s="68">
        <f t="array" ref="AF54">SUM(IF(('R7. TIAM total gen capacity'!$A$9:$A$1466=$B54)*(('R7. TIAM total gen capacity'!$C$9:$C$1466=AF$6)+('R7. TIAM total gen capacity'!$C$9:$C$1466=AF$7)+('R7. TIAM total gen capacity'!$C$9:$C$1466=AF$8)+('R7. TIAM total gen capacity'!$C$9:$C$1466=AF$9))*('R7. TIAM total gen capacity'!$E$9:$E$1466=$D54)*('R7. TIAM total gen capacity'!$F$8:$Q$8=AF$10),'R7. TIAM total gen capacity'!$F$9:$Q$1466))</f>
        <v>54.833086482925047</v>
      </c>
      <c r="AG54" s="68">
        <f t="array" ref="AG54">SUM(IF(('R7. TIAM total gen capacity'!$A$9:$A$1466=$B54)*(('R7. TIAM total gen capacity'!$C$9:$C$1466=AG$6)+('R7. TIAM total gen capacity'!$C$9:$C$1466=AG$7)+('R7. TIAM total gen capacity'!$C$9:$C$1466=AG$8)+('R7. TIAM total gen capacity'!$C$9:$C$1466=AG$9))*('R7. TIAM total gen capacity'!$E$9:$E$1466=$D54)*('R7. TIAM total gen capacity'!$F$8:$Q$8=AG$10),'R7. TIAM total gen capacity'!$F$9:$Q$1466))</f>
        <v>54.833086482925047</v>
      </c>
      <c r="AH54" s="68">
        <f t="array" ref="AH54">SUM(IF(('R7. TIAM total gen capacity'!$A$9:$A$1466=$B54)*(('R7. TIAM total gen capacity'!$C$9:$C$1466=AH$6)+('R7. TIAM total gen capacity'!$C$9:$C$1466=AH$7)+('R7. TIAM total gen capacity'!$C$9:$C$1466=AH$8)+('R7. TIAM total gen capacity'!$C$9:$C$1466=AH$9))*('R7. TIAM total gen capacity'!$E$9:$E$1466=$D54)*('R7. TIAM total gen capacity'!$F$8:$Q$8=AH$10),'R7. TIAM total gen capacity'!$F$9:$Q$1466))</f>
        <v>55.658735561624667</v>
      </c>
      <c r="AI54" s="68">
        <f t="array" ref="AI54">SUM(IF(('R7. TIAM total gen capacity'!$A$9:$A$1466=$B54)*(('R7. TIAM total gen capacity'!$C$9:$C$1466=AI$6)+('R7. TIAM total gen capacity'!$C$9:$C$1466=AI$7)+('R7. TIAM total gen capacity'!$C$9:$C$1466=AI$8)+('R7. TIAM total gen capacity'!$C$9:$C$1466=AI$9))*('R7. TIAM total gen capacity'!$E$9:$E$1466=$D54)*('R7. TIAM total gen capacity'!$F$8:$Q$8=AI$10),'R7. TIAM total gen capacity'!$F$9:$Q$1466))</f>
        <v>43.682249894481224</v>
      </c>
      <c r="AJ54" s="68">
        <f t="array" ref="AJ54">SUM(IF(('R7. TIAM total gen capacity'!$A$9:$A$1466=$B54)*(('R7. TIAM total gen capacity'!$C$9:$C$1466=AJ$6)+('R7. TIAM total gen capacity'!$C$9:$C$1466=AJ$7)+('R7. TIAM total gen capacity'!$C$9:$C$1466=AJ$8)+('R7. TIAM total gen capacity'!$C$9:$C$1466=AJ$9))*('R7. TIAM total gen capacity'!$E$9:$E$1466=$D54)*('R7. TIAM total gen capacity'!$F$8:$Q$8=AJ$10),'R7. TIAM total gen capacity'!$F$9:$Q$1466))</f>
        <v>11.950080318308494</v>
      </c>
      <c r="AK54" s="68">
        <f t="array" ref="AK54">SUM(IF(('R7. TIAM total gen capacity'!$A$9:$A$1466=$B54)*(('R7. TIAM total gen capacity'!$C$9:$C$1466=AK$6)+('R7. TIAM total gen capacity'!$C$9:$C$1466=AK$7)+('R7. TIAM total gen capacity'!$C$9:$C$1466=AK$8)+('R7. TIAM total gen capacity'!$C$9:$C$1466=AK$9))*('R7. TIAM total gen capacity'!$E$9:$E$1466=$D54)*('R7. TIAM total gen capacity'!$F$8:$Q$8=AK$10),'R7. TIAM total gen capacity'!$F$9:$Q$1466))</f>
        <v>0.107138078052016</v>
      </c>
      <c r="AL54" s="68">
        <f t="array" ref="AL54">SUM(IF(('R7. TIAM total gen capacity'!$A$9:$A$1466=$B54)*(('R7. TIAM total gen capacity'!$C$9:$C$1466=AL$6)+('R7. TIAM total gen capacity'!$C$9:$C$1466=AL$7)+('R7. TIAM total gen capacity'!$C$9:$C$1466=AL$8)+('R7. TIAM total gen capacity'!$C$9:$C$1466=AL$9))*('R7. TIAM total gen capacity'!$E$9:$E$1466=$D54)*('R7. TIAM total gen capacity'!$F$8:$Q$8=AL$10),'R7. TIAM total gen capacity'!$F$9:$Q$1466))</f>
        <v>2.31147582652821</v>
      </c>
      <c r="AM54" s="68">
        <f t="array" ref="AM54">SUM(IF(('R7. TIAM total gen capacity'!$A$9:$A$1466=$B54)*(('R7. TIAM total gen capacity'!$C$9:$C$1466=AM$6)+('R7. TIAM total gen capacity'!$C$9:$C$1466=AM$7)+('R7. TIAM total gen capacity'!$C$9:$C$1466=AM$8)+('R7. TIAM total gen capacity'!$C$9:$C$1466=AM$9))*('R7. TIAM total gen capacity'!$E$9:$E$1466=$D54)*('R7. TIAM total gen capacity'!$F$8:$Q$8=AM$10),'R7. TIAM total gen capacity'!$F$9:$Q$1466))</f>
        <v>3.0928514663763949</v>
      </c>
      <c r="AN54" s="68">
        <f t="array" ref="AN54">SUM(IF(('R7. TIAM total gen capacity'!$A$9:$A$1466=$B54)*(('R7. TIAM total gen capacity'!$C$9:$C$1466=AN$6)+('R7. TIAM total gen capacity'!$C$9:$C$1466=AN$7)+('R7. TIAM total gen capacity'!$C$9:$C$1466=AN$8)+('R7. TIAM total gen capacity'!$C$9:$C$1466=AN$9))*('R7. TIAM total gen capacity'!$E$9:$E$1466=$D54)*('R7. TIAM total gen capacity'!$F$8:$Q$8=AN$10),'R7. TIAM total gen capacity'!$F$9:$Q$1466))</f>
        <v>4.1049521751329596</v>
      </c>
      <c r="AO54" s="68">
        <f t="array" ref="AO54">SUM(IF(('R7. TIAM total gen capacity'!$A$9:$A$1466=$B54)*(('R7. TIAM total gen capacity'!$C$9:$C$1466=AO$6)+('R7. TIAM total gen capacity'!$C$9:$C$1466=AO$7)+('R7. TIAM total gen capacity'!$C$9:$C$1466=AO$8)+('R7. TIAM total gen capacity'!$C$9:$C$1466=AO$9))*('R7. TIAM total gen capacity'!$E$9:$E$1466=$D54)*('R7. TIAM total gen capacity'!$F$8:$Q$8=AO$10),'R7. TIAM total gen capacity'!$F$9:$Q$1466))</f>
        <v>32.571320069663571</v>
      </c>
      <c r="AP54" s="68">
        <f t="array" ref="AP54">SUM(IF(('R7. TIAM total gen capacity'!$A$9:$A$1466=$B54)*(('R7. TIAM total gen capacity'!$C$9:$C$1466=AP$6)+('R7. TIAM total gen capacity'!$C$9:$C$1466=AP$7)+('R7. TIAM total gen capacity'!$C$9:$C$1466=AP$8)+('R7. TIAM total gen capacity'!$C$9:$C$1466=AP$9))*('R7. TIAM total gen capacity'!$E$9:$E$1466=$D54)*('R7. TIAM total gen capacity'!$F$8:$Q$8=AP$10),'R7. TIAM total gen capacity'!$F$9:$Q$1466))</f>
        <v>34.894737804222601</v>
      </c>
      <c r="AR54" s="68">
        <f t="array" ref="AR54">SUM(IF(('R7. TIAM total gen capacity'!$A$9:$A$1466=$B54)*('R7. TIAM total gen capacity'!$E$9:$E$1466=$D54)*('R7. TIAM total gen capacity'!$F$8:$Q$8=AR$10),'R7. TIAM total gen capacity'!$F$9:$Q$1466))</f>
        <v>64.516543118844467</v>
      </c>
      <c r="AS54" s="68">
        <f t="array" ref="AS54">SUM(IF(('R7. TIAM total gen capacity'!$A$9:$A$1466=$B54)*('R7. TIAM total gen capacity'!$E$9:$E$1466=$D54)*('R7. TIAM total gen capacity'!$F$8:$Q$8=AS$10),'R7. TIAM total gen capacity'!$F$9:$Q$1466))</f>
        <v>75.541028943060866</v>
      </c>
      <c r="AT54" s="68">
        <f t="array" ref="AT54">SUM(IF(('R7. TIAM total gen capacity'!$A$9:$A$1466=$B54)*('R7. TIAM total gen capacity'!$E$9:$E$1466=$D54)*('R7. TIAM total gen capacity'!$F$8:$Q$8=AT$10),'R7. TIAM total gen capacity'!$F$9:$Q$1466))</f>
        <v>78.785544199717663</v>
      </c>
      <c r="AU54" s="68">
        <f t="array" ref="AU54">SUM(IF(('R7. TIAM total gen capacity'!$A$9:$A$1466=$B54)*('R7. TIAM total gen capacity'!$E$9:$E$1466=$D54)*('R7. TIAM total gen capacity'!$F$8:$Q$8=AU$10),'R7. TIAM total gen capacity'!$F$9:$Q$1466))</f>
        <v>89.523696686973423</v>
      </c>
      <c r="AV54" s="68">
        <f t="array" ref="AV54">SUM(IF(('R7. TIAM total gen capacity'!$A$9:$A$1466=$B54)*('R7. TIAM total gen capacity'!$E$9:$E$1466=$D54)*('R7. TIAM total gen capacity'!$F$8:$Q$8=AV$10),'R7. TIAM total gen capacity'!$F$9:$Q$1466))</f>
        <v>84.652132610875853</v>
      </c>
      <c r="AW54" s="68">
        <f t="array" ref="AW54">SUM(IF(('R7. TIAM total gen capacity'!$A$9:$A$1466=$B54)*('R7. TIAM total gen capacity'!$E$9:$E$1466=$D54)*('R7. TIAM total gen capacity'!$F$8:$Q$8=AW$10),'R7. TIAM total gen capacity'!$F$9:$Q$1466))</f>
        <v>118.58005744228883</v>
      </c>
      <c r="AX54" s="68">
        <f t="array" ref="AX54">SUM(IF(('R7. TIAM total gen capacity'!$A$9:$A$1466=$B54)*('R7. TIAM total gen capacity'!$E$9:$E$1466=$D54)*('R7. TIAM total gen capacity'!$F$8:$Q$8=AX$10),'R7. TIAM total gen capacity'!$F$9:$Q$1466))</f>
        <v>205.67190002123999</v>
      </c>
      <c r="AY54" s="68">
        <f t="array" ref="AY54">SUM(IF(('R7. TIAM total gen capacity'!$A$9:$A$1466=$B54)*('R7. TIAM total gen capacity'!$E$9:$E$1466=$D54)*('R7. TIAM total gen capacity'!$F$8:$Q$8=AY$10),'R7. TIAM total gen capacity'!$F$9:$Q$1466))</f>
        <v>389.85908787948972</v>
      </c>
      <c r="AZ54" s="68">
        <f t="array" ref="AZ54">SUM(IF(('R7. TIAM total gen capacity'!$A$9:$A$1466=$B54)*('R7. TIAM total gen capacity'!$E$9:$E$1466=$D54)*('R7. TIAM total gen capacity'!$F$8:$Q$8=AZ$10),'R7. TIAM total gen capacity'!$F$9:$Q$1466))</f>
        <v>538.3343285617982</v>
      </c>
      <c r="BA54" s="68">
        <f t="array" ref="BA54">SUM(IF(('R7. TIAM total gen capacity'!$A$9:$A$1466=$B54)*('R7. TIAM total gen capacity'!$E$9:$E$1466=$D54)*('R7. TIAM total gen capacity'!$F$8:$Q$8=BA$10),'R7. TIAM total gen capacity'!$F$9:$Q$1466))</f>
        <v>506.44390299167679</v>
      </c>
      <c r="BB54" s="68">
        <f t="array" ref="BB54">SUM(IF(('R7. TIAM total gen capacity'!$A$9:$A$1466=$B54)*('R7. TIAM total gen capacity'!$E$9:$E$1466=$D54)*('R7. TIAM total gen capacity'!$F$8:$Q$8=BB$10),'R7. TIAM total gen capacity'!$F$9:$Q$1466))</f>
        <v>480.34216949437268</v>
      </c>
      <c r="BC54" s="68">
        <f t="array" ref="BC54">SUM(IF(('R7. TIAM total gen capacity'!$A$9:$A$1466=$B54)*('R7. TIAM total gen capacity'!$E$9:$E$1466=$D54)*('R7. TIAM total gen capacity'!$F$8:$Q$8=BC$10),'R7. TIAM total gen capacity'!$F$9:$Q$1466))</f>
        <v>504.98095878391712</v>
      </c>
      <c r="BE54" s="68">
        <f t="array" ref="BE54">SUM(IF(('R7. TIAM total gen capacity'!$A$9:$A$1466=$B54)*('R7. TIAM total gen capacity'!$E$9:$E$1466=$D54)*('R7. TIAM total gen capacity'!$B$9:$B$1466=BE$9)*('R7. TIAM total gen capacity'!$F$8:$Q$8=BE$10),'R7. TIAM total gen capacity'!$F$9:$Q$1466))</f>
        <v>18.519712169776206</v>
      </c>
      <c r="BF54" s="68">
        <f t="array" ref="BF54">SUM(IF(('R7. TIAM total gen capacity'!$A$9:$A$1466=$B54)*('R7. TIAM total gen capacity'!$E$9:$E$1466=$D54)*('R7. TIAM total gen capacity'!$B$9:$B$1466=BF$9)*('R7. TIAM total gen capacity'!$F$8:$Q$8=BF$10),'R7. TIAM total gen capacity'!$F$9:$Q$1466))</f>
        <v>20.707942460135836</v>
      </c>
      <c r="BG54" s="68">
        <f t="array" ref="BG54">SUM(IF(('R7. TIAM total gen capacity'!$A$9:$A$1466=$B54)*('R7. TIAM total gen capacity'!$E$9:$E$1466=$D54)*('R7. TIAM total gen capacity'!$B$9:$B$1466=BG$9)*('R7. TIAM total gen capacity'!$F$8:$Q$8=BG$10),'R7. TIAM total gen capacity'!$F$9:$Q$1466))</f>
        <v>23.532887320427065</v>
      </c>
      <c r="BH54" s="68">
        <f t="array" ref="BH54">SUM(IF(('R7. TIAM total gen capacity'!$A$9:$A$1466=$B54)*('R7. TIAM total gen capacity'!$E$9:$E$1466=$D54)*('R7. TIAM total gen capacity'!$B$9:$B$1466=BH$9)*('R7. TIAM total gen capacity'!$F$8:$Q$8=BH$10),'R7. TIAM total gen capacity'!$F$9:$Q$1466))</f>
        <v>31.011079846809952</v>
      </c>
      <c r="BI54" s="68">
        <f t="array" ref="BI54">SUM(IF(('R7. TIAM total gen capacity'!$A$9:$A$1466=$B54)*('R7. TIAM total gen capacity'!$E$9:$E$1466=$D54)*('R7. TIAM total gen capacity'!$B$9:$B$1466=BI$9)*('R7. TIAM total gen capacity'!$F$8:$Q$8=BI$10),'R7. TIAM total gen capacity'!$F$9:$Q$1466))</f>
        <v>38.116001437855829</v>
      </c>
      <c r="BJ54" s="68">
        <f t="array" ref="BJ54">SUM(IF(('R7. TIAM total gen capacity'!$A$9:$A$1466=$B54)*('R7. TIAM total gen capacity'!$E$9:$E$1466=$D54)*('R7. TIAM total gen capacity'!$B$9:$B$1466=BJ$9)*('R7. TIAM total gen capacity'!$F$8:$Q$8=BJ$10),'R7. TIAM total gen capacity'!$F$9:$Q$1466))</f>
        <v>103.77609584544152</v>
      </c>
      <c r="BK54" s="68">
        <f t="array" ref="BK54">SUM(IF(('R7. TIAM total gen capacity'!$A$9:$A$1466=$B54)*('R7. TIAM total gen capacity'!$E$9:$E$1466=$D54)*('R7. TIAM total gen capacity'!$B$9:$B$1466=BK$9)*('R7. TIAM total gen capacity'!$F$8:$Q$8=BK$10),'R7. TIAM total gen capacity'!$F$9:$Q$1466))</f>
        <v>199.02881423076965</v>
      </c>
      <c r="BL54" s="68">
        <f t="array" ref="BL54">SUM(IF(('R7. TIAM total gen capacity'!$A$9:$A$1466=$B54)*('R7. TIAM total gen capacity'!$E$9:$E$1466=$D54)*('R7. TIAM total gen capacity'!$B$9:$B$1466=BL$9)*('R7. TIAM total gen capacity'!$F$8:$Q$8=BL$10),'R7. TIAM total gen capacity'!$F$9:$Q$1466))</f>
        <v>377.8388198602853</v>
      </c>
      <c r="BM54" s="68">
        <f t="array" ref="BM54">SUM(IF(('R7. TIAM total gen capacity'!$A$9:$A$1466=$B54)*('R7. TIAM total gen capacity'!$E$9:$E$1466=$D54)*('R7. TIAM total gen capacity'!$B$9:$B$1466=BM$9)*('R7. TIAM total gen capacity'!$F$8:$Q$8=BM$10),'R7. TIAM total gen capacity'!$F$9:$Q$1466))</f>
        <v>523.69911281333145</v>
      </c>
      <c r="BN54" s="68">
        <f t="array" ref="BN54">SUM(IF(('R7. TIAM total gen capacity'!$A$9:$A$1466=$B54)*('R7. TIAM total gen capacity'!$E$9:$E$1466=$D54)*('R7. TIAM total gen capacity'!$B$9:$B$1466=BN$9)*('R7. TIAM total gen capacity'!$F$8:$Q$8=BN$10),'R7. TIAM total gen capacity'!$F$9:$Q$1466))</f>
        <v>488.81938774017169</v>
      </c>
      <c r="BO54" s="68">
        <f t="array" ref="BO54">SUM(IF(('R7. TIAM total gen capacity'!$A$9:$A$1466=$B54)*('R7. TIAM total gen capacity'!$E$9:$E$1466=$D54)*('R7. TIAM total gen capacity'!$B$9:$B$1466=BO$9)*('R7. TIAM total gen capacity'!$F$8:$Q$8=BO$10),'R7. TIAM total gen capacity'!$F$9:$Q$1466))</f>
        <v>432.73108161499772</v>
      </c>
      <c r="BP54" s="68">
        <f t="array" ref="BP54">SUM(IF(('R7. TIAM total gen capacity'!$A$9:$A$1466=$B54)*('R7. TIAM total gen capacity'!$E$9:$E$1466=$D54)*('R7. TIAM total gen capacity'!$B$9:$B$1466=BP$9)*('R7. TIAM total gen capacity'!$F$8:$Q$8=BP$10),'R7. TIAM total gen capacity'!$F$9:$Q$1466))</f>
        <v>454.02614398085836</v>
      </c>
      <c r="BR54" s="68">
        <f t="array" ref="BR54">SUM(IF(('R7. TIAM total gen capacity'!$A$9:$A$1466=$B54)*(('R7. TIAM total gen capacity'!$C$9:$C$1466=BR$7)+('R7. TIAM total gen capacity'!$C$9:$C$1466=BR$8))*('R7. TIAM total gen capacity'!$E$9:$E$1466=$D54)*('R7. TIAM total gen capacity'!$F$8:$Q$8=BR$10),'R7. TIAM total gen capacity'!$F$9:$Q$1466))</f>
        <v>0.199086757990868</v>
      </c>
      <c r="BS54" s="68">
        <f t="array" ref="BS54">SUM(IF(('R7. TIAM total gen capacity'!$A$9:$A$1466=$B54)*(('R7. TIAM total gen capacity'!$C$9:$C$1466=BS$7)+('R7. TIAM total gen capacity'!$C$9:$C$1466=BS$8))*('R7. TIAM total gen capacity'!$E$9:$E$1466=$D54)*('R7. TIAM total gen capacity'!$F$8:$Q$8=BS$10),'R7. TIAM total gen capacity'!$F$9:$Q$1466))</f>
        <v>0.19214710068513899</v>
      </c>
      <c r="BT54" s="68">
        <f t="array" ref="BT54">SUM(IF(('R7. TIAM total gen capacity'!$A$9:$A$1466=$B54)*(('R7. TIAM total gen capacity'!$C$9:$C$1466=BT$7)+('R7. TIAM total gen capacity'!$C$9:$C$1466=BT$8))*('R7. TIAM total gen capacity'!$E$9:$E$1466=$D54)*('R7. TIAM total gen capacity'!$F$8:$Q$8=BT$10),'R7. TIAM total gen capacity'!$F$9:$Q$1466))</f>
        <v>0.174797957420815</v>
      </c>
      <c r="BU54" s="68">
        <f t="array" ref="BU54">SUM(IF(('R7. TIAM total gen capacity'!$A$9:$A$1466=$B54)*(('R7. TIAM total gen capacity'!$C$9:$C$1466=BU$7)+('R7. TIAM total gen capacity'!$C$9:$C$1466=BU$8))*('R7. TIAM total gen capacity'!$E$9:$E$1466=$D54)*('R7. TIAM total gen capacity'!$F$8:$Q$8=BU$10),'R7. TIAM total gen capacity'!$F$9:$Q$1466))</f>
        <v>3.746576281751798</v>
      </c>
      <c r="BV54" s="68">
        <f t="array" ref="BV54">SUM(IF(('R7. TIAM total gen capacity'!$A$9:$A$1466=$B54)*(('R7. TIAM total gen capacity'!$C$9:$C$1466=BV$7)+('R7. TIAM total gen capacity'!$C$9:$C$1466=BV$8))*('R7. TIAM total gen capacity'!$E$9:$E$1466=$D54)*('R7. TIAM total gen capacity'!$F$8:$Q$8=BV$10),'R7. TIAM total gen capacity'!$F$9:$Q$1466))</f>
        <v>6.8276140241110088</v>
      </c>
      <c r="BW54" s="68">
        <f t="array" ref="BW54">SUM(IF(('R7. TIAM total gen capacity'!$A$9:$A$1466=$B54)*(('R7. TIAM total gen capacity'!$C$9:$C$1466=BW$7)+('R7. TIAM total gen capacity'!$C$9:$C$1466=BW$8))*('R7. TIAM total gen capacity'!$E$9:$E$1466=$D54)*('R7. TIAM total gen capacity'!$F$8:$Q$8=BW$10),'R7. TIAM total gen capacity'!$F$9:$Q$1466))</f>
        <v>28.830244351419189</v>
      </c>
      <c r="BX54" s="68">
        <f t="array" ref="BX54">SUM(IF(('R7. TIAM total gen capacity'!$A$9:$A$1466=$B54)*(('R7. TIAM total gen capacity'!$C$9:$C$1466=BX$7)+('R7. TIAM total gen capacity'!$C$9:$C$1466=BX$8))*('R7. TIAM total gen capacity'!$E$9:$E$1466=$D54)*('R7. TIAM total gen capacity'!$F$8:$Q$8=BX$10),'R7. TIAM total gen capacity'!$F$9:$Q$1466))</f>
        <v>68.157388507510191</v>
      </c>
      <c r="BY54" s="68">
        <f t="array" ref="BY54">SUM(IF(('R7. TIAM total gen capacity'!$A$9:$A$1466=$B54)*(('R7. TIAM total gen capacity'!$C$9:$C$1466=BY$7)+('R7. TIAM total gen capacity'!$C$9:$C$1466=BY$8))*('R7. TIAM total gen capacity'!$E$9:$E$1466=$D54)*('R7. TIAM total gen capacity'!$F$8:$Q$8=BY$10),'R7. TIAM total gen capacity'!$F$9:$Q$1466))</f>
        <v>232.85042820711908</v>
      </c>
      <c r="BZ54" s="68">
        <f t="array" ref="BZ54">SUM(IF(('R7. TIAM total gen capacity'!$A$9:$A$1466=$B54)*(('R7. TIAM total gen capacity'!$C$9:$C$1466=BZ$7)+('R7. TIAM total gen capacity'!$C$9:$C$1466=BZ$8))*('R7. TIAM total gen capacity'!$E$9:$E$1466=$D54)*('R7. TIAM total gen capacity'!$F$8:$Q$8=BZ$10),'R7. TIAM total gen capacity'!$F$9:$Q$1466))</f>
        <v>365.3809274457895</v>
      </c>
      <c r="CA54" s="68">
        <f t="array" ref="CA54">SUM(IF(('R7. TIAM total gen capacity'!$A$9:$A$1466=$B54)*(('R7. TIAM total gen capacity'!$C$9:$C$1466=CA$7)+('R7. TIAM total gen capacity'!$C$9:$C$1466=CA$8))*('R7. TIAM total gen capacity'!$E$9:$E$1466=$D54)*('R7. TIAM total gen capacity'!$F$8:$Q$8=CA$10),'R7. TIAM total gen capacity'!$F$9:$Q$1466))</f>
        <v>324.63529924020253</v>
      </c>
      <c r="CB54" s="68">
        <f t="array" ref="CB54">SUM(IF(('R7. TIAM total gen capacity'!$A$9:$A$1466=$B54)*(('R7. TIAM total gen capacity'!$C$9:$C$1466=CB$7)+('R7. TIAM total gen capacity'!$C$9:$C$1466=CB$8))*('R7. TIAM total gen capacity'!$E$9:$E$1466=$D54)*('R7. TIAM total gen capacity'!$F$8:$Q$8=CB$10),'R7. TIAM total gen capacity'!$F$9:$Q$1466))</f>
        <v>261.6417150128666</v>
      </c>
      <c r="CC54" s="68">
        <f t="array" ref="CC54">SUM(IF(('R7. TIAM total gen capacity'!$A$9:$A$1466=$B54)*(('R7. TIAM total gen capacity'!$C$9:$C$1466=CC$7)+('R7. TIAM total gen capacity'!$C$9:$C$1466=CC$8))*('R7. TIAM total gen capacity'!$E$9:$E$1466=$D54)*('R7. TIAM total gen capacity'!$F$8:$Q$8=CC$10),'R7. TIAM total gen capacity'!$F$9:$Q$1466))</f>
        <v>276.51958848420429</v>
      </c>
      <c r="CE54" s="68">
        <f t="array" ref="CE54">SUM(IF(('R7. TIAM total gen capacity'!$A$9:$A$1466=$B54)*(('R7. TIAM total gen capacity'!$C$9:$C$1466=CE$7)+('R7. TIAM total gen capacity'!$C$9:$C$1466=CE$8))*('R7. TIAM total gen capacity'!$E$9:$E$1466=$D54)*('R7. TIAM total gen capacity'!$F$8:$Q$8=CE$10),'R7. TIAM total gen capacity'!$F$9:$Q$1466))</f>
        <v>15.8474518958036</v>
      </c>
      <c r="CF54" s="68">
        <f t="array" ref="CF54">SUM(IF(('R7. TIAM total gen capacity'!$A$9:$A$1466=$B54)*(('R7. TIAM total gen capacity'!$C$9:$C$1466=CF$7)+('R7. TIAM total gen capacity'!$C$9:$C$1466=CF$8))*('R7. TIAM total gen capacity'!$E$9:$E$1466=$D54)*('R7. TIAM total gen capacity'!$F$8:$Q$8=CF$10),'R7. TIAM total gen capacity'!$F$9:$Q$1466))</f>
        <v>15.8474518958036</v>
      </c>
      <c r="CG54" s="68">
        <f t="array" ref="CG54">SUM(IF(('R7. TIAM total gen capacity'!$A$9:$A$1466=$B54)*(('R7. TIAM total gen capacity'!$C$9:$C$1466=CG$7)+('R7. TIAM total gen capacity'!$C$9:$C$1466=CG$8))*('R7. TIAM total gen capacity'!$E$9:$E$1466=$D54)*('R7. TIAM total gen capacity'!$F$8:$Q$8=CG$10),'R7. TIAM total gen capacity'!$F$9:$Q$1466))</f>
        <v>15.85490322735888</v>
      </c>
      <c r="CH54" s="68">
        <f t="array" ref="CH54">SUM(IF(('R7. TIAM total gen capacity'!$A$9:$A$1466=$B54)*(('R7. TIAM total gen capacity'!$C$9:$C$1466=CH$7)+('R7. TIAM total gen capacity'!$C$9:$C$1466=CH$8))*('R7. TIAM total gen capacity'!$E$9:$E$1466=$D54)*('R7. TIAM total gen capacity'!$F$8:$Q$8=CH$10),'R7. TIAM total gen capacity'!$F$9:$Q$1466))</f>
        <v>16.512473103344888</v>
      </c>
      <c r="CI54" s="68">
        <f t="array" ref="CI54">SUM(IF(('R7. TIAM total gen capacity'!$A$9:$A$1466=$B54)*(('R7. TIAM total gen capacity'!$C$9:$C$1466=CI$7)+('R7. TIAM total gen capacity'!$C$9:$C$1466=CI$8))*('R7. TIAM total gen capacity'!$E$9:$E$1466=$D54)*('R7. TIAM total gen capacity'!$F$8:$Q$8=CI$10),'R7. TIAM total gen capacity'!$F$9:$Q$1466))</f>
        <v>16.819642053116581</v>
      </c>
      <c r="CJ54" s="68">
        <f t="array" ref="CJ54">SUM(IF(('R7. TIAM total gen capacity'!$A$9:$A$1466=$B54)*(('R7. TIAM total gen capacity'!$C$9:$C$1466=CJ$7)+('R7. TIAM total gen capacity'!$C$9:$C$1466=CJ$8))*('R7. TIAM total gen capacity'!$E$9:$E$1466=$D54)*('R7. TIAM total gen capacity'!$F$8:$Q$8=CJ$10),'R7. TIAM total gen capacity'!$F$9:$Q$1466))</f>
        <v>17.024421352964371</v>
      </c>
      <c r="CK54" s="68">
        <f t="array" ref="CK54">SUM(IF(('R7. TIAM total gen capacity'!$A$9:$A$1466=$B54)*(('R7. TIAM total gen capacity'!$C$9:$C$1466=CK$7)+('R7. TIAM total gen capacity'!$C$9:$C$1466=CK$8))*('R7. TIAM total gen capacity'!$E$9:$E$1466=$D54)*('R7. TIAM total gen capacity'!$F$8:$Q$8=CK$10),'R7. TIAM total gen capacity'!$F$9:$Q$1466))</f>
        <v>17.024421352964371</v>
      </c>
      <c r="CL54" s="68">
        <f t="array" ref="CL54">SUM(IF(('R7. TIAM total gen capacity'!$A$9:$A$1466=$B54)*(('R7. TIAM total gen capacity'!$C$9:$C$1466=CL$7)+('R7. TIAM total gen capacity'!$C$9:$C$1466=CL$8))*('R7. TIAM total gen capacity'!$E$9:$E$1466=$D54)*('R7. TIAM total gen capacity'!$F$8:$Q$8=CL$10),'R7. TIAM total gen capacity'!$F$9:$Q$1466))</f>
        <v>17.024421352964371</v>
      </c>
      <c r="CM54" s="68">
        <f t="array" ref="CM54">SUM(IF(('R7. TIAM total gen capacity'!$A$9:$A$1466=$B54)*(('R7. TIAM total gen capacity'!$C$9:$C$1466=CM$7)+('R7. TIAM total gen capacity'!$C$9:$C$1466=CM$8))*('R7. TIAM total gen capacity'!$E$9:$E$1466=$D54)*('R7. TIAM total gen capacity'!$F$8:$Q$8=CM$10),'R7. TIAM total gen capacity'!$F$9:$Q$1466))</f>
        <v>17.024421352964371</v>
      </c>
      <c r="CN54" s="68">
        <f t="array" ref="CN54">SUM(IF(('R7. TIAM total gen capacity'!$A$9:$A$1466=$B54)*(('R7. TIAM total gen capacity'!$C$9:$C$1466=CN$7)+('R7. TIAM total gen capacity'!$C$9:$C$1466=CN$8))*('R7. TIAM total gen capacity'!$E$9:$E$1466=$D54)*('R7. TIAM total gen capacity'!$F$8:$Q$8=CN$10),'R7. TIAM total gen capacity'!$F$9:$Q$1466))</f>
        <v>17.024421352964371</v>
      </c>
      <c r="CO54" s="68">
        <f t="array" ref="CO54">SUM(IF(('R7. TIAM total gen capacity'!$A$9:$A$1466=$B54)*(('R7. TIAM total gen capacity'!$C$9:$C$1466=CO$7)+('R7. TIAM total gen capacity'!$C$9:$C$1466=CO$8))*('R7. TIAM total gen capacity'!$E$9:$E$1466=$D54)*('R7. TIAM total gen capacity'!$F$8:$Q$8=CO$10),'R7. TIAM total gen capacity'!$F$9:$Q$1466))</f>
        <v>17.024421352964371</v>
      </c>
      <c r="CP54" s="68">
        <f t="array" ref="CP54">SUM(IF(('R7. TIAM total gen capacity'!$A$9:$A$1466=$B54)*(('R7. TIAM total gen capacity'!$C$9:$C$1466=CP$7)+('R7. TIAM total gen capacity'!$C$9:$C$1466=CP$8))*('R7. TIAM total gen capacity'!$E$9:$E$1466=$D54)*('R7. TIAM total gen capacity'!$F$8:$Q$8=CP$10),'R7. TIAM total gen capacity'!$F$9:$Q$1466))</f>
        <v>17.024421352964371</v>
      </c>
    </row>
    <row r="55" spans="1:94" x14ac:dyDescent="0.3">
      <c r="A55" s="39" t="s">
        <v>303</v>
      </c>
      <c r="B55" s="39" t="s">
        <v>270</v>
      </c>
      <c r="C55" s="39" t="s">
        <v>80</v>
      </c>
      <c r="D55" s="39" t="s">
        <v>256</v>
      </c>
      <c r="E55" s="68">
        <f t="array" ref="E55">SUM(IF(('R7. TIAM total gen capacity'!$A$9:$A$1466=$B55)*(('R7. TIAM total gen capacity'!$C$9:$C$1466=E$7)+('R7. TIAM total gen capacity'!$C$9:$C$1466=E$8))*('R7. TIAM total gen capacity'!$E$9:$E$1466=$D55)*('R7. TIAM total gen capacity'!$F$8:$Q$8=E$10),'R7. TIAM total gen capacity'!$F$9:$Q$1466))</f>
        <v>0.35901826484018295</v>
      </c>
      <c r="F55" s="68">
        <f t="array" ref="F55">SUM(IF(('R7. TIAM total gen capacity'!$A$9:$A$1466=$B55)*(('R7. TIAM total gen capacity'!$C$9:$C$1466=F$7)+('R7. TIAM total gen capacity'!$C$9:$C$1466=F$8))*('R7. TIAM total gen capacity'!$E$9:$E$1466=$D55)*('R7. TIAM total gen capacity'!$F$8:$Q$8=F$10),'R7. TIAM total gen capacity'!$F$9:$Q$1466))</f>
        <v>1.259703196347032</v>
      </c>
      <c r="G55" s="68">
        <f t="array" ref="G55">SUM(IF(('R7. TIAM total gen capacity'!$A$9:$A$1466=$B55)*(('R7. TIAM total gen capacity'!$C$9:$C$1466=G$7)+('R7. TIAM total gen capacity'!$C$9:$C$1466=G$8))*('R7. TIAM total gen capacity'!$E$9:$E$1466=$D55)*('R7. TIAM total gen capacity'!$F$8:$Q$8=G$10),'R7. TIAM total gen capacity'!$F$9:$Q$1466))</f>
        <v>8.109703196347029</v>
      </c>
      <c r="H55" s="68">
        <f t="array" ref="H55">SUM(IF(('R7. TIAM total gen capacity'!$A$9:$A$1466=$B55)*(('R7. TIAM total gen capacity'!$C$9:$C$1466=H$7)+('R7. TIAM total gen capacity'!$C$9:$C$1466=H$8))*('R7. TIAM total gen capacity'!$E$9:$E$1466=$D55)*('R7. TIAM total gen capacity'!$F$8:$Q$8=H$10),'R7. TIAM total gen capacity'!$F$9:$Q$1466))</f>
        <v>13.581682935036495</v>
      </c>
      <c r="I55" s="68">
        <f t="array" ref="I55">SUM(IF(('R7. TIAM total gen capacity'!$A$9:$A$1466=$B55)*(('R7. TIAM total gen capacity'!$C$9:$C$1466=I$7)+('R7. TIAM total gen capacity'!$C$9:$C$1466=I$8))*('R7. TIAM total gen capacity'!$E$9:$E$1466=$D55)*('R7. TIAM total gen capacity'!$F$8:$Q$8=I$10),'R7. TIAM total gen capacity'!$F$9:$Q$1466))</f>
        <v>65.28641910705484</v>
      </c>
      <c r="J55" s="68">
        <f t="array" ref="J55">SUM(IF(('R7. TIAM total gen capacity'!$A$9:$A$1466=$B55)*(('R7. TIAM total gen capacity'!$C$9:$C$1466=J$7)+('R7. TIAM total gen capacity'!$C$9:$C$1466=J$8))*('R7. TIAM total gen capacity'!$E$9:$E$1466=$D55)*('R7. TIAM total gen capacity'!$F$8:$Q$8=J$10),'R7. TIAM total gen capacity'!$F$9:$Q$1466))</f>
        <v>313.82181279592379</v>
      </c>
      <c r="K55" s="68">
        <f t="array" ref="K55">SUM(IF(('R7. TIAM total gen capacity'!$A$9:$A$1466=$B55)*(('R7. TIAM total gen capacity'!$C$9:$C$1466=K$7)+('R7. TIAM total gen capacity'!$C$9:$C$1466=K$8))*('R7. TIAM total gen capacity'!$E$9:$E$1466=$D55)*('R7. TIAM total gen capacity'!$F$8:$Q$8=K$10),'R7. TIAM total gen capacity'!$F$9:$Q$1466))</f>
        <v>1270.8197004622682</v>
      </c>
      <c r="L55" s="68">
        <f t="array" ref="L55">SUM(IF(('R7. TIAM total gen capacity'!$A$9:$A$1466=$B55)*(('R7. TIAM total gen capacity'!$C$9:$C$1466=L$7)+('R7. TIAM total gen capacity'!$C$9:$C$1466=L$8))*('R7. TIAM total gen capacity'!$E$9:$E$1466=$D55)*('R7. TIAM total gen capacity'!$F$8:$Q$8=L$10),'R7. TIAM total gen capacity'!$F$9:$Q$1466))</f>
        <v>2893.2751455848829</v>
      </c>
      <c r="M55" s="68">
        <f t="array" ref="M55">SUM(IF(('R7. TIAM total gen capacity'!$A$9:$A$1466=$B55)*(('R7. TIAM total gen capacity'!$C$9:$C$1466=M$7)+('R7. TIAM total gen capacity'!$C$9:$C$1466=M$8))*('R7. TIAM total gen capacity'!$E$9:$E$1466=$D55)*('R7. TIAM total gen capacity'!$F$8:$Q$8=M$10),'R7. TIAM total gen capacity'!$F$9:$Q$1466))</f>
        <v>2894.1406876895189</v>
      </c>
      <c r="N55" s="68">
        <f t="array" ref="N55">SUM(IF(('R7. TIAM total gen capacity'!$A$9:$A$1466=$B55)*(('R7. TIAM total gen capacity'!$C$9:$C$1466=N$7)+('R7. TIAM total gen capacity'!$C$9:$C$1466=N$8))*('R7. TIAM total gen capacity'!$E$9:$E$1466=$D55)*('R7. TIAM total gen capacity'!$F$8:$Q$8=N$10),'R7. TIAM total gen capacity'!$F$9:$Q$1466))</f>
        <v>2894.1394876895156</v>
      </c>
      <c r="O55" s="68">
        <f t="array" ref="O55">SUM(IF(('R7. TIAM total gen capacity'!$A$9:$A$1466=$B55)*(('R7. TIAM total gen capacity'!$C$9:$C$1466=O$7)+('R7. TIAM total gen capacity'!$C$9:$C$1466=O$8))*('R7. TIAM total gen capacity'!$E$9:$E$1466=$D55)*('R7. TIAM total gen capacity'!$F$8:$Q$8=O$10),'R7. TIAM total gen capacity'!$F$9:$Q$1466))</f>
        <v>2894.1382876895145</v>
      </c>
      <c r="P55" s="68">
        <f t="array" ref="P55">SUM(IF(('R7. TIAM total gen capacity'!$A$9:$A$1466=$B55)*(('R7. TIAM total gen capacity'!$C$9:$C$1466=P$7)+('R7. TIAM total gen capacity'!$C$9:$C$1466=P$8))*('R7. TIAM total gen capacity'!$E$9:$E$1466=$D55)*('R7. TIAM total gen capacity'!$F$8:$Q$8=P$10),'R7. TIAM total gen capacity'!$F$9:$Q$1466))</f>
        <v>2984.5145139065494</v>
      </c>
      <c r="R55" s="68">
        <f t="array" ref="R55">SUM(IF(('R7. TIAM total gen capacity'!$A$9:$A$1466=$B55)*(('R7. TIAM total gen capacity'!$C$9:$C$1466=R$7)+('R7. TIAM total gen capacity'!$C$9:$C$1466=R$8))*('R7. TIAM total gen capacity'!$E$9:$E$1466=$D55)*('R7. TIAM total gen capacity'!$F$8:$Q$8=R$10),'R7. TIAM total gen capacity'!$F$9:$Q$1466))</f>
        <v>11.045662100456619</v>
      </c>
      <c r="S55" s="68">
        <f t="array" ref="S55">SUM(IF(('R7. TIAM total gen capacity'!$A$9:$A$1466=$B55)*(('R7. TIAM total gen capacity'!$C$9:$C$1466=S$7)+('R7. TIAM total gen capacity'!$C$9:$C$1466=S$8))*('R7. TIAM total gen capacity'!$E$9:$E$1466=$D55)*('R7. TIAM total gen capacity'!$F$8:$Q$8=S$10),'R7. TIAM total gen capacity'!$F$9:$Q$1466))</f>
        <v>50.267258432800531</v>
      </c>
      <c r="T55" s="68">
        <f t="array" ref="T55">SUM(IF(('R7. TIAM total gen capacity'!$A$9:$A$1466=$B55)*(('R7. TIAM total gen capacity'!$C$9:$C$1466=T$7)+('R7. TIAM total gen capacity'!$C$9:$C$1466=T$8))*('R7. TIAM total gen capacity'!$E$9:$E$1466=$D55)*('R7. TIAM total gen capacity'!$F$8:$Q$8=T$10),'R7. TIAM total gen capacity'!$F$9:$Q$1466))</f>
        <v>66.000000000000028</v>
      </c>
      <c r="U55" s="68">
        <f t="array" ref="U55">SUM(IF(('R7. TIAM total gen capacity'!$A$9:$A$1466=$B55)*(('R7. TIAM total gen capacity'!$C$9:$C$1466=U$7)+('R7. TIAM total gen capacity'!$C$9:$C$1466=U$8))*('R7. TIAM total gen capacity'!$E$9:$E$1466=$D55)*('R7. TIAM total gen capacity'!$F$8:$Q$8=U$10),'R7. TIAM total gen capacity'!$F$9:$Q$1466))</f>
        <v>64.459905410774411</v>
      </c>
      <c r="V55" s="68">
        <f t="array" ref="V55">SUM(IF(('R7. TIAM total gen capacity'!$A$9:$A$1466=$B55)*(('R7. TIAM total gen capacity'!$C$9:$C$1466=V$7)+('R7. TIAM total gen capacity'!$C$9:$C$1466=V$8))*('R7. TIAM total gen capacity'!$E$9:$E$1466=$D55)*('R7. TIAM total gen capacity'!$F$8:$Q$8=V$10),'R7. TIAM total gen capacity'!$F$9:$Q$1466))</f>
        <v>309.84850329654336</v>
      </c>
      <c r="W55" s="68">
        <f t="array" ref="W55">SUM(IF(('R7. TIAM total gen capacity'!$A$9:$A$1466=$B55)*(('R7. TIAM total gen capacity'!$C$9:$C$1466=W$7)+('R7. TIAM total gen capacity'!$C$9:$C$1466=W$8))*('R7. TIAM total gen capacity'!$E$9:$E$1466=$D55)*('R7. TIAM total gen capacity'!$F$8:$Q$8=W$10),'R7. TIAM total gen capacity'!$F$9:$Q$1466))</f>
        <v>646.7911069498939</v>
      </c>
      <c r="X55" s="68">
        <f t="array" ref="X55">SUM(IF(('R7. TIAM total gen capacity'!$A$9:$A$1466=$B55)*(('R7. TIAM total gen capacity'!$C$9:$C$1466=X$7)+('R7. TIAM total gen capacity'!$C$9:$C$1466=X$8))*('R7. TIAM total gen capacity'!$E$9:$E$1466=$D55)*('R7. TIAM total gen capacity'!$F$8:$Q$8=X$10),'R7. TIAM total gen capacity'!$F$9:$Q$1466))</f>
        <v>1200.172363527395</v>
      </c>
      <c r="Y55" s="68">
        <f t="array" ref="Y55">SUM(IF(('R7. TIAM total gen capacity'!$A$9:$A$1466=$B55)*(('R7. TIAM total gen capacity'!$C$9:$C$1466=Y$7)+('R7. TIAM total gen capacity'!$C$9:$C$1466=Y$8))*('R7. TIAM total gen capacity'!$E$9:$E$1466=$D55)*('R7. TIAM total gen capacity'!$F$8:$Q$8=Y$10),'R7. TIAM total gen capacity'!$F$9:$Q$1466))</f>
        <v>2573.0802842836392</v>
      </c>
      <c r="Z55" s="68">
        <f t="array" ref="Z55">SUM(IF(('R7. TIAM total gen capacity'!$A$9:$A$1466=$B55)*(('R7. TIAM total gen capacity'!$C$9:$C$1466=Z$7)+('R7. TIAM total gen capacity'!$C$9:$C$1466=Z$8))*('R7. TIAM total gen capacity'!$E$9:$E$1466=$D55)*('R7. TIAM total gen capacity'!$F$8:$Q$8=Z$10),'R7. TIAM total gen capacity'!$F$9:$Q$1466))</f>
        <v>2579.8343745672651</v>
      </c>
      <c r="AA55" s="68">
        <f t="array" ref="AA55">SUM(IF(('R7. TIAM total gen capacity'!$A$9:$A$1466=$B55)*(('R7. TIAM total gen capacity'!$C$9:$C$1466=AA$7)+('R7. TIAM total gen capacity'!$C$9:$C$1466=AA$8))*('R7. TIAM total gen capacity'!$E$9:$E$1466=$D55)*('R7. TIAM total gen capacity'!$F$8:$Q$8=AA$10),'R7. TIAM total gen capacity'!$F$9:$Q$1466))</f>
        <v>2946.8314311133549</v>
      </c>
      <c r="AB55" s="68">
        <f t="array" ref="AB55">SUM(IF(('R7. TIAM total gen capacity'!$A$9:$A$1466=$B55)*(('R7. TIAM total gen capacity'!$C$9:$C$1466=AB$7)+('R7. TIAM total gen capacity'!$C$9:$C$1466=AB$8))*('R7. TIAM total gen capacity'!$E$9:$E$1466=$D55)*('R7. TIAM total gen capacity'!$F$8:$Q$8=AB$10),'R7. TIAM total gen capacity'!$F$9:$Q$1466))</f>
        <v>3146.9101789531178</v>
      </c>
      <c r="AC55" s="68">
        <f t="array" ref="AC55">SUM(IF(('R7. TIAM total gen capacity'!$A$9:$A$1466=$B55)*(('R7. TIAM total gen capacity'!$C$9:$C$1466=AC$7)+('R7. TIAM total gen capacity'!$C$9:$C$1466=AC$8))*('R7. TIAM total gen capacity'!$E$9:$E$1466=$D55)*('R7. TIAM total gen capacity'!$F$8:$Q$8=AC$10),'R7. TIAM total gen capacity'!$F$9:$Q$1466))</f>
        <v>3597.3194793848843</v>
      </c>
      <c r="AE55" s="68">
        <f t="array" ref="AE55">SUM(IF(('R7. TIAM total gen capacity'!$A$9:$A$1466=$B55)*(('R7. TIAM total gen capacity'!$C$9:$C$1466=AE$6)+('R7. TIAM total gen capacity'!$C$9:$C$1466=AE$7)+('R7. TIAM total gen capacity'!$C$9:$C$1466=AE$8)+('R7. TIAM total gen capacity'!$C$9:$C$1466=AE$9))*('R7. TIAM total gen capacity'!$E$9:$E$1466=$D55)*('R7. TIAM total gen capacity'!$F$8:$Q$8=AE$10),'R7. TIAM total gen capacity'!$F$9:$Q$1466))</f>
        <v>590.49767653320043</v>
      </c>
      <c r="AF55" s="68">
        <f t="array" ref="AF55">SUM(IF(('R7. TIAM total gen capacity'!$A$9:$A$1466=$B55)*(('R7. TIAM total gen capacity'!$C$9:$C$1466=AF$6)+('R7. TIAM total gen capacity'!$C$9:$C$1466=AF$7)+('R7. TIAM total gen capacity'!$C$9:$C$1466=AF$8)+('R7. TIAM total gen capacity'!$C$9:$C$1466=AF$9))*('R7. TIAM total gen capacity'!$E$9:$E$1466=$D55)*('R7. TIAM total gen capacity'!$F$8:$Q$8=AF$10),'R7. TIAM total gen capacity'!$F$9:$Q$1466))</f>
        <v>669.7906260680769</v>
      </c>
      <c r="AG55" s="68">
        <f t="array" ref="AG55">SUM(IF(('R7. TIAM total gen capacity'!$A$9:$A$1466=$B55)*(('R7. TIAM total gen capacity'!$C$9:$C$1466=AG$6)+('R7. TIAM total gen capacity'!$C$9:$C$1466=AG$7)+('R7. TIAM total gen capacity'!$C$9:$C$1466=AG$8)+('R7. TIAM total gen capacity'!$C$9:$C$1466=AG$9))*('R7. TIAM total gen capacity'!$E$9:$E$1466=$D55)*('R7. TIAM total gen capacity'!$F$8:$Q$8=AG$10),'R7. TIAM total gen capacity'!$F$9:$Q$1466))</f>
        <v>713.70311046589848</v>
      </c>
      <c r="AH55" s="68">
        <f t="array" ref="AH55">SUM(IF(('R7. TIAM total gen capacity'!$A$9:$A$1466=$B55)*(('R7. TIAM total gen capacity'!$C$9:$C$1466=AH$6)+('R7. TIAM total gen capacity'!$C$9:$C$1466=AH$7)+('R7. TIAM total gen capacity'!$C$9:$C$1466=AH$8)+('R7. TIAM total gen capacity'!$C$9:$C$1466=AH$9))*('R7. TIAM total gen capacity'!$E$9:$E$1466=$D55)*('R7. TIAM total gen capacity'!$F$8:$Q$8=AH$10),'R7. TIAM total gen capacity'!$F$9:$Q$1466))</f>
        <v>757.03287148804668</v>
      </c>
      <c r="AI55" s="68">
        <f t="array" ref="AI55">SUM(IF(('R7. TIAM total gen capacity'!$A$9:$A$1466=$B55)*(('R7. TIAM total gen capacity'!$C$9:$C$1466=AI$6)+('R7. TIAM total gen capacity'!$C$9:$C$1466=AI$7)+('R7. TIAM total gen capacity'!$C$9:$C$1466=AI$8)+('R7. TIAM total gen capacity'!$C$9:$C$1466=AI$9))*('R7. TIAM total gen capacity'!$E$9:$E$1466=$D55)*('R7. TIAM total gen capacity'!$F$8:$Q$8=AI$10),'R7. TIAM total gen capacity'!$F$9:$Q$1466))</f>
        <v>595.24419512940813</v>
      </c>
      <c r="AJ55" s="68">
        <f t="array" ref="AJ55">SUM(IF(('R7. TIAM total gen capacity'!$A$9:$A$1466=$B55)*(('R7. TIAM total gen capacity'!$C$9:$C$1466=AJ$6)+('R7. TIAM total gen capacity'!$C$9:$C$1466=AJ$7)+('R7. TIAM total gen capacity'!$C$9:$C$1466=AJ$8)+('R7. TIAM total gen capacity'!$C$9:$C$1466=AJ$9))*('R7. TIAM total gen capacity'!$E$9:$E$1466=$D55)*('R7. TIAM total gen capacity'!$F$8:$Q$8=AJ$10),'R7. TIAM total gen capacity'!$F$9:$Q$1466))</f>
        <v>238.52467068584096</v>
      </c>
      <c r="AK55" s="68">
        <f t="array" ref="AK55">SUM(IF(('R7. TIAM total gen capacity'!$A$9:$A$1466=$B55)*(('R7. TIAM total gen capacity'!$C$9:$C$1466=AK$6)+('R7. TIAM total gen capacity'!$C$9:$C$1466=AK$7)+('R7. TIAM total gen capacity'!$C$9:$C$1466=AK$8)+('R7. TIAM total gen capacity'!$C$9:$C$1466=AK$9))*('R7. TIAM total gen capacity'!$E$9:$E$1466=$D55)*('R7. TIAM total gen capacity'!$F$8:$Q$8=AK$10),'R7. TIAM total gen capacity'!$F$9:$Q$1466))</f>
        <v>4.55988753459535</v>
      </c>
      <c r="AL55" s="68">
        <f t="array" ref="AL55">SUM(IF(('R7. TIAM total gen capacity'!$A$9:$A$1466=$B55)*(('R7. TIAM total gen capacity'!$C$9:$C$1466=AL$6)+('R7. TIAM total gen capacity'!$C$9:$C$1466=AL$7)+('R7. TIAM total gen capacity'!$C$9:$C$1466=AL$8)+('R7. TIAM total gen capacity'!$C$9:$C$1466=AL$9))*('R7. TIAM total gen capacity'!$E$9:$E$1466=$D55)*('R7. TIAM total gen capacity'!$F$8:$Q$8=AL$10),'R7. TIAM total gen capacity'!$F$9:$Q$1466))</f>
        <v>106.46800411395699</v>
      </c>
      <c r="AM55" s="68">
        <f t="array" ref="AM55">SUM(IF(('R7. TIAM total gen capacity'!$A$9:$A$1466=$B55)*(('R7. TIAM total gen capacity'!$C$9:$C$1466=AM$6)+('R7. TIAM total gen capacity'!$C$9:$C$1466=AM$7)+('R7. TIAM total gen capacity'!$C$9:$C$1466=AM$8)+('R7. TIAM total gen capacity'!$C$9:$C$1466=AM$9))*('R7. TIAM total gen capacity'!$E$9:$E$1466=$D55)*('R7. TIAM total gen capacity'!$F$8:$Q$8=AM$10),'R7. TIAM total gen capacity'!$F$9:$Q$1466))</f>
        <v>242.351155000738</v>
      </c>
      <c r="AN55" s="68">
        <f t="array" ref="AN55">SUM(IF(('R7. TIAM total gen capacity'!$A$9:$A$1466=$B55)*(('R7. TIAM total gen capacity'!$C$9:$C$1466=AN$6)+('R7. TIAM total gen capacity'!$C$9:$C$1466=AN$7)+('R7. TIAM total gen capacity'!$C$9:$C$1466=AN$8)+('R7. TIAM total gen capacity'!$C$9:$C$1466=AN$9))*('R7. TIAM total gen capacity'!$E$9:$E$1466=$D55)*('R7. TIAM total gen capacity'!$F$8:$Q$8=AN$10),'R7. TIAM total gen capacity'!$F$9:$Q$1466))</f>
        <v>242.351155000738</v>
      </c>
      <c r="AO55" s="68">
        <f t="array" ref="AO55">SUM(IF(('R7. TIAM total gen capacity'!$A$9:$A$1466=$B55)*(('R7. TIAM total gen capacity'!$C$9:$C$1466=AO$6)+('R7. TIAM total gen capacity'!$C$9:$C$1466=AO$7)+('R7. TIAM total gen capacity'!$C$9:$C$1466=AO$8)+('R7. TIAM total gen capacity'!$C$9:$C$1466=AO$9))*('R7. TIAM total gen capacity'!$E$9:$E$1466=$D55)*('R7. TIAM total gen capacity'!$F$8:$Q$8=AO$10),'R7. TIAM total gen capacity'!$F$9:$Q$1466))</f>
        <v>135.88315088678101</v>
      </c>
      <c r="AP55" s="68">
        <f t="array" ref="AP55">SUM(IF(('R7. TIAM total gen capacity'!$A$9:$A$1466=$B55)*(('R7. TIAM total gen capacity'!$C$9:$C$1466=AP$6)+('R7. TIAM total gen capacity'!$C$9:$C$1466=AP$7)+('R7. TIAM total gen capacity'!$C$9:$C$1466=AP$8)+('R7. TIAM total gen capacity'!$C$9:$C$1466=AP$9))*('R7. TIAM total gen capacity'!$E$9:$E$1466=$D55)*('R7. TIAM total gen capacity'!$F$8:$Q$8=AP$10),'R7. TIAM total gen capacity'!$F$9:$Q$1466))</f>
        <v>0</v>
      </c>
      <c r="AR55" s="68">
        <f t="array" ref="AR55">SUM(IF(('R7. TIAM total gen capacity'!$A$9:$A$1466=$B55)*('R7. TIAM total gen capacity'!$E$9:$E$1466=$D55)*('R7. TIAM total gen capacity'!$F$8:$Q$8=AR$10),'R7. TIAM total gen capacity'!$F$9:$Q$1466))</f>
        <v>880.11278080343891</v>
      </c>
      <c r="AS55" s="68">
        <f t="array" ref="AS55">SUM(IF(('R7. TIAM total gen capacity'!$A$9:$A$1466=$B55)*('R7. TIAM total gen capacity'!$E$9:$E$1466=$D55)*('R7. TIAM total gen capacity'!$F$8:$Q$8=AS$10),'R7. TIAM total gen capacity'!$F$9:$Q$1466))</f>
        <v>999.07649611781517</v>
      </c>
      <c r="AT55" s="68">
        <f t="array" ref="AT55">SUM(IF(('R7. TIAM total gen capacity'!$A$9:$A$1466=$B55)*('R7. TIAM total gen capacity'!$E$9:$E$1466=$D55)*('R7. TIAM total gen capacity'!$F$8:$Q$8=AT$10),'R7. TIAM total gen capacity'!$F$9:$Q$1466))</f>
        <v>1063.7845447283787</v>
      </c>
      <c r="AU55" s="68">
        <f t="array" ref="AU55">SUM(IF(('R7. TIAM total gen capacity'!$A$9:$A$1466=$B55)*('R7. TIAM total gen capacity'!$E$9:$E$1466=$D55)*('R7. TIAM total gen capacity'!$F$8:$Q$8=AU$10),'R7. TIAM total gen capacity'!$F$9:$Q$1466))</f>
        <v>1169.3210532247397</v>
      </c>
      <c r="AV55" s="68">
        <f t="array" ref="AV55">SUM(IF(('R7. TIAM total gen capacity'!$A$9:$A$1466=$B55)*('R7. TIAM total gen capacity'!$E$9:$E$1466=$D55)*('R7. TIAM total gen capacity'!$F$8:$Q$8=AV$10),'R7. TIAM total gen capacity'!$F$9:$Q$1466))</f>
        <v>1505.3387227951889</v>
      </c>
      <c r="AW55" s="68">
        <f t="array" ref="AW55">SUM(IF(('R7. TIAM total gen capacity'!$A$9:$A$1466=$B55)*('R7. TIAM total gen capacity'!$E$9:$E$1466=$D55)*('R7. TIAM total gen capacity'!$F$8:$Q$8=AW$10),'R7. TIAM total gen capacity'!$F$9:$Q$1466))</f>
        <v>1907.3485624864018</v>
      </c>
      <c r="AX55" s="68">
        <f t="array" ref="AX55">SUM(IF(('R7. TIAM total gen capacity'!$A$9:$A$1466=$B55)*('R7. TIAM total gen capacity'!$E$9:$E$1466=$D55)*('R7. TIAM total gen capacity'!$F$8:$Q$8=AX$10),'R7. TIAM total gen capacity'!$F$9:$Q$1466))</f>
        <v>3527.5699305887033</v>
      </c>
      <c r="AY55" s="68">
        <f t="array" ref="AY55">SUM(IF(('R7. TIAM total gen capacity'!$A$9:$A$1466=$B55)*('R7. TIAM total gen capacity'!$E$9:$E$1466=$D55)*('R7. TIAM total gen capacity'!$F$8:$Q$8=AY$10),'R7. TIAM total gen capacity'!$F$9:$Q$1466))</f>
        <v>6792.356476377834</v>
      </c>
      <c r="AZ55" s="68">
        <f t="array" ref="AZ55">SUM(IF(('R7. TIAM total gen capacity'!$A$9:$A$1466=$B55)*('R7. TIAM total gen capacity'!$E$9:$E$1466=$D55)*('R7. TIAM total gen capacity'!$F$8:$Q$8=AZ$10),'R7. TIAM total gen capacity'!$F$9:$Q$1466))</f>
        <v>7102.9862995766762</v>
      </c>
      <c r="BA55" s="68">
        <f t="array" ref="BA55">SUM(IF(('R7. TIAM total gen capacity'!$A$9:$A$1466=$B55)*('R7. TIAM total gen capacity'!$E$9:$E$1466=$D55)*('R7. TIAM total gen capacity'!$F$8:$Q$8=BA$10),'R7. TIAM total gen capacity'!$F$9:$Q$1466))</f>
        <v>7482.7247008222694</v>
      </c>
      <c r="BB55" s="68">
        <f t="array" ref="BB55">SUM(IF(('R7. TIAM total gen capacity'!$A$9:$A$1466=$B55)*('R7. TIAM total gen capacity'!$E$9:$E$1466=$D55)*('R7. TIAM total gen capacity'!$F$8:$Q$8=BB$10),'R7. TIAM total gen capacity'!$F$9:$Q$1466))</f>
        <v>7661.3720187766776</v>
      </c>
      <c r="BC55" s="68">
        <f t="array" ref="BC55">SUM(IF(('R7. TIAM total gen capacity'!$A$9:$A$1466=$B55)*('R7. TIAM total gen capacity'!$E$9:$E$1466=$D55)*('R7. TIAM total gen capacity'!$F$8:$Q$8=BC$10),'R7. TIAM total gen capacity'!$F$9:$Q$1466))</f>
        <v>8196.9552467134599</v>
      </c>
      <c r="BE55" s="68">
        <f t="array" ref="BE55">SUM(IF(('R7. TIAM total gen capacity'!$A$9:$A$1466=$B55)*('R7. TIAM total gen capacity'!$E$9:$E$1466=$D55)*('R7. TIAM total gen capacity'!$B$9:$B$1466=BE$9)*('R7. TIAM total gen capacity'!$F$8:$Q$8=BE$10),'R7. TIAM total gen capacity'!$F$9:$Q$1466))</f>
        <v>170.78104260821425</v>
      </c>
      <c r="BF55" s="68">
        <f t="array" ref="BF55">SUM(IF(('R7. TIAM total gen capacity'!$A$9:$A$1466=$B55)*('R7. TIAM total gen capacity'!$E$9:$E$1466=$D55)*('R7. TIAM total gen capacity'!$B$9:$B$1466=BF$9)*('R7. TIAM total gen capacity'!$F$8:$Q$8=BF$10),'R7. TIAM total gen capacity'!$F$9:$Q$1466))</f>
        <v>210.44943305252411</v>
      </c>
      <c r="BG55" s="68">
        <f t="array" ref="BG55">SUM(IF(('R7. TIAM total gen capacity'!$A$9:$A$1466=$B55)*('R7. TIAM total gen capacity'!$E$9:$E$1466=$D55)*('R7. TIAM total gen capacity'!$B$9:$B$1466=BG$9)*('R7. TIAM total gen capacity'!$F$8:$Q$8=BG$10),'R7. TIAM total gen capacity'!$F$9:$Q$1466))</f>
        <v>231.91527263921679</v>
      </c>
      <c r="BH55" s="68">
        <f t="array" ref="BH55">SUM(IF(('R7. TIAM total gen capacity'!$A$9:$A$1466=$B55)*('R7. TIAM total gen capacity'!$E$9:$E$1466=$D55)*('R7. TIAM total gen capacity'!$B$9:$B$1466=BH$9)*('R7. TIAM total gen capacity'!$F$8:$Q$8=BH$10),'R7. TIAM total gen capacity'!$F$9:$Q$1466))</f>
        <v>275.04448940754224</v>
      </c>
      <c r="BI55" s="68">
        <f t="array" ref="BI55">SUM(IF(('R7. TIAM total gen capacity'!$A$9:$A$1466=$B55)*('R7. TIAM total gen capacity'!$E$9:$E$1466=$D55)*('R7. TIAM total gen capacity'!$B$9:$B$1466=BI$9)*('R7. TIAM total gen capacity'!$F$8:$Q$8=BI$10),'R7. TIAM total gen capacity'!$F$9:$Q$1466))</f>
        <v>787.26346499722627</v>
      </c>
      <c r="BJ55" s="68">
        <f t="array" ref="BJ55">SUM(IF(('R7. TIAM total gen capacity'!$A$9:$A$1466=$B55)*('R7. TIAM total gen capacity'!$E$9:$E$1466=$D55)*('R7. TIAM total gen capacity'!$B$9:$B$1466=BJ$9)*('R7. TIAM total gen capacity'!$F$8:$Q$8=BJ$10),'R7. TIAM total gen capacity'!$F$9:$Q$1466))</f>
        <v>1555.1543073248749</v>
      </c>
      <c r="BK55" s="68">
        <f t="array" ref="BK55">SUM(IF(('R7. TIAM total gen capacity'!$A$9:$A$1466=$B55)*('R7. TIAM total gen capacity'!$E$9:$E$1466=$D55)*('R7. TIAM total gen capacity'!$B$9:$B$1466=BK$9)*('R7. TIAM total gen capacity'!$F$8:$Q$8=BK$10),'R7. TIAM total gen capacity'!$F$9:$Q$1466))</f>
        <v>3375.3391442862926</v>
      </c>
      <c r="BL55" s="68">
        <f t="array" ref="BL55">SUM(IF(('R7. TIAM total gen capacity'!$A$9:$A$1466=$B55)*('R7. TIAM total gen capacity'!$E$9:$E$1466=$D55)*('R7. TIAM total gen capacity'!$B$9:$B$1466=BL$9)*('R7. TIAM total gen capacity'!$F$8:$Q$8=BL$10),'R7. TIAM total gen capacity'!$F$9:$Q$1466))</f>
        <v>6509.6466797032517</v>
      </c>
      <c r="BM55" s="68">
        <f t="array" ref="BM55">SUM(IF(('R7. TIAM total gen capacity'!$A$9:$A$1466=$B55)*('R7. TIAM total gen capacity'!$E$9:$E$1466=$D55)*('R7. TIAM total gen capacity'!$B$9:$B$1466=BM$9)*('R7. TIAM total gen capacity'!$F$8:$Q$8=BM$10),'R7. TIAM total gen capacity'!$F$9:$Q$1466))</f>
        <v>6672.5767143954727</v>
      </c>
      <c r="BN55" s="68">
        <f t="array" ref="BN55">SUM(IF(('R7. TIAM total gen capacity'!$A$9:$A$1466=$B55)*('R7. TIAM total gen capacity'!$E$9:$E$1466=$D55)*('R7. TIAM total gen capacity'!$B$9:$B$1466=BN$9)*('R7. TIAM total gen capacity'!$F$8:$Q$8=BN$10),'R7. TIAM total gen capacity'!$F$9:$Q$1466))</f>
        <v>7034.6937208063155</v>
      </c>
      <c r="BO55" s="68">
        <f t="array" ref="BO55">SUM(IF(('R7. TIAM total gen capacity'!$A$9:$A$1466=$B55)*('R7. TIAM total gen capacity'!$E$9:$E$1466=$D55)*('R7. TIAM total gen capacity'!$B$9:$B$1466=BO$9)*('R7. TIAM total gen capacity'!$F$8:$Q$8=BO$10),'R7. TIAM total gen capacity'!$F$9:$Q$1466))</f>
        <v>7363.6935569068719</v>
      </c>
      <c r="BP55" s="68">
        <f t="array" ref="BP55">SUM(IF(('R7. TIAM total gen capacity'!$A$9:$A$1466=$B55)*('R7. TIAM total gen capacity'!$E$9:$E$1466=$D55)*('R7. TIAM total gen capacity'!$B$9:$B$1466=BP$9)*('R7. TIAM total gen capacity'!$F$8:$Q$8=BP$10),'R7. TIAM total gen capacity'!$F$9:$Q$1466))</f>
        <v>8043.6474982443488</v>
      </c>
      <c r="BR55" s="68">
        <f t="array" ref="BR55">SUM(IF(('R7. TIAM total gen capacity'!$A$9:$A$1466=$B55)*(('R7. TIAM total gen capacity'!$C$9:$C$1466=BR$7)+('R7. TIAM total gen capacity'!$C$9:$C$1466=BR$8))*('R7. TIAM total gen capacity'!$E$9:$E$1466=$D55)*('R7. TIAM total gen capacity'!$F$8:$Q$8=BR$10),'R7. TIAM total gen capacity'!$F$9:$Q$1466))</f>
        <v>6.79771689497717</v>
      </c>
      <c r="BS55" s="68">
        <f t="array" ref="BS55">SUM(IF(('R7. TIAM total gen capacity'!$A$9:$A$1466=$B55)*(('R7. TIAM total gen capacity'!$C$9:$C$1466=BS$7)+('R7. TIAM total gen capacity'!$C$9:$C$1466=BS$8))*('R7. TIAM total gen capacity'!$E$9:$E$1466=$D55)*('R7. TIAM total gen capacity'!$F$8:$Q$8=BS$10),'R7. TIAM total gen capacity'!$F$9:$Q$1466))</f>
        <v>6.56076579793499</v>
      </c>
      <c r="BT55" s="68">
        <f t="array" ref="BT55">SUM(IF(('R7. TIAM total gen capacity'!$A$9:$A$1466=$B55)*(('R7. TIAM total gen capacity'!$C$9:$C$1466=BT$7)+('R7. TIAM total gen capacity'!$C$9:$C$1466=BT$8))*('R7. TIAM total gen capacity'!$E$9:$E$1466=$D55)*('R7. TIAM total gen capacity'!$F$8:$Q$8=BT$10),'R7. TIAM total gen capacity'!$F$9:$Q$1466))</f>
        <v>5.9683880553295303</v>
      </c>
      <c r="BU55" s="68">
        <f t="array" ref="BU55">SUM(IF(('R7. TIAM total gen capacity'!$A$9:$A$1466=$B55)*(('R7. TIAM total gen capacity'!$C$9:$C$1466=BU$7)+('R7. TIAM total gen capacity'!$C$9:$C$1466=BU$8))*('R7. TIAM total gen capacity'!$E$9:$E$1466=$D55)*('R7. TIAM total gen capacity'!$F$8:$Q$8=BU$10),'R7. TIAM total gen capacity'!$F$9:$Q$1466))</f>
        <v>19.397874051820491</v>
      </c>
      <c r="BV55" s="68">
        <f t="array" ref="BV55">SUM(IF(('R7. TIAM total gen capacity'!$A$9:$A$1466=$B55)*(('R7. TIAM total gen capacity'!$C$9:$C$1466=BV$7)+('R7. TIAM total gen capacity'!$C$9:$C$1466=BV$8))*('R7. TIAM total gen capacity'!$E$9:$E$1466=$D55)*('R7. TIAM total gen capacity'!$F$8:$Q$8=BV$10),'R7. TIAM total gen capacity'!$F$9:$Q$1466))</f>
        <v>201.22361385459698</v>
      </c>
      <c r="BW55" s="68">
        <f t="array" ref="BW55">SUM(IF(('R7. TIAM total gen capacity'!$A$9:$A$1466=$B55)*(('R7. TIAM total gen capacity'!$C$9:$C$1466=BW$7)+('R7. TIAM total gen capacity'!$C$9:$C$1466=BW$8))*('R7. TIAM total gen capacity'!$E$9:$E$1466=$D55)*('R7. TIAM total gen capacity'!$F$8:$Q$8=BW$10),'R7. TIAM total gen capacity'!$F$9:$Q$1466))</f>
        <v>241.21615365400012</v>
      </c>
      <c r="BX55" s="68">
        <f t="array" ref="BX55">SUM(IF(('R7. TIAM total gen capacity'!$A$9:$A$1466=$B55)*(('R7. TIAM total gen capacity'!$C$9:$C$1466=BX$7)+('R7. TIAM total gen capacity'!$C$9:$C$1466=BX$8))*('R7. TIAM total gen capacity'!$E$9:$E$1466=$D55)*('R7. TIAM total gen capacity'!$F$8:$Q$8=BX$10),'R7. TIAM total gen capacity'!$F$9:$Q$1466))</f>
        <v>394.23070608299241</v>
      </c>
      <c r="BY55" s="68">
        <f t="array" ref="BY55">SUM(IF(('R7. TIAM total gen capacity'!$A$9:$A$1466=$B55)*(('R7. TIAM total gen capacity'!$C$9:$C$1466=BY$7)+('R7. TIAM total gen capacity'!$C$9:$C$1466=BY$8))*('R7. TIAM total gen capacity'!$E$9:$E$1466=$D55)*('R7. TIAM total gen capacity'!$F$8:$Q$8=BY$10),'R7. TIAM total gen capacity'!$F$9:$Q$1466))</f>
        <v>457.7193529679123</v>
      </c>
      <c r="BZ55" s="68">
        <f t="array" ref="BZ55">SUM(IF(('R7. TIAM total gen capacity'!$A$9:$A$1466=$B55)*(('R7. TIAM total gen capacity'!$C$9:$C$1466=BZ$7)+('R7. TIAM total gen capacity'!$C$9:$C$1466=BZ$8))*('R7. TIAM total gen capacity'!$E$9:$E$1466=$D55)*('R7. TIAM total gen capacity'!$F$8:$Q$8=BZ$10),'R7. TIAM total gen capacity'!$F$9:$Q$1466))</f>
        <v>538.49712419648984</v>
      </c>
      <c r="CA55" s="68">
        <f t="array" ref="CA55">SUM(IF(('R7. TIAM total gen capacity'!$A$9:$A$1466=$B55)*(('R7. TIAM total gen capacity'!$C$9:$C$1466=CA$7)+('R7. TIAM total gen capacity'!$C$9:$C$1466=CA$8))*('R7. TIAM total gen capacity'!$E$9:$E$1466=$D55)*('R7. TIAM total gen capacity'!$F$8:$Q$8=CA$10),'R7. TIAM total gen capacity'!$F$9:$Q$1466))</f>
        <v>552.28527850332466</v>
      </c>
      <c r="CB55" s="68">
        <f t="array" ref="CB55">SUM(IF(('R7. TIAM total gen capacity'!$A$9:$A$1466=$B55)*(('R7. TIAM total gen capacity'!$C$9:$C$1466=CB$7)+('R7. TIAM total gen capacity'!$C$9:$C$1466=CB$8))*('R7. TIAM total gen capacity'!$E$9:$E$1466=$D55)*('R7. TIAM total gen capacity'!$F$8:$Q$8=CB$10),'R7. TIAM total gen capacity'!$F$9:$Q$1466))</f>
        <v>563.42917563643186</v>
      </c>
      <c r="CC55" s="68">
        <f t="array" ref="CC55">SUM(IF(('R7. TIAM total gen capacity'!$A$9:$A$1466=$B55)*(('R7. TIAM total gen capacity'!$C$9:$C$1466=CC$7)+('R7. TIAM total gen capacity'!$C$9:$C$1466=CC$8))*('R7. TIAM total gen capacity'!$E$9:$E$1466=$D55)*('R7. TIAM total gen capacity'!$F$8:$Q$8=CC$10),'R7. TIAM total gen capacity'!$F$9:$Q$1466))</f>
        <v>661.21826773316832</v>
      </c>
      <c r="CE55" s="68">
        <f t="array" ref="CE55">SUM(IF(('R7. TIAM total gen capacity'!$A$9:$A$1466=$B55)*(('R7. TIAM total gen capacity'!$C$9:$C$1466=CE$7)+('R7. TIAM total gen capacity'!$C$9:$C$1466=CE$8))*('R7. TIAM total gen capacity'!$E$9:$E$1466=$D55)*('R7. TIAM total gen capacity'!$F$8:$Q$8=CE$10),'R7. TIAM total gen capacity'!$F$9:$Q$1466))</f>
        <v>142.98446726574849</v>
      </c>
      <c r="CF55" s="68">
        <f t="array" ref="CF55">SUM(IF(('R7. TIAM total gen capacity'!$A$9:$A$1466=$B55)*(('R7. TIAM total gen capacity'!$C$9:$C$1466=CF$7)+('R7. TIAM total gen capacity'!$C$9:$C$1466=CF$8))*('R7. TIAM total gen capacity'!$E$9:$E$1466=$D55)*('R7. TIAM total gen capacity'!$F$8:$Q$8=CF$10),'R7. TIAM total gen capacity'!$F$9:$Q$1466))</f>
        <v>142.98446726574849</v>
      </c>
      <c r="CG55" s="68">
        <f t="array" ref="CG55">SUM(IF(('R7. TIAM total gen capacity'!$A$9:$A$1466=$B55)*(('R7. TIAM total gen capacity'!$C$9:$C$1466=CG$7)+('R7. TIAM total gen capacity'!$C$9:$C$1466=CG$8))*('R7. TIAM total gen capacity'!$E$9:$E$1466=$D55)*('R7. TIAM total gen capacity'!$F$8:$Q$8=CG$10),'R7. TIAM total gen capacity'!$F$9:$Q$1466))</f>
        <v>143.15049233409403</v>
      </c>
      <c r="CH55" s="68">
        <f t="array" ref="CH55">SUM(IF(('R7. TIAM total gen capacity'!$A$9:$A$1466=$B55)*(('R7. TIAM total gen capacity'!$C$9:$C$1466=CH$7)+('R7. TIAM total gen capacity'!$C$9:$C$1466=CH$8))*('R7. TIAM total gen capacity'!$E$9:$E$1466=$D55)*('R7. TIAM total gen capacity'!$F$8:$Q$8=CH$10),'R7. TIAM total gen capacity'!$F$9:$Q$1466))</f>
        <v>160.39233313662621</v>
      </c>
      <c r="CI55" s="68">
        <f t="array" ref="CI55">SUM(IF(('R7. TIAM total gen capacity'!$A$9:$A$1466=$B55)*(('R7. TIAM total gen capacity'!$C$9:$C$1466=CI$7)+('R7. TIAM total gen capacity'!$C$9:$C$1466=CI$8))*('R7. TIAM total gen capacity'!$E$9:$E$1466=$D55)*('R7. TIAM total gen capacity'!$F$8:$Q$8=CI$10),'R7. TIAM total gen capacity'!$F$9:$Q$1466))</f>
        <v>178.36170067759107</v>
      </c>
      <c r="CJ55" s="68">
        <f t="array" ref="CJ55">SUM(IF(('R7. TIAM total gen capacity'!$A$9:$A$1466=$B55)*(('R7. TIAM total gen capacity'!$C$9:$C$1466=CJ$7)+('R7. TIAM total gen capacity'!$C$9:$C$1466=CJ$8))*('R7. TIAM total gen capacity'!$E$9:$E$1466=$D55)*('R7. TIAM total gen capacity'!$F$8:$Q$8=CJ$10),'R7. TIAM total gen capacity'!$F$9:$Q$1466))</f>
        <v>252.07561610346221</v>
      </c>
      <c r="CK55" s="68">
        <f t="array" ref="CK55">SUM(IF(('R7. TIAM total gen capacity'!$A$9:$A$1466=$B55)*(('R7. TIAM total gen capacity'!$C$9:$C$1466=CK$7)+('R7. TIAM total gen capacity'!$C$9:$C$1466=CK$8))*('R7. TIAM total gen capacity'!$E$9:$E$1466=$D55)*('R7. TIAM total gen capacity'!$F$8:$Q$8=CK$10),'R7. TIAM total gen capacity'!$F$9:$Q$1466))</f>
        <v>384.92999866163757</v>
      </c>
      <c r="CL55" s="68">
        <f t="array" ref="CL55">SUM(IF(('R7. TIAM total gen capacity'!$A$9:$A$1466=$B55)*(('R7. TIAM total gen capacity'!$C$9:$C$1466=CL$7)+('R7. TIAM total gen capacity'!$C$9:$C$1466=CL$8))*('R7. TIAM total gen capacity'!$E$9:$E$1466=$D55)*('R7. TIAM total gen capacity'!$F$8:$Q$8=CL$10),'R7. TIAM total gen capacity'!$F$9:$Q$1466))</f>
        <v>460.38592131481778</v>
      </c>
      <c r="CM55" s="68">
        <f t="array" ref="CM55">SUM(IF(('R7. TIAM total gen capacity'!$A$9:$A$1466=$B55)*(('R7. TIAM total gen capacity'!$C$9:$C$1466=CM$7)+('R7. TIAM total gen capacity'!$C$9:$C$1466=CM$8))*('R7. TIAM total gen capacity'!$E$9:$E$1466=$D55)*('R7. TIAM total gen capacity'!$F$8:$Q$8=CM$10),'R7. TIAM total gen capacity'!$F$9:$Q$1466))</f>
        <v>538.51273653037356</v>
      </c>
      <c r="CN55" s="68">
        <f t="array" ref="CN55">SUM(IF(('R7. TIAM total gen capacity'!$A$9:$A$1466=$B55)*(('R7. TIAM total gen capacity'!$C$9:$C$1466=CN$7)+('R7. TIAM total gen capacity'!$C$9:$C$1466=CN$8))*('R7. TIAM total gen capacity'!$E$9:$E$1466=$D55)*('R7. TIAM total gen capacity'!$F$8:$Q$8=CN$10),'R7. TIAM total gen capacity'!$F$9:$Q$1466))</f>
        <v>542.30253043162429</v>
      </c>
      <c r="CO55" s="68">
        <f t="array" ref="CO55">SUM(IF(('R7. TIAM total gen capacity'!$A$9:$A$1466=$B55)*(('R7. TIAM total gen capacity'!$C$9:$C$1466=CO$7)+('R7. TIAM total gen capacity'!$C$9:$C$1466=CO$8))*('R7. TIAM total gen capacity'!$E$9:$E$1466=$D55)*('R7. TIAM total gen capacity'!$F$8:$Q$8=CO$10),'R7. TIAM total gen capacity'!$F$9:$Q$1466))</f>
        <v>680.62681653014624</v>
      </c>
      <c r="CP55" s="68">
        <f t="array" ref="CP55">SUM(IF(('R7. TIAM total gen capacity'!$A$9:$A$1466=$B55)*(('R7. TIAM total gen capacity'!$C$9:$C$1466=CP$7)+('R7. TIAM total gen capacity'!$C$9:$C$1466=CP$8))*('R7. TIAM total gen capacity'!$E$9:$E$1466=$D55)*('R7. TIAM total gen capacity'!$F$8:$Q$8=CP$10),'R7. TIAM total gen capacity'!$F$9:$Q$1466))</f>
        <v>722.00613912208473</v>
      </c>
    </row>
    <row r="56" spans="1:94" x14ac:dyDescent="0.3">
      <c r="A56" s="39" t="s">
        <v>303</v>
      </c>
      <c r="B56" s="39" t="s">
        <v>270</v>
      </c>
      <c r="C56" s="39" t="s">
        <v>101</v>
      </c>
      <c r="D56" s="39" t="s">
        <v>257</v>
      </c>
      <c r="E56" s="68">
        <f t="array" ref="E56">SUM(IF(('R7. TIAM total gen capacity'!$A$9:$A$1466=$B56)*(('R7. TIAM total gen capacity'!$C$9:$C$1466=E$7)+('R7. TIAM total gen capacity'!$C$9:$C$1466=E$8))*('R7. TIAM total gen capacity'!$E$9:$E$1466=$D56)*('R7. TIAM total gen capacity'!$F$8:$Q$8=E$10),'R7. TIAM total gen capacity'!$F$9:$Q$1466))</f>
        <v>0</v>
      </c>
      <c r="F56" s="68">
        <f t="array" ref="F56">SUM(IF(('R7. TIAM total gen capacity'!$A$9:$A$1466=$B56)*(('R7. TIAM total gen capacity'!$C$9:$C$1466=F$7)+('R7. TIAM total gen capacity'!$C$9:$C$1466=F$8))*('R7. TIAM total gen capacity'!$E$9:$E$1466=$D56)*('R7. TIAM total gen capacity'!$F$8:$Q$8=F$10),'R7. TIAM total gen capacity'!$F$9:$Q$1466))</f>
        <v>0</v>
      </c>
      <c r="G56" s="68">
        <f t="array" ref="G56">SUM(IF(('R7. TIAM total gen capacity'!$A$9:$A$1466=$B56)*(('R7. TIAM total gen capacity'!$C$9:$C$1466=G$7)+('R7. TIAM total gen capacity'!$C$9:$C$1466=G$8))*('R7. TIAM total gen capacity'!$E$9:$E$1466=$D56)*('R7. TIAM total gen capacity'!$F$8:$Q$8=G$10),'R7. TIAM total gen capacity'!$F$9:$Q$1466))</f>
        <v>0.1125212079615648</v>
      </c>
      <c r="H56" s="68">
        <f t="array" ref="H56">SUM(IF(('R7. TIAM total gen capacity'!$A$9:$A$1466=$B56)*(('R7. TIAM total gen capacity'!$C$9:$C$1466=H$7)+('R7. TIAM total gen capacity'!$C$9:$C$1466=H$8))*('R7. TIAM total gen capacity'!$E$9:$E$1466=$D56)*('R7. TIAM total gen capacity'!$F$8:$Q$8=H$10),'R7. TIAM total gen capacity'!$F$9:$Q$1466))</f>
        <v>0.1125212079615648</v>
      </c>
      <c r="I56" s="68">
        <f t="array" ref="I56">SUM(IF(('R7. TIAM total gen capacity'!$A$9:$A$1466=$B56)*(('R7. TIAM total gen capacity'!$C$9:$C$1466=I$7)+('R7. TIAM total gen capacity'!$C$9:$C$1466=I$8))*('R7. TIAM total gen capacity'!$E$9:$E$1466=$D56)*('R7. TIAM total gen capacity'!$F$8:$Q$8=I$10),'R7. TIAM total gen capacity'!$F$9:$Q$1466))</f>
        <v>0.47648887024786102</v>
      </c>
      <c r="J56" s="68">
        <f t="array" ref="J56">SUM(IF(('R7. TIAM total gen capacity'!$A$9:$A$1466=$B56)*(('R7. TIAM total gen capacity'!$C$9:$C$1466=J$7)+('R7. TIAM total gen capacity'!$C$9:$C$1466=J$8))*('R7. TIAM total gen capacity'!$E$9:$E$1466=$D56)*('R7. TIAM total gen capacity'!$F$8:$Q$8=J$10),'R7. TIAM total gen capacity'!$F$9:$Q$1466))</f>
        <v>1.5075114974774682</v>
      </c>
      <c r="K56" s="68">
        <f t="array" ref="K56">SUM(IF(('R7. TIAM total gen capacity'!$A$9:$A$1466=$B56)*(('R7. TIAM total gen capacity'!$C$9:$C$1466=K$7)+('R7. TIAM total gen capacity'!$C$9:$C$1466=K$8))*('R7. TIAM total gen capacity'!$E$9:$E$1466=$D56)*('R7. TIAM total gen capacity'!$F$8:$Q$8=K$10),'R7. TIAM total gen capacity'!$F$9:$Q$1466))</f>
        <v>6.4649830633541585</v>
      </c>
      <c r="L56" s="68">
        <f t="array" ref="L56">SUM(IF(('R7. TIAM total gen capacity'!$A$9:$A$1466=$B56)*(('R7. TIAM total gen capacity'!$C$9:$C$1466=L$7)+('R7. TIAM total gen capacity'!$C$9:$C$1466=L$8))*('R7. TIAM total gen capacity'!$E$9:$E$1466=$D56)*('R7. TIAM total gen capacity'!$F$8:$Q$8=L$10),'R7. TIAM total gen capacity'!$F$9:$Q$1466))</f>
        <v>30.296220856439778</v>
      </c>
      <c r="M56" s="68">
        <f t="array" ref="M56">SUM(IF(('R7. TIAM total gen capacity'!$A$9:$A$1466=$B56)*(('R7. TIAM total gen capacity'!$C$9:$C$1466=M$7)+('R7. TIAM total gen capacity'!$C$9:$C$1466=M$8))*('R7. TIAM total gen capacity'!$E$9:$E$1466=$D56)*('R7. TIAM total gen capacity'!$F$8:$Q$8=M$10),'R7. TIAM total gen capacity'!$F$9:$Q$1466))</f>
        <v>3387.723347902448</v>
      </c>
      <c r="N56" s="68">
        <f t="array" ref="N56">SUM(IF(('R7. TIAM total gen capacity'!$A$9:$A$1466=$B56)*(('R7. TIAM total gen capacity'!$C$9:$C$1466=N$7)+('R7. TIAM total gen capacity'!$C$9:$C$1466=N$8))*('R7. TIAM total gen capacity'!$E$9:$E$1466=$D56)*('R7. TIAM total gen capacity'!$F$8:$Q$8=N$10),'R7. TIAM total gen capacity'!$F$9:$Q$1466))</f>
        <v>3575.174091400871</v>
      </c>
      <c r="O56" s="68">
        <f t="array" ref="O56">SUM(IF(('R7. TIAM total gen capacity'!$A$9:$A$1466=$B56)*(('R7. TIAM total gen capacity'!$C$9:$C$1466=O$7)+('R7. TIAM total gen capacity'!$C$9:$C$1466=O$8))*('R7. TIAM total gen capacity'!$E$9:$E$1466=$D56)*('R7. TIAM total gen capacity'!$F$8:$Q$8=O$10),'R7. TIAM total gen capacity'!$F$9:$Q$1466))</f>
        <v>3623.8419697754443</v>
      </c>
      <c r="P56" s="68">
        <f t="array" ref="P56">SUM(IF(('R7. TIAM total gen capacity'!$A$9:$A$1466=$B56)*(('R7. TIAM total gen capacity'!$C$9:$C$1466=P$7)+('R7. TIAM total gen capacity'!$C$9:$C$1466=P$8))*('R7. TIAM total gen capacity'!$E$9:$E$1466=$D56)*('R7. TIAM total gen capacity'!$F$8:$Q$8=P$10),'R7. TIAM total gen capacity'!$F$9:$Q$1466))</f>
        <v>3623.8411697754473</v>
      </c>
      <c r="R56" s="68">
        <f t="array" ref="R56">SUM(IF(('R7. TIAM total gen capacity'!$A$9:$A$1466=$B56)*(('R7. TIAM total gen capacity'!$C$9:$C$1466=R$7)+('R7. TIAM total gen capacity'!$C$9:$C$1466=R$8))*('R7. TIAM total gen capacity'!$E$9:$E$1466=$D56)*('R7. TIAM total gen capacity'!$F$8:$Q$8=R$10),'R7. TIAM total gen capacity'!$F$9:$Q$1466))</f>
        <v>0.2157534246575338</v>
      </c>
      <c r="S56" s="68">
        <f t="array" ref="S56">SUM(IF(('R7. TIAM total gen capacity'!$A$9:$A$1466=$B56)*(('R7. TIAM total gen capacity'!$C$9:$C$1466=S$7)+('R7. TIAM total gen capacity'!$C$9:$C$1466=S$8))*('R7. TIAM total gen capacity'!$E$9:$E$1466=$D56)*('R7. TIAM total gen capacity'!$F$8:$Q$8=S$10),'R7. TIAM total gen capacity'!$F$9:$Q$1466))</f>
        <v>4.1110672418033785</v>
      </c>
      <c r="T56" s="68">
        <f t="array" ref="T56">SUM(IF(('R7. TIAM total gen capacity'!$A$9:$A$1466=$B56)*(('R7. TIAM total gen capacity'!$C$9:$C$1466=T$7)+('R7. TIAM total gen capacity'!$C$9:$C$1466=T$8))*('R7. TIAM total gen capacity'!$E$9:$E$1466=$D56)*('R7. TIAM total gen capacity'!$F$8:$Q$8=T$10),'R7. TIAM total gen capacity'!$F$9:$Q$1466))</f>
        <v>4.1470650822648629</v>
      </c>
      <c r="U56" s="68">
        <f t="array" ref="U56">SUM(IF(('R7. TIAM total gen capacity'!$A$9:$A$1466=$B56)*(('R7. TIAM total gen capacity'!$C$9:$C$1466=U$7)+('R7. TIAM total gen capacity'!$C$9:$C$1466=U$8))*('R7. TIAM total gen capacity'!$E$9:$E$1466=$D56)*('R7. TIAM total gen capacity'!$F$8:$Q$8=U$10),'R7. TIAM total gen capacity'!$F$9:$Q$1466))</f>
        <v>12.844564185929412</v>
      </c>
      <c r="V56" s="68">
        <f t="array" ref="V56">SUM(IF(('R7. TIAM total gen capacity'!$A$9:$A$1466=$B56)*(('R7. TIAM total gen capacity'!$C$9:$C$1466=V$7)+('R7. TIAM total gen capacity'!$C$9:$C$1466=V$8))*('R7. TIAM total gen capacity'!$E$9:$E$1466=$D56)*('R7. TIAM total gen capacity'!$F$8:$Q$8=V$10),'R7. TIAM total gen capacity'!$F$9:$Q$1466))</f>
        <v>61.742415776402268</v>
      </c>
      <c r="W56" s="68">
        <f t="array" ref="W56">SUM(IF(('R7. TIAM total gen capacity'!$A$9:$A$1466=$B56)*(('R7. TIAM total gen capacity'!$C$9:$C$1466=W$7)+('R7. TIAM total gen capacity'!$C$9:$C$1466=W$8))*('R7. TIAM total gen capacity'!$E$9:$E$1466=$D56)*('R7. TIAM total gen capacity'!$F$8:$Q$8=W$10),'R7. TIAM total gen capacity'!$F$9:$Q$1466))</f>
        <v>262.21611336850015</v>
      </c>
      <c r="X56" s="68">
        <f t="array" ref="X56">SUM(IF(('R7. TIAM total gen capacity'!$A$9:$A$1466=$B56)*(('R7. TIAM total gen capacity'!$C$9:$C$1466=X$7)+('R7. TIAM total gen capacity'!$C$9:$C$1466=X$8))*('R7. TIAM total gen capacity'!$E$9:$E$1466=$D56)*('R7. TIAM total gen capacity'!$F$8:$Q$8=X$10),'R7. TIAM total gen capacity'!$F$9:$Q$1466))</f>
        <v>427.59816303658317</v>
      </c>
      <c r="Y56" s="68">
        <f t="array" ref="Y56">SUM(IF(('R7. TIAM total gen capacity'!$A$9:$A$1466=$B56)*(('R7. TIAM total gen capacity'!$C$9:$C$1466=Y$7)+('R7. TIAM total gen capacity'!$C$9:$C$1466=Y$8))*('R7. TIAM total gen capacity'!$E$9:$E$1466=$D56)*('R7. TIAM total gen capacity'!$F$8:$Q$8=Y$10),'R7. TIAM total gen capacity'!$F$9:$Q$1466))</f>
        <v>648.20238294249509</v>
      </c>
      <c r="Z56" s="68">
        <f t="array" ref="Z56">SUM(IF(('R7. TIAM total gen capacity'!$A$9:$A$1466=$B56)*(('R7. TIAM total gen capacity'!$C$9:$C$1466=Z$7)+('R7. TIAM total gen capacity'!$C$9:$C$1466=Z$8))*('R7. TIAM total gen capacity'!$E$9:$E$1466=$D56)*('R7. TIAM total gen capacity'!$F$8:$Q$8=Z$10),'R7. TIAM total gen capacity'!$F$9:$Q$1466))</f>
        <v>1988.8523976331974</v>
      </c>
      <c r="AA56" s="68">
        <f t="array" ref="AA56">SUM(IF(('R7. TIAM total gen capacity'!$A$9:$A$1466=$B56)*(('R7. TIAM total gen capacity'!$C$9:$C$1466=AA$7)+('R7. TIAM total gen capacity'!$C$9:$C$1466=AA$8))*('R7. TIAM total gen capacity'!$E$9:$E$1466=$D56)*('R7. TIAM total gen capacity'!$F$8:$Q$8=AA$10),'R7. TIAM total gen capacity'!$F$9:$Q$1466))</f>
        <v>2384.0994423911579</v>
      </c>
      <c r="AB56" s="68">
        <f t="array" ref="AB56">SUM(IF(('R7. TIAM total gen capacity'!$A$9:$A$1466=$B56)*(('R7. TIAM total gen capacity'!$C$9:$C$1466=AB$7)+('R7. TIAM total gen capacity'!$C$9:$C$1466=AB$8))*('R7. TIAM total gen capacity'!$E$9:$E$1466=$D56)*('R7. TIAM total gen capacity'!$F$8:$Q$8=AB$10),'R7. TIAM total gen capacity'!$F$9:$Q$1466))</f>
        <v>2786.2300885137693</v>
      </c>
      <c r="AC56" s="68">
        <f t="array" ref="AC56">SUM(IF(('R7. TIAM total gen capacity'!$A$9:$A$1466=$B56)*(('R7. TIAM total gen capacity'!$C$9:$C$1466=AC$7)+('R7. TIAM total gen capacity'!$C$9:$C$1466=AC$8))*('R7. TIAM total gen capacity'!$E$9:$E$1466=$D56)*('R7. TIAM total gen capacity'!$F$8:$Q$8=AC$10),'R7. TIAM total gen capacity'!$F$9:$Q$1466))</f>
        <v>3180.0766164132151</v>
      </c>
      <c r="AE56" s="68">
        <f t="array" ref="AE56">SUM(IF(('R7. TIAM total gen capacity'!$A$9:$A$1466=$B56)*(('R7. TIAM total gen capacity'!$C$9:$C$1466=AE$6)+('R7. TIAM total gen capacity'!$C$9:$C$1466=AE$7)+('R7. TIAM total gen capacity'!$C$9:$C$1466=AE$8)+('R7. TIAM total gen capacity'!$C$9:$C$1466=AE$9))*('R7. TIAM total gen capacity'!$E$9:$E$1466=$D56)*('R7. TIAM total gen capacity'!$F$8:$Q$8=AE$10),'R7. TIAM total gen capacity'!$F$9:$Q$1466))</f>
        <v>133.28488682558142</v>
      </c>
      <c r="AF56" s="68">
        <f t="array" ref="AF56">SUM(IF(('R7. TIAM total gen capacity'!$A$9:$A$1466=$B56)*(('R7. TIAM total gen capacity'!$C$9:$C$1466=AF$6)+('R7. TIAM total gen capacity'!$C$9:$C$1466=AF$7)+('R7. TIAM total gen capacity'!$C$9:$C$1466=AF$8)+('R7. TIAM total gen capacity'!$C$9:$C$1466=AF$9))*('R7. TIAM total gen capacity'!$E$9:$E$1466=$D56)*('R7. TIAM total gen capacity'!$F$8:$Q$8=AF$10),'R7. TIAM total gen capacity'!$F$9:$Q$1466))</f>
        <v>142.29541286708474</v>
      </c>
      <c r="AG56" s="68">
        <f t="array" ref="AG56">SUM(IF(('R7. TIAM total gen capacity'!$A$9:$A$1466=$B56)*(('R7. TIAM total gen capacity'!$C$9:$C$1466=AG$6)+('R7. TIAM total gen capacity'!$C$9:$C$1466=AG$7)+('R7. TIAM total gen capacity'!$C$9:$C$1466=AG$8)+('R7. TIAM total gen capacity'!$C$9:$C$1466=AG$9))*('R7. TIAM total gen capacity'!$E$9:$E$1466=$D56)*('R7. TIAM total gen capacity'!$F$8:$Q$8=AG$10),'R7. TIAM total gen capacity'!$F$9:$Q$1466))</f>
        <v>142.29541286708474</v>
      </c>
      <c r="AH56" s="68">
        <f t="array" ref="AH56">SUM(IF(('R7. TIAM total gen capacity'!$A$9:$A$1466=$B56)*(('R7. TIAM total gen capacity'!$C$9:$C$1466=AH$6)+('R7. TIAM total gen capacity'!$C$9:$C$1466=AH$7)+('R7. TIAM total gen capacity'!$C$9:$C$1466=AH$8)+('R7. TIAM total gen capacity'!$C$9:$C$1466=AH$9))*('R7. TIAM total gen capacity'!$E$9:$E$1466=$D56)*('R7. TIAM total gen capacity'!$F$8:$Q$8=AH$10),'R7. TIAM total gen capacity'!$F$9:$Q$1466))</f>
        <v>142.29541286708474</v>
      </c>
      <c r="AI56" s="68">
        <f t="array" ref="AI56">SUM(IF(('R7. TIAM total gen capacity'!$A$9:$A$1466=$B56)*(('R7. TIAM total gen capacity'!$C$9:$C$1466=AI$6)+('R7. TIAM total gen capacity'!$C$9:$C$1466=AI$7)+('R7. TIAM total gen capacity'!$C$9:$C$1466=AI$8)+('R7. TIAM total gen capacity'!$C$9:$C$1466=AI$9))*('R7. TIAM total gen capacity'!$E$9:$E$1466=$D56)*('R7. TIAM total gen capacity'!$F$8:$Q$8=AI$10),'R7. TIAM total gen capacity'!$F$9:$Q$1466))</f>
        <v>106.13647068360116</v>
      </c>
      <c r="AJ56" s="68">
        <f t="array" ref="AJ56">SUM(IF(('R7. TIAM total gen capacity'!$A$9:$A$1466=$B56)*(('R7. TIAM total gen capacity'!$C$9:$C$1466=AJ$6)+('R7. TIAM total gen capacity'!$C$9:$C$1466=AJ$7)+('R7. TIAM total gen capacity'!$C$9:$C$1466=AJ$8)+('R7. TIAM total gen capacity'!$C$9:$C$1466=AJ$9))*('R7. TIAM total gen capacity'!$E$9:$E$1466=$D56)*('R7. TIAM total gen capacity'!$F$8:$Q$8=AJ$10),'R7. TIAM total gen capacity'!$F$9:$Q$1466))</f>
        <v>35.294716755689386</v>
      </c>
      <c r="AK56" s="68">
        <f t="array" ref="AK56">SUM(IF(('R7. TIAM total gen capacity'!$A$9:$A$1466=$B56)*(('R7. TIAM total gen capacity'!$C$9:$C$1466=AK$6)+('R7. TIAM total gen capacity'!$C$9:$C$1466=AK$7)+('R7. TIAM total gen capacity'!$C$9:$C$1466=AK$8)+('R7. TIAM total gen capacity'!$C$9:$C$1466=AK$9))*('R7. TIAM total gen capacity'!$E$9:$E$1466=$D56)*('R7. TIAM total gen capacity'!$F$8:$Q$8=AK$10),'R7. TIAM total gen capacity'!$F$9:$Q$1466))</f>
        <v>23.460467034622511</v>
      </c>
      <c r="AL56" s="68">
        <f t="array" ref="AL56">SUM(IF(('R7. TIAM total gen capacity'!$A$9:$A$1466=$B56)*(('R7. TIAM total gen capacity'!$C$9:$C$1466=AL$6)+('R7. TIAM total gen capacity'!$C$9:$C$1466=AL$7)+('R7. TIAM total gen capacity'!$C$9:$C$1466=AL$8)+('R7. TIAM total gen capacity'!$C$9:$C$1466=AL$9))*('R7. TIAM total gen capacity'!$E$9:$E$1466=$D56)*('R7. TIAM total gen capacity'!$F$8:$Q$8=AL$10),'R7. TIAM total gen capacity'!$F$9:$Q$1466))</f>
        <v>29.336021105071861</v>
      </c>
      <c r="AM56" s="68">
        <f t="array" ref="AM56">SUM(IF(('R7. TIAM total gen capacity'!$A$9:$A$1466=$B56)*(('R7. TIAM total gen capacity'!$C$9:$C$1466=AM$6)+('R7. TIAM total gen capacity'!$C$9:$C$1466=AM$7)+('R7. TIAM total gen capacity'!$C$9:$C$1466=AM$8)+('R7. TIAM total gen capacity'!$C$9:$C$1466=AM$9))*('R7. TIAM total gen capacity'!$E$9:$E$1466=$D56)*('R7. TIAM total gen capacity'!$F$8:$Q$8=AM$10),'R7. TIAM total gen capacity'!$F$9:$Q$1466))</f>
        <v>20.859588329422831</v>
      </c>
      <c r="AN56" s="68">
        <f t="array" ref="AN56">SUM(IF(('R7. TIAM total gen capacity'!$A$9:$A$1466=$B56)*(('R7. TIAM total gen capacity'!$C$9:$C$1466=AN$6)+('R7. TIAM total gen capacity'!$C$9:$C$1466=AN$7)+('R7. TIAM total gen capacity'!$C$9:$C$1466=AN$8)+('R7. TIAM total gen capacity'!$C$9:$C$1466=AN$9))*('R7. TIAM total gen capacity'!$E$9:$E$1466=$D56)*('R7. TIAM total gen capacity'!$F$8:$Q$8=AN$10),'R7. TIAM total gen capacity'!$F$9:$Q$1466))</f>
        <v>12.3053577183111</v>
      </c>
      <c r="AO56" s="68">
        <f t="array" ref="AO56">SUM(IF(('R7. TIAM total gen capacity'!$A$9:$A$1466=$B56)*(('R7. TIAM total gen capacity'!$C$9:$C$1466=AO$6)+('R7. TIAM total gen capacity'!$C$9:$C$1466=AO$7)+('R7. TIAM total gen capacity'!$C$9:$C$1466=AO$8)+('R7. TIAM total gen capacity'!$C$9:$C$1466=AO$9))*('R7. TIAM total gen capacity'!$E$9:$E$1466=$D56)*('R7. TIAM total gen capacity'!$F$8:$Q$8=AO$10),'R7. TIAM total gen capacity'!$F$9:$Q$1466))</f>
        <v>14.7357544205213</v>
      </c>
      <c r="AP56" s="68">
        <f t="array" ref="AP56">SUM(IF(('R7. TIAM total gen capacity'!$A$9:$A$1466=$B56)*(('R7. TIAM total gen capacity'!$C$9:$C$1466=AP$6)+('R7. TIAM total gen capacity'!$C$9:$C$1466=AP$7)+('R7. TIAM total gen capacity'!$C$9:$C$1466=AP$8)+('R7. TIAM total gen capacity'!$C$9:$C$1466=AP$9))*('R7. TIAM total gen capacity'!$E$9:$E$1466=$D56)*('R7. TIAM total gen capacity'!$F$8:$Q$8=AP$10),'R7. TIAM total gen capacity'!$F$9:$Q$1466))</f>
        <v>27.489923762895799</v>
      </c>
      <c r="AR56" s="68">
        <f t="array" ref="AR56">SUM(IF(('R7. TIAM total gen capacity'!$A$9:$A$1466=$B56)*('R7. TIAM total gen capacity'!$E$9:$E$1466=$D56)*('R7. TIAM total gen capacity'!$F$8:$Q$8=AR$10),'R7. TIAM total gen capacity'!$F$9:$Q$1466))</f>
        <v>286.63094033844067</v>
      </c>
      <c r="AS56" s="68">
        <f t="array" ref="AS56">SUM(IF(('R7. TIAM total gen capacity'!$A$9:$A$1466=$B56)*('R7. TIAM total gen capacity'!$E$9:$E$1466=$D56)*('R7. TIAM total gen capacity'!$F$8:$Q$8=AS$10),'R7. TIAM total gen capacity'!$F$9:$Q$1466))</f>
        <v>299.32911188092118</v>
      </c>
      <c r="AT56" s="68">
        <f t="array" ref="AT56">SUM(IF(('R7. TIAM total gen capacity'!$A$9:$A$1466=$B56)*('R7. TIAM total gen capacity'!$E$9:$E$1466=$D56)*('R7. TIAM total gen capacity'!$F$8:$Q$8=AT$10),'R7. TIAM total gen capacity'!$F$9:$Q$1466))</f>
        <v>309.62938046473278</v>
      </c>
      <c r="AU56" s="68">
        <f t="array" ref="AU56">SUM(IF(('R7. TIAM total gen capacity'!$A$9:$A$1466=$B56)*('R7. TIAM total gen capacity'!$E$9:$E$1466=$D56)*('R7. TIAM total gen capacity'!$F$8:$Q$8=AU$10),'R7. TIAM total gen capacity'!$F$9:$Q$1466))</f>
        <v>403.46065304299879</v>
      </c>
      <c r="AV56" s="68">
        <f t="array" ref="AV56">SUM(IF(('R7. TIAM total gen capacity'!$A$9:$A$1466=$B56)*('R7. TIAM total gen capacity'!$E$9:$E$1466=$D56)*('R7. TIAM total gen capacity'!$F$8:$Q$8=AV$10),'R7. TIAM total gen capacity'!$F$9:$Q$1466))</f>
        <v>490.48318239892359</v>
      </c>
      <c r="AW56" s="68">
        <f t="array" ref="AW56">SUM(IF(('R7. TIAM total gen capacity'!$A$9:$A$1466=$B56)*('R7. TIAM total gen capacity'!$E$9:$E$1466=$D56)*('R7. TIAM total gen capacity'!$F$8:$Q$8=AW$10),'R7. TIAM total gen capacity'!$F$9:$Q$1466))</f>
        <v>698.80706936210549</v>
      </c>
      <c r="AX56" s="68">
        <f t="array" ref="AX56">SUM(IF(('R7. TIAM total gen capacity'!$A$9:$A$1466=$B56)*('R7. TIAM total gen capacity'!$E$9:$E$1466=$D56)*('R7. TIAM total gen capacity'!$F$8:$Q$8=AX$10),'R7. TIAM total gen capacity'!$F$9:$Q$1466))</f>
        <v>1071.7641542061085</v>
      </c>
      <c r="AY56" s="68">
        <f t="array" ref="AY56">SUM(IF(('R7. TIAM total gen capacity'!$A$9:$A$1466=$B56)*('R7. TIAM total gen capacity'!$E$9:$E$1466=$D56)*('R7. TIAM total gen capacity'!$F$8:$Q$8=AY$10),'R7. TIAM total gen capacity'!$F$9:$Q$1466))</f>
        <v>1710.8887545598618</v>
      </c>
      <c r="AZ56" s="68">
        <f t="array" ref="AZ56">SUM(IF(('R7. TIAM total gen capacity'!$A$9:$A$1466=$B56)*('R7. TIAM total gen capacity'!$E$9:$E$1466=$D56)*('R7. TIAM total gen capacity'!$F$8:$Q$8=AZ$10),'R7. TIAM total gen capacity'!$F$9:$Q$1466))</f>
        <v>6753.4523121716038</v>
      </c>
      <c r="BA56" s="68">
        <f t="array" ref="BA56">SUM(IF(('R7. TIAM total gen capacity'!$A$9:$A$1466=$B56)*('R7. TIAM total gen capacity'!$E$9:$E$1466=$D56)*('R7. TIAM total gen capacity'!$F$8:$Q$8=BA$10),'R7. TIAM total gen capacity'!$F$9:$Q$1466))</f>
        <v>7442.1528223349578</v>
      </c>
      <c r="BB56" s="68">
        <f t="array" ref="BB56">SUM(IF(('R7. TIAM total gen capacity'!$A$9:$A$1466=$B56)*('R7. TIAM total gen capacity'!$E$9:$E$1466=$D56)*('R7. TIAM total gen capacity'!$F$8:$Q$8=BB$10),'R7. TIAM total gen capacity'!$F$9:$Q$1466))</f>
        <v>7934.8250657898534</v>
      </c>
      <c r="BC56" s="68">
        <f t="array" ref="BC56">SUM(IF(('R7. TIAM total gen capacity'!$A$9:$A$1466=$B56)*('R7. TIAM total gen capacity'!$E$9:$E$1466=$D56)*('R7. TIAM total gen capacity'!$F$8:$Q$8=BC$10),'R7. TIAM total gen capacity'!$F$9:$Q$1466))</f>
        <v>8422.0753511376643</v>
      </c>
      <c r="BE56" s="68">
        <f t="array" ref="BE56">SUM(IF(('R7. TIAM total gen capacity'!$A$9:$A$1466=$B56)*('R7. TIAM total gen capacity'!$E$9:$E$1466=$D56)*('R7. TIAM total gen capacity'!$B$9:$B$1466=BE$9)*('R7. TIAM total gen capacity'!$F$8:$Q$8=BE$10),'R7. TIAM total gen capacity'!$F$9:$Q$1466))</f>
        <v>147.12212727289815</v>
      </c>
      <c r="BF56" s="68">
        <f t="array" ref="BF56">SUM(IF(('R7. TIAM total gen capacity'!$A$9:$A$1466=$B56)*('R7. TIAM total gen capacity'!$E$9:$E$1466=$D56)*('R7. TIAM total gen capacity'!$B$9:$B$1466=BF$9)*('R7. TIAM total gen capacity'!$F$8:$Q$8=BF$10),'R7. TIAM total gen capacity'!$F$9:$Q$1466))</f>
        <v>150.81134326985978</v>
      </c>
      <c r="BG56" s="68">
        <f t="array" ref="BG56">SUM(IF(('R7. TIAM total gen capacity'!$A$9:$A$1466=$B56)*('R7. TIAM total gen capacity'!$E$9:$E$1466=$D56)*('R7. TIAM total gen capacity'!$B$9:$B$1466=BG$9)*('R7. TIAM total gen capacity'!$F$8:$Q$8=BG$10),'R7. TIAM total gen capacity'!$F$9:$Q$1466))</f>
        <v>159.15210555115624</v>
      </c>
      <c r="BH56" s="68">
        <f t="array" ref="BH56">SUM(IF(('R7. TIAM total gen capacity'!$A$9:$A$1466=$B56)*('R7. TIAM total gen capacity'!$E$9:$E$1466=$D56)*('R7. TIAM total gen capacity'!$B$9:$B$1466=BH$9)*('R7. TIAM total gen capacity'!$F$8:$Q$8=BH$10),'R7. TIAM total gen capacity'!$F$9:$Q$1466))</f>
        <v>240.39840557312482</v>
      </c>
      <c r="BI56" s="68">
        <f t="array" ref="BI56">SUM(IF(('R7. TIAM total gen capacity'!$A$9:$A$1466=$B56)*('R7. TIAM total gen capacity'!$E$9:$E$1466=$D56)*('R7. TIAM total gen capacity'!$B$9:$B$1466=BI$9)*('R7. TIAM total gen capacity'!$F$8:$Q$8=BI$10),'R7. TIAM total gen capacity'!$F$9:$Q$1466))</f>
        <v>364.33473765232139</v>
      </c>
      <c r="BJ56" s="68">
        <f t="array" ref="BJ56">SUM(IF(('R7. TIAM total gen capacity'!$A$9:$A$1466=$B56)*('R7. TIAM total gen capacity'!$E$9:$E$1466=$D56)*('R7. TIAM total gen capacity'!$B$9:$B$1466=BJ$9)*('R7. TIAM total gen capacity'!$F$8:$Q$8=BJ$10),'R7. TIAM total gen capacity'!$F$9:$Q$1466))</f>
        <v>629.15211360706064</v>
      </c>
      <c r="BK56" s="68">
        <f t="array" ref="BK56">SUM(IF(('R7. TIAM total gen capacity'!$A$9:$A$1466=$B56)*('R7. TIAM total gen capacity'!$E$9:$E$1466=$D56)*('R7. TIAM total gen capacity'!$B$9:$B$1466=BK$9)*('R7. TIAM total gen capacity'!$F$8:$Q$8=BK$10),'R7. TIAM total gen capacity'!$F$9:$Q$1466))</f>
        <v>979.35041533839842</v>
      </c>
      <c r="BL56" s="68">
        <f t="array" ref="BL56">SUM(IF(('R7. TIAM total gen capacity'!$A$9:$A$1466=$B56)*('R7. TIAM total gen capacity'!$E$9:$E$1466=$D56)*('R7. TIAM total gen capacity'!$B$9:$B$1466=BL$9)*('R7. TIAM total gen capacity'!$F$8:$Q$8=BL$10),'R7. TIAM total gen capacity'!$F$9:$Q$1466))</f>
        <v>1576.5936694705861</v>
      </c>
      <c r="BM56" s="68">
        <f t="array" ref="BM56">SUM(IF(('R7. TIAM total gen capacity'!$A$9:$A$1466=$B56)*('R7. TIAM total gen capacity'!$E$9:$E$1466=$D56)*('R7. TIAM total gen capacity'!$B$9:$B$1466=BM$9)*('R7. TIAM total gen capacity'!$F$8:$Q$8=BM$10),'R7. TIAM total gen capacity'!$F$9:$Q$1466))</f>
        <v>6606.7049411542002</v>
      </c>
      <c r="BN56" s="68">
        <f t="array" ref="BN56">SUM(IF(('R7. TIAM total gen capacity'!$A$9:$A$1466=$B56)*('R7. TIAM total gen capacity'!$E$9:$E$1466=$D56)*('R7. TIAM total gen capacity'!$B$9:$B$1466=BN$9)*('R7. TIAM total gen capacity'!$F$8:$Q$8=BN$10),'R7. TIAM total gen capacity'!$F$9:$Q$1466))</f>
        <v>7281.3783234779712</v>
      </c>
      <c r="BO56" s="68">
        <f t="array" ref="BO56">SUM(IF(('R7. TIAM total gen capacity'!$A$9:$A$1466=$B56)*('R7. TIAM total gen capacity'!$E$9:$E$1466=$D56)*('R7. TIAM total gen capacity'!$B$9:$B$1466=BO$9)*('R7. TIAM total gen capacity'!$F$8:$Q$8=BO$10),'R7. TIAM total gen capacity'!$F$9:$Q$1466))</f>
        <v>7754.4630514910659</v>
      </c>
      <c r="BP56" s="68">
        <f t="array" ref="BP56">SUM(IF(('R7. TIAM total gen capacity'!$A$9:$A$1466=$B56)*('R7. TIAM total gen capacity'!$E$9:$E$1466=$D56)*('R7. TIAM total gen capacity'!$B$9:$B$1466=BP$9)*('R7. TIAM total gen capacity'!$F$8:$Q$8=BP$10),'R7. TIAM total gen capacity'!$F$9:$Q$1466))</f>
        <v>8217.1591383202885</v>
      </c>
      <c r="BR56" s="68">
        <f t="array" ref="BR56">SUM(IF(('R7. TIAM total gen capacity'!$A$9:$A$1466=$B56)*(('R7. TIAM total gen capacity'!$C$9:$C$1466=BR$7)+('R7. TIAM total gen capacity'!$C$9:$C$1466=BR$8))*('R7. TIAM total gen capacity'!$E$9:$E$1466=$D56)*('R7. TIAM total gen capacity'!$F$8:$Q$8=BR$10),'R7. TIAM total gen capacity'!$F$9:$Q$1466))</f>
        <v>4.3378995433789997</v>
      </c>
      <c r="BS56" s="68">
        <f t="array" ref="BS56">SUM(IF(('R7. TIAM total gen capacity'!$A$9:$A$1466=$B56)*(('R7. TIAM total gen capacity'!$C$9:$C$1466=BS$7)+('R7. TIAM total gen capacity'!$C$9:$C$1466=BS$8))*('R7. TIAM total gen capacity'!$E$9:$E$1466=$D56)*('R7. TIAM total gen capacity'!$F$8:$Q$8=BS$10),'R7. TIAM total gen capacity'!$F$9:$Q$1466))</f>
        <v>4.1866914140110403</v>
      </c>
      <c r="BT56" s="68">
        <f t="array" ref="BT56">SUM(IF(('R7. TIAM total gen capacity'!$A$9:$A$1466=$B56)*(('R7. TIAM total gen capacity'!$C$9:$C$1466=BT$7)+('R7. TIAM total gen capacity'!$C$9:$C$1466=BT$8))*('R7. TIAM total gen capacity'!$E$9:$E$1466=$D56)*('R7. TIAM total gen capacity'!$F$8:$Q$8=BT$10),'R7. TIAM total gen capacity'!$F$9:$Q$1466))</f>
        <v>10.34019827782085</v>
      </c>
      <c r="BU56" s="68">
        <f t="array" ref="BU56">SUM(IF(('R7. TIAM total gen capacity'!$A$9:$A$1466=$B56)*(('R7. TIAM total gen capacity'!$C$9:$C$1466=BU$7)+('R7. TIAM total gen capacity'!$C$9:$C$1466=BU$8))*('R7. TIAM total gen capacity'!$E$9:$E$1466=$D56)*('R7. TIAM total gen capacity'!$F$8:$Q$8=BU$10),'R7. TIAM total gen capacity'!$F$9:$Q$1466))</f>
        <v>12.801352346597136</v>
      </c>
      <c r="BV56" s="68">
        <f t="array" ref="BV56">SUM(IF(('R7. TIAM total gen capacity'!$A$9:$A$1466=$B56)*(('R7. TIAM total gen capacity'!$C$9:$C$1466=BV$7)+('R7. TIAM total gen capacity'!$C$9:$C$1466=BV$8))*('R7. TIAM total gen capacity'!$E$9:$E$1466=$D56)*('R7. TIAM total gen capacity'!$F$8:$Q$8=BV$10),'R7. TIAM total gen capacity'!$F$9:$Q$1466))</f>
        <v>66.996083438439399</v>
      </c>
      <c r="BW56" s="68">
        <f t="array" ref="BW56">SUM(IF(('R7. TIAM total gen capacity'!$A$9:$A$1466=$B56)*(('R7. TIAM total gen capacity'!$C$9:$C$1466=BW$7)+('R7. TIAM total gen capacity'!$C$9:$C$1466=BW$8))*('R7. TIAM total gen capacity'!$E$9:$E$1466=$D56)*('R7. TIAM total gen capacity'!$F$8:$Q$8=BW$10),'R7. TIAM total gen capacity'!$F$9:$Q$1466))</f>
        <v>90.682093126662281</v>
      </c>
      <c r="BX56" s="68">
        <f t="array" ref="BX56">SUM(IF(('R7. TIAM total gen capacity'!$A$9:$A$1466=$B56)*(('R7. TIAM total gen capacity'!$C$9:$C$1466=BX$7)+('R7. TIAM total gen capacity'!$C$9:$C$1466=BX$8))*('R7. TIAM total gen capacity'!$E$9:$E$1466=$D56)*('R7. TIAM total gen capacity'!$F$8:$Q$8=BX$10),'R7. TIAM total gen capacity'!$F$9:$Q$1466))</f>
        <v>166.20998914486964</v>
      </c>
      <c r="BY56" s="68">
        <f t="array" ref="BY56">SUM(IF(('R7. TIAM total gen capacity'!$A$9:$A$1466=$B56)*(('R7. TIAM total gen capacity'!$C$9:$C$1466=BY$7)+('R7. TIAM total gen capacity'!$C$9:$C$1466=BY$8))*('R7. TIAM total gen capacity'!$E$9:$E$1466=$D56)*('R7. TIAM total gen capacity'!$F$8:$Q$8=BY$10),'R7. TIAM total gen capacity'!$F$9:$Q$1466))</f>
        <v>354.61140583655606</v>
      </c>
      <c r="BZ56" s="68">
        <f t="array" ref="BZ56">SUM(IF(('R7. TIAM total gen capacity'!$A$9:$A$1466=$B56)*(('R7. TIAM total gen capacity'!$C$9:$C$1466=BZ$7)+('R7. TIAM total gen capacity'!$C$9:$C$1466=BZ$8))*('R7. TIAM total gen capacity'!$E$9:$E$1466=$D56)*('R7. TIAM total gen capacity'!$F$8:$Q$8=BZ$10),'R7. TIAM total gen capacity'!$F$9:$Q$1466))</f>
        <v>651.15016034333894</v>
      </c>
      <c r="CA56" s="68">
        <f t="array" ref="CA56">SUM(IF(('R7. TIAM total gen capacity'!$A$9:$A$1466=$B56)*(('R7. TIAM total gen capacity'!$C$9:$C$1466=CA$7)+('R7. TIAM total gen capacity'!$C$9:$C$1466=CA$8))*('R7. TIAM total gen capacity'!$E$9:$E$1466=$D56)*('R7. TIAM total gen capacity'!$F$8:$Q$8=CA$10),'R7. TIAM total gen capacity'!$F$9:$Q$1466))</f>
        <v>749.75325744185568</v>
      </c>
      <c r="CB56" s="68">
        <f t="array" ref="CB56">SUM(IF(('R7. TIAM total gen capacity'!$A$9:$A$1466=$B56)*(('R7. TIAM total gen capacity'!$C$9:$C$1466=CB$7)+('R7. TIAM total gen capacity'!$C$9:$C$1466=CB$8))*('R7. TIAM total gen capacity'!$E$9:$E$1466=$D56)*('R7. TIAM total gen capacity'!$F$8:$Q$8=CB$10),'R7. TIAM total gen capacity'!$F$9:$Q$1466))</f>
        <v>763.29509590228236</v>
      </c>
      <c r="CC56" s="68">
        <f t="array" ref="CC56">SUM(IF(('R7. TIAM total gen capacity'!$A$9:$A$1466=$B56)*(('R7. TIAM total gen capacity'!$C$9:$C$1466=CC$7)+('R7. TIAM total gen capacity'!$C$9:$C$1466=CC$8))*('R7. TIAM total gen capacity'!$E$9:$E$1466=$D56)*('R7. TIAM total gen capacity'!$F$8:$Q$8=CC$10),'R7. TIAM total gen capacity'!$F$9:$Q$1466))</f>
        <v>832.14545483205575</v>
      </c>
      <c r="CE56" s="68">
        <f t="array" ref="CE56">SUM(IF(('R7. TIAM total gen capacity'!$A$9:$A$1466=$B56)*(('R7. TIAM total gen capacity'!$C$9:$C$1466=CE$7)+('R7. TIAM total gen capacity'!$C$9:$C$1466=CE$8))*('R7. TIAM total gen capacity'!$E$9:$E$1466=$D56)*('R7. TIAM total gen capacity'!$F$8:$Q$8=CE$10),'R7. TIAM total gen capacity'!$F$9:$Q$1466))</f>
        <v>137.11527795782968</v>
      </c>
      <c r="CF56" s="68">
        <f t="array" ref="CF56">SUM(IF(('R7. TIAM total gen capacity'!$A$9:$A$1466=$B56)*(('R7. TIAM total gen capacity'!$C$9:$C$1466=CF$7)+('R7. TIAM total gen capacity'!$C$9:$C$1466=CF$8))*('R7. TIAM total gen capacity'!$E$9:$E$1466=$D56)*('R7. TIAM total gen capacity'!$F$8:$Q$8=CF$10),'R7. TIAM total gen capacity'!$F$9:$Q$1466))</f>
        <v>137.11527795782968</v>
      </c>
      <c r="CG56" s="68">
        <f t="array" ref="CG56">SUM(IF(('R7. TIAM total gen capacity'!$A$9:$A$1466=$B56)*(('R7. TIAM total gen capacity'!$C$9:$C$1466=CG$7)+('R7. TIAM total gen capacity'!$C$9:$C$1466=CG$8))*('R7. TIAM total gen capacity'!$E$9:$E$1466=$D56)*('R7. TIAM total gen capacity'!$F$8:$Q$8=CG$10),'R7. TIAM total gen capacity'!$F$9:$Q$1466))</f>
        <v>139.36181295393396</v>
      </c>
      <c r="CH56" s="68">
        <f t="array" ref="CH56">SUM(IF(('R7. TIAM total gen capacity'!$A$9:$A$1466=$B56)*(('R7. TIAM total gen capacity'!$C$9:$C$1466=CH$7)+('R7. TIAM total gen capacity'!$C$9:$C$1466=CH$8))*('R7. TIAM total gen capacity'!$E$9:$E$1466=$D56)*('R7. TIAM total gen capacity'!$F$8:$Q$8=CH$10),'R7. TIAM total gen capacity'!$F$9:$Q$1466))</f>
        <v>209.78764969486679</v>
      </c>
      <c r="CI56" s="68">
        <f t="array" ref="CI56">SUM(IF(('R7. TIAM total gen capacity'!$A$9:$A$1466=$B56)*(('R7. TIAM total gen capacity'!$C$9:$C$1466=CI$7)+('R7. TIAM total gen capacity'!$C$9:$C$1466=CI$8))*('R7. TIAM total gen capacity'!$E$9:$E$1466=$D56)*('R7. TIAM total gen capacity'!$F$8:$Q$8=CI$10),'R7. TIAM total gen capacity'!$F$9:$Q$1466))</f>
        <v>230.63917040593833</v>
      </c>
      <c r="CJ56" s="68">
        <f t="array" ref="CJ56">SUM(IF(('R7. TIAM total gen capacity'!$A$9:$A$1466=$B56)*(('R7. TIAM total gen capacity'!$C$9:$C$1466=CJ$7)+('R7. TIAM total gen capacity'!$C$9:$C$1466=CJ$8))*('R7. TIAM total gen capacity'!$E$9:$E$1466=$D56)*('R7. TIAM total gen capacity'!$F$8:$Q$8=CJ$10),'R7. TIAM total gen capacity'!$F$9:$Q$1466))</f>
        <v>262.25632194759754</v>
      </c>
      <c r="CK56" s="68">
        <f t="array" ref="CK56">SUM(IF(('R7. TIAM total gen capacity'!$A$9:$A$1466=$B56)*(('R7. TIAM total gen capacity'!$C$9:$C$1466=CK$7)+('R7. TIAM total gen capacity'!$C$9:$C$1466=CK$8))*('R7. TIAM total gen capacity'!$E$9:$E$1466=$D56)*('R7. TIAM total gen capacity'!$F$8:$Q$8=CK$10),'R7. TIAM total gen capacity'!$F$9:$Q$1466))</f>
        <v>368.20953434683145</v>
      </c>
      <c r="CL56" s="68">
        <f t="array" ref="CL56">SUM(IF(('R7. TIAM total gen capacity'!$A$9:$A$1466=$B56)*(('R7. TIAM total gen capacity'!$C$9:$C$1466=CL$7)+('R7. TIAM total gen capacity'!$C$9:$C$1466=CL$8))*('R7. TIAM total gen capacity'!$E$9:$E$1466=$D56)*('R7. TIAM total gen capacity'!$F$8:$Q$8=CL$10),'R7. TIAM total gen capacity'!$F$9:$Q$1466))</f>
        <v>533.16086275099121</v>
      </c>
      <c r="CM56" s="68">
        <f t="array" ref="CM56">SUM(IF(('R7. TIAM total gen capacity'!$A$9:$A$1466=$B56)*(('R7. TIAM total gen capacity'!$C$9:$C$1466=CM$7)+('R7. TIAM total gen capacity'!$C$9:$C$1466=CM$8))*('R7. TIAM total gen capacity'!$E$9:$E$1466=$D56)*('R7. TIAM total gen capacity'!$F$8:$Q$8=CM$10),'R7. TIAM total gen capacity'!$F$9:$Q$1466))</f>
        <v>569.6270199921604</v>
      </c>
      <c r="CN56" s="68">
        <f t="array" ref="CN56">SUM(IF(('R7. TIAM total gen capacity'!$A$9:$A$1466=$B56)*(('R7. TIAM total gen capacity'!$C$9:$C$1466=CN$7)+('R7. TIAM total gen capacity'!$C$9:$C$1466=CN$8))*('R7. TIAM total gen capacity'!$E$9:$E$1466=$D56)*('R7. TIAM total gen capacity'!$F$8:$Q$8=CN$10),'R7. TIAM total gen capacity'!$F$9:$Q$1466))</f>
        <v>572.35153224408498</v>
      </c>
      <c r="CO56" s="68">
        <f t="array" ref="CO56">SUM(IF(('R7. TIAM total gen capacity'!$A$9:$A$1466=$B56)*(('R7. TIAM total gen capacity'!$C$9:$C$1466=CO$7)+('R7. TIAM total gen capacity'!$C$9:$C$1466=CO$8))*('R7. TIAM total gen capacity'!$E$9:$E$1466=$D56)*('R7. TIAM total gen capacity'!$F$8:$Q$8=CO$10),'R7. TIAM total gen capacity'!$F$9:$Q$1466))</f>
        <v>581.09589729957065</v>
      </c>
      <c r="CP56" s="68">
        <f t="array" ref="CP56">SUM(IF(('R7. TIAM total gen capacity'!$A$9:$A$1466=$B56)*(('R7. TIAM total gen capacity'!$C$9:$C$1466=CP$7)+('R7. TIAM total gen capacity'!$C$9:$C$1466=CP$8))*('R7. TIAM total gen capacity'!$E$9:$E$1466=$D56)*('R7. TIAM total gen capacity'!$F$8:$Q$8=CP$10),'R7. TIAM total gen capacity'!$F$9:$Q$1466))</f>
        <v>581.09589729957065</v>
      </c>
    </row>
    <row r="57" spans="1:94" x14ac:dyDescent="0.3">
      <c r="A57" s="39" t="s">
        <v>303</v>
      </c>
      <c r="B57" s="39" t="s">
        <v>270</v>
      </c>
      <c r="C57" s="39" t="s">
        <v>97</v>
      </c>
      <c r="D57" s="39" t="s">
        <v>258</v>
      </c>
      <c r="E57" s="68">
        <f t="array" ref="E57">SUM(IF(('R7. TIAM total gen capacity'!$A$9:$A$1466=$B57)*(('R7. TIAM total gen capacity'!$C$9:$C$1466=E$7)+('R7. TIAM total gen capacity'!$C$9:$C$1466=E$8))*('R7. TIAM total gen capacity'!$E$9:$E$1466=$D57)*('R7. TIAM total gen capacity'!$F$8:$Q$8=E$10),'R7. TIAM total gen capacity'!$F$9:$Q$1466))</f>
        <v>0.30479452054794476</v>
      </c>
      <c r="F57" s="68">
        <f t="array" ref="F57">SUM(IF(('R7. TIAM total gen capacity'!$A$9:$A$1466=$B57)*(('R7. TIAM total gen capacity'!$C$9:$C$1466=F$7)+('R7. TIAM total gen capacity'!$C$9:$C$1466=F$8))*('R7. TIAM total gen capacity'!$E$9:$E$1466=$D57)*('R7. TIAM total gen capacity'!$F$8:$Q$8=F$10),'R7. TIAM total gen capacity'!$F$9:$Q$1466))</f>
        <v>0.30479452054794476</v>
      </c>
      <c r="G57" s="68">
        <f t="array" ref="G57">SUM(IF(('R7. TIAM total gen capacity'!$A$9:$A$1466=$B57)*(('R7. TIAM total gen capacity'!$C$9:$C$1466=G$7)+('R7. TIAM total gen capacity'!$C$9:$C$1466=G$8))*('R7. TIAM total gen capacity'!$E$9:$E$1466=$D57)*('R7. TIAM total gen capacity'!$F$8:$Q$8=G$10),'R7. TIAM total gen capacity'!$F$9:$Q$1466))</f>
        <v>0.41674495225380148</v>
      </c>
      <c r="H57" s="68">
        <f t="array" ref="H57">SUM(IF(('R7. TIAM total gen capacity'!$A$9:$A$1466=$B57)*(('R7. TIAM total gen capacity'!$C$9:$C$1466=H$7)+('R7. TIAM total gen capacity'!$C$9:$C$1466=H$8))*('R7. TIAM total gen capacity'!$E$9:$E$1466=$D57)*('R7. TIAM total gen capacity'!$F$8:$Q$8=H$10),'R7. TIAM total gen capacity'!$F$9:$Q$1466))</f>
        <v>0.41626536902781841</v>
      </c>
      <c r="I57" s="68">
        <f t="array" ref="I57">SUM(IF(('R7. TIAM total gen capacity'!$A$9:$A$1466=$B57)*(('R7. TIAM total gen capacity'!$C$9:$C$1466=I$7)+('R7. TIAM total gen capacity'!$C$9:$C$1466=I$8))*('R7. TIAM total gen capacity'!$E$9:$E$1466=$D57)*('R7. TIAM total gen capacity'!$F$8:$Q$8=I$10),'R7. TIAM total gen capacity'!$F$9:$Q$1466))</f>
        <v>2.0025161933023732</v>
      </c>
      <c r="J57" s="68">
        <f t="array" ref="J57">SUM(IF(('R7. TIAM total gen capacity'!$A$9:$A$1466=$B57)*(('R7. TIAM total gen capacity'!$C$9:$C$1466=J$7)+('R7. TIAM total gen capacity'!$C$9:$C$1466=J$8))*('R7. TIAM total gen capacity'!$E$9:$E$1466=$D57)*('R7. TIAM total gen capacity'!$F$8:$Q$8=J$10),'R7. TIAM total gen capacity'!$F$9:$Q$1466))</f>
        <v>9.627351687888261</v>
      </c>
      <c r="K57" s="68">
        <f t="array" ref="K57">SUM(IF(('R7. TIAM total gen capacity'!$A$9:$A$1466=$B57)*(('R7. TIAM total gen capacity'!$C$9:$C$1466=K$7)+('R7. TIAM total gen capacity'!$C$9:$C$1466=K$8))*('R7. TIAM total gen capacity'!$E$9:$E$1466=$D57)*('R7. TIAM total gen capacity'!$F$8:$Q$8=K$10),'R7. TIAM total gen capacity'!$F$9:$Q$1466))</f>
        <v>46.278627406584917</v>
      </c>
      <c r="L57" s="68">
        <f t="array" ref="L57">SUM(IF(('R7. TIAM total gen capacity'!$A$9:$A$1466=$B57)*(('R7. TIAM total gen capacity'!$C$9:$C$1466=L$7)+('R7. TIAM total gen capacity'!$C$9:$C$1466=L$8))*('R7. TIAM total gen capacity'!$E$9:$E$1466=$D57)*('R7. TIAM total gen capacity'!$F$8:$Q$8=L$10),'R7. TIAM total gen capacity'!$F$9:$Q$1466))</f>
        <v>222.45502003325421</v>
      </c>
      <c r="M57" s="68">
        <f t="array" ref="M57">SUM(IF(('R7. TIAM total gen capacity'!$A$9:$A$1466=$B57)*(('R7. TIAM total gen capacity'!$C$9:$C$1466=M$7)+('R7. TIAM total gen capacity'!$C$9:$C$1466=M$8))*('R7. TIAM total gen capacity'!$E$9:$E$1466=$D57)*('R7. TIAM total gen capacity'!$F$8:$Q$8=M$10),'R7. TIAM total gen capacity'!$F$9:$Q$1466))</f>
        <v>4238.2327585474632</v>
      </c>
      <c r="N57" s="68">
        <f t="array" ref="N57">SUM(IF(('R7. TIAM total gen capacity'!$A$9:$A$1466=$B57)*(('R7. TIAM total gen capacity'!$C$9:$C$1466=N$7)+('R7. TIAM total gen capacity'!$C$9:$C$1466=N$8))*('R7. TIAM total gen capacity'!$E$9:$E$1466=$D57)*('R7. TIAM total gen capacity'!$F$8:$Q$8=N$10),'R7. TIAM total gen capacity'!$F$9:$Q$1466))</f>
        <v>5151.8549017658233</v>
      </c>
      <c r="O57" s="68">
        <f t="array" ref="O57">SUM(IF(('R7. TIAM total gen capacity'!$A$9:$A$1466=$B57)*(('R7. TIAM total gen capacity'!$C$9:$C$1466=O$7)+('R7. TIAM total gen capacity'!$C$9:$C$1466=O$8))*('R7. TIAM total gen capacity'!$E$9:$E$1466=$D57)*('R7. TIAM total gen capacity'!$F$8:$Q$8=O$10),'R7. TIAM total gen capacity'!$F$9:$Q$1466))</f>
        <v>5831.3667402231831</v>
      </c>
      <c r="P57" s="68">
        <f t="array" ref="P57">SUM(IF(('R7. TIAM total gen capacity'!$A$9:$A$1466=$B57)*(('R7. TIAM total gen capacity'!$C$9:$C$1466=P$7)+('R7. TIAM total gen capacity'!$C$9:$C$1466=P$8))*('R7. TIAM total gen capacity'!$E$9:$E$1466=$D57)*('R7. TIAM total gen capacity'!$F$8:$Q$8=P$10),'R7. TIAM total gen capacity'!$F$9:$Q$1466))</f>
        <v>6965.8719362033044</v>
      </c>
      <c r="R57" s="68">
        <f t="array" ref="R57">SUM(IF(('R7. TIAM total gen capacity'!$A$9:$A$1466=$B57)*(('R7. TIAM total gen capacity'!$C$9:$C$1466=R$7)+('R7. TIAM total gen capacity'!$C$9:$C$1466=R$8))*('R7. TIAM total gen capacity'!$E$9:$E$1466=$D57)*('R7. TIAM total gen capacity'!$F$8:$Q$8=R$10),'R7. TIAM total gen capacity'!$F$9:$Q$1466))</f>
        <v>0.50684931506849273</v>
      </c>
      <c r="S57" s="68">
        <f t="array" ref="S57">SUM(IF(('R7. TIAM total gen capacity'!$A$9:$A$1466=$B57)*(('R7. TIAM total gen capacity'!$C$9:$C$1466=S$7)+('R7. TIAM total gen capacity'!$C$9:$C$1466=S$8))*('R7. TIAM total gen capacity'!$E$9:$E$1466=$D57)*('R7. TIAM total gen capacity'!$F$8:$Q$8=S$10),'R7. TIAM total gen capacity'!$F$9:$Q$1466))</f>
        <v>1.0722325826671009</v>
      </c>
      <c r="T57" s="68">
        <f t="array" ref="T57">SUM(IF(('R7. TIAM total gen capacity'!$A$9:$A$1466=$B57)*(('R7. TIAM total gen capacity'!$C$9:$C$1466=T$7)+('R7. TIAM total gen capacity'!$C$9:$C$1466=T$8))*('R7. TIAM total gen capacity'!$E$9:$E$1466=$D57)*('R7. TIAM total gen capacity'!$F$8:$Q$8=T$10),'R7. TIAM total gen capacity'!$F$9:$Q$1466))</f>
        <v>1.0280638922464611</v>
      </c>
      <c r="U57" s="68">
        <f t="array" ref="U57">SUM(IF(('R7. TIAM total gen capacity'!$A$9:$A$1466=$B57)*(('R7. TIAM total gen capacity'!$C$9:$C$1466=U$7)+('R7. TIAM total gen capacity'!$C$9:$C$1466=U$8))*('R7. TIAM total gen capacity'!$E$9:$E$1466=$D57)*('R7. TIAM total gen capacity'!$F$8:$Q$8=U$10),'R7. TIAM total gen capacity'!$F$9:$Q$1466))</f>
        <v>4.8155667973546157</v>
      </c>
      <c r="V57" s="68">
        <f t="array" ref="V57">SUM(IF(('R7. TIAM total gen capacity'!$A$9:$A$1466=$B57)*(('R7. TIAM total gen capacity'!$C$9:$C$1466=V$7)+('R7. TIAM total gen capacity'!$C$9:$C$1466=V$8))*('R7. TIAM total gen capacity'!$E$9:$E$1466=$D57)*('R7. TIAM total gen capacity'!$F$8:$Q$8=V$10),'R7. TIAM total gen capacity'!$F$9:$Q$1466))</f>
        <v>23.148403191828777</v>
      </c>
      <c r="W57" s="68">
        <f t="array" ref="W57">SUM(IF(('R7. TIAM total gen capacity'!$A$9:$A$1466=$B57)*(('R7. TIAM total gen capacity'!$C$9:$C$1466=W$7)+('R7. TIAM total gen capacity'!$C$9:$C$1466=W$8))*('R7. TIAM total gen capacity'!$E$9:$E$1466=$D57)*('R7. TIAM total gen capacity'!$F$8:$Q$8=W$10),'R7. TIAM total gen capacity'!$F$9:$Q$1466))</f>
        <v>111.27120162816705</v>
      </c>
      <c r="X57" s="68">
        <f t="array" ref="X57">SUM(IF(('R7. TIAM total gen capacity'!$A$9:$A$1466=$B57)*(('R7. TIAM total gen capacity'!$C$9:$C$1466=X$7)+('R7. TIAM total gen capacity'!$C$9:$C$1466=X$8))*('R7. TIAM total gen capacity'!$E$9:$E$1466=$D57)*('R7. TIAM total gen capacity'!$F$8:$Q$8=X$10),'R7. TIAM total gen capacity'!$F$9:$Q$1466))</f>
        <v>303.05583404466199</v>
      </c>
      <c r="Y57" s="68">
        <f t="array" ref="Y57">SUM(IF(('R7. TIAM total gen capacity'!$A$9:$A$1466=$B57)*(('R7. TIAM total gen capacity'!$C$9:$C$1466=Y$7)+('R7. TIAM total gen capacity'!$C$9:$C$1466=Y$8))*('R7. TIAM total gen capacity'!$E$9:$E$1466=$D57)*('R7. TIAM total gen capacity'!$F$8:$Q$8=Y$10),'R7. TIAM total gen capacity'!$F$9:$Q$1466))</f>
        <v>1135.8750996954341</v>
      </c>
      <c r="Z57" s="68">
        <f t="array" ref="Z57">SUM(IF(('R7. TIAM total gen capacity'!$A$9:$A$1466=$B57)*(('R7. TIAM total gen capacity'!$C$9:$C$1466=Z$7)+('R7. TIAM total gen capacity'!$C$9:$C$1466=Z$8))*('R7. TIAM total gen capacity'!$E$9:$E$1466=$D57)*('R7. TIAM total gen capacity'!$F$8:$Q$8=Z$10),'R7. TIAM total gen capacity'!$F$9:$Q$1466))</f>
        <v>1993.023889773471</v>
      </c>
      <c r="AA57" s="68">
        <f t="array" ref="AA57">SUM(IF(('R7. TIAM total gen capacity'!$A$9:$A$1466=$B57)*(('R7. TIAM total gen capacity'!$C$9:$C$1466=AA$7)+('R7. TIAM total gen capacity'!$C$9:$C$1466=AA$8))*('R7. TIAM total gen capacity'!$E$9:$E$1466=$D57)*('R7. TIAM total gen capacity'!$F$8:$Q$8=AA$10),'R7. TIAM total gen capacity'!$F$9:$Q$1466))</f>
        <v>2593.1175447451487</v>
      </c>
      <c r="AB57" s="68">
        <f t="array" ref="AB57">SUM(IF(('R7. TIAM total gen capacity'!$A$9:$A$1466=$B57)*(('R7. TIAM total gen capacity'!$C$9:$C$1466=AB$7)+('R7. TIAM total gen capacity'!$C$9:$C$1466=AB$8))*('R7. TIAM total gen capacity'!$E$9:$E$1466=$D57)*('R7. TIAM total gen capacity'!$F$8:$Q$8=AB$10),'R7. TIAM total gen capacity'!$F$9:$Q$1466))</f>
        <v>3449.0142898190697</v>
      </c>
      <c r="AC57" s="68">
        <f t="array" ref="AC57">SUM(IF(('R7. TIAM total gen capacity'!$A$9:$A$1466=$B57)*(('R7. TIAM total gen capacity'!$C$9:$C$1466=AC$7)+('R7. TIAM total gen capacity'!$C$9:$C$1466=AC$8))*('R7. TIAM total gen capacity'!$E$9:$E$1466=$D57)*('R7. TIAM total gen capacity'!$F$8:$Q$8=AC$10),'R7. TIAM total gen capacity'!$F$9:$Q$1466))</f>
        <v>4550.7333266289079</v>
      </c>
      <c r="AE57" s="68">
        <f t="array" ref="AE57">SUM(IF(('R7. TIAM total gen capacity'!$A$9:$A$1466=$B57)*(('R7. TIAM total gen capacity'!$C$9:$C$1466=AE$6)+('R7. TIAM total gen capacity'!$C$9:$C$1466=AE$7)+('R7. TIAM total gen capacity'!$C$9:$C$1466=AE$8)+('R7. TIAM total gen capacity'!$C$9:$C$1466=AE$9))*('R7. TIAM total gen capacity'!$E$9:$E$1466=$D57)*('R7. TIAM total gen capacity'!$F$8:$Q$8=AE$10),'R7. TIAM total gen capacity'!$F$9:$Q$1466))</f>
        <v>242.31271255599759</v>
      </c>
      <c r="AF57" s="68">
        <f t="array" ref="AF57">SUM(IF(('R7. TIAM total gen capacity'!$A$9:$A$1466=$B57)*(('R7. TIAM total gen capacity'!$C$9:$C$1466=AF$6)+('R7. TIAM total gen capacity'!$C$9:$C$1466=AF$7)+('R7. TIAM total gen capacity'!$C$9:$C$1466=AF$8)+('R7. TIAM total gen capacity'!$C$9:$C$1466=AF$9))*('R7. TIAM total gen capacity'!$E$9:$E$1466=$D57)*('R7. TIAM total gen capacity'!$F$8:$Q$8=AF$10),'R7. TIAM total gen capacity'!$F$9:$Q$1466))</f>
        <v>306.89070578488258</v>
      </c>
      <c r="AG57" s="68">
        <f t="array" ref="AG57">SUM(IF(('R7. TIAM total gen capacity'!$A$9:$A$1466=$B57)*(('R7. TIAM total gen capacity'!$C$9:$C$1466=AG$6)+('R7. TIAM total gen capacity'!$C$9:$C$1466=AG$7)+('R7. TIAM total gen capacity'!$C$9:$C$1466=AG$8)+('R7. TIAM total gen capacity'!$C$9:$C$1466=AG$9))*('R7. TIAM total gen capacity'!$E$9:$E$1466=$D57)*('R7. TIAM total gen capacity'!$F$8:$Q$8=AG$10),'R7. TIAM total gen capacity'!$F$9:$Q$1466))</f>
        <v>306.89070578488258</v>
      </c>
      <c r="AH57" s="68">
        <f t="array" ref="AH57">SUM(IF(('R7. TIAM total gen capacity'!$A$9:$A$1466=$B57)*(('R7. TIAM total gen capacity'!$C$9:$C$1466=AH$6)+('R7. TIAM total gen capacity'!$C$9:$C$1466=AH$7)+('R7. TIAM total gen capacity'!$C$9:$C$1466=AH$8)+('R7. TIAM total gen capacity'!$C$9:$C$1466=AH$9))*('R7. TIAM total gen capacity'!$E$9:$E$1466=$D57)*('R7. TIAM total gen capacity'!$F$8:$Q$8=AH$10),'R7. TIAM total gen capacity'!$F$9:$Q$1466))</f>
        <v>421.09835641632009</v>
      </c>
      <c r="AI57" s="68">
        <f t="array" ref="AI57">SUM(IF(('R7. TIAM total gen capacity'!$A$9:$A$1466=$B57)*(('R7. TIAM total gen capacity'!$C$9:$C$1466=AI$6)+('R7. TIAM total gen capacity'!$C$9:$C$1466=AI$7)+('R7. TIAM total gen capacity'!$C$9:$C$1466=AI$8)+('R7. TIAM total gen capacity'!$C$9:$C$1466=AI$9))*('R7. TIAM total gen capacity'!$E$9:$E$1466=$D57)*('R7. TIAM total gen capacity'!$F$8:$Q$8=AI$10),'R7. TIAM total gen capacity'!$F$9:$Q$1466))</f>
        <v>319.15540770093821</v>
      </c>
      <c r="AJ57" s="68">
        <f t="array" ref="AJ57">SUM(IF(('R7. TIAM total gen capacity'!$A$9:$A$1466=$B57)*(('R7. TIAM total gen capacity'!$C$9:$C$1466=AJ$6)+('R7. TIAM total gen capacity'!$C$9:$C$1466=AJ$7)+('R7. TIAM total gen capacity'!$C$9:$C$1466=AJ$8)+('R7. TIAM total gen capacity'!$C$9:$C$1466=AJ$9))*('R7. TIAM total gen capacity'!$E$9:$E$1466=$D57)*('R7. TIAM total gen capacity'!$F$8:$Q$8=AJ$10),'R7. TIAM total gen capacity'!$F$9:$Q$1466))</f>
        <v>185.65695077010065</v>
      </c>
      <c r="AK57" s="68">
        <f t="array" ref="AK57">SUM(IF(('R7. TIAM total gen capacity'!$A$9:$A$1466=$B57)*(('R7. TIAM total gen capacity'!$C$9:$C$1466=AK$6)+('R7. TIAM total gen capacity'!$C$9:$C$1466=AK$7)+('R7. TIAM total gen capacity'!$C$9:$C$1466=AK$8)+('R7. TIAM total gen capacity'!$C$9:$C$1466=AK$9))*('R7. TIAM total gen capacity'!$E$9:$E$1466=$D57)*('R7. TIAM total gen capacity'!$F$8:$Q$8=AK$10),'R7. TIAM total gen capacity'!$F$9:$Q$1466))</f>
        <v>86.839717316812425</v>
      </c>
      <c r="AL57" s="68">
        <f t="array" ref="AL57">SUM(IF(('R7. TIAM total gen capacity'!$A$9:$A$1466=$B57)*(('R7. TIAM total gen capacity'!$C$9:$C$1466=AL$6)+('R7. TIAM total gen capacity'!$C$9:$C$1466=AL$7)+('R7. TIAM total gen capacity'!$C$9:$C$1466=AL$8)+('R7. TIAM total gen capacity'!$C$9:$C$1466=AL$9))*('R7. TIAM total gen capacity'!$E$9:$E$1466=$D57)*('R7. TIAM total gen capacity'!$F$8:$Q$8=AL$10),'R7. TIAM total gen capacity'!$F$9:$Q$1466))</f>
        <v>493.31096803025861</v>
      </c>
      <c r="AM57" s="68">
        <f t="array" ref="AM57">SUM(IF(('R7. TIAM total gen capacity'!$A$9:$A$1466=$B57)*(('R7. TIAM total gen capacity'!$C$9:$C$1466=AM$6)+('R7. TIAM total gen capacity'!$C$9:$C$1466=AM$7)+('R7. TIAM total gen capacity'!$C$9:$C$1466=AM$8)+('R7. TIAM total gen capacity'!$C$9:$C$1466=AM$9))*('R7. TIAM total gen capacity'!$E$9:$E$1466=$D57)*('R7. TIAM total gen capacity'!$F$8:$Q$8=AM$10),'R7. TIAM total gen capacity'!$F$9:$Q$1466))</f>
        <v>955.63374960982685</v>
      </c>
      <c r="AN57" s="68">
        <f t="array" ref="AN57">SUM(IF(('R7. TIAM total gen capacity'!$A$9:$A$1466=$B57)*(('R7. TIAM total gen capacity'!$C$9:$C$1466=AN$6)+('R7. TIAM total gen capacity'!$C$9:$C$1466=AN$7)+('R7. TIAM total gen capacity'!$C$9:$C$1466=AN$8)+('R7. TIAM total gen capacity'!$C$9:$C$1466=AN$9))*('R7. TIAM total gen capacity'!$E$9:$E$1466=$D57)*('R7. TIAM total gen capacity'!$F$8:$Q$8=AN$10),'R7. TIAM total gen capacity'!$F$9:$Q$1466))</f>
        <v>900.35788606602068</v>
      </c>
      <c r="AO57" s="68">
        <f t="array" ref="AO57">SUM(IF(('R7. TIAM total gen capacity'!$A$9:$A$1466=$B57)*(('R7. TIAM total gen capacity'!$C$9:$C$1466=AO$6)+('R7. TIAM total gen capacity'!$C$9:$C$1466=AO$7)+('R7. TIAM total gen capacity'!$C$9:$C$1466=AO$8)+('R7. TIAM total gen capacity'!$C$9:$C$1466=AO$9))*('R7. TIAM total gen capacity'!$E$9:$E$1466=$D57)*('R7. TIAM total gen capacity'!$F$8:$Q$8=AO$10),'R7. TIAM total gen capacity'!$F$9:$Q$1466))</f>
        <v>560.66508484900646</v>
      </c>
      <c r="AP57" s="68">
        <f t="array" ref="AP57">SUM(IF(('R7. TIAM total gen capacity'!$A$9:$A$1466=$B57)*(('R7. TIAM total gen capacity'!$C$9:$C$1466=AP$6)+('R7. TIAM total gen capacity'!$C$9:$C$1466=AP$7)+('R7. TIAM total gen capacity'!$C$9:$C$1466=AP$8)+('R7. TIAM total gen capacity'!$C$9:$C$1466=AP$9))*('R7. TIAM total gen capacity'!$E$9:$E$1466=$D57)*('R7. TIAM total gen capacity'!$F$8:$Q$8=AP$10),'R7. TIAM total gen capacity'!$F$9:$Q$1466))</f>
        <v>192.55112771459144</v>
      </c>
      <c r="AR57" s="68">
        <f t="array" ref="AR57">SUM(IF(('R7. TIAM total gen capacity'!$A$9:$A$1466=$B57)*('R7. TIAM total gen capacity'!$E$9:$E$1466=$D57)*('R7. TIAM total gen capacity'!$F$8:$Q$8=AR$10),'R7. TIAM total gen capacity'!$F$9:$Q$1466))</f>
        <v>293.7129837534639</v>
      </c>
      <c r="AS57" s="68">
        <f t="array" ref="AS57">SUM(IF(('R7. TIAM total gen capacity'!$A$9:$A$1466=$B57)*('R7. TIAM total gen capacity'!$E$9:$E$1466=$D57)*('R7. TIAM total gen capacity'!$F$8:$Q$8=AS$10),'R7. TIAM total gen capacity'!$F$9:$Q$1466))</f>
        <v>358.83596475432086</v>
      </c>
      <c r="AT57" s="68">
        <f t="array" ref="AT57">SUM(IF(('R7. TIAM total gen capacity'!$A$9:$A$1466=$B57)*('R7. TIAM total gen capacity'!$E$9:$E$1466=$D57)*('R7. TIAM total gen capacity'!$F$8:$Q$8=AT$10),'R7. TIAM total gen capacity'!$F$9:$Q$1466))</f>
        <v>360.69814014560382</v>
      </c>
      <c r="AU57" s="68">
        <f t="array" ref="AU57">SUM(IF(('R7. TIAM total gen capacity'!$A$9:$A$1466=$B57)*('R7. TIAM total gen capacity'!$E$9:$E$1466=$D57)*('R7. TIAM total gen capacity'!$F$8:$Q$8=AU$10),'R7. TIAM total gen capacity'!$F$9:$Q$1466))</f>
        <v>513.11384505000456</v>
      </c>
      <c r="AV57" s="68">
        <f t="array" ref="AV57">SUM(IF(('R7. TIAM total gen capacity'!$A$9:$A$1466=$B57)*('R7. TIAM total gen capacity'!$E$9:$E$1466=$D57)*('R7. TIAM total gen capacity'!$F$8:$Q$8=AV$10),'R7. TIAM total gen capacity'!$F$9:$Q$1466))</f>
        <v>527.34119193654544</v>
      </c>
      <c r="AW57" s="68">
        <f t="array" ref="AW57">SUM(IF(('R7. TIAM total gen capacity'!$A$9:$A$1466=$B57)*('R7. TIAM total gen capacity'!$E$9:$E$1466=$D57)*('R7. TIAM total gen capacity'!$F$8:$Q$8=AW$10),'R7. TIAM total gen capacity'!$F$9:$Q$1466))</f>
        <v>655.79111967318579</v>
      </c>
      <c r="AX57" s="68">
        <f t="array" ref="AX57">SUM(IF(('R7. TIAM total gen capacity'!$A$9:$A$1466=$B57)*('R7. TIAM total gen capacity'!$E$9:$E$1466=$D57)*('R7. TIAM total gen capacity'!$F$8:$Q$8=AX$10),'R7. TIAM total gen capacity'!$F$9:$Q$1466))</f>
        <v>1009.9168622226641</v>
      </c>
      <c r="AY57" s="68">
        <f t="array" ref="AY57">SUM(IF(('R7. TIAM total gen capacity'!$A$9:$A$1466=$B57)*('R7. TIAM total gen capacity'!$E$9:$E$1466=$D57)*('R7. TIAM total gen capacity'!$F$8:$Q$8=AY$10),'R7. TIAM total gen capacity'!$F$9:$Q$1466))</f>
        <v>2597.1842446053483</v>
      </c>
      <c r="AZ57" s="68">
        <f t="array" ref="AZ57">SUM(IF(('R7. TIAM total gen capacity'!$A$9:$A$1466=$B57)*('R7. TIAM total gen capacity'!$E$9:$E$1466=$D57)*('R7. TIAM total gen capacity'!$F$8:$Q$8=AZ$10),'R7. TIAM total gen capacity'!$F$9:$Q$1466))</f>
        <v>8092.9639743380994</v>
      </c>
      <c r="BA57" s="68">
        <f t="array" ref="BA57">SUM(IF(('R7. TIAM total gen capacity'!$A$9:$A$1466=$B57)*('R7. TIAM total gen capacity'!$E$9:$E$1466=$D57)*('R7. TIAM total gen capacity'!$F$8:$Q$8=BA$10),'R7. TIAM total gen capacity'!$F$9:$Q$1466))</f>
        <v>9605.4699412247464</v>
      </c>
      <c r="BB57" s="68">
        <f t="array" ref="BB57">SUM(IF(('R7. TIAM total gen capacity'!$A$9:$A$1466=$B57)*('R7. TIAM total gen capacity'!$E$9:$E$1466=$D57)*('R7. TIAM total gen capacity'!$F$8:$Q$8=BB$10),'R7. TIAM total gen capacity'!$F$9:$Q$1466))</f>
        <v>10918.972577670729</v>
      </c>
      <c r="BC57" s="68">
        <f t="array" ref="BC57">SUM(IF(('R7. TIAM total gen capacity'!$A$9:$A$1466=$B57)*('R7. TIAM total gen capacity'!$E$9:$E$1466=$D57)*('R7. TIAM total gen capacity'!$F$8:$Q$8=BC$10),'R7. TIAM total gen capacity'!$F$9:$Q$1466))</f>
        <v>12926.685463846801</v>
      </c>
      <c r="BE57" s="68">
        <f t="array" ref="BE57">SUM(IF(('R7. TIAM total gen capacity'!$A$9:$A$1466=$B57)*('R7. TIAM total gen capacity'!$E$9:$E$1466=$D57)*('R7. TIAM total gen capacity'!$B$9:$B$1466=BE$9)*('R7. TIAM total gen capacity'!$F$8:$Q$8=BE$10),'R7. TIAM total gen capacity'!$F$9:$Q$1466))</f>
        <v>49.83782692383064</v>
      </c>
      <c r="BF57" s="68">
        <f t="array" ref="BF57">SUM(IF(('R7. TIAM total gen capacity'!$A$9:$A$1466=$B57)*('R7. TIAM total gen capacity'!$E$9:$E$1466=$D57)*('R7. TIAM total gen capacity'!$B$9:$B$1466=BF$9)*('R7. TIAM total gen capacity'!$F$8:$Q$8=BF$10),'R7. TIAM total gen capacity'!$F$9:$Q$1466))</f>
        <v>50.383792405256898</v>
      </c>
      <c r="BG57" s="68">
        <f t="array" ref="BG57">SUM(IF(('R7. TIAM total gen capacity'!$A$9:$A$1466=$B57)*('R7. TIAM total gen capacity'!$E$9:$E$1466=$D57)*('R7. TIAM total gen capacity'!$B$9:$B$1466=BG$9)*('R7. TIAM total gen capacity'!$F$8:$Q$8=BG$10),'R7. TIAM total gen capacity'!$F$9:$Q$1466))</f>
        <v>50.639874121757458</v>
      </c>
      <c r="BH57" s="68">
        <f t="array" ref="BH57">SUM(IF(('R7. TIAM total gen capacity'!$A$9:$A$1466=$B57)*('R7. TIAM total gen capacity'!$E$9:$E$1466=$D57)*('R7. TIAM total gen capacity'!$B$9:$B$1466=BH$9)*('R7. TIAM total gen capacity'!$F$8:$Q$8=BH$10),'R7. TIAM total gen capacity'!$F$9:$Q$1466))</f>
        <v>79.219676096348593</v>
      </c>
      <c r="BI57" s="68">
        <f t="array" ref="BI57">SUM(IF(('R7. TIAM total gen capacity'!$A$9:$A$1466=$B57)*('R7. TIAM total gen capacity'!$E$9:$E$1466=$D57)*('R7. TIAM total gen capacity'!$B$9:$B$1466=BI$9)*('R7. TIAM total gen capacity'!$F$8:$Q$8=BI$10),'R7. TIAM total gen capacity'!$F$9:$Q$1466))</f>
        <v>195.57947065476822</v>
      </c>
      <c r="BJ57" s="68">
        <f t="array" ref="BJ57">SUM(IF(('R7. TIAM total gen capacity'!$A$9:$A$1466=$B57)*('R7. TIAM total gen capacity'!$E$9:$E$1466=$D57)*('R7. TIAM total gen capacity'!$B$9:$B$1466=BJ$9)*('R7. TIAM total gen capacity'!$F$8:$Q$8=BJ$10),'R7. TIAM total gen capacity'!$F$9:$Q$1466))</f>
        <v>443.1073189559728</v>
      </c>
      <c r="BK57" s="68">
        <f t="array" ref="BK57">SUM(IF(('R7. TIAM total gen capacity'!$A$9:$A$1466=$B57)*('R7. TIAM total gen capacity'!$E$9:$E$1466=$D57)*('R7. TIAM total gen capacity'!$B$9:$B$1466=BK$9)*('R7. TIAM total gen capacity'!$F$8:$Q$8=BK$10),'R7. TIAM total gen capacity'!$F$9:$Q$1466))</f>
        <v>863.29403769832447</v>
      </c>
      <c r="BL57" s="68">
        <f t="array" ref="BL57">SUM(IF(('R7. TIAM total gen capacity'!$A$9:$A$1466=$B57)*('R7. TIAM total gen capacity'!$E$9:$E$1466=$D57)*('R7. TIAM total gen capacity'!$B$9:$B$1466=BL$9)*('R7. TIAM total gen capacity'!$F$8:$Q$8=BL$10),'R7. TIAM total gen capacity'!$F$9:$Q$1466))</f>
        <v>2015.5950986865778</v>
      </c>
      <c r="BM57" s="68">
        <f t="array" ref="BM57">SUM(IF(('R7. TIAM total gen capacity'!$A$9:$A$1466=$B57)*('R7. TIAM total gen capacity'!$E$9:$E$1466=$D57)*('R7. TIAM total gen capacity'!$B$9:$B$1466=BM$9)*('R7. TIAM total gen capacity'!$F$8:$Q$8=BM$10),'R7. TIAM total gen capacity'!$F$9:$Q$1466))</f>
        <v>7032.9126033411576</v>
      </c>
      <c r="BN57" s="68">
        <f t="array" ref="BN57">SUM(IF(('R7. TIAM total gen capacity'!$A$9:$A$1466=$B57)*('R7. TIAM total gen capacity'!$E$9:$E$1466=$D57)*('R7. TIAM total gen capacity'!$B$9:$B$1466=BN$9)*('R7. TIAM total gen capacity'!$F$8:$Q$8=BN$10),'R7. TIAM total gen capacity'!$F$9:$Q$1466))</f>
        <v>8582.9415214455967</v>
      </c>
      <c r="BO57" s="68">
        <f t="array" ref="BO57">SUM(IF(('R7. TIAM total gen capacity'!$A$9:$A$1466=$B57)*('R7. TIAM total gen capacity'!$E$9:$E$1466=$D57)*('R7. TIAM total gen capacity'!$B$9:$B$1466=BO$9)*('R7. TIAM total gen capacity'!$F$8:$Q$8=BO$10),'R7. TIAM total gen capacity'!$F$9:$Q$1466))</f>
        <v>10222.702174338016</v>
      </c>
      <c r="BP57" s="68">
        <f t="array" ref="BP57">SUM(IF(('R7. TIAM total gen capacity'!$A$9:$A$1466=$B57)*('R7. TIAM total gen capacity'!$E$9:$E$1466=$D57)*('R7. TIAM total gen capacity'!$B$9:$B$1466=BP$9)*('R7. TIAM total gen capacity'!$F$8:$Q$8=BP$10),'R7. TIAM total gen capacity'!$F$9:$Q$1466))</f>
        <v>12589.36945895009</v>
      </c>
      <c r="BR57" s="68">
        <f t="array" ref="BR57">SUM(IF(('R7. TIAM total gen capacity'!$A$9:$A$1466=$B57)*(('R7. TIAM total gen capacity'!$C$9:$C$1466=BR$7)+('R7. TIAM total gen capacity'!$C$9:$C$1466=BR$8))*('R7. TIAM total gen capacity'!$E$9:$E$1466=$D57)*('R7. TIAM total gen capacity'!$F$8:$Q$8=BR$10),'R7. TIAM total gen capacity'!$F$9:$Q$1466))</f>
        <v>0</v>
      </c>
      <c r="BS57" s="68">
        <f t="array" ref="BS57">SUM(IF(('R7. TIAM total gen capacity'!$A$9:$A$1466=$B57)*(('R7. TIAM total gen capacity'!$C$9:$C$1466=BS$7)+('R7. TIAM total gen capacity'!$C$9:$C$1466=BS$8))*('R7. TIAM total gen capacity'!$E$9:$E$1466=$D57)*('R7. TIAM total gen capacity'!$F$8:$Q$8=BS$10),'R7. TIAM total gen capacity'!$F$9:$Q$1466))</f>
        <v>0</v>
      </c>
      <c r="BT57" s="68">
        <f t="array" ref="BT57">SUM(IF(('R7. TIAM total gen capacity'!$A$9:$A$1466=$B57)*(('R7. TIAM total gen capacity'!$C$9:$C$1466=BT$7)+('R7. TIAM total gen capacity'!$C$9:$C$1466=BT$8))*('R7. TIAM total gen capacity'!$E$9:$E$1466=$D57)*('R7. TIAM total gen capacity'!$F$8:$Q$8=BT$10),'R7. TIAM total gen capacity'!$F$9:$Q$1466))</f>
        <v>0</v>
      </c>
      <c r="BU57" s="68">
        <f t="array" ref="BU57">SUM(IF(('R7. TIAM total gen capacity'!$A$9:$A$1466=$B57)*(('R7. TIAM total gen capacity'!$C$9:$C$1466=BU$7)+('R7. TIAM total gen capacity'!$C$9:$C$1466=BU$8))*('R7. TIAM total gen capacity'!$E$9:$E$1466=$D57)*('R7. TIAM total gen capacity'!$F$8:$Q$8=BU$10),'R7. TIAM total gen capacity'!$F$9:$Q$1466))</f>
        <v>0.471048609655698</v>
      </c>
      <c r="BV57" s="68">
        <f t="array" ref="BV57">SUM(IF(('R7. TIAM total gen capacity'!$A$9:$A$1466=$B57)*(('R7. TIAM total gen capacity'!$C$9:$C$1466=BV$7)+('R7. TIAM total gen capacity'!$C$9:$C$1466=BV$8))*('R7. TIAM total gen capacity'!$E$9:$E$1466=$D57)*('R7. TIAM total gen capacity'!$F$8:$Q$8=BV$10),'R7. TIAM total gen capacity'!$F$9:$Q$1466))</f>
        <v>65.310429124703418</v>
      </c>
      <c r="BW57" s="68">
        <f t="array" ref="BW57">SUM(IF(('R7. TIAM total gen capacity'!$A$9:$A$1466=$B57)*(('R7. TIAM total gen capacity'!$C$9:$C$1466=BW$7)+('R7. TIAM total gen capacity'!$C$9:$C$1466=BW$8))*('R7. TIAM total gen capacity'!$E$9:$E$1466=$D57)*('R7. TIAM total gen capacity'!$F$8:$Q$8=BW$10),'R7. TIAM total gen capacity'!$F$9:$Q$1466))</f>
        <v>79.085493710734667</v>
      </c>
      <c r="BX57" s="68">
        <f t="array" ref="BX57">SUM(IF(('R7. TIAM total gen capacity'!$A$9:$A$1466=$B57)*(('R7. TIAM total gen capacity'!$C$9:$C$1466=BX$7)+('R7. TIAM total gen capacity'!$C$9:$C$1466=BX$8))*('R7. TIAM total gen capacity'!$E$9:$E$1466=$D57)*('R7. TIAM total gen capacity'!$F$8:$Q$8=BX$10),'R7. TIAM total gen capacity'!$F$9:$Q$1466))</f>
        <v>130.31650841398113</v>
      </c>
      <c r="BY57" s="68">
        <f t="array" ref="BY57">SUM(IF(('R7. TIAM total gen capacity'!$A$9:$A$1466=$B57)*(('R7. TIAM total gen capacity'!$C$9:$C$1466=BY$7)+('R7. TIAM total gen capacity'!$C$9:$C$1466=BY$8))*('R7. TIAM total gen capacity'!$E$9:$E$1466=$D57)*('R7. TIAM total gen capacity'!$F$8:$Q$8=BY$10),'R7. TIAM total gen capacity'!$F$9:$Q$1466))</f>
        <v>221.46177227289269</v>
      </c>
      <c r="BZ57" s="68">
        <f t="array" ref="BZ57">SUM(IF(('R7. TIAM total gen capacity'!$A$9:$A$1466=$B57)*(('R7. TIAM total gen capacity'!$C$9:$C$1466=BZ$7)+('R7. TIAM total gen capacity'!$C$9:$C$1466=BZ$8))*('R7. TIAM total gen capacity'!$E$9:$E$1466=$D57)*('R7. TIAM total gen capacity'!$F$8:$Q$8=BZ$10),'R7. TIAM total gen capacity'!$F$9:$Q$1466))</f>
        <v>349.21410793183031</v>
      </c>
      <c r="CA57" s="68">
        <f t="array" ref="CA57">SUM(IF(('R7. TIAM total gen capacity'!$A$9:$A$1466=$B57)*(('R7. TIAM total gen capacity'!$C$9:$C$1466=CA$7)+('R7. TIAM total gen capacity'!$C$9:$C$1466=CA$8))*('R7. TIAM total gen capacity'!$E$9:$E$1466=$D57)*('R7. TIAM total gen capacity'!$F$8:$Q$8=CA$10),'R7. TIAM total gen capacity'!$F$9:$Q$1466))</f>
        <v>342.89497196616787</v>
      </c>
      <c r="CB57" s="68">
        <f t="array" ref="CB57">SUM(IF(('R7. TIAM total gen capacity'!$A$9:$A$1466=$B57)*(('R7. TIAM total gen capacity'!$C$9:$C$1466=CB$7)+('R7. TIAM total gen capacity'!$C$9:$C$1466=CB$8))*('R7. TIAM total gen capacity'!$E$9:$E$1466=$D57)*('R7. TIAM total gen capacity'!$F$8:$Q$8=CB$10),'R7. TIAM total gen capacity'!$F$9:$Q$1466))</f>
        <v>370.25612372305511</v>
      </c>
      <c r="CC57" s="68">
        <f t="array" ref="CC57">SUM(IF(('R7. TIAM total gen capacity'!$A$9:$A$1466=$B57)*(('R7. TIAM total gen capacity'!$C$9:$C$1466=CC$7)+('R7. TIAM total gen capacity'!$C$9:$C$1466=CC$8))*('R7. TIAM total gen capacity'!$E$9:$E$1466=$D57)*('R7. TIAM total gen capacity'!$F$8:$Q$8=CC$10),'R7. TIAM total gen capacity'!$F$9:$Q$1466))</f>
        <v>442.95994201666139</v>
      </c>
      <c r="CE57" s="68">
        <f t="array" ref="CE57">SUM(IF(('R7. TIAM total gen capacity'!$A$9:$A$1466=$B57)*(('R7. TIAM total gen capacity'!$C$9:$C$1466=CE$7)+('R7. TIAM total gen capacity'!$C$9:$C$1466=CE$8))*('R7. TIAM total gen capacity'!$E$9:$E$1466=$D57)*('R7. TIAM total gen capacity'!$F$8:$Q$8=CE$10),'R7. TIAM total gen capacity'!$F$9:$Q$1466))</f>
        <v>48.466251581364901</v>
      </c>
      <c r="CF57" s="68">
        <f t="array" ref="CF57">SUM(IF(('R7. TIAM total gen capacity'!$A$9:$A$1466=$B57)*(('R7. TIAM total gen capacity'!$C$9:$C$1466=CF$7)+('R7. TIAM total gen capacity'!$C$9:$C$1466=CF$8))*('R7. TIAM total gen capacity'!$E$9:$E$1466=$D57)*('R7. TIAM total gen capacity'!$F$8:$Q$8=CF$10),'R7. TIAM total gen capacity'!$F$9:$Q$1466))</f>
        <v>48.466251581364901</v>
      </c>
      <c r="CG57" s="68">
        <f t="array" ref="CG57">SUM(IF(('R7. TIAM total gen capacity'!$A$9:$A$1466=$B57)*(('R7. TIAM total gen capacity'!$C$9:$C$1466=CG$7)+('R7. TIAM total gen capacity'!$C$9:$C$1466=CG$8))*('R7. TIAM total gen capacity'!$E$9:$E$1466=$D57)*('R7. TIAM total gen capacity'!$F$8:$Q$8=CG$10),'R7. TIAM total gen capacity'!$F$9:$Q$1466))</f>
        <v>48.643318799788943</v>
      </c>
      <c r="CH57" s="68">
        <f t="array" ref="CH57">SUM(IF(('R7. TIAM total gen capacity'!$A$9:$A$1466=$B57)*(('R7. TIAM total gen capacity'!$C$9:$C$1466=CH$7)+('R7. TIAM total gen capacity'!$C$9:$C$1466=CH$8))*('R7. TIAM total gen capacity'!$E$9:$E$1466=$D57)*('R7. TIAM total gen capacity'!$F$8:$Q$8=CH$10),'R7. TIAM total gen capacity'!$F$9:$Q$1466))</f>
        <v>70.440014223978864</v>
      </c>
      <c r="CI57" s="68">
        <f t="array" ref="CI57">SUM(IF(('R7. TIAM total gen capacity'!$A$9:$A$1466=$B57)*(('R7. TIAM total gen capacity'!$C$9:$C$1466=CI$7)+('R7. TIAM total gen capacity'!$C$9:$C$1466=CI$8))*('R7. TIAM total gen capacity'!$E$9:$E$1466=$D57)*('R7. TIAM total gen capacity'!$F$8:$Q$8=CI$10),'R7. TIAM total gen capacity'!$F$9:$Q$1466))</f>
        <v>100.42702830329463</v>
      </c>
      <c r="CJ57" s="68">
        <f t="array" ref="CJ57">SUM(IF(('R7. TIAM total gen capacity'!$A$9:$A$1466=$B57)*(('R7. TIAM total gen capacity'!$C$9:$C$1466=CJ$7)+('R7. TIAM total gen capacity'!$C$9:$C$1466=CJ$8))*('R7. TIAM total gen capacity'!$E$9:$E$1466=$D57)*('R7. TIAM total gen capacity'!$F$8:$Q$8=CJ$10),'R7. TIAM total gen capacity'!$F$9:$Q$1466))</f>
        <v>236.04980444541735</v>
      </c>
      <c r="CK57" s="68">
        <f t="array" ref="CK57">SUM(IF(('R7. TIAM total gen capacity'!$A$9:$A$1466=$B57)*(('R7. TIAM total gen capacity'!$C$9:$C$1466=CK$7)+('R7. TIAM total gen capacity'!$C$9:$C$1466=CK$8))*('R7. TIAM total gen capacity'!$E$9:$E$1466=$D57)*('R7. TIAM total gen capacity'!$F$8:$Q$8=CK$10),'R7. TIAM total gen capacity'!$F$9:$Q$1466))</f>
        <v>367.1704913711929</v>
      </c>
      <c r="CL57" s="68">
        <f t="array" ref="CL57">SUM(IF(('R7. TIAM total gen capacity'!$A$9:$A$1466=$B57)*(('R7. TIAM total gen capacity'!$C$9:$C$1466=CL$7)+('R7. TIAM total gen capacity'!$C$9:$C$1466=CL$8))*('R7. TIAM total gen capacity'!$E$9:$E$1466=$D57)*('R7. TIAM total gen capacity'!$F$8:$Q$8=CL$10),'R7. TIAM total gen capacity'!$F$9:$Q$1466))</f>
        <v>399.60869810899703</v>
      </c>
      <c r="CM57" s="68">
        <f t="array" ref="CM57">SUM(IF(('R7. TIAM total gen capacity'!$A$9:$A$1466=$B57)*(('R7. TIAM total gen capacity'!$C$9:$C$1466=CM$7)+('R7. TIAM total gen capacity'!$C$9:$C$1466=CM$8))*('R7. TIAM total gen capacity'!$E$9:$E$1466=$D57)*('R7. TIAM total gen capacity'!$F$8:$Q$8=CM$10),'R7. TIAM total gen capacity'!$F$9:$Q$1466))</f>
        <v>416.24733851239199</v>
      </c>
      <c r="CN57" s="68">
        <f t="array" ref="CN57">SUM(IF(('R7. TIAM total gen capacity'!$A$9:$A$1466=$B57)*(('R7. TIAM total gen capacity'!$C$9:$C$1466=CN$7)+('R7. TIAM total gen capacity'!$C$9:$C$1466=CN$8))*('R7. TIAM total gen capacity'!$E$9:$E$1466=$D57)*('R7. TIAM total gen capacity'!$F$8:$Q$8=CN$10),'R7. TIAM total gen capacity'!$F$9:$Q$1466))</f>
        <v>458.87959439245583</v>
      </c>
      <c r="CO57" s="68">
        <f t="array" ref="CO57">SUM(IF(('R7. TIAM total gen capacity'!$A$9:$A$1466=$B57)*(('R7. TIAM total gen capacity'!$C$9:$C$1466=CO$7)+('R7. TIAM total gen capacity'!$C$9:$C$1466=CO$8))*('R7. TIAM total gen capacity'!$E$9:$E$1466=$D57)*('R7. TIAM total gen capacity'!$F$8:$Q$8=CO$10),'R7. TIAM total gen capacity'!$F$9:$Q$1466))</f>
        <v>535.87051199670702</v>
      </c>
      <c r="CP57" s="68">
        <f t="array" ref="CP57">SUM(IF(('R7. TIAM total gen capacity'!$A$9:$A$1466=$B57)*(('R7. TIAM total gen capacity'!$C$9:$C$1466=CP$7)+('R7. TIAM total gen capacity'!$C$9:$C$1466=CP$8))*('R7. TIAM total gen capacity'!$E$9:$E$1466=$D57)*('R7. TIAM total gen capacity'!$F$8:$Q$8=CP$10),'R7. TIAM total gen capacity'!$F$9:$Q$1466))</f>
        <v>593.6097455252177</v>
      </c>
    </row>
    <row r="58" spans="1:94" x14ac:dyDescent="0.3">
      <c r="A58" s="39" t="s">
        <v>303</v>
      </c>
      <c r="B58" s="39" t="s">
        <v>270</v>
      </c>
      <c r="C58" s="39" t="s">
        <v>100</v>
      </c>
      <c r="D58" s="39" t="s">
        <v>259</v>
      </c>
      <c r="E58" s="68">
        <f t="array" ref="E58">SUM(IF(('R7. TIAM total gen capacity'!$A$9:$A$1466=$B58)*(('R7. TIAM total gen capacity'!$C$9:$C$1466=E$7)+('R7. TIAM total gen capacity'!$C$9:$C$1466=E$8))*('R7. TIAM total gen capacity'!$E$9:$E$1466=$D58)*('R7. TIAM total gen capacity'!$F$8:$Q$8=E$10),'R7. TIAM total gen capacity'!$F$9:$Q$1466))</f>
        <v>11.882229832572287</v>
      </c>
      <c r="F58" s="68">
        <f t="array" ref="F58">SUM(IF(('R7. TIAM total gen capacity'!$A$9:$A$1466=$B58)*(('R7. TIAM total gen capacity'!$C$9:$C$1466=F$7)+('R7. TIAM total gen capacity'!$C$9:$C$1466=F$8))*('R7. TIAM total gen capacity'!$E$9:$E$1466=$D58)*('R7. TIAM total gen capacity'!$F$8:$Q$8=F$10),'R7. TIAM total gen capacity'!$F$9:$Q$1466))</f>
        <v>20.624111111111102</v>
      </c>
      <c r="G58" s="68">
        <f t="array" ref="G58">SUM(IF(('R7. TIAM total gen capacity'!$A$9:$A$1466=$B58)*(('R7. TIAM total gen capacity'!$C$9:$C$1466=G$7)+('R7. TIAM total gen capacity'!$C$9:$C$1466=G$8))*('R7. TIAM total gen capacity'!$E$9:$E$1466=$D58)*('R7. TIAM total gen capacity'!$F$8:$Q$8=G$10),'R7. TIAM total gen capacity'!$F$9:$Q$1466))</f>
        <v>82.149511111111096</v>
      </c>
      <c r="H58" s="68">
        <f t="array" ref="H58">SUM(IF(('R7. TIAM total gen capacity'!$A$9:$A$1466=$B58)*(('R7. TIAM total gen capacity'!$C$9:$C$1466=H$7)+('R7. TIAM total gen capacity'!$C$9:$C$1466=H$8))*('R7. TIAM total gen capacity'!$E$9:$E$1466=$D58)*('R7. TIAM total gen capacity'!$F$8:$Q$8=H$10),'R7. TIAM total gen capacity'!$F$9:$Q$1466))</f>
        <v>101.53263924391386</v>
      </c>
      <c r="I58" s="68">
        <f t="array" ref="I58">SUM(IF(('R7. TIAM total gen capacity'!$A$9:$A$1466=$B58)*(('R7. TIAM total gen capacity'!$C$9:$C$1466=I$7)+('R7. TIAM total gen capacity'!$C$9:$C$1466=I$8))*('R7. TIAM total gen capacity'!$E$9:$E$1466=$D58)*('R7. TIAM total gen capacity'!$F$8:$Q$8=I$10),'R7. TIAM total gen capacity'!$F$9:$Q$1466))</f>
        <v>438.9018544553071</v>
      </c>
      <c r="J58" s="68">
        <f t="array" ref="J58">SUM(IF(('R7. TIAM total gen capacity'!$A$9:$A$1466=$B58)*(('R7. TIAM total gen capacity'!$C$9:$C$1466=J$7)+('R7. TIAM total gen capacity'!$C$9:$C$1466=J$8))*('R7. TIAM total gen capacity'!$E$9:$E$1466=$D58)*('R7. TIAM total gen capacity'!$F$8:$Q$8=J$10),'R7. TIAM total gen capacity'!$F$9:$Q$1466))</f>
        <v>1027.6655572478535</v>
      </c>
      <c r="K58" s="68">
        <f t="array" ref="K58">SUM(IF(('R7. TIAM total gen capacity'!$A$9:$A$1466=$B58)*(('R7. TIAM total gen capacity'!$C$9:$C$1466=K$7)+('R7. TIAM total gen capacity'!$C$9:$C$1466=K$8))*('R7. TIAM total gen capacity'!$E$9:$E$1466=$D58)*('R7. TIAM total gen capacity'!$F$8:$Q$8=K$10),'R7. TIAM total gen capacity'!$F$9:$Q$1466))</f>
        <v>1413.1637255805199</v>
      </c>
      <c r="L58" s="68">
        <f t="array" ref="L58">SUM(IF(('R7. TIAM total gen capacity'!$A$9:$A$1466=$B58)*(('R7. TIAM total gen capacity'!$C$9:$C$1466=L$7)+('R7. TIAM total gen capacity'!$C$9:$C$1466=L$8))*('R7. TIAM total gen capacity'!$E$9:$E$1466=$D58)*('R7. TIAM total gen capacity'!$F$8:$Q$8=L$10),'R7. TIAM total gen capacity'!$F$9:$Q$1466))</f>
        <v>1889.6440063458429</v>
      </c>
      <c r="M58" s="68">
        <f t="array" ref="M58">SUM(IF(('R7. TIAM total gen capacity'!$A$9:$A$1466=$B58)*(('R7. TIAM total gen capacity'!$C$9:$C$1466=M$7)+('R7. TIAM total gen capacity'!$C$9:$C$1466=M$8))*('R7. TIAM total gen capacity'!$E$9:$E$1466=$D58)*('R7. TIAM total gen capacity'!$F$8:$Q$8=M$10),'R7. TIAM total gen capacity'!$F$9:$Q$1466))</f>
        <v>2113.0203903021425</v>
      </c>
      <c r="N58" s="68">
        <f t="array" ref="N58">SUM(IF(('R7. TIAM total gen capacity'!$A$9:$A$1466=$B58)*(('R7. TIAM total gen capacity'!$C$9:$C$1466=N$7)+('R7. TIAM total gen capacity'!$C$9:$C$1466=N$8))*('R7. TIAM total gen capacity'!$E$9:$E$1466=$D58)*('R7. TIAM total gen capacity'!$F$8:$Q$8=N$10),'R7. TIAM total gen capacity'!$F$9:$Q$1466))</f>
        <v>2133.4260452646654</v>
      </c>
      <c r="O58" s="68">
        <f t="array" ref="O58">SUM(IF(('R7. TIAM total gen capacity'!$A$9:$A$1466=$B58)*(('R7. TIAM total gen capacity'!$C$9:$C$1466=O$7)+('R7. TIAM total gen capacity'!$C$9:$C$1466=O$8))*('R7. TIAM total gen capacity'!$E$9:$E$1466=$D58)*('R7. TIAM total gen capacity'!$F$8:$Q$8=O$10),'R7. TIAM total gen capacity'!$F$9:$Q$1466))</f>
        <v>2143.8661243155925</v>
      </c>
      <c r="P58" s="68">
        <f t="array" ref="P58">SUM(IF(('R7. TIAM total gen capacity'!$A$9:$A$1466=$B58)*(('R7. TIAM total gen capacity'!$C$9:$C$1466=P$7)+('R7. TIAM total gen capacity'!$C$9:$C$1466=P$8))*('R7. TIAM total gen capacity'!$E$9:$E$1466=$D58)*('R7. TIAM total gen capacity'!$F$8:$Q$8=P$10),'R7. TIAM total gen capacity'!$F$9:$Q$1466))</f>
        <v>2150.4051770797478</v>
      </c>
      <c r="R58" s="68">
        <f t="array" ref="R58">SUM(IF(('R7. TIAM total gen capacity'!$A$9:$A$1466=$B58)*(('R7. TIAM total gen capacity'!$C$9:$C$1466=R$7)+('R7. TIAM total gen capacity'!$C$9:$C$1466=R$8))*('R7. TIAM total gen capacity'!$E$9:$E$1466=$D58)*('R7. TIAM total gen capacity'!$F$8:$Q$8=R$10),'R7. TIAM total gen capacity'!$F$9:$Q$1466))</f>
        <v>38.548515981735186</v>
      </c>
      <c r="S58" s="68">
        <f t="array" ref="S58">SUM(IF(('R7. TIAM total gen capacity'!$A$9:$A$1466=$B58)*(('R7. TIAM total gen capacity'!$C$9:$C$1466=S$7)+('R7. TIAM total gen capacity'!$C$9:$C$1466=S$8))*('R7. TIAM total gen capacity'!$E$9:$E$1466=$D58)*('R7. TIAM total gen capacity'!$F$8:$Q$8=S$10),'R7. TIAM total gen capacity'!$F$9:$Q$1466))</f>
        <v>94.83481289842949</v>
      </c>
      <c r="T58" s="68">
        <f t="array" ref="T58">SUM(IF(('R7. TIAM total gen capacity'!$A$9:$A$1466=$B58)*(('R7. TIAM total gen capacity'!$C$9:$C$1466=T$7)+('R7. TIAM total gen capacity'!$C$9:$C$1466=T$8))*('R7. TIAM total gen capacity'!$E$9:$E$1466=$D58)*('R7. TIAM total gen capacity'!$F$8:$Q$8=T$10),'R7. TIAM total gen capacity'!$F$9:$Q$1466))</f>
        <v>103.07478000549744</v>
      </c>
      <c r="U58" s="68">
        <f t="array" ref="U58">SUM(IF(('R7. TIAM total gen capacity'!$A$9:$A$1466=$B58)*(('R7. TIAM total gen capacity'!$C$9:$C$1466=U$7)+('R7. TIAM total gen capacity'!$C$9:$C$1466=U$8))*('R7. TIAM total gen capacity'!$E$9:$E$1466=$D58)*('R7. TIAM total gen capacity'!$F$8:$Q$8=U$10),'R7. TIAM total gen capacity'!$F$9:$Q$1466))</f>
        <v>97.69996767227444</v>
      </c>
      <c r="V58" s="68">
        <f t="array" ref="V58">SUM(IF(('R7. TIAM total gen capacity'!$A$9:$A$1466=$B58)*(('R7. TIAM total gen capacity'!$C$9:$C$1466=V$7)+('R7. TIAM total gen capacity'!$C$9:$C$1466=V$8))*('R7. TIAM total gen capacity'!$E$9:$E$1466=$D58)*('R7. TIAM total gen capacity'!$F$8:$Q$8=V$10),'R7. TIAM total gen capacity'!$F$9:$Q$1466))</f>
        <v>469.6277782353867</v>
      </c>
      <c r="W58" s="68">
        <f t="array" ref="W58">SUM(IF(('R7. TIAM total gen capacity'!$A$9:$A$1466=$B58)*(('R7. TIAM total gen capacity'!$C$9:$C$1466=W$7)+('R7. TIAM total gen capacity'!$C$9:$C$1466=W$8))*('R7. TIAM total gen capacity'!$E$9:$E$1466=$D58)*('R7. TIAM total gen capacity'!$F$8:$Q$8=W$10),'R7. TIAM total gen capacity'!$F$9:$Q$1466))</f>
        <v>850.15353459207245</v>
      </c>
      <c r="X58" s="68">
        <f t="array" ref="X58">SUM(IF(('R7. TIAM total gen capacity'!$A$9:$A$1466=$B58)*(('R7. TIAM total gen capacity'!$C$9:$C$1466=X$7)+('R7. TIAM total gen capacity'!$C$9:$C$1466=X$8))*('R7. TIAM total gen capacity'!$E$9:$E$1466=$D58)*('R7. TIAM total gen capacity'!$F$8:$Q$8=X$10),'R7. TIAM total gen capacity'!$F$9:$Q$1466))</f>
        <v>1564.0773581881811</v>
      </c>
      <c r="Y58" s="68">
        <f t="array" ref="Y58">SUM(IF(('R7. TIAM total gen capacity'!$A$9:$A$1466=$B58)*(('R7. TIAM total gen capacity'!$C$9:$C$1466=Y$7)+('R7. TIAM total gen capacity'!$C$9:$C$1466=Y$8))*('R7. TIAM total gen capacity'!$E$9:$E$1466=$D58)*('R7. TIAM total gen capacity'!$F$8:$Q$8=Y$10),'R7. TIAM total gen capacity'!$F$9:$Q$1466))</f>
        <v>2307.973752973749</v>
      </c>
      <c r="Z58" s="68">
        <f t="array" ref="Z58">SUM(IF(('R7. TIAM total gen capacity'!$A$9:$A$1466=$B58)*(('R7. TIAM total gen capacity'!$C$9:$C$1466=Z$7)+('R7. TIAM total gen capacity'!$C$9:$C$1466=Z$8))*('R7. TIAM total gen capacity'!$E$9:$E$1466=$D58)*('R7. TIAM total gen capacity'!$F$8:$Q$8=Z$10),'R7. TIAM total gen capacity'!$F$9:$Q$1466))</f>
        <v>2572.2282001032258</v>
      </c>
      <c r="AA58" s="68">
        <f t="array" ref="AA58">SUM(IF(('R7. TIAM total gen capacity'!$A$9:$A$1466=$B58)*(('R7. TIAM total gen capacity'!$C$9:$C$1466=AA$7)+('R7. TIAM total gen capacity'!$C$9:$C$1466=AA$8))*('R7. TIAM total gen capacity'!$E$9:$E$1466=$D58)*('R7. TIAM total gen capacity'!$F$8:$Q$8=AA$10),'R7. TIAM total gen capacity'!$F$9:$Q$1466))</f>
        <v>3030.60211889421</v>
      </c>
      <c r="AB58" s="68">
        <f t="array" ref="AB58">SUM(IF(('R7. TIAM total gen capacity'!$A$9:$A$1466=$B58)*(('R7. TIAM total gen capacity'!$C$9:$C$1466=AB$7)+('R7. TIAM total gen capacity'!$C$9:$C$1466=AB$8))*('R7. TIAM total gen capacity'!$E$9:$E$1466=$D58)*('R7. TIAM total gen capacity'!$F$8:$Q$8=AB$10),'R7. TIAM total gen capacity'!$F$9:$Q$1466))</f>
        <v>3473.4323873494859</v>
      </c>
      <c r="AC58" s="68">
        <f t="array" ref="AC58">SUM(IF(('R7. TIAM total gen capacity'!$A$9:$A$1466=$B58)*(('R7. TIAM total gen capacity'!$C$9:$C$1466=AC$7)+('R7. TIAM total gen capacity'!$C$9:$C$1466=AC$8))*('R7. TIAM total gen capacity'!$E$9:$E$1466=$D58)*('R7. TIAM total gen capacity'!$F$8:$Q$8=AC$10),'R7. TIAM total gen capacity'!$F$9:$Q$1466))</f>
        <v>3955.6574653411271</v>
      </c>
      <c r="AE58" s="68">
        <f t="array" ref="AE58">SUM(IF(('R7. TIAM total gen capacity'!$A$9:$A$1466=$B58)*(('R7. TIAM total gen capacity'!$C$9:$C$1466=AE$6)+('R7. TIAM total gen capacity'!$C$9:$C$1466=AE$7)+('R7. TIAM total gen capacity'!$C$9:$C$1466=AE$8)+('R7. TIAM total gen capacity'!$C$9:$C$1466=AE$9))*('R7. TIAM total gen capacity'!$E$9:$E$1466=$D58)*('R7. TIAM total gen capacity'!$F$8:$Q$8=AE$10),'R7. TIAM total gen capacity'!$F$9:$Q$1466))</f>
        <v>325.08240045845309</v>
      </c>
      <c r="AF58" s="68">
        <f t="array" ref="AF58">SUM(IF(('R7. TIAM total gen capacity'!$A$9:$A$1466=$B58)*(('R7. TIAM total gen capacity'!$C$9:$C$1466=AF$6)+('R7. TIAM total gen capacity'!$C$9:$C$1466=AF$7)+('R7. TIAM total gen capacity'!$C$9:$C$1466=AF$8)+('R7. TIAM total gen capacity'!$C$9:$C$1466=AF$9))*('R7. TIAM total gen capacity'!$E$9:$E$1466=$D58)*('R7. TIAM total gen capacity'!$F$8:$Q$8=AF$10),'R7. TIAM total gen capacity'!$F$9:$Q$1466))</f>
        <v>445.10629915268839</v>
      </c>
      <c r="AG58" s="68">
        <f t="array" ref="AG58">SUM(IF(('R7. TIAM total gen capacity'!$A$9:$A$1466=$B58)*(('R7. TIAM total gen capacity'!$C$9:$C$1466=AG$6)+('R7. TIAM total gen capacity'!$C$9:$C$1466=AG$7)+('R7. TIAM total gen capacity'!$C$9:$C$1466=AG$8)+('R7. TIAM total gen capacity'!$C$9:$C$1466=AG$9))*('R7. TIAM total gen capacity'!$E$9:$E$1466=$D58)*('R7. TIAM total gen capacity'!$F$8:$Q$8=AG$10),'R7. TIAM total gen capacity'!$F$9:$Q$1466))</f>
        <v>465.20390189241442</v>
      </c>
      <c r="AH58" s="68">
        <f t="array" ref="AH58">SUM(IF(('R7. TIAM total gen capacity'!$A$9:$A$1466=$B58)*(('R7. TIAM total gen capacity'!$C$9:$C$1466=AH$6)+('R7. TIAM total gen capacity'!$C$9:$C$1466=AH$7)+('R7. TIAM total gen capacity'!$C$9:$C$1466=AH$8)+('R7. TIAM total gen capacity'!$C$9:$C$1466=AH$9))*('R7. TIAM total gen capacity'!$E$9:$E$1466=$D58)*('R7. TIAM total gen capacity'!$F$8:$Q$8=AH$10),'R7. TIAM total gen capacity'!$F$9:$Q$1466))</f>
        <v>503.52136372968096</v>
      </c>
      <c r="AI58" s="68">
        <f t="array" ref="AI58">SUM(IF(('R7. TIAM total gen capacity'!$A$9:$A$1466=$B58)*(('R7. TIAM total gen capacity'!$C$9:$C$1466=AI$6)+('R7. TIAM total gen capacity'!$C$9:$C$1466=AI$7)+('R7. TIAM total gen capacity'!$C$9:$C$1466=AI$8)+('R7. TIAM total gen capacity'!$C$9:$C$1466=AI$9))*('R7. TIAM total gen capacity'!$E$9:$E$1466=$D58)*('R7. TIAM total gen capacity'!$F$8:$Q$8=AI$10),'R7. TIAM total gen capacity'!$F$9:$Q$1466))</f>
        <v>403.05843433462326</v>
      </c>
      <c r="AJ58" s="68">
        <f t="array" ref="AJ58">SUM(IF(('R7. TIAM total gen capacity'!$A$9:$A$1466=$B58)*(('R7. TIAM total gen capacity'!$C$9:$C$1466=AJ$6)+('R7. TIAM total gen capacity'!$C$9:$C$1466=AJ$7)+('R7. TIAM total gen capacity'!$C$9:$C$1466=AJ$8)+('R7. TIAM total gen capacity'!$C$9:$C$1466=AJ$9))*('R7. TIAM total gen capacity'!$E$9:$E$1466=$D58)*('R7. TIAM total gen capacity'!$F$8:$Q$8=AJ$10),'R7. TIAM total gen capacity'!$F$9:$Q$1466))</f>
        <v>162.89443071212395</v>
      </c>
      <c r="AK58" s="68">
        <f t="array" ref="AK58">SUM(IF(('R7. TIAM total gen capacity'!$A$9:$A$1466=$B58)*(('R7. TIAM total gen capacity'!$C$9:$C$1466=AK$6)+('R7. TIAM total gen capacity'!$C$9:$C$1466=AK$7)+('R7. TIAM total gen capacity'!$C$9:$C$1466=AK$8)+('R7. TIAM total gen capacity'!$C$9:$C$1466=AK$9))*('R7. TIAM total gen capacity'!$E$9:$E$1466=$D58)*('R7. TIAM total gen capacity'!$F$8:$Q$8=AK$10),'R7. TIAM total gen capacity'!$F$9:$Q$1466))</f>
        <v>40.860495184924581</v>
      </c>
      <c r="AL58" s="68">
        <f t="array" ref="AL58">SUM(IF(('R7. TIAM total gen capacity'!$A$9:$A$1466=$B58)*(('R7. TIAM total gen capacity'!$C$9:$C$1466=AL$6)+('R7. TIAM total gen capacity'!$C$9:$C$1466=AL$7)+('R7. TIAM total gen capacity'!$C$9:$C$1466=AL$8)+('R7. TIAM total gen capacity'!$C$9:$C$1466=AL$9))*('R7. TIAM total gen capacity'!$E$9:$E$1466=$D58)*('R7. TIAM total gen capacity'!$F$8:$Q$8=AL$10),'R7. TIAM total gen capacity'!$F$9:$Q$1466))</f>
        <v>169.19765644194217</v>
      </c>
      <c r="AM58" s="68">
        <f t="array" ref="AM58">SUM(IF(('R7. TIAM total gen capacity'!$A$9:$A$1466=$B58)*(('R7. TIAM total gen capacity'!$C$9:$C$1466=AM$6)+('R7. TIAM total gen capacity'!$C$9:$C$1466=AM$7)+('R7. TIAM total gen capacity'!$C$9:$C$1466=AM$8)+('R7. TIAM total gen capacity'!$C$9:$C$1466=AM$9))*('R7. TIAM total gen capacity'!$E$9:$E$1466=$D58)*('R7. TIAM total gen capacity'!$F$8:$Q$8=AM$10),'R7. TIAM total gen capacity'!$F$9:$Q$1466))</f>
        <v>292.13151424219109</v>
      </c>
      <c r="AN58" s="68">
        <f t="array" ref="AN58">SUM(IF(('R7. TIAM total gen capacity'!$A$9:$A$1466=$B58)*(('R7. TIAM total gen capacity'!$C$9:$C$1466=AN$6)+('R7. TIAM total gen capacity'!$C$9:$C$1466=AN$7)+('R7. TIAM total gen capacity'!$C$9:$C$1466=AN$8)+('R7. TIAM total gen capacity'!$C$9:$C$1466=AN$9))*('R7. TIAM total gen capacity'!$E$9:$E$1466=$D58)*('R7. TIAM total gen capacity'!$F$8:$Q$8=AN$10),'R7. TIAM total gen capacity'!$F$9:$Q$1466))</f>
        <v>292.13151424219109</v>
      </c>
      <c r="AO58" s="68">
        <f t="array" ref="AO58">SUM(IF(('R7. TIAM total gen capacity'!$A$9:$A$1466=$B58)*(('R7. TIAM total gen capacity'!$C$9:$C$1466=AO$6)+('R7. TIAM total gen capacity'!$C$9:$C$1466=AO$7)+('R7. TIAM total gen capacity'!$C$9:$C$1466=AO$8)+('R7. TIAM total gen capacity'!$C$9:$C$1466=AO$9))*('R7. TIAM total gen capacity'!$E$9:$E$1466=$D58)*('R7. TIAM total gen capacity'!$F$8:$Q$8=AO$10),'R7. TIAM total gen capacity'!$F$9:$Q$1466))</f>
        <v>224.47726875321848</v>
      </c>
      <c r="AP58" s="68">
        <f t="array" ref="AP58">SUM(IF(('R7. TIAM total gen capacity'!$A$9:$A$1466=$B58)*(('R7. TIAM total gen capacity'!$C$9:$C$1466=AP$6)+('R7. TIAM total gen capacity'!$C$9:$C$1466=AP$7)+('R7. TIAM total gen capacity'!$C$9:$C$1466=AP$8)+('R7. TIAM total gen capacity'!$C$9:$C$1466=AP$9))*('R7. TIAM total gen capacity'!$E$9:$E$1466=$D58)*('R7. TIAM total gen capacity'!$F$8:$Q$8=AP$10),'R7. TIAM total gen capacity'!$F$9:$Q$1466))</f>
        <v>138.131402458309</v>
      </c>
      <c r="AR58" s="68">
        <f t="array" ref="AR58">SUM(IF(('R7. TIAM total gen capacity'!$A$9:$A$1466=$B58)*('R7. TIAM total gen capacity'!$E$9:$E$1466=$D58)*('R7. TIAM total gen capacity'!$F$8:$Q$8=AR$10),'R7. TIAM total gen capacity'!$F$9:$Q$1466))</f>
        <v>656.49246941211845</v>
      </c>
      <c r="AS58" s="68">
        <f t="array" ref="AS58">SUM(IF(('R7. TIAM total gen capacity'!$A$9:$A$1466=$B58)*('R7. TIAM total gen capacity'!$E$9:$E$1466=$D58)*('R7. TIAM total gen capacity'!$F$8:$Q$8=AS$10),'R7. TIAM total gen capacity'!$F$9:$Q$1466))</f>
        <v>830.82207831829498</v>
      </c>
      <c r="AT58" s="68">
        <f t="array" ref="AT58">SUM(IF(('R7. TIAM total gen capacity'!$A$9:$A$1466=$B58)*('R7. TIAM total gen capacity'!$E$9:$E$1466=$D58)*('R7. TIAM total gen capacity'!$F$8:$Q$8=AT$10),'R7. TIAM total gen capacity'!$F$9:$Q$1466))</f>
        <v>909.51278891118147</v>
      </c>
      <c r="AU58" s="68">
        <f t="array" ref="AU58">SUM(IF(('R7. TIAM total gen capacity'!$A$9:$A$1466=$B58)*('R7. TIAM total gen capacity'!$E$9:$E$1466=$D58)*('R7. TIAM total gen capacity'!$F$8:$Q$8=AU$10),'R7. TIAM total gen capacity'!$F$9:$Q$1466))</f>
        <v>1045.9417400760126</v>
      </c>
      <c r="AV58" s="68">
        <f t="array" ref="AV58">SUM(IF(('R7. TIAM total gen capacity'!$A$9:$A$1466=$B58)*('R7. TIAM total gen capacity'!$E$9:$E$1466=$D58)*('R7. TIAM total gen capacity'!$F$8:$Q$8=AV$10),'R7. TIAM total gen capacity'!$F$9:$Q$1466))</f>
        <v>1758.6235189911768</v>
      </c>
      <c r="AW58" s="68">
        <f t="array" ref="AW58">SUM(IF(('R7. TIAM total gen capacity'!$A$9:$A$1466=$B58)*('R7. TIAM total gen capacity'!$E$9:$E$1466=$D58)*('R7. TIAM total gen capacity'!$F$8:$Q$8=AW$10),'R7. TIAM total gen capacity'!$F$9:$Q$1466))</f>
        <v>2593.3727571859927</v>
      </c>
      <c r="AX58" s="68">
        <f t="array" ref="AX58">SUM(IF(('R7. TIAM total gen capacity'!$A$9:$A$1466=$B58)*('R7. TIAM total gen capacity'!$E$9:$E$1466=$D58)*('R7. TIAM total gen capacity'!$F$8:$Q$8=AX$10),'R7. TIAM total gen capacity'!$F$9:$Q$1466))</f>
        <v>3815.7695535996563</v>
      </c>
      <c r="AY58" s="68">
        <f t="array" ref="AY58">SUM(IF(('R7. TIAM total gen capacity'!$A$9:$A$1466=$B58)*('R7. TIAM total gen capacity'!$E$9:$E$1466=$D58)*('R7. TIAM total gen capacity'!$F$8:$Q$8=AY$10),'R7. TIAM total gen capacity'!$F$9:$Q$1466))</f>
        <v>5256.7607476251678</v>
      </c>
      <c r="AZ58" s="68">
        <f t="array" ref="AZ58">SUM(IF(('R7. TIAM total gen capacity'!$A$9:$A$1466=$B58)*('R7. TIAM total gen capacity'!$E$9:$E$1466=$D58)*('R7. TIAM total gen capacity'!$F$8:$Q$8=AZ$10),'R7. TIAM total gen capacity'!$F$9:$Q$1466))</f>
        <v>5957.9074063992421</v>
      </c>
      <c r="BA58" s="68">
        <f t="array" ref="BA58">SUM(IF(('R7. TIAM total gen capacity'!$A$9:$A$1466=$B58)*('R7. TIAM total gen capacity'!$E$9:$E$1466=$D58)*('R7. TIAM total gen capacity'!$F$8:$Q$8=BA$10),'R7. TIAM total gen capacity'!$F$9:$Q$1466))</f>
        <v>6467.0656958661002</v>
      </c>
      <c r="BB58" s="68">
        <f t="array" ref="BB58">SUM(IF(('R7. TIAM total gen capacity'!$A$9:$A$1466=$B58)*('R7. TIAM total gen capacity'!$E$9:$E$1466=$D58)*('R7. TIAM total gen capacity'!$F$8:$Q$8=BB$10),'R7. TIAM total gen capacity'!$F$9:$Q$1466))</f>
        <v>6888.0058021054501</v>
      </c>
      <c r="BC58" s="68">
        <f t="array" ref="BC58">SUM(IF(('R7. TIAM total gen capacity'!$A$9:$A$1466=$B58)*('R7. TIAM total gen capacity'!$E$9:$E$1466=$D58)*('R7. TIAM total gen capacity'!$F$8:$Q$8=BC$10),'R7. TIAM total gen capacity'!$F$9:$Q$1466))</f>
        <v>7347.3813209332493</v>
      </c>
      <c r="BE58" s="68">
        <f t="array" ref="BE58">SUM(IF(('R7. TIAM total gen capacity'!$A$9:$A$1466=$B58)*('R7. TIAM total gen capacity'!$E$9:$E$1466=$D58)*('R7. TIAM total gen capacity'!$B$9:$B$1466=BE$9)*('R7. TIAM total gen capacity'!$F$8:$Q$8=BE$10),'R7. TIAM total gen capacity'!$F$9:$Q$1466))</f>
        <v>184.16182340169942</v>
      </c>
      <c r="BF58" s="68">
        <f t="array" ref="BF58">SUM(IF(('R7. TIAM total gen capacity'!$A$9:$A$1466=$B58)*('R7. TIAM total gen capacity'!$E$9:$E$1466=$D58)*('R7. TIAM total gen capacity'!$B$9:$B$1466=BF$9)*('R7. TIAM total gen capacity'!$F$8:$Q$8=BF$10),'R7. TIAM total gen capacity'!$F$9:$Q$1466))</f>
        <v>249.00479024448441</v>
      </c>
      <c r="BG58" s="68">
        <f t="array" ref="BG58">SUM(IF(('R7. TIAM total gen capacity'!$A$9:$A$1466=$B58)*('R7. TIAM total gen capacity'!$E$9:$E$1466=$D58)*('R7. TIAM total gen capacity'!$B$9:$B$1466=BG$9)*('R7. TIAM total gen capacity'!$F$8:$Q$8=BG$10),'R7. TIAM total gen capacity'!$F$9:$Q$1466))</f>
        <v>318.32337532225154</v>
      </c>
      <c r="BH58" s="68">
        <f t="array" ref="BH58">SUM(IF(('R7. TIAM total gen capacity'!$A$9:$A$1466=$B58)*('R7. TIAM total gen capacity'!$E$9:$E$1466=$D58)*('R7. TIAM total gen capacity'!$B$9:$B$1466=BH$9)*('R7. TIAM total gen capacity'!$F$8:$Q$8=BH$10),'R7. TIAM total gen capacity'!$F$9:$Q$1466))</f>
        <v>367.97156338087586</v>
      </c>
      <c r="BI58" s="68">
        <f t="array" ref="BI58">SUM(IF(('R7. TIAM total gen capacity'!$A$9:$A$1466=$B58)*('R7. TIAM total gen capacity'!$E$9:$E$1466=$D58)*('R7. TIAM total gen capacity'!$B$9:$B$1466=BI$9)*('R7. TIAM total gen capacity'!$F$8:$Q$8=BI$10),'R7. TIAM total gen capacity'!$F$9:$Q$1466))</f>
        <v>1198.9750775051141</v>
      </c>
      <c r="BJ58" s="68">
        <f t="array" ref="BJ58">SUM(IF(('R7. TIAM total gen capacity'!$A$9:$A$1466=$B58)*('R7. TIAM total gen capacity'!$E$9:$E$1466=$D58)*('R7. TIAM total gen capacity'!$B$9:$B$1466=BJ$9)*('R7. TIAM total gen capacity'!$F$8:$Q$8=BJ$10),'R7. TIAM total gen capacity'!$F$9:$Q$1466))</f>
        <v>2269.2490604227642</v>
      </c>
      <c r="BK58" s="68">
        <f t="array" ref="BK58">SUM(IF(('R7. TIAM total gen capacity'!$A$9:$A$1466=$B58)*('R7. TIAM total gen capacity'!$E$9:$E$1466=$D58)*('R7. TIAM total gen capacity'!$B$9:$B$1466=BK$9)*('R7. TIAM total gen capacity'!$F$8:$Q$8=BK$10),'R7. TIAM total gen capacity'!$F$9:$Q$1466))</f>
        <v>3585.4677954190456</v>
      </c>
      <c r="BL58" s="68">
        <f t="array" ref="BL58">SUM(IF(('R7. TIAM total gen capacity'!$A$9:$A$1466=$B58)*('R7. TIAM total gen capacity'!$E$9:$E$1466=$D58)*('R7. TIAM total gen capacity'!$B$9:$B$1466=BL$9)*('R7. TIAM total gen capacity'!$F$8:$Q$8=BL$10),'R7. TIAM total gen capacity'!$F$9:$Q$1466))</f>
        <v>4883.2467921584584</v>
      </c>
      <c r="BM58" s="68">
        <f t="array" ref="BM58">SUM(IF(('R7. TIAM total gen capacity'!$A$9:$A$1466=$B58)*('R7. TIAM total gen capacity'!$E$9:$E$1466=$D58)*('R7. TIAM total gen capacity'!$B$9:$B$1466=BM$9)*('R7. TIAM total gen capacity'!$F$8:$Q$8=BM$10),'R7. TIAM total gen capacity'!$F$9:$Q$1466))</f>
        <v>5464.1627419348097</v>
      </c>
      <c r="BN58" s="68">
        <f t="array" ref="BN58">SUM(IF(('R7. TIAM total gen capacity'!$A$9:$A$1466=$B58)*('R7. TIAM total gen capacity'!$E$9:$E$1466=$D58)*('R7. TIAM total gen capacity'!$B$9:$B$1466=BN$9)*('R7. TIAM total gen capacity'!$F$8:$Q$8=BN$10),'R7. TIAM total gen capacity'!$F$9:$Q$1466))</f>
        <v>5996.8005220683326</v>
      </c>
      <c r="BO58" s="68">
        <f t="array" ref="BO58">SUM(IF(('R7. TIAM total gen capacity'!$A$9:$A$1466=$B58)*('R7. TIAM total gen capacity'!$E$9:$E$1466=$D58)*('R7. TIAM total gen capacity'!$B$9:$B$1466=BO$9)*('R7. TIAM total gen capacity'!$F$8:$Q$8=BO$10),'R7. TIAM total gen capacity'!$F$9:$Q$1466))</f>
        <v>6491.3351200966099</v>
      </c>
      <c r="BP58" s="68">
        <f t="array" ref="BP58">SUM(IF(('R7. TIAM total gen capacity'!$A$9:$A$1466=$B58)*('R7. TIAM total gen capacity'!$E$9:$E$1466=$D58)*('R7. TIAM total gen capacity'!$B$9:$B$1466=BP$9)*('R7. TIAM total gen capacity'!$F$8:$Q$8=BP$10),'R7. TIAM total gen capacity'!$F$9:$Q$1466))</f>
        <v>7043.1470469903215</v>
      </c>
      <c r="BR58" s="68">
        <f t="array" ref="BR58">SUM(IF(('R7. TIAM total gen capacity'!$A$9:$A$1466=$B58)*(('R7. TIAM total gen capacity'!$C$9:$C$1466=BR$7)+('R7. TIAM total gen capacity'!$C$9:$C$1466=BR$8))*('R7. TIAM total gen capacity'!$E$9:$E$1466=$D58)*('R7. TIAM total gen capacity'!$F$8:$Q$8=BR$10),'R7. TIAM total gen capacity'!$F$9:$Q$1466))</f>
        <v>3.597716894977165</v>
      </c>
      <c r="BS58" s="68">
        <f t="array" ref="BS58">SUM(IF(('R7. TIAM total gen capacity'!$A$9:$A$1466=$B58)*(('R7. TIAM total gen capacity'!$C$9:$C$1466=BS$7)+('R7. TIAM total gen capacity'!$C$9:$C$1466=BS$8))*('R7. TIAM total gen capacity'!$E$9:$E$1466=$D58)*('R7. TIAM total gen capacity'!$F$8:$Q$8=BS$10),'R7. TIAM total gen capacity'!$F$9:$Q$1466))</f>
        <v>3.4723096474729447</v>
      </c>
      <c r="BT58" s="68">
        <f t="array" ref="BT58">SUM(IF(('R7. TIAM total gen capacity'!$A$9:$A$1466=$B58)*(('R7. TIAM total gen capacity'!$C$9:$C$1466=BT$7)+('R7. TIAM total gen capacity'!$C$9:$C$1466=BT$8))*('R7. TIAM total gen capacity'!$E$9:$E$1466=$D58)*('R7. TIAM total gen capacity'!$F$8:$Q$8=BT$10),'R7. TIAM total gen capacity'!$F$9:$Q$1466))</f>
        <v>3.158791528712384</v>
      </c>
      <c r="BU58" s="68">
        <f t="array" ref="BU58">SUM(IF(('R7. TIAM total gen capacity'!$A$9:$A$1466=$B58)*(('R7. TIAM total gen capacity'!$C$9:$C$1466=BU$7)+('R7. TIAM total gen capacity'!$C$9:$C$1466=BU$8))*('R7. TIAM total gen capacity'!$E$9:$E$1466=$D58)*('R7. TIAM total gen capacity'!$F$8:$Q$8=BU$10),'R7. TIAM total gen capacity'!$F$9:$Q$1466))</f>
        <v>16.887755566264165</v>
      </c>
      <c r="BV58" s="68">
        <f t="array" ref="BV58">SUM(IF(('R7. TIAM total gen capacity'!$A$9:$A$1466=$B58)*(('R7. TIAM total gen capacity'!$C$9:$C$1466=BV$7)+('R7. TIAM total gen capacity'!$C$9:$C$1466=BV$8))*('R7. TIAM total gen capacity'!$E$9:$E$1466=$D58)*('R7. TIAM total gen capacity'!$F$8:$Q$8=BV$10),'R7. TIAM total gen capacity'!$F$9:$Q$1466))</f>
        <v>127.89276569775335</v>
      </c>
      <c r="BW58" s="68">
        <f t="array" ref="BW58">SUM(IF(('R7. TIAM total gen capacity'!$A$9:$A$1466=$B58)*(('R7. TIAM total gen capacity'!$C$9:$C$1466=BW$7)+('R7. TIAM total gen capacity'!$C$9:$C$1466=BW$8))*('R7. TIAM total gen capacity'!$E$9:$E$1466=$D58)*('R7. TIAM total gen capacity'!$F$8:$Q$8=BW$10),'R7. TIAM total gen capacity'!$F$9:$Q$1466))</f>
        <v>170.59498522950307</v>
      </c>
      <c r="BX58" s="68">
        <f t="array" ref="BX58">SUM(IF(('R7. TIAM total gen capacity'!$A$9:$A$1466=$B58)*(('R7. TIAM total gen capacity'!$C$9:$C$1466=BX$7)+('R7. TIAM total gen capacity'!$C$9:$C$1466=BX$8))*('R7. TIAM total gen capacity'!$E$9:$E$1466=$D58)*('R7. TIAM total gen capacity'!$F$8:$Q$8=BX$10),'R7. TIAM total gen capacity'!$F$9:$Q$1466))</f>
        <v>235.65468758233237</v>
      </c>
      <c r="BY58" s="68">
        <f t="array" ref="BY58">SUM(IF(('R7. TIAM total gen capacity'!$A$9:$A$1466=$B58)*(('R7. TIAM total gen capacity'!$C$9:$C$1466=BY$7)+('R7. TIAM total gen capacity'!$C$9:$C$1466=BY$8))*('R7. TIAM total gen capacity'!$E$9:$E$1466=$D58)*('R7. TIAM total gen capacity'!$F$8:$Q$8=BY$10),'R7. TIAM total gen capacity'!$F$9:$Q$1466))</f>
        <v>307.65448032481203</v>
      </c>
      <c r="BZ58" s="68">
        <f t="array" ref="BZ58">SUM(IF(('R7. TIAM total gen capacity'!$A$9:$A$1466=$B58)*(('R7. TIAM total gen capacity'!$C$9:$C$1466=BZ$7)+('R7. TIAM total gen capacity'!$C$9:$C$1466=BZ$8))*('R7. TIAM total gen capacity'!$E$9:$E$1466=$D58)*('R7. TIAM total gen capacity'!$F$8:$Q$8=BZ$10),'R7. TIAM total gen capacity'!$F$9:$Q$1466))</f>
        <v>400.76922334220114</v>
      </c>
      <c r="CA58" s="68">
        <f t="array" ref="CA58">SUM(IF(('R7. TIAM total gen capacity'!$A$9:$A$1466=$B58)*(('R7. TIAM total gen capacity'!$C$9:$C$1466=CA$7)+('R7. TIAM total gen capacity'!$C$9:$C$1466=CA$8))*('R7. TIAM total gen capacity'!$E$9:$E$1466=$D58)*('R7. TIAM total gen capacity'!$F$8:$Q$8=CA$10),'R7. TIAM total gen capacity'!$F$9:$Q$1466))</f>
        <v>451.1303208103904</v>
      </c>
      <c r="CB58" s="68">
        <f t="array" ref="CB58">SUM(IF(('R7. TIAM total gen capacity'!$A$9:$A$1466=$B58)*(('R7. TIAM total gen capacity'!$C$9:$C$1466=CB$7)+('R7. TIAM total gen capacity'!$C$9:$C$1466=CB$8))*('R7. TIAM total gen capacity'!$E$9:$E$1466=$D58)*('R7. TIAM total gen capacity'!$F$8:$Q$8=CB$10),'R7. TIAM total gen capacity'!$F$9:$Q$1466))</f>
        <v>481.95840175659333</v>
      </c>
      <c r="CC58" s="68">
        <f t="array" ref="CC58">SUM(IF(('R7. TIAM total gen capacity'!$A$9:$A$1466=$B58)*(('R7. TIAM total gen capacity'!$C$9:$C$1466=CC$7)+('R7. TIAM total gen capacity'!$C$9:$C$1466=CC$8))*('R7. TIAM total gen capacity'!$E$9:$E$1466=$D58)*('R7. TIAM total gen capacity'!$F$8:$Q$8=CC$10),'R7. TIAM total gen capacity'!$F$9:$Q$1466))</f>
        <v>520.07217537707959</v>
      </c>
      <c r="CE58" s="68">
        <f t="array" ref="CE58">SUM(IF(('R7. TIAM total gen capacity'!$A$9:$A$1466=$B58)*(('R7. TIAM total gen capacity'!$C$9:$C$1466=CE$7)+('R7. TIAM total gen capacity'!$C$9:$C$1466=CE$8))*('R7. TIAM total gen capacity'!$E$9:$E$1466=$D58)*('R7. TIAM total gen capacity'!$F$8:$Q$8=CE$10),'R7. TIAM total gen capacity'!$F$9:$Q$1466))</f>
        <v>126.45756160565679</v>
      </c>
      <c r="CF58" s="68">
        <f t="array" ref="CF58">SUM(IF(('R7. TIAM total gen capacity'!$A$9:$A$1466=$B58)*(('R7. TIAM total gen capacity'!$C$9:$C$1466=CF$7)+('R7. TIAM total gen capacity'!$C$9:$C$1466=CF$8))*('R7. TIAM total gen capacity'!$E$9:$E$1466=$D58)*('R7. TIAM total gen capacity'!$F$8:$Q$8=CF$10),'R7. TIAM total gen capacity'!$F$9:$Q$1466))</f>
        <v>126.45756160565679</v>
      </c>
      <c r="CG58" s="68">
        <f t="array" ref="CG58">SUM(IF(('R7. TIAM total gen capacity'!$A$9:$A$1466=$B58)*(('R7. TIAM total gen capacity'!$C$9:$C$1466=CG$7)+('R7. TIAM total gen capacity'!$C$9:$C$1466=CG$8))*('R7. TIAM total gen capacity'!$E$9:$E$1466=$D58)*('R7. TIAM total gen capacity'!$F$8:$Q$8=CG$10),'R7. TIAM total gen capacity'!$F$9:$Q$1466))</f>
        <v>126.51400395747652</v>
      </c>
      <c r="CH58" s="68">
        <f t="array" ref="CH58">SUM(IF(('R7. TIAM total gen capacity'!$A$9:$A$1466=$B58)*(('R7. TIAM total gen capacity'!$C$9:$C$1466=CH$7)+('R7. TIAM total gen capacity'!$C$9:$C$1466=CH$8))*('R7. TIAM total gen capacity'!$E$9:$E$1466=$D58)*('R7. TIAM total gen capacity'!$F$8:$Q$8=CH$10),'R7. TIAM total gen capacity'!$F$9:$Q$1466))</f>
        <v>140.64619379976176</v>
      </c>
      <c r="CI58" s="68">
        <f t="array" ref="CI58">SUM(IF(('R7. TIAM total gen capacity'!$A$9:$A$1466=$B58)*(('R7. TIAM total gen capacity'!$C$9:$C$1466=CI$7)+('R7. TIAM total gen capacity'!$C$9:$C$1466=CI$8))*('R7. TIAM total gen capacity'!$E$9:$E$1466=$D58)*('R7. TIAM total gen capacity'!$F$8:$Q$8=CI$10),'R7. TIAM total gen capacity'!$F$9:$Q$1466))</f>
        <v>146.86411639689246</v>
      </c>
      <c r="CJ58" s="68">
        <f t="array" ref="CJ58">SUM(IF(('R7. TIAM total gen capacity'!$A$9:$A$1466=$B58)*(('R7. TIAM total gen capacity'!$C$9:$C$1466=CJ$7)+('R7. TIAM total gen capacity'!$C$9:$C$1466=CJ$8))*('R7. TIAM total gen capacity'!$E$9:$E$1466=$D58)*('R7. TIAM total gen capacity'!$F$8:$Q$8=CJ$10),'R7. TIAM total gen capacity'!$F$9:$Q$1466))</f>
        <v>186.31191708709591</v>
      </c>
      <c r="CK58" s="68">
        <f t="array" ref="CK58">SUM(IF(('R7. TIAM total gen capacity'!$A$9:$A$1466=$B58)*(('R7. TIAM total gen capacity'!$C$9:$C$1466=CK$7)+('R7. TIAM total gen capacity'!$C$9:$C$1466=CK$8))*('R7. TIAM total gen capacity'!$E$9:$E$1466=$D58)*('R7. TIAM total gen capacity'!$F$8:$Q$8=CK$10),'R7. TIAM total gen capacity'!$F$9:$Q$1466))</f>
        <v>259.86528595601237</v>
      </c>
      <c r="CL58" s="68">
        <f t="array" ref="CL58">SUM(IF(('R7. TIAM total gen capacity'!$A$9:$A$1466=$B58)*(('R7. TIAM total gen capacity'!$C$9:$C$1466=CL$7)+('R7. TIAM total gen capacity'!$C$9:$C$1466=CL$8))*('R7. TIAM total gen capacity'!$E$9:$E$1466=$D58)*('R7. TIAM total gen capacity'!$F$8:$Q$8=CL$10),'R7. TIAM total gen capacity'!$F$9:$Q$1466))</f>
        <v>265.26781440205514</v>
      </c>
      <c r="CM58" s="68">
        <f t="array" ref="CM58">SUM(IF(('R7. TIAM total gen capacity'!$A$9:$A$1466=$B58)*(('R7. TIAM total gen capacity'!$C$9:$C$1466=CM$7)+('R7. TIAM total gen capacity'!$C$9:$C$1466=CM$8))*('R7. TIAM total gen capacity'!$E$9:$E$1466=$D58)*('R7. TIAM total gen capacity'!$F$8:$Q$8=CM$10),'R7. TIAM total gen capacity'!$F$9:$Q$1466))</f>
        <v>265.43819007524081</v>
      </c>
      <c r="CN58" s="68">
        <f t="array" ref="CN58">SUM(IF(('R7. TIAM total gen capacity'!$A$9:$A$1466=$B58)*(('R7. TIAM total gen capacity'!$C$9:$C$1466=CN$7)+('R7. TIAM total gen capacity'!$C$9:$C$1466=CN$8))*('R7. TIAM total gen capacity'!$E$9:$E$1466=$D58)*('R7. TIAM total gen capacity'!$F$8:$Q$8=CN$10),'R7. TIAM total gen capacity'!$F$9:$Q$1466))</f>
        <v>269.20293454059544</v>
      </c>
      <c r="CO58" s="68">
        <f t="array" ref="CO58">SUM(IF(('R7. TIAM total gen capacity'!$A$9:$A$1466=$B58)*(('R7. TIAM total gen capacity'!$C$9:$C$1466=CO$7)+('R7. TIAM total gen capacity'!$C$9:$C$1466=CO$8))*('R7. TIAM total gen capacity'!$E$9:$E$1466=$D58)*('R7. TIAM total gen capacity'!$F$8:$Q$8=CO$10),'R7. TIAM total gen capacity'!$F$9:$Q$1466))</f>
        <v>281.01356185288159</v>
      </c>
      <c r="CP58" s="68">
        <f t="array" ref="CP58">SUM(IF(('R7. TIAM total gen capacity'!$A$9:$A$1466=$B58)*(('R7. TIAM total gen capacity'!$C$9:$C$1466=CP$7)+('R7. TIAM total gen capacity'!$C$9:$C$1466=CP$8))*('R7. TIAM total gen capacity'!$E$9:$E$1466=$D58)*('R7. TIAM total gen capacity'!$F$8:$Q$8=CP$10),'R7. TIAM total gen capacity'!$F$9:$Q$1466))</f>
        <v>305.94758437031106</v>
      </c>
    </row>
    <row r="59" spans="1:94" x14ac:dyDescent="0.3">
      <c r="A59" s="39" t="s">
        <v>303</v>
      </c>
      <c r="B59" s="39" t="s">
        <v>270</v>
      </c>
      <c r="C59" s="39" t="s">
        <v>98</v>
      </c>
      <c r="D59" s="39" t="s">
        <v>260</v>
      </c>
      <c r="E59" s="68">
        <f t="array" ref="E59">SUM(IF(('R7. TIAM total gen capacity'!$A$9:$A$1466=$B59)*(('R7. TIAM total gen capacity'!$C$9:$C$1466=E$7)+('R7. TIAM total gen capacity'!$C$9:$C$1466=E$8))*('R7. TIAM total gen capacity'!$E$9:$E$1466=$D59)*('R7. TIAM total gen capacity'!$F$8:$Q$8=E$10),'R7. TIAM total gen capacity'!$F$9:$Q$1466))</f>
        <v>5.7077625570776296E-4</v>
      </c>
      <c r="F59" s="68">
        <f t="array" ref="F59">SUM(IF(('R7. TIAM total gen capacity'!$A$9:$A$1466=$B59)*(('R7. TIAM total gen capacity'!$C$9:$C$1466=F$7)+('R7. TIAM total gen capacity'!$C$9:$C$1466=F$8))*('R7. TIAM total gen capacity'!$E$9:$E$1466=$D59)*('R7. TIAM total gen capacity'!$F$8:$Q$8=F$10),'R7. TIAM total gen capacity'!$F$9:$Q$1466))</f>
        <v>2.96</v>
      </c>
      <c r="G59" s="68">
        <f t="array" ref="G59">SUM(IF(('R7. TIAM total gen capacity'!$A$9:$A$1466=$B59)*(('R7. TIAM total gen capacity'!$C$9:$C$1466=G$7)+('R7. TIAM total gen capacity'!$C$9:$C$1466=G$8))*('R7. TIAM total gen capacity'!$E$9:$E$1466=$D59)*('R7. TIAM total gen capacity'!$F$8:$Q$8=G$10),'R7. TIAM total gen capacity'!$F$9:$Q$1466))</f>
        <v>15.021939190116678</v>
      </c>
      <c r="H59" s="68">
        <f t="array" ref="H59">SUM(IF(('R7. TIAM total gen capacity'!$A$9:$A$1466=$B59)*(('R7. TIAM total gen capacity'!$C$9:$C$1466=H$7)+('R7. TIAM total gen capacity'!$C$9:$C$1466=H$8))*('R7. TIAM total gen capacity'!$E$9:$E$1466=$D59)*('R7. TIAM total gen capacity'!$F$8:$Q$8=H$10),'R7. TIAM total gen capacity'!$F$9:$Q$1466))</f>
        <v>40.755318064746398</v>
      </c>
      <c r="I59" s="68">
        <f t="array" ref="I59">SUM(IF(('R7. TIAM total gen capacity'!$A$9:$A$1466=$B59)*(('R7. TIAM total gen capacity'!$C$9:$C$1466=I$7)+('R7. TIAM total gen capacity'!$C$9:$C$1466=I$8))*('R7. TIAM total gen capacity'!$E$9:$E$1466=$D59)*('R7. TIAM total gen capacity'!$F$8:$Q$8=I$10),'R7. TIAM total gen capacity'!$F$9:$Q$1466))</f>
        <v>195.90741988632359</v>
      </c>
      <c r="J59" s="68">
        <f t="array" ref="J59">SUM(IF(('R7. TIAM total gen capacity'!$A$9:$A$1466=$B59)*(('R7. TIAM total gen capacity'!$C$9:$C$1466=J$7)+('R7. TIAM total gen capacity'!$C$9:$C$1466=J$8))*('R7. TIAM total gen capacity'!$E$9:$E$1466=$D59)*('R7. TIAM total gen capacity'!$F$8:$Q$8=J$10),'R7. TIAM total gen capacity'!$F$9:$Q$1466))</f>
        <v>941.69542484192186</v>
      </c>
      <c r="K59" s="68">
        <f t="array" ref="K59">SUM(IF(('R7. TIAM total gen capacity'!$A$9:$A$1466=$B59)*(('R7. TIAM total gen capacity'!$C$9:$C$1466=K$7)+('R7. TIAM total gen capacity'!$C$9:$C$1466=K$8))*('R7. TIAM total gen capacity'!$E$9:$E$1466=$D59)*('R7. TIAM total gen capacity'!$F$8:$Q$8=K$10),'R7. TIAM total gen capacity'!$F$9:$Q$1466))</f>
        <v>2821.1400141860918</v>
      </c>
      <c r="L59" s="68">
        <f t="array" ref="L59">SUM(IF(('R7. TIAM total gen capacity'!$A$9:$A$1466=$B59)*(('R7. TIAM total gen capacity'!$C$9:$C$1466=L$7)+('R7. TIAM total gen capacity'!$C$9:$C$1466=L$8))*('R7. TIAM total gen capacity'!$E$9:$E$1466=$D59)*('R7. TIAM total gen capacity'!$F$8:$Q$8=L$10),'R7. TIAM total gen capacity'!$F$9:$Q$1466))</f>
        <v>6435.7130253141495</v>
      </c>
      <c r="M59" s="68">
        <f t="array" ref="M59">SUM(IF(('R7. TIAM total gen capacity'!$A$9:$A$1466=$B59)*(('R7. TIAM total gen capacity'!$C$9:$C$1466=M$7)+('R7. TIAM total gen capacity'!$C$9:$C$1466=M$8))*('R7. TIAM total gen capacity'!$E$9:$E$1466=$D59)*('R7. TIAM total gen capacity'!$F$8:$Q$8=M$10),'R7. TIAM total gen capacity'!$F$9:$Q$1466))</f>
        <v>11687.088515527441</v>
      </c>
      <c r="N59" s="68">
        <f t="array" ref="N59">SUM(IF(('R7. TIAM total gen capacity'!$A$9:$A$1466=$B59)*(('R7. TIAM total gen capacity'!$C$9:$C$1466=N$7)+('R7. TIAM total gen capacity'!$C$9:$C$1466=N$8))*('R7. TIAM total gen capacity'!$E$9:$E$1466=$D59)*('R7. TIAM total gen capacity'!$F$8:$Q$8=N$10),'R7. TIAM total gen capacity'!$F$9:$Q$1466))</f>
        <v>14683.668432869876</v>
      </c>
      <c r="O59" s="68">
        <f t="array" ref="O59">SUM(IF(('R7. TIAM total gen capacity'!$A$9:$A$1466=$B59)*(('R7. TIAM total gen capacity'!$C$9:$C$1466=O$7)+('R7. TIAM total gen capacity'!$C$9:$C$1466=O$8))*('R7. TIAM total gen capacity'!$E$9:$E$1466=$D59)*('R7. TIAM total gen capacity'!$F$8:$Q$8=O$10),'R7. TIAM total gen capacity'!$F$9:$Q$1466))</f>
        <v>16094.003885301339</v>
      </c>
      <c r="P59" s="68">
        <f t="array" ref="P59">SUM(IF(('R7. TIAM total gen capacity'!$A$9:$A$1466=$B59)*(('R7. TIAM total gen capacity'!$C$9:$C$1466=P$7)+('R7. TIAM total gen capacity'!$C$9:$C$1466=P$8))*('R7. TIAM total gen capacity'!$E$9:$E$1466=$D59)*('R7. TIAM total gen capacity'!$F$8:$Q$8=P$10),'R7. TIAM total gen capacity'!$F$9:$Q$1466))</f>
        <v>16482.561818592992</v>
      </c>
      <c r="R59" s="68">
        <f t="array" ref="R59">SUM(IF(('R7. TIAM total gen capacity'!$A$9:$A$1466=$B59)*(('R7. TIAM total gen capacity'!$C$9:$C$1466=R$7)+('R7. TIAM total gen capacity'!$C$9:$C$1466=R$8))*('R7. TIAM total gen capacity'!$E$9:$E$1466=$D59)*('R7. TIAM total gen capacity'!$F$8:$Q$8=R$10),'R7. TIAM total gen capacity'!$F$9:$Q$1466))</f>
        <v>3.5639269406392731</v>
      </c>
      <c r="S59" s="68">
        <f t="array" ref="S59">SUM(IF(('R7. TIAM total gen capacity'!$A$9:$A$1466=$B59)*(('R7. TIAM total gen capacity'!$C$9:$C$1466=S$7)+('R7. TIAM total gen capacity'!$C$9:$C$1466=S$8))*('R7. TIAM total gen capacity'!$E$9:$E$1466=$D59)*('R7. TIAM total gen capacity'!$F$8:$Q$8=S$10),'R7. TIAM total gen capacity'!$F$9:$Q$1466))</f>
        <v>64.408563504831505</v>
      </c>
      <c r="T59" s="68">
        <f t="array" ref="T59">SUM(IF(('R7. TIAM total gen capacity'!$A$9:$A$1466=$B59)*(('R7. TIAM total gen capacity'!$C$9:$C$1466=T$7)+('R7. TIAM total gen capacity'!$C$9:$C$1466=T$8))*('R7. TIAM total gen capacity'!$E$9:$E$1466=$D59)*('R7. TIAM total gen capacity'!$F$8:$Q$8=T$10),'R7. TIAM total gen capacity'!$F$9:$Q$1466))</f>
        <v>65.748665087034496</v>
      </c>
      <c r="U59" s="68">
        <f t="array" ref="U59">SUM(IF(('R7. TIAM total gen capacity'!$A$9:$A$1466=$B59)*(('R7. TIAM total gen capacity'!$C$9:$C$1466=U$7)+('R7. TIAM total gen capacity'!$C$9:$C$1466=U$8))*('R7. TIAM total gen capacity'!$E$9:$E$1466=$D59)*('R7. TIAM total gen capacity'!$F$8:$Q$8=U$10),'R7. TIAM total gen capacity'!$F$9:$Q$1466))</f>
        <v>182.66599305112805</v>
      </c>
      <c r="V59" s="68">
        <f t="array" ref="V59">SUM(IF(('R7. TIAM total gen capacity'!$A$9:$A$1466=$B59)*(('R7. TIAM total gen capacity'!$C$9:$C$1466=V$7)+('R7. TIAM total gen capacity'!$C$9:$C$1466=V$8))*('R7. TIAM total gen capacity'!$E$9:$E$1466=$D59)*('R7. TIAM total gen capacity'!$F$8:$Q$8=V$10),'R7. TIAM total gen capacity'!$F$9:$Q$1466))</f>
        <v>878.04648114775523</v>
      </c>
      <c r="W59" s="68">
        <f t="array" ref="W59">SUM(IF(('R7. TIAM total gen capacity'!$A$9:$A$1466=$B59)*(('R7. TIAM total gen capacity'!$C$9:$C$1466=W$7)+('R7. TIAM total gen capacity'!$C$9:$C$1466=W$8))*('R7. TIAM total gen capacity'!$E$9:$E$1466=$D59)*('R7. TIAM total gen capacity'!$F$8:$Q$8=W$10),'R7. TIAM total gen capacity'!$F$9:$Q$1466))</f>
        <v>1482.5825128593331</v>
      </c>
      <c r="X59" s="68">
        <f t="array" ref="X59">SUM(IF(('R7. TIAM total gen capacity'!$A$9:$A$1466=$B59)*(('R7. TIAM total gen capacity'!$C$9:$C$1466=X$7)+('R7. TIAM total gen capacity'!$C$9:$C$1466=X$8))*('R7. TIAM total gen capacity'!$E$9:$E$1466=$D59)*('R7. TIAM total gen capacity'!$F$8:$Q$8=X$10),'R7. TIAM total gen capacity'!$F$9:$Q$1466))</f>
        <v>2634.6096359367643</v>
      </c>
      <c r="Y59" s="68">
        <f t="array" ref="Y59">SUM(IF(('R7. TIAM total gen capacity'!$A$9:$A$1466=$B59)*(('R7. TIAM total gen capacity'!$C$9:$C$1466=Y$7)+('R7. TIAM total gen capacity'!$C$9:$C$1466=Y$8))*('R7. TIAM total gen capacity'!$E$9:$E$1466=$D59)*('R7. TIAM total gen capacity'!$F$8:$Q$8=Y$10),'R7. TIAM total gen capacity'!$F$9:$Q$1466))</f>
        <v>5901.2233711749695</v>
      </c>
      <c r="Z59" s="68">
        <f t="array" ref="Z59">SUM(IF(('R7. TIAM total gen capacity'!$A$9:$A$1466=$B59)*(('R7. TIAM total gen capacity'!$C$9:$C$1466=Z$7)+('R7. TIAM total gen capacity'!$C$9:$C$1466=Z$8))*('R7. TIAM total gen capacity'!$E$9:$E$1466=$D59)*('R7. TIAM total gen capacity'!$F$8:$Q$8=Z$10),'R7. TIAM total gen capacity'!$F$9:$Q$1466))</f>
        <v>8776.3779474696257</v>
      </c>
      <c r="AA59" s="68">
        <f t="array" ref="AA59">SUM(IF(('R7. TIAM total gen capacity'!$A$9:$A$1466=$B59)*(('R7. TIAM total gen capacity'!$C$9:$C$1466=AA$7)+('R7. TIAM total gen capacity'!$C$9:$C$1466=AA$8))*('R7. TIAM total gen capacity'!$E$9:$E$1466=$D59)*('R7. TIAM total gen capacity'!$F$8:$Q$8=AA$10),'R7. TIAM total gen capacity'!$F$9:$Q$1466))</f>
        <v>11242.296689616791</v>
      </c>
      <c r="AB59" s="68">
        <f t="array" ref="AB59">SUM(IF(('R7. TIAM total gen capacity'!$A$9:$A$1466=$B59)*(('R7. TIAM total gen capacity'!$C$9:$C$1466=AB$7)+('R7. TIAM total gen capacity'!$C$9:$C$1466=AB$8))*('R7. TIAM total gen capacity'!$E$9:$E$1466=$D59)*('R7. TIAM total gen capacity'!$F$8:$Q$8=AB$10),'R7. TIAM total gen capacity'!$F$9:$Q$1466))</f>
        <v>14428.099168110693</v>
      </c>
      <c r="AC59" s="68">
        <f t="array" ref="AC59">SUM(IF(('R7. TIAM total gen capacity'!$A$9:$A$1466=$B59)*(('R7. TIAM total gen capacity'!$C$9:$C$1466=AC$7)+('R7. TIAM total gen capacity'!$C$9:$C$1466=AC$8))*('R7. TIAM total gen capacity'!$E$9:$E$1466=$D59)*('R7. TIAM total gen capacity'!$F$8:$Q$8=AC$10),'R7. TIAM total gen capacity'!$F$9:$Q$1466))</f>
        <v>16972.146339225776</v>
      </c>
      <c r="AE59" s="68">
        <f t="array" ref="AE59">SUM(IF(('R7. TIAM total gen capacity'!$A$9:$A$1466=$B59)*(('R7. TIAM total gen capacity'!$C$9:$C$1466=AE$6)+('R7. TIAM total gen capacity'!$C$9:$C$1466=AE$7)+('R7. TIAM total gen capacity'!$C$9:$C$1466=AE$8)+('R7. TIAM total gen capacity'!$C$9:$C$1466=AE$9))*('R7. TIAM total gen capacity'!$E$9:$E$1466=$D59)*('R7. TIAM total gen capacity'!$F$8:$Q$8=AE$10),'R7. TIAM total gen capacity'!$F$9:$Q$1466))</f>
        <v>949.42450509944229</v>
      </c>
      <c r="AF59" s="68">
        <f t="array" ref="AF59">SUM(IF(('R7. TIAM total gen capacity'!$A$9:$A$1466=$B59)*(('R7. TIAM total gen capacity'!$C$9:$C$1466=AF$6)+('R7. TIAM total gen capacity'!$C$9:$C$1466=AF$7)+('R7. TIAM total gen capacity'!$C$9:$C$1466=AF$8)+('R7. TIAM total gen capacity'!$C$9:$C$1466=AF$9))*('R7. TIAM total gen capacity'!$E$9:$E$1466=$D59)*('R7. TIAM total gen capacity'!$F$8:$Q$8=AF$10),'R7. TIAM total gen capacity'!$F$9:$Q$1466))</f>
        <v>1344.4954738600268</v>
      </c>
      <c r="AG59" s="68">
        <f t="array" ref="AG59">SUM(IF(('R7. TIAM total gen capacity'!$A$9:$A$1466=$B59)*(('R7. TIAM total gen capacity'!$C$9:$C$1466=AG$6)+('R7. TIAM total gen capacity'!$C$9:$C$1466=AG$7)+('R7. TIAM total gen capacity'!$C$9:$C$1466=AG$8)+('R7. TIAM total gen capacity'!$C$9:$C$1466=AG$9))*('R7. TIAM total gen capacity'!$E$9:$E$1466=$D59)*('R7. TIAM total gen capacity'!$F$8:$Q$8=AG$10),'R7. TIAM total gen capacity'!$F$9:$Q$1466))</f>
        <v>2241.9362146960925</v>
      </c>
      <c r="AH59" s="68">
        <f t="array" ref="AH59">SUM(IF(('R7. TIAM total gen capacity'!$A$9:$A$1466=$B59)*(('R7. TIAM total gen capacity'!$C$9:$C$1466=AH$6)+('R7. TIAM total gen capacity'!$C$9:$C$1466=AH$7)+('R7. TIAM total gen capacity'!$C$9:$C$1466=AH$8)+('R7. TIAM total gen capacity'!$C$9:$C$1466=AH$9))*('R7. TIAM total gen capacity'!$E$9:$E$1466=$D59)*('R7. TIAM total gen capacity'!$F$8:$Q$8=AH$10),'R7. TIAM total gen capacity'!$F$9:$Q$1466))</f>
        <v>2461.1582446926318</v>
      </c>
      <c r="AI59" s="68">
        <f t="array" ref="AI59">SUM(IF(('R7. TIAM total gen capacity'!$A$9:$A$1466=$B59)*(('R7. TIAM total gen capacity'!$C$9:$C$1466=AI$6)+('R7. TIAM total gen capacity'!$C$9:$C$1466=AI$7)+('R7. TIAM total gen capacity'!$C$9:$C$1466=AI$8)+('R7. TIAM total gen capacity'!$C$9:$C$1466=AI$9))*('R7. TIAM total gen capacity'!$E$9:$E$1466=$D59)*('R7. TIAM total gen capacity'!$F$8:$Q$8=AI$10),'R7. TIAM total gen capacity'!$F$9:$Q$1466))</f>
        <v>2643.6597250050677</v>
      </c>
      <c r="AJ59" s="68">
        <f t="array" ref="AJ59">SUM(IF(('R7. TIAM total gen capacity'!$A$9:$A$1466=$B59)*(('R7. TIAM total gen capacity'!$C$9:$C$1466=AJ$6)+('R7. TIAM total gen capacity'!$C$9:$C$1466=AJ$7)+('R7. TIAM total gen capacity'!$C$9:$C$1466=AJ$8)+('R7. TIAM total gen capacity'!$C$9:$C$1466=AJ$9))*('R7. TIAM total gen capacity'!$E$9:$E$1466=$D59)*('R7. TIAM total gen capacity'!$F$8:$Q$8=AJ$10),'R7. TIAM total gen capacity'!$F$9:$Q$1466))</f>
        <v>1416.9725834580529</v>
      </c>
      <c r="AK59" s="68">
        <f t="array" ref="AK59">SUM(IF(('R7. TIAM total gen capacity'!$A$9:$A$1466=$B59)*(('R7. TIAM total gen capacity'!$C$9:$C$1466=AK$6)+('R7. TIAM total gen capacity'!$C$9:$C$1466=AK$7)+('R7. TIAM total gen capacity'!$C$9:$C$1466=AK$8)+('R7. TIAM total gen capacity'!$C$9:$C$1466=AK$9))*('R7. TIAM total gen capacity'!$E$9:$E$1466=$D59)*('R7. TIAM total gen capacity'!$F$8:$Q$8=AK$10),'R7. TIAM total gen capacity'!$F$9:$Q$1466))</f>
        <v>626.37249370758263</v>
      </c>
      <c r="AL59" s="68">
        <f t="array" ref="AL59">SUM(IF(('R7. TIAM total gen capacity'!$A$9:$A$1466=$B59)*(('R7. TIAM total gen capacity'!$C$9:$C$1466=AL$6)+('R7. TIAM total gen capacity'!$C$9:$C$1466=AL$7)+('R7. TIAM total gen capacity'!$C$9:$C$1466=AL$8)+('R7. TIAM total gen capacity'!$C$9:$C$1466=AL$9))*('R7. TIAM total gen capacity'!$E$9:$E$1466=$D59)*('R7. TIAM total gen capacity'!$F$8:$Q$8=AL$10),'R7. TIAM total gen capacity'!$F$9:$Q$1466))</f>
        <v>1093.4895410181457</v>
      </c>
      <c r="AM59" s="68">
        <f t="array" ref="AM59">SUM(IF(('R7. TIAM total gen capacity'!$A$9:$A$1466=$B59)*(('R7. TIAM total gen capacity'!$C$9:$C$1466=AM$6)+('R7. TIAM total gen capacity'!$C$9:$C$1466=AM$7)+('R7. TIAM total gen capacity'!$C$9:$C$1466=AM$8)+('R7. TIAM total gen capacity'!$C$9:$C$1466=AM$9))*('R7. TIAM total gen capacity'!$E$9:$E$1466=$D59)*('R7. TIAM total gen capacity'!$F$8:$Q$8=AM$10),'R7. TIAM total gen capacity'!$F$9:$Q$1466))</f>
        <v>1950.9494915373118</v>
      </c>
      <c r="AN59" s="68">
        <f t="array" ref="AN59">SUM(IF(('R7. TIAM total gen capacity'!$A$9:$A$1466=$B59)*(('R7. TIAM total gen capacity'!$C$9:$C$1466=AN$6)+('R7. TIAM total gen capacity'!$C$9:$C$1466=AN$7)+('R7. TIAM total gen capacity'!$C$9:$C$1466=AN$8)+('R7. TIAM total gen capacity'!$C$9:$C$1466=AN$9))*('R7. TIAM total gen capacity'!$E$9:$E$1466=$D59)*('R7. TIAM total gen capacity'!$F$8:$Q$8=AN$10),'R7. TIAM total gen capacity'!$F$9:$Q$1466))</f>
        <v>1910.4759716497938</v>
      </c>
      <c r="AO59" s="68">
        <f t="array" ref="AO59">SUM(IF(('R7. TIAM total gen capacity'!$A$9:$A$1466=$B59)*(('R7. TIAM total gen capacity'!$C$9:$C$1466=AO$6)+('R7. TIAM total gen capacity'!$C$9:$C$1466=AO$7)+('R7. TIAM total gen capacity'!$C$9:$C$1466=AO$8)+('R7. TIAM total gen capacity'!$C$9:$C$1466=AO$9))*('R7. TIAM total gen capacity'!$E$9:$E$1466=$D59)*('R7. TIAM total gen capacity'!$F$8:$Q$8=AO$10),'R7. TIAM total gen capacity'!$F$9:$Q$1466))</f>
        <v>1139.9635001646182</v>
      </c>
      <c r="AP59" s="68">
        <f t="array" ref="AP59">SUM(IF(('R7. TIAM total gen capacity'!$A$9:$A$1466=$B59)*(('R7. TIAM total gen capacity'!$C$9:$C$1466=AP$6)+('R7. TIAM total gen capacity'!$C$9:$C$1466=AP$7)+('R7. TIAM total gen capacity'!$C$9:$C$1466=AP$8)+('R7. TIAM total gen capacity'!$C$9:$C$1466=AP$9))*('R7. TIAM total gen capacity'!$E$9:$E$1466=$D59)*('R7. TIAM total gen capacity'!$F$8:$Q$8=AP$10),'R7. TIAM total gen capacity'!$F$9:$Q$1466))</f>
        <v>280.09895120752986</v>
      </c>
      <c r="AR59" s="68">
        <f t="array" ref="AR59">SUM(IF(('R7. TIAM total gen capacity'!$A$9:$A$1466=$B59)*('R7. TIAM total gen capacity'!$E$9:$E$1466=$D59)*('R7. TIAM total gen capacity'!$F$8:$Q$8=AR$10),'R7. TIAM total gen capacity'!$F$9:$Q$1466))</f>
        <v>1358.415648730097</v>
      </c>
      <c r="AS59" s="68">
        <f t="array" ref="AS59">SUM(IF(('R7. TIAM total gen capacity'!$A$9:$A$1466=$B59)*('R7. TIAM total gen capacity'!$E$9:$E$1466=$D59)*('R7. TIAM total gen capacity'!$F$8:$Q$8=AS$10),'R7. TIAM total gen capacity'!$F$9:$Q$1466))</f>
        <v>1815.0963525715031</v>
      </c>
      <c r="AT59" s="68">
        <f t="array" ref="AT59">SUM(IF(('R7. TIAM total gen capacity'!$A$9:$A$1466=$B59)*('R7. TIAM total gen capacity'!$E$9:$E$1466=$D59)*('R7. TIAM total gen capacity'!$F$8:$Q$8=AT$10),'R7. TIAM total gen capacity'!$F$9:$Q$1466))</f>
        <v>2747.2736160602076</v>
      </c>
      <c r="AU59" s="68">
        <f t="array" ref="AU59">SUM(IF(('R7. TIAM total gen capacity'!$A$9:$A$1466=$B59)*('R7. TIAM total gen capacity'!$E$9:$E$1466=$D59)*('R7. TIAM total gen capacity'!$F$8:$Q$8=AU$10),'R7. TIAM total gen capacity'!$F$9:$Q$1466))</f>
        <v>3535.8684528410681</v>
      </c>
      <c r="AV59" s="68">
        <f t="array" ref="AV59">SUM(IF(('R7. TIAM total gen capacity'!$A$9:$A$1466=$B59)*('R7. TIAM total gen capacity'!$E$9:$E$1466=$D59)*('R7. TIAM total gen capacity'!$F$8:$Q$8=AV$10),'R7. TIAM total gen capacity'!$F$9:$Q$1466))</f>
        <v>4937.2295843360525</v>
      </c>
      <c r="AW59" s="68">
        <f t="array" ref="AW59">SUM(IF(('R7. TIAM total gen capacity'!$A$9:$A$1466=$B59)*('R7. TIAM total gen capacity'!$E$9:$E$1466=$D59)*('R7. TIAM total gen capacity'!$F$8:$Q$8=AW$10),'R7. TIAM total gen capacity'!$F$9:$Q$1466))</f>
        <v>5538.3004102896466</v>
      </c>
      <c r="AX59" s="68">
        <f t="array" ref="AX59">SUM(IF(('R7. TIAM total gen capacity'!$A$9:$A$1466=$B59)*('R7. TIAM total gen capacity'!$E$9:$E$1466=$D59)*('R7. TIAM total gen capacity'!$F$8:$Q$8=AX$10),'R7. TIAM total gen capacity'!$F$9:$Q$1466))</f>
        <v>8668.6525486681094</v>
      </c>
      <c r="AY59" s="68">
        <f t="array" ref="AY59">SUM(IF(('R7. TIAM total gen capacity'!$A$9:$A$1466=$B59)*('R7. TIAM total gen capacity'!$E$9:$E$1466=$D59)*('R7. TIAM total gen capacity'!$F$8:$Q$8=AY$10),'R7. TIAM total gen capacity'!$F$9:$Q$1466))</f>
        <v>16950.283184928878</v>
      </c>
      <c r="AZ59" s="68">
        <f t="array" ref="AZ59">SUM(IF(('R7. TIAM total gen capacity'!$A$9:$A$1466=$B59)*('R7. TIAM total gen capacity'!$E$9:$E$1466=$D59)*('R7. TIAM total gen capacity'!$F$8:$Q$8=AZ$10),'R7. TIAM total gen capacity'!$F$9:$Q$1466))</f>
        <v>26462.021606739705</v>
      </c>
      <c r="BA59" s="68">
        <f t="array" ref="BA59">SUM(IF(('R7. TIAM total gen capacity'!$A$9:$A$1466=$B59)*('R7. TIAM total gen capacity'!$E$9:$E$1466=$D59)*('R7. TIAM total gen capacity'!$F$8:$Q$8=BA$10),'R7. TIAM total gen capacity'!$F$9:$Q$1466))</f>
        <v>31801.639397580228</v>
      </c>
      <c r="BB59" s="68">
        <f t="array" ref="BB59">SUM(IF(('R7. TIAM total gen capacity'!$A$9:$A$1466=$B59)*('R7. TIAM total gen capacity'!$E$9:$E$1466=$D59)*('R7. TIAM total gen capacity'!$F$8:$Q$8=BB$10),'R7. TIAM total gen capacity'!$F$9:$Q$1466))</f>
        <v>35793.699845127448</v>
      </c>
      <c r="BC59" s="68">
        <f t="array" ref="BC59">SUM(IF(('R7. TIAM total gen capacity'!$A$9:$A$1466=$B59)*('R7. TIAM total gen capacity'!$E$9:$E$1466=$D59)*('R7. TIAM total gen capacity'!$F$8:$Q$8=BC$10),'R7. TIAM total gen capacity'!$F$9:$Q$1466))</f>
        <v>38157.864483011785</v>
      </c>
      <c r="BE59" s="68">
        <f t="array" ref="BE59">SUM(IF(('R7. TIAM total gen capacity'!$A$9:$A$1466=$B59)*('R7. TIAM total gen capacity'!$E$9:$E$1466=$D59)*('R7. TIAM total gen capacity'!$B$9:$B$1466=BE$9)*('R7. TIAM total gen capacity'!$F$8:$Q$8=BE$10),'R7. TIAM total gen capacity'!$F$9:$Q$1466))</f>
        <v>287.61825890877577</v>
      </c>
      <c r="BF59" s="68">
        <f t="array" ref="BF59">SUM(IF(('R7. TIAM total gen capacity'!$A$9:$A$1466=$B59)*('R7. TIAM total gen capacity'!$E$9:$E$1466=$D59)*('R7. TIAM total gen capacity'!$B$9:$B$1466=BF$9)*('R7. TIAM total gen capacity'!$F$8:$Q$8=BF$10),'R7. TIAM total gen capacity'!$F$9:$Q$1466))</f>
        <v>352.23818493950722</v>
      </c>
      <c r="BG59" s="68">
        <f t="array" ref="BG59">SUM(IF(('R7. TIAM total gen capacity'!$A$9:$A$1466=$B59)*('R7. TIAM total gen capacity'!$E$9:$E$1466=$D59)*('R7. TIAM total gen capacity'!$B$9:$B$1466=BG$9)*('R7. TIAM total gen capacity'!$F$8:$Q$8=BG$10),'R7. TIAM total gen capacity'!$F$9:$Q$1466))</f>
        <v>367.25806736571525</v>
      </c>
      <c r="BH59" s="68">
        <f t="array" ref="BH59">SUM(IF(('R7. TIAM total gen capacity'!$A$9:$A$1466=$B59)*('R7. TIAM total gen capacity'!$E$9:$E$1466=$D59)*('R7. TIAM total gen capacity'!$B$9:$B$1466=BH$9)*('R7. TIAM total gen capacity'!$F$8:$Q$8=BH$10),'R7. TIAM total gen capacity'!$F$9:$Q$1466))</f>
        <v>775.27539539708721</v>
      </c>
      <c r="BI59" s="68">
        <f t="array" ref="BI59">SUM(IF(('R7. TIAM total gen capacity'!$A$9:$A$1466=$B59)*('R7. TIAM total gen capacity'!$E$9:$E$1466=$D59)*('R7. TIAM total gen capacity'!$B$9:$B$1466=BI$9)*('R7. TIAM total gen capacity'!$F$8:$Q$8=BI$10),'R7. TIAM total gen capacity'!$F$9:$Q$1466))</f>
        <v>2008.8555939872444</v>
      </c>
      <c r="BJ59" s="68">
        <f t="array" ref="BJ59">SUM(IF(('R7. TIAM total gen capacity'!$A$9:$A$1466=$B59)*('R7. TIAM total gen capacity'!$E$9:$E$1466=$D59)*('R7. TIAM total gen capacity'!$B$9:$B$1466=BJ$9)*('R7. TIAM total gen capacity'!$F$8:$Q$8=BJ$10),'R7. TIAM total gen capacity'!$F$9:$Q$1466))</f>
        <v>3787.4865452126542</v>
      </c>
      <c r="BK59" s="68">
        <f t="array" ref="BK59">SUM(IF(('R7. TIAM total gen capacity'!$A$9:$A$1466=$B59)*('R7. TIAM total gen capacity'!$E$9:$E$1466=$D59)*('R7. TIAM total gen capacity'!$B$9:$B$1466=BK$9)*('R7. TIAM total gen capacity'!$F$8:$Q$8=BK$10),'R7. TIAM total gen capacity'!$F$9:$Q$1466))</f>
        <v>7558.0216272812013</v>
      </c>
      <c r="BL59" s="68">
        <f t="array" ref="BL59">SUM(IF(('R7. TIAM total gen capacity'!$A$9:$A$1466=$B59)*('R7. TIAM total gen capacity'!$E$9:$E$1466=$D59)*('R7. TIAM total gen capacity'!$B$9:$B$1466=BL$9)*('R7. TIAM total gen capacity'!$F$8:$Q$8=BL$10),'R7. TIAM total gen capacity'!$F$9:$Q$1466))</f>
        <v>15297.395695191992</v>
      </c>
      <c r="BM59" s="68">
        <f t="array" ref="BM59">SUM(IF(('R7. TIAM total gen capacity'!$A$9:$A$1466=$B59)*('R7. TIAM total gen capacity'!$E$9:$E$1466=$D59)*('R7. TIAM total gen capacity'!$B$9:$B$1466=BM$9)*('R7. TIAM total gen capacity'!$F$8:$Q$8=BM$10),'R7. TIAM total gen capacity'!$F$9:$Q$1466))</f>
        <v>23877.178440976284</v>
      </c>
      <c r="BN59" s="68">
        <f t="array" ref="BN59">SUM(IF(('R7. TIAM total gen capacity'!$A$9:$A$1466=$B59)*('R7. TIAM total gen capacity'!$E$9:$E$1466=$D59)*('R7. TIAM total gen capacity'!$B$9:$B$1466=BN$9)*('R7. TIAM total gen capacity'!$F$8:$Q$8=BN$10),'R7. TIAM total gen capacity'!$F$9:$Q$1466))</f>
        <v>29277.407353500559</v>
      </c>
      <c r="BO59" s="68">
        <f t="array" ref="BO59">SUM(IF(('R7. TIAM total gen capacity'!$A$9:$A$1466=$B59)*('R7. TIAM total gen capacity'!$E$9:$E$1466=$D59)*('R7. TIAM total gen capacity'!$B$9:$B$1466=BO$9)*('R7. TIAM total gen capacity'!$F$8:$Q$8=BO$10),'R7. TIAM total gen capacity'!$F$9:$Q$1466))</f>
        <v>33921.142534956023</v>
      </c>
      <c r="BP59" s="68">
        <f t="array" ref="BP59">SUM(IF(('R7. TIAM total gen capacity'!$A$9:$A$1466=$B59)*('R7. TIAM total gen capacity'!$E$9:$E$1466=$D59)*('R7. TIAM total gen capacity'!$B$9:$B$1466=BP$9)*('R7. TIAM total gen capacity'!$F$8:$Q$8=BP$10),'R7. TIAM total gen capacity'!$F$9:$Q$1466))</f>
        <v>37127.485315556609</v>
      </c>
      <c r="BR59" s="68">
        <f t="array" ref="BR59">SUM(IF(('R7. TIAM total gen capacity'!$A$9:$A$1466=$B59)*(('R7. TIAM total gen capacity'!$C$9:$C$1466=BR$7)+('R7. TIAM total gen capacity'!$C$9:$C$1466=BR$8))*('R7. TIAM total gen capacity'!$E$9:$E$1466=$D59)*('R7. TIAM total gen capacity'!$F$8:$Q$8=BR$10),'R7. TIAM total gen capacity'!$F$9:$Q$1466))</f>
        <v>5.2996575342465748</v>
      </c>
      <c r="BS59" s="68">
        <f t="array" ref="BS59">SUM(IF(('R7. TIAM total gen capacity'!$A$9:$A$1466=$B59)*(('R7. TIAM total gen capacity'!$C$9:$C$1466=BS$7)+('R7. TIAM total gen capacity'!$C$9:$C$1466=BS$8))*('R7. TIAM total gen capacity'!$E$9:$E$1466=$D59)*('R7. TIAM total gen capacity'!$F$8:$Q$8=BS$10),'R7. TIAM total gen capacity'!$F$9:$Q$1466))</f>
        <v>5.1149249709332221</v>
      </c>
      <c r="BT59" s="68">
        <f t="array" ref="BT59">SUM(IF(('R7. TIAM total gen capacity'!$A$9:$A$1466=$B59)*(('R7. TIAM total gen capacity'!$C$9:$C$1466=BT$7)+('R7. TIAM total gen capacity'!$C$9:$C$1466=BT$8))*('R7. TIAM total gen capacity'!$E$9:$E$1466=$D59)*('R7. TIAM total gen capacity'!$F$8:$Q$8=BT$10),'R7. TIAM total gen capacity'!$F$9:$Q$1466))</f>
        <v>4.653093562649846</v>
      </c>
      <c r="BU59" s="68">
        <f t="array" ref="BU59">SUM(IF(('R7. TIAM total gen capacity'!$A$9:$A$1466=$B59)*(('R7. TIAM total gen capacity'!$C$9:$C$1466=BU$7)+('R7. TIAM total gen capacity'!$C$9:$C$1466=BU$8))*('R7. TIAM total gen capacity'!$E$9:$E$1466=$D59)*('R7. TIAM total gen capacity'!$F$8:$Q$8=BU$10),'R7. TIAM total gen capacity'!$F$9:$Q$1466))</f>
        <v>62.177002667611752</v>
      </c>
      <c r="BV59" s="68">
        <f t="array" ref="BV59">SUM(IF(('R7. TIAM total gen capacity'!$A$9:$A$1466=$B59)*(('R7. TIAM total gen capacity'!$C$9:$C$1466=BV$7)+('R7. TIAM total gen capacity'!$C$9:$C$1466=BV$8))*('R7. TIAM total gen capacity'!$E$9:$E$1466=$D59)*('R7. TIAM total gen capacity'!$F$8:$Q$8=BV$10),'R7. TIAM total gen capacity'!$F$9:$Q$1466))</f>
        <v>297.45513005121086</v>
      </c>
      <c r="BW59" s="68">
        <f t="array" ref="BW59">SUM(IF(('R7. TIAM total gen capacity'!$A$9:$A$1466=$B59)*(('R7. TIAM total gen capacity'!$C$9:$C$1466=BW$7)+('R7. TIAM total gen capacity'!$C$9:$C$1466=BW$8))*('R7. TIAM total gen capacity'!$E$9:$E$1466=$D59)*('R7. TIAM total gen capacity'!$F$8:$Q$8=BW$10),'R7. TIAM total gen capacity'!$F$9:$Q$1466))</f>
        <v>370.06063115724214</v>
      </c>
      <c r="BX59" s="68">
        <f t="array" ref="BX59">SUM(IF(('R7. TIAM total gen capacity'!$A$9:$A$1466=$B59)*(('R7. TIAM total gen capacity'!$C$9:$C$1466=BX$7)+('R7. TIAM total gen capacity'!$C$9:$C$1466=BX$8))*('R7. TIAM total gen capacity'!$E$9:$E$1466=$D59)*('R7. TIAM total gen capacity'!$F$8:$Q$8=BX$10),'R7. TIAM total gen capacity'!$F$9:$Q$1466))</f>
        <v>650.17575434433127</v>
      </c>
      <c r="BY59" s="68">
        <f t="array" ref="BY59">SUM(IF(('R7. TIAM total gen capacity'!$A$9:$A$1466=$B59)*(('R7. TIAM total gen capacity'!$C$9:$C$1466=BY$7)+('R7. TIAM total gen capacity'!$C$9:$C$1466=BY$8))*('R7. TIAM total gen capacity'!$E$9:$E$1466=$D59)*('R7. TIAM total gen capacity'!$F$8:$Q$8=BY$10),'R7. TIAM total gen capacity'!$F$9:$Q$1466))</f>
        <v>1094.2221285323421</v>
      </c>
      <c r="BZ59" s="68">
        <f t="array" ref="BZ59">SUM(IF(('R7. TIAM total gen capacity'!$A$9:$A$1466=$B59)*(('R7. TIAM total gen capacity'!$C$9:$C$1466=BZ$7)+('R7. TIAM total gen capacity'!$C$9:$C$1466=BZ$8))*('R7. TIAM total gen capacity'!$E$9:$E$1466=$D59)*('R7. TIAM total gen capacity'!$F$8:$Q$8=BZ$10),'R7. TIAM total gen capacity'!$F$9:$Q$1466))</f>
        <v>1510.8835710228907</v>
      </c>
      <c r="CA59" s="68">
        <f t="array" ref="CA59">SUM(IF(('R7. TIAM total gen capacity'!$A$9:$A$1466=$B59)*(('R7. TIAM total gen capacity'!$C$9:$C$1466=CA$7)+('R7. TIAM total gen capacity'!$C$9:$C$1466=CA$8))*('R7. TIAM total gen capacity'!$E$9:$E$1466=$D59)*('R7. TIAM total gen capacity'!$F$8:$Q$8=CA$10),'R7. TIAM total gen capacity'!$F$9:$Q$1466))</f>
        <v>1409.3855713785738</v>
      </c>
      <c r="CB59" s="68">
        <f t="array" ref="CB59">SUM(IF(('R7. TIAM total gen capacity'!$A$9:$A$1466=$B59)*(('R7. TIAM total gen capacity'!$C$9:$C$1466=CB$7)+('R7. TIAM total gen capacity'!$C$9:$C$1466=CB$8))*('R7. TIAM total gen capacity'!$E$9:$E$1466=$D59)*('R7. TIAM total gen capacity'!$F$8:$Q$8=CB$10),'R7. TIAM total gen capacity'!$F$9:$Q$1466))</f>
        <v>1303.169995990492</v>
      </c>
      <c r="CC59" s="68">
        <f t="array" ref="CC59">SUM(IF(('R7. TIAM total gen capacity'!$A$9:$A$1466=$B59)*(('R7. TIAM total gen capacity'!$C$9:$C$1466=CC$7)+('R7. TIAM total gen capacity'!$C$9:$C$1466=CC$8))*('R7. TIAM total gen capacity'!$E$9:$E$1466=$D59)*('R7. TIAM total gen capacity'!$F$8:$Q$8=CC$10),'R7. TIAM total gen capacity'!$F$9:$Q$1466))</f>
        <v>1308.494372573588</v>
      </c>
      <c r="CE59" s="68">
        <f t="array" ref="CE59">SUM(IF(('R7. TIAM total gen capacity'!$A$9:$A$1466=$B59)*(('R7. TIAM total gen capacity'!$C$9:$C$1466=CE$7)+('R7. TIAM total gen capacity'!$C$9:$C$1466=CE$8))*('R7. TIAM total gen capacity'!$E$9:$E$1466=$D59)*('R7. TIAM total gen capacity'!$F$8:$Q$8=CE$10),'R7. TIAM total gen capacity'!$F$9:$Q$1466))</f>
        <v>267.36997123754293</v>
      </c>
      <c r="CF59" s="68">
        <f t="array" ref="CF59">SUM(IF(('R7. TIAM total gen capacity'!$A$9:$A$1466=$B59)*(('R7. TIAM total gen capacity'!$C$9:$C$1466=CF$7)+('R7. TIAM total gen capacity'!$C$9:$C$1466=CF$8))*('R7. TIAM total gen capacity'!$E$9:$E$1466=$D59)*('R7. TIAM total gen capacity'!$F$8:$Q$8=CF$10),'R7. TIAM total gen capacity'!$F$9:$Q$1466))</f>
        <v>267.36997123754293</v>
      </c>
      <c r="CG59" s="68">
        <f t="array" ref="CG59">SUM(IF(('R7. TIAM total gen capacity'!$A$9:$A$1466=$B59)*(('R7. TIAM total gen capacity'!$C$9:$C$1466=CG$7)+('R7. TIAM total gen capacity'!$C$9:$C$1466=CG$8))*('R7. TIAM total gen capacity'!$E$9:$E$1466=$D59)*('R7. TIAM total gen capacity'!$F$8:$Q$8=CG$10),'R7. TIAM total gen capacity'!$F$9:$Q$1466))</f>
        <v>269.17511001777723</v>
      </c>
      <c r="CH59" s="68">
        <f t="array" ref="CH59">SUM(IF(('R7. TIAM total gen capacity'!$A$9:$A$1466=$B59)*(('R7. TIAM total gen capacity'!$C$9:$C$1466=CH$7)+('R7. TIAM total gen capacity'!$C$9:$C$1466=CH$8))*('R7. TIAM total gen capacity'!$E$9:$E$1466=$D59)*('R7. TIAM total gen capacity'!$F$8:$Q$8=CH$10),'R7. TIAM total gen capacity'!$F$9:$Q$1466))</f>
        <v>422.65095080693823</v>
      </c>
      <c r="CI59" s="68">
        <f t="array" ref="CI59">SUM(IF(('R7. TIAM total gen capacity'!$A$9:$A$1466=$B59)*(('R7. TIAM total gen capacity'!$C$9:$C$1466=CI$7)+('R7. TIAM total gen capacity'!$C$9:$C$1466=CI$8))*('R7. TIAM total gen capacity'!$E$9:$E$1466=$D59)*('R7. TIAM total gen capacity'!$F$8:$Q$8=CI$10),'R7. TIAM total gen capacity'!$F$9:$Q$1466))</f>
        <v>534.61554135646077</v>
      </c>
      <c r="CJ59" s="68">
        <f t="array" ref="CJ59">SUM(IF(('R7. TIAM total gen capacity'!$A$9:$A$1466=$B59)*(('R7. TIAM total gen capacity'!$C$9:$C$1466=CJ$7)+('R7. TIAM total gen capacity'!$C$9:$C$1466=CJ$8))*('R7. TIAM total gen capacity'!$E$9:$E$1466=$D59)*('R7. TIAM total gen capacity'!$F$8:$Q$8=CJ$10),'R7. TIAM total gen capacity'!$F$9:$Q$1466))</f>
        <v>808.69478033806763</v>
      </c>
      <c r="CK59" s="68">
        <f t="array" ref="CK59">SUM(IF(('R7. TIAM total gen capacity'!$A$9:$A$1466=$B59)*(('R7. TIAM total gen capacity'!$C$9:$C$1466=CK$7)+('R7. TIAM total gen capacity'!$C$9:$C$1466=CK$8))*('R7. TIAM total gen capacity'!$E$9:$E$1466=$D59)*('R7. TIAM total gen capacity'!$F$8:$Q$8=CK$10),'R7. TIAM total gen capacity'!$F$9:$Q$1466))</f>
        <v>965.35463509108126</v>
      </c>
      <c r="CL59" s="68">
        <f t="array" ref="CL59">SUM(IF(('R7. TIAM total gen capacity'!$A$9:$A$1466=$B59)*(('R7. TIAM total gen capacity'!$C$9:$C$1466=CL$7)+('R7. TIAM total gen capacity'!$C$9:$C$1466=CL$8))*('R7. TIAM total gen capacity'!$E$9:$E$1466=$D59)*('R7. TIAM total gen capacity'!$F$8:$Q$8=CL$10),'R7. TIAM total gen capacity'!$F$9:$Q$1466))</f>
        <v>1146.7949197418661</v>
      </c>
      <c r="CM59" s="68">
        <f t="array" ref="CM59">SUM(IF(('R7. TIAM total gen capacity'!$A$9:$A$1466=$B59)*(('R7. TIAM total gen capacity'!$C$9:$C$1466=CM$7)+('R7. TIAM total gen capacity'!$C$9:$C$1466=CM$8))*('R7. TIAM total gen capacity'!$E$9:$E$1466=$D59)*('R7. TIAM total gen capacity'!$F$8:$Q$8=CM$10),'R7. TIAM total gen capacity'!$F$9:$Q$1466))</f>
        <v>1183.7230797606537</v>
      </c>
      <c r="CN59" s="68">
        <f t="array" ref="CN59">SUM(IF(('R7. TIAM total gen capacity'!$A$9:$A$1466=$B59)*(('R7. TIAM total gen capacity'!$C$9:$C$1466=CN$7)+('R7. TIAM total gen capacity'!$C$9:$C$1466=CN$8))*('R7. TIAM total gen capacity'!$E$9:$E$1466=$D59)*('R7. TIAM total gen capacity'!$F$8:$Q$8=CN$10),'R7. TIAM total gen capacity'!$F$9:$Q$1466))</f>
        <v>1266.2314214305411</v>
      </c>
      <c r="CO59" s="68">
        <f t="array" ref="CO59">SUM(IF(('R7. TIAM total gen capacity'!$A$9:$A$1466=$B59)*(('R7. TIAM total gen capacity'!$C$9:$C$1466=CO$7)+('R7. TIAM total gen capacity'!$C$9:$C$1466=CO$8))*('R7. TIAM total gen capacity'!$E$9:$E$1466=$D59)*('R7. TIAM total gen capacity'!$F$8:$Q$8=CO$10),'R7. TIAM total gen capacity'!$F$9:$Q$1466))</f>
        <v>1627.6639254950683</v>
      </c>
      <c r="CP59" s="68">
        <f t="array" ref="CP59">SUM(IF(('R7. TIAM total gen capacity'!$A$9:$A$1466=$B59)*(('R7. TIAM total gen capacity'!$C$9:$C$1466=CP$7)+('R7. TIAM total gen capacity'!$C$9:$C$1466=CP$8))*('R7. TIAM total gen capacity'!$E$9:$E$1466=$D59)*('R7. TIAM total gen capacity'!$F$8:$Q$8=CP$10),'R7. TIAM total gen capacity'!$F$9:$Q$1466))</f>
        <v>1820.8114393294238</v>
      </c>
    </row>
    <row r="60" spans="1:94" x14ac:dyDescent="0.3">
      <c r="A60" s="39" t="s">
        <v>303</v>
      </c>
      <c r="B60" s="39" t="s">
        <v>270</v>
      </c>
      <c r="C60" s="39" t="s">
        <v>99</v>
      </c>
      <c r="D60" s="39" t="s">
        <v>261</v>
      </c>
      <c r="E60" s="68">
        <f t="array" ref="E60">SUM(IF(('R7. TIAM total gen capacity'!$A$9:$A$1466=$B60)*(('R7. TIAM total gen capacity'!$C$9:$C$1466=E$7)+('R7. TIAM total gen capacity'!$C$9:$C$1466=E$8))*('R7. TIAM total gen capacity'!$E$9:$E$1466=$D60)*('R7. TIAM total gen capacity'!$F$8:$Q$8=E$10),'R7. TIAM total gen capacity'!$F$9:$Q$1466))</f>
        <v>6.2785388127853904E-3</v>
      </c>
      <c r="F60" s="68">
        <f t="array" ref="F60">SUM(IF(('R7. TIAM total gen capacity'!$A$9:$A$1466=$B60)*(('R7. TIAM total gen capacity'!$C$9:$C$1466=F$7)+('R7. TIAM total gen capacity'!$C$9:$C$1466=F$8))*('R7. TIAM total gen capacity'!$E$9:$E$1466=$D60)*('R7. TIAM total gen capacity'!$F$8:$Q$8=F$10),'R7. TIAM total gen capacity'!$F$9:$Q$1466))</f>
        <v>6.2785388127853904E-3</v>
      </c>
      <c r="G60" s="68">
        <f t="array" ref="G60">SUM(IF(('R7. TIAM total gen capacity'!$A$9:$A$1466=$B60)*(('R7. TIAM total gen capacity'!$C$9:$C$1466=G$7)+('R7. TIAM total gen capacity'!$C$9:$C$1466=G$8))*('R7. TIAM total gen capacity'!$E$9:$E$1466=$D60)*('R7. TIAM total gen capacity'!$F$8:$Q$8=G$10),'R7. TIAM total gen capacity'!$F$9:$Q$1466))</f>
        <v>2.9999999999999978</v>
      </c>
      <c r="H60" s="68">
        <f t="array" ref="H60">SUM(IF(('R7. TIAM total gen capacity'!$A$9:$A$1466=$B60)*(('R7. TIAM total gen capacity'!$C$9:$C$1466=H$7)+('R7. TIAM total gen capacity'!$C$9:$C$1466=H$8))*('R7. TIAM total gen capacity'!$E$9:$E$1466=$D60)*('R7. TIAM total gen capacity'!$F$8:$Q$8=H$10),'R7. TIAM total gen capacity'!$F$9:$Q$1466))</f>
        <v>3.0011999940000034</v>
      </c>
      <c r="I60" s="68">
        <f t="array" ref="I60">SUM(IF(('R7. TIAM total gen capacity'!$A$9:$A$1466=$B60)*(('R7. TIAM total gen capacity'!$C$9:$C$1466=I$7)+('R7. TIAM total gen capacity'!$C$9:$C$1466=I$8))*('R7. TIAM total gen capacity'!$E$9:$E$1466=$D60)*('R7. TIAM total gen capacity'!$F$8:$Q$8=I$10),'R7. TIAM total gen capacity'!$F$9:$Q$1466))</f>
        <v>14.420562430378688</v>
      </c>
      <c r="J60" s="68">
        <f t="array" ref="J60">SUM(IF(('R7. TIAM total gen capacity'!$A$9:$A$1466=$B60)*(('R7. TIAM total gen capacity'!$C$9:$C$1466=J$7)+('R7. TIAM total gen capacity'!$C$9:$C$1466=J$8))*('R7. TIAM total gen capacity'!$E$9:$E$1466=$D60)*('R7. TIAM total gen capacity'!$F$8:$Q$8=J$10),'R7. TIAM total gen capacity'!$F$9:$Q$1466))</f>
        <v>69.311077976639069</v>
      </c>
      <c r="K60" s="68">
        <f t="array" ref="K60">SUM(IF(('R7. TIAM total gen capacity'!$A$9:$A$1466=$B60)*(('R7. TIAM total gen capacity'!$C$9:$C$1466=K$7)+('R7. TIAM total gen capacity'!$C$9:$C$1466=K$8))*('R7. TIAM total gen capacity'!$E$9:$E$1466=$D60)*('R7. TIAM total gen capacity'!$F$8:$Q$8=K$10),'R7. TIAM total gen capacity'!$F$9:$Q$1466))</f>
        <v>83.097629439542501</v>
      </c>
      <c r="L60" s="68">
        <f t="array" ref="L60">SUM(IF(('R7. TIAM total gen capacity'!$A$9:$A$1466=$B60)*(('R7. TIAM total gen capacity'!$C$9:$C$1466=L$7)+('R7. TIAM total gen capacity'!$C$9:$C$1466=L$8))*('R7. TIAM total gen capacity'!$E$9:$E$1466=$D60)*('R7. TIAM total gen capacity'!$F$8:$Q$8=L$10),'R7. TIAM total gen capacity'!$F$9:$Q$1466))</f>
        <v>83.097096372477921</v>
      </c>
      <c r="M60" s="68">
        <f t="array" ref="M60">SUM(IF(('R7. TIAM total gen capacity'!$A$9:$A$1466=$B60)*(('R7. TIAM total gen capacity'!$C$9:$C$1466=M$7)+('R7. TIAM total gen capacity'!$C$9:$C$1466=M$8))*('R7. TIAM total gen capacity'!$E$9:$E$1466=$D60)*('R7. TIAM total gen capacity'!$F$8:$Q$8=M$10),'R7. TIAM total gen capacity'!$F$9:$Q$1466))</f>
        <v>83.096308160766299</v>
      </c>
      <c r="N60" s="68">
        <f t="array" ref="N60">SUM(IF(('R7. TIAM total gen capacity'!$A$9:$A$1466=$B60)*(('R7. TIAM total gen capacity'!$C$9:$C$1466=N$7)+('R7. TIAM total gen capacity'!$C$9:$C$1466=N$8))*('R7. TIAM total gen capacity'!$E$9:$E$1466=$D60)*('R7. TIAM total gen capacity'!$F$8:$Q$8=N$10),'R7. TIAM total gen capacity'!$F$9:$Q$1466))</f>
        <v>83.0956294455425</v>
      </c>
      <c r="O60" s="68">
        <f t="array" ref="O60">SUM(IF(('R7. TIAM total gen capacity'!$A$9:$A$1466=$B60)*(('R7. TIAM total gen capacity'!$C$9:$C$1466=O$7)+('R7. TIAM total gen capacity'!$C$9:$C$1466=O$8))*('R7. TIAM total gen capacity'!$E$9:$E$1466=$D60)*('R7. TIAM total gen capacity'!$F$8:$Q$8=O$10),'R7. TIAM total gen capacity'!$F$9:$Q$1466))</f>
        <v>83.0952294455425</v>
      </c>
      <c r="P60" s="68">
        <f t="array" ref="P60">SUM(IF(('R7. TIAM total gen capacity'!$A$9:$A$1466=$B60)*(('R7. TIAM total gen capacity'!$C$9:$C$1466=P$7)+('R7. TIAM total gen capacity'!$C$9:$C$1466=P$8))*('R7. TIAM total gen capacity'!$E$9:$E$1466=$D60)*('R7. TIAM total gen capacity'!$F$8:$Q$8=P$10),'R7. TIAM total gen capacity'!$F$9:$Q$1466))</f>
        <v>83.09482944554243</v>
      </c>
      <c r="R60" s="68">
        <f t="array" ref="R60">SUM(IF(('R7. TIAM total gen capacity'!$A$9:$A$1466=$B60)*(('R7. TIAM total gen capacity'!$C$9:$C$1466=R$7)+('R7. TIAM total gen capacity'!$C$9:$C$1466=R$8))*('R7. TIAM total gen capacity'!$E$9:$E$1466=$D60)*('R7. TIAM total gen capacity'!$F$8:$Q$8=R$10),'R7. TIAM total gen capacity'!$F$9:$Q$1466))</f>
        <v>0.85445205479452002</v>
      </c>
      <c r="S60" s="68">
        <f t="array" ref="S60">SUM(IF(('R7. TIAM total gen capacity'!$A$9:$A$1466=$B60)*(('R7. TIAM total gen capacity'!$C$9:$C$1466=S$7)+('R7. TIAM total gen capacity'!$C$9:$C$1466=S$8))*('R7. TIAM total gen capacity'!$E$9:$E$1466=$D60)*('R7. TIAM total gen capacity'!$F$8:$Q$8=S$10),'R7. TIAM total gen capacity'!$F$9:$Q$1466))</f>
        <v>3.074460055810472</v>
      </c>
      <c r="T60" s="68">
        <f t="array" ref="T60">SUM(IF(('R7. TIAM total gen capacity'!$A$9:$A$1466=$B60)*(('R7. TIAM total gen capacity'!$C$9:$C$1466=T$7)+('R7. TIAM total gen capacity'!$C$9:$C$1466=T$8))*('R7. TIAM total gen capacity'!$E$9:$E$1466=$D60)*('R7. TIAM total gen capacity'!$F$8:$Q$8=T$10),'R7. TIAM total gen capacity'!$F$9:$Q$1466))</f>
        <v>3.0000000000000018</v>
      </c>
      <c r="U60" s="68">
        <f t="array" ref="U60">SUM(IF(('R7. TIAM total gen capacity'!$A$9:$A$1466=$B60)*(('R7. TIAM total gen capacity'!$C$9:$C$1466=U$7)+('R7. TIAM total gen capacity'!$C$9:$C$1466=U$8))*('R7. TIAM total gen capacity'!$E$9:$E$1466=$D60)*('R7. TIAM total gen capacity'!$F$8:$Q$8=U$10),'R7. TIAM total gen capacity'!$F$9:$Q$1466))</f>
        <v>2.8808639107032499</v>
      </c>
      <c r="V60" s="68">
        <f t="array" ref="V60">SUM(IF(('R7. TIAM total gen capacity'!$A$9:$A$1466=$B60)*(('R7. TIAM total gen capacity'!$C$9:$C$1466=V$7)+('R7. TIAM total gen capacity'!$C$9:$C$1466=V$8))*('R7. TIAM total gen capacity'!$E$9:$E$1466=$D60)*('R7. TIAM total gen capacity'!$F$8:$Q$8=V$10),'R7. TIAM total gen capacity'!$F$9:$Q$1466))</f>
        <v>13.848218431519108</v>
      </c>
      <c r="W60" s="68">
        <f t="array" ref="W60">SUM(IF(('R7. TIAM total gen capacity'!$A$9:$A$1466=$B60)*(('R7. TIAM total gen capacity'!$C$9:$C$1466=W$7)+('R7. TIAM total gen capacity'!$C$9:$C$1466=W$8))*('R7. TIAM total gen capacity'!$E$9:$E$1466=$D60)*('R7. TIAM total gen capacity'!$F$8:$Q$8=W$10),'R7. TIAM total gen capacity'!$F$9:$Q$1466))</f>
        <v>59.556491489017404</v>
      </c>
      <c r="X60" s="68">
        <f t="array" ref="X60">SUM(IF(('R7. TIAM total gen capacity'!$A$9:$A$1466=$B60)*(('R7. TIAM total gen capacity'!$C$9:$C$1466=X$7)+('R7. TIAM total gen capacity'!$C$9:$C$1466=X$8))*('R7. TIAM total gen capacity'!$E$9:$E$1466=$D60)*('R7. TIAM total gen capacity'!$F$8:$Q$8=X$10),'R7. TIAM total gen capacity'!$F$9:$Q$1466))</f>
        <v>77.081818406959698</v>
      </c>
      <c r="Y60" s="68">
        <f t="array" ref="Y60">SUM(IF(('R7. TIAM total gen capacity'!$A$9:$A$1466=$B60)*(('R7. TIAM total gen capacity'!$C$9:$C$1466=Y$7)+('R7. TIAM total gen capacity'!$C$9:$C$1466=Y$8))*('R7. TIAM total gen capacity'!$E$9:$E$1466=$D60)*('R7. TIAM total gen capacity'!$F$8:$Q$8=Y$10),'R7. TIAM total gen capacity'!$F$9:$Q$1466))</f>
        <v>65.728713622921703</v>
      </c>
      <c r="Z60" s="68">
        <f t="array" ref="Z60">SUM(IF(('R7. TIAM total gen capacity'!$A$9:$A$1466=$B60)*(('R7. TIAM total gen capacity'!$C$9:$C$1466=Z$7)+('R7. TIAM total gen capacity'!$C$9:$C$1466=Z$8))*('R7. TIAM total gen capacity'!$E$9:$E$1466=$D60)*('R7. TIAM total gen capacity'!$F$8:$Q$8=Z$10),'R7. TIAM total gen capacity'!$F$9:$Q$1466))</f>
        <v>73.7192334527127</v>
      </c>
      <c r="AA60" s="68">
        <f t="array" ref="AA60">SUM(IF(('R7. TIAM total gen capacity'!$A$9:$A$1466=$B60)*(('R7. TIAM total gen capacity'!$C$9:$C$1466=AA$7)+('R7. TIAM total gen capacity'!$C$9:$C$1466=AA$8))*('R7. TIAM total gen capacity'!$E$9:$E$1466=$D60)*('R7. TIAM total gen capacity'!$F$8:$Q$8=AA$10),'R7. TIAM total gen capacity'!$F$9:$Q$1466))</f>
        <v>81.861941443421301</v>
      </c>
      <c r="AB60" s="68">
        <f t="array" ref="AB60">SUM(IF(('R7. TIAM total gen capacity'!$A$9:$A$1466=$B60)*(('R7. TIAM total gen capacity'!$C$9:$C$1466=AB$7)+('R7. TIAM total gen capacity'!$C$9:$C$1466=AB$8))*('R7. TIAM total gen capacity'!$E$9:$E$1466=$D60)*('R7. TIAM total gen capacity'!$F$8:$Q$8=AB$10),'R7. TIAM total gen capacity'!$F$9:$Q$1466))</f>
        <v>89.069162858170202</v>
      </c>
      <c r="AC60" s="68">
        <f t="array" ref="AC60">SUM(IF(('R7. TIAM total gen capacity'!$A$9:$A$1466=$B60)*(('R7. TIAM total gen capacity'!$C$9:$C$1466=AC$7)+('R7. TIAM total gen capacity'!$C$9:$C$1466=AC$8))*('R7. TIAM total gen capacity'!$E$9:$E$1466=$D60)*('R7. TIAM total gen capacity'!$F$8:$Q$8=AC$10),'R7. TIAM total gen capacity'!$F$9:$Q$1466))</f>
        <v>95.780619876552905</v>
      </c>
      <c r="AE60" s="68">
        <f t="array" ref="AE60">SUM(IF(('R7. TIAM total gen capacity'!$A$9:$A$1466=$B60)*(('R7. TIAM total gen capacity'!$C$9:$C$1466=AE$6)+('R7. TIAM total gen capacity'!$C$9:$C$1466=AE$7)+('R7. TIAM total gen capacity'!$C$9:$C$1466=AE$8)+('R7. TIAM total gen capacity'!$C$9:$C$1466=AE$9))*('R7. TIAM total gen capacity'!$E$9:$E$1466=$D60)*('R7. TIAM total gen capacity'!$F$8:$Q$8=AE$10),'R7. TIAM total gen capacity'!$F$9:$Q$1466))</f>
        <v>45.996830949068261</v>
      </c>
      <c r="AF60" s="68">
        <f t="array" ref="AF60">SUM(IF(('R7. TIAM total gen capacity'!$A$9:$A$1466=$B60)*(('R7. TIAM total gen capacity'!$C$9:$C$1466=AF$6)+('R7. TIAM total gen capacity'!$C$9:$C$1466=AF$7)+('R7. TIAM total gen capacity'!$C$9:$C$1466=AF$8)+('R7. TIAM total gen capacity'!$C$9:$C$1466=AF$9))*('R7. TIAM total gen capacity'!$E$9:$E$1466=$D60)*('R7. TIAM total gen capacity'!$F$8:$Q$8=AF$10),'R7. TIAM total gen capacity'!$F$9:$Q$1466))</f>
        <v>54.833086482925047</v>
      </c>
      <c r="AG60" s="68">
        <f t="array" ref="AG60">SUM(IF(('R7. TIAM total gen capacity'!$A$9:$A$1466=$B60)*(('R7. TIAM total gen capacity'!$C$9:$C$1466=AG$6)+('R7. TIAM total gen capacity'!$C$9:$C$1466=AG$7)+('R7. TIAM total gen capacity'!$C$9:$C$1466=AG$8)+('R7. TIAM total gen capacity'!$C$9:$C$1466=AG$9))*('R7. TIAM total gen capacity'!$E$9:$E$1466=$D60)*('R7. TIAM total gen capacity'!$F$8:$Q$8=AG$10),'R7. TIAM total gen capacity'!$F$9:$Q$1466))</f>
        <v>54.833086482925047</v>
      </c>
      <c r="AH60" s="68">
        <f t="array" ref="AH60">SUM(IF(('R7. TIAM total gen capacity'!$A$9:$A$1466=$B60)*(('R7. TIAM total gen capacity'!$C$9:$C$1466=AH$6)+('R7. TIAM total gen capacity'!$C$9:$C$1466=AH$7)+('R7. TIAM total gen capacity'!$C$9:$C$1466=AH$8)+('R7. TIAM total gen capacity'!$C$9:$C$1466=AH$9))*('R7. TIAM total gen capacity'!$E$9:$E$1466=$D60)*('R7. TIAM total gen capacity'!$F$8:$Q$8=AH$10),'R7. TIAM total gen capacity'!$F$9:$Q$1466))</f>
        <v>55.658735561624667</v>
      </c>
      <c r="AI60" s="68">
        <f t="array" ref="AI60">SUM(IF(('R7. TIAM total gen capacity'!$A$9:$A$1466=$B60)*(('R7. TIAM total gen capacity'!$C$9:$C$1466=AI$6)+('R7. TIAM total gen capacity'!$C$9:$C$1466=AI$7)+('R7. TIAM total gen capacity'!$C$9:$C$1466=AI$8)+('R7. TIAM total gen capacity'!$C$9:$C$1466=AI$9))*('R7. TIAM total gen capacity'!$E$9:$E$1466=$D60)*('R7. TIAM total gen capacity'!$F$8:$Q$8=AI$10),'R7. TIAM total gen capacity'!$F$9:$Q$1466))</f>
        <v>43.575111816429207</v>
      </c>
      <c r="AJ60" s="68">
        <f t="array" ref="AJ60">SUM(IF(('R7. TIAM total gen capacity'!$A$9:$A$1466=$B60)*(('R7. TIAM total gen capacity'!$C$9:$C$1466=AJ$6)+('R7. TIAM total gen capacity'!$C$9:$C$1466=AJ$7)+('R7. TIAM total gen capacity'!$C$9:$C$1466=AJ$8)+('R7. TIAM total gen capacity'!$C$9:$C$1466=AJ$9))*('R7. TIAM total gen capacity'!$E$9:$E$1466=$D60)*('R7. TIAM total gen capacity'!$F$8:$Q$8=AJ$10),'R7. TIAM total gen capacity'!$F$9:$Q$1466))</f>
        <v>11.842942240256479</v>
      </c>
      <c r="AK60" s="68">
        <f t="array" ref="AK60">SUM(IF(('R7. TIAM total gen capacity'!$A$9:$A$1466=$B60)*(('R7. TIAM total gen capacity'!$C$9:$C$1466=AK$6)+('R7. TIAM total gen capacity'!$C$9:$C$1466=AK$7)+('R7. TIAM total gen capacity'!$C$9:$C$1466=AK$8)+('R7. TIAM total gen capacity'!$C$9:$C$1466=AK$9))*('R7. TIAM total gen capacity'!$E$9:$E$1466=$D60)*('R7. TIAM total gen capacity'!$F$8:$Q$8=AK$10),'R7. TIAM total gen capacity'!$F$9:$Q$1466))</f>
        <v>0</v>
      </c>
      <c r="AL60" s="68">
        <f t="array" ref="AL60">SUM(IF(('R7. TIAM total gen capacity'!$A$9:$A$1466=$B60)*(('R7. TIAM total gen capacity'!$C$9:$C$1466=AL$6)+('R7. TIAM total gen capacity'!$C$9:$C$1466=AL$7)+('R7. TIAM total gen capacity'!$C$9:$C$1466=AL$8)+('R7. TIAM total gen capacity'!$C$9:$C$1466=AL$9))*('R7. TIAM total gen capacity'!$E$9:$E$1466=$D60)*('R7. TIAM total gen capacity'!$F$8:$Q$8=AL$10),'R7. TIAM total gen capacity'!$F$9:$Q$1466))</f>
        <v>11.713453068376605</v>
      </c>
      <c r="AM60" s="68">
        <f t="array" ref="AM60">SUM(IF(('R7. TIAM total gen capacity'!$A$9:$A$1466=$B60)*(('R7. TIAM total gen capacity'!$C$9:$C$1466=AM$6)+('R7. TIAM total gen capacity'!$C$9:$C$1466=AM$7)+('R7. TIAM total gen capacity'!$C$9:$C$1466=AM$8)+('R7. TIAM total gen capacity'!$C$9:$C$1466=AM$9))*('R7. TIAM total gen capacity'!$E$9:$E$1466=$D60)*('R7. TIAM total gen capacity'!$F$8:$Q$8=AM$10),'R7. TIAM total gen capacity'!$F$9:$Q$1466))</f>
        <v>11.713453068376605</v>
      </c>
      <c r="AN60" s="68">
        <f t="array" ref="AN60">SUM(IF(('R7. TIAM total gen capacity'!$A$9:$A$1466=$B60)*(('R7. TIAM total gen capacity'!$C$9:$C$1466=AN$6)+('R7. TIAM total gen capacity'!$C$9:$C$1466=AN$7)+('R7. TIAM total gen capacity'!$C$9:$C$1466=AN$8)+('R7. TIAM total gen capacity'!$C$9:$C$1466=AN$9))*('R7. TIAM total gen capacity'!$E$9:$E$1466=$D60)*('R7. TIAM total gen capacity'!$F$8:$Q$8=AN$10),'R7. TIAM total gen capacity'!$F$9:$Q$1466))</f>
        <v>11.3970808480583</v>
      </c>
      <c r="AO60" s="68">
        <f t="array" ref="AO60">SUM(IF(('R7. TIAM total gen capacity'!$A$9:$A$1466=$B60)*(('R7. TIAM total gen capacity'!$C$9:$C$1466=AO$6)+('R7. TIAM total gen capacity'!$C$9:$C$1466=AO$7)+('R7. TIAM total gen capacity'!$C$9:$C$1466=AO$8)+('R7. TIAM total gen capacity'!$C$9:$C$1466=AO$9))*('R7. TIAM total gen capacity'!$E$9:$E$1466=$D60)*('R7. TIAM total gen capacity'!$F$8:$Q$8=AO$10),'R7. TIAM total gen capacity'!$F$9:$Q$1466))</f>
        <v>29.754812292316402</v>
      </c>
      <c r="AP60" s="68">
        <f t="array" ref="AP60">SUM(IF(('R7. TIAM total gen capacity'!$A$9:$A$1466=$B60)*(('R7. TIAM total gen capacity'!$C$9:$C$1466=AP$6)+('R7. TIAM total gen capacity'!$C$9:$C$1466=AP$7)+('R7. TIAM total gen capacity'!$C$9:$C$1466=AP$8)+('R7. TIAM total gen capacity'!$C$9:$C$1466=AP$9))*('R7. TIAM total gen capacity'!$E$9:$E$1466=$D60)*('R7. TIAM total gen capacity'!$F$8:$Q$8=AP$10),'R7. TIAM total gen capacity'!$F$9:$Q$1466))</f>
        <v>34.445652585088801</v>
      </c>
      <c r="AR60" s="68">
        <f t="array" ref="AR60">SUM(IF(('R7. TIAM total gen capacity'!$A$9:$A$1466=$B60)*('R7. TIAM total gen capacity'!$E$9:$E$1466=$D60)*('R7. TIAM total gen capacity'!$F$8:$Q$8=AR$10),'R7. TIAM total gen capacity'!$F$9:$Q$1466))</f>
        <v>64.516543118844467</v>
      </c>
      <c r="AS60" s="68">
        <f t="array" ref="AS60">SUM(IF(('R7. TIAM total gen capacity'!$A$9:$A$1466=$B60)*('R7. TIAM total gen capacity'!$E$9:$E$1466=$D60)*('R7. TIAM total gen capacity'!$F$8:$Q$8=AS$10),'R7. TIAM total gen capacity'!$F$9:$Q$1466))</f>
        <v>75.541028943060866</v>
      </c>
      <c r="AT60" s="68">
        <f t="array" ref="AT60">SUM(IF(('R7. TIAM total gen capacity'!$A$9:$A$1466=$B60)*('R7. TIAM total gen capacity'!$E$9:$E$1466=$D60)*('R7. TIAM total gen capacity'!$F$8:$Q$8=AT$10),'R7. TIAM total gen capacity'!$F$9:$Q$1466))</f>
        <v>78.785544199717663</v>
      </c>
      <c r="AU60" s="68">
        <f t="array" ref="AU60">SUM(IF(('R7. TIAM total gen capacity'!$A$9:$A$1466=$B60)*('R7. TIAM total gen capacity'!$E$9:$E$1466=$D60)*('R7. TIAM total gen capacity'!$F$8:$Q$8=AU$10),'R7. TIAM total gen capacity'!$F$9:$Q$1466))</f>
        <v>89.523696686973423</v>
      </c>
      <c r="AV60" s="68">
        <f t="array" ref="AV60">SUM(IF(('R7. TIAM total gen capacity'!$A$9:$A$1466=$B60)*('R7. TIAM total gen capacity'!$E$9:$E$1466=$D60)*('R7. TIAM total gen capacity'!$F$8:$Q$8=AV$10),'R7. TIAM total gen capacity'!$F$9:$Q$1466))</f>
        <v>124.95563036958944</v>
      </c>
      <c r="AW60" s="68">
        <f t="array" ref="AW60">SUM(IF(('R7. TIAM total gen capacity'!$A$9:$A$1466=$B60)*('R7. TIAM total gen capacity'!$E$9:$E$1466=$D60)*('R7. TIAM total gen capacity'!$F$8:$Q$8=AW$10),'R7. TIAM total gen capacity'!$F$9:$Q$1466))</f>
        <v>201.34354619915194</v>
      </c>
      <c r="AX60" s="68">
        <f t="array" ref="AX60">SUM(IF(('R7. TIAM total gen capacity'!$A$9:$A$1466=$B60)*('R7. TIAM total gen capacity'!$E$9:$E$1466=$D60)*('R7. TIAM total gen capacity'!$F$8:$Q$8=AX$10),'R7. TIAM total gen capacity'!$F$9:$Q$1466))</f>
        <v>257.3841180166599</v>
      </c>
      <c r="AY60" s="68">
        <f t="array" ref="AY60">SUM(IF(('R7. TIAM total gen capacity'!$A$9:$A$1466=$B60)*('R7. TIAM total gen capacity'!$E$9:$E$1466=$D60)*('R7. TIAM total gen capacity'!$F$8:$Q$8=AY$10),'R7. TIAM total gen capacity'!$F$9:$Q$1466))</f>
        <v>410.9122888024682</v>
      </c>
      <c r="AZ60" s="68">
        <f t="array" ref="AZ60">SUM(IF(('R7. TIAM total gen capacity'!$A$9:$A$1466=$B60)*('R7. TIAM total gen capacity'!$E$9:$E$1466=$D60)*('R7. TIAM total gen capacity'!$F$8:$Q$8=AZ$10),'R7. TIAM total gen capacity'!$F$9:$Q$1466))</f>
        <v>591.58259392483092</v>
      </c>
      <c r="BA60" s="68">
        <f t="array" ref="BA60">SUM(IF(('R7. TIAM total gen capacity'!$A$9:$A$1466=$B60)*('R7. TIAM total gen capacity'!$E$9:$E$1466=$D60)*('R7. TIAM total gen capacity'!$F$8:$Q$8=BA$10),'R7. TIAM total gen capacity'!$F$9:$Q$1466))</f>
        <v>586.33840798861229</v>
      </c>
      <c r="BB60" s="68">
        <f t="array" ref="BB60">SUM(IF(('R7. TIAM total gen capacity'!$A$9:$A$1466=$B60)*('R7. TIAM total gen capacity'!$E$9:$E$1466=$D60)*('R7. TIAM total gen capacity'!$F$8:$Q$8=BB$10),'R7. TIAM total gen capacity'!$F$9:$Q$1466))</f>
        <v>495.72749842149523</v>
      </c>
      <c r="BC60" s="68">
        <f t="array" ref="BC60">SUM(IF(('R7. TIAM total gen capacity'!$A$9:$A$1466=$B60)*('R7. TIAM total gen capacity'!$E$9:$E$1466=$D60)*('R7. TIAM total gen capacity'!$F$8:$Q$8=BC$10),'R7. TIAM total gen capacity'!$F$9:$Q$1466))</f>
        <v>523.02757839311369</v>
      </c>
      <c r="BE60" s="68">
        <f t="array" ref="BE60">SUM(IF(('R7. TIAM total gen capacity'!$A$9:$A$1466=$B60)*('R7. TIAM total gen capacity'!$E$9:$E$1466=$D60)*('R7. TIAM total gen capacity'!$B$9:$B$1466=BE$9)*('R7. TIAM total gen capacity'!$F$8:$Q$8=BE$10),'R7. TIAM total gen capacity'!$F$9:$Q$1466))</f>
        <v>18.519712169776206</v>
      </c>
      <c r="BF60" s="68">
        <f t="array" ref="BF60">SUM(IF(('R7. TIAM total gen capacity'!$A$9:$A$1466=$B60)*('R7. TIAM total gen capacity'!$E$9:$E$1466=$D60)*('R7. TIAM total gen capacity'!$B$9:$B$1466=BF$9)*('R7. TIAM total gen capacity'!$F$8:$Q$8=BF$10),'R7. TIAM total gen capacity'!$F$9:$Q$1466))</f>
        <v>20.707942460135836</v>
      </c>
      <c r="BG60" s="68">
        <f t="array" ref="BG60">SUM(IF(('R7. TIAM total gen capacity'!$A$9:$A$1466=$B60)*('R7. TIAM total gen capacity'!$E$9:$E$1466=$D60)*('R7. TIAM total gen capacity'!$B$9:$B$1466=BG$9)*('R7. TIAM total gen capacity'!$F$8:$Q$8=BG$10),'R7. TIAM total gen capacity'!$F$9:$Q$1466))</f>
        <v>23.532887320427065</v>
      </c>
      <c r="BH60" s="68">
        <f t="array" ref="BH60">SUM(IF(('R7. TIAM total gen capacity'!$A$9:$A$1466=$B60)*('R7. TIAM total gen capacity'!$E$9:$E$1466=$D60)*('R7. TIAM total gen capacity'!$B$9:$B$1466=BH$9)*('R7. TIAM total gen capacity'!$F$8:$Q$8=BH$10),'R7. TIAM total gen capacity'!$F$9:$Q$1466))</f>
        <v>31.011079846809952</v>
      </c>
      <c r="BI60" s="68">
        <f t="array" ref="BI60">SUM(IF(('R7. TIAM total gen capacity'!$A$9:$A$1466=$B60)*('R7. TIAM total gen capacity'!$E$9:$E$1466=$D60)*('R7. TIAM total gen capacity'!$B$9:$B$1466=BI$9)*('R7. TIAM total gen capacity'!$F$8:$Q$8=BI$10),'R7. TIAM total gen capacity'!$F$9:$Q$1466))</f>
        <v>78.526637274621436</v>
      </c>
      <c r="BJ60" s="68">
        <f t="array" ref="BJ60">SUM(IF(('R7. TIAM total gen capacity'!$A$9:$A$1466=$B60)*('R7. TIAM total gen capacity'!$E$9:$E$1466=$D60)*('R7. TIAM total gen capacity'!$B$9:$B$1466=BJ$9)*('R7. TIAM total gen capacity'!$F$8:$Q$8=BJ$10),'R7. TIAM total gen capacity'!$F$9:$Q$1466))</f>
        <v>185.18807224910347</v>
      </c>
      <c r="BK60" s="68">
        <f t="array" ref="BK60">SUM(IF(('R7. TIAM total gen capacity'!$A$9:$A$1466=$B60)*('R7. TIAM total gen capacity'!$E$9:$E$1466=$D60)*('R7. TIAM total gen capacity'!$B$9:$B$1466=BK$9)*('R7. TIAM total gen capacity'!$F$8:$Q$8=BK$10),'R7. TIAM total gen capacity'!$F$9:$Q$1466))</f>
        <v>250.84817030424159</v>
      </c>
      <c r="BL60" s="68">
        <f t="array" ref="BL60">SUM(IF(('R7. TIAM total gen capacity'!$A$9:$A$1466=$B60)*('R7. TIAM total gen capacity'!$E$9:$E$1466=$D60)*('R7. TIAM total gen capacity'!$B$9:$B$1466=BL$9)*('R7. TIAM total gen capacity'!$F$8:$Q$8=BL$10),'R7. TIAM total gen capacity'!$F$9:$Q$1466))</f>
        <v>389.49004354141539</v>
      </c>
      <c r="BM60" s="68">
        <f t="array" ref="BM60">SUM(IF(('R7. TIAM total gen capacity'!$A$9:$A$1466=$B60)*('R7. TIAM total gen capacity'!$E$9:$E$1466=$D60)*('R7. TIAM total gen capacity'!$B$9:$B$1466=BM$9)*('R7. TIAM total gen capacity'!$F$8:$Q$8=BM$10),'R7. TIAM total gen capacity'!$F$9:$Q$1466))</f>
        <v>568.32677657436398</v>
      </c>
      <c r="BN60" s="68">
        <f t="array" ref="BN60">SUM(IF(('R7. TIAM total gen capacity'!$A$9:$A$1466=$B60)*('R7. TIAM total gen capacity'!$E$9:$E$1466=$D60)*('R7. TIAM total gen capacity'!$B$9:$B$1466=BN$9)*('R7. TIAM total gen capacity'!$F$8:$Q$8=BN$10),'R7. TIAM total gen capacity'!$F$9:$Q$1466))</f>
        <v>561.42176406418184</v>
      </c>
      <c r="BO60" s="68">
        <f t="array" ref="BO60">SUM(IF(('R7. TIAM total gen capacity'!$A$9:$A$1466=$B60)*('R7. TIAM total gen capacity'!$E$9:$E$1466=$D60)*('R7. TIAM total gen capacity'!$B$9:$B$1466=BO$9)*('R7. TIAM total gen capacity'!$F$8:$Q$8=BO$10),'R7. TIAM total gen capacity'!$F$9:$Q$1466))</f>
        <v>450.93291831946743</v>
      </c>
      <c r="BP60" s="68">
        <f t="array" ref="BP60">SUM(IF(('R7. TIAM total gen capacity'!$A$9:$A$1466=$B60)*('R7. TIAM total gen capacity'!$E$9:$E$1466=$D60)*('R7. TIAM total gen capacity'!$B$9:$B$1466=BP$9)*('R7. TIAM total gen capacity'!$F$8:$Q$8=BP$10),'R7. TIAM total gen capacity'!$F$9:$Q$1466))</f>
        <v>472.52184880918878</v>
      </c>
      <c r="BR60" s="68">
        <f t="array" ref="BR60">SUM(IF(('R7. TIAM total gen capacity'!$A$9:$A$1466=$B60)*(('R7. TIAM total gen capacity'!$C$9:$C$1466=BR$7)+('R7. TIAM total gen capacity'!$C$9:$C$1466=BR$8))*('R7. TIAM total gen capacity'!$E$9:$E$1466=$D60)*('R7. TIAM total gen capacity'!$F$8:$Q$8=BR$10),'R7. TIAM total gen capacity'!$F$9:$Q$1466))</f>
        <v>0.199086757990868</v>
      </c>
      <c r="BS60" s="68">
        <f t="array" ref="BS60">SUM(IF(('R7. TIAM total gen capacity'!$A$9:$A$1466=$B60)*(('R7. TIAM total gen capacity'!$C$9:$C$1466=BS$7)+('R7. TIAM total gen capacity'!$C$9:$C$1466=BS$8))*('R7. TIAM total gen capacity'!$E$9:$E$1466=$D60)*('R7. TIAM total gen capacity'!$F$8:$Q$8=BS$10),'R7. TIAM total gen capacity'!$F$9:$Q$1466))</f>
        <v>0.19214710068513899</v>
      </c>
      <c r="BT60" s="68">
        <f t="array" ref="BT60">SUM(IF(('R7. TIAM total gen capacity'!$A$9:$A$1466=$B60)*(('R7. TIAM total gen capacity'!$C$9:$C$1466=BT$7)+('R7. TIAM total gen capacity'!$C$9:$C$1466=BT$8))*('R7. TIAM total gen capacity'!$E$9:$E$1466=$D60)*('R7. TIAM total gen capacity'!$F$8:$Q$8=BT$10),'R7. TIAM total gen capacity'!$F$9:$Q$1466))</f>
        <v>0.174797957420815</v>
      </c>
      <c r="BU60" s="68">
        <f t="array" ref="BU60">SUM(IF(('R7. TIAM total gen capacity'!$A$9:$A$1466=$B60)*(('R7. TIAM total gen capacity'!$C$9:$C$1466=BU$7)+('R7. TIAM total gen capacity'!$C$9:$C$1466=BU$8))*('R7. TIAM total gen capacity'!$E$9:$E$1466=$D60)*('R7. TIAM total gen capacity'!$F$8:$Q$8=BU$10),'R7. TIAM total gen capacity'!$F$9:$Q$1466))</f>
        <v>3.746576281751798</v>
      </c>
      <c r="BV60" s="68">
        <f t="array" ref="BV60">SUM(IF(('R7. TIAM total gen capacity'!$A$9:$A$1466=$B60)*(('R7. TIAM total gen capacity'!$C$9:$C$1466=BV$7)+('R7. TIAM total gen capacity'!$C$9:$C$1466=BV$8))*('R7. TIAM total gen capacity'!$E$9:$E$1466=$D60)*('R7. TIAM total gen capacity'!$F$8:$Q$8=BV$10),'R7. TIAM total gen capacity'!$F$9:$Q$1466))</f>
        <v>26.663292737600379</v>
      </c>
      <c r="BW60" s="68">
        <f t="array" ref="BW60">SUM(IF(('R7. TIAM total gen capacity'!$A$9:$A$1466=$B60)*(('R7. TIAM total gen capacity'!$C$9:$C$1466=BW$7)+('R7. TIAM total gen capacity'!$C$9:$C$1466=BW$8))*('R7. TIAM total gen capacity'!$E$9:$E$1466=$D60)*('R7. TIAM total gen capacity'!$F$8:$Q$8=BW$10),'R7. TIAM total gen capacity'!$F$9:$Q$1466))</f>
        <v>32.80851132037931</v>
      </c>
      <c r="BX60" s="68">
        <f t="array" ref="BX60">SUM(IF(('R7. TIAM total gen capacity'!$A$9:$A$1466=$B60)*(('R7. TIAM total gen capacity'!$C$9:$C$1466=BX$7)+('R7. TIAM total gen capacity'!$C$9:$C$1466=BX$8))*('R7. TIAM total gen capacity'!$E$9:$E$1466=$D60)*('R7. TIAM total gen capacity'!$F$8:$Q$8=BX$10),'R7. TIAM total gen capacity'!$F$9:$Q$1466))</f>
        <v>67.513011234670387</v>
      </c>
      <c r="BY60" s="68">
        <f t="array" ref="BY60">SUM(IF(('R7. TIAM total gen capacity'!$A$9:$A$1466=$B60)*(('R7. TIAM total gen capacity'!$C$9:$C$1466=BY$7)+('R7. TIAM total gen capacity'!$C$9:$C$1466=BY$8))*('R7. TIAM total gen capacity'!$E$9:$E$1466=$D60)*('R7. TIAM total gen capacity'!$F$8:$Q$8=BY$10),'R7. TIAM total gen capacity'!$F$9:$Q$1466))</f>
        <v>221.12588530853751</v>
      </c>
      <c r="BZ60" s="68">
        <f t="array" ref="BZ60">SUM(IF(('R7. TIAM total gen capacity'!$A$9:$A$1466=$B60)*(('R7. TIAM total gen capacity'!$C$9:$C$1466=BZ$7)+('R7. TIAM total gen capacity'!$C$9:$C$1466=BZ$8))*('R7. TIAM total gen capacity'!$E$9:$E$1466=$D60)*('R7. TIAM total gen capacity'!$F$8:$Q$8=BZ$10),'R7. TIAM total gen capacity'!$F$9:$Q$1466))</f>
        <v>394.27480862915172</v>
      </c>
      <c r="CA60" s="68">
        <f t="array" ref="CA60">SUM(IF(('R7. TIAM total gen capacity'!$A$9:$A$1466=$B60)*(('R7. TIAM total gen capacity'!$C$9:$C$1466=CA$7)+('R7. TIAM total gen capacity'!$C$9:$C$1466=CA$8))*('R7. TIAM total gen capacity'!$E$9:$E$1466=$D60)*('R7. TIAM total gen capacity'!$F$8:$Q$8=CA$10),'R7. TIAM total gen capacity'!$F$9:$Q$1466))</f>
        <v>379.3373821723298</v>
      </c>
      <c r="CB60" s="68">
        <f t="array" ref="CB60">SUM(IF(('R7. TIAM total gen capacity'!$A$9:$A$1466=$B60)*(('R7. TIAM total gen capacity'!$C$9:$C$1466=CB$7)+('R7. TIAM total gen capacity'!$C$9:$C$1466=CB$8))*('R7. TIAM total gen capacity'!$E$9:$E$1466=$D60)*('R7. TIAM total gen capacity'!$F$8:$Q$8=CB$10),'R7. TIAM total gen capacity'!$F$9:$Q$1466))</f>
        <v>261.64171501286648</v>
      </c>
      <c r="CC60" s="68">
        <f t="array" ref="CC60">SUM(IF(('R7. TIAM total gen capacity'!$A$9:$A$1466=$B60)*(('R7. TIAM total gen capacity'!$C$9:$C$1466=CC$7)+('R7. TIAM total gen capacity'!$C$9:$C$1466=CC$8))*('R7. TIAM total gen capacity'!$E$9:$E$1466=$D60)*('R7. TIAM total gen capacity'!$F$8:$Q$8=CC$10),'R7. TIAM total gen capacity'!$F$9:$Q$1466))</f>
        <v>276.5195884842052</v>
      </c>
      <c r="CE60" s="68">
        <f t="array" ref="CE60">SUM(IF(('R7. TIAM total gen capacity'!$A$9:$A$1466=$B60)*(('R7. TIAM total gen capacity'!$C$9:$C$1466=CE$7)+('R7. TIAM total gen capacity'!$C$9:$C$1466=CE$8))*('R7. TIAM total gen capacity'!$E$9:$E$1466=$D60)*('R7. TIAM total gen capacity'!$F$8:$Q$8=CE$10),'R7. TIAM total gen capacity'!$F$9:$Q$1466))</f>
        <v>15.8474518958036</v>
      </c>
      <c r="CF60" s="68">
        <f t="array" ref="CF60">SUM(IF(('R7. TIAM total gen capacity'!$A$9:$A$1466=$B60)*(('R7. TIAM total gen capacity'!$C$9:$C$1466=CF$7)+('R7. TIAM total gen capacity'!$C$9:$C$1466=CF$8))*('R7. TIAM total gen capacity'!$E$9:$E$1466=$D60)*('R7. TIAM total gen capacity'!$F$8:$Q$8=CF$10),'R7. TIAM total gen capacity'!$F$9:$Q$1466))</f>
        <v>15.8474518958036</v>
      </c>
      <c r="CG60" s="68">
        <f t="array" ref="CG60">SUM(IF(('R7. TIAM total gen capacity'!$A$9:$A$1466=$B60)*(('R7. TIAM total gen capacity'!$C$9:$C$1466=CG$7)+('R7. TIAM total gen capacity'!$C$9:$C$1466=CG$8))*('R7. TIAM total gen capacity'!$E$9:$E$1466=$D60)*('R7. TIAM total gen capacity'!$F$8:$Q$8=CG$10),'R7. TIAM total gen capacity'!$F$9:$Q$1466))</f>
        <v>15.85490322735888</v>
      </c>
      <c r="CH60" s="68">
        <f t="array" ref="CH60">SUM(IF(('R7. TIAM total gen capacity'!$A$9:$A$1466=$B60)*(('R7. TIAM total gen capacity'!$C$9:$C$1466=CH$7)+('R7. TIAM total gen capacity'!$C$9:$C$1466=CH$8))*('R7. TIAM total gen capacity'!$E$9:$E$1466=$D60)*('R7. TIAM total gen capacity'!$F$8:$Q$8=CH$10),'R7. TIAM total gen capacity'!$F$9:$Q$1466))</f>
        <v>16.512473103344888</v>
      </c>
      <c r="CI60" s="68">
        <f t="array" ref="CI60">SUM(IF(('R7. TIAM total gen capacity'!$A$9:$A$1466=$B60)*(('R7. TIAM total gen capacity'!$C$9:$C$1466=CI$7)+('R7. TIAM total gen capacity'!$C$9:$C$1466=CI$8))*('R7. TIAM total gen capacity'!$E$9:$E$1466=$D60)*('R7. TIAM total gen capacity'!$F$8:$Q$8=CI$10),'R7. TIAM total gen capacity'!$F$9:$Q$1466))</f>
        <v>16.819642053116581</v>
      </c>
      <c r="CJ60" s="68">
        <f t="array" ref="CJ60">SUM(IF(('R7. TIAM total gen capacity'!$A$9:$A$1466=$B60)*(('R7. TIAM total gen capacity'!$C$9:$C$1466=CJ$7)+('R7. TIAM total gen capacity'!$C$9:$C$1466=CJ$8))*('R7. TIAM total gen capacity'!$E$9:$E$1466=$D60)*('R7. TIAM total gen capacity'!$F$8:$Q$8=CJ$10),'R7. TIAM total gen capacity'!$F$9:$Q$1466))</f>
        <v>17.024421352964371</v>
      </c>
      <c r="CK60" s="68">
        <f t="array" ref="CK60">SUM(IF(('R7. TIAM total gen capacity'!$A$9:$A$1466=$B60)*(('R7. TIAM total gen capacity'!$C$9:$C$1466=CK$7)+('R7. TIAM total gen capacity'!$C$9:$C$1466=CK$8))*('R7. TIAM total gen capacity'!$E$9:$E$1466=$D60)*('R7. TIAM total gen capacity'!$F$8:$Q$8=CK$10),'R7. TIAM total gen capacity'!$F$9:$Q$1466))</f>
        <v>17.126811002888267</v>
      </c>
      <c r="CL60" s="68">
        <f t="array" ref="CL60">SUM(IF(('R7. TIAM total gen capacity'!$A$9:$A$1466=$B60)*(('R7. TIAM total gen capacity'!$C$9:$C$1466=CL$7)+('R7. TIAM total gen capacity'!$C$9:$C$1466=CL$8))*('R7. TIAM total gen capacity'!$E$9:$E$1466=$D60)*('R7. TIAM total gen capacity'!$F$8:$Q$8=CL$10),'R7. TIAM total gen capacity'!$F$9:$Q$1466))</f>
        <v>17.126811002888267</v>
      </c>
      <c r="CM60" s="68">
        <f t="array" ref="CM60">SUM(IF(('R7. TIAM total gen capacity'!$A$9:$A$1466=$B60)*(('R7. TIAM total gen capacity'!$C$9:$C$1466=CM$7)+('R7. TIAM total gen capacity'!$C$9:$C$1466=CM$8))*('R7. TIAM total gen capacity'!$E$9:$E$1466=$D60)*('R7. TIAM total gen capacity'!$F$8:$Q$8=CM$10),'R7. TIAM total gen capacity'!$F$9:$Q$1466))</f>
        <v>17.126811002888267</v>
      </c>
      <c r="CN60" s="68">
        <f t="array" ref="CN60">SUM(IF(('R7. TIAM total gen capacity'!$A$9:$A$1466=$B60)*(('R7. TIAM total gen capacity'!$C$9:$C$1466=CN$7)+('R7. TIAM total gen capacity'!$C$9:$C$1466=CN$8))*('R7. TIAM total gen capacity'!$E$9:$E$1466=$D60)*('R7. TIAM total gen capacity'!$F$8:$Q$8=CN$10),'R7. TIAM total gen capacity'!$F$9:$Q$1466))</f>
        <v>17.126811002888267</v>
      </c>
      <c r="CO60" s="68">
        <f t="array" ref="CO60">SUM(IF(('R7. TIAM total gen capacity'!$A$9:$A$1466=$B60)*(('R7. TIAM total gen capacity'!$C$9:$C$1466=CO$7)+('R7. TIAM total gen capacity'!$C$9:$C$1466=CO$8))*('R7. TIAM total gen capacity'!$E$9:$E$1466=$D60)*('R7. TIAM total gen capacity'!$F$8:$Q$8=CO$10),'R7. TIAM total gen capacity'!$F$9:$Q$1466))</f>
        <v>17.126811002888267</v>
      </c>
      <c r="CP60" s="68">
        <f t="array" ref="CP60">SUM(IF(('R7. TIAM total gen capacity'!$A$9:$A$1466=$B60)*(('R7. TIAM total gen capacity'!$C$9:$C$1466=CP$7)+('R7. TIAM total gen capacity'!$C$9:$C$1466=CP$8))*('R7. TIAM total gen capacity'!$E$9:$E$1466=$D60)*('R7. TIAM total gen capacity'!$F$8:$Q$8=CP$10),'R7. TIAM total gen capacity'!$F$9:$Q$1466))</f>
        <v>17.126811002888267</v>
      </c>
    </row>
  </sheetData>
  <conditionalFormatting sqref="A1:CD1 B2:CD2 A912:CD1048576 A11:A18 B61:CD911 A7:Q7 B18:BQ18 B10:B17 AD7:AP7 E8:AP9 A3:CD6 AQ7:BQ9 B55:B60 E19:BQ60 CD7:CD60 CQ1:XFD1048576 E10:BQ17">
    <cfRule type="expression" dxfId="120" priority="12">
      <formula>_xlfn.ISFORMULA(A1)</formula>
    </cfRule>
  </conditionalFormatting>
  <conditionalFormatting sqref="R7:AC7">
    <cfRule type="expression" dxfId="119" priority="10">
      <formula>_xlfn.ISFORMULA(R7)</formula>
    </cfRule>
  </conditionalFormatting>
  <conditionalFormatting sqref="C10:D17">
    <cfRule type="expression" dxfId="118" priority="9">
      <formula>_xlfn.ISFORMULA(C10)</formula>
    </cfRule>
  </conditionalFormatting>
  <conditionalFormatting sqref="C19:D54">
    <cfRule type="expression" dxfId="117" priority="8">
      <formula>_xlfn.ISFORMULA(C19)</formula>
    </cfRule>
  </conditionalFormatting>
  <conditionalFormatting sqref="A19:B54">
    <cfRule type="expression" dxfId="116" priority="7">
      <formula>_xlfn.ISFORMULA(A19)</formula>
    </cfRule>
  </conditionalFormatting>
  <conditionalFormatting sqref="BR7:CC60">
    <cfRule type="expression" dxfId="115" priority="6">
      <formula>_xlfn.ISFORMULA(BR7)</formula>
    </cfRule>
  </conditionalFormatting>
  <conditionalFormatting sqref="C55:D60">
    <cfRule type="expression" dxfId="114" priority="5">
      <formula>_xlfn.ISFORMULA(C55)</formula>
    </cfRule>
  </conditionalFormatting>
  <conditionalFormatting sqref="CE61:CP1048576 CE1:CP7">
    <cfRule type="expression" dxfId="113" priority="4">
      <formula>_xlfn.ISFORMULA(CE1)</formula>
    </cfRule>
  </conditionalFormatting>
  <conditionalFormatting sqref="CE10:CP10">
    <cfRule type="expression" dxfId="112" priority="2">
      <formula>_xlfn.ISFORMULA(CE10)</formula>
    </cfRule>
  </conditionalFormatting>
  <conditionalFormatting sqref="CE8:CP8">
    <cfRule type="expression" dxfId="111" priority="3">
      <formula>_xlfn.ISFORMULA(CE8)</formula>
    </cfRule>
  </conditionalFormatting>
  <conditionalFormatting sqref="CE11:CP60">
    <cfRule type="expression" dxfId="110" priority="1">
      <formula>_xlfn.ISFORMULA(CE11)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E9D2E-A823-4199-9B61-E40BE6583572}">
  <sheetPr>
    <tabColor theme="4" tint="0.39997558519241921"/>
  </sheetPr>
  <dimension ref="A1:Q52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304</v>
      </c>
    </row>
    <row r="2" spans="1:17" s="30" customFormat="1" x14ac:dyDescent="0.3">
      <c r="A2" s="30" t="s">
        <v>42</v>
      </c>
      <c r="B2" s="30" t="s">
        <v>305</v>
      </c>
    </row>
    <row r="3" spans="1:17" s="30" customFormat="1" x14ac:dyDescent="0.3">
      <c r="A3" s="30" t="s">
        <v>44</v>
      </c>
      <c r="B3" s="30" t="s">
        <v>306</v>
      </c>
    </row>
    <row r="4" spans="1:17" s="30" customFormat="1" x14ac:dyDescent="0.3">
      <c r="A4" s="30" t="s">
        <v>46</v>
      </c>
      <c r="B4" s="30" t="s">
        <v>286</v>
      </c>
      <c r="Q4" s="31"/>
    </row>
    <row r="5" spans="1:17" s="30" customFormat="1" x14ac:dyDescent="0.3">
      <c r="A5" s="30" t="s">
        <v>194</v>
      </c>
      <c r="B5" s="30" t="s">
        <v>287</v>
      </c>
      <c r="Q5" s="31"/>
    </row>
    <row r="7" spans="1:17" x14ac:dyDescent="0.3">
      <c r="E7" s="39" t="s">
        <v>299</v>
      </c>
      <c r="F7" s="39" t="s">
        <v>299</v>
      </c>
      <c r="G7" s="39" t="s">
        <v>299</v>
      </c>
      <c r="H7" s="39" t="s">
        <v>299</v>
      </c>
      <c r="I7" s="39" t="s">
        <v>299</v>
      </c>
      <c r="J7" s="39" t="s">
        <v>299</v>
      </c>
      <c r="K7" s="39" t="s">
        <v>299</v>
      </c>
      <c r="L7" s="39" t="s">
        <v>299</v>
      </c>
      <c r="M7" s="39" t="s">
        <v>299</v>
      </c>
      <c r="N7" s="39" t="s">
        <v>299</v>
      </c>
      <c r="O7" s="39" t="s">
        <v>299</v>
      </c>
      <c r="P7" s="39" t="s">
        <v>299</v>
      </c>
    </row>
    <row r="8" spans="1:17" x14ac:dyDescent="0.3">
      <c r="A8" s="43"/>
      <c r="B8" s="43"/>
      <c r="C8" s="43"/>
      <c r="D8" s="43"/>
      <c r="E8" s="39" t="s">
        <v>292</v>
      </c>
      <c r="F8" s="39" t="s">
        <v>292</v>
      </c>
      <c r="G8" s="39" t="s">
        <v>292</v>
      </c>
      <c r="H8" s="39" t="s">
        <v>292</v>
      </c>
      <c r="I8" s="39" t="s">
        <v>292</v>
      </c>
      <c r="J8" s="39" t="s">
        <v>292</v>
      </c>
      <c r="K8" s="39" t="s">
        <v>292</v>
      </c>
      <c r="L8" s="39" t="s">
        <v>292</v>
      </c>
      <c r="M8" s="39" t="s">
        <v>292</v>
      </c>
      <c r="N8" s="39" t="s">
        <v>292</v>
      </c>
      <c r="O8" s="39" t="s">
        <v>292</v>
      </c>
      <c r="P8" s="39" t="s">
        <v>292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6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0</v>
      </c>
      <c r="F10" s="6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0</v>
      </c>
      <c r="G10" s="6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0</v>
      </c>
      <c r="H10" s="6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0</v>
      </c>
      <c r="I10" s="6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0</v>
      </c>
      <c r="J10" s="6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0</v>
      </c>
      <c r="K10" s="6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0</v>
      </c>
      <c r="L10" s="6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0</v>
      </c>
      <c r="M10" s="6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0</v>
      </c>
      <c r="N10" s="6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0</v>
      </c>
      <c r="O10" s="6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0</v>
      </c>
      <c r="P10" s="6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0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6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0</v>
      </c>
      <c r="F11" s="6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0</v>
      </c>
      <c r="G11" s="6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0</v>
      </c>
      <c r="H11" s="6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0</v>
      </c>
      <c r="I11" s="6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34.157983593366879</v>
      </c>
      <c r="J11" s="6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197.94067804026287</v>
      </c>
      <c r="K11" s="6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1157.8098286317213</v>
      </c>
      <c r="L11" s="6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4467.7851735142585</v>
      </c>
      <c r="M11" s="6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1834.4902492146737</v>
      </c>
      <c r="N11" s="6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1536.8915301882314</v>
      </c>
      <c r="O11" s="6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3237.1406263075487</v>
      </c>
      <c r="P11" s="6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4366.334668486531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6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0</v>
      </c>
      <c r="F12" s="6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0</v>
      </c>
      <c r="G12" s="6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0</v>
      </c>
      <c r="H12" s="6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0</v>
      </c>
      <c r="I12" s="6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2624.2136541276323</v>
      </c>
      <c r="J12" s="6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492.3926470835741</v>
      </c>
      <c r="K12" s="6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1092.9034479098334</v>
      </c>
      <c r="L12" s="6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2299.1833944309201</v>
      </c>
      <c r="M12" s="6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1989.4582714872379</v>
      </c>
      <c r="N12" s="6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2518.422440215455</v>
      </c>
      <c r="O12" s="6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1514.7408789158053</v>
      </c>
      <c r="P12" s="6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2931.9574619941441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6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0</v>
      </c>
      <c r="F13" s="6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0</v>
      </c>
      <c r="G13" s="6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0</v>
      </c>
      <c r="H13" s="6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0</v>
      </c>
      <c r="I13" s="6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34.157983593366893</v>
      </c>
      <c r="J13" s="6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194.87539168043787</v>
      </c>
      <c r="K13" s="6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1108.736616322893</v>
      </c>
      <c r="L13" s="6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3572.9497725949786</v>
      </c>
      <c r="M13" s="6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1314.1881220231649</v>
      </c>
      <c r="N13" s="6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1240.11371934675</v>
      </c>
      <c r="O13" s="6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2353.36273503756</v>
      </c>
      <c r="P13" s="6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2689.1246782146109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6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0</v>
      </c>
      <c r="F14" s="6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0</v>
      </c>
      <c r="G14" s="6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0</v>
      </c>
      <c r="H14" s="6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0</v>
      </c>
      <c r="I14" s="6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34.157983593366886</v>
      </c>
      <c r="J14" s="6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199.09591761413719</v>
      </c>
      <c r="K14" s="6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1146.5033609699351</v>
      </c>
      <c r="L14" s="6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4196.5189523467234</v>
      </c>
      <c r="M14" s="6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956.79242227343161</v>
      </c>
      <c r="N14" s="6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649.28763196406851</v>
      </c>
      <c r="O14" s="6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2264.6712516966804</v>
      </c>
      <c r="P14" s="6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2139.822398530433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6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0</v>
      </c>
      <c r="F15" s="6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0</v>
      </c>
      <c r="G15" s="6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0</v>
      </c>
      <c r="H15" s="6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0</v>
      </c>
      <c r="I15" s="6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0</v>
      </c>
      <c r="J15" s="6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170.73528720928044</v>
      </c>
      <c r="K15" s="6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1266.4667332110851</v>
      </c>
      <c r="L15" s="6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5638.5629206070325</v>
      </c>
      <c r="M15" s="6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349.91597063733042</v>
      </c>
      <c r="N15" s="6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810.58180656818286</v>
      </c>
      <c r="O15" s="6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2328.4089960967749</v>
      </c>
      <c r="P15" s="6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1951.6716773121789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0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0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0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0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0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0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0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0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0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0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0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0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0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0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0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0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0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0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0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0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0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0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0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0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0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0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0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0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0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0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0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0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0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0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0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0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0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0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0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0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0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0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0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0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0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0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0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0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0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0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0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0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0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4.5543978124489204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32.727114702806006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186.51914603586118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843.4248523603103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158.52627461264001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113.27128609180849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490.89154431932525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0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4.5543978124489204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25.195003126246679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148.57415638624002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525.87607603605193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0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196.57997355804639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621.63620384956903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13.489416227419699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0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0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4.5543978124489204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22.38693685085498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146.0326464365144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480.29232258842029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534.32682832645446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491.06140240891074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604.92839662839901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1353.6094399820649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0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0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0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0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4.5543978124489204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22.386936850855001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146.03264643651426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511.6580630932234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132.45726565390279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269.99764815816445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249.93241223601862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472.21155353768881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0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0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0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13.663193437346747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84.051218084072744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457.63491011833412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1812.7538573225345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1009.1798806216764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465.9812199713013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1049.1278576109521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2399.7906429269283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0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0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0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2.2771989062244602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11.193468425427479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73.016323218257199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293.78000211371699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0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0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220.62421166328542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127.2336158124298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0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0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505.89823891218498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0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285.27578443824171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654.65849431591414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177.48544103168689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101.34123676440021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419.52734477958217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50.084457836887502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93.878823813723329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4.2285687984821196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49.102736057720598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106.3294716769864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169.27595548758981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673.38011627165884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33.772979097414598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33.539296317986825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0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0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228.19173792856509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62.691685440361198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9.4061901725587997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354.59925494574878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170.66625296862722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1057.6561595635162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12.269783824191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1220.9212768301688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0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0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0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0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209.74849944874799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0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380.46775689146108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180.8360394029356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272.30091963012347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82.226400537127006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348.59109502882131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78.622518135294243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0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0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0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1503.3993299360113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328.54614726416321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320.98798139491538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946.53053964425123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1035.505326497522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603.81852707875248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550.59517779520411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1470.3569634074918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0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0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0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83.097024088399692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96.926245580567596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47.662998954935702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56.229594445084373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164.2243758716883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0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149.98449839059202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78.432949466314795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0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0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4.5543978124489204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26.110068135288699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160.61039890980459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652.10996191017011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0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68.031954071354306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405.17653390297238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294.08325278520533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4.5543978124489204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22.38693685085493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126.9277435166743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30.7105110610206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306.0390089309463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641.11337725022099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0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27.903370776605719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0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0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4.5543978124489204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22.386936850855019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146.03264643651437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409.78109784143101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553.4580377439745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203.29925912223985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512.14449053624401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1052.2244024475121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0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0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0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0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4.5543978124489204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22.386936850855001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146.0326464365144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337.51238774915873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23.812226077050518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79.842580220456895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231.47956087001651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34.340691474078419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0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0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0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13.663193437346756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90.411044567156679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456.11685780512829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1848.7485215934721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430.8788492711933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247.82654868247772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984.33012704315411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1152.4466123780035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0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0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0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2.2771989062244602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11.193468425427501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73.016323218257199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294.08729243972573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0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0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220.23202268517338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128.12634835320588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0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0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4.5543978124489204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24.557771306150002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154.53245074964479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622.27823906028107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155.98054960436701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61.012974187016198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402.28008041561236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379.72057472309029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4.5543978124489204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22.38693685085498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138.54273848579282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353.693937147692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277.97699426146903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78.366324951165296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474.92377547566701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268.49351342987336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0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0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4.5543978124489204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22.386936850854948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146.0326464365144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301.62664129375872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248.08088048175946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9.7753610103326203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215.40448953586935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234.7874543040906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0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0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0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0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4.5543978124489204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22.386936850855001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146.03264643651426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467.35898919359619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83.256442675065955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234.60921496784201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346.64366479252612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235.45080156895719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0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0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0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13.663193437346752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96.18386732999474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488.34655564321179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2155.9465296982507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191.49755525077018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265.52375684771232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607.13651363542431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882.72741868331252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0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0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0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2.2771989062244602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11.193468425427501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73.01632321825717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295.61461595314472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0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0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218.28272784158111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138.642635821109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0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0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0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22.764704961237399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166.59538769753081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765.11795084113498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0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91.178414215338393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352.65349748850349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429.03005429594259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0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22.764704961237378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166.59538769753078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362.89689517098401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253.69005298839272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68.613692513357108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540.66186391950146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184.09656725180278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0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0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22.764704961237399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166.59538769753084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1138.3525502897839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14.623694103654401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75.22170757387677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325.77850747159033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108.805588108816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0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0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0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0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0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22.764704961237399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166.5953876975309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518.47058061648272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0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256.8277136327581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353.81023279233113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78.152532924216601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0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0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0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0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68.294114883712155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516.78748857219625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2578.0236475722395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81.602223545283266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313.66402047823607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523.36215643787568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1062.1277208979996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0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0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0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11.3823524806187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83.297693848765377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275.7012961164055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0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5.0762581546164203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232.14273798697292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89.459213833401193</v>
      </c>
    </row>
  </sheetData>
  <conditionalFormatting sqref="B9 A10:B15 A7:P7 B8:P8 A1:XFD1 B2:XFD2 A910:XFD1048576 B53:XFD909 A3:XFD4 A16:XFD16 Q7:XFD8 E9:XFD15 E17:XFD52 A6:XFD6 B5:XFD5">
    <cfRule type="expression" dxfId="109" priority="5">
      <formula>_xlfn.ISFORMULA(A1)</formula>
    </cfRule>
  </conditionalFormatting>
  <conditionalFormatting sqref="C9:D15">
    <cfRule type="expression" dxfId="108" priority="4">
      <formula>_xlfn.ISFORMULA(C9)</formula>
    </cfRule>
  </conditionalFormatting>
  <conditionalFormatting sqref="C17:D52">
    <cfRule type="expression" dxfId="107" priority="3">
      <formula>_xlfn.ISFORMULA(C17)</formula>
    </cfRule>
  </conditionalFormatting>
  <conditionalFormatting sqref="A17:B52">
    <cfRule type="expression" dxfId="106" priority="2">
      <formula>_xlfn.ISFORMULA(A17)</formula>
    </cfRule>
  </conditionalFormatting>
  <conditionalFormatting sqref="A5">
    <cfRule type="expression" dxfId="105" priority="1">
      <formula>_xlfn.ISFORMULA(A5)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E725-028A-42F0-BEB1-061BE0EDD61D}">
  <sheetPr>
    <tabColor theme="4" tint="0.39997558519241921"/>
  </sheetPr>
  <dimension ref="A1:Q52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307</v>
      </c>
    </row>
    <row r="2" spans="1:17" s="30" customFormat="1" x14ac:dyDescent="0.3">
      <c r="A2" s="30" t="s">
        <v>42</v>
      </c>
      <c r="B2" s="30" t="s">
        <v>305</v>
      </c>
    </row>
    <row r="3" spans="1:17" s="30" customFormat="1" x14ac:dyDescent="0.3">
      <c r="A3" s="30" t="s">
        <v>44</v>
      </c>
      <c r="B3" s="30" t="s">
        <v>294</v>
      </c>
    </row>
    <row r="4" spans="1:17" s="30" customFormat="1" x14ac:dyDescent="0.3">
      <c r="A4" s="30" t="s">
        <v>46</v>
      </c>
      <c r="B4" s="30" t="s">
        <v>308</v>
      </c>
      <c r="Q4" s="31"/>
    </row>
    <row r="5" spans="1:17" s="30" customFormat="1" x14ac:dyDescent="0.3">
      <c r="A5" s="30" t="s">
        <v>194</v>
      </c>
      <c r="B5" s="30" t="s">
        <v>295</v>
      </c>
      <c r="Q5" s="31"/>
    </row>
    <row r="7" spans="1:17" x14ac:dyDescent="0.3">
      <c r="E7" s="39" t="s">
        <v>299</v>
      </c>
      <c r="F7" s="39" t="s">
        <v>299</v>
      </c>
      <c r="G7" s="39" t="s">
        <v>299</v>
      </c>
      <c r="H7" s="39" t="s">
        <v>299</v>
      </c>
      <c r="I7" s="39" t="s">
        <v>299</v>
      </c>
      <c r="J7" s="39" t="s">
        <v>299</v>
      </c>
      <c r="K7" s="39" t="s">
        <v>299</v>
      </c>
      <c r="L7" s="39" t="s">
        <v>299</v>
      </c>
      <c r="M7" s="39" t="s">
        <v>299</v>
      </c>
      <c r="N7" s="39" t="s">
        <v>299</v>
      </c>
      <c r="O7" s="39" t="s">
        <v>299</v>
      </c>
      <c r="P7" s="39" t="s">
        <v>299</v>
      </c>
    </row>
    <row r="8" spans="1:17" x14ac:dyDescent="0.3">
      <c r="A8" s="43"/>
      <c r="E8" s="39" t="s">
        <v>292</v>
      </c>
      <c r="F8" s="39" t="s">
        <v>292</v>
      </c>
      <c r="G8" s="39" t="s">
        <v>292</v>
      </c>
      <c r="H8" s="39" t="s">
        <v>292</v>
      </c>
      <c r="I8" s="39" t="s">
        <v>292</v>
      </c>
      <c r="J8" s="39" t="s">
        <v>292</v>
      </c>
      <c r="K8" s="39" t="s">
        <v>292</v>
      </c>
      <c r="L8" s="39" t="s">
        <v>292</v>
      </c>
      <c r="M8" s="39" t="s">
        <v>292</v>
      </c>
      <c r="N8" s="39" t="s">
        <v>292</v>
      </c>
      <c r="O8" s="39" t="s">
        <v>292</v>
      </c>
      <c r="P8" s="39" t="s">
        <v>292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68">
        <f t="array" ref="E10">SUM(IF(('R7. TIAM total gen capacity'!$A$9:$A$993=$B10)*(('R7. TIAM total gen capacity'!$C$9:$C$993=E$7)+('R7. TIAM total gen capacity'!$C$9:$C$993=E$8))*('R7. TIAM total gen capacity'!$F$8:$Q$8=E$9),'R7. TIAM total gen capacity'!$F$9:$Q$993))</f>
        <v>0</v>
      </c>
      <c r="F10" s="68">
        <f t="array" ref="F10">SUM(IF(('R7. TIAM total gen capacity'!$A$9:$A$993=$B10)*(('R7. TIAM total gen capacity'!$C$9:$C$993=F$7)+('R7. TIAM total gen capacity'!$C$9:$C$993=F$8))*('R7. TIAM total gen capacity'!$F$8:$Q$8=F$9),'R7. TIAM total gen capacity'!$F$9:$Q$993))</f>
        <v>0</v>
      </c>
      <c r="G10" s="68">
        <f t="array" ref="G10">SUM(IF(('R7. TIAM total gen capacity'!$A$9:$A$993=$B10)*(('R7. TIAM total gen capacity'!$C$9:$C$993=G$7)+('R7. TIAM total gen capacity'!$C$9:$C$993=G$8))*('R7. TIAM total gen capacity'!$F$8:$Q$8=G$9),'R7. TIAM total gen capacity'!$F$9:$Q$993))</f>
        <v>0</v>
      </c>
      <c r="H10" s="68">
        <f t="array" ref="H10">SUM(IF(('R7. TIAM total gen capacity'!$A$9:$A$993=$B10)*(('R7. TIAM total gen capacity'!$C$9:$C$993=H$7)+('R7. TIAM total gen capacity'!$C$9:$C$993=H$8))*('R7. TIAM total gen capacity'!$F$8:$Q$8=H$9),'R7. TIAM total gen capacity'!$F$9:$Q$993))</f>
        <v>0</v>
      </c>
      <c r="I10" s="68">
        <f t="array" ref="I10">SUM(IF(('R7. TIAM total gen capacity'!$A$9:$A$993=$B10)*(('R7. TIAM total gen capacity'!$C$9:$C$993=I$7)+('R7. TIAM total gen capacity'!$C$9:$C$993=I$8))*('R7. TIAM total gen capacity'!$F$8:$Q$8=I$9),'R7. TIAM total gen capacity'!$F$9:$Q$993))</f>
        <v>0</v>
      </c>
      <c r="J10" s="68">
        <f t="array" ref="J10">SUM(IF(('R7. TIAM total gen capacity'!$A$9:$A$993=$B10)*(('R7. TIAM total gen capacity'!$C$9:$C$993=J$7)+('R7. TIAM total gen capacity'!$C$9:$C$993=J$8))*('R7. TIAM total gen capacity'!$F$8:$Q$8=J$9),'R7. TIAM total gen capacity'!$F$9:$Q$993))</f>
        <v>0</v>
      </c>
      <c r="K10" s="68">
        <f t="array" ref="K10">SUM(IF(('R7. TIAM total gen capacity'!$A$9:$A$993=$B10)*(('R7. TIAM total gen capacity'!$C$9:$C$993=K$7)+('R7. TIAM total gen capacity'!$C$9:$C$993=K$8))*('R7. TIAM total gen capacity'!$F$8:$Q$8=K$9),'R7. TIAM total gen capacity'!$F$9:$Q$993))</f>
        <v>0</v>
      </c>
      <c r="L10" s="68">
        <f t="array" ref="L10">SUM(IF(('R7. TIAM total gen capacity'!$A$9:$A$993=$B10)*(('R7. TIAM total gen capacity'!$C$9:$C$993=L$7)+('R7. TIAM total gen capacity'!$C$9:$C$993=L$8))*('R7. TIAM total gen capacity'!$F$8:$Q$8=L$9),'R7. TIAM total gen capacity'!$F$9:$Q$993))</f>
        <v>0</v>
      </c>
      <c r="M10" s="68">
        <f t="array" ref="M10">SUM(IF(('R7. TIAM total gen capacity'!$A$9:$A$993=$B10)*(('R7. TIAM total gen capacity'!$C$9:$C$993=M$7)+('R7. TIAM total gen capacity'!$C$9:$C$993=M$8))*('R7. TIAM total gen capacity'!$F$8:$Q$8=M$9),'R7. TIAM total gen capacity'!$F$9:$Q$993))</f>
        <v>0</v>
      </c>
      <c r="N10" s="68">
        <f t="array" ref="N10">SUM(IF(('R7. TIAM total gen capacity'!$A$9:$A$993=$B10)*(('R7. TIAM total gen capacity'!$C$9:$C$993=N$7)+('R7. TIAM total gen capacity'!$C$9:$C$993=N$8))*('R7. TIAM total gen capacity'!$F$8:$Q$8=N$9),'R7. TIAM total gen capacity'!$F$9:$Q$993))</f>
        <v>0</v>
      </c>
      <c r="O10" s="68">
        <f t="array" ref="O10">SUM(IF(('R7. TIAM total gen capacity'!$A$9:$A$993=$B10)*(('R7. TIAM total gen capacity'!$C$9:$C$993=O$7)+('R7. TIAM total gen capacity'!$C$9:$C$993=O$8))*('R7. TIAM total gen capacity'!$F$8:$Q$8=O$9),'R7. TIAM total gen capacity'!$F$9:$Q$993))</f>
        <v>0</v>
      </c>
      <c r="P10" s="68">
        <f t="array" ref="P10">SUM(IF(('R7. TIAM total gen capacity'!$A$9:$A$993=$B10)*(('R7. TIAM total gen capacity'!$C$9:$C$993=P$7)+('R7. TIAM total gen capacity'!$C$9:$C$993=P$8))*('R7. TIAM total gen capacity'!$F$8:$Q$8=P$9),'R7. TIAM total gen capacity'!$F$9:$Q$993))</f>
        <v>0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68">
        <f t="array" ref="E11">SUM(IF(('R7. TIAM total gen capacity'!$A$9:$A$993=$B11)*(('R7. TIAM total gen capacity'!$C$9:$C$993=E$7)+('R7. TIAM total gen capacity'!$C$9:$C$993=E$8))*('R7. TIAM total gen capacity'!$F$8:$Q$8=E$9),'R7. TIAM total gen capacity'!$F$9:$Q$993))</f>
        <v>0</v>
      </c>
      <c r="F11" s="68">
        <f t="array" ref="F11">SUM(IF(('R7. TIAM total gen capacity'!$A$9:$A$993=$B11)*(('R7. TIAM total gen capacity'!$C$9:$C$993=F$7)+('R7. TIAM total gen capacity'!$C$9:$C$993=F$8))*('R7. TIAM total gen capacity'!$F$8:$Q$8=F$9),'R7. TIAM total gen capacity'!$F$9:$Q$993))</f>
        <v>0</v>
      </c>
      <c r="G11" s="68">
        <f t="array" ref="G11">SUM(IF(('R7. TIAM total gen capacity'!$A$9:$A$993=$B11)*(('R7. TIAM total gen capacity'!$C$9:$C$993=G$7)+('R7. TIAM total gen capacity'!$C$9:$C$993=G$8))*('R7. TIAM total gen capacity'!$F$8:$Q$8=G$9),'R7. TIAM total gen capacity'!$F$9:$Q$993))</f>
        <v>0</v>
      </c>
      <c r="H11" s="68">
        <f t="array" ref="H11">SUM(IF(('R7. TIAM total gen capacity'!$A$9:$A$993=$B11)*(('R7. TIAM total gen capacity'!$C$9:$C$993=H$7)+('R7. TIAM total gen capacity'!$C$9:$C$993=H$8))*('R7. TIAM total gen capacity'!$F$8:$Q$8=H$9),'R7. TIAM total gen capacity'!$F$9:$Q$993))</f>
        <v>0</v>
      </c>
      <c r="I11" s="68">
        <f t="array" ref="I11">SUM(IF(('R7. TIAM total gen capacity'!$A$9:$A$993=$B11)*(('R7. TIAM total gen capacity'!$C$9:$C$993=I$7)+('R7. TIAM total gen capacity'!$C$9:$C$993=I$8))*('R7. TIAM total gen capacity'!$F$8:$Q$8=I$9),'R7. TIAM total gen capacity'!$F$9:$Q$993))</f>
        <v>15.006045000000004</v>
      </c>
      <c r="J11" s="68">
        <f t="array" ref="J11">SUM(IF(('R7. TIAM total gen capacity'!$A$9:$A$993=$B11)*(('R7. TIAM total gen capacity'!$C$9:$C$993=J$7)+('R7. TIAM total gen capacity'!$C$9:$C$993=J$8))*('R7. TIAM total gen capacity'!$F$8:$Q$8=J$9),'R7. TIAM total gen capacity'!$F$9:$Q$993))</f>
        <v>121.11588946283102</v>
      </c>
      <c r="K11" s="68">
        <f t="array" ref="K11">SUM(IF(('R7. TIAM total gen capacity'!$A$9:$A$993=$B11)*(('R7. TIAM total gen capacity'!$C$9:$C$993=K$7)+('R7. TIAM total gen capacity'!$C$9:$C$993=K$8))*('R7. TIAM total gen capacity'!$F$8:$Q$8=K$9),'R7. TIAM total gen capacity'!$F$9:$Q$993))</f>
        <v>740.73952863327838</v>
      </c>
      <c r="L11" s="68">
        <f t="array" ref="L11">SUM(IF(('R7. TIAM total gen capacity'!$A$9:$A$993=$B11)*(('R7. TIAM total gen capacity'!$C$9:$C$993=L$7)+('R7. TIAM total gen capacity'!$C$9:$C$993=L$8))*('R7. TIAM total gen capacity'!$F$8:$Q$8=L$9),'R7. TIAM total gen capacity'!$F$9:$Q$993))</f>
        <v>3337.6583901773633</v>
      </c>
      <c r="M11" s="68">
        <f t="array" ref="M11">SUM(IF(('R7. TIAM total gen capacity'!$A$9:$A$993=$B11)*(('R7. TIAM total gen capacity'!$C$9:$C$993=M$7)+('R7. TIAM total gen capacity'!$C$9:$C$993=M$8))*('R7. TIAM total gen capacity'!$F$8:$Q$8=M$9),'R7. TIAM total gen capacity'!$F$9:$Q$993))</f>
        <v>6542.4931222333444</v>
      </c>
      <c r="N11" s="68">
        <f t="array" ref="N11">SUM(IF(('R7. TIAM total gen capacity'!$A$9:$A$993=$B11)*(('R7. TIAM total gen capacity'!$C$9:$C$993=N$7)+('R7. TIAM total gen capacity'!$C$9:$C$993=N$8))*('R7. TIAM total gen capacity'!$F$8:$Q$8=N$9),'R7. TIAM total gen capacity'!$F$9:$Q$993))</f>
        <v>7626.6207570846564</v>
      </c>
      <c r="O11" s="68">
        <f t="array" ref="O11">SUM(IF(('R7. TIAM total gen capacity'!$A$9:$A$993=$B11)*(('R7. TIAM total gen capacity'!$C$9:$C$993=O$7)+('R7. TIAM total gen capacity'!$C$9:$C$993=O$8))*('R7. TIAM total gen capacity'!$F$8:$Q$8=O$9),'R7. TIAM total gen capacity'!$F$9:$Q$993))</f>
        <v>7298.5288498537657</v>
      </c>
      <c r="P11" s="68">
        <f t="array" ref="P11">SUM(IF(('R7. TIAM total gen capacity'!$A$9:$A$993=$B11)*(('R7. TIAM total gen capacity'!$C$9:$C$993=P$7)+('R7. TIAM total gen capacity'!$C$9:$C$993=P$8))*('R7. TIAM total gen capacity'!$F$8:$Q$8=P$9),'R7. TIAM total gen capacity'!$F$9:$Q$993))</f>
        <v>7720.7944806923715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68">
        <f t="array" ref="E12">SUM(IF(('R7. TIAM total gen capacity'!$A$9:$A$993=$B12)*(('R7. TIAM total gen capacity'!$C$9:$C$993=E$7)+('R7. TIAM total gen capacity'!$C$9:$C$993=E$8))*('R7. TIAM total gen capacity'!$F$8:$Q$8=E$9),'R7. TIAM total gen capacity'!$F$9:$Q$993))</f>
        <v>0</v>
      </c>
      <c r="F12" s="68">
        <f t="array" ref="F12">SUM(IF(('R7. TIAM total gen capacity'!$A$9:$A$993=$B12)*(('R7. TIAM total gen capacity'!$C$9:$C$993=F$7)+('R7. TIAM total gen capacity'!$C$9:$C$993=F$8))*('R7. TIAM total gen capacity'!$F$8:$Q$8=F$9),'R7. TIAM total gen capacity'!$F$9:$Q$993))</f>
        <v>0</v>
      </c>
      <c r="G12" s="68">
        <f t="array" ref="G12">SUM(IF(('R7. TIAM total gen capacity'!$A$9:$A$993=$B12)*(('R7. TIAM total gen capacity'!$C$9:$C$993=G$7)+('R7. TIAM total gen capacity'!$C$9:$C$993=G$8))*('R7. TIAM total gen capacity'!$F$8:$Q$8=G$9),'R7. TIAM total gen capacity'!$F$9:$Q$993))</f>
        <v>0</v>
      </c>
      <c r="H12" s="68">
        <f t="array" ref="H12">SUM(IF(('R7. TIAM total gen capacity'!$A$9:$A$993=$B12)*(('R7. TIAM total gen capacity'!$C$9:$C$993=H$7)+('R7. TIAM total gen capacity'!$C$9:$C$993=H$8))*('R7. TIAM total gen capacity'!$F$8:$Q$8=H$9),'R7. TIAM total gen capacity'!$F$9:$Q$993))</f>
        <v>0</v>
      </c>
      <c r="I12" s="68">
        <f t="array" ref="I12">SUM(IF(('R7. TIAM total gen capacity'!$A$9:$A$993=$B12)*(('R7. TIAM total gen capacity'!$C$9:$C$993=I$7)+('R7. TIAM total gen capacity'!$C$9:$C$993=I$8))*('R7. TIAM total gen capacity'!$F$8:$Q$8=I$9),'R7. TIAM total gen capacity'!$F$9:$Q$993))</f>
        <v>1152.851077283751</v>
      </c>
      <c r="J12" s="68">
        <f t="array" ref="J12">SUM(IF(('R7. TIAM total gen capacity'!$A$9:$A$993=$B12)*(('R7. TIAM total gen capacity'!$C$9:$C$993=J$7)+('R7. TIAM total gen capacity'!$C$9:$C$993=J$8))*('R7. TIAM total gen capacity'!$F$8:$Q$8=J$9),'R7. TIAM total gen capacity'!$F$9:$Q$993))</f>
        <v>2840.5281271294884</v>
      </c>
      <c r="K12" s="68">
        <f t="array" ref="K12">SUM(IF(('R7. TIAM total gen capacity'!$A$9:$A$993=$B12)*(('R7. TIAM total gen capacity'!$C$9:$C$993=K$7)+('R7. TIAM total gen capacity'!$C$9:$C$993=K$8))*('R7. TIAM total gen capacity'!$F$8:$Q$8=K$9),'R7. TIAM total gen capacity'!$F$9:$Q$993))</f>
        <v>3596.7329537450773</v>
      </c>
      <c r="L12" s="68">
        <f t="array" ref="L12">SUM(IF(('R7. TIAM total gen capacity'!$A$9:$A$993=$B12)*(('R7. TIAM total gen capacity'!$C$9:$C$993=L$7)+('R7. TIAM total gen capacity'!$C$9:$C$993=L$8))*('R7. TIAM total gen capacity'!$F$8:$Q$8=L$9),'R7. TIAM total gen capacity'!$F$9:$Q$993))</f>
        <v>4066.7197425025656</v>
      </c>
      <c r="M12" s="68">
        <f t="array" ref="M12">SUM(IF(('R7. TIAM total gen capacity'!$A$9:$A$993=$B12)*(('R7. TIAM total gen capacity'!$C$9:$C$993=M$7)+('R7. TIAM total gen capacity'!$C$9:$C$993=M$8))*('R7. TIAM total gen capacity'!$F$8:$Q$8=M$9),'R7. TIAM total gen capacity'!$F$9:$Q$993))</f>
        <v>4542.1598254532082</v>
      </c>
      <c r="N12" s="68">
        <f t="array" ref="N12">SUM(IF(('R7. TIAM total gen capacity'!$A$9:$A$993=$B12)*(('R7. TIAM total gen capacity'!$C$9:$C$993=N$7)+('R7. TIAM total gen capacity'!$C$9:$C$993=N$8))*('R7. TIAM total gen capacity'!$F$8:$Q$8=N$9),'R7. TIAM total gen capacity'!$F$9:$Q$993))</f>
        <v>6007.7940868805699</v>
      </c>
      <c r="O12" s="68">
        <f t="array" ref="O12">SUM(IF(('R7. TIAM total gen capacity'!$A$9:$A$993=$B12)*(('R7. TIAM total gen capacity'!$C$9:$C$993=O$7)+('R7. TIAM total gen capacity'!$C$9:$C$993=O$8))*('R7. TIAM total gen capacity'!$F$8:$Q$8=O$9),'R7. TIAM total gen capacity'!$F$9:$Q$993))</f>
        <v>6462.4483399377714</v>
      </c>
      <c r="P12" s="68">
        <f t="array" ref="P12">SUM(IF(('R7. TIAM total gen capacity'!$A$9:$A$993=$B12)*(('R7. TIAM total gen capacity'!$C$9:$C$993=P$7)+('R7. TIAM total gen capacity'!$C$9:$C$993=P$8))*('R7. TIAM total gen capacity'!$F$8:$Q$8=P$9),'R7. TIAM total gen capacity'!$F$9:$Q$993))</f>
        <v>6436.673703107851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68">
        <f t="array" ref="E13">SUM(IF(('R7. TIAM total gen capacity'!$A$9:$A$993=$B13)*(('R7. TIAM total gen capacity'!$C$9:$C$993=E$7)+('R7. TIAM total gen capacity'!$C$9:$C$993=E$8))*('R7. TIAM total gen capacity'!$F$8:$Q$8=E$9),'R7. TIAM total gen capacity'!$F$9:$Q$993))</f>
        <v>0</v>
      </c>
      <c r="F13" s="68">
        <f t="array" ref="F13">SUM(IF(('R7. TIAM total gen capacity'!$A$9:$A$993=$B13)*(('R7. TIAM total gen capacity'!$C$9:$C$993=F$7)+('R7. TIAM total gen capacity'!$C$9:$C$993=F$8))*('R7. TIAM total gen capacity'!$F$8:$Q$8=F$9),'R7. TIAM total gen capacity'!$F$9:$Q$993))</f>
        <v>0</v>
      </c>
      <c r="G13" s="68">
        <f t="array" ref="G13">SUM(IF(('R7. TIAM total gen capacity'!$A$9:$A$993=$B13)*(('R7. TIAM total gen capacity'!$C$9:$C$993=G$7)+('R7. TIAM total gen capacity'!$C$9:$C$993=G$8))*('R7. TIAM total gen capacity'!$F$8:$Q$8=G$9),'R7. TIAM total gen capacity'!$F$9:$Q$993))</f>
        <v>0</v>
      </c>
      <c r="H13" s="68">
        <f t="array" ref="H13">SUM(IF(('R7. TIAM total gen capacity'!$A$9:$A$993=$B13)*(('R7. TIAM total gen capacity'!$C$9:$C$993=H$7)+('R7. TIAM total gen capacity'!$C$9:$C$993=H$8))*('R7. TIAM total gen capacity'!$F$8:$Q$8=H$9),'R7. TIAM total gen capacity'!$F$9:$Q$993))</f>
        <v>0</v>
      </c>
      <c r="I13" s="68">
        <f t="array" ref="I13">SUM(IF(('R7. TIAM total gen capacity'!$A$9:$A$993=$B13)*(('R7. TIAM total gen capacity'!$C$9:$C$993=I$7)+('R7. TIAM total gen capacity'!$C$9:$C$993=I$8))*('R7. TIAM total gen capacity'!$F$8:$Q$8=I$9),'R7. TIAM total gen capacity'!$F$9:$Q$993))</f>
        <v>15.006045000000002</v>
      </c>
      <c r="J13" s="68">
        <f t="array" ref="J13">SUM(IF(('R7. TIAM total gen capacity'!$A$9:$A$993=$B13)*(('R7. TIAM total gen capacity'!$C$9:$C$993=J$7)+('R7. TIAM total gen capacity'!$C$9:$C$993=J$8))*('R7. TIAM total gen capacity'!$F$8:$Q$8=J$9),'R7. TIAM total gen capacity'!$F$9:$Q$993))</f>
        <v>119.76926942808296</v>
      </c>
      <c r="K13" s="68">
        <f t="array" ref="K13">SUM(IF(('R7. TIAM total gen capacity'!$A$9:$A$993=$B13)*(('R7. TIAM total gen capacity'!$C$9:$C$993=K$7)+('R7. TIAM total gen capacity'!$C$9:$C$993=K$8))*('R7. TIAM total gen capacity'!$F$8:$Q$8=K$9),'R7. TIAM total gen capacity'!$F$9:$Q$993))</f>
        <v>716.1157439450036</v>
      </c>
      <c r="L13" s="68">
        <f t="array" ref="L13">SUM(IF(('R7. TIAM total gen capacity'!$A$9:$A$993=$B13)*(('R7. TIAM total gen capacity'!$C$9:$C$993=L$7)+('R7. TIAM total gen capacity'!$C$9:$C$993=L$8))*('R7. TIAM total gen capacity'!$F$8:$Q$8=L$9),'R7. TIAM total gen capacity'!$F$9:$Q$993))</f>
        <v>2892.4070996753139</v>
      </c>
      <c r="M13" s="68">
        <f t="array" ref="M13">SUM(IF(('R7. TIAM total gen capacity'!$A$9:$A$993=$B13)*(('R7. TIAM total gen capacity'!$C$9:$C$993=M$7)+('R7. TIAM total gen capacity'!$C$9:$C$993=M$8))*('R7. TIAM total gen capacity'!$F$8:$Q$8=M$9),'R7. TIAM total gen capacity'!$F$9:$Q$993))</f>
        <v>5368.2903732620034</v>
      </c>
      <c r="N13" s="68">
        <f t="array" ref="N13">SUM(IF(('R7. TIAM total gen capacity'!$A$9:$A$993=$B13)*(('R7. TIAM total gen capacity'!$C$9:$C$993=N$7)+('R7. TIAM total gen capacity'!$C$9:$C$993=N$8))*('R7. TIAM total gen capacity'!$F$8:$Q$8=N$9),'R7. TIAM total gen capacity'!$F$9:$Q$993))</f>
        <v>6053.5901754080824</v>
      </c>
      <c r="O13" s="68">
        <f t="array" ref="O13">SUM(IF(('R7. TIAM total gen capacity'!$A$9:$A$993=$B13)*(('R7. TIAM total gen capacity'!$C$9:$C$993=O$7)+('R7. TIAM total gen capacity'!$C$9:$C$993=O$8))*('R7. TIAM total gen capacity'!$F$8:$Q$8=O$9),'R7. TIAM total gen capacity'!$F$9:$Q$993))</f>
        <v>5591.4712182345893</v>
      </c>
      <c r="P13" s="68">
        <f t="array" ref="P13">SUM(IF(('R7. TIAM total gen capacity'!$A$9:$A$993=$B13)*(('R7. TIAM total gen capacity'!$C$9:$C$993=P$7)+('R7. TIAM total gen capacity'!$C$9:$C$993=P$8))*('R7. TIAM total gen capacity'!$F$8:$Q$8=P$9),'R7. TIAM total gen capacity'!$F$9:$Q$993))</f>
        <v>5511.6920295490709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68">
        <f t="array" ref="E14">SUM(IF(('R7. TIAM total gen capacity'!$A$9:$A$993=$B14)*(('R7. TIAM total gen capacity'!$C$9:$C$993=E$7)+('R7. TIAM total gen capacity'!$C$9:$C$993=E$8))*('R7. TIAM total gen capacity'!$F$8:$Q$8=E$9),'R7. TIAM total gen capacity'!$F$9:$Q$993))</f>
        <v>0</v>
      </c>
      <c r="F14" s="68">
        <f t="array" ref="F14">SUM(IF(('R7. TIAM total gen capacity'!$A$9:$A$993=$B14)*(('R7. TIAM total gen capacity'!$C$9:$C$993=F$7)+('R7. TIAM total gen capacity'!$C$9:$C$993=F$8))*('R7. TIAM total gen capacity'!$F$8:$Q$8=F$9),'R7. TIAM total gen capacity'!$F$9:$Q$993))</f>
        <v>0</v>
      </c>
      <c r="G14" s="68">
        <f t="array" ref="G14">SUM(IF(('R7. TIAM total gen capacity'!$A$9:$A$993=$B14)*(('R7. TIAM total gen capacity'!$C$9:$C$993=G$7)+('R7. TIAM total gen capacity'!$C$9:$C$993=G$8))*('R7. TIAM total gen capacity'!$F$8:$Q$8=G$9),'R7. TIAM total gen capacity'!$F$9:$Q$993))</f>
        <v>0</v>
      </c>
      <c r="H14" s="68">
        <f t="array" ref="H14">SUM(IF(('R7. TIAM total gen capacity'!$A$9:$A$993=$B14)*(('R7. TIAM total gen capacity'!$C$9:$C$993=H$7)+('R7. TIAM total gen capacity'!$C$9:$C$993=H$8))*('R7. TIAM total gen capacity'!$F$8:$Q$8=H$9),'R7. TIAM total gen capacity'!$F$9:$Q$993))</f>
        <v>0</v>
      </c>
      <c r="I14" s="68">
        <f t="array" ref="I14">SUM(IF(('R7. TIAM total gen capacity'!$A$9:$A$993=$B14)*(('R7. TIAM total gen capacity'!$C$9:$C$993=I$7)+('R7. TIAM total gen capacity'!$C$9:$C$993=I$8))*('R7. TIAM total gen capacity'!$F$8:$Q$8=I$9),'R7. TIAM total gen capacity'!$F$9:$Q$993))</f>
        <v>15.006045000000004</v>
      </c>
      <c r="J14" s="68">
        <f t="array" ref="J14">SUM(IF(('R7. TIAM total gen capacity'!$A$9:$A$993=$B14)*(('R7. TIAM total gen capacity'!$C$9:$C$993=J$7)+('R7. TIAM total gen capacity'!$C$9:$C$993=J$8))*('R7. TIAM total gen capacity'!$F$8:$Q$8=J$9),'R7. TIAM total gen capacity'!$F$9:$Q$993))</f>
        <v>121.62340118359612</v>
      </c>
      <c r="K14" s="68">
        <f t="array" ref="K14">SUM(IF(('R7. TIAM total gen capacity'!$A$9:$A$993=$B14)*(('R7. TIAM total gen capacity'!$C$9:$C$993=K$7)+('R7. TIAM total gen capacity'!$C$9:$C$993=K$8))*('R7. TIAM total gen capacity'!$F$8:$Q$8=K$9),'R7. TIAM total gen capacity'!$F$9:$Q$993))</f>
        <v>736.92769039179996</v>
      </c>
      <c r="L14" s="68">
        <f t="array" ref="L14">SUM(IF(('R7. TIAM total gen capacity'!$A$9:$A$993=$B14)*(('R7. TIAM total gen capacity'!$C$9:$C$993=L$7)+('R7. TIAM total gen capacity'!$C$9:$C$993=L$8))*('R7. TIAM total gen capacity'!$F$8:$Q$8=L$9),'R7. TIAM total gen capacity'!$F$9:$Q$993))</f>
        <v>3208.3363945676106</v>
      </c>
      <c r="M14" s="68">
        <f t="array" ref="M14">SUM(IF(('R7. TIAM total gen capacity'!$A$9:$A$993=$B14)*(('R7. TIAM total gen capacity'!$C$9:$C$993=M$7)+('R7. TIAM total gen capacity'!$C$9:$C$993=M$8))*('R7. TIAM total gen capacity'!$F$8:$Q$8=M$9),'R7. TIAM total gen capacity'!$F$9:$Q$993))</f>
        <v>5874.9841278354343</v>
      </c>
      <c r="N14" s="68">
        <f t="array" ref="N14">SUM(IF(('R7. TIAM total gen capacity'!$A$9:$A$993=$B14)*(('R7. TIAM total gen capacity'!$C$9:$C$993=N$7)+('R7. TIAM total gen capacity'!$C$9:$C$993=N$8))*('R7. TIAM total gen capacity'!$F$8:$Q$8=N$9),'R7. TIAM total gen capacity'!$F$9:$Q$993))</f>
        <v>6081.3814201756868</v>
      </c>
      <c r="O14" s="68">
        <f t="array" ref="O14">SUM(IF(('R7. TIAM total gen capacity'!$A$9:$A$993=$B14)*(('R7. TIAM total gen capacity'!$C$9:$C$993=O$7)+('R7. TIAM total gen capacity'!$C$9:$C$993=O$8))*('R7. TIAM total gen capacity'!$F$8:$Q$8=O$9),'R7. TIAM total gen capacity'!$F$9:$Q$993))</f>
        <v>4953.9132681575984</v>
      </c>
      <c r="P14" s="68">
        <f t="array" ref="P14">SUM(IF(('R7. TIAM total gen capacity'!$A$9:$A$993=$B14)*(('R7. TIAM total gen capacity'!$C$9:$C$993=P$7)+('R7. TIAM total gen capacity'!$C$9:$C$993=P$8))*('R7. TIAM total gen capacity'!$F$8:$Q$8=P$9),'R7. TIAM total gen capacity'!$F$9:$Q$993))</f>
        <v>4390.4717107273082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68">
        <f t="array" ref="E15">SUM(IF(('R7. TIAM total gen capacity'!$A$9:$A$993=$B15)*(('R7. TIAM total gen capacity'!$C$9:$C$993=E$7)+('R7. TIAM total gen capacity'!$C$9:$C$993=E$8))*('R7. TIAM total gen capacity'!$F$8:$Q$8=E$9),'R7. TIAM total gen capacity'!$F$9:$Q$993))</f>
        <v>0</v>
      </c>
      <c r="F15" s="68">
        <f t="array" ref="F15">SUM(IF(('R7. TIAM total gen capacity'!$A$9:$A$993=$B15)*(('R7. TIAM total gen capacity'!$C$9:$C$993=F$7)+('R7. TIAM total gen capacity'!$C$9:$C$993=F$8))*('R7. TIAM total gen capacity'!$F$8:$Q$8=F$9),'R7. TIAM total gen capacity'!$F$9:$Q$993))</f>
        <v>0</v>
      </c>
      <c r="G15" s="68">
        <f t="array" ref="G15">SUM(IF(('R7. TIAM total gen capacity'!$A$9:$A$993=$B15)*(('R7. TIAM total gen capacity'!$C$9:$C$993=G$7)+('R7. TIAM total gen capacity'!$C$9:$C$993=G$8))*('R7. TIAM total gen capacity'!$F$8:$Q$8=G$9),'R7. TIAM total gen capacity'!$F$9:$Q$993))</f>
        <v>0</v>
      </c>
      <c r="H15" s="68">
        <f t="array" ref="H15">SUM(IF(('R7. TIAM total gen capacity'!$A$9:$A$993=$B15)*(('R7. TIAM total gen capacity'!$C$9:$C$993=H$7)+('R7. TIAM total gen capacity'!$C$9:$C$993=H$8))*('R7. TIAM total gen capacity'!$F$8:$Q$8=H$9),'R7. TIAM total gen capacity'!$F$9:$Q$993))</f>
        <v>0</v>
      </c>
      <c r="I15" s="68">
        <f t="array" ref="I15">SUM(IF(('R7. TIAM total gen capacity'!$A$9:$A$993=$B15)*(('R7. TIAM total gen capacity'!$C$9:$C$993=I$7)+('R7. TIAM total gen capacity'!$C$9:$C$993=I$8))*('R7. TIAM total gen capacity'!$F$8:$Q$8=I$9),'R7. TIAM total gen capacity'!$F$9:$Q$993))</f>
        <v>0</v>
      </c>
      <c r="J15" s="68">
        <f t="array" ref="J15">SUM(IF(('R7. TIAM total gen capacity'!$A$9:$A$993=$B15)*(('R7. TIAM total gen capacity'!$C$9:$C$993=J$7)+('R7. TIAM total gen capacity'!$C$9:$C$993=J$8))*('R7. TIAM total gen capacity'!$F$8:$Q$8=J$9),'R7. TIAM total gen capacity'!$F$9:$Q$993))</f>
        <v>0</v>
      </c>
      <c r="K15" s="68">
        <f t="array" ref="K15">SUM(IF(('R7. TIAM total gen capacity'!$A$9:$A$993=$B15)*(('R7. TIAM total gen capacity'!$C$9:$C$993=K$7)+('R7. TIAM total gen capacity'!$C$9:$C$993=K$8))*('R7. TIAM total gen capacity'!$F$8:$Q$8=K$9),'R7. TIAM total gen capacity'!$F$9:$Q$993))</f>
        <v>0</v>
      </c>
      <c r="L15" s="68">
        <f t="array" ref="L15">SUM(IF(('R7. TIAM total gen capacity'!$A$9:$A$993=$B15)*(('R7. TIAM total gen capacity'!$C$9:$C$993=L$7)+('R7. TIAM total gen capacity'!$C$9:$C$993=L$8))*('R7. TIAM total gen capacity'!$F$8:$Q$8=L$9),'R7. TIAM total gen capacity'!$F$9:$Q$993))</f>
        <v>0</v>
      </c>
      <c r="M15" s="68">
        <f t="array" ref="M15">SUM(IF(('R7. TIAM total gen capacity'!$A$9:$A$993=$B15)*(('R7. TIAM total gen capacity'!$C$9:$C$993=M$7)+('R7. TIAM total gen capacity'!$C$9:$C$993=M$8))*('R7. TIAM total gen capacity'!$F$8:$Q$8=M$9),'R7. TIAM total gen capacity'!$F$9:$Q$993))</f>
        <v>0</v>
      </c>
      <c r="N15" s="68">
        <f t="array" ref="N15">SUM(IF(('R7. TIAM total gen capacity'!$A$9:$A$993=$B15)*(('R7. TIAM total gen capacity'!$C$9:$C$993=N$7)+('R7. TIAM total gen capacity'!$C$9:$C$993=N$8))*('R7. TIAM total gen capacity'!$F$8:$Q$8=N$9),'R7. TIAM total gen capacity'!$F$9:$Q$993))</f>
        <v>0</v>
      </c>
      <c r="O15" s="68">
        <f t="array" ref="O15">SUM(IF(('R7. TIAM total gen capacity'!$A$9:$A$993=$B15)*(('R7. TIAM total gen capacity'!$C$9:$C$993=O$7)+('R7. TIAM total gen capacity'!$C$9:$C$993=O$8))*('R7. TIAM total gen capacity'!$F$8:$Q$8=O$9),'R7. TIAM total gen capacity'!$F$9:$Q$993))</f>
        <v>0</v>
      </c>
      <c r="P15" s="68">
        <f t="array" ref="P15">SUM(IF(('R7. TIAM total gen capacity'!$A$9:$A$993=$B15)*(('R7. TIAM total gen capacity'!$C$9:$C$993=P$7)+('R7. TIAM total gen capacity'!$C$9:$C$993=P$8))*('R7. TIAM total gen capacity'!$F$8:$Q$8=P$9),'R7. TIAM total gen capacity'!$F$9:$Q$993))</f>
        <v>0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68">
        <f t="array" ref="E17">SUM(IF(('R7. TIAM total gen capacity'!$A$9:$A$993=$B17)*(('R7. TIAM total gen capacity'!$C$9:$C$993=E$7)+('R7. TIAM total gen capacity'!$C$9:$C$993=E$8))*('R7. TIAM total gen capacity'!$E$9:$E$993=$D17)*('R7. TIAM total gen capacity'!$F$8:$Q$8=E$9),'R7. TIAM total gen capacity'!$F$9:$Q$993))</f>
        <v>0</v>
      </c>
      <c r="F17" s="68">
        <f t="array" ref="F17">SUM(IF(('R7. TIAM total gen capacity'!$A$9:$A$993=$B17)*(('R7. TIAM total gen capacity'!$C$9:$C$993=F$7)+('R7. TIAM total gen capacity'!$C$9:$C$993=F$8))*('R7. TIAM total gen capacity'!$E$9:$E$993=$D17)*('R7. TIAM total gen capacity'!$F$8:$Q$8=F$9),'R7. TIAM total gen capacity'!$F$9:$Q$993))</f>
        <v>0</v>
      </c>
      <c r="G17" s="68">
        <f t="array" ref="G17">SUM(IF(('R7. TIAM total gen capacity'!$A$9:$A$993=$B17)*(('R7. TIAM total gen capacity'!$C$9:$C$993=G$7)+('R7. TIAM total gen capacity'!$C$9:$C$993=G$8))*('R7. TIAM total gen capacity'!$E$9:$E$993=$D17)*('R7. TIAM total gen capacity'!$F$8:$Q$8=G$9),'R7. TIAM total gen capacity'!$F$9:$Q$993))</f>
        <v>0</v>
      </c>
      <c r="H17" s="68">
        <f t="array" ref="H17">SUM(IF(('R7. TIAM total gen capacity'!$A$9:$A$993=$B17)*(('R7. TIAM total gen capacity'!$C$9:$C$993=H$7)+('R7. TIAM total gen capacity'!$C$9:$C$993=H$8))*('R7. TIAM total gen capacity'!$E$9:$E$993=$D17)*('R7. TIAM total gen capacity'!$F$8:$Q$8=H$9),'R7. TIAM total gen capacity'!$F$9:$Q$993))</f>
        <v>0</v>
      </c>
      <c r="I17" s="68">
        <f t="array" ref="I17">SUM(IF(('R7. TIAM total gen capacity'!$A$9:$A$993=$B17)*(('R7. TIAM total gen capacity'!$C$9:$C$993=I$7)+('R7. TIAM total gen capacity'!$C$9:$C$993=I$8))*('R7. TIAM total gen capacity'!$E$9:$E$993=$D17)*('R7. TIAM total gen capacity'!$F$8:$Q$8=I$9),'R7. TIAM total gen capacity'!$F$9:$Q$993))</f>
        <v>0</v>
      </c>
      <c r="J17" s="68">
        <f t="array" ref="J17">SUM(IF(('R7. TIAM total gen capacity'!$A$9:$A$993=$B17)*(('R7. TIAM total gen capacity'!$C$9:$C$993=J$7)+('R7. TIAM total gen capacity'!$C$9:$C$993=J$8))*('R7. TIAM total gen capacity'!$E$9:$E$993=$D17)*('R7. TIAM total gen capacity'!$F$8:$Q$8=J$9),'R7. TIAM total gen capacity'!$F$9:$Q$993))</f>
        <v>0</v>
      </c>
      <c r="K17" s="68">
        <f t="array" ref="K17">SUM(IF(('R7. TIAM total gen capacity'!$A$9:$A$993=$B17)*(('R7. TIAM total gen capacity'!$C$9:$C$993=K$7)+('R7. TIAM total gen capacity'!$C$9:$C$993=K$8))*('R7. TIAM total gen capacity'!$E$9:$E$993=$D17)*('R7. TIAM total gen capacity'!$F$8:$Q$8=K$9),'R7. TIAM total gen capacity'!$F$9:$Q$993))</f>
        <v>0</v>
      </c>
      <c r="L17" s="68">
        <f t="array" ref="L17">SUM(IF(('R7. TIAM total gen capacity'!$A$9:$A$993=$B17)*(('R7. TIAM total gen capacity'!$C$9:$C$993=L$7)+('R7. TIAM total gen capacity'!$C$9:$C$993=L$8))*('R7. TIAM total gen capacity'!$E$9:$E$993=$D17)*('R7. TIAM total gen capacity'!$F$8:$Q$8=L$9),'R7. TIAM total gen capacity'!$F$9:$Q$993))</f>
        <v>0</v>
      </c>
      <c r="M17" s="68">
        <f t="array" ref="M17">SUM(IF(('R7. TIAM total gen capacity'!$A$9:$A$993=$B17)*(('R7. TIAM total gen capacity'!$C$9:$C$993=M$7)+('R7. TIAM total gen capacity'!$C$9:$C$993=M$8))*('R7. TIAM total gen capacity'!$E$9:$E$993=$D17)*('R7. TIAM total gen capacity'!$F$8:$Q$8=M$9),'R7. TIAM total gen capacity'!$F$9:$Q$993))</f>
        <v>0</v>
      </c>
      <c r="N17" s="68">
        <f t="array" ref="N17">SUM(IF(('R7. TIAM total gen capacity'!$A$9:$A$993=$B17)*(('R7. TIAM total gen capacity'!$C$9:$C$993=N$7)+('R7. TIAM total gen capacity'!$C$9:$C$993=N$8))*('R7. TIAM total gen capacity'!$E$9:$E$993=$D17)*('R7. TIAM total gen capacity'!$F$8:$Q$8=N$9),'R7. TIAM total gen capacity'!$F$9:$Q$993))</f>
        <v>0</v>
      </c>
      <c r="O17" s="68">
        <f t="array" ref="O17">SUM(IF(('R7. TIAM total gen capacity'!$A$9:$A$993=$B17)*(('R7. TIAM total gen capacity'!$C$9:$C$993=O$7)+('R7. TIAM total gen capacity'!$C$9:$C$993=O$8))*('R7. TIAM total gen capacity'!$E$9:$E$993=$D17)*('R7. TIAM total gen capacity'!$F$8:$Q$8=O$9),'R7. TIAM total gen capacity'!$F$9:$Q$993))</f>
        <v>0</v>
      </c>
      <c r="P17" s="68">
        <f t="array" ref="P17">SUM(IF(('R7. TIAM total gen capacity'!$A$9:$A$993=$B17)*(('R7. TIAM total gen capacity'!$C$9:$C$993=P$7)+('R7. TIAM total gen capacity'!$C$9:$C$993=P$8))*('R7. TIAM total gen capacity'!$E$9:$E$993=$D17)*('R7. TIAM total gen capacity'!$F$8:$Q$8=P$9),'R7. TIAM total gen capacity'!$F$9:$Q$993))</f>
        <v>0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68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capacity'!$F$8:$Q$8=E$9),'R7. TIAM total gen capacity'!$F$9:$Q$993))</f>
        <v>0</v>
      </c>
      <c r="F18" s="68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capacity'!$F$8:$Q$8=F$9),'R7. TIAM total gen capacity'!$F$9:$Q$993))</f>
        <v>0</v>
      </c>
      <c r="G18" s="68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capacity'!$F$8:$Q$8=G$9),'R7. TIAM total gen capacity'!$F$9:$Q$993))</f>
        <v>0</v>
      </c>
      <c r="H18" s="68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capacity'!$F$8:$Q$8=H$9),'R7. TIAM total gen capacity'!$F$9:$Q$993))</f>
        <v>0</v>
      </c>
      <c r="I18" s="68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capacity'!$F$8:$Q$8=I$9),'R7. TIAM total gen capacity'!$F$9:$Q$993))</f>
        <v>0</v>
      </c>
      <c r="J18" s="68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capacity'!$F$8:$Q$8=J$9),'R7. TIAM total gen capacity'!$F$9:$Q$993))</f>
        <v>0</v>
      </c>
      <c r="K18" s="68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capacity'!$F$8:$Q$8=K$9),'R7. TIAM total gen capacity'!$F$9:$Q$993))</f>
        <v>0</v>
      </c>
      <c r="L18" s="68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capacity'!$F$8:$Q$8=L$9),'R7. TIAM total gen capacity'!$F$9:$Q$993))</f>
        <v>0</v>
      </c>
      <c r="M18" s="68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capacity'!$F$8:$Q$8=M$9),'R7. TIAM total gen capacity'!$F$9:$Q$993))</f>
        <v>0</v>
      </c>
      <c r="N18" s="68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capacity'!$F$8:$Q$8=N$9),'R7. TIAM total gen capacity'!$F$9:$Q$993))</f>
        <v>0</v>
      </c>
      <c r="O18" s="68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capacity'!$F$8:$Q$8=O$9),'R7. TIAM total gen capacity'!$F$9:$Q$993))</f>
        <v>0</v>
      </c>
      <c r="P18" s="68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capacity'!$F$8:$Q$8=P$9),'R7. TIAM total gen capacity'!$F$9:$Q$993))</f>
        <v>0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68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capacity'!$F$8:$Q$8=E$9),'R7. TIAM total gen capacity'!$F$9:$Q$993))</f>
        <v>0</v>
      </c>
      <c r="F19" s="68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capacity'!$F$8:$Q$8=F$9),'R7. TIAM total gen capacity'!$F$9:$Q$993))</f>
        <v>0</v>
      </c>
      <c r="G19" s="68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capacity'!$F$8:$Q$8=G$9),'R7. TIAM total gen capacity'!$F$9:$Q$993))</f>
        <v>0</v>
      </c>
      <c r="H19" s="68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capacity'!$F$8:$Q$8=H$9),'R7. TIAM total gen capacity'!$F$9:$Q$993))</f>
        <v>0</v>
      </c>
      <c r="I19" s="68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capacity'!$F$8:$Q$8=I$9),'R7. TIAM total gen capacity'!$F$9:$Q$993))</f>
        <v>0</v>
      </c>
      <c r="J19" s="68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capacity'!$F$8:$Q$8=J$9),'R7. TIAM total gen capacity'!$F$9:$Q$993))</f>
        <v>0</v>
      </c>
      <c r="K19" s="68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capacity'!$F$8:$Q$8=K$9),'R7. TIAM total gen capacity'!$F$9:$Q$993))</f>
        <v>0</v>
      </c>
      <c r="L19" s="68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capacity'!$F$8:$Q$8=L$9),'R7. TIAM total gen capacity'!$F$9:$Q$993))</f>
        <v>0</v>
      </c>
      <c r="M19" s="68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capacity'!$F$8:$Q$8=M$9),'R7. TIAM total gen capacity'!$F$9:$Q$993))</f>
        <v>0</v>
      </c>
      <c r="N19" s="68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capacity'!$F$8:$Q$8=N$9),'R7. TIAM total gen capacity'!$F$9:$Q$993))</f>
        <v>0</v>
      </c>
      <c r="O19" s="68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capacity'!$F$8:$Q$8=O$9),'R7. TIAM total gen capacity'!$F$9:$Q$993))</f>
        <v>0</v>
      </c>
      <c r="P19" s="68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capacity'!$F$8:$Q$8=P$9),'R7. TIAM total gen capacity'!$F$9:$Q$993))</f>
        <v>0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68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capacity'!$F$8:$Q$8=E$9),'R7. TIAM total gen capacity'!$F$9:$Q$993))</f>
        <v>0</v>
      </c>
      <c r="F20" s="68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capacity'!$F$8:$Q$8=F$9),'R7. TIAM total gen capacity'!$F$9:$Q$993))</f>
        <v>0</v>
      </c>
      <c r="G20" s="68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capacity'!$F$8:$Q$8=G$9),'R7. TIAM total gen capacity'!$F$9:$Q$993))</f>
        <v>0</v>
      </c>
      <c r="H20" s="68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capacity'!$F$8:$Q$8=H$9),'R7. TIAM total gen capacity'!$F$9:$Q$993))</f>
        <v>0</v>
      </c>
      <c r="I20" s="68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capacity'!$F$8:$Q$8=I$9),'R7. TIAM total gen capacity'!$F$9:$Q$993))</f>
        <v>0</v>
      </c>
      <c r="J20" s="68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capacity'!$F$8:$Q$8=J$9),'R7. TIAM total gen capacity'!$F$9:$Q$993))</f>
        <v>0</v>
      </c>
      <c r="K20" s="68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capacity'!$F$8:$Q$8=K$9),'R7. TIAM total gen capacity'!$F$9:$Q$993))</f>
        <v>0</v>
      </c>
      <c r="L20" s="68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capacity'!$F$8:$Q$8=L$9),'R7. TIAM total gen capacity'!$F$9:$Q$993))</f>
        <v>0</v>
      </c>
      <c r="M20" s="68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capacity'!$F$8:$Q$8=M$9),'R7. TIAM total gen capacity'!$F$9:$Q$993))</f>
        <v>0</v>
      </c>
      <c r="N20" s="68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capacity'!$F$8:$Q$8=N$9),'R7. TIAM total gen capacity'!$F$9:$Q$993))</f>
        <v>0</v>
      </c>
      <c r="O20" s="68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capacity'!$F$8:$Q$8=O$9),'R7. TIAM total gen capacity'!$F$9:$Q$993))</f>
        <v>0</v>
      </c>
      <c r="P20" s="68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capacity'!$F$8:$Q$8=P$9),'R7. TIAM total gen capacity'!$F$9:$Q$993))</f>
        <v>0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68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capacity'!$F$8:$Q$8=E$9),'R7. TIAM total gen capacity'!$F$9:$Q$993))</f>
        <v>0</v>
      </c>
      <c r="F21" s="68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capacity'!$F$8:$Q$8=F$9),'R7. TIAM total gen capacity'!$F$9:$Q$993))</f>
        <v>0</v>
      </c>
      <c r="G21" s="68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capacity'!$F$8:$Q$8=G$9),'R7. TIAM total gen capacity'!$F$9:$Q$993))</f>
        <v>0</v>
      </c>
      <c r="H21" s="68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capacity'!$F$8:$Q$8=H$9),'R7. TIAM total gen capacity'!$F$9:$Q$993))</f>
        <v>0</v>
      </c>
      <c r="I21" s="68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capacity'!$F$8:$Q$8=I$9),'R7. TIAM total gen capacity'!$F$9:$Q$993))</f>
        <v>0</v>
      </c>
      <c r="J21" s="68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capacity'!$F$8:$Q$8=J$9),'R7. TIAM total gen capacity'!$F$9:$Q$993))</f>
        <v>0</v>
      </c>
      <c r="K21" s="68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capacity'!$F$8:$Q$8=K$9),'R7. TIAM total gen capacity'!$F$9:$Q$993))</f>
        <v>0</v>
      </c>
      <c r="L21" s="68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capacity'!$F$8:$Q$8=L$9),'R7. TIAM total gen capacity'!$F$9:$Q$993))</f>
        <v>0</v>
      </c>
      <c r="M21" s="68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capacity'!$F$8:$Q$8=M$9),'R7. TIAM total gen capacity'!$F$9:$Q$993))</f>
        <v>0</v>
      </c>
      <c r="N21" s="68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capacity'!$F$8:$Q$8=N$9),'R7. TIAM total gen capacity'!$F$9:$Q$993))</f>
        <v>0</v>
      </c>
      <c r="O21" s="68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capacity'!$F$8:$Q$8=O$9),'R7. TIAM total gen capacity'!$F$9:$Q$993))</f>
        <v>0</v>
      </c>
      <c r="P21" s="68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capacity'!$F$8:$Q$8=P$9),'R7. TIAM total gen capacity'!$F$9:$Q$993))</f>
        <v>0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68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capacity'!$F$8:$Q$8=E$9),'R7. TIAM total gen capacity'!$F$9:$Q$993))</f>
        <v>0</v>
      </c>
      <c r="F22" s="68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capacity'!$F$8:$Q$8=F$9),'R7. TIAM total gen capacity'!$F$9:$Q$993))</f>
        <v>0</v>
      </c>
      <c r="G22" s="68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capacity'!$F$8:$Q$8=G$9),'R7. TIAM total gen capacity'!$F$9:$Q$993))</f>
        <v>0</v>
      </c>
      <c r="H22" s="68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capacity'!$F$8:$Q$8=H$9),'R7. TIAM total gen capacity'!$F$9:$Q$993))</f>
        <v>0</v>
      </c>
      <c r="I22" s="68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capacity'!$F$8:$Q$8=I$9),'R7. TIAM total gen capacity'!$F$9:$Q$993))</f>
        <v>0</v>
      </c>
      <c r="J22" s="68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capacity'!$F$8:$Q$8=J$9),'R7. TIAM total gen capacity'!$F$9:$Q$993))</f>
        <v>0</v>
      </c>
      <c r="K22" s="68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capacity'!$F$8:$Q$8=K$9),'R7. TIAM total gen capacity'!$F$9:$Q$993))</f>
        <v>0</v>
      </c>
      <c r="L22" s="68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capacity'!$F$8:$Q$8=L$9),'R7. TIAM total gen capacity'!$F$9:$Q$993))</f>
        <v>0</v>
      </c>
      <c r="M22" s="68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capacity'!$F$8:$Q$8=M$9),'R7. TIAM total gen capacity'!$F$9:$Q$993))</f>
        <v>0</v>
      </c>
      <c r="N22" s="68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capacity'!$F$8:$Q$8=N$9),'R7. TIAM total gen capacity'!$F$9:$Q$993))</f>
        <v>0</v>
      </c>
      <c r="O22" s="68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capacity'!$F$8:$Q$8=O$9),'R7. TIAM total gen capacity'!$F$9:$Q$993))</f>
        <v>0</v>
      </c>
      <c r="P22" s="68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capacity'!$F$8:$Q$8=P$9),'R7. TIAM total gen capacity'!$F$9:$Q$993))</f>
        <v>0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68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capacity'!$F$8:$Q$8=E$9),'R7. TIAM total gen capacity'!$F$9:$Q$993))</f>
        <v>0</v>
      </c>
      <c r="F23" s="68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capacity'!$F$8:$Q$8=F$9),'R7. TIAM total gen capacity'!$F$9:$Q$993))</f>
        <v>0</v>
      </c>
      <c r="G23" s="68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capacity'!$F$8:$Q$8=G$9),'R7. TIAM total gen capacity'!$F$9:$Q$993))</f>
        <v>0</v>
      </c>
      <c r="H23" s="68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capacity'!$F$8:$Q$8=H$9),'R7. TIAM total gen capacity'!$F$9:$Q$993))</f>
        <v>0</v>
      </c>
      <c r="I23" s="68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capacity'!$F$8:$Q$8=I$9),'R7. TIAM total gen capacity'!$F$9:$Q$993))</f>
        <v>2.0008059999999999</v>
      </c>
      <c r="J23" s="68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capacity'!$F$8:$Q$8=J$9),'R7. TIAM total gen capacity'!$F$9:$Q$993))</f>
        <v>18.931843559739328</v>
      </c>
      <c r="K23" s="68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capacity'!$F$8:$Q$8=K$9),'R7. TIAM total gen capacity'!$F$9:$Q$993))</f>
        <v>119.22179131201673</v>
      </c>
      <c r="L23" s="68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capacity'!$F$8:$Q$8=L$9),'R7. TIAM total gen capacity'!$F$9:$Q$993))</f>
        <v>592.32732394128686</v>
      </c>
      <c r="M23" s="68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capacity'!$F$8:$Q$8=M$9),'R7. TIAM total gen capacity'!$F$9:$Q$993))</f>
        <v>1117.9363148463003</v>
      </c>
      <c r="N23" s="68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capacity'!$F$8:$Q$8=N$9),'R7. TIAM total gen capacity'!$F$9:$Q$993))</f>
        <v>1156.2915385858705</v>
      </c>
      <c r="O23" s="68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capacity'!$F$8:$Q$8=O$9),'R7. TIAM total gen capacity'!$F$9:$Q$993))</f>
        <v>960.34996077254732</v>
      </c>
      <c r="P23" s="68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capacity'!$F$8:$Q$8=P$9),'R7. TIAM total gen capacity'!$F$9:$Q$993))</f>
        <v>693.04645752916122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68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capacity'!$F$8:$Q$8=E$9),'R7. TIAM total gen capacity'!$F$9:$Q$993))</f>
        <v>0</v>
      </c>
      <c r="F24" s="68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capacity'!$F$8:$Q$8=F$9),'R7. TIAM total gen capacity'!$F$9:$Q$993))</f>
        <v>0</v>
      </c>
      <c r="G24" s="68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capacity'!$F$8:$Q$8=G$9),'R7. TIAM total gen capacity'!$F$9:$Q$993))</f>
        <v>0</v>
      </c>
      <c r="H24" s="68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capacity'!$F$8:$Q$8=H$9),'R7. TIAM total gen capacity'!$F$9:$Q$993))</f>
        <v>0</v>
      </c>
      <c r="I24" s="68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capacity'!$F$8:$Q$8=I$9),'R7. TIAM total gen capacity'!$F$9:$Q$993))</f>
        <v>2.0008059999999999</v>
      </c>
      <c r="J24" s="68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capacity'!$F$8:$Q$8=J$9),'R7. TIAM total gen capacity'!$F$9:$Q$993))</f>
        <v>15.622889301537221</v>
      </c>
      <c r="K24" s="68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capacity'!$F$8:$Q$8=K$9),'R7. TIAM total gen capacity'!$F$9:$Q$993))</f>
        <v>95.019953882046309</v>
      </c>
      <c r="L24" s="68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capacity'!$F$8:$Q$8=L$9),'R7. TIAM total gen capacity'!$F$9:$Q$993))</f>
        <v>407.34692872845278</v>
      </c>
      <c r="M24" s="68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capacity'!$F$8:$Q$8=M$9),'R7. TIAM total gen capacity'!$F$9:$Q$993))</f>
        <v>688.57674405945056</v>
      </c>
      <c r="N24" s="68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capacity'!$F$8:$Q$8=N$9),'R7. TIAM total gen capacity'!$F$9:$Q$993))</f>
        <v>695.53981022985874</v>
      </c>
      <c r="O24" s="68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capacity'!$F$8:$Q$8=O$9),'R7. TIAM total gen capacity'!$F$9:$Q$993))</f>
        <v>764.52471513015337</v>
      </c>
      <c r="P24" s="68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capacity'!$F$8:$Q$8=P$9),'R7. TIAM total gen capacity'!$F$9:$Q$993))</f>
        <v>824.14225282653251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68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capacity'!$F$8:$Q$8=E$9),'R7. TIAM total gen capacity'!$F$9:$Q$993))</f>
        <v>0</v>
      </c>
      <c r="F25" s="68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capacity'!$F$8:$Q$8=F$9),'R7. TIAM total gen capacity'!$F$9:$Q$993))</f>
        <v>0</v>
      </c>
      <c r="G25" s="68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capacity'!$F$8:$Q$8=G$9),'R7. TIAM total gen capacity'!$F$9:$Q$993))</f>
        <v>0</v>
      </c>
      <c r="H25" s="68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capacity'!$F$8:$Q$8=H$9),'R7. TIAM total gen capacity'!$F$9:$Q$993))</f>
        <v>0</v>
      </c>
      <c r="I25" s="68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capacity'!$F$8:$Q$8=I$9),'R7. TIAM total gen capacity'!$F$9:$Q$993))</f>
        <v>2.0008059999999999</v>
      </c>
      <c r="J25" s="68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capacity'!$F$8:$Q$8=J$9),'R7. TIAM total gen capacity'!$F$9:$Q$993))</f>
        <v>14.38926938435646</v>
      </c>
      <c r="K25" s="68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capacity'!$F$8:$Q$8=K$9),'R7. TIAM total gen capacity'!$F$9:$Q$993))</f>
        <v>91.095369338845103</v>
      </c>
      <c r="L25" s="68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capacity'!$F$8:$Q$8=L$9),'R7. TIAM total gen capacity'!$F$9:$Q$993))</f>
        <v>381.97181868825135</v>
      </c>
      <c r="M25" s="68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capacity'!$F$8:$Q$8=M$9),'R7. TIAM total gen capacity'!$F$9:$Q$993))</f>
        <v>873.61373674000265</v>
      </c>
      <c r="N25" s="68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capacity'!$F$8:$Q$8=N$9),'R7. TIAM total gen capacity'!$F$9:$Q$993))</f>
        <v>1312.2274026345194</v>
      </c>
      <c r="O25" s="68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capacity'!$F$8:$Q$8=O$9),'R7. TIAM total gen capacity'!$F$9:$Q$993))</f>
        <v>1560.4347963708026</v>
      </c>
      <c r="P25" s="68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capacity'!$F$8:$Q$8=P$9),'R7. TIAM total gen capacity'!$F$9:$Q$993))</f>
        <v>1990.2380994441305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68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capacity'!$F$8:$Q$8=E$9),'R7. TIAM total gen capacity'!$F$9:$Q$993))</f>
        <v>0</v>
      </c>
      <c r="F26" s="68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capacity'!$F$8:$Q$8=F$9),'R7. TIAM total gen capacity'!$F$9:$Q$993))</f>
        <v>0</v>
      </c>
      <c r="G26" s="68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capacity'!$F$8:$Q$8=G$9),'R7. TIAM total gen capacity'!$F$9:$Q$993))</f>
        <v>0</v>
      </c>
      <c r="H26" s="68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capacity'!$F$8:$Q$8=H$9),'R7. TIAM total gen capacity'!$F$9:$Q$993))</f>
        <v>0</v>
      </c>
      <c r="I26" s="68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capacity'!$F$8:$Q$8=I$9),'R7. TIAM total gen capacity'!$F$9:$Q$993))</f>
        <v>2.0008059999999999</v>
      </c>
      <c r="J26" s="68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capacity'!$F$8:$Q$8=J$9),'R7. TIAM total gen capacity'!$F$9:$Q$993))</f>
        <v>14.38926938435646</v>
      </c>
      <c r="K26" s="68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capacity'!$F$8:$Q$8=K$9),'R7. TIAM total gen capacity'!$F$9:$Q$993))</f>
        <v>91.095369338845018</v>
      </c>
      <c r="L26" s="68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capacity'!$F$8:$Q$8=L$9),'R7. TIAM total gen capacity'!$F$9:$Q$993))</f>
        <v>395.75119510216791</v>
      </c>
      <c r="M26" s="68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capacity'!$F$8:$Q$8=M$9),'R7. TIAM total gen capacity'!$F$9:$Q$993))</f>
        <v>728.43296872181236</v>
      </c>
      <c r="N26" s="68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capacity'!$F$8:$Q$8=N$9),'R7. TIAM total gen capacity'!$F$9:$Q$993))</f>
        <v>844.6074074617618</v>
      </c>
      <c r="O26" s="68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capacity'!$F$8:$Q$8=O$9),'R7. TIAM total gen capacity'!$F$9:$Q$993))</f>
        <v>799.13350560007598</v>
      </c>
      <c r="P26" s="68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capacity'!$F$8:$Q$8=P$9),'R7. TIAM total gen capacity'!$F$9:$Q$993))</f>
        <v>801.64578912425782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68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capacity'!$F$8:$Q$8=E$9),'R7. TIAM total gen capacity'!$F$9:$Q$993))</f>
        <v>0</v>
      </c>
      <c r="F27" s="68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capacity'!$F$8:$Q$8=F$9),'R7. TIAM total gen capacity'!$F$9:$Q$993))</f>
        <v>0</v>
      </c>
      <c r="G27" s="68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capacity'!$F$8:$Q$8=G$9),'R7. TIAM total gen capacity'!$F$9:$Q$993))</f>
        <v>0</v>
      </c>
      <c r="H27" s="68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capacity'!$F$8:$Q$8=H$9),'R7. TIAM total gen capacity'!$F$9:$Q$993))</f>
        <v>0</v>
      </c>
      <c r="I27" s="68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capacity'!$F$8:$Q$8=I$9),'R7. TIAM total gen capacity'!$F$9:$Q$993))</f>
        <v>6.0024180000000005</v>
      </c>
      <c r="J27" s="68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capacity'!$F$8:$Q$8=J$9),'R7. TIAM total gen capacity'!$F$9:$Q$993))</f>
        <v>50.587983140663347</v>
      </c>
      <c r="K27" s="68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capacity'!$F$8:$Q$8=K$9),'R7. TIAM total gen capacity'!$F$9:$Q$993))</f>
        <v>298.75936009210272</v>
      </c>
      <c r="L27" s="68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capacity'!$F$8:$Q$8=L$9),'R7. TIAM total gen capacity'!$F$9:$Q$993))</f>
        <v>1345.7131728181243</v>
      </c>
      <c r="M27" s="68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capacity'!$F$8:$Q$8=M$9),'R7. TIAM total gen capacity'!$F$9:$Q$993))</f>
        <v>2760.8609998943302</v>
      </c>
      <c r="N27" s="68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capacity'!$F$8:$Q$8=N$9),'R7. TIAM total gen capacity'!$F$9:$Q$993))</f>
        <v>3283.2352901784425</v>
      </c>
      <c r="O27" s="68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capacity'!$F$8:$Q$8=O$9),'R7. TIAM total gen capacity'!$F$9:$Q$993))</f>
        <v>2952.4441569673199</v>
      </c>
      <c r="P27" s="68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capacity'!$F$8:$Q$8=P$9),'R7. TIAM total gen capacity'!$F$9:$Q$993))</f>
        <v>3135.2022932840837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68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capacity'!$F$8:$Q$8=E$9),'R7. TIAM total gen capacity'!$F$9:$Q$993))</f>
        <v>0</v>
      </c>
      <c r="F28" s="68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capacity'!$F$8:$Q$8=F$9),'R7. TIAM total gen capacity'!$F$9:$Q$993))</f>
        <v>0</v>
      </c>
      <c r="G28" s="68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capacity'!$F$8:$Q$8=G$9),'R7. TIAM total gen capacity'!$F$9:$Q$993))</f>
        <v>0</v>
      </c>
      <c r="H28" s="68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capacity'!$F$8:$Q$8=H$9),'R7. TIAM total gen capacity'!$F$9:$Q$993))</f>
        <v>0</v>
      </c>
      <c r="I28" s="68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capacity'!$F$8:$Q$8=I$9),'R7. TIAM total gen capacity'!$F$9:$Q$993))</f>
        <v>1.0004029999999999</v>
      </c>
      <c r="J28" s="68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capacity'!$F$8:$Q$8=J$9),'R7. TIAM total gen capacity'!$F$9:$Q$993))</f>
        <v>7.1946346921782194</v>
      </c>
      <c r="K28" s="68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capacity'!$F$8:$Q$8=K$9),'R7. TIAM total gen capacity'!$F$9:$Q$993))</f>
        <v>45.547684669422551</v>
      </c>
      <c r="L28" s="68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capacity'!$F$8:$Q$8=L$9),'R7. TIAM total gen capacity'!$F$9:$Q$993))</f>
        <v>214.54795089908001</v>
      </c>
      <c r="M28" s="68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capacity'!$F$8:$Q$8=M$9),'R7. TIAM total gen capacity'!$F$9:$Q$993))</f>
        <v>373.07235797144807</v>
      </c>
      <c r="N28" s="68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capacity'!$F$8:$Q$8=N$9),'R7. TIAM total gen capacity'!$F$9:$Q$993))</f>
        <v>334.71930799420301</v>
      </c>
      <c r="O28" s="68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capacity'!$F$8:$Q$8=O$9),'R7. TIAM total gen capacity'!$F$9:$Q$993))</f>
        <v>261.64171501286671</v>
      </c>
      <c r="P28" s="68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capacity'!$F$8:$Q$8=P$9),'R7. TIAM total gen capacity'!$F$9:$Q$993))</f>
        <v>276.51958848420509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68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capacity'!$F$8:$Q$8=E$9),'R7. TIAM total gen capacity'!$F$9:$Q$993))</f>
        <v>0</v>
      </c>
      <c r="F29" s="68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capacity'!$F$8:$Q$8=F$9),'R7. TIAM total gen capacity'!$F$9:$Q$993))</f>
        <v>0</v>
      </c>
      <c r="G29" s="68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capacity'!$F$8:$Q$8=G$9),'R7. TIAM total gen capacity'!$F$9:$Q$993))</f>
        <v>0</v>
      </c>
      <c r="H29" s="68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capacity'!$F$8:$Q$8=H$9),'R7. TIAM total gen capacity'!$F$9:$Q$993))</f>
        <v>0</v>
      </c>
      <c r="I29" s="68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capacity'!$F$8:$Q$8=I$9),'R7. TIAM total gen capacity'!$F$9:$Q$993))</f>
        <v>222.24765457206911</v>
      </c>
      <c r="J29" s="68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capacity'!$F$8:$Q$8=J$9),'R7. TIAM total gen capacity'!$F$9:$Q$993))</f>
        <v>505.89823891218498</v>
      </c>
      <c r="K29" s="68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capacity'!$F$8:$Q$8=K$9),'R7. TIAM total gen capacity'!$F$9:$Q$993))</f>
        <v>631.2235891919911</v>
      </c>
      <c r="L29" s="68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capacity'!$F$8:$Q$8=L$9),'R7. TIAM total gen capacity'!$F$9:$Q$993))</f>
        <v>856.52633200465766</v>
      </c>
      <c r="M29" s="68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capacity'!$F$8:$Q$8=M$9),'R7. TIAM total gen capacity'!$F$9:$Q$993))</f>
        <v>1017.9059338340402</v>
      </c>
      <c r="N29" s="68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capacity'!$F$8:$Q$8=N$9),'R7. TIAM total gen capacity'!$F$9:$Q$993))</f>
        <v>1036.6148885549887</v>
      </c>
      <c r="O29" s="68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capacity'!$F$8:$Q$8=O$9),'R7. TIAM total gen capacity'!$F$9:$Q$993))</f>
        <v>830.18900999518507</v>
      </c>
      <c r="P29" s="68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capacity'!$F$8:$Q$8=P$9),'R7. TIAM total gen capacity'!$F$9:$Q$993))</f>
        <v>642.38511909400495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68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capacity'!$F$8:$Q$8=E$9),'R7. TIAM total gen capacity'!$F$9:$Q$993))</f>
        <v>0</v>
      </c>
      <c r="F30" s="68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capacity'!$F$8:$Q$8=F$9),'R7. TIAM total gen capacity'!$F$9:$Q$993))</f>
        <v>0</v>
      </c>
      <c r="G30" s="68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capacity'!$F$8:$Q$8=G$9),'R7. TIAM total gen capacity'!$F$9:$Q$993))</f>
        <v>0</v>
      </c>
      <c r="H30" s="68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capacity'!$F$8:$Q$8=H$9),'R7. TIAM total gen capacity'!$F$9:$Q$993))</f>
        <v>0</v>
      </c>
      <c r="I30" s="68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capacity'!$F$8:$Q$8=I$9),'R7. TIAM total gen capacity'!$F$9:$Q$993))</f>
        <v>41.242184300637938</v>
      </c>
      <c r="J30" s="68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capacity'!$F$8:$Q$8=J$9),'R7. TIAM total gen capacity'!$F$9:$Q$993))</f>
        <v>95.736488903999344</v>
      </c>
      <c r="K30" s="68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capacity'!$F$8:$Q$8=K$9),'R7. TIAM total gen capacity'!$F$9:$Q$993))</f>
        <v>119.67886110627566</v>
      </c>
      <c r="L30" s="68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capacity'!$F$8:$Q$8=L$9),'R7. TIAM total gen capacity'!$F$9:$Q$993))</f>
        <v>152.67985968038181</v>
      </c>
      <c r="M30" s="68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capacity'!$F$8:$Q$8=M$9),'R7. TIAM total gen capacity'!$F$9:$Q$993))</f>
        <v>232.16823309950979</v>
      </c>
      <c r="N30" s="68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capacity'!$F$8:$Q$8=N$9),'R7. TIAM total gen capacity'!$F$9:$Q$993))</f>
        <v>598.96130917765765</v>
      </c>
      <c r="O30" s="68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capacity'!$F$8:$Q$8=O$9),'R7. TIAM total gen capacity'!$F$9:$Q$993))</f>
        <v>917.11053565905934</v>
      </c>
      <c r="P30" s="68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capacity'!$F$8:$Q$8=P$9),'R7. TIAM total gen capacity'!$F$9:$Q$993))</f>
        <v>816.79817685963246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68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capacity'!$F$8:$Q$8=E$9),'R7. TIAM total gen capacity'!$F$9:$Q$993))</f>
        <v>0</v>
      </c>
      <c r="F31" s="68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capacity'!$F$8:$Q$8=F$9),'R7. TIAM total gen capacity'!$F$9:$Q$993))</f>
        <v>0</v>
      </c>
      <c r="G31" s="68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capacity'!$F$8:$Q$8=G$9),'R7. TIAM total gen capacity'!$F$9:$Q$993))</f>
        <v>0</v>
      </c>
      <c r="H31" s="68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capacity'!$F$8:$Q$8=H$9),'R7. TIAM total gen capacity'!$F$9:$Q$993))</f>
        <v>0</v>
      </c>
      <c r="I31" s="68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capacity'!$F$8:$Q$8=I$9),'R7. TIAM total gen capacity'!$F$9:$Q$993))</f>
        <v>100.24758863837641</v>
      </c>
      <c r="J31" s="68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capacity'!$F$8:$Q$8=J$9),'R7. TIAM total gen capacity'!$F$9:$Q$993))</f>
        <v>255.73300804693912</v>
      </c>
      <c r="K31" s="68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capacity'!$F$8:$Q$8=K$9),'R7. TIAM total gen capacity'!$F$9:$Q$993))</f>
        <v>295.0156846489914</v>
      </c>
      <c r="L31" s="68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capacity'!$F$8:$Q$8=L$9),'R7. TIAM total gen capacity'!$F$9:$Q$993))</f>
        <v>355.82207445251112</v>
      </c>
      <c r="M31" s="68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capacity'!$F$8:$Q$8=M$9),'R7. TIAM total gen capacity'!$F$9:$Q$993))</f>
        <v>474.13175780345017</v>
      </c>
      <c r="N31" s="68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capacity'!$F$8:$Q$8=N$9),'R7. TIAM total gen capacity'!$F$9:$Q$993))</f>
        <v>995.18149864155396</v>
      </c>
      <c r="O31" s="68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capacity'!$F$8:$Q$8=O$9),'R7. TIAM total gen capacity'!$F$9:$Q$993))</f>
        <v>1432.5318930219466</v>
      </c>
      <c r="P31" s="68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capacity'!$F$8:$Q$8=P$9),'R7. TIAM total gen capacity'!$F$9:$Q$993))</f>
        <v>1701.9828433324296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68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capacity'!$F$8:$Q$8=E$9),'R7. TIAM total gen capacity'!$F$9:$Q$993))</f>
        <v>0</v>
      </c>
      <c r="F32" s="68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capacity'!$F$8:$Q$8=F$9),'R7. TIAM total gen capacity'!$F$9:$Q$993))</f>
        <v>0</v>
      </c>
      <c r="G32" s="68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capacity'!$F$8:$Q$8=G$9),'R7. TIAM total gen capacity'!$F$9:$Q$993))</f>
        <v>0</v>
      </c>
      <c r="H32" s="68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capacity'!$F$8:$Q$8=H$9),'R7. TIAM total gen capacity'!$F$9:$Q$993))</f>
        <v>0</v>
      </c>
      <c r="I32" s="68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capacity'!$F$8:$Q$8=I$9),'R7. TIAM total gen capacity'!$F$9:$Q$993))</f>
        <v>92.145234885047543</v>
      </c>
      <c r="J32" s="68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capacity'!$F$8:$Q$8=J$9),'R7. TIAM total gen capacity'!$F$9:$Q$993))</f>
        <v>209.74849944874799</v>
      </c>
      <c r="K32" s="68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capacity'!$F$8:$Q$8=K$9),'R7. TIAM total gen capacity'!$F$9:$Q$993))</f>
        <v>376.89291724954046</v>
      </c>
      <c r="L32" s="68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capacity'!$F$8:$Q$8=L$9),'R7. TIAM total gen capacity'!$F$9:$Q$993))</f>
        <v>577.51463783505733</v>
      </c>
      <c r="M32" s="68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capacity'!$F$8:$Q$8=M$9),'R7. TIAM total gen capacity'!$F$9:$Q$993))</f>
        <v>680.92912026417821</v>
      </c>
      <c r="N32" s="68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capacity'!$F$8:$Q$8=N$9),'R7. TIAM total gen capacity'!$F$9:$Q$993))</f>
        <v>702.58342182262561</v>
      </c>
      <c r="O32" s="68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capacity'!$F$8:$Q$8=O$9),'R7. TIAM total gen capacity'!$F$9:$Q$993))</f>
        <v>609.06033020133236</v>
      </c>
      <c r="P32" s="68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capacity'!$F$8:$Q$8=P$9),'R7. TIAM total gen capacity'!$F$9:$Q$993))</f>
        <v>618.03298266708953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68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capacity'!$F$8:$Q$8=E$9),'R7. TIAM total gen capacity'!$F$9:$Q$993))</f>
        <v>0</v>
      </c>
      <c r="F33" s="68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capacity'!$F$8:$Q$8=F$9),'R7. TIAM total gen capacity'!$F$9:$Q$993))</f>
        <v>0</v>
      </c>
      <c r="G33" s="68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capacity'!$F$8:$Q$8=G$9),'R7. TIAM total gen capacity'!$F$9:$Q$993))</f>
        <v>0</v>
      </c>
      <c r="H33" s="68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capacity'!$F$8:$Q$8=H$9),'R7. TIAM total gen capacity'!$F$9:$Q$993))</f>
        <v>0</v>
      </c>
      <c r="I33" s="68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capacity'!$F$8:$Q$8=I$9),'R7. TIAM total gen capacity'!$F$9:$Q$993))</f>
        <v>660.4628149763081</v>
      </c>
      <c r="J33" s="68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capacity'!$F$8:$Q$8=J$9),'R7. TIAM total gen capacity'!$F$9:$Q$993))</f>
        <v>1647.733911541116</v>
      </c>
      <c r="K33" s="68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capacity'!$F$8:$Q$8=K$9),'R7. TIAM total gen capacity'!$F$9:$Q$993))</f>
        <v>1972.9596585585446</v>
      </c>
      <c r="L33" s="68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capacity'!$F$8:$Q$8=L$9),'R7. TIAM total gen capacity'!$F$9:$Q$993))</f>
        <v>1908.2937800446132</v>
      </c>
      <c r="M33" s="68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capacity'!$F$8:$Q$8=M$9),'R7. TIAM total gen capacity'!$F$9:$Q$993))</f>
        <v>1906.6410004144266</v>
      </c>
      <c r="N33" s="68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capacity'!$F$8:$Q$8=N$9),'R7. TIAM total gen capacity'!$F$9:$Q$993))</f>
        <v>2427.2749727328037</v>
      </c>
      <c r="O33" s="68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capacity'!$F$8:$Q$8=O$9),'R7. TIAM total gen capacity'!$F$9:$Q$993))</f>
        <v>2411.9148560473823</v>
      </c>
      <c r="P33" s="68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capacity'!$F$8:$Q$8=P$9),'R7. TIAM total gen capacity'!$F$9:$Q$993))</f>
        <v>2380.9549926704913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68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capacity'!$F$8:$Q$8=E$9),'R7. TIAM total gen capacity'!$F$9:$Q$993))</f>
        <v>0</v>
      </c>
      <c r="F34" s="68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capacity'!$F$8:$Q$8=F$9),'R7. TIAM total gen capacity'!$F$9:$Q$993))</f>
        <v>0</v>
      </c>
      <c r="G34" s="68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capacity'!$F$8:$Q$8=G$9),'R7. TIAM total gen capacity'!$F$9:$Q$993))</f>
        <v>0</v>
      </c>
      <c r="H34" s="68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capacity'!$F$8:$Q$8=H$9),'R7. TIAM total gen capacity'!$F$9:$Q$993))</f>
        <v>0</v>
      </c>
      <c r="I34" s="68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capacity'!$F$8:$Q$8=I$9),'R7. TIAM total gen capacity'!$F$9:$Q$993))</f>
        <v>36.505599911312039</v>
      </c>
      <c r="J34" s="68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capacity'!$F$8:$Q$8=J$9),'R7. TIAM total gen capacity'!$F$9:$Q$993))</f>
        <v>125.6779802765011</v>
      </c>
      <c r="K34" s="68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capacity'!$F$8:$Q$8=K$9),'R7. TIAM total gen capacity'!$F$9:$Q$993))</f>
        <v>200.96224298973482</v>
      </c>
      <c r="L34" s="68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capacity'!$F$8:$Q$8=L$9),'R7. TIAM total gen capacity'!$F$9:$Q$993))</f>
        <v>215.8830584853452</v>
      </c>
      <c r="M34" s="68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capacity'!$F$8:$Q$8=M$9),'R7. TIAM total gen capacity'!$F$9:$Q$993))</f>
        <v>230.383780037604</v>
      </c>
      <c r="N34" s="68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capacity'!$F$8:$Q$8=N$9),'R7. TIAM total gen capacity'!$F$9:$Q$993))</f>
        <v>247.17799595094061</v>
      </c>
      <c r="O34" s="68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capacity'!$F$8:$Q$8=O$9),'R7. TIAM total gen capacity'!$F$9:$Q$993))</f>
        <v>261.64171501286671</v>
      </c>
      <c r="P34" s="68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capacity'!$F$8:$Q$8=P$9),'R7. TIAM total gen capacity'!$F$9:$Q$993))</f>
        <v>276.51958848420429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68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capacity'!$F$8:$Q$8=E$9),'R7. TIAM total gen capacity'!$F$9:$Q$993))</f>
        <v>0</v>
      </c>
      <c r="F35" s="68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capacity'!$F$8:$Q$8=F$9),'R7. TIAM total gen capacity'!$F$9:$Q$993))</f>
        <v>0</v>
      </c>
      <c r="G35" s="68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capacity'!$F$8:$Q$8=G$9),'R7. TIAM total gen capacity'!$F$9:$Q$993))</f>
        <v>0</v>
      </c>
      <c r="H35" s="68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capacity'!$F$8:$Q$8=H$9),'R7. TIAM total gen capacity'!$F$9:$Q$993))</f>
        <v>0</v>
      </c>
      <c r="I35" s="68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capacity'!$F$8:$Q$8=I$9),'R7. TIAM total gen capacity'!$F$9:$Q$993))</f>
        <v>2.0008059999999999</v>
      </c>
      <c r="J35" s="68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capacity'!$F$8:$Q$8=J$9),'R7. TIAM total gen capacity'!$F$9:$Q$993))</f>
        <v>16.024889222465671</v>
      </c>
      <c r="K35" s="68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capacity'!$F$8:$Q$8=K$9),'R7. TIAM total gen capacity'!$F$9:$Q$993))</f>
        <v>101.22269626366599</v>
      </c>
      <c r="L35" s="68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capacity'!$F$8:$Q$8=L$9),'R7. TIAM total gen capacity'!$F$9:$Q$993))</f>
        <v>475.75441876006698</v>
      </c>
      <c r="M35" s="68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capacity'!$F$8:$Q$8=M$9),'R7. TIAM total gen capacity'!$F$9:$Q$993))</f>
        <v>827.35993754524588</v>
      </c>
      <c r="N35" s="68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capacity'!$F$8:$Q$8=N$9),'R7. TIAM total gen capacity'!$F$9:$Q$993))</f>
        <v>772.0494498606522</v>
      </c>
      <c r="O35" s="68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capacity'!$F$8:$Q$8=O$9),'R7. TIAM total gen capacity'!$F$9:$Q$993))</f>
        <v>611.66085993347815</v>
      </c>
      <c r="P35" s="68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capacity'!$F$8:$Q$8=P$9),'R7. TIAM total gen capacity'!$F$9:$Q$993))</f>
        <v>602.40307327467656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68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capacity'!$F$8:$Q$8=E$9),'R7. TIAM total gen capacity'!$F$9:$Q$993))</f>
        <v>0</v>
      </c>
      <c r="F36" s="68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capacity'!$F$8:$Q$8=F$9),'R7. TIAM total gen capacity'!$F$9:$Q$993))</f>
        <v>0</v>
      </c>
      <c r="G36" s="68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capacity'!$F$8:$Q$8=G$9),'R7. TIAM total gen capacity'!$F$9:$Q$993))</f>
        <v>0</v>
      </c>
      <c r="H36" s="68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capacity'!$F$8:$Q$8=H$9),'R7. TIAM total gen capacity'!$F$9:$Q$993))</f>
        <v>0</v>
      </c>
      <c r="I36" s="68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capacity'!$F$8:$Q$8=I$9),'R7. TIAM total gen capacity'!$F$9:$Q$993))</f>
        <v>2.0008059999999999</v>
      </c>
      <c r="J36" s="68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capacity'!$F$8:$Q$8=J$9),'R7. TIAM total gen capacity'!$F$9:$Q$993))</f>
        <v>14.389269384356457</v>
      </c>
      <c r="K36" s="68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capacity'!$F$8:$Q$8=K$9),'R7. TIAM total gen capacity'!$F$9:$Q$993))</f>
        <v>82.702337819519002</v>
      </c>
      <c r="L36" s="68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capacity'!$F$8:$Q$8=L$9),'R7. TIAM total gen capacity'!$F$9:$Q$993))</f>
        <v>165.35979780516661</v>
      </c>
      <c r="M36" s="68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capacity'!$F$8:$Q$8=M$9),'R7. TIAM total gen capacity'!$F$9:$Q$993))</f>
        <v>304.63722382040453</v>
      </c>
      <c r="N36" s="68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capacity'!$F$8:$Q$8=N$9),'R7. TIAM total gen capacity'!$F$9:$Q$993))</f>
        <v>689.5656780594777</v>
      </c>
      <c r="O36" s="68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capacity'!$F$8:$Q$8=O$9),'R7. TIAM total gen capacity'!$F$9:$Q$993))</f>
        <v>964.37137161699923</v>
      </c>
      <c r="P36" s="68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capacity'!$F$8:$Q$8=P$9),'R7. TIAM total gen capacity'!$F$9:$Q$993))</f>
        <v>824.96379472525143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68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capacity'!$F$8:$Q$8=E$9),'R7. TIAM total gen capacity'!$F$9:$Q$993))</f>
        <v>0</v>
      </c>
      <c r="F37" s="68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capacity'!$F$8:$Q$8=F$9),'R7. TIAM total gen capacity'!$F$9:$Q$993))</f>
        <v>0</v>
      </c>
      <c r="G37" s="68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capacity'!$F$8:$Q$8=G$9),'R7. TIAM total gen capacity'!$F$9:$Q$993))</f>
        <v>0</v>
      </c>
      <c r="H37" s="68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capacity'!$F$8:$Q$8=H$9),'R7. TIAM total gen capacity'!$F$9:$Q$993))</f>
        <v>0</v>
      </c>
      <c r="I37" s="68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capacity'!$F$8:$Q$8=I$9),'R7. TIAM total gen capacity'!$F$9:$Q$993))</f>
        <v>2.0008059999999999</v>
      </c>
      <c r="J37" s="68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capacity'!$F$8:$Q$8=J$9),'R7. TIAM total gen capacity'!$F$9:$Q$993))</f>
        <v>14.389269384356453</v>
      </c>
      <c r="K37" s="68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capacity'!$F$8:$Q$8=K$9),'R7. TIAM total gen capacity'!$F$9:$Q$993))</f>
        <v>91.095369338845032</v>
      </c>
      <c r="L37" s="68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capacity'!$F$8:$Q$8=L$9),'R7. TIAM total gen capacity'!$F$9:$Q$993))</f>
        <v>350.99532358378241</v>
      </c>
      <c r="M37" s="68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capacity'!$F$8:$Q$8=M$9),'R7. TIAM total gen capacity'!$F$9:$Q$993))</f>
        <v>811.5071002977943</v>
      </c>
      <c r="N37" s="68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capacity'!$F$8:$Q$8=N$9),'R7. TIAM total gen capacity'!$F$9:$Q$993))</f>
        <v>1134.4297473511851</v>
      </c>
      <c r="O37" s="68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capacity'!$F$8:$Q$8=O$9),'R7. TIAM total gen capacity'!$F$9:$Q$993))</f>
        <v>1211.5079601075577</v>
      </c>
      <c r="P37" s="68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capacity'!$F$8:$Q$8=P$9),'R7. TIAM total gen capacity'!$F$9:$Q$993))</f>
        <v>1488.0163171805307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68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capacity'!$F$8:$Q$8=E$9),'R7. TIAM total gen capacity'!$F$9:$Q$993))</f>
        <v>0</v>
      </c>
      <c r="F38" s="68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capacity'!$F$8:$Q$8=F$9),'R7. TIAM total gen capacity'!$F$9:$Q$993))</f>
        <v>0</v>
      </c>
      <c r="G38" s="68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capacity'!$F$8:$Q$8=G$9),'R7. TIAM total gen capacity'!$F$9:$Q$993))</f>
        <v>0</v>
      </c>
      <c r="H38" s="68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capacity'!$F$8:$Q$8=H$9),'R7. TIAM total gen capacity'!$F$9:$Q$993))</f>
        <v>0</v>
      </c>
      <c r="I38" s="68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capacity'!$F$8:$Q$8=I$9),'R7. TIAM total gen capacity'!$F$9:$Q$993))</f>
        <v>2.0008059999999999</v>
      </c>
      <c r="J38" s="68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capacity'!$F$8:$Q$8=J$9),'R7. TIAM total gen capacity'!$F$9:$Q$993))</f>
        <v>14.38926938435646</v>
      </c>
      <c r="K38" s="68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capacity'!$F$8:$Q$8=K$9),'R7. TIAM total gen capacity'!$F$9:$Q$993))</f>
        <v>91.09536933884516</v>
      </c>
      <c r="L38" s="68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capacity'!$F$8:$Q$8=L$9),'R7. TIAM total gen capacity'!$F$9:$Q$993))</f>
        <v>319.24674238394937</v>
      </c>
      <c r="M38" s="68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capacity'!$F$8:$Q$8=M$9),'R7. TIAM total gen capacity'!$F$9:$Q$993))</f>
        <v>506.55811907035047</v>
      </c>
      <c r="N38" s="68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capacity'!$F$8:$Q$8=N$9),'R7. TIAM total gen capacity'!$F$9:$Q$993))</f>
        <v>478.27910611828457</v>
      </c>
      <c r="O38" s="68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capacity'!$F$8:$Q$8=O$9),'R7. TIAM total gen capacity'!$F$9:$Q$993))</f>
        <v>394.58559864082395</v>
      </c>
      <c r="P38" s="68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capacity'!$F$8:$Q$8=P$9),'R7. TIAM total gen capacity'!$F$9:$Q$993))</f>
        <v>339.75965850232666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68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capacity'!$F$8:$Q$8=E$9),'R7. TIAM total gen capacity'!$F$9:$Q$993))</f>
        <v>0</v>
      </c>
      <c r="F39" s="68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capacity'!$F$8:$Q$8=F$9),'R7. TIAM total gen capacity'!$F$9:$Q$993))</f>
        <v>0</v>
      </c>
      <c r="G39" s="68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capacity'!$F$8:$Q$8=G$9),'R7. TIAM total gen capacity'!$F$9:$Q$993))</f>
        <v>0</v>
      </c>
      <c r="H39" s="68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capacity'!$F$8:$Q$8=H$9),'R7. TIAM total gen capacity'!$F$9:$Q$993))</f>
        <v>0</v>
      </c>
      <c r="I39" s="68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capacity'!$F$8:$Q$8=I$9),'R7. TIAM total gen capacity'!$F$9:$Q$993))</f>
        <v>6.0024179999999987</v>
      </c>
      <c r="J39" s="68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capacity'!$F$8:$Q$8=J$9),'R7. TIAM total gen capacity'!$F$9:$Q$993))</f>
        <v>53.381937360369676</v>
      </c>
      <c r="K39" s="68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capacity'!$F$8:$Q$8=K$9),'R7. TIAM total gen capacity'!$F$9:$Q$993))</f>
        <v>304.45228651470592</v>
      </c>
      <c r="L39" s="68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capacity'!$F$8:$Q$8=L$9),'R7. TIAM total gen capacity'!$F$9:$Q$993))</f>
        <v>1366.3678696194911</v>
      </c>
      <c r="M39" s="68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capacity'!$F$8:$Q$8=M$9),'R7. TIAM total gen capacity'!$F$9:$Q$993))</f>
        <v>2544.8483442307502</v>
      </c>
      <c r="N39" s="68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capacity'!$F$8:$Q$8=N$9),'R7. TIAM total gen capacity'!$F$9:$Q$993))</f>
        <v>2644.2395956982696</v>
      </c>
      <c r="O39" s="68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capacity'!$F$8:$Q$8=O$9),'R7. TIAM total gen capacity'!$F$9:$Q$993))</f>
        <v>2147.7037129228625</v>
      </c>
      <c r="P39" s="68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capacity'!$F$8:$Q$8=P$9),'R7. TIAM total gen capacity'!$F$9:$Q$993))</f>
        <v>1980.0295973820816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68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capacity'!$F$8:$Q$8=E$9),'R7. TIAM total gen capacity'!$F$9:$Q$993))</f>
        <v>0</v>
      </c>
      <c r="F40" s="68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capacity'!$F$8:$Q$8=F$9),'R7. TIAM total gen capacity'!$F$9:$Q$993))</f>
        <v>0</v>
      </c>
      <c r="G40" s="68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capacity'!$F$8:$Q$8=G$9),'R7. TIAM total gen capacity'!$F$9:$Q$993))</f>
        <v>0</v>
      </c>
      <c r="H40" s="68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capacity'!$F$8:$Q$8=H$9),'R7. TIAM total gen capacity'!$F$9:$Q$993))</f>
        <v>0</v>
      </c>
      <c r="I40" s="68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capacity'!$F$8:$Q$8=I$9),'R7. TIAM total gen capacity'!$F$9:$Q$993))</f>
        <v>1.0004029999999999</v>
      </c>
      <c r="J40" s="68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capacity'!$F$8:$Q$8=J$9),'R7. TIAM total gen capacity'!$F$9:$Q$993))</f>
        <v>7.19463469217823</v>
      </c>
      <c r="K40" s="68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capacity'!$F$8:$Q$8=K$9),'R7. TIAM total gen capacity'!$F$9:$Q$993))</f>
        <v>45.547684669422488</v>
      </c>
      <c r="L40" s="68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capacity'!$F$8:$Q$8=L$9),'R7. TIAM total gen capacity'!$F$9:$Q$993))</f>
        <v>214.6829475228574</v>
      </c>
      <c r="M40" s="68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capacity'!$F$8:$Q$8=M$9),'R7. TIAM total gen capacity'!$F$9:$Q$993))</f>
        <v>373.37964829745601</v>
      </c>
      <c r="N40" s="68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capacity'!$F$8:$Q$8=N$9),'R7. TIAM total gen capacity'!$F$9:$Q$993))</f>
        <v>335.02659832021152</v>
      </c>
      <c r="O40" s="68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capacity'!$F$8:$Q$8=O$9),'R7. TIAM total gen capacity'!$F$9:$Q$993))</f>
        <v>261.64171501286648</v>
      </c>
      <c r="P40" s="68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capacity'!$F$8:$Q$8=P$9),'R7. TIAM total gen capacity'!$F$9:$Q$993))</f>
        <v>276.51958848420429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68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capacity'!$F$8:$Q$8=E$9),'R7. TIAM total gen capacity'!$F$9:$Q$993))</f>
        <v>0</v>
      </c>
      <c r="F41" s="68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capacity'!$F$8:$Q$8=F$9),'R7. TIAM total gen capacity'!$F$9:$Q$993))</f>
        <v>0</v>
      </c>
      <c r="G41" s="68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capacity'!$F$8:$Q$8=G$9),'R7. TIAM total gen capacity'!$F$9:$Q$993))</f>
        <v>0</v>
      </c>
      <c r="H41" s="68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capacity'!$F$8:$Q$8=H$9),'R7. TIAM total gen capacity'!$F$9:$Q$993))</f>
        <v>0</v>
      </c>
      <c r="I41" s="68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capacity'!$F$8:$Q$8=I$9),'R7. TIAM total gen capacity'!$F$9:$Q$993))</f>
        <v>2.0008059999999999</v>
      </c>
      <c r="J41" s="68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capacity'!$F$8:$Q$8=J$9),'R7. TIAM total gen capacity'!$F$9:$Q$993))</f>
        <v>15.342945102206301</v>
      </c>
      <c r="K41" s="68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capacity'!$F$8:$Q$8=K$9),'R7. TIAM total gen capacity'!$F$9:$Q$993))</f>
        <v>97.000278016214395</v>
      </c>
      <c r="L41" s="68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capacity'!$F$8:$Q$8=L$9),'R7. TIAM total gen capacity'!$F$9:$Q$993))</f>
        <v>455.0187111989128</v>
      </c>
      <c r="M41" s="68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capacity'!$F$8:$Q$8=M$9),'R7. TIAM total gen capacity'!$F$9:$Q$993))</f>
        <v>859.10419132325944</v>
      </c>
      <c r="N41" s="68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capacity'!$F$8:$Q$8=N$9),'R7. TIAM total gen capacity'!$F$9:$Q$993))</f>
        <v>891.70692101946224</v>
      </c>
      <c r="O41" s="68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capacity'!$F$8:$Q$8=O$9),'R7. TIAM total gen capacity'!$F$9:$Q$993))</f>
        <v>742.62371981026718</v>
      </c>
      <c r="P41" s="68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capacity'!$F$8:$Q$8=P$9),'R7. TIAM total gen capacity'!$F$9:$Q$993))</f>
        <v>717.5654976981757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68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capacity'!$F$8:$Q$8=E$9),'R7. TIAM total gen capacity'!$F$9:$Q$993))</f>
        <v>0</v>
      </c>
      <c r="F42" s="68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capacity'!$F$8:$Q$8=F$9),'R7. TIAM total gen capacity'!$F$9:$Q$993))</f>
        <v>0</v>
      </c>
      <c r="G42" s="68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capacity'!$F$8:$Q$8=G$9),'R7. TIAM total gen capacity'!$F$9:$Q$993))</f>
        <v>0</v>
      </c>
      <c r="H42" s="68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capacity'!$F$8:$Q$8=H$9),'R7. TIAM total gen capacity'!$F$9:$Q$993))</f>
        <v>0</v>
      </c>
      <c r="I42" s="68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capacity'!$F$8:$Q$8=I$9),'R7. TIAM total gen capacity'!$F$9:$Q$993))</f>
        <v>2.0008059999999999</v>
      </c>
      <c r="J42" s="68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capacity'!$F$8:$Q$8=J$9),'R7. TIAM total gen capacity'!$F$9:$Q$993))</f>
        <v>14.38926938435646</v>
      </c>
      <c r="K42" s="68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capacity'!$F$8:$Q$8=K$9),'R7. TIAM total gen capacity'!$F$9:$Q$993))</f>
        <v>87.804955680580605</v>
      </c>
      <c r="L42" s="68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capacity'!$F$8:$Q$8=L$9),'R7. TIAM total gen capacity'!$F$9:$Q$993))</f>
        <v>318.86559885371503</v>
      </c>
      <c r="M42" s="68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capacity'!$F$8:$Q$8=M$9),'R7. TIAM total gen capacity'!$F$9:$Q$993))</f>
        <v>626.90763804962614</v>
      </c>
      <c r="N42" s="68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capacity'!$F$8:$Q$8=N$9),'R7. TIAM total gen capacity'!$F$9:$Q$993))</f>
        <v>743.77739133152568</v>
      </c>
      <c r="O42" s="68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capacity'!$F$8:$Q$8=O$9),'R7. TIAM total gen capacity'!$F$9:$Q$993))</f>
        <v>763.29509590228326</v>
      </c>
      <c r="P42" s="68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capacity'!$F$8:$Q$8=P$9),'R7. TIAM total gen capacity'!$F$9:$Q$993))</f>
        <v>827.10087861976353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68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capacity'!$F$8:$Q$8=E$9),'R7. TIAM total gen capacity'!$F$9:$Q$993))</f>
        <v>0</v>
      </c>
      <c r="F43" s="68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capacity'!$F$8:$Q$8=F$9),'R7. TIAM total gen capacity'!$F$9:$Q$993))</f>
        <v>0</v>
      </c>
      <c r="G43" s="68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capacity'!$F$8:$Q$8=G$9),'R7. TIAM total gen capacity'!$F$9:$Q$993))</f>
        <v>0</v>
      </c>
      <c r="H43" s="68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capacity'!$F$8:$Q$8=H$9),'R7. TIAM total gen capacity'!$F$9:$Q$993))</f>
        <v>0</v>
      </c>
      <c r="I43" s="68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capacity'!$F$8:$Q$8=I$9),'R7. TIAM total gen capacity'!$F$9:$Q$993))</f>
        <v>2.0008059999999999</v>
      </c>
      <c r="J43" s="68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capacity'!$F$8:$Q$8=J$9),'R7. TIAM total gen capacity'!$F$9:$Q$993))</f>
        <v>14.38926938435646</v>
      </c>
      <c r="K43" s="68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capacity'!$F$8:$Q$8=K$9),'R7. TIAM total gen capacity'!$F$9:$Q$993))</f>
        <v>91.095369338845188</v>
      </c>
      <c r="L43" s="68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capacity'!$F$8:$Q$8=L$9),'R7. TIAM total gen capacity'!$F$9:$Q$993))</f>
        <v>303.48166876078346</v>
      </c>
      <c r="M43" s="68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capacity'!$F$8:$Q$8=M$9),'R7. TIAM total gen capacity'!$F$9:$Q$993))</f>
        <v>569.1964998043552</v>
      </c>
      <c r="N43" s="68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capacity'!$F$8:$Q$8=N$9),'R7. TIAM total gen capacity'!$F$9:$Q$993))</f>
        <v>635.88057635134192</v>
      </c>
      <c r="O43" s="68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capacity'!$F$8:$Q$8=O$9),'R7. TIAM total gen capacity'!$F$9:$Q$993))</f>
        <v>521.60437377670166</v>
      </c>
      <c r="P43" s="68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capacity'!$F$8:$Q$8=P$9),'R7. TIAM total gen capacity'!$F$9:$Q$993))</f>
        <v>467.42075657862097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68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capacity'!$F$8:$Q$8=E$9),'R7. TIAM total gen capacity'!$F$9:$Q$993))</f>
        <v>0</v>
      </c>
      <c r="F44" s="68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capacity'!$F$8:$Q$8=F$9),'R7. TIAM total gen capacity'!$F$9:$Q$993))</f>
        <v>0</v>
      </c>
      <c r="G44" s="68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capacity'!$F$8:$Q$8=G$9),'R7. TIAM total gen capacity'!$F$9:$Q$993))</f>
        <v>0</v>
      </c>
      <c r="H44" s="68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capacity'!$F$8:$Q$8=H$9),'R7. TIAM total gen capacity'!$F$9:$Q$993))</f>
        <v>0</v>
      </c>
      <c r="I44" s="68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capacity'!$F$8:$Q$8=I$9),'R7. TIAM total gen capacity'!$F$9:$Q$993))</f>
        <v>2.0008059999999999</v>
      </c>
      <c r="J44" s="68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capacity'!$F$8:$Q$8=J$9),'R7. TIAM total gen capacity'!$F$9:$Q$993))</f>
        <v>14.38926938435646</v>
      </c>
      <c r="K44" s="68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capacity'!$F$8:$Q$8=K$9),'R7. TIAM total gen capacity'!$F$9:$Q$993))</f>
        <v>91.095369338845103</v>
      </c>
      <c r="L44" s="68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capacity'!$F$8:$Q$8=L$9),'R7. TIAM total gen capacity'!$F$9:$Q$993))</f>
        <v>376.29003766648077</v>
      </c>
      <c r="M44" s="68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capacity'!$F$8:$Q$8=M$9),'R7. TIAM total gen capacity'!$F$9:$Q$993))</f>
        <v>662.51933547211684</v>
      </c>
      <c r="N44" s="68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capacity'!$F$8:$Q$8=N$9),'R7. TIAM total gen capacity'!$F$9:$Q$993))</f>
        <v>735.56091312440708</v>
      </c>
      <c r="O44" s="68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capacity'!$F$8:$Q$8=O$9),'R7. TIAM total gen capacity'!$F$9:$Q$993))</f>
        <v>732.19283993254464</v>
      </c>
      <c r="P44" s="68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capacity'!$F$8:$Q$8=P$9),'R7. TIAM total gen capacity'!$F$9:$Q$993))</f>
        <v>731.37027727093573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68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capacity'!$F$8:$Q$8=E$9),'R7. TIAM total gen capacity'!$F$9:$Q$993))</f>
        <v>0</v>
      </c>
      <c r="F45" s="68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capacity'!$F$8:$Q$8=F$9),'R7. TIAM total gen capacity'!$F$9:$Q$993))</f>
        <v>0</v>
      </c>
      <c r="G45" s="68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capacity'!$F$8:$Q$8=G$9),'R7. TIAM total gen capacity'!$F$9:$Q$993))</f>
        <v>0</v>
      </c>
      <c r="H45" s="68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capacity'!$F$8:$Q$8=H$9),'R7. TIAM total gen capacity'!$F$9:$Q$993))</f>
        <v>0</v>
      </c>
      <c r="I45" s="68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capacity'!$F$8:$Q$8=I$9),'R7. TIAM total gen capacity'!$F$9:$Q$993))</f>
        <v>6.0024180000000005</v>
      </c>
      <c r="J45" s="68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capacity'!$F$8:$Q$8=J$9),'R7. TIAM total gen capacity'!$F$9:$Q$993))</f>
        <v>55.918013236142222</v>
      </c>
      <c r="K45" s="68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capacity'!$F$8:$Q$8=K$9),'R7. TIAM total gen capacity'!$F$9:$Q$993))</f>
        <v>324.38403334789211</v>
      </c>
      <c r="L45" s="68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capacity'!$F$8:$Q$8=L$9),'R7. TIAM total gen capacity'!$F$9:$Q$993))</f>
        <v>1539.3264575459391</v>
      </c>
      <c r="M45" s="68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capacity'!$F$8:$Q$8=M$9),'R7. TIAM total gen capacity'!$F$9:$Q$993))</f>
        <v>2782.3494913752015</v>
      </c>
      <c r="N45" s="68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capacity'!$F$8:$Q$8=N$9),'R7. TIAM total gen capacity'!$F$9:$Q$993))</f>
        <v>2737.9016965153196</v>
      </c>
      <c r="O45" s="68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capacity'!$F$8:$Q$8=O$9),'R7. TIAM total gen capacity'!$F$9:$Q$993))</f>
        <v>1932.5555237229341</v>
      </c>
      <c r="P45" s="68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capacity'!$F$8:$Q$8=P$9),'R7. TIAM total gen capacity'!$F$9:$Q$993))</f>
        <v>1367.8240655065288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68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capacity'!$F$8:$Q$8=E$9),'R7. TIAM total gen capacity'!$F$9:$Q$993))</f>
        <v>0</v>
      </c>
      <c r="F46" s="68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capacity'!$F$8:$Q$8=F$9),'R7. TIAM total gen capacity'!$F$9:$Q$993))</f>
        <v>0</v>
      </c>
      <c r="G46" s="68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capacity'!$F$8:$Q$8=G$9),'R7. TIAM total gen capacity'!$F$9:$Q$993))</f>
        <v>0</v>
      </c>
      <c r="H46" s="68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capacity'!$F$8:$Q$8=H$9),'R7. TIAM total gen capacity'!$F$9:$Q$993))</f>
        <v>0</v>
      </c>
      <c r="I46" s="68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capacity'!$F$8:$Q$8=I$9),'R7. TIAM total gen capacity'!$F$9:$Q$993))</f>
        <v>1.0004029999999999</v>
      </c>
      <c r="J46" s="68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capacity'!$F$8:$Q$8=J$9),'R7. TIAM total gen capacity'!$F$9:$Q$993))</f>
        <v>7.19463469217823</v>
      </c>
      <c r="K46" s="68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capacity'!$F$8:$Q$8=K$9),'R7. TIAM total gen capacity'!$F$9:$Q$993))</f>
        <v>45.547684669422502</v>
      </c>
      <c r="L46" s="68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capacity'!$F$8:$Q$8=L$9),'R7. TIAM total gen capacity'!$F$9:$Q$993))</f>
        <v>215.3539205417795</v>
      </c>
      <c r="M46" s="68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capacity'!$F$8:$Q$8=M$9),'R7. TIAM total gen capacity'!$F$9:$Q$993))</f>
        <v>374.90697181087552</v>
      </c>
      <c r="N46" s="68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capacity'!$F$8:$Q$8=N$9),'R7. TIAM total gen capacity'!$F$9:$Q$993))</f>
        <v>336.55392183363131</v>
      </c>
      <c r="O46" s="68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capacity'!$F$8:$Q$8=O$9),'R7. TIAM total gen capacity'!$F$9:$Q$993))</f>
        <v>261.6417150128666</v>
      </c>
      <c r="P46" s="68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capacity'!$F$8:$Q$8=P$9),'R7. TIAM total gen capacity'!$F$9:$Q$993))</f>
        <v>279.19023505328209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68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capacity'!$F$8:$Q$8=E$9),'R7. TIAM total gen capacity'!$F$9:$Q$993))</f>
        <v>0</v>
      </c>
      <c r="F47" s="68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capacity'!$F$8:$Q$8=F$9),'R7. TIAM total gen capacity'!$F$9:$Q$993))</f>
        <v>0</v>
      </c>
      <c r="G47" s="68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capacity'!$F$8:$Q$8=G$9),'R7. TIAM total gen capacity'!$F$9:$Q$993))</f>
        <v>0</v>
      </c>
      <c r="H47" s="68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capacity'!$F$8:$Q$8=H$9),'R7. TIAM total gen capacity'!$F$9:$Q$993))</f>
        <v>0</v>
      </c>
      <c r="I47" s="68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capacity'!$F$8:$Q$8=I$9),'R7. TIAM total gen capacity'!$F$9:$Q$993))</f>
        <v>0</v>
      </c>
      <c r="J47" s="68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capacity'!$F$8:$Q$8=J$9),'R7. TIAM total gen capacity'!$F$9:$Q$993))</f>
        <v>0</v>
      </c>
      <c r="K47" s="68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capacity'!$F$8:$Q$8=K$9),'R7. TIAM total gen capacity'!$F$9:$Q$993))</f>
        <v>0</v>
      </c>
      <c r="L47" s="68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capacity'!$F$8:$Q$8=L$9),'R7. TIAM total gen capacity'!$F$9:$Q$993))</f>
        <v>0</v>
      </c>
      <c r="M47" s="68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capacity'!$F$8:$Q$8=M$9),'R7. TIAM total gen capacity'!$F$9:$Q$993))</f>
        <v>0</v>
      </c>
      <c r="N47" s="68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capacity'!$F$8:$Q$8=N$9),'R7. TIAM total gen capacity'!$F$9:$Q$993))</f>
        <v>0</v>
      </c>
      <c r="O47" s="68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capacity'!$F$8:$Q$8=O$9),'R7. TIAM total gen capacity'!$F$9:$Q$993))</f>
        <v>0</v>
      </c>
      <c r="P47" s="68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capacity'!$F$8:$Q$8=P$9),'R7. TIAM total gen capacity'!$F$9:$Q$993))</f>
        <v>0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68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capacity'!$F$8:$Q$8=E$9),'R7. TIAM total gen capacity'!$F$9:$Q$993))</f>
        <v>0</v>
      </c>
      <c r="F48" s="68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capacity'!$F$8:$Q$8=F$9),'R7. TIAM total gen capacity'!$F$9:$Q$993))</f>
        <v>0</v>
      </c>
      <c r="G48" s="68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capacity'!$F$8:$Q$8=G$9),'R7. TIAM total gen capacity'!$F$9:$Q$993))</f>
        <v>0</v>
      </c>
      <c r="H48" s="68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capacity'!$F$8:$Q$8=H$9),'R7. TIAM total gen capacity'!$F$9:$Q$993))</f>
        <v>0</v>
      </c>
      <c r="I48" s="68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capacity'!$F$8:$Q$8=I$9),'R7. TIAM total gen capacity'!$F$9:$Q$993))</f>
        <v>0</v>
      </c>
      <c r="J48" s="68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capacity'!$F$8:$Q$8=J$9),'R7. TIAM total gen capacity'!$F$9:$Q$993))</f>
        <v>0</v>
      </c>
      <c r="K48" s="68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capacity'!$F$8:$Q$8=K$9),'R7. TIAM total gen capacity'!$F$9:$Q$993))</f>
        <v>0</v>
      </c>
      <c r="L48" s="68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capacity'!$F$8:$Q$8=L$9),'R7. TIAM total gen capacity'!$F$9:$Q$993))</f>
        <v>0</v>
      </c>
      <c r="M48" s="68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capacity'!$F$8:$Q$8=M$9),'R7. TIAM total gen capacity'!$F$9:$Q$993))</f>
        <v>0</v>
      </c>
      <c r="N48" s="68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capacity'!$F$8:$Q$8=N$9),'R7. TIAM total gen capacity'!$F$9:$Q$993))</f>
        <v>0</v>
      </c>
      <c r="O48" s="68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capacity'!$F$8:$Q$8=O$9),'R7. TIAM total gen capacity'!$F$9:$Q$993))</f>
        <v>0</v>
      </c>
      <c r="P48" s="68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capacity'!$F$8:$Q$8=P$9),'R7. TIAM total gen capacity'!$F$9:$Q$993))</f>
        <v>0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68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capacity'!$F$8:$Q$8=E$9),'R7. TIAM total gen capacity'!$F$9:$Q$993))</f>
        <v>0</v>
      </c>
      <c r="F49" s="68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capacity'!$F$8:$Q$8=F$9),'R7. TIAM total gen capacity'!$F$9:$Q$993))</f>
        <v>0</v>
      </c>
      <c r="G49" s="68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capacity'!$F$8:$Q$8=G$9),'R7. TIAM total gen capacity'!$F$9:$Q$993))</f>
        <v>0</v>
      </c>
      <c r="H49" s="68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capacity'!$F$8:$Q$8=H$9),'R7. TIAM total gen capacity'!$F$9:$Q$993))</f>
        <v>0</v>
      </c>
      <c r="I49" s="68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capacity'!$F$8:$Q$8=I$9),'R7. TIAM total gen capacity'!$F$9:$Q$993))</f>
        <v>0</v>
      </c>
      <c r="J49" s="68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capacity'!$F$8:$Q$8=J$9),'R7. TIAM total gen capacity'!$F$9:$Q$993))</f>
        <v>0</v>
      </c>
      <c r="K49" s="68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capacity'!$F$8:$Q$8=K$9),'R7. TIAM total gen capacity'!$F$9:$Q$993))</f>
        <v>0</v>
      </c>
      <c r="L49" s="68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capacity'!$F$8:$Q$8=L$9),'R7. TIAM total gen capacity'!$F$9:$Q$993))</f>
        <v>0</v>
      </c>
      <c r="M49" s="68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capacity'!$F$8:$Q$8=M$9),'R7. TIAM total gen capacity'!$F$9:$Q$993))</f>
        <v>0</v>
      </c>
      <c r="N49" s="68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capacity'!$F$8:$Q$8=N$9),'R7. TIAM total gen capacity'!$F$9:$Q$993))</f>
        <v>0</v>
      </c>
      <c r="O49" s="68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capacity'!$F$8:$Q$8=O$9),'R7. TIAM total gen capacity'!$F$9:$Q$993))</f>
        <v>0</v>
      </c>
      <c r="P49" s="68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capacity'!$F$8:$Q$8=P$9),'R7. TIAM total gen capacity'!$F$9:$Q$993))</f>
        <v>0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68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capacity'!$F$8:$Q$8=E$9),'R7. TIAM total gen capacity'!$F$9:$Q$993))</f>
        <v>0</v>
      </c>
      <c r="F50" s="68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capacity'!$F$8:$Q$8=F$9),'R7. TIAM total gen capacity'!$F$9:$Q$993))</f>
        <v>0</v>
      </c>
      <c r="G50" s="68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capacity'!$F$8:$Q$8=G$9),'R7. TIAM total gen capacity'!$F$9:$Q$993))</f>
        <v>0</v>
      </c>
      <c r="H50" s="68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capacity'!$F$8:$Q$8=H$9),'R7. TIAM total gen capacity'!$F$9:$Q$993))</f>
        <v>0</v>
      </c>
      <c r="I50" s="68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capacity'!$F$8:$Q$8=I$9),'R7. TIAM total gen capacity'!$F$9:$Q$993))</f>
        <v>0</v>
      </c>
      <c r="J50" s="68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capacity'!$F$8:$Q$8=J$9),'R7. TIAM total gen capacity'!$F$9:$Q$993))</f>
        <v>0</v>
      </c>
      <c r="K50" s="68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capacity'!$F$8:$Q$8=K$9),'R7. TIAM total gen capacity'!$F$9:$Q$993))</f>
        <v>0</v>
      </c>
      <c r="L50" s="68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capacity'!$F$8:$Q$8=L$9),'R7. TIAM total gen capacity'!$F$9:$Q$993))</f>
        <v>0</v>
      </c>
      <c r="M50" s="68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capacity'!$F$8:$Q$8=M$9),'R7. TIAM total gen capacity'!$F$9:$Q$993))</f>
        <v>0</v>
      </c>
      <c r="N50" s="68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capacity'!$F$8:$Q$8=N$9),'R7. TIAM total gen capacity'!$F$9:$Q$993))</f>
        <v>0</v>
      </c>
      <c r="O50" s="68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capacity'!$F$8:$Q$8=O$9),'R7. TIAM total gen capacity'!$F$9:$Q$993))</f>
        <v>0</v>
      </c>
      <c r="P50" s="68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capacity'!$F$8:$Q$8=P$9),'R7. TIAM total gen capacity'!$F$9:$Q$993))</f>
        <v>0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68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capacity'!$F$8:$Q$8=E$9),'R7. TIAM total gen capacity'!$F$9:$Q$993))</f>
        <v>0</v>
      </c>
      <c r="F51" s="68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capacity'!$F$8:$Q$8=F$9),'R7. TIAM total gen capacity'!$F$9:$Q$993))</f>
        <v>0</v>
      </c>
      <c r="G51" s="68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capacity'!$F$8:$Q$8=G$9),'R7. TIAM total gen capacity'!$F$9:$Q$993))</f>
        <v>0</v>
      </c>
      <c r="H51" s="68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capacity'!$F$8:$Q$8=H$9),'R7. TIAM total gen capacity'!$F$9:$Q$993))</f>
        <v>0</v>
      </c>
      <c r="I51" s="68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capacity'!$F$8:$Q$8=I$9),'R7. TIAM total gen capacity'!$F$9:$Q$993))</f>
        <v>0</v>
      </c>
      <c r="J51" s="68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capacity'!$F$8:$Q$8=J$9),'R7. TIAM total gen capacity'!$F$9:$Q$993))</f>
        <v>0</v>
      </c>
      <c r="K51" s="68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capacity'!$F$8:$Q$8=K$9),'R7. TIAM total gen capacity'!$F$9:$Q$993))</f>
        <v>0</v>
      </c>
      <c r="L51" s="68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capacity'!$F$8:$Q$8=L$9),'R7. TIAM total gen capacity'!$F$9:$Q$993))</f>
        <v>0</v>
      </c>
      <c r="M51" s="68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capacity'!$F$8:$Q$8=M$9),'R7. TIAM total gen capacity'!$F$9:$Q$993))</f>
        <v>0</v>
      </c>
      <c r="N51" s="68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capacity'!$F$8:$Q$8=N$9),'R7. TIAM total gen capacity'!$F$9:$Q$993))</f>
        <v>0</v>
      </c>
      <c r="O51" s="68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capacity'!$F$8:$Q$8=O$9),'R7. TIAM total gen capacity'!$F$9:$Q$993))</f>
        <v>0</v>
      </c>
      <c r="P51" s="68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capacity'!$F$8:$Q$8=P$9),'R7. TIAM total gen capacity'!$F$9:$Q$993))</f>
        <v>0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68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capacity'!$F$8:$Q$8=E$9),'R7. TIAM total gen capacity'!$F$9:$Q$993))</f>
        <v>0</v>
      </c>
      <c r="F52" s="68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capacity'!$F$8:$Q$8=F$9),'R7. TIAM total gen capacity'!$F$9:$Q$993))</f>
        <v>0</v>
      </c>
      <c r="G52" s="68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capacity'!$F$8:$Q$8=G$9),'R7. TIAM total gen capacity'!$F$9:$Q$993))</f>
        <v>0</v>
      </c>
      <c r="H52" s="68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capacity'!$F$8:$Q$8=H$9),'R7. TIAM total gen capacity'!$F$9:$Q$993))</f>
        <v>0</v>
      </c>
      <c r="I52" s="68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capacity'!$F$8:$Q$8=I$9),'R7. TIAM total gen capacity'!$F$9:$Q$993))</f>
        <v>0</v>
      </c>
      <c r="J52" s="68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capacity'!$F$8:$Q$8=J$9),'R7. TIAM total gen capacity'!$F$9:$Q$993))</f>
        <v>0</v>
      </c>
      <c r="K52" s="68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capacity'!$F$8:$Q$8=K$9),'R7. TIAM total gen capacity'!$F$9:$Q$993))</f>
        <v>0</v>
      </c>
      <c r="L52" s="68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capacity'!$F$8:$Q$8=L$9),'R7. TIAM total gen capacity'!$F$9:$Q$993))</f>
        <v>0</v>
      </c>
      <c r="M52" s="68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capacity'!$F$8:$Q$8=M$9),'R7. TIAM total gen capacity'!$F$9:$Q$993))</f>
        <v>0</v>
      </c>
      <c r="N52" s="68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capacity'!$F$8:$Q$8=N$9),'R7. TIAM total gen capacity'!$F$9:$Q$993))</f>
        <v>0</v>
      </c>
      <c r="O52" s="68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capacity'!$F$8:$Q$8=O$9),'R7. TIAM total gen capacity'!$F$9:$Q$993))</f>
        <v>0</v>
      </c>
      <c r="P52" s="68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capacity'!$F$8:$Q$8=P$9),'R7. TIAM total gen capacity'!$F$9:$Q$993))</f>
        <v>0</v>
      </c>
    </row>
  </sheetData>
  <conditionalFormatting sqref="A10:A16 B9:B15 A3:XFD7 A1:XFD1 B2:XFD2 A910:XFD1048576 B53:XFD909 B16:XFD16 E8:XFD15 E17:XFD52">
    <cfRule type="expression" dxfId="104" priority="5">
      <formula>_xlfn.ISFORMULA(A1)</formula>
    </cfRule>
  </conditionalFormatting>
  <conditionalFormatting sqref="C9:D15">
    <cfRule type="expression" dxfId="103" priority="3">
      <formula>_xlfn.ISFORMULA(C9)</formula>
    </cfRule>
  </conditionalFormatting>
  <conditionalFormatting sqref="C17:D52">
    <cfRule type="expression" dxfId="102" priority="2">
      <formula>_xlfn.ISFORMULA(C17)</formula>
    </cfRule>
  </conditionalFormatting>
  <conditionalFormatting sqref="A17:B52">
    <cfRule type="expression" dxfId="101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16C3-01DD-4C42-87CC-3635D59856C1}">
  <sheetPr>
    <tabColor theme="4" tint="0.39997558519241921"/>
    <pageSetUpPr autoPageBreaks="0"/>
  </sheetPr>
  <dimension ref="A1:AC58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309</v>
      </c>
    </row>
    <row r="2" spans="1:29" s="30" customFormat="1" x14ac:dyDescent="0.3">
      <c r="A2" s="30" t="s">
        <v>42</v>
      </c>
      <c r="B2" s="30" t="s">
        <v>273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R4" s="32"/>
    </row>
    <row r="5" spans="1:29" s="30" customFormat="1" x14ac:dyDescent="0.3">
      <c r="A5" s="30" t="s">
        <v>164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267</v>
      </c>
      <c r="B6" s="78" t="s">
        <v>275</v>
      </c>
      <c r="C6" s="78"/>
      <c r="D6" s="78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276</v>
      </c>
      <c r="S8" s="39" t="s">
        <v>276</v>
      </c>
      <c r="T8" s="39" t="s">
        <v>276</v>
      </c>
      <c r="U8" s="39" t="s">
        <v>276</v>
      </c>
      <c r="V8" s="39" t="s">
        <v>276</v>
      </c>
      <c r="W8" s="39" t="s">
        <v>276</v>
      </c>
      <c r="X8" s="39" t="s">
        <v>276</v>
      </c>
      <c r="Y8" s="39" t="s">
        <v>276</v>
      </c>
      <c r="Z8" s="39" t="s">
        <v>276</v>
      </c>
      <c r="AA8" s="39" t="s">
        <v>276</v>
      </c>
      <c r="AB8" s="39" t="s">
        <v>276</v>
      </c>
      <c r="AC8" s="39" t="s">
        <v>276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OIL")*('R8. TIAM energy consumption'!$E$8:$P$8=E$9),'R8. TIAM energy consumption'!$E$9:$P$278))</f>
        <v>235911.14187767438</v>
      </c>
      <c r="F10" s="58">
        <f t="array" ref="F10">SUM(IF(('R8. TIAM energy consumption'!$A$9:$A$278=$B10)*('R8. TIAM energy consumption'!$B$9:$B$278="PRIM FUELS - OIL")*('R8. TIAM energy consumption'!$E$8:$P$8=F$9),'R8. TIAM energy consumption'!$E$9:$P$278))</f>
        <v>246300.61488616472</v>
      </c>
      <c r="G10" s="58">
        <f t="array" ref="G10">SUM(IF(('R8. TIAM energy consumption'!$A$9:$A$278=$B10)*('R8. TIAM energy consumption'!$B$9:$B$278="PRIM FUELS - OIL")*('R8. TIAM energy consumption'!$E$8:$P$8=G$9),'R8. TIAM energy consumption'!$E$9:$P$278))</f>
        <v>265036.05706515117</v>
      </c>
      <c r="H10" s="58">
        <f t="array" ref="H10">SUM(IF(('R8. TIAM energy consumption'!$A$9:$A$278=$B10)*('R8. TIAM energy consumption'!$B$9:$B$278="PRIM FUELS - OIL")*('R8. TIAM energy consumption'!$E$8:$P$8=H$9),'R8. TIAM energy consumption'!$E$9:$P$278))</f>
        <v>297345.80608511518</v>
      </c>
      <c r="I10" s="58">
        <f t="array" ref="I10">SUM(IF(('R8. TIAM energy consumption'!$A$9:$A$278=$B10)*('R8. TIAM energy consumption'!$B$9:$B$278="PRIM FUELS - OIL")*('R8. TIAM energy consumption'!$E$8:$P$8=I$9),'R8. TIAM energy consumption'!$E$9:$P$278))</f>
        <v>304915.0205510857</v>
      </c>
      <c r="J10" s="58">
        <f t="array" ref="J10">SUM(IF(('R8. TIAM energy consumption'!$A$9:$A$278=$B10)*('R8. TIAM energy consumption'!$B$9:$B$278="PRIM FUELS - OIL")*('R8. TIAM energy consumption'!$E$8:$P$8=J$9),'R8. TIAM energy consumption'!$E$9:$P$278))</f>
        <v>296510.40173944487</v>
      </c>
      <c r="K10" s="58">
        <f t="array" ref="K10">SUM(IF(('R8. TIAM energy consumption'!$A$9:$A$278=$B10)*('R8. TIAM energy consumption'!$B$9:$B$278="PRIM FUELS - OIL")*('R8. TIAM energy consumption'!$E$8:$P$8=K$9),'R8. TIAM energy consumption'!$E$9:$P$278))</f>
        <v>291288.08499437966</v>
      </c>
      <c r="L10" s="58">
        <f t="array" ref="L10">SUM(IF(('R8. TIAM energy consumption'!$A$9:$A$278=$B10)*('R8. TIAM energy consumption'!$B$9:$B$278="PRIM FUELS - OIL")*('R8. TIAM energy consumption'!$E$8:$P$8=L$9),'R8. TIAM energy consumption'!$E$9:$P$278))</f>
        <v>271969.00290262408</v>
      </c>
      <c r="M10" s="58">
        <f t="array" ref="M10">SUM(IF(('R8. TIAM energy consumption'!$A$9:$A$278=$B10)*('R8. TIAM energy consumption'!$B$9:$B$278="PRIM FUELS - OIL")*('R8. TIAM energy consumption'!$E$8:$P$8=M$9),'R8. TIAM energy consumption'!$E$9:$P$278))</f>
        <v>245360.16326883211</v>
      </c>
      <c r="N10" s="58">
        <f t="array" ref="N10">SUM(IF(('R8. TIAM energy consumption'!$A$9:$A$278=$B10)*('R8. TIAM energy consumption'!$B$9:$B$278="PRIM FUELS - OIL")*('R8. TIAM energy consumption'!$E$8:$P$8=N$9),'R8. TIAM energy consumption'!$E$9:$P$278))</f>
        <v>252034.45782816838</v>
      </c>
      <c r="O10" s="58">
        <f t="array" ref="O10">SUM(IF(('R8. TIAM energy consumption'!$A$9:$A$278=$B10)*('R8. TIAM energy consumption'!$B$9:$B$278="PRIM FUELS - OIL")*('R8. TIAM energy consumption'!$E$8:$P$8=O$9),'R8. TIAM energy consumption'!$E$9:$P$278))</f>
        <v>271397.31589437829</v>
      </c>
      <c r="P10" s="58">
        <f t="array" ref="P10">SUM(IF(('R8. TIAM energy consumption'!$A$9:$A$278=$B10)*('R8. TIAM energy consumption'!$B$9:$B$278="PRIM FUELS - OIL")*('R8. TIAM energy consumption'!$E$8:$P$8=P$9),'R8. TIAM energy consumption'!$E$9:$P$278))</f>
        <v>238058.05643776868</v>
      </c>
      <c r="Q10" s="58"/>
      <c r="R10" s="57">
        <f>E10*$B$5/365.25</f>
        <v>113.07848673388476</v>
      </c>
      <c r="S10" s="57">
        <f t="shared" ref="S10:AC15" si="0">F10*$B$5/365.25</f>
        <v>118.05843755948757</v>
      </c>
      <c r="T10" s="57">
        <f t="shared" si="0"/>
        <v>127.03883345358449</v>
      </c>
      <c r="U10" s="57">
        <f t="shared" si="0"/>
        <v>142.52575576191529</v>
      </c>
      <c r="V10" s="57">
        <f t="shared" si="0"/>
        <v>146.15388163491872</v>
      </c>
      <c r="W10" s="57">
        <f t="shared" si="0"/>
        <v>142.12532423304629</v>
      </c>
      <c r="X10" s="57">
        <f t="shared" si="0"/>
        <v>139.62212887704567</v>
      </c>
      <c r="Y10" s="57">
        <f t="shared" si="0"/>
        <v>130.36197884497906</v>
      </c>
      <c r="Z10" s="57">
        <f t="shared" si="0"/>
        <v>117.60765407852105</v>
      </c>
      <c r="AA10" s="57">
        <f t="shared" si="0"/>
        <v>120.80682103086993</v>
      </c>
      <c r="AB10" s="57">
        <f t="shared" si="0"/>
        <v>130.08795405215525</v>
      </c>
      <c r="AC10" s="57">
        <f t="shared" si="0"/>
        <v>114.10756000134531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OIL")*('R8. TIAM energy consumption'!$E$8:$P$8=E$9),'R8. TIAM energy consumption'!$E$9:$P$278))</f>
        <v>235148.11791477437</v>
      </c>
      <c r="F11" s="58">
        <f t="array" ref="F11">SUM(IF(('R8. TIAM energy consumption'!$A$9:$A$278=$B11)*('R8. TIAM energy consumption'!$B$9:$B$278="PRIM FUELS - OIL")*('R8. TIAM energy consumption'!$E$8:$P$8=F$9),'R8. TIAM energy consumption'!$E$9:$P$278))</f>
        <v>246300.50018709726</v>
      </c>
      <c r="G11" s="58">
        <f t="array" ref="G11">SUM(IF(('R8. TIAM energy consumption'!$A$9:$A$278=$B11)*('R8. TIAM energy consumption'!$B$9:$B$278="PRIM FUELS - OIL")*('R8. TIAM energy consumption'!$E$8:$P$8=G$9),'R8. TIAM energy consumption'!$E$9:$P$278))</f>
        <v>265033.87216111092</v>
      </c>
      <c r="H11" s="58">
        <f t="array" ref="H11">SUM(IF(('R8. TIAM energy consumption'!$A$9:$A$278=$B11)*('R8. TIAM energy consumption'!$B$9:$B$278="PRIM FUELS - OIL")*('R8. TIAM energy consumption'!$E$8:$P$8=H$9),'R8. TIAM energy consumption'!$E$9:$P$278))</f>
        <v>288708.07625593222</v>
      </c>
      <c r="I11" s="58">
        <f t="array" ref="I11">SUM(IF(('R8. TIAM energy consumption'!$A$9:$A$278=$B11)*('R8. TIAM energy consumption'!$B$9:$B$278="PRIM FUELS - OIL")*('R8. TIAM energy consumption'!$E$8:$P$8=I$9),'R8. TIAM energy consumption'!$E$9:$P$278))</f>
        <v>270722.29808269342</v>
      </c>
      <c r="J11" s="58">
        <f t="array" ref="J11">SUM(IF(('R8. TIAM energy consumption'!$A$9:$A$278=$B11)*('R8. TIAM energy consumption'!$B$9:$B$278="PRIM FUELS - OIL")*('R8. TIAM energy consumption'!$E$8:$P$8=J$9),'R8. TIAM energy consumption'!$E$9:$P$278))</f>
        <v>243548.56352391644</v>
      </c>
      <c r="K11" s="58">
        <f t="array" ref="K11">SUM(IF(('R8. TIAM energy consumption'!$A$9:$A$278=$B11)*('R8. TIAM energy consumption'!$B$9:$B$278="PRIM FUELS - OIL")*('R8. TIAM energy consumption'!$E$8:$P$8=K$9),'R8. TIAM energy consumption'!$E$9:$P$278))</f>
        <v>254009.86753071708</v>
      </c>
      <c r="L11" s="58">
        <f t="array" ref="L11">SUM(IF(('R8. TIAM energy consumption'!$A$9:$A$278=$B11)*('R8. TIAM energy consumption'!$B$9:$B$278="PRIM FUELS - OIL")*('R8. TIAM energy consumption'!$E$8:$P$8=L$9),'R8. TIAM energy consumption'!$E$9:$P$278))</f>
        <v>244589.08743684794</v>
      </c>
      <c r="M11" s="58">
        <f t="array" ref="M11">SUM(IF(('R8. TIAM energy consumption'!$A$9:$A$278=$B11)*('R8. TIAM energy consumption'!$B$9:$B$278="PRIM FUELS - OIL")*('R8. TIAM energy consumption'!$E$8:$P$8=M$9),'R8. TIAM energy consumption'!$E$9:$P$278))</f>
        <v>238781.3969153887</v>
      </c>
      <c r="N11" s="58">
        <f t="array" ref="N11">SUM(IF(('R8. TIAM energy consumption'!$A$9:$A$278=$B11)*('R8. TIAM energy consumption'!$B$9:$B$278="PRIM FUELS - OIL")*('R8. TIAM energy consumption'!$E$8:$P$8=N$9),'R8. TIAM energy consumption'!$E$9:$P$278))</f>
        <v>236022.2790223964</v>
      </c>
      <c r="O11" s="58">
        <f t="array" ref="O11">SUM(IF(('R8. TIAM energy consumption'!$A$9:$A$278=$B11)*('R8. TIAM energy consumption'!$B$9:$B$278="PRIM FUELS - OIL")*('R8. TIAM energy consumption'!$E$8:$P$8=O$9),'R8. TIAM energy consumption'!$E$9:$P$278))</f>
        <v>213725.0465608676</v>
      </c>
      <c r="P11" s="58">
        <f t="array" ref="P11">SUM(IF(('R8. TIAM energy consumption'!$A$9:$A$278=$B11)*('R8. TIAM energy consumption'!$B$9:$B$278="PRIM FUELS - OIL")*('R8. TIAM energy consumption'!$E$8:$P$8=P$9),'R8. TIAM energy consumption'!$E$9:$P$278))</f>
        <v>201476.69689574506</v>
      </c>
      <c r="Q11" s="58"/>
      <c r="R11" s="57">
        <f t="shared" ref="R11:R15" si="1">E11*$B$5/365.25</f>
        <v>112.71274904816255</v>
      </c>
      <c r="S11" s="57">
        <f t="shared" si="0"/>
        <v>118.05838258117298</v>
      </c>
      <c r="T11" s="57">
        <f t="shared" si="0"/>
        <v>127.03778617094849</v>
      </c>
      <c r="U11" s="57">
        <f t="shared" si="0"/>
        <v>138.38546204740049</v>
      </c>
      <c r="V11" s="57">
        <f t="shared" si="0"/>
        <v>129.76440005612008</v>
      </c>
      <c r="W11" s="57">
        <f t="shared" si="0"/>
        <v>116.739306123049</v>
      </c>
      <c r="X11" s="57">
        <f t="shared" si="0"/>
        <v>121.75368745721052</v>
      </c>
      <c r="Y11" s="57">
        <f t="shared" si="0"/>
        <v>117.23805691772627</v>
      </c>
      <c r="Z11" s="57">
        <f t="shared" si="0"/>
        <v>114.45427633679101</v>
      </c>
      <c r="AA11" s="57">
        <f t="shared" si="0"/>
        <v>113.13175772416129</v>
      </c>
      <c r="AB11" s="57">
        <f t="shared" si="0"/>
        <v>102.44410098597</v>
      </c>
      <c r="AC11" s="57">
        <f t="shared" si="0"/>
        <v>96.573141123303955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OIL")*('R8. TIAM energy consumption'!$E$8:$P$8=E$9),'R8. TIAM energy consumption'!$E$9:$P$278))</f>
        <v>235148.11791477437</v>
      </c>
      <c r="F12" s="58">
        <f t="array" ref="F12">SUM(IF(('R8. TIAM energy consumption'!$A$9:$A$278=$B12)*('R8. TIAM energy consumption'!$B$9:$B$278="PRIM FUELS - OIL")*('R8. TIAM energy consumption'!$E$8:$P$8=F$9),'R8. TIAM energy consumption'!$E$9:$P$278))</f>
        <v>246300.50018709726</v>
      </c>
      <c r="G12" s="58">
        <f t="array" ref="G12">SUM(IF(('R8. TIAM energy consumption'!$A$9:$A$278=$B12)*('R8. TIAM energy consumption'!$B$9:$B$278="PRIM FUELS - OIL")*('R8. TIAM energy consumption'!$E$8:$P$8=G$9),'R8. TIAM energy consumption'!$E$9:$P$278))</f>
        <v>265033.87216111092</v>
      </c>
      <c r="H12" s="58">
        <f t="array" ref="H12">SUM(IF(('R8. TIAM energy consumption'!$A$9:$A$278=$B12)*('R8. TIAM energy consumption'!$B$9:$B$278="PRIM FUELS - OIL")*('R8. TIAM energy consumption'!$E$8:$P$8=H$9),'R8. TIAM energy consumption'!$E$9:$P$278))</f>
        <v>288708.07625593222</v>
      </c>
      <c r="I12" s="58">
        <f t="array" ref="I12">SUM(IF(('R8. TIAM energy consumption'!$A$9:$A$278=$B12)*('R8. TIAM energy consumption'!$B$9:$B$278="PRIM FUELS - OIL")*('R8. TIAM energy consumption'!$E$8:$P$8=I$9),'R8. TIAM energy consumption'!$E$9:$P$278))</f>
        <v>274217.96100676048</v>
      </c>
      <c r="J12" s="58">
        <f t="array" ref="J12">SUM(IF(('R8. TIAM energy consumption'!$A$9:$A$278=$B12)*('R8. TIAM energy consumption'!$B$9:$B$278="PRIM FUELS - OIL")*('R8. TIAM energy consumption'!$E$8:$P$8=J$9),'R8. TIAM energy consumption'!$E$9:$P$278))</f>
        <v>258770.06210870127</v>
      </c>
      <c r="K12" s="58">
        <f t="array" ref="K12">SUM(IF(('R8. TIAM energy consumption'!$A$9:$A$278=$B12)*('R8. TIAM energy consumption'!$B$9:$B$278="PRIM FUELS - OIL")*('R8. TIAM energy consumption'!$E$8:$P$8=K$9),'R8. TIAM energy consumption'!$E$9:$P$278))</f>
        <v>256743.06853775505</v>
      </c>
      <c r="L12" s="58">
        <f t="array" ref="L12">SUM(IF(('R8. TIAM energy consumption'!$A$9:$A$278=$B12)*('R8. TIAM energy consumption'!$B$9:$B$278="PRIM FUELS - OIL")*('R8. TIAM energy consumption'!$E$8:$P$8=L$9),'R8. TIAM energy consumption'!$E$9:$P$278))</f>
        <v>248741.45746605666</v>
      </c>
      <c r="M12" s="58">
        <f t="array" ref="M12">SUM(IF(('R8. TIAM energy consumption'!$A$9:$A$278=$B12)*('R8. TIAM energy consumption'!$B$9:$B$278="PRIM FUELS - OIL")*('R8. TIAM energy consumption'!$E$8:$P$8=M$9),'R8. TIAM energy consumption'!$E$9:$P$278))</f>
        <v>244324.867974586</v>
      </c>
      <c r="N12" s="58">
        <f t="array" ref="N12">SUM(IF(('R8. TIAM energy consumption'!$A$9:$A$278=$B12)*('R8. TIAM energy consumption'!$B$9:$B$278="PRIM FUELS - OIL")*('R8. TIAM energy consumption'!$E$8:$P$8=N$9),'R8. TIAM energy consumption'!$E$9:$P$278))</f>
        <v>238085.092610277</v>
      </c>
      <c r="O12" s="58">
        <f t="array" ref="O12">SUM(IF(('R8. TIAM energy consumption'!$A$9:$A$278=$B12)*('R8. TIAM energy consumption'!$B$9:$B$278="PRIM FUELS - OIL")*('R8. TIAM energy consumption'!$E$8:$P$8=O$9),'R8. TIAM energy consumption'!$E$9:$P$278))</f>
        <v>214536.93087450828</v>
      </c>
      <c r="P12" s="58">
        <f t="array" ref="P12">SUM(IF(('R8. TIAM energy consumption'!$A$9:$A$278=$B12)*('R8. TIAM energy consumption'!$B$9:$B$278="PRIM FUELS - OIL")*('R8. TIAM energy consumption'!$E$8:$P$8=P$9),'R8. TIAM energy consumption'!$E$9:$P$278))</f>
        <v>200320.85368486596</v>
      </c>
      <c r="Q12" s="58"/>
      <c r="R12" s="57">
        <f t="shared" si="1"/>
        <v>112.71274904816255</v>
      </c>
      <c r="S12" s="57">
        <f t="shared" si="0"/>
        <v>118.05838258117298</v>
      </c>
      <c r="T12" s="57">
        <f t="shared" si="0"/>
        <v>127.03778617094849</v>
      </c>
      <c r="U12" s="57">
        <f t="shared" si="0"/>
        <v>138.38546204740049</v>
      </c>
      <c r="V12" s="57">
        <f t="shared" si="0"/>
        <v>131.4399642979744</v>
      </c>
      <c r="W12" s="57">
        <f t="shared" si="0"/>
        <v>124.03537536373766</v>
      </c>
      <c r="X12" s="57">
        <f t="shared" si="0"/>
        <v>123.06378341688182</v>
      </c>
      <c r="Y12" s="57">
        <f t="shared" si="0"/>
        <v>119.22839834681201</v>
      </c>
      <c r="Z12" s="57">
        <f t="shared" si="0"/>
        <v>117.11140949988743</v>
      </c>
      <c r="AA12" s="57">
        <f t="shared" si="0"/>
        <v>114.12051915812775</v>
      </c>
      <c r="AB12" s="57">
        <f t="shared" si="0"/>
        <v>102.83325873773515</v>
      </c>
      <c r="AC12" s="57">
        <f t="shared" si="0"/>
        <v>96.019114721042655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OIL")*('R8. TIAM energy consumption'!$E$8:$P$8=E$9),'R8. TIAM energy consumption'!$E$9:$P$278))</f>
        <v>235148.11791477437</v>
      </c>
      <c r="F13" s="58">
        <f t="array" ref="F13">SUM(IF(('R8. TIAM energy consumption'!$A$9:$A$278=$B13)*('R8. TIAM energy consumption'!$B$9:$B$278="PRIM FUELS - OIL")*('R8. TIAM energy consumption'!$E$8:$P$8=F$9),'R8. TIAM energy consumption'!$E$9:$P$278))</f>
        <v>246300.50018709726</v>
      </c>
      <c r="G13" s="58">
        <f t="array" ref="G13">SUM(IF(('R8. TIAM energy consumption'!$A$9:$A$278=$B13)*('R8. TIAM energy consumption'!$B$9:$B$278="PRIM FUELS - OIL")*('R8. TIAM energy consumption'!$E$8:$P$8=G$9),'R8. TIAM energy consumption'!$E$9:$P$278))</f>
        <v>265033.87216111092</v>
      </c>
      <c r="H13" s="58">
        <f t="array" ref="H13">SUM(IF(('R8. TIAM energy consumption'!$A$9:$A$278=$B13)*('R8. TIAM energy consumption'!$B$9:$B$278="PRIM FUELS - OIL")*('R8. TIAM energy consumption'!$E$8:$P$8=H$9),'R8. TIAM energy consumption'!$E$9:$P$278))</f>
        <v>288708.07625593222</v>
      </c>
      <c r="I13" s="58">
        <f t="array" ref="I13">SUM(IF(('R8. TIAM energy consumption'!$A$9:$A$278=$B13)*('R8. TIAM energy consumption'!$B$9:$B$278="PRIM FUELS - OIL")*('R8. TIAM energy consumption'!$E$8:$P$8=I$9),'R8. TIAM energy consumption'!$E$9:$P$278))</f>
        <v>255270.04260381332</v>
      </c>
      <c r="J13" s="58">
        <f t="array" ref="J13">SUM(IF(('R8. TIAM energy consumption'!$A$9:$A$278=$B13)*('R8. TIAM energy consumption'!$B$9:$B$278="PRIM FUELS - OIL")*('R8. TIAM energy consumption'!$E$8:$P$8=J$9),'R8. TIAM energy consumption'!$E$9:$P$278))</f>
        <v>244352.2034052322</v>
      </c>
      <c r="K13" s="58">
        <f t="array" ref="K13">SUM(IF(('R8. TIAM energy consumption'!$A$9:$A$278=$B13)*('R8. TIAM energy consumption'!$B$9:$B$278="PRIM FUELS - OIL")*('R8. TIAM energy consumption'!$E$8:$P$8=K$9),'R8. TIAM energy consumption'!$E$9:$P$278))</f>
        <v>227780.60853431129</v>
      </c>
      <c r="L13" s="58">
        <f t="array" ref="L13">SUM(IF(('R8. TIAM energy consumption'!$A$9:$A$278=$B13)*('R8. TIAM energy consumption'!$B$9:$B$278="PRIM FUELS - OIL")*('R8. TIAM energy consumption'!$E$8:$P$8=L$9),'R8. TIAM energy consumption'!$E$9:$P$278))</f>
        <v>223467.18089266817</v>
      </c>
      <c r="M13" s="58">
        <f t="array" ref="M13">SUM(IF(('R8. TIAM energy consumption'!$A$9:$A$278=$B13)*('R8. TIAM energy consumption'!$B$9:$B$278="PRIM FUELS - OIL")*('R8. TIAM energy consumption'!$E$8:$P$8=M$9),'R8. TIAM energy consumption'!$E$9:$P$278))</f>
        <v>225293.17402882379</v>
      </c>
      <c r="N13" s="58">
        <f t="array" ref="N13">SUM(IF(('R8. TIAM energy consumption'!$A$9:$A$278=$B13)*('R8. TIAM energy consumption'!$B$9:$B$278="PRIM FUELS - OIL")*('R8. TIAM energy consumption'!$E$8:$P$8=N$9),'R8. TIAM energy consumption'!$E$9:$P$278))</f>
        <v>211610.25445056884</v>
      </c>
      <c r="O13" s="58">
        <f t="array" ref="O13">SUM(IF(('R8. TIAM energy consumption'!$A$9:$A$278=$B13)*('R8. TIAM energy consumption'!$B$9:$B$278="PRIM FUELS - OIL")*('R8. TIAM energy consumption'!$E$8:$P$8=O$9),'R8. TIAM energy consumption'!$E$9:$P$278))</f>
        <v>195361.18160156053</v>
      </c>
      <c r="P13" s="58">
        <f t="array" ref="P13">SUM(IF(('R8. TIAM energy consumption'!$A$9:$A$278=$B13)*('R8. TIAM energy consumption'!$B$9:$B$278="PRIM FUELS - OIL")*('R8. TIAM energy consumption'!$E$8:$P$8=P$9),'R8. TIAM energy consumption'!$E$9:$P$278))</f>
        <v>190795.89874031153</v>
      </c>
      <c r="Q13" s="58"/>
      <c r="R13" s="57">
        <f t="shared" si="1"/>
        <v>112.71274904816255</v>
      </c>
      <c r="S13" s="57">
        <f t="shared" si="0"/>
        <v>118.05838258117298</v>
      </c>
      <c r="T13" s="57">
        <f t="shared" si="0"/>
        <v>127.03778617094849</v>
      </c>
      <c r="U13" s="57">
        <f t="shared" si="0"/>
        <v>138.38546204740049</v>
      </c>
      <c r="V13" s="57">
        <f t="shared" si="0"/>
        <v>122.35772289678876</v>
      </c>
      <c r="W13" s="57">
        <f t="shared" si="0"/>
        <v>117.12451209905714</v>
      </c>
      <c r="X13" s="57">
        <f t="shared" si="0"/>
        <v>109.18130578902029</v>
      </c>
      <c r="Y13" s="57">
        <f t="shared" si="0"/>
        <v>107.11376516134605</v>
      </c>
      <c r="Z13" s="57">
        <f t="shared" si="0"/>
        <v>107.98901225217656</v>
      </c>
      <c r="AA13" s="57">
        <f t="shared" si="0"/>
        <v>101.4304248633164</v>
      </c>
      <c r="AB13" s="57">
        <f t="shared" si="0"/>
        <v>93.641811939102496</v>
      </c>
      <c r="AC13" s="57">
        <f t="shared" si="0"/>
        <v>91.453550404045984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OIL")*('R8. TIAM energy consumption'!$E$8:$P$8=E$9),'R8. TIAM energy consumption'!$E$9:$P$278))</f>
        <v>235148.11791477437</v>
      </c>
      <c r="F14" s="58">
        <f t="array" ref="F14">SUM(IF(('R8. TIAM energy consumption'!$A$9:$A$278=$B14)*('R8. TIAM energy consumption'!$B$9:$B$278="PRIM FUELS - OIL")*('R8. TIAM energy consumption'!$E$8:$P$8=F$9),'R8. TIAM energy consumption'!$E$9:$P$278))</f>
        <v>246300.50018709726</v>
      </c>
      <c r="G14" s="58">
        <f t="array" ref="G14">SUM(IF(('R8. TIAM energy consumption'!$A$9:$A$278=$B14)*('R8. TIAM energy consumption'!$B$9:$B$278="PRIM FUELS - OIL")*('R8. TIAM energy consumption'!$E$8:$P$8=G$9),'R8. TIAM energy consumption'!$E$9:$P$278))</f>
        <v>265033.87216111092</v>
      </c>
      <c r="H14" s="58">
        <f t="array" ref="H14">SUM(IF(('R8. TIAM energy consumption'!$A$9:$A$278=$B14)*('R8. TIAM energy consumption'!$B$9:$B$278="PRIM FUELS - OIL")*('R8. TIAM energy consumption'!$E$8:$P$8=H$9),'R8. TIAM energy consumption'!$E$9:$P$278))</f>
        <v>288708.07625593222</v>
      </c>
      <c r="I14" s="58">
        <f t="array" ref="I14">SUM(IF(('R8. TIAM energy consumption'!$A$9:$A$278=$B14)*('R8. TIAM energy consumption'!$B$9:$B$278="PRIM FUELS - OIL")*('R8. TIAM energy consumption'!$E$8:$P$8=I$9),'R8. TIAM energy consumption'!$E$9:$P$278))</f>
        <v>267354.39595341921</v>
      </c>
      <c r="J14" s="58">
        <f t="array" ref="J14">SUM(IF(('R8. TIAM energy consumption'!$A$9:$A$278=$B14)*('R8. TIAM energy consumption'!$B$9:$B$278="PRIM FUELS - OIL")*('R8. TIAM energy consumption'!$E$8:$P$8=J$9),'R8. TIAM energy consumption'!$E$9:$P$278))</f>
        <v>260021.5936693502</v>
      </c>
      <c r="K14" s="58">
        <f t="array" ref="K14">SUM(IF(('R8. TIAM energy consumption'!$A$9:$A$278=$B14)*('R8. TIAM energy consumption'!$B$9:$B$278="PRIM FUELS - OIL")*('R8. TIAM energy consumption'!$E$8:$P$8=K$9),'R8. TIAM energy consumption'!$E$9:$P$278))</f>
        <v>248064.42291204119</v>
      </c>
      <c r="L14" s="58">
        <f t="array" ref="L14">SUM(IF(('R8. TIAM energy consumption'!$A$9:$A$278=$B14)*('R8. TIAM energy consumption'!$B$9:$B$278="PRIM FUELS - OIL")*('R8. TIAM energy consumption'!$E$8:$P$8=L$9),'R8. TIAM energy consumption'!$E$9:$P$278))</f>
        <v>248585.07142991319</v>
      </c>
      <c r="M14" s="58">
        <f t="array" ref="M14">SUM(IF(('R8. TIAM energy consumption'!$A$9:$A$278=$B14)*('R8. TIAM energy consumption'!$B$9:$B$278="PRIM FUELS - OIL")*('R8. TIAM energy consumption'!$E$8:$P$8=M$9),'R8. TIAM energy consumption'!$E$9:$P$278))</f>
        <v>230284.94224023694</v>
      </c>
      <c r="N14" s="58">
        <f t="array" ref="N14">SUM(IF(('R8. TIAM energy consumption'!$A$9:$A$278=$B14)*('R8. TIAM energy consumption'!$B$9:$B$278="PRIM FUELS - OIL")*('R8. TIAM energy consumption'!$E$8:$P$8=N$9),'R8. TIAM energy consumption'!$E$9:$P$278))</f>
        <v>222271.06959574614</v>
      </c>
      <c r="O14" s="58">
        <f t="array" ref="O14">SUM(IF(('R8. TIAM energy consumption'!$A$9:$A$278=$B14)*('R8. TIAM energy consumption'!$B$9:$B$278="PRIM FUELS - OIL")*('R8. TIAM energy consumption'!$E$8:$P$8=O$9),'R8. TIAM energy consumption'!$E$9:$P$278))</f>
        <v>211929.4725068066</v>
      </c>
      <c r="P14" s="58">
        <f t="array" ref="P14">SUM(IF(('R8. TIAM energy consumption'!$A$9:$A$278=$B14)*('R8. TIAM energy consumption'!$B$9:$B$278="PRIM FUELS - OIL")*('R8. TIAM energy consumption'!$E$8:$P$8=P$9),'R8. TIAM energy consumption'!$E$9:$P$278))</f>
        <v>201158.38922037728</v>
      </c>
      <c r="Q14" s="58"/>
      <c r="R14" s="57">
        <f t="shared" si="1"/>
        <v>112.71274904816255</v>
      </c>
      <c r="S14" s="57">
        <f t="shared" si="0"/>
        <v>118.05838258117298</v>
      </c>
      <c r="T14" s="57">
        <f t="shared" si="0"/>
        <v>127.03778617094849</v>
      </c>
      <c r="U14" s="57">
        <f t="shared" si="0"/>
        <v>138.38546204740049</v>
      </c>
      <c r="V14" s="57">
        <f t="shared" si="0"/>
        <v>128.15007496229458</v>
      </c>
      <c r="W14" s="57">
        <f t="shared" si="0"/>
        <v>124.63526773783865</v>
      </c>
      <c r="X14" s="57">
        <f t="shared" si="0"/>
        <v>118.90387767252221</v>
      </c>
      <c r="Y14" s="57">
        <f t="shared" si="0"/>
        <v>119.15343835902736</v>
      </c>
      <c r="Z14" s="57">
        <f t="shared" si="0"/>
        <v>110.3816995622384</v>
      </c>
      <c r="AA14" s="57">
        <f t="shared" si="0"/>
        <v>106.54043719410922</v>
      </c>
      <c r="AB14" s="57">
        <f t="shared" si="0"/>
        <v>101.58343457048916</v>
      </c>
      <c r="AC14" s="57">
        <f t="shared" si="0"/>
        <v>96.42056778590289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OIL")*('R8. TIAM energy consumption'!$E$8:$P$8=E$9),'R8. TIAM energy consumption'!$E$9:$P$278))</f>
        <v>235148.11791477437</v>
      </c>
      <c r="F15" s="58">
        <f t="array" ref="F15">SUM(IF(('R8. TIAM energy consumption'!$A$9:$A$278=$B15)*('R8. TIAM energy consumption'!$B$9:$B$278="PRIM FUELS - OIL")*('R8. TIAM energy consumption'!$E$8:$P$8=F$9),'R8. TIAM energy consumption'!$E$9:$P$278))</f>
        <v>246300.50018709726</v>
      </c>
      <c r="G15" s="58">
        <f t="array" ref="G15">SUM(IF(('R8. TIAM energy consumption'!$A$9:$A$278=$B15)*('R8. TIAM energy consumption'!$B$9:$B$278="PRIM FUELS - OIL")*('R8. TIAM energy consumption'!$E$8:$P$8=G$9),'R8. TIAM energy consumption'!$E$9:$P$278))</f>
        <v>265033.87216111092</v>
      </c>
      <c r="H15" s="58">
        <f t="array" ref="H15">SUM(IF(('R8. TIAM energy consumption'!$A$9:$A$278=$B15)*('R8. TIAM energy consumption'!$B$9:$B$278="PRIM FUELS - OIL")*('R8. TIAM energy consumption'!$E$8:$P$8=H$9),'R8. TIAM energy consumption'!$E$9:$P$278))</f>
        <v>288708.07625593222</v>
      </c>
      <c r="I15" s="58">
        <f t="array" ref="I15">SUM(IF(('R8. TIAM energy consumption'!$A$9:$A$278=$B15)*('R8. TIAM energy consumption'!$B$9:$B$278="PRIM FUELS - OIL")*('R8. TIAM energy consumption'!$E$8:$P$8=I$9),'R8. TIAM energy consumption'!$E$9:$P$278))</f>
        <v>301910.72783778689</v>
      </c>
      <c r="J15" s="58">
        <f t="array" ref="J15">SUM(IF(('R8. TIAM energy consumption'!$A$9:$A$278=$B15)*('R8. TIAM energy consumption'!$B$9:$B$278="PRIM FUELS - OIL")*('R8. TIAM energy consumption'!$E$8:$P$8=J$9),'R8. TIAM energy consumption'!$E$9:$P$278))</f>
        <v>255449.11270149294</v>
      </c>
      <c r="K15" s="58">
        <f t="array" ref="K15">SUM(IF(('R8. TIAM energy consumption'!$A$9:$A$278=$B15)*('R8. TIAM energy consumption'!$B$9:$B$278="PRIM FUELS - OIL")*('R8. TIAM energy consumption'!$E$8:$P$8=K$9),'R8. TIAM energy consumption'!$E$9:$P$278))</f>
        <v>241963.85663660982</v>
      </c>
      <c r="L15" s="58">
        <f t="array" ref="L15">SUM(IF(('R8. TIAM energy consumption'!$A$9:$A$278=$B15)*('R8. TIAM energy consumption'!$B$9:$B$278="PRIM FUELS - OIL")*('R8. TIAM energy consumption'!$E$8:$P$8=L$9),'R8. TIAM energy consumption'!$E$9:$P$278))</f>
        <v>239879.24396217888</v>
      </c>
      <c r="M15" s="58">
        <f t="array" ref="M15">SUM(IF(('R8. TIAM energy consumption'!$A$9:$A$278=$B15)*('R8. TIAM energy consumption'!$B$9:$B$278="PRIM FUELS - OIL")*('R8. TIAM energy consumption'!$E$8:$P$8=M$9),'R8. TIAM energy consumption'!$E$9:$P$278))</f>
        <v>216213.02962657073</v>
      </c>
      <c r="N15" s="58">
        <f t="array" ref="N15">SUM(IF(('R8. TIAM energy consumption'!$A$9:$A$278=$B15)*('R8. TIAM energy consumption'!$B$9:$B$278="PRIM FUELS - OIL")*('R8. TIAM energy consumption'!$E$8:$P$8=N$9),'R8. TIAM energy consumption'!$E$9:$P$278))</f>
        <v>209165.03356045217</v>
      </c>
      <c r="O15" s="58">
        <f t="array" ref="O15">SUM(IF(('R8. TIAM energy consumption'!$A$9:$A$278=$B15)*('R8. TIAM energy consumption'!$B$9:$B$278="PRIM FUELS - OIL")*('R8. TIAM energy consumption'!$E$8:$P$8=O$9),'R8. TIAM energy consumption'!$E$9:$P$278))</f>
        <v>205735.00971353974</v>
      </c>
      <c r="P15" s="58">
        <f t="array" ref="P15">SUM(IF(('R8. TIAM energy consumption'!$A$9:$A$278=$B15)*('R8. TIAM energy consumption'!$B$9:$B$278="PRIM FUELS - OIL")*('R8. TIAM energy consumption'!$E$8:$P$8=P$9),'R8. TIAM energy consumption'!$E$9:$P$278))</f>
        <v>197972.64768923289</v>
      </c>
      <c r="Q15" s="58"/>
      <c r="R15" s="57">
        <f t="shared" si="1"/>
        <v>112.71274904816255</v>
      </c>
      <c r="S15" s="57">
        <f t="shared" si="0"/>
        <v>118.05838258117298</v>
      </c>
      <c r="T15" s="57">
        <f t="shared" si="0"/>
        <v>127.03778617094849</v>
      </c>
      <c r="U15" s="57">
        <f t="shared" si="0"/>
        <v>138.38546204740049</v>
      </c>
      <c r="V15" s="57">
        <f t="shared" si="0"/>
        <v>144.7138442080234</v>
      </c>
      <c r="W15" s="57">
        <f t="shared" si="0"/>
        <v>122.44355595877869</v>
      </c>
      <c r="X15" s="57">
        <f t="shared" si="0"/>
        <v>115.97971395072881</v>
      </c>
      <c r="Y15" s="57">
        <f t="shared" si="0"/>
        <v>114.9805036346126</v>
      </c>
      <c r="Z15" s="57">
        <f t="shared" si="0"/>
        <v>103.63665746231955</v>
      </c>
      <c r="AA15" s="57">
        <f t="shared" si="0"/>
        <v>100.25836543541601</v>
      </c>
      <c r="AB15" s="57">
        <f t="shared" si="0"/>
        <v>98.614263749574008</v>
      </c>
      <c r="AC15" s="57">
        <f t="shared" si="0"/>
        <v>94.893557113156078</v>
      </c>
    </row>
    <row r="16" spans="1:29" x14ac:dyDescent="0.3"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OIL")*('R8. TIAM energy consumption'!$D$9:$D$278=$D17)*('R8. TIAM energy consumption'!$E$8:$P$8=E$9),'R8. TIAM energy consumption'!$E$9:$P$278))</f>
        <v>80042.499637425601</v>
      </c>
      <c r="F17" s="58">
        <f t="array" ref="F17">SUM(IF(('R8. TIAM energy consumption'!$A$9:$A$278=$B17)*('R8. TIAM energy consumption'!$B$9:$B$278="PRIM FUELS - OIL")*('R8. TIAM energy consumption'!$D$9:$D$278=$D17)*('R8. TIAM energy consumption'!$E$8:$P$8=F$9),'R8. TIAM energy consumption'!$E$9:$P$278))</f>
        <v>78883.954572494898</v>
      </c>
      <c r="G17" s="58">
        <f t="array" ref="G17">SUM(IF(('R8. TIAM energy consumption'!$A$9:$A$278=$B17)*('R8. TIAM energy consumption'!$B$9:$B$278="PRIM FUELS - OIL")*('R8. TIAM energy consumption'!$D$9:$D$278=$D17)*('R8. TIAM energy consumption'!$E$8:$P$8=G$9),'R8. TIAM energy consumption'!$E$9:$P$278))</f>
        <v>76390.603772638511</v>
      </c>
      <c r="H17" s="58">
        <f t="array" ref="H17">SUM(IF(('R8. TIAM energy consumption'!$A$9:$A$278=$B17)*('R8. TIAM energy consumption'!$B$9:$B$278="PRIM FUELS - OIL")*('R8. TIAM energy consumption'!$D$9:$D$278=$D17)*('R8. TIAM energy consumption'!$E$8:$P$8=H$9),'R8. TIAM energy consumption'!$E$9:$P$278))</f>
        <v>75612.806458367486</v>
      </c>
      <c r="I17" s="58">
        <f t="array" ref="I17">SUM(IF(('R8. TIAM energy consumption'!$A$9:$A$278=$B17)*('R8. TIAM energy consumption'!$B$9:$B$278="PRIM FUELS - OIL")*('R8. TIAM energy consumption'!$D$9:$D$278=$D17)*('R8. TIAM energy consumption'!$E$8:$P$8=I$9),'R8. TIAM energy consumption'!$E$9:$P$278))</f>
        <v>76158.506276166096</v>
      </c>
      <c r="J17" s="58">
        <f t="array" ref="J17">SUM(IF(('R8. TIAM energy consumption'!$A$9:$A$278=$B17)*('R8. TIAM energy consumption'!$B$9:$B$278="PRIM FUELS - OIL")*('R8. TIAM energy consumption'!$D$9:$D$278=$D17)*('R8. TIAM energy consumption'!$E$8:$P$8=J$9),'R8. TIAM energy consumption'!$E$9:$P$278))</f>
        <v>72964.398026211886</v>
      </c>
      <c r="K17" s="58">
        <f t="array" ref="K17">SUM(IF(('R8. TIAM energy consumption'!$A$9:$A$278=$B17)*('R8. TIAM energy consumption'!$B$9:$B$278="PRIM FUELS - OIL")*('R8. TIAM energy consumption'!$D$9:$D$278=$D17)*('R8. TIAM energy consumption'!$E$8:$P$8=K$9),'R8. TIAM energy consumption'!$E$9:$P$278))</f>
        <v>65589.288635887555</v>
      </c>
      <c r="L17" s="58">
        <f t="array" ref="L17">SUM(IF(('R8. TIAM energy consumption'!$A$9:$A$278=$B17)*('R8. TIAM energy consumption'!$B$9:$B$278="PRIM FUELS - OIL")*('R8. TIAM energy consumption'!$D$9:$D$278=$D17)*('R8. TIAM energy consumption'!$E$8:$P$8=L$9),'R8. TIAM energy consumption'!$E$9:$P$278))</f>
        <v>49050.660302814278</v>
      </c>
      <c r="M17" s="58">
        <f t="array" ref="M17">SUM(IF(('R8. TIAM energy consumption'!$A$9:$A$278=$B17)*('R8. TIAM energy consumption'!$B$9:$B$278="PRIM FUELS - OIL")*('R8. TIAM energy consumption'!$D$9:$D$278=$D17)*('R8. TIAM energy consumption'!$E$8:$P$8=M$9),'R8. TIAM energy consumption'!$E$9:$P$278))</f>
        <v>37432.372558209405</v>
      </c>
      <c r="N17" s="58">
        <f t="array" ref="N17">SUM(IF(('R8. TIAM energy consumption'!$A$9:$A$278=$B17)*('R8. TIAM energy consumption'!$B$9:$B$278="PRIM FUELS - OIL")*('R8. TIAM energy consumption'!$D$9:$D$278=$D17)*('R8. TIAM energy consumption'!$E$8:$P$8=N$9),'R8. TIAM energy consumption'!$E$9:$P$278))</f>
        <v>36082.702564266248</v>
      </c>
      <c r="O17" s="58">
        <f t="array" ref="O17">SUM(IF(('R8. TIAM energy consumption'!$A$9:$A$278=$B17)*('R8. TIAM energy consumption'!$B$9:$B$278="PRIM FUELS - OIL")*('R8. TIAM energy consumption'!$D$9:$D$278=$D17)*('R8. TIAM energy consumption'!$E$8:$P$8=O$9),'R8. TIAM energy consumption'!$E$9:$P$278))</f>
        <v>26700.333735512082</v>
      </c>
      <c r="P17" s="58">
        <f t="array" ref="P17">SUM(IF(('R8. TIAM energy consumption'!$A$9:$A$278=$B17)*('R8. TIAM energy consumption'!$B$9:$B$278="PRIM FUELS - OIL")*('R8. TIAM energy consumption'!$D$9:$D$278=$D17)*('R8. TIAM energy consumption'!$E$8:$P$8=P$9),'R8. TIAM energy consumption'!$E$9:$P$278))</f>
        <v>24495.745685315869</v>
      </c>
      <c r="Q17" s="58"/>
      <c r="R17" s="70">
        <f>E17*$B$5/365.25</f>
        <v>38.366499612344768</v>
      </c>
      <c r="S17" s="70">
        <f t="shared" ref="S17:AC32" si="2">F17*$B$5/365.25</f>
        <v>37.811178139553526</v>
      </c>
      <c r="T17" s="70">
        <f t="shared" si="2"/>
        <v>36.616048765415371</v>
      </c>
      <c r="U17" s="70">
        <f t="shared" si="2"/>
        <v>36.243229819335021</v>
      </c>
      <c r="V17" s="70">
        <f t="shared" si="2"/>
        <v>36.504798260386529</v>
      </c>
      <c r="W17" s="70">
        <f t="shared" si="2"/>
        <v>34.973777196717045</v>
      </c>
      <c r="X17" s="70">
        <f t="shared" si="2"/>
        <v>31.43869105064951</v>
      </c>
      <c r="Y17" s="70">
        <f t="shared" si="2"/>
        <v>23.511286479280002</v>
      </c>
      <c r="Z17" s="70">
        <f t="shared" si="2"/>
        <v>17.942332057958165</v>
      </c>
      <c r="AA17" s="70">
        <f t="shared" si="2"/>
        <v>17.295399321799565</v>
      </c>
      <c r="AB17" s="70">
        <f t="shared" si="2"/>
        <v>12.798180323619238</v>
      </c>
      <c r="AC17" s="70">
        <f t="shared" si="2"/>
        <v>11.74146261794573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OIL")*('R8. TIAM energy consumption'!$D$9:$D$278=$D18)*('R8. TIAM energy consumption'!$E$8:$P$8=E$9),'R8. TIAM energy consumption'!$E$9:$P$278))</f>
        <v>14556.916702938119</v>
      </c>
      <c r="F18" s="58">
        <f t="array" ref="F18">SUM(IF(('R8. TIAM energy consumption'!$A$9:$A$278=$B18)*('R8. TIAM energy consumption'!$B$9:$B$278="PRIM FUELS - OIL")*('R8. TIAM energy consumption'!$D$9:$D$278=$D18)*('R8. TIAM energy consumption'!$E$8:$P$8=F$9),'R8. TIAM energy consumption'!$E$9:$P$278))</f>
        <v>15711.694228706101</v>
      </c>
      <c r="G18" s="58">
        <f t="array" ref="G18">SUM(IF(('R8. TIAM energy consumption'!$A$9:$A$278=$B18)*('R8. TIAM energy consumption'!$B$9:$B$278="PRIM FUELS - OIL")*('R8. TIAM energy consumption'!$D$9:$D$278=$D18)*('R8. TIAM energy consumption'!$E$8:$P$8=G$9),'R8. TIAM energy consumption'!$E$9:$P$278))</f>
        <v>15078.673977581384</v>
      </c>
      <c r="H18" s="58">
        <f t="array" ref="H18">SUM(IF(('R8. TIAM energy consumption'!$A$9:$A$278=$B18)*('R8. TIAM energy consumption'!$B$9:$B$278="PRIM FUELS - OIL")*('R8. TIAM energy consumption'!$D$9:$D$278=$D18)*('R8. TIAM energy consumption'!$E$8:$P$8=H$9),'R8. TIAM energy consumption'!$E$9:$P$278))</f>
        <v>16936.040735958533</v>
      </c>
      <c r="I18" s="58">
        <f t="array" ref="I18">SUM(IF(('R8. TIAM energy consumption'!$A$9:$A$278=$B18)*('R8. TIAM energy consumption'!$B$9:$B$278="PRIM FUELS - OIL")*('R8. TIAM energy consumption'!$D$9:$D$278=$D18)*('R8. TIAM energy consumption'!$E$8:$P$8=I$9),'R8. TIAM energy consumption'!$E$9:$P$278))</f>
        <v>17744.929388807384</v>
      </c>
      <c r="J18" s="58">
        <f t="array" ref="J18">SUM(IF(('R8. TIAM energy consumption'!$A$9:$A$278=$B18)*('R8. TIAM energy consumption'!$B$9:$B$278="PRIM FUELS - OIL")*('R8. TIAM energy consumption'!$D$9:$D$278=$D18)*('R8. TIAM energy consumption'!$E$8:$P$8=J$9),'R8. TIAM energy consumption'!$E$9:$P$278))</f>
        <v>17395.503350512819</v>
      </c>
      <c r="K18" s="58">
        <f t="array" ref="K18">SUM(IF(('R8. TIAM energy consumption'!$A$9:$A$278=$B18)*('R8. TIAM energy consumption'!$B$9:$B$278="PRIM FUELS - OIL")*('R8. TIAM energy consumption'!$D$9:$D$278=$D18)*('R8. TIAM energy consumption'!$E$8:$P$8=K$9),'R8. TIAM energy consumption'!$E$9:$P$278))</f>
        <v>17431.522174119971</v>
      </c>
      <c r="L18" s="58">
        <f t="array" ref="L18">SUM(IF(('R8. TIAM energy consumption'!$A$9:$A$278=$B18)*('R8. TIAM energy consumption'!$B$9:$B$278="PRIM FUELS - OIL")*('R8. TIAM energy consumption'!$D$9:$D$278=$D18)*('R8. TIAM energy consumption'!$E$8:$P$8=L$9),'R8. TIAM energy consumption'!$E$9:$P$278))</f>
        <v>17882.618647327356</v>
      </c>
      <c r="M18" s="58">
        <f t="array" ref="M18">SUM(IF(('R8. TIAM energy consumption'!$A$9:$A$278=$B18)*('R8. TIAM energy consumption'!$B$9:$B$278="PRIM FUELS - OIL")*('R8. TIAM energy consumption'!$D$9:$D$278=$D18)*('R8. TIAM energy consumption'!$E$8:$P$8=M$9),'R8. TIAM energy consumption'!$E$9:$P$278))</f>
        <v>15462.541646769911</v>
      </c>
      <c r="N18" s="58">
        <f t="array" ref="N18">SUM(IF(('R8. TIAM energy consumption'!$A$9:$A$278=$B18)*('R8. TIAM energy consumption'!$B$9:$B$278="PRIM FUELS - OIL")*('R8. TIAM energy consumption'!$D$9:$D$278=$D18)*('R8. TIAM energy consumption'!$E$8:$P$8=N$9),'R8. TIAM energy consumption'!$E$9:$P$278))</f>
        <v>28103.40654240275</v>
      </c>
      <c r="O18" s="58">
        <f t="array" ref="O18">SUM(IF(('R8. TIAM energy consumption'!$A$9:$A$278=$B18)*('R8. TIAM energy consumption'!$B$9:$B$278="PRIM FUELS - OIL")*('R8. TIAM energy consumption'!$D$9:$D$278=$D18)*('R8. TIAM energy consumption'!$E$8:$P$8=O$9),'R8. TIAM energy consumption'!$E$9:$P$278))</f>
        <v>38825.784361739883</v>
      </c>
      <c r="P18" s="58">
        <f t="array" ref="P18">SUM(IF(('R8. TIAM energy consumption'!$A$9:$A$278=$B18)*('R8. TIAM energy consumption'!$B$9:$B$278="PRIM FUELS - OIL")*('R8. TIAM energy consumption'!$D$9:$D$278=$D18)*('R8. TIAM energy consumption'!$E$8:$P$8=P$9),'R8. TIAM energy consumption'!$E$9:$P$278))</f>
        <v>17612.467651901257</v>
      </c>
      <c r="Q18" s="58"/>
      <c r="R18" s="70">
        <f t="shared" ref="R18:AC52" si="3">E18*$B$5/365.25</f>
        <v>6.9775174634735242</v>
      </c>
      <c r="S18" s="70">
        <f t="shared" si="2"/>
        <v>7.5310330545084421</v>
      </c>
      <c r="T18" s="70">
        <f t="shared" si="2"/>
        <v>7.2276096065976887</v>
      </c>
      <c r="U18" s="70">
        <f t="shared" si="2"/>
        <v>8.1178949092563215</v>
      </c>
      <c r="V18" s="70">
        <f t="shared" si="2"/>
        <v>8.5056167611041982</v>
      </c>
      <c r="W18" s="70">
        <f t="shared" si="2"/>
        <v>8.3381275644461859</v>
      </c>
      <c r="X18" s="70">
        <f t="shared" si="2"/>
        <v>8.3553923448843364</v>
      </c>
      <c r="Y18" s="70">
        <f t="shared" si="2"/>
        <v>8.5716148859448733</v>
      </c>
      <c r="Z18" s="70">
        <f t="shared" si="2"/>
        <v>7.4116075932651011</v>
      </c>
      <c r="AA18" s="70">
        <f t="shared" si="2"/>
        <v>13.470710448809038</v>
      </c>
      <c r="AB18" s="70">
        <f t="shared" si="2"/>
        <v>18.610231407205777</v>
      </c>
      <c r="AC18" s="70">
        <f t="shared" si="2"/>
        <v>8.442124326451605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OIL")*('R8. TIAM energy consumption'!$D$9:$D$278=$D19)*('R8. TIAM energy consumption'!$E$8:$P$8=E$9),'R8. TIAM energy consumption'!$E$9:$P$278))</f>
        <v>19479.828372337954</v>
      </c>
      <c r="F19" s="58">
        <f t="array" ref="F19">SUM(IF(('R8. TIAM energy consumption'!$A$9:$A$278=$B19)*('R8. TIAM energy consumption'!$B$9:$B$278="PRIM FUELS - OIL")*('R8. TIAM energy consumption'!$D$9:$D$278=$D19)*('R8. TIAM energy consumption'!$E$8:$P$8=F$9),'R8. TIAM energy consumption'!$E$9:$P$278))</f>
        <v>20850.916757350755</v>
      </c>
      <c r="G19" s="58">
        <f t="array" ref="G19">SUM(IF(('R8. TIAM energy consumption'!$A$9:$A$278=$B19)*('R8. TIAM energy consumption'!$B$9:$B$278="PRIM FUELS - OIL")*('R8. TIAM energy consumption'!$D$9:$D$278=$D19)*('R8. TIAM energy consumption'!$E$8:$P$8=G$9),'R8. TIAM energy consumption'!$E$9:$P$278))</f>
        <v>21902.194980574095</v>
      </c>
      <c r="H19" s="58">
        <f t="array" ref="H19">SUM(IF(('R8. TIAM energy consumption'!$A$9:$A$278=$B19)*('R8. TIAM energy consumption'!$B$9:$B$278="PRIM FUELS - OIL")*('R8. TIAM energy consumption'!$D$9:$D$278=$D19)*('R8. TIAM energy consumption'!$E$8:$P$8=H$9),'R8. TIAM energy consumption'!$E$9:$P$278))</f>
        <v>29861.976713022443</v>
      </c>
      <c r="I19" s="58">
        <f t="array" ref="I19">SUM(IF(('R8. TIAM energy consumption'!$A$9:$A$278=$B19)*('R8. TIAM energy consumption'!$B$9:$B$278="PRIM FUELS - OIL")*('R8. TIAM energy consumption'!$D$9:$D$278=$D19)*('R8. TIAM energy consumption'!$E$8:$P$8=I$9),'R8. TIAM energy consumption'!$E$9:$P$278))</f>
        <v>31516.827143003269</v>
      </c>
      <c r="J19" s="58">
        <f t="array" ref="J19">SUM(IF(('R8. TIAM energy consumption'!$A$9:$A$278=$B19)*('R8. TIAM energy consumption'!$B$9:$B$278="PRIM FUELS - OIL")*('R8. TIAM energy consumption'!$D$9:$D$278=$D19)*('R8. TIAM energy consumption'!$E$8:$P$8=J$9),'R8. TIAM energy consumption'!$E$9:$P$278))</f>
        <v>34278.572636790203</v>
      </c>
      <c r="K19" s="58">
        <f t="array" ref="K19">SUM(IF(('R8. TIAM energy consumption'!$A$9:$A$278=$B19)*('R8. TIAM energy consumption'!$B$9:$B$278="PRIM FUELS - OIL")*('R8. TIAM energy consumption'!$D$9:$D$278=$D19)*('R8. TIAM energy consumption'!$E$8:$P$8=K$9),'R8. TIAM energy consumption'!$E$9:$P$278))</f>
        <v>39371.62565538544</v>
      </c>
      <c r="L19" s="58">
        <f t="array" ref="L19">SUM(IF(('R8. TIAM energy consumption'!$A$9:$A$278=$B19)*('R8. TIAM energy consumption'!$B$9:$B$278="PRIM FUELS - OIL")*('R8. TIAM energy consumption'!$D$9:$D$278=$D19)*('R8. TIAM energy consumption'!$E$8:$P$8=L$9),'R8. TIAM energy consumption'!$E$9:$P$278))</f>
        <v>42842.412926691759</v>
      </c>
      <c r="M19" s="58">
        <f t="array" ref="M19">SUM(IF(('R8. TIAM energy consumption'!$A$9:$A$278=$B19)*('R8. TIAM energy consumption'!$B$9:$B$278="PRIM FUELS - OIL")*('R8. TIAM energy consumption'!$D$9:$D$278=$D19)*('R8. TIAM energy consumption'!$E$8:$P$8=M$9),'R8. TIAM energy consumption'!$E$9:$P$278))</f>
        <v>39192.49513984612</v>
      </c>
      <c r="N19" s="58">
        <f t="array" ref="N19">SUM(IF(('R8. TIAM energy consumption'!$A$9:$A$278=$B19)*('R8. TIAM energy consumption'!$B$9:$B$278="PRIM FUELS - OIL")*('R8. TIAM energy consumption'!$D$9:$D$278=$D19)*('R8. TIAM energy consumption'!$E$8:$P$8=N$9),'R8. TIAM energy consumption'!$E$9:$P$278))</f>
        <v>41849.387284205477</v>
      </c>
      <c r="O19" s="58">
        <f t="array" ref="O19">SUM(IF(('R8. TIAM energy consumption'!$A$9:$A$278=$B19)*('R8. TIAM energy consumption'!$B$9:$B$278="PRIM FUELS - OIL")*('R8. TIAM energy consumption'!$D$9:$D$278=$D19)*('R8. TIAM energy consumption'!$E$8:$P$8=O$9),'R8. TIAM energy consumption'!$E$9:$P$278))</f>
        <v>55367.729139123083</v>
      </c>
      <c r="P19" s="58">
        <f t="array" ref="P19">SUM(IF(('R8. TIAM energy consumption'!$A$9:$A$278=$B19)*('R8. TIAM energy consumption'!$B$9:$B$278="PRIM FUELS - OIL")*('R8. TIAM energy consumption'!$D$9:$D$278=$D19)*('R8. TIAM energy consumption'!$E$8:$P$8=P$9),'R8. TIAM energy consumption'!$E$9:$P$278))</f>
        <v>68095.062292859453</v>
      </c>
      <c r="Q19" s="58"/>
      <c r="R19" s="70">
        <f t="shared" si="3"/>
        <v>9.3372000010154164</v>
      </c>
      <c r="S19" s="70">
        <f t="shared" si="2"/>
        <v>9.9943991418514422</v>
      </c>
      <c r="T19" s="70">
        <f t="shared" si="2"/>
        <v>10.498304763570754</v>
      </c>
      <c r="U19" s="70">
        <f t="shared" si="2"/>
        <v>14.313639918465608</v>
      </c>
      <c r="V19" s="70">
        <f t="shared" si="2"/>
        <v>15.106853756963245</v>
      </c>
      <c r="W19" s="70">
        <f t="shared" si="2"/>
        <v>16.430631848561323</v>
      </c>
      <c r="X19" s="70">
        <f t="shared" si="2"/>
        <v>18.871867661394695</v>
      </c>
      <c r="Y19" s="70">
        <f t="shared" si="2"/>
        <v>20.535508341062354</v>
      </c>
      <c r="Z19" s="70">
        <f t="shared" si="2"/>
        <v>18.786005639517196</v>
      </c>
      <c r="AA19" s="70">
        <f t="shared" si="2"/>
        <v>20.059524731104172</v>
      </c>
      <c r="AB19" s="70">
        <f t="shared" si="2"/>
        <v>26.539225638567256</v>
      </c>
      <c r="AC19" s="70">
        <f t="shared" si="2"/>
        <v>32.639775030714084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OIL")*('R8. TIAM energy consumption'!$D$9:$D$278=$D20)*('R8. TIAM energy consumption'!$E$8:$P$8=E$9),'R8. TIAM energy consumption'!$E$9:$P$278))</f>
        <v>46731.976184839506</v>
      </c>
      <c r="F20" s="58">
        <f t="array" ref="F20">SUM(IF(('R8. TIAM energy consumption'!$A$9:$A$278=$B20)*('R8. TIAM energy consumption'!$B$9:$B$278="PRIM FUELS - OIL")*('R8. TIAM energy consumption'!$D$9:$D$278=$D20)*('R8. TIAM energy consumption'!$E$8:$P$8=F$9),'R8. TIAM energy consumption'!$E$9:$P$278))</f>
        <v>52932.507628973362</v>
      </c>
      <c r="G20" s="58">
        <f t="array" ref="G20">SUM(IF(('R8. TIAM energy consumption'!$A$9:$A$278=$B20)*('R8. TIAM energy consumption'!$B$9:$B$278="PRIM FUELS - OIL")*('R8. TIAM energy consumption'!$D$9:$D$278=$D20)*('R8. TIAM energy consumption'!$E$8:$P$8=G$9),'R8. TIAM energy consumption'!$E$9:$P$278))</f>
        <v>54675.484924682627</v>
      </c>
      <c r="H20" s="58">
        <f t="array" ref="H20">SUM(IF(('R8. TIAM energy consumption'!$A$9:$A$278=$B20)*('R8. TIAM energy consumption'!$B$9:$B$278="PRIM FUELS - OIL")*('R8. TIAM energy consumption'!$D$9:$D$278=$D20)*('R8. TIAM energy consumption'!$E$8:$P$8=H$9),'R8. TIAM energy consumption'!$E$9:$P$278))</f>
        <v>53630.278589466361</v>
      </c>
      <c r="I20" s="58">
        <f t="array" ref="I20">SUM(IF(('R8. TIAM energy consumption'!$A$9:$A$278=$B20)*('R8. TIAM energy consumption'!$B$9:$B$278="PRIM FUELS - OIL")*('R8. TIAM energy consumption'!$D$9:$D$278=$D20)*('R8. TIAM energy consumption'!$E$8:$P$8=I$9),'R8. TIAM energy consumption'!$E$9:$P$278))</f>
        <v>52771.455432757648</v>
      </c>
      <c r="J20" s="58">
        <f t="array" ref="J20">SUM(IF(('R8. TIAM energy consumption'!$A$9:$A$278=$B20)*('R8. TIAM energy consumption'!$B$9:$B$278="PRIM FUELS - OIL")*('R8. TIAM energy consumption'!$D$9:$D$278=$D20)*('R8. TIAM energy consumption'!$E$8:$P$8=J$9),'R8. TIAM energy consumption'!$E$9:$P$278))</f>
        <v>51458.150278213165</v>
      </c>
      <c r="K20" s="58">
        <f t="array" ref="K20">SUM(IF(('R8. TIAM energy consumption'!$A$9:$A$278=$B20)*('R8. TIAM energy consumption'!$B$9:$B$278="PRIM FUELS - OIL")*('R8. TIAM energy consumption'!$D$9:$D$278=$D20)*('R8. TIAM energy consumption'!$E$8:$P$8=K$9),'R8. TIAM energy consumption'!$E$9:$P$278))</f>
        <v>44856.829237639773</v>
      </c>
      <c r="L20" s="58">
        <f t="array" ref="L20">SUM(IF(('R8. TIAM energy consumption'!$A$9:$A$278=$B20)*('R8. TIAM energy consumption'!$B$9:$B$278="PRIM FUELS - OIL")*('R8. TIAM energy consumption'!$D$9:$D$278=$D20)*('R8. TIAM energy consumption'!$E$8:$P$8=L$9),'R8. TIAM energy consumption'!$E$9:$P$278))</f>
        <v>33926.842901965487</v>
      </c>
      <c r="M20" s="58">
        <f t="array" ref="M20">SUM(IF(('R8. TIAM energy consumption'!$A$9:$A$278=$B20)*('R8. TIAM energy consumption'!$B$9:$B$278="PRIM FUELS - OIL")*('R8. TIAM energy consumption'!$D$9:$D$278=$D20)*('R8. TIAM energy consumption'!$E$8:$P$8=M$9),'R8. TIAM energy consumption'!$E$9:$P$278))</f>
        <v>27832.466115187992</v>
      </c>
      <c r="N20" s="58">
        <f t="array" ref="N20">SUM(IF(('R8. TIAM energy consumption'!$A$9:$A$278=$B20)*('R8. TIAM energy consumption'!$B$9:$B$278="PRIM FUELS - OIL")*('R8. TIAM energy consumption'!$D$9:$D$278=$D20)*('R8. TIAM energy consumption'!$E$8:$P$8=N$9),'R8. TIAM energy consumption'!$E$9:$P$278))</f>
        <v>25411.734706993968</v>
      </c>
      <c r="O20" s="58">
        <f t="array" ref="O20">SUM(IF(('R8. TIAM energy consumption'!$A$9:$A$278=$B20)*('R8. TIAM energy consumption'!$B$9:$B$278="PRIM FUELS - OIL")*('R8. TIAM energy consumption'!$D$9:$D$278=$D20)*('R8. TIAM energy consumption'!$E$8:$P$8=O$9),'R8. TIAM energy consumption'!$E$9:$P$278))</f>
        <v>30302.110594859816</v>
      </c>
      <c r="P20" s="58">
        <f t="array" ref="P20">SUM(IF(('R8. TIAM energy consumption'!$A$9:$A$278=$B20)*('R8. TIAM energy consumption'!$B$9:$B$278="PRIM FUELS - OIL")*('R8. TIAM energy consumption'!$D$9:$D$278=$D20)*('R8. TIAM energy consumption'!$E$8:$P$8=P$9),'R8. TIAM energy consumption'!$E$9:$P$278))</f>
        <v>24599.234580614811</v>
      </c>
      <c r="Q20" s="58"/>
      <c r="R20" s="70">
        <f t="shared" si="3"/>
        <v>22.399879492786617</v>
      </c>
      <c r="S20" s="70">
        <f t="shared" si="2"/>
        <v>25.371959179519202</v>
      </c>
      <c r="T20" s="70">
        <f t="shared" si="2"/>
        <v>26.207414569381719</v>
      </c>
      <c r="U20" s="70">
        <f t="shared" si="2"/>
        <v>25.706419365127182</v>
      </c>
      <c r="V20" s="70">
        <f t="shared" si="2"/>
        <v>25.294762577068418</v>
      </c>
      <c r="W20" s="70">
        <f t="shared" si="2"/>
        <v>24.665260475922622</v>
      </c>
      <c r="X20" s="70">
        <f t="shared" si="2"/>
        <v>21.501071672582189</v>
      </c>
      <c r="Y20" s="70">
        <f t="shared" si="2"/>
        <v>16.262038428866408</v>
      </c>
      <c r="Z20" s="70">
        <f t="shared" si="2"/>
        <v>13.340841493656578</v>
      </c>
      <c r="AA20" s="70">
        <f t="shared" si="2"/>
        <v>12.180520525986033</v>
      </c>
      <c r="AB20" s="70">
        <f t="shared" si="2"/>
        <v>14.524607797822013</v>
      </c>
      <c r="AC20" s="70">
        <f t="shared" si="2"/>
        <v>11.791067598791587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OIL")*('R8. TIAM energy consumption'!$D$9:$D$278=$D21)*('R8. TIAM energy consumption'!$E$8:$P$8=E$9),'R8. TIAM energy consumption'!$E$9:$P$278))</f>
        <v>72999.952825125336</v>
      </c>
      <c r="F21" s="58">
        <f t="array" ref="F21">SUM(IF(('R8. TIAM energy consumption'!$A$9:$A$278=$B21)*('R8. TIAM energy consumption'!$B$9:$B$278="PRIM FUELS - OIL")*('R8. TIAM energy consumption'!$D$9:$D$278=$D21)*('R8. TIAM energy consumption'!$E$8:$P$8=F$9),'R8. TIAM energy consumption'!$E$9:$P$278))</f>
        <v>75838.890666792009</v>
      </c>
      <c r="G21" s="58">
        <f t="array" ref="G21">SUM(IF(('R8. TIAM energy consumption'!$A$9:$A$278=$B21)*('R8. TIAM energy consumption'!$B$9:$B$278="PRIM FUELS - OIL")*('R8. TIAM energy consumption'!$D$9:$D$278=$D21)*('R8. TIAM energy consumption'!$E$8:$P$8=G$9),'R8. TIAM energy consumption'!$E$9:$P$278))</f>
        <v>94756.529522618468</v>
      </c>
      <c r="H21" s="58">
        <f t="array" ref="H21">SUM(IF(('R8. TIAM energy consumption'!$A$9:$A$278=$B21)*('R8. TIAM energy consumption'!$B$9:$B$278="PRIM FUELS - OIL")*('R8. TIAM energy consumption'!$D$9:$D$278=$D21)*('R8. TIAM energy consumption'!$E$8:$P$8=H$9),'R8. TIAM energy consumption'!$E$9:$P$278))</f>
        <v>118667.80836061297</v>
      </c>
      <c r="I21" s="58">
        <f t="array" ref="I21">SUM(IF(('R8. TIAM energy consumption'!$A$9:$A$278=$B21)*('R8. TIAM energy consumption'!$B$9:$B$278="PRIM FUELS - OIL")*('R8. TIAM energy consumption'!$D$9:$D$278=$D21)*('R8. TIAM energy consumption'!$E$8:$P$8=I$9),'R8. TIAM energy consumption'!$E$9:$P$278))</f>
        <v>122127.04328074977</v>
      </c>
      <c r="J21" s="58">
        <f t="array" ref="J21">SUM(IF(('R8. TIAM energy consumption'!$A$9:$A$278=$B21)*('R8. TIAM energy consumption'!$B$9:$B$278="PRIM FUELS - OIL")*('R8. TIAM energy consumption'!$D$9:$D$278=$D21)*('R8. TIAM energy consumption'!$E$8:$P$8=J$9),'R8. TIAM energy consumption'!$E$9:$P$278))</f>
        <v>115916.3137577892</v>
      </c>
      <c r="K21" s="58">
        <f t="array" ref="K21">SUM(IF(('R8. TIAM energy consumption'!$A$9:$A$278=$B21)*('R8. TIAM energy consumption'!$B$9:$B$278="PRIM FUELS - OIL")*('R8. TIAM energy consumption'!$D$9:$D$278=$D21)*('R8. TIAM energy consumption'!$E$8:$P$8=K$9),'R8. TIAM energy consumption'!$E$9:$P$278))</f>
        <v>118778.24811685334</v>
      </c>
      <c r="L21" s="58">
        <f t="array" ref="L21">SUM(IF(('R8. TIAM energy consumption'!$A$9:$A$278=$B21)*('R8. TIAM energy consumption'!$B$9:$B$278="PRIM FUELS - OIL")*('R8. TIAM energy consumption'!$D$9:$D$278=$D21)*('R8. TIAM energy consumption'!$E$8:$P$8=L$9),'R8. TIAM energy consumption'!$E$9:$P$278))</f>
        <v>123944.21217887019</v>
      </c>
      <c r="M21" s="58">
        <f t="array" ref="M21">SUM(IF(('R8. TIAM energy consumption'!$A$9:$A$278=$B21)*('R8. TIAM energy consumption'!$B$9:$B$278="PRIM FUELS - OIL")*('R8. TIAM energy consumption'!$D$9:$D$278=$D21)*('R8. TIAM energy consumption'!$E$8:$P$8=M$9),'R8. TIAM energy consumption'!$E$9:$P$278))</f>
        <v>121263.03451788715</v>
      </c>
      <c r="N21" s="58">
        <f t="array" ref="N21">SUM(IF(('R8. TIAM energy consumption'!$A$9:$A$278=$B21)*('R8. TIAM energy consumption'!$B$9:$B$278="PRIM FUELS - OIL")*('R8. TIAM energy consumption'!$D$9:$D$278=$D21)*('R8. TIAM energy consumption'!$E$8:$P$8=N$9),'R8. TIAM energy consumption'!$E$9:$P$278))</f>
        <v>115658.94380750254</v>
      </c>
      <c r="O21" s="58">
        <f t="array" ref="O21">SUM(IF(('R8. TIAM energy consumption'!$A$9:$A$278=$B21)*('R8. TIAM energy consumption'!$B$9:$B$278="PRIM FUELS - OIL")*('R8. TIAM energy consumption'!$D$9:$D$278=$D21)*('R8. TIAM energy consumption'!$E$8:$P$8=O$9),'R8. TIAM energy consumption'!$E$9:$P$278))</f>
        <v>116007.68611335216</v>
      </c>
      <c r="P21" s="58">
        <f t="array" ref="P21">SUM(IF(('R8. TIAM energy consumption'!$A$9:$A$278=$B21)*('R8. TIAM energy consumption'!$B$9:$B$278="PRIM FUELS - OIL")*('R8. TIAM energy consumption'!$D$9:$D$278=$D21)*('R8. TIAM energy consumption'!$E$8:$P$8=P$9),'R8. TIAM energy consumption'!$E$9:$P$278))</f>
        <v>99380.633469015374</v>
      </c>
      <c r="Q21" s="58"/>
      <c r="R21" s="70">
        <f t="shared" si="3"/>
        <v>34.990819557774095</v>
      </c>
      <c r="S21" s="70">
        <f t="shared" si="2"/>
        <v>36.35159799541858</v>
      </c>
      <c r="T21" s="70">
        <f t="shared" si="2"/>
        <v>45.419325604079859</v>
      </c>
      <c r="U21" s="70">
        <f t="shared" si="2"/>
        <v>56.880637712324379</v>
      </c>
      <c r="V21" s="70">
        <f t="shared" si="2"/>
        <v>58.538741042725398</v>
      </c>
      <c r="W21" s="70">
        <f t="shared" si="2"/>
        <v>55.561773145490591</v>
      </c>
      <c r="X21" s="70">
        <f t="shared" si="2"/>
        <v>56.933574425747587</v>
      </c>
      <c r="Y21" s="70">
        <f t="shared" si="2"/>
        <v>59.409758441496187</v>
      </c>
      <c r="Z21" s="70">
        <f t="shared" si="2"/>
        <v>58.124598655673665</v>
      </c>
      <c r="AA21" s="70">
        <f t="shared" si="2"/>
        <v>55.438408880973228</v>
      </c>
      <c r="AB21" s="70">
        <f t="shared" si="2"/>
        <v>55.605570346479631</v>
      </c>
      <c r="AC21" s="70">
        <f t="shared" si="2"/>
        <v>47.635781650186722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OIL")*('R8. TIAM energy consumption'!$D$9:$D$278=$D22)*('R8. TIAM energy consumption'!$E$8:$P$8=E$9),'R8. TIAM energy consumption'!$E$9:$P$278))</f>
        <v>2099.9681550078599</v>
      </c>
      <c r="F22" s="58">
        <f t="array" ref="F22">SUM(IF(('R8. TIAM energy consumption'!$A$9:$A$278=$B22)*('R8. TIAM energy consumption'!$B$9:$B$278="PRIM FUELS - OIL")*('R8. TIAM energy consumption'!$D$9:$D$278=$D22)*('R8. TIAM energy consumption'!$E$8:$P$8=F$9),'R8. TIAM energy consumption'!$E$9:$P$278))</f>
        <v>2082.6510318475871</v>
      </c>
      <c r="G22" s="58">
        <f t="array" ref="G22">SUM(IF(('R8. TIAM energy consumption'!$A$9:$A$278=$B22)*('R8. TIAM energy consumption'!$B$9:$B$278="PRIM FUELS - OIL")*('R8. TIAM energy consumption'!$D$9:$D$278=$D22)*('R8. TIAM energy consumption'!$E$8:$P$8=G$9),'R8. TIAM energy consumption'!$E$9:$P$278))</f>
        <v>2232.5698870561109</v>
      </c>
      <c r="H22" s="58">
        <f t="array" ref="H22">SUM(IF(('R8. TIAM energy consumption'!$A$9:$A$278=$B22)*('R8. TIAM energy consumption'!$B$9:$B$278="PRIM FUELS - OIL")*('R8. TIAM energy consumption'!$D$9:$D$278=$D22)*('R8. TIAM energy consumption'!$E$8:$P$8=H$9),'R8. TIAM energy consumption'!$E$9:$P$278))</f>
        <v>2636.8952276873833</v>
      </c>
      <c r="I22" s="58">
        <f t="array" ref="I22">SUM(IF(('R8. TIAM energy consumption'!$A$9:$A$278=$B22)*('R8. TIAM energy consumption'!$B$9:$B$278="PRIM FUELS - OIL")*('R8. TIAM energy consumption'!$D$9:$D$278=$D22)*('R8. TIAM energy consumption'!$E$8:$P$8=I$9),'R8. TIAM energy consumption'!$E$9:$P$278))</f>
        <v>4596.2590296015715</v>
      </c>
      <c r="J22" s="58">
        <f t="array" ref="J22">SUM(IF(('R8. TIAM energy consumption'!$A$9:$A$278=$B22)*('R8. TIAM energy consumption'!$B$9:$B$278="PRIM FUELS - OIL")*('R8. TIAM energy consumption'!$D$9:$D$278=$D22)*('R8. TIAM energy consumption'!$E$8:$P$8=J$9),'R8. TIAM energy consumption'!$E$9:$P$278))</f>
        <v>4497.4636899275665</v>
      </c>
      <c r="K22" s="58">
        <f t="array" ref="K22">SUM(IF(('R8. TIAM energy consumption'!$A$9:$A$278=$B22)*('R8. TIAM energy consumption'!$B$9:$B$278="PRIM FUELS - OIL")*('R8. TIAM energy consumption'!$D$9:$D$278=$D22)*('R8. TIAM energy consumption'!$E$8:$P$8=K$9),'R8. TIAM energy consumption'!$E$9:$P$278))</f>
        <v>5260.5711744936543</v>
      </c>
      <c r="L22" s="58">
        <f t="array" ref="L22">SUM(IF(('R8. TIAM energy consumption'!$A$9:$A$278=$B22)*('R8. TIAM energy consumption'!$B$9:$B$278="PRIM FUELS - OIL")*('R8. TIAM energy consumption'!$D$9:$D$278=$D22)*('R8. TIAM energy consumption'!$E$8:$P$8=L$9),'R8. TIAM energy consumption'!$E$9:$P$278))</f>
        <v>4322.2559449550727</v>
      </c>
      <c r="M22" s="58">
        <f t="array" ref="M22">SUM(IF(('R8. TIAM energy consumption'!$A$9:$A$278=$B22)*('R8. TIAM energy consumption'!$B$9:$B$278="PRIM FUELS - OIL")*('R8. TIAM energy consumption'!$D$9:$D$278=$D22)*('R8. TIAM energy consumption'!$E$8:$P$8=M$9),'R8. TIAM energy consumption'!$E$9:$P$278))</f>
        <v>4177.2532909314896</v>
      </c>
      <c r="N22" s="58">
        <f t="array" ref="N22">SUM(IF(('R8. TIAM energy consumption'!$A$9:$A$278=$B22)*('R8. TIAM energy consumption'!$B$9:$B$278="PRIM FUELS - OIL")*('R8. TIAM energy consumption'!$D$9:$D$278=$D22)*('R8. TIAM energy consumption'!$E$8:$P$8=N$9),'R8. TIAM energy consumption'!$E$9:$P$278))</f>
        <v>4928.2829227973834</v>
      </c>
      <c r="O22" s="58">
        <f t="array" ref="O22">SUM(IF(('R8. TIAM energy consumption'!$A$9:$A$278=$B22)*('R8. TIAM energy consumption'!$B$9:$B$278="PRIM FUELS - OIL")*('R8. TIAM energy consumption'!$D$9:$D$278=$D22)*('R8. TIAM energy consumption'!$E$8:$P$8=O$9),'R8. TIAM energy consumption'!$E$9:$P$278))</f>
        <v>4193.6719497912609</v>
      </c>
      <c r="P22" s="58">
        <f t="array" ref="P22">SUM(IF(('R8. TIAM energy consumption'!$A$9:$A$278=$B22)*('R8. TIAM energy consumption'!$B$9:$B$278="PRIM FUELS - OIL")*('R8. TIAM energy consumption'!$D$9:$D$278=$D22)*('R8. TIAM energy consumption'!$E$8:$P$8=P$9),'R8. TIAM energy consumption'!$E$9:$P$278))</f>
        <v>3874.9127580619211</v>
      </c>
      <c r="Q22" s="58"/>
      <c r="R22" s="70">
        <f t="shared" si="3"/>
        <v>1.0065706064903288</v>
      </c>
      <c r="S22" s="70">
        <f t="shared" si="2"/>
        <v>0.99827004863637503</v>
      </c>
      <c r="T22" s="70">
        <f t="shared" si="2"/>
        <v>1.070130144539122</v>
      </c>
      <c r="U22" s="70">
        <f t="shared" si="2"/>
        <v>1.2639340374067762</v>
      </c>
      <c r="V22" s="70">
        <f t="shared" si="2"/>
        <v>2.2031092366709668</v>
      </c>
      <c r="W22" s="70">
        <f t="shared" si="2"/>
        <v>2.1557540019085093</v>
      </c>
      <c r="X22" s="70">
        <f t="shared" si="2"/>
        <v>2.5215317217873721</v>
      </c>
      <c r="Y22" s="70">
        <f t="shared" si="2"/>
        <v>2.0717722683292656</v>
      </c>
      <c r="Z22" s="70">
        <f t="shared" si="2"/>
        <v>2.0022686384503263</v>
      </c>
      <c r="AA22" s="70">
        <f t="shared" si="2"/>
        <v>2.3622571221978963</v>
      </c>
      <c r="AB22" s="70">
        <f t="shared" si="2"/>
        <v>2.0101385384613462</v>
      </c>
      <c r="AC22" s="70">
        <f t="shared" si="2"/>
        <v>1.8573487772555779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OIL")*('R8. TIAM energy consumption'!$D$9:$D$278=$D23)*('R8. TIAM energy consumption'!$E$8:$P$8=E$9),'R8. TIAM energy consumption'!$E$9:$P$278))</f>
        <v>80042.499637425601</v>
      </c>
      <c r="F23" s="58">
        <f t="array" ref="F23">SUM(IF(('R8. TIAM energy consumption'!$A$9:$A$278=$B23)*('R8. TIAM energy consumption'!$B$9:$B$278="PRIM FUELS - OIL")*('R8. TIAM energy consumption'!$D$9:$D$278=$D23)*('R8. TIAM energy consumption'!$E$8:$P$8=F$9),'R8. TIAM energy consumption'!$E$9:$P$278))</f>
        <v>78883.954572494898</v>
      </c>
      <c r="G23" s="58">
        <f t="array" ref="G23">SUM(IF(('R8. TIAM energy consumption'!$A$9:$A$278=$B23)*('R8. TIAM energy consumption'!$B$9:$B$278="PRIM FUELS - OIL")*('R8. TIAM energy consumption'!$D$9:$D$278=$D23)*('R8. TIAM energy consumption'!$E$8:$P$8=G$9),'R8. TIAM energy consumption'!$E$9:$P$278))</f>
        <v>76390.603772638511</v>
      </c>
      <c r="H23" s="58">
        <f t="array" ref="H23">SUM(IF(('R8. TIAM energy consumption'!$A$9:$A$278=$B23)*('R8. TIAM energy consumption'!$B$9:$B$278="PRIM FUELS - OIL")*('R8. TIAM energy consumption'!$D$9:$D$278=$D23)*('R8. TIAM energy consumption'!$E$8:$P$8=H$9),'R8. TIAM energy consumption'!$E$9:$P$278))</f>
        <v>72802.087120987751</v>
      </c>
      <c r="I23" s="58">
        <f t="array" ref="I23">SUM(IF(('R8. TIAM energy consumption'!$A$9:$A$278=$B23)*('R8. TIAM energy consumption'!$B$9:$B$278="PRIM FUELS - OIL")*('R8. TIAM energy consumption'!$D$9:$D$278=$D23)*('R8. TIAM energy consumption'!$E$8:$P$8=I$9),'R8. TIAM energy consumption'!$E$9:$P$278))</f>
        <v>57817.780777911074</v>
      </c>
      <c r="J23" s="58">
        <f t="array" ref="J23">SUM(IF(('R8. TIAM energy consumption'!$A$9:$A$278=$B23)*('R8. TIAM energy consumption'!$B$9:$B$278="PRIM FUELS - OIL")*('R8. TIAM energy consumption'!$D$9:$D$278=$D23)*('R8. TIAM energy consumption'!$E$8:$P$8=J$9),'R8. TIAM energy consumption'!$E$9:$P$278))</f>
        <v>41511.524114621723</v>
      </c>
      <c r="K23" s="58">
        <f t="array" ref="K23">SUM(IF(('R8. TIAM energy consumption'!$A$9:$A$278=$B23)*('R8. TIAM energy consumption'!$B$9:$B$278="PRIM FUELS - OIL")*('R8. TIAM energy consumption'!$D$9:$D$278=$D23)*('R8. TIAM energy consumption'!$E$8:$P$8=K$9),'R8. TIAM energy consumption'!$E$9:$P$278))</f>
        <v>46629.335214247607</v>
      </c>
      <c r="L23" s="58">
        <f t="array" ref="L23">SUM(IF(('R8. TIAM energy consumption'!$A$9:$A$278=$B23)*('R8. TIAM energy consumption'!$B$9:$B$278="PRIM FUELS - OIL")*('R8. TIAM energy consumption'!$D$9:$D$278=$D23)*('R8. TIAM energy consumption'!$E$8:$P$8=L$9),'R8. TIAM energy consumption'!$E$9:$P$278))</f>
        <v>52338.32472053339</v>
      </c>
      <c r="M23" s="58">
        <f t="array" ref="M23">SUM(IF(('R8. TIAM energy consumption'!$A$9:$A$278=$B23)*('R8. TIAM energy consumption'!$B$9:$B$278="PRIM FUELS - OIL")*('R8. TIAM energy consumption'!$D$9:$D$278=$D23)*('R8. TIAM energy consumption'!$E$8:$P$8=M$9),'R8. TIAM energy consumption'!$E$9:$P$278))</f>
        <v>28332.271796930254</v>
      </c>
      <c r="N23" s="58">
        <f t="array" ref="N23">SUM(IF(('R8. TIAM energy consumption'!$A$9:$A$278=$B23)*('R8. TIAM energy consumption'!$B$9:$B$278="PRIM FUELS - OIL")*('R8. TIAM energy consumption'!$D$9:$D$278=$D23)*('R8. TIAM energy consumption'!$E$8:$P$8=N$9),'R8. TIAM energy consumption'!$E$9:$P$278))</f>
        <v>20350.554491608043</v>
      </c>
      <c r="O23" s="58">
        <f t="array" ref="O23">SUM(IF(('R8. TIAM energy consumption'!$A$9:$A$278=$B23)*('R8. TIAM energy consumption'!$B$9:$B$278="PRIM FUELS - OIL")*('R8. TIAM energy consumption'!$D$9:$D$278=$D23)*('R8. TIAM energy consumption'!$E$8:$P$8=O$9),'R8. TIAM energy consumption'!$E$9:$P$278))</f>
        <v>18663.834546608028</v>
      </c>
      <c r="P23" s="58">
        <f t="array" ref="P23">SUM(IF(('R8. TIAM energy consumption'!$A$9:$A$278=$B23)*('R8. TIAM energy consumption'!$B$9:$B$278="PRIM FUELS - OIL")*('R8. TIAM energy consumption'!$D$9:$D$278=$D23)*('R8. TIAM energy consumption'!$E$8:$P$8=P$9),'R8. TIAM energy consumption'!$E$9:$P$278))</f>
        <v>18519.34549979115</v>
      </c>
      <c r="Q23" s="58"/>
      <c r="R23" s="70">
        <f t="shared" si="3"/>
        <v>38.366499612344768</v>
      </c>
      <c r="S23" s="70">
        <f t="shared" si="2"/>
        <v>37.811178139553526</v>
      </c>
      <c r="T23" s="70">
        <f t="shared" si="2"/>
        <v>36.616048765415371</v>
      </c>
      <c r="U23" s="70">
        <f t="shared" si="2"/>
        <v>34.895977261550485</v>
      </c>
      <c r="V23" s="70">
        <f t="shared" si="2"/>
        <v>27.713600572828213</v>
      </c>
      <c r="W23" s="70">
        <f t="shared" si="2"/>
        <v>19.897577925050157</v>
      </c>
      <c r="X23" s="70">
        <f t="shared" si="2"/>
        <v>22.350680944811941</v>
      </c>
      <c r="Y23" s="70">
        <f t="shared" si="2"/>
        <v>25.087151503227386</v>
      </c>
      <c r="Z23" s="70">
        <f t="shared" si="2"/>
        <v>13.580411654279674</v>
      </c>
      <c r="AA23" s="70">
        <f t="shared" si="2"/>
        <v>9.7545621957089761</v>
      </c>
      <c r="AB23" s="70">
        <f t="shared" si="2"/>
        <v>8.9460724507720357</v>
      </c>
      <c r="AC23" s="70">
        <f t="shared" si="2"/>
        <v>8.8768150064918245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OIL")*('R8. TIAM energy consumption'!$D$9:$D$278=$D24)*('R8. TIAM energy consumption'!$E$8:$P$8=E$9),'R8. TIAM energy consumption'!$E$9:$P$278))</f>
        <v>14244.944055155889</v>
      </c>
      <c r="F24" s="58">
        <f t="array" ref="F24">SUM(IF(('R8. TIAM energy consumption'!$A$9:$A$278=$B24)*('R8. TIAM energy consumption'!$B$9:$B$278="PRIM FUELS - OIL")*('R8. TIAM energy consumption'!$D$9:$D$278=$D24)*('R8. TIAM energy consumption'!$E$8:$P$8=F$9),'R8. TIAM energy consumption'!$E$9:$P$278))</f>
        <v>15711.634342364181</v>
      </c>
      <c r="G24" s="58">
        <f t="array" ref="G24">SUM(IF(('R8. TIAM energy consumption'!$A$9:$A$278=$B24)*('R8. TIAM energy consumption'!$B$9:$B$278="PRIM FUELS - OIL")*('R8. TIAM energy consumption'!$D$9:$D$278=$D24)*('R8. TIAM energy consumption'!$E$8:$P$8=G$9),'R8. TIAM energy consumption'!$E$9:$P$278))</f>
        <v>15078.673977581386</v>
      </c>
      <c r="H24" s="58">
        <f t="array" ref="H24">SUM(IF(('R8. TIAM energy consumption'!$A$9:$A$278=$B24)*('R8. TIAM energy consumption'!$B$9:$B$278="PRIM FUELS - OIL")*('R8. TIAM energy consumption'!$D$9:$D$278=$D24)*('R8. TIAM energy consumption'!$E$8:$P$8=H$9),'R8. TIAM energy consumption'!$E$9:$P$278))</f>
        <v>15372.903181245852</v>
      </c>
      <c r="I24" s="58">
        <f t="array" ref="I24">SUM(IF(('R8. TIAM energy consumption'!$A$9:$A$278=$B24)*('R8. TIAM energy consumption'!$B$9:$B$278="PRIM FUELS - OIL")*('R8. TIAM energy consumption'!$D$9:$D$278=$D24)*('R8. TIAM energy consumption'!$E$8:$P$8=I$9),'R8. TIAM energy consumption'!$E$9:$P$278))</f>
        <v>16556.790469705622</v>
      </c>
      <c r="J24" s="58">
        <f t="array" ref="J24">SUM(IF(('R8. TIAM energy consumption'!$A$9:$A$278=$B24)*('R8. TIAM energy consumption'!$B$9:$B$278="PRIM FUELS - OIL")*('R8. TIAM energy consumption'!$D$9:$D$278=$D24)*('R8. TIAM energy consumption'!$E$8:$P$8=J$9),'R8. TIAM energy consumption'!$E$9:$P$278))</f>
        <v>18409.463287809056</v>
      </c>
      <c r="K24" s="58">
        <f t="array" ref="K24">SUM(IF(('R8. TIAM energy consumption'!$A$9:$A$278=$B24)*('R8. TIAM energy consumption'!$B$9:$B$278="PRIM FUELS - OIL")*('R8. TIAM energy consumption'!$D$9:$D$278=$D24)*('R8. TIAM energy consumption'!$E$8:$P$8=K$9),'R8. TIAM energy consumption'!$E$9:$P$278))</f>
        <v>18653.514172849656</v>
      </c>
      <c r="L24" s="58">
        <f t="array" ref="L24">SUM(IF(('R8. TIAM energy consumption'!$A$9:$A$278=$B24)*('R8. TIAM energy consumption'!$B$9:$B$278="PRIM FUELS - OIL")*('R8. TIAM energy consumption'!$D$9:$D$278=$D24)*('R8. TIAM energy consumption'!$E$8:$P$8=L$9),'R8. TIAM energy consumption'!$E$9:$P$278))</f>
        <v>15386.059076557942</v>
      </c>
      <c r="M24" s="58">
        <f t="array" ref="M24">SUM(IF(('R8. TIAM energy consumption'!$A$9:$A$278=$B24)*('R8. TIAM energy consumption'!$B$9:$B$278="PRIM FUELS - OIL")*('R8. TIAM energy consumption'!$D$9:$D$278=$D24)*('R8. TIAM energy consumption'!$E$8:$P$8=M$9),'R8. TIAM energy consumption'!$E$9:$P$278))</f>
        <v>15970.375948122017</v>
      </c>
      <c r="N24" s="58">
        <f t="array" ref="N24">SUM(IF(('R8. TIAM energy consumption'!$A$9:$A$278=$B24)*('R8. TIAM energy consumption'!$B$9:$B$278="PRIM FUELS - OIL")*('R8. TIAM energy consumption'!$D$9:$D$278=$D24)*('R8. TIAM energy consumption'!$E$8:$P$8=N$9),'R8. TIAM energy consumption'!$E$9:$P$278))</f>
        <v>14502.706151062304</v>
      </c>
      <c r="O24" s="58">
        <f t="array" ref="O24">SUM(IF(('R8. TIAM energy consumption'!$A$9:$A$278=$B24)*('R8. TIAM energy consumption'!$B$9:$B$278="PRIM FUELS - OIL")*('R8. TIAM energy consumption'!$D$9:$D$278=$D24)*('R8. TIAM energy consumption'!$E$8:$P$8=O$9),'R8. TIAM energy consumption'!$E$9:$P$278))</f>
        <v>16588.143769460279</v>
      </c>
      <c r="P24" s="58">
        <f t="array" ref="P24">SUM(IF(('R8. TIAM energy consumption'!$A$9:$A$278=$B24)*('R8. TIAM energy consumption'!$B$9:$B$278="PRIM FUELS - OIL")*('R8. TIAM energy consumption'!$D$9:$D$278=$D24)*('R8. TIAM energy consumption'!$E$8:$P$8=P$9),'R8. TIAM energy consumption'!$E$9:$P$278))</f>
        <v>15242.85849573073</v>
      </c>
      <c r="Q24" s="58"/>
      <c r="R24" s="70">
        <f t="shared" si="3"/>
        <v>6.8279806733380681</v>
      </c>
      <c r="S24" s="70">
        <f t="shared" si="2"/>
        <v>7.5310043493914796</v>
      </c>
      <c r="T24" s="70">
        <f t="shared" si="2"/>
        <v>7.2276096065976896</v>
      </c>
      <c r="U24" s="70">
        <f t="shared" si="2"/>
        <v>7.3686414919019692</v>
      </c>
      <c r="V24" s="70">
        <f t="shared" si="2"/>
        <v>7.9361101666622691</v>
      </c>
      <c r="W24" s="70">
        <f t="shared" si="2"/>
        <v>8.8241455388651104</v>
      </c>
      <c r="X24" s="70">
        <f t="shared" si="2"/>
        <v>8.9411256210554058</v>
      </c>
      <c r="Y24" s="70">
        <f t="shared" si="2"/>
        <v>7.3749474625385405</v>
      </c>
      <c r="Z24" s="70">
        <f t="shared" si="2"/>
        <v>7.6550260848691645</v>
      </c>
      <c r="AA24" s="70">
        <f t="shared" si="2"/>
        <v>6.9515329036840416</v>
      </c>
      <c r="AB24" s="70">
        <f t="shared" si="2"/>
        <v>7.9511386373913409</v>
      </c>
      <c r="AC24" s="70">
        <f t="shared" si="2"/>
        <v>7.3063076142869017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OIL")*('R8. TIAM energy consumption'!$D$9:$D$278=$D25)*('R8. TIAM energy consumption'!$E$8:$P$8=E$9),'R8. TIAM energy consumption'!$E$9:$P$278))</f>
        <v>19028.77241094772</v>
      </c>
      <c r="F25" s="58">
        <f t="array" ref="F25">SUM(IF(('R8. TIAM energy consumption'!$A$9:$A$278=$B25)*('R8. TIAM energy consumption'!$B$9:$B$278="PRIM FUELS - OIL")*('R8. TIAM energy consumption'!$D$9:$D$278=$D25)*('R8. TIAM energy consumption'!$E$8:$P$8=F$9),'R8. TIAM energy consumption'!$E$9:$P$278))</f>
        <v>20850.916757350751</v>
      </c>
      <c r="G25" s="58">
        <f t="array" ref="G25">SUM(IF(('R8. TIAM energy consumption'!$A$9:$A$278=$B25)*('R8. TIAM energy consumption'!$B$9:$B$278="PRIM FUELS - OIL")*('R8. TIAM energy consumption'!$D$9:$D$278=$D25)*('R8. TIAM energy consumption'!$E$8:$P$8=G$9),'R8. TIAM energy consumption'!$E$9:$P$278))</f>
        <v>21902.194980574524</v>
      </c>
      <c r="H25" s="58">
        <f t="array" ref="H25">SUM(IF(('R8. TIAM energy consumption'!$A$9:$A$278=$B25)*('R8. TIAM energy consumption'!$B$9:$B$278="PRIM FUELS - OIL")*('R8. TIAM energy consumption'!$D$9:$D$278=$D25)*('R8. TIAM energy consumption'!$E$8:$P$8=H$9),'R8. TIAM energy consumption'!$E$9:$P$278))</f>
        <v>26859.221307240296</v>
      </c>
      <c r="I25" s="58">
        <f t="array" ref="I25">SUM(IF(('R8. TIAM energy consumption'!$A$9:$A$278=$B25)*('R8. TIAM energy consumption'!$B$9:$B$278="PRIM FUELS - OIL")*('R8. TIAM energy consumption'!$D$9:$D$278=$D25)*('R8. TIAM energy consumption'!$E$8:$P$8=I$9),'R8. TIAM energy consumption'!$E$9:$P$278))</f>
        <v>29580.332946788629</v>
      </c>
      <c r="J25" s="58">
        <f t="array" ref="J25">SUM(IF(('R8. TIAM energy consumption'!$A$9:$A$278=$B25)*('R8. TIAM energy consumption'!$B$9:$B$278="PRIM FUELS - OIL")*('R8. TIAM energy consumption'!$D$9:$D$278=$D25)*('R8. TIAM energy consumption'!$E$8:$P$8=J$9),'R8. TIAM energy consumption'!$E$9:$P$278))</f>
        <v>29587.731032609103</v>
      </c>
      <c r="K25" s="58">
        <f t="array" ref="K25">SUM(IF(('R8. TIAM energy consumption'!$A$9:$A$278=$B25)*('R8. TIAM energy consumption'!$B$9:$B$278="PRIM FUELS - OIL")*('R8. TIAM energy consumption'!$D$9:$D$278=$D25)*('R8. TIAM energy consumption'!$E$8:$P$8=K$9),'R8. TIAM energy consumption'!$E$9:$P$278))</f>
        <v>31005.559834555206</v>
      </c>
      <c r="L25" s="58">
        <f t="array" ref="L25">SUM(IF(('R8. TIAM energy consumption'!$A$9:$A$278=$B25)*('R8. TIAM energy consumption'!$B$9:$B$278="PRIM FUELS - OIL")*('R8. TIAM energy consumption'!$D$9:$D$278=$D25)*('R8. TIAM energy consumption'!$E$8:$P$8=L$9),'R8. TIAM energy consumption'!$E$9:$P$278))</f>
        <v>32024.65412007086</v>
      </c>
      <c r="M25" s="58">
        <f t="array" ref="M25">SUM(IF(('R8. TIAM energy consumption'!$A$9:$A$278=$B25)*('R8. TIAM energy consumption'!$B$9:$B$278="PRIM FUELS - OIL")*('R8. TIAM energy consumption'!$D$9:$D$278=$D25)*('R8. TIAM energy consumption'!$E$8:$P$8=M$9),'R8. TIAM energy consumption'!$E$9:$P$278))</f>
        <v>55738.081131400526</v>
      </c>
      <c r="N25" s="58">
        <f t="array" ref="N25">SUM(IF(('R8. TIAM energy consumption'!$A$9:$A$278=$B25)*('R8. TIAM energy consumption'!$B$9:$B$278="PRIM FUELS - OIL")*('R8. TIAM energy consumption'!$D$9:$D$278=$D25)*('R8. TIAM energy consumption'!$E$8:$P$8=N$9),'R8. TIAM energy consumption'!$E$9:$P$278))</f>
        <v>70589.418392398569</v>
      </c>
      <c r="O25" s="58">
        <f t="array" ref="O25">SUM(IF(('R8. TIAM energy consumption'!$A$9:$A$278=$B25)*('R8. TIAM energy consumption'!$B$9:$B$278="PRIM FUELS - OIL")*('R8. TIAM energy consumption'!$D$9:$D$278=$D25)*('R8. TIAM energy consumption'!$E$8:$P$8=O$9),'R8. TIAM energy consumption'!$E$9:$P$278))</f>
        <v>65429.831836565609</v>
      </c>
      <c r="P25" s="58">
        <f t="array" ref="P25">SUM(IF(('R8. TIAM energy consumption'!$A$9:$A$278=$B25)*('R8. TIAM energy consumption'!$B$9:$B$278="PRIM FUELS - OIL")*('R8. TIAM energy consumption'!$D$9:$D$278=$D25)*('R8. TIAM energy consumption'!$E$8:$P$8=P$9),'R8. TIAM energy consumption'!$E$9:$P$278))</f>
        <v>63851.850993605665</v>
      </c>
      <c r="Q25" s="58"/>
      <c r="R25" s="70">
        <f t="shared" si="3"/>
        <v>9.1209968783466593</v>
      </c>
      <c r="S25" s="70">
        <f t="shared" si="2"/>
        <v>9.9943991418514404</v>
      </c>
      <c r="T25" s="70">
        <f t="shared" si="2"/>
        <v>10.49830476357096</v>
      </c>
      <c r="U25" s="70">
        <f t="shared" si="2"/>
        <v>12.874339363963182</v>
      </c>
      <c r="V25" s="70">
        <f t="shared" si="2"/>
        <v>14.178640568158256</v>
      </c>
      <c r="W25" s="70">
        <f t="shared" si="2"/>
        <v>14.182186667518582</v>
      </c>
      <c r="X25" s="70">
        <f t="shared" si="2"/>
        <v>14.861789733722702</v>
      </c>
      <c r="Y25" s="70">
        <f t="shared" si="2"/>
        <v>15.350268737842876</v>
      </c>
      <c r="Z25" s="70">
        <f t="shared" si="2"/>
        <v>26.716745201705688</v>
      </c>
      <c r="AA25" s="70">
        <f t="shared" si="2"/>
        <v>33.835386271736226</v>
      </c>
      <c r="AB25" s="70">
        <f t="shared" si="2"/>
        <v>31.362259164375551</v>
      </c>
      <c r="AC25" s="70">
        <f t="shared" si="2"/>
        <v>30.6058909640576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OIL")*('R8. TIAM energy consumption'!$D$9:$D$278=$D26)*('R8. TIAM energy consumption'!$E$8:$P$8=E$9),'R8. TIAM energy consumption'!$E$9:$P$278))</f>
        <v>46731.985435238901</v>
      </c>
      <c r="F26" s="58">
        <f t="array" ref="F26">SUM(IF(('R8. TIAM energy consumption'!$A$9:$A$278=$B26)*('R8. TIAM energy consumption'!$B$9:$B$278="PRIM FUELS - OIL")*('R8. TIAM energy consumption'!$D$9:$D$278=$D26)*('R8. TIAM energy consumption'!$E$8:$P$8=F$9),'R8. TIAM energy consumption'!$E$9:$P$278))</f>
        <v>52931.494281268489</v>
      </c>
      <c r="G26" s="58">
        <f t="array" ref="G26">SUM(IF(('R8. TIAM energy consumption'!$A$9:$A$278=$B26)*('R8. TIAM energy consumption'!$B$9:$B$278="PRIM FUELS - OIL")*('R8. TIAM energy consumption'!$D$9:$D$278=$D26)*('R8. TIAM energy consumption'!$E$8:$P$8=G$9),'R8. TIAM energy consumption'!$E$9:$P$278))</f>
        <v>54672.974149791582</v>
      </c>
      <c r="H26" s="58">
        <f t="array" ref="H26">SUM(IF(('R8. TIAM energy consumption'!$A$9:$A$278=$B26)*('R8. TIAM energy consumption'!$B$9:$B$278="PRIM FUELS - OIL")*('R8. TIAM energy consumption'!$D$9:$D$278=$D26)*('R8. TIAM energy consumption'!$E$8:$P$8=H$9),'R8. TIAM energy consumption'!$E$9:$P$278))</f>
        <v>52064.943862496009</v>
      </c>
      <c r="I26" s="58">
        <f t="array" ref="I26">SUM(IF(('R8. TIAM energy consumption'!$A$9:$A$278=$B26)*('R8. TIAM energy consumption'!$B$9:$B$278="PRIM FUELS - OIL")*('R8. TIAM energy consumption'!$D$9:$D$278=$D26)*('R8. TIAM energy consumption'!$E$8:$P$8=I$9),'R8. TIAM energy consumption'!$E$9:$P$278))</f>
        <v>49496.169338791144</v>
      </c>
      <c r="J26" s="58">
        <f t="array" ref="J26">SUM(IF(('R8. TIAM energy consumption'!$A$9:$A$278=$B26)*('R8. TIAM energy consumption'!$B$9:$B$278="PRIM FUELS - OIL")*('R8. TIAM energy consumption'!$D$9:$D$278=$D26)*('R8. TIAM energy consumption'!$E$8:$P$8=J$9),'R8. TIAM energy consumption'!$E$9:$P$278))</f>
        <v>47606.476437150486</v>
      </c>
      <c r="K26" s="58">
        <f t="array" ref="K26">SUM(IF(('R8. TIAM energy consumption'!$A$9:$A$278=$B26)*('R8. TIAM energy consumption'!$B$9:$B$278="PRIM FUELS - OIL")*('R8. TIAM energy consumption'!$D$9:$D$278=$D26)*('R8. TIAM energy consumption'!$E$8:$P$8=K$9),'R8. TIAM energy consumption'!$E$9:$P$278))</f>
        <v>44208.934522034913</v>
      </c>
      <c r="L26" s="58">
        <f t="array" ref="L26">SUM(IF(('R8. TIAM energy consumption'!$A$9:$A$278=$B26)*('R8. TIAM energy consumption'!$B$9:$B$278="PRIM FUELS - OIL")*('R8. TIAM energy consumption'!$D$9:$D$278=$D26)*('R8. TIAM energy consumption'!$E$8:$P$8=L$9),'R8. TIAM energy consumption'!$E$9:$P$278))</f>
        <v>29632.69281907324</v>
      </c>
      <c r="M26" s="58">
        <f t="array" ref="M26">SUM(IF(('R8. TIAM energy consumption'!$A$9:$A$278=$B26)*('R8. TIAM energy consumption'!$B$9:$B$278="PRIM FUELS - OIL")*('R8. TIAM energy consumption'!$D$9:$D$278=$D26)*('R8. TIAM energy consumption'!$E$8:$P$8=M$9),'R8. TIAM energy consumption'!$E$9:$P$278))</f>
        <v>24059.019349458078</v>
      </c>
      <c r="N26" s="58">
        <f t="array" ref="N26">SUM(IF(('R8. TIAM energy consumption'!$A$9:$A$278=$B26)*('R8. TIAM energy consumption'!$B$9:$B$278="PRIM FUELS - OIL")*('R8. TIAM energy consumption'!$D$9:$D$278=$D26)*('R8. TIAM energy consumption'!$E$8:$P$8=N$9),'R8. TIAM energy consumption'!$E$9:$P$278))</f>
        <v>17937.239972491552</v>
      </c>
      <c r="O26" s="58">
        <f t="array" ref="O26">SUM(IF(('R8. TIAM energy consumption'!$A$9:$A$278=$B26)*('R8. TIAM energy consumption'!$B$9:$B$278="PRIM FUELS - OIL")*('R8. TIAM energy consumption'!$D$9:$D$278=$D26)*('R8. TIAM energy consumption'!$E$8:$P$8=O$9),'R8. TIAM energy consumption'!$E$9:$P$278))</f>
        <v>13568.597106561956</v>
      </c>
      <c r="P26" s="58">
        <f t="array" ref="P26">SUM(IF(('R8. TIAM energy consumption'!$A$9:$A$278=$B26)*('R8. TIAM energy consumption'!$B$9:$B$278="PRIM FUELS - OIL")*('R8. TIAM energy consumption'!$D$9:$D$278=$D26)*('R8. TIAM energy consumption'!$E$8:$P$8=P$9),'R8. TIAM energy consumption'!$E$9:$P$278))</f>
        <v>14019.762038171004</v>
      </c>
      <c r="Q26" s="58"/>
      <c r="R26" s="70">
        <f t="shared" si="3"/>
        <v>22.399883926749155</v>
      </c>
      <c r="S26" s="70">
        <f t="shared" si="2"/>
        <v>25.371473455004075</v>
      </c>
      <c r="T26" s="70">
        <f t="shared" si="2"/>
        <v>26.206211088177103</v>
      </c>
      <c r="U26" s="70">
        <f t="shared" si="2"/>
        <v>24.956112784653815</v>
      </c>
      <c r="V26" s="70">
        <f t="shared" si="2"/>
        <v>23.724830813021804</v>
      </c>
      <c r="W26" s="70">
        <f t="shared" si="2"/>
        <v>22.819050729857739</v>
      </c>
      <c r="X26" s="70">
        <f t="shared" si="2"/>
        <v>21.19051849810997</v>
      </c>
      <c r="Y26" s="70">
        <f t="shared" si="2"/>
        <v>14.20373804798222</v>
      </c>
      <c r="Z26" s="70">
        <f t="shared" si="2"/>
        <v>11.532128066035332</v>
      </c>
      <c r="AA26" s="70">
        <f t="shared" si="2"/>
        <v>8.5977963403001283</v>
      </c>
      <c r="AB26" s="70">
        <f t="shared" si="2"/>
        <v>6.5037895866205986</v>
      </c>
      <c r="AC26" s="70">
        <f t="shared" si="2"/>
        <v>6.7200449416143915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OIL")*('R8. TIAM energy consumption'!$D$9:$D$278=$D27)*('R8. TIAM energy consumption'!$E$8:$P$8=E$9),'R8. TIAM energy consumption'!$E$9:$P$278))</f>
        <v>72999.948220998398</v>
      </c>
      <c r="F27" s="58">
        <f t="array" ref="F27">SUM(IF(('R8. TIAM energy consumption'!$A$9:$A$278=$B27)*('R8. TIAM energy consumption'!$B$9:$B$278="PRIM FUELS - OIL")*('R8. TIAM energy consumption'!$D$9:$D$278=$D27)*('R8. TIAM energy consumption'!$E$8:$P$8=F$9),'R8. TIAM energy consumption'!$E$9:$P$278))</f>
        <v>75839.849201771343</v>
      </c>
      <c r="G27" s="58">
        <f t="array" ref="G27">SUM(IF(('R8. TIAM energy consumption'!$A$9:$A$278=$B27)*('R8. TIAM energy consumption'!$B$9:$B$278="PRIM FUELS - OIL")*('R8. TIAM energy consumption'!$D$9:$D$278=$D27)*('R8. TIAM energy consumption'!$E$8:$P$8=G$9),'R8. TIAM energy consumption'!$E$9:$P$278))</f>
        <v>94756.856921646307</v>
      </c>
      <c r="H27" s="58">
        <f t="array" ref="H27">SUM(IF(('R8. TIAM energy consumption'!$A$9:$A$278=$B27)*('R8. TIAM energy consumption'!$B$9:$B$278="PRIM FUELS - OIL")*('R8. TIAM energy consumption'!$D$9:$D$278=$D27)*('R8. TIAM energy consumption'!$E$8:$P$8=H$9),'R8. TIAM energy consumption'!$E$9:$P$278))</f>
        <v>118994.59820068644</v>
      </c>
      <c r="I27" s="58">
        <f t="array" ref="I27">SUM(IF(('R8. TIAM energy consumption'!$A$9:$A$278=$B27)*('R8. TIAM energy consumption'!$B$9:$B$278="PRIM FUELS - OIL")*('R8. TIAM energy consumption'!$D$9:$D$278=$D27)*('R8. TIAM energy consumption'!$E$8:$P$8=I$9),'R8. TIAM energy consumption'!$E$9:$P$278))</f>
        <v>114218.61321945295</v>
      </c>
      <c r="J27" s="58">
        <f t="array" ref="J27">SUM(IF(('R8. TIAM energy consumption'!$A$9:$A$278=$B27)*('R8. TIAM energy consumption'!$B$9:$B$278="PRIM FUELS - OIL")*('R8. TIAM energy consumption'!$D$9:$D$278=$D27)*('R8. TIAM energy consumption'!$E$8:$P$8=J$9),'R8. TIAM energy consumption'!$E$9:$P$278))</f>
        <v>104400.01330198954</v>
      </c>
      <c r="K27" s="58">
        <f t="array" ref="K27">SUM(IF(('R8. TIAM energy consumption'!$A$9:$A$278=$B27)*('R8. TIAM energy consumption'!$B$9:$B$278="PRIM FUELS - OIL")*('R8. TIAM energy consumption'!$D$9:$D$278=$D27)*('R8. TIAM energy consumption'!$E$8:$P$8=K$9),'R8. TIAM energy consumption'!$E$9:$P$278))</f>
        <v>111381.72839429042</v>
      </c>
      <c r="L27" s="58">
        <f t="array" ref="L27">SUM(IF(('R8. TIAM energy consumption'!$A$9:$A$278=$B27)*('R8. TIAM energy consumption'!$B$9:$B$278="PRIM FUELS - OIL")*('R8. TIAM energy consumption'!$D$9:$D$278=$D27)*('R8. TIAM energy consumption'!$E$8:$P$8=L$9),'R8. TIAM energy consumption'!$E$9:$P$278))</f>
        <v>110523.62214893555</v>
      </c>
      <c r="M27" s="58">
        <f t="array" ref="M27">SUM(IF(('R8. TIAM energy consumption'!$A$9:$A$278=$B27)*('R8. TIAM energy consumption'!$B$9:$B$278="PRIM FUELS - OIL")*('R8. TIAM energy consumption'!$D$9:$D$278=$D27)*('R8. TIAM energy consumption'!$E$8:$P$8=M$9),'R8. TIAM energy consumption'!$E$9:$P$278))</f>
        <v>110853.7510924266</v>
      </c>
      <c r="N27" s="58">
        <f t="array" ref="N27">SUM(IF(('R8. TIAM energy consumption'!$A$9:$A$278=$B27)*('R8. TIAM energy consumption'!$B$9:$B$278="PRIM FUELS - OIL")*('R8. TIAM energy consumption'!$D$9:$D$278=$D27)*('R8. TIAM energy consumption'!$E$8:$P$8=N$9),'R8. TIAM energy consumption'!$E$9:$P$278))</f>
        <v>109143.58283798513</v>
      </c>
      <c r="O27" s="58">
        <f t="array" ref="O27">SUM(IF(('R8. TIAM energy consumption'!$A$9:$A$278=$B27)*('R8. TIAM energy consumption'!$B$9:$B$278="PRIM FUELS - OIL")*('R8. TIAM energy consumption'!$D$9:$D$278=$D27)*('R8. TIAM energy consumption'!$E$8:$P$8=O$9),'R8. TIAM energy consumption'!$E$9:$P$278))</f>
        <v>96013.517086601627</v>
      </c>
      <c r="P27" s="58">
        <f t="array" ref="P27">SUM(IF(('R8. TIAM energy consumption'!$A$9:$A$278=$B27)*('R8. TIAM energy consumption'!$B$9:$B$278="PRIM FUELS - OIL")*('R8. TIAM energy consumption'!$D$9:$D$278=$D27)*('R8. TIAM energy consumption'!$E$8:$P$8=P$9),'R8. TIAM energy consumption'!$E$9:$P$278))</f>
        <v>86683.593950318857</v>
      </c>
      <c r="Q27" s="58"/>
      <c r="R27" s="70">
        <f t="shared" si="3"/>
        <v>34.990817350893565</v>
      </c>
      <c r="S27" s="70">
        <f t="shared" si="2"/>
        <v>36.352057446736062</v>
      </c>
      <c r="T27" s="70">
        <f t="shared" si="2"/>
        <v>45.419482535144375</v>
      </c>
      <c r="U27" s="70">
        <f t="shared" si="2"/>
        <v>57.037276776937432</v>
      </c>
      <c r="V27" s="70">
        <f t="shared" si="2"/>
        <v>54.748020110028158</v>
      </c>
      <c r="W27" s="70">
        <f t="shared" si="2"/>
        <v>50.041703945071816</v>
      </c>
      <c r="X27" s="70">
        <f t="shared" si="2"/>
        <v>53.38822573781475</v>
      </c>
      <c r="Y27" s="70">
        <f t="shared" si="2"/>
        <v>52.976912584441365</v>
      </c>
      <c r="Z27" s="70">
        <f t="shared" si="2"/>
        <v>53.135152170159529</v>
      </c>
      <c r="AA27" s="70">
        <f t="shared" si="2"/>
        <v>52.315423026663446</v>
      </c>
      <c r="AB27" s="70">
        <f t="shared" si="2"/>
        <v>46.021833185736305</v>
      </c>
      <c r="AC27" s="70">
        <f t="shared" si="2"/>
        <v>41.549752803278714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OIL")*('R8. TIAM energy consumption'!$D$9:$D$278=$D28)*('R8. TIAM energy consumption'!$E$8:$P$8=E$9),'R8. TIAM energy consumption'!$E$9:$P$278))</f>
        <v>2099.9681550078603</v>
      </c>
      <c r="F28" s="58">
        <f t="array" ref="F28">SUM(IF(('R8. TIAM energy consumption'!$A$9:$A$278=$B28)*('R8. TIAM energy consumption'!$B$9:$B$278="PRIM FUELS - OIL")*('R8. TIAM energy consumption'!$D$9:$D$278=$D28)*('R8. TIAM energy consumption'!$E$8:$P$8=F$9),'R8. TIAM energy consumption'!$E$9:$P$278))</f>
        <v>2082.6510318475875</v>
      </c>
      <c r="G28" s="58">
        <f t="array" ref="G28">SUM(IF(('R8. TIAM energy consumption'!$A$9:$A$278=$B28)*('R8. TIAM energy consumption'!$B$9:$B$278="PRIM FUELS - OIL")*('R8. TIAM energy consumption'!$D$9:$D$278=$D28)*('R8. TIAM energy consumption'!$E$8:$P$8=G$9),'R8. TIAM energy consumption'!$E$9:$P$278))</f>
        <v>2232.5683588786101</v>
      </c>
      <c r="H28" s="58">
        <f t="array" ref="H28">SUM(IF(('R8. TIAM energy consumption'!$A$9:$A$278=$B28)*('R8. TIAM energy consumption'!$B$9:$B$278="PRIM FUELS - OIL")*('R8. TIAM energy consumption'!$D$9:$D$278=$D28)*('R8. TIAM energy consumption'!$E$8:$P$8=H$9),'R8. TIAM energy consumption'!$E$9:$P$278))</f>
        <v>2614.3225832757962</v>
      </c>
      <c r="I28" s="58">
        <f t="array" ref="I28">SUM(IF(('R8. TIAM energy consumption'!$A$9:$A$278=$B28)*('R8. TIAM energy consumption'!$B$9:$B$278="PRIM FUELS - OIL")*('R8. TIAM energy consumption'!$D$9:$D$278=$D28)*('R8. TIAM energy consumption'!$E$8:$P$8=I$9),'R8. TIAM energy consumption'!$E$9:$P$278))</f>
        <v>3052.6113300440002</v>
      </c>
      <c r="J28" s="58">
        <f t="array" ref="J28">SUM(IF(('R8. TIAM energy consumption'!$A$9:$A$278=$B28)*('R8. TIAM energy consumption'!$B$9:$B$278="PRIM FUELS - OIL")*('R8. TIAM energy consumption'!$D$9:$D$278=$D28)*('R8. TIAM energy consumption'!$E$8:$P$8=J$9),'R8. TIAM energy consumption'!$E$9:$P$278))</f>
        <v>2033.3553497365456</v>
      </c>
      <c r="K28" s="58">
        <f t="array" ref="K28">SUM(IF(('R8. TIAM energy consumption'!$A$9:$A$278=$B28)*('R8. TIAM energy consumption'!$B$9:$B$278="PRIM FUELS - OIL")*('R8. TIAM energy consumption'!$D$9:$D$278=$D28)*('R8. TIAM energy consumption'!$E$8:$P$8=K$9),'R8. TIAM energy consumption'!$E$9:$P$278))</f>
        <v>2130.7953927393078</v>
      </c>
      <c r="L28" s="58">
        <f t="array" ref="L28">SUM(IF(('R8. TIAM energy consumption'!$A$9:$A$278=$B28)*('R8. TIAM energy consumption'!$B$9:$B$278="PRIM FUELS - OIL")*('R8. TIAM energy consumption'!$D$9:$D$278=$D28)*('R8. TIAM energy consumption'!$E$8:$P$8=L$9),'R8. TIAM energy consumption'!$E$9:$P$278))</f>
        <v>4683.7345516769428</v>
      </c>
      <c r="M28" s="58">
        <f t="array" ref="M28">SUM(IF(('R8. TIAM energy consumption'!$A$9:$A$278=$B28)*('R8. TIAM energy consumption'!$B$9:$B$278="PRIM FUELS - OIL")*('R8. TIAM energy consumption'!$D$9:$D$278=$D28)*('R8. TIAM energy consumption'!$E$8:$P$8=M$9),'R8. TIAM energy consumption'!$E$9:$P$278))</f>
        <v>3827.8975970512311</v>
      </c>
      <c r="N28" s="58">
        <f t="array" ref="N28">SUM(IF(('R8. TIAM energy consumption'!$A$9:$A$278=$B28)*('R8. TIAM energy consumption'!$B$9:$B$278="PRIM FUELS - OIL")*('R8. TIAM energy consumption'!$D$9:$D$278=$D28)*('R8. TIAM energy consumption'!$E$8:$P$8=N$9),'R8. TIAM energy consumption'!$E$9:$P$278))</f>
        <v>3498.7771768507905</v>
      </c>
      <c r="O28" s="58">
        <f t="array" ref="O28">SUM(IF(('R8. TIAM energy consumption'!$A$9:$A$278=$B28)*('R8. TIAM energy consumption'!$B$9:$B$278="PRIM FUELS - OIL")*('R8. TIAM energy consumption'!$D$9:$D$278=$D28)*('R8. TIAM energy consumption'!$E$8:$P$8=O$9),'R8. TIAM energy consumption'!$E$9:$P$278))</f>
        <v>3461.1222150701151</v>
      </c>
      <c r="P28" s="58">
        <f t="array" ref="P28">SUM(IF(('R8. TIAM energy consumption'!$A$9:$A$278=$B28)*('R8. TIAM energy consumption'!$B$9:$B$278="PRIM FUELS - OIL")*('R8. TIAM energy consumption'!$D$9:$D$278=$D28)*('R8. TIAM energy consumption'!$E$8:$P$8=P$9),'R8. TIAM energy consumption'!$E$9:$P$278))</f>
        <v>3159.2859181276335</v>
      </c>
      <c r="Q28" s="58"/>
      <c r="R28" s="70">
        <f t="shared" si="3"/>
        <v>1.006570606490329</v>
      </c>
      <c r="S28" s="70">
        <f t="shared" si="2"/>
        <v>0.99827004863637514</v>
      </c>
      <c r="T28" s="70">
        <f t="shared" si="2"/>
        <v>1.0701294120429887</v>
      </c>
      <c r="U28" s="70">
        <f t="shared" si="2"/>
        <v>1.2531143683935684</v>
      </c>
      <c r="V28" s="70">
        <f t="shared" si="2"/>
        <v>1.4631978254213756</v>
      </c>
      <c r="W28" s="70">
        <f t="shared" si="2"/>
        <v>0.97464131668558984</v>
      </c>
      <c r="X28" s="70">
        <f t="shared" si="2"/>
        <v>1.0213469216957607</v>
      </c>
      <c r="Y28" s="70">
        <f t="shared" si="2"/>
        <v>2.2450385816938847</v>
      </c>
      <c r="Z28" s="70">
        <f t="shared" si="2"/>
        <v>1.83481315974161</v>
      </c>
      <c r="AA28" s="70">
        <f t="shared" si="2"/>
        <v>1.6770569860684574</v>
      </c>
      <c r="AB28" s="70">
        <f t="shared" si="2"/>
        <v>1.6590079610741699</v>
      </c>
      <c r="AC28" s="70">
        <f t="shared" si="2"/>
        <v>1.5143297935745057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OIL")*('R8. TIAM energy consumption'!$D$9:$D$278=$D29)*('R8. TIAM energy consumption'!$E$8:$P$8=E$9),'R8. TIAM energy consumption'!$E$9:$P$278))</f>
        <v>80042.499637425601</v>
      </c>
      <c r="F29" s="58">
        <f t="array" ref="F29">SUM(IF(('R8. TIAM energy consumption'!$A$9:$A$278=$B29)*('R8. TIAM energy consumption'!$B$9:$B$278="PRIM FUELS - OIL")*('R8. TIAM energy consumption'!$D$9:$D$278=$D29)*('R8. TIAM energy consumption'!$E$8:$P$8=F$9),'R8. TIAM energy consumption'!$E$9:$P$278))</f>
        <v>78883.954572494898</v>
      </c>
      <c r="G29" s="58">
        <f t="array" ref="G29">SUM(IF(('R8. TIAM energy consumption'!$A$9:$A$278=$B29)*('R8. TIAM energy consumption'!$B$9:$B$278="PRIM FUELS - OIL")*('R8. TIAM energy consumption'!$D$9:$D$278=$D29)*('R8. TIAM energy consumption'!$E$8:$P$8=G$9),'R8. TIAM energy consumption'!$E$9:$P$278))</f>
        <v>76390.603772638511</v>
      </c>
      <c r="H29" s="58">
        <f t="array" ref="H29">SUM(IF(('R8. TIAM energy consumption'!$A$9:$A$278=$B29)*('R8. TIAM energy consumption'!$B$9:$B$278="PRIM FUELS - OIL")*('R8. TIAM energy consumption'!$D$9:$D$278=$D29)*('R8. TIAM energy consumption'!$E$8:$P$8=H$9),'R8. TIAM energy consumption'!$E$9:$P$278))</f>
        <v>72802.087120987751</v>
      </c>
      <c r="I29" s="58">
        <f t="array" ref="I29">SUM(IF(('R8. TIAM energy consumption'!$A$9:$A$278=$B29)*('R8. TIAM energy consumption'!$B$9:$B$278="PRIM FUELS - OIL")*('R8. TIAM energy consumption'!$D$9:$D$278=$D29)*('R8. TIAM energy consumption'!$E$8:$P$8=I$9),'R8. TIAM energy consumption'!$E$9:$P$278))</f>
        <v>60659.477467435572</v>
      </c>
      <c r="J29" s="58">
        <f t="array" ref="J29">SUM(IF(('R8. TIAM energy consumption'!$A$9:$A$278=$B29)*('R8. TIAM energy consumption'!$B$9:$B$278="PRIM FUELS - OIL")*('R8. TIAM energy consumption'!$D$9:$D$278=$D29)*('R8. TIAM energy consumption'!$E$8:$P$8=J$9),'R8. TIAM energy consumption'!$E$9:$P$278))</f>
        <v>48501.38424905554</v>
      </c>
      <c r="K29" s="58">
        <f t="array" ref="K29">SUM(IF(('R8. TIAM energy consumption'!$A$9:$A$278=$B29)*('R8. TIAM energy consumption'!$B$9:$B$278="PRIM FUELS - OIL")*('R8. TIAM energy consumption'!$D$9:$D$278=$D29)*('R8. TIAM energy consumption'!$E$8:$P$8=K$9),'R8. TIAM energy consumption'!$E$9:$P$278))</f>
        <v>44725.026079759467</v>
      </c>
      <c r="L29" s="58">
        <f t="array" ref="L29">SUM(IF(('R8. TIAM energy consumption'!$A$9:$A$278=$B29)*('R8. TIAM energy consumption'!$B$9:$B$278="PRIM FUELS - OIL")*('R8. TIAM energy consumption'!$D$9:$D$278=$D29)*('R8. TIAM energy consumption'!$E$8:$P$8=L$9),'R8. TIAM energy consumption'!$E$9:$P$278))</f>
        <v>51851.120642999202</v>
      </c>
      <c r="M29" s="58">
        <f t="array" ref="M29">SUM(IF(('R8. TIAM energy consumption'!$A$9:$A$278=$B29)*('R8. TIAM energy consumption'!$B$9:$B$278="PRIM FUELS - OIL")*('R8. TIAM energy consumption'!$D$9:$D$278=$D29)*('R8. TIAM energy consumption'!$E$8:$P$8=M$9),'R8. TIAM energy consumption'!$E$9:$P$278))</f>
        <v>28000.756803109998</v>
      </c>
      <c r="N29" s="58">
        <f t="array" ref="N29">SUM(IF(('R8. TIAM energy consumption'!$A$9:$A$278=$B29)*('R8. TIAM energy consumption'!$B$9:$B$278="PRIM FUELS - OIL")*('R8. TIAM energy consumption'!$D$9:$D$278=$D29)*('R8. TIAM energy consumption'!$E$8:$P$8=N$9),'R8. TIAM energy consumption'!$E$9:$P$278))</f>
        <v>20807.201889987635</v>
      </c>
      <c r="O29" s="58">
        <f t="array" ref="O29">SUM(IF(('R8. TIAM energy consumption'!$A$9:$A$278=$B29)*('R8. TIAM energy consumption'!$B$9:$B$278="PRIM FUELS - OIL")*('R8. TIAM energy consumption'!$D$9:$D$278=$D29)*('R8. TIAM energy consumption'!$E$8:$P$8=O$9),'R8. TIAM energy consumption'!$E$9:$P$278))</f>
        <v>18693.586915256899</v>
      </c>
      <c r="P29" s="58">
        <f t="array" ref="P29">SUM(IF(('R8. TIAM energy consumption'!$A$9:$A$278=$B29)*('R8. TIAM energy consumption'!$B$9:$B$278="PRIM FUELS - OIL")*('R8. TIAM energy consumption'!$D$9:$D$278=$D29)*('R8. TIAM energy consumption'!$E$8:$P$8=P$9),'R8. TIAM energy consumption'!$E$9:$P$278))</f>
        <v>18615.210602457475</v>
      </c>
      <c r="Q29" s="58"/>
      <c r="R29" s="70">
        <f t="shared" si="3"/>
        <v>38.366499612344768</v>
      </c>
      <c r="S29" s="70">
        <f t="shared" si="2"/>
        <v>37.811178139553526</v>
      </c>
      <c r="T29" s="70">
        <f t="shared" si="2"/>
        <v>36.616048765415371</v>
      </c>
      <c r="U29" s="70">
        <f t="shared" si="2"/>
        <v>34.895977261550485</v>
      </c>
      <c r="V29" s="70">
        <f t="shared" si="2"/>
        <v>29.075701399650288</v>
      </c>
      <c r="W29" s="70">
        <f t="shared" si="2"/>
        <v>23.248003853186809</v>
      </c>
      <c r="X29" s="70">
        <f t="shared" si="2"/>
        <v>21.437894912378216</v>
      </c>
      <c r="Y29" s="70">
        <f t="shared" si="2"/>
        <v>24.853621626767751</v>
      </c>
      <c r="Z29" s="70">
        <f t="shared" si="2"/>
        <v>13.421507697762751</v>
      </c>
      <c r="AA29" s="70">
        <f t="shared" si="2"/>
        <v>9.9734454428872912</v>
      </c>
      <c r="AB29" s="70">
        <f t="shared" si="2"/>
        <v>8.9603335526292227</v>
      </c>
      <c r="AC29" s="70">
        <f t="shared" si="2"/>
        <v>8.9227657006973455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OIL")*('R8. TIAM energy consumption'!$D$9:$D$278=$D30)*('R8. TIAM energy consumption'!$E$8:$P$8=E$9),'R8. TIAM energy consumption'!$E$9:$P$278))</f>
        <v>14244.944055155889</v>
      </c>
      <c r="F30" s="58">
        <f t="array" ref="F30">SUM(IF(('R8. TIAM energy consumption'!$A$9:$A$278=$B30)*('R8. TIAM energy consumption'!$B$9:$B$278="PRIM FUELS - OIL")*('R8. TIAM energy consumption'!$D$9:$D$278=$D30)*('R8. TIAM energy consumption'!$E$8:$P$8=F$9),'R8. TIAM energy consumption'!$E$9:$P$278))</f>
        <v>15711.634342364181</v>
      </c>
      <c r="G30" s="58">
        <f t="array" ref="G30">SUM(IF(('R8. TIAM energy consumption'!$A$9:$A$278=$B30)*('R8. TIAM energy consumption'!$B$9:$B$278="PRIM FUELS - OIL")*('R8. TIAM energy consumption'!$D$9:$D$278=$D30)*('R8. TIAM energy consumption'!$E$8:$P$8=G$9),'R8. TIAM energy consumption'!$E$9:$P$278))</f>
        <v>15078.673977581386</v>
      </c>
      <c r="H30" s="58">
        <f t="array" ref="H30">SUM(IF(('R8. TIAM energy consumption'!$A$9:$A$278=$B30)*('R8. TIAM energy consumption'!$B$9:$B$278="PRIM FUELS - OIL")*('R8. TIAM energy consumption'!$D$9:$D$278=$D30)*('R8. TIAM energy consumption'!$E$8:$P$8=H$9),'R8. TIAM energy consumption'!$E$9:$P$278))</f>
        <v>15372.903181245852</v>
      </c>
      <c r="I30" s="58">
        <f t="array" ref="I30">SUM(IF(('R8. TIAM energy consumption'!$A$9:$A$278=$B30)*('R8. TIAM energy consumption'!$B$9:$B$278="PRIM FUELS - OIL")*('R8. TIAM energy consumption'!$D$9:$D$278=$D30)*('R8. TIAM energy consumption'!$E$8:$P$8=I$9),'R8. TIAM energy consumption'!$E$9:$P$278))</f>
        <v>16531.131913554822</v>
      </c>
      <c r="J30" s="58">
        <f t="array" ref="J30">SUM(IF(('R8. TIAM energy consumption'!$A$9:$A$278=$B30)*('R8. TIAM energy consumption'!$B$9:$B$278="PRIM FUELS - OIL")*('R8. TIAM energy consumption'!$D$9:$D$278=$D30)*('R8. TIAM energy consumption'!$E$8:$P$8=J$9),'R8. TIAM energy consumption'!$E$9:$P$278))</f>
        <v>17050.43028772889</v>
      </c>
      <c r="K30" s="58">
        <f t="array" ref="K30">SUM(IF(('R8. TIAM energy consumption'!$A$9:$A$278=$B30)*('R8. TIAM energy consumption'!$B$9:$B$278="PRIM FUELS - OIL")*('R8. TIAM energy consumption'!$D$9:$D$278=$D30)*('R8. TIAM energy consumption'!$E$8:$P$8=K$9),'R8. TIAM energy consumption'!$E$9:$P$278))</f>
        <v>20697.645554990286</v>
      </c>
      <c r="L30" s="58">
        <f t="array" ref="L30">SUM(IF(('R8. TIAM energy consumption'!$A$9:$A$278=$B30)*('R8. TIAM energy consumption'!$B$9:$B$278="PRIM FUELS - OIL")*('R8. TIAM energy consumption'!$D$9:$D$278=$D30)*('R8. TIAM energy consumption'!$E$8:$P$8=L$9),'R8. TIAM energy consumption'!$E$9:$P$278))</f>
        <v>18339.191839479852</v>
      </c>
      <c r="M30" s="58">
        <f t="array" ref="M30">SUM(IF(('R8. TIAM energy consumption'!$A$9:$A$278=$B30)*('R8. TIAM energy consumption'!$B$9:$B$278="PRIM FUELS - OIL")*('R8. TIAM energy consumption'!$D$9:$D$278=$D30)*('R8. TIAM energy consumption'!$E$8:$P$8=M$9),'R8. TIAM energy consumption'!$E$9:$P$278))</f>
        <v>17821.940273939999</v>
      </c>
      <c r="N30" s="58">
        <f t="array" ref="N30">SUM(IF(('R8. TIAM energy consumption'!$A$9:$A$278=$B30)*('R8. TIAM energy consumption'!$B$9:$B$278="PRIM FUELS - OIL")*('R8. TIAM energy consumption'!$D$9:$D$278=$D30)*('R8. TIAM energy consumption'!$E$8:$P$8=N$9),'R8. TIAM energy consumption'!$E$9:$P$278))</f>
        <v>15278.862225344423</v>
      </c>
      <c r="O30" s="58">
        <f t="array" ref="O30">SUM(IF(('R8. TIAM energy consumption'!$A$9:$A$278=$B30)*('R8. TIAM energy consumption'!$B$9:$B$278="PRIM FUELS - OIL")*('R8. TIAM energy consumption'!$D$9:$D$278=$D30)*('R8. TIAM energy consumption'!$E$8:$P$8=O$9),'R8. TIAM energy consumption'!$E$9:$P$278))</f>
        <v>17278.435978797013</v>
      </c>
      <c r="P30" s="58">
        <f t="array" ref="P30">SUM(IF(('R8. TIAM energy consumption'!$A$9:$A$278=$B30)*('R8. TIAM energy consumption'!$B$9:$B$278="PRIM FUELS - OIL")*('R8. TIAM energy consumption'!$D$9:$D$278=$D30)*('R8. TIAM energy consumption'!$E$8:$P$8=P$9),'R8. TIAM energy consumption'!$E$9:$P$278))</f>
        <v>15999.135159166031</v>
      </c>
      <c r="Q30" s="58"/>
      <c r="R30" s="70">
        <f t="shared" si="3"/>
        <v>6.8279806733380681</v>
      </c>
      <c r="S30" s="70">
        <f t="shared" si="2"/>
        <v>7.5310043493914796</v>
      </c>
      <c r="T30" s="70">
        <f t="shared" si="2"/>
        <v>7.2276096065976896</v>
      </c>
      <c r="U30" s="70">
        <f t="shared" si="2"/>
        <v>7.3686414919019692</v>
      </c>
      <c r="V30" s="70">
        <f t="shared" si="2"/>
        <v>7.923811338051566</v>
      </c>
      <c r="W30" s="70">
        <f t="shared" si="2"/>
        <v>8.17272486476163</v>
      </c>
      <c r="X30" s="70">
        <f t="shared" si="2"/>
        <v>9.9209321767693446</v>
      </c>
      <c r="Y30" s="70">
        <f t="shared" si="2"/>
        <v>8.7904625641042795</v>
      </c>
      <c r="Z30" s="70">
        <f t="shared" si="2"/>
        <v>8.5425301272280763</v>
      </c>
      <c r="AA30" s="70">
        <f t="shared" si="2"/>
        <v>7.3235651597724107</v>
      </c>
      <c r="AB30" s="70">
        <f t="shared" si="2"/>
        <v>8.2820140585974418</v>
      </c>
      <c r="AC30" s="70">
        <f t="shared" si="2"/>
        <v>7.668811139863319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OIL")*('R8. TIAM energy consumption'!$D$9:$D$278=$D31)*('R8. TIAM energy consumption'!$E$8:$P$8=E$9),'R8. TIAM energy consumption'!$E$9:$P$278))</f>
        <v>19028.77241094772</v>
      </c>
      <c r="F31" s="58">
        <f t="array" ref="F31">SUM(IF(('R8. TIAM energy consumption'!$A$9:$A$278=$B31)*('R8. TIAM energy consumption'!$B$9:$B$278="PRIM FUELS - OIL")*('R8. TIAM energy consumption'!$D$9:$D$278=$D31)*('R8. TIAM energy consumption'!$E$8:$P$8=F$9),'R8. TIAM energy consumption'!$E$9:$P$278))</f>
        <v>20850.916757350751</v>
      </c>
      <c r="G31" s="58">
        <f t="array" ref="G31">SUM(IF(('R8. TIAM energy consumption'!$A$9:$A$278=$B31)*('R8. TIAM energy consumption'!$B$9:$B$278="PRIM FUELS - OIL")*('R8. TIAM energy consumption'!$D$9:$D$278=$D31)*('R8. TIAM energy consumption'!$E$8:$P$8=G$9),'R8. TIAM energy consumption'!$E$9:$P$278))</f>
        <v>21902.194980574524</v>
      </c>
      <c r="H31" s="58">
        <f t="array" ref="H31">SUM(IF(('R8. TIAM energy consumption'!$A$9:$A$278=$B31)*('R8. TIAM energy consumption'!$B$9:$B$278="PRIM FUELS - OIL")*('R8. TIAM energy consumption'!$D$9:$D$278=$D31)*('R8. TIAM energy consumption'!$E$8:$P$8=H$9),'R8. TIAM energy consumption'!$E$9:$P$278))</f>
        <v>26859.221307240296</v>
      </c>
      <c r="I31" s="58">
        <f t="array" ref="I31">SUM(IF(('R8. TIAM energy consumption'!$A$9:$A$278=$B31)*('R8. TIAM energy consumption'!$B$9:$B$278="PRIM FUELS - OIL")*('R8. TIAM energy consumption'!$D$9:$D$278=$D31)*('R8. TIAM energy consumption'!$E$8:$P$8=I$9),'R8. TIAM energy consumption'!$E$9:$P$278))</f>
        <v>29206.64922174636</v>
      </c>
      <c r="J31" s="58">
        <f t="array" ref="J31">SUM(IF(('R8. TIAM energy consumption'!$A$9:$A$278=$B31)*('R8. TIAM energy consumption'!$B$9:$B$278="PRIM FUELS - OIL")*('R8. TIAM energy consumption'!$D$9:$D$278=$D31)*('R8. TIAM energy consumption'!$E$8:$P$8=J$9),'R8. TIAM energy consumption'!$E$9:$P$278))</f>
        <v>31736.73761579987</v>
      </c>
      <c r="K31" s="58">
        <f t="array" ref="K31">SUM(IF(('R8. TIAM energy consumption'!$A$9:$A$278=$B31)*('R8. TIAM energy consumption'!$B$9:$B$278="PRIM FUELS - OIL")*('R8. TIAM energy consumption'!$D$9:$D$278=$D31)*('R8. TIAM energy consumption'!$E$8:$P$8=K$9),'R8. TIAM energy consumption'!$E$9:$P$278))</f>
        <v>32744.0674043627</v>
      </c>
      <c r="L31" s="58">
        <f t="array" ref="L31">SUM(IF(('R8. TIAM energy consumption'!$A$9:$A$278=$B31)*('R8. TIAM energy consumption'!$B$9:$B$278="PRIM FUELS - OIL")*('R8. TIAM energy consumption'!$D$9:$D$278=$D31)*('R8. TIAM energy consumption'!$E$8:$P$8=L$9),'R8. TIAM energy consumption'!$E$9:$P$278))</f>
        <v>31658.78963505826</v>
      </c>
      <c r="M31" s="58">
        <f t="array" ref="M31">SUM(IF(('R8. TIAM energy consumption'!$A$9:$A$278=$B31)*('R8. TIAM energy consumption'!$B$9:$B$278="PRIM FUELS - OIL")*('R8. TIAM energy consumption'!$D$9:$D$278=$D31)*('R8. TIAM energy consumption'!$E$8:$P$8=M$9),'R8. TIAM energy consumption'!$E$9:$P$278))</f>
        <v>58433.408830875182</v>
      </c>
      <c r="N31" s="58">
        <f t="array" ref="N31">SUM(IF(('R8. TIAM energy consumption'!$A$9:$A$278=$B31)*('R8. TIAM energy consumption'!$B$9:$B$278="PRIM FUELS - OIL")*('R8. TIAM energy consumption'!$D$9:$D$278=$D31)*('R8. TIAM energy consumption'!$E$8:$P$8=N$9),'R8. TIAM energy consumption'!$E$9:$P$278))</f>
        <v>66412.547093029294</v>
      </c>
      <c r="O31" s="58">
        <f t="array" ref="O31">SUM(IF(('R8. TIAM energy consumption'!$A$9:$A$278=$B31)*('R8. TIAM energy consumption'!$B$9:$B$278="PRIM FUELS - OIL")*('R8. TIAM energy consumption'!$D$9:$D$278=$D31)*('R8. TIAM energy consumption'!$E$8:$P$8=O$9),'R8. TIAM energy consumption'!$E$9:$P$278))</f>
        <v>64504.681976050953</v>
      </c>
      <c r="P31" s="58">
        <f t="array" ref="P31">SUM(IF(('R8. TIAM energy consumption'!$A$9:$A$278=$B31)*('R8. TIAM energy consumption'!$B$9:$B$278="PRIM FUELS - OIL")*('R8. TIAM energy consumption'!$D$9:$D$278=$D31)*('R8. TIAM energy consumption'!$E$8:$P$8=P$9),'R8. TIAM energy consumption'!$E$9:$P$278))</f>
        <v>62247.489382061205</v>
      </c>
      <c r="Q31" s="58"/>
      <c r="R31" s="70">
        <f t="shared" si="3"/>
        <v>9.1209968783466593</v>
      </c>
      <c r="S31" s="70">
        <f t="shared" si="2"/>
        <v>9.9943991418514404</v>
      </c>
      <c r="T31" s="70">
        <f t="shared" si="2"/>
        <v>10.49830476357096</v>
      </c>
      <c r="U31" s="70">
        <f t="shared" si="2"/>
        <v>12.874339363963182</v>
      </c>
      <c r="V31" s="70">
        <f t="shared" si="2"/>
        <v>13.999524016864671</v>
      </c>
      <c r="W31" s="70">
        <f t="shared" si="2"/>
        <v>15.212262697307686</v>
      </c>
      <c r="X31" s="70">
        <f t="shared" si="2"/>
        <v>15.695102665043132</v>
      </c>
      <c r="Y31" s="70">
        <f t="shared" si="2"/>
        <v>15.17490015632692</v>
      </c>
      <c r="Z31" s="70">
        <f t="shared" si="2"/>
        <v>28.008687477439977</v>
      </c>
      <c r="AA31" s="70">
        <f t="shared" si="2"/>
        <v>31.833300732004584</v>
      </c>
      <c r="AB31" s="70">
        <f t="shared" si="2"/>
        <v>30.91881022255615</v>
      </c>
      <c r="AC31" s="70">
        <f t="shared" si="2"/>
        <v>29.83687775949495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OIL")*('R8. TIAM energy consumption'!$D$9:$D$278=$D32)*('R8. TIAM energy consumption'!$E$8:$P$8=E$9),'R8. TIAM energy consumption'!$E$9:$P$278))</f>
        <v>46731.985435238901</v>
      </c>
      <c r="F32" s="58">
        <f t="array" ref="F32">SUM(IF(('R8. TIAM energy consumption'!$A$9:$A$278=$B32)*('R8. TIAM energy consumption'!$B$9:$B$278="PRIM FUELS - OIL")*('R8. TIAM energy consumption'!$D$9:$D$278=$D32)*('R8. TIAM energy consumption'!$E$8:$P$8=F$9),'R8. TIAM energy consumption'!$E$9:$P$278))</f>
        <v>52931.494281268489</v>
      </c>
      <c r="G32" s="58">
        <f t="array" ref="G32">SUM(IF(('R8. TIAM energy consumption'!$A$9:$A$278=$B32)*('R8. TIAM energy consumption'!$B$9:$B$278="PRIM FUELS - OIL")*('R8. TIAM energy consumption'!$D$9:$D$278=$D32)*('R8. TIAM energy consumption'!$E$8:$P$8=G$9),'R8. TIAM energy consumption'!$E$9:$P$278))</f>
        <v>54672.974149791582</v>
      </c>
      <c r="H32" s="58">
        <f t="array" ref="H32">SUM(IF(('R8. TIAM energy consumption'!$A$9:$A$278=$B32)*('R8. TIAM energy consumption'!$B$9:$B$278="PRIM FUELS - OIL")*('R8. TIAM energy consumption'!$D$9:$D$278=$D32)*('R8. TIAM energy consumption'!$E$8:$P$8=H$9),'R8. TIAM energy consumption'!$E$9:$P$278))</f>
        <v>52064.943862496009</v>
      </c>
      <c r="I32" s="58">
        <f t="array" ref="I32">SUM(IF(('R8. TIAM energy consumption'!$A$9:$A$278=$B32)*('R8. TIAM energy consumption'!$B$9:$B$278="PRIM FUELS - OIL")*('R8. TIAM energy consumption'!$D$9:$D$278=$D32)*('R8. TIAM energy consumption'!$E$8:$P$8=I$9),'R8. TIAM energy consumption'!$E$9:$P$278))</f>
        <v>49533.845341466869</v>
      </c>
      <c r="J32" s="58">
        <f t="array" ref="J32">SUM(IF(('R8. TIAM energy consumption'!$A$9:$A$278=$B32)*('R8. TIAM energy consumption'!$B$9:$B$278="PRIM FUELS - OIL")*('R8. TIAM energy consumption'!$D$9:$D$278=$D32)*('R8. TIAM energy consumption'!$E$8:$P$8=J$9),'R8. TIAM energy consumption'!$E$9:$P$278))</f>
        <v>47611.50927752725</v>
      </c>
      <c r="K32" s="58">
        <f t="array" ref="K32">SUM(IF(('R8. TIAM energy consumption'!$A$9:$A$278=$B32)*('R8. TIAM energy consumption'!$B$9:$B$278="PRIM FUELS - OIL")*('R8. TIAM energy consumption'!$D$9:$D$278=$D32)*('R8. TIAM energy consumption'!$E$8:$P$8=K$9),'R8. TIAM energy consumption'!$E$9:$P$278))</f>
        <v>45014.661534117222</v>
      </c>
      <c r="L32" s="58">
        <f t="array" ref="L32">SUM(IF(('R8. TIAM energy consumption'!$A$9:$A$278=$B32)*('R8. TIAM energy consumption'!$B$9:$B$278="PRIM FUELS - OIL")*('R8. TIAM energy consumption'!$D$9:$D$278=$D32)*('R8. TIAM energy consumption'!$E$8:$P$8=L$9),'R8. TIAM energy consumption'!$E$9:$P$278))</f>
        <v>30403.345237852925</v>
      </c>
      <c r="M32" s="58">
        <f t="array" ref="M32">SUM(IF(('R8. TIAM energy consumption'!$A$9:$A$278=$B32)*('R8. TIAM energy consumption'!$B$9:$B$278="PRIM FUELS - OIL")*('R8. TIAM energy consumption'!$D$9:$D$278=$D32)*('R8. TIAM energy consumption'!$E$8:$P$8=M$9),'R8. TIAM energy consumption'!$E$9:$P$278))</f>
        <v>23824.565313688625</v>
      </c>
      <c r="N32" s="58">
        <f t="array" ref="N32">SUM(IF(('R8. TIAM energy consumption'!$A$9:$A$278=$B32)*('R8. TIAM energy consumption'!$B$9:$B$278="PRIM FUELS - OIL")*('R8. TIAM energy consumption'!$D$9:$D$278=$D32)*('R8. TIAM energy consumption'!$E$8:$P$8=N$9),'R8. TIAM energy consumption'!$E$9:$P$278))</f>
        <v>23518.735252235165</v>
      </c>
      <c r="O32" s="58">
        <f t="array" ref="O32">SUM(IF(('R8. TIAM energy consumption'!$A$9:$A$278=$B32)*('R8. TIAM energy consumption'!$B$9:$B$278="PRIM FUELS - OIL")*('R8. TIAM energy consumption'!$D$9:$D$278=$D32)*('R8. TIAM energy consumption'!$E$8:$P$8=O$9),'R8. TIAM energy consumption'!$E$9:$P$278))</f>
        <v>14316.616837680525</v>
      </c>
      <c r="P32" s="58">
        <f t="array" ref="P32">SUM(IF(('R8. TIAM energy consumption'!$A$9:$A$278=$B32)*('R8. TIAM energy consumption'!$B$9:$B$278="PRIM FUELS - OIL")*('R8. TIAM energy consumption'!$D$9:$D$278=$D32)*('R8. TIAM energy consumption'!$E$8:$P$8=P$9),'R8. TIAM energy consumption'!$E$9:$P$278))</f>
        <v>13590.950075646762</v>
      </c>
      <c r="Q32" s="58"/>
      <c r="R32" s="70">
        <f t="shared" si="3"/>
        <v>22.399883926749155</v>
      </c>
      <c r="S32" s="70">
        <f t="shared" si="2"/>
        <v>25.371473455004075</v>
      </c>
      <c r="T32" s="70">
        <f t="shared" si="2"/>
        <v>26.206211088177103</v>
      </c>
      <c r="U32" s="70">
        <f t="shared" si="2"/>
        <v>24.956112784653815</v>
      </c>
      <c r="V32" s="70">
        <f t="shared" si="2"/>
        <v>23.742889923476884</v>
      </c>
      <c r="W32" s="70">
        <f t="shared" si="2"/>
        <v>22.82146310414938</v>
      </c>
      <c r="X32" s="70">
        <f t="shared" si="2"/>
        <v>21.576724891422774</v>
      </c>
      <c r="Y32" s="70">
        <f t="shared" si="2"/>
        <v>14.573132255563147</v>
      </c>
      <c r="Z32" s="70">
        <f t="shared" si="2"/>
        <v>11.419748009025524</v>
      </c>
      <c r="AA32" s="70">
        <f t="shared" si="2"/>
        <v>11.273155523941373</v>
      </c>
      <c r="AB32" s="70">
        <f t="shared" si="2"/>
        <v>6.8623353448613624</v>
      </c>
      <c r="AC32" s="70">
        <f t="shared" si="2"/>
        <v>6.5145039594052028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OIL")*('R8. TIAM energy consumption'!$D$9:$D$278=$D33)*('R8. TIAM energy consumption'!$E$8:$P$8=E$9),'R8. TIAM energy consumption'!$E$9:$P$278))</f>
        <v>72999.948220998398</v>
      </c>
      <c r="F33" s="58">
        <f t="array" ref="F33">SUM(IF(('R8. TIAM energy consumption'!$A$9:$A$278=$B33)*('R8. TIAM energy consumption'!$B$9:$B$278="PRIM FUELS - OIL")*('R8. TIAM energy consumption'!$D$9:$D$278=$D33)*('R8. TIAM energy consumption'!$E$8:$P$8=F$9),'R8. TIAM energy consumption'!$E$9:$P$278))</f>
        <v>75839.849201771343</v>
      </c>
      <c r="G33" s="58">
        <f t="array" ref="G33">SUM(IF(('R8. TIAM energy consumption'!$A$9:$A$278=$B33)*('R8. TIAM energy consumption'!$B$9:$B$278="PRIM FUELS - OIL")*('R8. TIAM energy consumption'!$D$9:$D$278=$D33)*('R8. TIAM energy consumption'!$E$8:$P$8=G$9),'R8. TIAM energy consumption'!$E$9:$P$278))</f>
        <v>94756.856921646307</v>
      </c>
      <c r="H33" s="58">
        <f t="array" ref="H33">SUM(IF(('R8. TIAM energy consumption'!$A$9:$A$278=$B33)*('R8. TIAM energy consumption'!$B$9:$B$278="PRIM FUELS - OIL")*('R8. TIAM energy consumption'!$D$9:$D$278=$D33)*('R8. TIAM energy consumption'!$E$8:$P$8=H$9),'R8. TIAM energy consumption'!$E$9:$P$278))</f>
        <v>118994.59820068644</v>
      </c>
      <c r="I33" s="58">
        <f t="array" ref="I33">SUM(IF(('R8. TIAM energy consumption'!$A$9:$A$278=$B33)*('R8. TIAM energy consumption'!$B$9:$B$278="PRIM FUELS - OIL")*('R8. TIAM energy consumption'!$D$9:$D$278=$D33)*('R8. TIAM energy consumption'!$E$8:$P$8=I$9),'R8. TIAM energy consumption'!$E$9:$P$278))</f>
        <v>115469.26928021557</v>
      </c>
      <c r="J33" s="58">
        <f t="array" ref="J33">SUM(IF(('R8. TIAM energy consumption'!$A$9:$A$278=$B33)*('R8. TIAM energy consumption'!$B$9:$B$278="PRIM FUELS - OIL")*('R8. TIAM energy consumption'!$D$9:$D$278=$D33)*('R8. TIAM energy consumption'!$E$8:$P$8=J$9),'R8. TIAM energy consumption'!$E$9:$P$278))</f>
        <v>111816.42173522001</v>
      </c>
      <c r="K33" s="58">
        <f t="array" ref="K33">SUM(IF(('R8. TIAM energy consumption'!$A$9:$A$278=$B33)*('R8. TIAM energy consumption'!$B$9:$B$278="PRIM FUELS - OIL")*('R8. TIAM energy consumption'!$D$9:$D$278=$D33)*('R8. TIAM energy consumption'!$E$8:$P$8=K$9),'R8. TIAM energy consumption'!$E$9:$P$278))</f>
        <v>111353.35168390496</v>
      </c>
      <c r="L33" s="58">
        <f t="array" ref="L33">SUM(IF(('R8. TIAM energy consumption'!$A$9:$A$278=$B33)*('R8. TIAM energy consumption'!$B$9:$B$278="PRIM FUELS - OIL")*('R8. TIAM energy consumption'!$D$9:$D$278=$D33)*('R8. TIAM energy consumption'!$E$8:$P$8=L$9),'R8. TIAM energy consumption'!$E$9:$P$278))</f>
        <v>111802.46376945094</v>
      </c>
      <c r="M33" s="58">
        <f t="array" ref="M33">SUM(IF(('R8. TIAM energy consumption'!$A$9:$A$278=$B33)*('R8. TIAM energy consumption'!$B$9:$B$278="PRIM FUELS - OIL")*('R8. TIAM energy consumption'!$D$9:$D$278=$D33)*('R8. TIAM energy consumption'!$E$8:$P$8=M$9),'R8. TIAM energy consumption'!$E$9:$P$278))</f>
        <v>112482.87428402467</v>
      </c>
      <c r="N33" s="58">
        <f t="array" ref="N33">SUM(IF(('R8. TIAM energy consumption'!$A$9:$A$278=$B33)*('R8. TIAM energy consumption'!$B$9:$B$278="PRIM FUELS - OIL")*('R8. TIAM energy consumption'!$D$9:$D$278=$D33)*('R8. TIAM energy consumption'!$E$8:$P$8=N$9),'R8. TIAM energy consumption'!$E$9:$P$278))</f>
        <v>108332.88414567363</v>
      </c>
      <c r="O33" s="58">
        <f t="array" ref="O33">SUM(IF(('R8. TIAM energy consumption'!$A$9:$A$278=$B33)*('R8. TIAM energy consumption'!$B$9:$B$278="PRIM FUELS - OIL")*('R8. TIAM energy consumption'!$D$9:$D$278=$D33)*('R8. TIAM energy consumption'!$E$8:$P$8=O$9),'R8. TIAM energy consumption'!$E$9:$P$278))</f>
        <v>95719.902305447817</v>
      </c>
      <c r="P33" s="58">
        <f t="array" ref="P33">SUM(IF(('R8. TIAM energy consumption'!$A$9:$A$278=$B33)*('R8. TIAM energy consumption'!$B$9:$B$278="PRIM FUELS - OIL")*('R8. TIAM energy consumption'!$D$9:$D$278=$D33)*('R8. TIAM energy consumption'!$E$8:$P$8=P$9),'R8. TIAM energy consumption'!$E$9:$P$278))</f>
        <v>86150.010074040052</v>
      </c>
      <c r="Q33" s="58"/>
      <c r="R33" s="70">
        <f t="shared" si="3"/>
        <v>34.990817350893565</v>
      </c>
      <c r="S33" s="70">
        <f t="shared" si="3"/>
        <v>36.352057446736062</v>
      </c>
      <c r="T33" s="70">
        <f t="shared" si="3"/>
        <v>45.419482535144375</v>
      </c>
      <c r="U33" s="70">
        <f t="shared" si="3"/>
        <v>57.037276776937432</v>
      </c>
      <c r="V33" s="70">
        <f t="shared" si="3"/>
        <v>55.347492833740922</v>
      </c>
      <c r="W33" s="70">
        <f t="shared" si="3"/>
        <v>53.596585821168098</v>
      </c>
      <c r="X33" s="70">
        <f t="shared" si="3"/>
        <v>53.374624025562696</v>
      </c>
      <c r="Y33" s="70">
        <f t="shared" si="3"/>
        <v>53.589895396822364</v>
      </c>
      <c r="Z33" s="70">
        <f t="shared" si="3"/>
        <v>53.916034258825398</v>
      </c>
      <c r="AA33" s="70">
        <f t="shared" si="3"/>
        <v>51.926833574744897</v>
      </c>
      <c r="AB33" s="70">
        <f t="shared" si="3"/>
        <v>45.88109580948813</v>
      </c>
      <c r="AC33" s="70">
        <f t="shared" si="3"/>
        <v>41.293991855343094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OIL")*('R8. TIAM energy consumption'!$D$9:$D$278=$D34)*('R8. TIAM energy consumption'!$E$8:$P$8=E$9),'R8. TIAM energy consumption'!$E$9:$P$278))</f>
        <v>2099.9681550078603</v>
      </c>
      <c r="F34" s="58">
        <f t="array" ref="F34">SUM(IF(('R8. TIAM energy consumption'!$A$9:$A$278=$B34)*('R8. TIAM energy consumption'!$B$9:$B$278="PRIM FUELS - OIL")*('R8. TIAM energy consumption'!$D$9:$D$278=$D34)*('R8. TIAM energy consumption'!$E$8:$P$8=F$9),'R8. TIAM energy consumption'!$E$9:$P$278))</f>
        <v>2082.6510318475875</v>
      </c>
      <c r="G34" s="58">
        <f t="array" ref="G34">SUM(IF(('R8. TIAM energy consumption'!$A$9:$A$278=$B34)*('R8. TIAM energy consumption'!$B$9:$B$278="PRIM FUELS - OIL")*('R8. TIAM energy consumption'!$D$9:$D$278=$D34)*('R8. TIAM energy consumption'!$E$8:$P$8=G$9),'R8. TIAM energy consumption'!$E$9:$P$278))</f>
        <v>2232.5683588786101</v>
      </c>
      <c r="H34" s="58">
        <f t="array" ref="H34">SUM(IF(('R8. TIAM energy consumption'!$A$9:$A$278=$B34)*('R8. TIAM energy consumption'!$B$9:$B$278="PRIM FUELS - OIL")*('R8. TIAM energy consumption'!$D$9:$D$278=$D34)*('R8. TIAM energy consumption'!$E$8:$P$8=H$9),'R8. TIAM energy consumption'!$E$9:$P$278))</f>
        <v>2614.3225832757962</v>
      </c>
      <c r="I34" s="58">
        <f t="array" ref="I34">SUM(IF(('R8. TIAM energy consumption'!$A$9:$A$278=$B34)*('R8. TIAM energy consumption'!$B$9:$B$278="PRIM FUELS - OIL")*('R8. TIAM energy consumption'!$D$9:$D$278=$D34)*('R8. TIAM energy consumption'!$E$8:$P$8=I$9),'R8. TIAM energy consumption'!$E$9:$P$278))</f>
        <v>2817.5877823412957</v>
      </c>
      <c r="J34" s="58">
        <f t="array" ref="J34">SUM(IF(('R8. TIAM energy consumption'!$A$9:$A$278=$B34)*('R8. TIAM energy consumption'!$B$9:$B$278="PRIM FUELS - OIL")*('R8. TIAM energy consumption'!$D$9:$D$278=$D34)*('R8. TIAM energy consumption'!$E$8:$P$8=J$9),'R8. TIAM energy consumption'!$E$9:$P$278))</f>
        <v>2053.5789433696918</v>
      </c>
      <c r="K34" s="58">
        <f t="array" ref="K34">SUM(IF(('R8. TIAM energy consumption'!$A$9:$A$278=$B34)*('R8. TIAM energy consumption'!$B$9:$B$278="PRIM FUELS - OIL")*('R8. TIAM energy consumption'!$D$9:$D$278=$D34)*('R8. TIAM energy consumption'!$E$8:$P$8=K$9),'R8. TIAM energy consumption'!$E$9:$P$278))</f>
        <v>2208.3162806204632</v>
      </c>
      <c r="L34" s="58">
        <f t="array" ref="L34">SUM(IF(('R8. TIAM energy consumption'!$A$9:$A$278=$B34)*('R8. TIAM energy consumption'!$B$9:$B$278="PRIM FUELS - OIL")*('R8. TIAM energy consumption'!$D$9:$D$278=$D34)*('R8. TIAM energy consumption'!$E$8:$P$8=L$9),'R8. TIAM energy consumption'!$E$9:$P$278))</f>
        <v>4686.5463412155023</v>
      </c>
      <c r="M34" s="58">
        <f t="array" ref="M34">SUM(IF(('R8. TIAM energy consumption'!$A$9:$A$278=$B34)*('R8. TIAM energy consumption'!$B$9:$B$278="PRIM FUELS - OIL")*('R8. TIAM energy consumption'!$D$9:$D$278=$D34)*('R8. TIAM energy consumption'!$E$8:$P$8=M$9),'R8. TIAM energy consumption'!$E$9:$P$278))</f>
        <v>3761.3224689475151</v>
      </c>
      <c r="N34" s="58">
        <f t="array" ref="N34">SUM(IF(('R8. TIAM energy consumption'!$A$9:$A$278=$B34)*('R8. TIAM energy consumption'!$B$9:$B$278="PRIM FUELS - OIL")*('R8. TIAM energy consumption'!$D$9:$D$278=$D34)*('R8. TIAM energy consumption'!$E$8:$P$8=N$9),'R8. TIAM energy consumption'!$E$9:$P$278))</f>
        <v>3734.8620040068563</v>
      </c>
      <c r="O34" s="58">
        <f t="array" ref="O34">SUM(IF(('R8. TIAM energy consumption'!$A$9:$A$278=$B34)*('R8. TIAM energy consumption'!$B$9:$B$278="PRIM FUELS - OIL")*('R8. TIAM energy consumption'!$D$9:$D$278=$D34)*('R8. TIAM energy consumption'!$E$8:$P$8=O$9),'R8. TIAM energy consumption'!$E$9:$P$278))</f>
        <v>4023.7068612750782</v>
      </c>
      <c r="P34" s="58">
        <f t="array" ref="P34">SUM(IF(('R8. TIAM energy consumption'!$A$9:$A$278=$B34)*('R8. TIAM energy consumption'!$B$9:$B$278="PRIM FUELS - OIL")*('R8. TIAM energy consumption'!$D$9:$D$278=$D34)*('R8. TIAM energy consumption'!$E$8:$P$8=P$9),'R8. TIAM energy consumption'!$E$9:$P$278))</f>
        <v>3718.0583914944345</v>
      </c>
      <c r="Q34" s="58"/>
      <c r="R34" s="70">
        <f t="shared" si="3"/>
        <v>1.006570606490329</v>
      </c>
      <c r="S34" s="70">
        <f t="shared" si="3"/>
        <v>0.99827004863637514</v>
      </c>
      <c r="T34" s="70">
        <f t="shared" si="3"/>
        <v>1.0701294120429887</v>
      </c>
      <c r="U34" s="70">
        <f t="shared" si="3"/>
        <v>1.2531143683935684</v>
      </c>
      <c r="V34" s="70">
        <f t="shared" si="3"/>
        <v>1.350544786190057</v>
      </c>
      <c r="W34" s="70">
        <f t="shared" si="3"/>
        <v>0.98433502316403587</v>
      </c>
      <c r="X34" s="70">
        <f t="shared" si="3"/>
        <v>1.0585047457056735</v>
      </c>
      <c r="Y34" s="70">
        <f t="shared" si="3"/>
        <v>2.2463863472275674</v>
      </c>
      <c r="Z34" s="70">
        <f t="shared" si="3"/>
        <v>1.8029019296057045</v>
      </c>
      <c r="AA34" s="70">
        <f t="shared" si="3"/>
        <v>1.7902187247771839</v>
      </c>
      <c r="AB34" s="70">
        <f t="shared" si="3"/>
        <v>1.9286697496028427</v>
      </c>
      <c r="AC34" s="70">
        <f t="shared" si="3"/>
        <v>1.7821643062387305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OIL")*('R8. TIAM energy consumption'!$D$9:$D$278=$D35)*('R8. TIAM energy consumption'!$E$8:$P$8=E$9),'R8. TIAM energy consumption'!$E$9:$P$278))</f>
        <v>80042.499637425601</v>
      </c>
      <c r="F35" s="58">
        <f t="array" ref="F35">SUM(IF(('R8. TIAM energy consumption'!$A$9:$A$278=$B35)*('R8. TIAM energy consumption'!$B$9:$B$278="PRIM FUELS - OIL")*('R8. TIAM energy consumption'!$D$9:$D$278=$D35)*('R8. TIAM energy consumption'!$E$8:$P$8=F$9),'R8. TIAM energy consumption'!$E$9:$P$278))</f>
        <v>78883.954572494898</v>
      </c>
      <c r="G35" s="58">
        <f t="array" ref="G35">SUM(IF(('R8. TIAM energy consumption'!$A$9:$A$278=$B35)*('R8. TIAM energy consumption'!$B$9:$B$278="PRIM FUELS - OIL")*('R8. TIAM energy consumption'!$D$9:$D$278=$D35)*('R8. TIAM energy consumption'!$E$8:$P$8=G$9),'R8. TIAM energy consumption'!$E$9:$P$278))</f>
        <v>76390.603772638511</v>
      </c>
      <c r="H35" s="58">
        <f t="array" ref="H35">SUM(IF(('R8. TIAM energy consumption'!$A$9:$A$278=$B35)*('R8. TIAM energy consumption'!$B$9:$B$278="PRIM FUELS - OIL")*('R8. TIAM energy consumption'!$D$9:$D$278=$D35)*('R8. TIAM energy consumption'!$E$8:$P$8=H$9),'R8. TIAM energy consumption'!$E$9:$P$278))</f>
        <v>72802.087120987751</v>
      </c>
      <c r="I35" s="58">
        <f t="array" ref="I35">SUM(IF(('R8. TIAM energy consumption'!$A$9:$A$278=$B35)*('R8. TIAM energy consumption'!$B$9:$B$278="PRIM FUELS - OIL")*('R8. TIAM energy consumption'!$D$9:$D$278=$D35)*('R8. TIAM energy consumption'!$E$8:$P$8=I$9),'R8. TIAM energy consumption'!$E$9:$P$278))</f>
        <v>46635.565144740707</v>
      </c>
      <c r="J35" s="58">
        <f t="array" ref="J35">SUM(IF(('R8. TIAM energy consumption'!$A$9:$A$278=$B35)*('R8. TIAM energy consumption'!$B$9:$B$278="PRIM FUELS - OIL")*('R8. TIAM energy consumption'!$D$9:$D$278=$D35)*('R8. TIAM energy consumption'!$E$8:$P$8=J$9),'R8. TIAM energy consumption'!$E$9:$P$278))</f>
        <v>41131.49060590833</v>
      </c>
      <c r="K35" s="58">
        <f t="array" ref="K35">SUM(IF(('R8. TIAM energy consumption'!$A$9:$A$278=$B35)*('R8. TIAM energy consumption'!$B$9:$B$278="PRIM FUELS - OIL")*('R8. TIAM energy consumption'!$D$9:$D$278=$D35)*('R8. TIAM energy consumption'!$E$8:$P$8=K$9),'R8. TIAM energy consumption'!$E$9:$P$278))</f>
        <v>35643.567682005843</v>
      </c>
      <c r="L35" s="58">
        <f t="array" ref="L35">SUM(IF(('R8. TIAM energy consumption'!$A$9:$A$278=$B35)*('R8. TIAM energy consumption'!$B$9:$B$278="PRIM FUELS - OIL")*('R8. TIAM energy consumption'!$D$9:$D$278=$D35)*('R8. TIAM energy consumption'!$E$8:$P$8=L$9),'R8. TIAM energy consumption'!$E$9:$P$278))</f>
        <v>41656.425322687173</v>
      </c>
      <c r="M35" s="58">
        <f t="array" ref="M35">SUM(IF(('R8. TIAM energy consumption'!$A$9:$A$278=$B35)*('R8. TIAM energy consumption'!$B$9:$B$278="PRIM FUELS - OIL")*('R8. TIAM energy consumption'!$D$9:$D$278=$D35)*('R8. TIAM energy consumption'!$E$8:$P$8=M$9),'R8. TIAM energy consumption'!$E$9:$P$278))</f>
        <v>40483.853320636495</v>
      </c>
      <c r="N35" s="58">
        <f t="array" ref="N35">SUM(IF(('R8. TIAM energy consumption'!$A$9:$A$278=$B35)*('R8. TIAM energy consumption'!$B$9:$B$278="PRIM FUELS - OIL")*('R8. TIAM energy consumption'!$D$9:$D$278=$D35)*('R8. TIAM energy consumption'!$E$8:$P$8=N$9),'R8. TIAM energy consumption'!$E$9:$P$278))</f>
        <v>22145.94867706317</v>
      </c>
      <c r="O35" s="58">
        <f t="array" ref="O35">SUM(IF(('R8. TIAM energy consumption'!$A$9:$A$278=$B35)*('R8. TIAM energy consumption'!$B$9:$B$278="PRIM FUELS - OIL")*('R8. TIAM energy consumption'!$D$9:$D$278=$D35)*('R8. TIAM energy consumption'!$E$8:$P$8=O$9),'R8. TIAM energy consumption'!$E$9:$P$278))</f>
        <v>18138.431423160451</v>
      </c>
      <c r="P35" s="58">
        <f t="array" ref="P35">SUM(IF(('R8. TIAM energy consumption'!$A$9:$A$278=$B35)*('R8. TIAM energy consumption'!$B$9:$B$278="PRIM FUELS - OIL")*('R8. TIAM energy consumption'!$D$9:$D$278=$D35)*('R8. TIAM energy consumption'!$E$8:$P$8=P$9),'R8. TIAM energy consumption'!$E$9:$P$278))</f>
        <v>21941.518529787161</v>
      </c>
      <c r="Q35" s="58"/>
      <c r="R35" s="70">
        <f t="shared" si="3"/>
        <v>38.366499612344768</v>
      </c>
      <c r="S35" s="70">
        <f t="shared" si="3"/>
        <v>37.811178139553526</v>
      </c>
      <c r="T35" s="70">
        <f t="shared" si="3"/>
        <v>36.616048765415371</v>
      </c>
      <c r="U35" s="70">
        <f t="shared" si="3"/>
        <v>34.895977261550485</v>
      </c>
      <c r="V35" s="70">
        <f t="shared" si="3"/>
        <v>22.353667116245006</v>
      </c>
      <c r="W35" s="70">
        <f t="shared" si="3"/>
        <v>19.715417753506575</v>
      </c>
      <c r="X35" s="70">
        <f t="shared" si="3"/>
        <v>17.084910289518852</v>
      </c>
      <c r="Y35" s="70">
        <f t="shared" si="3"/>
        <v>19.967032929182388</v>
      </c>
      <c r="Z35" s="70">
        <f t="shared" si="3"/>
        <v>19.404987972241926</v>
      </c>
      <c r="AA35" s="70">
        <f t="shared" si="3"/>
        <v>10.61514239538158</v>
      </c>
      <c r="AB35" s="70">
        <f t="shared" si="3"/>
        <v>8.6942327553179108</v>
      </c>
      <c r="AC35" s="70">
        <f t="shared" si="3"/>
        <v>10.517153586914269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OIL")*('R8. TIAM energy consumption'!$D$9:$D$278=$D36)*('R8. TIAM energy consumption'!$E$8:$P$8=E$9),'R8. TIAM energy consumption'!$E$9:$P$278))</f>
        <v>14244.944055155889</v>
      </c>
      <c r="F36" s="58">
        <f t="array" ref="F36">SUM(IF(('R8. TIAM energy consumption'!$A$9:$A$278=$B36)*('R8. TIAM energy consumption'!$B$9:$B$278="PRIM FUELS - OIL")*('R8. TIAM energy consumption'!$D$9:$D$278=$D36)*('R8. TIAM energy consumption'!$E$8:$P$8=F$9),'R8. TIAM energy consumption'!$E$9:$P$278))</f>
        <v>15711.634342364181</v>
      </c>
      <c r="G36" s="58">
        <f t="array" ref="G36">SUM(IF(('R8. TIAM energy consumption'!$A$9:$A$278=$B36)*('R8. TIAM energy consumption'!$B$9:$B$278="PRIM FUELS - OIL")*('R8. TIAM energy consumption'!$D$9:$D$278=$D36)*('R8. TIAM energy consumption'!$E$8:$P$8=G$9),'R8. TIAM energy consumption'!$E$9:$P$278))</f>
        <v>15078.673977581386</v>
      </c>
      <c r="H36" s="58">
        <f t="array" ref="H36">SUM(IF(('R8. TIAM energy consumption'!$A$9:$A$278=$B36)*('R8. TIAM energy consumption'!$B$9:$B$278="PRIM FUELS - OIL")*('R8. TIAM energy consumption'!$D$9:$D$278=$D36)*('R8. TIAM energy consumption'!$E$8:$P$8=H$9),'R8. TIAM energy consumption'!$E$9:$P$278))</f>
        <v>15372.903181245852</v>
      </c>
      <c r="I36" s="58">
        <f t="array" ref="I36">SUM(IF(('R8. TIAM energy consumption'!$A$9:$A$278=$B36)*('R8. TIAM energy consumption'!$B$9:$B$278="PRIM FUELS - OIL")*('R8. TIAM energy consumption'!$D$9:$D$278=$D36)*('R8. TIAM energy consumption'!$E$8:$P$8=I$9),'R8. TIAM energy consumption'!$E$9:$P$278))</f>
        <v>16359.267214740208</v>
      </c>
      <c r="J36" s="58">
        <f t="array" ref="J36">SUM(IF(('R8. TIAM energy consumption'!$A$9:$A$278=$B36)*('R8. TIAM energy consumption'!$B$9:$B$278="PRIM FUELS - OIL")*('R8. TIAM energy consumption'!$D$9:$D$278=$D36)*('R8. TIAM energy consumption'!$E$8:$P$8=J$9),'R8. TIAM energy consumption'!$E$9:$P$278))</f>
        <v>16918.246979574138</v>
      </c>
      <c r="K36" s="58">
        <f t="array" ref="K36">SUM(IF(('R8. TIAM energy consumption'!$A$9:$A$278=$B36)*('R8. TIAM energy consumption'!$B$9:$B$278="PRIM FUELS - OIL")*('R8. TIAM energy consumption'!$D$9:$D$278=$D36)*('R8. TIAM energy consumption'!$E$8:$P$8=K$9),'R8. TIAM energy consumption'!$E$9:$P$278))</f>
        <v>17328.769202713549</v>
      </c>
      <c r="L36" s="58">
        <f t="array" ref="L36">SUM(IF(('R8. TIAM energy consumption'!$A$9:$A$278=$B36)*('R8. TIAM energy consumption'!$B$9:$B$278="PRIM FUELS - OIL")*('R8. TIAM energy consumption'!$D$9:$D$278=$D36)*('R8. TIAM energy consumption'!$E$8:$P$8=L$9),'R8. TIAM energy consumption'!$E$9:$P$278))</f>
        <v>13750.069144507868</v>
      </c>
      <c r="M36" s="58">
        <f t="array" ref="M36">SUM(IF(('R8. TIAM energy consumption'!$A$9:$A$278=$B36)*('R8. TIAM energy consumption'!$B$9:$B$278="PRIM FUELS - OIL")*('R8. TIAM energy consumption'!$D$9:$D$278=$D36)*('R8. TIAM energy consumption'!$E$8:$P$8=M$9),'R8. TIAM energy consumption'!$E$9:$P$278))</f>
        <v>14432.07778023617</v>
      </c>
      <c r="N36" s="58">
        <f t="array" ref="N36">SUM(IF(('R8. TIAM energy consumption'!$A$9:$A$278=$B36)*('R8. TIAM energy consumption'!$B$9:$B$278="PRIM FUELS - OIL")*('R8. TIAM energy consumption'!$D$9:$D$278=$D36)*('R8. TIAM energy consumption'!$E$8:$P$8=N$9),'R8. TIAM energy consumption'!$E$9:$P$278))</f>
        <v>13230.74790660731</v>
      </c>
      <c r="O36" s="58">
        <f t="array" ref="O36">SUM(IF(('R8. TIAM energy consumption'!$A$9:$A$278=$B36)*('R8. TIAM energy consumption'!$B$9:$B$278="PRIM FUELS - OIL")*('R8. TIAM energy consumption'!$D$9:$D$278=$D36)*('R8. TIAM energy consumption'!$E$8:$P$8=O$9),'R8. TIAM energy consumption'!$E$9:$P$278))</f>
        <v>12697.352709035369</v>
      </c>
      <c r="P36" s="58">
        <f t="array" ref="P36">SUM(IF(('R8. TIAM energy consumption'!$A$9:$A$278=$B36)*('R8. TIAM energy consumption'!$B$9:$B$278="PRIM FUELS - OIL")*('R8. TIAM energy consumption'!$D$9:$D$278=$D36)*('R8. TIAM energy consumption'!$E$8:$P$8=P$9),'R8. TIAM energy consumption'!$E$9:$P$278))</f>
        <v>14412.378326123657</v>
      </c>
      <c r="Q36" s="58"/>
      <c r="R36" s="70">
        <f t="shared" si="3"/>
        <v>6.8279806733380681</v>
      </c>
      <c r="S36" s="70">
        <f t="shared" si="3"/>
        <v>7.5310043493914796</v>
      </c>
      <c r="T36" s="70">
        <f t="shared" si="3"/>
        <v>7.2276096065976896</v>
      </c>
      <c r="U36" s="70">
        <f t="shared" si="3"/>
        <v>7.3686414919019692</v>
      </c>
      <c r="V36" s="70">
        <f t="shared" si="3"/>
        <v>7.8414320154377632</v>
      </c>
      <c r="W36" s="70">
        <f t="shared" si="3"/>
        <v>8.1093658884171873</v>
      </c>
      <c r="X36" s="70">
        <f t="shared" si="3"/>
        <v>8.3061401119394702</v>
      </c>
      <c r="Y36" s="70">
        <f t="shared" si="3"/>
        <v>6.590773962483941</v>
      </c>
      <c r="Z36" s="70">
        <f t="shared" si="3"/>
        <v>6.9176788464744829</v>
      </c>
      <c r="AA36" s="70">
        <f t="shared" si="3"/>
        <v>6.3418494765814781</v>
      </c>
      <c r="AB36" s="70">
        <f t="shared" si="3"/>
        <v>6.0861789673698716</v>
      </c>
      <c r="AC36" s="70">
        <f t="shared" si="3"/>
        <v>6.9082363740130441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OIL")*('R8. TIAM energy consumption'!$D$9:$D$278=$D37)*('R8. TIAM energy consumption'!$E$8:$P$8=E$9),'R8. TIAM energy consumption'!$E$9:$P$278))</f>
        <v>19028.77241094772</v>
      </c>
      <c r="F37" s="58">
        <f t="array" ref="F37">SUM(IF(('R8. TIAM energy consumption'!$A$9:$A$278=$B37)*('R8. TIAM energy consumption'!$B$9:$B$278="PRIM FUELS - OIL")*('R8. TIAM energy consumption'!$D$9:$D$278=$D37)*('R8. TIAM energy consumption'!$E$8:$P$8=F$9),'R8. TIAM energy consumption'!$E$9:$P$278))</f>
        <v>20850.916757350751</v>
      </c>
      <c r="G37" s="58">
        <f t="array" ref="G37">SUM(IF(('R8. TIAM energy consumption'!$A$9:$A$278=$B37)*('R8. TIAM energy consumption'!$B$9:$B$278="PRIM FUELS - OIL")*('R8. TIAM energy consumption'!$D$9:$D$278=$D37)*('R8. TIAM energy consumption'!$E$8:$P$8=G$9),'R8. TIAM energy consumption'!$E$9:$P$278))</f>
        <v>21902.194980574524</v>
      </c>
      <c r="H37" s="58">
        <f t="array" ref="H37">SUM(IF(('R8. TIAM energy consumption'!$A$9:$A$278=$B37)*('R8. TIAM energy consumption'!$B$9:$B$278="PRIM FUELS - OIL")*('R8. TIAM energy consumption'!$D$9:$D$278=$D37)*('R8. TIAM energy consumption'!$E$8:$P$8=H$9),'R8. TIAM energy consumption'!$E$9:$P$278))</f>
        <v>26859.221307240296</v>
      </c>
      <c r="I37" s="58">
        <f t="array" ref="I37">SUM(IF(('R8. TIAM energy consumption'!$A$9:$A$278=$B37)*('R8. TIAM energy consumption'!$B$9:$B$278="PRIM FUELS - OIL")*('R8. TIAM energy consumption'!$D$9:$D$278=$D37)*('R8. TIAM energy consumption'!$E$8:$P$8=I$9),'R8. TIAM energy consumption'!$E$9:$P$278))</f>
        <v>27245.553505917145</v>
      </c>
      <c r="J37" s="58">
        <f t="array" ref="J37">SUM(IF(('R8. TIAM energy consumption'!$A$9:$A$278=$B37)*('R8. TIAM energy consumption'!$B$9:$B$278="PRIM FUELS - OIL")*('R8. TIAM energy consumption'!$D$9:$D$278=$D37)*('R8. TIAM energy consumption'!$E$8:$P$8=J$9),'R8. TIAM energy consumption'!$E$9:$P$278))</f>
        <v>29512.218475861278</v>
      </c>
      <c r="K37" s="58">
        <f t="array" ref="K37">SUM(IF(('R8. TIAM energy consumption'!$A$9:$A$278=$B37)*('R8. TIAM energy consumption'!$B$9:$B$278="PRIM FUELS - OIL")*('R8. TIAM energy consumption'!$D$9:$D$278=$D37)*('R8. TIAM energy consumption'!$E$8:$P$8=K$9),'R8. TIAM energy consumption'!$E$9:$P$278))</f>
        <v>27754.062884018327</v>
      </c>
      <c r="L37" s="58">
        <f t="array" ref="L37">SUM(IF(('R8. TIAM energy consumption'!$A$9:$A$278=$B37)*('R8. TIAM energy consumption'!$B$9:$B$278="PRIM FUELS - OIL")*('R8. TIAM energy consumption'!$D$9:$D$278=$D37)*('R8. TIAM energy consumption'!$E$8:$P$8=L$9),'R8. TIAM energy consumption'!$E$9:$P$278))</f>
        <v>30952.6051906176</v>
      </c>
      <c r="M37" s="58">
        <f t="array" ref="M37">SUM(IF(('R8. TIAM energy consumption'!$A$9:$A$278=$B37)*('R8. TIAM energy consumption'!$B$9:$B$278="PRIM FUELS - OIL")*('R8. TIAM energy consumption'!$D$9:$D$278=$D37)*('R8. TIAM energy consumption'!$E$8:$P$8=M$9),'R8. TIAM energy consumption'!$E$9:$P$278))</f>
        <v>44788.751501749852</v>
      </c>
      <c r="N37" s="58">
        <f t="array" ref="N37">SUM(IF(('R8. TIAM energy consumption'!$A$9:$A$278=$B37)*('R8. TIAM energy consumption'!$B$9:$B$278="PRIM FUELS - OIL")*('R8. TIAM energy consumption'!$D$9:$D$278=$D37)*('R8. TIAM energy consumption'!$E$8:$P$8=N$9),'R8. TIAM energy consumption'!$E$9:$P$278))</f>
        <v>57713.668947318969</v>
      </c>
      <c r="O37" s="58">
        <f t="array" ref="O37">SUM(IF(('R8. TIAM energy consumption'!$A$9:$A$278=$B37)*('R8. TIAM energy consumption'!$B$9:$B$278="PRIM FUELS - OIL")*('R8. TIAM energy consumption'!$D$9:$D$278=$D37)*('R8. TIAM energy consumption'!$E$8:$P$8=O$9),'R8. TIAM energy consumption'!$E$9:$P$278))</f>
        <v>58437.760896451451</v>
      </c>
      <c r="P37" s="58">
        <f t="array" ref="P37">SUM(IF(('R8. TIAM energy consumption'!$A$9:$A$278=$B37)*('R8. TIAM energy consumption'!$B$9:$B$278="PRIM FUELS - OIL")*('R8. TIAM energy consumption'!$D$9:$D$278=$D37)*('R8. TIAM energy consumption'!$E$8:$P$8=P$9),'R8. TIAM energy consumption'!$E$9:$P$278))</f>
        <v>55870.438333553277</v>
      </c>
      <c r="Q37" s="58"/>
      <c r="R37" s="70">
        <f t="shared" si="3"/>
        <v>9.1209968783466593</v>
      </c>
      <c r="S37" s="70">
        <f t="shared" si="3"/>
        <v>9.9943991418514404</v>
      </c>
      <c r="T37" s="70">
        <f t="shared" si="3"/>
        <v>10.49830476357096</v>
      </c>
      <c r="U37" s="70">
        <f t="shared" si="3"/>
        <v>12.874339363963182</v>
      </c>
      <c r="V37" s="70">
        <f t="shared" si="3"/>
        <v>13.059518665183321</v>
      </c>
      <c r="W37" s="70">
        <f t="shared" si="3"/>
        <v>14.145991490052662</v>
      </c>
      <c r="X37" s="70">
        <f t="shared" si="3"/>
        <v>13.30326073903368</v>
      </c>
      <c r="Y37" s="70">
        <f t="shared" si="3"/>
        <v>14.836407164021516</v>
      </c>
      <c r="Z37" s="70">
        <f t="shared" si="3"/>
        <v>21.468440202557375</v>
      </c>
      <c r="AA37" s="70">
        <f t="shared" si="3"/>
        <v>27.663697002523108</v>
      </c>
      <c r="AB37" s="70">
        <f t="shared" si="3"/>
        <v>28.010773538257677</v>
      </c>
      <c r="AC37" s="70">
        <f t="shared" si="3"/>
        <v>26.780187530069831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OIL")*('R8. TIAM energy consumption'!$D$9:$D$278=$D38)*('R8. TIAM energy consumption'!$E$8:$P$8=E$9),'R8. TIAM energy consumption'!$E$9:$P$278))</f>
        <v>46731.985435238901</v>
      </c>
      <c r="F38" s="58">
        <f t="array" ref="F38">SUM(IF(('R8. TIAM energy consumption'!$A$9:$A$278=$B38)*('R8. TIAM energy consumption'!$B$9:$B$278="PRIM FUELS - OIL")*('R8. TIAM energy consumption'!$D$9:$D$278=$D38)*('R8. TIAM energy consumption'!$E$8:$P$8=F$9),'R8. TIAM energy consumption'!$E$9:$P$278))</f>
        <v>52931.494281268489</v>
      </c>
      <c r="G38" s="58">
        <f t="array" ref="G38">SUM(IF(('R8. TIAM energy consumption'!$A$9:$A$278=$B38)*('R8. TIAM energy consumption'!$B$9:$B$278="PRIM FUELS - OIL")*('R8. TIAM energy consumption'!$D$9:$D$278=$D38)*('R8. TIAM energy consumption'!$E$8:$P$8=G$9),'R8. TIAM energy consumption'!$E$9:$P$278))</f>
        <v>54672.974149791582</v>
      </c>
      <c r="H38" s="58">
        <f t="array" ref="H38">SUM(IF(('R8. TIAM energy consumption'!$A$9:$A$278=$B38)*('R8. TIAM energy consumption'!$B$9:$B$278="PRIM FUELS - OIL")*('R8. TIAM energy consumption'!$D$9:$D$278=$D38)*('R8. TIAM energy consumption'!$E$8:$P$8=H$9),'R8. TIAM energy consumption'!$E$9:$P$278))</f>
        <v>52064.943862496009</v>
      </c>
      <c r="I38" s="58">
        <f t="array" ref="I38">SUM(IF(('R8. TIAM energy consumption'!$A$9:$A$278=$B38)*('R8. TIAM energy consumption'!$B$9:$B$278="PRIM FUELS - OIL")*('R8. TIAM energy consumption'!$D$9:$D$278=$D38)*('R8. TIAM energy consumption'!$E$8:$P$8=I$9),'R8. TIAM energy consumption'!$E$9:$P$278))</f>
        <v>48507.827059692318</v>
      </c>
      <c r="J38" s="58">
        <f t="array" ref="J38">SUM(IF(('R8. TIAM energy consumption'!$A$9:$A$278=$B38)*('R8. TIAM energy consumption'!$B$9:$B$278="PRIM FUELS - OIL")*('R8. TIAM energy consumption'!$D$9:$D$278=$D38)*('R8. TIAM energy consumption'!$E$8:$P$8=J$9),'R8. TIAM energy consumption'!$E$9:$P$278))</f>
        <v>47644.198270875931</v>
      </c>
      <c r="K38" s="58">
        <f t="array" ref="K38">SUM(IF(('R8. TIAM energy consumption'!$A$9:$A$278=$B38)*('R8. TIAM energy consumption'!$B$9:$B$278="PRIM FUELS - OIL")*('R8. TIAM energy consumption'!$D$9:$D$278=$D38)*('R8. TIAM energy consumption'!$E$8:$P$8=K$9),'R8. TIAM energy consumption'!$E$9:$P$278))</f>
        <v>45319.482909880666</v>
      </c>
      <c r="L38" s="58">
        <f t="array" ref="L38">SUM(IF(('R8. TIAM energy consumption'!$A$9:$A$278=$B38)*('R8. TIAM energy consumption'!$B$9:$B$278="PRIM FUELS - OIL")*('R8. TIAM energy consumption'!$D$9:$D$278=$D38)*('R8. TIAM energy consumption'!$E$8:$P$8=L$9),'R8. TIAM energy consumption'!$E$9:$P$278))</f>
        <v>35567.5994483213</v>
      </c>
      <c r="M38" s="58">
        <f t="array" ref="M38">SUM(IF(('R8. TIAM energy consumption'!$A$9:$A$278=$B38)*('R8. TIAM energy consumption'!$B$9:$B$278="PRIM FUELS - OIL")*('R8. TIAM energy consumption'!$D$9:$D$278=$D38)*('R8. TIAM energy consumption'!$E$8:$P$8=M$9),'R8. TIAM energy consumption'!$E$9:$P$278))</f>
        <v>22585.619151696523</v>
      </c>
      <c r="N38" s="58">
        <f t="array" ref="N38">SUM(IF(('R8. TIAM energy consumption'!$A$9:$A$278=$B38)*('R8. TIAM energy consumption'!$B$9:$B$278="PRIM FUELS - OIL")*('R8. TIAM energy consumption'!$D$9:$D$278=$D38)*('R8. TIAM energy consumption'!$E$8:$P$8=N$9),'R8. TIAM energy consumption'!$E$9:$P$278))</f>
        <v>17499.649519428596</v>
      </c>
      <c r="O38" s="58">
        <f t="array" ref="O38">SUM(IF(('R8. TIAM energy consumption'!$A$9:$A$278=$B38)*('R8. TIAM energy consumption'!$B$9:$B$278="PRIM FUELS - OIL")*('R8. TIAM energy consumption'!$D$9:$D$278=$D38)*('R8. TIAM energy consumption'!$E$8:$P$8=O$9),'R8. TIAM energy consumption'!$E$9:$P$278))</f>
        <v>14964.188746623227</v>
      </c>
      <c r="P38" s="58">
        <f t="array" ref="P38">SUM(IF(('R8. TIAM energy consumption'!$A$9:$A$278=$B38)*('R8. TIAM energy consumption'!$B$9:$B$278="PRIM FUELS - OIL")*('R8. TIAM energy consumption'!$D$9:$D$278=$D38)*('R8. TIAM energy consumption'!$E$8:$P$8=P$9),'R8. TIAM energy consumption'!$E$9:$P$278))</f>
        <v>14349.975213147849</v>
      </c>
      <c r="Q38" s="58"/>
      <c r="R38" s="70">
        <f t="shared" si="3"/>
        <v>22.399883926749155</v>
      </c>
      <c r="S38" s="70">
        <f t="shared" si="3"/>
        <v>25.371473455004075</v>
      </c>
      <c r="T38" s="70">
        <f t="shared" si="3"/>
        <v>26.206211088177103</v>
      </c>
      <c r="U38" s="70">
        <f t="shared" si="3"/>
        <v>24.956112784653815</v>
      </c>
      <c r="V38" s="70">
        <f t="shared" si="3"/>
        <v>23.251092063736429</v>
      </c>
      <c r="W38" s="70">
        <f t="shared" si="3"/>
        <v>22.837131808354286</v>
      </c>
      <c r="X38" s="70">
        <f t="shared" si="3"/>
        <v>21.722833886619551</v>
      </c>
      <c r="Y38" s="70">
        <f t="shared" si="3"/>
        <v>17.048496693973846</v>
      </c>
      <c r="Z38" s="70">
        <f t="shared" si="3"/>
        <v>10.825888151336118</v>
      </c>
      <c r="AA38" s="70">
        <f t="shared" si="3"/>
        <v>8.3880475940233996</v>
      </c>
      <c r="AB38" s="70">
        <f t="shared" si="3"/>
        <v>7.172733789512117</v>
      </c>
      <c r="AC38" s="70">
        <f t="shared" si="3"/>
        <v>6.8783249017246906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OIL")*('R8. TIAM energy consumption'!$D$9:$D$278=$D39)*('R8. TIAM energy consumption'!$E$8:$P$8=E$9),'R8. TIAM energy consumption'!$E$9:$P$278))</f>
        <v>72999.948220998398</v>
      </c>
      <c r="F39" s="58">
        <f t="array" ref="F39">SUM(IF(('R8. TIAM energy consumption'!$A$9:$A$278=$B39)*('R8. TIAM energy consumption'!$B$9:$B$278="PRIM FUELS - OIL")*('R8. TIAM energy consumption'!$D$9:$D$278=$D39)*('R8. TIAM energy consumption'!$E$8:$P$8=F$9),'R8. TIAM energy consumption'!$E$9:$P$278))</f>
        <v>75839.849201771343</v>
      </c>
      <c r="G39" s="58">
        <f t="array" ref="G39">SUM(IF(('R8. TIAM energy consumption'!$A$9:$A$278=$B39)*('R8. TIAM energy consumption'!$B$9:$B$278="PRIM FUELS - OIL")*('R8. TIAM energy consumption'!$D$9:$D$278=$D39)*('R8. TIAM energy consumption'!$E$8:$P$8=G$9),'R8. TIAM energy consumption'!$E$9:$P$278))</f>
        <v>94756.856921646307</v>
      </c>
      <c r="H39" s="58">
        <f t="array" ref="H39">SUM(IF(('R8. TIAM energy consumption'!$A$9:$A$278=$B39)*('R8. TIAM energy consumption'!$B$9:$B$278="PRIM FUELS - OIL")*('R8. TIAM energy consumption'!$D$9:$D$278=$D39)*('R8. TIAM energy consumption'!$E$8:$P$8=H$9),'R8. TIAM energy consumption'!$E$9:$P$278))</f>
        <v>118994.59820068644</v>
      </c>
      <c r="I39" s="58">
        <f t="array" ref="I39">SUM(IF(('R8. TIAM energy consumption'!$A$9:$A$278=$B39)*('R8. TIAM energy consumption'!$B$9:$B$278="PRIM FUELS - OIL")*('R8. TIAM energy consumption'!$D$9:$D$278=$D39)*('R8. TIAM energy consumption'!$E$8:$P$8=I$9),'R8. TIAM energy consumption'!$E$9:$P$278))</f>
        <v>113329.59199761298</v>
      </c>
      <c r="J39" s="58">
        <f t="array" ref="J39">SUM(IF(('R8. TIAM energy consumption'!$A$9:$A$278=$B39)*('R8. TIAM energy consumption'!$B$9:$B$278="PRIM FUELS - OIL")*('R8. TIAM energy consumption'!$D$9:$D$278=$D39)*('R8. TIAM energy consumption'!$E$8:$P$8=J$9),'R8. TIAM energy consumption'!$E$9:$P$278))</f>
        <v>107030.61109917321</v>
      </c>
      <c r="K39" s="58">
        <f t="array" ref="K39">SUM(IF(('R8. TIAM energy consumption'!$A$9:$A$278=$B39)*('R8. TIAM energy consumption'!$B$9:$B$278="PRIM FUELS - OIL")*('R8. TIAM energy consumption'!$D$9:$D$278=$D39)*('R8. TIAM energy consumption'!$E$8:$P$8=K$9),'R8. TIAM energy consumption'!$E$9:$P$278))</f>
        <v>99845.042073383142</v>
      </c>
      <c r="L39" s="58">
        <f t="array" ref="L39">SUM(IF(('R8. TIAM energy consumption'!$A$9:$A$278=$B39)*('R8. TIAM energy consumption'!$B$9:$B$278="PRIM FUELS - OIL")*('R8. TIAM energy consumption'!$D$9:$D$278=$D39)*('R8. TIAM energy consumption'!$E$8:$P$8=L$9),'R8. TIAM energy consumption'!$E$9:$P$278))</f>
        <v>99192.491292808409</v>
      </c>
      <c r="M39" s="58">
        <f t="array" ref="M39">SUM(IF(('R8. TIAM energy consumption'!$A$9:$A$278=$B39)*('R8. TIAM energy consumption'!$B$9:$B$278="PRIM FUELS - OIL")*('R8. TIAM energy consumption'!$D$9:$D$278=$D39)*('R8. TIAM energy consumption'!$E$8:$P$8=M$9),'R8. TIAM energy consumption'!$E$9:$P$278))</f>
        <v>98553.696257498246</v>
      </c>
      <c r="N39" s="58">
        <f t="array" ref="N39">SUM(IF(('R8. TIAM energy consumption'!$A$9:$A$278=$B39)*('R8. TIAM energy consumption'!$B$9:$B$278="PRIM FUELS - OIL")*('R8. TIAM energy consumption'!$D$9:$D$278=$D39)*('R8. TIAM energy consumption'!$E$8:$P$8=N$9),'R8. TIAM energy consumption'!$E$9:$P$278))</f>
        <v>96883.278997076559</v>
      </c>
      <c r="O39" s="58">
        <f t="array" ref="O39">SUM(IF(('R8. TIAM energy consumption'!$A$9:$A$278=$B39)*('R8. TIAM energy consumption'!$B$9:$B$278="PRIM FUELS - OIL")*('R8. TIAM energy consumption'!$D$9:$D$278=$D39)*('R8. TIAM energy consumption'!$E$8:$P$8=O$9),'R8. TIAM energy consumption'!$E$9:$P$278))</f>
        <v>87313.287520764468</v>
      </c>
      <c r="P39" s="58">
        <f t="array" ref="P39">SUM(IF(('R8. TIAM energy consumption'!$A$9:$A$278=$B39)*('R8. TIAM energy consumption'!$B$9:$B$278="PRIM FUELS - OIL")*('R8. TIAM energy consumption'!$D$9:$D$278=$D39)*('R8. TIAM energy consumption'!$E$8:$P$8=P$9),'R8. TIAM energy consumption'!$E$9:$P$278))</f>
        <v>80714.795162906099</v>
      </c>
      <c r="Q39" s="58"/>
      <c r="R39" s="70">
        <f t="shared" si="3"/>
        <v>34.990817350893565</v>
      </c>
      <c r="S39" s="70">
        <f t="shared" si="3"/>
        <v>36.352057446736062</v>
      </c>
      <c r="T39" s="70">
        <f t="shared" si="3"/>
        <v>45.419482535144375</v>
      </c>
      <c r="U39" s="70">
        <f t="shared" si="3"/>
        <v>57.037276776937432</v>
      </c>
      <c r="V39" s="70">
        <f t="shared" si="3"/>
        <v>54.321888585930417</v>
      </c>
      <c r="W39" s="70">
        <f t="shared" si="3"/>
        <v>51.302619456494611</v>
      </c>
      <c r="X39" s="70">
        <f t="shared" si="3"/>
        <v>47.858385049882585</v>
      </c>
      <c r="Y39" s="70">
        <f t="shared" si="3"/>
        <v>47.545600099595376</v>
      </c>
      <c r="Z39" s="70">
        <f t="shared" si="3"/>
        <v>47.239408643986017</v>
      </c>
      <c r="AA39" s="70">
        <f t="shared" si="3"/>
        <v>46.4387332095015</v>
      </c>
      <c r="AB39" s="70">
        <f t="shared" si="3"/>
        <v>41.851581684633409</v>
      </c>
      <c r="AC39" s="70">
        <f t="shared" si="3"/>
        <v>38.688748744175584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OIL")*('R8. TIAM energy consumption'!$D$9:$D$278=$D40)*('R8. TIAM energy consumption'!$E$8:$P$8=E$9),'R8. TIAM energy consumption'!$E$9:$P$278))</f>
        <v>2099.9681550078603</v>
      </c>
      <c r="F40" s="58">
        <f t="array" ref="F40">SUM(IF(('R8. TIAM energy consumption'!$A$9:$A$278=$B40)*('R8. TIAM energy consumption'!$B$9:$B$278="PRIM FUELS - OIL")*('R8. TIAM energy consumption'!$D$9:$D$278=$D40)*('R8. TIAM energy consumption'!$E$8:$P$8=F$9),'R8. TIAM energy consumption'!$E$9:$P$278))</f>
        <v>2082.6510318475875</v>
      </c>
      <c r="G40" s="58">
        <f t="array" ref="G40">SUM(IF(('R8. TIAM energy consumption'!$A$9:$A$278=$B40)*('R8. TIAM energy consumption'!$B$9:$B$278="PRIM FUELS - OIL")*('R8. TIAM energy consumption'!$D$9:$D$278=$D40)*('R8. TIAM energy consumption'!$E$8:$P$8=G$9),'R8. TIAM energy consumption'!$E$9:$P$278))</f>
        <v>2232.5683588786101</v>
      </c>
      <c r="H40" s="58">
        <f t="array" ref="H40">SUM(IF(('R8. TIAM energy consumption'!$A$9:$A$278=$B40)*('R8. TIAM energy consumption'!$B$9:$B$278="PRIM FUELS - OIL")*('R8. TIAM energy consumption'!$D$9:$D$278=$D40)*('R8. TIAM energy consumption'!$E$8:$P$8=H$9),'R8. TIAM energy consumption'!$E$9:$P$278))</f>
        <v>2614.3225832757962</v>
      </c>
      <c r="I40" s="58">
        <f t="array" ref="I40">SUM(IF(('R8. TIAM energy consumption'!$A$9:$A$278=$B40)*('R8. TIAM energy consumption'!$B$9:$B$278="PRIM FUELS - OIL")*('R8. TIAM energy consumption'!$D$9:$D$278=$D40)*('R8. TIAM energy consumption'!$E$8:$P$8=I$9),'R8. TIAM energy consumption'!$E$9:$P$278))</f>
        <v>3192.2376811099884</v>
      </c>
      <c r="J40" s="58">
        <f t="array" ref="J40">SUM(IF(('R8. TIAM energy consumption'!$A$9:$A$278=$B40)*('R8. TIAM energy consumption'!$B$9:$B$278="PRIM FUELS - OIL")*('R8. TIAM energy consumption'!$D$9:$D$278=$D40)*('R8. TIAM energy consumption'!$E$8:$P$8=J$9),'R8. TIAM energy consumption'!$E$9:$P$278))</f>
        <v>2115.4379738392881</v>
      </c>
      <c r="K40" s="58">
        <f t="array" ref="K40">SUM(IF(('R8. TIAM energy consumption'!$A$9:$A$278=$B40)*('R8. TIAM energy consumption'!$B$9:$B$278="PRIM FUELS - OIL")*('R8. TIAM energy consumption'!$D$9:$D$278=$D40)*('R8. TIAM energy consumption'!$E$8:$P$8=K$9),'R8. TIAM energy consumption'!$E$9:$P$278))</f>
        <v>1889.6837823097901</v>
      </c>
      <c r="L40" s="58">
        <f t="array" ref="L40">SUM(IF(('R8. TIAM energy consumption'!$A$9:$A$278=$B40)*('R8. TIAM energy consumption'!$B$9:$B$278="PRIM FUELS - OIL")*('R8. TIAM energy consumption'!$D$9:$D$278=$D40)*('R8. TIAM energy consumption'!$E$8:$P$8=L$9),'R8. TIAM energy consumption'!$E$9:$P$278))</f>
        <v>2347.9904937258416</v>
      </c>
      <c r="M40" s="58">
        <f t="array" ref="M40">SUM(IF(('R8. TIAM energy consumption'!$A$9:$A$278=$B40)*('R8. TIAM energy consumption'!$B$9:$B$278="PRIM FUELS - OIL")*('R8. TIAM energy consumption'!$D$9:$D$278=$D40)*('R8. TIAM energy consumption'!$E$8:$P$8=M$9),'R8. TIAM energy consumption'!$E$9:$P$278))</f>
        <v>4449.1760170065272</v>
      </c>
      <c r="N40" s="58">
        <f t="array" ref="N40">SUM(IF(('R8. TIAM energy consumption'!$A$9:$A$278=$B40)*('R8. TIAM energy consumption'!$B$9:$B$278="PRIM FUELS - OIL")*('R8. TIAM energy consumption'!$D$9:$D$278=$D40)*('R8. TIAM energy consumption'!$E$8:$P$8=N$9),'R8. TIAM energy consumption'!$E$9:$P$278))</f>
        <v>4136.9604030742285</v>
      </c>
      <c r="O40" s="58">
        <f t="array" ref="O40">SUM(IF(('R8. TIAM energy consumption'!$A$9:$A$278=$B40)*('R8. TIAM energy consumption'!$B$9:$B$278="PRIM FUELS - OIL")*('R8. TIAM energy consumption'!$D$9:$D$278=$D40)*('R8. TIAM energy consumption'!$E$8:$P$8=O$9),'R8. TIAM energy consumption'!$E$9:$P$278))</f>
        <v>3810.1603055255068</v>
      </c>
      <c r="P40" s="58">
        <f t="array" ref="P40">SUM(IF(('R8. TIAM energy consumption'!$A$9:$A$278=$B40)*('R8. TIAM energy consumption'!$B$9:$B$278="PRIM FUELS - OIL")*('R8. TIAM energy consumption'!$D$9:$D$278=$D40)*('R8. TIAM energy consumption'!$E$8:$P$8=P$9),'R8. TIAM energy consumption'!$E$9:$P$278))</f>
        <v>3506.7931747935208</v>
      </c>
      <c r="Q40" s="58"/>
      <c r="R40" s="70">
        <f t="shared" si="3"/>
        <v>1.006570606490329</v>
      </c>
      <c r="S40" s="70">
        <f t="shared" si="3"/>
        <v>0.99827004863637514</v>
      </c>
      <c r="T40" s="70">
        <f t="shared" si="3"/>
        <v>1.0701294120429887</v>
      </c>
      <c r="U40" s="70">
        <f t="shared" si="3"/>
        <v>1.2531143683935684</v>
      </c>
      <c r="V40" s="70">
        <f t="shared" si="3"/>
        <v>1.5301244502558353</v>
      </c>
      <c r="W40" s="70">
        <f t="shared" si="3"/>
        <v>1.0139857022318108</v>
      </c>
      <c r="X40" s="70">
        <f t="shared" si="3"/>
        <v>0.90577571202615914</v>
      </c>
      <c r="Y40" s="70">
        <f t="shared" si="3"/>
        <v>1.1254543120889855</v>
      </c>
      <c r="Z40" s="70">
        <f t="shared" si="3"/>
        <v>2.1326084355806452</v>
      </c>
      <c r="AA40" s="70">
        <f t="shared" si="3"/>
        <v>1.9829551853053295</v>
      </c>
      <c r="AB40" s="70">
        <f t="shared" si="3"/>
        <v>1.8263112040114875</v>
      </c>
      <c r="AC40" s="70">
        <f t="shared" si="3"/>
        <v>1.6808992671485767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OIL")*('R8. TIAM energy consumption'!$D$9:$D$278=$D41)*('R8. TIAM energy consumption'!$E$8:$P$8=E$9),'R8. TIAM energy consumption'!$E$9:$P$278))</f>
        <v>80042.499637425601</v>
      </c>
      <c r="F41" s="58">
        <f t="array" ref="F41">SUM(IF(('R8. TIAM energy consumption'!$A$9:$A$278=$B41)*('R8. TIAM energy consumption'!$B$9:$B$278="PRIM FUELS - OIL")*('R8. TIAM energy consumption'!$D$9:$D$278=$D41)*('R8. TIAM energy consumption'!$E$8:$P$8=F$9),'R8. TIAM energy consumption'!$E$9:$P$278))</f>
        <v>78883.954572494898</v>
      </c>
      <c r="G41" s="58">
        <f t="array" ref="G41">SUM(IF(('R8. TIAM energy consumption'!$A$9:$A$278=$B41)*('R8. TIAM energy consumption'!$B$9:$B$278="PRIM FUELS - OIL")*('R8. TIAM energy consumption'!$D$9:$D$278=$D41)*('R8. TIAM energy consumption'!$E$8:$P$8=G$9),'R8. TIAM energy consumption'!$E$9:$P$278))</f>
        <v>76390.603772638511</v>
      </c>
      <c r="H41" s="58">
        <f t="array" ref="H41">SUM(IF(('R8. TIAM energy consumption'!$A$9:$A$278=$B41)*('R8. TIAM energy consumption'!$B$9:$B$278="PRIM FUELS - OIL")*('R8. TIAM energy consumption'!$D$9:$D$278=$D41)*('R8. TIAM energy consumption'!$E$8:$P$8=H$9),'R8. TIAM energy consumption'!$E$9:$P$278))</f>
        <v>72802.087120987751</v>
      </c>
      <c r="I41" s="58">
        <f t="array" ref="I41">SUM(IF(('R8. TIAM energy consumption'!$A$9:$A$278=$B41)*('R8. TIAM energy consumption'!$B$9:$B$278="PRIM FUELS - OIL")*('R8. TIAM energy consumption'!$D$9:$D$278=$D41)*('R8. TIAM energy consumption'!$E$8:$P$8=I$9),'R8. TIAM energy consumption'!$E$9:$P$278))</f>
        <v>55386.747732942604</v>
      </c>
      <c r="J41" s="58">
        <f t="array" ref="J41">SUM(IF(('R8. TIAM energy consumption'!$A$9:$A$278=$B41)*('R8. TIAM energy consumption'!$B$9:$B$278="PRIM FUELS - OIL")*('R8. TIAM energy consumption'!$D$9:$D$278=$D41)*('R8. TIAM energy consumption'!$E$8:$P$8=J$9),'R8. TIAM energy consumption'!$E$9:$P$278))</f>
        <v>49920.796284869844</v>
      </c>
      <c r="K41" s="58">
        <f t="array" ref="K41">SUM(IF(('R8. TIAM energy consumption'!$A$9:$A$278=$B41)*('R8. TIAM energy consumption'!$B$9:$B$278="PRIM FUELS - OIL")*('R8. TIAM energy consumption'!$D$9:$D$278=$D41)*('R8. TIAM energy consumption'!$E$8:$P$8=K$9),'R8. TIAM energy consumption'!$E$9:$P$278))</f>
        <v>42805.611591782224</v>
      </c>
      <c r="L41" s="58">
        <f t="array" ref="L41">SUM(IF(('R8. TIAM energy consumption'!$A$9:$A$278=$B41)*('R8. TIAM energy consumption'!$B$9:$B$278="PRIM FUELS - OIL")*('R8. TIAM energy consumption'!$D$9:$D$278=$D41)*('R8. TIAM energy consumption'!$E$8:$P$8=L$9),'R8. TIAM energy consumption'!$E$9:$P$278))</f>
        <v>49696.001575523027</v>
      </c>
      <c r="M41" s="58">
        <f t="array" ref="M41">SUM(IF(('R8. TIAM energy consumption'!$A$9:$A$278=$B41)*('R8. TIAM energy consumption'!$B$9:$B$278="PRIM FUELS - OIL")*('R8. TIAM energy consumption'!$D$9:$D$278=$D41)*('R8. TIAM energy consumption'!$E$8:$P$8=M$9),'R8. TIAM energy consumption'!$E$9:$P$278))</f>
        <v>28053.484113041126</v>
      </c>
      <c r="N41" s="58">
        <f t="array" ref="N41">SUM(IF(('R8. TIAM energy consumption'!$A$9:$A$278=$B41)*('R8. TIAM energy consumption'!$B$9:$B$278="PRIM FUELS - OIL")*('R8. TIAM energy consumption'!$D$9:$D$278=$D41)*('R8. TIAM energy consumption'!$E$8:$P$8=N$9),'R8. TIAM energy consumption'!$E$9:$P$278))</f>
        <v>19721.805730594227</v>
      </c>
      <c r="O41" s="58">
        <f t="array" ref="O41">SUM(IF(('R8. TIAM energy consumption'!$A$9:$A$278=$B41)*('R8. TIAM energy consumption'!$B$9:$B$278="PRIM FUELS - OIL")*('R8. TIAM energy consumption'!$D$9:$D$278=$D41)*('R8. TIAM energy consumption'!$E$8:$P$8=O$9),'R8. TIAM energy consumption'!$E$9:$P$278))</f>
        <v>19195.429812214916</v>
      </c>
      <c r="P41" s="58">
        <f t="array" ref="P41">SUM(IF(('R8. TIAM energy consumption'!$A$9:$A$278=$B41)*('R8. TIAM energy consumption'!$B$9:$B$278="PRIM FUELS - OIL")*('R8. TIAM energy consumption'!$D$9:$D$278=$D41)*('R8. TIAM energy consumption'!$E$8:$P$8=P$9),'R8. TIAM energy consumption'!$E$9:$P$278))</f>
        <v>18433.518013958263</v>
      </c>
      <c r="Q41" s="58"/>
      <c r="R41" s="70">
        <f t="shared" si="3"/>
        <v>38.366499612344768</v>
      </c>
      <c r="S41" s="70">
        <f t="shared" si="3"/>
        <v>37.811178139553526</v>
      </c>
      <c r="T41" s="70">
        <f t="shared" si="3"/>
        <v>36.616048765415371</v>
      </c>
      <c r="U41" s="70">
        <f t="shared" si="3"/>
        <v>34.895977261550485</v>
      </c>
      <c r="V41" s="70">
        <f t="shared" si="3"/>
        <v>26.54834175657593</v>
      </c>
      <c r="W41" s="70">
        <f t="shared" si="3"/>
        <v>23.928365805506001</v>
      </c>
      <c r="X41" s="70">
        <f t="shared" si="3"/>
        <v>20.517868482138205</v>
      </c>
      <c r="Y41" s="70">
        <f t="shared" si="3"/>
        <v>23.820615720637594</v>
      </c>
      <c r="Z41" s="70">
        <f t="shared" si="3"/>
        <v>13.446781300226395</v>
      </c>
      <c r="AA41" s="70">
        <f t="shared" si="3"/>
        <v>9.4531861866516618</v>
      </c>
      <c r="AB41" s="70">
        <f t="shared" si="3"/>
        <v>9.2008802047054807</v>
      </c>
      <c r="AC41" s="70">
        <f t="shared" si="3"/>
        <v>8.8356756090860458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OIL")*('R8. TIAM energy consumption'!$D$9:$D$278=$D42)*('R8. TIAM energy consumption'!$E$8:$P$8=E$9),'R8. TIAM energy consumption'!$E$9:$P$278))</f>
        <v>14244.944055155889</v>
      </c>
      <c r="F42" s="58">
        <f t="array" ref="F42">SUM(IF(('R8. TIAM energy consumption'!$A$9:$A$278=$B42)*('R8. TIAM energy consumption'!$B$9:$B$278="PRIM FUELS - OIL")*('R8. TIAM energy consumption'!$D$9:$D$278=$D42)*('R8. TIAM energy consumption'!$E$8:$P$8=F$9),'R8. TIAM energy consumption'!$E$9:$P$278))</f>
        <v>15711.634342364181</v>
      </c>
      <c r="G42" s="58">
        <f t="array" ref="G42">SUM(IF(('R8. TIAM energy consumption'!$A$9:$A$278=$B42)*('R8. TIAM energy consumption'!$B$9:$B$278="PRIM FUELS - OIL")*('R8. TIAM energy consumption'!$D$9:$D$278=$D42)*('R8. TIAM energy consumption'!$E$8:$P$8=G$9),'R8. TIAM energy consumption'!$E$9:$P$278))</f>
        <v>15078.673977581386</v>
      </c>
      <c r="H42" s="58">
        <f t="array" ref="H42">SUM(IF(('R8. TIAM energy consumption'!$A$9:$A$278=$B42)*('R8. TIAM energy consumption'!$B$9:$B$278="PRIM FUELS - OIL")*('R8. TIAM energy consumption'!$D$9:$D$278=$D42)*('R8. TIAM energy consumption'!$E$8:$P$8=H$9),'R8. TIAM energy consumption'!$E$9:$P$278))</f>
        <v>15372.903181245852</v>
      </c>
      <c r="I42" s="58">
        <f t="array" ref="I42">SUM(IF(('R8. TIAM energy consumption'!$A$9:$A$278=$B42)*('R8. TIAM energy consumption'!$B$9:$B$278="PRIM FUELS - OIL")*('R8. TIAM energy consumption'!$D$9:$D$278=$D42)*('R8. TIAM energy consumption'!$E$8:$P$8=I$9),'R8. TIAM energy consumption'!$E$9:$P$278))</f>
        <v>16458.065706545098</v>
      </c>
      <c r="J42" s="58">
        <f t="array" ref="J42">SUM(IF(('R8. TIAM energy consumption'!$A$9:$A$278=$B42)*('R8. TIAM energy consumption'!$B$9:$B$278="PRIM FUELS - OIL")*('R8. TIAM energy consumption'!$D$9:$D$278=$D42)*('R8. TIAM energy consumption'!$E$8:$P$8=J$9),'R8. TIAM energy consumption'!$E$9:$P$278))</f>
        <v>17366.288608801999</v>
      </c>
      <c r="K42" s="58">
        <f t="array" ref="K42">SUM(IF(('R8. TIAM energy consumption'!$A$9:$A$278=$B42)*('R8. TIAM energy consumption'!$B$9:$B$278="PRIM FUELS - OIL")*('R8. TIAM energy consumption'!$D$9:$D$278=$D42)*('R8. TIAM energy consumption'!$E$8:$P$8=K$9),'R8. TIAM energy consumption'!$E$9:$P$278))</f>
        <v>17641.982542455571</v>
      </c>
      <c r="L42" s="58">
        <f t="array" ref="L42">SUM(IF(('R8. TIAM energy consumption'!$A$9:$A$278=$B42)*('R8. TIAM energy consumption'!$B$9:$B$278="PRIM FUELS - OIL")*('R8. TIAM energy consumption'!$D$9:$D$278=$D42)*('R8. TIAM energy consumption'!$E$8:$P$8=L$9),'R8. TIAM energy consumption'!$E$9:$P$278))</f>
        <v>16792.221923477813</v>
      </c>
      <c r="M42" s="58">
        <f t="array" ref="M42">SUM(IF(('R8. TIAM energy consumption'!$A$9:$A$278=$B42)*('R8. TIAM energy consumption'!$B$9:$B$278="PRIM FUELS - OIL")*('R8. TIAM energy consumption'!$D$9:$D$278=$D42)*('R8. TIAM energy consumption'!$E$8:$P$8=M$9),'R8. TIAM energy consumption'!$E$9:$P$278))</f>
        <v>15692.670463307573</v>
      </c>
      <c r="N42" s="58">
        <f t="array" ref="N42">SUM(IF(('R8. TIAM energy consumption'!$A$9:$A$278=$B42)*('R8. TIAM energy consumption'!$B$9:$B$278="PRIM FUELS - OIL")*('R8. TIAM energy consumption'!$D$9:$D$278=$D42)*('R8. TIAM energy consumption'!$E$8:$P$8=N$9),'R8. TIAM energy consumption'!$E$9:$P$278))</f>
        <v>14634.275343869895</v>
      </c>
      <c r="O42" s="58">
        <f t="array" ref="O42">SUM(IF(('R8. TIAM energy consumption'!$A$9:$A$278=$B42)*('R8. TIAM energy consumption'!$B$9:$B$278="PRIM FUELS - OIL")*('R8. TIAM energy consumption'!$D$9:$D$278=$D42)*('R8. TIAM energy consumption'!$E$8:$P$8=O$9),'R8. TIAM energy consumption'!$E$9:$P$278))</f>
        <v>14506.039421755415</v>
      </c>
      <c r="P42" s="58">
        <f t="array" ref="P42">SUM(IF(('R8. TIAM energy consumption'!$A$9:$A$278=$B42)*('R8. TIAM energy consumption'!$B$9:$B$278="PRIM FUELS - OIL")*('R8. TIAM energy consumption'!$D$9:$D$278=$D42)*('R8. TIAM energy consumption'!$E$8:$P$8=P$9),'R8. TIAM energy consumption'!$E$9:$P$278))</f>
        <v>15414.327844707521</v>
      </c>
      <c r="Q42" s="58"/>
      <c r="R42" s="70">
        <f t="shared" si="3"/>
        <v>6.8279806733380681</v>
      </c>
      <c r="S42" s="70">
        <f t="shared" si="3"/>
        <v>7.5310043493914796</v>
      </c>
      <c r="T42" s="70">
        <f t="shared" si="3"/>
        <v>7.2276096065976896</v>
      </c>
      <c r="U42" s="70">
        <f t="shared" si="3"/>
        <v>7.3686414919019692</v>
      </c>
      <c r="V42" s="70">
        <f t="shared" si="3"/>
        <v>7.8887887611004173</v>
      </c>
      <c r="W42" s="70">
        <f t="shared" si="3"/>
        <v>8.324124161484006</v>
      </c>
      <c r="X42" s="70">
        <f t="shared" si="3"/>
        <v>8.4562715987399493</v>
      </c>
      <c r="Y42" s="70">
        <f t="shared" si="3"/>
        <v>8.0489587261250612</v>
      </c>
      <c r="Z42" s="70">
        <f t="shared" si="3"/>
        <v>7.5219144576243604</v>
      </c>
      <c r="AA42" s="70">
        <f t="shared" si="3"/>
        <v>7.0145975182040088</v>
      </c>
      <c r="AB42" s="70">
        <f t="shared" si="3"/>
        <v>6.9531306290091424</v>
      </c>
      <c r="AC42" s="70">
        <f t="shared" si="3"/>
        <v>7.3884974352051263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OIL")*('R8. TIAM energy consumption'!$D$9:$D$278=$D43)*('R8. TIAM energy consumption'!$E$8:$P$8=E$9),'R8. TIAM energy consumption'!$E$9:$P$278))</f>
        <v>19028.77241094772</v>
      </c>
      <c r="F43" s="58">
        <f t="array" ref="F43">SUM(IF(('R8. TIAM energy consumption'!$A$9:$A$278=$B43)*('R8. TIAM energy consumption'!$B$9:$B$278="PRIM FUELS - OIL")*('R8. TIAM energy consumption'!$D$9:$D$278=$D43)*('R8. TIAM energy consumption'!$E$8:$P$8=F$9),'R8. TIAM energy consumption'!$E$9:$P$278))</f>
        <v>20850.916757350751</v>
      </c>
      <c r="G43" s="58">
        <f t="array" ref="G43">SUM(IF(('R8. TIAM energy consumption'!$A$9:$A$278=$B43)*('R8. TIAM energy consumption'!$B$9:$B$278="PRIM FUELS - OIL")*('R8. TIAM energy consumption'!$D$9:$D$278=$D43)*('R8. TIAM energy consumption'!$E$8:$P$8=G$9),'R8. TIAM energy consumption'!$E$9:$P$278))</f>
        <v>21902.194980574524</v>
      </c>
      <c r="H43" s="58">
        <f t="array" ref="H43">SUM(IF(('R8. TIAM energy consumption'!$A$9:$A$278=$B43)*('R8. TIAM energy consumption'!$B$9:$B$278="PRIM FUELS - OIL")*('R8. TIAM energy consumption'!$D$9:$D$278=$D43)*('R8. TIAM energy consumption'!$E$8:$P$8=H$9),'R8. TIAM energy consumption'!$E$9:$P$278))</f>
        <v>26859.221307240296</v>
      </c>
      <c r="I43" s="58">
        <f t="array" ref="I43">SUM(IF(('R8. TIAM energy consumption'!$A$9:$A$278=$B43)*('R8. TIAM energy consumption'!$B$9:$B$278="PRIM FUELS - OIL")*('R8. TIAM energy consumption'!$D$9:$D$278=$D43)*('R8. TIAM energy consumption'!$E$8:$P$8=I$9),'R8. TIAM energy consumption'!$E$9:$P$278))</f>
        <v>28835.060970584665</v>
      </c>
      <c r="J43" s="58">
        <f t="array" ref="J43">SUM(IF(('R8. TIAM energy consumption'!$A$9:$A$278=$B43)*('R8. TIAM energy consumption'!$B$9:$B$278="PRIM FUELS - OIL")*('R8. TIAM energy consumption'!$D$9:$D$278=$D43)*('R8. TIAM energy consumption'!$E$8:$P$8=J$9),'R8. TIAM energy consumption'!$E$9:$P$278))</f>
        <v>30560.099637334592</v>
      </c>
      <c r="K43" s="58">
        <f t="array" ref="K43">SUM(IF(('R8. TIAM energy consumption'!$A$9:$A$278=$B43)*('R8. TIAM energy consumption'!$B$9:$B$278="PRIM FUELS - OIL")*('R8. TIAM energy consumption'!$D$9:$D$278=$D43)*('R8. TIAM energy consumption'!$E$8:$P$8=K$9),'R8. TIAM energy consumption'!$E$9:$P$278))</f>
        <v>32403.906067774366</v>
      </c>
      <c r="L43" s="58">
        <f t="array" ref="L43">SUM(IF(('R8. TIAM energy consumption'!$A$9:$A$278=$B43)*('R8. TIAM energy consumption'!$B$9:$B$278="PRIM FUELS - OIL")*('R8. TIAM energy consumption'!$D$9:$D$278=$D43)*('R8. TIAM energy consumption'!$E$8:$P$8=L$9),'R8. TIAM energy consumption'!$E$9:$P$278))</f>
        <v>34598.629230248938</v>
      </c>
      <c r="M43" s="58">
        <f t="array" ref="M43">SUM(IF(('R8. TIAM energy consumption'!$A$9:$A$278=$B43)*('R8. TIAM energy consumption'!$B$9:$B$278="PRIM FUELS - OIL")*('R8. TIAM energy consumption'!$D$9:$D$278=$D43)*('R8. TIAM energy consumption'!$E$8:$P$8=M$9),'R8. TIAM energy consumption'!$E$9:$P$278))</f>
        <v>55574.880297642056</v>
      </c>
      <c r="N43" s="58">
        <f t="array" ref="N43">SUM(IF(('R8. TIAM energy consumption'!$A$9:$A$278=$B43)*('R8. TIAM energy consumption'!$B$9:$B$278="PRIM FUELS - OIL")*('R8. TIAM energy consumption'!$D$9:$D$278=$D43)*('R8. TIAM energy consumption'!$E$8:$P$8=N$9),'R8. TIAM energy consumption'!$E$9:$P$278))</f>
        <v>65742.881597756044</v>
      </c>
      <c r="O43" s="58">
        <f t="array" ref="O43">SUM(IF(('R8. TIAM energy consumption'!$A$9:$A$278=$B43)*('R8. TIAM energy consumption'!$B$9:$B$278="PRIM FUELS - OIL")*('R8. TIAM energy consumption'!$D$9:$D$278=$D43)*('R8. TIAM energy consumption'!$E$8:$P$8=O$9),'R8. TIAM energy consumption'!$E$9:$P$278))</f>
        <v>65978.320931109862</v>
      </c>
      <c r="P43" s="58">
        <f t="array" ref="P43">SUM(IF(('R8. TIAM energy consumption'!$A$9:$A$278=$B43)*('R8. TIAM energy consumption'!$B$9:$B$278="PRIM FUELS - OIL")*('R8. TIAM energy consumption'!$D$9:$D$278=$D43)*('R8. TIAM energy consumption'!$E$8:$P$8=P$9),'R8. TIAM energy consumption'!$E$9:$P$278))</f>
        <v>62263.132942297154</v>
      </c>
      <c r="Q43" s="58"/>
      <c r="R43" s="70">
        <f t="shared" si="3"/>
        <v>9.1209968783466593</v>
      </c>
      <c r="S43" s="70">
        <f t="shared" si="3"/>
        <v>9.9943991418514404</v>
      </c>
      <c r="T43" s="70">
        <f t="shared" si="3"/>
        <v>10.49830476357096</v>
      </c>
      <c r="U43" s="70">
        <f t="shared" si="3"/>
        <v>12.874339363963182</v>
      </c>
      <c r="V43" s="70">
        <f t="shared" si="3"/>
        <v>13.821411881952271</v>
      </c>
      <c r="W43" s="70">
        <f t="shared" si="3"/>
        <v>14.64826880969613</v>
      </c>
      <c r="X43" s="70">
        <f t="shared" si="3"/>
        <v>15.532054286400934</v>
      </c>
      <c r="Y43" s="70">
        <f t="shared" si="3"/>
        <v>16.584043488933453</v>
      </c>
      <c r="Z43" s="70">
        <f t="shared" si="3"/>
        <v>26.638518700116013</v>
      </c>
      <c r="AA43" s="70">
        <f t="shared" si="3"/>
        <v>31.51231224362424</v>
      </c>
      <c r="AB43" s="70">
        <f t="shared" si="3"/>
        <v>31.62516457998014</v>
      </c>
      <c r="AC43" s="70">
        <f t="shared" si="3"/>
        <v>29.844376134114022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OIL")*('R8. TIAM energy consumption'!$D$9:$D$278=$D44)*('R8. TIAM energy consumption'!$E$8:$P$8=E$9),'R8. TIAM energy consumption'!$E$9:$P$278))</f>
        <v>46731.985435238901</v>
      </c>
      <c r="F44" s="58">
        <f t="array" ref="F44">SUM(IF(('R8. TIAM energy consumption'!$A$9:$A$278=$B44)*('R8. TIAM energy consumption'!$B$9:$B$278="PRIM FUELS - OIL")*('R8. TIAM energy consumption'!$D$9:$D$278=$D44)*('R8. TIAM energy consumption'!$E$8:$P$8=F$9),'R8. TIAM energy consumption'!$E$9:$P$278))</f>
        <v>52931.494281268489</v>
      </c>
      <c r="G44" s="58">
        <f t="array" ref="G44">SUM(IF(('R8. TIAM energy consumption'!$A$9:$A$278=$B44)*('R8. TIAM energy consumption'!$B$9:$B$278="PRIM FUELS - OIL")*('R8. TIAM energy consumption'!$D$9:$D$278=$D44)*('R8. TIAM energy consumption'!$E$8:$P$8=G$9),'R8. TIAM energy consumption'!$E$9:$P$278))</f>
        <v>54672.974149791582</v>
      </c>
      <c r="H44" s="58">
        <f t="array" ref="H44">SUM(IF(('R8. TIAM energy consumption'!$A$9:$A$278=$B44)*('R8. TIAM energy consumption'!$B$9:$B$278="PRIM FUELS - OIL")*('R8. TIAM energy consumption'!$D$9:$D$278=$D44)*('R8. TIAM energy consumption'!$E$8:$P$8=H$9),'R8. TIAM energy consumption'!$E$9:$P$278))</f>
        <v>52064.943862496009</v>
      </c>
      <c r="I44" s="58">
        <f t="array" ref="I44">SUM(IF(('R8. TIAM energy consumption'!$A$9:$A$278=$B44)*('R8. TIAM energy consumption'!$B$9:$B$278="PRIM FUELS - OIL")*('R8. TIAM energy consumption'!$D$9:$D$278=$D44)*('R8. TIAM energy consumption'!$E$8:$P$8=I$9),'R8. TIAM energy consumption'!$E$9:$P$278))</f>
        <v>48719.067023869444</v>
      </c>
      <c r="J44" s="58">
        <f t="array" ref="J44">SUM(IF(('R8. TIAM energy consumption'!$A$9:$A$278=$B44)*('R8. TIAM energy consumption'!$B$9:$B$278="PRIM FUELS - OIL")*('R8. TIAM energy consumption'!$D$9:$D$278=$D44)*('R8. TIAM energy consumption'!$E$8:$P$8=J$9),'R8. TIAM energy consumption'!$E$9:$P$278))</f>
        <v>47586.618599003756</v>
      </c>
      <c r="K44" s="58">
        <f t="array" ref="K44">SUM(IF(('R8. TIAM energy consumption'!$A$9:$A$278=$B44)*('R8. TIAM energy consumption'!$B$9:$B$278="PRIM FUELS - OIL")*('R8. TIAM energy consumption'!$D$9:$D$278=$D44)*('R8. TIAM energy consumption'!$E$8:$P$8=K$9),'R8. TIAM energy consumption'!$E$9:$P$278))</f>
        <v>44153.08260290062</v>
      </c>
      <c r="L44" s="58">
        <f t="array" ref="L44">SUM(IF(('R8. TIAM energy consumption'!$A$9:$A$278=$B44)*('R8. TIAM energy consumption'!$B$9:$B$278="PRIM FUELS - OIL")*('R8. TIAM energy consumption'!$D$9:$D$278=$D44)*('R8. TIAM energy consumption'!$E$8:$P$8=L$9),'R8. TIAM energy consumption'!$E$9:$P$278))</f>
        <v>29189.935569832825</v>
      </c>
      <c r="M44" s="58">
        <f t="array" ref="M44">SUM(IF(('R8. TIAM energy consumption'!$A$9:$A$278=$B44)*('R8. TIAM energy consumption'!$B$9:$B$278="PRIM FUELS - OIL")*('R8. TIAM energy consumption'!$D$9:$D$278=$D44)*('R8. TIAM energy consumption'!$E$8:$P$8=M$9),'R8. TIAM energy consumption'!$E$9:$P$278))</f>
        <v>23084.50069351407</v>
      </c>
      <c r="N44" s="58">
        <f t="array" ref="N44">SUM(IF(('R8. TIAM energy consumption'!$A$9:$A$278=$B44)*('R8. TIAM energy consumption'!$B$9:$B$278="PRIM FUELS - OIL")*('R8. TIAM energy consumption'!$D$9:$D$278=$D44)*('R8. TIAM energy consumption'!$E$8:$P$8=N$9),'R8. TIAM energy consumption'!$E$9:$P$278))</f>
        <v>17434.930455664839</v>
      </c>
      <c r="O44" s="58">
        <f t="array" ref="O44">SUM(IF(('R8. TIAM energy consumption'!$A$9:$A$278=$B44)*('R8. TIAM energy consumption'!$B$9:$B$278="PRIM FUELS - OIL")*('R8. TIAM energy consumption'!$D$9:$D$278=$D44)*('R8. TIAM energy consumption'!$E$8:$P$8=O$9),'R8. TIAM energy consumption'!$E$9:$P$278))</f>
        <v>13657.274224196968</v>
      </c>
      <c r="P44" s="58">
        <f t="array" ref="P44">SUM(IF(('R8. TIAM energy consumption'!$A$9:$A$278=$B44)*('R8. TIAM energy consumption'!$B$9:$B$278="PRIM FUELS - OIL")*('R8. TIAM energy consumption'!$D$9:$D$278=$D44)*('R8. TIAM energy consumption'!$E$8:$P$8=P$9),'R8. TIAM energy consumption'!$E$9:$P$278))</f>
        <v>13932.277920924944</v>
      </c>
      <c r="Q44" s="58"/>
      <c r="R44" s="70">
        <f t="shared" si="3"/>
        <v>22.399883926749155</v>
      </c>
      <c r="S44" s="70">
        <f t="shared" si="3"/>
        <v>25.371473455004075</v>
      </c>
      <c r="T44" s="70">
        <f t="shared" si="3"/>
        <v>26.206211088177103</v>
      </c>
      <c r="U44" s="70">
        <f t="shared" si="3"/>
        <v>24.956112784653815</v>
      </c>
      <c r="V44" s="70">
        <f t="shared" si="3"/>
        <v>23.352344998620087</v>
      </c>
      <c r="W44" s="70">
        <f t="shared" si="3"/>
        <v>22.809532339714885</v>
      </c>
      <c r="X44" s="70">
        <f t="shared" si="3"/>
        <v>21.163747187324812</v>
      </c>
      <c r="Y44" s="70">
        <f t="shared" si="3"/>
        <v>13.99151271883467</v>
      </c>
      <c r="Z44" s="70">
        <f t="shared" si="3"/>
        <v>11.065015347106492</v>
      </c>
      <c r="AA44" s="70">
        <f t="shared" si="3"/>
        <v>8.3570260249063519</v>
      </c>
      <c r="AB44" s="70">
        <f t="shared" si="3"/>
        <v>6.5462948883637839</v>
      </c>
      <c r="AC44" s="70">
        <f t="shared" si="3"/>
        <v>6.6781114766974889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OIL")*('R8. TIAM energy consumption'!$D$9:$D$278=$D45)*('R8. TIAM energy consumption'!$E$8:$P$8=E$9),'R8. TIAM energy consumption'!$E$9:$P$278))</f>
        <v>72999.948220998398</v>
      </c>
      <c r="F45" s="58">
        <f t="array" ref="F45">SUM(IF(('R8. TIAM energy consumption'!$A$9:$A$278=$B45)*('R8. TIAM energy consumption'!$B$9:$B$278="PRIM FUELS - OIL")*('R8. TIAM energy consumption'!$D$9:$D$278=$D45)*('R8. TIAM energy consumption'!$E$8:$P$8=F$9),'R8. TIAM energy consumption'!$E$9:$P$278))</f>
        <v>75839.849201771343</v>
      </c>
      <c r="G45" s="58">
        <f t="array" ref="G45">SUM(IF(('R8. TIAM energy consumption'!$A$9:$A$278=$B45)*('R8. TIAM energy consumption'!$B$9:$B$278="PRIM FUELS - OIL")*('R8. TIAM energy consumption'!$D$9:$D$278=$D45)*('R8. TIAM energy consumption'!$E$8:$P$8=G$9),'R8. TIAM energy consumption'!$E$9:$P$278))</f>
        <v>94756.856921646307</v>
      </c>
      <c r="H45" s="58">
        <f t="array" ref="H45">SUM(IF(('R8. TIAM energy consumption'!$A$9:$A$278=$B45)*('R8. TIAM energy consumption'!$B$9:$B$278="PRIM FUELS - OIL")*('R8. TIAM energy consumption'!$D$9:$D$278=$D45)*('R8. TIAM energy consumption'!$E$8:$P$8=H$9),'R8. TIAM energy consumption'!$E$9:$P$278))</f>
        <v>118994.59820068644</v>
      </c>
      <c r="I45" s="58">
        <f t="array" ref="I45">SUM(IF(('R8. TIAM energy consumption'!$A$9:$A$278=$B45)*('R8. TIAM energy consumption'!$B$9:$B$278="PRIM FUELS - OIL")*('R8. TIAM energy consumption'!$D$9:$D$278=$D45)*('R8. TIAM energy consumption'!$E$8:$P$8=I$9),'R8. TIAM energy consumption'!$E$9:$P$278))</f>
        <v>114937.12486662809</v>
      </c>
      <c r="J45" s="58">
        <f t="array" ref="J45">SUM(IF(('R8. TIAM energy consumption'!$A$9:$A$278=$B45)*('R8. TIAM energy consumption'!$B$9:$B$278="PRIM FUELS - OIL")*('R8. TIAM energy consumption'!$D$9:$D$278=$D45)*('R8. TIAM energy consumption'!$E$8:$P$8=J$9),'R8. TIAM energy consumption'!$E$9:$P$278))</f>
        <v>112536.64195453859</v>
      </c>
      <c r="K45" s="58">
        <f t="array" ref="K45">SUM(IF(('R8. TIAM energy consumption'!$A$9:$A$278=$B45)*('R8. TIAM energy consumption'!$B$9:$B$278="PRIM FUELS - OIL")*('R8. TIAM energy consumption'!$D$9:$D$278=$D45)*('R8. TIAM energy consumption'!$E$8:$P$8=K$9),'R8. TIAM energy consumption'!$E$9:$P$278))</f>
        <v>109072.62364602563</v>
      </c>
      <c r="L45" s="58">
        <f t="array" ref="L45">SUM(IF(('R8. TIAM energy consumption'!$A$9:$A$278=$B45)*('R8. TIAM energy consumption'!$B$9:$B$278="PRIM FUELS - OIL")*('R8. TIAM energy consumption'!$D$9:$D$278=$D45)*('R8. TIAM energy consumption'!$E$8:$P$8=L$9),'R8. TIAM energy consumption'!$E$9:$P$278))</f>
        <v>113652.01612192157</v>
      </c>
      <c r="M45" s="58">
        <f t="array" ref="M45">SUM(IF(('R8. TIAM energy consumption'!$A$9:$A$278=$B45)*('R8. TIAM energy consumption'!$B$9:$B$278="PRIM FUELS - OIL")*('R8. TIAM energy consumption'!$D$9:$D$278=$D45)*('R8. TIAM energy consumption'!$E$8:$P$8=M$9),'R8. TIAM energy consumption'!$E$9:$P$278))</f>
        <v>104372.92518943442</v>
      </c>
      <c r="N45" s="58">
        <f t="array" ref="N45">SUM(IF(('R8. TIAM energy consumption'!$A$9:$A$278=$B45)*('R8. TIAM energy consumption'!$B$9:$B$278="PRIM FUELS - OIL")*('R8. TIAM energy consumption'!$D$9:$D$278=$D45)*('R8. TIAM energy consumption'!$E$8:$P$8=N$9),'R8. TIAM energy consumption'!$E$9:$P$278))</f>
        <v>101539.19297496701</v>
      </c>
      <c r="O45" s="58">
        <f t="array" ref="O45">SUM(IF(('R8. TIAM energy consumption'!$A$9:$A$278=$B45)*('R8. TIAM energy consumption'!$B$9:$B$278="PRIM FUELS - OIL")*('R8. TIAM energy consumption'!$D$9:$D$278=$D45)*('R8. TIAM energy consumption'!$E$8:$P$8=O$9),'R8. TIAM energy consumption'!$E$9:$P$278))</f>
        <v>94961.880294931951</v>
      </c>
      <c r="P45" s="58">
        <f t="array" ref="P45">SUM(IF(('R8. TIAM energy consumption'!$A$9:$A$278=$B45)*('R8. TIAM energy consumption'!$B$9:$B$278="PRIM FUELS - OIL")*('R8. TIAM energy consumption'!$D$9:$D$278=$D45)*('R8. TIAM energy consumption'!$E$8:$P$8=P$9),'R8. TIAM energy consumption'!$E$9:$P$278))</f>
        <v>87795.315791698886</v>
      </c>
      <c r="Q45" s="58"/>
      <c r="R45" s="70">
        <f t="shared" si="3"/>
        <v>34.990817350893565</v>
      </c>
      <c r="S45" s="70">
        <f t="shared" si="3"/>
        <v>36.352057446736062</v>
      </c>
      <c r="T45" s="70">
        <f t="shared" si="3"/>
        <v>45.419482535144375</v>
      </c>
      <c r="U45" s="70">
        <f t="shared" si="3"/>
        <v>57.037276776937432</v>
      </c>
      <c r="V45" s="70">
        <f t="shared" si="3"/>
        <v>55.092421858570262</v>
      </c>
      <c r="W45" s="70">
        <f t="shared" si="3"/>
        <v>53.94180653379523</v>
      </c>
      <c r="X45" s="70">
        <f t="shared" si="3"/>
        <v>52.281410398083153</v>
      </c>
      <c r="Y45" s="70">
        <f t="shared" si="3"/>
        <v>54.476435046827191</v>
      </c>
      <c r="Z45" s="70">
        <f t="shared" si="3"/>
        <v>50.028719892043078</v>
      </c>
      <c r="AA45" s="70">
        <f t="shared" si="3"/>
        <v>48.670436650011268</v>
      </c>
      <c r="AB45" s="70">
        <f t="shared" si="3"/>
        <v>45.517755692620923</v>
      </c>
      <c r="AC45" s="70">
        <f t="shared" si="3"/>
        <v>42.082630659287084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OIL")*('R8. TIAM energy consumption'!$D$9:$D$278=$D46)*('R8. TIAM energy consumption'!$E$8:$P$8=E$9),'R8. TIAM energy consumption'!$E$9:$P$278))</f>
        <v>2099.9681550078603</v>
      </c>
      <c r="F46" s="58">
        <f t="array" ref="F46">SUM(IF(('R8. TIAM energy consumption'!$A$9:$A$278=$B46)*('R8. TIAM energy consumption'!$B$9:$B$278="PRIM FUELS - OIL")*('R8. TIAM energy consumption'!$D$9:$D$278=$D46)*('R8. TIAM energy consumption'!$E$8:$P$8=F$9),'R8. TIAM energy consumption'!$E$9:$P$278))</f>
        <v>2082.6510318475875</v>
      </c>
      <c r="G46" s="58">
        <f t="array" ref="G46">SUM(IF(('R8. TIAM energy consumption'!$A$9:$A$278=$B46)*('R8. TIAM energy consumption'!$B$9:$B$278="PRIM FUELS - OIL")*('R8. TIAM energy consumption'!$D$9:$D$278=$D46)*('R8. TIAM energy consumption'!$E$8:$P$8=G$9),'R8. TIAM energy consumption'!$E$9:$P$278))</f>
        <v>2232.5683588786101</v>
      </c>
      <c r="H46" s="58">
        <f t="array" ref="H46">SUM(IF(('R8. TIAM energy consumption'!$A$9:$A$278=$B46)*('R8. TIAM energy consumption'!$B$9:$B$278="PRIM FUELS - OIL")*('R8. TIAM energy consumption'!$D$9:$D$278=$D46)*('R8. TIAM energy consumption'!$E$8:$P$8=H$9),'R8. TIAM energy consumption'!$E$9:$P$278))</f>
        <v>2614.3225832757962</v>
      </c>
      <c r="I46" s="58">
        <f t="array" ref="I46">SUM(IF(('R8. TIAM energy consumption'!$A$9:$A$278=$B46)*('R8. TIAM energy consumption'!$B$9:$B$278="PRIM FUELS - OIL")*('R8. TIAM energy consumption'!$D$9:$D$278=$D46)*('R8. TIAM energy consumption'!$E$8:$P$8=I$9),'R8. TIAM energy consumption'!$E$9:$P$278))</f>
        <v>3018.3296528493433</v>
      </c>
      <c r="J46" s="58">
        <f t="array" ref="J46">SUM(IF(('R8. TIAM energy consumption'!$A$9:$A$278=$B46)*('R8. TIAM energy consumption'!$B$9:$B$278="PRIM FUELS - OIL")*('R8. TIAM energy consumption'!$D$9:$D$278=$D46)*('R8. TIAM energy consumption'!$E$8:$P$8=J$9),'R8. TIAM energy consumption'!$E$9:$P$278))</f>
        <v>2051.1485848014204</v>
      </c>
      <c r="K46" s="58">
        <f t="array" ref="K46">SUM(IF(('R8. TIAM energy consumption'!$A$9:$A$278=$B46)*('R8. TIAM energy consumption'!$B$9:$B$278="PRIM FUELS - OIL")*('R8. TIAM energy consumption'!$D$9:$D$278=$D46)*('R8. TIAM energy consumption'!$E$8:$P$8=K$9),'R8. TIAM energy consumption'!$E$9:$P$278))</f>
        <v>1987.2164611027629</v>
      </c>
      <c r="L46" s="58">
        <f t="array" ref="L46">SUM(IF(('R8. TIAM energy consumption'!$A$9:$A$278=$B46)*('R8. TIAM energy consumption'!$B$9:$B$278="PRIM FUELS - OIL")*('R8. TIAM energy consumption'!$D$9:$D$278=$D46)*('R8. TIAM energy consumption'!$E$8:$P$8=L$9),'R8. TIAM energy consumption'!$E$9:$P$278))</f>
        <v>4656.2670089090025</v>
      </c>
      <c r="M46" s="58">
        <f t="array" ref="M46">SUM(IF(('R8. TIAM energy consumption'!$A$9:$A$278=$B46)*('R8. TIAM energy consumption'!$B$9:$B$278="PRIM FUELS - OIL")*('R8. TIAM energy consumption'!$D$9:$D$278=$D46)*('R8. TIAM energy consumption'!$E$8:$P$8=M$9),'R8. TIAM energy consumption'!$E$9:$P$278))</f>
        <v>3506.4814832976754</v>
      </c>
      <c r="N46" s="58">
        <f t="array" ref="N46">SUM(IF(('R8. TIAM energy consumption'!$A$9:$A$278=$B46)*('R8. TIAM energy consumption'!$B$9:$B$278="PRIM FUELS - OIL")*('R8. TIAM energy consumption'!$D$9:$D$278=$D46)*('R8. TIAM energy consumption'!$E$8:$P$8=N$9),'R8. TIAM energy consumption'!$E$9:$P$278))</f>
        <v>3197.9834928941482</v>
      </c>
      <c r="O46" s="58">
        <f t="array" ref="O46">SUM(IF(('R8. TIAM energy consumption'!$A$9:$A$278=$B46)*('R8. TIAM energy consumption'!$B$9:$B$278="PRIM FUELS - OIL")*('R8. TIAM energy consumption'!$D$9:$D$278=$D46)*('R8. TIAM energy consumption'!$E$8:$P$8=O$9),'R8. TIAM energy consumption'!$E$9:$P$278))</f>
        <v>3630.5278225974912</v>
      </c>
      <c r="P46" s="58">
        <f t="array" ref="P46">SUM(IF(('R8. TIAM energy consumption'!$A$9:$A$278=$B46)*('R8. TIAM energy consumption'!$B$9:$B$278="PRIM FUELS - OIL")*('R8. TIAM energy consumption'!$D$9:$D$278=$D46)*('R8. TIAM energy consumption'!$E$8:$P$8=P$9),'R8. TIAM energy consumption'!$E$9:$P$278))</f>
        <v>3319.8167067904728</v>
      </c>
      <c r="Q46" s="58"/>
      <c r="R46" s="70">
        <f t="shared" si="3"/>
        <v>1.006570606490329</v>
      </c>
      <c r="S46" s="70">
        <f t="shared" si="3"/>
        <v>0.99827004863637514</v>
      </c>
      <c r="T46" s="70">
        <f t="shared" si="3"/>
        <v>1.0701294120429887</v>
      </c>
      <c r="U46" s="70">
        <f t="shared" si="3"/>
        <v>1.2531143683935684</v>
      </c>
      <c r="V46" s="70">
        <f t="shared" si="3"/>
        <v>1.4467657054756318</v>
      </c>
      <c r="W46" s="70">
        <f t="shared" si="3"/>
        <v>0.98317008764240899</v>
      </c>
      <c r="X46" s="70">
        <f t="shared" si="3"/>
        <v>0.95252571983515932</v>
      </c>
      <c r="Y46" s="70">
        <f t="shared" si="3"/>
        <v>2.2318726576693741</v>
      </c>
      <c r="Z46" s="70">
        <f t="shared" si="3"/>
        <v>1.6807498651220447</v>
      </c>
      <c r="AA46" s="70">
        <f t="shared" si="3"/>
        <v>1.5328785707116948</v>
      </c>
      <c r="AB46" s="70">
        <f t="shared" si="3"/>
        <v>1.740208575809709</v>
      </c>
      <c r="AC46" s="70">
        <f t="shared" si="3"/>
        <v>1.5912764715131145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OIL")*('R8. TIAM energy consumption'!$D$9:$D$278=$D47)*('R8. TIAM energy consumption'!$E$8:$P$8=E$9),'R8. TIAM energy consumption'!$E$9:$P$278))</f>
        <v>80042.499637425601</v>
      </c>
      <c r="F47" s="58">
        <f t="array" ref="F47">SUM(IF(('R8. TIAM energy consumption'!$A$9:$A$278=$B47)*('R8. TIAM energy consumption'!$B$9:$B$278="PRIM FUELS - OIL")*('R8. TIAM energy consumption'!$D$9:$D$278=$D47)*('R8. TIAM energy consumption'!$E$8:$P$8=F$9),'R8. TIAM energy consumption'!$E$9:$P$278))</f>
        <v>78883.954572494898</v>
      </c>
      <c r="G47" s="58">
        <f t="array" ref="G47">SUM(IF(('R8. TIAM energy consumption'!$A$9:$A$278=$B47)*('R8. TIAM energy consumption'!$B$9:$B$278="PRIM FUELS - OIL")*('R8. TIAM energy consumption'!$D$9:$D$278=$D47)*('R8. TIAM energy consumption'!$E$8:$P$8=G$9),'R8. TIAM energy consumption'!$E$9:$P$278))</f>
        <v>76390.603772638511</v>
      </c>
      <c r="H47" s="58">
        <f t="array" ref="H47">SUM(IF(('R8. TIAM energy consumption'!$A$9:$A$278=$B47)*('R8. TIAM energy consumption'!$B$9:$B$278="PRIM FUELS - OIL")*('R8. TIAM energy consumption'!$D$9:$D$278=$D47)*('R8. TIAM energy consumption'!$E$8:$P$8=H$9),'R8. TIAM energy consumption'!$E$9:$P$278))</f>
        <v>72802.087120987751</v>
      </c>
      <c r="I47" s="58">
        <f t="array" ref="I47">SUM(IF(('R8. TIAM energy consumption'!$A$9:$A$278=$B47)*('R8. TIAM energy consumption'!$B$9:$B$278="PRIM FUELS - OIL")*('R8. TIAM energy consumption'!$D$9:$D$278=$D47)*('R8. TIAM energy consumption'!$E$8:$P$8=I$9),'R8. TIAM energy consumption'!$E$9:$P$278))</f>
        <v>75656.775957795238</v>
      </c>
      <c r="J47" s="58">
        <f t="array" ref="J47">SUM(IF(('R8. TIAM energy consumption'!$A$9:$A$278=$B47)*('R8. TIAM energy consumption'!$B$9:$B$278="PRIM FUELS - OIL")*('R8. TIAM energy consumption'!$D$9:$D$278=$D47)*('R8. TIAM energy consumption'!$E$8:$P$8=J$9),'R8. TIAM energy consumption'!$E$9:$P$278))</f>
        <v>43377.898635663631</v>
      </c>
      <c r="K47" s="58">
        <f t="array" ref="K47">SUM(IF(('R8. TIAM energy consumption'!$A$9:$A$278=$B47)*('R8. TIAM energy consumption'!$B$9:$B$278="PRIM FUELS - OIL")*('R8. TIAM energy consumption'!$D$9:$D$278=$D47)*('R8. TIAM energy consumption'!$E$8:$P$8=K$9),'R8. TIAM energy consumption'!$E$9:$P$278))</f>
        <v>38573.490489930678</v>
      </c>
      <c r="L47" s="58">
        <f t="array" ref="L47">SUM(IF(('R8. TIAM energy consumption'!$A$9:$A$278=$B47)*('R8. TIAM energy consumption'!$B$9:$B$278="PRIM FUELS - OIL")*('R8. TIAM energy consumption'!$D$9:$D$278=$D47)*('R8. TIAM energy consumption'!$E$8:$P$8=L$9),'R8. TIAM energy consumption'!$E$9:$P$278))</f>
        <v>44239.728168364963</v>
      </c>
      <c r="M47" s="58">
        <f t="array" ref="M47">SUM(IF(('R8. TIAM energy consumption'!$A$9:$A$278=$B47)*('R8. TIAM energy consumption'!$B$9:$B$278="PRIM FUELS - OIL")*('R8. TIAM energy consumption'!$D$9:$D$278=$D47)*('R8. TIAM energy consumption'!$E$8:$P$8=M$9),'R8. TIAM energy consumption'!$E$9:$P$278))</f>
        <v>29894.67259004787</v>
      </c>
      <c r="N47" s="58">
        <f t="array" ref="N47">SUM(IF(('R8. TIAM energy consumption'!$A$9:$A$278=$B47)*('R8. TIAM energy consumption'!$B$9:$B$278="PRIM FUELS - OIL")*('R8. TIAM energy consumption'!$D$9:$D$278=$D47)*('R8. TIAM energy consumption'!$E$8:$P$8=N$9),'R8. TIAM energy consumption'!$E$9:$P$278))</f>
        <v>19190.026019217985</v>
      </c>
      <c r="O47" s="58">
        <f t="array" ref="O47">SUM(IF(('R8. TIAM energy consumption'!$A$9:$A$278=$B47)*('R8. TIAM energy consumption'!$B$9:$B$278="PRIM FUELS - OIL")*('R8. TIAM energy consumption'!$D$9:$D$278=$D47)*('R8. TIAM energy consumption'!$E$8:$P$8=O$9),'R8. TIAM energy consumption'!$E$9:$P$278))</f>
        <v>18122.214720001281</v>
      </c>
      <c r="P47" s="58">
        <f t="array" ref="P47">SUM(IF(('R8. TIAM energy consumption'!$A$9:$A$278=$B47)*('R8. TIAM energy consumption'!$B$9:$B$278="PRIM FUELS - OIL")*('R8. TIAM energy consumption'!$D$9:$D$278=$D47)*('R8. TIAM energy consumption'!$E$8:$P$8=P$9),'R8. TIAM energy consumption'!$E$9:$P$278))</f>
        <v>17883.522374970522</v>
      </c>
      <c r="Q47" s="58"/>
      <c r="R47" s="70">
        <f t="shared" si="3"/>
        <v>38.366499612344768</v>
      </c>
      <c r="S47" s="70">
        <f t="shared" si="3"/>
        <v>37.811178139553526</v>
      </c>
      <c r="T47" s="70">
        <f t="shared" si="3"/>
        <v>36.616048765415371</v>
      </c>
      <c r="U47" s="70">
        <f t="shared" si="3"/>
        <v>34.895977261550485</v>
      </c>
      <c r="V47" s="70">
        <f t="shared" si="3"/>
        <v>36.264305570222255</v>
      </c>
      <c r="W47" s="70">
        <f t="shared" si="3"/>
        <v>20.792180888006143</v>
      </c>
      <c r="X47" s="70">
        <f t="shared" si="3"/>
        <v>18.489300242152069</v>
      </c>
      <c r="Y47" s="70">
        <f t="shared" si="3"/>
        <v>21.205278712063009</v>
      </c>
      <c r="Z47" s="70">
        <f t="shared" si="3"/>
        <v>14.329311922199919</v>
      </c>
      <c r="AA47" s="70">
        <f t="shared" si="3"/>
        <v>9.1982900229537723</v>
      </c>
      <c r="AB47" s="70">
        <f t="shared" si="3"/>
        <v>8.6864596580472337</v>
      </c>
      <c r="AC47" s="70">
        <f t="shared" si="3"/>
        <v>8.5720480666479766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OIL")*('R8. TIAM energy consumption'!$D$9:$D$278=$D48)*('R8. TIAM energy consumption'!$E$8:$P$8=E$9),'R8. TIAM energy consumption'!$E$9:$P$278))</f>
        <v>14244.944055155889</v>
      </c>
      <c r="F48" s="58">
        <f t="array" ref="F48">SUM(IF(('R8. TIAM energy consumption'!$A$9:$A$278=$B48)*('R8. TIAM energy consumption'!$B$9:$B$278="PRIM FUELS - OIL")*('R8. TIAM energy consumption'!$D$9:$D$278=$D48)*('R8. TIAM energy consumption'!$E$8:$P$8=F$9),'R8. TIAM energy consumption'!$E$9:$P$278))</f>
        <v>15711.634342364181</v>
      </c>
      <c r="G48" s="58">
        <f t="array" ref="G48">SUM(IF(('R8. TIAM energy consumption'!$A$9:$A$278=$B48)*('R8. TIAM energy consumption'!$B$9:$B$278="PRIM FUELS - OIL")*('R8. TIAM energy consumption'!$D$9:$D$278=$D48)*('R8. TIAM energy consumption'!$E$8:$P$8=G$9),'R8. TIAM energy consumption'!$E$9:$P$278))</f>
        <v>15078.673977581386</v>
      </c>
      <c r="H48" s="58">
        <f t="array" ref="H48">SUM(IF(('R8. TIAM energy consumption'!$A$9:$A$278=$B48)*('R8. TIAM energy consumption'!$B$9:$B$278="PRIM FUELS - OIL")*('R8. TIAM energy consumption'!$D$9:$D$278=$D48)*('R8. TIAM energy consumption'!$E$8:$P$8=H$9),'R8. TIAM energy consumption'!$E$9:$P$278))</f>
        <v>15372.903181245852</v>
      </c>
      <c r="I48" s="58">
        <f t="array" ref="I48">SUM(IF(('R8. TIAM energy consumption'!$A$9:$A$278=$B48)*('R8. TIAM energy consumption'!$B$9:$B$278="PRIM FUELS - OIL")*('R8. TIAM energy consumption'!$D$9:$D$278=$D48)*('R8. TIAM energy consumption'!$E$8:$P$8=I$9),'R8. TIAM energy consumption'!$E$9:$P$278))</f>
        <v>16157.930512798775</v>
      </c>
      <c r="J48" s="58">
        <f t="array" ref="J48">SUM(IF(('R8. TIAM energy consumption'!$A$9:$A$278=$B48)*('R8. TIAM energy consumption'!$B$9:$B$278="PRIM FUELS - OIL")*('R8. TIAM energy consumption'!$D$9:$D$278=$D48)*('R8. TIAM energy consumption'!$E$8:$P$8=J$9),'R8. TIAM energy consumption'!$E$9:$P$278))</f>
        <v>18752.681431364541</v>
      </c>
      <c r="K48" s="58">
        <f t="array" ref="K48">SUM(IF(('R8. TIAM energy consumption'!$A$9:$A$278=$B48)*('R8. TIAM energy consumption'!$B$9:$B$278="PRIM FUELS - OIL")*('R8. TIAM energy consumption'!$D$9:$D$278=$D48)*('R8. TIAM energy consumption'!$E$8:$P$8=K$9),'R8. TIAM energy consumption'!$E$9:$P$278))</f>
        <v>18877.265025325971</v>
      </c>
      <c r="L48" s="58">
        <f t="array" ref="L48">SUM(IF(('R8. TIAM energy consumption'!$A$9:$A$278=$B48)*('R8. TIAM energy consumption'!$B$9:$B$278="PRIM FUELS - OIL")*('R8. TIAM energy consumption'!$D$9:$D$278=$D48)*('R8. TIAM energy consumption'!$E$8:$P$8=L$9),'R8. TIAM energy consumption'!$E$9:$P$278))</f>
        <v>13897.236524097068</v>
      </c>
      <c r="M48" s="58">
        <f t="array" ref="M48">SUM(IF(('R8. TIAM energy consumption'!$A$9:$A$278=$B48)*('R8. TIAM energy consumption'!$B$9:$B$278="PRIM FUELS - OIL")*('R8. TIAM energy consumption'!$D$9:$D$278=$D48)*('R8. TIAM energy consumption'!$E$8:$P$8=M$9),'R8. TIAM energy consumption'!$E$9:$P$278))</f>
        <v>14572.504837889148</v>
      </c>
      <c r="N48" s="58">
        <f t="array" ref="N48">SUM(IF(('R8. TIAM energy consumption'!$A$9:$A$278=$B48)*('R8. TIAM energy consumption'!$B$9:$B$278="PRIM FUELS - OIL")*('R8. TIAM energy consumption'!$D$9:$D$278=$D48)*('R8. TIAM energy consumption'!$E$8:$P$8=N$9),'R8. TIAM energy consumption'!$E$9:$P$278))</f>
        <v>13074.862997015271</v>
      </c>
      <c r="O48" s="58">
        <f t="array" ref="O48">SUM(IF(('R8. TIAM energy consumption'!$A$9:$A$278=$B48)*('R8. TIAM energy consumption'!$B$9:$B$278="PRIM FUELS - OIL")*('R8. TIAM energy consumption'!$D$9:$D$278=$D48)*('R8. TIAM energy consumption'!$E$8:$P$8=O$9),'R8. TIAM energy consumption'!$E$9:$P$278))</f>
        <v>13784.037180881818</v>
      </c>
      <c r="P48" s="58">
        <f t="array" ref="P48">SUM(IF(('R8. TIAM energy consumption'!$A$9:$A$278=$B48)*('R8. TIAM energy consumption'!$B$9:$B$278="PRIM FUELS - OIL")*('R8. TIAM energy consumption'!$D$9:$D$278=$D48)*('R8. TIAM energy consumption'!$E$8:$P$8=P$9),'R8. TIAM energy consumption'!$E$9:$P$278))</f>
        <v>15031.993776101053</v>
      </c>
      <c r="Q48" s="58"/>
      <c r="R48" s="70">
        <f t="shared" si="3"/>
        <v>6.8279806733380681</v>
      </c>
      <c r="S48" s="70">
        <f t="shared" si="3"/>
        <v>7.5310043493914796</v>
      </c>
      <c r="T48" s="70">
        <f t="shared" si="3"/>
        <v>7.2276096065976896</v>
      </c>
      <c r="U48" s="70">
        <f t="shared" si="3"/>
        <v>7.3686414919019692</v>
      </c>
      <c r="V48" s="70">
        <f t="shared" si="3"/>
        <v>7.7449259776206363</v>
      </c>
      <c r="W48" s="70">
        <f t="shared" si="3"/>
        <v>8.9886591264132214</v>
      </c>
      <c r="X48" s="70">
        <f t="shared" si="3"/>
        <v>9.0483753575538941</v>
      </c>
      <c r="Y48" s="70">
        <f t="shared" si="3"/>
        <v>6.6613152029191509</v>
      </c>
      <c r="Z48" s="70">
        <f t="shared" si="3"/>
        <v>6.9849892712789394</v>
      </c>
      <c r="AA48" s="70">
        <f t="shared" si="3"/>
        <v>6.2671296920854314</v>
      </c>
      <c r="AB48" s="70">
        <f t="shared" si="3"/>
        <v>6.607055746039884</v>
      </c>
      <c r="AC48" s="70">
        <f t="shared" si="3"/>
        <v>7.2052345440982437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OIL")*('R8. TIAM energy consumption'!$D$9:$D$278=$D49)*('R8. TIAM energy consumption'!$E$8:$P$8=E$9),'R8. TIAM energy consumption'!$E$9:$P$278))</f>
        <v>19028.77241094772</v>
      </c>
      <c r="F49" s="58">
        <f t="array" ref="F49">SUM(IF(('R8. TIAM energy consumption'!$A$9:$A$278=$B49)*('R8. TIAM energy consumption'!$B$9:$B$278="PRIM FUELS - OIL")*('R8. TIAM energy consumption'!$D$9:$D$278=$D49)*('R8. TIAM energy consumption'!$E$8:$P$8=F$9),'R8. TIAM energy consumption'!$E$9:$P$278))</f>
        <v>20850.916757350751</v>
      </c>
      <c r="G49" s="58">
        <f t="array" ref="G49">SUM(IF(('R8. TIAM energy consumption'!$A$9:$A$278=$B49)*('R8. TIAM energy consumption'!$B$9:$B$278="PRIM FUELS - OIL")*('R8. TIAM energy consumption'!$D$9:$D$278=$D49)*('R8. TIAM energy consumption'!$E$8:$P$8=G$9),'R8. TIAM energy consumption'!$E$9:$P$278))</f>
        <v>21902.194980574524</v>
      </c>
      <c r="H49" s="58">
        <f t="array" ref="H49">SUM(IF(('R8. TIAM energy consumption'!$A$9:$A$278=$B49)*('R8. TIAM energy consumption'!$B$9:$B$278="PRIM FUELS - OIL")*('R8. TIAM energy consumption'!$D$9:$D$278=$D49)*('R8. TIAM energy consumption'!$E$8:$P$8=H$9),'R8. TIAM energy consumption'!$E$9:$P$278))</f>
        <v>26859.221307240296</v>
      </c>
      <c r="I49" s="58">
        <f t="array" ref="I49">SUM(IF(('R8. TIAM energy consumption'!$A$9:$A$278=$B49)*('R8. TIAM energy consumption'!$B$9:$B$278="PRIM FUELS - OIL")*('R8. TIAM energy consumption'!$D$9:$D$278=$D49)*('R8. TIAM energy consumption'!$E$8:$P$8=I$9),'R8. TIAM energy consumption'!$E$9:$P$278))</f>
        <v>30469.290522258132</v>
      </c>
      <c r="J49" s="58">
        <f t="array" ref="J49">SUM(IF(('R8. TIAM energy consumption'!$A$9:$A$278=$B49)*('R8. TIAM energy consumption'!$B$9:$B$278="PRIM FUELS - OIL")*('R8. TIAM energy consumption'!$D$9:$D$278=$D49)*('R8. TIAM energy consumption'!$E$8:$P$8=J$9),'R8. TIAM energy consumption'!$E$9:$P$278))</f>
        <v>30022.15496830472</v>
      </c>
      <c r="K49" s="58">
        <f t="array" ref="K49">SUM(IF(('R8. TIAM energy consumption'!$A$9:$A$278=$B49)*('R8. TIAM energy consumption'!$B$9:$B$278="PRIM FUELS - OIL")*('R8. TIAM energy consumption'!$D$9:$D$278=$D49)*('R8. TIAM energy consumption'!$E$8:$P$8=K$9),'R8. TIAM energy consumption'!$E$9:$P$278))</f>
        <v>26284.793173874725</v>
      </c>
      <c r="L49" s="58">
        <f t="array" ref="L49">SUM(IF(('R8. TIAM energy consumption'!$A$9:$A$278=$B49)*('R8. TIAM energy consumption'!$B$9:$B$278="PRIM FUELS - OIL")*('R8. TIAM energy consumption'!$D$9:$D$278=$D49)*('R8. TIAM energy consumption'!$E$8:$P$8=L$9),'R8. TIAM energy consumption'!$E$9:$P$278))</f>
        <v>32342.455019207511</v>
      </c>
      <c r="M49" s="58">
        <f t="array" ref="M49">SUM(IF(('R8. TIAM energy consumption'!$A$9:$A$278=$B49)*('R8. TIAM energy consumption'!$B$9:$B$278="PRIM FUELS - OIL")*('R8. TIAM energy consumption'!$D$9:$D$278=$D49)*('R8. TIAM energy consumption'!$E$8:$P$8=M$9),'R8. TIAM energy consumption'!$E$9:$P$278))</f>
        <v>45355.32269775313</v>
      </c>
      <c r="N49" s="58">
        <f t="array" ref="N49">SUM(IF(('R8. TIAM energy consumption'!$A$9:$A$278=$B49)*('R8. TIAM energy consumption'!$B$9:$B$278="PRIM FUELS - OIL")*('R8. TIAM energy consumption'!$D$9:$D$278=$D49)*('R8. TIAM energy consumption'!$E$8:$P$8=N$9),'R8. TIAM energy consumption'!$E$9:$P$278))</f>
        <v>63463.587397480609</v>
      </c>
      <c r="O49" s="58">
        <f t="array" ref="O49">SUM(IF(('R8. TIAM energy consumption'!$A$9:$A$278=$B49)*('R8. TIAM energy consumption'!$B$9:$B$278="PRIM FUELS - OIL")*('R8. TIAM energy consumption'!$D$9:$D$278=$D49)*('R8. TIAM energy consumption'!$E$8:$P$8=O$9),'R8. TIAM energy consumption'!$E$9:$P$278))</f>
        <v>66732.85812392112</v>
      </c>
      <c r="P49" s="58">
        <f t="array" ref="P49">SUM(IF(('R8. TIAM energy consumption'!$A$9:$A$278=$B49)*('R8. TIAM energy consumption'!$B$9:$B$278="PRIM FUELS - OIL")*('R8. TIAM energy consumption'!$D$9:$D$278=$D49)*('R8. TIAM energy consumption'!$E$8:$P$8=P$9),'R8. TIAM energy consumption'!$E$9:$P$278))</f>
        <v>64627.818079004537</v>
      </c>
      <c r="Q49" s="58"/>
      <c r="R49" s="70">
        <f t="shared" si="3"/>
        <v>9.1209968783466593</v>
      </c>
      <c r="S49" s="70">
        <f t="shared" si="3"/>
        <v>9.9943991418514404</v>
      </c>
      <c r="T49" s="70">
        <f t="shared" si="3"/>
        <v>10.49830476357096</v>
      </c>
      <c r="U49" s="70">
        <f t="shared" si="3"/>
        <v>12.874339363963182</v>
      </c>
      <c r="V49" s="70">
        <f t="shared" si="3"/>
        <v>14.604741584857321</v>
      </c>
      <c r="W49" s="70">
        <f t="shared" si="3"/>
        <v>14.390417617775739</v>
      </c>
      <c r="X49" s="70">
        <f t="shared" si="3"/>
        <v>12.599000676941651</v>
      </c>
      <c r="Y49" s="70">
        <f t="shared" si="3"/>
        <v>15.50259916391353</v>
      </c>
      <c r="Z49" s="70">
        <f t="shared" si="3"/>
        <v>21.740012850466808</v>
      </c>
      <c r="AA49" s="70">
        <f t="shared" si="3"/>
        <v>30.419785892655572</v>
      </c>
      <c r="AB49" s="70">
        <f t="shared" si="3"/>
        <v>31.986834331007721</v>
      </c>
      <c r="AC49" s="70">
        <f t="shared" si="3"/>
        <v>30.977832632746164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OIL")*('R8. TIAM energy consumption'!$D$9:$D$278=$D50)*('R8. TIAM energy consumption'!$E$8:$P$8=E$9),'R8. TIAM energy consumption'!$E$9:$P$278))</f>
        <v>46731.985435238901</v>
      </c>
      <c r="F50" s="58">
        <f t="array" ref="F50">SUM(IF(('R8. TIAM energy consumption'!$A$9:$A$278=$B50)*('R8. TIAM energy consumption'!$B$9:$B$278="PRIM FUELS - OIL")*('R8. TIAM energy consumption'!$D$9:$D$278=$D50)*('R8. TIAM energy consumption'!$E$8:$P$8=F$9),'R8. TIAM energy consumption'!$E$9:$P$278))</f>
        <v>52931.494281268489</v>
      </c>
      <c r="G50" s="58">
        <f t="array" ref="G50">SUM(IF(('R8. TIAM energy consumption'!$A$9:$A$278=$B50)*('R8. TIAM energy consumption'!$B$9:$B$278="PRIM FUELS - OIL")*('R8. TIAM energy consumption'!$D$9:$D$278=$D50)*('R8. TIAM energy consumption'!$E$8:$P$8=G$9),'R8. TIAM energy consumption'!$E$9:$P$278))</f>
        <v>54672.974149791582</v>
      </c>
      <c r="H50" s="58">
        <f t="array" ref="H50">SUM(IF(('R8. TIAM energy consumption'!$A$9:$A$278=$B50)*('R8. TIAM energy consumption'!$B$9:$B$278="PRIM FUELS - OIL")*('R8. TIAM energy consumption'!$D$9:$D$278=$D50)*('R8. TIAM energy consumption'!$E$8:$P$8=H$9),'R8. TIAM energy consumption'!$E$9:$P$278))</f>
        <v>52064.943862496009</v>
      </c>
      <c r="I50" s="58">
        <f t="array" ref="I50">SUM(IF(('R8. TIAM energy consumption'!$A$9:$A$278=$B50)*('R8. TIAM energy consumption'!$B$9:$B$278="PRIM FUELS - OIL")*('R8. TIAM energy consumption'!$D$9:$D$278=$D50)*('R8. TIAM energy consumption'!$E$8:$P$8=I$9),'R8. TIAM energy consumption'!$E$9:$P$278))</f>
        <v>52602.279315625041</v>
      </c>
      <c r="J50" s="58">
        <f t="array" ref="J50">SUM(IF(('R8. TIAM energy consumption'!$A$9:$A$278=$B50)*('R8. TIAM energy consumption'!$B$9:$B$278="PRIM FUELS - OIL")*('R8. TIAM energy consumption'!$D$9:$D$278=$D50)*('R8. TIAM energy consumption'!$E$8:$P$8=J$9),'R8. TIAM energy consumption'!$E$9:$P$278))</f>
        <v>47393.492620047378</v>
      </c>
      <c r="K50" s="58">
        <f t="array" ref="K50">SUM(IF(('R8. TIAM energy consumption'!$A$9:$A$278=$B50)*('R8. TIAM energy consumption'!$B$9:$B$278="PRIM FUELS - OIL")*('R8. TIAM energy consumption'!$D$9:$D$278=$D50)*('R8. TIAM energy consumption'!$E$8:$P$8=K$9),'R8. TIAM energy consumption'!$E$9:$P$278))</f>
        <v>43805.516278791853</v>
      </c>
      <c r="L50" s="58">
        <f t="array" ref="L50">SUM(IF(('R8. TIAM energy consumption'!$A$9:$A$278=$B50)*('R8. TIAM energy consumption'!$B$9:$B$278="PRIM FUELS - OIL")*('R8. TIAM energy consumption'!$D$9:$D$278=$D50)*('R8. TIAM energy consumption'!$E$8:$P$8=L$9),'R8. TIAM energy consumption'!$E$9:$P$278))</f>
        <v>30419.610130798523</v>
      </c>
      <c r="M50" s="58">
        <f t="array" ref="M50">SUM(IF(('R8. TIAM energy consumption'!$A$9:$A$278=$B50)*('R8. TIAM energy consumption'!$B$9:$B$278="PRIM FUELS - OIL")*('R8. TIAM energy consumption'!$D$9:$D$278=$D50)*('R8. TIAM energy consumption'!$E$8:$P$8=M$9),'R8. TIAM energy consumption'!$E$9:$P$278))</f>
        <v>22640.07830528557</v>
      </c>
      <c r="N50" s="58">
        <f t="array" ref="N50">SUM(IF(('R8. TIAM energy consumption'!$A$9:$A$278=$B50)*('R8. TIAM energy consumption'!$B$9:$B$278="PRIM FUELS - OIL")*('R8. TIAM energy consumption'!$D$9:$D$278=$D50)*('R8. TIAM energy consumption'!$E$8:$P$8=N$9),'R8. TIAM energy consumption'!$E$9:$P$278))</f>
        <v>17347.673357425676</v>
      </c>
      <c r="O50" s="58">
        <f t="array" ref="O50">SUM(IF(('R8. TIAM energy consumption'!$A$9:$A$278=$B50)*('R8. TIAM energy consumption'!$B$9:$B$278="PRIM FUELS - OIL")*('R8. TIAM energy consumption'!$D$9:$D$278=$D50)*('R8. TIAM energy consumption'!$E$8:$P$8=O$9),'R8. TIAM energy consumption'!$E$9:$P$278))</f>
        <v>13439.241654599566</v>
      </c>
      <c r="P50" s="58">
        <f t="array" ref="P50">SUM(IF(('R8. TIAM energy consumption'!$A$9:$A$278=$B50)*('R8. TIAM energy consumption'!$B$9:$B$278="PRIM FUELS - OIL")*('R8. TIAM energy consumption'!$D$9:$D$278=$D50)*('R8. TIAM energy consumption'!$E$8:$P$8=P$9),'R8. TIAM energy consumption'!$E$9:$P$278))</f>
        <v>13507.710830639458</v>
      </c>
      <c r="Q50" s="58"/>
      <c r="R50" s="70">
        <f t="shared" si="3"/>
        <v>22.399883926749155</v>
      </c>
      <c r="S50" s="70">
        <f t="shared" si="3"/>
        <v>25.371473455004075</v>
      </c>
      <c r="T50" s="70">
        <f t="shared" si="3"/>
        <v>26.206211088177103</v>
      </c>
      <c r="U50" s="70">
        <f t="shared" si="3"/>
        <v>24.956112784653815</v>
      </c>
      <c r="V50" s="70">
        <f t="shared" si="3"/>
        <v>25.213671963184698</v>
      </c>
      <c r="W50" s="70">
        <f t="shared" si="3"/>
        <v>22.716961919871334</v>
      </c>
      <c r="X50" s="70">
        <f t="shared" si="3"/>
        <v>20.997149401153873</v>
      </c>
      <c r="Y50" s="70">
        <f t="shared" si="3"/>
        <v>14.580928451480549</v>
      </c>
      <c r="Z50" s="70">
        <f t="shared" si="3"/>
        <v>10.851991872540818</v>
      </c>
      <c r="AA50" s="70">
        <f t="shared" si="3"/>
        <v>8.3152013762393118</v>
      </c>
      <c r="AB50" s="70">
        <f t="shared" si="3"/>
        <v>6.4417860769844593</v>
      </c>
      <c r="AC50" s="70">
        <f t="shared" si="3"/>
        <v>6.4746051746874489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OIL")*('R8. TIAM energy consumption'!$D$9:$D$278=$D51)*('R8. TIAM energy consumption'!$E$8:$P$8=E$9),'R8. TIAM energy consumption'!$E$9:$P$278))</f>
        <v>72999.948220998398</v>
      </c>
      <c r="F51" s="58">
        <f t="array" ref="F51">SUM(IF(('R8. TIAM energy consumption'!$A$9:$A$278=$B51)*('R8. TIAM energy consumption'!$B$9:$B$278="PRIM FUELS - OIL")*('R8. TIAM energy consumption'!$D$9:$D$278=$D51)*('R8. TIAM energy consumption'!$E$8:$P$8=F$9),'R8. TIAM energy consumption'!$E$9:$P$278))</f>
        <v>75839.849201771343</v>
      </c>
      <c r="G51" s="58">
        <f t="array" ref="G51">SUM(IF(('R8. TIAM energy consumption'!$A$9:$A$278=$B51)*('R8. TIAM energy consumption'!$B$9:$B$278="PRIM FUELS - OIL")*('R8. TIAM energy consumption'!$D$9:$D$278=$D51)*('R8. TIAM energy consumption'!$E$8:$P$8=G$9),'R8. TIAM energy consumption'!$E$9:$P$278))</f>
        <v>94756.856921646307</v>
      </c>
      <c r="H51" s="58">
        <f t="array" ref="H51">SUM(IF(('R8. TIAM energy consumption'!$A$9:$A$278=$B51)*('R8. TIAM energy consumption'!$B$9:$B$278="PRIM FUELS - OIL")*('R8. TIAM energy consumption'!$D$9:$D$278=$D51)*('R8. TIAM energy consumption'!$E$8:$P$8=H$9),'R8. TIAM energy consumption'!$E$9:$P$278))</f>
        <v>118994.59820068644</v>
      </c>
      <c r="I51" s="58">
        <f t="array" ref="I51">SUM(IF(('R8. TIAM energy consumption'!$A$9:$A$278=$B51)*('R8. TIAM energy consumption'!$B$9:$B$278="PRIM FUELS - OIL")*('R8. TIAM energy consumption'!$D$9:$D$278=$D51)*('R8. TIAM energy consumption'!$E$8:$P$8=I$9),'R8. TIAM energy consumption'!$E$9:$P$278))</f>
        <v>122430.26734115918</v>
      </c>
      <c r="J51" s="58">
        <f t="array" ref="J51">SUM(IF(('R8. TIAM energy consumption'!$A$9:$A$278=$B51)*('R8. TIAM energy consumption'!$B$9:$B$278="PRIM FUELS - OIL")*('R8. TIAM energy consumption'!$D$9:$D$278=$D51)*('R8. TIAM energy consumption'!$E$8:$P$8=J$9),'R8. TIAM energy consumption'!$E$9:$P$278))</f>
        <v>111744.4975111344</v>
      </c>
      <c r="K51" s="58">
        <f t="array" ref="K51">SUM(IF(('R8. TIAM energy consumption'!$A$9:$A$278=$B51)*('R8. TIAM energy consumption'!$B$9:$B$278="PRIM FUELS - OIL")*('R8. TIAM energy consumption'!$D$9:$D$278=$D51)*('R8. TIAM energy consumption'!$E$8:$P$8=K$9),'R8. TIAM energy consumption'!$E$9:$P$278))</f>
        <v>109693.97299626681</v>
      </c>
      <c r="L51" s="58">
        <f t="array" ref="L51">SUM(IF(('R8. TIAM energy consumption'!$A$9:$A$278=$B51)*('R8. TIAM energy consumption'!$B$9:$B$278="PRIM FUELS - OIL")*('R8. TIAM energy consumption'!$D$9:$D$278=$D51)*('R8. TIAM energy consumption'!$E$8:$P$8=L$9),'R8. TIAM energy consumption'!$E$9:$P$278))</f>
        <v>114665.58459503685</v>
      </c>
      <c r="M51" s="58">
        <f t="array" ref="M51">SUM(IF(('R8. TIAM energy consumption'!$A$9:$A$278=$B51)*('R8. TIAM energy consumption'!$B$9:$B$278="PRIM FUELS - OIL")*('R8. TIAM energy consumption'!$D$9:$D$278=$D51)*('R8. TIAM energy consumption'!$E$8:$P$8=M$9),'R8. TIAM energy consumption'!$E$9:$P$278))</f>
        <v>99793.542074723184</v>
      </c>
      <c r="N51" s="58">
        <f t="array" ref="N51">SUM(IF(('R8. TIAM energy consumption'!$A$9:$A$278=$B51)*('R8. TIAM energy consumption'!$B$9:$B$278="PRIM FUELS - OIL")*('R8. TIAM energy consumption'!$D$9:$D$278=$D51)*('R8. TIAM energy consumption'!$E$8:$P$8=N$9),'R8. TIAM energy consumption'!$E$9:$P$278))</f>
        <v>94130.433478227744</v>
      </c>
      <c r="O51" s="58">
        <f t="array" ref="O51">SUM(IF(('R8. TIAM energy consumption'!$A$9:$A$278=$B51)*('R8. TIAM energy consumption'!$B$9:$B$278="PRIM FUELS - OIL")*('R8. TIAM energy consumption'!$D$9:$D$278=$D51)*('R8. TIAM energy consumption'!$E$8:$P$8=O$9),'R8. TIAM energy consumption'!$E$9:$P$278))</f>
        <v>91403.031768191795</v>
      </c>
      <c r="P51" s="58">
        <f t="array" ref="P51">SUM(IF(('R8. TIAM energy consumption'!$A$9:$A$278=$B51)*('R8. TIAM energy consumption'!$B$9:$B$278="PRIM FUELS - OIL")*('R8. TIAM energy consumption'!$D$9:$D$278=$D51)*('R8. TIAM energy consumption'!$E$8:$P$8=P$9),'R8. TIAM energy consumption'!$E$9:$P$278))</f>
        <v>84978.797845438763</v>
      </c>
      <c r="Q51" s="58"/>
      <c r="R51" s="70">
        <f t="shared" si="3"/>
        <v>34.990817350893565</v>
      </c>
      <c r="S51" s="70">
        <f t="shared" si="3"/>
        <v>36.352057446736062</v>
      </c>
      <c r="T51" s="70">
        <f t="shared" si="3"/>
        <v>45.419482535144375</v>
      </c>
      <c r="U51" s="70">
        <f t="shared" si="3"/>
        <v>57.037276776937432</v>
      </c>
      <c r="V51" s="70">
        <f t="shared" si="3"/>
        <v>58.68408440217631</v>
      </c>
      <c r="W51" s="70">
        <f t="shared" si="3"/>
        <v>53.562110627015009</v>
      </c>
      <c r="X51" s="70">
        <f t="shared" si="3"/>
        <v>52.579239672695316</v>
      </c>
      <c r="Y51" s="70">
        <f t="shared" si="3"/>
        <v>54.962265382049267</v>
      </c>
      <c r="Z51" s="70">
        <f t="shared" si="3"/>
        <v>47.833699730363911</v>
      </c>
      <c r="AA51" s="70">
        <f t="shared" si="3"/>
        <v>45.119221112675696</v>
      </c>
      <c r="AB51" s="70">
        <f t="shared" si="3"/>
        <v>43.811904910348154</v>
      </c>
      <c r="AC51" s="70">
        <f t="shared" si="3"/>
        <v>40.732598673993799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OIL")*('R8. TIAM energy consumption'!$D$9:$D$278=$D52)*('R8. TIAM energy consumption'!$E$8:$P$8=E$9),'R8. TIAM energy consumption'!$E$9:$P$278))</f>
        <v>2099.9681550078603</v>
      </c>
      <c r="F52" s="58">
        <f t="array" ref="F52">SUM(IF(('R8. TIAM energy consumption'!$A$9:$A$278=$B52)*('R8. TIAM energy consumption'!$B$9:$B$278="PRIM FUELS - OIL")*('R8. TIAM energy consumption'!$D$9:$D$278=$D52)*('R8. TIAM energy consumption'!$E$8:$P$8=F$9),'R8. TIAM energy consumption'!$E$9:$P$278))</f>
        <v>2082.6510318475875</v>
      </c>
      <c r="G52" s="58">
        <f t="array" ref="G52">SUM(IF(('R8. TIAM energy consumption'!$A$9:$A$278=$B52)*('R8. TIAM energy consumption'!$B$9:$B$278="PRIM FUELS - OIL")*('R8. TIAM energy consumption'!$D$9:$D$278=$D52)*('R8. TIAM energy consumption'!$E$8:$P$8=G$9),'R8. TIAM energy consumption'!$E$9:$P$278))</f>
        <v>2232.5683588786101</v>
      </c>
      <c r="H52" s="58">
        <f t="array" ref="H52">SUM(IF(('R8. TIAM energy consumption'!$A$9:$A$278=$B52)*('R8. TIAM energy consumption'!$B$9:$B$278="PRIM FUELS - OIL")*('R8. TIAM energy consumption'!$D$9:$D$278=$D52)*('R8. TIAM energy consumption'!$E$8:$P$8=H$9),'R8. TIAM energy consumption'!$E$9:$P$278))</f>
        <v>2614.3225832757962</v>
      </c>
      <c r="I52" s="58">
        <f t="array" ref="I52">SUM(IF(('R8. TIAM energy consumption'!$A$9:$A$278=$B52)*('R8. TIAM energy consumption'!$B$9:$B$278="PRIM FUELS - OIL")*('R8. TIAM energy consumption'!$D$9:$D$278=$D52)*('R8. TIAM energy consumption'!$E$8:$P$8=I$9),'R8. TIAM energy consumption'!$E$9:$P$278))</f>
        <v>4594.1841881505306</v>
      </c>
      <c r="J52" s="58">
        <f t="array" ref="J52">SUM(IF(('R8. TIAM energy consumption'!$A$9:$A$278=$B52)*('R8. TIAM energy consumption'!$B$9:$B$278="PRIM FUELS - OIL")*('R8. TIAM energy consumption'!$D$9:$D$278=$D52)*('R8. TIAM energy consumption'!$E$8:$P$8=J$9),'R8. TIAM energy consumption'!$E$9:$P$278))</f>
        <v>4158.3875349782502</v>
      </c>
      <c r="K52" s="58">
        <f t="array" ref="K52">SUM(IF(('R8. TIAM energy consumption'!$A$9:$A$278=$B52)*('R8. TIAM energy consumption'!$B$9:$B$278="PRIM FUELS - OIL")*('R8. TIAM energy consumption'!$D$9:$D$278=$D52)*('R8. TIAM energy consumption'!$E$8:$P$8=K$9),'R8. TIAM energy consumption'!$E$9:$P$278))</f>
        <v>4728.8186724198022</v>
      </c>
      <c r="L52" s="58">
        <f t="array" ref="L52">SUM(IF(('R8. TIAM energy consumption'!$A$9:$A$278=$B52)*('R8. TIAM energy consumption'!$B$9:$B$278="PRIM FUELS - OIL")*('R8. TIAM energy consumption'!$D$9:$D$278=$D52)*('R8. TIAM energy consumption'!$E$8:$P$8=L$9),'R8. TIAM energy consumption'!$E$9:$P$278))</f>
        <v>4314.6295246739519</v>
      </c>
      <c r="M52" s="58">
        <f t="array" ref="M52">SUM(IF(('R8. TIAM energy consumption'!$A$9:$A$278=$B52)*('R8. TIAM energy consumption'!$B$9:$B$278="PRIM FUELS - OIL")*('R8. TIAM energy consumption'!$D$9:$D$278=$D52)*('R8. TIAM energy consumption'!$E$8:$P$8=M$9),'R8. TIAM energy consumption'!$E$9:$P$278))</f>
        <v>3956.9091208718219</v>
      </c>
      <c r="N52" s="58">
        <f t="array" ref="N52">SUM(IF(('R8. TIAM energy consumption'!$A$9:$A$278=$B52)*('R8. TIAM energy consumption'!$B$9:$B$278="PRIM FUELS - OIL")*('R8. TIAM energy consumption'!$D$9:$D$278=$D52)*('R8. TIAM energy consumption'!$E$8:$P$8=N$9),'R8. TIAM energy consumption'!$E$9:$P$278))</f>
        <v>1958.4503110848752</v>
      </c>
      <c r="O52" s="58">
        <f t="array" ref="O52">SUM(IF(('R8. TIAM energy consumption'!$A$9:$A$278=$B52)*('R8. TIAM energy consumption'!$B$9:$B$278="PRIM FUELS - OIL")*('R8. TIAM energy consumption'!$D$9:$D$278=$D52)*('R8. TIAM energy consumption'!$E$8:$P$8=O$9),'R8. TIAM energy consumption'!$E$9:$P$278))</f>
        <v>2253.6262659441763</v>
      </c>
      <c r="P52" s="58">
        <f t="array" ref="P52">SUM(IF(('R8. TIAM energy consumption'!$A$9:$A$278=$B52)*('R8. TIAM energy consumption'!$B$9:$B$278="PRIM FUELS - OIL")*('R8. TIAM energy consumption'!$D$9:$D$278=$D52)*('R8. TIAM energy consumption'!$E$8:$P$8=P$9),'R8. TIAM energy consumption'!$E$9:$P$278))</f>
        <v>1942.8047830785824</v>
      </c>
      <c r="Q52" s="58"/>
      <c r="R52" s="70">
        <f t="shared" si="3"/>
        <v>1.006570606490329</v>
      </c>
      <c r="S52" s="70">
        <f t="shared" si="3"/>
        <v>0.99827004863637514</v>
      </c>
      <c r="T52" s="70">
        <f t="shared" si="3"/>
        <v>1.0701294120429887</v>
      </c>
      <c r="U52" s="70">
        <f t="shared" si="3"/>
        <v>1.2531143683935684</v>
      </c>
      <c r="V52" s="70">
        <f t="shared" si="3"/>
        <v>2.2021147099621854</v>
      </c>
      <c r="W52" s="70">
        <f t="shared" si="3"/>
        <v>1.9932257796972235</v>
      </c>
      <c r="X52" s="70">
        <f t="shared" si="3"/>
        <v>2.2666486002320241</v>
      </c>
      <c r="Y52" s="70">
        <f t="shared" si="3"/>
        <v>2.0681167221870962</v>
      </c>
      <c r="Z52" s="70">
        <f t="shared" si="3"/>
        <v>1.8966518154691523</v>
      </c>
      <c r="AA52" s="70">
        <f t="shared" si="3"/>
        <v>0.93873733880621535</v>
      </c>
      <c r="AB52" s="70">
        <f t="shared" si="3"/>
        <v>1.0802230271465589</v>
      </c>
      <c r="AC52" s="70">
        <f t="shared" si="3"/>
        <v>0.93123802098246644</v>
      </c>
    </row>
    <row r="53" spans="1:29" x14ac:dyDescent="0.3"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048576">
    <cfRule type="expression" dxfId="100" priority="2">
      <formula>_xlfn.ISFORMULA(A1)</formula>
    </cfRule>
  </conditionalFormatting>
  <conditionalFormatting sqref="B4:D4">
    <cfRule type="expression" dxfId="99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E65F-CEFD-4585-A5D9-A3296951A797}">
  <sheetPr>
    <tabColor theme="4" tint="0.39997558519241921"/>
  </sheetPr>
  <dimension ref="A1:AC58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311</v>
      </c>
    </row>
    <row r="2" spans="1:29" s="30" customFormat="1" x14ac:dyDescent="0.3">
      <c r="A2" s="30" t="s">
        <v>42</v>
      </c>
      <c r="B2" s="30" t="s">
        <v>278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279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GAS")*('R8. TIAM energy consumption'!$E$8:$P$8=E$9),'R8. TIAM energy consumption'!$E$9:$P$278))</f>
        <v>126170.11454302624</v>
      </c>
      <c r="F10" s="58">
        <f t="array" ref="F10">SUM(IF(('R8. TIAM energy consumption'!$A$9:$A$278=$B10)*('R8. TIAM energy consumption'!$B$9:$B$278="PRIM FUELS - GAS")*('R8. TIAM energy consumption'!$E$8:$P$8=F$9),'R8. TIAM energy consumption'!$E$9:$P$278))</f>
        <v>106931.9366633617</v>
      </c>
      <c r="G10" s="58">
        <f t="array" ref="G10">SUM(IF(('R8. TIAM energy consumption'!$A$9:$A$278=$B10)*('R8. TIAM energy consumption'!$B$9:$B$278="PRIM FUELS - GAS")*('R8. TIAM energy consumption'!$E$8:$P$8=G$9),'R8. TIAM energy consumption'!$E$9:$P$278))</f>
        <v>116925.79147763591</v>
      </c>
      <c r="H10" s="58">
        <f t="array" ref="H10">SUM(IF(('R8. TIAM energy consumption'!$A$9:$A$278=$B10)*('R8. TIAM energy consumption'!$B$9:$B$278="PRIM FUELS - GAS")*('R8. TIAM energy consumption'!$E$8:$P$8=H$9),'R8. TIAM energy consumption'!$E$9:$P$278))</f>
        <v>144013.09614717241</v>
      </c>
      <c r="I10" s="58">
        <f t="array" ref="I10">SUM(IF(('R8. TIAM energy consumption'!$A$9:$A$278=$B10)*('R8. TIAM energy consumption'!$B$9:$B$278="PRIM FUELS - GAS")*('R8. TIAM energy consumption'!$E$8:$P$8=I$9),'R8. TIAM energy consumption'!$E$9:$P$278))</f>
        <v>164062.11911369121</v>
      </c>
      <c r="J10" s="58">
        <f t="array" ref="J10">SUM(IF(('R8. TIAM energy consumption'!$A$9:$A$278=$B10)*('R8. TIAM energy consumption'!$B$9:$B$278="PRIM FUELS - GAS")*('R8. TIAM energy consumption'!$E$8:$P$8=J$9),'R8. TIAM energy consumption'!$E$9:$P$278))</f>
        <v>169826.31031555453</v>
      </c>
      <c r="K10" s="58">
        <f t="array" ref="K10">SUM(IF(('R8. TIAM energy consumption'!$A$9:$A$278=$B10)*('R8. TIAM energy consumption'!$B$9:$B$278="PRIM FUELS - GAS")*('R8. TIAM energy consumption'!$E$8:$P$8=K$9),'R8. TIAM energy consumption'!$E$9:$P$278))</f>
        <v>190746.14320316684</v>
      </c>
      <c r="L10" s="58">
        <f t="array" ref="L10">SUM(IF(('R8. TIAM energy consumption'!$A$9:$A$278=$B10)*('R8. TIAM energy consumption'!$B$9:$B$278="PRIM FUELS - GAS")*('R8. TIAM energy consumption'!$E$8:$P$8=L$9),'R8. TIAM energy consumption'!$E$9:$P$278))</f>
        <v>201681.44623342689</v>
      </c>
      <c r="M10" s="58">
        <f t="array" ref="M10">SUM(IF(('R8. TIAM energy consumption'!$A$9:$A$278=$B10)*('R8. TIAM energy consumption'!$B$9:$B$278="PRIM FUELS - GAS")*('R8. TIAM energy consumption'!$E$8:$P$8=M$9),'R8. TIAM energy consumption'!$E$9:$P$278))</f>
        <v>201534.60241795733</v>
      </c>
      <c r="N10" s="58">
        <f t="array" ref="N10">SUM(IF(('R8. TIAM energy consumption'!$A$9:$A$278=$B10)*('R8. TIAM energy consumption'!$B$9:$B$278="PRIM FUELS - GAS")*('R8. TIAM energy consumption'!$E$8:$P$8=N$9),'R8. TIAM energy consumption'!$E$9:$P$278))</f>
        <v>194058.26431330331</v>
      </c>
      <c r="O10" s="58">
        <f t="array" ref="O10">SUM(IF(('R8. TIAM energy consumption'!$A$9:$A$278=$B10)*('R8. TIAM energy consumption'!$B$9:$B$278="PRIM FUELS - GAS")*('R8. TIAM energy consumption'!$E$8:$P$8=O$9),'R8. TIAM energy consumption'!$E$9:$P$278))</f>
        <v>191268.64411559334</v>
      </c>
      <c r="P10" s="58">
        <f t="array" ref="P10">SUM(IF(('R8. TIAM energy consumption'!$A$9:$A$278=$B10)*('R8. TIAM energy consumption'!$B$9:$B$278="PRIM FUELS - GAS")*('R8. TIAM energy consumption'!$E$8:$P$8=P$9),'R8. TIAM energy consumption'!$E$9:$P$278))</f>
        <v>187782.96422686891</v>
      </c>
      <c r="R10" s="58">
        <f>E10*$B$5</f>
        <v>3348.4134486947551</v>
      </c>
      <c r="S10" s="58">
        <f t="shared" ref="S10:AC15" si="0">F10*$B$5</f>
        <v>2837.8537668401173</v>
      </c>
      <c r="T10" s="58">
        <f t="shared" si="0"/>
        <v>3103.0794740974957</v>
      </c>
      <c r="U10" s="58">
        <f t="shared" si="0"/>
        <v>3821.9461849098893</v>
      </c>
      <c r="V10" s="58">
        <f t="shared" si="0"/>
        <v>4354.0247867042008</v>
      </c>
      <c r="W10" s="58">
        <f t="shared" si="0"/>
        <v>4506.999961618425</v>
      </c>
      <c r="X10" s="58">
        <f t="shared" si="0"/>
        <v>5062.1888828541287</v>
      </c>
      <c r="Y10" s="58">
        <f t="shared" si="0"/>
        <v>5352.3995707392423</v>
      </c>
      <c r="Z10" s="58">
        <f t="shared" si="0"/>
        <v>5348.502500435734</v>
      </c>
      <c r="AA10" s="58">
        <f t="shared" si="0"/>
        <v>5150.0888654217497</v>
      </c>
      <c r="AB10" s="58">
        <f t="shared" si="0"/>
        <v>5076.0554715345052</v>
      </c>
      <c r="AC10" s="58">
        <f t="shared" si="0"/>
        <v>4983.5494334800696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GAS")*('R8. TIAM energy consumption'!$E$8:$P$8=E$9),'R8. TIAM energy consumption'!$E$9:$P$278))</f>
        <v>126177.5827055422</v>
      </c>
      <c r="F11" s="58">
        <f t="array" ref="F11">SUM(IF(('R8. TIAM energy consumption'!$A$9:$A$278=$B11)*('R8. TIAM energy consumption'!$B$9:$B$278="PRIM FUELS - GAS")*('R8. TIAM energy consumption'!$E$8:$P$8=F$9),'R8. TIAM energy consumption'!$E$9:$P$278))</f>
        <v>106987.14173565025</v>
      </c>
      <c r="G11" s="58">
        <f t="array" ref="G11">SUM(IF(('R8. TIAM energy consumption'!$A$9:$A$278=$B11)*('R8. TIAM energy consumption'!$B$9:$B$278="PRIM FUELS - GAS")*('R8. TIAM energy consumption'!$E$8:$P$8=G$9),'R8. TIAM energy consumption'!$E$9:$P$278))</f>
        <v>117067.88103743257</v>
      </c>
      <c r="H11" s="58">
        <f t="array" ref="H11">SUM(IF(('R8. TIAM energy consumption'!$A$9:$A$278=$B11)*('R8. TIAM energy consumption'!$B$9:$B$278="PRIM FUELS - GAS")*('R8. TIAM energy consumption'!$E$8:$P$8=H$9),'R8. TIAM energy consumption'!$E$9:$P$278))</f>
        <v>152137.87381372307</v>
      </c>
      <c r="I11" s="58">
        <f t="array" ref="I11">SUM(IF(('R8. TIAM energy consumption'!$A$9:$A$278=$B11)*('R8. TIAM energy consumption'!$B$9:$B$278="PRIM FUELS - GAS")*('R8. TIAM energy consumption'!$E$8:$P$8=I$9),'R8. TIAM energy consumption'!$E$9:$P$278))</f>
        <v>169516.65411316312</v>
      </c>
      <c r="J11" s="58">
        <f t="array" ref="J11">SUM(IF(('R8. TIAM energy consumption'!$A$9:$A$278=$B11)*('R8. TIAM energy consumption'!$B$9:$B$278="PRIM FUELS - GAS")*('R8. TIAM energy consumption'!$E$8:$P$8=J$9),'R8. TIAM energy consumption'!$E$9:$P$278))</f>
        <v>159100.20480360911</v>
      </c>
      <c r="K11" s="58">
        <f t="array" ref="K11">SUM(IF(('R8. TIAM energy consumption'!$A$9:$A$278=$B11)*('R8. TIAM energy consumption'!$B$9:$B$278="PRIM FUELS - GAS")*('R8. TIAM energy consumption'!$E$8:$P$8=K$9),'R8. TIAM energy consumption'!$E$9:$P$278))</f>
        <v>127036.69920384791</v>
      </c>
      <c r="L11" s="58">
        <f t="array" ref="L11">SUM(IF(('R8. TIAM energy consumption'!$A$9:$A$278=$B11)*('R8. TIAM energy consumption'!$B$9:$B$278="PRIM FUELS - GAS")*('R8. TIAM energy consumption'!$E$8:$P$8=L$9),'R8. TIAM energy consumption'!$E$9:$P$278))</f>
        <v>95485.210090336797</v>
      </c>
      <c r="M11" s="58">
        <f t="array" ref="M11">SUM(IF(('R8. TIAM energy consumption'!$A$9:$A$278=$B11)*('R8. TIAM energy consumption'!$B$9:$B$278="PRIM FUELS - GAS")*('R8. TIAM energy consumption'!$E$8:$P$8=M$9),'R8. TIAM energy consumption'!$E$9:$P$278))</f>
        <v>88443.59036279624</v>
      </c>
      <c r="N11" s="58">
        <f t="array" ref="N11">SUM(IF(('R8. TIAM energy consumption'!$A$9:$A$278=$B11)*('R8. TIAM energy consumption'!$B$9:$B$278="PRIM FUELS - GAS")*('R8. TIAM energy consumption'!$E$8:$P$8=N$9),'R8. TIAM energy consumption'!$E$9:$P$278))</f>
        <v>84973.944848642132</v>
      </c>
      <c r="O11" s="58">
        <f t="array" ref="O11">SUM(IF(('R8. TIAM energy consumption'!$A$9:$A$278=$B11)*('R8. TIAM energy consumption'!$B$9:$B$278="PRIM FUELS - GAS")*('R8. TIAM energy consumption'!$E$8:$P$8=O$9),'R8. TIAM energy consumption'!$E$9:$P$278))</f>
        <v>82764.173699393607</v>
      </c>
      <c r="P11" s="58">
        <f t="array" ref="P11">SUM(IF(('R8. TIAM energy consumption'!$A$9:$A$278=$B11)*('R8. TIAM energy consumption'!$B$9:$B$278="PRIM FUELS - GAS")*('R8. TIAM energy consumption'!$E$8:$P$8=P$9),'R8. TIAM energy consumption'!$E$9:$P$278))</f>
        <v>68626.129914965786</v>
      </c>
      <c r="R11" s="58">
        <f t="shared" ref="R11:R15" si="1">E11*$B$5</f>
        <v>3348.611645358807</v>
      </c>
      <c r="S11" s="58">
        <f t="shared" si="0"/>
        <v>2839.3188475936431</v>
      </c>
      <c r="T11" s="58">
        <f t="shared" si="0"/>
        <v>3106.8503717832546</v>
      </c>
      <c r="U11" s="58">
        <f t="shared" si="0"/>
        <v>4037.5686792292995</v>
      </c>
      <c r="V11" s="58">
        <f t="shared" si="0"/>
        <v>4498.7820330200839</v>
      </c>
      <c r="W11" s="58">
        <f t="shared" si="0"/>
        <v>4222.3411414342745</v>
      </c>
      <c r="X11" s="58">
        <f t="shared" si="0"/>
        <v>3371.4116344635277</v>
      </c>
      <c r="Y11" s="58">
        <f t="shared" si="0"/>
        <v>2534.0704712517031</v>
      </c>
      <c r="Z11" s="58">
        <f t="shared" si="0"/>
        <v>2347.1937748035079</v>
      </c>
      <c r="AA11" s="58">
        <f t="shared" si="0"/>
        <v>2255.1132710814068</v>
      </c>
      <c r="AB11" s="58">
        <f t="shared" si="0"/>
        <v>2196.4684211382919</v>
      </c>
      <c r="AC11" s="58">
        <f t="shared" si="0"/>
        <v>1821.2605827569641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GAS")*('R8. TIAM energy consumption'!$E$8:$P$8=E$9),'R8. TIAM energy consumption'!$E$9:$P$278))</f>
        <v>126177.5827055422</v>
      </c>
      <c r="F12" s="58">
        <f t="array" ref="F12">SUM(IF(('R8. TIAM energy consumption'!$A$9:$A$278=$B12)*('R8. TIAM energy consumption'!$B$9:$B$278="PRIM FUELS - GAS")*('R8. TIAM energy consumption'!$E$8:$P$8=F$9),'R8. TIAM energy consumption'!$E$9:$P$278))</f>
        <v>106987.14173565025</v>
      </c>
      <c r="G12" s="58">
        <f t="array" ref="G12">SUM(IF(('R8. TIAM energy consumption'!$A$9:$A$278=$B12)*('R8. TIAM energy consumption'!$B$9:$B$278="PRIM FUELS - GAS")*('R8. TIAM energy consumption'!$E$8:$P$8=G$9),'R8. TIAM energy consumption'!$E$9:$P$278))</f>
        <v>117067.88103743257</v>
      </c>
      <c r="H12" s="58">
        <f t="array" ref="H12">SUM(IF(('R8. TIAM energy consumption'!$A$9:$A$278=$B12)*('R8. TIAM energy consumption'!$B$9:$B$278="PRIM FUELS - GAS")*('R8. TIAM energy consumption'!$E$8:$P$8=H$9),'R8. TIAM energy consumption'!$E$9:$P$278))</f>
        <v>152137.87381372307</v>
      </c>
      <c r="I12" s="58">
        <f t="array" ref="I12">SUM(IF(('R8. TIAM energy consumption'!$A$9:$A$278=$B12)*('R8. TIAM energy consumption'!$B$9:$B$278="PRIM FUELS - GAS")*('R8. TIAM energy consumption'!$E$8:$P$8=I$9),'R8. TIAM energy consumption'!$E$9:$P$278))</f>
        <v>206796.48722971111</v>
      </c>
      <c r="J12" s="58">
        <f t="array" ref="J12">SUM(IF(('R8. TIAM energy consumption'!$A$9:$A$278=$B12)*('R8. TIAM energy consumption'!$B$9:$B$278="PRIM FUELS - GAS")*('R8. TIAM energy consumption'!$E$8:$P$8=J$9),'R8. TIAM energy consumption'!$E$9:$P$278))</f>
        <v>224635.61563428937</v>
      </c>
      <c r="K12" s="58">
        <f t="array" ref="K12">SUM(IF(('R8. TIAM energy consumption'!$A$9:$A$278=$B12)*('R8. TIAM energy consumption'!$B$9:$B$278="PRIM FUELS - GAS")*('R8. TIAM energy consumption'!$E$8:$P$8=K$9),'R8. TIAM energy consumption'!$E$9:$P$278))</f>
        <v>206028.09467057043</v>
      </c>
      <c r="L12" s="58">
        <f t="array" ref="L12">SUM(IF(('R8. TIAM energy consumption'!$A$9:$A$278=$B12)*('R8. TIAM energy consumption'!$B$9:$B$278="PRIM FUELS - GAS")*('R8. TIAM energy consumption'!$E$8:$P$8=L$9),'R8. TIAM energy consumption'!$E$9:$P$278))</f>
        <v>191763.51840879957</v>
      </c>
      <c r="M12" s="58">
        <f t="array" ref="M12">SUM(IF(('R8. TIAM energy consumption'!$A$9:$A$278=$B12)*('R8. TIAM energy consumption'!$B$9:$B$278="PRIM FUELS - GAS")*('R8. TIAM energy consumption'!$E$8:$P$8=M$9),'R8. TIAM energy consumption'!$E$9:$P$278))</f>
        <v>147605.24595618169</v>
      </c>
      <c r="N12" s="58">
        <f t="array" ref="N12">SUM(IF(('R8. TIAM energy consumption'!$A$9:$A$278=$B12)*('R8. TIAM energy consumption'!$B$9:$B$278="PRIM FUELS - GAS")*('R8. TIAM energy consumption'!$E$8:$P$8=N$9),'R8. TIAM energy consumption'!$E$9:$P$278))</f>
        <v>134940.0744285408</v>
      </c>
      <c r="O12" s="58">
        <f t="array" ref="O12">SUM(IF(('R8. TIAM energy consumption'!$A$9:$A$278=$B12)*('R8. TIAM energy consumption'!$B$9:$B$278="PRIM FUELS - GAS")*('R8. TIAM energy consumption'!$E$8:$P$8=O$9),'R8. TIAM energy consumption'!$E$9:$P$278))</f>
        <v>103689.55878221676</v>
      </c>
      <c r="P12" s="58">
        <f t="array" ref="P12">SUM(IF(('R8. TIAM energy consumption'!$A$9:$A$278=$B12)*('R8. TIAM energy consumption'!$B$9:$B$278="PRIM FUELS - GAS")*('R8. TIAM energy consumption'!$E$8:$P$8=P$9),'R8. TIAM energy consumption'!$E$9:$P$278))</f>
        <v>88872.596905986458</v>
      </c>
      <c r="R12" s="58">
        <f t="shared" si="1"/>
        <v>3348.611645358807</v>
      </c>
      <c r="S12" s="58">
        <f t="shared" si="0"/>
        <v>2839.3188475936431</v>
      </c>
      <c r="T12" s="58">
        <f t="shared" si="0"/>
        <v>3106.8503717832546</v>
      </c>
      <c r="U12" s="58">
        <f t="shared" si="0"/>
        <v>4037.5686792292995</v>
      </c>
      <c r="V12" s="58">
        <f t="shared" si="0"/>
        <v>5488.1470266610841</v>
      </c>
      <c r="W12" s="58">
        <f t="shared" si="0"/>
        <v>5961.5775032777356</v>
      </c>
      <c r="X12" s="58">
        <f t="shared" si="0"/>
        <v>5467.7547492329277</v>
      </c>
      <c r="Y12" s="58">
        <f t="shared" si="0"/>
        <v>5089.1888807002706</v>
      </c>
      <c r="Z12" s="58">
        <f t="shared" si="0"/>
        <v>3917.2778153342338</v>
      </c>
      <c r="AA12" s="58">
        <f t="shared" si="0"/>
        <v>3581.1583560884651</v>
      </c>
      <c r="AB12" s="58">
        <f t="shared" si="0"/>
        <v>2751.804691412879</v>
      </c>
      <c r="AC12" s="58">
        <f t="shared" si="0"/>
        <v>2358.5791276978839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GAS")*('R8. TIAM energy consumption'!$E$8:$P$8=E$9),'R8. TIAM energy consumption'!$E$9:$P$278))</f>
        <v>126177.5827055422</v>
      </c>
      <c r="F13" s="58">
        <f t="array" ref="F13">SUM(IF(('R8. TIAM energy consumption'!$A$9:$A$278=$B13)*('R8. TIAM energy consumption'!$B$9:$B$278="PRIM FUELS - GAS")*('R8. TIAM energy consumption'!$E$8:$P$8=F$9),'R8. TIAM energy consumption'!$E$9:$P$278))</f>
        <v>106987.14173565025</v>
      </c>
      <c r="G13" s="58">
        <f t="array" ref="G13">SUM(IF(('R8. TIAM energy consumption'!$A$9:$A$278=$B13)*('R8. TIAM energy consumption'!$B$9:$B$278="PRIM FUELS - GAS")*('R8. TIAM energy consumption'!$E$8:$P$8=G$9),'R8. TIAM energy consumption'!$E$9:$P$278))</f>
        <v>117067.88103743257</v>
      </c>
      <c r="H13" s="58">
        <f t="array" ref="H13">SUM(IF(('R8. TIAM energy consumption'!$A$9:$A$278=$B13)*('R8. TIAM energy consumption'!$B$9:$B$278="PRIM FUELS - GAS")*('R8. TIAM energy consumption'!$E$8:$P$8=H$9),'R8. TIAM energy consumption'!$E$9:$P$278))</f>
        <v>152137.87381372307</v>
      </c>
      <c r="I13" s="58">
        <f t="array" ref="I13">SUM(IF(('R8. TIAM energy consumption'!$A$9:$A$278=$B13)*('R8. TIAM energy consumption'!$B$9:$B$278="PRIM FUELS - GAS")*('R8. TIAM energy consumption'!$E$8:$P$8=I$9),'R8. TIAM energy consumption'!$E$9:$P$278))</f>
        <v>210363.90287853591</v>
      </c>
      <c r="J13" s="58">
        <f t="array" ref="J13">SUM(IF(('R8. TIAM energy consumption'!$A$9:$A$278=$B13)*('R8. TIAM energy consumption'!$B$9:$B$278="PRIM FUELS - GAS")*('R8. TIAM energy consumption'!$E$8:$P$8=J$9),'R8. TIAM energy consumption'!$E$9:$P$278))</f>
        <v>180140.74656008236</v>
      </c>
      <c r="K13" s="58">
        <f t="array" ref="K13">SUM(IF(('R8. TIAM energy consumption'!$A$9:$A$278=$B13)*('R8. TIAM energy consumption'!$B$9:$B$278="PRIM FUELS - GAS")*('R8. TIAM energy consumption'!$E$8:$P$8=K$9),'R8. TIAM energy consumption'!$E$9:$P$278))</f>
        <v>131818.44892049444</v>
      </c>
      <c r="L13" s="58">
        <f t="array" ref="L13">SUM(IF(('R8. TIAM energy consumption'!$A$9:$A$278=$B13)*('R8. TIAM energy consumption'!$B$9:$B$278="PRIM FUELS - GAS")*('R8. TIAM energy consumption'!$E$8:$P$8=L$9),'R8. TIAM energy consumption'!$E$9:$P$278))</f>
        <v>101481.55131230201</v>
      </c>
      <c r="M13" s="58">
        <f t="array" ref="M13">SUM(IF(('R8. TIAM energy consumption'!$A$9:$A$278=$B13)*('R8. TIAM energy consumption'!$B$9:$B$278="PRIM FUELS - GAS")*('R8. TIAM energy consumption'!$E$8:$P$8=M$9),'R8. TIAM energy consumption'!$E$9:$P$278))</f>
        <v>136302.07381694211</v>
      </c>
      <c r="N13" s="58">
        <f t="array" ref="N13">SUM(IF(('R8. TIAM energy consumption'!$A$9:$A$278=$B13)*('R8. TIAM energy consumption'!$B$9:$B$278="PRIM FUELS - GAS")*('R8. TIAM energy consumption'!$E$8:$P$8=N$9),'R8. TIAM energy consumption'!$E$9:$P$278))</f>
        <v>93303.010012922401</v>
      </c>
      <c r="O13" s="58">
        <f t="array" ref="O13">SUM(IF(('R8. TIAM energy consumption'!$A$9:$A$278=$B13)*('R8. TIAM energy consumption'!$B$9:$B$278="PRIM FUELS - GAS")*('R8. TIAM energy consumption'!$E$8:$P$8=O$9),'R8. TIAM energy consumption'!$E$9:$P$278))</f>
        <v>71000.813789836757</v>
      </c>
      <c r="P13" s="58">
        <f t="array" ref="P13">SUM(IF(('R8. TIAM energy consumption'!$A$9:$A$278=$B13)*('R8. TIAM energy consumption'!$B$9:$B$278="PRIM FUELS - GAS")*('R8. TIAM energy consumption'!$E$8:$P$8=P$9),'R8. TIAM energy consumption'!$E$9:$P$278))</f>
        <v>58403.204302034181</v>
      </c>
      <c r="R13" s="58">
        <f t="shared" si="1"/>
        <v>3348.611645358807</v>
      </c>
      <c r="S13" s="58">
        <f t="shared" si="0"/>
        <v>2839.3188475936431</v>
      </c>
      <c r="T13" s="58">
        <f t="shared" si="0"/>
        <v>3106.8503717832546</v>
      </c>
      <c r="U13" s="58">
        <f t="shared" si="0"/>
        <v>4037.5686792292995</v>
      </c>
      <c r="V13" s="58">
        <f t="shared" si="0"/>
        <v>5582.8222401922212</v>
      </c>
      <c r="W13" s="58">
        <f t="shared" si="0"/>
        <v>4780.7335407783612</v>
      </c>
      <c r="X13" s="58">
        <f t="shared" si="0"/>
        <v>3498.313913323324</v>
      </c>
      <c r="Y13" s="58">
        <f t="shared" si="0"/>
        <v>2693.2066475428328</v>
      </c>
      <c r="Z13" s="58">
        <f t="shared" si="0"/>
        <v>3617.3042935456415</v>
      </c>
      <c r="AA13" s="58">
        <f t="shared" si="0"/>
        <v>2476.1573266578198</v>
      </c>
      <c r="AB13" s="58">
        <f t="shared" si="0"/>
        <v>1884.2820316303021</v>
      </c>
      <c r="AC13" s="58">
        <f t="shared" si="0"/>
        <v>1549.9555932091182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GAS")*('R8. TIAM energy consumption'!$E$8:$P$8=E$9),'R8. TIAM energy consumption'!$E$9:$P$278))</f>
        <v>126177.5827055422</v>
      </c>
      <c r="F14" s="58">
        <f t="array" ref="F14">SUM(IF(('R8. TIAM energy consumption'!$A$9:$A$278=$B14)*('R8. TIAM energy consumption'!$B$9:$B$278="PRIM FUELS - GAS")*('R8. TIAM energy consumption'!$E$8:$P$8=F$9),'R8. TIAM energy consumption'!$E$9:$P$278))</f>
        <v>106987.14173565025</v>
      </c>
      <c r="G14" s="58">
        <f t="array" ref="G14">SUM(IF(('R8. TIAM energy consumption'!$A$9:$A$278=$B14)*('R8. TIAM energy consumption'!$B$9:$B$278="PRIM FUELS - GAS")*('R8. TIAM energy consumption'!$E$8:$P$8=G$9),'R8. TIAM energy consumption'!$E$9:$P$278))</f>
        <v>117067.88103743257</v>
      </c>
      <c r="H14" s="58">
        <f t="array" ref="H14">SUM(IF(('R8. TIAM energy consumption'!$A$9:$A$278=$B14)*('R8. TIAM energy consumption'!$B$9:$B$278="PRIM FUELS - GAS")*('R8. TIAM energy consumption'!$E$8:$P$8=H$9),'R8. TIAM energy consumption'!$E$9:$P$278))</f>
        <v>152137.87381372307</v>
      </c>
      <c r="I14" s="58">
        <f t="array" ref="I14">SUM(IF(('R8. TIAM energy consumption'!$A$9:$A$278=$B14)*('R8. TIAM energy consumption'!$B$9:$B$278="PRIM FUELS - GAS")*('R8. TIAM energy consumption'!$E$8:$P$8=I$9),'R8. TIAM energy consumption'!$E$9:$P$278))</f>
        <v>202837.27567130976</v>
      </c>
      <c r="J14" s="58">
        <f t="array" ref="J14">SUM(IF(('R8. TIAM energy consumption'!$A$9:$A$278=$B14)*('R8. TIAM energy consumption'!$B$9:$B$278="PRIM FUELS - GAS")*('R8. TIAM energy consumption'!$E$8:$P$8=J$9),'R8. TIAM energy consumption'!$E$9:$P$278))</f>
        <v>179583.9912732802</v>
      </c>
      <c r="K14" s="58">
        <f t="array" ref="K14">SUM(IF(('R8. TIAM energy consumption'!$A$9:$A$278=$B14)*('R8. TIAM energy consumption'!$B$9:$B$278="PRIM FUELS - GAS")*('R8. TIAM energy consumption'!$E$8:$P$8=K$9),'R8. TIAM energy consumption'!$E$9:$P$278))</f>
        <v>134810.75479108223</v>
      </c>
      <c r="L14" s="58">
        <f t="array" ref="L14">SUM(IF(('R8. TIAM energy consumption'!$A$9:$A$278=$B14)*('R8. TIAM energy consumption'!$B$9:$B$278="PRIM FUELS - GAS")*('R8. TIAM energy consumption'!$E$8:$P$8=L$9),'R8. TIAM energy consumption'!$E$9:$P$278))</f>
        <v>96647.11337664022</v>
      </c>
      <c r="M14" s="58">
        <f t="array" ref="M14">SUM(IF(('R8. TIAM energy consumption'!$A$9:$A$278=$B14)*('R8. TIAM energy consumption'!$B$9:$B$278="PRIM FUELS - GAS")*('R8. TIAM energy consumption'!$E$8:$P$8=M$9),'R8. TIAM energy consumption'!$E$9:$P$278))</f>
        <v>73274.792462576253</v>
      </c>
      <c r="N14" s="58">
        <f t="array" ref="N14">SUM(IF(('R8. TIAM energy consumption'!$A$9:$A$278=$B14)*('R8. TIAM energy consumption'!$B$9:$B$278="PRIM FUELS - GAS")*('R8. TIAM energy consumption'!$E$8:$P$8=N$9),'R8. TIAM energy consumption'!$E$9:$P$278))</f>
        <v>64883.786157557653</v>
      </c>
      <c r="O14" s="58">
        <f t="array" ref="O14">SUM(IF(('R8. TIAM energy consumption'!$A$9:$A$278=$B14)*('R8. TIAM energy consumption'!$B$9:$B$278="PRIM FUELS - GAS")*('R8. TIAM energy consumption'!$E$8:$P$8=O$9),'R8. TIAM energy consumption'!$E$9:$P$278))</f>
        <v>49717.437733372775</v>
      </c>
      <c r="P14" s="58">
        <f t="array" ref="P14">SUM(IF(('R8. TIAM energy consumption'!$A$9:$A$278=$B14)*('R8. TIAM energy consumption'!$B$9:$B$278="PRIM FUELS - GAS")*('R8. TIAM energy consumption'!$E$8:$P$8=P$9),'R8. TIAM energy consumption'!$E$9:$P$278))</f>
        <v>35971.86730519851</v>
      </c>
      <c r="R14" s="58">
        <f t="shared" si="1"/>
        <v>3348.611645358807</v>
      </c>
      <c r="S14" s="58">
        <f t="shared" si="0"/>
        <v>2839.3188475936431</v>
      </c>
      <c r="T14" s="58">
        <f t="shared" si="0"/>
        <v>3106.8503717832546</v>
      </c>
      <c r="U14" s="58">
        <f t="shared" si="0"/>
        <v>4037.5686792292995</v>
      </c>
      <c r="V14" s="58">
        <f t="shared" si="0"/>
        <v>5383.073988751953</v>
      </c>
      <c r="W14" s="58">
        <f t="shared" si="0"/>
        <v>4765.9578793888759</v>
      </c>
      <c r="X14" s="58">
        <f t="shared" si="0"/>
        <v>3577.7263578310735</v>
      </c>
      <c r="Y14" s="58">
        <f t="shared" si="0"/>
        <v>2564.9060823948971</v>
      </c>
      <c r="Z14" s="58">
        <f t="shared" si="0"/>
        <v>1944.6308772933485</v>
      </c>
      <c r="AA14" s="58">
        <f t="shared" si="0"/>
        <v>1721.9429732554604</v>
      </c>
      <c r="AB14" s="58">
        <f t="shared" si="0"/>
        <v>1319.4450820942918</v>
      </c>
      <c r="AC14" s="58">
        <f t="shared" si="0"/>
        <v>954.6530467665915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GAS")*('R8. TIAM energy consumption'!$E$8:$P$8=E$9),'R8. TIAM energy consumption'!$E$9:$P$278))</f>
        <v>126177.5827055422</v>
      </c>
      <c r="F15" s="58">
        <f t="array" ref="F15">SUM(IF(('R8. TIAM energy consumption'!$A$9:$A$278=$B15)*('R8. TIAM energy consumption'!$B$9:$B$278="PRIM FUELS - GAS")*('R8. TIAM energy consumption'!$E$8:$P$8=F$9),'R8. TIAM energy consumption'!$E$9:$P$278))</f>
        <v>106987.14173565025</v>
      </c>
      <c r="G15" s="58">
        <f t="array" ref="G15">SUM(IF(('R8. TIAM energy consumption'!$A$9:$A$278=$B15)*('R8. TIAM energy consumption'!$B$9:$B$278="PRIM FUELS - GAS")*('R8. TIAM energy consumption'!$E$8:$P$8=G$9),'R8. TIAM energy consumption'!$E$9:$P$278))</f>
        <v>117067.88103743257</v>
      </c>
      <c r="H15" s="58">
        <f t="array" ref="H15">SUM(IF(('R8. TIAM energy consumption'!$A$9:$A$278=$B15)*('R8. TIAM energy consumption'!$B$9:$B$278="PRIM FUELS - GAS")*('R8. TIAM energy consumption'!$E$8:$P$8=H$9),'R8. TIAM energy consumption'!$E$9:$P$278))</f>
        <v>152137.87381372307</v>
      </c>
      <c r="I15" s="58">
        <f t="array" ref="I15">SUM(IF(('R8. TIAM energy consumption'!$A$9:$A$278=$B15)*('R8. TIAM energy consumption'!$B$9:$B$278="PRIM FUELS - GAS")*('R8. TIAM energy consumption'!$E$8:$P$8=I$9),'R8. TIAM energy consumption'!$E$9:$P$278))</f>
        <v>164519.42218684152</v>
      </c>
      <c r="J15" s="58">
        <f t="array" ref="J15">SUM(IF(('R8. TIAM energy consumption'!$A$9:$A$278=$B15)*('R8. TIAM energy consumption'!$B$9:$B$278="PRIM FUELS - GAS")*('R8. TIAM energy consumption'!$E$8:$P$8=J$9),'R8. TIAM energy consumption'!$E$9:$P$278))</f>
        <v>151594.71226276338</v>
      </c>
      <c r="K15" s="58">
        <f t="array" ref="K15">SUM(IF(('R8. TIAM energy consumption'!$A$9:$A$278=$B15)*('R8. TIAM energy consumption'!$B$9:$B$278="PRIM FUELS - GAS")*('R8. TIAM energy consumption'!$E$8:$P$8=K$9),'R8. TIAM energy consumption'!$E$9:$P$278))</f>
        <v>82420.306116878448</v>
      </c>
      <c r="L15" s="58">
        <f t="array" ref="L15">SUM(IF(('R8. TIAM energy consumption'!$A$9:$A$278=$B15)*('R8. TIAM energy consumption'!$B$9:$B$278="PRIM FUELS - GAS")*('R8. TIAM energy consumption'!$E$8:$P$8=L$9),'R8. TIAM energy consumption'!$E$9:$P$278))</f>
        <v>101689.21744712102</v>
      </c>
      <c r="M15" s="58">
        <f t="array" ref="M15">SUM(IF(('R8. TIAM energy consumption'!$A$9:$A$278=$B15)*('R8. TIAM energy consumption'!$B$9:$B$278="PRIM FUELS - GAS")*('R8. TIAM energy consumption'!$E$8:$P$8=M$9),'R8. TIAM energy consumption'!$E$9:$P$278))</f>
        <v>81137.123076148666</v>
      </c>
      <c r="N15" s="58">
        <f t="array" ref="N15">SUM(IF(('R8. TIAM energy consumption'!$A$9:$A$278=$B15)*('R8. TIAM energy consumption'!$B$9:$B$278="PRIM FUELS - GAS")*('R8. TIAM energy consumption'!$E$8:$P$8=N$9),'R8. TIAM energy consumption'!$E$9:$P$278))</f>
        <v>68943.405347863678</v>
      </c>
      <c r="O15" s="58">
        <f t="array" ref="O15">SUM(IF(('R8. TIAM energy consumption'!$A$9:$A$278=$B15)*('R8. TIAM energy consumption'!$B$9:$B$278="PRIM FUELS - GAS")*('R8. TIAM energy consumption'!$E$8:$P$8=O$9),'R8. TIAM energy consumption'!$E$9:$P$278))</f>
        <v>42706.65124309661</v>
      </c>
      <c r="P15" s="58">
        <f t="array" ref="P15">SUM(IF(('R8. TIAM energy consumption'!$A$9:$A$278=$B15)*('R8. TIAM energy consumption'!$B$9:$B$278="PRIM FUELS - GAS")*('R8. TIAM energy consumption'!$E$8:$P$8=P$9),'R8. TIAM energy consumption'!$E$9:$P$278))</f>
        <v>32391.311658112656</v>
      </c>
      <c r="R15" s="58">
        <f t="shared" si="1"/>
        <v>3348.611645358807</v>
      </c>
      <c r="S15" s="58">
        <f t="shared" si="0"/>
        <v>2839.3188475936431</v>
      </c>
      <c r="T15" s="58">
        <f t="shared" si="0"/>
        <v>3106.8503717832546</v>
      </c>
      <c r="U15" s="58">
        <f t="shared" si="0"/>
        <v>4037.5686792292995</v>
      </c>
      <c r="V15" s="58">
        <f t="shared" si="0"/>
        <v>4366.1610977934943</v>
      </c>
      <c r="W15" s="58">
        <f t="shared" si="0"/>
        <v>4023.1537803553902</v>
      </c>
      <c r="X15" s="58">
        <f t="shared" si="0"/>
        <v>2187.342560850107</v>
      </c>
      <c r="Y15" s="58">
        <f t="shared" si="0"/>
        <v>2698.7178740419517</v>
      </c>
      <c r="Z15" s="58">
        <f t="shared" si="0"/>
        <v>2153.2883209353813</v>
      </c>
      <c r="AA15" s="58">
        <f t="shared" si="0"/>
        <v>1829.6807171945329</v>
      </c>
      <c r="AB15" s="58">
        <f t="shared" si="0"/>
        <v>1133.3866652101349</v>
      </c>
      <c r="AC15" s="58">
        <f t="shared" si="0"/>
        <v>859.62911240681331</v>
      </c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GAS")*('R8. TIAM energy consumption'!$D$9:$D$278=$D17)*('R8. TIAM energy consumption'!$E$8:$P$8=E$9),'R8. TIAM energy consumption'!$E$9:$P$278))</f>
        <v>30559.239994074946</v>
      </c>
      <c r="F17" s="58">
        <f t="array" ref="F17">SUM(IF(('R8. TIAM energy consumption'!$A$9:$A$278=$B17)*('R8. TIAM energy consumption'!$B$9:$B$278="PRIM FUELS - GAS")*('R8. TIAM energy consumption'!$D$9:$D$278=$D17)*('R8. TIAM energy consumption'!$E$8:$P$8=F$9),'R8. TIAM energy consumption'!$E$9:$P$278))</f>
        <v>23897.391427211394</v>
      </c>
      <c r="G17" s="58">
        <f t="array" ref="G17">SUM(IF(('R8. TIAM energy consumption'!$A$9:$A$278=$B17)*('R8. TIAM energy consumption'!$B$9:$B$278="PRIM FUELS - GAS")*('R8. TIAM energy consumption'!$D$9:$D$278=$D17)*('R8. TIAM energy consumption'!$E$8:$P$8=G$9),'R8. TIAM energy consumption'!$E$9:$P$278))</f>
        <v>19752.467361601543</v>
      </c>
      <c r="H17" s="58">
        <f t="array" ref="H17">SUM(IF(('R8. TIAM energy consumption'!$A$9:$A$278=$B17)*('R8. TIAM energy consumption'!$B$9:$B$278="PRIM FUELS - GAS")*('R8. TIAM energy consumption'!$D$9:$D$278=$D17)*('R8. TIAM energy consumption'!$E$8:$P$8=H$9),'R8. TIAM energy consumption'!$E$9:$P$278))</f>
        <v>23395.834772308124</v>
      </c>
      <c r="I17" s="58">
        <f t="array" ref="I17">SUM(IF(('R8. TIAM energy consumption'!$A$9:$A$278=$B17)*('R8. TIAM energy consumption'!$B$9:$B$278="PRIM FUELS - GAS")*('R8. TIAM energy consumption'!$D$9:$D$278=$D17)*('R8. TIAM energy consumption'!$E$8:$P$8=I$9),'R8. TIAM energy consumption'!$E$9:$P$278))</f>
        <v>20812.533988938587</v>
      </c>
      <c r="J17" s="58">
        <f t="array" ref="J17">SUM(IF(('R8. TIAM energy consumption'!$A$9:$A$278=$B17)*('R8. TIAM energy consumption'!$B$9:$B$278="PRIM FUELS - GAS")*('R8. TIAM energy consumption'!$D$9:$D$278=$D17)*('R8. TIAM energy consumption'!$E$8:$P$8=J$9),'R8. TIAM energy consumption'!$E$9:$P$278))</f>
        <v>21127.066194686533</v>
      </c>
      <c r="K17" s="58">
        <f t="array" ref="K17">SUM(IF(('R8. TIAM energy consumption'!$A$9:$A$278=$B17)*('R8. TIAM energy consumption'!$B$9:$B$278="PRIM FUELS - GAS")*('R8. TIAM energy consumption'!$D$9:$D$278=$D17)*('R8. TIAM energy consumption'!$E$8:$P$8=K$9),'R8. TIAM energy consumption'!$E$9:$P$278))</f>
        <v>23837.762512875292</v>
      </c>
      <c r="L17" s="58">
        <f t="array" ref="L17">SUM(IF(('R8. TIAM energy consumption'!$A$9:$A$278=$B17)*('R8. TIAM energy consumption'!$B$9:$B$278="PRIM FUELS - GAS")*('R8. TIAM energy consumption'!$D$9:$D$278=$D17)*('R8. TIAM energy consumption'!$E$8:$P$8=L$9),'R8. TIAM energy consumption'!$E$9:$P$278))</f>
        <v>25466.115893493643</v>
      </c>
      <c r="M17" s="58">
        <f t="array" ref="M17">SUM(IF(('R8. TIAM energy consumption'!$A$9:$A$278=$B17)*('R8. TIAM energy consumption'!$B$9:$B$278="PRIM FUELS - GAS")*('R8. TIAM energy consumption'!$D$9:$D$278=$D17)*('R8. TIAM energy consumption'!$E$8:$P$8=M$9),'R8. TIAM energy consumption'!$E$9:$P$278))</f>
        <v>24779.058739406759</v>
      </c>
      <c r="N17" s="58">
        <f t="array" ref="N17">SUM(IF(('R8. TIAM energy consumption'!$A$9:$A$278=$B17)*('R8. TIAM energy consumption'!$B$9:$B$278="PRIM FUELS - GAS")*('R8. TIAM energy consumption'!$D$9:$D$278=$D17)*('R8. TIAM energy consumption'!$E$8:$P$8=N$9),'R8. TIAM energy consumption'!$E$9:$P$278))</f>
        <v>23046.771519619266</v>
      </c>
      <c r="O17" s="58">
        <f t="array" ref="O17">SUM(IF(('R8. TIAM energy consumption'!$A$9:$A$278=$B17)*('R8. TIAM energy consumption'!$B$9:$B$278="PRIM FUELS - GAS")*('R8. TIAM energy consumption'!$D$9:$D$278=$D17)*('R8. TIAM energy consumption'!$E$8:$P$8=O$9),'R8. TIAM energy consumption'!$E$9:$P$278))</f>
        <v>22994.067581778017</v>
      </c>
      <c r="P17" s="58">
        <f t="array" ref="P17">SUM(IF(('R8. TIAM energy consumption'!$A$9:$A$278=$B17)*('R8. TIAM energy consumption'!$B$9:$B$278="PRIM FUELS - GAS")*('R8. TIAM energy consumption'!$D$9:$D$278=$D17)*('R8. TIAM energy consumption'!$E$8:$P$8=P$9),'R8. TIAM energy consumption'!$E$9:$P$278))</f>
        <v>20993.306110804202</v>
      </c>
      <c r="R17" s="58">
        <f>E17*$B$5</f>
        <v>811.00798353604205</v>
      </c>
      <c r="S17" s="58">
        <f t="shared" ref="S17:AC32" si="2">F17*$B$5</f>
        <v>634.20998810546143</v>
      </c>
      <c r="T17" s="58">
        <f t="shared" si="2"/>
        <v>524.20834837188079</v>
      </c>
      <c r="U17" s="58">
        <f t="shared" si="2"/>
        <v>620.89923654877839</v>
      </c>
      <c r="V17" s="58">
        <f t="shared" si="2"/>
        <v>552.34132870834071</v>
      </c>
      <c r="W17" s="58">
        <f t="shared" si="2"/>
        <v>560.68866097152022</v>
      </c>
      <c r="X17" s="58">
        <f t="shared" si="2"/>
        <v>632.62750354152786</v>
      </c>
      <c r="Y17" s="58">
        <f t="shared" si="2"/>
        <v>675.84217746520642</v>
      </c>
      <c r="Z17" s="58">
        <f t="shared" si="2"/>
        <v>657.60845053946969</v>
      </c>
      <c r="AA17" s="58">
        <f t="shared" si="2"/>
        <v>611.63548899665955</v>
      </c>
      <c r="AB17" s="58">
        <f t="shared" si="2"/>
        <v>610.23678554849369</v>
      </c>
      <c r="AC17" s="58">
        <f t="shared" si="2"/>
        <v>557.13881824218356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GAS")*('R8. TIAM energy consumption'!$D$9:$D$278=$D18)*('R8. TIAM energy consumption'!$E$8:$P$8=E$9),'R8. TIAM energy consumption'!$E$9:$P$278))</f>
        <v>7769.6695808917939</v>
      </c>
      <c r="F18" s="58">
        <f t="array" ref="F18">SUM(IF(('R8. TIAM energy consumption'!$A$9:$A$278=$B18)*('R8. TIAM energy consumption'!$B$9:$B$278="PRIM FUELS - GAS")*('R8. TIAM energy consumption'!$D$9:$D$278=$D18)*('R8. TIAM energy consumption'!$E$8:$P$8=F$9),'R8. TIAM energy consumption'!$E$9:$P$278))</f>
        <v>8287.5128951175338</v>
      </c>
      <c r="G18" s="58">
        <f t="array" ref="G18">SUM(IF(('R8. TIAM energy consumption'!$A$9:$A$278=$B18)*('R8. TIAM energy consumption'!$B$9:$B$278="PRIM FUELS - GAS")*('R8. TIAM energy consumption'!$D$9:$D$278=$D18)*('R8. TIAM energy consumption'!$E$8:$P$8=G$9),'R8. TIAM energy consumption'!$E$9:$P$278))</f>
        <v>8418.5927672657999</v>
      </c>
      <c r="H18" s="58">
        <f t="array" ref="H18">SUM(IF(('R8. TIAM energy consumption'!$A$9:$A$278=$B18)*('R8. TIAM energy consumption'!$B$9:$B$278="PRIM FUELS - GAS")*('R8. TIAM energy consumption'!$D$9:$D$278=$D18)*('R8. TIAM energy consumption'!$E$8:$P$8=H$9),'R8. TIAM energy consumption'!$E$9:$P$278))</f>
        <v>6856.1659824304461</v>
      </c>
      <c r="I18" s="58">
        <f t="array" ref="I18">SUM(IF(('R8. TIAM energy consumption'!$A$9:$A$278=$B18)*('R8. TIAM energy consumption'!$B$9:$B$278="PRIM FUELS - GAS")*('R8. TIAM energy consumption'!$D$9:$D$278=$D18)*('R8. TIAM energy consumption'!$E$8:$P$8=I$9),'R8. TIAM energy consumption'!$E$9:$P$278))</f>
        <v>7943.1899875349645</v>
      </c>
      <c r="J18" s="58">
        <f t="array" ref="J18">SUM(IF(('R8. TIAM energy consumption'!$A$9:$A$278=$B18)*('R8. TIAM energy consumption'!$B$9:$B$278="PRIM FUELS - GAS")*('R8. TIAM energy consumption'!$D$9:$D$278=$D18)*('R8. TIAM energy consumption'!$E$8:$P$8=J$9),'R8. TIAM energy consumption'!$E$9:$P$278))</f>
        <v>10379.154390739897</v>
      </c>
      <c r="K18" s="58">
        <f t="array" ref="K18">SUM(IF(('R8. TIAM energy consumption'!$A$9:$A$278=$B18)*('R8. TIAM energy consumption'!$B$9:$B$278="PRIM FUELS - GAS")*('R8. TIAM energy consumption'!$D$9:$D$278=$D18)*('R8. TIAM energy consumption'!$E$8:$P$8=K$9),'R8. TIAM energy consumption'!$E$9:$P$278))</f>
        <v>13489.962421281114</v>
      </c>
      <c r="L18" s="58">
        <f t="array" ref="L18">SUM(IF(('R8. TIAM energy consumption'!$A$9:$A$278=$B18)*('R8. TIAM energy consumption'!$B$9:$B$278="PRIM FUELS - GAS")*('R8. TIAM energy consumption'!$D$9:$D$278=$D18)*('R8. TIAM energy consumption'!$E$8:$P$8=L$9),'R8. TIAM energy consumption'!$E$9:$P$278))</f>
        <v>14970.804251644275</v>
      </c>
      <c r="M18" s="58">
        <f t="array" ref="M18">SUM(IF(('R8. TIAM energy consumption'!$A$9:$A$278=$B18)*('R8. TIAM energy consumption'!$B$9:$B$278="PRIM FUELS - GAS")*('R8. TIAM energy consumption'!$D$9:$D$278=$D18)*('R8. TIAM energy consumption'!$E$8:$P$8=M$9),'R8. TIAM energy consumption'!$E$9:$P$278))</f>
        <v>15390.277603844375</v>
      </c>
      <c r="N18" s="58">
        <f t="array" ref="N18">SUM(IF(('R8. TIAM energy consumption'!$A$9:$A$278=$B18)*('R8. TIAM energy consumption'!$B$9:$B$278="PRIM FUELS - GAS")*('R8. TIAM energy consumption'!$D$9:$D$278=$D18)*('R8. TIAM energy consumption'!$E$8:$P$8=N$9),'R8. TIAM energy consumption'!$E$9:$P$278))</f>
        <v>14538.725423316126</v>
      </c>
      <c r="O18" s="58">
        <f t="array" ref="O18">SUM(IF(('R8. TIAM energy consumption'!$A$9:$A$278=$B18)*('R8. TIAM energy consumption'!$B$9:$B$278="PRIM FUELS - GAS")*('R8. TIAM energy consumption'!$D$9:$D$278=$D18)*('R8. TIAM energy consumption'!$E$8:$P$8=O$9),'R8. TIAM energy consumption'!$E$9:$P$278))</f>
        <v>13970.813980757459</v>
      </c>
      <c r="P18" s="58">
        <f t="array" ref="P18">SUM(IF(('R8. TIAM energy consumption'!$A$9:$A$278=$B18)*('R8. TIAM energy consumption'!$B$9:$B$278="PRIM FUELS - GAS")*('R8. TIAM energy consumption'!$D$9:$D$278=$D18)*('R8. TIAM energy consumption'!$E$8:$P$8=P$9),'R8. TIAM energy consumption'!$E$9:$P$278))</f>
        <v>13091.428634512522</v>
      </c>
      <c r="R18" s="58">
        <f t="shared" ref="R18:AC52" si="3">E18*$B$5</f>
        <v>206.19832367434907</v>
      </c>
      <c r="S18" s="58">
        <f t="shared" si="2"/>
        <v>219.94130491796855</v>
      </c>
      <c r="T18" s="58">
        <f t="shared" si="2"/>
        <v>223.42001783143562</v>
      </c>
      <c r="U18" s="58">
        <f t="shared" si="2"/>
        <v>181.95496187985748</v>
      </c>
      <c r="V18" s="58">
        <f t="shared" si="2"/>
        <v>210.80336081275033</v>
      </c>
      <c r="W18" s="58">
        <f t="shared" si="2"/>
        <v>275.45112623466042</v>
      </c>
      <c r="X18" s="58">
        <f t="shared" si="2"/>
        <v>358.00848526931298</v>
      </c>
      <c r="Y18" s="58">
        <f t="shared" si="2"/>
        <v>397.30836795656251</v>
      </c>
      <c r="Z18" s="58">
        <f t="shared" si="2"/>
        <v>408.44072064533577</v>
      </c>
      <c r="AA18" s="58">
        <f t="shared" si="2"/>
        <v>385.84148005755156</v>
      </c>
      <c r="AB18" s="58">
        <f t="shared" si="2"/>
        <v>370.76974679632355</v>
      </c>
      <c r="AC18" s="58">
        <f t="shared" si="2"/>
        <v>347.43184518137735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GAS")*('R8. TIAM energy consumption'!$D$9:$D$278=$D19)*('R8. TIAM energy consumption'!$E$8:$P$8=E$9),'R8. TIAM energy consumption'!$E$9:$P$278))</f>
        <v>14327.117906739611</v>
      </c>
      <c r="F19" s="58">
        <f t="array" ref="F19">SUM(IF(('R8. TIAM energy consumption'!$A$9:$A$278=$B19)*('R8. TIAM energy consumption'!$B$9:$B$278="PRIM FUELS - GAS")*('R8. TIAM energy consumption'!$D$9:$D$278=$D19)*('R8. TIAM energy consumption'!$E$8:$P$8=F$9),'R8. TIAM energy consumption'!$E$9:$P$278))</f>
        <v>13756.348080081678</v>
      </c>
      <c r="G19" s="58">
        <f t="array" ref="G19">SUM(IF(('R8. TIAM energy consumption'!$A$9:$A$278=$B19)*('R8. TIAM energy consumption'!$B$9:$B$278="PRIM FUELS - GAS")*('R8. TIAM energy consumption'!$D$9:$D$278=$D19)*('R8. TIAM energy consumption'!$E$8:$P$8=G$9),'R8. TIAM energy consumption'!$E$9:$P$278))</f>
        <v>15426.884010526119</v>
      </c>
      <c r="H19" s="58">
        <f t="array" ref="H19">SUM(IF(('R8. TIAM energy consumption'!$A$9:$A$278=$B19)*('R8. TIAM energy consumption'!$B$9:$B$278="PRIM FUELS - GAS")*('R8. TIAM energy consumption'!$D$9:$D$278=$D19)*('R8. TIAM energy consumption'!$E$8:$P$8=H$9),'R8. TIAM energy consumption'!$E$9:$P$278))</f>
        <v>19060.42686932685</v>
      </c>
      <c r="I19" s="58">
        <f t="array" ref="I19">SUM(IF(('R8. TIAM energy consumption'!$A$9:$A$278=$B19)*('R8. TIAM energy consumption'!$B$9:$B$278="PRIM FUELS - GAS")*('R8. TIAM energy consumption'!$D$9:$D$278=$D19)*('R8. TIAM energy consumption'!$E$8:$P$8=I$9),'R8. TIAM energy consumption'!$E$9:$P$278))</f>
        <v>22423.134199929824</v>
      </c>
      <c r="J19" s="58">
        <f t="array" ref="J19">SUM(IF(('R8. TIAM energy consumption'!$A$9:$A$278=$B19)*('R8. TIAM energy consumption'!$B$9:$B$278="PRIM FUELS - GAS")*('R8. TIAM energy consumption'!$D$9:$D$278=$D19)*('R8. TIAM energy consumption'!$E$8:$P$8=J$9),'R8. TIAM energy consumption'!$E$9:$P$278))</f>
        <v>25132.856668375382</v>
      </c>
      <c r="K19" s="58">
        <f t="array" ref="K19">SUM(IF(('R8. TIAM energy consumption'!$A$9:$A$278=$B19)*('R8. TIAM energy consumption'!$B$9:$B$278="PRIM FUELS - GAS")*('R8. TIAM energy consumption'!$D$9:$D$278=$D19)*('R8. TIAM energy consumption'!$E$8:$P$8=K$9),'R8. TIAM energy consumption'!$E$9:$P$278))</f>
        <v>24989.672998945687</v>
      </c>
      <c r="L19" s="58">
        <f t="array" ref="L19">SUM(IF(('R8. TIAM energy consumption'!$A$9:$A$278=$B19)*('R8. TIAM energy consumption'!$B$9:$B$278="PRIM FUELS - GAS")*('R8. TIAM energy consumption'!$D$9:$D$278=$D19)*('R8. TIAM energy consumption'!$E$8:$P$8=L$9),'R8. TIAM energy consumption'!$E$9:$P$278))</f>
        <v>28312.321500851176</v>
      </c>
      <c r="M19" s="58">
        <f t="array" ref="M19">SUM(IF(('R8. TIAM energy consumption'!$A$9:$A$278=$B19)*('R8. TIAM energy consumption'!$B$9:$B$278="PRIM FUELS - GAS")*('R8. TIAM energy consumption'!$D$9:$D$278=$D19)*('R8. TIAM energy consumption'!$E$8:$P$8=M$9),'R8. TIAM energy consumption'!$E$9:$P$278))</f>
        <v>31494.022487612041</v>
      </c>
      <c r="N19" s="58">
        <f t="array" ref="N19">SUM(IF(('R8. TIAM energy consumption'!$A$9:$A$278=$B19)*('R8. TIAM energy consumption'!$B$9:$B$278="PRIM FUELS - GAS")*('R8. TIAM energy consumption'!$D$9:$D$278=$D19)*('R8. TIAM energy consumption'!$E$8:$P$8=N$9),'R8. TIAM energy consumption'!$E$9:$P$278))</f>
        <v>32929.978184239626</v>
      </c>
      <c r="O19" s="58">
        <f t="array" ref="O19">SUM(IF(('R8. TIAM energy consumption'!$A$9:$A$278=$B19)*('R8. TIAM energy consumption'!$B$9:$B$278="PRIM FUELS - GAS")*('R8. TIAM energy consumption'!$D$9:$D$278=$D19)*('R8. TIAM energy consumption'!$E$8:$P$8=O$9),'R8. TIAM energy consumption'!$E$9:$P$278))</f>
        <v>32124.605514828989</v>
      </c>
      <c r="P19" s="58">
        <f t="array" ref="P19">SUM(IF(('R8. TIAM energy consumption'!$A$9:$A$278=$B19)*('R8. TIAM energy consumption'!$B$9:$B$278="PRIM FUELS - GAS")*('R8. TIAM energy consumption'!$D$9:$D$278=$D19)*('R8. TIAM energy consumption'!$E$8:$P$8=P$9),'R8. TIAM energy consumption'!$E$9:$P$278))</f>
        <v>32037.550696470527</v>
      </c>
      <c r="R19" s="58">
        <f t="shared" si="3"/>
        <v>380.22565370345831</v>
      </c>
      <c r="S19" s="58">
        <f t="shared" si="2"/>
        <v>365.07806213145528</v>
      </c>
      <c r="T19" s="58">
        <f t="shared" si="2"/>
        <v>409.41221365606566</v>
      </c>
      <c r="U19" s="58">
        <f t="shared" si="2"/>
        <v>505.84236923516772</v>
      </c>
      <c r="V19" s="58">
        <f t="shared" si="2"/>
        <v>595.08485340502773</v>
      </c>
      <c r="W19" s="58">
        <f t="shared" si="2"/>
        <v>666.99785109418576</v>
      </c>
      <c r="X19" s="58">
        <f t="shared" si="2"/>
        <v>663.19791696486902</v>
      </c>
      <c r="Y19" s="58">
        <f t="shared" si="2"/>
        <v>751.37728471262346</v>
      </c>
      <c r="Z19" s="58">
        <f t="shared" si="2"/>
        <v>835.81606335986305</v>
      </c>
      <c r="AA19" s="58">
        <f t="shared" si="2"/>
        <v>873.92471835896731</v>
      </c>
      <c r="AB19" s="58">
        <f t="shared" si="2"/>
        <v>852.55103024563721</v>
      </c>
      <c r="AC19" s="58">
        <f t="shared" si="2"/>
        <v>850.24069292351533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GAS")*('R8. TIAM energy consumption'!$D$9:$D$278=$D20)*('R8. TIAM energy consumption'!$E$8:$P$8=E$9),'R8. TIAM energy consumption'!$E$9:$P$278))</f>
        <v>23384.827671277177</v>
      </c>
      <c r="F20" s="58">
        <f t="array" ref="F20">SUM(IF(('R8. TIAM energy consumption'!$A$9:$A$278=$B20)*('R8. TIAM energy consumption'!$B$9:$B$278="PRIM FUELS - GAS")*('R8. TIAM energy consumption'!$D$9:$D$278=$D20)*('R8. TIAM energy consumption'!$E$8:$P$8=F$9),'R8. TIAM energy consumption'!$E$9:$P$278))</f>
        <v>22227.604304370267</v>
      </c>
      <c r="G20" s="58">
        <f t="array" ref="G20">SUM(IF(('R8. TIAM energy consumption'!$A$9:$A$278=$B20)*('R8. TIAM energy consumption'!$B$9:$B$278="PRIM FUELS - GAS")*('R8. TIAM energy consumption'!$D$9:$D$278=$D20)*('R8. TIAM energy consumption'!$E$8:$P$8=G$9),'R8. TIAM energy consumption'!$E$9:$P$278))</f>
        <v>23443.364043766884</v>
      </c>
      <c r="H20" s="58">
        <f t="array" ref="H20">SUM(IF(('R8. TIAM energy consumption'!$A$9:$A$278=$B20)*('R8. TIAM energy consumption'!$B$9:$B$278="PRIM FUELS - GAS")*('R8. TIAM energy consumption'!$D$9:$D$278=$D20)*('R8. TIAM energy consumption'!$E$8:$P$8=H$9),'R8. TIAM energy consumption'!$E$9:$P$278))</f>
        <v>21787.020063091193</v>
      </c>
      <c r="I20" s="58">
        <f t="array" ref="I20">SUM(IF(('R8. TIAM energy consumption'!$A$9:$A$278=$B20)*('R8. TIAM energy consumption'!$B$9:$B$278="PRIM FUELS - GAS")*('R8. TIAM energy consumption'!$D$9:$D$278=$D20)*('R8. TIAM energy consumption'!$E$8:$P$8=I$9),'R8. TIAM energy consumption'!$E$9:$P$278))</f>
        <v>24565.08193997819</v>
      </c>
      <c r="J20" s="58">
        <f t="array" ref="J20">SUM(IF(('R8. TIAM energy consumption'!$A$9:$A$278=$B20)*('R8. TIAM energy consumption'!$B$9:$B$278="PRIM FUELS - GAS")*('R8. TIAM energy consumption'!$D$9:$D$278=$D20)*('R8. TIAM energy consumption'!$E$8:$P$8=J$9),'R8. TIAM energy consumption'!$E$9:$P$278))</f>
        <v>20365.008107760135</v>
      </c>
      <c r="K20" s="58">
        <f t="array" ref="K20">SUM(IF(('R8. TIAM energy consumption'!$A$9:$A$278=$B20)*('R8. TIAM energy consumption'!$B$9:$B$278="PRIM FUELS - GAS")*('R8. TIAM energy consumption'!$D$9:$D$278=$D20)*('R8. TIAM energy consumption'!$E$8:$P$8=K$9),'R8. TIAM energy consumption'!$E$9:$P$278))</f>
        <v>21785.287811373644</v>
      </c>
      <c r="L20" s="58">
        <f t="array" ref="L20">SUM(IF(('R8. TIAM energy consumption'!$A$9:$A$278=$B20)*('R8. TIAM energy consumption'!$B$9:$B$278="PRIM FUELS - GAS")*('R8. TIAM energy consumption'!$D$9:$D$278=$D20)*('R8. TIAM energy consumption'!$E$8:$P$8=L$9),'R8. TIAM energy consumption'!$E$9:$P$278))</f>
        <v>22266.98966061906</v>
      </c>
      <c r="M20" s="58">
        <f t="array" ref="M20">SUM(IF(('R8. TIAM energy consumption'!$A$9:$A$278=$B20)*('R8. TIAM energy consumption'!$B$9:$B$278="PRIM FUELS - GAS")*('R8. TIAM energy consumption'!$D$9:$D$278=$D20)*('R8. TIAM energy consumption'!$E$8:$P$8=M$9),'R8. TIAM energy consumption'!$E$9:$P$278))</f>
        <v>21368.71178453623</v>
      </c>
      <c r="N20" s="58">
        <f t="array" ref="N20">SUM(IF(('R8. TIAM energy consumption'!$A$9:$A$278=$B20)*('R8. TIAM energy consumption'!$B$9:$B$278="PRIM FUELS - GAS")*('R8. TIAM energy consumption'!$D$9:$D$278=$D20)*('R8. TIAM energy consumption'!$E$8:$P$8=N$9),'R8. TIAM energy consumption'!$E$9:$P$278))</f>
        <v>22621.002844406547</v>
      </c>
      <c r="O20" s="58">
        <f t="array" ref="O20">SUM(IF(('R8. TIAM energy consumption'!$A$9:$A$278=$B20)*('R8. TIAM energy consumption'!$B$9:$B$278="PRIM FUELS - GAS")*('R8. TIAM energy consumption'!$D$9:$D$278=$D20)*('R8. TIAM energy consumption'!$E$8:$P$8=O$9),'R8. TIAM energy consumption'!$E$9:$P$278))</f>
        <v>22739.483849189102</v>
      </c>
      <c r="P20" s="58">
        <f t="array" ref="P20">SUM(IF(('R8. TIAM energy consumption'!$A$9:$A$278=$B20)*('R8. TIAM energy consumption'!$B$9:$B$278="PRIM FUELS - GAS")*('R8. TIAM energy consumption'!$D$9:$D$278=$D20)*('R8. TIAM energy consumption'!$E$8:$P$8=P$9),'R8. TIAM energy consumption'!$E$9:$P$278))</f>
        <v>20129.815699906991</v>
      </c>
      <c r="R20" s="58">
        <f t="shared" si="3"/>
        <v>620.60712042241471</v>
      </c>
      <c r="S20" s="58">
        <f t="shared" si="2"/>
        <v>589.89570909549923</v>
      </c>
      <c r="T20" s="58">
        <f t="shared" si="2"/>
        <v>622.16061015009109</v>
      </c>
      <c r="U20" s="58">
        <f t="shared" si="2"/>
        <v>578.20309706827675</v>
      </c>
      <c r="V20" s="58">
        <f t="shared" si="2"/>
        <v>651.92974607359599</v>
      </c>
      <c r="W20" s="58">
        <f t="shared" si="2"/>
        <v>540.4644933372681</v>
      </c>
      <c r="X20" s="58">
        <f t="shared" si="2"/>
        <v>578.1571250489236</v>
      </c>
      <c r="Y20" s="58">
        <f t="shared" si="2"/>
        <v>590.94095231353651</v>
      </c>
      <c r="Z20" s="58">
        <f t="shared" si="2"/>
        <v>567.10166412841727</v>
      </c>
      <c r="AA20" s="58">
        <f t="shared" si="2"/>
        <v>600.33606548992213</v>
      </c>
      <c r="AB20" s="58">
        <f t="shared" si="2"/>
        <v>603.48041858229806</v>
      </c>
      <c r="AC20" s="58">
        <f t="shared" si="2"/>
        <v>534.22275039886563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GAS")*('R8. TIAM energy consumption'!$D$9:$D$278=$D21)*('R8. TIAM energy consumption'!$E$8:$P$8=E$9),'R8. TIAM energy consumption'!$E$9:$P$278))</f>
        <v>48092.781599532747</v>
      </c>
      <c r="F21" s="58">
        <f t="array" ref="F21">SUM(IF(('R8. TIAM energy consumption'!$A$9:$A$278=$B21)*('R8. TIAM energy consumption'!$B$9:$B$278="PRIM FUELS - GAS")*('R8. TIAM energy consumption'!$D$9:$D$278=$D21)*('R8. TIAM energy consumption'!$E$8:$P$8=F$9),'R8. TIAM energy consumption'!$E$9:$P$278))</f>
        <v>38111.664873027417</v>
      </c>
      <c r="G21" s="58">
        <f t="array" ref="G21">SUM(IF(('R8. TIAM energy consumption'!$A$9:$A$278=$B21)*('R8. TIAM energy consumption'!$B$9:$B$278="PRIM FUELS - GAS")*('R8. TIAM energy consumption'!$D$9:$D$278=$D21)*('R8. TIAM energy consumption'!$E$8:$P$8=G$9),'R8. TIAM energy consumption'!$E$9:$P$278))</f>
        <v>49259.250966755251</v>
      </c>
      <c r="H21" s="58">
        <f t="array" ref="H21">SUM(IF(('R8. TIAM energy consumption'!$A$9:$A$278=$B21)*('R8. TIAM energy consumption'!$B$9:$B$278="PRIM FUELS - GAS")*('R8. TIAM energy consumption'!$D$9:$D$278=$D21)*('R8. TIAM energy consumption'!$E$8:$P$8=H$9),'R8. TIAM energy consumption'!$E$9:$P$278))</f>
        <v>72189.785862846897</v>
      </c>
      <c r="I21" s="58">
        <f t="array" ref="I21">SUM(IF(('R8. TIAM energy consumption'!$A$9:$A$278=$B21)*('R8. TIAM energy consumption'!$B$9:$B$278="PRIM FUELS - GAS")*('R8. TIAM energy consumption'!$D$9:$D$278=$D21)*('R8. TIAM energy consumption'!$E$8:$P$8=I$9),'R8. TIAM energy consumption'!$E$9:$P$278))</f>
        <v>87483.816899234618</v>
      </c>
      <c r="J21" s="58">
        <f t="array" ref="J21">SUM(IF(('R8. TIAM energy consumption'!$A$9:$A$278=$B21)*('R8. TIAM energy consumption'!$B$9:$B$278="PRIM FUELS - GAS")*('R8. TIAM energy consumption'!$D$9:$D$278=$D21)*('R8. TIAM energy consumption'!$E$8:$P$8=J$9),'R8. TIAM energy consumption'!$E$9:$P$278))</f>
        <v>91691.683739609594</v>
      </c>
      <c r="K21" s="58">
        <f t="array" ref="K21">SUM(IF(('R8. TIAM energy consumption'!$A$9:$A$278=$B21)*('R8. TIAM energy consumption'!$B$9:$B$278="PRIM FUELS - GAS")*('R8. TIAM energy consumption'!$D$9:$D$278=$D21)*('R8. TIAM energy consumption'!$E$8:$P$8=K$9),'R8. TIAM energy consumption'!$E$9:$P$278))</f>
        <v>105182.87676479679</v>
      </c>
      <c r="L21" s="58">
        <f t="array" ref="L21">SUM(IF(('R8. TIAM energy consumption'!$A$9:$A$278=$B21)*('R8. TIAM energy consumption'!$B$9:$B$278="PRIM FUELS - GAS")*('R8. TIAM energy consumption'!$D$9:$D$278=$D21)*('R8. TIAM energy consumption'!$E$8:$P$8=L$9),'R8. TIAM energy consumption'!$E$9:$P$278))</f>
        <v>108985.46210082826</v>
      </c>
      <c r="M21" s="58">
        <f t="array" ref="M21">SUM(IF(('R8. TIAM energy consumption'!$A$9:$A$278=$B21)*('R8. TIAM energy consumption'!$B$9:$B$278="PRIM FUELS - GAS")*('R8. TIAM energy consumption'!$D$9:$D$278=$D21)*('R8. TIAM energy consumption'!$E$8:$P$8=M$9),'R8. TIAM energy consumption'!$E$9:$P$278))</f>
        <v>106689.89986789593</v>
      </c>
      <c r="N21" s="58">
        <f t="array" ref="N21">SUM(IF(('R8. TIAM energy consumption'!$A$9:$A$278=$B21)*('R8. TIAM energy consumption'!$B$9:$B$278="PRIM FUELS - GAS")*('R8. TIAM energy consumption'!$D$9:$D$278=$D21)*('R8. TIAM energy consumption'!$E$8:$P$8=N$9),'R8. TIAM energy consumption'!$E$9:$P$278))</f>
        <v>99049.090538086384</v>
      </c>
      <c r="O21" s="58">
        <f t="array" ref="O21">SUM(IF(('R8. TIAM energy consumption'!$A$9:$A$278=$B21)*('R8. TIAM energy consumption'!$B$9:$B$278="PRIM FUELS - GAS")*('R8. TIAM energy consumption'!$D$9:$D$278=$D21)*('R8. TIAM energy consumption'!$E$8:$P$8=O$9),'R8. TIAM energy consumption'!$E$9:$P$278))</f>
        <v>97618.150543685333</v>
      </c>
      <c r="P21" s="58">
        <f t="array" ref="P21">SUM(IF(('R8. TIAM energy consumption'!$A$9:$A$278=$B21)*('R8. TIAM energy consumption'!$B$9:$B$278="PRIM FUELS - GAS")*('R8. TIAM energy consumption'!$D$9:$D$278=$D21)*('R8. TIAM energy consumption'!$E$8:$P$8=P$9),'R8. TIAM energy consumption'!$E$9:$P$278))</f>
        <v>99834.940960265507</v>
      </c>
      <c r="R21" s="58">
        <f t="shared" si="3"/>
        <v>1276.3285289568273</v>
      </c>
      <c r="S21" s="58">
        <f t="shared" si="2"/>
        <v>1011.4408762740244</v>
      </c>
      <c r="T21" s="58">
        <f t="shared" si="2"/>
        <v>1307.285318770681</v>
      </c>
      <c r="U21" s="58">
        <f t="shared" si="2"/>
        <v>1915.8360180383272</v>
      </c>
      <c r="V21" s="58">
        <f t="shared" si="2"/>
        <v>2321.7224626411166</v>
      </c>
      <c r="W21" s="58">
        <f t="shared" si="2"/>
        <v>2433.3945330807728</v>
      </c>
      <c r="X21" s="58">
        <f t="shared" si="2"/>
        <v>2791.4356771986891</v>
      </c>
      <c r="Y21" s="58">
        <f t="shared" si="2"/>
        <v>2892.3520306877331</v>
      </c>
      <c r="Z21" s="58">
        <f t="shared" si="2"/>
        <v>2831.4303815245703</v>
      </c>
      <c r="AA21" s="58">
        <f t="shared" si="2"/>
        <v>2628.6518645079918</v>
      </c>
      <c r="AB21" s="58">
        <f t="shared" si="2"/>
        <v>2590.6763206251835</v>
      </c>
      <c r="AC21" s="58">
        <f t="shared" si="2"/>
        <v>2649.5074540572086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GAS")*('R8. TIAM energy consumption'!$D$9:$D$278=$D22)*('R8. TIAM energy consumption'!$E$8:$P$8=E$9),'R8. TIAM energy consumption'!$E$9:$P$278))</f>
        <v>2036.4777905099668</v>
      </c>
      <c r="F22" s="58">
        <f t="array" ref="F22">SUM(IF(('R8. TIAM energy consumption'!$A$9:$A$278=$B22)*('R8. TIAM energy consumption'!$B$9:$B$278="PRIM FUELS - GAS")*('R8. TIAM energy consumption'!$D$9:$D$278=$D22)*('R8. TIAM energy consumption'!$E$8:$P$8=F$9),'R8. TIAM energy consumption'!$E$9:$P$278))</f>
        <v>651.41508355340432</v>
      </c>
      <c r="G22" s="58">
        <f t="array" ref="G22">SUM(IF(('R8. TIAM energy consumption'!$A$9:$A$278=$B22)*('R8. TIAM energy consumption'!$B$9:$B$278="PRIM FUELS - GAS")*('R8. TIAM energy consumption'!$D$9:$D$278=$D22)*('R8. TIAM energy consumption'!$E$8:$P$8=G$9),'R8. TIAM energy consumption'!$E$9:$P$278))</f>
        <v>625.23232772030849</v>
      </c>
      <c r="H22" s="58">
        <f t="array" ref="H22">SUM(IF(('R8. TIAM energy consumption'!$A$9:$A$278=$B22)*('R8. TIAM energy consumption'!$B$9:$B$278="PRIM FUELS - GAS")*('R8. TIAM energy consumption'!$D$9:$D$278=$D22)*('R8. TIAM energy consumption'!$E$8:$P$8=H$9),'R8. TIAM energy consumption'!$E$9:$P$278))</f>
        <v>723.86259716889083</v>
      </c>
      <c r="I22" s="58">
        <f t="array" ref="I22">SUM(IF(('R8. TIAM energy consumption'!$A$9:$A$278=$B22)*('R8. TIAM energy consumption'!$B$9:$B$278="PRIM FUELS - GAS")*('R8. TIAM energy consumption'!$D$9:$D$278=$D22)*('R8. TIAM energy consumption'!$E$8:$P$8=I$9),'R8. TIAM energy consumption'!$E$9:$P$278))</f>
        <v>834.3620980750311</v>
      </c>
      <c r="J22" s="58">
        <f t="array" ref="J22">SUM(IF(('R8. TIAM energy consumption'!$A$9:$A$278=$B22)*('R8. TIAM energy consumption'!$B$9:$B$278="PRIM FUELS - GAS")*('R8. TIAM energy consumption'!$D$9:$D$278=$D22)*('R8. TIAM energy consumption'!$E$8:$P$8=J$9),'R8. TIAM energy consumption'!$E$9:$P$278))</f>
        <v>1130.5412143830081</v>
      </c>
      <c r="K22" s="58">
        <f t="array" ref="K22">SUM(IF(('R8. TIAM energy consumption'!$A$9:$A$278=$B22)*('R8. TIAM energy consumption'!$B$9:$B$278="PRIM FUELS - GAS")*('R8. TIAM energy consumption'!$D$9:$D$278=$D22)*('R8. TIAM energy consumption'!$E$8:$P$8=K$9),'R8. TIAM energy consumption'!$E$9:$P$278))</f>
        <v>1460.5806938943392</v>
      </c>
      <c r="L22" s="58">
        <f t="array" ref="L22">SUM(IF(('R8. TIAM energy consumption'!$A$9:$A$278=$B22)*('R8. TIAM energy consumption'!$B$9:$B$278="PRIM FUELS - GAS")*('R8. TIAM energy consumption'!$D$9:$D$278=$D22)*('R8. TIAM energy consumption'!$E$8:$P$8=L$9),'R8. TIAM energy consumption'!$E$9:$P$278))</f>
        <v>1679.752825990447</v>
      </c>
      <c r="M22" s="58">
        <f t="array" ref="M22">SUM(IF(('R8. TIAM energy consumption'!$A$9:$A$278=$B22)*('R8. TIAM energy consumption'!$B$9:$B$278="PRIM FUELS - GAS")*('R8. TIAM energy consumption'!$D$9:$D$278=$D22)*('R8. TIAM energy consumption'!$E$8:$P$8=M$9),'R8. TIAM energy consumption'!$E$9:$P$278))</f>
        <v>1812.6319346619991</v>
      </c>
      <c r="N22" s="58">
        <f t="array" ref="N22">SUM(IF(('R8. TIAM energy consumption'!$A$9:$A$278=$B22)*('R8. TIAM energy consumption'!$B$9:$B$278="PRIM FUELS - GAS")*('R8. TIAM energy consumption'!$D$9:$D$278=$D22)*('R8. TIAM energy consumption'!$E$8:$P$8=N$9),'R8. TIAM energy consumption'!$E$9:$P$278))</f>
        <v>1872.6958036353731</v>
      </c>
      <c r="O22" s="58">
        <f t="array" ref="O22">SUM(IF(('R8. TIAM energy consumption'!$A$9:$A$278=$B22)*('R8. TIAM energy consumption'!$B$9:$B$278="PRIM FUELS - GAS")*('R8. TIAM energy consumption'!$D$9:$D$278=$D22)*('R8. TIAM energy consumption'!$E$8:$P$8=O$9),'R8. TIAM energy consumption'!$E$9:$P$278))</f>
        <v>1821.5226453544474</v>
      </c>
      <c r="P22" s="58">
        <f t="array" ref="P22">SUM(IF(('R8. TIAM energy consumption'!$A$9:$A$278=$B22)*('R8. TIAM energy consumption'!$B$9:$B$278="PRIM FUELS - GAS")*('R8. TIAM energy consumption'!$D$9:$D$278=$D22)*('R8. TIAM energy consumption'!$E$8:$P$8=P$9),'R8. TIAM energy consumption'!$E$9:$P$278))</f>
        <v>1695.9221249091672</v>
      </c>
      <c r="R22" s="58">
        <f t="shared" si="3"/>
        <v>54.04583840166336</v>
      </c>
      <c r="S22" s="58">
        <f t="shared" si="2"/>
        <v>17.287826315708116</v>
      </c>
      <c r="T22" s="58">
        <f t="shared" si="2"/>
        <v>16.59296531734125</v>
      </c>
      <c r="U22" s="58">
        <f t="shared" si="2"/>
        <v>19.21050213948147</v>
      </c>
      <c r="V22" s="58">
        <f t="shared" si="2"/>
        <v>22.143035063369737</v>
      </c>
      <c r="W22" s="58">
        <f t="shared" si="2"/>
        <v>30.003296900018547</v>
      </c>
      <c r="X22" s="58">
        <f t="shared" si="2"/>
        <v>38.762174830806956</v>
      </c>
      <c r="Y22" s="58">
        <f t="shared" si="2"/>
        <v>44.578757603579547</v>
      </c>
      <c r="Z22" s="58">
        <f t="shared" si="2"/>
        <v>48.105220238078196</v>
      </c>
      <c r="AA22" s="58">
        <f t="shared" si="2"/>
        <v>49.699248010657413</v>
      </c>
      <c r="AB22" s="58">
        <f t="shared" si="2"/>
        <v>48.341169736569746</v>
      </c>
      <c r="AC22" s="58">
        <f t="shared" si="2"/>
        <v>45.007872676919241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GAS")*('R8. TIAM energy consumption'!$D$9:$D$278=$D23)*('R8. TIAM energy consumption'!$E$8:$P$8=E$9),'R8. TIAM energy consumption'!$E$9:$P$278))</f>
        <v>30559.239994074946</v>
      </c>
      <c r="F23" s="58">
        <f t="array" ref="F23">SUM(IF(('R8. TIAM energy consumption'!$A$9:$A$278=$B23)*('R8. TIAM energy consumption'!$B$9:$B$278="PRIM FUELS - GAS")*('R8. TIAM energy consumption'!$D$9:$D$278=$D23)*('R8. TIAM energy consumption'!$E$8:$P$8=F$9),'R8. TIAM energy consumption'!$E$9:$P$278))</f>
        <v>23897.391728544328</v>
      </c>
      <c r="G23" s="58">
        <f t="array" ref="G23">SUM(IF(('R8. TIAM energy consumption'!$A$9:$A$278=$B23)*('R8. TIAM energy consumption'!$B$9:$B$278="PRIM FUELS - GAS")*('R8. TIAM energy consumption'!$D$9:$D$278=$D23)*('R8. TIAM energy consumption'!$E$8:$P$8=G$9),'R8. TIAM energy consumption'!$E$9:$P$278))</f>
        <v>19750.788281164645</v>
      </c>
      <c r="H23" s="58">
        <f t="array" ref="H23">SUM(IF(('R8. TIAM energy consumption'!$A$9:$A$278=$B23)*('R8. TIAM energy consumption'!$B$9:$B$278="PRIM FUELS - GAS")*('R8. TIAM energy consumption'!$D$9:$D$278=$D23)*('R8. TIAM energy consumption'!$E$8:$P$8=H$9),'R8. TIAM energy consumption'!$E$9:$P$278))</f>
        <v>25616.624898031434</v>
      </c>
      <c r="I23" s="58">
        <f t="array" ref="I23">SUM(IF(('R8. TIAM energy consumption'!$A$9:$A$278=$B23)*('R8. TIAM energy consumption'!$B$9:$B$278="PRIM FUELS - GAS")*('R8. TIAM energy consumption'!$D$9:$D$278=$D23)*('R8. TIAM energy consumption'!$E$8:$P$8=I$9),'R8. TIAM energy consumption'!$E$9:$P$278))</f>
        <v>21862.347111248</v>
      </c>
      <c r="J23" s="58">
        <f t="array" ref="J23">SUM(IF(('R8. TIAM energy consumption'!$A$9:$A$278=$B23)*('R8. TIAM energy consumption'!$B$9:$B$278="PRIM FUELS - GAS")*('R8. TIAM energy consumption'!$D$9:$D$278=$D23)*('R8. TIAM energy consumption'!$E$8:$P$8=J$9),'R8. TIAM energy consumption'!$E$9:$P$278))</f>
        <v>18626.670165469379</v>
      </c>
      <c r="K23" s="58">
        <f t="array" ref="K23">SUM(IF(('R8. TIAM energy consumption'!$A$9:$A$278=$B23)*('R8. TIAM energy consumption'!$B$9:$B$278="PRIM FUELS - GAS")*('R8. TIAM energy consumption'!$D$9:$D$278=$D23)*('R8. TIAM energy consumption'!$E$8:$P$8=K$9),'R8. TIAM energy consumption'!$E$9:$P$278))</f>
        <v>15559.424800658266</v>
      </c>
      <c r="L23" s="58">
        <f t="array" ref="L23">SUM(IF(('R8. TIAM energy consumption'!$A$9:$A$278=$B23)*('R8. TIAM energy consumption'!$B$9:$B$278="PRIM FUELS - GAS")*('R8. TIAM energy consumption'!$D$9:$D$278=$D23)*('R8. TIAM energy consumption'!$E$8:$P$8=L$9),'R8. TIAM energy consumption'!$E$9:$P$278))</f>
        <v>13389.632377641527</v>
      </c>
      <c r="M23" s="58">
        <f t="array" ref="M23">SUM(IF(('R8. TIAM energy consumption'!$A$9:$A$278=$B23)*('R8. TIAM energy consumption'!$B$9:$B$278="PRIM FUELS - GAS")*('R8. TIAM energy consumption'!$D$9:$D$278=$D23)*('R8. TIAM energy consumption'!$E$8:$P$8=M$9),'R8. TIAM energy consumption'!$E$9:$P$278))</f>
        <v>10173.385618023318</v>
      </c>
      <c r="N23" s="58">
        <f t="array" ref="N23">SUM(IF(('R8. TIAM energy consumption'!$A$9:$A$278=$B23)*('R8. TIAM energy consumption'!$B$9:$B$278="PRIM FUELS - GAS")*('R8. TIAM energy consumption'!$D$9:$D$278=$D23)*('R8. TIAM energy consumption'!$E$8:$P$8=N$9),'R8. TIAM energy consumption'!$E$9:$P$278))</f>
        <v>8830.8951173840014</v>
      </c>
      <c r="O23" s="58">
        <f t="array" ref="O23">SUM(IF(('R8. TIAM energy consumption'!$A$9:$A$278=$B23)*('R8. TIAM energy consumption'!$B$9:$B$278="PRIM FUELS - GAS")*('R8. TIAM energy consumption'!$D$9:$D$278=$D23)*('R8. TIAM energy consumption'!$E$8:$P$8=O$9),'R8. TIAM energy consumption'!$E$9:$P$278))</f>
        <v>6388.5007664655159</v>
      </c>
      <c r="P23" s="58">
        <f t="array" ref="P23">SUM(IF(('R8. TIAM energy consumption'!$A$9:$A$278=$B23)*('R8. TIAM energy consumption'!$B$9:$B$278="PRIM FUELS - GAS")*('R8. TIAM energy consumption'!$D$9:$D$278=$D23)*('R8. TIAM energy consumption'!$E$8:$P$8=P$9),'R8. TIAM energy consumption'!$E$9:$P$278))</f>
        <v>3773.5545005683107</v>
      </c>
      <c r="R23" s="58">
        <f t="shared" si="3"/>
        <v>811.00798353604205</v>
      </c>
      <c r="S23" s="58">
        <f t="shared" si="2"/>
        <v>634.20999610249976</v>
      </c>
      <c r="T23" s="58">
        <f t="shared" si="2"/>
        <v>524.16378745873033</v>
      </c>
      <c r="U23" s="58">
        <f t="shared" si="2"/>
        <v>679.83651777922853</v>
      </c>
      <c r="V23" s="58">
        <f t="shared" si="2"/>
        <v>580.20219251185517</v>
      </c>
      <c r="W23" s="58">
        <f t="shared" si="2"/>
        <v>494.33095239990308</v>
      </c>
      <c r="X23" s="58">
        <f t="shared" si="2"/>
        <v>412.92969769566179</v>
      </c>
      <c r="Y23" s="58">
        <f t="shared" si="2"/>
        <v>355.34583834497846</v>
      </c>
      <c r="Z23" s="58">
        <f t="shared" si="2"/>
        <v>269.9902535994799</v>
      </c>
      <c r="AA23" s="58">
        <f t="shared" si="2"/>
        <v>234.36206016106706</v>
      </c>
      <c r="AB23" s="58">
        <f t="shared" si="2"/>
        <v>169.54365113249585</v>
      </c>
      <c r="AC23" s="58">
        <f t="shared" si="2"/>
        <v>100.14590764896745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GAS")*('R8. TIAM energy consumption'!$D$9:$D$278=$D24)*('R8. TIAM energy consumption'!$E$8:$P$8=E$9),'R8. TIAM energy consumption'!$E$9:$P$278))</f>
        <v>7769.6695808917839</v>
      </c>
      <c r="F24" s="58">
        <f t="array" ref="F24">SUM(IF(('R8. TIAM energy consumption'!$A$9:$A$278=$B24)*('R8. TIAM energy consumption'!$B$9:$B$278="PRIM FUELS - GAS")*('R8. TIAM energy consumption'!$D$9:$D$278=$D24)*('R8. TIAM energy consumption'!$E$8:$P$8=F$9),'R8. TIAM energy consumption'!$E$9:$P$278))</f>
        <v>8285.2901571639468</v>
      </c>
      <c r="G24" s="58">
        <f t="array" ref="G24">SUM(IF(('R8. TIAM energy consumption'!$A$9:$A$278=$B24)*('R8. TIAM energy consumption'!$B$9:$B$278="PRIM FUELS - GAS")*('R8. TIAM energy consumption'!$D$9:$D$278=$D24)*('R8. TIAM energy consumption'!$E$8:$P$8=G$9),'R8. TIAM energy consumption'!$E$9:$P$278))</f>
        <v>8394.2584257928065</v>
      </c>
      <c r="H24" s="58">
        <f t="array" ref="H24">SUM(IF(('R8. TIAM energy consumption'!$A$9:$A$278=$B24)*('R8. TIAM energy consumption'!$B$9:$B$278="PRIM FUELS - GAS")*('R8. TIAM energy consumption'!$D$9:$D$278=$D24)*('R8. TIAM energy consumption'!$E$8:$P$8=H$9),'R8. TIAM energy consumption'!$E$9:$P$278))</f>
        <v>6926.1308491515465</v>
      </c>
      <c r="I24" s="58">
        <f t="array" ref="I24">SUM(IF(('R8. TIAM energy consumption'!$A$9:$A$278=$B24)*('R8. TIAM energy consumption'!$B$9:$B$278="PRIM FUELS - GAS")*('R8. TIAM energy consumption'!$D$9:$D$278=$D24)*('R8. TIAM energy consumption'!$E$8:$P$8=I$9),'R8. TIAM energy consumption'!$E$9:$P$278))</f>
        <v>6194.8697113261032</v>
      </c>
      <c r="J24" s="58">
        <f t="array" ref="J24">SUM(IF(('R8. TIAM energy consumption'!$A$9:$A$278=$B24)*('R8. TIAM energy consumption'!$B$9:$B$278="PRIM FUELS - GAS")*('R8. TIAM energy consumption'!$D$9:$D$278=$D24)*('R8. TIAM energy consumption'!$E$8:$P$8=J$9),'R8. TIAM energy consumption'!$E$9:$P$278))</f>
        <v>7145.7757160382771</v>
      </c>
      <c r="K24" s="58">
        <f t="array" ref="K24">SUM(IF(('R8. TIAM energy consumption'!$A$9:$A$278=$B24)*('R8. TIAM energy consumption'!$B$9:$B$278="PRIM FUELS - GAS")*('R8. TIAM energy consumption'!$D$9:$D$278=$D24)*('R8. TIAM energy consumption'!$E$8:$P$8=K$9),'R8. TIAM energy consumption'!$E$9:$P$278))</f>
        <v>5221.9383089232524</v>
      </c>
      <c r="L24" s="58">
        <f t="array" ref="L24">SUM(IF(('R8. TIAM energy consumption'!$A$9:$A$278=$B24)*('R8. TIAM energy consumption'!$B$9:$B$278="PRIM FUELS - GAS")*('R8. TIAM energy consumption'!$D$9:$D$278=$D24)*('R8. TIAM energy consumption'!$E$8:$P$8=L$9),'R8. TIAM energy consumption'!$E$9:$P$278))</f>
        <v>3077.9026072392207</v>
      </c>
      <c r="M24" s="58">
        <f t="array" ref="M24">SUM(IF(('R8. TIAM energy consumption'!$A$9:$A$278=$B24)*('R8. TIAM energy consumption'!$B$9:$B$278="PRIM FUELS - GAS")*('R8. TIAM energy consumption'!$D$9:$D$278=$D24)*('R8. TIAM energy consumption'!$E$8:$P$8=M$9),'R8. TIAM energy consumption'!$E$9:$P$278))</f>
        <v>2952.3536493533752</v>
      </c>
      <c r="N24" s="58">
        <f t="array" ref="N24">SUM(IF(('R8. TIAM energy consumption'!$A$9:$A$278=$B24)*('R8. TIAM energy consumption'!$B$9:$B$278="PRIM FUELS - GAS")*('R8. TIAM energy consumption'!$D$9:$D$278=$D24)*('R8. TIAM energy consumption'!$E$8:$P$8=N$9),'R8. TIAM energy consumption'!$E$9:$P$278))</f>
        <v>2912.1885134977492</v>
      </c>
      <c r="O24" s="58">
        <f t="array" ref="O24">SUM(IF(('R8. TIAM energy consumption'!$A$9:$A$278=$B24)*('R8. TIAM energy consumption'!$B$9:$B$278="PRIM FUELS - GAS")*('R8. TIAM energy consumption'!$D$9:$D$278=$D24)*('R8. TIAM energy consumption'!$E$8:$P$8=O$9),'R8. TIAM energy consumption'!$E$9:$P$278))</f>
        <v>2940.4047496301168</v>
      </c>
      <c r="P24" s="58">
        <f t="array" ref="P24">SUM(IF(('R8. TIAM energy consumption'!$A$9:$A$278=$B24)*('R8. TIAM energy consumption'!$B$9:$B$278="PRIM FUELS - GAS")*('R8. TIAM energy consumption'!$D$9:$D$278=$D24)*('R8. TIAM energy consumption'!$E$8:$P$8=P$9),'R8. TIAM energy consumption'!$E$9:$P$278))</f>
        <v>2810.2647708663926</v>
      </c>
      <c r="R24" s="58">
        <f t="shared" si="3"/>
        <v>206.19832367434881</v>
      </c>
      <c r="S24" s="58">
        <f t="shared" si="2"/>
        <v>219.88231594356941</v>
      </c>
      <c r="T24" s="58">
        <f t="shared" si="2"/>
        <v>222.77421167877881</v>
      </c>
      <c r="U24" s="58">
        <f t="shared" si="2"/>
        <v>183.81175103720724</v>
      </c>
      <c r="V24" s="58">
        <f t="shared" si="2"/>
        <v>164.40489991980147</v>
      </c>
      <c r="W24" s="58">
        <f t="shared" si="2"/>
        <v>189.64087966155745</v>
      </c>
      <c r="X24" s="58">
        <f t="shared" si="2"/>
        <v>138.58439080587661</v>
      </c>
      <c r="Y24" s="58">
        <f t="shared" si="2"/>
        <v>81.684085975351138</v>
      </c>
      <c r="Z24" s="58">
        <f t="shared" si="2"/>
        <v>78.352157328244971</v>
      </c>
      <c r="AA24" s="58">
        <f t="shared" si="2"/>
        <v>77.286219633294493</v>
      </c>
      <c r="AB24" s="58">
        <f t="shared" si="2"/>
        <v>78.035046920004675</v>
      </c>
      <c r="AC24" s="58">
        <f t="shared" si="2"/>
        <v>74.581277723681239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GAS")*('R8. TIAM energy consumption'!$D$9:$D$278=$D25)*('R8. TIAM energy consumption'!$E$8:$P$8=E$9),'R8. TIAM energy consumption'!$E$9:$P$278))</f>
        <v>14327.117906739521</v>
      </c>
      <c r="F25" s="58">
        <f t="array" ref="F25">SUM(IF(('R8. TIAM energy consumption'!$A$9:$A$278=$B25)*('R8. TIAM energy consumption'!$B$9:$B$278="PRIM FUELS - GAS")*('R8. TIAM energy consumption'!$D$9:$D$278=$D25)*('R8. TIAM energy consumption'!$E$8:$P$8=F$9),'R8. TIAM energy consumption'!$E$9:$P$278))</f>
        <v>13858.859823066639</v>
      </c>
      <c r="G25" s="58">
        <f t="array" ref="G25">SUM(IF(('R8. TIAM energy consumption'!$A$9:$A$278=$B25)*('R8. TIAM energy consumption'!$B$9:$B$278="PRIM FUELS - GAS")*('R8. TIAM energy consumption'!$D$9:$D$278=$D25)*('R8. TIAM energy consumption'!$E$8:$P$8=G$9),'R8. TIAM energy consumption'!$E$9:$P$278))</f>
        <v>15551.385299649213</v>
      </c>
      <c r="H25" s="58">
        <f t="array" ref="H25">SUM(IF(('R8. TIAM energy consumption'!$A$9:$A$278=$B25)*('R8. TIAM energy consumption'!$B$9:$B$278="PRIM FUELS - GAS")*('R8. TIAM energy consumption'!$D$9:$D$278=$D25)*('R8. TIAM energy consumption'!$E$8:$P$8=H$9),'R8. TIAM energy consumption'!$E$9:$P$278))</f>
        <v>18473.46201385729</v>
      </c>
      <c r="I25" s="58">
        <f t="array" ref="I25">SUM(IF(('R8. TIAM energy consumption'!$A$9:$A$278=$B25)*('R8. TIAM energy consumption'!$B$9:$B$278="PRIM FUELS - GAS")*('R8. TIAM energy consumption'!$D$9:$D$278=$D25)*('R8. TIAM energy consumption'!$E$8:$P$8=I$9),'R8. TIAM energy consumption'!$E$9:$P$278))</f>
        <v>19556.078729154939</v>
      </c>
      <c r="J25" s="58">
        <f t="array" ref="J25">SUM(IF(('R8. TIAM energy consumption'!$A$9:$A$278=$B25)*('R8. TIAM energy consumption'!$B$9:$B$278="PRIM FUELS - GAS")*('R8. TIAM energy consumption'!$D$9:$D$278=$D25)*('R8. TIAM energy consumption'!$E$8:$P$8=J$9),'R8. TIAM energy consumption'!$E$9:$P$278))</f>
        <v>16701.356498203437</v>
      </c>
      <c r="K25" s="58">
        <f t="array" ref="K25">SUM(IF(('R8. TIAM energy consumption'!$A$9:$A$278=$B25)*('R8. TIAM energy consumption'!$B$9:$B$278="PRIM FUELS - GAS")*('R8. TIAM energy consumption'!$D$9:$D$278=$D25)*('R8. TIAM energy consumption'!$E$8:$P$8=K$9),'R8. TIAM energy consumption'!$E$9:$P$278))</f>
        <v>19297.888612282983</v>
      </c>
      <c r="L25" s="58">
        <f t="array" ref="L25">SUM(IF(('R8. TIAM energy consumption'!$A$9:$A$278=$B25)*('R8. TIAM energy consumption'!$B$9:$B$278="PRIM FUELS - GAS")*('R8. TIAM energy consumption'!$D$9:$D$278=$D25)*('R8. TIAM energy consumption'!$E$8:$P$8=L$9),'R8. TIAM energy consumption'!$E$9:$P$278))</f>
        <v>17515.342245992899</v>
      </c>
      <c r="M25" s="58">
        <f t="array" ref="M25">SUM(IF(('R8. TIAM energy consumption'!$A$9:$A$278=$B25)*('R8. TIAM energy consumption'!$B$9:$B$278="PRIM FUELS - GAS")*('R8. TIAM energy consumption'!$D$9:$D$278=$D25)*('R8. TIAM energy consumption'!$E$8:$P$8=M$9),'R8. TIAM energy consumption'!$E$9:$P$278))</f>
        <v>21646.48989918497</v>
      </c>
      <c r="N25" s="58">
        <f t="array" ref="N25">SUM(IF(('R8. TIAM energy consumption'!$A$9:$A$278=$B25)*('R8. TIAM energy consumption'!$B$9:$B$278="PRIM FUELS - GAS")*('R8. TIAM energy consumption'!$D$9:$D$278=$D25)*('R8. TIAM energy consumption'!$E$8:$P$8=N$9),'R8. TIAM energy consumption'!$E$9:$P$278))</f>
        <v>23254.832816298585</v>
      </c>
      <c r="O25" s="58">
        <f t="array" ref="O25">SUM(IF(('R8. TIAM energy consumption'!$A$9:$A$278=$B25)*('R8. TIAM energy consumption'!$B$9:$B$278="PRIM FUELS - GAS")*('R8. TIAM energy consumption'!$D$9:$D$278=$D25)*('R8. TIAM energy consumption'!$E$8:$P$8=O$9),'R8. TIAM energy consumption'!$E$9:$P$278))</f>
        <v>24787.918039308817</v>
      </c>
      <c r="P25" s="58">
        <f t="array" ref="P25">SUM(IF(('R8. TIAM energy consumption'!$A$9:$A$278=$B25)*('R8. TIAM energy consumption'!$B$9:$B$278="PRIM FUELS - GAS")*('R8. TIAM energy consumption'!$D$9:$D$278=$D25)*('R8. TIAM energy consumption'!$E$8:$P$8=P$9),'R8. TIAM energy consumption'!$E$9:$P$278))</f>
        <v>22821.044366306411</v>
      </c>
      <c r="R25" s="58">
        <f t="shared" si="3"/>
        <v>380.22565370345586</v>
      </c>
      <c r="S25" s="58">
        <f t="shared" si="2"/>
        <v>367.79860891151651</v>
      </c>
      <c r="T25" s="58">
        <f t="shared" si="2"/>
        <v>412.71633834826793</v>
      </c>
      <c r="U25" s="58">
        <f t="shared" si="2"/>
        <v>490.26497974730125</v>
      </c>
      <c r="V25" s="58">
        <f t="shared" si="2"/>
        <v>518.99641414770508</v>
      </c>
      <c r="W25" s="58">
        <f t="shared" si="2"/>
        <v>443.23528525417305</v>
      </c>
      <c r="X25" s="58">
        <f t="shared" si="2"/>
        <v>512.14433778409591</v>
      </c>
      <c r="Y25" s="58">
        <f t="shared" si="2"/>
        <v>464.83755481551697</v>
      </c>
      <c r="Z25" s="58">
        <f t="shared" si="2"/>
        <v>574.47358400192843</v>
      </c>
      <c r="AA25" s="58">
        <f t="shared" si="2"/>
        <v>617.1572026487172</v>
      </c>
      <c r="AB25" s="58">
        <f t="shared" si="2"/>
        <v>657.84356643078445</v>
      </c>
      <c r="AC25" s="58">
        <f t="shared" si="2"/>
        <v>605.64494330661353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GAS")*('R8. TIAM energy consumption'!$D$9:$D$278=$D26)*('R8. TIAM energy consumption'!$E$8:$P$8=E$9),'R8. TIAM energy consumption'!$E$9:$P$278))</f>
        <v>23384.827634195975</v>
      </c>
      <c r="F26" s="58">
        <f t="array" ref="F26">SUM(IF(('R8. TIAM energy consumption'!$A$9:$A$278=$B26)*('R8. TIAM energy consumption'!$B$9:$B$278="PRIM FUELS - GAS")*('R8. TIAM energy consumption'!$D$9:$D$278=$D26)*('R8. TIAM energy consumption'!$E$8:$P$8=F$9),'R8. TIAM energy consumption'!$E$9:$P$278))</f>
        <v>22264.272699324447</v>
      </c>
      <c r="G26" s="58">
        <f t="array" ref="G26">SUM(IF(('R8. TIAM energy consumption'!$A$9:$A$278=$B26)*('R8. TIAM energy consumption'!$B$9:$B$278="PRIM FUELS - GAS")*('R8. TIAM energy consumption'!$D$9:$D$278=$D26)*('R8. TIAM energy consumption'!$E$8:$P$8=G$9),'R8. TIAM energy consumption'!$E$9:$P$278))</f>
        <v>23446.817284090335</v>
      </c>
      <c r="H26" s="58">
        <f t="array" ref="H26">SUM(IF(('R8. TIAM energy consumption'!$A$9:$A$278=$B26)*('R8. TIAM energy consumption'!$B$9:$B$278="PRIM FUELS - GAS")*('R8. TIAM energy consumption'!$D$9:$D$278=$D26)*('R8. TIAM energy consumption'!$E$8:$P$8=H$9),'R8. TIAM energy consumption'!$E$9:$P$278))</f>
        <v>23695.592707490829</v>
      </c>
      <c r="I26" s="58">
        <f t="array" ref="I26">SUM(IF(('R8. TIAM energy consumption'!$A$9:$A$278=$B26)*('R8. TIAM energy consumption'!$B$9:$B$278="PRIM FUELS - GAS")*('R8. TIAM energy consumption'!$D$9:$D$278=$D26)*('R8. TIAM energy consumption'!$E$8:$P$8=I$9),'R8. TIAM energy consumption'!$E$9:$P$278))</f>
        <v>16366.246624841548</v>
      </c>
      <c r="J26" s="58">
        <f t="array" ref="J26">SUM(IF(('R8. TIAM energy consumption'!$A$9:$A$278=$B26)*('R8. TIAM energy consumption'!$B$9:$B$278="PRIM FUELS - GAS")*('R8. TIAM energy consumption'!$D$9:$D$278=$D26)*('R8. TIAM energy consumption'!$E$8:$P$8=J$9),'R8. TIAM energy consumption'!$E$9:$P$278))</f>
        <v>14610.598330268695</v>
      </c>
      <c r="K26" s="58">
        <f t="array" ref="K26">SUM(IF(('R8. TIAM energy consumption'!$A$9:$A$278=$B26)*('R8. TIAM energy consumption'!$B$9:$B$278="PRIM FUELS - GAS")*('R8. TIAM energy consumption'!$D$9:$D$278=$D26)*('R8. TIAM energy consumption'!$E$8:$P$8=K$9),'R8. TIAM energy consumption'!$E$9:$P$278))</f>
        <v>13564.405134421628</v>
      </c>
      <c r="L26" s="58">
        <f t="array" ref="L26">SUM(IF(('R8. TIAM energy consumption'!$A$9:$A$278=$B26)*('R8. TIAM energy consumption'!$B$9:$B$278="PRIM FUELS - GAS")*('R8. TIAM energy consumption'!$D$9:$D$278=$D26)*('R8. TIAM energy consumption'!$E$8:$P$8=L$9),'R8. TIAM energy consumption'!$E$9:$P$278))</f>
        <v>10962.082141131086</v>
      </c>
      <c r="M26" s="58">
        <f t="array" ref="M26">SUM(IF(('R8. TIAM energy consumption'!$A$9:$A$278=$B26)*('R8. TIAM energy consumption'!$B$9:$B$278="PRIM FUELS - GAS")*('R8. TIAM energy consumption'!$D$9:$D$278=$D26)*('R8. TIAM energy consumption'!$E$8:$P$8=M$9),'R8. TIAM energy consumption'!$E$9:$P$278))</f>
        <v>8456.6741776521249</v>
      </c>
      <c r="N26" s="58">
        <f t="array" ref="N26">SUM(IF(('R8. TIAM energy consumption'!$A$9:$A$278=$B26)*('R8. TIAM energy consumption'!$B$9:$B$278="PRIM FUELS - GAS")*('R8. TIAM energy consumption'!$D$9:$D$278=$D26)*('R8. TIAM energy consumption'!$E$8:$P$8=N$9),'R8. TIAM energy consumption'!$E$9:$P$278))</f>
        <v>7794.8060390254286</v>
      </c>
      <c r="O26" s="58">
        <f t="array" ref="O26">SUM(IF(('R8. TIAM energy consumption'!$A$9:$A$278=$B26)*('R8. TIAM energy consumption'!$B$9:$B$278="PRIM FUELS - GAS")*('R8. TIAM energy consumption'!$D$9:$D$278=$D26)*('R8. TIAM energy consumption'!$E$8:$P$8=O$9),'R8. TIAM energy consumption'!$E$9:$P$278))</f>
        <v>4654.2582576888462</v>
      </c>
      <c r="P26" s="58">
        <f t="array" ref="P26">SUM(IF(('R8. TIAM energy consumption'!$A$9:$A$278=$B26)*('R8. TIAM energy consumption'!$B$9:$B$278="PRIM FUELS - GAS")*('R8. TIAM energy consumption'!$D$9:$D$278=$D26)*('R8. TIAM energy consumption'!$E$8:$P$8=P$9),'R8. TIAM energy consumption'!$E$9:$P$278))</f>
        <v>4066.7727512489882</v>
      </c>
      <c r="R26" s="58">
        <f t="shared" si="3"/>
        <v>620.60711943832121</v>
      </c>
      <c r="S26" s="58">
        <f t="shared" si="2"/>
        <v>590.86884720551302</v>
      </c>
      <c r="T26" s="58">
        <f t="shared" si="2"/>
        <v>622.25225527843622</v>
      </c>
      <c r="U26" s="58">
        <f t="shared" si="2"/>
        <v>628.85447622779486</v>
      </c>
      <c r="V26" s="58">
        <f t="shared" si="2"/>
        <v>434.34184475267699</v>
      </c>
      <c r="W26" s="58">
        <f t="shared" si="2"/>
        <v>387.74890646441833</v>
      </c>
      <c r="X26" s="58">
        <f t="shared" si="2"/>
        <v>359.98411145258018</v>
      </c>
      <c r="Y26" s="58">
        <f t="shared" si="2"/>
        <v>290.92137547788838</v>
      </c>
      <c r="Z26" s="58">
        <f t="shared" si="2"/>
        <v>224.43065578753695</v>
      </c>
      <c r="AA26" s="58">
        <f t="shared" si="2"/>
        <v>206.86541710429529</v>
      </c>
      <c r="AB26" s="58">
        <f t="shared" si="2"/>
        <v>123.51879841108808</v>
      </c>
      <c r="AC26" s="58">
        <f t="shared" si="2"/>
        <v>107.92759142993219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GAS")*('R8. TIAM energy consumption'!$D$9:$D$278=$D27)*('R8. TIAM energy consumption'!$E$8:$P$8=E$9),'R8. TIAM energy consumption'!$E$9:$P$278))</f>
        <v>48100.249799130077</v>
      </c>
      <c r="F27" s="58">
        <f t="array" ref="F27">SUM(IF(('R8. TIAM energy consumption'!$A$9:$A$278=$B27)*('R8. TIAM energy consumption'!$B$9:$B$278="PRIM FUELS - GAS")*('R8. TIAM energy consumption'!$D$9:$D$278=$D27)*('R8. TIAM energy consumption'!$E$8:$P$8=F$9),'R8. TIAM energy consumption'!$E$9:$P$278))</f>
        <v>37959.384135039247</v>
      </c>
      <c r="G27" s="58">
        <f t="array" ref="G27">SUM(IF(('R8. TIAM energy consumption'!$A$9:$A$278=$B27)*('R8. TIAM energy consumption'!$B$9:$B$278="PRIM FUELS - GAS")*('R8. TIAM energy consumption'!$D$9:$D$278=$D27)*('R8. TIAM energy consumption'!$E$8:$P$8=G$9),'R8. TIAM energy consumption'!$E$9:$P$278))</f>
        <v>49231.078235986126</v>
      </c>
      <c r="H27" s="58">
        <f t="array" ref="H27">SUM(IF(('R8. TIAM energy consumption'!$A$9:$A$278=$B27)*('R8. TIAM energy consumption'!$B$9:$B$278="PRIM FUELS - GAS")*('R8. TIAM energy consumption'!$D$9:$D$278=$D27)*('R8. TIAM energy consumption'!$E$8:$P$8=H$9),'R8. TIAM energy consumption'!$E$9:$P$278))</f>
        <v>76707.430562952912</v>
      </c>
      <c r="I27" s="58">
        <f t="array" ref="I27">SUM(IF(('R8. TIAM energy consumption'!$A$9:$A$278=$B27)*('R8. TIAM energy consumption'!$B$9:$B$278="PRIM FUELS - GAS")*('R8. TIAM energy consumption'!$D$9:$D$278=$D27)*('R8. TIAM energy consumption'!$E$8:$P$8=I$9),'R8. TIAM energy consumption'!$E$9:$P$278))</f>
        <v>104660.59297136785</v>
      </c>
      <c r="J27" s="58">
        <f t="array" ref="J27">SUM(IF(('R8. TIAM energy consumption'!$A$9:$A$278=$B27)*('R8. TIAM energy consumption'!$B$9:$B$278="PRIM FUELS - GAS")*('R8. TIAM energy consumption'!$D$9:$D$278=$D27)*('R8. TIAM energy consumption'!$E$8:$P$8=J$9),'R8. TIAM energy consumption'!$E$9:$P$278))</f>
        <v>101076.63640971051</v>
      </c>
      <c r="K27" s="58">
        <f t="array" ref="K27">SUM(IF(('R8. TIAM energy consumption'!$A$9:$A$278=$B27)*('R8. TIAM energy consumption'!$B$9:$B$278="PRIM FUELS - GAS")*('R8. TIAM energy consumption'!$D$9:$D$278=$D27)*('R8. TIAM energy consumption'!$E$8:$P$8=K$9),'R8. TIAM energy consumption'!$E$9:$P$278))</f>
        <v>73033.073105092772</v>
      </c>
      <c r="L27" s="58">
        <f t="array" ref="L27">SUM(IF(('R8. TIAM energy consumption'!$A$9:$A$278=$B27)*('R8. TIAM energy consumption'!$B$9:$B$278="PRIM FUELS - GAS")*('R8. TIAM energy consumption'!$D$9:$D$278=$D27)*('R8. TIAM energy consumption'!$E$8:$P$8=L$9),'R8. TIAM energy consumption'!$E$9:$P$278))</f>
        <v>50297.902911699006</v>
      </c>
      <c r="M27" s="58">
        <f t="array" ref="M27">SUM(IF(('R8. TIAM energy consumption'!$A$9:$A$278=$B27)*('R8. TIAM energy consumption'!$B$9:$B$278="PRIM FUELS - GAS")*('R8. TIAM energy consumption'!$D$9:$D$278=$D27)*('R8. TIAM energy consumption'!$E$8:$P$8=M$9),'R8. TIAM energy consumption'!$E$9:$P$278))</f>
        <v>44972.030066527856</v>
      </c>
      <c r="N27" s="58">
        <f t="array" ref="N27">SUM(IF(('R8. TIAM energy consumption'!$A$9:$A$278=$B27)*('R8. TIAM energy consumption'!$B$9:$B$278="PRIM FUELS - GAS")*('R8. TIAM energy consumption'!$D$9:$D$278=$D27)*('R8. TIAM energy consumption'!$E$8:$P$8=N$9),'R8. TIAM energy consumption'!$E$9:$P$278))</f>
        <v>41938.341163282661</v>
      </c>
      <c r="O27" s="58">
        <f t="array" ref="O27">SUM(IF(('R8. TIAM energy consumption'!$A$9:$A$278=$B27)*('R8. TIAM energy consumption'!$B$9:$B$278="PRIM FUELS - GAS")*('R8. TIAM energy consumption'!$D$9:$D$278=$D27)*('R8. TIAM energy consumption'!$E$8:$P$8=O$9),'R8. TIAM energy consumption'!$E$9:$P$278))</f>
        <v>43765.282427381375</v>
      </c>
      <c r="P27" s="58">
        <f t="array" ref="P27">SUM(IF(('R8. TIAM energy consumption'!$A$9:$A$278=$B27)*('R8. TIAM energy consumption'!$B$9:$B$278="PRIM FUELS - GAS")*('R8. TIAM energy consumption'!$D$9:$D$278=$D27)*('R8. TIAM energy consumption'!$E$8:$P$8=P$9),'R8. TIAM energy consumption'!$E$9:$P$278))</f>
        <v>34950.81883140868</v>
      </c>
      <c r="R27" s="58">
        <f t="shared" si="3"/>
        <v>1276.5267266049773</v>
      </c>
      <c r="S27" s="58">
        <f t="shared" si="2"/>
        <v>1007.3995161397045</v>
      </c>
      <c r="T27" s="58">
        <f t="shared" si="2"/>
        <v>1306.5376460675575</v>
      </c>
      <c r="U27" s="58">
        <f t="shared" si="2"/>
        <v>2035.7292457257843</v>
      </c>
      <c r="V27" s="58">
        <f t="shared" si="2"/>
        <v>2777.5748506131954</v>
      </c>
      <c r="W27" s="58">
        <f t="shared" si="2"/>
        <v>2682.460659791891</v>
      </c>
      <c r="X27" s="58">
        <f t="shared" si="2"/>
        <v>1938.2159164261177</v>
      </c>
      <c r="Y27" s="58">
        <f t="shared" si="2"/>
        <v>1334.8499774345726</v>
      </c>
      <c r="Z27" s="58">
        <f t="shared" si="2"/>
        <v>1193.5072805098755</v>
      </c>
      <c r="AA27" s="58">
        <f t="shared" si="2"/>
        <v>1112.9965766908806</v>
      </c>
      <c r="AB27" s="58">
        <f t="shared" si="2"/>
        <v>1161.4815504966023</v>
      </c>
      <c r="AC27" s="58">
        <f t="shared" si="2"/>
        <v>927.55556449997118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GAS")*('R8. TIAM energy consumption'!$D$9:$D$278=$D28)*('R8. TIAM energy consumption'!$E$8:$P$8=E$9),'R8. TIAM energy consumption'!$E$9:$P$278))</f>
        <v>2036.4777905099068</v>
      </c>
      <c r="F28" s="58">
        <f t="array" ref="F28">SUM(IF(('R8. TIAM energy consumption'!$A$9:$A$278=$B28)*('R8. TIAM energy consumption'!$B$9:$B$278="PRIM FUELS - GAS")*('R8. TIAM energy consumption'!$D$9:$D$278=$D28)*('R8. TIAM energy consumption'!$E$8:$P$8=F$9),'R8. TIAM energy consumption'!$E$9:$P$278))</f>
        <v>721.94319251164461</v>
      </c>
      <c r="G28" s="58">
        <f t="array" ref="G28">SUM(IF(('R8. TIAM energy consumption'!$A$9:$A$278=$B28)*('R8. TIAM energy consumption'!$B$9:$B$278="PRIM FUELS - GAS")*('R8. TIAM energy consumption'!$D$9:$D$278=$D28)*('R8. TIAM energy consumption'!$E$8:$P$8=G$9),'R8. TIAM energy consumption'!$E$9:$P$278))</f>
        <v>693.55351074943803</v>
      </c>
      <c r="H28" s="58">
        <f t="array" ref="H28">SUM(IF(('R8. TIAM energy consumption'!$A$9:$A$278=$B28)*('R8. TIAM energy consumption'!$B$9:$B$278="PRIM FUELS - GAS")*('R8. TIAM energy consumption'!$D$9:$D$278=$D28)*('R8. TIAM energy consumption'!$E$8:$P$8=H$9),'R8. TIAM energy consumption'!$E$9:$P$278))</f>
        <v>718.63278223904229</v>
      </c>
      <c r="I28" s="58">
        <f t="array" ref="I28">SUM(IF(('R8. TIAM energy consumption'!$A$9:$A$278=$B28)*('R8. TIAM energy consumption'!$B$9:$B$278="PRIM FUELS - GAS")*('R8. TIAM energy consumption'!$D$9:$D$278=$D28)*('R8. TIAM energy consumption'!$E$8:$P$8=I$9),'R8. TIAM energy consumption'!$E$9:$P$278))</f>
        <v>876.51896522471714</v>
      </c>
      <c r="J28" s="58">
        <f t="array" ref="J28">SUM(IF(('R8. TIAM energy consumption'!$A$9:$A$278=$B28)*('R8. TIAM energy consumption'!$B$9:$B$278="PRIM FUELS - GAS")*('R8. TIAM energy consumption'!$D$9:$D$278=$D28)*('R8. TIAM energy consumption'!$E$8:$P$8=J$9),'R8. TIAM energy consumption'!$E$9:$P$278))</f>
        <v>939.16768391881033</v>
      </c>
      <c r="K28" s="58">
        <f t="array" ref="K28">SUM(IF(('R8. TIAM energy consumption'!$A$9:$A$278=$B28)*('R8. TIAM energy consumption'!$B$9:$B$278="PRIM FUELS - GAS")*('R8. TIAM energy consumption'!$D$9:$D$278=$D28)*('R8. TIAM energy consumption'!$E$8:$P$8=K$9),'R8. TIAM energy consumption'!$E$9:$P$278))</f>
        <v>359.9692424689959</v>
      </c>
      <c r="L28" s="58">
        <f t="array" ref="L28">SUM(IF(('R8. TIAM energy consumption'!$A$9:$A$278=$B28)*('R8. TIAM energy consumption'!$B$9:$B$278="PRIM FUELS - GAS")*('R8. TIAM energy consumption'!$D$9:$D$278=$D28)*('R8. TIAM energy consumption'!$E$8:$P$8=L$9),'R8. TIAM energy consumption'!$E$9:$P$278))</f>
        <v>242.34780663307498</v>
      </c>
      <c r="M28" s="58">
        <f t="array" ref="M28">SUM(IF(('R8. TIAM energy consumption'!$A$9:$A$278=$B28)*('R8. TIAM energy consumption'!$B$9:$B$278="PRIM FUELS - GAS")*('R8. TIAM energy consumption'!$D$9:$D$278=$D28)*('R8. TIAM energy consumption'!$E$8:$P$8=M$9),'R8. TIAM energy consumption'!$E$9:$P$278))</f>
        <v>242.656952054595</v>
      </c>
      <c r="N28" s="58">
        <f t="array" ref="N28">SUM(IF(('R8. TIAM energy consumption'!$A$9:$A$278=$B28)*('R8. TIAM energy consumption'!$B$9:$B$278="PRIM FUELS - GAS")*('R8. TIAM energy consumption'!$D$9:$D$278=$D28)*('R8. TIAM energy consumption'!$E$8:$P$8=N$9),'R8. TIAM energy consumption'!$E$9:$P$278))</f>
        <v>242.88119915372343</v>
      </c>
      <c r="O28" s="58">
        <f t="array" ref="O28">SUM(IF(('R8. TIAM energy consumption'!$A$9:$A$278=$B28)*('R8. TIAM energy consumption'!$B$9:$B$278="PRIM FUELS - GAS")*('R8. TIAM energy consumption'!$D$9:$D$278=$D28)*('R8. TIAM energy consumption'!$E$8:$P$8=O$9),'R8. TIAM energy consumption'!$E$9:$P$278))</f>
        <v>227.80945891893339</v>
      </c>
      <c r="P28" s="58">
        <f t="array" ref="P28">SUM(IF(('R8. TIAM energy consumption'!$A$9:$A$278=$B28)*('R8. TIAM energy consumption'!$B$9:$B$278="PRIM FUELS - GAS")*('R8. TIAM energy consumption'!$D$9:$D$278=$D28)*('R8. TIAM energy consumption'!$E$8:$P$8=P$9),'R8. TIAM energy consumption'!$E$9:$P$278))</f>
        <v>203.67469456700741</v>
      </c>
      <c r="R28" s="58">
        <f t="shared" si="3"/>
        <v>54.045838401661769</v>
      </c>
      <c r="S28" s="58">
        <f t="shared" si="2"/>
        <v>19.159563290839792</v>
      </c>
      <c r="T28" s="58">
        <f t="shared" si="2"/>
        <v>18.406132951483798</v>
      </c>
      <c r="U28" s="58">
        <f t="shared" si="2"/>
        <v>19.071708711983092</v>
      </c>
      <c r="V28" s="58">
        <f t="shared" si="2"/>
        <v>23.261831074850804</v>
      </c>
      <c r="W28" s="58">
        <f t="shared" si="2"/>
        <v>24.92445786233192</v>
      </c>
      <c r="X28" s="58">
        <f t="shared" si="2"/>
        <v>9.5531802991952706</v>
      </c>
      <c r="Y28" s="58">
        <f t="shared" si="2"/>
        <v>6.4316392033957843</v>
      </c>
      <c r="Z28" s="58">
        <f t="shared" si="2"/>
        <v>6.4398435764422004</v>
      </c>
      <c r="AA28" s="58">
        <f t="shared" si="2"/>
        <v>6.4457948431528003</v>
      </c>
      <c r="AB28" s="58">
        <f t="shared" si="2"/>
        <v>6.0458077473164495</v>
      </c>
      <c r="AC28" s="58">
        <f t="shared" si="2"/>
        <v>5.405298147798657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GAS")*('R8. TIAM energy consumption'!$D$9:$D$278=$D29)*('R8. TIAM energy consumption'!$E$8:$P$8=E$9),'R8. TIAM energy consumption'!$E$9:$P$278))</f>
        <v>30559.239994074946</v>
      </c>
      <c r="F29" s="58">
        <f t="array" ref="F29">SUM(IF(('R8. TIAM energy consumption'!$A$9:$A$278=$B29)*('R8. TIAM energy consumption'!$B$9:$B$278="PRIM FUELS - GAS")*('R8. TIAM energy consumption'!$D$9:$D$278=$D29)*('R8. TIAM energy consumption'!$E$8:$P$8=F$9),'R8. TIAM energy consumption'!$E$9:$P$278))</f>
        <v>23897.391728544328</v>
      </c>
      <c r="G29" s="58">
        <f t="array" ref="G29">SUM(IF(('R8. TIAM energy consumption'!$A$9:$A$278=$B29)*('R8. TIAM energy consumption'!$B$9:$B$278="PRIM FUELS - GAS")*('R8. TIAM energy consumption'!$D$9:$D$278=$D29)*('R8. TIAM energy consumption'!$E$8:$P$8=G$9),'R8. TIAM energy consumption'!$E$9:$P$278))</f>
        <v>19750.788281164645</v>
      </c>
      <c r="H29" s="58">
        <f t="array" ref="H29">SUM(IF(('R8. TIAM energy consumption'!$A$9:$A$278=$B29)*('R8. TIAM energy consumption'!$B$9:$B$278="PRIM FUELS - GAS")*('R8. TIAM energy consumption'!$D$9:$D$278=$D29)*('R8. TIAM energy consumption'!$E$8:$P$8=H$9),'R8. TIAM energy consumption'!$E$9:$P$278))</f>
        <v>25616.624898031434</v>
      </c>
      <c r="I29" s="58">
        <f t="array" ref="I29">SUM(IF(('R8. TIAM energy consumption'!$A$9:$A$278=$B29)*('R8. TIAM energy consumption'!$B$9:$B$278="PRIM FUELS - GAS")*('R8. TIAM energy consumption'!$D$9:$D$278=$D29)*('R8. TIAM energy consumption'!$E$8:$P$8=I$9),'R8. TIAM energy consumption'!$E$9:$P$278))</f>
        <v>30684.770218653826</v>
      </c>
      <c r="J29" s="58">
        <f t="array" ref="J29">SUM(IF(('R8. TIAM energy consumption'!$A$9:$A$278=$B29)*('R8. TIAM energy consumption'!$B$9:$B$278="PRIM FUELS - GAS")*('R8. TIAM energy consumption'!$D$9:$D$278=$D29)*('R8. TIAM energy consumption'!$E$8:$P$8=J$9),'R8. TIAM energy consumption'!$E$9:$P$278))</f>
        <v>31990.279164979438</v>
      </c>
      <c r="K29" s="58">
        <f t="array" ref="K29">SUM(IF(('R8. TIAM energy consumption'!$A$9:$A$278=$B29)*('R8. TIAM energy consumption'!$B$9:$B$278="PRIM FUELS - GAS")*('R8. TIAM energy consumption'!$D$9:$D$278=$D29)*('R8. TIAM energy consumption'!$E$8:$P$8=K$9),'R8. TIAM energy consumption'!$E$9:$P$278))</f>
        <v>28190.769449761665</v>
      </c>
      <c r="L29" s="58">
        <f t="array" ref="L29">SUM(IF(('R8. TIAM energy consumption'!$A$9:$A$278=$B29)*('R8. TIAM energy consumption'!$B$9:$B$278="PRIM FUELS - GAS")*('R8. TIAM energy consumption'!$D$9:$D$278=$D29)*('R8. TIAM energy consumption'!$E$8:$P$8=L$9),'R8. TIAM energy consumption'!$E$9:$P$278))</f>
        <v>24274.505546531862</v>
      </c>
      <c r="M29" s="58">
        <f t="array" ref="M29">SUM(IF(('R8. TIAM energy consumption'!$A$9:$A$278=$B29)*('R8. TIAM energy consumption'!$B$9:$B$278="PRIM FUELS - GAS")*('R8. TIAM energy consumption'!$D$9:$D$278=$D29)*('R8. TIAM energy consumption'!$E$8:$P$8=M$9),'R8. TIAM energy consumption'!$E$9:$P$278))</f>
        <v>19386.661725958835</v>
      </c>
      <c r="N29" s="58">
        <f t="array" ref="N29">SUM(IF(('R8. TIAM energy consumption'!$A$9:$A$278=$B29)*('R8. TIAM energy consumption'!$B$9:$B$278="PRIM FUELS - GAS")*('R8. TIAM energy consumption'!$D$9:$D$278=$D29)*('R8. TIAM energy consumption'!$E$8:$P$8=N$9),'R8. TIAM energy consumption'!$E$9:$P$278))</f>
        <v>12226.211684433267</v>
      </c>
      <c r="O29" s="58">
        <f t="array" ref="O29">SUM(IF(('R8. TIAM energy consumption'!$A$9:$A$278=$B29)*('R8. TIAM energy consumption'!$B$9:$B$278="PRIM FUELS - GAS")*('R8. TIAM energy consumption'!$D$9:$D$278=$D29)*('R8. TIAM energy consumption'!$E$8:$P$8=O$9),'R8. TIAM energy consumption'!$E$9:$P$278))</f>
        <v>5874.6068592046186</v>
      </c>
      <c r="P29" s="58">
        <f t="array" ref="P29">SUM(IF(('R8. TIAM energy consumption'!$A$9:$A$278=$B29)*('R8. TIAM energy consumption'!$B$9:$B$278="PRIM FUELS - GAS")*('R8. TIAM energy consumption'!$D$9:$D$278=$D29)*('R8. TIAM energy consumption'!$E$8:$P$8=P$9),'R8. TIAM energy consumption'!$E$9:$P$278))</f>
        <v>3492.2115565273889</v>
      </c>
      <c r="R29" s="58">
        <f t="shared" si="3"/>
        <v>811.00798353604205</v>
      </c>
      <c r="S29" s="58">
        <f t="shared" si="2"/>
        <v>634.20999610249976</v>
      </c>
      <c r="T29" s="58">
        <f t="shared" si="2"/>
        <v>524.16378745873033</v>
      </c>
      <c r="U29" s="58">
        <f t="shared" si="2"/>
        <v>679.83651777922853</v>
      </c>
      <c r="V29" s="58">
        <f t="shared" si="2"/>
        <v>814.33941502217476</v>
      </c>
      <c r="W29" s="58">
        <f t="shared" si="2"/>
        <v>848.98615945211088</v>
      </c>
      <c r="X29" s="58">
        <f t="shared" si="2"/>
        <v>748.15142949279846</v>
      </c>
      <c r="Y29" s="58">
        <f t="shared" si="2"/>
        <v>644.21817422305992</v>
      </c>
      <c r="Z29" s="58">
        <f t="shared" si="2"/>
        <v>514.50027673835086</v>
      </c>
      <c r="AA29" s="58">
        <f t="shared" si="2"/>
        <v>324.46995692299686</v>
      </c>
      <c r="AB29" s="58">
        <f t="shared" si="2"/>
        <v>155.90548272385988</v>
      </c>
      <c r="AC29" s="58">
        <f t="shared" si="2"/>
        <v>92.679381198278193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GAS")*('R8. TIAM energy consumption'!$D$9:$D$278=$D30)*('R8. TIAM energy consumption'!$E$8:$P$8=E$9),'R8. TIAM energy consumption'!$E$9:$P$278))</f>
        <v>7769.6695808917839</v>
      </c>
      <c r="F30" s="58">
        <f t="array" ref="F30">SUM(IF(('R8. TIAM energy consumption'!$A$9:$A$278=$B30)*('R8. TIAM energy consumption'!$B$9:$B$278="PRIM FUELS - GAS")*('R8. TIAM energy consumption'!$D$9:$D$278=$D30)*('R8. TIAM energy consumption'!$E$8:$P$8=F$9),'R8. TIAM energy consumption'!$E$9:$P$278))</f>
        <v>8285.2901571639468</v>
      </c>
      <c r="G30" s="58">
        <f t="array" ref="G30">SUM(IF(('R8. TIAM energy consumption'!$A$9:$A$278=$B30)*('R8. TIAM energy consumption'!$B$9:$B$278="PRIM FUELS - GAS")*('R8. TIAM energy consumption'!$D$9:$D$278=$D30)*('R8. TIAM energy consumption'!$E$8:$P$8=G$9),'R8. TIAM energy consumption'!$E$9:$P$278))</f>
        <v>8394.2584257928065</v>
      </c>
      <c r="H30" s="58">
        <f t="array" ref="H30">SUM(IF(('R8. TIAM energy consumption'!$A$9:$A$278=$B30)*('R8. TIAM energy consumption'!$B$9:$B$278="PRIM FUELS - GAS")*('R8. TIAM energy consumption'!$D$9:$D$278=$D30)*('R8. TIAM energy consumption'!$E$8:$P$8=H$9),'R8. TIAM energy consumption'!$E$9:$P$278))</f>
        <v>6926.1308491515465</v>
      </c>
      <c r="I30" s="58">
        <f t="array" ref="I30">SUM(IF(('R8. TIAM energy consumption'!$A$9:$A$278=$B30)*('R8. TIAM energy consumption'!$B$9:$B$278="PRIM FUELS - GAS")*('R8. TIAM energy consumption'!$D$9:$D$278=$D30)*('R8. TIAM energy consumption'!$E$8:$P$8=I$9),'R8. TIAM energy consumption'!$E$9:$P$278))</f>
        <v>6193.8490554474238</v>
      </c>
      <c r="J30" s="58">
        <f t="array" ref="J30">SUM(IF(('R8. TIAM energy consumption'!$A$9:$A$278=$B30)*('R8. TIAM energy consumption'!$B$9:$B$278="PRIM FUELS - GAS")*('R8. TIAM energy consumption'!$D$9:$D$278=$D30)*('R8. TIAM energy consumption'!$E$8:$P$8=J$9),'R8. TIAM energy consumption'!$E$9:$P$278))</f>
        <v>6865.6212169251239</v>
      </c>
      <c r="K30" s="58">
        <f t="array" ref="K30">SUM(IF(('R8. TIAM energy consumption'!$A$9:$A$278=$B30)*('R8. TIAM energy consumption'!$B$9:$B$278="PRIM FUELS - GAS")*('R8. TIAM energy consumption'!$D$9:$D$278=$D30)*('R8. TIAM energy consumption'!$E$8:$P$8=K$9),'R8. TIAM energy consumption'!$E$9:$P$278))</f>
        <v>4078.5820811793428</v>
      </c>
      <c r="L30" s="58">
        <f t="array" ref="L30">SUM(IF(('R8. TIAM energy consumption'!$A$9:$A$278=$B30)*('R8. TIAM energy consumption'!$B$9:$B$278="PRIM FUELS - GAS")*('R8. TIAM energy consumption'!$D$9:$D$278=$D30)*('R8. TIAM energy consumption'!$E$8:$P$8=L$9),'R8. TIAM energy consumption'!$E$9:$P$278))</f>
        <v>3169.3302660407726</v>
      </c>
      <c r="M30" s="58">
        <f t="array" ref="M30">SUM(IF(('R8. TIAM energy consumption'!$A$9:$A$278=$B30)*('R8. TIAM energy consumption'!$B$9:$B$278="PRIM FUELS - GAS")*('R8. TIAM energy consumption'!$D$9:$D$278=$D30)*('R8. TIAM energy consumption'!$E$8:$P$8=M$9),'R8. TIAM energy consumption'!$E$9:$P$278))</f>
        <v>2951.1151062340482</v>
      </c>
      <c r="N30" s="58">
        <f t="array" ref="N30">SUM(IF(('R8. TIAM energy consumption'!$A$9:$A$278=$B30)*('R8. TIAM energy consumption'!$B$9:$B$278="PRIM FUELS - GAS")*('R8. TIAM energy consumption'!$D$9:$D$278=$D30)*('R8. TIAM energy consumption'!$E$8:$P$8=N$9),'R8. TIAM energy consumption'!$E$9:$P$278))</f>
        <v>2902.9267020559428</v>
      </c>
      <c r="O30" s="58">
        <f t="array" ref="O30">SUM(IF(('R8. TIAM energy consumption'!$A$9:$A$278=$B30)*('R8. TIAM energy consumption'!$B$9:$B$278="PRIM FUELS - GAS")*('R8. TIAM energy consumption'!$D$9:$D$278=$D30)*('R8. TIAM energy consumption'!$E$8:$P$8=O$9),'R8. TIAM energy consumption'!$E$9:$P$278))</f>
        <v>2921.8764581024202</v>
      </c>
      <c r="P30" s="58">
        <f t="array" ref="P30">SUM(IF(('R8. TIAM energy consumption'!$A$9:$A$278=$B30)*('R8. TIAM energy consumption'!$B$9:$B$278="PRIM FUELS - GAS")*('R8. TIAM energy consumption'!$D$9:$D$278=$D30)*('R8. TIAM energy consumption'!$E$8:$P$8=P$9),'R8. TIAM energy consumption'!$E$9:$P$278))</f>
        <v>2808.415671723219</v>
      </c>
      <c r="R30" s="58">
        <f t="shared" si="3"/>
        <v>206.19832367434881</v>
      </c>
      <c r="S30" s="58">
        <f t="shared" si="2"/>
        <v>219.88231594356941</v>
      </c>
      <c r="T30" s="58">
        <f t="shared" si="2"/>
        <v>222.77421167877881</v>
      </c>
      <c r="U30" s="58">
        <f t="shared" si="2"/>
        <v>183.81175103720724</v>
      </c>
      <c r="V30" s="58">
        <f t="shared" si="2"/>
        <v>164.37781285656914</v>
      </c>
      <c r="W30" s="58">
        <f t="shared" si="2"/>
        <v>182.20589320743224</v>
      </c>
      <c r="X30" s="58">
        <f t="shared" si="2"/>
        <v>108.24099781227631</v>
      </c>
      <c r="Y30" s="58">
        <f t="shared" si="2"/>
        <v>84.110473582452769</v>
      </c>
      <c r="Z30" s="58">
        <f t="shared" si="2"/>
        <v>78.319287781818986</v>
      </c>
      <c r="AA30" s="58">
        <f t="shared" si="2"/>
        <v>77.040421536785331</v>
      </c>
      <c r="AB30" s="58">
        <f t="shared" si="2"/>
        <v>77.543326826404225</v>
      </c>
      <c r="AC30" s="58">
        <f t="shared" si="2"/>
        <v>74.53220470459587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GAS")*('R8. TIAM energy consumption'!$D$9:$D$278=$D31)*('R8. TIAM energy consumption'!$E$8:$P$8=E$9),'R8. TIAM energy consumption'!$E$9:$P$278))</f>
        <v>14327.117906739521</v>
      </c>
      <c r="F31" s="58">
        <f t="array" ref="F31">SUM(IF(('R8. TIAM energy consumption'!$A$9:$A$278=$B31)*('R8. TIAM energy consumption'!$B$9:$B$278="PRIM FUELS - GAS")*('R8. TIAM energy consumption'!$D$9:$D$278=$D31)*('R8. TIAM energy consumption'!$E$8:$P$8=F$9),'R8. TIAM energy consumption'!$E$9:$P$278))</f>
        <v>13858.859823066639</v>
      </c>
      <c r="G31" s="58">
        <f t="array" ref="G31">SUM(IF(('R8. TIAM energy consumption'!$A$9:$A$278=$B31)*('R8. TIAM energy consumption'!$B$9:$B$278="PRIM FUELS - GAS")*('R8. TIAM energy consumption'!$D$9:$D$278=$D31)*('R8. TIAM energy consumption'!$E$8:$P$8=G$9),'R8. TIAM energy consumption'!$E$9:$P$278))</f>
        <v>15551.385299649213</v>
      </c>
      <c r="H31" s="58">
        <f t="array" ref="H31">SUM(IF(('R8. TIAM energy consumption'!$A$9:$A$278=$B31)*('R8. TIAM energy consumption'!$B$9:$B$278="PRIM FUELS - GAS")*('R8. TIAM energy consumption'!$D$9:$D$278=$D31)*('R8. TIAM energy consumption'!$E$8:$P$8=H$9),'R8. TIAM energy consumption'!$E$9:$P$278))</f>
        <v>18473.46201385729</v>
      </c>
      <c r="I31" s="58">
        <f t="array" ref="I31">SUM(IF(('R8. TIAM energy consumption'!$A$9:$A$278=$B31)*('R8. TIAM energy consumption'!$B$9:$B$278="PRIM FUELS - GAS")*('R8. TIAM energy consumption'!$D$9:$D$278=$D31)*('R8. TIAM energy consumption'!$E$8:$P$8=I$9),'R8. TIAM energy consumption'!$E$9:$P$278))</f>
        <v>21643.371550791991</v>
      </c>
      <c r="J31" s="58">
        <f t="array" ref="J31">SUM(IF(('R8. TIAM energy consumption'!$A$9:$A$278=$B31)*('R8. TIAM energy consumption'!$B$9:$B$278="PRIM FUELS - GAS")*('R8. TIAM energy consumption'!$D$9:$D$278=$D31)*('R8. TIAM energy consumption'!$E$8:$P$8=J$9),'R8. TIAM energy consumption'!$E$9:$P$278))</f>
        <v>24307.807529588536</v>
      </c>
      <c r="K31" s="58">
        <f t="array" ref="K31">SUM(IF(('R8. TIAM energy consumption'!$A$9:$A$278=$B31)*('R8. TIAM energy consumption'!$B$9:$B$278="PRIM FUELS - GAS")*('R8. TIAM energy consumption'!$D$9:$D$278=$D31)*('R8. TIAM energy consumption'!$E$8:$P$8=K$9),'R8. TIAM energy consumption'!$E$9:$P$278))</f>
        <v>29308.968929003997</v>
      </c>
      <c r="L31" s="58">
        <f t="array" ref="L31">SUM(IF(('R8. TIAM energy consumption'!$A$9:$A$278=$B31)*('R8. TIAM energy consumption'!$B$9:$B$278="PRIM FUELS - GAS")*('R8. TIAM energy consumption'!$D$9:$D$278=$D31)*('R8. TIAM energy consumption'!$E$8:$P$8=L$9),'R8. TIAM energy consumption'!$E$9:$P$278))</f>
        <v>31676.048873888634</v>
      </c>
      <c r="M31" s="58">
        <f t="array" ref="M31">SUM(IF(('R8. TIAM energy consumption'!$A$9:$A$278=$B31)*('R8. TIAM energy consumption'!$B$9:$B$278="PRIM FUELS - GAS")*('R8. TIAM energy consumption'!$D$9:$D$278=$D31)*('R8. TIAM energy consumption'!$E$8:$P$8=M$9),'R8. TIAM energy consumption'!$E$9:$P$278))</f>
        <v>29757.527515702001</v>
      </c>
      <c r="N31" s="58">
        <f t="array" ref="N31">SUM(IF(('R8. TIAM energy consumption'!$A$9:$A$278=$B31)*('R8. TIAM energy consumption'!$B$9:$B$278="PRIM FUELS - GAS")*('R8. TIAM energy consumption'!$D$9:$D$278=$D31)*('R8. TIAM energy consumption'!$E$8:$P$8=N$9),'R8. TIAM energy consumption'!$E$9:$P$278))</f>
        <v>22574.752084901425</v>
      </c>
      <c r="O31" s="58">
        <f t="array" ref="O31">SUM(IF(('R8. TIAM energy consumption'!$A$9:$A$278=$B31)*('R8. TIAM energy consumption'!$B$9:$B$278="PRIM FUELS - GAS")*('R8. TIAM energy consumption'!$D$9:$D$278=$D31)*('R8. TIAM energy consumption'!$E$8:$P$8=O$9),'R8. TIAM energy consumption'!$E$9:$P$278))</f>
        <v>25356.937722755116</v>
      </c>
      <c r="P31" s="58">
        <f t="array" ref="P31">SUM(IF(('R8. TIAM energy consumption'!$A$9:$A$278=$B31)*('R8. TIAM energy consumption'!$B$9:$B$278="PRIM FUELS - GAS")*('R8. TIAM energy consumption'!$D$9:$D$278=$D31)*('R8. TIAM energy consumption'!$E$8:$P$8=P$9),'R8. TIAM energy consumption'!$E$9:$P$278))</f>
        <v>25388.487547216871</v>
      </c>
      <c r="R31" s="58">
        <f t="shared" si="3"/>
        <v>380.22565370345586</v>
      </c>
      <c r="S31" s="58">
        <f t="shared" si="2"/>
        <v>367.79860891151651</v>
      </c>
      <c r="T31" s="58">
        <f t="shared" si="2"/>
        <v>412.71633834826793</v>
      </c>
      <c r="U31" s="58">
        <f t="shared" si="2"/>
        <v>490.26497974730125</v>
      </c>
      <c r="V31" s="58">
        <f t="shared" si="2"/>
        <v>574.39082653012474</v>
      </c>
      <c r="W31" s="58">
        <f t="shared" si="2"/>
        <v>645.10197153384979</v>
      </c>
      <c r="X31" s="58">
        <f t="shared" si="2"/>
        <v>777.82719057282543</v>
      </c>
      <c r="Y31" s="58">
        <f t="shared" si="2"/>
        <v>840.64683966559437</v>
      </c>
      <c r="Z31" s="58">
        <f t="shared" si="2"/>
        <v>789.73143279109593</v>
      </c>
      <c r="AA31" s="58">
        <f t="shared" si="2"/>
        <v>599.10862216310738</v>
      </c>
      <c r="AB31" s="58">
        <f t="shared" si="2"/>
        <v>672.94471116323109</v>
      </c>
      <c r="AC31" s="58">
        <f t="shared" si="2"/>
        <v>673.78200814845081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GAS")*('R8. TIAM energy consumption'!$D$9:$D$278=$D32)*('R8. TIAM energy consumption'!$E$8:$P$8=E$9),'R8. TIAM energy consumption'!$E$9:$P$278))</f>
        <v>23384.827634195975</v>
      </c>
      <c r="F32" s="58">
        <f t="array" ref="F32">SUM(IF(('R8. TIAM energy consumption'!$A$9:$A$278=$B32)*('R8. TIAM energy consumption'!$B$9:$B$278="PRIM FUELS - GAS")*('R8. TIAM energy consumption'!$D$9:$D$278=$D32)*('R8. TIAM energy consumption'!$E$8:$P$8=F$9),'R8. TIAM energy consumption'!$E$9:$P$278))</f>
        <v>22264.272699324447</v>
      </c>
      <c r="G32" s="58">
        <f t="array" ref="G32">SUM(IF(('R8. TIAM energy consumption'!$A$9:$A$278=$B32)*('R8. TIAM energy consumption'!$B$9:$B$278="PRIM FUELS - GAS")*('R8. TIAM energy consumption'!$D$9:$D$278=$D32)*('R8. TIAM energy consumption'!$E$8:$P$8=G$9),'R8. TIAM energy consumption'!$E$9:$P$278))</f>
        <v>23446.817284090335</v>
      </c>
      <c r="H32" s="58">
        <f t="array" ref="H32">SUM(IF(('R8. TIAM energy consumption'!$A$9:$A$278=$B32)*('R8. TIAM energy consumption'!$B$9:$B$278="PRIM FUELS - GAS")*('R8. TIAM energy consumption'!$D$9:$D$278=$D32)*('R8. TIAM energy consumption'!$E$8:$P$8=H$9),'R8. TIAM energy consumption'!$E$9:$P$278))</f>
        <v>23695.592707490829</v>
      </c>
      <c r="I32" s="58">
        <f t="array" ref="I32">SUM(IF(('R8. TIAM energy consumption'!$A$9:$A$278=$B32)*('R8. TIAM energy consumption'!$B$9:$B$278="PRIM FUELS - GAS")*('R8. TIAM energy consumption'!$D$9:$D$278=$D32)*('R8. TIAM energy consumption'!$E$8:$P$8=I$9),'R8. TIAM energy consumption'!$E$9:$P$278))</f>
        <v>21822.850309457815</v>
      </c>
      <c r="J32" s="58">
        <f t="array" ref="J32">SUM(IF(('R8. TIAM energy consumption'!$A$9:$A$278=$B32)*('R8. TIAM energy consumption'!$B$9:$B$278="PRIM FUELS - GAS")*('R8. TIAM energy consumption'!$D$9:$D$278=$D32)*('R8. TIAM energy consumption'!$E$8:$P$8=J$9),'R8. TIAM energy consumption'!$E$9:$P$278))</f>
        <v>19598.21409669155</v>
      </c>
      <c r="K32" s="58">
        <f t="array" ref="K32">SUM(IF(('R8. TIAM energy consumption'!$A$9:$A$278=$B32)*('R8. TIAM energy consumption'!$B$9:$B$278="PRIM FUELS - GAS")*('R8. TIAM energy consumption'!$D$9:$D$278=$D32)*('R8. TIAM energy consumption'!$E$8:$P$8=K$9),'R8. TIAM energy consumption'!$E$9:$P$278))</f>
        <v>18669.491427827765</v>
      </c>
      <c r="L32" s="58">
        <f t="array" ref="L32">SUM(IF(('R8. TIAM energy consumption'!$A$9:$A$278=$B32)*('R8. TIAM energy consumption'!$B$9:$B$278="PRIM FUELS - GAS")*('R8. TIAM energy consumption'!$D$9:$D$278=$D32)*('R8. TIAM energy consumption'!$E$8:$P$8=L$9),'R8. TIAM energy consumption'!$E$9:$P$278))</f>
        <v>18286.116803488887</v>
      </c>
      <c r="M32" s="58">
        <f t="array" ref="M32">SUM(IF(('R8. TIAM energy consumption'!$A$9:$A$278=$B32)*('R8. TIAM energy consumption'!$B$9:$B$278="PRIM FUELS - GAS")*('R8. TIAM energy consumption'!$D$9:$D$278=$D32)*('R8. TIAM energy consumption'!$E$8:$P$8=M$9),'R8. TIAM energy consumption'!$E$9:$P$278))</f>
        <v>19350.755251226074</v>
      </c>
      <c r="N32" s="58">
        <f t="array" ref="N32">SUM(IF(('R8. TIAM energy consumption'!$A$9:$A$278=$B32)*('R8. TIAM energy consumption'!$B$9:$B$278="PRIM FUELS - GAS")*('R8. TIAM energy consumption'!$D$9:$D$278=$D32)*('R8. TIAM energy consumption'!$E$8:$P$8=N$9),'R8. TIAM energy consumption'!$E$9:$P$278))</f>
        <v>10270.66438630158</v>
      </c>
      <c r="O32" s="58">
        <f t="array" ref="O32">SUM(IF(('R8. TIAM energy consumption'!$A$9:$A$278=$B32)*('R8. TIAM energy consumption'!$B$9:$B$278="PRIM FUELS - GAS")*('R8. TIAM energy consumption'!$D$9:$D$278=$D32)*('R8. TIAM energy consumption'!$E$8:$P$8=O$9),'R8. TIAM energy consumption'!$E$9:$P$278))</f>
        <v>7082.766732587892</v>
      </c>
      <c r="P32" s="58">
        <f t="array" ref="P32">SUM(IF(('R8. TIAM energy consumption'!$A$9:$A$278=$B32)*('R8. TIAM energy consumption'!$B$9:$B$278="PRIM FUELS - GAS")*('R8. TIAM energy consumption'!$D$9:$D$278=$D32)*('R8. TIAM energy consumption'!$E$8:$P$8=P$9),'R8. TIAM energy consumption'!$E$9:$P$278))</f>
        <v>5120.2130570944846</v>
      </c>
      <c r="R32" s="58">
        <f t="shared" si="3"/>
        <v>620.60711943832121</v>
      </c>
      <c r="S32" s="58">
        <f t="shared" si="2"/>
        <v>590.86884720551302</v>
      </c>
      <c r="T32" s="58">
        <f t="shared" si="2"/>
        <v>622.25225527843622</v>
      </c>
      <c r="U32" s="58">
        <f t="shared" si="2"/>
        <v>628.85447622779486</v>
      </c>
      <c r="V32" s="58">
        <f t="shared" si="2"/>
        <v>579.1539916540396</v>
      </c>
      <c r="W32" s="58">
        <f t="shared" si="2"/>
        <v>520.11463958354841</v>
      </c>
      <c r="X32" s="58">
        <f t="shared" si="2"/>
        <v>495.46738071567518</v>
      </c>
      <c r="Y32" s="58">
        <f t="shared" si="2"/>
        <v>485.29304781066037</v>
      </c>
      <c r="Z32" s="58">
        <f t="shared" si="2"/>
        <v>513.54735913717525</v>
      </c>
      <c r="AA32" s="58">
        <f t="shared" si="2"/>
        <v>272.57192309510606</v>
      </c>
      <c r="AB32" s="58">
        <f t="shared" si="2"/>
        <v>187.96869185117146</v>
      </c>
      <c r="AC32" s="58">
        <f t="shared" si="2"/>
        <v>135.88471661972733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GAS")*('R8. TIAM energy consumption'!$D$9:$D$278=$D33)*('R8. TIAM energy consumption'!$E$8:$P$8=E$9),'R8. TIAM energy consumption'!$E$9:$P$278))</f>
        <v>48100.249799130077</v>
      </c>
      <c r="F33" s="58">
        <f t="array" ref="F33">SUM(IF(('R8. TIAM energy consumption'!$A$9:$A$278=$B33)*('R8. TIAM energy consumption'!$B$9:$B$278="PRIM FUELS - GAS")*('R8. TIAM energy consumption'!$D$9:$D$278=$D33)*('R8. TIAM energy consumption'!$E$8:$P$8=F$9),'R8. TIAM energy consumption'!$E$9:$P$278))</f>
        <v>37959.384135039247</v>
      </c>
      <c r="G33" s="58">
        <f t="array" ref="G33">SUM(IF(('R8. TIAM energy consumption'!$A$9:$A$278=$B33)*('R8. TIAM energy consumption'!$B$9:$B$278="PRIM FUELS - GAS")*('R8. TIAM energy consumption'!$D$9:$D$278=$D33)*('R8. TIAM energy consumption'!$E$8:$P$8=G$9),'R8. TIAM energy consumption'!$E$9:$P$278))</f>
        <v>49231.078235986126</v>
      </c>
      <c r="H33" s="58">
        <f t="array" ref="H33">SUM(IF(('R8. TIAM energy consumption'!$A$9:$A$278=$B33)*('R8. TIAM energy consumption'!$B$9:$B$278="PRIM FUELS - GAS")*('R8. TIAM energy consumption'!$D$9:$D$278=$D33)*('R8. TIAM energy consumption'!$E$8:$P$8=H$9),'R8. TIAM energy consumption'!$E$9:$P$278))</f>
        <v>76707.430562952912</v>
      </c>
      <c r="I33" s="58">
        <f t="array" ref="I33">SUM(IF(('R8. TIAM energy consumption'!$A$9:$A$278=$B33)*('R8. TIAM energy consumption'!$B$9:$B$278="PRIM FUELS - GAS")*('R8. TIAM energy consumption'!$D$9:$D$278=$D33)*('R8. TIAM energy consumption'!$E$8:$P$8=I$9),'R8. TIAM energy consumption'!$E$9:$P$278))</f>
        <v>125606.44483399564</v>
      </c>
      <c r="J33" s="58">
        <f t="array" ref="J33">SUM(IF(('R8. TIAM energy consumption'!$A$9:$A$278=$B33)*('R8. TIAM energy consumption'!$B$9:$B$278="PRIM FUELS - GAS")*('R8. TIAM energy consumption'!$D$9:$D$278=$D33)*('R8. TIAM energy consumption'!$E$8:$P$8=J$9),'R8. TIAM energy consumption'!$E$9:$P$278))</f>
        <v>141452.48251072332</v>
      </c>
      <c r="K33" s="58">
        <f t="array" ref="K33">SUM(IF(('R8. TIAM energy consumption'!$A$9:$A$278=$B33)*('R8. TIAM energy consumption'!$B$9:$B$278="PRIM FUELS - GAS")*('R8. TIAM energy consumption'!$D$9:$D$278=$D33)*('R8. TIAM energy consumption'!$E$8:$P$8=K$9),'R8. TIAM energy consumption'!$E$9:$P$278))</f>
        <v>125508.02092092583</v>
      </c>
      <c r="L33" s="58">
        <f t="array" ref="L33">SUM(IF(('R8. TIAM energy consumption'!$A$9:$A$278=$B33)*('R8. TIAM energy consumption'!$B$9:$B$278="PRIM FUELS - GAS")*('R8. TIAM energy consumption'!$D$9:$D$278=$D33)*('R8. TIAM energy consumption'!$E$8:$P$8=L$9),'R8. TIAM energy consumption'!$E$9:$P$278))</f>
        <v>114115.16911221635</v>
      </c>
      <c r="M33" s="58">
        <f t="array" ref="M33">SUM(IF(('R8. TIAM energy consumption'!$A$9:$A$278=$B33)*('R8. TIAM energy consumption'!$B$9:$B$278="PRIM FUELS - GAS")*('R8. TIAM energy consumption'!$D$9:$D$278=$D33)*('R8. TIAM energy consumption'!$E$8:$P$8=M$9),'R8. TIAM energy consumption'!$E$9:$P$278))</f>
        <v>75910.118762544284</v>
      </c>
      <c r="N33" s="58">
        <f t="array" ref="N33">SUM(IF(('R8. TIAM energy consumption'!$A$9:$A$278=$B33)*('R8. TIAM energy consumption'!$B$9:$B$278="PRIM FUELS - GAS")*('R8. TIAM energy consumption'!$D$9:$D$278=$D33)*('R8. TIAM energy consumption'!$E$8:$P$8=N$9),'R8. TIAM energy consumption'!$E$9:$P$278))</f>
        <v>86722.638371694862</v>
      </c>
      <c r="O33" s="58">
        <f t="array" ref="O33">SUM(IF(('R8. TIAM energy consumption'!$A$9:$A$278=$B33)*('R8. TIAM energy consumption'!$B$9:$B$278="PRIM FUELS - GAS")*('R8. TIAM energy consumption'!$D$9:$D$278=$D33)*('R8. TIAM energy consumption'!$E$8:$P$8=O$9),'R8. TIAM energy consumption'!$E$9:$P$278))</f>
        <v>62225.561550647762</v>
      </c>
      <c r="P33" s="58">
        <f t="array" ref="P33">SUM(IF(('R8. TIAM energy consumption'!$A$9:$A$278=$B33)*('R8. TIAM energy consumption'!$B$9:$B$278="PRIM FUELS - GAS")*('R8. TIAM energy consumption'!$D$9:$D$278=$D33)*('R8. TIAM energy consumption'!$E$8:$P$8=P$9),'R8. TIAM energy consumption'!$E$9:$P$278))</f>
        <v>51859.720548671801</v>
      </c>
      <c r="R33" s="58">
        <f t="shared" si="3"/>
        <v>1276.5267266049773</v>
      </c>
      <c r="S33" s="58">
        <f t="shared" si="3"/>
        <v>1007.3995161397045</v>
      </c>
      <c r="T33" s="58">
        <f t="shared" si="3"/>
        <v>1306.5376460675575</v>
      </c>
      <c r="U33" s="58">
        <f t="shared" si="3"/>
        <v>2035.7292457257843</v>
      </c>
      <c r="V33" s="58">
        <f t="shared" si="3"/>
        <v>3333.4542862879057</v>
      </c>
      <c r="W33" s="58">
        <f t="shared" si="3"/>
        <v>3753.9903685245959</v>
      </c>
      <c r="X33" s="58">
        <f t="shared" si="3"/>
        <v>3330.8422259328067</v>
      </c>
      <c r="Y33" s="58">
        <f t="shared" si="3"/>
        <v>3028.4887062151079</v>
      </c>
      <c r="Z33" s="58">
        <f t="shared" si="3"/>
        <v>2014.5694840424353</v>
      </c>
      <c r="AA33" s="58">
        <f t="shared" si="3"/>
        <v>2301.5216375273167</v>
      </c>
      <c r="AB33" s="58">
        <f t="shared" si="3"/>
        <v>1651.3966711008954</v>
      </c>
      <c r="AC33" s="58">
        <f t="shared" si="3"/>
        <v>1376.298867284514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GAS")*('R8. TIAM energy consumption'!$D$9:$D$278=$D34)*('R8. TIAM energy consumption'!$E$8:$P$8=E$9),'R8. TIAM energy consumption'!$E$9:$P$278))</f>
        <v>2036.4777905099068</v>
      </c>
      <c r="F34" s="58">
        <f t="array" ref="F34">SUM(IF(('R8. TIAM energy consumption'!$A$9:$A$278=$B34)*('R8. TIAM energy consumption'!$B$9:$B$278="PRIM FUELS - GAS")*('R8. TIAM energy consumption'!$D$9:$D$278=$D34)*('R8. TIAM energy consumption'!$E$8:$P$8=F$9),'R8. TIAM energy consumption'!$E$9:$P$278))</f>
        <v>721.94319251164461</v>
      </c>
      <c r="G34" s="58">
        <f t="array" ref="G34">SUM(IF(('R8. TIAM energy consumption'!$A$9:$A$278=$B34)*('R8. TIAM energy consumption'!$B$9:$B$278="PRIM FUELS - GAS")*('R8. TIAM energy consumption'!$D$9:$D$278=$D34)*('R8. TIAM energy consumption'!$E$8:$P$8=G$9),'R8. TIAM energy consumption'!$E$9:$P$278))</f>
        <v>693.55351074943803</v>
      </c>
      <c r="H34" s="58">
        <f t="array" ref="H34">SUM(IF(('R8. TIAM energy consumption'!$A$9:$A$278=$B34)*('R8. TIAM energy consumption'!$B$9:$B$278="PRIM FUELS - GAS")*('R8. TIAM energy consumption'!$D$9:$D$278=$D34)*('R8. TIAM energy consumption'!$E$8:$P$8=H$9),'R8. TIAM energy consumption'!$E$9:$P$278))</f>
        <v>718.63278223904229</v>
      </c>
      <c r="I34" s="58">
        <f t="array" ref="I34">SUM(IF(('R8. TIAM energy consumption'!$A$9:$A$278=$B34)*('R8. TIAM energy consumption'!$B$9:$B$278="PRIM FUELS - GAS")*('R8. TIAM energy consumption'!$D$9:$D$278=$D34)*('R8. TIAM energy consumption'!$E$8:$P$8=I$9),'R8. TIAM energy consumption'!$E$9:$P$278))</f>
        <v>845.20126136440672</v>
      </c>
      <c r="J34" s="58">
        <f t="array" ref="J34">SUM(IF(('R8. TIAM energy consumption'!$A$9:$A$278=$B34)*('R8. TIAM energy consumption'!$B$9:$B$278="PRIM FUELS - GAS")*('R8. TIAM energy consumption'!$D$9:$D$278=$D34)*('R8. TIAM energy consumption'!$E$8:$P$8=J$9),'R8. TIAM energy consumption'!$E$9:$P$278))</f>
        <v>421.21111538138388</v>
      </c>
      <c r="K34" s="58">
        <f t="array" ref="K34">SUM(IF(('R8. TIAM energy consumption'!$A$9:$A$278=$B34)*('R8. TIAM energy consumption'!$B$9:$B$278="PRIM FUELS - GAS")*('R8. TIAM energy consumption'!$D$9:$D$278=$D34)*('R8. TIAM energy consumption'!$E$8:$P$8=K$9),'R8. TIAM energy consumption'!$E$9:$P$278))</f>
        <v>272.26186187179377</v>
      </c>
      <c r="L34" s="58">
        <f t="array" ref="L34">SUM(IF(('R8. TIAM energy consumption'!$A$9:$A$278=$B34)*('R8. TIAM energy consumption'!$B$9:$B$278="PRIM FUELS - GAS")*('R8. TIAM energy consumption'!$D$9:$D$278=$D34)*('R8. TIAM energy consumption'!$E$8:$P$8=L$9),'R8. TIAM energy consumption'!$E$9:$P$278))</f>
        <v>242.34780663307583</v>
      </c>
      <c r="M34" s="58">
        <f t="array" ref="M34">SUM(IF(('R8. TIAM energy consumption'!$A$9:$A$278=$B34)*('R8. TIAM energy consumption'!$B$9:$B$278="PRIM FUELS - GAS")*('R8. TIAM energy consumption'!$D$9:$D$278=$D34)*('R8. TIAM energy consumption'!$E$8:$P$8=M$9),'R8. TIAM energy consumption'!$E$9:$P$278))</f>
        <v>249.06759451642105</v>
      </c>
      <c r="N34" s="58">
        <f t="array" ref="N34">SUM(IF(('R8. TIAM energy consumption'!$A$9:$A$278=$B34)*('R8. TIAM energy consumption'!$B$9:$B$278="PRIM FUELS - GAS")*('R8. TIAM energy consumption'!$D$9:$D$278=$D34)*('R8. TIAM energy consumption'!$E$8:$P$8=N$9),'R8. TIAM energy consumption'!$E$9:$P$278))</f>
        <v>242.88119915372192</v>
      </c>
      <c r="O34" s="58">
        <f t="array" ref="O34">SUM(IF(('R8. TIAM energy consumption'!$A$9:$A$278=$B34)*('R8. TIAM energy consumption'!$B$9:$B$278="PRIM FUELS - GAS")*('R8. TIAM energy consumption'!$D$9:$D$278=$D34)*('R8. TIAM energy consumption'!$E$8:$P$8=O$9),'R8. TIAM energy consumption'!$E$9:$P$278))</f>
        <v>227.80945891893327</v>
      </c>
      <c r="P34" s="58">
        <f t="array" ref="P34">SUM(IF(('R8. TIAM energy consumption'!$A$9:$A$278=$B34)*('R8. TIAM energy consumption'!$B$9:$B$278="PRIM FUELS - GAS")*('R8. TIAM energy consumption'!$D$9:$D$278=$D34)*('R8. TIAM energy consumption'!$E$8:$P$8=P$9),'R8. TIAM energy consumption'!$E$9:$P$278))</f>
        <v>203.54852475268808</v>
      </c>
      <c r="R34" s="58">
        <f t="shared" si="3"/>
        <v>54.045838401661769</v>
      </c>
      <c r="S34" s="58">
        <f t="shared" si="3"/>
        <v>19.159563290839792</v>
      </c>
      <c r="T34" s="58">
        <f t="shared" si="3"/>
        <v>18.406132951483798</v>
      </c>
      <c r="U34" s="58">
        <f t="shared" si="3"/>
        <v>19.071708711983092</v>
      </c>
      <c r="V34" s="58">
        <f t="shared" si="3"/>
        <v>22.430694310269818</v>
      </c>
      <c r="W34" s="58">
        <f t="shared" si="3"/>
        <v>11.178470976197588</v>
      </c>
      <c r="X34" s="58">
        <f t="shared" si="3"/>
        <v>7.2255247065445189</v>
      </c>
      <c r="Y34" s="58">
        <f t="shared" si="3"/>
        <v>6.4316392033958074</v>
      </c>
      <c r="Z34" s="58">
        <f t="shared" si="3"/>
        <v>6.6099748433566958</v>
      </c>
      <c r="AA34" s="58">
        <f t="shared" si="3"/>
        <v>6.4457948431527603</v>
      </c>
      <c r="AB34" s="58">
        <f t="shared" si="3"/>
        <v>6.045807747316446</v>
      </c>
      <c r="AC34" s="58">
        <f t="shared" si="3"/>
        <v>5.4019497423175631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GAS")*('R8. TIAM energy consumption'!$D$9:$D$278=$D35)*('R8. TIAM energy consumption'!$E$8:$P$8=E$9),'R8. TIAM energy consumption'!$E$9:$P$278))</f>
        <v>30559.239994074946</v>
      </c>
      <c r="F35" s="58">
        <f t="array" ref="F35">SUM(IF(('R8. TIAM energy consumption'!$A$9:$A$278=$B35)*('R8. TIAM energy consumption'!$B$9:$B$278="PRIM FUELS - GAS")*('R8. TIAM energy consumption'!$D$9:$D$278=$D35)*('R8. TIAM energy consumption'!$E$8:$P$8=F$9),'R8. TIAM energy consumption'!$E$9:$P$278))</f>
        <v>23897.391728544328</v>
      </c>
      <c r="G35" s="58">
        <f t="array" ref="G35">SUM(IF(('R8. TIAM energy consumption'!$A$9:$A$278=$B35)*('R8. TIAM energy consumption'!$B$9:$B$278="PRIM FUELS - GAS")*('R8. TIAM energy consumption'!$D$9:$D$278=$D35)*('R8. TIAM energy consumption'!$E$8:$P$8=G$9),'R8. TIAM energy consumption'!$E$9:$P$278))</f>
        <v>19750.788281164645</v>
      </c>
      <c r="H35" s="58">
        <f t="array" ref="H35">SUM(IF(('R8. TIAM energy consumption'!$A$9:$A$278=$B35)*('R8. TIAM energy consumption'!$B$9:$B$278="PRIM FUELS - GAS")*('R8. TIAM energy consumption'!$D$9:$D$278=$D35)*('R8. TIAM energy consumption'!$E$8:$P$8=H$9),'R8. TIAM energy consumption'!$E$9:$P$278))</f>
        <v>25616.624898031434</v>
      </c>
      <c r="I35" s="58">
        <f t="array" ref="I35">SUM(IF(('R8. TIAM energy consumption'!$A$9:$A$278=$B35)*('R8. TIAM energy consumption'!$B$9:$B$278="PRIM FUELS - GAS")*('R8. TIAM energy consumption'!$D$9:$D$278=$D35)*('R8. TIAM energy consumption'!$E$8:$P$8=I$9),'R8. TIAM energy consumption'!$E$9:$P$278))</f>
        <v>28795.213110156736</v>
      </c>
      <c r="J35" s="58">
        <f t="array" ref="J35">SUM(IF(('R8. TIAM energy consumption'!$A$9:$A$278=$B35)*('R8. TIAM energy consumption'!$B$9:$B$278="PRIM FUELS - GAS")*('R8. TIAM energy consumption'!$D$9:$D$278=$D35)*('R8. TIAM energy consumption'!$E$8:$P$8=J$9),'R8. TIAM energy consumption'!$E$9:$P$278))</f>
        <v>20963.197656788878</v>
      </c>
      <c r="K35" s="58">
        <f t="array" ref="K35">SUM(IF(('R8. TIAM energy consumption'!$A$9:$A$278=$B35)*('R8. TIAM energy consumption'!$B$9:$B$278="PRIM FUELS - GAS")*('R8. TIAM energy consumption'!$D$9:$D$278=$D35)*('R8. TIAM energy consumption'!$E$8:$P$8=K$9),'R8. TIAM energy consumption'!$E$9:$P$278))</f>
        <v>14867.372721925976</v>
      </c>
      <c r="L35" s="58">
        <f t="array" ref="L35">SUM(IF(('R8. TIAM energy consumption'!$A$9:$A$278=$B35)*('R8. TIAM energy consumption'!$B$9:$B$278="PRIM FUELS - GAS")*('R8. TIAM energy consumption'!$D$9:$D$278=$D35)*('R8. TIAM energy consumption'!$E$8:$P$8=L$9),'R8. TIAM energy consumption'!$E$9:$P$278))</f>
        <v>10576.243343794875</v>
      </c>
      <c r="M35" s="58">
        <f t="array" ref="M35">SUM(IF(('R8. TIAM energy consumption'!$A$9:$A$278=$B35)*('R8. TIAM energy consumption'!$B$9:$B$278="PRIM FUELS - GAS")*('R8. TIAM energy consumption'!$D$9:$D$278=$D35)*('R8. TIAM energy consumption'!$E$8:$P$8=M$9),'R8. TIAM energy consumption'!$E$9:$P$278))</f>
        <v>10190.75092361044</v>
      </c>
      <c r="N35" s="58">
        <f t="array" ref="N35">SUM(IF(('R8. TIAM energy consumption'!$A$9:$A$278=$B35)*('R8. TIAM energy consumption'!$B$9:$B$278="PRIM FUELS - GAS")*('R8. TIAM energy consumption'!$D$9:$D$278=$D35)*('R8. TIAM energy consumption'!$E$8:$P$8=N$9),'R8. TIAM energy consumption'!$E$9:$P$278))</f>
        <v>5023.1683263821669</v>
      </c>
      <c r="O35" s="58">
        <f t="array" ref="O35">SUM(IF(('R8. TIAM energy consumption'!$A$9:$A$278=$B35)*('R8. TIAM energy consumption'!$B$9:$B$278="PRIM FUELS - GAS")*('R8. TIAM energy consumption'!$D$9:$D$278=$D35)*('R8. TIAM energy consumption'!$E$8:$P$8=O$9),'R8. TIAM energy consumption'!$E$9:$P$278))</f>
        <v>2737.3236086842717</v>
      </c>
      <c r="P35" s="58">
        <f t="array" ref="P35">SUM(IF(('R8. TIAM energy consumption'!$A$9:$A$278=$B35)*('R8. TIAM energy consumption'!$B$9:$B$278="PRIM FUELS - GAS")*('R8. TIAM energy consumption'!$D$9:$D$278=$D35)*('R8. TIAM energy consumption'!$E$8:$P$8=P$9),'R8. TIAM energy consumption'!$E$9:$P$278))</f>
        <v>2423.2905064291467</v>
      </c>
      <c r="R35" s="58">
        <f t="shared" si="3"/>
        <v>811.00798353604205</v>
      </c>
      <c r="S35" s="58">
        <f t="shared" si="3"/>
        <v>634.20999610249976</v>
      </c>
      <c r="T35" s="58">
        <f t="shared" si="3"/>
        <v>524.16378745873033</v>
      </c>
      <c r="U35" s="58">
        <f t="shared" si="3"/>
        <v>679.83651777922853</v>
      </c>
      <c r="V35" s="58">
        <f t="shared" si="3"/>
        <v>764.19268687594001</v>
      </c>
      <c r="W35" s="58">
        <f t="shared" si="3"/>
        <v>556.33977361335474</v>
      </c>
      <c r="X35" s="58">
        <f t="shared" si="3"/>
        <v>394.56341106734828</v>
      </c>
      <c r="Y35" s="58">
        <f t="shared" si="3"/>
        <v>280.68164618297521</v>
      </c>
      <c r="Z35" s="58">
        <f t="shared" si="3"/>
        <v>270.45110934950605</v>
      </c>
      <c r="AA35" s="58">
        <f t="shared" si="3"/>
        <v>133.30925821882943</v>
      </c>
      <c r="AB35" s="58">
        <f t="shared" si="3"/>
        <v>72.645501020151741</v>
      </c>
      <c r="AC35" s="58">
        <f t="shared" si="3"/>
        <v>64.311414404356427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GAS")*('R8. TIAM energy consumption'!$D$9:$D$278=$D36)*('R8. TIAM energy consumption'!$E$8:$P$8=E$9),'R8. TIAM energy consumption'!$E$9:$P$278))</f>
        <v>7769.6695808917839</v>
      </c>
      <c r="F36" s="58">
        <f t="array" ref="F36">SUM(IF(('R8. TIAM energy consumption'!$A$9:$A$278=$B36)*('R8. TIAM energy consumption'!$B$9:$B$278="PRIM FUELS - GAS")*('R8. TIAM energy consumption'!$D$9:$D$278=$D36)*('R8. TIAM energy consumption'!$E$8:$P$8=F$9),'R8. TIAM energy consumption'!$E$9:$P$278))</f>
        <v>8285.2901571639468</v>
      </c>
      <c r="G36" s="58">
        <f t="array" ref="G36">SUM(IF(('R8. TIAM energy consumption'!$A$9:$A$278=$B36)*('R8. TIAM energy consumption'!$B$9:$B$278="PRIM FUELS - GAS")*('R8. TIAM energy consumption'!$D$9:$D$278=$D36)*('R8. TIAM energy consumption'!$E$8:$P$8=G$9),'R8. TIAM energy consumption'!$E$9:$P$278))</f>
        <v>8394.2584257928065</v>
      </c>
      <c r="H36" s="58">
        <f t="array" ref="H36">SUM(IF(('R8. TIAM energy consumption'!$A$9:$A$278=$B36)*('R8. TIAM energy consumption'!$B$9:$B$278="PRIM FUELS - GAS")*('R8. TIAM energy consumption'!$D$9:$D$278=$D36)*('R8. TIAM energy consumption'!$E$8:$P$8=H$9),'R8. TIAM energy consumption'!$E$9:$P$278))</f>
        <v>6926.1308491515465</v>
      </c>
      <c r="I36" s="58">
        <f t="array" ref="I36">SUM(IF(('R8. TIAM energy consumption'!$A$9:$A$278=$B36)*('R8. TIAM energy consumption'!$B$9:$B$278="PRIM FUELS - GAS")*('R8. TIAM energy consumption'!$D$9:$D$278=$D36)*('R8. TIAM energy consumption'!$E$8:$P$8=I$9),'R8. TIAM energy consumption'!$E$9:$P$278))</f>
        <v>6050.6141721699332</v>
      </c>
      <c r="J36" s="58">
        <f t="array" ref="J36">SUM(IF(('R8. TIAM energy consumption'!$A$9:$A$278=$B36)*('R8. TIAM energy consumption'!$B$9:$B$278="PRIM FUELS - GAS")*('R8. TIAM energy consumption'!$D$9:$D$278=$D36)*('R8. TIAM energy consumption'!$E$8:$P$8=J$9),'R8. TIAM energy consumption'!$E$9:$P$278))</f>
        <v>5574.0740970272745</v>
      </c>
      <c r="K36" s="58">
        <f t="array" ref="K36">SUM(IF(('R8. TIAM energy consumption'!$A$9:$A$278=$B36)*('R8. TIAM energy consumption'!$B$9:$B$278="PRIM FUELS - GAS")*('R8. TIAM energy consumption'!$D$9:$D$278=$D36)*('R8. TIAM energy consumption'!$E$8:$P$8=K$9),'R8. TIAM energy consumption'!$E$9:$P$278))</f>
        <v>3780.1908959993593</v>
      </c>
      <c r="L36" s="58">
        <f t="array" ref="L36">SUM(IF(('R8. TIAM energy consumption'!$A$9:$A$278=$B36)*('R8. TIAM energy consumption'!$B$9:$B$278="PRIM FUELS - GAS")*('R8. TIAM energy consumption'!$D$9:$D$278=$D36)*('R8. TIAM energy consumption'!$E$8:$P$8=L$9),'R8. TIAM energy consumption'!$E$9:$P$278))</f>
        <v>2368.2184858702585</v>
      </c>
      <c r="M36" s="58">
        <f t="array" ref="M36">SUM(IF(('R8. TIAM energy consumption'!$A$9:$A$278=$B36)*('R8. TIAM energy consumption'!$B$9:$B$278="PRIM FUELS - GAS")*('R8. TIAM energy consumption'!$D$9:$D$278=$D36)*('R8. TIAM energy consumption'!$E$8:$P$8=M$9),'R8. TIAM energy consumption'!$E$9:$P$278))</f>
        <v>2269.0095853479816</v>
      </c>
      <c r="N36" s="58">
        <f t="array" ref="N36">SUM(IF(('R8. TIAM energy consumption'!$A$9:$A$278=$B36)*('R8. TIAM energy consumption'!$B$9:$B$278="PRIM FUELS - GAS")*('R8. TIAM energy consumption'!$D$9:$D$278=$D36)*('R8. TIAM energy consumption'!$E$8:$P$8=N$9),'R8. TIAM energy consumption'!$E$9:$P$278))</f>
        <v>2204.9405220612766</v>
      </c>
      <c r="O36" s="58">
        <f t="array" ref="O36">SUM(IF(('R8. TIAM energy consumption'!$A$9:$A$278=$B36)*('R8. TIAM energy consumption'!$B$9:$B$278="PRIM FUELS - GAS")*('R8. TIAM energy consumption'!$D$9:$D$278=$D36)*('R8. TIAM energy consumption'!$E$8:$P$8=O$9),'R8. TIAM energy consumption'!$E$9:$P$278))</f>
        <v>2133.9037019894595</v>
      </c>
      <c r="P36" s="58">
        <f t="array" ref="P36">SUM(IF(('R8. TIAM energy consumption'!$A$9:$A$278=$B36)*('R8. TIAM energy consumption'!$B$9:$B$278="PRIM FUELS - GAS")*('R8. TIAM energy consumption'!$D$9:$D$278=$D36)*('R8. TIAM energy consumption'!$E$8:$P$8=P$9),'R8. TIAM energy consumption'!$E$9:$P$278))</f>
        <v>2008.3461712953149</v>
      </c>
      <c r="R36" s="58">
        <f t="shared" si="3"/>
        <v>206.19832367434881</v>
      </c>
      <c r="S36" s="58">
        <f t="shared" si="3"/>
        <v>219.88231594356941</v>
      </c>
      <c r="T36" s="58">
        <f t="shared" si="3"/>
        <v>222.77421167877881</v>
      </c>
      <c r="U36" s="58">
        <f t="shared" si="3"/>
        <v>183.81175103720724</v>
      </c>
      <c r="V36" s="58">
        <f t="shared" si="3"/>
        <v>160.57651956912412</v>
      </c>
      <c r="W36" s="58">
        <f t="shared" si="3"/>
        <v>147.92968000470776</v>
      </c>
      <c r="X36" s="58">
        <f t="shared" si="3"/>
        <v>100.3220301466973</v>
      </c>
      <c r="Y36" s="58">
        <f t="shared" si="3"/>
        <v>62.849864694632657</v>
      </c>
      <c r="Z36" s="58">
        <f t="shared" si="3"/>
        <v>60.216971652233703</v>
      </c>
      <c r="AA36" s="58">
        <f t="shared" si="3"/>
        <v>58.516650510959636</v>
      </c>
      <c r="AB36" s="58">
        <f t="shared" si="3"/>
        <v>56.631412912955653</v>
      </c>
      <c r="AC36" s="58">
        <f t="shared" si="3"/>
        <v>53.299256753124254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GAS")*('R8. TIAM energy consumption'!$D$9:$D$278=$D37)*('R8. TIAM energy consumption'!$E$8:$P$8=E$9),'R8. TIAM energy consumption'!$E$9:$P$278))</f>
        <v>14327.117906739521</v>
      </c>
      <c r="F37" s="58">
        <f t="array" ref="F37">SUM(IF(('R8. TIAM energy consumption'!$A$9:$A$278=$B37)*('R8. TIAM energy consumption'!$B$9:$B$278="PRIM FUELS - GAS")*('R8. TIAM energy consumption'!$D$9:$D$278=$D37)*('R8. TIAM energy consumption'!$E$8:$P$8=F$9),'R8. TIAM energy consumption'!$E$9:$P$278))</f>
        <v>13858.859823066639</v>
      </c>
      <c r="G37" s="58">
        <f t="array" ref="G37">SUM(IF(('R8. TIAM energy consumption'!$A$9:$A$278=$B37)*('R8. TIAM energy consumption'!$B$9:$B$278="PRIM FUELS - GAS")*('R8. TIAM energy consumption'!$D$9:$D$278=$D37)*('R8. TIAM energy consumption'!$E$8:$P$8=G$9),'R8. TIAM energy consumption'!$E$9:$P$278))</f>
        <v>15551.385299649213</v>
      </c>
      <c r="H37" s="58">
        <f t="array" ref="H37">SUM(IF(('R8. TIAM energy consumption'!$A$9:$A$278=$B37)*('R8. TIAM energy consumption'!$B$9:$B$278="PRIM FUELS - GAS")*('R8. TIAM energy consumption'!$D$9:$D$278=$D37)*('R8. TIAM energy consumption'!$E$8:$P$8=H$9),'R8. TIAM energy consumption'!$E$9:$P$278))</f>
        <v>18473.46201385729</v>
      </c>
      <c r="I37" s="58">
        <f t="array" ref="I37">SUM(IF(('R8. TIAM energy consumption'!$A$9:$A$278=$B37)*('R8. TIAM energy consumption'!$B$9:$B$278="PRIM FUELS - GAS")*('R8. TIAM energy consumption'!$D$9:$D$278=$D37)*('R8. TIAM energy consumption'!$E$8:$P$8=I$9),'R8. TIAM energy consumption'!$E$9:$P$278))</f>
        <v>18910.078163423532</v>
      </c>
      <c r="J37" s="58">
        <f t="array" ref="J37">SUM(IF(('R8. TIAM energy consumption'!$A$9:$A$278=$B37)*('R8. TIAM energy consumption'!$B$9:$B$278="PRIM FUELS - GAS")*('R8. TIAM energy consumption'!$D$9:$D$278=$D37)*('R8. TIAM energy consumption'!$E$8:$P$8=J$9),'R8. TIAM energy consumption'!$E$9:$P$278))</f>
        <v>20632.089069006579</v>
      </c>
      <c r="K37" s="58">
        <f t="array" ref="K37">SUM(IF(('R8. TIAM energy consumption'!$A$9:$A$278=$B37)*('R8. TIAM energy consumption'!$B$9:$B$278="PRIM FUELS - GAS")*('R8. TIAM energy consumption'!$D$9:$D$278=$D37)*('R8. TIAM energy consumption'!$E$8:$P$8=K$9),'R8. TIAM energy consumption'!$E$9:$P$278))</f>
        <v>22887.961819205233</v>
      </c>
      <c r="L37" s="58">
        <f t="array" ref="L37">SUM(IF(('R8. TIAM energy consumption'!$A$9:$A$278=$B37)*('R8. TIAM energy consumption'!$B$9:$B$278="PRIM FUELS - GAS")*('R8. TIAM energy consumption'!$D$9:$D$278=$D37)*('R8. TIAM energy consumption'!$E$8:$P$8=L$9),'R8. TIAM energy consumption'!$E$9:$P$278))</f>
        <v>24056.161850283883</v>
      </c>
      <c r="M37" s="58">
        <f t="array" ref="M37">SUM(IF(('R8. TIAM energy consumption'!$A$9:$A$278=$B37)*('R8. TIAM energy consumption'!$B$9:$B$278="PRIM FUELS - GAS")*('R8. TIAM energy consumption'!$D$9:$D$278=$D37)*('R8. TIAM energy consumption'!$E$8:$P$8=M$9),'R8. TIAM energy consumption'!$E$9:$P$278))</f>
        <v>38547.92478655756</v>
      </c>
      <c r="N37" s="58">
        <f t="array" ref="N37">SUM(IF(('R8. TIAM energy consumption'!$A$9:$A$278=$B37)*('R8. TIAM energy consumption'!$B$9:$B$278="PRIM FUELS - GAS")*('R8. TIAM energy consumption'!$D$9:$D$278=$D37)*('R8. TIAM energy consumption'!$E$8:$P$8=N$9),'R8. TIAM energy consumption'!$E$9:$P$278))</f>
        <v>19244.508384913133</v>
      </c>
      <c r="O37" s="58">
        <f t="array" ref="O37">SUM(IF(('R8. TIAM energy consumption'!$A$9:$A$278=$B37)*('R8. TIAM energy consumption'!$B$9:$B$278="PRIM FUELS - GAS")*('R8. TIAM energy consumption'!$D$9:$D$278=$D37)*('R8. TIAM energy consumption'!$E$8:$P$8=O$9),'R8. TIAM energy consumption'!$E$9:$P$278))</f>
        <v>19456.725604822786</v>
      </c>
      <c r="P37" s="58">
        <f t="array" ref="P37">SUM(IF(('R8. TIAM energy consumption'!$A$9:$A$278=$B37)*('R8. TIAM energy consumption'!$B$9:$B$278="PRIM FUELS - GAS")*('R8. TIAM energy consumption'!$D$9:$D$278=$D37)*('R8. TIAM energy consumption'!$E$8:$P$8=P$9),'R8. TIAM energy consumption'!$E$9:$P$278))</f>
        <v>17408.703722885228</v>
      </c>
      <c r="R37" s="58">
        <f t="shared" si="3"/>
        <v>380.22565370345586</v>
      </c>
      <c r="S37" s="58">
        <f t="shared" si="3"/>
        <v>367.79860891151651</v>
      </c>
      <c r="T37" s="58">
        <f t="shared" si="3"/>
        <v>412.71633834826793</v>
      </c>
      <c r="U37" s="58">
        <f t="shared" si="3"/>
        <v>490.26497974730125</v>
      </c>
      <c r="V37" s="58">
        <f t="shared" si="3"/>
        <v>501.85228306726748</v>
      </c>
      <c r="W37" s="58">
        <f t="shared" si="3"/>
        <v>547.5525227471403</v>
      </c>
      <c r="X37" s="58">
        <f t="shared" si="3"/>
        <v>607.42085751617378</v>
      </c>
      <c r="Y37" s="58">
        <f t="shared" si="3"/>
        <v>638.4235772093183</v>
      </c>
      <c r="Z37" s="58">
        <f t="shared" si="3"/>
        <v>1023.0187254888049</v>
      </c>
      <c r="AA37" s="58">
        <f t="shared" si="3"/>
        <v>510.72768636971807</v>
      </c>
      <c r="AB37" s="58">
        <f t="shared" si="3"/>
        <v>516.35969356701492</v>
      </c>
      <c r="AC37" s="58">
        <f t="shared" si="3"/>
        <v>462.00748791563393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GAS")*('R8. TIAM energy consumption'!$D$9:$D$278=$D38)*('R8. TIAM energy consumption'!$E$8:$P$8=E$9),'R8. TIAM energy consumption'!$E$9:$P$278))</f>
        <v>23384.827634195975</v>
      </c>
      <c r="F38" s="58">
        <f t="array" ref="F38">SUM(IF(('R8. TIAM energy consumption'!$A$9:$A$278=$B38)*('R8. TIAM energy consumption'!$B$9:$B$278="PRIM FUELS - GAS")*('R8. TIAM energy consumption'!$D$9:$D$278=$D38)*('R8. TIAM energy consumption'!$E$8:$P$8=F$9),'R8. TIAM energy consumption'!$E$9:$P$278))</f>
        <v>22264.272699324447</v>
      </c>
      <c r="G38" s="58">
        <f t="array" ref="G38">SUM(IF(('R8. TIAM energy consumption'!$A$9:$A$278=$B38)*('R8. TIAM energy consumption'!$B$9:$B$278="PRIM FUELS - GAS")*('R8. TIAM energy consumption'!$D$9:$D$278=$D38)*('R8. TIAM energy consumption'!$E$8:$P$8=G$9),'R8. TIAM energy consumption'!$E$9:$P$278))</f>
        <v>23446.817284090335</v>
      </c>
      <c r="H38" s="58">
        <f t="array" ref="H38">SUM(IF(('R8. TIAM energy consumption'!$A$9:$A$278=$B38)*('R8. TIAM energy consumption'!$B$9:$B$278="PRIM FUELS - GAS")*('R8. TIAM energy consumption'!$D$9:$D$278=$D38)*('R8. TIAM energy consumption'!$E$8:$P$8=H$9),'R8. TIAM energy consumption'!$E$9:$P$278))</f>
        <v>23695.592707490829</v>
      </c>
      <c r="I38" s="58">
        <f t="array" ref="I38">SUM(IF(('R8. TIAM energy consumption'!$A$9:$A$278=$B38)*('R8. TIAM energy consumption'!$B$9:$B$278="PRIM FUELS - GAS")*('R8. TIAM energy consumption'!$D$9:$D$278=$D38)*('R8. TIAM energy consumption'!$E$8:$P$8=I$9),'R8. TIAM energy consumption'!$E$9:$P$278))</f>
        <v>19031.741147033928</v>
      </c>
      <c r="J38" s="58">
        <f t="array" ref="J38">SUM(IF(('R8. TIAM energy consumption'!$A$9:$A$278=$B38)*('R8. TIAM energy consumption'!$B$9:$B$278="PRIM FUELS - GAS")*('R8. TIAM energy consumption'!$D$9:$D$278=$D38)*('R8. TIAM energy consumption'!$E$8:$P$8=J$9),'R8. TIAM energy consumption'!$E$9:$P$278))</f>
        <v>13030.674495939778</v>
      </c>
      <c r="K38" s="58">
        <f t="array" ref="K38">SUM(IF(('R8. TIAM energy consumption'!$A$9:$A$278=$B38)*('R8. TIAM energy consumption'!$B$9:$B$278="PRIM FUELS - GAS")*('R8. TIAM energy consumption'!$D$9:$D$278=$D38)*('R8. TIAM energy consumption'!$E$8:$P$8=K$9),'R8. TIAM energy consumption'!$E$9:$P$278))</f>
        <v>10179.63843417345</v>
      </c>
      <c r="L38" s="58">
        <f t="array" ref="L38">SUM(IF(('R8. TIAM energy consumption'!$A$9:$A$278=$B38)*('R8. TIAM energy consumption'!$B$9:$B$278="PRIM FUELS - GAS")*('R8. TIAM energy consumption'!$D$9:$D$278=$D38)*('R8. TIAM energy consumption'!$E$8:$P$8=L$9),'R8. TIAM energy consumption'!$E$9:$P$278))</f>
        <v>9787.8116700134051</v>
      </c>
      <c r="M38" s="58">
        <f t="array" ref="M38">SUM(IF(('R8. TIAM energy consumption'!$A$9:$A$278=$B38)*('R8. TIAM energy consumption'!$B$9:$B$278="PRIM FUELS - GAS")*('R8. TIAM energy consumption'!$D$9:$D$278=$D38)*('R8. TIAM energy consumption'!$E$8:$P$8=M$9),'R8. TIAM energy consumption'!$E$9:$P$278))</f>
        <v>11625.257166546276</v>
      </c>
      <c r="N38" s="58">
        <f t="array" ref="N38">SUM(IF(('R8. TIAM energy consumption'!$A$9:$A$278=$B38)*('R8. TIAM energy consumption'!$B$9:$B$278="PRIM FUELS - GAS")*('R8. TIAM energy consumption'!$D$9:$D$278=$D38)*('R8. TIAM energy consumption'!$E$8:$P$8=N$9),'R8. TIAM energy consumption'!$E$9:$P$278))</f>
        <v>4517.5544604260413</v>
      </c>
      <c r="O38" s="58">
        <f t="array" ref="O38">SUM(IF(('R8. TIAM energy consumption'!$A$9:$A$278=$B38)*('R8. TIAM energy consumption'!$B$9:$B$278="PRIM FUELS - GAS")*('R8. TIAM energy consumption'!$D$9:$D$278=$D38)*('R8. TIAM energy consumption'!$E$8:$P$8=O$9),'R8. TIAM energy consumption'!$E$9:$P$278))</f>
        <v>3339.5993727811911</v>
      </c>
      <c r="P38" s="58">
        <f t="array" ref="P38">SUM(IF(('R8. TIAM energy consumption'!$A$9:$A$278=$B38)*('R8. TIAM energy consumption'!$B$9:$B$278="PRIM FUELS - GAS")*('R8. TIAM energy consumption'!$D$9:$D$278=$D38)*('R8. TIAM energy consumption'!$E$8:$P$8=P$9),'R8. TIAM energy consumption'!$E$9:$P$278))</f>
        <v>2158.3074420576568</v>
      </c>
      <c r="R38" s="58">
        <f t="shared" si="3"/>
        <v>620.60711943832121</v>
      </c>
      <c r="S38" s="58">
        <f t="shared" si="3"/>
        <v>590.86884720551302</v>
      </c>
      <c r="T38" s="58">
        <f t="shared" si="3"/>
        <v>622.25225527843622</v>
      </c>
      <c r="U38" s="58">
        <f t="shared" si="3"/>
        <v>628.85447622779486</v>
      </c>
      <c r="V38" s="58">
        <f t="shared" si="3"/>
        <v>505.08108231188146</v>
      </c>
      <c r="W38" s="58">
        <f t="shared" si="3"/>
        <v>345.81949842717461</v>
      </c>
      <c r="X38" s="58">
        <f t="shared" si="3"/>
        <v>270.15619633294847</v>
      </c>
      <c r="Y38" s="58">
        <f t="shared" si="3"/>
        <v>259.75755310888587</v>
      </c>
      <c r="Z38" s="58">
        <f t="shared" si="3"/>
        <v>308.52129747194704</v>
      </c>
      <c r="AA38" s="58">
        <f t="shared" si="3"/>
        <v>119.8908328274766</v>
      </c>
      <c r="AB38" s="58">
        <f t="shared" si="3"/>
        <v>88.62922486497169</v>
      </c>
      <c r="AC38" s="58">
        <f t="shared" si="3"/>
        <v>57.279060826558343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GAS")*('R8. TIAM energy consumption'!$D$9:$D$278=$D39)*('R8. TIAM energy consumption'!$E$8:$P$8=E$9),'R8. TIAM energy consumption'!$E$9:$P$278))</f>
        <v>48100.249799130077</v>
      </c>
      <c r="F39" s="58">
        <f t="array" ref="F39">SUM(IF(('R8. TIAM energy consumption'!$A$9:$A$278=$B39)*('R8. TIAM energy consumption'!$B$9:$B$278="PRIM FUELS - GAS")*('R8. TIAM energy consumption'!$D$9:$D$278=$D39)*('R8. TIAM energy consumption'!$E$8:$P$8=F$9),'R8. TIAM energy consumption'!$E$9:$P$278))</f>
        <v>37959.384135039247</v>
      </c>
      <c r="G39" s="58">
        <f t="array" ref="G39">SUM(IF(('R8. TIAM energy consumption'!$A$9:$A$278=$B39)*('R8. TIAM energy consumption'!$B$9:$B$278="PRIM FUELS - GAS")*('R8. TIAM energy consumption'!$D$9:$D$278=$D39)*('R8. TIAM energy consumption'!$E$8:$P$8=G$9),'R8. TIAM energy consumption'!$E$9:$P$278))</f>
        <v>49231.078235986126</v>
      </c>
      <c r="H39" s="58">
        <f t="array" ref="H39">SUM(IF(('R8. TIAM energy consumption'!$A$9:$A$278=$B39)*('R8. TIAM energy consumption'!$B$9:$B$278="PRIM FUELS - GAS")*('R8. TIAM energy consumption'!$D$9:$D$278=$D39)*('R8. TIAM energy consumption'!$E$8:$P$8=H$9),'R8. TIAM energy consumption'!$E$9:$P$278))</f>
        <v>76707.430562952912</v>
      </c>
      <c r="I39" s="58">
        <f t="array" ref="I39">SUM(IF(('R8. TIAM energy consumption'!$A$9:$A$278=$B39)*('R8. TIAM energy consumption'!$B$9:$B$278="PRIM FUELS - GAS")*('R8. TIAM energy consumption'!$D$9:$D$278=$D39)*('R8. TIAM energy consumption'!$E$8:$P$8=I$9),'R8. TIAM energy consumption'!$E$9:$P$278))</f>
        <v>136730.11608159248</v>
      </c>
      <c r="J39" s="58">
        <f t="array" ref="J39">SUM(IF(('R8. TIAM energy consumption'!$A$9:$A$278=$B39)*('R8. TIAM energy consumption'!$B$9:$B$278="PRIM FUELS - GAS")*('R8. TIAM energy consumption'!$D$9:$D$278=$D39)*('R8. TIAM energy consumption'!$E$8:$P$8=J$9),'R8. TIAM energy consumption'!$E$9:$P$278))</f>
        <v>119339.45621590766</v>
      </c>
      <c r="K39" s="58">
        <f t="array" ref="K39">SUM(IF(('R8. TIAM energy consumption'!$A$9:$A$278=$B39)*('R8. TIAM energy consumption'!$B$9:$B$278="PRIM FUELS - GAS")*('R8. TIAM energy consumption'!$D$9:$D$278=$D39)*('R8. TIAM energy consumption'!$E$8:$P$8=K$9),'R8. TIAM energy consumption'!$E$9:$P$278))</f>
        <v>79786.102701154843</v>
      </c>
      <c r="L39" s="58">
        <f t="array" ref="L39">SUM(IF(('R8. TIAM energy consumption'!$A$9:$A$278=$B39)*('R8. TIAM energy consumption'!$B$9:$B$278="PRIM FUELS - GAS")*('R8. TIAM energy consumption'!$D$9:$D$278=$D39)*('R8. TIAM energy consumption'!$E$8:$P$8=L$9),'R8. TIAM energy consumption'!$E$9:$P$278))</f>
        <v>54488.830805238715</v>
      </c>
      <c r="M39" s="58">
        <f t="array" ref="M39">SUM(IF(('R8. TIAM energy consumption'!$A$9:$A$278=$B39)*('R8. TIAM energy consumption'!$B$9:$B$278="PRIM FUELS - GAS")*('R8. TIAM energy consumption'!$D$9:$D$278=$D39)*('R8. TIAM energy consumption'!$E$8:$P$8=M$9),'R8. TIAM energy consumption'!$E$9:$P$278))</f>
        <v>73466.768979684624</v>
      </c>
      <c r="N39" s="58">
        <f t="array" ref="N39">SUM(IF(('R8. TIAM energy consumption'!$A$9:$A$278=$B39)*('R8. TIAM energy consumption'!$B$9:$B$278="PRIM FUELS - GAS")*('R8. TIAM energy consumption'!$D$9:$D$278=$D39)*('R8. TIAM energy consumption'!$E$8:$P$8=N$9),'R8. TIAM energy consumption'!$E$9:$P$278))</f>
        <v>62118.877108394132</v>
      </c>
      <c r="O39" s="58">
        <f t="array" ref="O39">SUM(IF(('R8. TIAM energy consumption'!$A$9:$A$278=$B39)*('R8. TIAM energy consumption'!$B$9:$B$278="PRIM FUELS - GAS")*('R8. TIAM energy consumption'!$D$9:$D$278=$D39)*('R8. TIAM energy consumption'!$E$8:$P$8=O$9),'R8. TIAM energy consumption'!$E$9:$P$278))</f>
        <v>43152.671177370015</v>
      </c>
      <c r="P39" s="58">
        <f t="array" ref="P39">SUM(IF(('R8. TIAM energy consumption'!$A$9:$A$278=$B39)*('R8. TIAM energy consumption'!$B$9:$B$278="PRIM FUELS - GAS")*('R8. TIAM energy consumption'!$D$9:$D$278=$D39)*('R8. TIAM energy consumption'!$E$8:$P$8=P$9),'R8. TIAM energy consumption'!$E$9:$P$278))</f>
        <v>34186.358848024225</v>
      </c>
      <c r="R39" s="58">
        <f t="shared" si="3"/>
        <v>1276.5267266049773</v>
      </c>
      <c r="S39" s="58">
        <f t="shared" si="3"/>
        <v>1007.3995161397045</v>
      </c>
      <c r="T39" s="58">
        <f t="shared" si="3"/>
        <v>1306.5376460675575</v>
      </c>
      <c r="U39" s="58">
        <f t="shared" si="3"/>
        <v>2035.7292457257843</v>
      </c>
      <c r="V39" s="58">
        <f t="shared" si="3"/>
        <v>3628.6640555681788</v>
      </c>
      <c r="W39" s="58">
        <f t="shared" si="3"/>
        <v>3167.1354314019754</v>
      </c>
      <c r="X39" s="58">
        <f t="shared" si="3"/>
        <v>2117.4337541905184</v>
      </c>
      <c r="Y39" s="58">
        <f t="shared" si="3"/>
        <v>1446.0725072076818</v>
      </c>
      <c r="Z39" s="58">
        <f t="shared" si="3"/>
        <v>1949.7257189208406</v>
      </c>
      <c r="AA39" s="58">
        <f t="shared" si="3"/>
        <v>1648.5653855583375</v>
      </c>
      <c r="AB39" s="58">
        <f t="shared" si="3"/>
        <v>1145.2235344379719</v>
      </c>
      <c r="AC39" s="58">
        <f t="shared" si="3"/>
        <v>907.26765322538347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GAS")*('R8. TIAM energy consumption'!$D$9:$D$278=$D40)*('R8. TIAM energy consumption'!$E$8:$P$8=E$9),'R8. TIAM energy consumption'!$E$9:$P$278))</f>
        <v>2036.4777905099068</v>
      </c>
      <c r="F40" s="58">
        <f t="array" ref="F40">SUM(IF(('R8. TIAM energy consumption'!$A$9:$A$278=$B40)*('R8. TIAM energy consumption'!$B$9:$B$278="PRIM FUELS - GAS")*('R8. TIAM energy consumption'!$D$9:$D$278=$D40)*('R8. TIAM energy consumption'!$E$8:$P$8=F$9),'R8. TIAM energy consumption'!$E$9:$P$278))</f>
        <v>721.94319251164461</v>
      </c>
      <c r="G40" s="58">
        <f t="array" ref="G40">SUM(IF(('R8. TIAM energy consumption'!$A$9:$A$278=$B40)*('R8. TIAM energy consumption'!$B$9:$B$278="PRIM FUELS - GAS")*('R8. TIAM energy consumption'!$D$9:$D$278=$D40)*('R8. TIAM energy consumption'!$E$8:$P$8=G$9),'R8. TIAM energy consumption'!$E$9:$P$278))</f>
        <v>693.55351074943803</v>
      </c>
      <c r="H40" s="58">
        <f t="array" ref="H40">SUM(IF(('R8. TIAM energy consumption'!$A$9:$A$278=$B40)*('R8. TIAM energy consumption'!$B$9:$B$278="PRIM FUELS - GAS")*('R8. TIAM energy consumption'!$D$9:$D$278=$D40)*('R8. TIAM energy consumption'!$E$8:$P$8=H$9),'R8. TIAM energy consumption'!$E$9:$P$278))</f>
        <v>718.63278223904229</v>
      </c>
      <c r="I40" s="58">
        <f t="array" ref="I40">SUM(IF(('R8. TIAM energy consumption'!$A$9:$A$278=$B40)*('R8. TIAM energy consumption'!$B$9:$B$278="PRIM FUELS - GAS")*('R8. TIAM energy consumption'!$D$9:$D$278=$D40)*('R8. TIAM energy consumption'!$E$8:$P$8=I$9),'R8. TIAM energy consumption'!$E$9:$P$278))</f>
        <v>846.14020415930872</v>
      </c>
      <c r="J40" s="58">
        <f t="array" ref="J40">SUM(IF(('R8. TIAM energy consumption'!$A$9:$A$278=$B40)*('R8. TIAM energy consumption'!$B$9:$B$278="PRIM FUELS - GAS")*('R8. TIAM energy consumption'!$D$9:$D$278=$D40)*('R8. TIAM energy consumption'!$E$8:$P$8=J$9),'R8. TIAM energy consumption'!$E$9:$P$278))</f>
        <v>601.2550254121976</v>
      </c>
      <c r="K40" s="58">
        <f t="array" ref="K40">SUM(IF(('R8. TIAM energy consumption'!$A$9:$A$278=$B40)*('R8. TIAM energy consumption'!$B$9:$B$278="PRIM FUELS - GAS")*('R8. TIAM energy consumption'!$D$9:$D$278=$D40)*('R8. TIAM energy consumption'!$E$8:$P$8=K$9),'R8. TIAM energy consumption'!$E$9:$P$278))</f>
        <v>317.18234803557459</v>
      </c>
      <c r="L40" s="58">
        <f t="array" ref="L40">SUM(IF(('R8. TIAM energy consumption'!$A$9:$A$278=$B40)*('R8. TIAM energy consumption'!$B$9:$B$278="PRIM FUELS - GAS")*('R8. TIAM energy consumption'!$D$9:$D$278=$D40)*('R8. TIAM energy consumption'!$E$8:$P$8=L$9),'R8. TIAM energy consumption'!$E$9:$P$278))</f>
        <v>204.28515710086884</v>
      </c>
      <c r="M40" s="58">
        <f t="array" ref="M40">SUM(IF(('R8. TIAM energy consumption'!$A$9:$A$278=$B40)*('R8. TIAM energy consumption'!$B$9:$B$278="PRIM FUELS - GAS")*('R8. TIAM energy consumption'!$D$9:$D$278=$D40)*('R8. TIAM energy consumption'!$E$8:$P$8=M$9),'R8. TIAM energy consumption'!$E$9:$P$278))</f>
        <v>202.36237519524309</v>
      </c>
      <c r="N40" s="58">
        <f t="array" ref="N40">SUM(IF(('R8. TIAM energy consumption'!$A$9:$A$278=$B40)*('R8. TIAM energy consumption'!$B$9:$B$278="PRIM FUELS - GAS")*('R8. TIAM energy consumption'!$D$9:$D$278=$D40)*('R8. TIAM energy consumption'!$E$8:$P$8=N$9),'R8. TIAM energy consumption'!$E$9:$P$278))</f>
        <v>193.96121074564303</v>
      </c>
      <c r="O40" s="58">
        <f t="array" ref="O40">SUM(IF(('R8. TIAM energy consumption'!$A$9:$A$278=$B40)*('R8. TIAM energy consumption'!$B$9:$B$278="PRIM FUELS - GAS")*('R8. TIAM energy consumption'!$D$9:$D$278=$D40)*('R8. TIAM energy consumption'!$E$8:$P$8=O$9),'R8. TIAM energy consumption'!$E$9:$P$278))</f>
        <v>180.59032418901711</v>
      </c>
      <c r="P40" s="58">
        <f t="array" ref="P40">SUM(IF(('R8. TIAM energy consumption'!$A$9:$A$278=$B40)*('R8. TIAM energy consumption'!$B$9:$B$278="PRIM FUELS - GAS")*('R8. TIAM energy consumption'!$D$9:$D$278=$D40)*('R8. TIAM energy consumption'!$E$8:$P$8=P$9),'R8. TIAM energy consumption'!$E$9:$P$278))</f>
        <v>218.19761134260841</v>
      </c>
      <c r="R40" s="58">
        <f t="shared" si="3"/>
        <v>54.045838401661769</v>
      </c>
      <c r="S40" s="58">
        <f t="shared" si="3"/>
        <v>19.159563290839792</v>
      </c>
      <c r="T40" s="58">
        <f t="shared" si="3"/>
        <v>18.406132951483798</v>
      </c>
      <c r="U40" s="58">
        <f t="shared" si="3"/>
        <v>19.071708711983092</v>
      </c>
      <c r="V40" s="58">
        <f t="shared" si="3"/>
        <v>22.455612799829666</v>
      </c>
      <c r="W40" s="58">
        <f t="shared" si="3"/>
        <v>15.956634584008047</v>
      </c>
      <c r="X40" s="58">
        <f t="shared" si="3"/>
        <v>8.417664069637647</v>
      </c>
      <c r="Y40" s="58">
        <f t="shared" si="3"/>
        <v>5.4214991393386054</v>
      </c>
      <c r="Z40" s="58">
        <f t="shared" si="3"/>
        <v>5.3704706623096126</v>
      </c>
      <c r="AA40" s="58">
        <f t="shared" si="3"/>
        <v>5.1475131724981562</v>
      </c>
      <c r="AB40" s="58">
        <f t="shared" si="3"/>
        <v>4.7926648272356145</v>
      </c>
      <c r="AC40" s="58">
        <f t="shared" si="3"/>
        <v>5.7907200840616522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GAS")*('R8. TIAM energy consumption'!$D$9:$D$278=$D41)*('R8. TIAM energy consumption'!$E$8:$P$8=E$9),'R8. TIAM energy consumption'!$E$9:$P$278))</f>
        <v>30559.239994074946</v>
      </c>
      <c r="F41" s="58">
        <f t="array" ref="F41">SUM(IF(('R8. TIAM energy consumption'!$A$9:$A$278=$B41)*('R8. TIAM energy consumption'!$B$9:$B$278="PRIM FUELS - GAS")*('R8. TIAM energy consumption'!$D$9:$D$278=$D41)*('R8. TIAM energy consumption'!$E$8:$P$8=F$9),'R8. TIAM energy consumption'!$E$9:$P$278))</f>
        <v>23897.391728544328</v>
      </c>
      <c r="G41" s="58">
        <f t="array" ref="G41">SUM(IF(('R8. TIAM energy consumption'!$A$9:$A$278=$B41)*('R8. TIAM energy consumption'!$B$9:$B$278="PRIM FUELS - GAS")*('R8. TIAM energy consumption'!$D$9:$D$278=$D41)*('R8. TIAM energy consumption'!$E$8:$P$8=G$9),'R8. TIAM energy consumption'!$E$9:$P$278))</f>
        <v>19750.788281164645</v>
      </c>
      <c r="H41" s="58">
        <f t="array" ref="H41">SUM(IF(('R8. TIAM energy consumption'!$A$9:$A$278=$B41)*('R8. TIAM energy consumption'!$B$9:$B$278="PRIM FUELS - GAS")*('R8. TIAM energy consumption'!$D$9:$D$278=$D41)*('R8. TIAM energy consumption'!$E$8:$P$8=H$9),'R8. TIAM energy consumption'!$E$9:$P$278))</f>
        <v>25616.624898031434</v>
      </c>
      <c r="I41" s="58">
        <f t="array" ref="I41">SUM(IF(('R8. TIAM energy consumption'!$A$9:$A$278=$B41)*('R8. TIAM energy consumption'!$B$9:$B$278="PRIM FUELS - GAS")*('R8. TIAM energy consumption'!$D$9:$D$278=$D41)*('R8. TIAM energy consumption'!$E$8:$P$8=I$9),'R8. TIAM energy consumption'!$E$9:$P$278))</f>
        <v>26980.081940130392</v>
      </c>
      <c r="J41" s="58">
        <f t="array" ref="J41">SUM(IF(('R8. TIAM energy consumption'!$A$9:$A$278=$B41)*('R8. TIAM energy consumption'!$B$9:$B$278="PRIM FUELS - GAS")*('R8. TIAM energy consumption'!$D$9:$D$278=$D41)*('R8. TIAM energy consumption'!$E$8:$P$8=J$9),'R8. TIAM energy consumption'!$E$9:$P$278))</f>
        <v>20774.052282717024</v>
      </c>
      <c r="K41" s="58">
        <f t="array" ref="K41">SUM(IF(('R8. TIAM energy consumption'!$A$9:$A$278=$B41)*('R8. TIAM energy consumption'!$B$9:$B$278="PRIM FUELS - GAS")*('R8. TIAM energy consumption'!$D$9:$D$278=$D41)*('R8. TIAM energy consumption'!$E$8:$P$8=K$9),'R8. TIAM energy consumption'!$E$9:$P$278))</f>
        <v>13260.836877038315</v>
      </c>
      <c r="L41" s="58">
        <f t="array" ref="L41">SUM(IF(('R8. TIAM energy consumption'!$A$9:$A$278=$B41)*('R8. TIAM energy consumption'!$B$9:$B$278="PRIM FUELS - GAS")*('R8. TIAM energy consumption'!$D$9:$D$278=$D41)*('R8. TIAM energy consumption'!$E$8:$P$8=L$9),'R8. TIAM energy consumption'!$E$9:$P$278))</f>
        <v>6685.4668363094279</v>
      </c>
      <c r="M41" s="58">
        <f t="array" ref="M41">SUM(IF(('R8. TIAM energy consumption'!$A$9:$A$278=$B41)*('R8. TIAM energy consumption'!$B$9:$B$278="PRIM FUELS - GAS")*('R8. TIAM energy consumption'!$D$9:$D$278=$D41)*('R8. TIAM energy consumption'!$E$8:$P$8=M$9),'R8. TIAM energy consumption'!$E$9:$P$278))</f>
        <v>4423.3024834420066</v>
      </c>
      <c r="N41" s="58">
        <f t="array" ref="N41">SUM(IF(('R8. TIAM energy consumption'!$A$9:$A$278=$B41)*('R8. TIAM energy consumption'!$B$9:$B$278="PRIM FUELS - GAS")*('R8. TIAM energy consumption'!$D$9:$D$278=$D41)*('R8. TIAM energy consumption'!$E$8:$P$8=N$9),'R8. TIAM energy consumption'!$E$9:$P$278))</f>
        <v>4664.257960714117</v>
      </c>
      <c r="O41" s="58">
        <f t="array" ref="O41">SUM(IF(('R8. TIAM energy consumption'!$A$9:$A$278=$B41)*('R8. TIAM energy consumption'!$B$9:$B$278="PRIM FUELS - GAS")*('R8. TIAM energy consumption'!$D$9:$D$278=$D41)*('R8. TIAM energy consumption'!$E$8:$P$8=O$9),'R8. TIAM energy consumption'!$E$9:$P$278))</f>
        <v>4585.0974419516579</v>
      </c>
      <c r="P41" s="58">
        <f t="array" ref="P41">SUM(IF(('R8. TIAM energy consumption'!$A$9:$A$278=$B41)*('R8. TIAM energy consumption'!$B$9:$B$278="PRIM FUELS - GAS")*('R8. TIAM energy consumption'!$D$9:$D$278=$D41)*('R8. TIAM energy consumption'!$E$8:$P$8=P$9),'R8. TIAM energy consumption'!$E$9:$P$278))</f>
        <v>3924.0816685089608</v>
      </c>
      <c r="R41" s="58">
        <f t="shared" si="3"/>
        <v>811.00798353604205</v>
      </c>
      <c r="S41" s="58">
        <f t="shared" si="3"/>
        <v>634.20999610249976</v>
      </c>
      <c r="T41" s="58">
        <f t="shared" si="3"/>
        <v>524.16378745873033</v>
      </c>
      <c r="U41" s="58">
        <f t="shared" si="3"/>
        <v>679.83651777922853</v>
      </c>
      <c r="V41" s="58">
        <f t="shared" si="3"/>
        <v>716.02113973203518</v>
      </c>
      <c r="W41" s="58">
        <f t="shared" si="3"/>
        <v>551.32006734935976</v>
      </c>
      <c r="X41" s="58">
        <f t="shared" si="3"/>
        <v>351.92775009235902</v>
      </c>
      <c r="Y41" s="58">
        <f t="shared" si="3"/>
        <v>177.42479783409678</v>
      </c>
      <c r="Z41" s="58">
        <f t="shared" si="3"/>
        <v>117.38949098085581</v>
      </c>
      <c r="AA41" s="58">
        <f t="shared" si="3"/>
        <v>123.78417932331156</v>
      </c>
      <c r="AB41" s="58">
        <f t="shared" si="3"/>
        <v>121.68334786579965</v>
      </c>
      <c r="AC41" s="58">
        <f t="shared" si="3"/>
        <v>104.14072999934682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GAS")*('R8. TIAM energy consumption'!$D$9:$D$278=$D42)*('R8. TIAM energy consumption'!$E$8:$P$8=E$9),'R8. TIAM energy consumption'!$E$9:$P$278))</f>
        <v>7769.6695808917839</v>
      </c>
      <c r="F42" s="58">
        <f t="array" ref="F42">SUM(IF(('R8. TIAM energy consumption'!$A$9:$A$278=$B42)*('R8. TIAM energy consumption'!$B$9:$B$278="PRIM FUELS - GAS")*('R8. TIAM energy consumption'!$D$9:$D$278=$D42)*('R8. TIAM energy consumption'!$E$8:$P$8=F$9),'R8. TIAM energy consumption'!$E$9:$P$278))</f>
        <v>8285.2901571639468</v>
      </c>
      <c r="G42" s="58">
        <f t="array" ref="G42">SUM(IF(('R8. TIAM energy consumption'!$A$9:$A$278=$B42)*('R8. TIAM energy consumption'!$B$9:$B$278="PRIM FUELS - GAS")*('R8. TIAM energy consumption'!$D$9:$D$278=$D42)*('R8. TIAM energy consumption'!$E$8:$P$8=G$9),'R8. TIAM energy consumption'!$E$9:$P$278))</f>
        <v>8394.2584257928065</v>
      </c>
      <c r="H42" s="58">
        <f t="array" ref="H42">SUM(IF(('R8. TIAM energy consumption'!$A$9:$A$278=$B42)*('R8. TIAM energy consumption'!$B$9:$B$278="PRIM FUELS - GAS")*('R8. TIAM energy consumption'!$D$9:$D$278=$D42)*('R8. TIAM energy consumption'!$E$8:$P$8=H$9),'R8. TIAM energy consumption'!$E$9:$P$278))</f>
        <v>6926.1308491515465</v>
      </c>
      <c r="I42" s="58">
        <f t="array" ref="I42">SUM(IF(('R8. TIAM energy consumption'!$A$9:$A$278=$B42)*('R8. TIAM energy consumption'!$B$9:$B$278="PRIM FUELS - GAS")*('R8. TIAM energy consumption'!$D$9:$D$278=$D42)*('R8. TIAM energy consumption'!$E$8:$P$8=I$9),'R8. TIAM energy consumption'!$E$9:$P$278))</f>
        <v>6134.8749746602498</v>
      </c>
      <c r="J42" s="58">
        <f t="array" ref="J42">SUM(IF(('R8. TIAM energy consumption'!$A$9:$A$278=$B42)*('R8. TIAM energy consumption'!$B$9:$B$278="PRIM FUELS - GAS")*('R8. TIAM energy consumption'!$D$9:$D$278=$D42)*('R8. TIAM energy consumption'!$E$8:$P$8=J$9),'R8. TIAM energy consumption'!$E$9:$P$278))</f>
        <v>6368.5383397898595</v>
      </c>
      <c r="K42" s="58">
        <f t="array" ref="K42">SUM(IF(('R8. TIAM energy consumption'!$A$9:$A$278=$B42)*('R8. TIAM energy consumption'!$B$9:$B$278="PRIM FUELS - GAS")*('R8. TIAM energy consumption'!$D$9:$D$278=$D42)*('R8. TIAM energy consumption'!$E$8:$P$8=K$9),'R8. TIAM energy consumption'!$E$9:$P$278))</f>
        <v>4672.5209026977227</v>
      </c>
      <c r="L42" s="58">
        <f t="array" ref="L42">SUM(IF(('R8. TIAM energy consumption'!$A$9:$A$278=$B42)*('R8. TIAM energy consumption'!$B$9:$B$278="PRIM FUELS - GAS")*('R8. TIAM energy consumption'!$D$9:$D$278=$D42)*('R8. TIAM energy consumption'!$E$8:$P$8=L$9),'R8. TIAM energy consumption'!$E$9:$P$278))</f>
        <v>3071.5831035514229</v>
      </c>
      <c r="M42" s="58">
        <f t="array" ref="M42">SUM(IF(('R8. TIAM energy consumption'!$A$9:$A$278=$B42)*('R8. TIAM energy consumption'!$B$9:$B$278="PRIM FUELS - GAS")*('R8. TIAM energy consumption'!$D$9:$D$278=$D42)*('R8. TIAM energy consumption'!$E$8:$P$8=M$9),'R8. TIAM energy consumption'!$E$9:$P$278))</f>
        <v>2951.7536244440353</v>
      </c>
      <c r="N42" s="58">
        <f t="array" ref="N42">SUM(IF(('R8. TIAM energy consumption'!$A$9:$A$278=$B42)*('R8. TIAM energy consumption'!$B$9:$B$278="PRIM FUELS - GAS")*('R8. TIAM energy consumption'!$D$9:$D$278=$D42)*('R8. TIAM energy consumption'!$E$8:$P$8=N$9),'R8. TIAM energy consumption'!$E$9:$P$278))</f>
        <v>2912.1885134977615</v>
      </c>
      <c r="O42" s="58">
        <f t="array" ref="O42">SUM(IF(('R8. TIAM energy consumption'!$A$9:$A$278=$B42)*('R8. TIAM energy consumption'!$B$9:$B$278="PRIM FUELS - GAS")*('R8. TIAM energy consumption'!$D$9:$D$278=$D42)*('R8. TIAM energy consumption'!$E$8:$P$8=O$9),'R8. TIAM energy consumption'!$E$9:$P$278))</f>
        <v>2817.5372119472258</v>
      </c>
      <c r="P42" s="58">
        <f t="array" ref="P42">SUM(IF(('R8. TIAM energy consumption'!$A$9:$A$278=$B42)*('R8. TIAM energy consumption'!$B$9:$B$278="PRIM FUELS - GAS")*('R8. TIAM energy consumption'!$D$9:$D$278=$D42)*('R8. TIAM energy consumption'!$E$8:$P$8=P$9),'R8. TIAM energy consumption'!$E$9:$P$278))</f>
        <v>2730.3462946516465</v>
      </c>
      <c r="R42" s="58">
        <f t="shared" si="3"/>
        <v>206.19832367434881</v>
      </c>
      <c r="S42" s="58">
        <f t="shared" si="3"/>
        <v>219.88231594356941</v>
      </c>
      <c r="T42" s="58">
        <f t="shared" si="3"/>
        <v>222.77421167877881</v>
      </c>
      <c r="U42" s="58">
        <f t="shared" si="3"/>
        <v>183.81175103720724</v>
      </c>
      <c r="V42" s="58">
        <f t="shared" si="3"/>
        <v>162.81270684119141</v>
      </c>
      <c r="W42" s="58">
        <f t="shared" si="3"/>
        <v>169.01387069921776</v>
      </c>
      <c r="X42" s="58">
        <f t="shared" si="3"/>
        <v>124.00346854377317</v>
      </c>
      <c r="Y42" s="58">
        <f t="shared" si="3"/>
        <v>81.516373429365601</v>
      </c>
      <c r="Z42" s="58">
        <f t="shared" si="3"/>
        <v>78.336233339562995</v>
      </c>
      <c r="AA42" s="58">
        <f t="shared" si="3"/>
        <v>77.28621963329482</v>
      </c>
      <c r="AB42" s="58">
        <f t="shared" si="3"/>
        <v>74.774280160178179</v>
      </c>
      <c r="AC42" s="58">
        <f t="shared" si="3"/>
        <v>72.460330924783065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GAS")*('R8. TIAM energy consumption'!$D$9:$D$278=$D43)*('R8. TIAM energy consumption'!$E$8:$P$8=E$9),'R8. TIAM energy consumption'!$E$9:$P$278))</f>
        <v>14327.117906739521</v>
      </c>
      <c r="F43" s="58">
        <f t="array" ref="F43">SUM(IF(('R8. TIAM energy consumption'!$A$9:$A$278=$B43)*('R8. TIAM energy consumption'!$B$9:$B$278="PRIM FUELS - GAS")*('R8. TIAM energy consumption'!$D$9:$D$278=$D43)*('R8. TIAM energy consumption'!$E$8:$P$8=F$9),'R8. TIAM energy consumption'!$E$9:$P$278))</f>
        <v>13858.859823066639</v>
      </c>
      <c r="G43" s="58">
        <f t="array" ref="G43">SUM(IF(('R8. TIAM energy consumption'!$A$9:$A$278=$B43)*('R8. TIAM energy consumption'!$B$9:$B$278="PRIM FUELS - GAS")*('R8. TIAM energy consumption'!$D$9:$D$278=$D43)*('R8. TIAM energy consumption'!$E$8:$P$8=G$9),'R8. TIAM energy consumption'!$E$9:$P$278))</f>
        <v>15551.385299649213</v>
      </c>
      <c r="H43" s="58">
        <f t="array" ref="H43">SUM(IF(('R8. TIAM energy consumption'!$A$9:$A$278=$B43)*('R8. TIAM energy consumption'!$B$9:$B$278="PRIM FUELS - GAS")*('R8. TIAM energy consumption'!$D$9:$D$278=$D43)*('R8. TIAM energy consumption'!$E$8:$P$8=H$9),'R8. TIAM energy consumption'!$E$9:$P$278))</f>
        <v>18473.46201385729</v>
      </c>
      <c r="I43" s="58">
        <f t="array" ref="I43">SUM(IF(('R8. TIAM energy consumption'!$A$9:$A$278=$B43)*('R8. TIAM energy consumption'!$B$9:$B$278="PRIM FUELS - GAS")*('R8. TIAM energy consumption'!$D$9:$D$278=$D43)*('R8. TIAM energy consumption'!$E$8:$P$8=I$9),'R8. TIAM energy consumption'!$E$9:$P$278))</f>
        <v>19028.97828854929</v>
      </c>
      <c r="J43" s="58">
        <f t="array" ref="J43">SUM(IF(('R8. TIAM energy consumption'!$A$9:$A$278=$B43)*('R8. TIAM energy consumption'!$B$9:$B$278="PRIM FUELS - GAS")*('R8. TIAM energy consumption'!$D$9:$D$278=$D43)*('R8. TIAM energy consumption'!$E$8:$P$8=J$9),'R8. TIAM energy consumption'!$E$9:$P$278))</f>
        <v>20124.491559876969</v>
      </c>
      <c r="K43" s="58">
        <f t="array" ref="K43">SUM(IF(('R8. TIAM energy consumption'!$A$9:$A$278=$B43)*('R8. TIAM energy consumption'!$B$9:$B$278="PRIM FUELS - GAS")*('R8. TIAM energy consumption'!$D$9:$D$278=$D43)*('R8. TIAM energy consumption'!$E$8:$P$8=K$9),'R8. TIAM energy consumption'!$E$9:$P$278))</f>
        <v>21968.076606016286</v>
      </c>
      <c r="L43" s="58">
        <f t="array" ref="L43">SUM(IF(('R8. TIAM energy consumption'!$A$9:$A$278=$B43)*('R8. TIAM energy consumption'!$B$9:$B$278="PRIM FUELS - GAS")*('R8. TIAM energy consumption'!$D$9:$D$278=$D43)*('R8. TIAM energy consumption'!$E$8:$P$8=L$9),'R8. TIAM energy consumption'!$E$9:$P$278))</f>
        <v>21718.276426704764</v>
      </c>
      <c r="M43" s="58">
        <f t="array" ref="M43">SUM(IF(('R8. TIAM energy consumption'!$A$9:$A$278=$B43)*('R8. TIAM energy consumption'!$B$9:$B$278="PRIM FUELS - GAS")*('R8. TIAM energy consumption'!$D$9:$D$278=$D43)*('R8. TIAM energy consumption'!$E$8:$P$8=M$9),'R8. TIAM energy consumption'!$E$9:$P$278))</f>
        <v>12779.995325926704</v>
      </c>
      <c r="N43" s="58">
        <f t="array" ref="N43">SUM(IF(('R8. TIAM energy consumption'!$A$9:$A$278=$B43)*('R8. TIAM energy consumption'!$B$9:$B$278="PRIM FUELS - GAS")*('R8. TIAM energy consumption'!$D$9:$D$278=$D43)*('R8. TIAM energy consumption'!$E$8:$P$8=N$9),'R8. TIAM energy consumption'!$E$9:$P$278))</f>
        <v>11539.64675736537</v>
      </c>
      <c r="O43" s="58">
        <f t="array" ref="O43">SUM(IF(('R8. TIAM energy consumption'!$A$9:$A$278=$B43)*('R8. TIAM energy consumption'!$B$9:$B$278="PRIM FUELS - GAS")*('R8. TIAM energy consumption'!$D$9:$D$278=$D43)*('R8. TIAM energy consumption'!$E$8:$P$8=O$9),'R8. TIAM energy consumption'!$E$9:$P$278))</f>
        <v>9223.6561657081184</v>
      </c>
      <c r="P43" s="58">
        <f t="array" ref="P43">SUM(IF(('R8. TIAM energy consumption'!$A$9:$A$278=$B43)*('R8. TIAM energy consumption'!$B$9:$B$278="PRIM FUELS - GAS")*('R8. TIAM energy consumption'!$D$9:$D$278=$D43)*('R8. TIAM energy consumption'!$E$8:$P$8=P$9),'R8. TIAM energy consumption'!$E$9:$P$278))</f>
        <v>8034.3020562839156</v>
      </c>
      <c r="R43" s="58">
        <f t="shared" si="3"/>
        <v>380.22565370345586</v>
      </c>
      <c r="S43" s="58">
        <f t="shared" si="3"/>
        <v>367.79860891151651</v>
      </c>
      <c r="T43" s="58">
        <f t="shared" si="3"/>
        <v>412.71633834826793</v>
      </c>
      <c r="U43" s="58">
        <f t="shared" si="3"/>
        <v>490.26497974730125</v>
      </c>
      <c r="V43" s="58">
        <f t="shared" si="3"/>
        <v>505.00775914386884</v>
      </c>
      <c r="W43" s="58">
        <f t="shared" si="3"/>
        <v>534.08145368891314</v>
      </c>
      <c r="X43" s="58">
        <f t="shared" si="3"/>
        <v>583.00813481830448</v>
      </c>
      <c r="Y43" s="58">
        <f t="shared" si="3"/>
        <v>576.37871799544962</v>
      </c>
      <c r="Z43" s="58">
        <f t="shared" si="3"/>
        <v>339.16675417613266</v>
      </c>
      <c r="AA43" s="58">
        <f t="shared" si="3"/>
        <v>306.24929315073473</v>
      </c>
      <c r="AB43" s="58">
        <f t="shared" si="3"/>
        <v>244.78549823984793</v>
      </c>
      <c r="AC43" s="58">
        <f t="shared" si="3"/>
        <v>213.22137301351876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GAS")*('R8. TIAM energy consumption'!$D$9:$D$278=$D44)*('R8. TIAM energy consumption'!$E$8:$P$8=E$9),'R8. TIAM energy consumption'!$E$9:$P$278))</f>
        <v>23384.827634195975</v>
      </c>
      <c r="F44" s="58">
        <f t="array" ref="F44">SUM(IF(('R8. TIAM energy consumption'!$A$9:$A$278=$B44)*('R8. TIAM energy consumption'!$B$9:$B$278="PRIM FUELS - GAS")*('R8. TIAM energy consumption'!$D$9:$D$278=$D44)*('R8. TIAM energy consumption'!$E$8:$P$8=F$9),'R8. TIAM energy consumption'!$E$9:$P$278))</f>
        <v>22264.272699324447</v>
      </c>
      <c r="G44" s="58">
        <f t="array" ref="G44">SUM(IF(('R8. TIAM energy consumption'!$A$9:$A$278=$B44)*('R8. TIAM energy consumption'!$B$9:$B$278="PRIM FUELS - GAS")*('R8. TIAM energy consumption'!$D$9:$D$278=$D44)*('R8. TIAM energy consumption'!$E$8:$P$8=G$9),'R8. TIAM energy consumption'!$E$9:$P$278))</f>
        <v>23446.817284090335</v>
      </c>
      <c r="H44" s="58">
        <f t="array" ref="H44">SUM(IF(('R8. TIAM energy consumption'!$A$9:$A$278=$B44)*('R8. TIAM energy consumption'!$B$9:$B$278="PRIM FUELS - GAS")*('R8. TIAM energy consumption'!$D$9:$D$278=$D44)*('R8. TIAM energy consumption'!$E$8:$P$8=H$9),'R8. TIAM energy consumption'!$E$9:$P$278))</f>
        <v>23695.592707490829</v>
      </c>
      <c r="I44" s="58">
        <f t="array" ref="I44">SUM(IF(('R8. TIAM energy consumption'!$A$9:$A$278=$B44)*('R8. TIAM energy consumption'!$B$9:$B$278="PRIM FUELS - GAS")*('R8. TIAM energy consumption'!$D$9:$D$278=$D44)*('R8. TIAM energy consumption'!$E$8:$P$8=I$9),'R8. TIAM energy consumption'!$E$9:$P$278))</f>
        <v>16217.607890353536</v>
      </c>
      <c r="J44" s="58">
        <f t="array" ref="J44">SUM(IF(('R8. TIAM energy consumption'!$A$9:$A$278=$B44)*('R8. TIAM energy consumption'!$B$9:$B$278="PRIM FUELS - GAS")*('R8. TIAM energy consumption'!$D$9:$D$278=$D44)*('R8. TIAM energy consumption'!$E$8:$P$8=J$9),'R8. TIAM energy consumption'!$E$9:$P$278))</f>
        <v>13063.810126873197</v>
      </c>
      <c r="K44" s="58">
        <f t="array" ref="K44">SUM(IF(('R8. TIAM energy consumption'!$A$9:$A$278=$B44)*('R8. TIAM energy consumption'!$B$9:$B$278="PRIM FUELS - GAS")*('R8. TIAM energy consumption'!$D$9:$D$278=$D44)*('R8. TIAM energy consumption'!$E$8:$P$8=K$9),'R8. TIAM energy consumption'!$E$9:$P$278))</f>
        <v>9217.8787576921568</v>
      </c>
      <c r="L44" s="58">
        <f t="array" ref="L44">SUM(IF(('R8. TIAM energy consumption'!$A$9:$A$278=$B44)*('R8. TIAM energy consumption'!$B$9:$B$278="PRIM FUELS - GAS")*('R8. TIAM energy consumption'!$D$9:$D$278=$D44)*('R8. TIAM energy consumption'!$E$8:$P$8=L$9),'R8. TIAM energy consumption'!$E$9:$P$278))</f>
        <v>8341.508260435221</v>
      </c>
      <c r="M44" s="58">
        <f t="array" ref="M44">SUM(IF(('R8. TIAM energy consumption'!$A$9:$A$278=$B44)*('R8. TIAM energy consumption'!$B$9:$B$278="PRIM FUELS - GAS")*('R8. TIAM energy consumption'!$D$9:$D$278=$D44)*('R8. TIAM energy consumption'!$E$8:$P$8=M$9),'R8. TIAM energy consumption'!$E$9:$P$278))</f>
        <v>5201.3957676840755</v>
      </c>
      <c r="N44" s="58">
        <f t="array" ref="N44">SUM(IF(('R8. TIAM energy consumption'!$A$9:$A$278=$B44)*('R8. TIAM energy consumption'!$B$9:$B$278="PRIM FUELS - GAS")*('R8. TIAM energy consumption'!$D$9:$D$278=$D44)*('R8. TIAM energy consumption'!$E$8:$P$8=N$9),'R8. TIAM energy consumption'!$E$9:$P$278))</f>
        <v>5086.9046517791285</v>
      </c>
      <c r="O44" s="58">
        <f t="array" ref="O44">SUM(IF(('R8. TIAM energy consumption'!$A$9:$A$278=$B44)*('R8. TIAM energy consumption'!$B$9:$B$278="PRIM FUELS - GAS")*('R8. TIAM energy consumption'!$D$9:$D$278=$D44)*('R8. TIAM energy consumption'!$E$8:$P$8=O$9),'R8. TIAM energy consumption'!$E$9:$P$278))</f>
        <v>4355.5462113211797</v>
      </c>
      <c r="P44" s="58">
        <f t="array" ref="P44">SUM(IF(('R8. TIAM energy consumption'!$A$9:$A$278=$B44)*('R8. TIAM energy consumption'!$B$9:$B$278="PRIM FUELS - GAS")*('R8. TIAM energy consumption'!$D$9:$D$278=$D44)*('R8. TIAM energy consumption'!$E$8:$P$8=P$9),'R8. TIAM energy consumption'!$E$9:$P$278))</f>
        <v>3669.8904833737179</v>
      </c>
      <c r="R44" s="58">
        <f t="shared" si="3"/>
        <v>620.60711943832121</v>
      </c>
      <c r="S44" s="58">
        <f t="shared" si="3"/>
        <v>590.86884720551302</v>
      </c>
      <c r="T44" s="58">
        <f t="shared" si="3"/>
        <v>622.25225527843622</v>
      </c>
      <c r="U44" s="58">
        <f t="shared" si="3"/>
        <v>628.85447622779486</v>
      </c>
      <c r="V44" s="58">
        <f t="shared" si="3"/>
        <v>430.39713930987659</v>
      </c>
      <c r="W44" s="58">
        <f t="shared" si="3"/>
        <v>346.6988809390341</v>
      </c>
      <c r="X44" s="58">
        <f t="shared" si="3"/>
        <v>244.63217230549881</v>
      </c>
      <c r="Y44" s="58">
        <f t="shared" si="3"/>
        <v>221.3742814041338</v>
      </c>
      <c r="Z44" s="58">
        <f t="shared" si="3"/>
        <v>138.03921478218226</v>
      </c>
      <c r="AA44" s="58">
        <f t="shared" si="3"/>
        <v>135.0007488693891</v>
      </c>
      <c r="AB44" s="58">
        <f t="shared" si="3"/>
        <v>115.59131544915786</v>
      </c>
      <c r="AC44" s="58">
        <f t="shared" si="3"/>
        <v>97.394780802667185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GAS")*('R8. TIAM energy consumption'!$D$9:$D$278=$D45)*('R8. TIAM energy consumption'!$E$8:$P$8=E$9),'R8. TIAM energy consumption'!$E$9:$P$278))</f>
        <v>48100.249799130077</v>
      </c>
      <c r="F45" s="58">
        <f t="array" ref="F45">SUM(IF(('R8. TIAM energy consumption'!$A$9:$A$278=$B45)*('R8. TIAM energy consumption'!$B$9:$B$278="PRIM FUELS - GAS")*('R8. TIAM energy consumption'!$D$9:$D$278=$D45)*('R8. TIAM energy consumption'!$E$8:$P$8=F$9),'R8. TIAM energy consumption'!$E$9:$P$278))</f>
        <v>37959.384135039247</v>
      </c>
      <c r="G45" s="58">
        <f t="array" ref="G45">SUM(IF(('R8. TIAM energy consumption'!$A$9:$A$278=$B45)*('R8. TIAM energy consumption'!$B$9:$B$278="PRIM FUELS - GAS")*('R8. TIAM energy consumption'!$D$9:$D$278=$D45)*('R8. TIAM energy consumption'!$E$8:$P$8=G$9),'R8. TIAM energy consumption'!$E$9:$P$278))</f>
        <v>49231.078235986126</v>
      </c>
      <c r="H45" s="58">
        <f t="array" ref="H45">SUM(IF(('R8. TIAM energy consumption'!$A$9:$A$278=$B45)*('R8. TIAM energy consumption'!$B$9:$B$278="PRIM FUELS - GAS")*('R8. TIAM energy consumption'!$D$9:$D$278=$D45)*('R8. TIAM energy consumption'!$E$8:$P$8=H$9),'R8. TIAM energy consumption'!$E$9:$P$278))</f>
        <v>76707.430562952912</v>
      </c>
      <c r="I45" s="58">
        <f t="array" ref="I45">SUM(IF(('R8. TIAM energy consumption'!$A$9:$A$278=$B45)*('R8. TIAM energy consumption'!$B$9:$B$278="PRIM FUELS - GAS")*('R8. TIAM energy consumption'!$D$9:$D$278=$D45)*('R8. TIAM energy consumption'!$E$8:$P$8=I$9),'R8. TIAM energy consumption'!$E$9:$P$278))</f>
        <v>133592.65571899654</v>
      </c>
      <c r="J45" s="58">
        <f t="array" ref="J45">SUM(IF(('R8. TIAM energy consumption'!$A$9:$A$278=$B45)*('R8. TIAM energy consumption'!$B$9:$B$278="PRIM FUELS - GAS")*('R8. TIAM energy consumption'!$D$9:$D$278=$D45)*('R8. TIAM energy consumption'!$E$8:$P$8=J$9),'R8. TIAM energy consumption'!$E$9:$P$278))</f>
        <v>118492.9480189567</v>
      </c>
      <c r="K45" s="58">
        <f t="array" ref="K45">SUM(IF(('R8. TIAM energy consumption'!$A$9:$A$278=$B45)*('R8. TIAM energy consumption'!$B$9:$B$278="PRIM FUELS - GAS")*('R8. TIAM energy consumption'!$D$9:$D$278=$D45)*('R8. TIAM energy consumption'!$E$8:$P$8=K$9),'R8. TIAM energy consumption'!$E$9:$P$278))</f>
        <v>85334.860204203753</v>
      </c>
      <c r="L45" s="58">
        <f t="array" ref="L45">SUM(IF(('R8. TIAM energy consumption'!$A$9:$A$278=$B45)*('R8. TIAM energy consumption'!$B$9:$B$278="PRIM FUELS - GAS")*('R8. TIAM energy consumption'!$D$9:$D$278=$D45)*('R8. TIAM energy consumption'!$E$8:$P$8=L$9),'R8. TIAM energy consumption'!$E$9:$P$278))</f>
        <v>56587.930943006308</v>
      </c>
      <c r="M45" s="58">
        <f t="array" ref="M45">SUM(IF(('R8. TIAM energy consumption'!$A$9:$A$278=$B45)*('R8. TIAM energy consumption'!$B$9:$B$278="PRIM FUELS - GAS")*('R8. TIAM energy consumption'!$D$9:$D$278=$D45)*('R8. TIAM energy consumption'!$E$8:$P$8=M$9),'R8. TIAM energy consumption'!$E$9:$P$278))</f>
        <v>47675.688309024838</v>
      </c>
      <c r="N45" s="58">
        <f t="array" ref="N45">SUM(IF(('R8. TIAM energy consumption'!$A$9:$A$278=$B45)*('R8. TIAM energy consumption'!$B$9:$B$278="PRIM FUELS - GAS")*('R8. TIAM energy consumption'!$D$9:$D$278=$D45)*('R8. TIAM energy consumption'!$E$8:$P$8=N$9),'R8. TIAM energy consumption'!$E$9:$P$278))</f>
        <v>40444.884561595063</v>
      </c>
      <c r="O45" s="58">
        <f t="array" ref="O45">SUM(IF(('R8. TIAM energy consumption'!$A$9:$A$278=$B45)*('R8. TIAM energy consumption'!$B$9:$B$278="PRIM FUELS - GAS")*('R8. TIAM energy consumption'!$D$9:$D$278=$D45)*('R8. TIAM energy consumption'!$E$8:$P$8=O$9),'R8. TIAM energy consumption'!$E$9:$P$278))</f>
        <v>28448.495788722295</v>
      </c>
      <c r="P45" s="58">
        <f t="array" ref="P45">SUM(IF(('R8. TIAM energy consumption'!$A$9:$A$278=$B45)*('R8. TIAM energy consumption'!$B$9:$B$278="PRIM FUELS - GAS")*('R8. TIAM energy consumption'!$D$9:$D$278=$D45)*('R8. TIAM energy consumption'!$E$8:$P$8=P$9),'R8. TIAM energy consumption'!$E$9:$P$278))</f>
        <v>17350.897896292641</v>
      </c>
      <c r="R45" s="58">
        <f t="shared" si="3"/>
        <v>1276.5267266049773</v>
      </c>
      <c r="S45" s="58">
        <f t="shared" si="3"/>
        <v>1007.3995161397045</v>
      </c>
      <c r="T45" s="58">
        <f t="shared" si="3"/>
        <v>1306.5376460675575</v>
      </c>
      <c r="U45" s="58">
        <f t="shared" si="3"/>
        <v>2035.7292457257843</v>
      </c>
      <c r="V45" s="58">
        <f t="shared" si="3"/>
        <v>3545.3993735084632</v>
      </c>
      <c r="W45" s="58">
        <f t="shared" si="3"/>
        <v>3144.6700524858429</v>
      </c>
      <c r="X45" s="58">
        <f t="shared" si="3"/>
        <v>2264.6915601618284</v>
      </c>
      <c r="Y45" s="58">
        <f t="shared" si="3"/>
        <v>1501.7802725284555</v>
      </c>
      <c r="Z45" s="58">
        <f t="shared" si="3"/>
        <v>1265.2593404381726</v>
      </c>
      <c r="AA45" s="58">
        <f t="shared" si="3"/>
        <v>1073.3619121092979</v>
      </c>
      <c r="AB45" s="58">
        <f t="shared" si="3"/>
        <v>754.99119771036908</v>
      </c>
      <c r="AC45" s="58">
        <f t="shared" si="3"/>
        <v>460.47338605738821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GAS")*('R8. TIAM energy consumption'!$D$9:$D$278=$D46)*('R8. TIAM energy consumption'!$E$8:$P$8=E$9),'R8. TIAM energy consumption'!$E$9:$P$278))</f>
        <v>2036.4777905099068</v>
      </c>
      <c r="F46" s="58">
        <f t="array" ref="F46">SUM(IF(('R8. TIAM energy consumption'!$A$9:$A$278=$B46)*('R8. TIAM energy consumption'!$B$9:$B$278="PRIM FUELS - GAS")*('R8. TIAM energy consumption'!$D$9:$D$278=$D46)*('R8. TIAM energy consumption'!$E$8:$P$8=F$9),'R8. TIAM energy consumption'!$E$9:$P$278))</f>
        <v>721.94319251164461</v>
      </c>
      <c r="G46" s="58">
        <f t="array" ref="G46">SUM(IF(('R8. TIAM energy consumption'!$A$9:$A$278=$B46)*('R8. TIAM energy consumption'!$B$9:$B$278="PRIM FUELS - GAS")*('R8. TIAM energy consumption'!$D$9:$D$278=$D46)*('R8. TIAM energy consumption'!$E$8:$P$8=G$9),'R8. TIAM energy consumption'!$E$9:$P$278))</f>
        <v>693.55351074943803</v>
      </c>
      <c r="H46" s="58">
        <f t="array" ref="H46">SUM(IF(('R8. TIAM energy consumption'!$A$9:$A$278=$B46)*('R8. TIAM energy consumption'!$B$9:$B$278="PRIM FUELS - GAS")*('R8. TIAM energy consumption'!$D$9:$D$278=$D46)*('R8. TIAM energy consumption'!$E$8:$P$8=H$9),'R8. TIAM energy consumption'!$E$9:$P$278))</f>
        <v>718.63278223904229</v>
      </c>
      <c r="I46" s="58">
        <f t="array" ref="I46">SUM(IF(('R8. TIAM energy consumption'!$A$9:$A$278=$B46)*('R8. TIAM energy consumption'!$B$9:$B$278="PRIM FUELS - GAS")*('R8. TIAM energy consumption'!$D$9:$D$278=$D46)*('R8. TIAM energy consumption'!$E$8:$P$8=I$9),'R8. TIAM energy consumption'!$E$9:$P$278))</f>
        <v>883.07685861977757</v>
      </c>
      <c r="J46" s="58">
        <f t="array" ref="J46">SUM(IF(('R8. TIAM energy consumption'!$A$9:$A$278=$B46)*('R8. TIAM energy consumption'!$B$9:$B$278="PRIM FUELS - GAS")*('R8. TIAM energy consumption'!$D$9:$D$278=$D46)*('R8. TIAM energy consumption'!$E$8:$P$8=J$9),'R8. TIAM energy consumption'!$E$9:$P$278))</f>
        <v>760.15094506642686</v>
      </c>
      <c r="K46" s="58">
        <f t="array" ref="K46">SUM(IF(('R8. TIAM energy consumption'!$A$9:$A$278=$B46)*('R8. TIAM energy consumption'!$B$9:$B$278="PRIM FUELS - GAS")*('R8. TIAM energy consumption'!$D$9:$D$278=$D46)*('R8. TIAM energy consumption'!$E$8:$P$8=K$9),'R8. TIAM energy consumption'!$E$9:$P$278))</f>
        <v>356.5814434340175</v>
      </c>
      <c r="L46" s="58">
        <f t="array" ref="L46">SUM(IF(('R8. TIAM energy consumption'!$A$9:$A$278=$B46)*('R8. TIAM energy consumption'!$B$9:$B$278="PRIM FUELS - GAS")*('R8. TIAM energy consumption'!$D$9:$D$278=$D46)*('R8. TIAM energy consumption'!$E$8:$P$8=L$9),'R8. TIAM energy consumption'!$E$9:$P$278))</f>
        <v>242.34780663307646</v>
      </c>
      <c r="M46" s="58">
        <f t="array" ref="M46">SUM(IF(('R8. TIAM energy consumption'!$A$9:$A$278=$B46)*('R8. TIAM energy consumption'!$B$9:$B$278="PRIM FUELS - GAS")*('R8. TIAM energy consumption'!$D$9:$D$278=$D46)*('R8. TIAM energy consumption'!$E$8:$P$8=M$9),'R8. TIAM energy consumption'!$E$9:$P$278))</f>
        <v>242.65695205459477</v>
      </c>
      <c r="N46" s="58">
        <f t="array" ref="N46">SUM(IF(('R8. TIAM energy consumption'!$A$9:$A$278=$B46)*('R8. TIAM energy consumption'!$B$9:$B$278="PRIM FUELS - GAS")*('R8. TIAM energy consumption'!$D$9:$D$278=$D46)*('R8. TIAM energy consumption'!$E$8:$P$8=N$9),'R8. TIAM energy consumption'!$E$9:$P$278))</f>
        <v>235.90371260621703</v>
      </c>
      <c r="O46" s="58">
        <f t="array" ref="O46">SUM(IF(('R8. TIAM energy consumption'!$A$9:$A$278=$B46)*('R8. TIAM energy consumption'!$B$9:$B$278="PRIM FUELS - GAS")*('R8. TIAM energy consumption'!$D$9:$D$278=$D46)*('R8. TIAM energy consumption'!$E$8:$P$8=O$9),'R8. TIAM energy consumption'!$E$9:$P$278))</f>
        <v>287.1049137222933</v>
      </c>
      <c r="P46" s="58">
        <f t="array" ref="P46">SUM(IF(('R8. TIAM energy consumption'!$A$9:$A$278=$B46)*('R8. TIAM energy consumption'!$B$9:$B$278="PRIM FUELS - GAS")*('R8. TIAM energy consumption'!$D$9:$D$278=$D46)*('R8. TIAM energy consumption'!$E$8:$P$8=P$9),'R8. TIAM energy consumption'!$E$9:$P$278))</f>
        <v>262.34890608762987</v>
      </c>
      <c r="R46" s="58">
        <f t="shared" si="3"/>
        <v>54.045838401661769</v>
      </c>
      <c r="S46" s="58">
        <f t="shared" si="3"/>
        <v>19.159563290839792</v>
      </c>
      <c r="T46" s="58">
        <f t="shared" si="3"/>
        <v>18.406132951483798</v>
      </c>
      <c r="U46" s="58">
        <f t="shared" si="3"/>
        <v>19.071708711983092</v>
      </c>
      <c r="V46" s="58">
        <f t="shared" si="3"/>
        <v>23.435870216518055</v>
      </c>
      <c r="W46" s="58">
        <f t="shared" si="3"/>
        <v>20.173554226507889</v>
      </c>
      <c r="X46" s="58">
        <f t="shared" si="3"/>
        <v>9.4632719093100537</v>
      </c>
      <c r="Y46" s="58">
        <f t="shared" si="3"/>
        <v>6.4316392033958243</v>
      </c>
      <c r="Z46" s="58">
        <f t="shared" si="3"/>
        <v>6.4398435764421951</v>
      </c>
      <c r="AA46" s="58">
        <f t="shared" si="3"/>
        <v>6.2606201694325048</v>
      </c>
      <c r="AB46" s="58">
        <f t="shared" si="3"/>
        <v>7.6194426689391506</v>
      </c>
      <c r="AC46" s="58">
        <f t="shared" si="3"/>
        <v>6.9624459688875788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GAS")*('R8. TIAM energy consumption'!$D$9:$D$278=$D47)*('R8. TIAM energy consumption'!$E$8:$P$8=E$9),'R8. TIAM energy consumption'!$E$9:$P$278))</f>
        <v>30559.239994074946</v>
      </c>
      <c r="F47" s="58">
        <f t="array" ref="F47">SUM(IF(('R8. TIAM energy consumption'!$A$9:$A$278=$B47)*('R8. TIAM energy consumption'!$B$9:$B$278="PRIM FUELS - GAS")*('R8. TIAM energy consumption'!$D$9:$D$278=$D47)*('R8. TIAM energy consumption'!$E$8:$P$8=F$9),'R8. TIAM energy consumption'!$E$9:$P$278))</f>
        <v>23897.391728544328</v>
      </c>
      <c r="G47" s="58">
        <f t="array" ref="G47">SUM(IF(('R8. TIAM energy consumption'!$A$9:$A$278=$B47)*('R8. TIAM energy consumption'!$B$9:$B$278="PRIM FUELS - GAS")*('R8. TIAM energy consumption'!$D$9:$D$278=$D47)*('R8. TIAM energy consumption'!$E$8:$P$8=G$9),'R8. TIAM energy consumption'!$E$9:$P$278))</f>
        <v>19750.788281164645</v>
      </c>
      <c r="H47" s="58">
        <f t="array" ref="H47">SUM(IF(('R8. TIAM energy consumption'!$A$9:$A$278=$B47)*('R8. TIAM energy consumption'!$B$9:$B$278="PRIM FUELS - GAS")*('R8. TIAM energy consumption'!$D$9:$D$278=$D47)*('R8. TIAM energy consumption'!$E$8:$P$8=H$9),'R8. TIAM energy consumption'!$E$9:$P$278))</f>
        <v>25616.624898031434</v>
      </c>
      <c r="I47" s="58">
        <f t="array" ref="I47">SUM(IF(('R8. TIAM energy consumption'!$A$9:$A$278=$B47)*('R8. TIAM energy consumption'!$B$9:$B$278="PRIM FUELS - GAS")*('R8. TIAM energy consumption'!$D$9:$D$278=$D47)*('R8. TIAM energy consumption'!$E$8:$P$8=I$9),'R8. TIAM energy consumption'!$E$9:$P$278))</f>
        <v>22428.640320447401</v>
      </c>
      <c r="J47" s="58">
        <f t="array" ref="J47">SUM(IF(('R8. TIAM energy consumption'!$A$9:$A$278=$B47)*('R8. TIAM energy consumption'!$B$9:$B$278="PRIM FUELS - GAS")*('R8. TIAM energy consumption'!$D$9:$D$278=$D47)*('R8. TIAM energy consumption'!$E$8:$P$8=J$9),'R8. TIAM energy consumption'!$E$9:$P$278))</f>
        <v>21428.791368651917</v>
      </c>
      <c r="K47" s="58">
        <f t="array" ref="K47">SUM(IF(('R8. TIAM energy consumption'!$A$9:$A$278=$B47)*('R8. TIAM energy consumption'!$B$9:$B$278="PRIM FUELS - GAS")*('R8. TIAM energy consumption'!$D$9:$D$278=$D47)*('R8. TIAM energy consumption'!$E$8:$P$8=K$9),'R8. TIAM energy consumption'!$E$9:$P$278))</f>
        <v>10781.121248614902</v>
      </c>
      <c r="L47" s="58">
        <f t="array" ref="L47">SUM(IF(('R8. TIAM energy consumption'!$A$9:$A$278=$B47)*('R8. TIAM energy consumption'!$B$9:$B$278="PRIM FUELS - GAS")*('R8. TIAM energy consumption'!$D$9:$D$278=$D47)*('R8. TIAM energy consumption'!$E$8:$P$8=L$9),'R8. TIAM energy consumption'!$E$9:$P$278))</f>
        <v>4512.4879655142795</v>
      </c>
      <c r="M47" s="58">
        <f t="array" ref="M47">SUM(IF(('R8. TIAM energy consumption'!$A$9:$A$278=$B47)*('R8. TIAM energy consumption'!$B$9:$B$278="PRIM FUELS - GAS")*('R8. TIAM energy consumption'!$D$9:$D$278=$D47)*('R8. TIAM energy consumption'!$E$8:$P$8=M$9),'R8. TIAM energy consumption'!$E$9:$P$278))</f>
        <v>4708.2215325449279</v>
      </c>
      <c r="N47" s="58">
        <f t="array" ref="N47">SUM(IF(('R8. TIAM energy consumption'!$A$9:$A$278=$B47)*('R8. TIAM energy consumption'!$B$9:$B$278="PRIM FUELS - GAS")*('R8. TIAM energy consumption'!$D$9:$D$278=$D47)*('R8. TIAM energy consumption'!$E$8:$P$8=N$9),'R8. TIAM energy consumption'!$E$9:$P$278))</f>
        <v>4554.0744009514956</v>
      </c>
      <c r="O47" s="58">
        <f t="array" ref="O47">SUM(IF(('R8. TIAM energy consumption'!$A$9:$A$278=$B47)*('R8. TIAM energy consumption'!$B$9:$B$278="PRIM FUELS - GAS")*('R8. TIAM energy consumption'!$D$9:$D$278=$D47)*('R8. TIAM energy consumption'!$E$8:$P$8=O$9),'R8. TIAM energy consumption'!$E$9:$P$278))</f>
        <v>4024.3544822991576</v>
      </c>
      <c r="P47" s="58">
        <f t="array" ref="P47">SUM(IF(('R8. TIAM energy consumption'!$A$9:$A$278=$B47)*('R8. TIAM energy consumption'!$B$9:$B$278="PRIM FUELS - GAS")*('R8. TIAM energy consumption'!$D$9:$D$278=$D47)*('R8. TIAM energy consumption'!$E$8:$P$8=P$9),'R8. TIAM energy consumption'!$E$9:$P$278))</f>
        <v>3872.0730591789338</v>
      </c>
      <c r="R47" s="58">
        <f t="shared" si="3"/>
        <v>811.00798353604205</v>
      </c>
      <c r="S47" s="58">
        <f t="shared" si="3"/>
        <v>634.20999610249976</v>
      </c>
      <c r="T47" s="58">
        <f t="shared" si="3"/>
        <v>524.16378745873033</v>
      </c>
      <c r="U47" s="58">
        <f t="shared" si="3"/>
        <v>679.83651777922853</v>
      </c>
      <c r="V47" s="58">
        <f t="shared" si="3"/>
        <v>595.23097967318529</v>
      </c>
      <c r="W47" s="58">
        <f t="shared" si="3"/>
        <v>568.69610896326253</v>
      </c>
      <c r="X47" s="58">
        <f t="shared" si="3"/>
        <v>286.11887618252342</v>
      </c>
      <c r="Y47" s="58">
        <f t="shared" si="3"/>
        <v>119.75637373023531</v>
      </c>
      <c r="Z47" s="58">
        <f t="shared" si="3"/>
        <v>124.95092325236415</v>
      </c>
      <c r="AA47" s="58">
        <f t="shared" si="3"/>
        <v>120.86003112331601</v>
      </c>
      <c r="AB47" s="58">
        <f t="shared" si="3"/>
        <v>106.8018581076126</v>
      </c>
      <c r="AC47" s="58">
        <f t="shared" si="3"/>
        <v>102.76047979065586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GAS")*('R8. TIAM energy consumption'!$D$9:$D$278=$D48)*('R8. TIAM energy consumption'!$E$8:$P$8=E$9),'R8. TIAM energy consumption'!$E$9:$P$278))</f>
        <v>7769.6695808917839</v>
      </c>
      <c r="F48" s="58">
        <f t="array" ref="F48">SUM(IF(('R8. TIAM energy consumption'!$A$9:$A$278=$B48)*('R8. TIAM energy consumption'!$B$9:$B$278="PRIM FUELS - GAS")*('R8. TIAM energy consumption'!$D$9:$D$278=$D48)*('R8. TIAM energy consumption'!$E$8:$P$8=F$9),'R8. TIAM energy consumption'!$E$9:$P$278))</f>
        <v>8285.2901571639468</v>
      </c>
      <c r="G48" s="58">
        <f t="array" ref="G48">SUM(IF(('R8. TIAM energy consumption'!$A$9:$A$278=$B48)*('R8. TIAM energy consumption'!$B$9:$B$278="PRIM FUELS - GAS")*('R8. TIAM energy consumption'!$D$9:$D$278=$D48)*('R8. TIAM energy consumption'!$E$8:$P$8=G$9),'R8. TIAM energy consumption'!$E$9:$P$278))</f>
        <v>8394.2584257928065</v>
      </c>
      <c r="H48" s="58">
        <f t="array" ref="H48">SUM(IF(('R8. TIAM energy consumption'!$A$9:$A$278=$B48)*('R8. TIAM energy consumption'!$B$9:$B$278="PRIM FUELS - GAS")*('R8. TIAM energy consumption'!$D$9:$D$278=$D48)*('R8. TIAM energy consumption'!$E$8:$P$8=H$9),'R8. TIAM energy consumption'!$E$9:$P$278))</f>
        <v>6926.1308491515465</v>
      </c>
      <c r="I48" s="58">
        <f t="array" ref="I48">SUM(IF(('R8. TIAM energy consumption'!$A$9:$A$278=$B48)*('R8. TIAM energy consumption'!$B$9:$B$278="PRIM FUELS - GAS")*('R8. TIAM energy consumption'!$D$9:$D$278=$D48)*('R8. TIAM energy consumption'!$E$8:$P$8=I$9),'R8. TIAM energy consumption'!$E$9:$P$278))</f>
        <v>7929.4845048163061</v>
      </c>
      <c r="J48" s="58">
        <f t="array" ref="J48">SUM(IF(('R8. TIAM energy consumption'!$A$9:$A$278=$B48)*('R8. TIAM energy consumption'!$B$9:$B$278="PRIM FUELS - GAS")*('R8. TIAM energy consumption'!$D$9:$D$278=$D48)*('R8. TIAM energy consumption'!$E$8:$P$8=J$9),'R8. TIAM energy consumption'!$E$9:$P$278))</f>
        <v>2818.5202551192642</v>
      </c>
      <c r="K48" s="58">
        <f t="array" ref="K48">SUM(IF(('R8. TIAM energy consumption'!$A$9:$A$278=$B48)*('R8. TIAM energy consumption'!$B$9:$B$278="PRIM FUELS - GAS")*('R8. TIAM energy consumption'!$D$9:$D$278=$D48)*('R8. TIAM energy consumption'!$E$8:$P$8=K$9),'R8. TIAM energy consumption'!$E$9:$P$278))</f>
        <v>2761.7444188968925</v>
      </c>
      <c r="L48" s="58">
        <f t="array" ref="L48">SUM(IF(('R8. TIAM energy consumption'!$A$9:$A$278=$B48)*('R8. TIAM energy consumption'!$B$9:$B$278="PRIM FUELS - GAS")*('R8. TIAM energy consumption'!$D$9:$D$278=$D48)*('R8. TIAM energy consumption'!$E$8:$P$8=L$9),'R8. TIAM energy consumption'!$E$9:$P$278))</f>
        <v>2843.6230057189687</v>
      </c>
      <c r="M48" s="58">
        <f t="array" ref="M48">SUM(IF(('R8. TIAM energy consumption'!$A$9:$A$278=$B48)*('R8. TIAM energy consumption'!$B$9:$B$278="PRIM FUELS - GAS")*('R8. TIAM energy consumption'!$D$9:$D$278=$D48)*('R8. TIAM energy consumption'!$E$8:$P$8=M$9),'R8. TIAM energy consumption'!$E$9:$P$278))</f>
        <v>2849.8946595340367</v>
      </c>
      <c r="N48" s="58">
        <f t="array" ref="N48">SUM(IF(('R8. TIAM energy consumption'!$A$9:$A$278=$B48)*('R8. TIAM energy consumption'!$B$9:$B$278="PRIM FUELS - GAS")*('R8. TIAM energy consumption'!$D$9:$D$278=$D48)*('R8. TIAM energy consumption'!$E$8:$P$8=N$9),'R8. TIAM energy consumption'!$E$9:$P$278))</f>
        <v>2868.1471059299938</v>
      </c>
      <c r="O48" s="58">
        <f t="array" ref="O48">SUM(IF(('R8. TIAM energy consumption'!$A$9:$A$278=$B48)*('R8. TIAM energy consumption'!$B$9:$B$278="PRIM FUELS - GAS")*('R8. TIAM energy consumption'!$D$9:$D$278=$D48)*('R8. TIAM energy consumption'!$E$8:$P$8=O$9),'R8. TIAM energy consumption'!$E$9:$P$278))</f>
        <v>2773.5529626687339</v>
      </c>
      <c r="P48" s="58">
        <f t="array" ref="P48">SUM(IF(('R8. TIAM energy consumption'!$A$9:$A$278=$B48)*('R8. TIAM energy consumption'!$B$9:$B$278="PRIM FUELS - GAS")*('R8. TIAM energy consumption'!$D$9:$D$278=$D48)*('R8. TIAM energy consumption'!$E$8:$P$8=P$9),'R8. TIAM energy consumption'!$E$9:$P$278))</f>
        <v>2611.116780886568</v>
      </c>
      <c r="R48" s="58">
        <f t="shared" si="3"/>
        <v>206.19832367434881</v>
      </c>
      <c r="S48" s="58">
        <f t="shared" si="3"/>
        <v>219.88231594356941</v>
      </c>
      <c r="T48" s="58">
        <f t="shared" si="3"/>
        <v>222.77421167877881</v>
      </c>
      <c r="U48" s="58">
        <f t="shared" si="3"/>
        <v>183.81175103720724</v>
      </c>
      <c r="V48" s="58">
        <f t="shared" si="3"/>
        <v>210.43963266030929</v>
      </c>
      <c r="W48" s="58">
        <f t="shared" si="3"/>
        <v>74.800369024326571</v>
      </c>
      <c r="X48" s="58">
        <f t="shared" si="3"/>
        <v>73.29360195625793</v>
      </c>
      <c r="Y48" s="58">
        <f t="shared" si="3"/>
        <v>75.466567894096301</v>
      </c>
      <c r="Z48" s="58">
        <f t="shared" si="3"/>
        <v>75.633010558082077</v>
      </c>
      <c r="AA48" s="58">
        <f t="shared" si="3"/>
        <v>76.117410031009243</v>
      </c>
      <c r="AB48" s="58">
        <f t="shared" si="3"/>
        <v>73.606987474836117</v>
      </c>
      <c r="AC48" s="58">
        <f t="shared" si="3"/>
        <v>69.296113242820184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GAS")*('R8. TIAM energy consumption'!$D$9:$D$278=$D49)*('R8. TIAM energy consumption'!$E$8:$P$8=E$9),'R8. TIAM energy consumption'!$E$9:$P$278))</f>
        <v>14327.117906739521</v>
      </c>
      <c r="F49" s="58">
        <f t="array" ref="F49">SUM(IF(('R8. TIAM energy consumption'!$A$9:$A$278=$B49)*('R8. TIAM energy consumption'!$B$9:$B$278="PRIM FUELS - GAS")*('R8. TIAM energy consumption'!$D$9:$D$278=$D49)*('R8. TIAM energy consumption'!$E$8:$P$8=F$9),'R8. TIAM energy consumption'!$E$9:$P$278))</f>
        <v>13858.859823066639</v>
      </c>
      <c r="G49" s="58">
        <f t="array" ref="G49">SUM(IF(('R8. TIAM energy consumption'!$A$9:$A$278=$B49)*('R8. TIAM energy consumption'!$B$9:$B$278="PRIM FUELS - GAS")*('R8. TIAM energy consumption'!$D$9:$D$278=$D49)*('R8. TIAM energy consumption'!$E$8:$P$8=G$9),'R8. TIAM energy consumption'!$E$9:$P$278))</f>
        <v>15551.385299649213</v>
      </c>
      <c r="H49" s="58">
        <f t="array" ref="H49">SUM(IF(('R8. TIAM energy consumption'!$A$9:$A$278=$B49)*('R8. TIAM energy consumption'!$B$9:$B$278="PRIM FUELS - GAS")*('R8. TIAM energy consumption'!$D$9:$D$278=$D49)*('R8. TIAM energy consumption'!$E$8:$P$8=H$9),'R8. TIAM energy consumption'!$E$9:$P$278))</f>
        <v>18473.46201385729</v>
      </c>
      <c r="I49" s="58">
        <f t="array" ref="I49">SUM(IF(('R8. TIAM energy consumption'!$A$9:$A$278=$B49)*('R8. TIAM energy consumption'!$B$9:$B$278="PRIM FUELS - GAS")*('R8. TIAM energy consumption'!$D$9:$D$278=$D49)*('R8. TIAM energy consumption'!$E$8:$P$8=I$9),'R8. TIAM energy consumption'!$E$9:$P$278))</f>
        <v>21964.640727514583</v>
      </c>
      <c r="J49" s="58">
        <f t="array" ref="J49">SUM(IF(('R8. TIAM energy consumption'!$A$9:$A$278=$B49)*('R8. TIAM energy consumption'!$B$9:$B$278="PRIM FUELS - GAS")*('R8. TIAM energy consumption'!$D$9:$D$278=$D49)*('R8. TIAM energy consumption'!$E$8:$P$8=J$9),'R8. TIAM energy consumption'!$E$9:$P$278))</f>
        <v>21024.544083864548</v>
      </c>
      <c r="K49" s="58">
        <f t="array" ref="K49">SUM(IF(('R8. TIAM energy consumption'!$A$9:$A$278=$B49)*('R8. TIAM energy consumption'!$B$9:$B$278="PRIM FUELS - GAS")*('R8. TIAM energy consumption'!$D$9:$D$278=$D49)*('R8. TIAM energy consumption'!$E$8:$P$8=K$9),'R8. TIAM energy consumption'!$E$9:$P$278))</f>
        <v>16827.150793832432</v>
      </c>
      <c r="L49" s="58">
        <f t="array" ref="L49">SUM(IF(('R8. TIAM energy consumption'!$A$9:$A$278=$B49)*('R8. TIAM energy consumption'!$B$9:$B$278="PRIM FUELS - GAS")*('R8. TIAM energy consumption'!$D$9:$D$278=$D49)*('R8. TIAM energy consumption'!$E$8:$P$8=L$9),'R8. TIAM energy consumption'!$E$9:$P$278))</f>
        <v>33666.497623511066</v>
      </c>
      <c r="M49" s="58">
        <f t="array" ref="M49">SUM(IF(('R8. TIAM energy consumption'!$A$9:$A$278=$B49)*('R8. TIAM energy consumption'!$B$9:$B$278="PRIM FUELS - GAS")*('R8. TIAM energy consumption'!$D$9:$D$278=$D49)*('R8. TIAM energy consumption'!$E$8:$P$8=M$9),'R8. TIAM energy consumption'!$E$9:$P$278))</f>
        <v>10970.637545609654</v>
      </c>
      <c r="N49" s="58">
        <f t="array" ref="N49">SUM(IF(('R8. TIAM energy consumption'!$A$9:$A$278=$B49)*('R8. TIAM energy consumption'!$B$9:$B$278="PRIM FUELS - GAS")*('R8. TIAM energy consumption'!$D$9:$D$278=$D49)*('R8. TIAM energy consumption'!$E$8:$P$8=N$9),'R8. TIAM energy consumption'!$E$9:$P$278))</f>
        <v>10827.510910158779</v>
      </c>
      <c r="O49" s="58">
        <f t="array" ref="O49">SUM(IF(('R8. TIAM energy consumption'!$A$9:$A$278=$B49)*('R8. TIAM energy consumption'!$B$9:$B$278="PRIM FUELS - GAS")*('R8. TIAM energy consumption'!$D$9:$D$278=$D49)*('R8. TIAM energy consumption'!$E$8:$P$8=O$9),'R8. TIAM energy consumption'!$E$9:$P$278))</f>
        <v>8690.5452431220074</v>
      </c>
      <c r="P49" s="58">
        <f t="array" ref="P49">SUM(IF(('R8. TIAM energy consumption'!$A$9:$A$278=$B49)*('R8. TIAM energy consumption'!$B$9:$B$278="PRIM FUELS - GAS")*('R8. TIAM energy consumption'!$D$9:$D$278=$D49)*('R8. TIAM energy consumption'!$E$8:$P$8=P$9),'R8. TIAM energy consumption'!$E$9:$P$278))</f>
        <v>6619.1586306273275</v>
      </c>
      <c r="R49" s="58">
        <f t="shared" si="3"/>
        <v>380.22565370345586</v>
      </c>
      <c r="S49" s="58">
        <f t="shared" si="3"/>
        <v>367.79860891151651</v>
      </c>
      <c r="T49" s="58">
        <f t="shared" si="3"/>
        <v>412.71633834826793</v>
      </c>
      <c r="U49" s="58">
        <f t="shared" si="3"/>
        <v>490.26497974730125</v>
      </c>
      <c r="V49" s="58">
        <f t="shared" si="3"/>
        <v>582.91695045325218</v>
      </c>
      <c r="W49" s="58">
        <f t="shared" si="3"/>
        <v>557.96783904068297</v>
      </c>
      <c r="X49" s="58">
        <f t="shared" si="3"/>
        <v>446.57372489004717</v>
      </c>
      <c r="Y49" s="58">
        <f t="shared" si="3"/>
        <v>893.47111890408689</v>
      </c>
      <c r="Z49" s="58">
        <f t="shared" si="3"/>
        <v>291.14842632522112</v>
      </c>
      <c r="AA49" s="58">
        <f t="shared" si="3"/>
        <v>287.35000581378762</v>
      </c>
      <c r="AB49" s="58">
        <f t="shared" si="3"/>
        <v>230.63733177983681</v>
      </c>
      <c r="AC49" s="58">
        <f t="shared" si="3"/>
        <v>175.66505236292144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GAS")*('R8. TIAM energy consumption'!$D$9:$D$278=$D50)*('R8. TIAM energy consumption'!$E$8:$P$8=E$9),'R8. TIAM energy consumption'!$E$9:$P$278))</f>
        <v>23384.827634195975</v>
      </c>
      <c r="F50" s="58">
        <f t="array" ref="F50">SUM(IF(('R8. TIAM energy consumption'!$A$9:$A$278=$B50)*('R8. TIAM energy consumption'!$B$9:$B$278="PRIM FUELS - GAS")*('R8. TIAM energy consumption'!$D$9:$D$278=$D50)*('R8. TIAM energy consumption'!$E$8:$P$8=F$9),'R8. TIAM energy consumption'!$E$9:$P$278))</f>
        <v>22264.272699324447</v>
      </c>
      <c r="G50" s="58">
        <f t="array" ref="G50">SUM(IF(('R8. TIAM energy consumption'!$A$9:$A$278=$B50)*('R8. TIAM energy consumption'!$B$9:$B$278="PRIM FUELS - GAS")*('R8. TIAM energy consumption'!$D$9:$D$278=$D50)*('R8. TIAM energy consumption'!$E$8:$P$8=G$9),'R8. TIAM energy consumption'!$E$9:$P$278))</f>
        <v>23446.817284090335</v>
      </c>
      <c r="H50" s="58">
        <f t="array" ref="H50">SUM(IF(('R8. TIAM energy consumption'!$A$9:$A$278=$B50)*('R8. TIAM energy consumption'!$B$9:$B$278="PRIM FUELS - GAS")*('R8. TIAM energy consumption'!$D$9:$D$278=$D50)*('R8. TIAM energy consumption'!$E$8:$P$8=H$9),'R8. TIAM energy consumption'!$E$9:$P$278))</f>
        <v>23695.592707490829</v>
      </c>
      <c r="I50" s="58">
        <f t="array" ref="I50">SUM(IF(('R8. TIAM energy consumption'!$A$9:$A$278=$B50)*('R8. TIAM energy consumption'!$B$9:$B$278="PRIM FUELS - GAS")*('R8. TIAM energy consumption'!$D$9:$D$278=$D50)*('R8. TIAM energy consumption'!$E$8:$P$8=I$9),'R8. TIAM energy consumption'!$E$9:$P$278))</f>
        <v>23048.055576126782</v>
      </c>
      <c r="J50" s="58">
        <f t="array" ref="J50">SUM(IF(('R8. TIAM energy consumption'!$A$9:$A$278=$B50)*('R8. TIAM energy consumption'!$B$9:$B$278="PRIM FUELS - GAS")*('R8. TIAM energy consumption'!$D$9:$D$278=$D50)*('R8. TIAM energy consumption'!$E$8:$P$8=J$9),'R8. TIAM energy consumption'!$E$9:$P$278))</f>
        <v>13595.166753476817</v>
      </c>
      <c r="K50" s="58">
        <f t="array" ref="K50">SUM(IF(('R8. TIAM energy consumption'!$A$9:$A$278=$B50)*('R8. TIAM energy consumption'!$B$9:$B$278="PRIM FUELS - GAS")*('R8. TIAM energy consumption'!$D$9:$D$278=$D50)*('R8. TIAM energy consumption'!$E$8:$P$8=K$9),'R8. TIAM energy consumption'!$E$9:$P$278))</f>
        <v>5495.566535959857</v>
      </c>
      <c r="L50" s="58">
        <f t="array" ref="L50">SUM(IF(('R8. TIAM energy consumption'!$A$9:$A$278=$B50)*('R8. TIAM energy consumption'!$B$9:$B$278="PRIM FUELS - GAS")*('R8. TIAM energy consumption'!$D$9:$D$278=$D50)*('R8. TIAM energy consumption'!$E$8:$P$8=L$9),'R8. TIAM energy consumption'!$E$9:$P$278))</f>
        <v>4295.0448358914464</v>
      </c>
      <c r="M50" s="58">
        <f t="array" ref="M50">SUM(IF(('R8. TIAM energy consumption'!$A$9:$A$278=$B50)*('R8. TIAM energy consumption'!$B$9:$B$278="PRIM FUELS - GAS")*('R8. TIAM energy consumption'!$D$9:$D$278=$D50)*('R8. TIAM energy consumption'!$E$8:$P$8=M$9),'R8. TIAM energy consumption'!$E$9:$P$278))</f>
        <v>5181.5527454942749</v>
      </c>
      <c r="N50" s="58">
        <f t="array" ref="N50">SUM(IF(('R8. TIAM energy consumption'!$A$9:$A$278=$B50)*('R8. TIAM energy consumption'!$B$9:$B$278="PRIM FUELS - GAS")*('R8. TIAM energy consumption'!$D$9:$D$278=$D50)*('R8. TIAM energy consumption'!$E$8:$P$8=N$9),'R8. TIAM energy consumption'!$E$9:$P$278))</f>
        <v>4527.5118199405633</v>
      </c>
      <c r="O50" s="58">
        <f t="array" ref="O50">SUM(IF(('R8. TIAM energy consumption'!$A$9:$A$278=$B50)*('R8. TIAM energy consumption'!$B$9:$B$278="PRIM FUELS - GAS")*('R8. TIAM energy consumption'!$D$9:$D$278=$D50)*('R8. TIAM energy consumption'!$E$8:$P$8=O$9),'R8. TIAM energy consumption'!$E$9:$P$278))</f>
        <v>3805.8616125358103</v>
      </c>
      <c r="P50" s="58">
        <f t="array" ref="P50">SUM(IF(('R8. TIAM energy consumption'!$A$9:$A$278=$B50)*('R8. TIAM energy consumption'!$B$9:$B$278="PRIM FUELS - GAS")*('R8. TIAM energy consumption'!$D$9:$D$278=$D50)*('R8. TIAM energy consumption'!$E$8:$P$8=P$9),'R8. TIAM energy consumption'!$E$9:$P$278))</f>
        <v>2979.6090634654024</v>
      </c>
      <c r="R50" s="58">
        <f t="shared" si="3"/>
        <v>620.60711943832121</v>
      </c>
      <c r="S50" s="58">
        <f t="shared" si="3"/>
        <v>590.86884720551302</v>
      </c>
      <c r="T50" s="58">
        <f t="shared" si="3"/>
        <v>622.25225527843622</v>
      </c>
      <c r="U50" s="58">
        <f t="shared" si="3"/>
        <v>628.85447622779486</v>
      </c>
      <c r="V50" s="58">
        <f t="shared" si="3"/>
        <v>611.66956641740398</v>
      </c>
      <c r="W50" s="58">
        <f t="shared" si="3"/>
        <v>360.8004903496041</v>
      </c>
      <c r="X50" s="58">
        <f t="shared" si="3"/>
        <v>145.84617731269174</v>
      </c>
      <c r="Y50" s="58">
        <f t="shared" si="3"/>
        <v>113.9856767455141</v>
      </c>
      <c r="Z50" s="58">
        <f t="shared" si="3"/>
        <v>137.51260321014934</v>
      </c>
      <c r="AA50" s="58">
        <f t="shared" si="3"/>
        <v>120.15508999037665</v>
      </c>
      <c r="AB50" s="58">
        <f t="shared" si="3"/>
        <v>101.00330219594294</v>
      </c>
      <c r="AC50" s="58">
        <f t="shared" si="3"/>
        <v>79.075485475270895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GAS")*('R8. TIAM energy consumption'!$D$9:$D$278=$D51)*('R8. TIAM energy consumption'!$E$8:$P$8=E$9),'R8. TIAM energy consumption'!$E$9:$P$278))</f>
        <v>48100.249799130077</v>
      </c>
      <c r="F51" s="58">
        <f t="array" ref="F51">SUM(IF(('R8. TIAM energy consumption'!$A$9:$A$278=$B51)*('R8. TIAM energy consumption'!$B$9:$B$278="PRIM FUELS - GAS")*('R8. TIAM energy consumption'!$D$9:$D$278=$D51)*('R8. TIAM energy consumption'!$E$8:$P$8=F$9),'R8. TIAM energy consumption'!$E$9:$P$278))</f>
        <v>37959.384135039247</v>
      </c>
      <c r="G51" s="58">
        <f t="array" ref="G51">SUM(IF(('R8. TIAM energy consumption'!$A$9:$A$278=$B51)*('R8. TIAM energy consumption'!$B$9:$B$278="PRIM FUELS - GAS")*('R8. TIAM energy consumption'!$D$9:$D$278=$D51)*('R8. TIAM energy consumption'!$E$8:$P$8=G$9),'R8. TIAM energy consumption'!$E$9:$P$278))</f>
        <v>49231.078235986126</v>
      </c>
      <c r="H51" s="58">
        <f t="array" ref="H51">SUM(IF(('R8. TIAM energy consumption'!$A$9:$A$278=$B51)*('R8. TIAM energy consumption'!$B$9:$B$278="PRIM FUELS - GAS")*('R8. TIAM energy consumption'!$D$9:$D$278=$D51)*('R8. TIAM energy consumption'!$E$8:$P$8=H$9),'R8. TIAM energy consumption'!$E$9:$P$278))</f>
        <v>76707.430562952912</v>
      </c>
      <c r="I51" s="58">
        <f t="array" ref="I51">SUM(IF(('R8. TIAM energy consumption'!$A$9:$A$278=$B51)*('R8. TIAM energy consumption'!$B$9:$B$278="PRIM FUELS - GAS")*('R8. TIAM energy consumption'!$D$9:$D$278=$D51)*('R8. TIAM energy consumption'!$E$8:$P$8=I$9),'R8. TIAM energy consumption'!$E$9:$P$278))</f>
        <v>88262.21986790649</v>
      </c>
      <c r="J51" s="58">
        <f t="array" ref="J51">SUM(IF(('R8. TIAM energy consumption'!$A$9:$A$278=$B51)*('R8. TIAM energy consumption'!$B$9:$B$278="PRIM FUELS - GAS")*('R8. TIAM energy consumption'!$D$9:$D$278=$D51)*('R8. TIAM energy consumption'!$E$8:$P$8=J$9),'R8. TIAM energy consumption'!$E$9:$P$278))</f>
        <v>92229.375924698325</v>
      </c>
      <c r="K51" s="58">
        <f t="array" ref="K51">SUM(IF(('R8. TIAM energy consumption'!$A$9:$A$278=$B51)*('R8. TIAM energy consumption'!$B$9:$B$278="PRIM FUELS - GAS")*('R8. TIAM energy consumption'!$D$9:$D$278=$D51)*('R8. TIAM energy consumption'!$E$8:$P$8=K$9),'R8. TIAM energy consumption'!$E$9:$P$278))</f>
        <v>46332.136866319939</v>
      </c>
      <c r="L51" s="58">
        <f t="array" ref="L51">SUM(IF(('R8. TIAM energy consumption'!$A$9:$A$278=$B51)*('R8. TIAM energy consumption'!$B$9:$B$278="PRIM FUELS - GAS")*('R8. TIAM energy consumption'!$D$9:$D$278=$D51)*('R8. TIAM energy consumption'!$E$8:$P$8=L$9),'R8. TIAM energy consumption'!$E$9:$P$278))</f>
        <v>56135.028085489866</v>
      </c>
      <c r="M51" s="58">
        <f t="array" ref="M51">SUM(IF(('R8. TIAM energy consumption'!$A$9:$A$278=$B51)*('R8. TIAM energy consumption'!$B$9:$B$278="PRIM FUELS - GAS")*('R8. TIAM energy consumption'!$D$9:$D$278=$D51)*('R8. TIAM energy consumption'!$E$8:$P$8=M$9),'R8. TIAM energy consumption'!$E$9:$P$278))</f>
        <v>57190.752693052054</v>
      </c>
      <c r="N51" s="58">
        <f t="array" ref="N51">SUM(IF(('R8. TIAM energy consumption'!$A$9:$A$278=$B51)*('R8. TIAM energy consumption'!$B$9:$B$278="PRIM FUELS - GAS")*('R8. TIAM energy consumption'!$D$9:$D$278=$D51)*('R8. TIAM energy consumption'!$E$8:$P$8=N$9),'R8. TIAM energy consumption'!$E$9:$P$278))</f>
        <v>45913.795751125515</v>
      </c>
      <c r="O51" s="58">
        <f t="array" ref="O51">SUM(IF(('R8. TIAM energy consumption'!$A$9:$A$278=$B51)*('R8. TIAM energy consumption'!$B$9:$B$278="PRIM FUELS - GAS")*('R8. TIAM energy consumption'!$D$9:$D$278=$D51)*('R8. TIAM energy consumption'!$E$8:$P$8=O$9),'R8. TIAM energy consumption'!$E$9:$P$278))</f>
        <v>23168.216219691723</v>
      </c>
      <c r="P51" s="58">
        <f t="array" ref="P51">SUM(IF(('R8. TIAM energy consumption'!$A$9:$A$278=$B51)*('R8. TIAM energy consumption'!$B$9:$B$278="PRIM FUELS - GAS")*('R8. TIAM energy consumption'!$D$9:$D$278=$D51)*('R8. TIAM energy consumption'!$E$8:$P$8=P$9),'R8. TIAM energy consumption'!$E$9:$P$278))</f>
        <v>16098.329577776545</v>
      </c>
      <c r="R51" s="58">
        <f t="shared" si="3"/>
        <v>1276.5267266049773</v>
      </c>
      <c r="S51" s="58">
        <f t="shared" si="3"/>
        <v>1007.3995161397045</v>
      </c>
      <c r="T51" s="58">
        <f t="shared" si="3"/>
        <v>1306.5376460675575</v>
      </c>
      <c r="U51" s="58">
        <f t="shared" si="3"/>
        <v>2035.7292457257843</v>
      </c>
      <c r="V51" s="58">
        <f t="shared" si="3"/>
        <v>2342.3804051201655</v>
      </c>
      <c r="W51" s="58">
        <f t="shared" si="3"/>
        <v>2447.6642811136571</v>
      </c>
      <c r="X51" s="58">
        <f t="shared" si="3"/>
        <v>1229.6029907862733</v>
      </c>
      <c r="Y51" s="58">
        <f t="shared" si="3"/>
        <v>1489.7607382310273</v>
      </c>
      <c r="Z51" s="58">
        <f t="shared" si="3"/>
        <v>1517.7784862285037</v>
      </c>
      <c r="AA51" s="58">
        <f t="shared" si="3"/>
        <v>1218.5006863988006</v>
      </c>
      <c r="AB51" s="58">
        <f t="shared" si="3"/>
        <v>614.8584952407939</v>
      </c>
      <c r="AC51" s="58">
        <f t="shared" si="3"/>
        <v>427.23162656213145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GAS")*('R8. TIAM energy consumption'!$D$9:$D$278=$D52)*('R8. TIAM energy consumption'!$E$8:$P$8=E$9),'R8. TIAM energy consumption'!$E$9:$P$278))</f>
        <v>2036.4777905099068</v>
      </c>
      <c r="F52" s="58">
        <f t="array" ref="F52">SUM(IF(('R8. TIAM energy consumption'!$A$9:$A$278=$B52)*('R8. TIAM energy consumption'!$B$9:$B$278="PRIM FUELS - GAS")*('R8. TIAM energy consumption'!$D$9:$D$278=$D52)*('R8. TIAM energy consumption'!$E$8:$P$8=F$9),'R8. TIAM energy consumption'!$E$9:$P$278))</f>
        <v>721.94319251164461</v>
      </c>
      <c r="G52" s="58">
        <f t="array" ref="G52">SUM(IF(('R8. TIAM energy consumption'!$A$9:$A$278=$B52)*('R8. TIAM energy consumption'!$B$9:$B$278="PRIM FUELS - GAS")*('R8. TIAM energy consumption'!$D$9:$D$278=$D52)*('R8. TIAM energy consumption'!$E$8:$P$8=G$9),'R8. TIAM energy consumption'!$E$9:$P$278))</f>
        <v>693.55351074943803</v>
      </c>
      <c r="H52" s="58">
        <f t="array" ref="H52">SUM(IF(('R8. TIAM energy consumption'!$A$9:$A$278=$B52)*('R8. TIAM energy consumption'!$B$9:$B$278="PRIM FUELS - GAS")*('R8. TIAM energy consumption'!$D$9:$D$278=$D52)*('R8. TIAM energy consumption'!$E$8:$P$8=H$9),'R8. TIAM energy consumption'!$E$9:$P$278))</f>
        <v>718.63278223904229</v>
      </c>
      <c r="I52" s="58">
        <f t="array" ref="I52">SUM(IF(('R8. TIAM energy consumption'!$A$9:$A$278=$B52)*('R8. TIAM energy consumption'!$B$9:$B$278="PRIM FUELS - GAS")*('R8. TIAM energy consumption'!$D$9:$D$278=$D52)*('R8. TIAM energy consumption'!$E$8:$P$8=I$9),'R8. TIAM energy consumption'!$E$9:$P$278))</f>
        <v>886.38119002999031</v>
      </c>
      <c r="J52" s="58">
        <f t="array" ref="J52">SUM(IF(('R8. TIAM energy consumption'!$A$9:$A$278=$B52)*('R8. TIAM energy consumption'!$B$9:$B$278="PRIM FUELS - GAS")*('R8. TIAM energy consumption'!$D$9:$D$278=$D52)*('R8. TIAM energy consumption'!$E$8:$P$8=J$9),'R8. TIAM energy consumption'!$E$9:$P$278))</f>
        <v>498.31387695249714</v>
      </c>
      <c r="K52" s="58">
        <f t="array" ref="K52">SUM(IF(('R8. TIAM energy consumption'!$A$9:$A$278=$B52)*('R8. TIAM energy consumption'!$B$9:$B$278="PRIM FUELS - GAS")*('R8. TIAM energy consumption'!$D$9:$D$278=$D52)*('R8. TIAM energy consumption'!$E$8:$P$8=K$9),'R8. TIAM energy consumption'!$E$9:$P$278))</f>
        <v>222.58625325442256</v>
      </c>
      <c r="L52" s="58">
        <f t="array" ref="L52">SUM(IF(('R8. TIAM energy consumption'!$A$9:$A$278=$B52)*('R8. TIAM energy consumption'!$B$9:$B$278="PRIM FUELS - GAS")*('R8. TIAM energy consumption'!$D$9:$D$278=$D52)*('R8. TIAM energy consumption'!$E$8:$P$8=L$9),'R8. TIAM energy consumption'!$E$9:$P$278))</f>
        <v>236.53593099540166</v>
      </c>
      <c r="M52" s="58">
        <f t="array" ref="M52">SUM(IF(('R8. TIAM energy consumption'!$A$9:$A$278=$B52)*('R8. TIAM energy consumption'!$B$9:$B$278="PRIM FUELS - GAS")*('R8. TIAM energy consumption'!$D$9:$D$278=$D52)*('R8. TIAM energy consumption'!$E$8:$P$8=M$9),'R8. TIAM energy consumption'!$E$9:$P$278))</f>
        <v>236.06389991369286</v>
      </c>
      <c r="N52" s="58">
        <f t="array" ref="N52">SUM(IF(('R8. TIAM energy consumption'!$A$9:$A$278=$B52)*('R8. TIAM energy consumption'!$B$9:$B$278="PRIM FUELS - GAS")*('R8. TIAM energy consumption'!$D$9:$D$278=$D52)*('R8. TIAM energy consumption'!$E$8:$P$8=N$9),'R8. TIAM energy consumption'!$E$9:$P$278))</f>
        <v>252.36535975733898</v>
      </c>
      <c r="O52" s="58">
        <f t="array" ref="O52">SUM(IF(('R8. TIAM energy consumption'!$A$9:$A$278=$B52)*('R8. TIAM energy consumption'!$B$9:$B$278="PRIM FUELS - GAS")*('R8. TIAM energy consumption'!$D$9:$D$278=$D52)*('R8. TIAM energy consumption'!$E$8:$P$8=O$9),'R8. TIAM energy consumption'!$E$9:$P$278))</f>
        <v>244.12072277918699</v>
      </c>
      <c r="P52" s="58">
        <f t="array" ref="P52">SUM(IF(('R8. TIAM energy consumption'!$A$9:$A$278=$B52)*('R8. TIAM energy consumption'!$B$9:$B$278="PRIM FUELS - GAS")*('R8. TIAM energy consumption'!$D$9:$D$278=$D52)*('R8. TIAM energy consumption'!$E$8:$P$8=P$9),'R8. TIAM energy consumption'!$E$9:$P$278))</f>
        <v>211.02454617788294</v>
      </c>
      <c r="R52" s="58">
        <f t="shared" si="3"/>
        <v>54.045838401661769</v>
      </c>
      <c r="S52" s="58">
        <f t="shared" si="3"/>
        <v>19.159563290839792</v>
      </c>
      <c r="T52" s="58">
        <f t="shared" si="3"/>
        <v>18.406132951483798</v>
      </c>
      <c r="U52" s="58">
        <f t="shared" si="3"/>
        <v>19.071708711983092</v>
      </c>
      <c r="V52" s="58">
        <f t="shared" si="3"/>
        <v>23.523563469179148</v>
      </c>
      <c r="W52" s="58">
        <f t="shared" si="3"/>
        <v>13.224691863856206</v>
      </c>
      <c r="X52" s="58">
        <f t="shared" si="3"/>
        <v>5.9071897223135279</v>
      </c>
      <c r="Y52" s="58">
        <f t="shared" si="3"/>
        <v>6.2773985369922496</v>
      </c>
      <c r="Z52" s="58">
        <f t="shared" si="3"/>
        <v>6.2648713610606093</v>
      </c>
      <c r="AA52" s="58">
        <f t="shared" si="3"/>
        <v>6.6974938372430177</v>
      </c>
      <c r="AB52" s="58">
        <f t="shared" si="3"/>
        <v>6.4786904111128472</v>
      </c>
      <c r="AC52" s="58">
        <f t="shared" si="3"/>
        <v>5.6003549730135846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7 A4 E4:XFD4 B8:D8 B16:XFD16 Q8:XFD8 B9:B15 B53:XFD55 E9:XFD15 E17:XFD52">
    <cfRule type="expression" dxfId="98" priority="5">
      <formula>_xlfn.ISFORMULA(A1)</formula>
    </cfRule>
  </conditionalFormatting>
  <conditionalFormatting sqref="B4:D4">
    <cfRule type="expression" dxfId="97" priority="4">
      <formula>_xlfn.ISFORMULA(B4)</formula>
    </cfRule>
  </conditionalFormatting>
  <conditionalFormatting sqref="E8:P8">
    <cfRule type="expression" dxfId="96" priority="3">
      <formula>_xlfn.ISFORMULA(E8)</formula>
    </cfRule>
  </conditionalFormatting>
  <conditionalFormatting sqref="C9:D15">
    <cfRule type="expression" dxfId="95" priority="2">
      <formula>_xlfn.ISFORMULA(C9)</formula>
    </cfRule>
  </conditionalFormatting>
  <conditionalFormatting sqref="A17:D52">
    <cfRule type="expression" dxfId="9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CD1B-F0B3-4E79-B9BB-49AEB56BA980}">
  <sheetPr>
    <tabColor theme="4" tint="0.39997558519241921"/>
    <pageSetUpPr autoPageBreaks="0"/>
  </sheetPr>
  <dimension ref="A1:AC58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312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310</v>
      </c>
    </row>
    <row r="4" spans="1:29" s="30" customFormat="1" x14ac:dyDescent="0.3">
      <c r="A4" s="30" t="s">
        <v>46</v>
      </c>
      <c r="B4" s="30" t="s">
        <v>244</v>
      </c>
      <c r="Q4" s="31"/>
      <c r="R4" s="32"/>
    </row>
    <row r="5" spans="1:29" s="30" customFormat="1" x14ac:dyDescent="0.3">
      <c r="A5" s="30" t="s">
        <v>164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267</v>
      </c>
      <c r="B6" s="78" t="s">
        <v>282</v>
      </c>
      <c r="C6" s="78"/>
      <c r="D6" s="78"/>
      <c r="Q6" s="31"/>
      <c r="R6" s="32"/>
    </row>
    <row r="8" spans="1:29" x14ac:dyDescent="0.3">
      <c r="A8" s="43"/>
      <c r="E8" s="39" t="s">
        <v>177</v>
      </c>
      <c r="F8" s="39" t="s">
        <v>177</v>
      </c>
      <c r="G8" s="39" t="s">
        <v>177</v>
      </c>
      <c r="H8" s="39" t="s">
        <v>177</v>
      </c>
      <c r="I8" s="39" t="s">
        <v>177</v>
      </c>
      <c r="J8" s="39" t="s">
        <v>177</v>
      </c>
      <c r="K8" s="39" t="s">
        <v>177</v>
      </c>
      <c r="L8" s="39" t="s">
        <v>177</v>
      </c>
      <c r="M8" s="39" t="s">
        <v>177</v>
      </c>
      <c r="N8" s="39" t="s">
        <v>177</v>
      </c>
      <c r="O8" s="39" t="s">
        <v>177</v>
      </c>
      <c r="P8" s="39" t="s">
        <v>177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SUM(IF(('R8. TIAM energy consumption'!$A$9:$A$278=$B10)*('R8. TIAM energy consumption'!$B$9:$B$278="PRIM FUELS - COA")*('R8. TIAM energy consumption'!$E$8:$P$8=E$9),'R8. TIAM energy consumption'!$E$9:$P$278))</f>
        <v>109509.45291543298</v>
      </c>
      <c r="F10" s="58">
        <f t="array" ref="F10">SUM(IF(('R8. TIAM energy consumption'!$A$9:$A$278=$B10)*('R8. TIAM energy consumption'!$B$9:$B$278="PRIM FUELS - COA")*('R8. TIAM energy consumption'!$E$8:$P$8=F$9),'R8. TIAM energy consumption'!$E$9:$P$278))</f>
        <v>133895.17083838242</v>
      </c>
      <c r="G10" s="58">
        <f t="array" ref="G10">SUM(IF(('R8. TIAM energy consumption'!$A$9:$A$278=$B10)*('R8. TIAM energy consumption'!$B$9:$B$278="PRIM FUELS - COA")*('R8. TIAM energy consumption'!$E$8:$P$8=G$9),'R8. TIAM energy consumption'!$E$9:$P$278))</f>
        <v>167649.31085056529</v>
      </c>
      <c r="H10" s="58">
        <f t="array" ref="H10">SUM(IF(('R8. TIAM energy consumption'!$A$9:$A$278=$B10)*('R8. TIAM energy consumption'!$B$9:$B$278="PRIM FUELS - COA")*('R8. TIAM energy consumption'!$E$8:$P$8=H$9),'R8. TIAM energy consumption'!$E$9:$P$278))</f>
        <v>193874.82878744457</v>
      </c>
      <c r="I10" s="58">
        <f t="array" ref="I10">SUM(IF(('R8. TIAM energy consumption'!$A$9:$A$278=$B10)*('R8. TIAM energy consumption'!$B$9:$B$278="PRIM FUELS - COA")*('R8. TIAM energy consumption'!$E$8:$P$8=I$9),'R8. TIAM energy consumption'!$E$9:$P$278))</f>
        <v>220244.5534211694</v>
      </c>
      <c r="J10" s="58">
        <f t="array" ref="J10">SUM(IF(('R8. TIAM energy consumption'!$A$9:$A$278=$B10)*('R8. TIAM energy consumption'!$B$9:$B$278="PRIM FUELS - COA")*('R8. TIAM energy consumption'!$E$8:$P$8=J$9),'R8. TIAM energy consumption'!$E$9:$P$278))</f>
        <v>244766.56460141524</v>
      </c>
      <c r="K10" s="58">
        <f t="array" ref="K10">SUM(IF(('R8. TIAM energy consumption'!$A$9:$A$278=$B10)*('R8. TIAM energy consumption'!$B$9:$B$278="PRIM FUELS - COA")*('R8. TIAM energy consumption'!$E$8:$P$8=K$9),'R8. TIAM energy consumption'!$E$9:$P$278))</f>
        <v>281247.60432206676</v>
      </c>
      <c r="L10" s="58">
        <f t="array" ref="L10">SUM(IF(('R8. TIAM energy consumption'!$A$9:$A$278=$B10)*('R8. TIAM energy consumption'!$B$9:$B$278="PRIM FUELS - COA")*('R8. TIAM energy consumption'!$E$8:$P$8=L$9),'R8. TIAM energy consumption'!$E$9:$P$278))</f>
        <v>323863.88719076669</v>
      </c>
      <c r="M10" s="58">
        <f t="array" ref="M10">SUM(IF(('R8. TIAM energy consumption'!$A$9:$A$278=$B10)*('R8. TIAM energy consumption'!$B$9:$B$278="PRIM FUELS - COA")*('R8. TIAM energy consumption'!$E$8:$P$8=M$9),'R8. TIAM energy consumption'!$E$9:$P$278))</f>
        <v>363307.37745355727</v>
      </c>
      <c r="N10" s="58">
        <f t="array" ref="N10">SUM(IF(('R8. TIAM energy consumption'!$A$9:$A$278=$B10)*('R8. TIAM energy consumption'!$B$9:$B$278="PRIM FUELS - COA")*('R8. TIAM energy consumption'!$E$8:$P$8=N$9),'R8. TIAM energy consumption'!$E$9:$P$278))</f>
        <v>422317.0494335104</v>
      </c>
      <c r="O10" s="58">
        <f t="array" ref="O10">SUM(IF(('R8. TIAM energy consumption'!$A$9:$A$278=$B10)*('R8. TIAM energy consumption'!$B$9:$B$278="PRIM FUELS - COA")*('R8. TIAM energy consumption'!$E$8:$P$8=O$9),'R8. TIAM energy consumption'!$E$9:$P$278))</f>
        <v>449237.37038087694</v>
      </c>
      <c r="P10" s="58">
        <f t="array" ref="P10">SUM(IF(('R8. TIAM energy consumption'!$A$9:$A$278=$B10)*('R8. TIAM energy consumption'!$B$9:$B$278="PRIM FUELS - COA")*('R8. TIAM energy consumption'!$E$8:$P$8=P$9),'R8. TIAM energy consumption'!$E$9:$P$278))</f>
        <v>497356.00689040776</v>
      </c>
      <c r="R10" s="58">
        <f>E10*$B$5</f>
        <v>3923.3825267348784</v>
      </c>
      <c r="S10" s="58">
        <f t="shared" ref="S10:AC15" si="0">F10*$B$5</f>
        <v>4797.0468274292534</v>
      </c>
      <c r="T10" s="58">
        <f t="shared" si="0"/>
        <v>6006.3525047302646</v>
      </c>
      <c r="U10" s="58">
        <f t="shared" si="0"/>
        <v>6945.9311081187934</v>
      </c>
      <c r="V10" s="58">
        <f t="shared" si="0"/>
        <v>7890.6761881865441</v>
      </c>
      <c r="W10" s="58">
        <f t="shared" si="0"/>
        <v>8769.2234516750214</v>
      </c>
      <c r="X10" s="58">
        <f t="shared" si="0"/>
        <v>10076.225450010767</v>
      </c>
      <c r="Y10" s="58">
        <f t="shared" si="0"/>
        <v>11603.034096297823</v>
      </c>
      <c r="Z10" s="58">
        <f t="shared" si="0"/>
        <v>13016.171468191869</v>
      </c>
      <c r="AA10" s="58">
        <f t="shared" si="0"/>
        <v>15130.30417355102</v>
      </c>
      <c r="AB10" s="58">
        <f t="shared" si="0"/>
        <v>16094.775404181268</v>
      </c>
      <c r="AC10" s="58">
        <f t="shared" si="0"/>
        <v>17818.716239111644</v>
      </c>
    </row>
    <row r="11" spans="1:29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SUM(IF(('R8. TIAM energy consumption'!$A$9:$A$278=$B11)*('R8. TIAM energy consumption'!$B$9:$B$278="PRIM FUELS - COA")*('R8. TIAM energy consumption'!$E$8:$P$8=E$9),'R8. TIAM energy consumption'!$E$9:$P$278))</f>
        <v>109509.45291543301</v>
      </c>
      <c r="F11" s="58">
        <f t="array" ref="F11">SUM(IF(('R8. TIAM energy consumption'!$A$9:$A$278=$B11)*('R8. TIAM energy consumption'!$B$9:$B$278="PRIM FUELS - COA")*('R8. TIAM energy consumption'!$E$8:$P$8=F$9),'R8. TIAM energy consumption'!$E$9:$P$278))</f>
        <v>133895.16617878436</v>
      </c>
      <c r="G11" s="58">
        <f t="array" ref="G11">SUM(IF(('R8. TIAM energy consumption'!$A$9:$A$278=$B11)*('R8. TIAM energy consumption'!$B$9:$B$278="PRIM FUELS - COA")*('R8. TIAM energy consumption'!$E$8:$P$8=G$9),'R8. TIAM energy consumption'!$E$9:$P$278))</f>
        <v>167362.96173749311</v>
      </c>
      <c r="H11" s="58">
        <f t="array" ref="H11">SUM(IF(('R8. TIAM energy consumption'!$A$9:$A$278=$B11)*('R8. TIAM energy consumption'!$B$9:$B$278="PRIM FUELS - COA")*('R8. TIAM energy consumption'!$E$8:$P$8=H$9),'R8. TIAM energy consumption'!$E$9:$P$278))</f>
        <v>148120.38019566366</v>
      </c>
      <c r="I11" s="58">
        <f t="array" ref="I11">SUM(IF(('R8. TIAM energy consumption'!$A$9:$A$278=$B11)*('R8. TIAM energy consumption'!$B$9:$B$278="PRIM FUELS - COA")*('R8. TIAM energy consumption'!$E$8:$P$8=I$9),'R8. TIAM energy consumption'!$E$9:$P$278))</f>
        <v>34304.231275976817</v>
      </c>
      <c r="J11" s="58">
        <f t="array" ref="J11">SUM(IF(('R8. TIAM energy consumption'!$A$9:$A$278=$B11)*('R8. TIAM energy consumption'!$B$9:$B$278="PRIM FUELS - COA")*('R8. TIAM energy consumption'!$E$8:$P$8=J$9),'R8. TIAM energy consumption'!$E$9:$P$278))</f>
        <v>37701.929090238445</v>
      </c>
      <c r="K11" s="58">
        <f t="array" ref="K11">SUM(IF(('R8. TIAM energy consumption'!$A$9:$A$278=$B11)*('R8. TIAM energy consumption'!$B$9:$B$278="PRIM FUELS - COA")*('R8. TIAM energy consumption'!$E$8:$P$8=K$9),'R8. TIAM energy consumption'!$E$9:$P$278))</f>
        <v>67880.095261277849</v>
      </c>
      <c r="L11" s="58">
        <f t="array" ref="L11">SUM(IF(('R8. TIAM energy consumption'!$A$9:$A$278=$B11)*('R8. TIAM energy consumption'!$B$9:$B$278="PRIM FUELS - COA")*('R8. TIAM energy consumption'!$E$8:$P$8=L$9),'R8. TIAM energy consumption'!$E$9:$P$278))</f>
        <v>79006.597136753975</v>
      </c>
      <c r="M11" s="58">
        <f t="array" ref="M11">SUM(IF(('R8. TIAM energy consumption'!$A$9:$A$278=$B11)*('R8. TIAM energy consumption'!$B$9:$B$278="PRIM FUELS - COA")*('R8. TIAM energy consumption'!$E$8:$P$8=M$9),'R8. TIAM energy consumption'!$E$9:$P$278))</f>
        <v>85687.822056934427</v>
      </c>
      <c r="N11" s="58">
        <f t="array" ref="N11">SUM(IF(('R8. TIAM energy consumption'!$A$9:$A$278=$B11)*('R8. TIAM energy consumption'!$B$9:$B$278="PRIM FUELS - COA")*('R8. TIAM energy consumption'!$E$8:$P$8=N$9),'R8. TIAM energy consumption'!$E$9:$P$278))</f>
        <v>70493.906794224575</v>
      </c>
      <c r="O11" s="58">
        <f t="array" ref="O11">SUM(IF(('R8. TIAM energy consumption'!$A$9:$A$278=$B11)*('R8. TIAM energy consumption'!$B$9:$B$278="PRIM FUELS - COA")*('R8. TIAM energy consumption'!$E$8:$P$8=O$9),'R8. TIAM energy consumption'!$E$9:$P$278))</f>
        <v>48859.483428761596</v>
      </c>
      <c r="P11" s="58">
        <f t="array" ref="P11">SUM(IF(('R8. TIAM energy consumption'!$A$9:$A$278=$B11)*('R8. TIAM energy consumption'!$B$9:$B$278="PRIM FUELS - COA")*('R8. TIAM energy consumption'!$E$8:$P$8=P$9),'R8. TIAM energy consumption'!$E$9:$P$278))</f>
        <v>20089.201637704402</v>
      </c>
      <c r="R11" s="58">
        <f t="shared" ref="R11:R15" si="1">E11*$B$5</f>
        <v>3923.3825267348793</v>
      </c>
      <c r="S11" s="58">
        <f t="shared" si="0"/>
        <v>4797.0466604903722</v>
      </c>
      <c r="T11" s="58">
        <f t="shared" si="0"/>
        <v>5996.0935081152329</v>
      </c>
      <c r="U11" s="58">
        <f t="shared" si="0"/>
        <v>5306.691760772148</v>
      </c>
      <c r="V11" s="58">
        <f t="shared" si="0"/>
        <v>1229.0137335009206</v>
      </c>
      <c r="W11" s="58">
        <f t="shared" si="0"/>
        <v>1350.7426608282594</v>
      </c>
      <c r="X11" s="58">
        <f t="shared" si="0"/>
        <v>2431.9323361688034</v>
      </c>
      <c r="Y11" s="58">
        <f t="shared" si="0"/>
        <v>2830.5602343068454</v>
      </c>
      <c r="Z11" s="58">
        <f t="shared" si="0"/>
        <v>3069.9277081747332</v>
      </c>
      <c r="AA11" s="58">
        <f t="shared" si="0"/>
        <v>2525.5770601951444</v>
      </c>
      <c r="AB11" s="58">
        <f t="shared" si="0"/>
        <v>1750.4830719748797</v>
      </c>
      <c r="AC11" s="58">
        <f t="shared" si="0"/>
        <v>719.73350777570658</v>
      </c>
    </row>
    <row r="12" spans="1:29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SUM(IF(('R8. TIAM energy consumption'!$A$9:$A$278=$B12)*('R8. TIAM energy consumption'!$B$9:$B$278="PRIM FUELS - COA")*('R8. TIAM energy consumption'!$E$8:$P$8=E$9),'R8. TIAM energy consumption'!$E$9:$P$278))</f>
        <v>109509.45291543301</v>
      </c>
      <c r="F12" s="58">
        <f t="array" ref="F12">SUM(IF(('R8. TIAM energy consumption'!$A$9:$A$278=$B12)*('R8. TIAM energy consumption'!$B$9:$B$278="PRIM FUELS - COA")*('R8. TIAM energy consumption'!$E$8:$P$8=F$9),'R8. TIAM energy consumption'!$E$9:$P$278))</f>
        <v>133895.16617878436</v>
      </c>
      <c r="G12" s="58">
        <f t="array" ref="G12">SUM(IF(('R8. TIAM energy consumption'!$A$9:$A$278=$B12)*('R8. TIAM energy consumption'!$B$9:$B$278="PRIM FUELS - COA")*('R8. TIAM energy consumption'!$E$8:$P$8=G$9),'R8. TIAM energy consumption'!$E$9:$P$278))</f>
        <v>167362.96173749311</v>
      </c>
      <c r="H12" s="58">
        <f t="array" ref="H12">SUM(IF(('R8. TIAM energy consumption'!$A$9:$A$278=$B12)*('R8. TIAM energy consumption'!$B$9:$B$278="PRIM FUELS - COA")*('R8. TIAM energy consumption'!$E$8:$P$8=H$9),'R8. TIAM energy consumption'!$E$9:$P$278))</f>
        <v>148120.38019566366</v>
      </c>
      <c r="I12" s="58">
        <f t="array" ref="I12">SUM(IF(('R8. TIAM energy consumption'!$A$9:$A$278=$B12)*('R8. TIAM energy consumption'!$B$9:$B$278="PRIM FUELS - COA")*('R8. TIAM energy consumption'!$E$8:$P$8=I$9),'R8. TIAM energy consumption'!$E$9:$P$278))</f>
        <v>63913.113048451254</v>
      </c>
      <c r="J12" s="58">
        <f t="array" ref="J12">SUM(IF(('R8. TIAM energy consumption'!$A$9:$A$278=$B12)*('R8. TIAM energy consumption'!$B$9:$B$278="PRIM FUELS - COA")*('R8. TIAM energy consumption'!$E$8:$P$8=J$9),'R8. TIAM energy consumption'!$E$9:$P$278))</f>
        <v>42632.698682459893</v>
      </c>
      <c r="K12" s="58">
        <f t="array" ref="K12">SUM(IF(('R8. TIAM energy consumption'!$A$9:$A$278=$B12)*('R8. TIAM energy consumption'!$B$9:$B$278="PRIM FUELS - COA")*('R8. TIAM energy consumption'!$E$8:$P$8=K$9),'R8. TIAM energy consumption'!$E$9:$P$278))</f>
        <v>70988.244165471522</v>
      </c>
      <c r="L12" s="58">
        <f t="array" ref="L12">SUM(IF(('R8. TIAM energy consumption'!$A$9:$A$278=$B12)*('R8. TIAM energy consumption'!$B$9:$B$278="PRIM FUELS - COA")*('R8. TIAM energy consumption'!$E$8:$P$8=L$9),'R8. TIAM energy consumption'!$E$9:$P$278))</f>
        <v>89444.754305555791</v>
      </c>
      <c r="M12" s="58">
        <f t="array" ref="M12">SUM(IF(('R8. TIAM energy consumption'!$A$9:$A$278=$B12)*('R8. TIAM energy consumption'!$B$9:$B$278="PRIM FUELS - COA")*('R8. TIAM energy consumption'!$E$8:$P$8=M$9),'R8. TIAM energy consumption'!$E$9:$P$278))</f>
        <v>90134.025131952614</v>
      </c>
      <c r="N12" s="58">
        <f t="array" ref="N12">SUM(IF(('R8. TIAM energy consumption'!$A$9:$A$278=$B12)*('R8. TIAM energy consumption'!$B$9:$B$278="PRIM FUELS - COA")*('R8. TIAM energy consumption'!$E$8:$P$8=N$9),'R8. TIAM energy consumption'!$E$9:$P$278))</f>
        <v>85192.266728038274</v>
      </c>
      <c r="O12" s="58">
        <f t="array" ref="O12">SUM(IF(('R8. TIAM energy consumption'!$A$9:$A$278=$B12)*('R8. TIAM energy consumption'!$B$9:$B$278="PRIM FUELS - COA")*('R8. TIAM energy consumption'!$E$8:$P$8=O$9),'R8. TIAM energy consumption'!$E$9:$P$278))</f>
        <v>100766.59888118594</v>
      </c>
      <c r="P12" s="58">
        <f t="array" ref="P12">SUM(IF(('R8. TIAM energy consumption'!$A$9:$A$278=$B12)*('R8. TIAM energy consumption'!$B$9:$B$278="PRIM FUELS - COA")*('R8. TIAM energy consumption'!$E$8:$P$8=P$9),'R8. TIAM energy consumption'!$E$9:$P$278))</f>
        <v>65839.658337245768</v>
      </c>
      <c r="R12" s="58">
        <f t="shared" si="1"/>
        <v>3923.3825267348793</v>
      </c>
      <c r="S12" s="58">
        <f t="shared" si="0"/>
        <v>4797.0466604903722</v>
      </c>
      <c r="T12" s="58">
        <f t="shared" si="0"/>
        <v>5996.0935081152329</v>
      </c>
      <c r="U12" s="58">
        <f t="shared" si="0"/>
        <v>5306.691760772148</v>
      </c>
      <c r="V12" s="58">
        <f t="shared" si="0"/>
        <v>2289.8077224179615</v>
      </c>
      <c r="W12" s="58">
        <f t="shared" si="0"/>
        <v>1527.3967737514276</v>
      </c>
      <c r="X12" s="58">
        <f t="shared" si="0"/>
        <v>2543.2876281235594</v>
      </c>
      <c r="Y12" s="58">
        <f t="shared" si="0"/>
        <v>3204.5268861082627</v>
      </c>
      <c r="Z12" s="58">
        <f t="shared" si="0"/>
        <v>3229.2213124292648</v>
      </c>
      <c r="AA12" s="58">
        <f t="shared" si="0"/>
        <v>3052.1735046182334</v>
      </c>
      <c r="AB12" s="58">
        <f t="shared" si="0"/>
        <v>3610.1533046124077</v>
      </c>
      <c r="AC12" s="58">
        <f t="shared" si="0"/>
        <v>2358.829838059949</v>
      </c>
    </row>
    <row r="13" spans="1:29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SUM(IF(('R8. TIAM energy consumption'!$A$9:$A$278=$B13)*('R8. TIAM energy consumption'!$B$9:$B$278="PRIM FUELS - COA")*('R8. TIAM energy consumption'!$E$8:$P$8=E$9),'R8. TIAM energy consumption'!$E$9:$P$278))</f>
        <v>109509.45291543301</v>
      </c>
      <c r="F13" s="58">
        <f t="array" ref="F13">SUM(IF(('R8. TIAM energy consumption'!$A$9:$A$278=$B13)*('R8. TIAM energy consumption'!$B$9:$B$278="PRIM FUELS - COA")*('R8. TIAM energy consumption'!$E$8:$P$8=F$9),'R8. TIAM energy consumption'!$E$9:$P$278))</f>
        <v>133895.16617878436</v>
      </c>
      <c r="G13" s="58">
        <f t="array" ref="G13">SUM(IF(('R8. TIAM energy consumption'!$A$9:$A$278=$B13)*('R8. TIAM energy consumption'!$B$9:$B$278="PRIM FUELS - COA")*('R8. TIAM energy consumption'!$E$8:$P$8=G$9),'R8. TIAM energy consumption'!$E$9:$P$278))</f>
        <v>167362.96173749311</v>
      </c>
      <c r="H13" s="58">
        <f t="array" ref="H13">SUM(IF(('R8. TIAM energy consumption'!$A$9:$A$278=$B13)*('R8. TIAM energy consumption'!$B$9:$B$278="PRIM FUELS - COA")*('R8. TIAM energy consumption'!$E$8:$P$8=H$9),'R8. TIAM energy consumption'!$E$9:$P$278))</f>
        <v>148120.38019566366</v>
      </c>
      <c r="I13" s="58">
        <f t="array" ref="I13">SUM(IF(('R8. TIAM energy consumption'!$A$9:$A$278=$B13)*('R8. TIAM energy consumption'!$B$9:$B$278="PRIM FUELS - COA")*('R8. TIAM energy consumption'!$E$8:$P$8=I$9),'R8. TIAM energy consumption'!$E$9:$P$278))</f>
        <v>33308.483780804796</v>
      </c>
      <c r="J13" s="58">
        <f t="array" ref="J13">SUM(IF(('R8. TIAM energy consumption'!$A$9:$A$278=$B13)*('R8. TIAM energy consumption'!$B$9:$B$278="PRIM FUELS - COA")*('R8. TIAM energy consumption'!$E$8:$P$8=J$9),'R8. TIAM energy consumption'!$E$9:$P$278))</f>
        <v>41705.567249452091</v>
      </c>
      <c r="K13" s="58">
        <f t="array" ref="K13">SUM(IF(('R8. TIAM energy consumption'!$A$9:$A$278=$B13)*('R8. TIAM energy consumption'!$B$9:$B$278="PRIM FUELS - COA")*('R8. TIAM energy consumption'!$E$8:$P$8=K$9),'R8. TIAM energy consumption'!$E$9:$P$278))</f>
        <v>57038.751010997068</v>
      </c>
      <c r="L13" s="58">
        <f t="array" ref="L13">SUM(IF(('R8. TIAM energy consumption'!$A$9:$A$278=$B13)*('R8. TIAM energy consumption'!$B$9:$B$278="PRIM FUELS - COA")*('R8. TIAM energy consumption'!$E$8:$P$8=L$9),'R8. TIAM energy consumption'!$E$9:$P$278))</f>
        <v>52544.101400717685</v>
      </c>
      <c r="M13" s="58">
        <f t="array" ref="M13">SUM(IF(('R8. TIAM energy consumption'!$A$9:$A$278=$B13)*('R8. TIAM energy consumption'!$B$9:$B$278="PRIM FUELS - COA")*('R8. TIAM energy consumption'!$E$8:$P$8=M$9),'R8. TIAM energy consumption'!$E$9:$P$278))</f>
        <v>58642.076109829461</v>
      </c>
      <c r="N13" s="58">
        <f t="array" ref="N13">SUM(IF(('R8. TIAM energy consumption'!$A$9:$A$278=$B13)*('R8. TIAM energy consumption'!$B$9:$B$278="PRIM FUELS - COA")*('R8. TIAM energy consumption'!$E$8:$P$8=N$9),'R8. TIAM energy consumption'!$E$9:$P$278))</f>
        <v>61200.372516765914</v>
      </c>
      <c r="O13" s="58">
        <f t="array" ref="O13">SUM(IF(('R8. TIAM energy consumption'!$A$9:$A$278=$B13)*('R8. TIAM energy consumption'!$B$9:$B$278="PRIM FUELS - COA")*('R8. TIAM energy consumption'!$E$8:$P$8=O$9),'R8. TIAM energy consumption'!$E$9:$P$278))</f>
        <v>59211.952783953726</v>
      </c>
      <c r="P13" s="58">
        <f t="array" ref="P13">SUM(IF(('R8. TIAM energy consumption'!$A$9:$A$278=$B13)*('R8. TIAM energy consumption'!$B$9:$B$278="PRIM FUELS - COA")*('R8. TIAM energy consumption'!$E$8:$P$8=P$9),'R8. TIAM energy consumption'!$E$9:$P$278))</f>
        <v>39118.86535326227</v>
      </c>
      <c r="R13" s="58">
        <f t="shared" si="1"/>
        <v>3923.3825267348793</v>
      </c>
      <c r="S13" s="58">
        <f t="shared" si="0"/>
        <v>4797.0466604903722</v>
      </c>
      <c r="T13" s="58">
        <f t="shared" si="0"/>
        <v>5996.0935081152329</v>
      </c>
      <c r="U13" s="58">
        <f t="shared" si="0"/>
        <v>5306.691760772148</v>
      </c>
      <c r="V13" s="58">
        <f t="shared" si="0"/>
        <v>1193.3392029504409</v>
      </c>
      <c r="W13" s="58">
        <f t="shared" si="0"/>
        <v>1494.1805429383812</v>
      </c>
      <c r="X13" s="58">
        <f t="shared" si="0"/>
        <v>2043.5207473471878</v>
      </c>
      <c r="Y13" s="58">
        <f t="shared" si="0"/>
        <v>1882.4914546670059</v>
      </c>
      <c r="Z13" s="58">
        <f t="shared" si="0"/>
        <v>2100.962890559173</v>
      </c>
      <c r="AA13" s="58">
        <f t="shared" si="0"/>
        <v>2192.6186805751654</v>
      </c>
      <c r="AB13" s="58">
        <f t="shared" si="0"/>
        <v>2121.3797963707611</v>
      </c>
      <c r="AC13" s="58">
        <f t="shared" si="0"/>
        <v>1401.5070727383222</v>
      </c>
    </row>
    <row r="14" spans="1:29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SUM(IF(('R8. TIAM energy consumption'!$A$9:$A$278=$B14)*('R8. TIAM energy consumption'!$B$9:$B$278="PRIM FUELS - COA")*('R8. TIAM energy consumption'!$E$8:$P$8=E$9),'R8. TIAM energy consumption'!$E$9:$P$278))</f>
        <v>109509.45291543301</v>
      </c>
      <c r="F14" s="58">
        <f t="array" ref="F14">SUM(IF(('R8. TIAM energy consumption'!$A$9:$A$278=$B14)*('R8. TIAM energy consumption'!$B$9:$B$278="PRIM FUELS - COA")*('R8. TIAM energy consumption'!$E$8:$P$8=F$9),'R8. TIAM energy consumption'!$E$9:$P$278))</f>
        <v>133895.16617878436</v>
      </c>
      <c r="G14" s="58">
        <f t="array" ref="G14">SUM(IF(('R8. TIAM energy consumption'!$A$9:$A$278=$B14)*('R8. TIAM energy consumption'!$B$9:$B$278="PRIM FUELS - COA")*('R8. TIAM energy consumption'!$E$8:$P$8=G$9),'R8. TIAM energy consumption'!$E$9:$P$278))</f>
        <v>167362.96173749311</v>
      </c>
      <c r="H14" s="58">
        <f t="array" ref="H14">SUM(IF(('R8. TIAM energy consumption'!$A$9:$A$278=$B14)*('R8. TIAM energy consumption'!$B$9:$B$278="PRIM FUELS - COA")*('R8. TIAM energy consumption'!$E$8:$P$8=H$9),'R8. TIAM energy consumption'!$E$9:$P$278))</f>
        <v>148120.38019566366</v>
      </c>
      <c r="I14" s="58">
        <f t="array" ref="I14">SUM(IF(('R8. TIAM energy consumption'!$A$9:$A$278=$B14)*('R8. TIAM energy consumption'!$B$9:$B$278="PRIM FUELS - COA")*('R8. TIAM energy consumption'!$E$8:$P$8=I$9),'R8. TIAM energy consumption'!$E$9:$P$278))</f>
        <v>33515.571837355303</v>
      </c>
      <c r="J14" s="58">
        <f t="array" ref="J14">SUM(IF(('R8. TIAM energy consumption'!$A$9:$A$278=$B14)*('R8. TIAM energy consumption'!$B$9:$B$278="PRIM FUELS - COA")*('R8. TIAM energy consumption'!$E$8:$P$8=J$9),'R8. TIAM energy consumption'!$E$9:$P$278))</f>
        <v>40526.067771215145</v>
      </c>
      <c r="K14" s="58">
        <f t="array" ref="K14">SUM(IF(('R8. TIAM energy consumption'!$A$9:$A$278=$B14)*('R8. TIAM energy consumption'!$B$9:$B$278="PRIM FUELS - COA")*('R8. TIAM energy consumption'!$E$8:$P$8=K$9),'R8. TIAM energy consumption'!$E$9:$P$278))</f>
        <v>68512.315054640581</v>
      </c>
      <c r="L14" s="58">
        <f t="array" ref="L14">SUM(IF(('R8. TIAM energy consumption'!$A$9:$A$278=$B14)*('R8. TIAM energy consumption'!$B$9:$B$278="PRIM FUELS - COA")*('R8. TIAM energy consumption'!$E$8:$P$8=L$9),'R8. TIAM energy consumption'!$E$9:$P$278))</f>
        <v>72102.181288804655</v>
      </c>
      <c r="M14" s="58">
        <f t="array" ref="M14">SUM(IF(('R8. TIAM energy consumption'!$A$9:$A$278=$B14)*('R8. TIAM energy consumption'!$B$9:$B$278="PRIM FUELS - COA")*('R8. TIAM energy consumption'!$E$8:$P$8=M$9),'R8. TIAM energy consumption'!$E$9:$P$278))</f>
        <v>71012.028914506955</v>
      </c>
      <c r="N14" s="58">
        <f t="array" ref="N14">SUM(IF(('R8. TIAM energy consumption'!$A$9:$A$278=$B14)*('R8. TIAM energy consumption'!$B$9:$B$278="PRIM FUELS - COA")*('R8. TIAM energy consumption'!$E$8:$P$8=N$9),'R8. TIAM energy consumption'!$E$9:$P$278))</f>
        <v>47028.606455059649</v>
      </c>
      <c r="O14" s="58">
        <f t="array" ref="O14">SUM(IF(('R8. TIAM energy consumption'!$A$9:$A$278=$B14)*('R8. TIAM energy consumption'!$B$9:$B$278="PRIM FUELS - COA")*('R8. TIAM energy consumption'!$E$8:$P$8=O$9),'R8. TIAM energy consumption'!$E$9:$P$278))</f>
        <v>21584.953859082103</v>
      </c>
      <c r="P14" s="58">
        <f t="array" ref="P14">SUM(IF(('R8. TIAM energy consumption'!$A$9:$A$278=$B14)*('R8. TIAM energy consumption'!$B$9:$B$278="PRIM FUELS - COA")*('R8. TIAM energy consumption'!$E$8:$P$8=P$9),'R8. TIAM energy consumption'!$E$9:$P$278))</f>
        <v>20879.100582745552</v>
      </c>
      <c r="R14" s="58">
        <f t="shared" si="1"/>
        <v>3923.3825267348793</v>
      </c>
      <c r="S14" s="58">
        <f t="shared" si="0"/>
        <v>4797.0466604903722</v>
      </c>
      <c r="T14" s="58">
        <f t="shared" si="0"/>
        <v>5996.0935081152329</v>
      </c>
      <c r="U14" s="58">
        <f t="shared" si="0"/>
        <v>5306.691760772148</v>
      </c>
      <c r="V14" s="58">
        <f t="shared" si="0"/>
        <v>1200.7585228441599</v>
      </c>
      <c r="W14" s="58">
        <f t="shared" si="0"/>
        <v>1451.9227513048008</v>
      </c>
      <c r="X14" s="58">
        <f t="shared" si="0"/>
        <v>2454.5828017158351</v>
      </c>
      <c r="Y14" s="58">
        <f t="shared" si="0"/>
        <v>2583.1965248371748</v>
      </c>
      <c r="Z14" s="58">
        <f t="shared" si="0"/>
        <v>2544.1397615813025</v>
      </c>
      <c r="AA14" s="58">
        <f t="shared" si="0"/>
        <v>1684.8884540128067</v>
      </c>
      <c r="AB14" s="58">
        <f t="shared" si="0"/>
        <v>773.32164992641151</v>
      </c>
      <c r="AC14" s="58">
        <f t="shared" si="0"/>
        <v>748.03312608586259</v>
      </c>
    </row>
    <row r="15" spans="1:29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SUM(IF(('R8. TIAM energy consumption'!$A$9:$A$278=$B15)*('R8. TIAM energy consumption'!$B$9:$B$278="PRIM FUELS - COA")*('R8. TIAM energy consumption'!$E$8:$P$8=E$9),'R8. TIAM energy consumption'!$E$9:$P$278))</f>
        <v>109509.45291543301</v>
      </c>
      <c r="F15" s="58">
        <f t="array" ref="F15">SUM(IF(('R8. TIAM energy consumption'!$A$9:$A$278=$B15)*('R8. TIAM energy consumption'!$B$9:$B$278="PRIM FUELS - COA")*('R8. TIAM energy consumption'!$E$8:$P$8=F$9),'R8. TIAM energy consumption'!$E$9:$P$278))</f>
        <v>133895.16617878436</v>
      </c>
      <c r="G15" s="58">
        <f t="array" ref="G15">SUM(IF(('R8. TIAM energy consumption'!$A$9:$A$278=$B15)*('R8. TIAM energy consumption'!$B$9:$B$278="PRIM FUELS - COA")*('R8. TIAM energy consumption'!$E$8:$P$8=G$9),'R8. TIAM energy consumption'!$E$9:$P$278))</f>
        <v>167362.96173749311</v>
      </c>
      <c r="H15" s="58">
        <f t="array" ref="H15">SUM(IF(('R8. TIAM energy consumption'!$A$9:$A$278=$B15)*('R8. TIAM energy consumption'!$B$9:$B$278="PRIM FUELS - COA")*('R8. TIAM energy consumption'!$E$8:$P$8=H$9),'R8. TIAM energy consumption'!$E$9:$P$278))</f>
        <v>148120.38019566366</v>
      </c>
      <c r="I15" s="58">
        <f t="array" ref="I15">SUM(IF(('R8. TIAM energy consumption'!$A$9:$A$278=$B15)*('R8. TIAM energy consumption'!$B$9:$B$278="PRIM FUELS - COA")*('R8. TIAM energy consumption'!$E$8:$P$8=I$9),'R8. TIAM energy consumption'!$E$9:$P$278))</f>
        <v>208914.86676856401</v>
      </c>
      <c r="J15" s="58">
        <f t="array" ref="J15">SUM(IF(('R8. TIAM energy consumption'!$A$9:$A$278=$B15)*('R8. TIAM energy consumption'!$B$9:$B$278="PRIM FUELS - COA")*('R8. TIAM energy consumption'!$E$8:$P$8=J$9),'R8. TIAM energy consumption'!$E$9:$P$278))</f>
        <v>63396.532091852176</v>
      </c>
      <c r="K15" s="58">
        <f t="array" ref="K15">SUM(IF(('R8. TIAM energy consumption'!$A$9:$A$278=$B15)*('R8. TIAM energy consumption'!$B$9:$B$278="PRIM FUELS - COA")*('R8. TIAM energy consumption'!$E$8:$P$8=K$9),'R8. TIAM energy consumption'!$E$9:$P$278))</f>
        <v>67083.074887929732</v>
      </c>
      <c r="L15" s="58">
        <f t="array" ref="L15">SUM(IF(('R8. TIAM energy consumption'!$A$9:$A$278=$B15)*('R8. TIAM energy consumption'!$B$9:$B$278="PRIM FUELS - COA")*('R8. TIAM energy consumption'!$E$8:$P$8=L$9),'R8. TIAM energy consumption'!$E$9:$P$278))</f>
        <v>60518.109732526136</v>
      </c>
      <c r="M15" s="58">
        <f t="array" ref="M15">SUM(IF(('R8. TIAM energy consumption'!$A$9:$A$278=$B15)*('R8. TIAM energy consumption'!$B$9:$B$278="PRIM FUELS - COA")*('R8. TIAM energy consumption'!$E$8:$P$8=M$9),'R8. TIAM energy consumption'!$E$9:$P$278))</f>
        <v>39157.258493510431</v>
      </c>
      <c r="N15" s="58">
        <f t="array" ref="N15">SUM(IF(('R8. TIAM energy consumption'!$A$9:$A$278=$B15)*('R8. TIAM energy consumption'!$B$9:$B$278="PRIM FUELS - COA")*('R8. TIAM energy consumption'!$E$8:$P$8=N$9),'R8. TIAM energy consumption'!$E$9:$P$278))</f>
        <v>21309.65038447687</v>
      </c>
      <c r="O15" s="58">
        <f t="array" ref="O15">SUM(IF(('R8. TIAM energy consumption'!$A$9:$A$278=$B15)*('R8. TIAM energy consumption'!$B$9:$B$278="PRIM FUELS - COA")*('R8. TIAM energy consumption'!$E$8:$P$8=O$9),'R8. TIAM energy consumption'!$E$9:$P$278))</f>
        <v>21379.192551378768</v>
      </c>
      <c r="P15" s="58">
        <f t="array" ref="P15">SUM(IF(('R8. TIAM energy consumption'!$A$9:$A$278=$B15)*('R8. TIAM energy consumption'!$B$9:$B$278="PRIM FUELS - COA")*('R8. TIAM energy consumption'!$E$8:$P$8=P$9),'R8. TIAM energy consumption'!$E$9:$P$278))</f>
        <v>20862.27761267473</v>
      </c>
      <c r="R15" s="58">
        <f t="shared" si="1"/>
        <v>3923.3825267348793</v>
      </c>
      <c r="S15" s="58">
        <f t="shared" si="0"/>
        <v>4797.0466604903722</v>
      </c>
      <c r="T15" s="58">
        <f t="shared" si="0"/>
        <v>5996.0935081152329</v>
      </c>
      <c r="U15" s="58">
        <f t="shared" si="0"/>
        <v>5306.691760772148</v>
      </c>
      <c r="V15" s="58">
        <f t="shared" si="0"/>
        <v>7484.7688124959741</v>
      </c>
      <c r="W15" s="58">
        <f t="shared" si="0"/>
        <v>2271.3002361251579</v>
      </c>
      <c r="X15" s="58">
        <f t="shared" si="0"/>
        <v>2403.3775792688625</v>
      </c>
      <c r="Y15" s="58">
        <f t="shared" si="0"/>
        <v>2168.1753305714451</v>
      </c>
      <c r="Z15" s="58">
        <f t="shared" si="0"/>
        <v>1402.8825793415051</v>
      </c>
      <c r="AA15" s="58">
        <f t="shared" si="0"/>
        <v>763.45838412551598</v>
      </c>
      <c r="AB15" s="58">
        <f t="shared" si="0"/>
        <v>765.94986331046709</v>
      </c>
      <c r="AC15" s="58">
        <f t="shared" si="0"/>
        <v>747.43041147934719</v>
      </c>
    </row>
    <row r="17" spans="1:29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SUM(IF(('R8. TIAM energy consumption'!$A$9:$A$278=$B17)*('R8. TIAM energy consumption'!$B$9:$B$278="PRIM FUELS - COA")*('R8. TIAM energy consumption'!$D$9:$D$278=$D17)*('R8. TIAM energy consumption'!$E$8:$P$8=E$9),'R8. TIAM energy consumption'!$E$9:$P$278))</f>
        <v>21656.816629353056</v>
      </c>
      <c r="F17" s="58">
        <f t="array" ref="F17">SUM(IF(('R8. TIAM energy consumption'!$A$9:$A$278=$B17)*('R8. TIAM energy consumption'!$B$9:$B$278="PRIM FUELS - COA")*('R8. TIAM energy consumption'!$D$9:$D$278=$D17)*('R8. TIAM energy consumption'!$E$8:$P$8=F$9),'R8. TIAM energy consumption'!$E$9:$P$278))</f>
        <v>26369.926855226833</v>
      </c>
      <c r="G17" s="58">
        <f t="array" ref="G17">SUM(IF(('R8. TIAM energy consumption'!$A$9:$A$278=$B17)*('R8. TIAM energy consumption'!$B$9:$B$278="PRIM FUELS - COA")*('R8. TIAM energy consumption'!$D$9:$D$278=$D17)*('R8. TIAM energy consumption'!$E$8:$P$8=G$9),'R8. TIAM energy consumption'!$E$9:$P$278))</f>
        <v>31253.532510956888</v>
      </c>
      <c r="H17" s="58">
        <f t="array" ref="H17">SUM(IF(('R8. TIAM energy consumption'!$A$9:$A$278=$B17)*('R8. TIAM energy consumption'!$B$9:$B$278="PRIM FUELS - COA")*('R8. TIAM energy consumption'!$D$9:$D$278=$D17)*('R8. TIAM energy consumption'!$E$8:$P$8=H$9),'R8. TIAM energy consumption'!$E$9:$P$278))</f>
        <v>32447.757558844714</v>
      </c>
      <c r="I17" s="58">
        <f t="array" ref="I17">SUM(IF(('R8. TIAM energy consumption'!$A$9:$A$278=$B17)*('R8. TIAM energy consumption'!$B$9:$B$278="PRIM FUELS - COA")*('R8. TIAM energy consumption'!$D$9:$D$278=$D17)*('R8. TIAM energy consumption'!$E$8:$P$8=I$9),'R8. TIAM energy consumption'!$E$9:$P$278))</f>
        <v>34993.478870231134</v>
      </c>
      <c r="J17" s="58">
        <f t="array" ref="J17">SUM(IF(('R8. TIAM energy consumption'!$A$9:$A$278=$B17)*('R8. TIAM energy consumption'!$B$9:$B$278="PRIM FUELS - COA")*('R8. TIAM energy consumption'!$D$9:$D$278=$D17)*('R8. TIAM energy consumption'!$E$8:$P$8=J$9),'R8. TIAM energy consumption'!$E$9:$P$278))</f>
        <v>34637.949503988406</v>
      </c>
      <c r="K17" s="58">
        <f t="array" ref="K17">SUM(IF(('R8. TIAM energy consumption'!$A$9:$A$278=$B17)*('R8. TIAM energy consumption'!$B$9:$B$278="PRIM FUELS - COA")*('R8. TIAM energy consumption'!$D$9:$D$278=$D17)*('R8. TIAM energy consumption'!$E$8:$P$8=K$9),'R8. TIAM energy consumption'!$E$9:$P$278))</f>
        <v>38155.394522108254</v>
      </c>
      <c r="L17" s="58">
        <f t="array" ref="L17">SUM(IF(('R8. TIAM energy consumption'!$A$9:$A$278=$B17)*('R8. TIAM energy consumption'!$B$9:$B$278="PRIM FUELS - COA")*('R8. TIAM energy consumption'!$D$9:$D$278=$D17)*('R8. TIAM energy consumption'!$E$8:$P$8=L$9),'R8. TIAM energy consumption'!$E$9:$P$278))</f>
        <v>44682.558454965671</v>
      </c>
      <c r="M17" s="58">
        <f t="array" ref="M17">SUM(IF(('R8. TIAM energy consumption'!$A$9:$A$278=$B17)*('R8. TIAM energy consumption'!$B$9:$B$278="PRIM FUELS - COA")*('R8. TIAM energy consumption'!$D$9:$D$278=$D17)*('R8. TIAM energy consumption'!$E$8:$P$8=M$9),'R8. TIAM energy consumption'!$E$9:$P$278))</f>
        <v>46254.821434779798</v>
      </c>
      <c r="N17" s="58">
        <f t="array" ref="N17">SUM(IF(('R8. TIAM energy consumption'!$A$9:$A$278=$B17)*('R8. TIAM energy consumption'!$B$9:$B$278="PRIM FUELS - COA")*('R8. TIAM energy consumption'!$D$9:$D$278=$D17)*('R8. TIAM energy consumption'!$E$8:$P$8=N$9),'R8. TIAM energy consumption'!$E$9:$P$278))</f>
        <v>49989.554830184148</v>
      </c>
      <c r="O17" s="58">
        <f t="array" ref="O17">SUM(IF(('R8. TIAM energy consumption'!$A$9:$A$278=$B17)*('R8. TIAM energy consumption'!$B$9:$B$278="PRIM FUELS - COA")*('R8. TIAM energy consumption'!$D$9:$D$278=$D17)*('R8. TIAM energy consumption'!$E$8:$P$8=O$9),'R8. TIAM energy consumption'!$E$9:$P$278))</f>
        <v>40376.997487741173</v>
      </c>
      <c r="P17" s="58">
        <f t="array" ref="P17">SUM(IF(('R8. TIAM energy consumption'!$A$9:$A$278=$B17)*('R8. TIAM energy consumption'!$B$9:$B$278="PRIM FUELS - COA")*('R8. TIAM energy consumption'!$D$9:$D$278=$D17)*('R8. TIAM energy consumption'!$E$8:$P$8=P$9),'R8. TIAM energy consumption'!$E$9:$P$278))</f>
        <v>37731.636850439805</v>
      </c>
      <c r="R17" s="58">
        <f>E17*$B$5</f>
        <v>775.89626910035213</v>
      </c>
      <c r="S17" s="58">
        <f t="shared" ref="S17:AC32" si="2">F17*$B$5</f>
        <v>944.75232503415634</v>
      </c>
      <c r="T17" s="58">
        <f t="shared" si="2"/>
        <v>1119.716701049724</v>
      </c>
      <c r="U17" s="58">
        <f t="shared" si="2"/>
        <v>1162.5020639671195</v>
      </c>
      <c r="V17" s="58">
        <f t="shared" si="2"/>
        <v>1253.7073274866352</v>
      </c>
      <c r="W17" s="58">
        <f t="shared" si="2"/>
        <v>1240.9698179281224</v>
      </c>
      <c r="X17" s="58">
        <f t="shared" si="2"/>
        <v>1366.9889145032748</v>
      </c>
      <c r="Y17" s="58">
        <f t="shared" si="2"/>
        <v>1600.8368631646815</v>
      </c>
      <c r="Z17" s="58">
        <f t="shared" si="2"/>
        <v>1657.1661474247212</v>
      </c>
      <c r="AA17" s="58">
        <f t="shared" si="2"/>
        <v>1790.9700096069023</v>
      </c>
      <c r="AB17" s="58">
        <f t="shared" si="2"/>
        <v>1446.5820274689431</v>
      </c>
      <c r="AC17" s="58">
        <f t="shared" si="2"/>
        <v>1351.8069973232325</v>
      </c>
    </row>
    <row r="18" spans="1:29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SUM(IF(('R8. TIAM energy consumption'!$A$9:$A$278=$B18)*('R8. TIAM energy consumption'!$B$9:$B$278="PRIM FUELS - COA")*('R8. TIAM energy consumption'!$D$9:$D$278=$D18)*('R8. TIAM energy consumption'!$E$8:$P$8=E$9),'R8. TIAM energy consumption'!$E$9:$P$278))</f>
        <v>1266.5050243250648</v>
      </c>
      <c r="F18" s="58">
        <f t="array" ref="F18">SUM(IF(('R8. TIAM energy consumption'!$A$9:$A$278=$B18)*('R8. TIAM energy consumption'!$B$9:$B$278="PRIM FUELS - COA")*('R8. TIAM energy consumption'!$D$9:$D$278=$D18)*('R8. TIAM energy consumption'!$E$8:$P$8=F$9),'R8. TIAM energy consumption'!$E$9:$P$278))</f>
        <v>1052.0772499457757</v>
      </c>
      <c r="G18" s="58">
        <f t="array" ref="G18">SUM(IF(('R8. TIAM energy consumption'!$A$9:$A$278=$B18)*('R8. TIAM energy consumption'!$B$9:$B$278="PRIM FUELS - COA")*('R8. TIAM energy consumption'!$D$9:$D$278=$D18)*('R8. TIAM energy consumption'!$E$8:$P$8=G$9),'R8. TIAM energy consumption'!$E$9:$P$278))</f>
        <v>1560.9669192142808</v>
      </c>
      <c r="H18" s="58">
        <f t="array" ref="H18">SUM(IF(('R8. TIAM energy consumption'!$A$9:$A$278=$B18)*('R8. TIAM energy consumption'!$B$9:$B$278="PRIM FUELS - COA")*('R8. TIAM energy consumption'!$D$9:$D$278=$D18)*('R8. TIAM energy consumption'!$E$8:$P$8=H$9),'R8. TIAM energy consumption'!$E$9:$P$278))</f>
        <v>1885.7665353816342</v>
      </c>
      <c r="I18" s="58">
        <f t="array" ref="I18">SUM(IF(('R8. TIAM energy consumption'!$A$9:$A$278=$B18)*('R8. TIAM energy consumption'!$B$9:$B$278="PRIM FUELS - COA")*('R8. TIAM energy consumption'!$D$9:$D$278=$D18)*('R8. TIAM energy consumption'!$E$8:$P$8=I$9),'R8. TIAM energy consumption'!$E$9:$P$278))</f>
        <v>2160.2295605010204</v>
      </c>
      <c r="J18" s="58">
        <f t="array" ref="J18">SUM(IF(('R8. TIAM energy consumption'!$A$9:$A$278=$B18)*('R8. TIAM energy consumption'!$B$9:$B$278="PRIM FUELS - COA")*('R8. TIAM energy consumption'!$D$9:$D$278=$D18)*('R8. TIAM energy consumption'!$E$8:$P$8=J$9),'R8. TIAM energy consumption'!$E$9:$P$278))</f>
        <v>2551.1444190454063</v>
      </c>
      <c r="K18" s="58">
        <f t="array" ref="K18">SUM(IF(('R8. TIAM energy consumption'!$A$9:$A$278=$B18)*('R8. TIAM energy consumption'!$B$9:$B$278="PRIM FUELS - COA")*('R8. TIAM energy consumption'!$D$9:$D$278=$D18)*('R8. TIAM energy consumption'!$E$8:$P$8=K$9),'R8. TIAM energy consumption'!$E$9:$P$278))</f>
        <v>2775.6908089469703</v>
      </c>
      <c r="L18" s="58">
        <f t="array" ref="L18">SUM(IF(('R8. TIAM energy consumption'!$A$9:$A$278=$B18)*('R8. TIAM energy consumption'!$B$9:$B$278="PRIM FUELS - COA")*('R8. TIAM energy consumption'!$D$9:$D$278=$D18)*('R8. TIAM energy consumption'!$E$8:$P$8=L$9),'R8. TIAM energy consumption'!$E$9:$P$278))</f>
        <v>3124.5981249624379</v>
      </c>
      <c r="M18" s="58">
        <f t="array" ref="M18">SUM(IF(('R8. TIAM energy consumption'!$A$9:$A$278=$B18)*('R8. TIAM energy consumption'!$B$9:$B$278="PRIM FUELS - COA")*('R8. TIAM energy consumption'!$D$9:$D$278=$D18)*('R8. TIAM energy consumption'!$E$8:$P$8=M$9),'R8. TIAM energy consumption'!$E$9:$P$278))</f>
        <v>5973.7224413883914</v>
      </c>
      <c r="N18" s="58">
        <f t="array" ref="N18">SUM(IF(('R8. TIAM energy consumption'!$A$9:$A$278=$B18)*('R8. TIAM energy consumption'!$B$9:$B$278="PRIM FUELS - COA")*('R8. TIAM energy consumption'!$D$9:$D$278=$D18)*('R8. TIAM energy consumption'!$E$8:$P$8=N$9),'R8. TIAM energy consumption'!$E$9:$P$278))</f>
        <v>6776.6168666276862</v>
      </c>
      <c r="O18" s="58">
        <f t="array" ref="O18">SUM(IF(('R8. TIAM energy consumption'!$A$9:$A$278=$B18)*('R8. TIAM energy consumption'!$B$9:$B$278="PRIM FUELS - COA")*('R8. TIAM energy consumption'!$D$9:$D$278=$D18)*('R8. TIAM energy consumption'!$E$8:$P$8=O$9),'R8. TIAM energy consumption'!$E$9:$P$278))</f>
        <v>8883.3938287766141</v>
      </c>
      <c r="P18" s="58">
        <f t="array" ref="P18">SUM(IF(('R8. TIAM energy consumption'!$A$9:$A$278=$B18)*('R8. TIAM energy consumption'!$B$9:$B$278="PRIM FUELS - COA")*('R8. TIAM energy consumption'!$D$9:$D$278=$D18)*('R8. TIAM energy consumption'!$E$8:$P$8=P$9),'R8. TIAM energy consumption'!$E$9:$P$278))</f>
        <v>10447.297639171094</v>
      </c>
      <c r="R18" s="58">
        <f t="shared" ref="R18:AC52" si="3">E18*$B$5</f>
        <v>45.374929288489042</v>
      </c>
      <c r="S18" s="58">
        <f t="shared" si="2"/>
        <v>37.6926501714888</v>
      </c>
      <c r="T18" s="58">
        <f t="shared" si="2"/>
        <v>55.924581601059216</v>
      </c>
      <c r="U18" s="58">
        <f t="shared" si="2"/>
        <v>67.561139951371302</v>
      </c>
      <c r="V18" s="58">
        <f t="shared" si="2"/>
        <v>77.394295065567292</v>
      </c>
      <c r="W18" s="58">
        <f t="shared" si="2"/>
        <v>91.399556571516598</v>
      </c>
      <c r="X18" s="58">
        <f t="shared" si="2"/>
        <v>99.444354158639214</v>
      </c>
      <c r="Y18" s="58">
        <f t="shared" si="2"/>
        <v>111.94461628817574</v>
      </c>
      <c r="Z18" s="58">
        <f t="shared" si="2"/>
        <v>214.01986424136604</v>
      </c>
      <c r="AA18" s="58">
        <f t="shared" si="2"/>
        <v>242.78507012025287</v>
      </c>
      <c r="AB18" s="58">
        <f t="shared" si="2"/>
        <v>318.26432511576223</v>
      </c>
      <c r="AC18" s="58">
        <f t="shared" si="2"/>
        <v>374.29412637807036</v>
      </c>
    </row>
    <row r="19" spans="1:29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SUM(IF(('R8. TIAM energy consumption'!$A$9:$A$278=$B19)*('R8. TIAM energy consumption'!$B$9:$B$278="PRIM FUELS - COA")*('R8. TIAM energy consumption'!$D$9:$D$278=$D19)*('R8. TIAM energy consumption'!$E$8:$P$8=E$9),'R8. TIAM energy consumption'!$E$9:$P$278))</f>
        <v>4445.0005232827134</v>
      </c>
      <c r="F19" s="58">
        <f t="array" ref="F19">SUM(IF(('R8. TIAM energy consumption'!$A$9:$A$278=$B19)*('R8. TIAM energy consumption'!$B$9:$B$278="PRIM FUELS - COA")*('R8. TIAM energy consumption'!$D$9:$D$278=$D19)*('R8. TIAM energy consumption'!$E$8:$P$8=F$9),'R8. TIAM energy consumption'!$E$9:$P$278))</f>
        <v>4438.486250409107</v>
      </c>
      <c r="G19" s="58">
        <f t="array" ref="G19">SUM(IF(('R8. TIAM energy consumption'!$A$9:$A$278=$B19)*('R8. TIAM energy consumption'!$B$9:$B$278="PRIM FUELS - COA")*('R8. TIAM energy consumption'!$D$9:$D$278=$D19)*('R8. TIAM energy consumption'!$E$8:$P$8=G$9),'R8. TIAM energy consumption'!$E$9:$P$278))</f>
        <v>4465.1004103262048</v>
      </c>
      <c r="H19" s="58">
        <f t="array" ref="H19">SUM(IF(('R8. TIAM energy consumption'!$A$9:$A$278=$B19)*('R8. TIAM energy consumption'!$B$9:$B$278="PRIM FUELS - COA")*('R8. TIAM energy consumption'!$D$9:$D$278=$D19)*('R8. TIAM energy consumption'!$E$8:$P$8=H$9),'R8. TIAM energy consumption'!$E$9:$P$278))</f>
        <v>4881.1718275302865</v>
      </c>
      <c r="I19" s="58">
        <f t="array" ref="I19">SUM(IF(('R8. TIAM energy consumption'!$A$9:$A$278=$B19)*('R8. TIAM energy consumption'!$B$9:$B$278="PRIM FUELS - COA")*('R8. TIAM energy consumption'!$D$9:$D$278=$D19)*('R8. TIAM energy consumption'!$E$8:$P$8=I$9),'R8. TIAM energy consumption'!$E$9:$P$278))</f>
        <v>4941.1007600048915</v>
      </c>
      <c r="J19" s="58">
        <f t="array" ref="J19">SUM(IF(('R8. TIAM energy consumption'!$A$9:$A$278=$B19)*('R8. TIAM energy consumption'!$B$9:$B$278="PRIM FUELS - COA")*('R8. TIAM energy consumption'!$D$9:$D$278=$D19)*('R8. TIAM energy consumption'!$E$8:$P$8=J$9),'R8. TIAM energy consumption'!$E$9:$P$278))</f>
        <v>9896.5997374750259</v>
      </c>
      <c r="K19" s="58">
        <f t="array" ref="K19">SUM(IF(('R8. TIAM energy consumption'!$A$9:$A$278=$B19)*('R8. TIAM energy consumption'!$B$9:$B$278="PRIM FUELS - COA")*('R8. TIAM energy consumption'!$D$9:$D$278=$D19)*('R8. TIAM energy consumption'!$E$8:$P$8=K$9),'R8. TIAM energy consumption'!$E$9:$P$278))</f>
        <v>24603.969140913199</v>
      </c>
      <c r="L19" s="58">
        <f t="array" ref="L19">SUM(IF(('R8. TIAM energy consumption'!$A$9:$A$278=$B19)*('R8. TIAM energy consumption'!$B$9:$B$278="PRIM FUELS - COA")*('R8. TIAM energy consumption'!$D$9:$D$278=$D19)*('R8. TIAM energy consumption'!$E$8:$P$8=L$9),'R8. TIAM energy consumption'!$E$9:$P$278))</f>
        <v>32886.645005174651</v>
      </c>
      <c r="M19" s="58">
        <f t="array" ref="M19">SUM(IF(('R8. TIAM energy consumption'!$A$9:$A$278=$B19)*('R8. TIAM energy consumption'!$B$9:$B$278="PRIM FUELS - COA")*('R8. TIAM energy consumption'!$D$9:$D$278=$D19)*('R8. TIAM energy consumption'!$E$8:$P$8=M$9),'R8. TIAM energy consumption'!$E$9:$P$278))</f>
        <v>47831.054214333068</v>
      </c>
      <c r="N19" s="58">
        <f t="array" ref="N19">SUM(IF(('R8. TIAM energy consumption'!$A$9:$A$278=$B19)*('R8. TIAM energy consumption'!$B$9:$B$278="PRIM FUELS - COA")*('R8. TIAM energy consumption'!$D$9:$D$278=$D19)*('R8. TIAM energy consumption'!$E$8:$P$8=N$9),'R8. TIAM energy consumption'!$E$9:$P$278))</f>
        <v>66790.376062472118</v>
      </c>
      <c r="O19" s="58">
        <f t="array" ref="O19">SUM(IF(('R8. TIAM energy consumption'!$A$9:$A$278=$B19)*('R8. TIAM energy consumption'!$B$9:$B$278="PRIM FUELS - COA")*('R8. TIAM energy consumption'!$D$9:$D$278=$D19)*('R8. TIAM energy consumption'!$E$8:$P$8=O$9),'R8. TIAM energy consumption'!$E$9:$P$278))</f>
        <v>84688.947705317332</v>
      </c>
      <c r="P19" s="58">
        <f t="array" ref="P19">SUM(IF(('R8. TIAM energy consumption'!$A$9:$A$278=$B19)*('R8. TIAM energy consumption'!$B$9:$B$278="PRIM FUELS - COA")*('R8. TIAM energy consumption'!$D$9:$D$278=$D19)*('R8. TIAM energy consumption'!$E$8:$P$8=P$9),'R8. TIAM energy consumption'!$E$9:$P$278))</f>
        <v>109582.64335617467</v>
      </c>
      <c r="R19" s="58">
        <f t="shared" si="3"/>
        <v>159.25052057233935</v>
      </c>
      <c r="S19" s="58">
        <f t="shared" si="2"/>
        <v>159.01713447016948</v>
      </c>
      <c r="T19" s="58">
        <f t="shared" si="2"/>
        <v>159.97063690491456</v>
      </c>
      <c r="U19" s="58">
        <f t="shared" si="2"/>
        <v>174.87717953364009</v>
      </c>
      <c r="V19" s="58">
        <f t="shared" si="2"/>
        <v>177.0242464786125</v>
      </c>
      <c r="W19" s="58">
        <f t="shared" si="2"/>
        <v>354.56433623207806</v>
      </c>
      <c r="X19" s="58">
        <f t="shared" si="2"/>
        <v>881.48356188325988</v>
      </c>
      <c r="Y19" s="58">
        <f t="shared" si="2"/>
        <v>1178.2260338372264</v>
      </c>
      <c r="Z19" s="58">
        <f t="shared" si="2"/>
        <v>1713.6376572417018</v>
      </c>
      <c r="AA19" s="58">
        <f t="shared" si="2"/>
        <v>2392.891092241272</v>
      </c>
      <c r="AB19" s="58">
        <f t="shared" si="2"/>
        <v>3034.1411520993915</v>
      </c>
      <c r="AC19" s="58">
        <f t="shared" si="2"/>
        <v>3926.0047122054943</v>
      </c>
    </row>
    <row r="20" spans="1:29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SUM(IF(('R8. TIAM energy consumption'!$A$9:$A$278=$B20)*('R8. TIAM energy consumption'!$B$9:$B$278="PRIM FUELS - COA")*('R8. TIAM energy consumption'!$D$9:$D$278=$D20)*('R8. TIAM energy consumption'!$E$8:$P$8=E$9),'R8. TIAM energy consumption'!$E$9:$P$278))</f>
        <v>11209.271223387999</v>
      </c>
      <c r="F20" s="58">
        <f t="array" ref="F20">SUM(IF(('R8. TIAM energy consumption'!$A$9:$A$278=$B20)*('R8. TIAM energy consumption'!$B$9:$B$278="PRIM FUELS - COA")*('R8. TIAM energy consumption'!$D$9:$D$278=$D20)*('R8. TIAM energy consumption'!$E$8:$P$8=F$9),'R8. TIAM energy consumption'!$E$9:$P$278))</f>
        <v>12449.246436810463</v>
      </c>
      <c r="G20" s="58">
        <f t="array" ref="G20">SUM(IF(('R8. TIAM energy consumption'!$A$9:$A$278=$B20)*('R8. TIAM energy consumption'!$B$9:$B$278="PRIM FUELS - COA")*('R8. TIAM energy consumption'!$D$9:$D$278=$D20)*('R8. TIAM energy consumption'!$E$8:$P$8=G$9),'R8. TIAM energy consumption'!$E$9:$P$278))</f>
        <v>13531.343777667553</v>
      </c>
      <c r="H20" s="58">
        <f t="array" ref="H20">SUM(IF(('R8. TIAM energy consumption'!$A$9:$A$278=$B20)*('R8. TIAM energy consumption'!$B$9:$B$278="PRIM FUELS - COA")*('R8. TIAM energy consumption'!$D$9:$D$278=$D20)*('R8. TIAM energy consumption'!$E$8:$P$8=H$9),'R8. TIAM energy consumption'!$E$9:$P$278))</f>
        <v>13442.703596709007</v>
      </c>
      <c r="I20" s="58">
        <f t="array" ref="I20">SUM(IF(('R8. TIAM energy consumption'!$A$9:$A$278=$B20)*('R8. TIAM energy consumption'!$B$9:$B$278="PRIM FUELS - COA")*('R8. TIAM energy consumption'!$D$9:$D$278=$D20)*('R8. TIAM energy consumption'!$E$8:$P$8=I$9),'R8. TIAM energy consumption'!$E$9:$P$278))</f>
        <v>11413.664055134937</v>
      </c>
      <c r="J20" s="58">
        <f t="array" ref="J20">SUM(IF(('R8. TIAM energy consumption'!$A$9:$A$278=$B20)*('R8. TIAM energy consumption'!$B$9:$B$278="PRIM FUELS - COA")*('R8. TIAM energy consumption'!$D$9:$D$278=$D20)*('R8. TIAM energy consumption'!$E$8:$P$8=J$9),'R8. TIAM energy consumption'!$E$9:$P$278))</f>
        <v>16281.946202865714</v>
      </c>
      <c r="K20" s="58">
        <f t="array" ref="K20">SUM(IF(('R8. TIAM energy consumption'!$A$9:$A$278=$B20)*('R8. TIAM energy consumption'!$B$9:$B$278="PRIM FUELS - COA")*('R8. TIAM energy consumption'!$D$9:$D$278=$D20)*('R8. TIAM energy consumption'!$E$8:$P$8=K$9),'R8. TIAM energy consumption'!$E$9:$P$278))</f>
        <v>21596.564788472919</v>
      </c>
      <c r="L20" s="58">
        <f t="array" ref="L20">SUM(IF(('R8. TIAM energy consumption'!$A$9:$A$278=$B20)*('R8. TIAM energy consumption'!$B$9:$B$278="PRIM FUELS - COA")*('R8. TIAM energy consumption'!$D$9:$D$278=$D20)*('R8. TIAM energy consumption'!$E$8:$P$8=L$9),'R8. TIAM energy consumption'!$E$9:$P$278))</f>
        <v>32372.02784711053</v>
      </c>
      <c r="M20" s="58">
        <f t="array" ref="M20">SUM(IF(('R8. TIAM energy consumption'!$A$9:$A$278=$B20)*('R8. TIAM energy consumption'!$B$9:$B$278="PRIM FUELS - COA")*('R8. TIAM energy consumption'!$D$9:$D$278=$D20)*('R8. TIAM energy consumption'!$E$8:$P$8=M$9),'R8. TIAM energy consumption'!$E$9:$P$278))</f>
        <v>38820.579967681741</v>
      </c>
      <c r="N20" s="58">
        <f t="array" ref="N20">SUM(IF(('R8. TIAM energy consumption'!$A$9:$A$278=$B20)*('R8. TIAM energy consumption'!$B$9:$B$278="PRIM FUELS - COA")*('R8. TIAM energy consumption'!$D$9:$D$278=$D20)*('R8. TIAM energy consumption'!$E$8:$P$8=N$9),'R8. TIAM energy consumption'!$E$9:$P$278))</f>
        <v>42098.800291003812</v>
      </c>
      <c r="O20" s="58">
        <f t="array" ref="O20">SUM(IF(('R8. TIAM energy consumption'!$A$9:$A$278=$B20)*('R8. TIAM energy consumption'!$B$9:$B$278="PRIM FUELS - COA")*('R8. TIAM energy consumption'!$D$9:$D$278=$D20)*('R8. TIAM energy consumption'!$E$8:$P$8=O$9),'R8. TIAM energy consumption'!$E$9:$P$278))</f>
        <v>50132.018279769247</v>
      </c>
      <c r="P20" s="58">
        <f t="array" ref="P20">SUM(IF(('R8. TIAM energy consumption'!$A$9:$A$278=$B20)*('R8. TIAM energy consumption'!$B$9:$B$278="PRIM FUELS - COA")*('R8. TIAM energy consumption'!$D$9:$D$278=$D20)*('R8. TIAM energy consumption'!$E$8:$P$8=P$9),'R8. TIAM energy consumption'!$E$9:$P$278))</f>
        <v>58173.916124830808</v>
      </c>
      <c r="R20" s="58">
        <f t="shared" si="3"/>
        <v>401.59326600995911</v>
      </c>
      <c r="S20" s="58">
        <f t="shared" si="2"/>
        <v>446.01771482610735</v>
      </c>
      <c r="T20" s="58">
        <f t="shared" si="2"/>
        <v>484.78589132885628</v>
      </c>
      <c r="U20" s="58">
        <f t="shared" si="2"/>
        <v>481.61018979916338</v>
      </c>
      <c r="V20" s="58">
        <f t="shared" si="2"/>
        <v>408.91602439580424</v>
      </c>
      <c r="W20" s="58">
        <f t="shared" si="2"/>
        <v>583.33140685938088</v>
      </c>
      <c r="X20" s="58">
        <f t="shared" si="2"/>
        <v>773.73763335321439</v>
      </c>
      <c r="Y20" s="58">
        <f t="shared" si="2"/>
        <v>1159.788904327814</v>
      </c>
      <c r="Z20" s="58">
        <f t="shared" si="2"/>
        <v>1390.8204366661764</v>
      </c>
      <c r="AA20" s="58">
        <f t="shared" si="2"/>
        <v>1508.2688577193001</v>
      </c>
      <c r="AB20" s="58">
        <f t="shared" si="2"/>
        <v>1796.0740311677823</v>
      </c>
      <c r="AC20" s="58">
        <f t="shared" si="2"/>
        <v>2084.1901768256967</v>
      </c>
    </row>
    <row r="21" spans="1:29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SUM(IF(('R8. TIAM energy consumption'!$A$9:$A$278=$B21)*('R8. TIAM energy consumption'!$B$9:$B$278="PRIM FUELS - COA")*('R8. TIAM energy consumption'!$D$9:$D$278=$D21)*('R8. TIAM energy consumption'!$E$8:$P$8=E$9),'R8. TIAM energy consumption'!$E$9:$P$278))</f>
        <v>69251.228030531493</v>
      </c>
      <c r="F21" s="58">
        <f t="array" ref="F21">SUM(IF(('R8. TIAM energy consumption'!$A$9:$A$278=$B21)*('R8. TIAM energy consumption'!$B$9:$B$278="PRIM FUELS - COA")*('R8. TIAM energy consumption'!$D$9:$D$278=$D21)*('R8. TIAM energy consumption'!$E$8:$P$8=F$9),'R8. TIAM energy consumption'!$E$9:$P$278))</f>
        <v>86777.188618012864</v>
      </c>
      <c r="G21" s="58">
        <f t="array" ref="G21">SUM(IF(('R8. TIAM energy consumption'!$A$9:$A$278=$B21)*('R8. TIAM energy consumption'!$B$9:$B$278="PRIM FUELS - COA")*('R8. TIAM energy consumption'!$D$9:$D$278=$D21)*('R8. TIAM energy consumption'!$E$8:$P$8=G$9),'R8. TIAM energy consumption'!$E$9:$P$278))</f>
        <v>114046.89506656877</v>
      </c>
      <c r="H21" s="58">
        <f t="array" ref="H21">SUM(IF(('R8. TIAM energy consumption'!$A$9:$A$278=$B21)*('R8. TIAM energy consumption'!$B$9:$B$278="PRIM FUELS - COA")*('R8. TIAM energy consumption'!$D$9:$D$278=$D21)*('R8. TIAM energy consumption'!$E$8:$P$8=H$9),'R8. TIAM energy consumption'!$E$9:$P$278))</f>
        <v>138365.3711407579</v>
      </c>
      <c r="I21" s="58">
        <f t="array" ref="I21">SUM(IF(('R8. TIAM energy consumption'!$A$9:$A$278=$B21)*('R8. TIAM energy consumption'!$B$9:$B$278="PRIM FUELS - COA")*('R8. TIAM energy consumption'!$D$9:$D$278=$D21)*('R8. TIAM energy consumption'!$E$8:$P$8=I$9),'R8. TIAM energy consumption'!$E$9:$P$278))</f>
        <v>164112.8618136874</v>
      </c>
      <c r="J21" s="58">
        <f t="array" ref="J21">SUM(IF(('R8. TIAM energy consumption'!$A$9:$A$278=$B21)*('R8. TIAM energy consumption'!$B$9:$B$278="PRIM FUELS - COA")*('R8. TIAM energy consumption'!$D$9:$D$278=$D21)*('R8. TIAM energy consumption'!$E$8:$P$8=J$9),'R8. TIAM energy consumption'!$E$9:$P$278))</f>
        <v>179038.34148677622</v>
      </c>
      <c r="K21" s="58">
        <f t="array" ref="K21">SUM(IF(('R8. TIAM energy consumption'!$A$9:$A$278=$B21)*('R8. TIAM energy consumption'!$B$9:$B$278="PRIM FUELS - COA")*('R8. TIAM energy consumption'!$D$9:$D$278=$D21)*('R8. TIAM energy consumption'!$E$8:$P$8=K$9),'R8. TIAM energy consumption'!$E$9:$P$278))</f>
        <v>192229.48357323036</v>
      </c>
      <c r="L21" s="58">
        <f t="array" ref="L21">SUM(IF(('R8. TIAM energy consumption'!$A$9:$A$278=$B21)*('R8. TIAM energy consumption'!$B$9:$B$278="PRIM FUELS - COA")*('R8. TIAM energy consumption'!$D$9:$D$278=$D21)*('R8. TIAM energy consumption'!$E$8:$P$8=L$9),'R8. TIAM energy consumption'!$E$9:$P$278))</f>
        <v>208912.81667565799</v>
      </c>
      <c r="M21" s="58">
        <f t="array" ref="M21">SUM(IF(('R8. TIAM energy consumption'!$A$9:$A$278=$B21)*('R8. TIAM energy consumption'!$B$9:$B$278="PRIM FUELS - COA")*('R8. TIAM energy consumption'!$D$9:$D$278=$D21)*('R8. TIAM energy consumption'!$E$8:$P$8=M$9),'R8. TIAM energy consumption'!$E$9:$P$278))</f>
        <v>222383.33544222964</v>
      </c>
      <c r="N21" s="58">
        <f t="array" ref="N21">SUM(IF(('R8. TIAM energy consumption'!$A$9:$A$278=$B21)*('R8. TIAM energy consumption'!$B$9:$B$278="PRIM FUELS - COA")*('R8. TIAM energy consumption'!$D$9:$D$278=$D21)*('R8. TIAM energy consumption'!$E$8:$P$8=N$9),'R8. TIAM energy consumption'!$E$9:$P$278))</f>
        <v>254473.6990088193</v>
      </c>
      <c r="O21" s="58">
        <f t="array" ref="O21">SUM(IF(('R8. TIAM energy consumption'!$A$9:$A$278=$B21)*('R8. TIAM energy consumption'!$B$9:$B$278="PRIM FUELS - COA")*('R8. TIAM energy consumption'!$D$9:$D$278=$D21)*('R8. TIAM energy consumption'!$E$8:$P$8=O$9),'R8. TIAM energy consumption'!$E$9:$P$278))</f>
        <v>262223.80946369743</v>
      </c>
      <c r="P21" s="58">
        <f t="array" ref="P21">SUM(IF(('R8. TIAM energy consumption'!$A$9:$A$278=$B21)*('R8. TIAM energy consumption'!$B$9:$B$278="PRIM FUELS - COA")*('R8. TIAM energy consumption'!$D$9:$D$278=$D21)*('R8. TIAM energy consumption'!$E$8:$P$8=P$9),'R8. TIAM energy consumption'!$E$9:$P$278))</f>
        <v>278718.57810343575</v>
      </c>
      <c r="R21" s="58">
        <f t="shared" si="3"/>
        <v>2481.0557515955757</v>
      </c>
      <c r="S21" s="58">
        <f t="shared" si="2"/>
        <v>3108.9563181911208</v>
      </c>
      <c r="T21" s="58">
        <f t="shared" si="2"/>
        <v>4085.9449428359239</v>
      </c>
      <c r="U21" s="58">
        <f t="shared" si="2"/>
        <v>4957.2001775778353</v>
      </c>
      <c r="V21" s="58">
        <f t="shared" si="2"/>
        <v>5879.6525533690819</v>
      </c>
      <c r="W21" s="58">
        <f t="shared" si="2"/>
        <v>6414.3859904702067</v>
      </c>
      <c r="X21" s="58">
        <f t="shared" si="2"/>
        <v>6886.9835150842455</v>
      </c>
      <c r="Y21" s="58">
        <f t="shared" si="2"/>
        <v>7484.6953640541133</v>
      </c>
      <c r="Z21" s="58">
        <f t="shared" si="2"/>
        <v>7967.3020847326843</v>
      </c>
      <c r="AA21" s="58">
        <f t="shared" si="2"/>
        <v>9116.9998354004183</v>
      </c>
      <c r="AB21" s="58">
        <f t="shared" si="2"/>
        <v>9394.6621479170844</v>
      </c>
      <c r="AC21" s="58">
        <f t="shared" si="2"/>
        <v>9985.6183196519505</v>
      </c>
    </row>
    <row r="22" spans="1:29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SUM(IF(('R8. TIAM energy consumption'!$A$9:$A$278=$B22)*('R8. TIAM energy consumption'!$B$9:$B$278="PRIM FUELS - COA")*('R8. TIAM energy consumption'!$D$9:$D$278=$D22)*('R8. TIAM energy consumption'!$E$8:$P$8=E$9),'R8. TIAM energy consumption'!$E$9:$P$278))</f>
        <v>1680.631484552651</v>
      </c>
      <c r="F22" s="58">
        <f t="array" ref="F22">SUM(IF(('R8. TIAM energy consumption'!$A$9:$A$278=$B22)*('R8. TIAM energy consumption'!$B$9:$B$278="PRIM FUELS - COA")*('R8. TIAM energy consumption'!$D$9:$D$278=$D22)*('R8. TIAM energy consumption'!$E$8:$P$8=F$9),'R8. TIAM energy consumption'!$E$9:$P$278))</f>
        <v>2808.2454279773656</v>
      </c>
      <c r="G22" s="58">
        <f t="array" ref="G22">SUM(IF(('R8. TIAM energy consumption'!$A$9:$A$278=$B22)*('R8. TIAM energy consumption'!$B$9:$B$278="PRIM FUELS - COA")*('R8. TIAM energy consumption'!$D$9:$D$278=$D22)*('R8. TIAM energy consumption'!$E$8:$P$8=G$9),'R8. TIAM energy consumption'!$E$9:$P$278))</f>
        <v>2791.4721658315957</v>
      </c>
      <c r="H22" s="58">
        <f t="array" ref="H22">SUM(IF(('R8. TIAM energy consumption'!$A$9:$A$278=$B22)*('R8. TIAM energy consumption'!$B$9:$B$278="PRIM FUELS - COA")*('R8. TIAM energy consumption'!$D$9:$D$278=$D22)*('R8. TIAM energy consumption'!$E$8:$P$8=H$9),'R8. TIAM energy consumption'!$E$9:$P$278))</f>
        <v>2852.0581282209891</v>
      </c>
      <c r="I22" s="58">
        <f t="array" ref="I22">SUM(IF(('R8. TIAM energy consumption'!$A$9:$A$278=$B22)*('R8. TIAM energy consumption'!$B$9:$B$278="PRIM FUELS - COA")*('R8. TIAM energy consumption'!$D$9:$D$278=$D22)*('R8. TIAM energy consumption'!$E$8:$P$8=I$9),'R8. TIAM energy consumption'!$E$9:$P$278))</f>
        <v>2623.2183616100492</v>
      </c>
      <c r="J22" s="58">
        <f t="array" ref="J22">SUM(IF(('R8. TIAM energy consumption'!$A$9:$A$278=$B22)*('R8. TIAM energy consumption'!$B$9:$B$278="PRIM FUELS - COA")*('R8. TIAM energy consumption'!$D$9:$D$278=$D22)*('R8. TIAM energy consumption'!$E$8:$P$8=J$9),'R8. TIAM energy consumption'!$E$9:$P$278))</f>
        <v>2360.5832512644397</v>
      </c>
      <c r="K22" s="58">
        <f t="array" ref="K22">SUM(IF(('R8. TIAM energy consumption'!$A$9:$A$278=$B22)*('R8. TIAM energy consumption'!$B$9:$B$278="PRIM FUELS - COA")*('R8. TIAM energy consumption'!$D$9:$D$278=$D22)*('R8. TIAM energy consumption'!$E$8:$P$8=K$9),'R8. TIAM energy consumption'!$E$9:$P$278))</f>
        <v>1886.5014883950071</v>
      </c>
      <c r="L22" s="58">
        <f t="array" ref="L22">SUM(IF(('R8. TIAM energy consumption'!$A$9:$A$278=$B22)*('R8. TIAM energy consumption'!$B$9:$B$278="PRIM FUELS - COA")*('R8. TIAM energy consumption'!$D$9:$D$278=$D22)*('R8. TIAM energy consumption'!$E$8:$P$8=L$9),'R8. TIAM energy consumption'!$E$9:$P$278))</f>
        <v>1885.2410828953409</v>
      </c>
      <c r="M22" s="58">
        <f t="array" ref="M22">SUM(IF(('R8. TIAM energy consumption'!$A$9:$A$278=$B22)*('R8. TIAM energy consumption'!$B$9:$B$278="PRIM FUELS - COA")*('R8. TIAM energy consumption'!$D$9:$D$278=$D22)*('R8. TIAM energy consumption'!$E$8:$P$8=M$9),'R8. TIAM energy consumption'!$E$9:$P$278))</f>
        <v>2043.8639531446888</v>
      </c>
      <c r="N22" s="58">
        <f t="array" ref="N22">SUM(IF(('R8. TIAM energy consumption'!$A$9:$A$278=$B22)*('R8. TIAM energy consumption'!$B$9:$B$278="PRIM FUELS - COA")*('R8. TIAM energy consumption'!$D$9:$D$278=$D22)*('R8. TIAM energy consumption'!$E$8:$P$8=N$9),'R8. TIAM energy consumption'!$E$9:$P$278))</f>
        <v>2188.0023744033233</v>
      </c>
      <c r="O22" s="58">
        <f t="array" ref="O22">SUM(IF(('R8. TIAM energy consumption'!$A$9:$A$278=$B22)*('R8. TIAM energy consumption'!$B$9:$B$278="PRIM FUELS - COA")*('R8. TIAM energy consumption'!$D$9:$D$278=$D22)*('R8. TIAM energy consumption'!$E$8:$P$8=O$9),'R8. TIAM energy consumption'!$E$9:$P$278))</f>
        <v>2932.203615575082</v>
      </c>
      <c r="P22" s="58">
        <f t="array" ref="P22">SUM(IF(('R8. TIAM energy consumption'!$A$9:$A$278=$B22)*('R8. TIAM energy consumption'!$B$9:$B$278="PRIM FUELS - COA")*('R8. TIAM energy consumption'!$D$9:$D$278=$D22)*('R8. TIAM energy consumption'!$E$8:$P$8=P$9),'R8. TIAM energy consumption'!$E$9:$P$278))</f>
        <v>2701.9348163556224</v>
      </c>
      <c r="R22" s="58">
        <f t="shared" si="3"/>
        <v>60.211790168162935</v>
      </c>
      <c r="S22" s="58">
        <f t="shared" si="2"/>
        <v>100.61068473621042</v>
      </c>
      <c r="T22" s="58">
        <f t="shared" si="2"/>
        <v>100.00975100978704</v>
      </c>
      <c r="U22" s="58">
        <f t="shared" si="2"/>
        <v>102.18035728966248</v>
      </c>
      <c r="V22" s="58">
        <f t="shared" si="2"/>
        <v>93.981741390843382</v>
      </c>
      <c r="W22" s="58">
        <f t="shared" si="2"/>
        <v>84.572343613714722</v>
      </c>
      <c r="X22" s="58">
        <f t="shared" si="2"/>
        <v>67.587471028131077</v>
      </c>
      <c r="Y22" s="58">
        <f t="shared" si="2"/>
        <v>67.542314625808359</v>
      </c>
      <c r="Z22" s="58">
        <f t="shared" si="2"/>
        <v>73.225277885221374</v>
      </c>
      <c r="AA22" s="58">
        <f t="shared" si="2"/>
        <v>78.389308462873743</v>
      </c>
      <c r="AB22" s="58">
        <f t="shared" si="2"/>
        <v>105.05172041230105</v>
      </c>
      <c r="AC22" s="58">
        <f t="shared" si="2"/>
        <v>96.801906727198329</v>
      </c>
    </row>
    <row r="23" spans="1:29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SUM(IF(('R8. TIAM energy consumption'!$A$9:$A$278=$B23)*('R8. TIAM energy consumption'!$B$9:$B$278="PRIM FUELS - COA")*('R8. TIAM energy consumption'!$D$9:$D$278=$D23)*('R8. TIAM energy consumption'!$E$8:$P$8=E$9),'R8. TIAM energy consumption'!$E$9:$P$278))</f>
        <v>21656.816629353056</v>
      </c>
      <c r="F23" s="58">
        <f t="array" ref="F23">SUM(IF(('R8. TIAM energy consumption'!$A$9:$A$278=$B23)*('R8. TIAM energy consumption'!$B$9:$B$278="PRIM FUELS - COA")*('R8. TIAM energy consumption'!$D$9:$D$278=$D23)*('R8. TIAM energy consumption'!$E$8:$P$8=F$9),'R8. TIAM energy consumption'!$E$9:$P$278))</f>
        <v>26370.066757323053</v>
      </c>
      <c r="G23" s="58">
        <f t="array" ref="G23">SUM(IF(('R8. TIAM energy consumption'!$A$9:$A$278=$B23)*('R8. TIAM energy consumption'!$B$9:$B$278="PRIM FUELS - COA")*('R8. TIAM energy consumption'!$D$9:$D$278=$D23)*('R8. TIAM energy consumption'!$E$8:$P$8=G$9),'R8. TIAM energy consumption'!$E$9:$P$278))</f>
        <v>31253.532510956891</v>
      </c>
      <c r="H23" s="58">
        <f t="array" ref="H23">SUM(IF(('R8. TIAM energy consumption'!$A$9:$A$278=$B23)*('R8. TIAM energy consumption'!$B$9:$B$278="PRIM FUELS - COA")*('R8. TIAM energy consumption'!$D$9:$D$278=$D23)*('R8. TIAM energy consumption'!$E$8:$P$8=H$9),'R8. TIAM energy consumption'!$E$9:$P$278))</f>
        <v>20516.225315811589</v>
      </c>
      <c r="I23" s="58">
        <f t="array" ref="I23">SUM(IF(('R8. TIAM energy consumption'!$A$9:$A$278=$B23)*('R8. TIAM energy consumption'!$B$9:$B$278="PRIM FUELS - COA")*('R8. TIAM energy consumption'!$D$9:$D$278=$D23)*('R8. TIAM energy consumption'!$E$8:$P$8=I$9),'R8. TIAM energy consumption'!$E$9:$P$278))</f>
        <v>724.58324491671613</v>
      </c>
      <c r="J23" s="58">
        <f t="array" ref="J23">SUM(IF(('R8. TIAM energy consumption'!$A$9:$A$278=$B23)*('R8. TIAM energy consumption'!$B$9:$B$278="PRIM FUELS - COA")*('R8. TIAM energy consumption'!$D$9:$D$278=$D23)*('R8. TIAM energy consumption'!$E$8:$P$8=J$9),'R8. TIAM energy consumption'!$E$9:$P$278))</f>
        <v>640.81065141890019</v>
      </c>
      <c r="K23" s="58">
        <f t="array" ref="K23">SUM(IF(('R8. TIAM energy consumption'!$A$9:$A$278=$B23)*('R8. TIAM energy consumption'!$B$9:$B$278="PRIM FUELS - COA")*('R8. TIAM energy consumption'!$D$9:$D$278=$D23)*('R8. TIAM energy consumption'!$E$8:$P$8=K$9),'R8. TIAM energy consumption'!$E$9:$P$278))</f>
        <v>1565.0758002036448</v>
      </c>
      <c r="L23" s="58">
        <f t="array" ref="L23">SUM(IF(('R8. TIAM energy consumption'!$A$9:$A$278=$B23)*('R8. TIAM energy consumption'!$B$9:$B$278="PRIM FUELS - COA")*('R8. TIAM energy consumption'!$D$9:$D$278=$D23)*('R8. TIAM energy consumption'!$E$8:$P$8=L$9),'R8. TIAM energy consumption'!$E$9:$P$278))</f>
        <v>1684.8345172151655</v>
      </c>
      <c r="M23" s="58">
        <f t="array" ref="M23">SUM(IF(('R8. TIAM energy consumption'!$A$9:$A$278=$B23)*('R8. TIAM energy consumption'!$B$9:$B$278="PRIM FUELS - COA")*('R8. TIAM energy consumption'!$D$9:$D$278=$D23)*('R8. TIAM energy consumption'!$E$8:$P$8=M$9),'R8. TIAM energy consumption'!$E$9:$P$278))</f>
        <v>1790.2229016441095</v>
      </c>
      <c r="N23" s="58">
        <f t="array" ref="N23">SUM(IF(('R8. TIAM energy consumption'!$A$9:$A$278=$B23)*('R8. TIAM energy consumption'!$B$9:$B$278="PRIM FUELS - COA")*('R8. TIAM energy consumption'!$D$9:$D$278=$D23)*('R8. TIAM energy consumption'!$E$8:$P$8=N$9),'R8. TIAM energy consumption'!$E$9:$P$278))</f>
        <v>746.80221721057023</v>
      </c>
      <c r="O23" s="58">
        <f t="array" ref="O23">SUM(IF(('R8. TIAM energy consumption'!$A$9:$A$278=$B23)*('R8. TIAM energy consumption'!$B$9:$B$278="PRIM FUELS - COA")*('R8. TIAM energy consumption'!$D$9:$D$278=$D23)*('R8. TIAM energy consumption'!$E$8:$P$8=O$9),'R8. TIAM energy consumption'!$E$9:$P$278))</f>
        <v>473.78768666725693</v>
      </c>
      <c r="P23" s="58">
        <f t="array" ref="P23">SUM(IF(('R8. TIAM energy consumption'!$A$9:$A$278=$B23)*('R8. TIAM energy consumption'!$B$9:$B$278="PRIM FUELS - COA")*('R8. TIAM energy consumption'!$D$9:$D$278=$D23)*('R8. TIAM energy consumption'!$E$8:$P$8=P$9),'R8. TIAM energy consumption'!$E$9:$P$278))</f>
        <v>445.81908305358002</v>
      </c>
      <c r="R23" s="58">
        <f t="shared" si="3"/>
        <v>775.89626910035213</v>
      </c>
      <c r="S23" s="58">
        <f t="shared" si="2"/>
        <v>944.75733729040587</v>
      </c>
      <c r="T23" s="58">
        <f t="shared" si="2"/>
        <v>1119.7167010497242</v>
      </c>
      <c r="U23" s="58">
        <f t="shared" si="2"/>
        <v>735.03243579136915</v>
      </c>
      <c r="V23" s="58">
        <f t="shared" si="2"/>
        <v>25.959560262495565</v>
      </c>
      <c r="W23" s="58">
        <f t="shared" si="2"/>
        <v>22.958249226795232</v>
      </c>
      <c r="X23" s="58">
        <f t="shared" si="2"/>
        <v>56.071790005894847</v>
      </c>
      <c r="Y23" s="58">
        <f t="shared" si="2"/>
        <v>60.362371734122725</v>
      </c>
      <c r="Z23" s="58">
        <f t="shared" si="2"/>
        <v>64.138109215969521</v>
      </c>
      <c r="AA23" s="58">
        <f t="shared" si="2"/>
        <v>26.755596817687124</v>
      </c>
      <c r="AB23" s="58">
        <f t="shared" si="2"/>
        <v>16.974336751439388</v>
      </c>
      <c r="AC23" s="58">
        <f t="shared" si="2"/>
        <v>15.972308818747473</v>
      </c>
    </row>
    <row r="24" spans="1:29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SUM(IF(('R8. TIAM energy consumption'!$A$9:$A$278=$B24)*('R8. TIAM energy consumption'!$B$9:$B$278="PRIM FUELS - COA")*('R8. TIAM energy consumption'!$D$9:$D$278=$D24)*('R8. TIAM energy consumption'!$E$8:$P$8=E$9),'R8. TIAM energy consumption'!$E$9:$P$278))</f>
        <v>1266.5050243250646</v>
      </c>
      <c r="F24" s="58">
        <f t="array" ref="F24">SUM(IF(('R8. TIAM energy consumption'!$A$9:$A$278=$B24)*('R8. TIAM energy consumption'!$B$9:$B$278="PRIM FUELS - COA")*('R8. TIAM energy consumption'!$D$9:$D$278=$D24)*('R8. TIAM energy consumption'!$E$8:$P$8=F$9),'R8. TIAM energy consumption'!$E$9:$P$278))</f>
        <v>1052.0772499457757</v>
      </c>
      <c r="G24" s="58">
        <f t="array" ref="G24">SUM(IF(('R8. TIAM energy consumption'!$A$9:$A$278=$B24)*('R8. TIAM energy consumption'!$B$9:$B$278="PRIM FUELS - COA")*('R8. TIAM energy consumption'!$D$9:$D$278=$D24)*('R8. TIAM energy consumption'!$E$8:$P$8=G$9),'R8. TIAM energy consumption'!$E$9:$P$278))</f>
        <v>1560.966919214281</v>
      </c>
      <c r="H24" s="58">
        <f t="array" ref="H24">SUM(IF(('R8. TIAM energy consumption'!$A$9:$A$278=$B24)*('R8. TIAM energy consumption'!$B$9:$B$278="PRIM FUELS - COA")*('R8. TIAM energy consumption'!$D$9:$D$278=$D24)*('R8. TIAM energy consumption'!$E$8:$P$8=H$9),'R8. TIAM energy consumption'!$E$9:$P$278))</f>
        <v>1963.431333871069</v>
      </c>
      <c r="I24" s="58">
        <f t="array" ref="I24">SUM(IF(('R8. TIAM energy consumption'!$A$9:$A$278=$B24)*('R8. TIAM energy consumption'!$B$9:$B$278="PRIM FUELS - COA")*('R8. TIAM energy consumption'!$D$9:$D$278=$D24)*('R8. TIAM energy consumption'!$E$8:$P$8=I$9),'R8. TIAM energy consumption'!$E$9:$P$278))</f>
        <v>584.68797654160642</v>
      </c>
      <c r="J24" s="58">
        <f t="array" ref="J24">SUM(IF(('R8. TIAM energy consumption'!$A$9:$A$278=$B24)*('R8. TIAM energy consumption'!$B$9:$B$278="PRIM FUELS - COA")*('R8. TIAM energy consumption'!$D$9:$D$278=$D24)*('R8. TIAM energy consumption'!$E$8:$P$8=J$9),'R8. TIAM energy consumption'!$E$9:$P$278))</f>
        <v>800.7289413998426</v>
      </c>
      <c r="K24" s="58">
        <f t="array" ref="K24">SUM(IF(('R8. TIAM energy consumption'!$A$9:$A$278=$B24)*('R8. TIAM energy consumption'!$B$9:$B$278="PRIM FUELS - COA")*('R8. TIAM energy consumption'!$D$9:$D$278=$D24)*('R8. TIAM energy consumption'!$E$8:$P$8=K$9),'R8. TIAM energy consumption'!$E$9:$P$278))</f>
        <v>947.78980684646729</v>
      </c>
      <c r="L24" s="58">
        <f t="array" ref="L24">SUM(IF(('R8. TIAM energy consumption'!$A$9:$A$278=$B24)*('R8. TIAM energy consumption'!$B$9:$B$278="PRIM FUELS - COA")*('R8. TIAM energy consumption'!$D$9:$D$278=$D24)*('R8. TIAM energy consumption'!$E$8:$P$8=L$9),'R8. TIAM energy consumption'!$E$9:$P$278))</f>
        <v>802.80928262927546</v>
      </c>
      <c r="M24" s="58">
        <f t="array" ref="M24">SUM(IF(('R8. TIAM energy consumption'!$A$9:$A$278=$B24)*('R8. TIAM energy consumption'!$B$9:$B$278="PRIM FUELS - COA")*('R8. TIAM energy consumption'!$D$9:$D$278=$D24)*('R8. TIAM energy consumption'!$E$8:$P$8=M$9),'R8. TIAM energy consumption'!$E$9:$P$278))</f>
        <v>594.72914928881278</v>
      </c>
      <c r="N24" s="58">
        <f t="array" ref="N24">SUM(IF(('R8. TIAM energy consumption'!$A$9:$A$278=$B24)*('R8. TIAM energy consumption'!$B$9:$B$278="PRIM FUELS - COA")*('R8. TIAM energy consumption'!$D$9:$D$278=$D24)*('R8. TIAM energy consumption'!$E$8:$P$8=N$9),'R8. TIAM energy consumption'!$E$9:$P$278))</f>
        <v>642.6486009653737</v>
      </c>
      <c r="O24" s="58">
        <f t="array" ref="O24">SUM(IF(('R8. TIAM energy consumption'!$A$9:$A$278=$B24)*('R8. TIAM energy consumption'!$B$9:$B$278="PRIM FUELS - COA")*('R8. TIAM energy consumption'!$D$9:$D$278=$D24)*('R8. TIAM energy consumption'!$E$8:$P$8=O$9),'R8. TIAM energy consumption'!$E$9:$P$278))</f>
        <v>755.09401559906564</v>
      </c>
      <c r="P24" s="58">
        <f t="array" ref="P24">SUM(IF(('R8. TIAM energy consumption'!$A$9:$A$278=$B24)*('R8. TIAM energy consumption'!$B$9:$B$278="PRIM FUELS - COA")*('R8. TIAM energy consumption'!$D$9:$D$278=$D24)*('R8. TIAM energy consumption'!$E$8:$P$8=P$9),'R8. TIAM energy consumption'!$E$9:$P$278))</f>
        <v>799.67097935084712</v>
      </c>
      <c r="R24" s="58">
        <f t="shared" si="3"/>
        <v>45.374929288489028</v>
      </c>
      <c r="S24" s="58">
        <f t="shared" si="2"/>
        <v>37.6926501714888</v>
      </c>
      <c r="T24" s="58">
        <f t="shared" si="2"/>
        <v>55.924581601059224</v>
      </c>
      <c r="U24" s="58">
        <f t="shared" si="2"/>
        <v>70.343627720451295</v>
      </c>
      <c r="V24" s="58">
        <f t="shared" si="2"/>
        <v>20.947548633329241</v>
      </c>
      <c r="W24" s="58">
        <f t="shared" si="2"/>
        <v>28.687623339375875</v>
      </c>
      <c r="X24" s="58">
        <f t="shared" si="2"/>
        <v>33.956355987555185</v>
      </c>
      <c r="Y24" s="58">
        <f t="shared" si="2"/>
        <v>28.762155484427371</v>
      </c>
      <c r="Z24" s="58">
        <f t="shared" si="2"/>
        <v>21.307292570090009</v>
      </c>
      <c r="AA24" s="58">
        <f t="shared" si="2"/>
        <v>23.024097233005463</v>
      </c>
      <c r="AB24" s="58">
        <f t="shared" si="2"/>
        <v>27.052666121263623</v>
      </c>
      <c r="AC24" s="58">
        <f t="shared" si="2"/>
        <v>28.649719855188234</v>
      </c>
    </row>
    <row r="25" spans="1:29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SUM(IF(('R8. TIAM energy consumption'!$A$9:$A$278=$B25)*('R8. TIAM energy consumption'!$B$9:$B$278="PRIM FUELS - COA")*('R8. TIAM energy consumption'!$D$9:$D$278=$D25)*('R8. TIAM energy consumption'!$E$8:$P$8=E$9),'R8. TIAM energy consumption'!$E$9:$P$278))</f>
        <v>4445.0005232827134</v>
      </c>
      <c r="F25" s="58">
        <f t="array" ref="F25">SUM(IF(('R8. TIAM energy consumption'!$A$9:$A$278=$B25)*('R8. TIAM energy consumption'!$B$9:$B$278="PRIM FUELS - COA")*('R8. TIAM energy consumption'!$D$9:$D$278=$D25)*('R8. TIAM energy consumption'!$E$8:$P$8=F$9),'R8. TIAM energy consumption'!$E$9:$P$278))</f>
        <v>4438.4862504091061</v>
      </c>
      <c r="G25" s="58">
        <f t="array" ref="G25">SUM(IF(('R8. TIAM energy consumption'!$A$9:$A$278=$B25)*('R8. TIAM energy consumption'!$B$9:$B$278="PRIM FUELS - COA")*('R8. TIAM energy consumption'!$D$9:$D$278=$D25)*('R8. TIAM energy consumption'!$E$8:$P$8=G$9),'R8. TIAM energy consumption'!$E$9:$P$278))</f>
        <v>4465.1004103262048</v>
      </c>
      <c r="H25" s="58">
        <f t="array" ref="H25">SUM(IF(('R8. TIAM energy consumption'!$A$9:$A$278=$B25)*('R8. TIAM energy consumption'!$B$9:$B$278="PRIM FUELS - COA")*('R8. TIAM energy consumption'!$D$9:$D$278=$D25)*('R8. TIAM energy consumption'!$E$8:$P$8=H$9),'R8. TIAM energy consumption'!$E$9:$P$278))</f>
        <v>4881.1690453191386</v>
      </c>
      <c r="I25" s="58">
        <f t="array" ref="I25">SUM(IF(('R8. TIAM energy consumption'!$A$9:$A$278=$B25)*('R8. TIAM energy consumption'!$B$9:$B$278="PRIM FUELS - COA")*('R8. TIAM energy consumption'!$D$9:$D$278=$D25)*('R8. TIAM energy consumption'!$E$8:$P$8=I$9),'R8. TIAM energy consumption'!$E$9:$P$278))</f>
        <v>1142.6370396487944</v>
      </c>
      <c r="J25" s="58">
        <f t="array" ref="J25">SUM(IF(('R8. TIAM energy consumption'!$A$9:$A$278=$B25)*('R8. TIAM energy consumption'!$B$9:$B$278="PRIM FUELS - COA")*('R8. TIAM energy consumption'!$D$9:$D$278=$D25)*('R8. TIAM energy consumption'!$E$8:$P$8=J$9),'R8. TIAM energy consumption'!$E$9:$P$278))</f>
        <v>1793.8881047465272</v>
      </c>
      <c r="K25" s="58">
        <f t="array" ref="K25">SUM(IF(('R8. TIAM energy consumption'!$A$9:$A$278=$B25)*('R8. TIAM energy consumption'!$B$9:$B$278="PRIM FUELS - COA")*('R8. TIAM energy consumption'!$D$9:$D$278=$D25)*('R8. TIAM energy consumption'!$E$8:$P$8=K$9),'R8. TIAM energy consumption'!$E$9:$P$278))</f>
        <v>3003.0489382733313</v>
      </c>
      <c r="L25" s="58">
        <f t="array" ref="L25">SUM(IF(('R8. TIAM energy consumption'!$A$9:$A$278=$B25)*('R8. TIAM energy consumption'!$B$9:$B$278="PRIM FUELS - COA")*('R8. TIAM energy consumption'!$D$9:$D$278=$D25)*('R8. TIAM energy consumption'!$E$8:$P$8=L$9),'R8. TIAM energy consumption'!$E$9:$P$278))</f>
        <v>4990.0023366580954</v>
      </c>
      <c r="M25" s="58">
        <f t="array" ref="M25">SUM(IF(('R8. TIAM energy consumption'!$A$9:$A$278=$B25)*('R8. TIAM energy consumption'!$B$9:$B$278="PRIM FUELS - COA")*('R8. TIAM energy consumption'!$D$9:$D$278=$D25)*('R8. TIAM energy consumption'!$E$8:$P$8=M$9),'R8. TIAM energy consumption'!$E$9:$P$278))</f>
        <v>8131.707999234749</v>
      </c>
      <c r="N25" s="58">
        <f t="array" ref="N25">SUM(IF(('R8. TIAM energy consumption'!$A$9:$A$278=$B25)*('R8. TIAM energy consumption'!$B$9:$B$278="PRIM FUELS - COA")*('R8. TIAM energy consumption'!$D$9:$D$278=$D25)*('R8. TIAM energy consumption'!$E$8:$P$8=N$9),'R8. TIAM energy consumption'!$E$9:$P$278))</f>
        <v>9324.9878195986057</v>
      </c>
      <c r="O25" s="58">
        <f t="array" ref="O25">SUM(IF(('R8. TIAM energy consumption'!$A$9:$A$278=$B25)*('R8. TIAM energy consumption'!$B$9:$B$278="PRIM FUELS - COA")*('R8. TIAM energy consumption'!$D$9:$D$278=$D25)*('R8. TIAM energy consumption'!$E$8:$P$8=O$9),'R8. TIAM energy consumption'!$E$9:$P$278))</f>
        <v>7785.7933737406092</v>
      </c>
      <c r="P25" s="58">
        <f t="array" ref="P25">SUM(IF(('R8. TIAM energy consumption'!$A$9:$A$278=$B25)*('R8. TIAM energy consumption'!$B$9:$B$278="PRIM FUELS - COA")*('R8. TIAM energy consumption'!$D$9:$D$278=$D25)*('R8. TIAM energy consumption'!$E$8:$P$8=P$9),'R8. TIAM energy consumption'!$E$9:$P$278))</f>
        <v>2155.5271803476553</v>
      </c>
      <c r="R25" s="58">
        <f t="shared" si="3"/>
        <v>159.25052057233935</v>
      </c>
      <c r="S25" s="58">
        <f t="shared" si="2"/>
        <v>159.01713447016942</v>
      </c>
      <c r="T25" s="58">
        <f t="shared" si="2"/>
        <v>159.97063690491456</v>
      </c>
      <c r="U25" s="58">
        <f t="shared" si="2"/>
        <v>174.8770798556825</v>
      </c>
      <c r="V25" s="58">
        <f t="shared" si="2"/>
        <v>40.937125302051129</v>
      </c>
      <c r="W25" s="58">
        <f t="shared" si="2"/>
        <v>64.269422024372133</v>
      </c>
      <c r="X25" s="58">
        <f t="shared" si="2"/>
        <v>107.58988760951871</v>
      </c>
      <c r="Y25" s="58">
        <f t="shared" si="2"/>
        <v>178.77623761967982</v>
      </c>
      <c r="Z25" s="58">
        <f t="shared" si="2"/>
        <v>291.33376368289487</v>
      </c>
      <c r="AA25" s="58">
        <f t="shared" si="2"/>
        <v>334.08526204291547</v>
      </c>
      <c r="AB25" s="58">
        <f t="shared" si="2"/>
        <v>278.94072033115981</v>
      </c>
      <c r="AC25" s="58">
        <f t="shared" si="2"/>
        <v>77.225823434702477</v>
      </c>
    </row>
    <row r="26" spans="1:29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SUM(IF(('R8. TIAM energy consumption'!$A$9:$A$278=$B26)*('R8. TIAM energy consumption'!$B$9:$B$278="PRIM FUELS - COA")*('R8. TIAM energy consumption'!$D$9:$D$278=$D26)*('R8. TIAM energy consumption'!$E$8:$P$8=E$9),'R8. TIAM energy consumption'!$E$9:$P$278))</f>
        <v>11209.271223388008</v>
      </c>
      <c r="F26" s="58">
        <f t="array" ref="F26">SUM(IF(('R8. TIAM energy consumption'!$A$9:$A$278=$B26)*('R8. TIAM energy consumption'!$B$9:$B$278="PRIM FUELS - COA")*('R8. TIAM energy consumption'!$D$9:$D$278=$D26)*('R8. TIAM energy consumption'!$E$8:$P$8=F$9),'R8. TIAM energy consumption'!$E$9:$P$278))</f>
        <v>12408.375416450308</v>
      </c>
      <c r="G26" s="58">
        <f t="array" ref="G26">SUM(IF(('R8. TIAM energy consumption'!$A$9:$A$278=$B26)*('R8. TIAM energy consumption'!$B$9:$B$278="PRIM FUELS - COA")*('R8. TIAM energy consumption'!$D$9:$D$278=$D26)*('R8. TIAM energy consumption'!$E$8:$P$8=G$9),'R8. TIAM energy consumption'!$E$9:$P$278))</f>
        <v>13480.292059225358</v>
      </c>
      <c r="H26" s="58">
        <f t="array" ref="H26">SUM(IF(('R8. TIAM energy consumption'!$A$9:$A$278=$B26)*('R8. TIAM energy consumption'!$B$9:$B$278="PRIM FUELS - COA")*('R8. TIAM energy consumption'!$D$9:$D$278=$D26)*('R8. TIAM energy consumption'!$E$8:$P$8=H$9),'R8. TIAM energy consumption'!$E$9:$P$278))</f>
        <v>8062.2056196052508</v>
      </c>
      <c r="I26" s="58">
        <f t="array" ref="I26">SUM(IF(('R8. TIAM energy consumption'!$A$9:$A$278=$B26)*('R8. TIAM energy consumption'!$B$9:$B$278="PRIM FUELS - COA")*('R8. TIAM energy consumption'!$D$9:$D$278=$D26)*('R8. TIAM energy consumption'!$E$8:$P$8=I$9),'R8. TIAM energy consumption'!$E$9:$P$278))</f>
        <v>294.98363469011377</v>
      </c>
      <c r="J26" s="58">
        <f t="array" ref="J26">SUM(IF(('R8. TIAM energy consumption'!$A$9:$A$278=$B26)*('R8. TIAM energy consumption'!$B$9:$B$278="PRIM FUELS - COA")*('R8. TIAM energy consumption'!$D$9:$D$278=$D26)*('R8. TIAM energy consumption'!$E$8:$P$8=J$9),'R8. TIAM energy consumption'!$E$9:$P$278))</f>
        <v>613.14313015043467</v>
      </c>
      <c r="K26" s="58">
        <f t="array" ref="K26">SUM(IF(('R8. TIAM energy consumption'!$A$9:$A$278=$B26)*('R8. TIAM energy consumption'!$B$9:$B$278="PRIM FUELS - COA")*('R8. TIAM energy consumption'!$D$9:$D$278=$D26)*('R8. TIAM energy consumption'!$E$8:$P$8=K$9),'R8. TIAM energy consumption'!$E$9:$P$278))</f>
        <v>1529.9842834439312</v>
      </c>
      <c r="L26" s="58">
        <f t="array" ref="L26">SUM(IF(('R8. TIAM energy consumption'!$A$9:$A$278=$B26)*('R8. TIAM energy consumption'!$B$9:$B$278="PRIM FUELS - COA")*('R8. TIAM energy consumption'!$D$9:$D$278=$D26)*('R8. TIAM energy consumption'!$E$8:$P$8=L$9),'R8. TIAM energy consumption'!$E$9:$P$278))</f>
        <v>1733.7090317199572</v>
      </c>
      <c r="M26" s="58">
        <f t="array" ref="M26">SUM(IF(('R8. TIAM energy consumption'!$A$9:$A$278=$B26)*('R8. TIAM energy consumption'!$B$9:$B$278="PRIM FUELS - COA")*('R8. TIAM energy consumption'!$D$9:$D$278=$D26)*('R8. TIAM energy consumption'!$E$8:$P$8=M$9),'R8. TIAM energy consumption'!$E$9:$P$278))</f>
        <v>1982.2422470249467</v>
      </c>
      <c r="N26" s="58">
        <f t="array" ref="N26">SUM(IF(('R8. TIAM energy consumption'!$A$9:$A$278=$B26)*('R8. TIAM energy consumption'!$B$9:$B$278="PRIM FUELS - COA")*('R8. TIAM energy consumption'!$D$9:$D$278=$D26)*('R8. TIAM energy consumption'!$E$8:$P$8=N$9),'R8. TIAM energy consumption'!$E$9:$P$278))</f>
        <v>1086.0808951724321</v>
      </c>
      <c r="O26" s="58">
        <f t="array" ref="O26">SUM(IF(('R8. TIAM energy consumption'!$A$9:$A$278=$B26)*('R8. TIAM energy consumption'!$B$9:$B$278="PRIM FUELS - COA")*('R8. TIAM energy consumption'!$D$9:$D$278=$D26)*('R8. TIAM energy consumption'!$E$8:$P$8=O$9),'R8. TIAM energy consumption'!$E$9:$P$278))</f>
        <v>564.18316488283608</v>
      </c>
      <c r="P26" s="58">
        <f t="array" ref="P26">SUM(IF(('R8. TIAM energy consumption'!$A$9:$A$278=$B26)*('R8. TIAM energy consumption'!$B$9:$B$278="PRIM FUELS - COA")*('R8. TIAM energy consumption'!$D$9:$D$278=$D26)*('R8. TIAM energy consumption'!$E$8:$P$8=P$9),'R8. TIAM energy consumption'!$E$9:$P$278))</f>
        <v>196.01433541445689</v>
      </c>
      <c r="R26" s="58">
        <f t="shared" si="3"/>
        <v>401.59326600995945</v>
      </c>
      <c r="S26" s="58">
        <f t="shared" si="2"/>
        <v>444.55343349822334</v>
      </c>
      <c r="T26" s="58">
        <f t="shared" si="2"/>
        <v>482.95686730614864</v>
      </c>
      <c r="U26" s="58">
        <f t="shared" si="2"/>
        <v>288.84370995195854</v>
      </c>
      <c r="V26" s="58">
        <f t="shared" si="2"/>
        <v>10.568344624182082</v>
      </c>
      <c r="W26" s="58">
        <f t="shared" si="2"/>
        <v>21.967008136525248</v>
      </c>
      <c r="X26" s="58">
        <f t="shared" si="2"/>
        <v>54.814570286260199</v>
      </c>
      <c r="Y26" s="58">
        <f t="shared" si="2"/>
        <v>62.113393322723198</v>
      </c>
      <c r="Z26" s="58">
        <f t="shared" si="2"/>
        <v>71.017564134295341</v>
      </c>
      <c r="AA26" s="58">
        <f t="shared" si="2"/>
        <v>38.910894843303375</v>
      </c>
      <c r="AB26" s="58">
        <f t="shared" si="2"/>
        <v>20.212925113310984</v>
      </c>
      <c r="AC26" s="58">
        <f t="shared" si="2"/>
        <v>7.0225829650387235</v>
      </c>
    </row>
    <row r="27" spans="1:29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SUM(IF(('R8. TIAM energy consumption'!$A$9:$A$278=$B27)*('R8. TIAM energy consumption'!$B$9:$B$278="PRIM FUELS - COA")*('R8. TIAM energy consumption'!$D$9:$D$278=$D27)*('R8. TIAM energy consumption'!$E$8:$P$8=E$9),'R8. TIAM energy consumption'!$E$9:$P$278))</f>
        <v>69251.228030531493</v>
      </c>
      <c r="F27" s="58">
        <f t="array" ref="F27">SUM(IF(('R8. TIAM energy consumption'!$A$9:$A$278=$B27)*('R8. TIAM energy consumption'!$B$9:$B$278="PRIM FUELS - COA")*('R8. TIAM energy consumption'!$D$9:$D$278=$D27)*('R8. TIAM energy consumption'!$E$8:$P$8=F$9),'R8. TIAM energy consumption'!$E$9:$P$278))</f>
        <v>86879.338100358727</v>
      </c>
      <c r="G27" s="58">
        <f t="array" ref="G27">SUM(IF(('R8. TIAM energy consumption'!$A$9:$A$278=$B27)*('R8. TIAM energy consumption'!$B$9:$B$278="PRIM FUELS - COA")*('R8. TIAM energy consumption'!$D$9:$D$278=$D27)*('R8. TIAM energy consumption'!$E$8:$P$8=G$9),'R8. TIAM energy consumption'!$E$9:$P$278))</f>
        <v>113874.41713059414</v>
      </c>
      <c r="H27" s="58">
        <f t="array" ref="H27">SUM(IF(('R8. TIAM energy consumption'!$A$9:$A$278=$B27)*('R8. TIAM energy consumption'!$B$9:$B$278="PRIM FUELS - COA")*('R8. TIAM energy consumption'!$D$9:$D$278=$D27)*('R8. TIAM energy consumption'!$E$8:$P$8=H$9),'R8. TIAM energy consumption'!$E$9:$P$278))</f>
        <v>110773.62246106373</v>
      </c>
      <c r="I27" s="58">
        <f t="array" ref="I27">SUM(IF(('R8. TIAM energy consumption'!$A$9:$A$278=$B27)*('R8. TIAM energy consumption'!$B$9:$B$278="PRIM FUELS - COA")*('R8. TIAM energy consumption'!$D$9:$D$278=$D27)*('R8. TIAM energy consumption'!$E$8:$P$8=I$9),'R8. TIAM energy consumption'!$E$9:$P$278))</f>
        <v>31437.960810397144</v>
      </c>
      <c r="J27" s="58">
        <f t="array" ref="J27">SUM(IF(('R8. TIAM energy consumption'!$A$9:$A$278=$B27)*('R8. TIAM energy consumption'!$B$9:$B$278="PRIM FUELS - COA")*('R8. TIAM energy consumption'!$D$9:$D$278=$D27)*('R8. TIAM energy consumption'!$E$8:$P$8=J$9),'R8. TIAM energy consumption'!$E$9:$P$278))</f>
        <v>33722.072382811981</v>
      </c>
      <c r="K27" s="58">
        <f t="array" ref="K27">SUM(IF(('R8. TIAM energy consumption'!$A$9:$A$278=$B27)*('R8. TIAM energy consumption'!$B$9:$B$278="PRIM FUELS - COA")*('R8. TIAM energy consumption'!$D$9:$D$278=$D27)*('R8. TIAM energy consumption'!$E$8:$P$8=K$9),'R8. TIAM energy consumption'!$E$9:$P$278))</f>
        <v>60637.545626503845</v>
      </c>
      <c r="L27" s="58">
        <f t="array" ref="L27">SUM(IF(('R8. TIAM energy consumption'!$A$9:$A$278=$B27)*('R8. TIAM energy consumption'!$B$9:$B$278="PRIM FUELS - COA")*('R8. TIAM energy consumption'!$D$9:$D$278=$D27)*('R8. TIAM energy consumption'!$E$8:$P$8=L$9),'R8. TIAM energy consumption'!$E$9:$P$278))</f>
        <v>69596.101999459846</v>
      </c>
      <c r="M27" s="58">
        <f t="array" ref="M27">SUM(IF(('R8. TIAM energy consumption'!$A$9:$A$278=$B27)*('R8. TIAM energy consumption'!$B$9:$B$278="PRIM FUELS - COA")*('R8. TIAM energy consumption'!$D$9:$D$278=$D27)*('R8. TIAM energy consumption'!$E$8:$P$8=M$9),'R8. TIAM energy consumption'!$E$9:$P$278))</f>
        <v>72985.241194306276</v>
      </c>
      <c r="N27" s="58">
        <f t="array" ref="N27">SUM(IF(('R8. TIAM energy consumption'!$A$9:$A$278=$B27)*('R8. TIAM energy consumption'!$B$9:$B$278="PRIM FUELS - COA")*('R8. TIAM energy consumption'!$D$9:$D$278=$D27)*('R8. TIAM energy consumption'!$E$8:$P$8=N$9),'R8. TIAM energy consumption'!$E$9:$P$278))</f>
        <v>58483.076214824941</v>
      </c>
      <c r="O27" s="58">
        <f t="array" ref="O27">SUM(IF(('R8. TIAM energy consumption'!$A$9:$A$278=$B27)*('R8. TIAM energy consumption'!$B$9:$B$278="PRIM FUELS - COA")*('R8. TIAM energy consumption'!$D$9:$D$278=$D27)*('R8. TIAM energy consumption'!$E$8:$P$8=O$9),'R8. TIAM energy consumption'!$E$9:$P$278))</f>
        <v>39060.311014019004</v>
      </c>
      <c r="P27" s="58">
        <f t="array" ref="P27">SUM(IF(('R8. TIAM energy consumption'!$A$9:$A$278=$B27)*('R8. TIAM energy consumption'!$B$9:$B$278="PRIM FUELS - COA")*('R8. TIAM energy consumption'!$D$9:$D$278=$D27)*('R8. TIAM energy consumption'!$E$8:$P$8=P$9),'R8. TIAM energy consumption'!$E$9:$P$278))</f>
        <v>16263.951549407244</v>
      </c>
      <c r="R27" s="58">
        <f t="shared" si="3"/>
        <v>2481.0557515955757</v>
      </c>
      <c r="S27" s="58">
        <f t="shared" si="2"/>
        <v>3112.6160159019682</v>
      </c>
      <c r="T27" s="58">
        <f t="shared" si="2"/>
        <v>4079.7655957363386</v>
      </c>
      <c r="U27" s="58">
        <f t="shared" si="2"/>
        <v>3968.6737830978172</v>
      </c>
      <c r="V27" s="58">
        <f t="shared" si="2"/>
        <v>1126.3241924415229</v>
      </c>
      <c r="W27" s="58">
        <f t="shared" si="2"/>
        <v>1208.1567940457483</v>
      </c>
      <c r="X27" s="58">
        <f t="shared" si="2"/>
        <v>2172.4543465561105</v>
      </c>
      <c r="Y27" s="58">
        <f t="shared" si="2"/>
        <v>2493.411511464672</v>
      </c>
      <c r="Z27" s="58">
        <f t="shared" si="2"/>
        <v>2614.8338101223153</v>
      </c>
      <c r="AA27" s="58">
        <f t="shared" si="2"/>
        <v>2095.266419677384</v>
      </c>
      <c r="AB27" s="58">
        <f t="shared" si="2"/>
        <v>1399.4092531863523</v>
      </c>
      <c r="AC27" s="58">
        <f t="shared" si="2"/>
        <v>582.6867144874069</v>
      </c>
    </row>
    <row r="28" spans="1:29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SUM(IF(('R8. TIAM energy consumption'!$A$9:$A$278=$B28)*('R8. TIAM energy consumption'!$B$9:$B$278="PRIM FUELS - COA")*('R8. TIAM energy consumption'!$D$9:$D$278=$D28)*('R8. TIAM energy consumption'!$E$8:$P$8=E$9),'R8. TIAM energy consumption'!$E$9:$P$278))</f>
        <v>1680.631484552651</v>
      </c>
      <c r="F28" s="58">
        <f t="array" ref="F28">SUM(IF(('R8. TIAM energy consumption'!$A$9:$A$278=$B28)*('R8. TIAM energy consumption'!$B$9:$B$278="PRIM FUELS - COA")*('R8. TIAM energy consumption'!$D$9:$D$278=$D28)*('R8. TIAM energy consumption'!$E$8:$P$8=F$9),'R8. TIAM energy consumption'!$E$9:$P$278))</f>
        <v>2746.822404297377</v>
      </c>
      <c r="G28" s="58">
        <f t="array" ref="G28">SUM(IF(('R8. TIAM energy consumption'!$A$9:$A$278=$B28)*('R8. TIAM energy consumption'!$B$9:$B$278="PRIM FUELS - COA")*('R8. TIAM energy consumption'!$D$9:$D$278=$D28)*('R8. TIAM energy consumption'!$E$8:$P$8=G$9),'R8. TIAM energy consumption'!$E$9:$P$278))</f>
        <v>2728.6527071762125</v>
      </c>
      <c r="H28" s="58">
        <f t="array" ref="H28">SUM(IF(('R8. TIAM energy consumption'!$A$9:$A$278=$B28)*('R8. TIAM energy consumption'!$B$9:$B$278="PRIM FUELS - COA")*('R8. TIAM energy consumption'!$D$9:$D$278=$D28)*('R8. TIAM energy consumption'!$E$8:$P$8=H$9),'R8. TIAM energy consumption'!$E$9:$P$278))</f>
        <v>1923.7264199928566</v>
      </c>
      <c r="I28" s="58">
        <f t="array" ref="I28">SUM(IF(('R8. TIAM energy consumption'!$A$9:$A$278=$B28)*('R8. TIAM energy consumption'!$B$9:$B$278="PRIM FUELS - COA")*('R8. TIAM energy consumption'!$D$9:$D$278=$D28)*('R8. TIAM energy consumption'!$E$8:$P$8=I$9),'R8. TIAM energy consumption'!$E$9:$P$278))</f>
        <v>119.37856978244865</v>
      </c>
      <c r="J28" s="58">
        <f t="array" ref="J28">SUM(IF(('R8. TIAM energy consumption'!$A$9:$A$278=$B28)*('R8. TIAM energy consumption'!$B$9:$B$278="PRIM FUELS - COA")*('R8. TIAM energy consumption'!$D$9:$D$278=$D28)*('R8. TIAM energy consumption'!$E$8:$P$8=J$9),'R8. TIAM energy consumption'!$E$9:$P$278))</f>
        <v>131.28587971075933</v>
      </c>
      <c r="K28" s="58">
        <f t="array" ref="K28">SUM(IF(('R8. TIAM energy consumption'!$A$9:$A$278=$B28)*('R8. TIAM energy consumption'!$B$9:$B$278="PRIM FUELS - COA")*('R8. TIAM energy consumption'!$D$9:$D$278=$D28)*('R8. TIAM energy consumption'!$E$8:$P$8=K$9),'R8. TIAM energy consumption'!$E$9:$P$278))</f>
        <v>196.6508060066395</v>
      </c>
      <c r="L28" s="58">
        <f t="array" ref="L28">SUM(IF(('R8. TIAM energy consumption'!$A$9:$A$278=$B28)*('R8. TIAM energy consumption'!$B$9:$B$278="PRIM FUELS - COA")*('R8. TIAM energy consumption'!$D$9:$D$278=$D28)*('R8. TIAM energy consumption'!$E$8:$P$8=L$9),'R8. TIAM energy consumption'!$E$9:$P$278))</f>
        <v>199.13996907164025</v>
      </c>
      <c r="M28" s="58">
        <f t="array" ref="M28">SUM(IF(('R8. TIAM energy consumption'!$A$9:$A$278=$B28)*('R8. TIAM energy consumption'!$B$9:$B$278="PRIM FUELS - COA")*('R8. TIAM energy consumption'!$D$9:$D$278=$D28)*('R8. TIAM energy consumption'!$E$8:$P$8=M$9),'R8. TIAM energy consumption'!$E$9:$P$278))</f>
        <v>203.67856543553222</v>
      </c>
      <c r="N28" s="58">
        <f t="array" ref="N28">SUM(IF(('R8. TIAM energy consumption'!$A$9:$A$278=$B28)*('R8. TIAM energy consumption'!$B$9:$B$278="PRIM FUELS - COA")*('R8. TIAM energy consumption'!$D$9:$D$278=$D28)*('R8. TIAM energy consumption'!$E$8:$P$8=N$9),'R8. TIAM energy consumption'!$E$9:$P$278))</f>
        <v>210.31104645266092</v>
      </c>
      <c r="O28" s="58">
        <f t="array" ref="O28">SUM(IF(('R8. TIAM energy consumption'!$A$9:$A$278=$B28)*('R8. TIAM energy consumption'!$B$9:$B$278="PRIM FUELS - COA")*('R8. TIAM energy consumption'!$D$9:$D$278=$D28)*('R8. TIAM energy consumption'!$E$8:$P$8=O$9),'R8. TIAM energy consumption'!$E$9:$P$278))</f>
        <v>220.31417385282725</v>
      </c>
      <c r="P28" s="58">
        <f t="array" ref="P28">SUM(IF(('R8. TIAM energy consumption'!$A$9:$A$278=$B28)*('R8. TIAM energy consumption'!$B$9:$B$278="PRIM FUELS - COA")*('R8. TIAM energy consumption'!$D$9:$D$278=$D28)*('R8. TIAM energy consumption'!$E$8:$P$8=P$9),'R8. TIAM energy consumption'!$E$9:$P$278))</f>
        <v>228.21851013062437</v>
      </c>
      <c r="R28" s="58">
        <f t="shared" si="3"/>
        <v>60.211790168162935</v>
      </c>
      <c r="S28" s="58">
        <f t="shared" si="2"/>
        <v>98.410089158115554</v>
      </c>
      <c r="T28" s="58">
        <f t="shared" si="2"/>
        <v>97.759125517047124</v>
      </c>
      <c r="U28" s="58">
        <f t="shared" si="2"/>
        <v>68.92112435486888</v>
      </c>
      <c r="V28" s="58">
        <f t="shared" si="2"/>
        <v>4.2769622373399061</v>
      </c>
      <c r="W28" s="58">
        <f t="shared" si="2"/>
        <v>4.7035640554425617</v>
      </c>
      <c r="X28" s="58">
        <f t="shared" si="2"/>
        <v>7.04538572346432</v>
      </c>
      <c r="Y28" s="58">
        <f t="shared" si="2"/>
        <v>7.1345646812202261</v>
      </c>
      <c r="Z28" s="58">
        <f t="shared" si="2"/>
        <v>7.2971684491684332</v>
      </c>
      <c r="AA28" s="58">
        <f t="shared" si="2"/>
        <v>7.5347895808491696</v>
      </c>
      <c r="AB28" s="58">
        <f t="shared" si="2"/>
        <v>7.8931704713538711</v>
      </c>
      <c r="AC28" s="58">
        <f t="shared" si="2"/>
        <v>8.1763582146228853</v>
      </c>
    </row>
    <row r="29" spans="1:29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SUM(IF(('R8. TIAM energy consumption'!$A$9:$A$278=$B29)*('R8. TIAM energy consumption'!$B$9:$B$278="PRIM FUELS - COA")*('R8. TIAM energy consumption'!$D$9:$D$278=$D29)*('R8. TIAM energy consumption'!$E$8:$P$8=E$9),'R8. TIAM energy consumption'!$E$9:$P$278))</f>
        <v>21656.816629353056</v>
      </c>
      <c r="F29" s="58">
        <f t="array" ref="F29">SUM(IF(('R8. TIAM energy consumption'!$A$9:$A$278=$B29)*('R8. TIAM energy consumption'!$B$9:$B$278="PRIM FUELS - COA")*('R8. TIAM energy consumption'!$D$9:$D$278=$D29)*('R8. TIAM energy consumption'!$E$8:$P$8=F$9),'R8. TIAM energy consumption'!$E$9:$P$278))</f>
        <v>26370.066757323053</v>
      </c>
      <c r="G29" s="58">
        <f t="array" ref="G29">SUM(IF(('R8. TIAM energy consumption'!$A$9:$A$278=$B29)*('R8. TIAM energy consumption'!$B$9:$B$278="PRIM FUELS - COA")*('R8. TIAM energy consumption'!$D$9:$D$278=$D29)*('R8. TIAM energy consumption'!$E$8:$P$8=G$9),'R8. TIAM energy consumption'!$E$9:$P$278))</f>
        <v>31253.532510956891</v>
      </c>
      <c r="H29" s="58">
        <f t="array" ref="H29">SUM(IF(('R8. TIAM energy consumption'!$A$9:$A$278=$B29)*('R8. TIAM energy consumption'!$B$9:$B$278="PRIM FUELS - COA")*('R8. TIAM energy consumption'!$D$9:$D$278=$D29)*('R8. TIAM energy consumption'!$E$8:$P$8=H$9),'R8. TIAM energy consumption'!$E$9:$P$278))</f>
        <v>20516.225315811589</v>
      </c>
      <c r="I29" s="58">
        <f t="array" ref="I29">SUM(IF(('R8. TIAM energy consumption'!$A$9:$A$278=$B29)*('R8. TIAM energy consumption'!$B$9:$B$278="PRIM FUELS - COA")*('R8. TIAM energy consumption'!$D$9:$D$278=$D29)*('R8. TIAM energy consumption'!$E$8:$P$8=I$9),'R8. TIAM energy consumption'!$E$9:$P$278))</f>
        <v>2250.3558440914585</v>
      </c>
      <c r="J29" s="58">
        <f t="array" ref="J29">SUM(IF(('R8. TIAM energy consumption'!$A$9:$A$278=$B29)*('R8. TIAM energy consumption'!$B$9:$B$278="PRIM FUELS - COA")*('R8. TIAM energy consumption'!$D$9:$D$278=$D29)*('R8. TIAM energy consumption'!$E$8:$P$8=J$9),'R8. TIAM energy consumption'!$E$9:$P$278))</f>
        <v>659.17047501979414</v>
      </c>
      <c r="K29" s="58">
        <f t="array" ref="K29">SUM(IF(('R8. TIAM energy consumption'!$A$9:$A$278=$B29)*('R8. TIAM energy consumption'!$B$9:$B$278="PRIM FUELS - COA")*('R8. TIAM energy consumption'!$D$9:$D$278=$D29)*('R8. TIAM energy consumption'!$E$8:$P$8=K$9),'R8. TIAM energy consumption'!$E$9:$P$278))</f>
        <v>1621.7888667321829</v>
      </c>
      <c r="L29" s="58">
        <f t="array" ref="L29">SUM(IF(('R8. TIAM energy consumption'!$A$9:$A$278=$B29)*('R8. TIAM energy consumption'!$B$9:$B$278="PRIM FUELS - COA")*('R8. TIAM energy consumption'!$D$9:$D$278=$D29)*('R8. TIAM energy consumption'!$E$8:$P$8=L$9),'R8. TIAM energy consumption'!$E$9:$P$278))</f>
        <v>1762.7746465756036</v>
      </c>
      <c r="M29" s="58">
        <f t="array" ref="M29">SUM(IF(('R8. TIAM energy consumption'!$A$9:$A$278=$B29)*('R8. TIAM energy consumption'!$B$9:$B$278="PRIM FUELS - COA")*('R8. TIAM energy consumption'!$D$9:$D$278=$D29)*('R8. TIAM energy consumption'!$E$8:$P$8=M$9),'R8. TIAM energy consumption'!$E$9:$P$278))</f>
        <v>1782.714209028147</v>
      </c>
      <c r="N29" s="58">
        <f t="array" ref="N29">SUM(IF(('R8. TIAM energy consumption'!$A$9:$A$278=$B29)*('R8. TIAM energy consumption'!$B$9:$B$278="PRIM FUELS - COA")*('R8. TIAM energy consumption'!$D$9:$D$278=$D29)*('R8. TIAM energy consumption'!$E$8:$P$8=N$9),'R8. TIAM energy consumption'!$E$9:$P$278))</f>
        <v>1780.5032936337554</v>
      </c>
      <c r="O29" s="58">
        <f t="array" ref="O29">SUM(IF(('R8. TIAM energy consumption'!$A$9:$A$278=$B29)*('R8. TIAM energy consumption'!$B$9:$B$278="PRIM FUELS - COA")*('R8. TIAM energy consumption'!$D$9:$D$278=$D29)*('R8. TIAM energy consumption'!$E$8:$P$8=O$9),'R8. TIAM energy consumption'!$E$9:$P$278))</f>
        <v>1835.9818387070416</v>
      </c>
      <c r="P29" s="58">
        <f t="array" ref="P29">SUM(IF(('R8. TIAM energy consumption'!$A$9:$A$278=$B29)*('R8. TIAM energy consumption'!$B$9:$B$278="PRIM FUELS - COA")*('R8. TIAM energy consumption'!$D$9:$D$278=$D29)*('R8. TIAM energy consumption'!$E$8:$P$8=P$9),'R8. TIAM energy consumption'!$E$9:$P$278))</f>
        <v>555.5221397494347</v>
      </c>
      <c r="R29" s="58">
        <f t="shared" si="3"/>
        <v>775.89626910035213</v>
      </c>
      <c r="S29" s="58">
        <f t="shared" si="2"/>
        <v>944.75733729040587</v>
      </c>
      <c r="T29" s="58">
        <f t="shared" si="2"/>
        <v>1119.7167010497242</v>
      </c>
      <c r="U29" s="58">
        <f t="shared" si="2"/>
        <v>735.03243579136915</v>
      </c>
      <c r="V29" s="58">
        <f t="shared" si="2"/>
        <v>80.623239022682483</v>
      </c>
      <c r="W29" s="58">
        <f t="shared" si="2"/>
        <v>23.616024507302825</v>
      </c>
      <c r="X29" s="58">
        <f t="shared" si="2"/>
        <v>58.10364249288925</v>
      </c>
      <c r="Y29" s="58">
        <f t="shared" si="2"/>
        <v>63.154723750531204</v>
      </c>
      <c r="Z29" s="58">
        <f t="shared" si="2"/>
        <v>63.869096152495992</v>
      </c>
      <c r="AA29" s="58">
        <f t="shared" si="2"/>
        <v>63.789885941911308</v>
      </c>
      <c r="AB29" s="58">
        <f t="shared" si="2"/>
        <v>65.777509371253899</v>
      </c>
      <c r="AC29" s="58">
        <f t="shared" si="2"/>
        <v>19.902627565771962</v>
      </c>
    </row>
    <row r="30" spans="1:29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SUM(IF(('R8. TIAM energy consumption'!$A$9:$A$278=$B30)*('R8. TIAM energy consumption'!$B$9:$B$278="PRIM FUELS - COA")*('R8. TIAM energy consumption'!$D$9:$D$278=$D30)*('R8. TIAM energy consumption'!$E$8:$P$8=E$9),'R8. TIAM energy consumption'!$E$9:$P$278))</f>
        <v>1266.5050243250646</v>
      </c>
      <c r="F30" s="58">
        <f t="array" ref="F30">SUM(IF(('R8. TIAM energy consumption'!$A$9:$A$278=$B30)*('R8. TIAM energy consumption'!$B$9:$B$278="PRIM FUELS - COA")*('R8. TIAM energy consumption'!$D$9:$D$278=$D30)*('R8. TIAM energy consumption'!$E$8:$P$8=F$9),'R8. TIAM energy consumption'!$E$9:$P$278))</f>
        <v>1052.0772499457757</v>
      </c>
      <c r="G30" s="58">
        <f t="array" ref="G30">SUM(IF(('R8. TIAM energy consumption'!$A$9:$A$278=$B30)*('R8. TIAM energy consumption'!$B$9:$B$278="PRIM FUELS - COA")*('R8. TIAM energy consumption'!$D$9:$D$278=$D30)*('R8. TIAM energy consumption'!$E$8:$P$8=G$9),'R8. TIAM energy consumption'!$E$9:$P$278))</f>
        <v>1560.966919214281</v>
      </c>
      <c r="H30" s="58">
        <f t="array" ref="H30">SUM(IF(('R8. TIAM energy consumption'!$A$9:$A$278=$B30)*('R8. TIAM energy consumption'!$B$9:$B$278="PRIM FUELS - COA")*('R8. TIAM energy consumption'!$D$9:$D$278=$D30)*('R8. TIAM energy consumption'!$E$8:$P$8=H$9),'R8. TIAM energy consumption'!$E$9:$P$278))</f>
        <v>1963.431333871069</v>
      </c>
      <c r="I30" s="58">
        <f t="array" ref="I30">SUM(IF(('R8. TIAM energy consumption'!$A$9:$A$278=$B30)*('R8. TIAM energy consumption'!$B$9:$B$278="PRIM FUELS - COA")*('R8. TIAM energy consumption'!$D$9:$D$278=$D30)*('R8. TIAM energy consumption'!$E$8:$P$8=I$9),'R8. TIAM energy consumption'!$E$9:$P$278))</f>
        <v>539.46870462717993</v>
      </c>
      <c r="J30" s="58">
        <f t="array" ref="J30">SUM(IF(('R8. TIAM energy consumption'!$A$9:$A$278=$B30)*('R8. TIAM energy consumption'!$B$9:$B$278="PRIM FUELS - COA")*('R8. TIAM energy consumption'!$D$9:$D$278=$D30)*('R8. TIAM energy consumption'!$E$8:$P$8=J$9),'R8. TIAM energy consumption'!$E$9:$P$278))</f>
        <v>800.57555561021979</v>
      </c>
      <c r="K30" s="58">
        <f t="array" ref="K30">SUM(IF(('R8. TIAM energy consumption'!$A$9:$A$278=$B30)*('R8. TIAM energy consumption'!$B$9:$B$278="PRIM FUELS - COA")*('R8. TIAM energy consumption'!$D$9:$D$278=$D30)*('R8. TIAM energy consumption'!$E$8:$P$8=K$9),'R8. TIAM energy consumption'!$E$9:$P$278))</f>
        <v>954.19905717416884</v>
      </c>
      <c r="L30" s="58">
        <f t="array" ref="L30">SUM(IF(('R8. TIAM energy consumption'!$A$9:$A$278=$B30)*('R8. TIAM energy consumption'!$B$9:$B$278="PRIM FUELS - COA")*('R8. TIAM energy consumption'!$D$9:$D$278=$D30)*('R8. TIAM energy consumption'!$E$8:$P$8=L$9),'R8. TIAM energy consumption'!$E$9:$P$278))</f>
        <v>1111.3677882416412</v>
      </c>
      <c r="M30" s="58">
        <f t="array" ref="M30">SUM(IF(('R8. TIAM energy consumption'!$A$9:$A$278=$B30)*('R8. TIAM energy consumption'!$B$9:$B$278="PRIM FUELS - COA")*('R8. TIAM energy consumption'!$D$9:$D$278=$D30)*('R8. TIAM energy consumption'!$E$8:$P$8=M$9),'R8. TIAM energy consumption'!$E$9:$P$278))</f>
        <v>251.10361475468761</v>
      </c>
      <c r="N30" s="58">
        <f t="array" ref="N30">SUM(IF(('R8. TIAM energy consumption'!$A$9:$A$278=$B30)*('R8. TIAM energy consumption'!$B$9:$B$278="PRIM FUELS - COA")*('R8. TIAM energy consumption'!$D$9:$D$278=$D30)*('R8. TIAM energy consumption'!$E$8:$P$8=N$9),'R8. TIAM energy consumption'!$E$9:$P$278))</f>
        <v>1024.7343271158729</v>
      </c>
      <c r="O30" s="58">
        <f t="array" ref="O30">SUM(IF(('R8. TIAM energy consumption'!$A$9:$A$278=$B30)*('R8. TIAM energy consumption'!$B$9:$B$278="PRIM FUELS - COA")*('R8. TIAM energy consumption'!$D$9:$D$278=$D30)*('R8. TIAM energy consumption'!$E$8:$P$8=O$9),'R8. TIAM energy consumption'!$E$9:$P$278))</f>
        <v>1389.0655289979065</v>
      </c>
      <c r="P30" s="58">
        <f t="array" ref="P30">SUM(IF(('R8. TIAM energy consumption'!$A$9:$A$278=$B30)*('R8. TIAM energy consumption'!$B$9:$B$278="PRIM FUELS - COA")*('R8. TIAM energy consumption'!$D$9:$D$278=$D30)*('R8. TIAM energy consumption'!$E$8:$P$8=P$9),'R8. TIAM energy consumption'!$E$9:$P$278))</f>
        <v>1387.3575242767758</v>
      </c>
      <c r="R30" s="58">
        <f t="shared" si="3"/>
        <v>45.374929288489028</v>
      </c>
      <c r="S30" s="58">
        <f t="shared" si="2"/>
        <v>37.6926501714888</v>
      </c>
      <c r="T30" s="58">
        <f t="shared" si="2"/>
        <v>55.924581601059224</v>
      </c>
      <c r="U30" s="58">
        <f t="shared" si="2"/>
        <v>70.343627720451295</v>
      </c>
      <c r="V30" s="58">
        <f t="shared" si="2"/>
        <v>19.327482999016027</v>
      </c>
      <c r="W30" s="58">
        <f t="shared" si="2"/>
        <v>28.682128004399448</v>
      </c>
      <c r="X30" s="58">
        <f t="shared" si="2"/>
        <v>34.185979459097794</v>
      </c>
      <c r="Y30" s="58">
        <f t="shared" si="2"/>
        <v>39.816845441922126</v>
      </c>
      <c r="Z30" s="58">
        <f t="shared" si="2"/>
        <v>8.9962602159038703</v>
      </c>
      <c r="AA30" s="58">
        <f t="shared" si="2"/>
        <v>36.713038432002314</v>
      </c>
      <c r="AB30" s="58">
        <f t="shared" si="2"/>
        <v>49.765890339792676</v>
      </c>
      <c r="AC30" s="58">
        <f t="shared" si="2"/>
        <v>49.704697851837871</v>
      </c>
    </row>
    <row r="31" spans="1:29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SUM(IF(('R8. TIAM energy consumption'!$A$9:$A$278=$B31)*('R8. TIAM energy consumption'!$B$9:$B$278="PRIM FUELS - COA")*('R8. TIAM energy consumption'!$D$9:$D$278=$D31)*('R8. TIAM energy consumption'!$E$8:$P$8=E$9),'R8. TIAM energy consumption'!$E$9:$P$278))</f>
        <v>4445.0005232827134</v>
      </c>
      <c r="F31" s="58">
        <f t="array" ref="F31">SUM(IF(('R8. TIAM energy consumption'!$A$9:$A$278=$B31)*('R8. TIAM energy consumption'!$B$9:$B$278="PRIM FUELS - COA")*('R8. TIAM energy consumption'!$D$9:$D$278=$D31)*('R8. TIAM energy consumption'!$E$8:$P$8=F$9),'R8. TIAM energy consumption'!$E$9:$P$278))</f>
        <v>4438.4862504091061</v>
      </c>
      <c r="G31" s="58">
        <f t="array" ref="G31">SUM(IF(('R8. TIAM energy consumption'!$A$9:$A$278=$B31)*('R8. TIAM energy consumption'!$B$9:$B$278="PRIM FUELS - COA")*('R8. TIAM energy consumption'!$D$9:$D$278=$D31)*('R8. TIAM energy consumption'!$E$8:$P$8=G$9),'R8. TIAM energy consumption'!$E$9:$P$278))</f>
        <v>4465.1004103262048</v>
      </c>
      <c r="H31" s="58">
        <f t="array" ref="H31">SUM(IF(('R8. TIAM energy consumption'!$A$9:$A$278=$B31)*('R8. TIAM energy consumption'!$B$9:$B$278="PRIM FUELS - COA")*('R8. TIAM energy consumption'!$D$9:$D$278=$D31)*('R8. TIAM energy consumption'!$E$8:$P$8=H$9),'R8. TIAM energy consumption'!$E$9:$P$278))</f>
        <v>4881.1690453191386</v>
      </c>
      <c r="I31" s="58">
        <f t="array" ref="I31">SUM(IF(('R8. TIAM energy consumption'!$A$9:$A$278=$B31)*('R8. TIAM energy consumption'!$B$9:$B$278="PRIM FUELS - COA")*('R8. TIAM energy consumption'!$D$9:$D$278=$D31)*('R8. TIAM energy consumption'!$E$8:$P$8=I$9),'R8. TIAM energy consumption'!$E$9:$P$278))</f>
        <v>1076.780968536988</v>
      </c>
      <c r="J31" s="58">
        <f t="array" ref="J31">SUM(IF(('R8. TIAM energy consumption'!$A$9:$A$278=$B31)*('R8. TIAM energy consumption'!$B$9:$B$278="PRIM FUELS - COA")*('R8. TIAM energy consumption'!$D$9:$D$278=$D31)*('R8. TIAM energy consumption'!$E$8:$P$8=J$9),'R8. TIAM energy consumption'!$E$9:$P$278))</f>
        <v>1795.4537596841658</v>
      </c>
      <c r="K31" s="58">
        <f t="array" ref="K31">SUM(IF(('R8. TIAM energy consumption'!$A$9:$A$278=$B31)*('R8. TIAM energy consumption'!$B$9:$B$278="PRIM FUELS - COA")*('R8. TIAM energy consumption'!$D$9:$D$278=$D31)*('R8. TIAM energy consumption'!$E$8:$P$8=K$9),'R8. TIAM energy consumption'!$E$9:$P$278))</f>
        <v>3110.5869669036556</v>
      </c>
      <c r="L31" s="58">
        <f t="array" ref="L31">SUM(IF(('R8. TIAM energy consumption'!$A$9:$A$278=$B31)*('R8. TIAM energy consumption'!$B$9:$B$278="PRIM FUELS - COA")*('R8. TIAM energy consumption'!$D$9:$D$278=$D31)*('R8. TIAM energy consumption'!$E$8:$P$8=L$9),'R8. TIAM energy consumption'!$E$9:$P$278))</f>
        <v>5504.476775635826</v>
      </c>
      <c r="M31" s="58">
        <f t="array" ref="M31">SUM(IF(('R8. TIAM energy consumption'!$A$9:$A$278=$B31)*('R8. TIAM energy consumption'!$B$9:$B$278="PRIM FUELS - COA")*('R8. TIAM energy consumption'!$D$9:$D$278=$D31)*('R8. TIAM energy consumption'!$E$8:$P$8=M$9),'R8. TIAM energy consumption'!$E$9:$P$278))</f>
        <v>8257.4699304056576</v>
      </c>
      <c r="N31" s="58">
        <f t="array" ref="N31">SUM(IF(('R8. TIAM energy consumption'!$A$9:$A$278=$B31)*('R8. TIAM energy consumption'!$B$9:$B$278="PRIM FUELS - COA")*('R8. TIAM energy consumption'!$D$9:$D$278=$D31)*('R8. TIAM energy consumption'!$E$8:$P$8=N$9),'R8. TIAM energy consumption'!$E$9:$P$278))</f>
        <v>9661.6747409228337</v>
      </c>
      <c r="O31" s="58">
        <f t="array" ref="O31">SUM(IF(('R8. TIAM energy consumption'!$A$9:$A$278=$B31)*('R8. TIAM energy consumption'!$B$9:$B$278="PRIM FUELS - COA")*('R8. TIAM energy consumption'!$D$9:$D$278=$D31)*('R8. TIAM energy consumption'!$E$8:$P$8=O$9),'R8. TIAM energy consumption'!$E$9:$P$278))</f>
        <v>10873.882728844994</v>
      </c>
      <c r="P31" s="58">
        <f t="array" ref="P31">SUM(IF(('R8. TIAM energy consumption'!$A$9:$A$278=$B31)*('R8. TIAM energy consumption'!$B$9:$B$278="PRIM FUELS - COA")*('R8. TIAM energy consumption'!$D$9:$D$278=$D31)*('R8. TIAM energy consumption'!$E$8:$P$8=P$9),'R8. TIAM energy consumption'!$E$9:$P$278))</f>
        <v>11192.733273926902</v>
      </c>
      <c r="R31" s="58">
        <f t="shared" si="3"/>
        <v>159.25052057233935</v>
      </c>
      <c r="S31" s="58">
        <f t="shared" si="2"/>
        <v>159.01713447016942</v>
      </c>
      <c r="T31" s="58">
        <f t="shared" si="2"/>
        <v>159.97063690491456</v>
      </c>
      <c r="U31" s="58">
        <f t="shared" si="2"/>
        <v>174.8770798556825</v>
      </c>
      <c r="V31" s="58">
        <f t="shared" si="2"/>
        <v>38.577707445411853</v>
      </c>
      <c r="W31" s="58">
        <f t="shared" si="2"/>
        <v>64.325514563068054</v>
      </c>
      <c r="X31" s="58">
        <f t="shared" si="2"/>
        <v>111.44264014599194</v>
      </c>
      <c r="Y31" s="58">
        <f t="shared" si="2"/>
        <v>197.208253948861</v>
      </c>
      <c r="Z31" s="58">
        <f t="shared" si="2"/>
        <v>295.83942187174006</v>
      </c>
      <c r="AA31" s="58">
        <f t="shared" si="2"/>
        <v>346.14770550269355</v>
      </c>
      <c r="AB31" s="58">
        <f t="shared" si="2"/>
        <v>389.57734113656858</v>
      </c>
      <c r="AC31" s="58">
        <f t="shared" si="2"/>
        <v>401.00076280392267</v>
      </c>
    </row>
    <row r="32" spans="1:29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SUM(IF(('R8. TIAM energy consumption'!$A$9:$A$278=$B32)*('R8. TIAM energy consumption'!$B$9:$B$278="PRIM FUELS - COA")*('R8. TIAM energy consumption'!$D$9:$D$278=$D32)*('R8. TIAM energy consumption'!$E$8:$P$8=E$9),'R8. TIAM energy consumption'!$E$9:$P$278))</f>
        <v>11209.271223388008</v>
      </c>
      <c r="F32" s="58">
        <f t="array" ref="F32">SUM(IF(('R8. TIAM energy consumption'!$A$9:$A$278=$B32)*('R8. TIAM energy consumption'!$B$9:$B$278="PRIM FUELS - COA")*('R8. TIAM energy consumption'!$D$9:$D$278=$D32)*('R8. TIAM energy consumption'!$E$8:$P$8=F$9),'R8. TIAM energy consumption'!$E$9:$P$278))</f>
        <v>12408.375416450308</v>
      </c>
      <c r="G32" s="58">
        <f t="array" ref="G32">SUM(IF(('R8. TIAM energy consumption'!$A$9:$A$278=$B32)*('R8. TIAM energy consumption'!$B$9:$B$278="PRIM FUELS - COA")*('R8. TIAM energy consumption'!$D$9:$D$278=$D32)*('R8. TIAM energy consumption'!$E$8:$P$8=G$9),'R8. TIAM energy consumption'!$E$9:$P$278))</f>
        <v>13480.292059225358</v>
      </c>
      <c r="H32" s="58">
        <f t="array" ref="H32">SUM(IF(('R8. TIAM energy consumption'!$A$9:$A$278=$B32)*('R8. TIAM energy consumption'!$B$9:$B$278="PRIM FUELS - COA")*('R8. TIAM energy consumption'!$D$9:$D$278=$D32)*('R8. TIAM energy consumption'!$E$8:$P$8=H$9),'R8. TIAM energy consumption'!$E$9:$P$278))</f>
        <v>8062.2056196052508</v>
      </c>
      <c r="I32" s="58">
        <f t="array" ref="I32">SUM(IF(('R8. TIAM energy consumption'!$A$9:$A$278=$B32)*('R8. TIAM energy consumption'!$B$9:$B$278="PRIM FUELS - COA")*('R8. TIAM energy consumption'!$D$9:$D$278=$D32)*('R8. TIAM energy consumption'!$E$8:$P$8=I$9),'R8. TIAM energy consumption'!$E$9:$P$278))</f>
        <v>997.84674842668937</v>
      </c>
      <c r="J32" s="58">
        <f t="array" ref="J32">SUM(IF(('R8. TIAM energy consumption'!$A$9:$A$278=$B32)*('R8. TIAM energy consumption'!$B$9:$B$278="PRIM FUELS - COA")*('R8. TIAM energy consumption'!$D$9:$D$278=$D32)*('R8. TIAM energy consumption'!$E$8:$P$8=J$9),'R8. TIAM energy consumption'!$E$9:$P$278))</f>
        <v>686.42782932237765</v>
      </c>
      <c r="K32" s="58">
        <f t="array" ref="K32">SUM(IF(('R8. TIAM energy consumption'!$A$9:$A$278=$B32)*('R8. TIAM energy consumption'!$B$9:$B$278="PRIM FUELS - COA")*('R8. TIAM energy consumption'!$D$9:$D$278=$D32)*('R8. TIAM energy consumption'!$E$8:$P$8=K$9),'R8. TIAM energy consumption'!$E$9:$P$278))</f>
        <v>1547.1651615718238</v>
      </c>
      <c r="L32" s="58">
        <f t="array" ref="L32">SUM(IF(('R8. TIAM energy consumption'!$A$9:$A$278=$B32)*('R8. TIAM energy consumption'!$B$9:$B$278="PRIM FUELS - COA")*('R8. TIAM energy consumption'!$D$9:$D$278=$D32)*('R8. TIAM energy consumption'!$E$8:$P$8=L$9),'R8. TIAM energy consumption'!$E$9:$P$278))</f>
        <v>1747.3463585140964</v>
      </c>
      <c r="M32" s="58">
        <f t="array" ref="M32">SUM(IF(('R8. TIAM energy consumption'!$A$9:$A$278=$B32)*('R8. TIAM energy consumption'!$B$9:$B$278="PRIM FUELS - COA")*('R8. TIAM energy consumption'!$D$9:$D$278=$D32)*('R8. TIAM energy consumption'!$E$8:$P$8=M$9),'R8. TIAM energy consumption'!$E$9:$P$278))</f>
        <v>2013.4619576369005</v>
      </c>
      <c r="N32" s="58">
        <f t="array" ref="N32">SUM(IF(('R8. TIAM energy consumption'!$A$9:$A$278=$B32)*('R8. TIAM energy consumption'!$B$9:$B$278="PRIM FUELS - COA")*('R8. TIAM energy consumption'!$D$9:$D$278=$D32)*('R8. TIAM energy consumption'!$E$8:$P$8=N$9),'R8. TIAM energy consumption'!$E$9:$P$278))</f>
        <v>2055.3355672081402</v>
      </c>
      <c r="O32" s="58">
        <f t="array" ref="O32">SUM(IF(('R8. TIAM energy consumption'!$A$9:$A$278=$B32)*('R8. TIAM energy consumption'!$B$9:$B$278="PRIM FUELS - COA")*('R8. TIAM energy consumption'!$D$9:$D$278=$D32)*('R8. TIAM energy consumption'!$E$8:$P$8=O$9),'R8. TIAM energy consumption'!$E$9:$P$278))</f>
        <v>1967.8635833438807</v>
      </c>
      <c r="P32" s="58">
        <f t="array" ref="P32">SUM(IF(('R8. TIAM energy consumption'!$A$9:$A$278=$B32)*('R8. TIAM energy consumption'!$B$9:$B$278="PRIM FUELS - COA")*('R8. TIAM energy consumption'!$D$9:$D$278=$D32)*('R8. TIAM energy consumption'!$E$8:$P$8=P$9),'R8. TIAM energy consumption'!$E$9:$P$278))</f>
        <v>673.15922586341867</v>
      </c>
      <c r="R32" s="58">
        <f t="shared" si="3"/>
        <v>401.59326600995945</v>
      </c>
      <c r="S32" s="58">
        <f t="shared" si="2"/>
        <v>444.55343349822334</v>
      </c>
      <c r="T32" s="58">
        <f t="shared" si="2"/>
        <v>482.95686730614864</v>
      </c>
      <c r="U32" s="58">
        <f t="shared" si="2"/>
        <v>288.84370995195854</v>
      </c>
      <c r="V32" s="58">
        <f t="shared" si="2"/>
        <v>35.749740254475896</v>
      </c>
      <c r="W32" s="58">
        <f t="shared" si="2"/>
        <v>24.59257059303993</v>
      </c>
      <c r="X32" s="58">
        <f t="shared" si="2"/>
        <v>55.430107623415829</v>
      </c>
      <c r="Y32" s="58">
        <f t="shared" si="2"/>
        <v>62.601976255347445</v>
      </c>
      <c r="Z32" s="58">
        <f t="shared" si="2"/>
        <v>72.136069102074231</v>
      </c>
      <c r="AA32" s="58">
        <f t="shared" si="2"/>
        <v>73.636270077874812</v>
      </c>
      <c r="AB32" s="58">
        <f t="shared" si="2"/>
        <v>70.502421410610523</v>
      </c>
      <c r="AC32" s="58">
        <f t="shared" si="2"/>
        <v>24.117197868776074</v>
      </c>
    </row>
    <row r="33" spans="1:29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SUM(IF(('R8. TIAM energy consumption'!$A$9:$A$278=$B33)*('R8. TIAM energy consumption'!$B$9:$B$278="PRIM FUELS - COA")*('R8. TIAM energy consumption'!$D$9:$D$278=$D33)*('R8. TIAM energy consumption'!$E$8:$P$8=E$9),'R8. TIAM energy consumption'!$E$9:$P$278))</f>
        <v>69251.228030531493</v>
      </c>
      <c r="F33" s="58">
        <f t="array" ref="F33">SUM(IF(('R8. TIAM energy consumption'!$A$9:$A$278=$B33)*('R8. TIAM energy consumption'!$B$9:$B$278="PRIM FUELS - COA")*('R8. TIAM energy consumption'!$D$9:$D$278=$D33)*('R8. TIAM energy consumption'!$E$8:$P$8=F$9),'R8. TIAM energy consumption'!$E$9:$P$278))</f>
        <v>86879.338100358727</v>
      </c>
      <c r="G33" s="58">
        <f t="array" ref="G33">SUM(IF(('R8. TIAM energy consumption'!$A$9:$A$278=$B33)*('R8. TIAM energy consumption'!$B$9:$B$278="PRIM FUELS - COA")*('R8. TIAM energy consumption'!$D$9:$D$278=$D33)*('R8. TIAM energy consumption'!$E$8:$P$8=G$9),'R8. TIAM energy consumption'!$E$9:$P$278))</f>
        <v>113874.41713059414</v>
      </c>
      <c r="H33" s="58">
        <f t="array" ref="H33">SUM(IF(('R8. TIAM energy consumption'!$A$9:$A$278=$B33)*('R8. TIAM energy consumption'!$B$9:$B$278="PRIM FUELS - COA")*('R8. TIAM energy consumption'!$D$9:$D$278=$D33)*('R8. TIAM energy consumption'!$E$8:$P$8=H$9),'R8. TIAM energy consumption'!$E$9:$P$278))</f>
        <v>110773.62246106373</v>
      </c>
      <c r="I33" s="58">
        <f t="array" ref="I33">SUM(IF(('R8. TIAM energy consumption'!$A$9:$A$278=$B33)*('R8. TIAM energy consumption'!$B$9:$B$278="PRIM FUELS - COA")*('R8. TIAM energy consumption'!$D$9:$D$278=$D33)*('R8. TIAM energy consumption'!$E$8:$P$8=I$9),'R8. TIAM energy consumption'!$E$9:$P$278))</f>
        <v>58920.856259582062</v>
      </c>
      <c r="J33" s="58">
        <f t="array" ref="J33">SUM(IF(('R8. TIAM energy consumption'!$A$9:$A$278=$B33)*('R8. TIAM energy consumption'!$B$9:$B$278="PRIM FUELS - COA")*('R8. TIAM energy consumption'!$D$9:$D$278=$D33)*('R8. TIAM energy consumption'!$E$8:$P$8=J$9),'R8. TIAM energy consumption'!$E$9:$P$278))</f>
        <v>38523.901753565842</v>
      </c>
      <c r="K33" s="58">
        <f t="array" ref="K33">SUM(IF(('R8. TIAM energy consumption'!$A$9:$A$278=$B33)*('R8. TIAM energy consumption'!$B$9:$B$278="PRIM FUELS - COA")*('R8. TIAM energy consumption'!$D$9:$D$278=$D33)*('R8. TIAM energy consumption'!$E$8:$P$8=K$9),'R8. TIAM energy consumption'!$E$9:$P$278))</f>
        <v>63560.174450956343</v>
      </c>
      <c r="L33" s="58">
        <f t="array" ref="L33">SUM(IF(('R8. TIAM energy consumption'!$A$9:$A$278=$B33)*('R8. TIAM energy consumption'!$B$9:$B$278="PRIM FUELS - COA")*('R8. TIAM energy consumption'!$D$9:$D$278=$D33)*('R8. TIAM energy consumption'!$E$8:$P$8=L$9),'R8. TIAM energy consumption'!$E$9:$P$278))</f>
        <v>79124.988859461795</v>
      </c>
      <c r="M33" s="58">
        <f t="array" ref="M33">SUM(IF(('R8. TIAM energy consumption'!$A$9:$A$278=$B33)*('R8. TIAM energy consumption'!$B$9:$B$278="PRIM FUELS - COA")*('R8. TIAM energy consumption'!$D$9:$D$278=$D33)*('R8. TIAM energy consumption'!$E$8:$P$8=M$9),'R8. TIAM energy consumption'!$E$9:$P$278))</f>
        <v>77627.021236806657</v>
      </c>
      <c r="N33" s="58">
        <f t="array" ref="N33">SUM(IF(('R8. TIAM energy consumption'!$A$9:$A$278=$B33)*('R8. TIAM energy consumption'!$B$9:$B$278="PRIM FUELS - COA")*('R8. TIAM energy consumption'!$D$9:$D$278=$D33)*('R8. TIAM energy consumption'!$E$8:$P$8=N$9),'R8. TIAM energy consumption'!$E$9:$P$278))</f>
        <v>70459.647660046947</v>
      </c>
      <c r="O33" s="58">
        <f t="array" ref="O33">SUM(IF(('R8. TIAM energy consumption'!$A$9:$A$278=$B33)*('R8. TIAM energy consumption'!$B$9:$B$278="PRIM FUELS - COA")*('R8. TIAM energy consumption'!$D$9:$D$278=$D33)*('R8. TIAM energy consumption'!$E$8:$P$8=O$9),'R8. TIAM energy consumption'!$E$9:$P$278))</f>
        <v>84482.471854973337</v>
      </c>
      <c r="P33" s="58">
        <f t="array" ref="P33">SUM(IF(('R8. TIAM energy consumption'!$A$9:$A$278=$B33)*('R8. TIAM energy consumption'!$B$9:$B$278="PRIM FUELS - COA")*('R8. TIAM energy consumption'!$D$9:$D$278=$D33)*('R8. TIAM energy consumption'!$E$8:$P$8=P$9),'R8. TIAM energy consumption'!$E$9:$P$278))</f>
        <v>51803.105832298563</v>
      </c>
      <c r="R33" s="58">
        <f t="shared" si="3"/>
        <v>2481.0557515955757</v>
      </c>
      <c r="S33" s="58">
        <f t="shared" si="3"/>
        <v>3112.6160159019682</v>
      </c>
      <c r="T33" s="58">
        <f t="shared" si="3"/>
        <v>4079.7655957363386</v>
      </c>
      <c r="U33" s="58">
        <f t="shared" si="3"/>
        <v>3968.6737830978172</v>
      </c>
      <c r="V33" s="58">
        <f t="shared" si="3"/>
        <v>2110.9507147991912</v>
      </c>
      <c r="W33" s="58">
        <f t="shared" si="3"/>
        <v>1380.1913805405459</v>
      </c>
      <c r="X33" s="58">
        <f t="shared" si="3"/>
        <v>2277.1630320322724</v>
      </c>
      <c r="Y33" s="58">
        <f t="shared" si="3"/>
        <v>2834.8018408879739</v>
      </c>
      <c r="Z33" s="58">
        <f t="shared" si="3"/>
        <v>2781.1343278114705</v>
      </c>
      <c r="AA33" s="58">
        <f t="shared" si="3"/>
        <v>2524.3496621501795</v>
      </c>
      <c r="AB33" s="58">
        <f t="shared" si="3"/>
        <v>3026.7437656467541</v>
      </c>
      <c r="AC33" s="58">
        <f t="shared" si="3"/>
        <v>1855.9438919851923</v>
      </c>
    </row>
    <row r="34" spans="1:29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SUM(IF(('R8. TIAM energy consumption'!$A$9:$A$278=$B34)*('R8. TIAM energy consumption'!$B$9:$B$278="PRIM FUELS - COA")*('R8. TIAM energy consumption'!$D$9:$D$278=$D34)*('R8. TIAM energy consumption'!$E$8:$P$8=E$9),'R8. TIAM energy consumption'!$E$9:$P$278))</f>
        <v>1680.631484552651</v>
      </c>
      <c r="F34" s="58">
        <f t="array" ref="F34">SUM(IF(('R8. TIAM energy consumption'!$A$9:$A$278=$B34)*('R8. TIAM energy consumption'!$B$9:$B$278="PRIM FUELS - COA")*('R8. TIAM energy consumption'!$D$9:$D$278=$D34)*('R8. TIAM energy consumption'!$E$8:$P$8=F$9),'R8. TIAM energy consumption'!$E$9:$P$278))</f>
        <v>2746.822404297377</v>
      </c>
      <c r="G34" s="58">
        <f t="array" ref="G34">SUM(IF(('R8. TIAM energy consumption'!$A$9:$A$278=$B34)*('R8. TIAM energy consumption'!$B$9:$B$278="PRIM FUELS - COA")*('R8. TIAM energy consumption'!$D$9:$D$278=$D34)*('R8. TIAM energy consumption'!$E$8:$P$8=G$9),'R8. TIAM energy consumption'!$E$9:$P$278))</f>
        <v>2728.6527071762125</v>
      </c>
      <c r="H34" s="58">
        <f t="array" ref="H34">SUM(IF(('R8. TIAM energy consumption'!$A$9:$A$278=$B34)*('R8. TIAM energy consumption'!$B$9:$B$278="PRIM FUELS - COA")*('R8. TIAM energy consumption'!$D$9:$D$278=$D34)*('R8. TIAM energy consumption'!$E$8:$P$8=H$9),'R8. TIAM energy consumption'!$E$9:$P$278))</f>
        <v>1923.7264199928566</v>
      </c>
      <c r="I34" s="58">
        <f t="array" ref="I34">SUM(IF(('R8. TIAM energy consumption'!$A$9:$A$278=$B34)*('R8. TIAM energy consumption'!$B$9:$B$278="PRIM FUELS - COA")*('R8. TIAM energy consumption'!$D$9:$D$278=$D34)*('R8. TIAM energy consumption'!$E$8:$P$8=I$9),'R8. TIAM energy consumption'!$E$9:$P$278))</f>
        <v>127.80452318687929</v>
      </c>
      <c r="J34" s="58">
        <f t="array" ref="J34">SUM(IF(('R8. TIAM energy consumption'!$A$9:$A$278=$B34)*('R8. TIAM energy consumption'!$B$9:$B$278="PRIM FUELS - COA")*('R8. TIAM energy consumption'!$D$9:$D$278=$D34)*('R8. TIAM energy consumption'!$E$8:$P$8=J$9),'R8. TIAM energy consumption'!$E$9:$P$278))</f>
        <v>167.16930925749244</v>
      </c>
      <c r="K34" s="58">
        <f t="array" ref="K34">SUM(IF(('R8. TIAM energy consumption'!$A$9:$A$278=$B34)*('R8. TIAM energy consumption'!$B$9:$B$278="PRIM FUELS - COA")*('R8. TIAM energy consumption'!$D$9:$D$278=$D34)*('R8. TIAM energy consumption'!$E$8:$P$8=K$9),'R8. TIAM energy consumption'!$E$9:$P$278))</f>
        <v>194.32966213332921</v>
      </c>
      <c r="L34" s="58">
        <f t="array" ref="L34">SUM(IF(('R8. TIAM energy consumption'!$A$9:$A$278=$B34)*('R8. TIAM energy consumption'!$B$9:$B$278="PRIM FUELS - COA")*('R8. TIAM energy consumption'!$D$9:$D$278=$D34)*('R8. TIAM energy consumption'!$E$8:$P$8=L$9),'R8. TIAM energy consumption'!$E$9:$P$278))</f>
        <v>193.79987712683652</v>
      </c>
      <c r="M34" s="58">
        <f t="array" ref="M34">SUM(IF(('R8. TIAM energy consumption'!$A$9:$A$278=$B34)*('R8. TIAM energy consumption'!$B$9:$B$278="PRIM FUELS - COA")*('R8. TIAM energy consumption'!$D$9:$D$278=$D34)*('R8. TIAM energy consumption'!$E$8:$P$8=M$9),'R8. TIAM energy consumption'!$E$9:$P$278))</f>
        <v>202.25418332057512</v>
      </c>
      <c r="N34" s="58">
        <f t="array" ref="N34">SUM(IF(('R8. TIAM energy consumption'!$A$9:$A$278=$B34)*('R8. TIAM energy consumption'!$B$9:$B$278="PRIM FUELS - COA")*('R8. TIAM energy consumption'!$D$9:$D$278=$D34)*('R8. TIAM energy consumption'!$E$8:$P$8=N$9),'R8. TIAM energy consumption'!$E$9:$P$278))</f>
        <v>210.37113911074832</v>
      </c>
      <c r="O34" s="58">
        <f t="array" ref="O34">SUM(IF(('R8. TIAM energy consumption'!$A$9:$A$278=$B34)*('R8. TIAM energy consumption'!$B$9:$B$278="PRIM FUELS - COA")*('R8. TIAM energy consumption'!$D$9:$D$278=$D34)*('R8. TIAM energy consumption'!$E$8:$P$8=O$9),'R8. TIAM energy consumption'!$E$9:$P$278))</f>
        <v>217.33334631878608</v>
      </c>
      <c r="P34" s="58">
        <f t="array" ref="P34">SUM(IF(('R8. TIAM energy consumption'!$A$9:$A$278=$B34)*('R8. TIAM energy consumption'!$B$9:$B$278="PRIM FUELS - COA")*('R8. TIAM energy consumption'!$D$9:$D$278=$D34)*('R8. TIAM energy consumption'!$E$8:$P$8=P$9),'R8. TIAM energy consumption'!$E$9:$P$278))</f>
        <v>227.78034113067139</v>
      </c>
      <c r="R34" s="58">
        <f t="shared" si="3"/>
        <v>60.211790168162935</v>
      </c>
      <c r="S34" s="58">
        <f t="shared" si="3"/>
        <v>98.410089158115554</v>
      </c>
      <c r="T34" s="58">
        <f t="shared" si="3"/>
        <v>97.759125517047124</v>
      </c>
      <c r="U34" s="58">
        <f t="shared" si="3"/>
        <v>68.92112435486888</v>
      </c>
      <c r="V34" s="58">
        <f t="shared" si="3"/>
        <v>4.5788378971841226</v>
      </c>
      <c r="W34" s="58">
        <f t="shared" si="3"/>
        <v>5.9891555430714281</v>
      </c>
      <c r="X34" s="58">
        <f t="shared" si="3"/>
        <v>6.9622263698912921</v>
      </c>
      <c r="Y34" s="58">
        <f t="shared" si="3"/>
        <v>6.9432458236273575</v>
      </c>
      <c r="Z34" s="58">
        <f t="shared" si="3"/>
        <v>7.2461372755807805</v>
      </c>
      <c r="AA34" s="58">
        <f t="shared" si="3"/>
        <v>7.5369425135727699</v>
      </c>
      <c r="AB34" s="58">
        <f t="shared" si="3"/>
        <v>7.7863767074283166</v>
      </c>
      <c r="AC34" s="58">
        <f t="shared" si="3"/>
        <v>8.1606599844481806</v>
      </c>
    </row>
    <row r="35" spans="1:29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SUM(IF(('R8. TIAM energy consumption'!$A$9:$A$278=$B35)*('R8. TIAM energy consumption'!$B$9:$B$278="PRIM FUELS - COA")*('R8. TIAM energy consumption'!$D$9:$D$278=$D35)*('R8. TIAM energy consumption'!$E$8:$P$8=E$9),'R8. TIAM energy consumption'!$E$9:$P$278))</f>
        <v>21656.816629353056</v>
      </c>
      <c r="F35" s="58">
        <f t="array" ref="F35">SUM(IF(('R8. TIAM energy consumption'!$A$9:$A$278=$B35)*('R8. TIAM energy consumption'!$B$9:$B$278="PRIM FUELS - COA")*('R8. TIAM energy consumption'!$D$9:$D$278=$D35)*('R8. TIAM energy consumption'!$E$8:$P$8=F$9),'R8. TIAM energy consumption'!$E$9:$P$278))</f>
        <v>26370.066757323053</v>
      </c>
      <c r="G35" s="58">
        <f t="array" ref="G35">SUM(IF(('R8. TIAM energy consumption'!$A$9:$A$278=$B35)*('R8. TIAM energy consumption'!$B$9:$B$278="PRIM FUELS - COA")*('R8. TIAM energy consumption'!$D$9:$D$278=$D35)*('R8. TIAM energy consumption'!$E$8:$P$8=G$9),'R8. TIAM energy consumption'!$E$9:$P$278))</f>
        <v>31253.532510956891</v>
      </c>
      <c r="H35" s="58">
        <f t="array" ref="H35">SUM(IF(('R8. TIAM energy consumption'!$A$9:$A$278=$B35)*('R8. TIAM energy consumption'!$B$9:$B$278="PRIM FUELS - COA")*('R8. TIAM energy consumption'!$D$9:$D$278=$D35)*('R8. TIAM energy consumption'!$E$8:$P$8=H$9),'R8. TIAM energy consumption'!$E$9:$P$278))</f>
        <v>20516.225315811589</v>
      </c>
      <c r="I35" s="58">
        <f t="array" ref="I35">SUM(IF(('R8. TIAM energy consumption'!$A$9:$A$278=$B35)*('R8. TIAM energy consumption'!$B$9:$B$278="PRIM FUELS - COA")*('R8. TIAM energy consumption'!$D$9:$D$278=$D35)*('R8. TIAM energy consumption'!$E$8:$P$8=I$9),'R8. TIAM energy consumption'!$E$9:$P$278))</f>
        <v>742.53234970695735</v>
      </c>
      <c r="J35" s="58">
        <f t="array" ref="J35">SUM(IF(('R8. TIAM energy consumption'!$A$9:$A$278=$B35)*('R8. TIAM energy consumption'!$B$9:$B$278="PRIM FUELS - COA")*('R8. TIAM energy consumption'!$D$9:$D$278=$D35)*('R8. TIAM energy consumption'!$E$8:$P$8=J$9),'R8. TIAM energy consumption'!$E$9:$P$278))</f>
        <v>596.53607698350709</v>
      </c>
      <c r="K35" s="58">
        <f t="array" ref="K35">SUM(IF(('R8. TIAM energy consumption'!$A$9:$A$278=$B35)*('R8. TIAM energy consumption'!$B$9:$B$278="PRIM FUELS - COA")*('R8. TIAM energy consumption'!$D$9:$D$278=$D35)*('R8. TIAM energy consumption'!$E$8:$P$8=K$9),'R8. TIAM energy consumption'!$E$9:$P$278))</f>
        <v>536.91432307956347</v>
      </c>
      <c r="L35" s="58">
        <f t="array" ref="L35">SUM(IF(('R8. TIAM energy consumption'!$A$9:$A$278=$B35)*('R8. TIAM energy consumption'!$B$9:$B$278="PRIM FUELS - COA")*('R8. TIAM energy consumption'!$D$9:$D$278=$D35)*('R8. TIAM energy consumption'!$E$8:$P$8=L$9),'R8. TIAM energy consumption'!$E$9:$P$278))</f>
        <v>1383.9888217513728</v>
      </c>
      <c r="M35" s="58">
        <f t="array" ref="M35">SUM(IF(('R8. TIAM energy consumption'!$A$9:$A$278=$B35)*('R8. TIAM energy consumption'!$B$9:$B$278="PRIM FUELS - COA")*('R8. TIAM energy consumption'!$D$9:$D$278=$D35)*('R8. TIAM energy consumption'!$E$8:$P$8=M$9),'R8. TIAM energy consumption'!$E$9:$P$278))</f>
        <v>1427.099823996665</v>
      </c>
      <c r="N35" s="58">
        <f t="array" ref="N35">SUM(IF(('R8. TIAM energy consumption'!$A$9:$A$278=$B35)*('R8. TIAM energy consumption'!$B$9:$B$278="PRIM FUELS - COA")*('R8. TIAM energy consumption'!$D$9:$D$278=$D35)*('R8. TIAM energy consumption'!$E$8:$P$8=N$9),'R8. TIAM energy consumption'!$E$9:$P$278))</f>
        <v>1440.8322502141709</v>
      </c>
      <c r="O35" s="58">
        <f t="array" ref="O35">SUM(IF(('R8. TIAM energy consumption'!$A$9:$A$278=$B35)*('R8. TIAM energy consumption'!$B$9:$B$278="PRIM FUELS - COA")*('R8. TIAM energy consumption'!$D$9:$D$278=$D35)*('R8. TIAM energy consumption'!$E$8:$P$8=O$9),'R8. TIAM energy consumption'!$E$9:$P$278))</f>
        <v>637.88856820722935</v>
      </c>
      <c r="P35" s="58">
        <f t="array" ref="P35">SUM(IF(('R8. TIAM energy consumption'!$A$9:$A$278=$B35)*('R8. TIAM energy consumption'!$B$9:$B$278="PRIM FUELS - COA")*('R8. TIAM energy consumption'!$D$9:$D$278=$D35)*('R8. TIAM energy consumption'!$E$8:$P$8=P$9),'R8. TIAM energy consumption'!$E$9:$P$278))</f>
        <v>687.128241336673</v>
      </c>
      <c r="R35" s="58">
        <f t="shared" si="3"/>
        <v>775.89626910035213</v>
      </c>
      <c r="S35" s="58">
        <f t="shared" si="3"/>
        <v>944.75733729040587</v>
      </c>
      <c r="T35" s="58">
        <f t="shared" si="3"/>
        <v>1119.7167010497242</v>
      </c>
      <c r="U35" s="58">
        <f t="shared" si="3"/>
        <v>735.03243579136915</v>
      </c>
      <c r="V35" s="58">
        <f t="shared" si="3"/>
        <v>26.602620767591386</v>
      </c>
      <c r="W35" s="58">
        <f t="shared" si="3"/>
        <v>21.372029159998021</v>
      </c>
      <c r="X35" s="58">
        <f t="shared" si="3"/>
        <v>19.235967466212919</v>
      </c>
      <c r="Y35" s="58">
        <f t="shared" si="3"/>
        <v>49.584007735376964</v>
      </c>
      <c r="Z35" s="58">
        <f t="shared" si="3"/>
        <v>51.128540635653835</v>
      </c>
      <c r="AA35" s="58">
        <f t="shared" si="3"/>
        <v>51.620530684339812</v>
      </c>
      <c r="AB35" s="58">
        <f t="shared" si="3"/>
        <v>22.853560088925207</v>
      </c>
      <c r="AC35" s="58">
        <f t="shared" si="3"/>
        <v>24.617664173413523</v>
      </c>
    </row>
    <row r="36" spans="1:29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SUM(IF(('R8. TIAM energy consumption'!$A$9:$A$278=$B36)*('R8. TIAM energy consumption'!$B$9:$B$278="PRIM FUELS - COA")*('R8. TIAM energy consumption'!$D$9:$D$278=$D36)*('R8. TIAM energy consumption'!$E$8:$P$8=E$9),'R8. TIAM energy consumption'!$E$9:$P$278))</f>
        <v>1266.5050243250646</v>
      </c>
      <c r="F36" s="58">
        <f t="array" ref="F36">SUM(IF(('R8. TIAM energy consumption'!$A$9:$A$278=$B36)*('R8. TIAM energy consumption'!$B$9:$B$278="PRIM FUELS - COA")*('R8. TIAM energy consumption'!$D$9:$D$278=$D36)*('R8. TIAM energy consumption'!$E$8:$P$8=F$9),'R8. TIAM energy consumption'!$E$9:$P$278))</f>
        <v>1052.0772499457757</v>
      </c>
      <c r="G36" s="58">
        <f t="array" ref="G36">SUM(IF(('R8. TIAM energy consumption'!$A$9:$A$278=$B36)*('R8. TIAM energy consumption'!$B$9:$B$278="PRIM FUELS - COA")*('R8. TIAM energy consumption'!$D$9:$D$278=$D36)*('R8. TIAM energy consumption'!$E$8:$P$8=G$9),'R8. TIAM energy consumption'!$E$9:$P$278))</f>
        <v>1560.966919214281</v>
      </c>
      <c r="H36" s="58">
        <f t="array" ref="H36">SUM(IF(('R8. TIAM energy consumption'!$A$9:$A$278=$B36)*('R8. TIAM energy consumption'!$B$9:$B$278="PRIM FUELS - COA")*('R8. TIAM energy consumption'!$D$9:$D$278=$D36)*('R8. TIAM energy consumption'!$E$8:$P$8=H$9),'R8. TIAM energy consumption'!$E$9:$P$278))</f>
        <v>1963.431333871069</v>
      </c>
      <c r="I36" s="58">
        <f t="array" ref="I36">SUM(IF(('R8. TIAM energy consumption'!$A$9:$A$278=$B36)*('R8. TIAM energy consumption'!$B$9:$B$278="PRIM FUELS - COA")*('R8. TIAM energy consumption'!$D$9:$D$278=$D36)*('R8. TIAM energy consumption'!$E$8:$P$8=I$9),'R8. TIAM energy consumption'!$E$9:$P$278))</f>
        <v>545.39859742195222</v>
      </c>
      <c r="J36" s="58">
        <f t="array" ref="J36">SUM(IF(('R8. TIAM energy consumption'!$A$9:$A$278=$B36)*('R8. TIAM energy consumption'!$B$9:$B$278="PRIM FUELS - COA")*('R8. TIAM energy consumption'!$D$9:$D$278=$D36)*('R8. TIAM energy consumption'!$E$8:$P$8=J$9),'R8. TIAM energy consumption'!$E$9:$P$278))</f>
        <v>743.83676876557172</v>
      </c>
      <c r="K36" s="58">
        <f t="array" ref="K36">SUM(IF(('R8. TIAM energy consumption'!$A$9:$A$278=$B36)*('R8. TIAM energy consumption'!$B$9:$B$278="PRIM FUELS - COA")*('R8. TIAM energy consumption'!$D$9:$D$278=$D36)*('R8. TIAM energy consumption'!$E$8:$P$8=K$9),'R8. TIAM energy consumption'!$E$9:$P$278))</f>
        <v>760.38443689331586</v>
      </c>
      <c r="L36" s="58">
        <f t="array" ref="L36">SUM(IF(('R8. TIAM energy consumption'!$A$9:$A$278=$B36)*('R8. TIAM energy consumption'!$B$9:$B$278="PRIM FUELS - COA")*('R8. TIAM energy consumption'!$D$9:$D$278=$D36)*('R8. TIAM energy consumption'!$E$8:$P$8=L$9),'R8. TIAM energy consumption'!$E$9:$P$278))</f>
        <v>843.7693033440105</v>
      </c>
      <c r="M36" s="58">
        <f t="array" ref="M36">SUM(IF(('R8. TIAM energy consumption'!$A$9:$A$278=$B36)*('R8. TIAM energy consumption'!$B$9:$B$278="PRIM FUELS - COA")*('R8. TIAM energy consumption'!$D$9:$D$278=$D36)*('R8. TIAM energy consumption'!$E$8:$P$8=M$9),'R8. TIAM energy consumption'!$E$9:$P$278))</f>
        <v>376.59074174929953</v>
      </c>
      <c r="N36" s="58">
        <f t="array" ref="N36">SUM(IF(('R8. TIAM energy consumption'!$A$9:$A$278=$B36)*('R8. TIAM energy consumption'!$B$9:$B$278="PRIM FUELS - COA")*('R8. TIAM energy consumption'!$D$9:$D$278=$D36)*('R8. TIAM energy consumption'!$E$8:$P$8=N$9),'R8. TIAM energy consumption'!$E$9:$P$278))</f>
        <v>1111.9384864897679</v>
      </c>
      <c r="O36" s="58">
        <f t="array" ref="O36">SUM(IF(('R8. TIAM energy consumption'!$A$9:$A$278=$B36)*('R8. TIAM energy consumption'!$B$9:$B$278="PRIM FUELS - COA")*('R8. TIAM energy consumption'!$D$9:$D$278=$D36)*('R8. TIAM energy consumption'!$E$8:$P$8=O$9),'R8. TIAM energy consumption'!$E$9:$P$278))</f>
        <v>1578.3165920968563</v>
      </c>
      <c r="P36" s="58">
        <f t="array" ref="P36">SUM(IF(('R8. TIAM energy consumption'!$A$9:$A$278=$B36)*('R8. TIAM energy consumption'!$B$9:$B$278="PRIM FUELS - COA")*('R8. TIAM energy consumption'!$D$9:$D$278=$D36)*('R8. TIAM energy consumption'!$E$8:$P$8=P$9),'R8. TIAM energy consumption'!$E$9:$P$278))</f>
        <v>1585.5848133766772</v>
      </c>
      <c r="R36" s="58">
        <f t="shared" si="3"/>
        <v>45.374929288489028</v>
      </c>
      <c r="S36" s="58">
        <f t="shared" si="3"/>
        <v>37.6926501714888</v>
      </c>
      <c r="T36" s="58">
        <f t="shared" si="3"/>
        <v>55.924581601059224</v>
      </c>
      <c r="U36" s="58">
        <f t="shared" si="3"/>
        <v>70.343627720451295</v>
      </c>
      <c r="V36" s="58">
        <f t="shared" si="3"/>
        <v>19.539932583568209</v>
      </c>
      <c r="W36" s="58">
        <f t="shared" si="3"/>
        <v>26.649354038609186</v>
      </c>
      <c r="X36" s="58">
        <f t="shared" si="3"/>
        <v>27.24220543419359</v>
      </c>
      <c r="Y36" s="58">
        <f t="shared" si="3"/>
        <v>30.229625417739793</v>
      </c>
      <c r="Z36" s="58">
        <f t="shared" si="3"/>
        <v>13.492073027251019</v>
      </c>
      <c r="AA36" s="58">
        <f t="shared" si="3"/>
        <v>39.837291782170652</v>
      </c>
      <c r="AB36" s="58">
        <f t="shared" si="3"/>
        <v>56.546166328403515</v>
      </c>
      <c r="AC36" s="58">
        <f t="shared" si="3"/>
        <v>56.806564053079512</v>
      </c>
    </row>
    <row r="37" spans="1:29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SUM(IF(('R8. TIAM energy consumption'!$A$9:$A$278=$B37)*('R8. TIAM energy consumption'!$B$9:$B$278="PRIM FUELS - COA")*('R8. TIAM energy consumption'!$D$9:$D$278=$D37)*('R8. TIAM energy consumption'!$E$8:$P$8=E$9),'R8. TIAM energy consumption'!$E$9:$P$278))</f>
        <v>4445.0005232827134</v>
      </c>
      <c r="F37" s="58">
        <f t="array" ref="F37">SUM(IF(('R8. TIAM energy consumption'!$A$9:$A$278=$B37)*('R8. TIAM energy consumption'!$B$9:$B$278="PRIM FUELS - COA")*('R8. TIAM energy consumption'!$D$9:$D$278=$D37)*('R8. TIAM energy consumption'!$E$8:$P$8=F$9),'R8. TIAM energy consumption'!$E$9:$P$278))</f>
        <v>4438.4862504091061</v>
      </c>
      <c r="G37" s="58">
        <f t="array" ref="G37">SUM(IF(('R8. TIAM energy consumption'!$A$9:$A$278=$B37)*('R8. TIAM energy consumption'!$B$9:$B$278="PRIM FUELS - COA")*('R8. TIAM energy consumption'!$D$9:$D$278=$D37)*('R8. TIAM energy consumption'!$E$8:$P$8=G$9),'R8. TIAM energy consumption'!$E$9:$P$278))</f>
        <v>4465.1004103262048</v>
      </c>
      <c r="H37" s="58">
        <f t="array" ref="H37">SUM(IF(('R8. TIAM energy consumption'!$A$9:$A$278=$B37)*('R8. TIAM energy consumption'!$B$9:$B$278="PRIM FUELS - COA")*('R8. TIAM energy consumption'!$D$9:$D$278=$D37)*('R8. TIAM energy consumption'!$E$8:$P$8=H$9),'R8. TIAM energy consumption'!$E$9:$P$278))</f>
        <v>4881.1690453191386</v>
      </c>
      <c r="I37" s="58">
        <f t="array" ref="I37">SUM(IF(('R8. TIAM energy consumption'!$A$9:$A$278=$B37)*('R8. TIAM energy consumption'!$B$9:$B$278="PRIM FUELS - COA")*('R8. TIAM energy consumption'!$D$9:$D$278=$D37)*('R8. TIAM energy consumption'!$E$8:$P$8=I$9),'R8. TIAM energy consumption'!$E$9:$P$278))</f>
        <v>1344.6928882608449</v>
      </c>
      <c r="J37" s="58">
        <f t="array" ref="J37">SUM(IF(('R8. TIAM energy consumption'!$A$9:$A$278=$B37)*('R8. TIAM energy consumption'!$B$9:$B$278="PRIM FUELS - COA")*('R8. TIAM energy consumption'!$D$9:$D$278=$D37)*('R8. TIAM energy consumption'!$E$8:$P$8=J$9),'R8. TIAM energy consumption'!$E$9:$P$278))</f>
        <v>1659.7353970373156</v>
      </c>
      <c r="K37" s="58">
        <f t="array" ref="K37">SUM(IF(('R8. TIAM energy consumption'!$A$9:$A$278=$B37)*('R8. TIAM energy consumption'!$B$9:$B$278="PRIM FUELS - COA")*('R8. TIAM energy consumption'!$D$9:$D$278=$D37)*('R8. TIAM energy consumption'!$E$8:$P$8=K$9),'R8. TIAM energy consumption'!$E$9:$P$278))</f>
        <v>2467.2225000233511</v>
      </c>
      <c r="L37" s="58">
        <f t="array" ref="L37">SUM(IF(('R8. TIAM energy consumption'!$A$9:$A$278=$B37)*('R8. TIAM energy consumption'!$B$9:$B$278="PRIM FUELS - COA")*('R8. TIAM energy consumption'!$D$9:$D$278=$D37)*('R8. TIAM energy consumption'!$E$8:$P$8=L$9),'R8. TIAM energy consumption'!$E$9:$P$278))</f>
        <v>3322.4015055105961</v>
      </c>
      <c r="M37" s="58">
        <f t="array" ref="M37">SUM(IF(('R8. TIAM energy consumption'!$A$9:$A$278=$B37)*('R8. TIAM energy consumption'!$B$9:$B$278="PRIM FUELS - COA")*('R8. TIAM energy consumption'!$D$9:$D$278=$D37)*('R8. TIAM energy consumption'!$E$8:$P$8=M$9),'R8. TIAM energy consumption'!$E$9:$P$278))</f>
        <v>6005.1280078597692</v>
      </c>
      <c r="N37" s="58">
        <f t="array" ref="N37">SUM(IF(('R8. TIAM energy consumption'!$A$9:$A$278=$B37)*('R8. TIAM energy consumption'!$B$9:$B$278="PRIM FUELS - COA")*('R8. TIAM energy consumption'!$D$9:$D$278=$D37)*('R8. TIAM energy consumption'!$E$8:$P$8=N$9),'R8. TIAM energy consumption'!$E$9:$P$278))</f>
        <v>7143.4176867507504</v>
      </c>
      <c r="O37" s="58">
        <f t="array" ref="O37">SUM(IF(('R8. TIAM energy consumption'!$A$9:$A$278=$B37)*('R8. TIAM energy consumption'!$B$9:$B$278="PRIM FUELS - COA")*('R8. TIAM energy consumption'!$D$9:$D$278=$D37)*('R8. TIAM energy consumption'!$E$8:$P$8=O$9),'R8. TIAM energy consumption'!$E$9:$P$278))</f>
        <v>7771.0558359704173</v>
      </c>
      <c r="P37" s="58">
        <f t="array" ref="P37">SUM(IF(('R8. TIAM energy consumption'!$A$9:$A$278=$B37)*('R8. TIAM energy consumption'!$B$9:$B$278="PRIM FUELS - COA")*('R8. TIAM energy consumption'!$D$9:$D$278=$D37)*('R8. TIAM energy consumption'!$E$8:$P$8=P$9),'R8. TIAM energy consumption'!$E$9:$P$278))</f>
        <v>6048.1019153594225</v>
      </c>
      <c r="R37" s="58">
        <f t="shared" si="3"/>
        <v>159.25052057233935</v>
      </c>
      <c r="S37" s="58">
        <f t="shared" si="3"/>
        <v>159.01713447016942</v>
      </c>
      <c r="T37" s="58">
        <f t="shared" si="3"/>
        <v>159.97063690491456</v>
      </c>
      <c r="U37" s="58">
        <f t="shared" si="3"/>
        <v>174.8770798556825</v>
      </c>
      <c r="V37" s="58">
        <f t="shared" si="3"/>
        <v>48.176156862927343</v>
      </c>
      <c r="W37" s="58">
        <f t="shared" si="3"/>
        <v>59.463148453204319</v>
      </c>
      <c r="X37" s="58">
        <f t="shared" si="3"/>
        <v>88.392895667498976</v>
      </c>
      <c r="Y37" s="58">
        <f t="shared" si="3"/>
        <v>119.03129516667431</v>
      </c>
      <c r="Z37" s="58">
        <f t="shared" si="3"/>
        <v>215.14502784556345</v>
      </c>
      <c r="AA37" s="58">
        <f t="shared" si="3"/>
        <v>255.92640075564719</v>
      </c>
      <c r="AB37" s="58">
        <f t="shared" si="3"/>
        <v>278.41272026691587</v>
      </c>
      <c r="AC37" s="58">
        <f t="shared" si="3"/>
        <v>216.68464906821589</v>
      </c>
    </row>
    <row r="38" spans="1:29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SUM(IF(('R8. TIAM energy consumption'!$A$9:$A$278=$B38)*('R8. TIAM energy consumption'!$B$9:$B$278="PRIM FUELS - COA")*('R8. TIAM energy consumption'!$D$9:$D$278=$D38)*('R8. TIAM energy consumption'!$E$8:$P$8=E$9),'R8. TIAM energy consumption'!$E$9:$P$278))</f>
        <v>11209.271223388008</v>
      </c>
      <c r="F38" s="58">
        <f t="array" ref="F38">SUM(IF(('R8. TIAM energy consumption'!$A$9:$A$278=$B38)*('R8. TIAM energy consumption'!$B$9:$B$278="PRIM FUELS - COA")*('R8. TIAM energy consumption'!$D$9:$D$278=$D38)*('R8. TIAM energy consumption'!$E$8:$P$8=F$9),'R8. TIAM energy consumption'!$E$9:$P$278))</f>
        <v>12408.375416450308</v>
      </c>
      <c r="G38" s="58">
        <f t="array" ref="G38">SUM(IF(('R8. TIAM energy consumption'!$A$9:$A$278=$B38)*('R8. TIAM energy consumption'!$B$9:$B$278="PRIM FUELS - COA")*('R8. TIAM energy consumption'!$D$9:$D$278=$D38)*('R8. TIAM energy consumption'!$E$8:$P$8=G$9),'R8. TIAM energy consumption'!$E$9:$P$278))</f>
        <v>13480.292059225358</v>
      </c>
      <c r="H38" s="58">
        <f t="array" ref="H38">SUM(IF(('R8. TIAM energy consumption'!$A$9:$A$278=$B38)*('R8. TIAM energy consumption'!$B$9:$B$278="PRIM FUELS - COA")*('R8. TIAM energy consumption'!$D$9:$D$278=$D38)*('R8. TIAM energy consumption'!$E$8:$P$8=H$9),'R8. TIAM energy consumption'!$E$9:$P$278))</f>
        <v>8062.2056196052508</v>
      </c>
      <c r="I38" s="58">
        <f t="array" ref="I38">SUM(IF(('R8. TIAM energy consumption'!$A$9:$A$278=$B38)*('R8. TIAM energy consumption'!$B$9:$B$278="PRIM FUELS - COA")*('R8. TIAM energy consumption'!$D$9:$D$278=$D38)*('R8. TIAM energy consumption'!$E$8:$P$8=I$9),'R8. TIAM energy consumption'!$E$9:$P$278))</f>
        <v>296.17653961476645</v>
      </c>
      <c r="J38" s="58">
        <f t="array" ref="J38">SUM(IF(('R8. TIAM energy consumption'!$A$9:$A$278=$B38)*('R8. TIAM energy consumption'!$B$9:$B$278="PRIM FUELS - COA")*('R8. TIAM energy consumption'!$D$9:$D$278=$D38)*('R8. TIAM energy consumption'!$E$8:$P$8=J$9),'R8. TIAM energy consumption'!$E$9:$P$278))</f>
        <v>526.27165843721343</v>
      </c>
      <c r="K38" s="58">
        <f t="array" ref="K38">SUM(IF(('R8. TIAM energy consumption'!$A$9:$A$278=$B38)*('R8. TIAM energy consumption'!$B$9:$B$278="PRIM FUELS - COA")*('R8. TIAM energy consumption'!$D$9:$D$278=$D38)*('R8. TIAM energy consumption'!$E$8:$P$8=K$9),'R8. TIAM energy consumption'!$E$9:$P$278))</f>
        <v>492.01813353944419</v>
      </c>
      <c r="L38" s="58">
        <f t="array" ref="L38">SUM(IF(('R8. TIAM energy consumption'!$A$9:$A$278=$B38)*('R8. TIAM energy consumption'!$B$9:$B$278="PRIM FUELS - COA")*('R8. TIAM energy consumption'!$D$9:$D$278=$D38)*('R8. TIAM energy consumption'!$E$8:$P$8=L$9),'R8. TIAM energy consumption'!$E$9:$P$278))</f>
        <v>1237.7353587285083</v>
      </c>
      <c r="M38" s="58">
        <f t="array" ref="M38">SUM(IF(('R8. TIAM energy consumption'!$A$9:$A$278=$B38)*('R8. TIAM energy consumption'!$B$9:$B$278="PRIM FUELS - COA")*('R8. TIAM energy consumption'!$D$9:$D$278=$D38)*('R8. TIAM energy consumption'!$E$8:$P$8=M$9),'R8. TIAM energy consumption'!$E$9:$P$278))</f>
        <v>1452.143964087451</v>
      </c>
      <c r="N38" s="58">
        <f t="array" ref="N38">SUM(IF(('R8. TIAM energy consumption'!$A$9:$A$278=$B38)*('R8. TIAM energy consumption'!$B$9:$B$278="PRIM FUELS - COA")*('R8. TIAM energy consumption'!$D$9:$D$278=$D38)*('R8. TIAM energy consumption'!$E$8:$P$8=N$9),'R8. TIAM energy consumption'!$E$9:$P$278))</f>
        <v>1475.4027891458181</v>
      </c>
      <c r="O38" s="58">
        <f t="array" ref="O38">SUM(IF(('R8. TIAM energy consumption'!$A$9:$A$278=$B38)*('R8. TIAM energy consumption'!$B$9:$B$278="PRIM FUELS - COA")*('R8. TIAM energy consumption'!$D$9:$D$278=$D38)*('R8. TIAM energy consumption'!$E$8:$P$8=O$9),'R8. TIAM energy consumption'!$E$9:$P$278))</f>
        <v>510.00615682532191</v>
      </c>
      <c r="P38" s="58">
        <f t="array" ref="P38">SUM(IF(('R8. TIAM energy consumption'!$A$9:$A$278=$B38)*('R8. TIAM energy consumption'!$B$9:$B$278="PRIM FUELS - COA")*('R8. TIAM energy consumption'!$D$9:$D$278=$D38)*('R8. TIAM energy consumption'!$E$8:$P$8=P$9),'R8. TIAM energy consumption'!$E$9:$P$278))</f>
        <v>354.22802849336426</v>
      </c>
      <c r="R38" s="58">
        <f t="shared" si="3"/>
        <v>401.59326600995945</v>
      </c>
      <c r="S38" s="58">
        <f t="shared" si="3"/>
        <v>444.55343349822334</v>
      </c>
      <c r="T38" s="58">
        <f t="shared" si="3"/>
        <v>482.95686730614864</v>
      </c>
      <c r="U38" s="58">
        <f t="shared" si="3"/>
        <v>288.84370995195854</v>
      </c>
      <c r="V38" s="58">
        <f t="shared" si="3"/>
        <v>10.611082691196739</v>
      </c>
      <c r="W38" s="58">
        <f t="shared" si="3"/>
        <v>18.854673948767079</v>
      </c>
      <c r="X38" s="58">
        <f t="shared" si="3"/>
        <v>17.62747686682415</v>
      </c>
      <c r="Y38" s="58">
        <f t="shared" si="3"/>
        <v>44.344201800619103</v>
      </c>
      <c r="Z38" s="58">
        <f t="shared" si="3"/>
        <v>52.025794151340449</v>
      </c>
      <c r="AA38" s="58">
        <f t="shared" si="3"/>
        <v>52.859085391475219</v>
      </c>
      <c r="AB38" s="58">
        <f t="shared" si="3"/>
        <v>18.271931700370004</v>
      </c>
      <c r="AC38" s="58">
        <f t="shared" si="3"/>
        <v>12.690886681205871</v>
      </c>
    </row>
    <row r="39" spans="1:29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SUM(IF(('R8. TIAM energy consumption'!$A$9:$A$278=$B39)*('R8. TIAM energy consumption'!$B$9:$B$278="PRIM FUELS - COA")*('R8. TIAM energy consumption'!$D$9:$D$278=$D39)*('R8. TIAM energy consumption'!$E$8:$P$8=E$9),'R8. TIAM energy consumption'!$E$9:$P$278))</f>
        <v>69251.228030531493</v>
      </c>
      <c r="F39" s="58">
        <f t="array" ref="F39">SUM(IF(('R8. TIAM energy consumption'!$A$9:$A$278=$B39)*('R8. TIAM energy consumption'!$B$9:$B$278="PRIM FUELS - COA")*('R8. TIAM energy consumption'!$D$9:$D$278=$D39)*('R8. TIAM energy consumption'!$E$8:$P$8=F$9),'R8. TIAM energy consumption'!$E$9:$P$278))</f>
        <v>86879.338100358727</v>
      </c>
      <c r="G39" s="58">
        <f t="array" ref="G39">SUM(IF(('R8. TIAM energy consumption'!$A$9:$A$278=$B39)*('R8. TIAM energy consumption'!$B$9:$B$278="PRIM FUELS - COA")*('R8. TIAM energy consumption'!$D$9:$D$278=$D39)*('R8. TIAM energy consumption'!$E$8:$P$8=G$9),'R8. TIAM energy consumption'!$E$9:$P$278))</f>
        <v>113874.41713059414</v>
      </c>
      <c r="H39" s="58">
        <f t="array" ref="H39">SUM(IF(('R8. TIAM energy consumption'!$A$9:$A$278=$B39)*('R8. TIAM energy consumption'!$B$9:$B$278="PRIM FUELS - COA")*('R8. TIAM energy consumption'!$D$9:$D$278=$D39)*('R8. TIAM energy consumption'!$E$8:$P$8=H$9),'R8. TIAM energy consumption'!$E$9:$P$278))</f>
        <v>110773.62246106373</v>
      </c>
      <c r="I39" s="58">
        <f t="array" ref="I39">SUM(IF(('R8. TIAM energy consumption'!$A$9:$A$278=$B39)*('R8. TIAM energy consumption'!$B$9:$B$278="PRIM FUELS - COA")*('R8. TIAM energy consumption'!$D$9:$D$278=$D39)*('R8. TIAM energy consumption'!$E$8:$P$8=I$9),'R8. TIAM energy consumption'!$E$9:$P$278))</f>
        <v>30260.593326349124</v>
      </c>
      <c r="J39" s="58">
        <f t="array" ref="J39">SUM(IF(('R8. TIAM energy consumption'!$A$9:$A$278=$B39)*('R8. TIAM energy consumption'!$B$9:$B$278="PRIM FUELS - COA")*('R8. TIAM energy consumption'!$D$9:$D$278=$D39)*('R8. TIAM energy consumption'!$E$8:$P$8=J$9),'R8. TIAM energy consumption'!$E$9:$P$278))</f>
        <v>38048.977801087785</v>
      </c>
      <c r="K39" s="58">
        <f t="array" ref="K39">SUM(IF(('R8. TIAM energy consumption'!$A$9:$A$278=$B39)*('R8. TIAM energy consumption'!$B$9:$B$278="PRIM FUELS - COA")*('R8. TIAM energy consumption'!$D$9:$D$278=$D39)*('R8. TIAM energy consumption'!$E$8:$P$8=K$9),'R8. TIAM energy consumption'!$E$9:$P$278))</f>
        <v>52678.877827934855</v>
      </c>
      <c r="L39" s="58">
        <f t="array" ref="L39">SUM(IF(('R8. TIAM energy consumption'!$A$9:$A$278=$B39)*('R8. TIAM energy consumption'!$B$9:$B$278="PRIM FUELS - COA")*('R8. TIAM energy consumption'!$D$9:$D$278=$D39)*('R8. TIAM energy consumption'!$E$8:$P$8=L$9),'R8. TIAM energy consumption'!$E$9:$P$278))</f>
        <v>45540.145016646195</v>
      </c>
      <c r="M39" s="58">
        <f t="array" ref="M39">SUM(IF(('R8. TIAM energy consumption'!$A$9:$A$278=$B39)*('R8. TIAM energy consumption'!$B$9:$B$278="PRIM FUELS - COA")*('R8. TIAM energy consumption'!$D$9:$D$278=$D39)*('R8. TIAM energy consumption'!$E$8:$P$8=M$9),'R8. TIAM energy consumption'!$E$9:$P$278))</f>
        <v>49157.361781048254</v>
      </c>
      <c r="N39" s="58">
        <f t="array" ref="N39">SUM(IF(('R8. TIAM energy consumption'!$A$9:$A$278=$B39)*('R8. TIAM energy consumption'!$B$9:$B$278="PRIM FUELS - COA")*('R8. TIAM energy consumption'!$D$9:$D$278=$D39)*('R8. TIAM energy consumption'!$E$8:$P$8=N$9),'R8. TIAM energy consumption'!$E$9:$P$278))</f>
        <v>49793.454327954954</v>
      </c>
      <c r="O39" s="58">
        <f t="array" ref="O39">SUM(IF(('R8. TIAM energy consumption'!$A$9:$A$278=$B39)*('R8. TIAM energy consumption'!$B$9:$B$278="PRIM FUELS - COA")*('R8. TIAM energy consumption'!$D$9:$D$278=$D39)*('R8. TIAM energy consumption'!$E$8:$P$8=O$9),'R8. TIAM energy consumption'!$E$9:$P$278))</f>
        <v>48463.006361790074</v>
      </c>
      <c r="P39" s="58">
        <f t="array" ref="P39">SUM(IF(('R8. TIAM energy consumption'!$A$9:$A$278=$B39)*('R8. TIAM energy consumption'!$B$9:$B$278="PRIM FUELS - COA")*('R8. TIAM energy consumption'!$D$9:$D$278=$D39)*('R8. TIAM energy consumption'!$E$8:$P$8=P$9),'R8. TIAM energy consumption'!$E$9:$P$278))</f>
        <v>30181.554004046022</v>
      </c>
      <c r="R39" s="58">
        <f t="shared" si="3"/>
        <v>2481.0557515955757</v>
      </c>
      <c r="S39" s="58">
        <f t="shared" si="3"/>
        <v>3112.6160159019682</v>
      </c>
      <c r="T39" s="58">
        <f t="shared" si="3"/>
        <v>4079.7655957363386</v>
      </c>
      <c r="U39" s="58">
        <f t="shared" si="3"/>
        <v>3968.6737830978172</v>
      </c>
      <c r="V39" s="58">
        <f t="shared" si="3"/>
        <v>1084.1427835176105</v>
      </c>
      <c r="W39" s="58">
        <f t="shared" si="3"/>
        <v>1363.176334925085</v>
      </c>
      <c r="X39" s="58">
        <f t="shared" si="3"/>
        <v>1887.3200741649769</v>
      </c>
      <c r="Y39" s="58">
        <f t="shared" si="3"/>
        <v>1631.5615179016411</v>
      </c>
      <c r="Z39" s="58">
        <f t="shared" si="3"/>
        <v>1761.1551253121982</v>
      </c>
      <c r="AA39" s="58">
        <f t="shared" si="3"/>
        <v>1783.9443395533399</v>
      </c>
      <c r="AB39" s="58">
        <f t="shared" si="3"/>
        <v>1736.2785338697686</v>
      </c>
      <c r="AC39" s="58">
        <f t="shared" si="3"/>
        <v>1081.311050842547</v>
      </c>
    </row>
    <row r="40" spans="1:29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SUM(IF(('R8. TIAM energy consumption'!$A$9:$A$278=$B40)*('R8. TIAM energy consumption'!$B$9:$B$278="PRIM FUELS - COA")*('R8. TIAM energy consumption'!$D$9:$D$278=$D40)*('R8. TIAM energy consumption'!$E$8:$P$8=E$9),'R8. TIAM energy consumption'!$E$9:$P$278))</f>
        <v>1680.631484552651</v>
      </c>
      <c r="F40" s="58">
        <f t="array" ref="F40">SUM(IF(('R8. TIAM energy consumption'!$A$9:$A$278=$B40)*('R8. TIAM energy consumption'!$B$9:$B$278="PRIM FUELS - COA")*('R8. TIAM energy consumption'!$D$9:$D$278=$D40)*('R8. TIAM energy consumption'!$E$8:$P$8=F$9),'R8. TIAM energy consumption'!$E$9:$P$278))</f>
        <v>2746.822404297377</v>
      </c>
      <c r="G40" s="58">
        <f t="array" ref="G40">SUM(IF(('R8. TIAM energy consumption'!$A$9:$A$278=$B40)*('R8. TIAM energy consumption'!$B$9:$B$278="PRIM FUELS - COA")*('R8. TIAM energy consumption'!$D$9:$D$278=$D40)*('R8. TIAM energy consumption'!$E$8:$P$8=G$9),'R8. TIAM energy consumption'!$E$9:$P$278))</f>
        <v>2728.6527071762125</v>
      </c>
      <c r="H40" s="58">
        <f t="array" ref="H40">SUM(IF(('R8. TIAM energy consumption'!$A$9:$A$278=$B40)*('R8. TIAM energy consumption'!$B$9:$B$278="PRIM FUELS - COA")*('R8. TIAM energy consumption'!$D$9:$D$278=$D40)*('R8. TIAM energy consumption'!$E$8:$P$8=H$9),'R8. TIAM energy consumption'!$E$9:$P$278))</f>
        <v>1923.7264199928566</v>
      </c>
      <c r="I40" s="58">
        <f t="array" ref="I40">SUM(IF(('R8. TIAM energy consumption'!$A$9:$A$278=$B40)*('R8. TIAM energy consumption'!$B$9:$B$278="PRIM FUELS - COA")*('R8. TIAM energy consumption'!$D$9:$D$278=$D40)*('R8. TIAM energy consumption'!$E$8:$P$8=I$9),'R8. TIAM energy consumption'!$E$9:$P$278))</f>
        <v>119.09007945115717</v>
      </c>
      <c r="J40" s="58">
        <f t="array" ref="J40">SUM(IF(('R8. TIAM energy consumption'!$A$9:$A$278=$B40)*('R8. TIAM energy consumption'!$B$9:$B$278="PRIM FUELS - COA")*('R8. TIAM energy consumption'!$D$9:$D$278=$D40)*('R8. TIAM energy consumption'!$E$8:$P$8=J$9),'R8. TIAM energy consumption'!$E$9:$P$278))</f>
        <v>130.20954714069271</v>
      </c>
      <c r="K40" s="58">
        <f t="array" ref="K40">SUM(IF(('R8. TIAM energy consumption'!$A$9:$A$278=$B40)*('R8. TIAM energy consumption'!$B$9:$B$278="PRIM FUELS - COA")*('R8. TIAM energy consumption'!$D$9:$D$278=$D40)*('R8. TIAM energy consumption'!$E$8:$P$8=K$9),'R8. TIAM energy consumption'!$E$9:$P$278))</f>
        <v>103.33378952653601</v>
      </c>
      <c r="L40" s="58">
        <f t="array" ref="L40">SUM(IF(('R8. TIAM energy consumption'!$A$9:$A$278=$B40)*('R8. TIAM energy consumption'!$B$9:$B$278="PRIM FUELS - COA")*('R8. TIAM energy consumption'!$D$9:$D$278=$D40)*('R8. TIAM energy consumption'!$E$8:$P$8=L$9),'R8. TIAM energy consumption'!$E$9:$P$278))</f>
        <v>216.0613947370083</v>
      </c>
      <c r="M40" s="58">
        <f t="array" ref="M40">SUM(IF(('R8. TIAM energy consumption'!$A$9:$A$278=$B40)*('R8. TIAM energy consumption'!$B$9:$B$278="PRIM FUELS - COA")*('R8. TIAM energy consumption'!$D$9:$D$278=$D40)*('R8. TIAM energy consumption'!$E$8:$P$8=M$9),'R8. TIAM energy consumption'!$E$9:$P$278))</f>
        <v>223.7517910880357</v>
      </c>
      <c r="N40" s="58">
        <f t="array" ref="N40">SUM(IF(('R8. TIAM energy consumption'!$A$9:$A$278=$B40)*('R8. TIAM energy consumption'!$B$9:$B$278="PRIM FUELS - COA")*('R8. TIAM energy consumption'!$D$9:$D$278=$D40)*('R8. TIAM energy consumption'!$E$8:$P$8=N$9),'R8. TIAM energy consumption'!$E$9:$P$278))</f>
        <v>235.32697621045858</v>
      </c>
      <c r="O40" s="58">
        <f t="array" ref="O40">SUM(IF(('R8. TIAM energy consumption'!$A$9:$A$278=$B40)*('R8. TIAM energy consumption'!$B$9:$B$278="PRIM FUELS - COA")*('R8. TIAM energy consumption'!$D$9:$D$278=$D40)*('R8. TIAM energy consumption'!$E$8:$P$8=O$9),'R8. TIAM energy consumption'!$E$9:$P$278))</f>
        <v>251.67926906381211</v>
      </c>
      <c r="P40" s="58">
        <f t="array" ref="P40">SUM(IF(('R8. TIAM energy consumption'!$A$9:$A$278=$B40)*('R8. TIAM energy consumption'!$B$9:$B$278="PRIM FUELS - COA")*('R8. TIAM energy consumption'!$D$9:$D$278=$D40)*('R8. TIAM energy consumption'!$E$8:$P$8=P$9),'R8. TIAM energy consumption'!$E$9:$P$278))</f>
        <v>262.26835065009737</v>
      </c>
      <c r="R40" s="58">
        <f t="shared" si="3"/>
        <v>60.211790168162935</v>
      </c>
      <c r="S40" s="58">
        <f t="shared" si="3"/>
        <v>98.410089158115554</v>
      </c>
      <c r="T40" s="58">
        <f t="shared" si="3"/>
        <v>97.759125517047124</v>
      </c>
      <c r="U40" s="58">
        <f t="shared" si="3"/>
        <v>68.92112435486888</v>
      </c>
      <c r="V40" s="58">
        <f t="shared" si="3"/>
        <v>4.2666265275469355</v>
      </c>
      <c r="W40" s="58">
        <f t="shared" si="3"/>
        <v>4.6650024127173806</v>
      </c>
      <c r="X40" s="58">
        <f t="shared" si="3"/>
        <v>3.7021277474812049</v>
      </c>
      <c r="Y40" s="58">
        <f t="shared" si="3"/>
        <v>7.7408066449547741</v>
      </c>
      <c r="Z40" s="58">
        <f t="shared" si="3"/>
        <v>8.0163295871667746</v>
      </c>
      <c r="AA40" s="58">
        <f t="shared" si="3"/>
        <v>8.4310324081926957</v>
      </c>
      <c r="AB40" s="58">
        <f t="shared" si="3"/>
        <v>9.0168841163775841</v>
      </c>
      <c r="AC40" s="58">
        <f t="shared" si="3"/>
        <v>9.3962579198599556</v>
      </c>
    </row>
    <row r="41" spans="1:29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SUM(IF(('R8. TIAM energy consumption'!$A$9:$A$278=$B41)*('R8. TIAM energy consumption'!$B$9:$B$278="PRIM FUELS - COA")*('R8. TIAM energy consumption'!$D$9:$D$278=$D41)*('R8. TIAM energy consumption'!$E$8:$P$8=E$9),'R8. TIAM energy consumption'!$E$9:$P$278))</f>
        <v>21656.816629353056</v>
      </c>
      <c r="F41" s="58">
        <f t="array" ref="F41">SUM(IF(('R8. TIAM energy consumption'!$A$9:$A$278=$B41)*('R8. TIAM energy consumption'!$B$9:$B$278="PRIM FUELS - COA")*('R8. TIAM energy consumption'!$D$9:$D$278=$D41)*('R8. TIAM energy consumption'!$E$8:$P$8=F$9),'R8. TIAM energy consumption'!$E$9:$P$278))</f>
        <v>26370.066757323053</v>
      </c>
      <c r="G41" s="58">
        <f t="array" ref="G41">SUM(IF(('R8. TIAM energy consumption'!$A$9:$A$278=$B41)*('R8. TIAM energy consumption'!$B$9:$B$278="PRIM FUELS - COA")*('R8. TIAM energy consumption'!$D$9:$D$278=$D41)*('R8. TIAM energy consumption'!$E$8:$P$8=G$9),'R8. TIAM energy consumption'!$E$9:$P$278))</f>
        <v>31253.532510956891</v>
      </c>
      <c r="H41" s="58">
        <f t="array" ref="H41">SUM(IF(('R8. TIAM energy consumption'!$A$9:$A$278=$B41)*('R8. TIAM energy consumption'!$B$9:$B$278="PRIM FUELS - COA")*('R8. TIAM energy consumption'!$D$9:$D$278=$D41)*('R8. TIAM energy consumption'!$E$8:$P$8=H$9),'R8. TIAM energy consumption'!$E$9:$P$278))</f>
        <v>20516.225315811589</v>
      </c>
      <c r="I41" s="58">
        <f t="array" ref="I41">SUM(IF(('R8. TIAM energy consumption'!$A$9:$A$278=$B41)*('R8. TIAM energy consumption'!$B$9:$B$278="PRIM FUELS - COA")*('R8. TIAM energy consumption'!$D$9:$D$278=$D41)*('R8. TIAM energy consumption'!$E$8:$P$8=I$9),'R8. TIAM energy consumption'!$E$9:$P$278))</f>
        <v>742.53234970695735</v>
      </c>
      <c r="J41" s="58">
        <f t="array" ref="J41">SUM(IF(('R8. TIAM energy consumption'!$A$9:$A$278=$B41)*('R8. TIAM energy consumption'!$B$9:$B$278="PRIM FUELS - COA")*('R8. TIAM energy consumption'!$D$9:$D$278=$D41)*('R8. TIAM energy consumption'!$E$8:$P$8=J$9),'R8. TIAM energy consumption'!$E$9:$P$278))</f>
        <v>608.76494536570863</v>
      </c>
      <c r="K41" s="58">
        <f t="array" ref="K41">SUM(IF(('R8. TIAM energy consumption'!$A$9:$A$278=$B41)*('R8. TIAM energy consumption'!$B$9:$B$278="PRIM FUELS - COA")*('R8. TIAM energy consumption'!$D$9:$D$278=$D41)*('R8. TIAM energy consumption'!$E$8:$P$8=K$9),'R8. TIAM energy consumption'!$E$9:$P$278))</f>
        <v>1627.6051510483783</v>
      </c>
      <c r="L41" s="58">
        <f t="array" ref="L41">SUM(IF(('R8. TIAM energy consumption'!$A$9:$A$278=$B41)*('R8. TIAM energy consumption'!$B$9:$B$278="PRIM FUELS - COA")*('R8. TIAM energy consumption'!$D$9:$D$278=$D41)*('R8. TIAM energy consumption'!$E$8:$P$8=L$9),'R8. TIAM energy consumption'!$E$9:$P$278))</f>
        <v>1725.0882197599585</v>
      </c>
      <c r="M41" s="58">
        <f t="array" ref="M41">SUM(IF(('R8. TIAM energy consumption'!$A$9:$A$278=$B41)*('R8. TIAM energy consumption'!$B$9:$B$278="PRIM FUELS - COA")*('R8. TIAM energy consumption'!$D$9:$D$278=$D41)*('R8. TIAM energy consumption'!$E$8:$P$8=M$9),'R8. TIAM energy consumption'!$E$9:$P$278))</f>
        <v>1719.8154720034472</v>
      </c>
      <c r="N41" s="58">
        <f t="array" ref="N41">SUM(IF(('R8. TIAM energy consumption'!$A$9:$A$278=$B41)*('R8. TIAM energy consumption'!$B$9:$B$278="PRIM FUELS - COA")*('R8. TIAM energy consumption'!$D$9:$D$278=$D41)*('R8. TIAM energy consumption'!$E$8:$P$8=N$9),'R8. TIAM energy consumption'!$E$9:$P$278))</f>
        <v>526.08179946929511</v>
      </c>
      <c r="O41" s="58">
        <f t="array" ref="O41">SUM(IF(('R8. TIAM energy consumption'!$A$9:$A$278=$B41)*('R8. TIAM energy consumption'!$B$9:$B$278="PRIM FUELS - COA")*('R8. TIAM energy consumption'!$D$9:$D$278=$D41)*('R8. TIAM energy consumption'!$E$8:$P$8=O$9),'R8. TIAM energy consumption'!$E$9:$P$278))</f>
        <v>532.04491279349349</v>
      </c>
      <c r="P41" s="58">
        <f t="array" ref="P41">SUM(IF(('R8. TIAM energy consumption'!$A$9:$A$278=$B41)*('R8. TIAM energy consumption'!$B$9:$B$278="PRIM FUELS - COA")*('R8. TIAM energy consumption'!$D$9:$D$278=$D41)*('R8. TIAM energy consumption'!$E$8:$P$8=P$9),'R8. TIAM energy consumption'!$E$9:$P$278))</f>
        <v>509.91919490584928</v>
      </c>
      <c r="R41" s="58">
        <f t="shared" si="3"/>
        <v>775.89626910035213</v>
      </c>
      <c r="S41" s="58">
        <f t="shared" si="3"/>
        <v>944.75733729040587</v>
      </c>
      <c r="T41" s="58">
        <f t="shared" si="3"/>
        <v>1119.7167010497242</v>
      </c>
      <c r="U41" s="58">
        <f t="shared" si="3"/>
        <v>735.03243579136915</v>
      </c>
      <c r="V41" s="58">
        <f t="shared" si="3"/>
        <v>26.602620767591386</v>
      </c>
      <c r="W41" s="58">
        <f t="shared" si="3"/>
        <v>21.810151415704301</v>
      </c>
      <c r="X41" s="58">
        <f t="shared" si="3"/>
        <v>58.312021839595559</v>
      </c>
      <c r="Y41" s="58">
        <f t="shared" si="3"/>
        <v>61.804536487905061</v>
      </c>
      <c r="Z41" s="58">
        <f t="shared" si="3"/>
        <v>61.615630362771263</v>
      </c>
      <c r="AA41" s="58">
        <f t="shared" si="3"/>
        <v>18.847871893442687</v>
      </c>
      <c r="AB41" s="58">
        <f t="shared" si="3"/>
        <v>19.061511666067311</v>
      </c>
      <c r="AC41" s="58">
        <f t="shared" si="3"/>
        <v>18.268816125720811</v>
      </c>
    </row>
    <row r="42" spans="1:29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SUM(IF(('R8. TIAM energy consumption'!$A$9:$A$278=$B42)*('R8. TIAM energy consumption'!$B$9:$B$278="PRIM FUELS - COA")*('R8. TIAM energy consumption'!$D$9:$D$278=$D42)*('R8. TIAM energy consumption'!$E$8:$P$8=E$9),'R8. TIAM energy consumption'!$E$9:$P$278))</f>
        <v>1266.5050243250646</v>
      </c>
      <c r="F42" s="58">
        <f t="array" ref="F42">SUM(IF(('R8. TIAM energy consumption'!$A$9:$A$278=$B42)*('R8. TIAM energy consumption'!$B$9:$B$278="PRIM FUELS - COA")*('R8. TIAM energy consumption'!$D$9:$D$278=$D42)*('R8. TIAM energy consumption'!$E$8:$P$8=F$9),'R8. TIAM energy consumption'!$E$9:$P$278))</f>
        <v>1052.0772499457757</v>
      </c>
      <c r="G42" s="58">
        <f t="array" ref="G42">SUM(IF(('R8. TIAM energy consumption'!$A$9:$A$278=$B42)*('R8. TIAM energy consumption'!$B$9:$B$278="PRIM FUELS - COA")*('R8. TIAM energy consumption'!$D$9:$D$278=$D42)*('R8. TIAM energy consumption'!$E$8:$P$8=G$9),'R8. TIAM energy consumption'!$E$9:$P$278))</f>
        <v>1560.966919214281</v>
      </c>
      <c r="H42" s="58">
        <f t="array" ref="H42">SUM(IF(('R8. TIAM energy consumption'!$A$9:$A$278=$B42)*('R8. TIAM energy consumption'!$B$9:$B$278="PRIM FUELS - COA")*('R8. TIAM energy consumption'!$D$9:$D$278=$D42)*('R8. TIAM energy consumption'!$E$8:$P$8=H$9),'R8. TIAM energy consumption'!$E$9:$P$278))</f>
        <v>1963.431333871069</v>
      </c>
      <c r="I42" s="58">
        <f t="array" ref="I42">SUM(IF(('R8. TIAM energy consumption'!$A$9:$A$278=$B42)*('R8. TIAM energy consumption'!$B$9:$B$278="PRIM FUELS - COA")*('R8. TIAM energy consumption'!$D$9:$D$278=$D42)*('R8. TIAM energy consumption'!$E$8:$P$8=I$9),'R8. TIAM energy consumption'!$E$9:$P$278))</f>
        <v>543.24636022429331</v>
      </c>
      <c r="J42" s="58">
        <f t="array" ref="J42">SUM(IF(('R8. TIAM energy consumption'!$A$9:$A$278=$B42)*('R8. TIAM energy consumption'!$B$9:$B$278="PRIM FUELS - COA")*('R8. TIAM energy consumption'!$D$9:$D$278=$D42)*('R8. TIAM energy consumption'!$E$8:$P$8=J$9),'R8. TIAM energy consumption'!$E$9:$P$278))</f>
        <v>800.7289413998426</v>
      </c>
      <c r="K42" s="58">
        <f t="array" ref="K42">SUM(IF(('R8. TIAM energy consumption'!$A$9:$A$278=$B42)*('R8. TIAM energy consumption'!$B$9:$B$278="PRIM FUELS - COA")*('R8. TIAM energy consumption'!$D$9:$D$278=$D42)*('R8. TIAM energy consumption'!$E$8:$P$8=K$9),'R8. TIAM energy consumption'!$E$9:$P$278))</f>
        <v>947.78980684646842</v>
      </c>
      <c r="L42" s="58">
        <f t="array" ref="L42">SUM(IF(('R8. TIAM energy consumption'!$A$9:$A$278=$B42)*('R8. TIAM energy consumption'!$B$9:$B$278="PRIM FUELS - COA")*('R8. TIAM energy consumption'!$D$9:$D$278=$D42)*('R8. TIAM energy consumption'!$E$8:$P$8=L$9),'R8. TIAM energy consumption'!$E$9:$P$278))</f>
        <v>664.84047747980856</v>
      </c>
      <c r="M42" s="58">
        <f t="array" ref="M42">SUM(IF(('R8. TIAM energy consumption'!$A$9:$A$278=$B42)*('R8. TIAM energy consumption'!$B$9:$B$278="PRIM FUELS - COA")*('R8. TIAM energy consumption'!$D$9:$D$278=$D42)*('R8. TIAM energy consumption'!$E$8:$P$8=M$9),'R8. TIAM energy consumption'!$E$9:$P$278))</f>
        <v>1345.649744611407</v>
      </c>
      <c r="N42" s="58">
        <f t="array" ref="N42">SUM(IF(('R8. TIAM energy consumption'!$A$9:$A$278=$B42)*('R8. TIAM energy consumption'!$B$9:$B$278="PRIM FUELS - COA")*('R8. TIAM energy consumption'!$D$9:$D$278=$D42)*('R8. TIAM energy consumption'!$E$8:$P$8=N$9),'R8. TIAM energy consumption'!$E$9:$P$278))</f>
        <v>1526.3884783728795</v>
      </c>
      <c r="O42" s="58">
        <f t="array" ref="O42">SUM(IF(('R8. TIAM energy consumption'!$A$9:$A$278=$B42)*('R8. TIAM energy consumption'!$B$9:$B$278="PRIM FUELS - COA")*('R8. TIAM energy consumption'!$D$9:$D$278=$D42)*('R8. TIAM energy consumption'!$E$8:$P$8=O$9),'R8. TIAM energy consumption'!$E$9:$P$278))</f>
        <v>1427.2347142751626</v>
      </c>
      <c r="P42" s="58">
        <f t="array" ref="P42">SUM(IF(('R8. TIAM energy consumption'!$A$9:$A$278=$B42)*('R8. TIAM energy consumption'!$B$9:$B$278="PRIM FUELS - COA")*('R8. TIAM energy consumption'!$D$9:$D$278=$D42)*('R8. TIAM energy consumption'!$E$8:$P$8=P$9),'R8. TIAM energy consumption'!$E$9:$P$278))</f>
        <v>1478.2500313803801</v>
      </c>
      <c r="R42" s="58">
        <f t="shared" si="3"/>
        <v>45.374929288489028</v>
      </c>
      <c r="S42" s="58">
        <f t="shared" si="3"/>
        <v>37.6926501714888</v>
      </c>
      <c r="T42" s="58">
        <f t="shared" si="3"/>
        <v>55.924581601059224</v>
      </c>
      <c r="U42" s="58">
        <f t="shared" si="3"/>
        <v>70.343627720451295</v>
      </c>
      <c r="V42" s="58">
        <f t="shared" si="3"/>
        <v>19.462824629963468</v>
      </c>
      <c r="W42" s="58">
        <f t="shared" si="3"/>
        <v>28.687623339375875</v>
      </c>
      <c r="X42" s="58">
        <f t="shared" si="3"/>
        <v>33.956355987555227</v>
      </c>
      <c r="Y42" s="58">
        <f t="shared" si="3"/>
        <v>23.819163030835977</v>
      </c>
      <c r="Z42" s="58">
        <f t="shared" si="3"/>
        <v>48.210438044929859</v>
      </c>
      <c r="AA42" s="58">
        <f t="shared" si="3"/>
        <v>54.685743793115329</v>
      </c>
      <c r="AB42" s="58">
        <f t="shared" si="3"/>
        <v>51.133373334088489</v>
      </c>
      <c r="AC42" s="58">
        <f t="shared" si="3"/>
        <v>52.961093210298756</v>
      </c>
    </row>
    <row r="43" spans="1:29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SUM(IF(('R8. TIAM energy consumption'!$A$9:$A$278=$B43)*('R8. TIAM energy consumption'!$B$9:$B$278="PRIM FUELS - COA")*('R8. TIAM energy consumption'!$D$9:$D$278=$D43)*('R8. TIAM energy consumption'!$E$8:$P$8=E$9),'R8. TIAM energy consumption'!$E$9:$P$278))</f>
        <v>4445.0005232827134</v>
      </c>
      <c r="F43" s="58">
        <f t="array" ref="F43">SUM(IF(('R8. TIAM energy consumption'!$A$9:$A$278=$B43)*('R8. TIAM energy consumption'!$B$9:$B$278="PRIM FUELS - COA")*('R8. TIAM energy consumption'!$D$9:$D$278=$D43)*('R8. TIAM energy consumption'!$E$8:$P$8=F$9),'R8. TIAM energy consumption'!$E$9:$P$278))</f>
        <v>4438.4862504091061</v>
      </c>
      <c r="G43" s="58">
        <f t="array" ref="G43">SUM(IF(('R8. TIAM energy consumption'!$A$9:$A$278=$B43)*('R8. TIAM energy consumption'!$B$9:$B$278="PRIM FUELS - COA")*('R8. TIAM energy consumption'!$D$9:$D$278=$D43)*('R8. TIAM energy consumption'!$E$8:$P$8=G$9),'R8. TIAM energy consumption'!$E$9:$P$278))</f>
        <v>4465.1004103262048</v>
      </c>
      <c r="H43" s="58">
        <f t="array" ref="H43">SUM(IF(('R8. TIAM energy consumption'!$A$9:$A$278=$B43)*('R8. TIAM energy consumption'!$B$9:$B$278="PRIM FUELS - COA")*('R8. TIAM energy consumption'!$D$9:$D$278=$D43)*('R8. TIAM energy consumption'!$E$8:$P$8=H$9),'R8. TIAM energy consumption'!$E$9:$P$278))</f>
        <v>4881.1690453191386</v>
      </c>
      <c r="I43" s="58">
        <f t="array" ref="I43">SUM(IF(('R8. TIAM energy consumption'!$A$9:$A$278=$B43)*('R8. TIAM energy consumption'!$B$9:$B$278="PRIM FUELS - COA")*('R8. TIAM energy consumption'!$D$9:$D$278=$D43)*('R8. TIAM energy consumption'!$E$8:$P$8=I$9),'R8. TIAM energy consumption'!$E$9:$P$278))</f>
        <v>1336.3975617074839</v>
      </c>
      <c r="J43" s="58">
        <f t="array" ref="J43">SUM(IF(('R8. TIAM energy consumption'!$A$9:$A$278=$B43)*('R8. TIAM energy consumption'!$B$9:$B$278="PRIM FUELS - COA")*('R8. TIAM energy consumption'!$D$9:$D$278=$D43)*('R8. TIAM energy consumption'!$E$8:$P$8=J$9),'R8. TIAM energy consumption'!$E$9:$P$278))</f>
        <v>1776.5122945347553</v>
      </c>
      <c r="K43" s="58">
        <f t="array" ref="K43">SUM(IF(('R8. TIAM energy consumption'!$A$9:$A$278=$B43)*('R8. TIAM energy consumption'!$B$9:$B$278="PRIM FUELS - COA")*('R8. TIAM energy consumption'!$D$9:$D$278=$D43)*('R8. TIAM energy consumption'!$E$8:$P$8=K$9),'R8. TIAM energy consumption'!$E$9:$P$278))</f>
        <v>3035.3591501571591</v>
      </c>
      <c r="L43" s="58">
        <f t="array" ref="L43">SUM(IF(('R8. TIAM energy consumption'!$A$9:$A$278=$B43)*('R8. TIAM energy consumption'!$B$9:$B$278="PRIM FUELS - COA")*('R8. TIAM energy consumption'!$D$9:$D$278=$D43)*('R8. TIAM energy consumption'!$E$8:$P$8=L$9),'R8. TIAM energy consumption'!$E$9:$P$278))</f>
        <v>5502.7912848664037</v>
      </c>
      <c r="M43" s="58">
        <f t="array" ref="M43">SUM(IF(('R8. TIAM energy consumption'!$A$9:$A$278=$B43)*('R8. TIAM energy consumption'!$B$9:$B$278="PRIM FUELS - COA")*('R8. TIAM energy consumption'!$D$9:$D$278=$D43)*('R8. TIAM energy consumption'!$E$8:$P$8=M$9),'R8. TIAM energy consumption'!$E$9:$P$278))</f>
        <v>5248.98349769383</v>
      </c>
      <c r="N43" s="58">
        <f t="array" ref="N43">SUM(IF(('R8. TIAM energy consumption'!$A$9:$A$278=$B43)*('R8. TIAM energy consumption'!$B$9:$B$278="PRIM FUELS - COA")*('R8. TIAM energy consumption'!$D$9:$D$278=$D43)*('R8. TIAM energy consumption'!$E$8:$P$8=N$9),'R8. TIAM energy consumption'!$E$9:$P$278))</f>
        <v>4184.1496406115848</v>
      </c>
      <c r="O43" s="58">
        <f t="array" ref="O43">SUM(IF(('R8. TIAM energy consumption'!$A$9:$A$278=$B43)*('R8. TIAM energy consumption'!$B$9:$B$278="PRIM FUELS - COA")*('R8. TIAM energy consumption'!$D$9:$D$278=$D43)*('R8. TIAM energy consumption'!$E$8:$P$8=O$9),'R8. TIAM energy consumption'!$E$9:$P$278))</f>
        <v>1947.1402551138956</v>
      </c>
      <c r="P43" s="58">
        <f t="array" ref="P43">SUM(IF(('R8. TIAM energy consumption'!$A$9:$A$278=$B43)*('R8. TIAM energy consumption'!$B$9:$B$278="PRIM FUELS - COA")*('R8. TIAM energy consumption'!$D$9:$D$278=$D43)*('R8. TIAM energy consumption'!$E$8:$P$8=P$9),'R8. TIAM energy consumption'!$E$9:$P$278))</f>
        <v>2155.5271803476553</v>
      </c>
      <c r="R43" s="58">
        <f t="shared" si="3"/>
        <v>159.25052057233935</v>
      </c>
      <c r="S43" s="58">
        <f t="shared" si="3"/>
        <v>159.01713447016942</v>
      </c>
      <c r="T43" s="58">
        <f t="shared" si="3"/>
        <v>159.97063690491456</v>
      </c>
      <c r="U43" s="58">
        <f t="shared" si="3"/>
        <v>174.8770798556825</v>
      </c>
      <c r="V43" s="58">
        <f t="shared" si="3"/>
        <v>47.878961156195523</v>
      </c>
      <c r="W43" s="58">
        <f t="shared" si="3"/>
        <v>63.64690087795227</v>
      </c>
      <c r="X43" s="58">
        <f t="shared" si="3"/>
        <v>108.74746184046666</v>
      </c>
      <c r="Y43" s="58">
        <f t="shared" si="3"/>
        <v>197.14786806565482</v>
      </c>
      <c r="Z43" s="58">
        <f t="shared" si="3"/>
        <v>188.05472577673203</v>
      </c>
      <c r="AA43" s="58">
        <f t="shared" si="3"/>
        <v>149.90504611411524</v>
      </c>
      <c r="AB43" s="58">
        <f t="shared" si="3"/>
        <v>69.75996912262309</v>
      </c>
      <c r="AC43" s="58">
        <f t="shared" si="3"/>
        <v>77.225823434702477</v>
      </c>
    </row>
    <row r="44" spans="1:29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SUM(IF(('R8. TIAM energy consumption'!$A$9:$A$278=$B44)*('R8. TIAM energy consumption'!$B$9:$B$278="PRIM FUELS - COA")*('R8. TIAM energy consumption'!$D$9:$D$278=$D44)*('R8. TIAM energy consumption'!$E$8:$P$8=E$9),'R8. TIAM energy consumption'!$E$9:$P$278))</f>
        <v>11209.271223388008</v>
      </c>
      <c r="F44" s="58">
        <f t="array" ref="F44">SUM(IF(('R8. TIAM energy consumption'!$A$9:$A$278=$B44)*('R8. TIAM energy consumption'!$B$9:$B$278="PRIM FUELS - COA")*('R8. TIAM energy consumption'!$D$9:$D$278=$D44)*('R8. TIAM energy consumption'!$E$8:$P$8=F$9),'R8. TIAM energy consumption'!$E$9:$P$278))</f>
        <v>12408.375416450308</v>
      </c>
      <c r="G44" s="58">
        <f t="array" ref="G44">SUM(IF(('R8. TIAM energy consumption'!$A$9:$A$278=$B44)*('R8. TIAM energy consumption'!$B$9:$B$278="PRIM FUELS - COA")*('R8. TIAM energy consumption'!$D$9:$D$278=$D44)*('R8. TIAM energy consumption'!$E$8:$P$8=G$9),'R8. TIAM energy consumption'!$E$9:$P$278))</f>
        <v>13480.292059225358</v>
      </c>
      <c r="H44" s="58">
        <f t="array" ref="H44">SUM(IF(('R8. TIAM energy consumption'!$A$9:$A$278=$B44)*('R8. TIAM energy consumption'!$B$9:$B$278="PRIM FUELS - COA")*('R8. TIAM energy consumption'!$D$9:$D$278=$D44)*('R8. TIAM energy consumption'!$E$8:$P$8=H$9),'R8. TIAM energy consumption'!$E$9:$P$278))</f>
        <v>8062.2056196052508</v>
      </c>
      <c r="I44" s="58">
        <f t="array" ref="I44">SUM(IF(('R8. TIAM energy consumption'!$A$9:$A$278=$B44)*('R8. TIAM energy consumption'!$B$9:$B$278="PRIM FUELS - COA")*('R8. TIAM energy consumption'!$D$9:$D$278=$D44)*('R8. TIAM energy consumption'!$E$8:$P$8=I$9),'R8. TIAM energy consumption'!$E$9:$P$278))</f>
        <v>294.29513400630913</v>
      </c>
      <c r="J44" s="58">
        <f t="array" ref="J44">SUM(IF(('R8. TIAM energy consumption'!$A$9:$A$278=$B44)*('R8. TIAM energy consumption'!$B$9:$B$278="PRIM FUELS - COA")*('R8. TIAM energy consumption'!$D$9:$D$278=$D44)*('R8. TIAM energy consumption'!$E$8:$P$8=J$9),'R8. TIAM energy consumption'!$E$9:$P$278))</f>
        <v>588.29395583213125</v>
      </c>
      <c r="K44" s="58">
        <f t="array" ref="K44">SUM(IF(('R8. TIAM energy consumption'!$A$9:$A$278=$B44)*('R8. TIAM energy consumption'!$B$9:$B$278="PRIM FUELS - COA")*('R8. TIAM energy consumption'!$D$9:$D$278=$D44)*('R8. TIAM energy consumption'!$E$8:$P$8=K$9),'R8. TIAM energy consumption'!$E$9:$P$278))</f>
        <v>1537.6046390422416</v>
      </c>
      <c r="L44" s="58">
        <f t="array" ref="L44">SUM(IF(('R8. TIAM energy consumption'!$A$9:$A$278=$B44)*('R8. TIAM energy consumption'!$B$9:$B$278="PRIM FUELS - COA")*('R8. TIAM energy consumption'!$D$9:$D$278=$D44)*('R8. TIAM energy consumption'!$E$8:$P$8=L$9),'R8. TIAM energy consumption'!$E$9:$P$278))</f>
        <v>1882.6258336135716</v>
      </c>
      <c r="M44" s="58">
        <f t="array" ref="M44">SUM(IF(('R8. TIAM energy consumption'!$A$9:$A$278=$B44)*('R8. TIAM energy consumption'!$B$9:$B$278="PRIM FUELS - COA")*('R8. TIAM energy consumption'!$D$9:$D$278=$D44)*('R8. TIAM energy consumption'!$E$8:$P$8=M$9),'R8. TIAM energy consumption'!$E$9:$P$278))</f>
        <v>1907.1120624056023</v>
      </c>
      <c r="N44" s="58">
        <f t="array" ref="N44">SUM(IF(('R8. TIAM energy consumption'!$A$9:$A$278=$B44)*('R8. TIAM energy consumption'!$B$9:$B$278="PRIM FUELS - COA")*('R8. TIAM energy consumption'!$D$9:$D$278=$D44)*('R8. TIAM energy consumption'!$E$8:$P$8=N$9),'R8. TIAM energy consumption'!$E$9:$P$278))</f>
        <v>1010.93996735512</v>
      </c>
      <c r="O44" s="58">
        <f t="array" ref="O44">SUM(IF(('R8. TIAM energy consumption'!$A$9:$A$278=$B44)*('R8. TIAM energy consumption'!$B$9:$B$278="PRIM FUELS - COA")*('R8. TIAM energy consumption'!$D$9:$D$278=$D44)*('R8. TIAM energy consumption'!$E$8:$P$8=O$9),'R8. TIAM energy consumption'!$E$9:$P$278))</f>
        <v>213.8111693001386</v>
      </c>
      <c r="P44" s="58">
        <f t="array" ref="P44">SUM(IF(('R8. TIAM energy consumption'!$A$9:$A$278=$B44)*('R8. TIAM energy consumption'!$B$9:$B$278="PRIM FUELS - COA")*('R8. TIAM energy consumption'!$D$9:$D$278=$D44)*('R8. TIAM energy consumption'!$E$8:$P$8=P$9),'R8. TIAM energy consumption'!$E$9:$P$278))</f>
        <v>195.90358409481931</v>
      </c>
      <c r="R44" s="58">
        <f t="shared" si="3"/>
        <v>401.59326600995945</v>
      </c>
      <c r="S44" s="58">
        <f t="shared" si="3"/>
        <v>444.55343349822334</v>
      </c>
      <c r="T44" s="58">
        <f t="shared" si="3"/>
        <v>482.95686730614864</v>
      </c>
      <c r="U44" s="58">
        <f t="shared" si="3"/>
        <v>288.84370995195854</v>
      </c>
      <c r="V44" s="58">
        <f t="shared" si="3"/>
        <v>10.543677789670816</v>
      </c>
      <c r="W44" s="58">
        <f t="shared" si="3"/>
        <v>21.076739637060566</v>
      </c>
      <c r="X44" s="58">
        <f t="shared" si="3"/>
        <v>55.087583886510814</v>
      </c>
      <c r="Y44" s="58">
        <f t="shared" si="3"/>
        <v>67.448618391720942</v>
      </c>
      <c r="Z44" s="58">
        <f t="shared" si="3"/>
        <v>68.325883683717905</v>
      </c>
      <c r="AA44" s="58">
        <f t="shared" si="3"/>
        <v>36.218829497412649</v>
      </c>
      <c r="AB44" s="58">
        <f t="shared" si="3"/>
        <v>7.6601880780165699</v>
      </c>
      <c r="AC44" s="58">
        <f t="shared" si="3"/>
        <v>7.0186150902963078</v>
      </c>
    </row>
    <row r="45" spans="1:29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SUM(IF(('R8. TIAM energy consumption'!$A$9:$A$278=$B45)*('R8. TIAM energy consumption'!$B$9:$B$278="PRIM FUELS - COA")*('R8. TIAM energy consumption'!$D$9:$D$278=$D45)*('R8. TIAM energy consumption'!$E$8:$P$8=E$9),'R8. TIAM energy consumption'!$E$9:$P$278))</f>
        <v>69251.228030531493</v>
      </c>
      <c r="F45" s="58">
        <f t="array" ref="F45">SUM(IF(('R8. TIAM energy consumption'!$A$9:$A$278=$B45)*('R8. TIAM energy consumption'!$B$9:$B$278="PRIM FUELS - COA")*('R8. TIAM energy consumption'!$D$9:$D$278=$D45)*('R8. TIAM energy consumption'!$E$8:$P$8=F$9),'R8. TIAM energy consumption'!$E$9:$P$278))</f>
        <v>86879.338100358727</v>
      </c>
      <c r="G45" s="58">
        <f t="array" ref="G45">SUM(IF(('R8. TIAM energy consumption'!$A$9:$A$278=$B45)*('R8. TIAM energy consumption'!$B$9:$B$278="PRIM FUELS - COA")*('R8. TIAM energy consumption'!$D$9:$D$278=$D45)*('R8. TIAM energy consumption'!$E$8:$P$8=G$9),'R8. TIAM energy consumption'!$E$9:$P$278))</f>
        <v>113874.41713059414</v>
      </c>
      <c r="H45" s="58">
        <f t="array" ref="H45">SUM(IF(('R8. TIAM energy consumption'!$A$9:$A$278=$B45)*('R8. TIAM energy consumption'!$B$9:$B$278="PRIM FUELS - COA")*('R8. TIAM energy consumption'!$D$9:$D$278=$D45)*('R8. TIAM energy consumption'!$E$8:$P$8=H$9),'R8. TIAM energy consumption'!$E$9:$P$278))</f>
        <v>110773.62246106373</v>
      </c>
      <c r="I45" s="58">
        <f t="array" ref="I45">SUM(IF(('R8. TIAM energy consumption'!$A$9:$A$278=$B45)*('R8. TIAM energy consumption'!$B$9:$B$278="PRIM FUELS - COA")*('R8. TIAM energy consumption'!$D$9:$D$278=$D45)*('R8. TIAM energy consumption'!$E$8:$P$8=I$9),'R8. TIAM energy consumption'!$E$9:$P$278))</f>
        <v>30480.010352259102</v>
      </c>
      <c r="J45" s="58">
        <f t="array" ref="J45">SUM(IF(('R8. TIAM energy consumption'!$A$9:$A$278=$B45)*('R8. TIAM energy consumption'!$B$9:$B$278="PRIM FUELS - COA")*('R8. TIAM energy consumption'!$D$9:$D$278=$D45)*('R8. TIAM energy consumption'!$E$8:$P$8=J$9),'R8. TIAM energy consumption'!$E$9:$P$278))</f>
        <v>36620.786331943302</v>
      </c>
      <c r="K45" s="58">
        <f t="array" ref="K45">SUM(IF(('R8. TIAM energy consumption'!$A$9:$A$278=$B45)*('R8. TIAM energy consumption'!$B$9:$B$278="PRIM FUELS - COA")*('R8. TIAM energy consumption'!$D$9:$D$278=$D45)*('R8. TIAM energy consumption'!$E$8:$P$8=K$9),'R8. TIAM energy consumption'!$E$9:$P$278))</f>
        <v>61257.729890271956</v>
      </c>
      <c r="L45" s="58">
        <f t="array" ref="L45">SUM(IF(('R8. TIAM energy consumption'!$A$9:$A$278=$B45)*('R8. TIAM energy consumption'!$B$9:$B$278="PRIM FUELS - COA")*('R8. TIAM energy consumption'!$D$9:$D$278=$D45)*('R8. TIAM energy consumption'!$E$8:$P$8=L$9),'R8. TIAM energy consumption'!$E$9:$P$278))</f>
        <v>62126.948071475897</v>
      </c>
      <c r="M45" s="58">
        <f t="array" ref="M45">SUM(IF(('R8. TIAM energy consumption'!$A$9:$A$278=$B45)*('R8. TIAM energy consumption'!$B$9:$B$278="PRIM FUELS - COA")*('R8. TIAM energy consumption'!$D$9:$D$278=$D45)*('R8. TIAM energy consumption'!$E$8:$P$8=M$9),'R8. TIAM energy consumption'!$E$9:$P$278))</f>
        <v>60583.224950192249</v>
      </c>
      <c r="N45" s="58">
        <f t="array" ref="N45">SUM(IF(('R8. TIAM energy consumption'!$A$9:$A$278=$B45)*('R8. TIAM energy consumption'!$B$9:$B$278="PRIM FUELS - COA")*('R8. TIAM energy consumption'!$D$9:$D$278=$D45)*('R8. TIAM energy consumption'!$E$8:$P$8=N$9),'R8. TIAM energy consumption'!$E$9:$P$278))</f>
        <v>39568.845037453088</v>
      </c>
      <c r="O45" s="58">
        <f t="array" ref="O45">SUM(IF(('R8. TIAM energy consumption'!$A$9:$A$278=$B45)*('R8. TIAM energy consumption'!$B$9:$B$278="PRIM FUELS - COA")*('R8. TIAM energy consumption'!$D$9:$D$278=$D45)*('R8. TIAM energy consumption'!$E$8:$P$8=O$9),'R8. TIAM energy consumption'!$E$9:$P$278))</f>
        <v>17240.810443798189</v>
      </c>
      <c r="P45" s="58">
        <f t="array" ref="P45">SUM(IF(('R8. TIAM energy consumption'!$A$9:$A$278=$B45)*('R8. TIAM energy consumption'!$B$9:$B$278="PRIM FUELS - COA")*('R8. TIAM energy consumption'!$D$9:$D$278=$D45)*('R8. TIAM energy consumption'!$E$8:$P$8=P$9),'R8. TIAM energy consumption'!$E$9:$P$278))</f>
        <v>16307.10600780122</v>
      </c>
      <c r="R45" s="58">
        <f t="shared" si="3"/>
        <v>2481.0557515955757</v>
      </c>
      <c r="S45" s="58">
        <f t="shared" si="3"/>
        <v>3112.6160159019682</v>
      </c>
      <c r="T45" s="58">
        <f t="shared" si="3"/>
        <v>4079.7655957363386</v>
      </c>
      <c r="U45" s="58">
        <f t="shared" si="3"/>
        <v>3968.6737830978172</v>
      </c>
      <c r="V45" s="58">
        <f t="shared" si="3"/>
        <v>1092.0038119731917</v>
      </c>
      <c r="W45" s="58">
        <f t="shared" si="3"/>
        <v>1312.0086840447507</v>
      </c>
      <c r="X45" s="58">
        <f t="shared" si="3"/>
        <v>2194.6736165738575</v>
      </c>
      <c r="Y45" s="58">
        <f t="shared" si="3"/>
        <v>2225.8149960006122</v>
      </c>
      <c r="Z45" s="58">
        <f t="shared" si="3"/>
        <v>2170.5082059572173</v>
      </c>
      <c r="AA45" s="58">
        <f t="shared" si="3"/>
        <v>1417.6284429336722</v>
      </c>
      <c r="AB45" s="58">
        <f t="shared" si="3"/>
        <v>617.68452531839205</v>
      </c>
      <c r="AC45" s="58">
        <f t="shared" si="3"/>
        <v>584.23280428610565</v>
      </c>
    </row>
    <row r="46" spans="1:29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SUM(IF(('R8. TIAM energy consumption'!$A$9:$A$278=$B46)*('R8. TIAM energy consumption'!$B$9:$B$278="PRIM FUELS - COA")*('R8. TIAM energy consumption'!$D$9:$D$278=$D46)*('R8. TIAM energy consumption'!$E$8:$P$8=E$9),'R8. TIAM energy consumption'!$E$9:$P$278))</f>
        <v>1680.631484552651</v>
      </c>
      <c r="F46" s="58">
        <f t="array" ref="F46">SUM(IF(('R8. TIAM energy consumption'!$A$9:$A$278=$B46)*('R8. TIAM energy consumption'!$B$9:$B$278="PRIM FUELS - COA")*('R8. TIAM energy consumption'!$D$9:$D$278=$D46)*('R8. TIAM energy consumption'!$E$8:$P$8=F$9),'R8. TIAM energy consumption'!$E$9:$P$278))</f>
        <v>2746.822404297377</v>
      </c>
      <c r="G46" s="58">
        <f t="array" ref="G46">SUM(IF(('R8. TIAM energy consumption'!$A$9:$A$278=$B46)*('R8. TIAM energy consumption'!$B$9:$B$278="PRIM FUELS - COA")*('R8. TIAM energy consumption'!$D$9:$D$278=$D46)*('R8. TIAM energy consumption'!$E$8:$P$8=G$9),'R8. TIAM energy consumption'!$E$9:$P$278))</f>
        <v>2728.6527071762125</v>
      </c>
      <c r="H46" s="58">
        <f t="array" ref="H46">SUM(IF(('R8. TIAM energy consumption'!$A$9:$A$278=$B46)*('R8. TIAM energy consumption'!$B$9:$B$278="PRIM FUELS - COA")*('R8. TIAM energy consumption'!$D$9:$D$278=$D46)*('R8. TIAM energy consumption'!$E$8:$P$8=H$9),'R8. TIAM energy consumption'!$E$9:$P$278))</f>
        <v>1923.7264199928566</v>
      </c>
      <c r="I46" s="58">
        <f t="array" ref="I46">SUM(IF(('R8. TIAM energy consumption'!$A$9:$A$278=$B46)*('R8. TIAM energy consumption'!$B$9:$B$278="PRIM FUELS - COA")*('R8. TIAM energy consumption'!$D$9:$D$278=$D46)*('R8. TIAM energy consumption'!$E$8:$P$8=I$9),'R8. TIAM energy consumption'!$E$9:$P$278))</f>
        <v>119.09007945115717</v>
      </c>
      <c r="J46" s="58">
        <f t="array" ref="J46">SUM(IF(('R8. TIAM energy consumption'!$A$9:$A$278=$B46)*('R8. TIAM energy consumption'!$B$9:$B$278="PRIM FUELS - COA")*('R8. TIAM energy consumption'!$D$9:$D$278=$D46)*('R8. TIAM energy consumption'!$E$8:$P$8=J$9),'R8. TIAM energy consumption'!$E$9:$P$278))</f>
        <v>130.98130213940362</v>
      </c>
      <c r="K46" s="58">
        <f t="array" ref="K46">SUM(IF(('R8. TIAM energy consumption'!$A$9:$A$278=$B46)*('R8. TIAM energy consumption'!$B$9:$B$278="PRIM FUELS - COA")*('R8. TIAM energy consumption'!$D$9:$D$278=$D46)*('R8. TIAM energy consumption'!$E$8:$P$8=K$9),'R8. TIAM energy consumption'!$E$9:$P$278))</f>
        <v>106.22641727437517</v>
      </c>
      <c r="L46" s="58">
        <f t="array" ref="L46">SUM(IF(('R8. TIAM energy consumption'!$A$9:$A$278=$B46)*('R8. TIAM energy consumption'!$B$9:$B$278="PRIM FUELS - COA")*('R8. TIAM energy consumption'!$D$9:$D$278=$D46)*('R8. TIAM energy consumption'!$E$8:$P$8=L$9),'R8. TIAM energy consumption'!$E$9:$P$278))</f>
        <v>199.88740160900346</v>
      </c>
      <c r="M46" s="58">
        <f t="array" ref="M46">SUM(IF(('R8. TIAM energy consumption'!$A$9:$A$278=$B46)*('R8. TIAM energy consumption'!$B$9:$B$278="PRIM FUELS - COA")*('R8. TIAM energy consumption'!$D$9:$D$278=$D46)*('R8. TIAM energy consumption'!$E$8:$P$8=M$9),'R8. TIAM energy consumption'!$E$9:$P$278))</f>
        <v>207.24318760042291</v>
      </c>
      <c r="N46" s="58">
        <f t="array" ref="N46">SUM(IF(('R8. TIAM energy consumption'!$A$9:$A$278=$B46)*('R8. TIAM energy consumption'!$B$9:$B$278="PRIM FUELS - COA")*('R8. TIAM energy consumption'!$D$9:$D$278=$D46)*('R8. TIAM energy consumption'!$E$8:$P$8=N$9),'R8. TIAM energy consumption'!$E$9:$P$278))</f>
        <v>212.20153179767766</v>
      </c>
      <c r="O46" s="58">
        <f t="array" ref="O46">SUM(IF(('R8. TIAM energy consumption'!$A$9:$A$278=$B46)*('R8. TIAM energy consumption'!$B$9:$B$278="PRIM FUELS - COA")*('R8. TIAM energy consumption'!$D$9:$D$278=$D46)*('R8. TIAM energy consumption'!$E$8:$P$8=O$9),'R8. TIAM energy consumption'!$E$9:$P$278))</f>
        <v>223.91236380121913</v>
      </c>
      <c r="P46" s="58">
        <f t="array" ref="P46">SUM(IF(('R8. TIAM energy consumption'!$A$9:$A$278=$B46)*('R8. TIAM energy consumption'!$B$9:$B$278="PRIM FUELS - COA")*('R8. TIAM energy consumption'!$D$9:$D$278=$D46)*('R8. TIAM energy consumption'!$E$8:$P$8=P$9),'R8. TIAM energy consumption'!$E$9:$P$278))</f>
        <v>232.39458421563438</v>
      </c>
      <c r="R46" s="58">
        <f t="shared" si="3"/>
        <v>60.211790168162935</v>
      </c>
      <c r="S46" s="58">
        <f t="shared" si="3"/>
        <v>98.410089158115554</v>
      </c>
      <c r="T46" s="58">
        <f t="shared" si="3"/>
        <v>97.759125517047124</v>
      </c>
      <c r="U46" s="58">
        <f t="shared" si="3"/>
        <v>68.92112435486888</v>
      </c>
      <c r="V46" s="58">
        <f t="shared" si="3"/>
        <v>4.2666265275469355</v>
      </c>
      <c r="W46" s="58">
        <f t="shared" si="3"/>
        <v>4.6926519899570813</v>
      </c>
      <c r="X46" s="58">
        <f t="shared" si="3"/>
        <v>3.8057615878491649</v>
      </c>
      <c r="Y46" s="58">
        <f t="shared" si="3"/>
        <v>7.1613428604452514</v>
      </c>
      <c r="Z46" s="58">
        <f t="shared" si="3"/>
        <v>7.4248777559343431</v>
      </c>
      <c r="AA46" s="58">
        <f t="shared" si="3"/>
        <v>7.6025197810485512</v>
      </c>
      <c r="AB46" s="58">
        <f t="shared" si="3"/>
        <v>8.022082407223877</v>
      </c>
      <c r="AC46" s="58">
        <f t="shared" si="3"/>
        <v>8.3259739387387857</v>
      </c>
    </row>
    <row r="47" spans="1:29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SUM(IF(('R8. TIAM energy consumption'!$A$9:$A$278=$B47)*('R8. TIAM energy consumption'!$B$9:$B$278="PRIM FUELS - COA")*('R8. TIAM energy consumption'!$D$9:$D$278=$D47)*('R8. TIAM energy consumption'!$E$8:$P$8=E$9),'R8. TIAM energy consumption'!$E$9:$P$278))</f>
        <v>21656.816629353056</v>
      </c>
      <c r="F47" s="58">
        <f t="array" ref="F47">SUM(IF(('R8. TIAM energy consumption'!$A$9:$A$278=$B47)*('R8. TIAM energy consumption'!$B$9:$B$278="PRIM FUELS - COA")*('R8. TIAM energy consumption'!$D$9:$D$278=$D47)*('R8. TIAM energy consumption'!$E$8:$P$8=F$9),'R8. TIAM energy consumption'!$E$9:$P$278))</f>
        <v>26370.066757323053</v>
      </c>
      <c r="G47" s="58">
        <f t="array" ref="G47">SUM(IF(('R8. TIAM energy consumption'!$A$9:$A$278=$B47)*('R8. TIAM energy consumption'!$B$9:$B$278="PRIM FUELS - COA")*('R8. TIAM energy consumption'!$D$9:$D$278=$D47)*('R8. TIAM energy consumption'!$E$8:$P$8=G$9),'R8. TIAM energy consumption'!$E$9:$P$278))</f>
        <v>31253.532510956891</v>
      </c>
      <c r="H47" s="58">
        <f t="array" ref="H47">SUM(IF(('R8. TIAM energy consumption'!$A$9:$A$278=$B47)*('R8. TIAM energy consumption'!$B$9:$B$278="PRIM FUELS - COA")*('R8. TIAM energy consumption'!$D$9:$D$278=$D47)*('R8. TIAM energy consumption'!$E$8:$P$8=H$9),'R8. TIAM energy consumption'!$E$9:$P$278))</f>
        <v>20516.225315811589</v>
      </c>
      <c r="I47" s="58">
        <f t="array" ref="I47">SUM(IF(('R8. TIAM energy consumption'!$A$9:$A$278=$B47)*('R8. TIAM energy consumption'!$B$9:$B$278="PRIM FUELS - COA")*('R8. TIAM energy consumption'!$D$9:$D$278=$D47)*('R8. TIAM energy consumption'!$E$8:$P$8=I$9),'R8. TIAM energy consumption'!$E$9:$P$278))</f>
        <v>28862.988877152558</v>
      </c>
      <c r="J47" s="58">
        <f t="array" ref="J47">SUM(IF(('R8. TIAM energy consumption'!$A$9:$A$278=$B47)*('R8. TIAM energy consumption'!$B$9:$B$278="PRIM FUELS - COA")*('R8. TIAM energy consumption'!$D$9:$D$278=$D47)*('R8. TIAM energy consumption'!$E$8:$P$8=J$9),'R8. TIAM energy consumption'!$E$9:$P$278))</f>
        <v>598.77620622149402</v>
      </c>
      <c r="K47" s="58">
        <f t="array" ref="K47">SUM(IF(('R8. TIAM energy consumption'!$A$9:$A$278=$B47)*('R8. TIAM energy consumption'!$B$9:$B$278="PRIM FUELS - COA")*('R8. TIAM energy consumption'!$D$9:$D$278=$D47)*('R8. TIAM energy consumption'!$E$8:$P$8=K$9),'R8. TIAM energy consumption'!$E$9:$P$278))</f>
        <v>1090.6001014554367</v>
      </c>
      <c r="L47" s="58">
        <f t="array" ref="L47">SUM(IF(('R8. TIAM energy consumption'!$A$9:$A$278=$B47)*('R8. TIAM energy consumption'!$B$9:$B$278="PRIM FUELS - COA")*('R8. TIAM energy consumption'!$D$9:$D$278=$D47)*('R8. TIAM energy consumption'!$E$8:$P$8=L$9),'R8. TIAM energy consumption'!$E$9:$P$278))</f>
        <v>1176.2745118579574</v>
      </c>
      <c r="M47" s="58">
        <f t="array" ref="M47">SUM(IF(('R8. TIAM energy consumption'!$A$9:$A$278=$B47)*('R8. TIAM energy consumption'!$B$9:$B$278="PRIM FUELS - COA")*('R8. TIAM energy consumption'!$D$9:$D$278=$D47)*('R8. TIAM energy consumption'!$E$8:$P$8=M$9),'R8. TIAM energy consumption'!$E$9:$P$278))</f>
        <v>574.24795497597688</v>
      </c>
      <c r="N47" s="58">
        <f t="array" ref="N47">SUM(IF(('R8. TIAM energy consumption'!$A$9:$A$278=$B47)*('R8. TIAM energy consumption'!$B$9:$B$278="PRIM FUELS - COA")*('R8. TIAM energy consumption'!$D$9:$D$278=$D47)*('R8. TIAM energy consumption'!$E$8:$P$8=N$9),'R8. TIAM energy consumption'!$E$9:$P$278))</f>
        <v>527.81113665162127</v>
      </c>
      <c r="O47" s="58">
        <f t="array" ref="O47">SUM(IF(('R8. TIAM energy consumption'!$A$9:$A$278=$B47)*('R8. TIAM energy consumption'!$B$9:$B$278="PRIM FUELS - COA")*('R8. TIAM energy consumption'!$D$9:$D$278=$D47)*('R8. TIAM energy consumption'!$E$8:$P$8=O$9),'R8. TIAM energy consumption'!$E$9:$P$278))</f>
        <v>552.77459805896933</v>
      </c>
      <c r="P47" s="58">
        <f t="array" ref="P47">SUM(IF(('R8. TIAM energy consumption'!$A$9:$A$278=$B47)*('R8. TIAM energy consumption'!$B$9:$B$278="PRIM FUELS - COA")*('R8. TIAM energy consumption'!$D$9:$D$278=$D47)*('R8. TIAM energy consumption'!$E$8:$P$8=P$9),'R8. TIAM energy consumption'!$E$9:$P$278))</f>
        <v>553.07450765499811</v>
      </c>
      <c r="R47" s="58">
        <f t="shared" si="3"/>
        <v>775.89626910035213</v>
      </c>
      <c r="S47" s="58">
        <f t="shared" si="3"/>
        <v>944.75733729040587</v>
      </c>
      <c r="T47" s="58">
        <f t="shared" si="3"/>
        <v>1119.7167010497242</v>
      </c>
      <c r="U47" s="58">
        <f t="shared" si="3"/>
        <v>735.03243579136915</v>
      </c>
      <c r="V47" s="58">
        <f t="shared" si="3"/>
        <v>1034.0709702696788</v>
      </c>
      <c r="W47" s="58">
        <f t="shared" si="3"/>
        <v>21.452286011584459</v>
      </c>
      <c r="X47" s="58">
        <f t="shared" si="3"/>
        <v>39.072803925062217</v>
      </c>
      <c r="Y47" s="58">
        <f t="shared" si="3"/>
        <v>42.142251135442642</v>
      </c>
      <c r="Z47" s="58">
        <f t="shared" si="3"/>
        <v>20.573515185997923</v>
      </c>
      <c r="AA47" s="58">
        <f t="shared" si="3"/>
        <v>18.909828657021908</v>
      </c>
      <c r="AB47" s="58">
        <f t="shared" si="3"/>
        <v>19.80419170683135</v>
      </c>
      <c r="AC47" s="58">
        <f t="shared" si="3"/>
        <v>19.814936533303708</v>
      </c>
    </row>
    <row r="48" spans="1:29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SUM(IF(('R8. TIAM energy consumption'!$A$9:$A$278=$B48)*('R8. TIAM energy consumption'!$B$9:$B$278="PRIM FUELS - COA")*('R8. TIAM energy consumption'!$D$9:$D$278=$D48)*('R8. TIAM energy consumption'!$E$8:$P$8=E$9),'R8. TIAM energy consumption'!$E$9:$P$278))</f>
        <v>1266.5050243250646</v>
      </c>
      <c r="F48" s="58">
        <f t="array" ref="F48">SUM(IF(('R8. TIAM energy consumption'!$A$9:$A$278=$B48)*('R8. TIAM energy consumption'!$B$9:$B$278="PRIM FUELS - COA")*('R8. TIAM energy consumption'!$D$9:$D$278=$D48)*('R8. TIAM energy consumption'!$E$8:$P$8=F$9),'R8. TIAM energy consumption'!$E$9:$P$278))</f>
        <v>1052.0772499457757</v>
      </c>
      <c r="G48" s="58">
        <f t="array" ref="G48">SUM(IF(('R8. TIAM energy consumption'!$A$9:$A$278=$B48)*('R8. TIAM energy consumption'!$B$9:$B$278="PRIM FUELS - COA")*('R8. TIAM energy consumption'!$D$9:$D$278=$D48)*('R8. TIAM energy consumption'!$E$8:$P$8=G$9),'R8. TIAM energy consumption'!$E$9:$P$278))</f>
        <v>1560.966919214281</v>
      </c>
      <c r="H48" s="58">
        <f t="array" ref="H48">SUM(IF(('R8. TIAM energy consumption'!$A$9:$A$278=$B48)*('R8. TIAM energy consumption'!$B$9:$B$278="PRIM FUELS - COA")*('R8. TIAM energy consumption'!$D$9:$D$278=$D48)*('R8. TIAM energy consumption'!$E$8:$P$8=H$9),'R8. TIAM energy consumption'!$E$9:$P$278))</f>
        <v>1963.431333871069</v>
      </c>
      <c r="I48" s="58">
        <f t="array" ref="I48">SUM(IF(('R8. TIAM energy consumption'!$A$9:$A$278=$B48)*('R8. TIAM energy consumption'!$B$9:$B$278="PRIM FUELS - COA")*('R8. TIAM energy consumption'!$D$9:$D$278=$D48)*('R8. TIAM energy consumption'!$E$8:$P$8=I$9),'R8. TIAM energy consumption'!$E$9:$P$278))</f>
        <v>2234.8635671633883</v>
      </c>
      <c r="J48" s="58">
        <f t="array" ref="J48">SUM(IF(('R8. TIAM energy consumption'!$A$9:$A$278=$B48)*('R8. TIAM energy consumption'!$B$9:$B$278="PRIM FUELS - COA")*('R8. TIAM energy consumption'!$D$9:$D$278=$D48)*('R8. TIAM energy consumption'!$E$8:$P$8=J$9),'R8. TIAM energy consumption'!$E$9:$P$278))</f>
        <v>780.38440826881515</v>
      </c>
      <c r="K48" s="58">
        <f t="array" ref="K48">SUM(IF(('R8. TIAM energy consumption'!$A$9:$A$278=$B48)*('R8. TIAM energy consumption'!$B$9:$B$278="PRIM FUELS - COA")*('R8. TIAM energy consumption'!$D$9:$D$278=$D48)*('R8. TIAM energy consumption'!$E$8:$P$8=K$9),'R8. TIAM energy consumption'!$E$9:$P$278))</f>
        <v>919.32275503136736</v>
      </c>
      <c r="L48" s="58">
        <f t="array" ref="L48">SUM(IF(('R8. TIAM energy consumption'!$A$9:$A$278=$B48)*('R8. TIAM energy consumption'!$B$9:$B$278="PRIM FUELS - COA")*('R8. TIAM energy consumption'!$D$9:$D$278=$D48)*('R8. TIAM energy consumption'!$E$8:$P$8=L$9),'R8. TIAM energy consumption'!$E$9:$P$278))</f>
        <v>232.03188345696432</v>
      </c>
      <c r="M48" s="58">
        <f t="array" ref="M48">SUM(IF(('R8. TIAM energy consumption'!$A$9:$A$278=$B48)*('R8. TIAM energy consumption'!$B$9:$B$278="PRIM FUELS - COA")*('R8. TIAM energy consumption'!$D$9:$D$278=$D48)*('R8. TIAM energy consumption'!$E$8:$P$8=M$9),'R8. TIAM energy consumption'!$E$9:$P$278))</f>
        <v>1386.6546043146711</v>
      </c>
      <c r="N48" s="58">
        <f t="array" ref="N48">SUM(IF(('R8. TIAM energy consumption'!$A$9:$A$278=$B48)*('R8. TIAM energy consumption'!$B$9:$B$278="PRIM FUELS - COA")*('R8. TIAM energy consumption'!$D$9:$D$278=$D48)*('R8. TIAM energy consumption'!$E$8:$P$8=N$9),'R8. TIAM energy consumption'!$E$9:$P$278))</f>
        <v>1535.5164662995824</v>
      </c>
      <c r="O48" s="58">
        <f t="array" ref="O48">SUM(IF(('R8. TIAM energy consumption'!$A$9:$A$278=$B48)*('R8. TIAM energy consumption'!$B$9:$B$278="PRIM FUELS - COA")*('R8. TIAM energy consumption'!$D$9:$D$278=$D48)*('R8. TIAM energy consumption'!$E$8:$P$8=O$9),'R8. TIAM energy consumption'!$E$9:$P$278))</f>
        <v>1391.2796392295272</v>
      </c>
      <c r="P48" s="58">
        <f t="array" ref="P48">SUM(IF(('R8. TIAM energy consumption'!$A$9:$A$278=$B48)*('R8. TIAM energy consumption'!$B$9:$B$278="PRIM FUELS - COA")*('R8. TIAM energy consumption'!$D$9:$D$278=$D48)*('R8. TIAM energy consumption'!$E$8:$P$8=P$9),'R8. TIAM energy consumption'!$E$9:$P$278))</f>
        <v>1455.1661258074785</v>
      </c>
      <c r="R48" s="58">
        <f t="shared" si="3"/>
        <v>45.374929288489028</v>
      </c>
      <c r="S48" s="58">
        <f t="shared" si="3"/>
        <v>37.6926501714888</v>
      </c>
      <c r="T48" s="58">
        <f t="shared" si="3"/>
        <v>55.924581601059224</v>
      </c>
      <c r="U48" s="58">
        <f t="shared" si="3"/>
        <v>70.343627720451295</v>
      </c>
      <c r="V48" s="58">
        <f t="shared" si="3"/>
        <v>80.068199005763887</v>
      </c>
      <c r="W48" s="58">
        <f t="shared" si="3"/>
        <v>27.958742099666907</v>
      </c>
      <c r="X48" s="58">
        <f t="shared" si="3"/>
        <v>32.936470208696733</v>
      </c>
      <c r="Y48" s="58">
        <f t="shared" si="3"/>
        <v>8.312979500531716</v>
      </c>
      <c r="Z48" s="58">
        <f t="shared" si="3"/>
        <v>49.679514419507655</v>
      </c>
      <c r="AA48" s="58">
        <f t="shared" si="3"/>
        <v>55.012771162739107</v>
      </c>
      <c r="AB48" s="58">
        <f t="shared" si="3"/>
        <v>49.845215011441923</v>
      </c>
      <c r="AC48" s="58">
        <f t="shared" si="3"/>
        <v>52.134068790375309</v>
      </c>
    </row>
    <row r="49" spans="1:29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SUM(IF(('R8. TIAM energy consumption'!$A$9:$A$278=$B49)*('R8. TIAM energy consumption'!$B$9:$B$278="PRIM FUELS - COA")*('R8. TIAM energy consumption'!$D$9:$D$278=$D49)*('R8. TIAM energy consumption'!$E$8:$P$8=E$9),'R8. TIAM energy consumption'!$E$9:$P$278))</f>
        <v>4445.0005232827134</v>
      </c>
      <c r="F49" s="58">
        <f t="array" ref="F49">SUM(IF(('R8. TIAM energy consumption'!$A$9:$A$278=$B49)*('R8. TIAM energy consumption'!$B$9:$B$278="PRIM FUELS - COA")*('R8. TIAM energy consumption'!$D$9:$D$278=$D49)*('R8. TIAM energy consumption'!$E$8:$P$8=F$9),'R8. TIAM energy consumption'!$E$9:$P$278))</f>
        <v>4438.4862504091061</v>
      </c>
      <c r="G49" s="58">
        <f t="array" ref="G49">SUM(IF(('R8. TIAM energy consumption'!$A$9:$A$278=$B49)*('R8. TIAM energy consumption'!$B$9:$B$278="PRIM FUELS - COA")*('R8. TIAM energy consumption'!$D$9:$D$278=$D49)*('R8. TIAM energy consumption'!$E$8:$P$8=G$9),'R8. TIAM energy consumption'!$E$9:$P$278))</f>
        <v>4465.1004103262048</v>
      </c>
      <c r="H49" s="58">
        <f t="array" ref="H49">SUM(IF(('R8. TIAM energy consumption'!$A$9:$A$278=$B49)*('R8. TIAM energy consumption'!$B$9:$B$278="PRIM FUELS - COA")*('R8. TIAM energy consumption'!$D$9:$D$278=$D49)*('R8. TIAM energy consumption'!$E$8:$P$8=H$9),'R8. TIAM energy consumption'!$E$9:$P$278))</f>
        <v>4881.1690453191386</v>
      </c>
      <c r="I49" s="58">
        <f t="array" ref="I49">SUM(IF(('R8. TIAM energy consumption'!$A$9:$A$278=$B49)*('R8. TIAM energy consumption'!$B$9:$B$278="PRIM FUELS - COA")*('R8. TIAM energy consumption'!$D$9:$D$278=$D49)*('R8. TIAM energy consumption'!$E$8:$P$8=I$9),'R8. TIAM energy consumption'!$E$9:$P$278))</f>
        <v>4941.1001600048912</v>
      </c>
      <c r="J49" s="58">
        <f t="array" ref="J49">SUM(IF(('R8. TIAM energy consumption'!$A$9:$A$278=$B49)*('R8. TIAM energy consumption'!$B$9:$B$278="PRIM FUELS - COA")*('R8. TIAM energy consumption'!$D$9:$D$278=$D49)*('R8. TIAM energy consumption'!$E$8:$P$8=J$9),'R8. TIAM energy consumption'!$E$9:$P$278))</f>
        <v>1746.0077862367439</v>
      </c>
      <c r="K49" s="58">
        <f t="array" ref="K49">SUM(IF(('R8. TIAM energy consumption'!$A$9:$A$278=$B49)*('R8. TIAM energy consumption'!$B$9:$B$278="PRIM FUELS - COA")*('R8. TIAM energy consumption'!$D$9:$D$278=$D49)*('R8. TIAM energy consumption'!$E$8:$P$8=K$9),'R8. TIAM energy consumption'!$E$9:$P$278))</f>
        <v>2922.2057465151429</v>
      </c>
      <c r="L49" s="58">
        <f t="array" ref="L49">SUM(IF(('R8. TIAM energy consumption'!$A$9:$A$278=$B49)*('R8. TIAM energy consumption'!$B$9:$B$278="PRIM FUELS - COA")*('R8. TIAM energy consumption'!$D$9:$D$278=$D49)*('R8. TIAM energy consumption'!$E$8:$P$8=L$9),'R8. TIAM energy consumption'!$E$9:$P$278))</f>
        <v>3883.3734145688513</v>
      </c>
      <c r="M49" s="58">
        <f t="array" ref="M49">SUM(IF(('R8. TIAM energy consumption'!$A$9:$A$278=$B49)*('R8. TIAM energy consumption'!$B$9:$B$278="PRIM FUELS - COA")*('R8. TIAM energy consumption'!$D$9:$D$278=$D49)*('R8. TIAM energy consumption'!$E$8:$P$8=M$9),'R8. TIAM energy consumption'!$E$9:$P$278))</f>
        <v>2584.4313587550828</v>
      </c>
      <c r="N49" s="58">
        <f t="array" ref="N49">SUM(IF(('R8. TIAM energy consumption'!$A$9:$A$278=$B49)*('R8. TIAM energy consumption'!$B$9:$B$278="PRIM FUELS - COA")*('R8. TIAM energy consumption'!$D$9:$D$278=$D49)*('R8. TIAM energy consumption'!$E$8:$P$8=N$9),'R8. TIAM energy consumption'!$E$9:$P$278))</f>
        <v>1779.4195155515135</v>
      </c>
      <c r="O49" s="58">
        <f t="array" ref="O49">SUM(IF(('R8. TIAM energy consumption'!$A$9:$A$278=$B49)*('R8. TIAM energy consumption'!$B$9:$B$278="PRIM FUELS - COA")*('R8. TIAM energy consumption'!$D$9:$D$278=$D49)*('R8. TIAM energy consumption'!$E$8:$P$8=O$9),'R8. TIAM energy consumption'!$E$9:$P$278))</f>
        <v>1966.3439343446214</v>
      </c>
      <c r="P49" s="58">
        <f t="array" ref="P49">SUM(IF(('R8. TIAM energy consumption'!$A$9:$A$278=$B49)*('R8. TIAM energy consumption'!$B$9:$B$278="PRIM FUELS - COA")*('R8. TIAM energy consumption'!$D$9:$D$278=$D49)*('R8. TIAM energy consumption'!$E$8:$P$8=P$9),'R8. TIAM energy consumption'!$E$9:$P$278))</f>
        <v>2121.0148960571291</v>
      </c>
      <c r="R49" s="58">
        <f t="shared" si="3"/>
        <v>159.25052057233935</v>
      </c>
      <c r="S49" s="58">
        <f t="shared" si="3"/>
        <v>159.01713447016942</v>
      </c>
      <c r="T49" s="58">
        <f t="shared" si="3"/>
        <v>159.97063690491456</v>
      </c>
      <c r="U49" s="58">
        <f t="shared" si="3"/>
        <v>174.8770798556825</v>
      </c>
      <c r="V49" s="58">
        <f t="shared" si="3"/>
        <v>177.02422498248177</v>
      </c>
      <c r="W49" s="58">
        <f t="shared" si="3"/>
        <v>62.554019380904904</v>
      </c>
      <c r="X49" s="58">
        <f t="shared" si="3"/>
        <v>104.6935279117446</v>
      </c>
      <c r="Y49" s="58">
        <f t="shared" si="3"/>
        <v>139.12917098829752</v>
      </c>
      <c r="Z49" s="58">
        <f t="shared" si="3"/>
        <v>92.592123917517981</v>
      </c>
      <c r="AA49" s="58">
        <f t="shared" si="3"/>
        <v>63.751057549681008</v>
      </c>
      <c r="AB49" s="58">
        <f t="shared" si="3"/>
        <v>70.447977121357525</v>
      </c>
      <c r="AC49" s="58">
        <f t="shared" si="3"/>
        <v>75.989355809869011</v>
      </c>
    </row>
    <row r="50" spans="1:29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SUM(IF(('R8. TIAM energy consumption'!$A$9:$A$278=$B50)*('R8. TIAM energy consumption'!$B$9:$B$278="PRIM FUELS - COA")*('R8. TIAM energy consumption'!$D$9:$D$278=$D50)*('R8. TIAM energy consumption'!$E$8:$P$8=E$9),'R8. TIAM energy consumption'!$E$9:$P$278))</f>
        <v>11209.271223388008</v>
      </c>
      <c r="F50" s="58">
        <f t="array" ref="F50">SUM(IF(('R8. TIAM energy consumption'!$A$9:$A$278=$B50)*('R8. TIAM energy consumption'!$B$9:$B$278="PRIM FUELS - COA")*('R8. TIAM energy consumption'!$D$9:$D$278=$D50)*('R8. TIAM energy consumption'!$E$8:$P$8=F$9),'R8. TIAM energy consumption'!$E$9:$P$278))</f>
        <v>12408.375416450308</v>
      </c>
      <c r="G50" s="58">
        <f t="array" ref="G50">SUM(IF(('R8. TIAM energy consumption'!$A$9:$A$278=$B50)*('R8. TIAM energy consumption'!$B$9:$B$278="PRIM FUELS - COA")*('R8. TIAM energy consumption'!$D$9:$D$278=$D50)*('R8. TIAM energy consumption'!$E$8:$P$8=G$9),'R8. TIAM energy consumption'!$E$9:$P$278))</f>
        <v>13480.292059225358</v>
      </c>
      <c r="H50" s="58">
        <f t="array" ref="H50">SUM(IF(('R8. TIAM energy consumption'!$A$9:$A$278=$B50)*('R8. TIAM energy consumption'!$B$9:$B$278="PRIM FUELS - COA")*('R8. TIAM energy consumption'!$D$9:$D$278=$D50)*('R8. TIAM energy consumption'!$E$8:$P$8=H$9),'R8. TIAM energy consumption'!$E$9:$P$278))</f>
        <v>8062.2056196052508</v>
      </c>
      <c r="I50" s="58">
        <f t="array" ref="I50">SUM(IF(('R8. TIAM energy consumption'!$A$9:$A$278=$B50)*('R8. TIAM energy consumption'!$B$9:$B$278="PRIM FUELS - COA")*('R8. TIAM energy consumption'!$D$9:$D$278=$D50)*('R8. TIAM energy consumption'!$E$8:$P$8=I$9),'R8. TIAM energy consumption'!$E$9:$P$278))</f>
        <v>12304.256308164448</v>
      </c>
      <c r="J50" s="58">
        <f t="array" ref="J50">SUM(IF(('R8. TIAM energy consumption'!$A$9:$A$278=$B50)*('R8. TIAM energy consumption'!$B$9:$B$278="PRIM FUELS - COA")*('R8. TIAM energy consumption'!$D$9:$D$278=$D50)*('R8. TIAM energy consumption'!$E$8:$P$8=J$9),'R8. TIAM energy consumption'!$E$9:$P$278))</f>
        <v>450.16939967101553</v>
      </c>
      <c r="K50" s="58">
        <f t="array" ref="K50">SUM(IF(('R8. TIAM energy consumption'!$A$9:$A$278=$B50)*('R8. TIAM energy consumption'!$B$9:$B$278="PRIM FUELS - COA")*('R8. TIAM energy consumption'!$D$9:$D$278=$D50)*('R8. TIAM energy consumption'!$E$8:$P$8=K$9),'R8. TIAM energy consumption'!$E$9:$P$278))</f>
        <v>664.67215967341895</v>
      </c>
      <c r="L50" s="58">
        <f t="array" ref="L50">SUM(IF(('R8. TIAM energy consumption'!$A$9:$A$278=$B50)*('R8. TIAM energy consumption'!$B$9:$B$278="PRIM FUELS - COA")*('R8. TIAM energy consumption'!$D$9:$D$278=$D50)*('R8. TIAM energy consumption'!$E$8:$P$8=L$9),'R8. TIAM energy consumption'!$E$9:$P$278))</f>
        <v>712.98555438128506</v>
      </c>
      <c r="M50" s="58">
        <f t="array" ref="M50">SUM(IF(('R8. TIAM energy consumption'!$A$9:$A$278=$B50)*('R8. TIAM energy consumption'!$B$9:$B$278="PRIM FUELS - COA")*('R8. TIAM energy consumption'!$D$9:$D$278=$D50)*('R8. TIAM energy consumption'!$E$8:$P$8=M$9),'R8. TIAM energy consumption'!$E$9:$P$278))</f>
        <v>550.3518106360616</v>
      </c>
      <c r="N50" s="58">
        <f t="array" ref="N50">SUM(IF(('R8. TIAM energy consumption'!$A$9:$A$278=$B50)*('R8. TIAM energy consumption'!$B$9:$B$278="PRIM FUELS - COA")*('R8. TIAM energy consumption'!$D$9:$D$278=$D50)*('R8. TIAM energy consumption'!$E$8:$P$8=N$9),'R8. TIAM energy consumption'!$E$9:$P$278))</f>
        <v>223.8089551428734</v>
      </c>
      <c r="O50" s="58">
        <f t="array" ref="O50">SUM(IF(('R8. TIAM energy consumption'!$A$9:$A$278=$B50)*('R8. TIAM energy consumption'!$B$9:$B$278="PRIM FUELS - COA")*('R8. TIAM energy consumption'!$D$9:$D$278=$D50)*('R8. TIAM energy consumption'!$E$8:$P$8=O$9),'R8. TIAM energy consumption'!$E$9:$P$278))</f>
        <v>213.12042351468068</v>
      </c>
      <c r="P50" s="58">
        <f t="array" ref="P50">SUM(IF(('R8. TIAM energy consumption'!$A$9:$A$278=$B50)*('R8. TIAM energy consumption'!$B$9:$B$278="PRIM FUELS - COA")*('R8. TIAM energy consumption'!$D$9:$D$278=$D50)*('R8. TIAM energy consumption'!$E$8:$P$8=P$9),'R8. TIAM energy consumption'!$E$9:$P$278))</f>
        <v>195.87384477378052</v>
      </c>
      <c r="R50" s="58">
        <f t="shared" si="3"/>
        <v>401.59326600995945</v>
      </c>
      <c r="S50" s="58">
        <f t="shared" si="3"/>
        <v>444.55343349822334</v>
      </c>
      <c r="T50" s="58">
        <f t="shared" si="3"/>
        <v>482.95686730614864</v>
      </c>
      <c r="U50" s="58">
        <f t="shared" si="3"/>
        <v>288.84370995195854</v>
      </c>
      <c r="V50" s="58">
        <f t="shared" si="3"/>
        <v>440.82317022621686</v>
      </c>
      <c r="W50" s="58">
        <f t="shared" si="3"/>
        <v>16.12816710995628</v>
      </c>
      <c r="X50" s="58">
        <f t="shared" si="3"/>
        <v>23.813132728218747</v>
      </c>
      <c r="Y50" s="58">
        <f t="shared" si="3"/>
        <v>25.544051142636047</v>
      </c>
      <c r="Z50" s="58">
        <f t="shared" si="3"/>
        <v>19.717390781541642</v>
      </c>
      <c r="AA50" s="58">
        <f t="shared" si="3"/>
        <v>8.018377597159855</v>
      </c>
      <c r="AB50" s="58">
        <f t="shared" si="3"/>
        <v>7.6354408085075702</v>
      </c>
      <c r="AC50" s="58">
        <f t="shared" si="3"/>
        <v>7.0175496230748555</v>
      </c>
    </row>
    <row r="51" spans="1:29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SUM(IF(('R8. TIAM energy consumption'!$A$9:$A$278=$B51)*('R8. TIAM energy consumption'!$B$9:$B$278="PRIM FUELS - COA")*('R8. TIAM energy consumption'!$D$9:$D$278=$D51)*('R8. TIAM energy consumption'!$E$8:$P$8=E$9),'R8. TIAM energy consumption'!$E$9:$P$278))</f>
        <v>69251.228030531493</v>
      </c>
      <c r="F51" s="58">
        <f t="array" ref="F51">SUM(IF(('R8. TIAM energy consumption'!$A$9:$A$278=$B51)*('R8. TIAM energy consumption'!$B$9:$B$278="PRIM FUELS - COA")*('R8. TIAM energy consumption'!$D$9:$D$278=$D51)*('R8. TIAM energy consumption'!$E$8:$P$8=F$9),'R8. TIAM energy consumption'!$E$9:$P$278))</f>
        <v>86879.338100358727</v>
      </c>
      <c r="G51" s="58">
        <f t="array" ref="G51">SUM(IF(('R8. TIAM energy consumption'!$A$9:$A$278=$B51)*('R8. TIAM energy consumption'!$B$9:$B$278="PRIM FUELS - COA")*('R8. TIAM energy consumption'!$D$9:$D$278=$D51)*('R8. TIAM energy consumption'!$E$8:$P$8=G$9),'R8. TIAM energy consumption'!$E$9:$P$278))</f>
        <v>113874.41713059414</v>
      </c>
      <c r="H51" s="58">
        <f t="array" ref="H51">SUM(IF(('R8. TIAM energy consumption'!$A$9:$A$278=$B51)*('R8. TIAM energy consumption'!$B$9:$B$278="PRIM FUELS - COA")*('R8. TIAM energy consumption'!$D$9:$D$278=$D51)*('R8. TIAM energy consumption'!$E$8:$P$8=H$9),'R8. TIAM energy consumption'!$E$9:$P$278))</f>
        <v>110773.62246106373</v>
      </c>
      <c r="I51" s="58">
        <f t="array" ref="I51">SUM(IF(('R8. TIAM energy consumption'!$A$9:$A$278=$B51)*('R8. TIAM energy consumption'!$B$9:$B$278="PRIM FUELS - COA")*('R8. TIAM energy consumption'!$D$9:$D$278=$D51)*('R8. TIAM energy consumption'!$E$8:$P$8=I$9),'R8. TIAM energy consumption'!$E$9:$P$278))</f>
        <v>158303.63787930695</v>
      </c>
      <c r="J51" s="58">
        <f t="array" ref="J51">SUM(IF(('R8. TIAM energy consumption'!$A$9:$A$278=$B51)*('R8. TIAM energy consumption'!$B$9:$B$278="PRIM FUELS - COA")*('R8. TIAM energy consumption'!$D$9:$D$278=$D51)*('R8. TIAM energy consumption'!$E$8:$P$8=J$9),'R8. TIAM energy consumption'!$E$9:$P$278))</f>
        <v>59695.038405036139</v>
      </c>
      <c r="K51" s="58">
        <f t="array" ref="K51">SUM(IF(('R8. TIAM energy consumption'!$A$9:$A$278=$B51)*('R8. TIAM energy consumption'!$B$9:$B$278="PRIM FUELS - COA")*('R8. TIAM energy consumption'!$D$9:$D$278=$D51)*('R8. TIAM energy consumption'!$E$8:$P$8=K$9),'R8. TIAM energy consumption'!$E$9:$P$278))</f>
        <v>61379.329523126056</v>
      </c>
      <c r="L51" s="58">
        <f t="array" ref="L51">SUM(IF(('R8. TIAM energy consumption'!$A$9:$A$278=$B51)*('R8. TIAM energy consumption'!$B$9:$B$278="PRIM FUELS - COA")*('R8. TIAM energy consumption'!$D$9:$D$278=$D51)*('R8. TIAM energy consumption'!$E$8:$P$8=L$9),'R8. TIAM energy consumption'!$E$9:$P$278))</f>
        <v>54307.950428410288</v>
      </c>
      <c r="M51" s="58">
        <f t="array" ref="M51">SUM(IF(('R8. TIAM energy consumption'!$A$9:$A$278=$B51)*('R8. TIAM energy consumption'!$B$9:$B$278="PRIM FUELS - COA")*('R8. TIAM energy consumption'!$D$9:$D$278=$D51)*('R8. TIAM energy consumption'!$E$8:$P$8=M$9),'R8. TIAM energy consumption'!$E$9:$P$278))</f>
        <v>33853.978514031616</v>
      </c>
      <c r="N51" s="58">
        <f t="array" ref="N51">SUM(IF(('R8. TIAM energy consumption'!$A$9:$A$278=$B51)*('R8. TIAM energy consumption'!$B$9:$B$278="PRIM FUELS - COA")*('R8. TIAM energy consumption'!$D$9:$D$278=$D51)*('R8. TIAM energy consumption'!$E$8:$P$8=N$9),'R8. TIAM energy consumption'!$E$9:$P$278))</f>
        <v>17024.166114061019</v>
      </c>
      <c r="O51" s="58">
        <f t="array" ref="O51">SUM(IF(('R8. TIAM energy consumption'!$A$9:$A$278=$B51)*('R8. TIAM energy consumption'!$B$9:$B$278="PRIM FUELS - COA")*('R8. TIAM energy consumption'!$D$9:$D$278=$D51)*('R8. TIAM energy consumption'!$E$8:$P$8=O$9),'R8. TIAM energy consumption'!$E$9:$P$278))</f>
        <v>17031.231556360613</v>
      </c>
      <c r="P51" s="58">
        <f t="array" ref="P51">SUM(IF(('R8. TIAM energy consumption'!$A$9:$A$278=$B51)*('R8. TIAM energy consumption'!$B$9:$B$278="PRIM FUELS - COA")*('R8. TIAM energy consumption'!$D$9:$D$278=$D51)*('R8. TIAM energy consumption'!$E$8:$P$8=P$9),'R8. TIAM energy consumption'!$E$9:$P$278))</f>
        <v>16305.923475792839</v>
      </c>
      <c r="R51" s="58">
        <f t="shared" si="3"/>
        <v>2481.0557515955757</v>
      </c>
      <c r="S51" s="58">
        <f t="shared" si="3"/>
        <v>3112.6160159019682</v>
      </c>
      <c r="T51" s="58">
        <f t="shared" si="3"/>
        <v>4079.7655957363386</v>
      </c>
      <c r="U51" s="58">
        <f t="shared" si="3"/>
        <v>3968.6737830978172</v>
      </c>
      <c r="V51" s="58">
        <f t="shared" si="3"/>
        <v>5671.5261581469367</v>
      </c>
      <c r="W51" s="58">
        <f t="shared" si="3"/>
        <v>2138.6872491450458</v>
      </c>
      <c r="X51" s="58">
        <f t="shared" si="3"/>
        <v>2199.0301525814439</v>
      </c>
      <c r="Y51" s="58">
        <f t="shared" si="3"/>
        <v>1945.6846701457785</v>
      </c>
      <c r="Z51" s="58">
        <f t="shared" si="3"/>
        <v>1212.8825797803913</v>
      </c>
      <c r="AA51" s="58">
        <f t="shared" si="3"/>
        <v>609.92283392848628</v>
      </c>
      <c r="AB51" s="58">
        <f t="shared" si="3"/>
        <v>610.17596671404851</v>
      </c>
      <c r="AC51" s="58">
        <f t="shared" si="3"/>
        <v>584.19043784836481</v>
      </c>
    </row>
    <row r="52" spans="1:29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SUM(IF(('R8. TIAM energy consumption'!$A$9:$A$278=$B52)*('R8. TIAM energy consumption'!$B$9:$B$278="PRIM FUELS - COA")*('R8. TIAM energy consumption'!$D$9:$D$278=$D52)*('R8. TIAM energy consumption'!$E$8:$P$8=E$9),'R8. TIAM energy consumption'!$E$9:$P$278))</f>
        <v>1680.631484552651</v>
      </c>
      <c r="F52" s="58">
        <f t="array" ref="F52">SUM(IF(('R8. TIAM energy consumption'!$A$9:$A$278=$B52)*('R8. TIAM energy consumption'!$B$9:$B$278="PRIM FUELS - COA")*('R8. TIAM energy consumption'!$D$9:$D$278=$D52)*('R8. TIAM energy consumption'!$E$8:$P$8=F$9),'R8. TIAM energy consumption'!$E$9:$P$278))</f>
        <v>2746.822404297377</v>
      </c>
      <c r="G52" s="58">
        <f t="array" ref="G52">SUM(IF(('R8. TIAM energy consumption'!$A$9:$A$278=$B52)*('R8. TIAM energy consumption'!$B$9:$B$278="PRIM FUELS - COA")*('R8. TIAM energy consumption'!$D$9:$D$278=$D52)*('R8. TIAM energy consumption'!$E$8:$P$8=G$9),'R8. TIAM energy consumption'!$E$9:$P$278))</f>
        <v>2728.6527071762125</v>
      </c>
      <c r="H52" s="58">
        <f t="array" ref="H52">SUM(IF(('R8. TIAM energy consumption'!$A$9:$A$278=$B52)*('R8. TIAM energy consumption'!$B$9:$B$278="PRIM FUELS - COA")*('R8. TIAM energy consumption'!$D$9:$D$278=$D52)*('R8. TIAM energy consumption'!$E$8:$P$8=H$9),'R8. TIAM energy consumption'!$E$9:$P$278))</f>
        <v>1923.7264199928566</v>
      </c>
      <c r="I52" s="58">
        <f t="array" ref="I52">SUM(IF(('R8. TIAM energy consumption'!$A$9:$A$278=$B52)*('R8. TIAM energy consumption'!$B$9:$B$278="PRIM FUELS - COA")*('R8. TIAM energy consumption'!$D$9:$D$278=$D52)*('R8. TIAM energy consumption'!$E$8:$P$8=I$9),'R8. TIAM energy consumption'!$E$9:$P$278))</f>
        <v>2268.019976771754</v>
      </c>
      <c r="J52" s="58">
        <f t="array" ref="J52">SUM(IF(('R8. TIAM energy consumption'!$A$9:$A$278=$B52)*('R8. TIAM energy consumption'!$B$9:$B$278="PRIM FUELS - COA")*('R8. TIAM energy consumption'!$D$9:$D$278=$D52)*('R8. TIAM energy consumption'!$E$8:$P$8=J$9),'R8. TIAM energy consumption'!$E$9:$P$278))</f>
        <v>126.15588641796185</v>
      </c>
      <c r="K52" s="58">
        <f t="array" ref="K52">SUM(IF(('R8. TIAM energy consumption'!$A$9:$A$278=$B52)*('R8. TIAM energy consumption'!$B$9:$B$278="PRIM FUELS - COA")*('R8. TIAM energy consumption'!$D$9:$D$278=$D52)*('R8. TIAM energy consumption'!$E$8:$P$8=K$9),'R8. TIAM energy consumption'!$E$9:$P$278))</f>
        <v>106.9446021283204</v>
      </c>
      <c r="L52" s="58">
        <f t="array" ref="L52">SUM(IF(('R8. TIAM energy consumption'!$A$9:$A$278=$B52)*('R8. TIAM energy consumption'!$B$9:$B$278="PRIM FUELS - COA")*('R8. TIAM energy consumption'!$D$9:$D$278=$D52)*('R8. TIAM energy consumption'!$E$8:$P$8=L$9),'R8. TIAM energy consumption'!$E$9:$P$278))</f>
        <v>205.49393985079226</v>
      </c>
      <c r="M52" s="58">
        <f t="array" ref="M52">SUM(IF(('R8. TIAM energy consumption'!$A$9:$A$278=$B52)*('R8. TIAM energy consumption'!$B$9:$B$278="PRIM FUELS - COA")*('R8. TIAM energy consumption'!$D$9:$D$278=$D52)*('R8. TIAM energy consumption'!$E$8:$P$8=M$9),'R8. TIAM energy consumption'!$E$9:$P$278))</f>
        <v>207.59425079702294</v>
      </c>
      <c r="N52" s="58">
        <f t="array" ref="N52">SUM(IF(('R8. TIAM energy consumption'!$A$9:$A$278=$B52)*('R8. TIAM energy consumption'!$B$9:$B$278="PRIM FUELS - COA")*('R8. TIAM energy consumption'!$D$9:$D$278=$D52)*('R8. TIAM energy consumption'!$E$8:$P$8=N$9),'R8. TIAM energy consumption'!$E$9:$P$278))</f>
        <v>218.92819677025744</v>
      </c>
      <c r="O52" s="58">
        <f t="array" ref="O52">SUM(IF(('R8. TIAM energy consumption'!$A$9:$A$278=$B52)*('R8. TIAM energy consumption'!$B$9:$B$278="PRIM FUELS - COA")*('R8. TIAM energy consumption'!$D$9:$D$278=$D52)*('R8. TIAM energy consumption'!$E$8:$P$8=O$9),'R8. TIAM energy consumption'!$E$9:$P$278))</f>
        <v>224.44239987035812</v>
      </c>
      <c r="P52" s="58">
        <f t="array" ref="P52">SUM(IF(('R8. TIAM energy consumption'!$A$9:$A$278=$B52)*('R8. TIAM energy consumption'!$B$9:$B$278="PRIM FUELS - COA")*('R8. TIAM energy consumption'!$D$9:$D$278=$D52)*('R8. TIAM energy consumption'!$E$8:$P$8=P$9),'R8. TIAM energy consumption'!$E$9:$P$278))</f>
        <v>231.22476258850637</v>
      </c>
      <c r="R52" s="58">
        <f t="shared" si="3"/>
        <v>60.211790168162935</v>
      </c>
      <c r="S52" s="58">
        <f t="shared" si="3"/>
        <v>98.410089158115554</v>
      </c>
      <c r="T52" s="58">
        <f t="shared" si="3"/>
        <v>97.759125517047124</v>
      </c>
      <c r="U52" s="58">
        <f t="shared" si="3"/>
        <v>68.92112435486888</v>
      </c>
      <c r="V52" s="58">
        <f t="shared" si="3"/>
        <v>81.256089864895316</v>
      </c>
      <c r="W52" s="58">
        <f t="shared" si="3"/>
        <v>4.5197723779992325</v>
      </c>
      <c r="X52" s="58">
        <f t="shared" si="3"/>
        <v>3.8314919136970191</v>
      </c>
      <c r="Y52" s="58">
        <f t="shared" si="3"/>
        <v>7.3622076587589786</v>
      </c>
      <c r="Z52" s="58">
        <f t="shared" si="3"/>
        <v>7.4374552565486862</v>
      </c>
      <c r="AA52" s="58">
        <f t="shared" si="3"/>
        <v>7.8435152304276965</v>
      </c>
      <c r="AB52" s="58">
        <f t="shared" si="3"/>
        <v>8.0410719482802548</v>
      </c>
      <c r="AC52" s="58">
        <f t="shared" si="3"/>
        <v>8.2840628743595772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5 A4 E4:XFD4 A7:XFD7 A6 E6:XFD6 B16:XFD16 B9:B15 B8:XFD8 B53:XFD55 E9:XFD15 E17:XFD52">
    <cfRule type="expression" dxfId="93" priority="5">
      <formula>_xlfn.ISFORMULA(A1)</formula>
    </cfRule>
  </conditionalFormatting>
  <conditionalFormatting sqref="B4:D4">
    <cfRule type="expression" dxfId="92" priority="4">
      <formula>_xlfn.ISFORMULA(B4)</formula>
    </cfRule>
  </conditionalFormatting>
  <conditionalFormatting sqref="B6:D6">
    <cfRule type="expression" dxfId="91" priority="3">
      <formula>_xlfn.ISFORMULA(B6)</formula>
    </cfRule>
  </conditionalFormatting>
  <conditionalFormatting sqref="C9:D15">
    <cfRule type="expression" dxfId="90" priority="2">
      <formula>_xlfn.ISFORMULA(C9)</formula>
    </cfRule>
  </conditionalFormatting>
  <conditionalFormatting sqref="A17:D52">
    <cfRule type="expression" dxfId="89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262D-9587-4A79-A88B-CF388F3633FD}">
  <sheetPr>
    <tabColor theme="4" tint="0.39997558519241921"/>
    <pageSetUpPr autoPageBreaks="0"/>
  </sheetPr>
  <dimension ref="A1:Q58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313</v>
      </c>
    </row>
    <row r="2" spans="1:17" s="30" customFormat="1" x14ac:dyDescent="0.3">
      <c r="A2" s="30" t="s">
        <v>42</v>
      </c>
      <c r="B2" s="30" t="s">
        <v>314</v>
      </c>
    </row>
    <row r="3" spans="1:17" s="30" customFormat="1" x14ac:dyDescent="0.3">
      <c r="A3" s="30" t="s">
        <v>44</v>
      </c>
      <c r="B3" s="30" t="s">
        <v>315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316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SUM(IF(('R9. TIAM new EV capacity'!$A$9:$A$143=$B9)*('R9. TIAM new EV capacity'!$E$8:$L$8=E$8),'R9. TIAM new EV capacity'!$E$9:$L$143))</f>
        <v>0</v>
      </c>
      <c r="F9" s="58">
        <f t="array" ref="F9">SUM(IF(('R9. TIAM new EV capacity'!$A$9:$A$143=$B9)*('R9. TIAM new EV capacity'!$E$8:$L$8=F$8),'R9. TIAM new EV capacity'!$E$9:$L$143))</f>
        <v>0</v>
      </c>
      <c r="G9" s="58">
        <f t="array" ref="G9">SUM(IF(('R9. TIAM new EV capacity'!$A$9:$A$143=$B9)*('R9. TIAM new EV capacity'!$E$8:$L$8=G$8),'R9. TIAM new EV capacity'!$E$9:$L$143))</f>
        <v>0</v>
      </c>
      <c r="H9" s="58">
        <f t="array" ref="H9">SUM(IF(('R9. TIAM new EV capacity'!$A$9:$A$143=$B9)*('R9. TIAM new EV capacity'!$E$8:$L$8=H$8),'R9. TIAM new EV capacity'!$E$9:$L$143))</f>
        <v>0</v>
      </c>
      <c r="I9" s="58">
        <f t="array" ref="I9">SUM(IF(('R9. TIAM new EV capacity'!$A$9:$A$143=$B9)*('R9. TIAM new EV capacity'!$E$8:$L$8=I$8),'R9. TIAM new EV capacity'!$E$9:$L$143))</f>
        <v>0</v>
      </c>
      <c r="J9" s="58">
        <f t="array" ref="J9">SUM(IF(('R9. TIAM new EV capacity'!$A$9:$A$143=$B9)*('R9. TIAM new EV capacity'!$E$8:$L$8=J$8),'R9. TIAM new EV capacity'!$E$9:$L$143))</f>
        <v>0</v>
      </c>
      <c r="K9" s="58">
        <f t="array" ref="K9">SUM(IF(('R9. TIAM new EV capacity'!$A$9:$A$143=$B9)*('R9. TIAM new EV capacity'!$E$8:$L$8=K$8),'R9. TIAM new EV capacity'!$E$9:$L$143))</f>
        <v>0</v>
      </c>
      <c r="L9" s="58">
        <f t="array" ref="L9">SUM(IF(('R9. TIAM new EV capacity'!$A$9:$A$143=$B9)*('R9. TIAM new EV capacity'!$E$8:$L$8=L$8),'R9. TIAM new EV capacity'!$E$9:$L$143))</f>
        <v>3221.9380446849555</v>
      </c>
      <c r="M9" s="58">
        <f t="array" ref="M9">SUM(IF(('R9. TIAM new EV capacity'!$A$9:$A$143=$B9)*('R9. TIAM new EV capacity'!$E$8:$L$8=M$8),'R9. TIAM new EV capacity'!$E$9:$L$143))</f>
        <v>4775.1699236257282</v>
      </c>
      <c r="N9" s="58">
        <f t="array" ref="N9">SUM(IF(('R9. TIAM new EV capacity'!$A$9:$A$143=$B9)*('R9. TIAM new EV capacity'!$E$8:$L$8=N$8),'R9. TIAM new EV capacity'!$E$9:$L$143))</f>
        <v>8387.8459518964155</v>
      </c>
      <c r="O9" s="58">
        <f t="array" ref="O9">SUM(IF(('R9. TIAM new EV capacity'!$A$9:$A$143=$B9)*('R9. TIAM new EV capacity'!$E$8:$L$8=O$8),'R9. TIAM new EV capacity'!$E$9:$L$143))</f>
        <v>10516.35554080449</v>
      </c>
      <c r="P9" s="58">
        <f t="array" ref="P9">SUM(IF(('R9. TIAM new EV capacity'!$A$9:$A$143=$B9)*('R9. TIAM new EV capacity'!$E$8:$L$8=P$8),'R9. TIAM new EV capacity'!$E$9:$L$143))</f>
        <v>16440.233221247658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SUM(IF(('R9. TIAM new EV capacity'!$A$9:$A$143=$B10)*('R9. TIAM new EV capacity'!$E$8:$L$8=E$8),'R9. TIAM new EV capacity'!$E$9:$L$143))</f>
        <v>0</v>
      </c>
      <c r="F10" s="58">
        <f t="array" ref="F10">SUM(IF(('R9. TIAM new EV capacity'!$A$9:$A$143=$B10)*('R9. TIAM new EV capacity'!$E$8:$L$8=F$8),'R9. TIAM new EV capacity'!$E$9:$L$143))</f>
        <v>0</v>
      </c>
      <c r="G10" s="58">
        <f t="array" ref="G10">SUM(IF(('R9. TIAM new EV capacity'!$A$9:$A$143=$B10)*('R9. TIAM new EV capacity'!$E$8:$L$8=G$8),'R9. TIAM new EV capacity'!$E$9:$L$143))</f>
        <v>0</v>
      </c>
      <c r="H10" s="58">
        <f t="array" ref="H10">SUM(IF(('R9. TIAM new EV capacity'!$A$9:$A$143=$B10)*('R9. TIAM new EV capacity'!$E$8:$L$8=H$8),'R9. TIAM new EV capacity'!$E$9:$L$143))</f>
        <v>0</v>
      </c>
      <c r="I10" s="58">
        <f t="array" ref="I10">SUM(IF(('R9. TIAM new EV capacity'!$A$9:$A$143=$B10)*('R9. TIAM new EV capacity'!$E$8:$L$8=I$8),'R9. TIAM new EV capacity'!$E$9:$L$143))</f>
        <v>1070.0285032092293</v>
      </c>
      <c r="J10" s="58">
        <f t="array" ref="J10">SUM(IF(('R9. TIAM new EV capacity'!$A$9:$A$143=$B10)*('R9. TIAM new EV capacity'!$E$8:$L$8=J$8),'R9. TIAM new EV capacity'!$E$9:$L$143))</f>
        <v>13750.543681533389</v>
      </c>
      <c r="K10" s="58">
        <f t="array" ref="K10">SUM(IF(('R9. TIAM new EV capacity'!$A$9:$A$143=$B10)*('R9. TIAM new EV capacity'!$E$8:$L$8=K$8),'R9. TIAM new EV capacity'!$E$9:$L$143))</f>
        <v>19718.4039634773</v>
      </c>
      <c r="L10" s="58">
        <f t="array" ref="L10">SUM(IF(('R9. TIAM new EV capacity'!$A$9:$A$143=$B10)*('R9. TIAM new EV capacity'!$E$8:$L$8=L$8),'R9. TIAM new EV capacity'!$E$9:$L$143))</f>
        <v>20597.912494318</v>
      </c>
      <c r="M10" s="58">
        <f t="array" ref="M10">SUM(IF(('R9. TIAM new EV capacity'!$A$9:$A$143=$B10)*('R9. TIAM new EV capacity'!$E$8:$L$8=M$8),'R9. TIAM new EV capacity'!$E$9:$L$143))</f>
        <v>22394.290996109929</v>
      </c>
      <c r="N10" s="58">
        <f t="array" ref="N10">SUM(IF(('R9. TIAM new EV capacity'!$A$9:$A$143=$B10)*('R9. TIAM new EV capacity'!$E$8:$L$8=N$8),'R9. TIAM new EV capacity'!$E$9:$L$143))</f>
        <v>23674.00756814472</v>
      </c>
      <c r="O10" s="58">
        <f t="array" ref="O10">SUM(IF(('R9. TIAM new EV capacity'!$A$9:$A$143=$B10)*('R9. TIAM new EV capacity'!$E$8:$L$8=O$8),'R9. TIAM new EV capacity'!$E$9:$L$143))</f>
        <v>25111.724642274552</v>
      </c>
      <c r="P10" s="58">
        <f t="array" ref="P10">SUM(IF(('R9. TIAM new EV capacity'!$A$9:$A$143=$B10)*('R9. TIAM new EV capacity'!$E$8:$L$8=P$8),'R9. TIAM new EV capacity'!$E$9:$L$143))</f>
        <v>27813.894058295857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SUM(IF(('R9. TIAM new EV capacity'!$A$9:$A$143=$B11)*('R9. TIAM new EV capacity'!$E$8:$L$8=E$8),'R9. TIAM new EV capacity'!$E$9:$L$143))</f>
        <v>0</v>
      </c>
      <c r="F11" s="58">
        <f t="array" ref="F11">SUM(IF(('R9. TIAM new EV capacity'!$A$9:$A$143=$B11)*('R9. TIAM new EV capacity'!$E$8:$L$8=F$8),'R9. TIAM new EV capacity'!$E$9:$L$143))</f>
        <v>0</v>
      </c>
      <c r="G11" s="58">
        <f t="array" ref="G11">SUM(IF(('R9. TIAM new EV capacity'!$A$9:$A$143=$B11)*('R9. TIAM new EV capacity'!$E$8:$L$8=G$8),'R9. TIAM new EV capacity'!$E$9:$L$143))</f>
        <v>0</v>
      </c>
      <c r="H11" s="58">
        <f t="array" ref="H11">SUM(IF(('R9. TIAM new EV capacity'!$A$9:$A$143=$B11)*('R9. TIAM new EV capacity'!$E$8:$L$8=H$8),'R9. TIAM new EV capacity'!$E$9:$L$143))</f>
        <v>0</v>
      </c>
      <c r="I11" s="58">
        <f t="array" ref="I11">SUM(IF(('R9. TIAM new EV capacity'!$A$9:$A$143=$B11)*('R9. TIAM new EV capacity'!$E$8:$L$8=I$8),'R9. TIAM new EV capacity'!$E$9:$L$143))</f>
        <v>1117.2173972051344</v>
      </c>
      <c r="J11" s="58">
        <f t="array" ref="J11">SUM(IF(('R9. TIAM new EV capacity'!$A$9:$A$143=$B11)*('R9. TIAM new EV capacity'!$E$8:$L$8=J$8),'R9. TIAM new EV capacity'!$E$9:$L$143))</f>
        <v>14220.87452488586</v>
      </c>
      <c r="K11" s="58">
        <f t="array" ref="K11">SUM(IF(('R9. TIAM new EV capacity'!$A$9:$A$143=$B11)*('R9. TIAM new EV capacity'!$E$8:$L$8=K$8),'R9. TIAM new EV capacity'!$E$9:$L$143))</f>
        <v>19907.402205473609</v>
      </c>
      <c r="L11" s="58">
        <f t="array" ref="L11">SUM(IF(('R9. TIAM new EV capacity'!$A$9:$A$143=$B11)*('R9. TIAM new EV capacity'!$E$8:$L$8=L$8),'R9. TIAM new EV capacity'!$E$9:$L$143))</f>
        <v>21050.304913557116</v>
      </c>
      <c r="M11" s="58">
        <f t="array" ref="M11">SUM(IF(('R9. TIAM new EV capacity'!$A$9:$A$143=$B11)*('R9. TIAM new EV capacity'!$E$8:$L$8=M$8),'R9. TIAM new EV capacity'!$E$9:$L$143))</f>
        <v>22371.262436673605</v>
      </c>
      <c r="N11" s="58">
        <f t="array" ref="N11">SUM(IF(('R9. TIAM new EV capacity'!$A$9:$A$143=$B11)*('R9. TIAM new EV capacity'!$E$8:$L$8=N$8),'R9. TIAM new EV capacity'!$E$9:$L$143))</f>
        <v>23962.935166267089</v>
      </c>
      <c r="O11" s="58">
        <f t="array" ref="O11">SUM(IF(('R9. TIAM new EV capacity'!$A$9:$A$143=$B11)*('R9. TIAM new EV capacity'!$E$8:$L$8=O$8),'R9. TIAM new EV capacity'!$E$9:$L$143))</f>
        <v>25708.596139924597</v>
      </c>
      <c r="P11" s="58">
        <f t="array" ref="P11">SUM(IF(('R9. TIAM new EV capacity'!$A$9:$A$143=$B11)*('R9. TIAM new EV capacity'!$E$8:$L$8=P$8),'R9. TIAM new EV capacity'!$E$9:$L$143))</f>
        <v>28711.346292977189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SUM(IF(('R9. TIAM new EV capacity'!$A$9:$A$143=$B12)*('R9. TIAM new EV capacity'!$E$8:$L$8=E$8),'R9. TIAM new EV capacity'!$E$9:$L$143))</f>
        <v>0</v>
      </c>
      <c r="F12" s="58">
        <f t="array" ref="F12">SUM(IF(('R9. TIAM new EV capacity'!$A$9:$A$143=$B12)*('R9. TIAM new EV capacity'!$E$8:$L$8=F$8),'R9. TIAM new EV capacity'!$E$9:$L$143))</f>
        <v>0</v>
      </c>
      <c r="G12" s="58">
        <f t="array" ref="G12">SUM(IF(('R9. TIAM new EV capacity'!$A$9:$A$143=$B12)*('R9. TIAM new EV capacity'!$E$8:$L$8=G$8),'R9. TIAM new EV capacity'!$E$9:$L$143))</f>
        <v>0</v>
      </c>
      <c r="H12" s="58">
        <f t="array" ref="H12">SUM(IF(('R9. TIAM new EV capacity'!$A$9:$A$143=$B12)*('R9. TIAM new EV capacity'!$E$8:$L$8=H$8),'R9. TIAM new EV capacity'!$E$9:$L$143))</f>
        <v>0</v>
      </c>
      <c r="I12" s="58">
        <f t="array" ref="I12">SUM(IF(('R9. TIAM new EV capacity'!$A$9:$A$143=$B12)*('R9. TIAM new EV capacity'!$E$8:$L$8=I$8),'R9. TIAM new EV capacity'!$E$9:$L$143))</f>
        <v>585.97266414512717</v>
      </c>
      <c r="J12" s="58">
        <f t="array" ref="J12">SUM(IF(('R9. TIAM new EV capacity'!$A$9:$A$143=$B12)*('R9. TIAM new EV capacity'!$E$8:$L$8=J$8),'R9. TIAM new EV capacity'!$E$9:$L$143))</f>
        <v>11606.465782102918</v>
      </c>
      <c r="K12" s="58">
        <f t="array" ref="K12">SUM(IF(('R9. TIAM new EV capacity'!$A$9:$A$143=$B12)*('R9. TIAM new EV capacity'!$E$8:$L$8=K$8),'R9. TIAM new EV capacity'!$E$9:$L$143))</f>
        <v>14933.99287942885</v>
      </c>
      <c r="L12" s="58">
        <f t="array" ref="L12">SUM(IF(('R9. TIAM new EV capacity'!$A$9:$A$143=$B12)*('R9. TIAM new EV capacity'!$E$8:$L$8=L$8),'R9. TIAM new EV capacity'!$E$9:$L$143))</f>
        <v>16195.435674209883</v>
      </c>
      <c r="M12" s="58">
        <f t="array" ref="M12">SUM(IF(('R9. TIAM new EV capacity'!$A$9:$A$143=$B12)*('R9. TIAM new EV capacity'!$E$8:$L$8=M$8),'R9. TIAM new EV capacity'!$E$9:$L$143))</f>
        <v>17290.225537899307</v>
      </c>
      <c r="N12" s="58">
        <f t="array" ref="N12">SUM(IF(('R9. TIAM new EV capacity'!$A$9:$A$143=$B12)*('R9. TIAM new EV capacity'!$E$8:$L$8=N$8),'R9. TIAM new EV capacity'!$E$9:$L$143))</f>
        <v>18564.328129584024</v>
      </c>
      <c r="O12" s="58">
        <f t="array" ref="O12">SUM(IF(('R9. TIAM new EV capacity'!$A$9:$A$143=$B12)*('R9. TIAM new EV capacity'!$E$8:$L$8=O$8),'R9. TIAM new EV capacity'!$E$9:$L$143))</f>
        <v>19474.67508796533</v>
      </c>
      <c r="P12" s="58">
        <f t="array" ref="P12">SUM(IF(('R9. TIAM new EV capacity'!$A$9:$A$143=$B12)*('R9. TIAM new EV capacity'!$E$8:$L$8=P$8),'R9. TIAM new EV capacity'!$E$9:$L$143))</f>
        <v>21042.856494540621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SUM(IF(('R9. TIAM new EV capacity'!$A$9:$A$143=$B13)*('R9. TIAM new EV capacity'!$E$8:$L$8=E$8),'R9. TIAM new EV capacity'!$E$9:$L$143))</f>
        <v>0</v>
      </c>
      <c r="F13" s="58">
        <f t="array" ref="F13">SUM(IF(('R9. TIAM new EV capacity'!$A$9:$A$143=$B13)*('R9. TIAM new EV capacity'!$E$8:$L$8=F$8),'R9. TIAM new EV capacity'!$E$9:$L$143))</f>
        <v>0</v>
      </c>
      <c r="G13" s="58">
        <f t="array" ref="G13">SUM(IF(('R9. TIAM new EV capacity'!$A$9:$A$143=$B13)*('R9. TIAM new EV capacity'!$E$8:$L$8=G$8),'R9. TIAM new EV capacity'!$E$9:$L$143))</f>
        <v>0</v>
      </c>
      <c r="H13" s="58">
        <f t="array" ref="H13">SUM(IF(('R9. TIAM new EV capacity'!$A$9:$A$143=$B13)*('R9. TIAM new EV capacity'!$E$8:$L$8=H$8),'R9. TIAM new EV capacity'!$E$9:$L$143))</f>
        <v>0</v>
      </c>
      <c r="I13" s="58">
        <f t="array" ref="I13">SUM(IF(('R9. TIAM new EV capacity'!$A$9:$A$143=$B13)*('R9. TIAM new EV capacity'!$E$8:$L$8=I$8),'R9. TIAM new EV capacity'!$E$9:$L$143))</f>
        <v>1252.3851006871241</v>
      </c>
      <c r="J13" s="58">
        <f t="array" ref="J13">SUM(IF(('R9. TIAM new EV capacity'!$A$9:$A$143=$B13)*('R9. TIAM new EV capacity'!$E$8:$L$8=J$8),'R9. TIAM new EV capacity'!$E$9:$L$143))</f>
        <v>13277.406904229525</v>
      </c>
      <c r="K13" s="58">
        <f t="array" ref="K13">SUM(IF(('R9. TIAM new EV capacity'!$A$9:$A$143=$B13)*('R9. TIAM new EV capacity'!$E$8:$L$8=K$8),'R9. TIAM new EV capacity'!$E$9:$L$143))</f>
        <v>19913.589088254881</v>
      </c>
      <c r="L13" s="58">
        <f t="array" ref="L13">SUM(IF(('R9. TIAM new EV capacity'!$A$9:$A$143=$B13)*('R9. TIAM new EV capacity'!$E$8:$L$8=L$8),'R9. TIAM new EV capacity'!$E$9:$L$143))</f>
        <v>21291.896050679705</v>
      </c>
      <c r="M13" s="58">
        <f t="array" ref="M13">SUM(IF(('R9. TIAM new EV capacity'!$A$9:$A$143=$B13)*('R9. TIAM new EV capacity'!$E$8:$L$8=M$8),'R9. TIAM new EV capacity'!$E$9:$L$143))</f>
        <v>22958.709405625741</v>
      </c>
      <c r="N13" s="58">
        <f t="array" ref="N13">SUM(IF(('R9. TIAM new EV capacity'!$A$9:$A$143=$B13)*('R9. TIAM new EV capacity'!$E$8:$L$8=N$8),'R9. TIAM new EV capacity'!$E$9:$L$143))</f>
        <v>24612.573143775258</v>
      </c>
      <c r="O13" s="58">
        <f t="array" ref="O13">SUM(IF(('R9. TIAM new EV capacity'!$A$9:$A$143=$B13)*('R9. TIAM new EV capacity'!$E$8:$L$8=O$8),'R9. TIAM new EV capacity'!$E$9:$L$143))</f>
        <v>24951.73792784366</v>
      </c>
      <c r="P13" s="58">
        <f t="array" ref="P13">SUM(IF(('R9. TIAM new EV capacity'!$A$9:$A$143=$B13)*('R9. TIAM new EV capacity'!$E$8:$L$8=P$8),'R9. TIAM new EV capacity'!$E$9:$L$143))</f>
        <v>26607.392021295487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SUM(IF(('R9. TIAM new EV capacity'!$A$9:$A$143=$B14)*('R9. TIAM new EV capacity'!$E$8:$L$8=E$8),'R9. TIAM new EV capacity'!$E$9:$L$143))</f>
        <v>0</v>
      </c>
      <c r="F14" s="58">
        <f t="array" ref="F14">SUM(IF(('R9. TIAM new EV capacity'!$A$9:$A$143=$B14)*('R9. TIAM new EV capacity'!$E$8:$L$8=F$8),'R9. TIAM new EV capacity'!$E$9:$L$143))</f>
        <v>0</v>
      </c>
      <c r="G14" s="58">
        <f t="array" ref="G14">SUM(IF(('R9. TIAM new EV capacity'!$A$9:$A$143=$B14)*('R9. TIAM new EV capacity'!$E$8:$L$8=G$8),'R9. TIAM new EV capacity'!$E$9:$L$143))</f>
        <v>0</v>
      </c>
      <c r="H14" s="58">
        <f t="array" ref="H14">SUM(IF(('R9. TIAM new EV capacity'!$A$9:$A$143=$B14)*('R9. TIAM new EV capacity'!$E$8:$L$8=H$8),'R9. TIAM new EV capacity'!$E$9:$L$143))</f>
        <v>0</v>
      </c>
      <c r="I14" s="58">
        <f t="array" ref="I14">SUM(IF(('R9. TIAM new EV capacity'!$A$9:$A$143=$B14)*('R9. TIAM new EV capacity'!$E$8:$L$8=I$8),'R9. TIAM new EV capacity'!$E$9:$L$143))</f>
        <v>0</v>
      </c>
      <c r="J14" s="58">
        <f t="array" ref="J14">SUM(IF(('R9. TIAM new EV capacity'!$A$9:$A$143=$B14)*('R9. TIAM new EV capacity'!$E$8:$L$8=J$8),'R9. TIAM new EV capacity'!$E$9:$L$143))</f>
        <v>10525.739403102814</v>
      </c>
      <c r="K14" s="58">
        <f t="array" ref="K14">SUM(IF(('R9. TIAM new EV capacity'!$A$9:$A$143=$B14)*('R9. TIAM new EV capacity'!$E$8:$L$8=K$8),'R9. TIAM new EV capacity'!$E$9:$L$143))</f>
        <v>20026.059765220572</v>
      </c>
      <c r="L14" s="58">
        <f t="array" ref="L14">SUM(IF(('R9. TIAM new EV capacity'!$A$9:$A$143=$B14)*('R9. TIAM new EV capacity'!$E$8:$L$8=L$8),'R9. TIAM new EV capacity'!$E$9:$L$143))</f>
        <v>21856.985137905722</v>
      </c>
      <c r="M14" s="58">
        <f t="array" ref="M14">SUM(IF(('R9. TIAM new EV capacity'!$A$9:$A$143=$B14)*('R9. TIAM new EV capacity'!$E$8:$L$8=M$8),'R9. TIAM new EV capacity'!$E$9:$L$143))</f>
        <v>21256.517011185399</v>
      </c>
      <c r="N14" s="58">
        <f t="array" ref="N14">SUM(IF(('R9. TIAM new EV capacity'!$A$9:$A$143=$B14)*('R9. TIAM new EV capacity'!$E$8:$L$8=N$8),'R9. TIAM new EV capacity'!$E$9:$L$143))</f>
        <v>21911.300529732835</v>
      </c>
      <c r="O14" s="58">
        <f t="array" ref="O14">SUM(IF(('R9. TIAM new EV capacity'!$A$9:$A$143=$B14)*('R9. TIAM new EV capacity'!$E$8:$L$8=O$8),'R9. TIAM new EV capacity'!$E$9:$L$143))</f>
        <v>22681.682678350382</v>
      </c>
      <c r="P14" s="58">
        <f t="array" ref="P14">SUM(IF(('R9. TIAM new EV capacity'!$A$9:$A$143=$B14)*('R9. TIAM new EV capacity'!$E$8:$L$8=P$8),'R9. TIAM new EV capacity'!$E$9:$L$143))</f>
        <v>26020.37329011126</v>
      </c>
    </row>
    <row r="15" spans="1:17" x14ac:dyDescent="0.3">
      <c r="A15" s="39" t="s">
        <v>68</v>
      </c>
      <c r="B15" s="39" t="s">
        <v>270</v>
      </c>
      <c r="C15" s="39" t="s">
        <v>86</v>
      </c>
      <c r="D15" s="39" t="s">
        <v>250</v>
      </c>
      <c r="E15" s="58">
        <f t="array" ref="E15">SUM(IF(('R9. TIAM new EV capacity'!$A$9:$A$143=$B15)*('R9. TIAM new EV capacity'!$E$8:$L$8=E$8),'R9. TIAM new EV capacity'!$E$9:$L$143))</f>
        <v>0</v>
      </c>
      <c r="F15" s="58">
        <f t="array" ref="F15">SUM(IF(('R9. TIAM new EV capacity'!$A$9:$A$143=$B15)*('R9. TIAM new EV capacity'!$E$8:$L$8=F$8),'R9. TIAM new EV capacity'!$E$9:$L$143))</f>
        <v>0</v>
      </c>
      <c r="G15" s="58">
        <f t="array" ref="G15">SUM(IF(('R9. TIAM new EV capacity'!$A$9:$A$143=$B15)*('R9. TIAM new EV capacity'!$E$8:$L$8=G$8),'R9. TIAM new EV capacity'!$E$9:$L$143))</f>
        <v>0</v>
      </c>
      <c r="H15" s="58">
        <f t="array" ref="H15">SUM(IF(('R9. TIAM new EV capacity'!$A$9:$A$143=$B15)*('R9. TIAM new EV capacity'!$E$8:$L$8=H$8),'R9. TIAM new EV capacity'!$E$9:$L$143))</f>
        <v>0</v>
      </c>
      <c r="I15" s="58">
        <f t="array" ref="I15">SUM(IF(('R9. TIAM new EV capacity'!$A$9:$A$143=$B15)*('R9. TIAM new EV capacity'!$E$8:$L$8=I$8),'R9. TIAM new EV capacity'!$E$9:$L$143))</f>
        <v>1327.4231992222585</v>
      </c>
      <c r="J15" s="58">
        <f t="array" ref="J15">SUM(IF(('R9. TIAM new EV capacity'!$A$9:$A$143=$B15)*('R9. TIAM new EV capacity'!$E$8:$L$8=J$8),'R9. TIAM new EV capacity'!$E$9:$L$143))</f>
        <v>10783.100087085228</v>
      </c>
      <c r="K15" s="58">
        <f t="array" ref="K15">SUM(IF(('R9. TIAM new EV capacity'!$A$9:$A$143=$B15)*('R9. TIAM new EV capacity'!$E$8:$L$8=K$8),'R9. TIAM new EV capacity'!$E$9:$L$143))</f>
        <v>20090.913961882481</v>
      </c>
      <c r="L15" s="58">
        <f t="array" ref="L15">SUM(IF(('R9. TIAM new EV capacity'!$A$9:$A$143=$B15)*('R9. TIAM new EV capacity'!$E$8:$L$8=L$8),'R9. TIAM new EV capacity'!$E$9:$L$143))</f>
        <v>21919.90986808014</v>
      </c>
      <c r="M15" s="58">
        <f t="array" ref="M15">SUM(IF(('R9. TIAM new EV capacity'!$A$9:$A$143=$B15)*('R9. TIAM new EV capacity'!$E$8:$L$8=M$8),'R9. TIAM new EV capacity'!$E$9:$L$143))</f>
        <v>21351.073330745297</v>
      </c>
      <c r="N15" s="58">
        <f t="array" ref="N15">SUM(IF(('R9. TIAM new EV capacity'!$A$9:$A$143=$B15)*('R9. TIAM new EV capacity'!$E$8:$L$8=N$8),'R9. TIAM new EV capacity'!$E$9:$L$143))</f>
        <v>22454.098572749743</v>
      </c>
      <c r="O15" s="58">
        <f t="array" ref="O15">SUM(IF(('R9. TIAM new EV capacity'!$A$9:$A$143=$B15)*('R9. TIAM new EV capacity'!$E$8:$L$8=O$8),'R9. TIAM new EV capacity'!$E$9:$L$143))</f>
        <v>22849.358055133216</v>
      </c>
      <c r="P15" s="58">
        <f t="array" ref="P15">SUM(IF(('R9. TIAM new EV capacity'!$A$9:$A$143=$B15)*('R9. TIAM new EV capacity'!$E$8:$L$8=P$8),'R9. TIAM new EV capacity'!$E$9:$L$143))</f>
        <v>26008.966138080406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SUM(IF(('R9. TIAM new EV capacity'!$A$9:$A$143=$B17)*('R9. TIAM new EV capacity'!$D$9:$D$143=$D17)*('R9. TIAM new EV capacity'!$E$8:$L$8=E$8),'R9. TIAM new EV capacity'!$E$9:$L$143))</f>
        <v>0</v>
      </c>
      <c r="F17" s="58">
        <f t="array" ref="F17">SUM(IF(('R9. TIAM new EV capacity'!$A$9:$A$143=$B17)*('R9. TIAM new EV capacity'!$D$9:$D$143=$D17)*('R9. TIAM new EV capacity'!$E$8:$L$8=F$8),'R9. TIAM new EV capacity'!$E$9:$L$143))</f>
        <v>0</v>
      </c>
      <c r="G17" s="58">
        <f t="array" ref="G17">SUM(IF(('R9. TIAM new EV capacity'!$A$9:$A$143=$B17)*('R9. TIAM new EV capacity'!$D$9:$D$143=$D17)*('R9. TIAM new EV capacity'!$E$8:$L$8=G$8),'R9. TIAM new EV capacity'!$E$9:$L$143))</f>
        <v>0</v>
      </c>
      <c r="H17" s="58">
        <f t="array" ref="H17">SUM(IF(('R9. TIAM new EV capacity'!$A$9:$A$143=$B17)*('R9. TIAM new EV capacity'!$D$9:$D$143=$D17)*('R9. TIAM new EV capacity'!$E$8:$L$8=H$8),'R9. TIAM new EV capacity'!$E$9:$L$143))</f>
        <v>0</v>
      </c>
      <c r="I17" s="58">
        <f t="array" ref="I17">SUM(IF(('R9. TIAM new EV capacity'!$A$9:$A$143=$B17)*('R9. TIAM new EV capacity'!$D$9:$D$143=$D17)*('R9. TIAM new EV capacity'!$E$8:$L$8=I$8),'R9. TIAM new EV capacity'!$E$9:$L$143))</f>
        <v>0</v>
      </c>
      <c r="J17" s="58">
        <f t="array" ref="J17">SUM(IF(('R9. TIAM new EV capacity'!$A$9:$A$143=$B17)*('R9. TIAM new EV capacity'!$D$9:$D$143=$D17)*('R9. TIAM new EV capacity'!$E$8:$L$8=J$8),'R9. TIAM new EV capacity'!$E$9:$L$143))</f>
        <v>0</v>
      </c>
      <c r="K17" s="58">
        <f t="array" ref="K17">SUM(IF(('R9. TIAM new EV capacity'!$A$9:$A$143=$B17)*('R9. TIAM new EV capacity'!$D$9:$D$143=$D17)*('R9. TIAM new EV capacity'!$E$8:$L$8=K$8),'R9. TIAM new EV capacity'!$E$9:$L$143))</f>
        <v>0</v>
      </c>
      <c r="L17" s="58">
        <f t="array" ref="L17">SUM(IF(('R9. TIAM new EV capacity'!$A$9:$A$143=$B17)*('R9. TIAM new EV capacity'!$D$9:$D$143=$D17)*('R9. TIAM new EV capacity'!$E$8:$L$8=L$8),'R9. TIAM new EV capacity'!$E$9:$L$143))</f>
        <v>1875.6862154138773</v>
      </c>
      <c r="M17" s="58">
        <f t="array" ref="M17">SUM(IF(('R9. TIAM new EV capacity'!$A$9:$A$143=$B17)*('R9. TIAM new EV capacity'!$D$9:$D$143=$D17)*('R9. TIAM new EV capacity'!$E$8:$L$8=M$8),'R9. TIAM new EV capacity'!$E$9:$L$143))</f>
        <v>2971.1291564344197</v>
      </c>
      <c r="N17" s="58">
        <f t="array" ref="N17">SUM(IF(('R9. TIAM new EV capacity'!$A$9:$A$143=$B17)*('R9. TIAM new EV capacity'!$D$9:$D$143=$D17)*('R9. TIAM new EV capacity'!$E$8:$L$8=N$8),'R9. TIAM new EV capacity'!$E$9:$L$143))</f>
        <v>3631.35129892951</v>
      </c>
      <c r="O17" s="58">
        <f t="array" ref="O17">SUM(IF(('R9. TIAM new EV capacity'!$A$9:$A$143=$B17)*('R9. TIAM new EV capacity'!$D$9:$D$143=$D17)*('R9. TIAM new EV capacity'!$E$8:$L$8=O$8),'R9. TIAM new EV capacity'!$E$9:$L$143))</f>
        <v>4123.1874061156732</v>
      </c>
      <c r="P17" s="58">
        <f t="array" ref="P17">SUM(IF(('R9. TIAM new EV capacity'!$A$9:$A$143=$B17)*('R9. TIAM new EV capacity'!$D$9:$D$143=$D17)*('R9. TIAM new EV capacity'!$E$8:$L$8=P$8),'R9. TIAM new EV capacity'!$E$9:$L$143))</f>
        <v>4471.3723353323248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SUM(IF(('R9. TIAM new EV capacity'!$A$9:$A$143=$B18)*('R9. TIAM new EV capacity'!$D$9:$D$143=$D18)*('R9. TIAM new EV capacity'!$E$8:$L$8=E$8),'R9. TIAM new EV capacity'!$E$9:$L$143))</f>
        <v>0</v>
      </c>
      <c r="F18" s="58">
        <f t="array" ref="F18">SUM(IF(('R9. TIAM new EV capacity'!$A$9:$A$143=$B18)*('R9. TIAM new EV capacity'!$D$9:$D$143=$D18)*('R9. TIAM new EV capacity'!$E$8:$L$8=F$8),'R9. TIAM new EV capacity'!$E$9:$L$143))</f>
        <v>0</v>
      </c>
      <c r="G18" s="58">
        <f t="array" ref="G18">SUM(IF(('R9. TIAM new EV capacity'!$A$9:$A$143=$B18)*('R9. TIAM new EV capacity'!$D$9:$D$143=$D18)*('R9. TIAM new EV capacity'!$E$8:$L$8=G$8),'R9. TIAM new EV capacity'!$E$9:$L$143))</f>
        <v>0</v>
      </c>
      <c r="H18" s="58">
        <f t="array" ref="H18">SUM(IF(('R9. TIAM new EV capacity'!$A$9:$A$143=$B18)*('R9. TIAM new EV capacity'!$D$9:$D$143=$D18)*('R9. TIAM new EV capacity'!$E$8:$L$8=H$8),'R9. TIAM new EV capacity'!$E$9:$L$143))</f>
        <v>0</v>
      </c>
      <c r="I18" s="58">
        <f t="array" ref="I18">SUM(IF(('R9. TIAM new EV capacity'!$A$9:$A$143=$B18)*('R9. TIAM new EV capacity'!$D$9:$D$143=$D18)*('R9. TIAM new EV capacity'!$E$8:$L$8=I$8),'R9. TIAM new EV capacity'!$E$9:$L$143))</f>
        <v>0</v>
      </c>
      <c r="J18" s="58">
        <f t="array" ref="J18">SUM(IF(('R9. TIAM new EV capacity'!$A$9:$A$143=$B18)*('R9. TIAM new EV capacity'!$D$9:$D$143=$D18)*('R9. TIAM new EV capacity'!$E$8:$L$8=J$8),'R9. TIAM new EV capacity'!$E$9:$L$143))</f>
        <v>0</v>
      </c>
      <c r="K18" s="58">
        <f t="array" ref="K18">SUM(IF(('R9. TIAM new EV capacity'!$A$9:$A$143=$B18)*('R9. TIAM new EV capacity'!$D$9:$D$143=$D18)*('R9. TIAM new EV capacity'!$E$8:$L$8=K$8),'R9. TIAM new EV capacity'!$E$9:$L$143))</f>
        <v>0</v>
      </c>
      <c r="L18" s="58">
        <f t="array" ref="L18">SUM(IF(('R9. TIAM new EV capacity'!$A$9:$A$143=$B18)*('R9. TIAM new EV capacity'!$D$9:$D$143=$D18)*('R9. TIAM new EV capacity'!$E$8:$L$8=L$8),'R9. TIAM new EV capacity'!$E$9:$L$143))</f>
        <v>182.98620325974099</v>
      </c>
      <c r="M18" s="58">
        <f t="array" ref="M18">SUM(IF(('R9. TIAM new EV capacity'!$A$9:$A$143=$B18)*('R9. TIAM new EV capacity'!$D$9:$D$143=$D18)*('R9. TIAM new EV capacity'!$E$8:$L$8=M$8),'R9. TIAM new EV capacity'!$E$9:$L$143))</f>
        <v>241.5196269069867</v>
      </c>
      <c r="N18" s="58">
        <f t="array" ref="N18">SUM(IF(('R9. TIAM new EV capacity'!$A$9:$A$143=$B18)*('R9. TIAM new EV capacity'!$D$9:$D$143=$D18)*('R9. TIAM new EV capacity'!$E$8:$L$8=N$8),'R9. TIAM new EV capacity'!$E$9:$L$143))</f>
        <v>333.71684410863202</v>
      </c>
      <c r="O18" s="58">
        <f t="array" ref="O18">SUM(IF(('R9. TIAM new EV capacity'!$A$9:$A$143=$B18)*('R9. TIAM new EV capacity'!$D$9:$D$143=$D18)*('R9. TIAM new EV capacity'!$E$8:$L$8=O$8),'R9. TIAM new EV capacity'!$E$9:$L$143))</f>
        <v>508.93519819692096</v>
      </c>
      <c r="P18" s="58">
        <f t="array" ref="P18">SUM(IF(('R9. TIAM new EV capacity'!$A$9:$A$143=$B18)*('R9. TIAM new EV capacity'!$D$9:$D$143=$D18)*('R9. TIAM new EV capacity'!$E$8:$L$8=P$8),'R9. TIAM new EV capacity'!$E$9:$L$143))</f>
        <v>882.11355553396004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SUM(IF(('R9. TIAM new EV capacity'!$A$9:$A$143=$B19)*('R9. TIAM new EV capacity'!$D$9:$D$143=$D19)*('R9. TIAM new EV capacity'!$E$8:$L$8=E$8),'R9. TIAM new EV capacity'!$E$9:$L$143))</f>
        <v>0</v>
      </c>
      <c r="F19" s="58">
        <f t="array" ref="F19">SUM(IF(('R9. TIAM new EV capacity'!$A$9:$A$143=$B19)*('R9. TIAM new EV capacity'!$D$9:$D$143=$D19)*('R9. TIAM new EV capacity'!$E$8:$L$8=F$8),'R9. TIAM new EV capacity'!$E$9:$L$143))</f>
        <v>0</v>
      </c>
      <c r="G19" s="58">
        <f t="array" ref="G19">SUM(IF(('R9. TIAM new EV capacity'!$A$9:$A$143=$B19)*('R9. TIAM new EV capacity'!$D$9:$D$143=$D19)*('R9. TIAM new EV capacity'!$E$8:$L$8=G$8),'R9. TIAM new EV capacity'!$E$9:$L$143))</f>
        <v>0</v>
      </c>
      <c r="H19" s="58">
        <f t="array" ref="H19">SUM(IF(('R9. TIAM new EV capacity'!$A$9:$A$143=$B19)*('R9. TIAM new EV capacity'!$D$9:$D$143=$D19)*('R9. TIAM new EV capacity'!$E$8:$L$8=H$8),'R9. TIAM new EV capacity'!$E$9:$L$143))</f>
        <v>0</v>
      </c>
      <c r="I19" s="58">
        <f t="array" ref="I19">SUM(IF(('R9. TIAM new EV capacity'!$A$9:$A$143=$B19)*('R9. TIAM new EV capacity'!$D$9:$D$143=$D19)*('R9. TIAM new EV capacity'!$E$8:$L$8=I$8),'R9. TIAM new EV capacity'!$E$9:$L$143))</f>
        <v>0</v>
      </c>
      <c r="J19" s="58">
        <f t="array" ref="J19">SUM(IF(('R9. TIAM new EV capacity'!$A$9:$A$143=$B19)*('R9. TIAM new EV capacity'!$D$9:$D$143=$D19)*('R9. TIAM new EV capacity'!$E$8:$L$8=J$8),'R9. TIAM new EV capacity'!$E$9:$L$143))</f>
        <v>0</v>
      </c>
      <c r="K19" s="58">
        <f t="array" ref="K19">SUM(IF(('R9. TIAM new EV capacity'!$A$9:$A$143=$B19)*('R9. TIAM new EV capacity'!$D$9:$D$143=$D19)*('R9. TIAM new EV capacity'!$E$8:$L$8=K$8),'R9. TIAM new EV capacity'!$E$9:$L$143))</f>
        <v>0</v>
      </c>
      <c r="L19" s="58">
        <f t="array" ref="L19">SUM(IF(('R9. TIAM new EV capacity'!$A$9:$A$143=$B19)*('R9. TIAM new EV capacity'!$D$9:$D$143=$D19)*('R9. TIAM new EV capacity'!$E$8:$L$8=L$8),'R9. TIAM new EV capacity'!$E$9:$L$143))</f>
        <v>0</v>
      </c>
      <c r="M19" s="58">
        <f t="array" ref="M19">SUM(IF(('R9. TIAM new EV capacity'!$A$9:$A$143=$B19)*('R9. TIAM new EV capacity'!$D$9:$D$143=$D19)*('R9. TIAM new EV capacity'!$E$8:$L$8=M$8),'R9. TIAM new EV capacity'!$E$9:$L$143))</f>
        <v>0</v>
      </c>
      <c r="N19" s="58">
        <f t="array" ref="N19">SUM(IF(('R9. TIAM new EV capacity'!$A$9:$A$143=$B19)*('R9. TIAM new EV capacity'!$D$9:$D$143=$D19)*('R9. TIAM new EV capacity'!$E$8:$L$8=N$8),'R9. TIAM new EV capacity'!$E$9:$L$143))</f>
        <v>0</v>
      </c>
      <c r="O19" s="58">
        <f t="array" ref="O19">SUM(IF(('R9. TIAM new EV capacity'!$A$9:$A$143=$B19)*('R9. TIAM new EV capacity'!$D$9:$D$143=$D19)*('R9. TIAM new EV capacity'!$E$8:$L$8=O$8),'R9. TIAM new EV capacity'!$E$9:$L$143))</f>
        <v>515.62028899184395</v>
      </c>
      <c r="P19" s="58">
        <f t="array" ref="P19">SUM(IF(('R9. TIAM new EV capacity'!$A$9:$A$143=$B19)*('R9. TIAM new EV capacity'!$D$9:$D$143=$D19)*('R9. TIAM new EV capacity'!$E$8:$L$8=P$8),'R9. TIAM new EV capacity'!$E$9:$L$143))</f>
        <v>2062.1793807520371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SUM(IF(('R9. TIAM new EV capacity'!$A$9:$A$143=$B20)*('R9. TIAM new EV capacity'!$D$9:$D$143=$D20)*('R9. TIAM new EV capacity'!$E$8:$L$8=E$8),'R9. TIAM new EV capacity'!$E$9:$L$143))</f>
        <v>0</v>
      </c>
      <c r="F20" s="58">
        <f t="array" ref="F20">SUM(IF(('R9. TIAM new EV capacity'!$A$9:$A$143=$B20)*('R9. TIAM new EV capacity'!$D$9:$D$143=$D20)*('R9. TIAM new EV capacity'!$E$8:$L$8=F$8),'R9. TIAM new EV capacity'!$E$9:$L$143))</f>
        <v>0</v>
      </c>
      <c r="G20" s="58">
        <f t="array" ref="G20">SUM(IF(('R9. TIAM new EV capacity'!$A$9:$A$143=$B20)*('R9. TIAM new EV capacity'!$D$9:$D$143=$D20)*('R9. TIAM new EV capacity'!$E$8:$L$8=G$8),'R9. TIAM new EV capacity'!$E$9:$L$143))</f>
        <v>0</v>
      </c>
      <c r="H20" s="58">
        <f t="array" ref="H20">SUM(IF(('R9. TIAM new EV capacity'!$A$9:$A$143=$B20)*('R9. TIAM new EV capacity'!$D$9:$D$143=$D20)*('R9. TIAM new EV capacity'!$E$8:$L$8=H$8),'R9. TIAM new EV capacity'!$E$9:$L$143))</f>
        <v>0</v>
      </c>
      <c r="I20" s="58">
        <f t="array" ref="I20">SUM(IF(('R9. TIAM new EV capacity'!$A$9:$A$143=$B20)*('R9. TIAM new EV capacity'!$D$9:$D$143=$D20)*('R9. TIAM new EV capacity'!$E$8:$L$8=I$8),'R9. TIAM new EV capacity'!$E$9:$L$143))</f>
        <v>0</v>
      </c>
      <c r="J20" s="58">
        <f t="array" ref="J20">SUM(IF(('R9. TIAM new EV capacity'!$A$9:$A$143=$B20)*('R9. TIAM new EV capacity'!$D$9:$D$143=$D20)*('R9. TIAM new EV capacity'!$E$8:$L$8=J$8),'R9. TIAM new EV capacity'!$E$9:$L$143))</f>
        <v>0</v>
      </c>
      <c r="K20" s="58">
        <f t="array" ref="K20">SUM(IF(('R9. TIAM new EV capacity'!$A$9:$A$143=$B20)*('R9. TIAM new EV capacity'!$D$9:$D$143=$D20)*('R9. TIAM new EV capacity'!$E$8:$L$8=K$8),'R9. TIAM new EV capacity'!$E$9:$L$143))</f>
        <v>0</v>
      </c>
      <c r="L20" s="58">
        <f t="array" ref="L20">SUM(IF(('R9. TIAM new EV capacity'!$A$9:$A$143=$B20)*('R9. TIAM new EV capacity'!$D$9:$D$143=$D20)*('R9. TIAM new EV capacity'!$E$8:$L$8=L$8),'R9. TIAM new EV capacity'!$E$9:$L$143))</f>
        <v>436.03423458178901</v>
      </c>
      <c r="M20" s="58">
        <f t="array" ref="M20">SUM(IF(('R9. TIAM new EV capacity'!$A$9:$A$143=$B20)*('R9. TIAM new EV capacity'!$D$9:$D$143=$D20)*('R9. TIAM new EV capacity'!$E$8:$L$8=M$8),'R9. TIAM new EV capacity'!$E$9:$L$143))</f>
        <v>236.24552573650831</v>
      </c>
      <c r="N20" s="58">
        <f t="array" ref="N20">SUM(IF(('R9. TIAM new EV capacity'!$A$9:$A$143=$B20)*('R9. TIAM new EV capacity'!$D$9:$D$143=$D20)*('R9. TIAM new EV capacity'!$E$8:$L$8=N$8),'R9. TIAM new EV capacity'!$E$9:$L$143))</f>
        <v>345.94009796853641</v>
      </c>
      <c r="O20" s="58">
        <f t="array" ref="O20">SUM(IF(('R9. TIAM new EV capacity'!$A$9:$A$143=$B20)*('R9. TIAM new EV capacity'!$D$9:$D$143=$D20)*('R9. TIAM new EV capacity'!$E$8:$L$8=O$8),'R9. TIAM new EV capacity'!$E$9:$L$143))</f>
        <v>812.37377583186765</v>
      </c>
      <c r="P20" s="58">
        <f t="array" ref="P20">SUM(IF(('R9. TIAM new EV capacity'!$A$9:$A$143=$B20)*('R9. TIAM new EV capacity'!$D$9:$D$143=$D20)*('R9. TIAM new EV capacity'!$E$8:$L$8=P$8),'R9. TIAM new EV capacity'!$E$9:$L$143))</f>
        <v>1649.0596721837628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SUM(IF(('R9. TIAM new EV capacity'!$A$9:$A$143=$B21)*('R9. TIAM new EV capacity'!$D$9:$D$143=$D21)*('R9. TIAM new EV capacity'!$E$8:$L$8=E$8),'R9. TIAM new EV capacity'!$E$9:$L$143))</f>
        <v>0</v>
      </c>
      <c r="F21" s="58">
        <f t="array" ref="F21">SUM(IF(('R9. TIAM new EV capacity'!$A$9:$A$143=$B21)*('R9. TIAM new EV capacity'!$D$9:$D$143=$D21)*('R9. TIAM new EV capacity'!$E$8:$L$8=F$8),'R9. TIAM new EV capacity'!$E$9:$L$143))</f>
        <v>0</v>
      </c>
      <c r="G21" s="58">
        <f t="array" ref="G21">SUM(IF(('R9. TIAM new EV capacity'!$A$9:$A$143=$B21)*('R9. TIAM new EV capacity'!$D$9:$D$143=$D21)*('R9. TIAM new EV capacity'!$E$8:$L$8=G$8),'R9. TIAM new EV capacity'!$E$9:$L$143))</f>
        <v>0</v>
      </c>
      <c r="H21" s="58">
        <f t="array" ref="H21">SUM(IF(('R9. TIAM new EV capacity'!$A$9:$A$143=$B21)*('R9. TIAM new EV capacity'!$D$9:$D$143=$D21)*('R9. TIAM new EV capacity'!$E$8:$L$8=H$8),'R9. TIAM new EV capacity'!$E$9:$L$143))</f>
        <v>0</v>
      </c>
      <c r="I21" s="58">
        <f t="array" ref="I21">SUM(IF(('R9. TIAM new EV capacity'!$A$9:$A$143=$B21)*('R9. TIAM new EV capacity'!$D$9:$D$143=$D21)*('R9. TIAM new EV capacity'!$E$8:$L$8=I$8),'R9. TIAM new EV capacity'!$E$9:$L$143))</f>
        <v>0</v>
      </c>
      <c r="J21" s="58">
        <f t="array" ref="J21">SUM(IF(('R9. TIAM new EV capacity'!$A$9:$A$143=$B21)*('R9. TIAM new EV capacity'!$D$9:$D$143=$D21)*('R9. TIAM new EV capacity'!$E$8:$L$8=J$8),'R9. TIAM new EV capacity'!$E$9:$L$143))</f>
        <v>0</v>
      </c>
      <c r="K21" s="58">
        <f t="array" ref="K21">SUM(IF(('R9. TIAM new EV capacity'!$A$9:$A$143=$B21)*('R9. TIAM new EV capacity'!$D$9:$D$143=$D21)*('R9. TIAM new EV capacity'!$E$8:$L$8=K$8),'R9. TIAM new EV capacity'!$E$9:$L$143))</f>
        <v>0</v>
      </c>
      <c r="L21" s="58">
        <f t="array" ref="L21">SUM(IF(('R9. TIAM new EV capacity'!$A$9:$A$143=$B21)*('R9. TIAM new EV capacity'!$D$9:$D$143=$D21)*('R9. TIAM new EV capacity'!$E$8:$L$8=L$8),'R9. TIAM new EV capacity'!$E$9:$L$143))</f>
        <v>634.43872068884014</v>
      </c>
      <c r="M21" s="58">
        <f t="array" ref="M21">SUM(IF(('R9. TIAM new EV capacity'!$A$9:$A$143=$B21)*('R9. TIAM new EV capacity'!$D$9:$D$143=$D21)*('R9. TIAM new EV capacity'!$E$8:$L$8=M$8),'R9. TIAM new EV capacity'!$E$9:$L$143))</f>
        <v>1131.8070829066367</v>
      </c>
      <c r="N21" s="58">
        <f t="array" ref="N21">SUM(IF(('R9. TIAM new EV capacity'!$A$9:$A$143=$B21)*('R9. TIAM new EV capacity'!$D$9:$D$143=$D21)*('R9. TIAM new EV capacity'!$E$8:$L$8=N$8),'R9. TIAM new EV capacity'!$E$9:$L$143))</f>
        <v>3861.8365545454626</v>
      </c>
      <c r="O21" s="58">
        <f t="array" ref="O21">SUM(IF(('R9. TIAM new EV capacity'!$A$9:$A$143=$B21)*('R9. TIAM new EV capacity'!$D$9:$D$143=$D21)*('R9. TIAM new EV capacity'!$E$8:$L$8=O$8),'R9. TIAM new EV capacity'!$E$9:$L$143))</f>
        <v>4246.4088421533024</v>
      </c>
      <c r="P21" s="58">
        <f t="array" ref="P21">SUM(IF(('R9. TIAM new EV capacity'!$A$9:$A$143=$B21)*('R9. TIAM new EV capacity'!$D$9:$D$143=$D21)*('R9. TIAM new EV capacity'!$E$8:$L$8=P$8),'R9. TIAM new EV capacity'!$E$9:$L$143))</f>
        <v>7059.5150006699469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SUM(IF(('R9. TIAM new EV capacity'!$A$9:$A$143=$B22)*('R9. TIAM new EV capacity'!$D$9:$D$143=$D22)*('R9. TIAM new EV capacity'!$E$8:$L$8=E$8),'R9. TIAM new EV capacity'!$E$9:$L$143))</f>
        <v>0</v>
      </c>
      <c r="F22" s="58">
        <f t="array" ref="F22">SUM(IF(('R9. TIAM new EV capacity'!$A$9:$A$143=$B22)*('R9. TIAM new EV capacity'!$D$9:$D$143=$D22)*('R9. TIAM new EV capacity'!$E$8:$L$8=F$8),'R9. TIAM new EV capacity'!$E$9:$L$143))</f>
        <v>0</v>
      </c>
      <c r="G22" s="58">
        <f t="array" ref="G22">SUM(IF(('R9. TIAM new EV capacity'!$A$9:$A$143=$B22)*('R9. TIAM new EV capacity'!$D$9:$D$143=$D22)*('R9. TIAM new EV capacity'!$E$8:$L$8=G$8),'R9. TIAM new EV capacity'!$E$9:$L$143))</f>
        <v>0</v>
      </c>
      <c r="H22" s="58">
        <f t="array" ref="H22">SUM(IF(('R9. TIAM new EV capacity'!$A$9:$A$143=$B22)*('R9. TIAM new EV capacity'!$D$9:$D$143=$D22)*('R9. TIAM new EV capacity'!$E$8:$L$8=H$8),'R9. TIAM new EV capacity'!$E$9:$L$143))</f>
        <v>0</v>
      </c>
      <c r="I22" s="58">
        <f t="array" ref="I22">SUM(IF(('R9. TIAM new EV capacity'!$A$9:$A$143=$B22)*('R9. TIAM new EV capacity'!$D$9:$D$143=$D22)*('R9. TIAM new EV capacity'!$E$8:$L$8=I$8),'R9. TIAM new EV capacity'!$E$9:$L$143))</f>
        <v>0</v>
      </c>
      <c r="J22" s="58">
        <f t="array" ref="J22">SUM(IF(('R9. TIAM new EV capacity'!$A$9:$A$143=$B22)*('R9. TIAM new EV capacity'!$D$9:$D$143=$D22)*('R9. TIAM new EV capacity'!$E$8:$L$8=J$8),'R9. TIAM new EV capacity'!$E$9:$L$143))</f>
        <v>0</v>
      </c>
      <c r="K22" s="58">
        <f t="array" ref="K22">SUM(IF(('R9. TIAM new EV capacity'!$A$9:$A$143=$B22)*('R9. TIAM new EV capacity'!$D$9:$D$143=$D22)*('R9. TIAM new EV capacity'!$E$8:$L$8=K$8),'R9. TIAM new EV capacity'!$E$9:$L$143))</f>
        <v>0</v>
      </c>
      <c r="L22" s="58">
        <f t="array" ref="L22">SUM(IF(('R9. TIAM new EV capacity'!$A$9:$A$143=$B22)*('R9. TIAM new EV capacity'!$D$9:$D$143=$D22)*('R9. TIAM new EV capacity'!$E$8:$L$8=L$8),'R9. TIAM new EV capacity'!$E$9:$L$143))</f>
        <v>92.792670740708203</v>
      </c>
      <c r="M22" s="58">
        <f t="array" ref="M22">SUM(IF(('R9. TIAM new EV capacity'!$A$9:$A$143=$B22)*('R9. TIAM new EV capacity'!$D$9:$D$143=$D22)*('R9. TIAM new EV capacity'!$E$8:$L$8=M$8),'R9. TIAM new EV capacity'!$E$9:$L$143))</f>
        <v>194.46853164117761</v>
      </c>
      <c r="N22" s="58">
        <f t="array" ref="N22">SUM(IF(('R9. TIAM new EV capacity'!$A$9:$A$143=$B22)*('R9. TIAM new EV capacity'!$D$9:$D$143=$D22)*('R9. TIAM new EV capacity'!$E$8:$L$8=N$8),'R9. TIAM new EV capacity'!$E$9:$L$143))</f>
        <v>215.00115634427539</v>
      </c>
      <c r="O22" s="58">
        <f t="array" ref="O22">SUM(IF(('R9. TIAM new EV capacity'!$A$9:$A$143=$B22)*('R9. TIAM new EV capacity'!$D$9:$D$143=$D22)*('R9. TIAM new EV capacity'!$E$8:$L$8=O$8),'R9. TIAM new EV capacity'!$E$9:$L$143))</f>
        <v>309.83002951488339</v>
      </c>
      <c r="P22" s="58">
        <f t="array" ref="P22">SUM(IF(('R9. TIAM new EV capacity'!$A$9:$A$143=$B22)*('R9. TIAM new EV capacity'!$D$9:$D$143=$D22)*('R9. TIAM new EV capacity'!$E$8:$L$8=P$8),'R9. TIAM new EV capacity'!$E$9:$L$143))</f>
        <v>315.99327677562542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SUM(IF(('R9. TIAM new EV capacity'!$A$9:$A$143=$B23)*('R9. TIAM new EV capacity'!$D$9:$D$143=$D23)*('R9. TIAM new EV capacity'!$E$8:$L$8=E$8),'R9. TIAM new EV capacity'!$E$9:$L$143))</f>
        <v>0</v>
      </c>
      <c r="F23" s="58">
        <f t="array" ref="F23">SUM(IF(('R9. TIAM new EV capacity'!$A$9:$A$143=$B23)*('R9. TIAM new EV capacity'!$D$9:$D$143=$D23)*('R9. TIAM new EV capacity'!$E$8:$L$8=F$8),'R9. TIAM new EV capacity'!$E$9:$L$143))</f>
        <v>0</v>
      </c>
      <c r="G23" s="58">
        <f t="array" ref="G23">SUM(IF(('R9. TIAM new EV capacity'!$A$9:$A$143=$B23)*('R9. TIAM new EV capacity'!$D$9:$D$143=$D23)*('R9. TIAM new EV capacity'!$E$8:$L$8=G$8),'R9. TIAM new EV capacity'!$E$9:$L$143))</f>
        <v>0</v>
      </c>
      <c r="H23" s="58">
        <f t="array" ref="H23">SUM(IF(('R9. TIAM new EV capacity'!$A$9:$A$143=$B23)*('R9. TIAM new EV capacity'!$D$9:$D$143=$D23)*('R9. TIAM new EV capacity'!$E$8:$L$8=H$8),'R9. TIAM new EV capacity'!$E$9:$L$143))</f>
        <v>0</v>
      </c>
      <c r="I23" s="58">
        <f t="array" ref="I23">SUM(IF(('R9. TIAM new EV capacity'!$A$9:$A$143=$B23)*('R9. TIAM new EV capacity'!$D$9:$D$143=$D23)*('R9. TIAM new EV capacity'!$E$8:$L$8=I$8),'R9. TIAM new EV capacity'!$E$9:$L$143))</f>
        <v>59.07773508134008</v>
      </c>
      <c r="J23" s="58">
        <f t="array" ref="J23">SUM(IF(('R9. TIAM new EV capacity'!$A$9:$A$143=$B23)*('R9. TIAM new EV capacity'!$D$9:$D$143=$D23)*('R9. TIAM new EV capacity'!$E$8:$L$8=J$8),'R9. TIAM new EV capacity'!$E$9:$L$143))</f>
        <v>3812.4939088380224</v>
      </c>
      <c r="K23" s="58">
        <f t="array" ref="K23">SUM(IF(('R9. TIAM new EV capacity'!$A$9:$A$143=$B23)*('R9. TIAM new EV capacity'!$D$9:$D$143=$D23)*('R9. TIAM new EV capacity'!$E$8:$L$8=K$8),'R9. TIAM new EV capacity'!$E$9:$L$143))</f>
        <v>4994.2991659671306</v>
      </c>
      <c r="L23" s="58">
        <f t="array" ref="L23">SUM(IF(('R9. TIAM new EV capacity'!$A$9:$A$143=$B23)*('R9. TIAM new EV capacity'!$D$9:$D$143=$D23)*('R9. TIAM new EV capacity'!$E$8:$L$8=L$8),'R9. TIAM new EV capacity'!$E$9:$L$143))</f>
        <v>5088.4274346257462</v>
      </c>
      <c r="M23" s="58">
        <f t="array" ref="M23">SUM(IF(('R9. TIAM new EV capacity'!$A$9:$A$143=$B23)*('R9. TIAM new EV capacity'!$D$9:$D$143=$D23)*('R9. TIAM new EV capacity'!$E$8:$L$8=M$8),'R9. TIAM new EV capacity'!$E$9:$L$143))</f>
        <v>5800.2506812858956</v>
      </c>
      <c r="N23" s="58">
        <f t="array" ref="N23">SUM(IF(('R9. TIAM new EV capacity'!$A$9:$A$143=$B23)*('R9. TIAM new EV capacity'!$D$9:$D$143=$D23)*('R9. TIAM new EV capacity'!$E$8:$L$8=N$8),'R9. TIAM new EV capacity'!$E$9:$L$143))</f>
        <v>5967.5426516892767</v>
      </c>
      <c r="O23" s="58">
        <f t="array" ref="O23">SUM(IF(('R9. TIAM new EV capacity'!$A$9:$A$143=$B23)*('R9. TIAM new EV capacity'!$D$9:$D$143=$D23)*('R9. TIAM new EV capacity'!$E$8:$L$8=O$8),'R9. TIAM new EV capacity'!$E$9:$L$143))</f>
        <v>6062.9662405767576</v>
      </c>
      <c r="P23" s="58">
        <f t="array" ref="P23">SUM(IF(('R9. TIAM new EV capacity'!$A$9:$A$143=$B23)*('R9. TIAM new EV capacity'!$D$9:$D$143=$D23)*('R9. TIAM new EV capacity'!$E$8:$L$8=P$8),'R9. TIAM new EV capacity'!$E$9:$L$143))</f>
        <v>6045.6600757882397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SUM(IF(('R9. TIAM new EV capacity'!$A$9:$A$143=$B24)*('R9. TIAM new EV capacity'!$D$9:$D$143=$D24)*('R9. TIAM new EV capacity'!$E$8:$L$8=E$8),'R9. TIAM new EV capacity'!$E$9:$L$143))</f>
        <v>0</v>
      </c>
      <c r="F24" s="58">
        <f t="array" ref="F24">SUM(IF(('R9. TIAM new EV capacity'!$A$9:$A$143=$B24)*('R9. TIAM new EV capacity'!$D$9:$D$143=$D24)*('R9. TIAM new EV capacity'!$E$8:$L$8=F$8),'R9. TIAM new EV capacity'!$E$9:$L$143))</f>
        <v>0</v>
      </c>
      <c r="G24" s="58">
        <f t="array" ref="G24">SUM(IF(('R9. TIAM new EV capacity'!$A$9:$A$143=$B24)*('R9. TIAM new EV capacity'!$D$9:$D$143=$D24)*('R9. TIAM new EV capacity'!$E$8:$L$8=G$8),'R9. TIAM new EV capacity'!$E$9:$L$143))</f>
        <v>0</v>
      </c>
      <c r="H24" s="58">
        <f t="array" ref="H24">SUM(IF(('R9. TIAM new EV capacity'!$A$9:$A$143=$B24)*('R9. TIAM new EV capacity'!$D$9:$D$143=$D24)*('R9. TIAM new EV capacity'!$E$8:$L$8=H$8),'R9. TIAM new EV capacity'!$E$9:$L$143))</f>
        <v>0</v>
      </c>
      <c r="I24" s="58">
        <f t="array" ref="I24">SUM(IF(('R9. TIAM new EV capacity'!$A$9:$A$143=$B24)*('R9. TIAM new EV capacity'!$D$9:$D$143=$D24)*('R9. TIAM new EV capacity'!$E$8:$L$8=I$8),'R9. TIAM new EV capacity'!$E$9:$L$143))</f>
        <v>0</v>
      </c>
      <c r="J24" s="58">
        <f t="array" ref="J24">SUM(IF(('R9. TIAM new EV capacity'!$A$9:$A$143=$B24)*('R9. TIAM new EV capacity'!$D$9:$D$143=$D24)*('R9. TIAM new EV capacity'!$E$8:$L$8=J$8),'R9. TIAM new EV capacity'!$E$9:$L$143))</f>
        <v>975.82285934084996</v>
      </c>
      <c r="K24" s="58">
        <f t="array" ref="K24">SUM(IF(('R9. TIAM new EV capacity'!$A$9:$A$143=$B24)*('R9. TIAM new EV capacity'!$D$9:$D$143=$D24)*('R9. TIAM new EV capacity'!$E$8:$L$8=K$8),'R9. TIAM new EV capacity'!$E$9:$L$143))</f>
        <v>1893.1478926383222</v>
      </c>
      <c r="L24" s="58">
        <f t="array" ref="L24">SUM(IF(('R9. TIAM new EV capacity'!$A$9:$A$143=$B24)*('R9. TIAM new EV capacity'!$D$9:$D$143=$D24)*('R9. TIAM new EV capacity'!$E$8:$L$8=L$8),'R9. TIAM new EV capacity'!$E$9:$L$143))</f>
        <v>1625.5764132001987</v>
      </c>
      <c r="M24" s="58">
        <f t="array" ref="M24">SUM(IF(('R9. TIAM new EV capacity'!$A$9:$A$143=$B24)*('R9. TIAM new EV capacity'!$D$9:$D$143=$D24)*('R9. TIAM new EV capacity'!$E$8:$L$8=M$8),'R9. TIAM new EV capacity'!$E$9:$L$143))</f>
        <v>1434.271599828772</v>
      </c>
      <c r="N24" s="58">
        <f t="array" ref="N24">SUM(IF(('R9. TIAM new EV capacity'!$A$9:$A$143=$B24)*('R9. TIAM new EV capacity'!$D$9:$D$143=$D24)*('R9. TIAM new EV capacity'!$E$8:$L$8=N$8),'R9. TIAM new EV capacity'!$E$9:$L$143))</f>
        <v>1205.592220395946</v>
      </c>
      <c r="O24" s="58">
        <f t="array" ref="O24">SUM(IF(('R9. TIAM new EV capacity'!$A$9:$A$143=$B24)*('R9. TIAM new EV capacity'!$D$9:$D$143=$D24)*('R9. TIAM new EV capacity'!$E$8:$L$8=O$8),'R9. TIAM new EV capacity'!$E$9:$L$143))</f>
        <v>1507.2698073952877</v>
      </c>
      <c r="P24" s="58">
        <f t="array" ref="P24">SUM(IF(('R9. TIAM new EV capacity'!$A$9:$A$143=$B24)*('R9. TIAM new EV capacity'!$D$9:$D$143=$D24)*('R9. TIAM new EV capacity'!$E$8:$L$8=P$8),'R9. TIAM new EV capacity'!$E$9:$L$143))</f>
        <v>3068.4550515551318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SUM(IF(('R9. TIAM new EV capacity'!$A$9:$A$143=$B25)*('R9. TIAM new EV capacity'!$D$9:$D$143=$D25)*('R9. TIAM new EV capacity'!$E$8:$L$8=E$8),'R9. TIAM new EV capacity'!$E$9:$L$143))</f>
        <v>0</v>
      </c>
      <c r="F25" s="58">
        <f t="array" ref="F25">SUM(IF(('R9. TIAM new EV capacity'!$A$9:$A$143=$B25)*('R9. TIAM new EV capacity'!$D$9:$D$143=$D25)*('R9. TIAM new EV capacity'!$E$8:$L$8=F$8),'R9. TIAM new EV capacity'!$E$9:$L$143))</f>
        <v>0</v>
      </c>
      <c r="G25" s="58">
        <f t="array" ref="G25">SUM(IF(('R9. TIAM new EV capacity'!$A$9:$A$143=$B25)*('R9. TIAM new EV capacity'!$D$9:$D$143=$D25)*('R9. TIAM new EV capacity'!$E$8:$L$8=G$8),'R9. TIAM new EV capacity'!$E$9:$L$143))</f>
        <v>0</v>
      </c>
      <c r="H25" s="58">
        <f t="array" ref="H25">SUM(IF(('R9. TIAM new EV capacity'!$A$9:$A$143=$B25)*('R9. TIAM new EV capacity'!$D$9:$D$143=$D25)*('R9. TIAM new EV capacity'!$E$8:$L$8=H$8),'R9. TIAM new EV capacity'!$E$9:$L$143))</f>
        <v>0</v>
      </c>
      <c r="I25" s="58">
        <f t="array" ref="I25">SUM(IF(('R9. TIAM new EV capacity'!$A$9:$A$143=$B25)*('R9. TIAM new EV capacity'!$D$9:$D$143=$D25)*('R9. TIAM new EV capacity'!$E$8:$L$8=I$8),'R9. TIAM new EV capacity'!$E$9:$L$143))</f>
        <v>25.510127028648199</v>
      </c>
      <c r="J25" s="58">
        <f t="array" ref="J25">SUM(IF(('R9. TIAM new EV capacity'!$A$9:$A$143=$B25)*('R9. TIAM new EV capacity'!$D$9:$D$143=$D25)*('R9. TIAM new EV capacity'!$E$8:$L$8=J$8),'R9. TIAM new EV capacity'!$E$9:$L$143))</f>
        <v>1473.8562302687851</v>
      </c>
      <c r="K25" s="58">
        <f t="array" ref="K25">SUM(IF(('R9. TIAM new EV capacity'!$A$9:$A$143=$B25)*('R9. TIAM new EV capacity'!$D$9:$D$143=$D25)*('R9. TIAM new EV capacity'!$E$8:$L$8=K$8),'R9. TIAM new EV capacity'!$E$9:$L$143))</f>
        <v>2269.4760470637393</v>
      </c>
      <c r="L25" s="58">
        <f t="array" ref="L25">SUM(IF(('R9. TIAM new EV capacity'!$A$9:$A$143=$B25)*('R9. TIAM new EV capacity'!$D$9:$D$143=$D25)*('R9. TIAM new EV capacity'!$E$8:$L$8=L$8),'R9. TIAM new EV capacity'!$E$9:$L$143))</f>
        <v>2572.446565228769</v>
      </c>
      <c r="M25" s="58">
        <f t="array" ref="M25">SUM(IF(('R9. TIAM new EV capacity'!$A$9:$A$143=$B25)*('R9. TIAM new EV capacity'!$D$9:$D$143=$D25)*('R9. TIAM new EV capacity'!$E$8:$L$8=M$8),'R9. TIAM new EV capacity'!$E$9:$L$143))</f>
        <v>2675.1057318570824</v>
      </c>
      <c r="N25" s="58">
        <f t="array" ref="N25">SUM(IF(('R9. TIAM new EV capacity'!$A$9:$A$143=$B25)*('R9. TIAM new EV capacity'!$D$9:$D$143=$D25)*('R9. TIAM new EV capacity'!$E$8:$L$8=N$8),'R9. TIAM new EV capacity'!$E$9:$L$143))</f>
        <v>3244.9870011070907</v>
      </c>
      <c r="O25" s="58">
        <f t="array" ref="O25">SUM(IF(('R9. TIAM new EV capacity'!$A$9:$A$143=$B25)*('R9. TIAM new EV capacity'!$D$9:$D$143=$D25)*('R9. TIAM new EV capacity'!$E$8:$L$8=O$8),'R9. TIAM new EV capacity'!$E$9:$L$143))</f>
        <v>3376.3031942316247</v>
      </c>
      <c r="P25" s="58">
        <f t="array" ref="P25">SUM(IF(('R9. TIAM new EV capacity'!$A$9:$A$143=$B25)*('R9. TIAM new EV capacity'!$D$9:$D$143=$D25)*('R9. TIAM new EV capacity'!$E$8:$L$8=P$8),'R9. TIAM new EV capacity'!$E$9:$L$143))</f>
        <v>4015.9253110241971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SUM(IF(('R9. TIAM new EV capacity'!$A$9:$A$143=$B26)*('R9. TIAM new EV capacity'!$D$9:$D$143=$D26)*('R9. TIAM new EV capacity'!$E$8:$L$8=E$8),'R9. TIAM new EV capacity'!$E$9:$L$143))</f>
        <v>0</v>
      </c>
      <c r="F26" s="58">
        <f t="array" ref="F26">SUM(IF(('R9. TIAM new EV capacity'!$A$9:$A$143=$B26)*('R9. TIAM new EV capacity'!$D$9:$D$143=$D26)*('R9. TIAM new EV capacity'!$E$8:$L$8=F$8),'R9. TIAM new EV capacity'!$E$9:$L$143))</f>
        <v>0</v>
      </c>
      <c r="G26" s="58">
        <f t="array" ref="G26">SUM(IF(('R9. TIAM new EV capacity'!$A$9:$A$143=$B26)*('R9. TIAM new EV capacity'!$D$9:$D$143=$D26)*('R9. TIAM new EV capacity'!$E$8:$L$8=G$8),'R9. TIAM new EV capacity'!$E$9:$L$143))</f>
        <v>0</v>
      </c>
      <c r="H26" s="58">
        <f t="array" ref="H26">SUM(IF(('R9. TIAM new EV capacity'!$A$9:$A$143=$B26)*('R9. TIAM new EV capacity'!$D$9:$D$143=$D26)*('R9. TIAM new EV capacity'!$E$8:$L$8=H$8),'R9. TIAM new EV capacity'!$E$9:$L$143))</f>
        <v>0</v>
      </c>
      <c r="I26" s="58">
        <f t="array" ref="I26">SUM(IF(('R9. TIAM new EV capacity'!$A$9:$A$143=$B26)*('R9. TIAM new EV capacity'!$D$9:$D$143=$D26)*('R9. TIAM new EV capacity'!$E$8:$L$8=I$8),'R9. TIAM new EV capacity'!$E$9:$L$143))</f>
        <v>294.9034294015849</v>
      </c>
      <c r="J26" s="58">
        <f t="array" ref="J26">SUM(IF(('R9. TIAM new EV capacity'!$A$9:$A$143=$B26)*('R9. TIAM new EV capacity'!$D$9:$D$143=$D26)*('R9. TIAM new EV capacity'!$E$8:$L$8=J$8),'R9. TIAM new EV capacity'!$E$9:$L$143))</f>
        <v>1800.1622688183197</v>
      </c>
      <c r="K26" s="58">
        <f t="array" ref="K26">SUM(IF(('R9. TIAM new EV capacity'!$A$9:$A$143=$B26)*('R9. TIAM new EV capacity'!$D$9:$D$143=$D26)*('R9. TIAM new EV capacity'!$E$8:$L$8=K$8),'R9. TIAM new EV capacity'!$E$9:$L$143))</f>
        <v>2134.8244298005948</v>
      </c>
      <c r="L26" s="58">
        <f t="array" ref="L26">SUM(IF(('R9. TIAM new EV capacity'!$A$9:$A$143=$B26)*('R9. TIAM new EV capacity'!$D$9:$D$143=$D26)*('R9. TIAM new EV capacity'!$E$8:$L$8=L$8),'R9. TIAM new EV capacity'!$E$9:$L$143))</f>
        <v>2259.2111338465434</v>
      </c>
      <c r="M26" s="58">
        <f t="array" ref="M26">SUM(IF(('R9. TIAM new EV capacity'!$A$9:$A$143=$B26)*('R9. TIAM new EV capacity'!$D$9:$D$143=$D26)*('R9. TIAM new EV capacity'!$E$8:$L$8=M$8),'R9. TIAM new EV capacity'!$E$9:$L$143))</f>
        <v>2702.144068481984</v>
      </c>
      <c r="N26" s="58">
        <f t="array" ref="N26">SUM(IF(('R9. TIAM new EV capacity'!$A$9:$A$143=$B26)*('R9. TIAM new EV capacity'!$D$9:$D$143=$D26)*('R9. TIAM new EV capacity'!$E$8:$L$8=N$8),'R9. TIAM new EV capacity'!$E$9:$L$143))</f>
        <v>2871.5706452841755</v>
      </c>
      <c r="O26" s="58">
        <f t="array" ref="O26">SUM(IF(('R9. TIAM new EV capacity'!$A$9:$A$143=$B26)*('R9. TIAM new EV capacity'!$D$9:$D$143=$D26)*('R9. TIAM new EV capacity'!$E$8:$L$8=O$8),'R9. TIAM new EV capacity'!$E$9:$L$143))</f>
        <v>3054.270228407956</v>
      </c>
      <c r="P26" s="58">
        <f t="array" ref="P26">SUM(IF(('R9. TIAM new EV capacity'!$A$9:$A$143=$B26)*('R9. TIAM new EV capacity'!$D$9:$D$143=$D26)*('R9. TIAM new EV capacity'!$E$8:$L$8=P$8),'R9. TIAM new EV capacity'!$E$9:$L$143))</f>
        <v>3182.4261971937754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SUM(IF(('R9. TIAM new EV capacity'!$A$9:$A$143=$B27)*('R9. TIAM new EV capacity'!$D$9:$D$143=$D27)*('R9. TIAM new EV capacity'!$E$8:$L$8=E$8),'R9. TIAM new EV capacity'!$E$9:$L$143))</f>
        <v>0</v>
      </c>
      <c r="F27" s="58">
        <f t="array" ref="F27">SUM(IF(('R9. TIAM new EV capacity'!$A$9:$A$143=$B27)*('R9. TIAM new EV capacity'!$D$9:$D$143=$D27)*('R9. TIAM new EV capacity'!$E$8:$L$8=F$8),'R9. TIAM new EV capacity'!$E$9:$L$143))</f>
        <v>0</v>
      </c>
      <c r="G27" s="58">
        <f t="array" ref="G27">SUM(IF(('R9. TIAM new EV capacity'!$A$9:$A$143=$B27)*('R9. TIAM new EV capacity'!$D$9:$D$143=$D27)*('R9. TIAM new EV capacity'!$E$8:$L$8=G$8),'R9. TIAM new EV capacity'!$E$9:$L$143))</f>
        <v>0</v>
      </c>
      <c r="H27" s="58">
        <f t="array" ref="H27">SUM(IF(('R9. TIAM new EV capacity'!$A$9:$A$143=$B27)*('R9. TIAM new EV capacity'!$D$9:$D$143=$D27)*('R9. TIAM new EV capacity'!$E$8:$L$8=H$8),'R9. TIAM new EV capacity'!$E$9:$L$143))</f>
        <v>0</v>
      </c>
      <c r="I27" s="58">
        <f t="array" ref="I27">SUM(IF(('R9. TIAM new EV capacity'!$A$9:$A$143=$B27)*('R9. TIAM new EV capacity'!$D$9:$D$143=$D27)*('R9. TIAM new EV capacity'!$E$8:$L$8=I$8),'R9. TIAM new EV capacity'!$E$9:$L$143))</f>
        <v>682.80985609436323</v>
      </c>
      <c r="J27" s="58">
        <f t="array" ref="J27">SUM(IF(('R9. TIAM new EV capacity'!$A$9:$A$143=$B27)*('R9. TIAM new EV capacity'!$D$9:$D$143=$D27)*('R9. TIAM new EV capacity'!$E$8:$L$8=J$8),'R9. TIAM new EV capacity'!$E$9:$L$143))</f>
        <v>5507.2187654840291</v>
      </c>
      <c r="K27" s="58">
        <f t="array" ref="K27">SUM(IF(('R9. TIAM new EV capacity'!$A$9:$A$143=$B27)*('R9. TIAM new EV capacity'!$D$9:$D$143=$D27)*('R9. TIAM new EV capacity'!$E$8:$L$8=K$8),'R9. TIAM new EV capacity'!$E$9:$L$143))</f>
        <v>8151.1503915853527</v>
      </c>
      <c r="L27" s="58">
        <f t="array" ref="L27">SUM(IF(('R9. TIAM new EV capacity'!$A$9:$A$143=$B27)*('R9. TIAM new EV capacity'!$D$9:$D$143=$D27)*('R9. TIAM new EV capacity'!$E$8:$L$8=L$8),'R9. TIAM new EV capacity'!$E$9:$L$143))</f>
        <v>8740.4236896484945</v>
      </c>
      <c r="M27" s="58">
        <f t="array" ref="M27">SUM(IF(('R9. TIAM new EV capacity'!$A$9:$A$143=$B27)*('R9. TIAM new EV capacity'!$D$9:$D$143=$D27)*('R9. TIAM new EV capacity'!$E$8:$L$8=M$8),'R9. TIAM new EV capacity'!$E$9:$L$143))</f>
        <v>9422.9788337046903</v>
      </c>
      <c r="N27" s="58">
        <f t="array" ref="N27">SUM(IF(('R9. TIAM new EV capacity'!$A$9:$A$143=$B27)*('R9. TIAM new EV capacity'!$D$9:$D$143=$D27)*('R9. TIAM new EV capacity'!$E$8:$L$8=N$8),'R9. TIAM new EV capacity'!$E$9:$L$143))</f>
        <v>10011.477237555628</v>
      </c>
      <c r="O27" s="58">
        <f t="array" ref="O27">SUM(IF(('R9. TIAM new EV capacity'!$A$9:$A$143=$B27)*('R9. TIAM new EV capacity'!$D$9:$D$143=$D27)*('R9. TIAM new EV capacity'!$E$8:$L$8=O$8),'R9. TIAM new EV capacity'!$E$9:$L$143))</f>
        <v>10709.925798788365</v>
      </c>
      <c r="P27" s="58">
        <f t="array" ref="P27">SUM(IF(('R9. TIAM new EV capacity'!$A$9:$A$143=$B27)*('R9. TIAM new EV capacity'!$D$9:$D$143=$D27)*('R9. TIAM new EV capacity'!$E$8:$L$8=P$8),'R9. TIAM new EV capacity'!$E$9:$L$143))</f>
        <v>11075.455867390183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SUM(IF(('R9. TIAM new EV capacity'!$A$9:$A$143=$B28)*('R9. TIAM new EV capacity'!$D$9:$D$143=$D28)*('R9. TIAM new EV capacity'!$E$8:$L$8=E$8),'R9. TIAM new EV capacity'!$E$9:$L$143))</f>
        <v>0</v>
      </c>
      <c r="F28" s="58">
        <f t="array" ref="F28">SUM(IF(('R9. TIAM new EV capacity'!$A$9:$A$143=$B28)*('R9. TIAM new EV capacity'!$D$9:$D$143=$D28)*('R9. TIAM new EV capacity'!$E$8:$L$8=F$8),'R9. TIAM new EV capacity'!$E$9:$L$143))</f>
        <v>0</v>
      </c>
      <c r="G28" s="58">
        <f t="array" ref="G28">SUM(IF(('R9. TIAM new EV capacity'!$A$9:$A$143=$B28)*('R9. TIAM new EV capacity'!$D$9:$D$143=$D28)*('R9. TIAM new EV capacity'!$E$8:$L$8=G$8),'R9. TIAM new EV capacity'!$E$9:$L$143))</f>
        <v>0</v>
      </c>
      <c r="H28" s="58">
        <f t="array" ref="H28">SUM(IF(('R9. TIAM new EV capacity'!$A$9:$A$143=$B28)*('R9. TIAM new EV capacity'!$D$9:$D$143=$D28)*('R9. TIAM new EV capacity'!$E$8:$L$8=H$8),'R9. TIAM new EV capacity'!$E$9:$L$143))</f>
        <v>0</v>
      </c>
      <c r="I28" s="58">
        <f t="array" ref="I28">SUM(IF(('R9. TIAM new EV capacity'!$A$9:$A$143=$B28)*('R9. TIAM new EV capacity'!$D$9:$D$143=$D28)*('R9. TIAM new EV capacity'!$E$8:$L$8=I$8),'R9. TIAM new EV capacity'!$E$9:$L$143))</f>
        <v>7.7273556032927102</v>
      </c>
      <c r="J28" s="58">
        <f t="array" ref="J28">SUM(IF(('R9. TIAM new EV capacity'!$A$9:$A$143=$B28)*('R9. TIAM new EV capacity'!$D$9:$D$143=$D28)*('R9. TIAM new EV capacity'!$E$8:$L$8=J$8),'R9. TIAM new EV capacity'!$E$9:$L$143))</f>
        <v>180.98964878338171</v>
      </c>
      <c r="K28" s="58">
        <f t="array" ref="K28">SUM(IF(('R9. TIAM new EV capacity'!$A$9:$A$143=$B28)*('R9. TIAM new EV capacity'!$D$9:$D$143=$D28)*('R9. TIAM new EV capacity'!$E$8:$L$8=K$8),'R9. TIAM new EV capacity'!$E$9:$L$143))</f>
        <v>275.50603642215646</v>
      </c>
      <c r="L28" s="58">
        <f t="array" ref="L28">SUM(IF(('R9. TIAM new EV capacity'!$A$9:$A$143=$B28)*('R9. TIAM new EV capacity'!$D$9:$D$143=$D28)*('R9. TIAM new EV capacity'!$E$8:$L$8=L$8),'R9. TIAM new EV capacity'!$E$9:$L$143))</f>
        <v>311.82725776824833</v>
      </c>
      <c r="M28" s="58">
        <f t="array" ref="M28">SUM(IF(('R9. TIAM new EV capacity'!$A$9:$A$143=$B28)*('R9. TIAM new EV capacity'!$D$9:$D$143=$D28)*('R9. TIAM new EV capacity'!$E$8:$L$8=M$8),'R9. TIAM new EV capacity'!$E$9:$L$143))</f>
        <v>359.54008095150255</v>
      </c>
      <c r="N28" s="58">
        <f t="array" ref="N28">SUM(IF(('R9. TIAM new EV capacity'!$A$9:$A$143=$B28)*('R9. TIAM new EV capacity'!$D$9:$D$143=$D28)*('R9. TIAM new EV capacity'!$E$8:$L$8=N$8),'R9. TIAM new EV capacity'!$E$9:$L$143))</f>
        <v>372.83781211260566</v>
      </c>
      <c r="O28" s="58">
        <f t="array" ref="O28">SUM(IF(('R9. TIAM new EV capacity'!$A$9:$A$143=$B28)*('R9. TIAM new EV capacity'!$D$9:$D$143=$D28)*('R9. TIAM new EV capacity'!$E$8:$L$8=O$8),'R9. TIAM new EV capacity'!$E$9:$L$143))</f>
        <v>400.98937287455874</v>
      </c>
      <c r="P28" s="58">
        <f t="array" ref="P28">SUM(IF(('R9. TIAM new EV capacity'!$A$9:$A$143=$B28)*('R9. TIAM new EV capacity'!$D$9:$D$143=$D28)*('R9. TIAM new EV capacity'!$E$8:$L$8=P$8),'R9. TIAM new EV capacity'!$E$9:$L$143))</f>
        <v>425.97155534432733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SUM(IF(('R9. TIAM new EV capacity'!$A$9:$A$143=$B29)*('R9. TIAM new EV capacity'!$D$9:$D$143=$D29)*('R9. TIAM new EV capacity'!$E$8:$L$8=E$8),'R9. TIAM new EV capacity'!$E$9:$L$143))</f>
        <v>0</v>
      </c>
      <c r="F29" s="58">
        <f t="array" ref="F29">SUM(IF(('R9. TIAM new EV capacity'!$A$9:$A$143=$B29)*('R9. TIAM new EV capacity'!$D$9:$D$143=$D29)*('R9. TIAM new EV capacity'!$E$8:$L$8=F$8),'R9. TIAM new EV capacity'!$E$9:$L$143))</f>
        <v>0</v>
      </c>
      <c r="G29" s="58">
        <f t="array" ref="G29">SUM(IF(('R9. TIAM new EV capacity'!$A$9:$A$143=$B29)*('R9. TIAM new EV capacity'!$D$9:$D$143=$D29)*('R9. TIAM new EV capacity'!$E$8:$L$8=G$8),'R9. TIAM new EV capacity'!$E$9:$L$143))</f>
        <v>0</v>
      </c>
      <c r="H29" s="58">
        <f t="array" ref="H29">SUM(IF(('R9. TIAM new EV capacity'!$A$9:$A$143=$B29)*('R9. TIAM new EV capacity'!$D$9:$D$143=$D29)*('R9. TIAM new EV capacity'!$E$8:$L$8=H$8),'R9. TIAM new EV capacity'!$E$9:$L$143))</f>
        <v>0</v>
      </c>
      <c r="I29" s="58">
        <f t="array" ref="I29">SUM(IF(('R9. TIAM new EV capacity'!$A$9:$A$143=$B29)*('R9. TIAM new EV capacity'!$D$9:$D$143=$D29)*('R9. TIAM new EV capacity'!$E$8:$L$8=I$8),'R9. TIAM new EV capacity'!$E$9:$L$143))</f>
        <v>21.87974321015621</v>
      </c>
      <c r="J29" s="58">
        <f t="array" ref="J29">SUM(IF(('R9. TIAM new EV capacity'!$A$9:$A$143=$B29)*('R9. TIAM new EV capacity'!$D$9:$D$143=$D29)*('R9. TIAM new EV capacity'!$E$8:$L$8=J$8),'R9. TIAM new EV capacity'!$E$9:$L$143))</f>
        <v>3883.5425408130386</v>
      </c>
      <c r="K29" s="58">
        <f t="array" ref="K29">SUM(IF(('R9. TIAM new EV capacity'!$A$9:$A$143=$B29)*('R9. TIAM new EV capacity'!$D$9:$D$143=$D29)*('R9. TIAM new EV capacity'!$E$8:$L$8=K$8),'R9. TIAM new EV capacity'!$E$9:$L$143))</f>
        <v>4961.8314793874206</v>
      </c>
      <c r="L29" s="58">
        <f t="array" ref="L29">SUM(IF(('R9. TIAM new EV capacity'!$A$9:$A$143=$B29)*('R9. TIAM new EV capacity'!$D$9:$D$143=$D29)*('R9. TIAM new EV capacity'!$E$8:$L$8=L$8),'R9. TIAM new EV capacity'!$E$9:$L$143))</f>
        <v>5466.5237885506449</v>
      </c>
      <c r="M29" s="58">
        <f t="array" ref="M29">SUM(IF(('R9. TIAM new EV capacity'!$A$9:$A$143=$B29)*('R9. TIAM new EV capacity'!$D$9:$D$143=$D29)*('R9. TIAM new EV capacity'!$E$8:$L$8=M$8),'R9. TIAM new EV capacity'!$E$9:$L$143))</f>
        <v>5797.9691929972796</v>
      </c>
      <c r="N29" s="58">
        <f t="array" ref="N29">SUM(IF(('R9. TIAM new EV capacity'!$A$9:$A$143=$B29)*('R9. TIAM new EV capacity'!$D$9:$D$143=$D29)*('R9. TIAM new EV capacity'!$E$8:$L$8=N$8),'R9. TIAM new EV capacity'!$E$9:$L$143))</f>
        <v>5968.3792072520773</v>
      </c>
      <c r="O29" s="58">
        <f t="array" ref="O29">SUM(IF(('R9. TIAM new EV capacity'!$A$9:$A$143=$B29)*('R9. TIAM new EV capacity'!$D$9:$D$143=$D29)*('R9. TIAM new EV capacity'!$E$8:$L$8=O$8),'R9. TIAM new EV capacity'!$E$9:$L$143))</f>
        <v>6160.3078449884069</v>
      </c>
      <c r="P29" s="58">
        <f t="array" ref="P29">SUM(IF(('R9. TIAM new EV capacity'!$A$9:$A$143=$B29)*('R9. TIAM new EV capacity'!$D$9:$D$143=$D29)*('R9. TIAM new EV capacity'!$E$8:$L$8=P$8),'R9. TIAM new EV capacity'!$E$9:$L$143))</f>
        <v>6114.2620454952785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SUM(IF(('R9. TIAM new EV capacity'!$A$9:$A$143=$B30)*('R9. TIAM new EV capacity'!$D$9:$D$143=$D30)*('R9. TIAM new EV capacity'!$E$8:$L$8=E$8),'R9. TIAM new EV capacity'!$E$9:$L$143))</f>
        <v>0</v>
      </c>
      <c r="F30" s="58">
        <f t="array" ref="F30">SUM(IF(('R9. TIAM new EV capacity'!$A$9:$A$143=$B30)*('R9. TIAM new EV capacity'!$D$9:$D$143=$D30)*('R9. TIAM new EV capacity'!$E$8:$L$8=F$8),'R9. TIAM new EV capacity'!$E$9:$L$143))</f>
        <v>0</v>
      </c>
      <c r="G30" s="58">
        <f t="array" ref="G30">SUM(IF(('R9. TIAM new EV capacity'!$A$9:$A$143=$B30)*('R9. TIAM new EV capacity'!$D$9:$D$143=$D30)*('R9. TIAM new EV capacity'!$E$8:$L$8=G$8),'R9. TIAM new EV capacity'!$E$9:$L$143))</f>
        <v>0</v>
      </c>
      <c r="H30" s="58">
        <f t="array" ref="H30">SUM(IF(('R9. TIAM new EV capacity'!$A$9:$A$143=$B30)*('R9. TIAM new EV capacity'!$D$9:$D$143=$D30)*('R9. TIAM new EV capacity'!$E$8:$L$8=H$8),'R9. TIAM new EV capacity'!$E$9:$L$143))</f>
        <v>0</v>
      </c>
      <c r="I30" s="58">
        <f t="array" ref="I30">SUM(IF(('R9. TIAM new EV capacity'!$A$9:$A$143=$B30)*('R9. TIAM new EV capacity'!$D$9:$D$143=$D30)*('R9. TIAM new EV capacity'!$E$8:$L$8=I$8),'R9. TIAM new EV capacity'!$E$9:$L$143))</f>
        <v>0</v>
      </c>
      <c r="J30" s="58">
        <f t="array" ref="J30">SUM(IF(('R9. TIAM new EV capacity'!$A$9:$A$143=$B30)*('R9. TIAM new EV capacity'!$D$9:$D$143=$D30)*('R9. TIAM new EV capacity'!$E$8:$L$8=J$8),'R9. TIAM new EV capacity'!$E$9:$L$143))</f>
        <v>1053.751922252681</v>
      </c>
      <c r="K30" s="58">
        <f t="array" ref="K30">SUM(IF(('R9. TIAM new EV capacity'!$A$9:$A$143=$B30)*('R9. TIAM new EV capacity'!$D$9:$D$143=$D30)*('R9. TIAM new EV capacity'!$E$8:$L$8=K$8),'R9. TIAM new EV capacity'!$E$9:$L$143))</f>
        <v>1899.0633463703575</v>
      </c>
      <c r="L30" s="58">
        <f t="array" ref="L30">SUM(IF(('R9. TIAM new EV capacity'!$A$9:$A$143=$B30)*('R9. TIAM new EV capacity'!$D$9:$D$143=$D30)*('R9. TIAM new EV capacity'!$E$8:$L$8=L$8),'R9. TIAM new EV capacity'!$E$9:$L$143))</f>
        <v>1665.2223012610777</v>
      </c>
      <c r="M30" s="58">
        <f t="array" ref="M30">SUM(IF(('R9. TIAM new EV capacity'!$A$9:$A$143=$B30)*('R9. TIAM new EV capacity'!$D$9:$D$143=$D30)*('R9. TIAM new EV capacity'!$E$8:$L$8=M$8),'R9. TIAM new EV capacity'!$E$9:$L$143))</f>
        <v>1640.3917910064988</v>
      </c>
      <c r="N30" s="58">
        <f t="array" ref="N30">SUM(IF(('R9. TIAM new EV capacity'!$A$9:$A$143=$B30)*('R9. TIAM new EV capacity'!$D$9:$D$143=$D30)*('R9. TIAM new EV capacity'!$E$8:$L$8=N$8),'R9. TIAM new EV capacity'!$E$9:$L$143))</f>
        <v>1719.8534190057849</v>
      </c>
      <c r="O30" s="58">
        <f t="array" ref="O30">SUM(IF(('R9. TIAM new EV capacity'!$A$9:$A$143=$B30)*('R9. TIAM new EV capacity'!$D$9:$D$143=$D30)*('R9. TIAM new EV capacity'!$E$8:$L$8=O$8),'R9. TIAM new EV capacity'!$E$9:$L$143))</f>
        <v>1549.7577054363555</v>
      </c>
      <c r="P30" s="58">
        <f t="array" ref="P30">SUM(IF(('R9. TIAM new EV capacity'!$A$9:$A$143=$B30)*('R9. TIAM new EV capacity'!$D$9:$D$143=$D30)*('R9. TIAM new EV capacity'!$E$8:$L$8=P$8),'R9. TIAM new EV capacity'!$E$9:$L$143))</f>
        <v>3015.9752780317167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SUM(IF(('R9. TIAM new EV capacity'!$A$9:$A$143=$B31)*('R9. TIAM new EV capacity'!$D$9:$D$143=$D31)*('R9. TIAM new EV capacity'!$E$8:$L$8=E$8),'R9. TIAM new EV capacity'!$E$9:$L$143))</f>
        <v>0</v>
      </c>
      <c r="F31" s="58">
        <f t="array" ref="F31">SUM(IF(('R9. TIAM new EV capacity'!$A$9:$A$143=$B31)*('R9. TIAM new EV capacity'!$D$9:$D$143=$D31)*('R9. TIAM new EV capacity'!$E$8:$L$8=F$8),'R9. TIAM new EV capacity'!$E$9:$L$143))</f>
        <v>0</v>
      </c>
      <c r="G31" s="58">
        <f t="array" ref="G31">SUM(IF(('R9. TIAM new EV capacity'!$A$9:$A$143=$B31)*('R9. TIAM new EV capacity'!$D$9:$D$143=$D31)*('R9. TIAM new EV capacity'!$E$8:$L$8=G$8),'R9. TIAM new EV capacity'!$E$9:$L$143))</f>
        <v>0</v>
      </c>
      <c r="H31" s="58">
        <f t="array" ref="H31">SUM(IF(('R9. TIAM new EV capacity'!$A$9:$A$143=$B31)*('R9. TIAM new EV capacity'!$D$9:$D$143=$D31)*('R9. TIAM new EV capacity'!$E$8:$L$8=H$8),'R9. TIAM new EV capacity'!$E$9:$L$143))</f>
        <v>0</v>
      </c>
      <c r="I31" s="58">
        <f t="array" ref="I31">SUM(IF(('R9. TIAM new EV capacity'!$A$9:$A$143=$B31)*('R9. TIAM new EV capacity'!$D$9:$D$143=$D31)*('R9. TIAM new EV capacity'!$E$8:$L$8=I$8),'R9. TIAM new EV capacity'!$E$9:$L$143))</f>
        <v>25.510127028647702</v>
      </c>
      <c r="J31" s="58">
        <f t="array" ref="J31">SUM(IF(('R9. TIAM new EV capacity'!$A$9:$A$143=$B31)*('R9. TIAM new EV capacity'!$D$9:$D$143=$D31)*('R9. TIAM new EV capacity'!$E$8:$L$8=J$8),'R9. TIAM new EV capacity'!$E$9:$L$143))</f>
        <v>1619.945755732665</v>
      </c>
      <c r="K31" s="58">
        <f t="array" ref="K31">SUM(IF(('R9. TIAM new EV capacity'!$A$9:$A$143=$B31)*('R9. TIAM new EV capacity'!$D$9:$D$143=$D31)*('R9. TIAM new EV capacity'!$E$8:$L$8=K$8),'R9. TIAM new EV capacity'!$E$9:$L$143))</f>
        <v>2269.8062230946571</v>
      </c>
      <c r="L31" s="58">
        <f t="array" ref="L31">SUM(IF(('R9. TIAM new EV capacity'!$A$9:$A$143=$B31)*('R9. TIAM new EV capacity'!$D$9:$D$143=$D31)*('R9. TIAM new EV capacity'!$E$8:$L$8=L$8),'R9. TIAM new EV capacity'!$E$9:$L$143))</f>
        <v>2572.2752630958767</v>
      </c>
      <c r="M31" s="58">
        <f t="array" ref="M31">SUM(IF(('R9. TIAM new EV capacity'!$A$9:$A$143=$B31)*('R9. TIAM new EV capacity'!$D$9:$D$143=$D31)*('R9. TIAM new EV capacity'!$E$8:$L$8=M$8),'R9. TIAM new EV capacity'!$E$9:$L$143))</f>
        <v>2667.2342967937775</v>
      </c>
      <c r="N31" s="58">
        <f t="array" ref="N31">SUM(IF(('R9. TIAM new EV capacity'!$A$9:$A$143=$B31)*('R9. TIAM new EV capacity'!$D$9:$D$143=$D31)*('R9. TIAM new EV capacity'!$E$8:$L$8=N$8),'R9. TIAM new EV capacity'!$E$9:$L$143))</f>
        <v>3006.0101311981716</v>
      </c>
      <c r="O31" s="58">
        <f t="array" ref="O31">SUM(IF(('R9. TIAM new EV capacity'!$A$9:$A$143=$B31)*('R9. TIAM new EV capacity'!$D$9:$D$143=$D31)*('R9. TIAM new EV capacity'!$E$8:$L$8=O$8),'R9. TIAM new EV capacity'!$E$9:$L$143))</f>
        <v>3482.1699643666971</v>
      </c>
      <c r="P31" s="58">
        <f t="array" ref="P31">SUM(IF(('R9. TIAM new EV capacity'!$A$9:$A$143=$B31)*('R9. TIAM new EV capacity'!$D$9:$D$143=$D31)*('R9. TIAM new EV capacity'!$E$8:$L$8=P$8),'R9. TIAM new EV capacity'!$E$9:$L$143))</f>
        <v>4059.3482706775153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SUM(IF(('R9. TIAM new EV capacity'!$A$9:$A$143=$B32)*('R9. TIAM new EV capacity'!$D$9:$D$143=$D32)*('R9. TIAM new EV capacity'!$E$8:$L$8=E$8),'R9. TIAM new EV capacity'!$E$9:$L$143))</f>
        <v>0</v>
      </c>
      <c r="F32" s="58">
        <f t="array" ref="F32">SUM(IF(('R9. TIAM new EV capacity'!$A$9:$A$143=$B32)*('R9. TIAM new EV capacity'!$D$9:$D$143=$D32)*('R9. TIAM new EV capacity'!$E$8:$L$8=F$8),'R9. TIAM new EV capacity'!$E$9:$L$143))</f>
        <v>0</v>
      </c>
      <c r="G32" s="58">
        <f t="array" ref="G32">SUM(IF(('R9. TIAM new EV capacity'!$A$9:$A$143=$B32)*('R9. TIAM new EV capacity'!$D$9:$D$143=$D32)*('R9. TIAM new EV capacity'!$E$8:$L$8=G$8),'R9. TIAM new EV capacity'!$E$9:$L$143))</f>
        <v>0</v>
      </c>
      <c r="H32" s="58">
        <f t="array" ref="H32">SUM(IF(('R9. TIAM new EV capacity'!$A$9:$A$143=$B32)*('R9. TIAM new EV capacity'!$D$9:$D$143=$D32)*('R9. TIAM new EV capacity'!$E$8:$L$8=H$8),'R9. TIAM new EV capacity'!$E$9:$L$143))</f>
        <v>0</v>
      </c>
      <c r="I32" s="58">
        <f t="array" ref="I32">SUM(IF(('R9. TIAM new EV capacity'!$A$9:$A$143=$B32)*('R9. TIAM new EV capacity'!$D$9:$D$143=$D32)*('R9. TIAM new EV capacity'!$E$8:$L$8=I$8),'R9. TIAM new EV capacity'!$E$9:$L$143))</f>
        <v>316.83183297525687</v>
      </c>
      <c r="J32" s="58">
        <f t="array" ref="J32">SUM(IF(('R9. TIAM new EV capacity'!$A$9:$A$143=$B32)*('R9. TIAM new EV capacity'!$D$9:$D$143=$D32)*('R9. TIAM new EV capacity'!$E$8:$L$8=J$8),'R9. TIAM new EV capacity'!$E$9:$L$143))</f>
        <v>1823.0729843035149</v>
      </c>
      <c r="K32" s="58">
        <f t="array" ref="K32">SUM(IF(('R9. TIAM new EV capacity'!$A$9:$A$143=$B32)*('R9. TIAM new EV capacity'!$D$9:$D$143=$D32)*('R9. TIAM new EV capacity'!$E$8:$L$8=K$8),'R9. TIAM new EV capacity'!$E$9:$L$143))</f>
        <v>2157.4432073135199</v>
      </c>
      <c r="L32" s="58">
        <f t="array" ref="L32">SUM(IF(('R9. TIAM new EV capacity'!$A$9:$A$143=$B32)*('R9. TIAM new EV capacity'!$D$9:$D$143=$D32)*('R9. TIAM new EV capacity'!$E$8:$L$8=L$8),'R9. TIAM new EV capacity'!$E$9:$L$143))</f>
        <v>2253.7424077435044</v>
      </c>
      <c r="M32" s="58">
        <f t="array" ref="M32">SUM(IF(('R9. TIAM new EV capacity'!$A$9:$A$143=$B32)*('R9. TIAM new EV capacity'!$D$9:$D$143=$D32)*('R9. TIAM new EV capacity'!$E$8:$L$8=M$8),'R9. TIAM new EV capacity'!$E$9:$L$143))</f>
        <v>2439.599596505745</v>
      </c>
      <c r="N32" s="58">
        <f t="array" ref="N32">SUM(IF(('R9. TIAM new EV capacity'!$A$9:$A$143=$B32)*('R9. TIAM new EV capacity'!$D$9:$D$143=$D32)*('R9. TIAM new EV capacity'!$E$8:$L$8=N$8),'R9. TIAM new EV capacity'!$E$9:$L$143))</f>
        <v>2871.2950151143236</v>
      </c>
      <c r="O32" s="58">
        <f t="array" ref="O32">SUM(IF(('R9. TIAM new EV capacity'!$A$9:$A$143=$B32)*('R9. TIAM new EV capacity'!$D$9:$D$143=$D32)*('R9. TIAM new EV capacity'!$E$8:$L$8=O$8),'R9. TIAM new EV capacity'!$E$9:$L$143))</f>
        <v>3080.3426779629895</v>
      </c>
      <c r="P32" s="58">
        <f t="array" ref="P32">SUM(IF(('R9. TIAM new EV capacity'!$A$9:$A$143=$B32)*('R9. TIAM new EV capacity'!$D$9:$D$143=$D32)*('R9. TIAM new EV capacity'!$E$8:$L$8=P$8),'R9. TIAM new EV capacity'!$E$9:$L$143))</f>
        <v>3236.8973818755917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SUM(IF(('R9. TIAM new EV capacity'!$A$9:$A$143=$B33)*('R9. TIAM new EV capacity'!$D$9:$D$143=$D33)*('R9. TIAM new EV capacity'!$E$8:$L$8=E$8),'R9. TIAM new EV capacity'!$E$9:$L$143))</f>
        <v>0</v>
      </c>
      <c r="F33" s="58">
        <f t="array" ref="F33">SUM(IF(('R9. TIAM new EV capacity'!$A$9:$A$143=$B33)*('R9. TIAM new EV capacity'!$D$9:$D$143=$D33)*('R9. TIAM new EV capacity'!$E$8:$L$8=F$8),'R9. TIAM new EV capacity'!$E$9:$L$143))</f>
        <v>0</v>
      </c>
      <c r="G33" s="58">
        <f t="array" ref="G33">SUM(IF(('R9. TIAM new EV capacity'!$A$9:$A$143=$B33)*('R9. TIAM new EV capacity'!$D$9:$D$143=$D33)*('R9. TIAM new EV capacity'!$E$8:$L$8=G$8),'R9. TIAM new EV capacity'!$E$9:$L$143))</f>
        <v>0</v>
      </c>
      <c r="H33" s="58">
        <f t="array" ref="H33">SUM(IF(('R9. TIAM new EV capacity'!$A$9:$A$143=$B33)*('R9. TIAM new EV capacity'!$D$9:$D$143=$D33)*('R9. TIAM new EV capacity'!$E$8:$L$8=H$8),'R9. TIAM new EV capacity'!$E$9:$L$143))</f>
        <v>0</v>
      </c>
      <c r="I33" s="58">
        <f t="array" ref="I33">SUM(IF(('R9. TIAM new EV capacity'!$A$9:$A$143=$B33)*('R9. TIAM new EV capacity'!$D$9:$D$143=$D33)*('R9. TIAM new EV capacity'!$E$8:$L$8=I$8),'R9. TIAM new EV capacity'!$E$9:$L$143))</f>
        <v>702.54574640018404</v>
      </c>
      <c r="J33" s="58">
        <f t="array" ref="J33">SUM(IF(('R9. TIAM new EV capacity'!$A$9:$A$143=$B33)*('R9. TIAM new EV capacity'!$D$9:$D$143=$D33)*('R9. TIAM new EV capacity'!$E$8:$L$8=J$8),'R9. TIAM new EV capacity'!$E$9:$L$143))</f>
        <v>5630.4447220651527</v>
      </c>
      <c r="K33" s="58">
        <f t="array" ref="K33">SUM(IF(('R9. TIAM new EV capacity'!$A$9:$A$143=$B33)*('R9. TIAM new EV capacity'!$D$9:$D$143=$D33)*('R9. TIAM new EV capacity'!$E$8:$L$8=K$8),'R9. TIAM new EV capacity'!$E$9:$L$143))</f>
        <v>8356.4334935200422</v>
      </c>
      <c r="L33" s="58">
        <f t="array" ref="L33">SUM(IF(('R9. TIAM new EV capacity'!$A$9:$A$143=$B33)*('R9. TIAM new EV capacity'!$D$9:$D$143=$D33)*('R9. TIAM new EV capacity'!$E$8:$L$8=L$8),'R9. TIAM new EV capacity'!$E$9:$L$143))</f>
        <v>8781.7667183910398</v>
      </c>
      <c r="M33" s="58">
        <f t="array" ref="M33">SUM(IF(('R9. TIAM new EV capacity'!$A$9:$A$143=$B33)*('R9. TIAM new EV capacity'!$D$9:$D$143=$D33)*('R9. TIAM new EV capacity'!$E$8:$L$8=M$8),'R9. TIAM new EV capacity'!$E$9:$L$143))</f>
        <v>9466.1954548585854</v>
      </c>
      <c r="N33" s="58">
        <f t="array" ref="N33">SUM(IF(('R9. TIAM new EV capacity'!$A$9:$A$143=$B33)*('R9. TIAM new EV capacity'!$D$9:$D$143=$D33)*('R9. TIAM new EV capacity'!$E$8:$L$8=N$8),'R9. TIAM new EV capacity'!$E$9:$L$143))</f>
        <v>10023.349046415171</v>
      </c>
      <c r="O33" s="58">
        <f t="array" ref="O33">SUM(IF(('R9. TIAM new EV capacity'!$A$9:$A$143=$B33)*('R9. TIAM new EV capacity'!$D$9:$D$143=$D33)*('R9. TIAM new EV capacity'!$E$8:$L$8=O$8),'R9. TIAM new EV capacity'!$E$9:$L$143))</f>
        <v>11035.382672098898</v>
      </c>
      <c r="P33" s="58">
        <f t="array" ref="P33">SUM(IF(('R9. TIAM new EV capacity'!$A$9:$A$143=$B33)*('R9. TIAM new EV capacity'!$D$9:$D$143=$D33)*('R9. TIAM new EV capacity'!$E$8:$L$8=P$8),'R9. TIAM new EV capacity'!$E$9:$L$143))</f>
        <v>11858.789775976516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SUM(IF(('R9. TIAM new EV capacity'!$A$9:$A$143=$B34)*('R9. TIAM new EV capacity'!$D$9:$D$143=$D34)*('R9. TIAM new EV capacity'!$E$8:$L$8=E$8),'R9. TIAM new EV capacity'!$E$9:$L$143))</f>
        <v>0</v>
      </c>
      <c r="F34" s="58">
        <f t="array" ref="F34">SUM(IF(('R9. TIAM new EV capacity'!$A$9:$A$143=$B34)*('R9. TIAM new EV capacity'!$D$9:$D$143=$D34)*('R9. TIAM new EV capacity'!$E$8:$L$8=F$8),'R9. TIAM new EV capacity'!$E$9:$L$143))</f>
        <v>0</v>
      </c>
      <c r="G34" s="58">
        <f t="array" ref="G34">SUM(IF(('R9. TIAM new EV capacity'!$A$9:$A$143=$B34)*('R9. TIAM new EV capacity'!$D$9:$D$143=$D34)*('R9. TIAM new EV capacity'!$E$8:$L$8=G$8),'R9. TIAM new EV capacity'!$E$9:$L$143))</f>
        <v>0</v>
      </c>
      <c r="H34" s="58">
        <f t="array" ref="H34">SUM(IF(('R9. TIAM new EV capacity'!$A$9:$A$143=$B34)*('R9. TIAM new EV capacity'!$D$9:$D$143=$D34)*('R9. TIAM new EV capacity'!$E$8:$L$8=H$8),'R9. TIAM new EV capacity'!$E$9:$L$143))</f>
        <v>0</v>
      </c>
      <c r="I34" s="58">
        <f t="array" ref="I34">SUM(IF(('R9. TIAM new EV capacity'!$A$9:$A$143=$B34)*('R9. TIAM new EV capacity'!$D$9:$D$143=$D34)*('R9. TIAM new EV capacity'!$E$8:$L$8=I$8),'R9. TIAM new EV capacity'!$E$9:$L$143))</f>
        <v>50.449947590889607</v>
      </c>
      <c r="J34" s="58">
        <f t="array" ref="J34">SUM(IF(('R9. TIAM new EV capacity'!$A$9:$A$143=$B34)*('R9. TIAM new EV capacity'!$D$9:$D$143=$D34)*('R9. TIAM new EV capacity'!$E$8:$L$8=J$8),'R9. TIAM new EV capacity'!$E$9:$L$143))</f>
        <v>210.1165997188092</v>
      </c>
      <c r="K34" s="58">
        <f t="array" ref="K34">SUM(IF(('R9. TIAM new EV capacity'!$A$9:$A$143=$B34)*('R9. TIAM new EV capacity'!$D$9:$D$143=$D34)*('R9. TIAM new EV capacity'!$E$8:$L$8=K$8),'R9. TIAM new EV capacity'!$E$9:$L$143))</f>
        <v>262.8244557876061</v>
      </c>
      <c r="L34" s="58">
        <f t="array" ref="L34">SUM(IF(('R9. TIAM new EV capacity'!$A$9:$A$143=$B34)*('R9. TIAM new EV capacity'!$D$9:$D$143=$D34)*('R9. TIAM new EV capacity'!$E$8:$L$8=L$8),'R9. TIAM new EV capacity'!$E$9:$L$143))</f>
        <v>310.77443451497084</v>
      </c>
      <c r="M34" s="58">
        <f t="array" ref="M34">SUM(IF(('R9. TIAM new EV capacity'!$A$9:$A$143=$B34)*('R9. TIAM new EV capacity'!$D$9:$D$143=$D34)*('R9. TIAM new EV capacity'!$E$8:$L$8=M$8),'R9. TIAM new EV capacity'!$E$9:$L$143))</f>
        <v>359.87210451172274</v>
      </c>
      <c r="N34" s="58">
        <f t="array" ref="N34">SUM(IF(('R9. TIAM new EV capacity'!$A$9:$A$143=$B34)*('R9. TIAM new EV capacity'!$D$9:$D$143=$D34)*('R9. TIAM new EV capacity'!$E$8:$L$8=N$8),'R9. TIAM new EV capacity'!$E$9:$L$143))</f>
        <v>374.04834728156123</v>
      </c>
      <c r="O34" s="58">
        <f t="array" ref="O34">SUM(IF(('R9. TIAM new EV capacity'!$A$9:$A$143=$B34)*('R9. TIAM new EV capacity'!$D$9:$D$143=$D34)*('R9. TIAM new EV capacity'!$E$8:$L$8=O$8),'R9. TIAM new EV capacity'!$E$9:$L$143))</f>
        <v>400.63527507125139</v>
      </c>
      <c r="P34" s="58">
        <f t="array" ref="P34">SUM(IF(('R9. TIAM new EV capacity'!$A$9:$A$143=$B34)*('R9. TIAM new EV capacity'!$D$9:$D$143=$D34)*('R9. TIAM new EV capacity'!$E$8:$L$8=P$8),'R9. TIAM new EV capacity'!$E$9:$L$143))</f>
        <v>426.07354092057153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SUM(IF(('R9. TIAM new EV capacity'!$A$9:$A$143=$B35)*('R9. TIAM new EV capacity'!$D$9:$D$143=$D35)*('R9. TIAM new EV capacity'!$E$8:$L$8=E$8),'R9. TIAM new EV capacity'!$E$9:$L$143))</f>
        <v>0</v>
      </c>
      <c r="F35" s="58">
        <f t="array" ref="F35">SUM(IF(('R9. TIAM new EV capacity'!$A$9:$A$143=$B35)*('R9. TIAM new EV capacity'!$D$9:$D$143=$D35)*('R9. TIAM new EV capacity'!$E$8:$L$8=F$8),'R9. TIAM new EV capacity'!$E$9:$L$143))</f>
        <v>0</v>
      </c>
      <c r="G35" s="58">
        <f t="array" ref="G35">SUM(IF(('R9. TIAM new EV capacity'!$A$9:$A$143=$B35)*('R9. TIAM new EV capacity'!$D$9:$D$143=$D35)*('R9. TIAM new EV capacity'!$E$8:$L$8=G$8),'R9. TIAM new EV capacity'!$E$9:$L$143))</f>
        <v>0</v>
      </c>
      <c r="H35" s="58">
        <f t="array" ref="H35">SUM(IF(('R9. TIAM new EV capacity'!$A$9:$A$143=$B35)*('R9. TIAM new EV capacity'!$D$9:$D$143=$D35)*('R9. TIAM new EV capacity'!$E$8:$L$8=H$8),'R9. TIAM new EV capacity'!$E$9:$L$143))</f>
        <v>0</v>
      </c>
      <c r="I35" s="58">
        <f t="array" ref="I35">SUM(IF(('R9. TIAM new EV capacity'!$A$9:$A$143=$B35)*('R9. TIAM new EV capacity'!$D$9:$D$143=$D35)*('R9. TIAM new EV capacity'!$E$8:$L$8=I$8),'R9. TIAM new EV capacity'!$E$9:$L$143))</f>
        <v>64.92547359967125</v>
      </c>
      <c r="J35" s="58">
        <f t="array" ref="J35">SUM(IF(('R9. TIAM new EV capacity'!$A$9:$A$143=$B35)*('R9. TIAM new EV capacity'!$D$9:$D$143=$D35)*('R9. TIAM new EV capacity'!$E$8:$L$8=J$8),'R9. TIAM new EV capacity'!$E$9:$L$143))</f>
        <v>3107.2025910357429</v>
      </c>
      <c r="K35" s="58">
        <f t="array" ref="K35">SUM(IF(('R9. TIAM new EV capacity'!$A$9:$A$143=$B35)*('R9. TIAM new EV capacity'!$D$9:$D$143=$D35)*('R9. TIAM new EV capacity'!$E$8:$L$8=K$8),'R9. TIAM new EV capacity'!$E$9:$L$143))</f>
        <v>3928.6037265370774</v>
      </c>
      <c r="L35" s="58">
        <f t="array" ref="L35">SUM(IF(('R9. TIAM new EV capacity'!$A$9:$A$143=$B35)*('R9. TIAM new EV capacity'!$D$9:$D$143=$D35)*('R9. TIAM new EV capacity'!$E$8:$L$8=L$8),'R9. TIAM new EV capacity'!$E$9:$L$143))</f>
        <v>4100.8564853137068</v>
      </c>
      <c r="M35" s="58">
        <f t="array" ref="M35">SUM(IF(('R9. TIAM new EV capacity'!$A$9:$A$143=$B35)*('R9. TIAM new EV capacity'!$D$9:$D$143=$D35)*('R9. TIAM new EV capacity'!$E$8:$L$8=M$8),'R9. TIAM new EV capacity'!$E$9:$L$143))</f>
        <v>4640.9929026799246</v>
      </c>
      <c r="N35" s="58">
        <f t="array" ref="N35">SUM(IF(('R9. TIAM new EV capacity'!$A$9:$A$143=$B35)*('R9. TIAM new EV capacity'!$D$9:$D$143=$D35)*('R9. TIAM new EV capacity'!$E$8:$L$8=N$8),'R9. TIAM new EV capacity'!$E$9:$L$143))</f>
        <v>4783.8404093974987</v>
      </c>
      <c r="O35" s="58">
        <f t="array" ref="O35">SUM(IF(('R9. TIAM new EV capacity'!$A$9:$A$143=$B35)*('R9. TIAM new EV capacity'!$D$9:$D$143=$D35)*('R9. TIAM new EV capacity'!$E$8:$L$8=O$8),'R9. TIAM new EV capacity'!$E$9:$L$143))</f>
        <v>4857.5025330052158</v>
      </c>
      <c r="P35" s="58">
        <f t="array" ref="P35">SUM(IF(('R9. TIAM new EV capacity'!$A$9:$A$143=$B35)*('R9. TIAM new EV capacity'!$D$9:$D$143=$D35)*('R9. TIAM new EV capacity'!$E$8:$L$8=P$8),'R9. TIAM new EV capacity'!$E$9:$L$143))</f>
        <v>3826.8802579675121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SUM(IF(('R9. TIAM new EV capacity'!$A$9:$A$143=$B36)*('R9. TIAM new EV capacity'!$D$9:$D$143=$D36)*('R9. TIAM new EV capacity'!$E$8:$L$8=E$8),'R9. TIAM new EV capacity'!$E$9:$L$143))</f>
        <v>0</v>
      </c>
      <c r="F36" s="58">
        <f t="array" ref="F36">SUM(IF(('R9. TIAM new EV capacity'!$A$9:$A$143=$B36)*('R9. TIAM new EV capacity'!$D$9:$D$143=$D36)*('R9. TIAM new EV capacity'!$E$8:$L$8=F$8),'R9. TIAM new EV capacity'!$E$9:$L$143))</f>
        <v>0</v>
      </c>
      <c r="G36" s="58">
        <f t="array" ref="G36">SUM(IF(('R9. TIAM new EV capacity'!$A$9:$A$143=$B36)*('R9. TIAM new EV capacity'!$D$9:$D$143=$D36)*('R9. TIAM new EV capacity'!$E$8:$L$8=G$8),'R9. TIAM new EV capacity'!$E$9:$L$143))</f>
        <v>0</v>
      </c>
      <c r="H36" s="58">
        <f t="array" ref="H36">SUM(IF(('R9. TIAM new EV capacity'!$A$9:$A$143=$B36)*('R9. TIAM new EV capacity'!$D$9:$D$143=$D36)*('R9. TIAM new EV capacity'!$E$8:$L$8=H$8),'R9. TIAM new EV capacity'!$E$9:$L$143))</f>
        <v>0</v>
      </c>
      <c r="I36" s="58">
        <f t="array" ref="I36">SUM(IF(('R9. TIAM new EV capacity'!$A$9:$A$143=$B36)*('R9. TIAM new EV capacity'!$D$9:$D$143=$D36)*('R9. TIAM new EV capacity'!$E$8:$L$8=I$8),'R9. TIAM new EV capacity'!$E$9:$L$143))</f>
        <v>0</v>
      </c>
      <c r="J36" s="58">
        <f t="array" ref="J36">SUM(IF(('R9. TIAM new EV capacity'!$A$9:$A$143=$B36)*('R9. TIAM new EV capacity'!$D$9:$D$143=$D36)*('R9. TIAM new EV capacity'!$E$8:$L$8=J$8),'R9. TIAM new EV capacity'!$E$9:$L$143))</f>
        <v>798.6421492751939</v>
      </c>
      <c r="K36" s="58">
        <f t="array" ref="K36">SUM(IF(('R9. TIAM new EV capacity'!$A$9:$A$143=$B36)*('R9. TIAM new EV capacity'!$D$9:$D$143=$D36)*('R9. TIAM new EV capacity'!$E$8:$L$8=K$8),'R9. TIAM new EV capacity'!$E$9:$L$143))</f>
        <v>1451.8984000475639</v>
      </c>
      <c r="L36" s="58">
        <f t="array" ref="L36">SUM(IF(('R9. TIAM new EV capacity'!$A$9:$A$143=$B36)*('R9. TIAM new EV capacity'!$D$9:$D$143=$D36)*('R9. TIAM new EV capacity'!$E$8:$L$8=L$8),'R9. TIAM new EV capacity'!$E$9:$L$143))</f>
        <v>1277.191212826825</v>
      </c>
      <c r="M36" s="58">
        <f t="array" ref="M36">SUM(IF(('R9. TIAM new EV capacity'!$A$9:$A$143=$B36)*('R9. TIAM new EV capacity'!$D$9:$D$143=$D36)*('R9. TIAM new EV capacity'!$E$8:$L$8=M$8),'R9. TIAM new EV capacity'!$E$9:$L$143))</f>
        <v>1259.8456996896266</v>
      </c>
      <c r="N36" s="58">
        <f t="array" ref="N36">SUM(IF(('R9. TIAM new EV capacity'!$A$9:$A$143=$B36)*('R9. TIAM new EV capacity'!$D$9:$D$143=$D36)*('R9. TIAM new EV capacity'!$E$8:$L$8=N$8),'R9. TIAM new EV capacity'!$E$9:$L$143))</f>
        <v>1115.7267912112934</v>
      </c>
      <c r="O36" s="58">
        <f t="array" ref="O36">SUM(IF(('R9. TIAM new EV capacity'!$A$9:$A$143=$B36)*('R9. TIAM new EV capacity'!$D$9:$D$143=$D36)*('R9. TIAM new EV capacity'!$E$8:$L$8=O$8),'R9. TIAM new EV capacity'!$E$9:$L$143))</f>
        <v>861.71104582007547</v>
      </c>
      <c r="P36" s="58">
        <f t="array" ref="P36">SUM(IF(('R9. TIAM new EV capacity'!$A$9:$A$143=$B36)*('R9. TIAM new EV capacity'!$D$9:$D$143=$D36)*('R9. TIAM new EV capacity'!$E$8:$L$8=P$8),'R9. TIAM new EV capacity'!$E$9:$L$143))</f>
        <v>2269.6240090533211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SUM(IF(('R9. TIAM new EV capacity'!$A$9:$A$143=$B37)*('R9. TIAM new EV capacity'!$D$9:$D$143=$D37)*('R9. TIAM new EV capacity'!$E$8:$L$8=E$8),'R9. TIAM new EV capacity'!$E$9:$L$143))</f>
        <v>0</v>
      </c>
      <c r="F37" s="58">
        <f t="array" ref="F37">SUM(IF(('R9. TIAM new EV capacity'!$A$9:$A$143=$B37)*('R9. TIAM new EV capacity'!$D$9:$D$143=$D37)*('R9. TIAM new EV capacity'!$E$8:$L$8=F$8),'R9. TIAM new EV capacity'!$E$9:$L$143))</f>
        <v>0</v>
      </c>
      <c r="G37" s="58">
        <f t="array" ref="G37">SUM(IF(('R9. TIAM new EV capacity'!$A$9:$A$143=$B37)*('R9. TIAM new EV capacity'!$D$9:$D$143=$D37)*('R9. TIAM new EV capacity'!$E$8:$L$8=G$8),'R9. TIAM new EV capacity'!$E$9:$L$143))</f>
        <v>0</v>
      </c>
      <c r="H37" s="58">
        <f t="array" ref="H37">SUM(IF(('R9. TIAM new EV capacity'!$A$9:$A$143=$B37)*('R9. TIAM new EV capacity'!$D$9:$D$143=$D37)*('R9. TIAM new EV capacity'!$E$8:$L$8=H$8),'R9. TIAM new EV capacity'!$E$9:$L$143))</f>
        <v>0</v>
      </c>
      <c r="I37" s="58">
        <f t="array" ref="I37">SUM(IF(('R9. TIAM new EV capacity'!$A$9:$A$143=$B37)*('R9. TIAM new EV capacity'!$D$9:$D$143=$D37)*('R9. TIAM new EV capacity'!$E$8:$L$8=I$8),'R9. TIAM new EV capacity'!$E$9:$L$143))</f>
        <v>91.163436275392996</v>
      </c>
      <c r="J37" s="58">
        <f t="array" ref="J37">SUM(IF(('R9. TIAM new EV capacity'!$A$9:$A$143=$B37)*('R9. TIAM new EV capacity'!$D$9:$D$143=$D37)*('R9. TIAM new EV capacity'!$E$8:$L$8=J$8),'R9. TIAM new EV capacity'!$E$9:$L$143))</f>
        <v>1105.1761057531651</v>
      </c>
      <c r="K37" s="58">
        <f t="array" ref="K37">SUM(IF(('R9. TIAM new EV capacity'!$A$9:$A$143=$B37)*('R9. TIAM new EV capacity'!$D$9:$D$143=$D37)*('R9. TIAM new EV capacity'!$E$8:$L$8=K$8),'R9. TIAM new EV capacity'!$E$9:$L$143))</f>
        <v>1686.9235306115679</v>
      </c>
      <c r="L37" s="58">
        <f t="array" ref="L37">SUM(IF(('R9. TIAM new EV capacity'!$A$9:$A$143=$B37)*('R9. TIAM new EV capacity'!$D$9:$D$143=$D37)*('R9. TIAM new EV capacity'!$E$8:$L$8=L$8),'R9. TIAM new EV capacity'!$E$9:$L$143))</f>
        <v>1944.5820295374183</v>
      </c>
      <c r="M37" s="58">
        <f t="array" ref="M37">SUM(IF(('R9. TIAM new EV capacity'!$A$9:$A$143=$B37)*('R9. TIAM new EV capacity'!$D$9:$D$143=$D37)*('R9. TIAM new EV capacity'!$E$8:$L$8=M$8),'R9. TIAM new EV capacity'!$E$9:$L$143))</f>
        <v>1942.6799687033099</v>
      </c>
      <c r="N37" s="58">
        <f t="array" ref="N37">SUM(IF(('R9. TIAM new EV capacity'!$A$9:$A$143=$B37)*('R9. TIAM new EV capacity'!$D$9:$D$143=$D37)*('R9. TIAM new EV capacity'!$E$8:$L$8=N$8),'R9. TIAM new EV capacity'!$E$9:$L$143))</f>
        <v>2357.2381829697897</v>
      </c>
      <c r="O37" s="58">
        <f t="array" ref="O37">SUM(IF(('R9. TIAM new EV capacity'!$A$9:$A$143=$B37)*('R9. TIAM new EV capacity'!$D$9:$D$143=$D37)*('R9. TIAM new EV capacity'!$E$8:$L$8=O$8),'R9. TIAM new EV capacity'!$E$9:$L$143))</f>
        <v>2621.7049778655614</v>
      </c>
      <c r="P37" s="58">
        <f t="array" ref="P37">SUM(IF(('R9. TIAM new EV capacity'!$A$9:$A$143=$B37)*('R9. TIAM new EV capacity'!$D$9:$D$143=$D37)*('R9. TIAM new EV capacity'!$E$8:$L$8=P$8),'R9. TIAM new EV capacity'!$E$9:$L$143))</f>
        <v>3084.1404427517355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SUM(IF(('R9. TIAM new EV capacity'!$A$9:$A$143=$B38)*('R9. TIAM new EV capacity'!$D$9:$D$143=$D38)*('R9. TIAM new EV capacity'!$E$8:$L$8=E$8),'R9. TIAM new EV capacity'!$E$9:$L$143))</f>
        <v>0</v>
      </c>
      <c r="F38" s="58">
        <f t="array" ref="F38">SUM(IF(('R9. TIAM new EV capacity'!$A$9:$A$143=$B38)*('R9. TIAM new EV capacity'!$D$9:$D$143=$D38)*('R9. TIAM new EV capacity'!$E$8:$L$8=F$8),'R9. TIAM new EV capacity'!$E$9:$L$143))</f>
        <v>0</v>
      </c>
      <c r="G38" s="58">
        <f t="array" ref="G38">SUM(IF(('R9. TIAM new EV capacity'!$A$9:$A$143=$B38)*('R9. TIAM new EV capacity'!$D$9:$D$143=$D38)*('R9. TIAM new EV capacity'!$E$8:$L$8=G$8),'R9. TIAM new EV capacity'!$E$9:$L$143))</f>
        <v>0</v>
      </c>
      <c r="H38" s="58">
        <f t="array" ref="H38">SUM(IF(('R9. TIAM new EV capacity'!$A$9:$A$143=$B38)*('R9. TIAM new EV capacity'!$D$9:$D$143=$D38)*('R9. TIAM new EV capacity'!$E$8:$L$8=H$8),'R9. TIAM new EV capacity'!$E$9:$L$143))</f>
        <v>0</v>
      </c>
      <c r="I38" s="58">
        <f t="array" ref="I38">SUM(IF(('R9. TIAM new EV capacity'!$A$9:$A$143=$B38)*('R9. TIAM new EV capacity'!$D$9:$D$143=$D38)*('R9. TIAM new EV capacity'!$E$8:$L$8=I$8),'R9. TIAM new EV capacity'!$E$9:$L$143))</f>
        <v>200.9495023990255</v>
      </c>
      <c r="J38" s="58">
        <f t="array" ref="J38">SUM(IF(('R9. TIAM new EV capacity'!$A$9:$A$143=$B38)*('R9. TIAM new EV capacity'!$D$9:$D$143=$D38)*('R9. TIAM new EV capacity'!$E$8:$L$8=J$8),'R9. TIAM new EV capacity'!$E$9:$L$143))</f>
        <v>1531.5360475618143</v>
      </c>
      <c r="K38" s="58">
        <f t="array" ref="K38">SUM(IF(('R9. TIAM new EV capacity'!$A$9:$A$143=$B38)*('R9. TIAM new EV capacity'!$D$9:$D$143=$D38)*('R9. TIAM new EV capacity'!$E$8:$L$8=K$8),'R9. TIAM new EV capacity'!$E$9:$L$143))</f>
        <v>1696.4596987375289</v>
      </c>
      <c r="L38" s="58">
        <f t="array" ref="L38">SUM(IF(('R9. TIAM new EV capacity'!$A$9:$A$143=$B38)*('R9. TIAM new EV capacity'!$D$9:$D$143=$D38)*('R9. TIAM new EV capacity'!$E$8:$L$8=L$8),'R9. TIAM new EV capacity'!$E$9:$L$143))</f>
        <v>2006.8097867305835</v>
      </c>
      <c r="M38" s="58">
        <f t="array" ref="M38">SUM(IF(('R9. TIAM new EV capacity'!$A$9:$A$143=$B38)*('R9. TIAM new EV capacity'!$D$9:$D$143=$D38)*('R9. TIAM new EV capacity'!$E$8:$L$8=M$8),'R9. TIAM new EV capacity'!$E$9:$L$143))</f>
        <v>2176.5016730357638</v>
      </c>
      <c r="N38" s="58">
        <f t="array" ref="N38">SUM(IF(('R9. TIAM new EV capacity'!$A$9:$A$143=$B38)*('R9. TIAM new EV capacity'!$D$9:$D$143=$D38)*('R9. TIAM new EV capacity'!$E$8:$L$8=N$8),'R9. TIAM new EV capacity'!$E$9:$L$143))</f>
        <v>2324.129434296608</v>
      </c>
      <c r="O38" s="58">
        <f t="array" ref="O38">SUM(IF(('R9. TIAM new EV capacity'!$A$9:$A$143=$B38)*('R9. TIAM new EV capacity'!$D$9:$D$143=$D38)*('R9. TIAM new EV capacity'!$E$8:$L$8=O$8),'R9. TIAM new EV capacity'!$E$9:$L$143))</f>
        <v>2432.8858995638993</v>
      </c>
      <c r="P38" s="58">
        <f t="array" ref="P38">SUM(IF(('R9. TIAM new EV capacity'!$A$9:$A$143=$B38)*('R9. TIAM new EV capacity'!$D$9:$D$143=$D38)*('R9. TIAM new EV capacity'!$E$8:$L$8=P$8),'R9. TIAM new EV capacity'!$E$9:$L$143))</f>
        <v>2608.8674360494088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SUM(IF(('R9. TIAM new EV capacity'!$A$9:$A$143=$B39)*('R9. TIAM new EV capacity'!$D$9:$D$143=$D39)*('R9. TIAM new EV capacity'!$E$8:$L$8=E$8),'R9. TIAM new EV capacity'!$E$9:$L$143))</f>
        <v>0</v>
      </c>
      <c r="F39" s="58">
        <f t="array" ref="F39">SUM(IF(('R9. TIAM new EV capacity'!$A$9:$A$143=$B39)*('R9. TIAM new EV capacity'!$D$9:$D$143=$D39)*('R9. TIAM new EV capacity'!$E$8:$L$8=F$8),'R9. TIAM new EV capacity'!$E$9:$L$143))</f>
        <v>0</v>
      </c>
      <c r="G39" s="58">
        <f t="array" ref="G39">SUM(IF(('R9. TIAM new EV capacity'!$A$9:$A$143=$B39)*('R9. TIAM new EV capacity'!$D$9:$D$143=$D39)*('R9. TIAM new EV capacity'!$E$8:$L$8=G$8),'R9. TIAM new EV capacity'!$E$9:$L$143))</f>
        <v>0</v>
      </c>
      <c r="H39" s="58">
        <f t="array" ref="H39">SUM(IF(('R9. TIAM new EV capacity'!$A$9:$A$143=$B39)*('R9. TIAM new EV capacity'!$D$9:$D$143=$D39)*('R9. TIAM new EV capacity'!$E$8:$L$8=H$8),'R9. TIAM new EV capacity'!$E$9:$L$143))</f>
        <v>0</v>
      </c>
      <c r="I39" s="58">
        <f t="array" ref="I39">SUM(IF(('R9. TIAM new EV capacity'!$A$9:$A$143=$B39)*('R9. TIAM new EV capacity'!$D$9:$D$143=$D39)*('R9. TIAM new EV capacity'!$E$8:$L$8=I$8),'R9. TIAM new EV capacity'!$E$9:$L$143))</f>
        <v>218.9322911109559</v>
      </c>
      <c r="J39" s="58">
        <f t="array" ref="J39">SUM(IF(('R9. TIAM new EV capacity'!$A$9:$A$143=$B39)*('R9. TIAM new EV capacity'!$D$9:$D$143=$D39)*('R9. TIAM new EV capacity'!$E$8:$L$8=J$8),'R9. TIAM new EV capacity'!$E$9:$L$143))</f>
        <v>4881.7644974682316</v>
      </c>
      <c r="K39" s="58">
        <f t="array" ref="K39">SUM(IF(('R9. TIAM new EV capacity'!$A$9:$A$143=$B39)*('R9. TIAM new EV capacity'!$D$9:$D$143=$D39)*('R9. TIAM new EV capacity'!$E$8:$L$8=K$8),'R9. TIAM new EV capacity'!$E$9:$L$143))</f>
        <v>5949.7958388303714</v>
      </c>
      <c r="L39" s="58">
        <f t="array" ref="L39">SUM(IF(('R9. TIAM new EV capacity'!$A$9:$A$143=$B39)*('R9. TIAM new EV capacity'!$D$9:$D$143=$D39)*('R9. TIAM new EV capacity'!$E$8:$L$8=L$8),'R9. TIAM new EV capacity'!$E$9:$L$143))</f>
        <v>6612.0570251617582</v>
      </c>
      <c r="M39" s="58">
        <f t="array" ref="M39">SUM(IF(('R9. TIAM new EV capacity'!$A$9:$A$143=$B39)*('R9. TIAM new EV capacity'!$D$9:$D$143=$D39)*('R9. TIAM new EV capacity'!$E$8:$L$8=M$8),'R9. TIAM new EV capacity'!$E$9:$L$143))</f>
        <v>6979.2095910291036</v>
      </c>
      <c r="N39" s="58">
        <f t="array" ref="N39">SUM(IF(('R9. TIAM new EV capacity'!$A$9:$A$143=$B39)*('R9. TIAM new EV capacity'!$D$9:$D$143=$D39)*('R9. TIAM new EV capacity'!$E$8:$L$8=N$8),'R9. TIAM new EV capacity'!$E$9:$L$143))</f>
        <v>7681.3977161781177</v>
      </c>
      <c r="O39" s="58">
        <f t="array" ref="O39">SUM(IF(('R9. TIAM new EV capacity'!$A$9:$A$143=$B39)*('R9. TIAM new EV capacity'!$D$9:$D$143=$D39)*('R9. TIAM new EV capacity'!$E$8:$L$8=O$8),'R9. TIAM new EV capacity'!$E$9:$L$143))</f>
        <v>8376.4202437766617</v>
      </c>
      <c r="P39" s="58">
        <f t="array" ref="P39">SUM(IF(('R9. TIAM new EV capacity'!$A$9:$A$143=$B39)*('R9. TIAM new EV capacity'!$D$9:$D$143=$D39)*('R9. TIAM new EV capacity'!$E$8:$L$8=P$8),'R9. TIAM new EV capacity'!$E$9:$L$143))</f>
        <v>8913.42573071685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SUM(IF(('R9. TIAM new EV capacity'!$A$9:$A$143=$B40)*('R9. TIAM new EV capacity'!$D$9:$D$143=$D40)*('R9. TIAM new EV capacity'!$E$8:$L$8=E$8),'R9. TIAM new EV capacity'!$E$9:$L$143))</f>
        <v>0</v>
      </c>
      <c r="F40" s="58">
        <f t="array" ref="F40">SUM(IF(('R9. TIAM new EV capacity'!$A$9:$A$143=$B40)*('R9. TIAM new EV capacity'!$D$9:$D$143=$D40)*('R9. TIAM new EV capacity'!$E$8:$L$8=F$8),'R9. TIAM new EV capacity'!$E$9:$L$143))</f>
        <v>0</v>
      </c>
      <c r="G40" s="58">
        <f t="array" ref="G40">SUM(IF(('R9. TIAM new EV capacity'!$A$9:$A$143=$B40)*('R9. TIAM new EV capacity'!$D$9:$D$143=$D40)*('R9. TIAM new EV capacity'!$E$8:$L$8=G$8),'R9. TIAM new EV capacity'!$E$9:$L$143))</f>
        <v>0</v>
      </c>
      <c r="H40" s="58">
        <f t="array" ref="H40">SUM(IF(('R9. TIAM new EV capacity'!$A$9:$A$143=$B40)*('R9. TIAM new EV capacity'!$D$9:$D$143=$D40)*('R9. TIAM new EV capacity'!$E$8:$L$8=H$8),'R9. TIAM new EV capacity'!$E$9:$L$143))</f>
        <v>0</v>
      </c>
      <c r="I40" s="58">
        <f t="array" ref="I40">SUM(IF(('R9. TIAM new EV capacity'!$A$9:$A$143=$B40)*('R9. TIAM new EV capacity'!$D$9:$D$143=$D40)*('R9. TIAM new EV capacity'!$E$8:$L$8=I$8),'R9. TIAM new EV capacity'!$E$9:$L$143))</f>
        <v>10.0019607600815</v>
      </c>
      <c r="J40" s="58">
        <f t="array" ref="J40">SUM(IF(('R9. TIAM new EV capacity'!$A$9:$A$143=$B40)*('R9. TIAM new EV capacity'!$D$9:$D$143=$D40)*('R9. TIAM new EV capacity'!$E$8:$L$8=J$8),'R9. TIAM new EV capacity'!$E$9:$L$143))</f>
        <v>182.14439100877075</v>
      </c>
      <c r="K40" s="58">
        <f t="array" ref="K40">SUM(IF(('R9. TIAM new EV capacity'!$A$9:$A$143=$B40)*('R9. TIAM new EV capacity'!$D$9:$D$143=$D40)*('R9. TIAM new EV capacity'!$E$8:$L$8=K$8),'R9. TIAM new EV capacity'!$E$9:$L$143))</f>
        <v>220.3116846647423</v>
      </c>
      <c r="L40" s="58">
        <f t="array" ref="L40">SUM(IF(('R9. TIAM new EV capacity'!$A$9:$A$143=$B40)*('R9. TIAM new EV capacity'!$D$9:$D$143=$D40)*('R9. TIAM new EV capacity'!$E$8:$L$8=L$8),'R9. TIAM new EV capacity'!$E$9:$L$143))</f>
        <v>253.93913463959021</v>
      </c>
      <c r="M40" s="58">
        <f t="array" ref="M40">SUM(IF(('R9. TIAM new EV capacity'!$A$9:$A$143=$B40)*('R9. TIAM new EV capacity'!$D$9:$D$143=$D40)*('R9. TIAM new EV capacity'!$E$8:$L$8=M$8),'R9. TIAM new EV capacity'!$E$9:$L$143))</f>
        <v>290.99570276157488</v>
      </c>
      <c r="N40" s="58">
        <f t="array" ref="N40">SUM(IF(('R9. TIAM new EV capacity'!$A$9:$A$143=$B40)*('R9. TIAM new EV capacity'!$D$9:$D$143=$D40)*('R9. TIAM new EV capacity'!$E$8:$L$8=N$8),'R9. TIAM new EV capacity'!$E$9:$L$143))</f>
        <v>301.99559553071515</v>
      </c>
      <c r="O40" s="58">
        <f t="array" ref="O40">SUM(IF(('R9. TIAM new EV capacity'!$A$9:$A$143=$B40)*('R9. TIAM new EV capacity'!$D$9:$D$143=$D40)*('R9. TIAM new EV capacity'!$E$8:$L$8=O$8),'R9. TIAM new EV capacity'!$E$9:$L$143))</f>
        <v>324.45038793391643</v>
      </c>
      <c r="P40" s="58">
        <f t="array" ref="P40">SUM(IF(('R9. TIAM new EV capacity'!$A$9:$A$143=$B40)*('R9. TIAM new EV capacity'!$D$9:$D$143=$D40)*('R9. TIAM new EV capacity'!$E$8:$L$8=P$8),'R9. TIAM new EV capacity'!$E$9:$L$143))</f>
        <v>339.91861800179572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SUM(IF(('R9. TIAM new EV capacity'!$A$9:$A$143=$B41)*('R9. TIAM new EV capacity'!$D$9:$D$143=$D41)*('R9. TIAM new EV capacity'!$E$8:$L$8=E$8),'R9. TIAM new EV capacity'!$E$9:$L$143))</f>
        <v>0</v>
      </c>
      <c r="F41" s="58">
        <f t="array" ref="F41">SUM(IF(('R9. TIAM new EV capacity'!$A$9:$A$143=$B41)*('R9. TIAM new EV capacity'!$D$9:$D$143=$D41)*('R9. TIAM new EV capacity'!$E$8:$L$8=F$8),'R9. TIAM new EV capacity'!$E$9:$L$143))</f>
        <v>0</v>
      </c>
      <c r="G41" s="58">
        <f t="array" ref="G41">SUM(IF(('R9. TIAM new EV capacity'!$A$9:$A$143=$B41)*('R9. TIAM new EV capacity'!$D$9:$D$143=$D41)*('R9. TIAM new EV capacity'!$E$8:$L$8=G$8),'R9. TIAM new EV capacity'!$E$9:$L$143))</f>
        <v>0</v>
      </c>
      <c r="H41" s="58">
        <f t="array" ref="H41">SUM(IF(('R9. TIAM new EV capacity'!$A$9:$A$143=$B41)*('R9. TIAM new EV capacity'!$D$9:$D$143=$D41)*('R9. TIAM new EV capacity'!$E$8:$L$8=H$8),'R9. TIAM new EV capacity'!$E$9:$L$143))</f>
        <v>0</v>
      </c>
      <c r="I41" s="58">
        <f t="array" ref="I41">SUM(IF(('R9. TIAM new EV capacity'!$A$9:$A$143=$B41)*('R9. TIAM new EV capacity'!$D$9:$D$143=$D41)*('R9. TIAM new EV capacity'!$E$8:$L$8=I$8),'R9. TIAM new EV capacity'!$E$9:$L$143))</f>
        <v>84.995781184517483</v>
      </c>
      <c r="J41" s="58">
        <f t="array" ref="J41">SUM(IF(('R9. TIAM new EV capacity'!$A$9:$A$143=$B41)*('R9. TIAM new EV capacity'!$D$9:$D$143=$D41)*('R9. TIAM new EV capacity'!$E$8:$L$8=J$8),'R9. TIAM new EV capacity'!$E$9:$L$143))</f>
        <v>3173.2230468659318</v>
      </c>
      <c r="K41" s="58">
        <f t="array" ref="K41">SUM(IF(('R9. TIAM new EV capacity'!$A$9:$A$143=$B41)*('R9. TIAM new EV capacity'!$D$9:$D$143=$D41)*('R9. TIAM new EV capacity'!$E$8:$L$8=K$8),'R9. TIAM new EV capacity'!$E$9:$L$143))</f>
        <v>4998.425909058883</v>
      </c>
      <c r="L41" s="58">
        <f t="array" ref="L41">SUM(IF(('R9. TIAM new EV capacity'!$A$9:$A$143=$B41)*('R9. TIAM new EV capacity'!$D$9:$D$143=$D41)*('R9. TIAM new EV capacity'!$E$8:$L$8=L$8),'R9. TIAM new EV capacity'!$E$9:$L$143))</f>
        <v>5556.2991021424259</v>
      </c>
      <c r="M41" s="58">
        <f t="array" ref="M41">SUM(IF(('R9. TIAM new EV capacity'!$A$9:$A$143=$B41)*('R9. TIAM new EV capacity'!$D$9:$D$143=$D41)*('R9. TIAM new EV capacity'!$E$8:$L$8=M$8),'R9. TIAM new EV capacity'!$E$9:$L$143))</f>
        <v>5800.2506812858956</v>
      </c>
      <c r="N41" s="58">
        <f t="array" ref="N41">SUM(IF(('R9. TIAM new EV capacity'!$A$9:$A$143=$B41)*('R9. TIAM new EV capacity'!$D$9:$D$143=$D41)*('R9. TIAM new EV capacity'!$E$8:$L$8=N$8),'R9. TIAM new EV capacity'!$E$9:$L$143))</f>
        <v>5967.5426516892767</v>
      </c>
      <c r="O41" s="58">
        <f t="array" ref="O41">SUM(IF(('R9. TIAM new EV capacity'!$A$9:$A$143=$B41)*('R9. TIAM new EV capacity'!$D$9:$D$143=$D41)*('R9. TIAM new EV capacity'!$E$8:$L$8=O$8),'R9. TIAM new EV capacity'!$E$9:$L$143))</f>
        <v>5955.7326198435976</v>
      </c>
      <c r="P41" s="58">
        <f t="array" ref="P41">SUM(IF(('R9. TIAM new EV capacity'!$A$9:$A$143=$B41)*('R9. TIAM new EV capacity'!$D$9:$D$143=$D41)*('R9. TIAM new EV capacity'!$E$8:$L$8=P$8),'R9. TIAM new EV capacity'!$E$9:$L$143))</f>
        <v>4401.9403904944229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SUM(IF(('R9. TIAM new EV capacity'!$A$9:$A$143=$B42)*('R9. TIAM new EV capacity'!$D$9:$D$143=$D42)*('R9. TIAM new EV capacity'!$E$8:$L$8=E$8),'R9. TIAM new EV capacity'!$E$9:$L$143))</f>
        <v>0</v>
      </c>
      <c r="F42" s="58">
        <f t="array" ref="F42">SUM(IF(('R9. TIAM new EV capacity'!$A$9:$A$143=$B42)*('R9. TIAM new EV capacity'!$D$9:$D$143=$D42)*('R9. TIAM new EV capacity'!$E$8:$L$8=F$8),'R9. TIAM new EV capacity'!$E$9:$L$143))</f>
        <v>0</v>
      </c>
      <c r="G42" s="58">
        <f t="array" ref="G42">SUM(IF(('R9. TIAM new EV capacity'!$A$9:$A$143=$B42)*('R9. TIAM new EV capacity'!$D$9:$D$143=$D42)*('R9. TIAM new EV capacity'!$E$8:$L$8=G$8),'R9. TIAM new EV capacity'!$E$9:$L$143))</f>
        <v>0</v>
      </c>
      <c r="H42" s="58">
        <f t="array" ref="H42">SUM(IF(('R9. TIAM new EV capacity'!$A$9:$A$143=$B42)*('R9. TIAM new EV capacity'!$D$9:$D$143=$D42)*('R9. TIAM new EV capacity'!$E$8:$L$8=H$8),'R9. TIAM new EV capacity'!$E$9:$L$143))</f>
        <v>0</v>
      </c>
      <c r="I42" s="58">
        <f t="array" ref="I42">SUM(IF(('R9. TIAM new EV capacity'!$A$9:$A$143=$B42)*('R9. TIAM new EV capacity'!$D$9:$D$143=$D42)*('R9. TIAM new EV capacity'!$E$8:$L$8=I$8),'R9. TIAM new EV capacity'!$E$9:$L$143))</f>
        <v>0</v>
      </c>
      <c r="J42" s="58">
        <f t="array" ref="J42">SUM(IF(('R9. TIAM new EV capacity'!$A$9:$A$143=$B42)*('R9. TIAM new EV capacity'!$D$9:$D$143=$D42)*('R9. TIAM new EV capacity'!$E$8:$L$8=J$8),'R9. TIAM new EV capacity'!$E$9:$L$143))</f>
        <v>1035.866449867043</v>
      </c>
      <c r="K42" s="58">
        <f t="array" ref="K42">SUM(IF(('R9. TIAM new EV capacity'!$A$9:$A$143=$B42)*('R9. TIAM new EV capacity'!$D$9:$D$143=$D42)*('R9. TIAM new EV capacity'!$E$8:$L$8=K$8),'R9. TIAM new EV capacity'!$E$9:$L$143))</f>
        <v>1924.8625498833583</v>
      </c>
      <c r="L42" s="58">
        <f t="array" ref="L42">SUM(IF(('R9. TIAM new EV capacity'!$A$9:$A$143=$B42)*('R9. TIAM new EV capacity'!$D$9:$D$143=$D42)*('R9. TIAM new EV capacity'!$E$8:$L$8=L$8),'R9. TIAM new EV capacity'!$E$9:$L$143))</f>
        <v>1604.9903265546964</v>
      </c>
      <c r="M42" s="58">
        <f t="array" ref="M42">SUM(IF(('R9. TIAM new EV capacity'!$A$9:$A$143=$B42)*('R9. TIAM new EV capacity'!$D$9:$D$143=$D42)*('R9. TIAM new EV capacity'!$E$8:$L$8=M$8),'R9. TIAM new EV capacity'!$E$9:$L$143))</f>
        <v>1646.245332492279</v>
      </c>
      <c r="N42" s="58">
        <f t="array" ref="N42">SUM(IF(('R9. TIAM new EV capacity'!$A$9:$A$143=$B42)*('R9. TIAM new EV capacity'!$D$9:$D$143=$D42)*('R9. TIAM new EV capacity'!$E$8:$L$8=N$8),'R9. TIAM new EV capacity'!$E$9:$L$143))</f>
        <v>2311.4556412491329</v>
      </c>
      <c r="O42" s="58">
        <f t="array" ref="O42">SUM(IF(('R9. TIAM new EV capacity'!$A$9:$A$143=$B42)*('R9. TIAM new EV capacity'!$D$9:$D$143=$D42)*('R9. TIAM new EV capacity'!$E$8:$L$8=O$8),'R9. TIAM new EV capacity'!$E$9:$L$143))</f>
        <v>1529.7076305038936</v>
      </c>
      <c r="P42" s="58">
        <f t="array" ref="P42">SUM(IF(('R9. TIAM new EV capacity'!$A$9:$A$143=$B42)*('R9. TIAM new EV capacity'!$D$9:$D$143=$D42)*('R9. TIAM new EV capacity'!$E$8:$L$8=P$8),'R9. TIAM new EV capacity'!$E$9:$L$143))</f>
        <v>3047.9243119314733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SUM(IF(('R9. TIAM new EV capacity'!$A$9:$A$143=$B43)*('R9. TIAM new EV capacity'!$D$9:$D$143=$D43)*('R9. TIAM new EV capacity'!$E$8:$L$8=E$8),'R9. TIAM new EV capacity'!$E$9:$L$143))</f>
        <v>0</v>
      </c>
      <c r="F43" s="58">
        <f t="array" ref="F43">SUM(IF(('R9. TIAM new EV capacity'!$A$9:$A$143=$B43)*('R9. TIAM new EV capacity'!$D$9:$D$143=$D43)*('R9. TIAM new EV capacity'!$E$8:$L$8=F$8),'R9. TIAM new EV capacity'!$E$9:$L$143))</f>
        <v>0</v>
      </c>
      <c r="G43" s="58">
        <f t="array" ref="G43">SUM(IF(('R9. TIAM new EV capacity'!$A$9:$A$143=$B43)*('R9. TIAM new EV capacity'!$D$9:$D$143=$D43)*('R9. TIAM new EV capacity'!$E$8:$L$8=G$8),'R9. TIAM new EV capacity'!$E$9:$L$143))</f>
        <v>0</v>
      </c>
      <c r="H43" s="58">
        <f t="array" ref="H43">SUM(IF(('R9. TIAM new EV capacity'!$A$9:$A$143=$B43)*('R9. TIAM new EV capacity'!$D$9:$D$143=$D43)*('R9. TIAM new EV capacity'!$E$8:$L$8=H$8),'R9. TIAM new EV capacity'!$E$9:$L$143))</f>
        <v>0</v>
      </c>
      <c r="I43" s="58">
        <f t="array" ref="I43">SUM(IF(('R9. TIAM new EV capacity'!$A$9:$A$143=$B43)*('R9. TIAM new EV capacity'!$D$9:$D$143=$D43)*('R9. TIAM new EV capacity'!$E$8:$L$8=I$8),'R9. TIAM new EV capacity'!$E$9:$L$143))</f>
        <v>87.972051371592798</v>
      </c>
      <c r="J43" s="58">
        <f t="array" ref="J43">SUM(IF(('R9. TIAM new EV capacity'!$A$9:$A$143=$B43)*('R9. TIAM new EV capacity'!$D$9:$D$143=$D43)*('R9. TIAM new EV capacity'!$E$8:$L$8=J$8),'R9. TIAM new EV capacity'!$E$9:$L$143))</f>
        <v>1486.8393596829392</v>
      </c>
      <c r="K43" s="58">
        <f t="array" ref="K43">SUM(IF(('R9. TIAM new EV capacity'!$A$9:$A$143=$B43)*('R9. TIAM new EV capacity'!$D$9:$D$143=$D43)*('R9. TIAM new EV capacity'!$E$8:$L$8=K$8),'R9. TIAM new EV capacity'!$E$9:$L$143))</f>
        <v>2274.377523099487</v>
      </c>
      <c r="L43" s="58">
        <f t="array" ref="L43">SUM(IF(('R9. TIAM new EV capacity'!$A$9:$A$143=$B43)*('R9. TIAM new EV capacity'!$D$9:$D$143=$D43)*('R9. TIAM new EV capacity'!$E$8:$L$8=L$8),'R9. TIAM new EV capacity'!$E$9:$L$143))</f>
        <v>2561.187309573455</v>
      </c>
      <c r="M43" s="58">
        <f t="array" ref="M43">SUM(IF(('R9. TIAM new EV capacity'!$A$9:$A$143=$B43)*('R9. TIAM new EV capacity'!$D$9:$D$143=$D43)*('R9. TIAM new EV capacity'!$E$8:$L$8=M$8),'R9. TIAM new EV capacity'!$E$9:$L$143))</f>
        <v>2943.3198324870773</v>
      </c>
      <c r="N43" s="58">
        <f t="array" ref="N43">SUM(IF(('R9. TIAM new EV capacity'!$A$9:$A$143=$B43)*('R9. TIAM new EV capacity'!$D$9:$D$143=$D43)*('R9. TIAM new EV capacity'!$E$8:$L$8=N$8),'R9. TIAM new EV capacity'!$E$9:$L$143))</f>
        <v>2972.2125138657357</v>
      </c>
      <c r="O43" s="58">
        <f t="array" ref="O43">SUM(IF(('R9. TIAM new EV capacity'!$A$9:$A$143=$B43)*('R9. TIAM new EV capacity'!$D$9:$D$143=$D43)*('R9. TIAM new EV capacity'!$E$8:$L$8=O$8),'R9. TIAM new EV capacity'!$E$9:$L$143))</f>
        <v>3311.6442666404619</v>
      </c>
      <c r="P43" s="58">
        <f t="array" ref="P43">SUM(IF(('R9. TIAM new EV capacity'!$A$9:$A$143=$B43)*('R9. TIAM new EV capacity'!$D$9:$D$143=$D43)*('R9. TIAM new EV capacity'!$E$8:$L$8=P$8),'R9. TIAM new EV capacity'!$E$9:$L$143))</f>
        <v>4031.716713259465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SUM(IF(('R9. TIAM new EV capacity'!$A$9:$A$143=$B44)*('R9. TIAM new EV capacity'!$D$9:$D$143=$D44)*('R9. TIAM new EV capacity'!$E$8:$L$8=E$8),'R9. TIAM new EV capacity'!$E$9:$L$143))</f>
        <v>0</v>
      </c>
      <c r="F44" s="58">
        <f t="array" ref="F44">SUM(IF(('R9. TIAM new EV capacity'!$A$9:$A$143=$B44)*('R9. TIAM new EV capacity'!$D$9:$D$143=$D44)*('R9. TIAM new EV capacity'!$E$8:$L$8=F$8),'R9. TIAM new EV capacity'!$E$9:$L$143))</f>
        <v>0</v>
      </c>
      <c r="G44" s="58">
        <f t="array" ref="G44">SUM(IF(('R9. TIAM new EV capacity'!$A$9:$A$143=$B44)*('R9. TIAM new EV capacity'!$D$9:$D$143=$D44)*('R9. TIAM new EV capacity'!$E$8:$L$8=G$8),'R9. TIAM new EV capacity'!$E$9:$L$143))</f>
        <v>0</v>
      </c>
      <c r="H44" s="58">
        <f t="array" ref="H44">SUM(IF(('R9. TIAM new EV capacity'!$A$9:$A$143=$B44)*('R9. TIAM new EV capacity'!$D$9:$D$143=$D44)*('R9. TIAM new EV capacity'!$E$8:$L$8=H$8),'R9. TIAM new EV capacity'!$E$9:$L$143))</f>
        <v>0</v>
      </c>
      <c r="I44" s="58">
        <f t="array" ref="I44">SUM(IF(('R9. TIAM new EV capacity'!$A$9:$A$143=$B44)*('R9. TIAM new EV capacity'!$D$9:$D$143=$D44)*('R9. TIAM new EV capacity'!$E$8:$L$8=I$8),'R9. TIAM new EV capacity'!$E$9:$L$143))</f>
        <v>389.35535946351291</v>
      </c>
      <c r="J44" s="58">
        <f t="array" ref="J44">SUM(IF(('R9. TIAM new EV capacity'!$A$9:$A$143=$B44)*('R9. TIAM new EV capacity'!$D$9:$D$143=$D44)*('R9. TIAM new EV capacity'!$E$8:$L$8=J$8),'R9. TIAM new EV capacity'!$E$9:$L$143))</f>
        <v>1804.8093112987751</v>
      </c>
      <c r="K44" s="58">
        <f t="array" ref="K44">SUM(IF(('R9. TIAM new EV capacity'!$A$9:$A$143=$B44)*('R9. TIAM new EV capacity'!$D$9:$D$143=$D44)*('R9. TIAM new EV capacity'!$E$8:$L$8=K$8),'R9. TIAM new EV capacity'!$E$9:$L$143))</f>
        <v>2136.187409169097</v>
      </c>
      <c r="L44" s="58">
        <f t="array" ref="L44">SUM(IF(('R9. TIAM new EV capacity'!$A$9:$A$143=$B44)*('R9. TIAM new EV capacity'!$D$9:$D$143=$D44)*('R9. TIAM new EV capacity'!$E$8:$L$8=L$8),'R9. TIAM new EV capacity'!$E$9:$L$143))</f>
        <v>2512.4630425156861</v>
      </c>
      <c r="M44" s="58">
        <f t="array" ref="M44">SUM(IF(('R9. TIAM new EV capacity'!$A$9:$A$143=$B44)*('R9. TIAM new EV capacity'!$D$9:$D$143=$D44)*('R9. TIAM new EV capacity'!$E$8:$L$8=M$8),'R9. TIAM new EV capacity'!$E$9:$L$143))</f>
        <v>2704.2733623411114</v>
      </c>
      <c r="N44" s="58">
        <f t="array" ref="N44">SUM(IF(('R9. TIAM new EV capacity'!$A$9:$A$143=$B44)*('R9. TIAM new EV capacity'!$D$9:$D$143=$D44)*('R9. TIAM new EV capacity'!$E$8:$L$8=N$8),'R9. TIAM new EV capacity'!$E$9:$L$143))</f>
        <v>2855.0831455179136</v>
      </c>
      <c r="O44" s="58">
        <f t="array" ref="O44">SUM(IF(('R9. TIAM new EV capacity'!$A$9:$A$143=$B44)*('R9. TIAM new EV capacity'!$D$9:$D$143=$D44)*('R9. TIAM new EV capacity'!$E$8:$L$8=O$8),'R9. TIAM new EV capacity'!$E$9:$L$143))</f>
        <v>2993.0836546908076</v>
      </c>
      <c r="P44" s="58">
        <f t="array" ref="P44">SUM(IF(('R9. TIAM new EV capacity'!$A$9:$A$143=$B44)*('R9. TIAM new EV capacity'!$D$9:$D$143=$D44)*('R9. TIAM new EV capacity'!$E$8:$L$8=P$8),'R9. TIAM new EV capacity'!$E$9:$L$143))</f>
        <v>3253.2045401787614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SUM(IF(('R9. TIAM new EV capacity'!$A$9:$A$143=$B45)*('R9. TIAM new EV capacity'!$D$9:$D$143=$D45)*('R9. TIAM new EV capacity'!$E$8:$L$8=E$8),'R9. TIAM new EV capacity'!$E$9:$L$143))</f>
        <v>0</v>
      </c>
      <c r="F45" s="58">
        <f t="array" ref="F45">SUM(IF(('R9. TIAM new EV capacity'!$A$9:$A$143=$B45)*('R9. TIAM new EV capacity'!$D$9:$D$143=$D45)*('R9. TIAM new EV capacity'!$E$8:$L$8=F$8),'R9. TIAM new EV capacity'!$E$9:$L$143))</f>
        <v>0</v>
      </c>
      <c r="G45" s="58">
        <f t="array" ref="G45">SUM(IF(('R9. TIAM new EV capacity'!$A$9:$A$143=$B45)*('R9. TIAM new EV capacity'!$D$9:$D$143=$D45)*('R9. TIAM new EV capacity'!$E$8:$L$8=G$8),'R9. TIAM new EV capacity'!$E$9:$L$143))</f>
        <v>0</v>
      </c>
      <c r="H45" s="58">
        <f t="array" ref="H45">SUM(IF(('R9. TIAM new EV capacity'!$A$9:$A$143=$B45)*('R9. TIAM new EV capacity'!$D$9:$D$143=$D45)*('R9. TIAM new EV capacity'!$E$8:$L$8=H$8),'R9. TIAM new EV capacity'!$E$9:$L$143))</f>
        <v>0</v>
      </c>
      <c r="I45" s="58">
        <f t="array" ref="I45">SUM(IF(('R9. TIAM new EV capacity'!$A$9:$A$143=$B45)*('R9. TIAM new EV capacity'!$D$9:$D$143=$D45)*('R9. TIAM new EV capacity'!$E$8:$L$8=I$8),'R9. TIAM new EV capacity'!$E$9:$L$143))</f>
        <v>682.4471572798908</v>
      </c>
      <c r="J45" s="58">
        <f t="array" ref="J45">SUM(IF(('R9. TIAM new EV capacity'!$A$9:$A$143=$B45)*('R9. TIAM new EV capacity'!$D$9:$D$143=$D45)*('R9. TIAM new EV capacity'!$E$8:$L$8=J$8),'R9. TIAM new EV capacity'!$E$9:$L$143))</f>
        <v>5561.024185825383</v>
      </c>
      <c r="K45" s="58">
        <f t="array" ref="K45">SUM(IF(('R9. TIAM new EV capacity'!$A$9:$A$143=$B45)*('R9. TIAM new EV capacity'!$D$9:$D$143=$D45)*('R9. TIAM new EV capacity'!$E$8:$L$8=K$8),'R9. TIAM new EV capacity'!$E$9:$L$143))</f>
        <v>8304.2650600038778</v>
      </c>
      <c r="L45" s="58">
        <f t="array" ref="L45">SUM(IF(('R9. TIAM new EV capacity'!$A$9:$A$143=$B45)*('R9. TIAM new EV capacity'!$D$9:$D$143=$D45)*('R9. TIAM new EV capacity'!$E$8:$L$8=L$8),'R9. TIAM new EV capacity'!$E$9:$L$143))</f>
        <v>8745.1091641506191</v>
      </c>
      <c r="M45" s="58">
        <f t="array" ref="M45">SUM(IF(('R9. TIAM new EV capacity'!$A$9:$A$143=$B45)*('R9. TIAM new EV capacity'!$D$9:$D$143=$D45)*('R9. TIAM new EV capacity'!$E$8:$L$8=M$8),'R9. TIAM new EV capacity'!$E$9:$L$143))</f>
        <v>9505.0912445699196</v>
      </c>
      <c r="N45" s="58">
        <f t="array" ref="N45">SUM(IF(('R9. TIAM new EV capacity'!$A$9:$A$143=$B45)*('R9. TIAM new EV capacity'!$D$9:$D$143=$D45)*('R9. TIAM new EV capacity'!$E$8:$L$8=N$8),'R9. TIAM new EV capacity'!$E$9:$L$143))</f>
        <v>10133.435139733763</v>
      </c>
      <c r="O45" s="58">
        <f t="array" ref="O45">SUM(IF(('R9. TIAM new EV capacity'!$A$9:$A$143=$B45)*('R9. TIAM new EV capacity'!$D$9:$D$143=$D45)*('R9. TIAM new EV capacity'!$E$8:$L$8=O$8),'R9. TIAM new EV capacity'!$E$9:$L$143))</f>
        <v>10760.583881757004</v>
      </c>
      <c r="P45" s="58">
        <f t="array" ref="P45">SUM(IF(('R9. TIAM new EV capacity'!$A$9:$A$143=$B45)*('R9. TIAM new EV capacity'!$D$9:$D$143=$D45)*('R9. TIAM new EV capacity'!$E$8:$L$8=P$8),'R9. TIAM new EV capacity'!$E$9:$L$143))</f>
        <v>11451.920362602667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SUM(IF(('R9. TIAM new EV capacity'!$A$9:$A$143=$B46)*('R9. TIAM new EV capacity'!$D$9:$D$143=$D46)*('R9. TIAM new EV capacity'!$E$8:$L$8=E$8),'R9. TIAM new EV capacity'!$E$9:$L$143))</f>
        <v>0</v>
      </c>
      <c r="F46" s="58">
        <f t="array" ref="F46">SUM(IF(('R9. TIAM new EV capacity'!$A$9:$A$143=$B46)*('R9. TIAM new EV capacity'!$D$9:$D$143=$D46)*('R9. TIAM new EV capacity'!$E$8:$L$8=F$8),'R9. TIAM new EV capacity'!$E$9:$L$143))</f>
        <v>0</v>
      </c>
      <c r="G46" s="58">
        <f t="array" ref="G46">SUM(IF(('R9. TIAM new EV capacity'!$A$9:$A$143=$B46)*('R9. TIAM new EV capacity'!$D$9:$D$143=$D46)*('R9. TIAM new EV capacity'!$E$8:$L$8=G$8),'R9. TIAM new EV capacity'!$E$9:$L$143))</f>
        <v>0</v>
      </c>
      <c r="H46" s="58">
        <f t="array" ref="H46">SUM(IF(('R9. TIAM new EV capacity'!$A$9:$A$143=$B46)*('R9. TIAM new EV capacity'!$D$9:$D$143=$D46)*('R9. TIAM new EV capacity'!$E$8:$L$8=H$8),'R9. TIAM new EV capacity'!$E$9:$L$143))</f>
        <v>0</v>
      </c>
      <c r="I46" s="58">
        <f t="array" ref="I46">SUM(IF(('R9. TIAM new EV capacity'!$A$9:$A$143=$B46)*('R9. TIAM new EV capacity'!$D$9:$D$143=$D46)*('R9. TIAM new EV capacity'!$E$8:$L$8=I$8),'R9. TIAM new EV capacity'!$E$9:$L$143))</f>
        <v>7.6147513876100898</v>
      </c>
      <c r="J46" s="58">
        <f t="array" ref="J46">SUM(IF(('R9. TIAM new EV capacity'!$A$9:$A$143=$B46)*('R9. TIAM new EV capacity'!$D$9:$D$143=$D46)*('R9. TIAM new EV capacity'!$E$8:$L$8=J$8),'R9. TIAM new EV capacity'!$E$9:$L$143))</f>
        <v>215.64455068945333</v>
      </c>
      <c r="K46" s="58">
        <f t="array" ref="K46">SUM(IF(('R9. TIAM new EV capacity'!$A$9:$A$143=$B46)*('R9. TIAM new EV capacity'!$D$9:$D$143=$D46)*('R9. TIAM new EV capacity'!$E$8:$L$8=K$8),'R9. TIAM new EV capacity'!$E$9:$L$143))</f>
        <v>275.47063704017756</v>
      </c>
      <c r="L46" s="58">
        <f t="array" ref="L46">SUM(IF(('R9. TIAM new EV capacity'!$A$9:$A$143=$B46)*('R9. TIAM new EV capacity'!$D$9:$D$143=$D46)*('R9. TIAM new EV capacity'!$E$8:$L$8=L$8),'R9. TIAM new EV capacity'!$E$9:$L$143))</f>
        <v>311.84710574282354</v>
      </c>
      <c r="M46" s="58">
        <f t="array" ref="M46">SUM(IF(('R9. TIAM new EV capacity'!$A$9:$A$143=$B46)*('R9. TIAM new EV capacity'!$D$9:$D$143=$D46)*('R9. TIAM new EV capacity'!$E$8:$L$8=M$8),'R9. TIAM new EV capacity'!$E$9:$L$143))</f>
        <v>359.52895244945762</v>
      </c>
      <c r="N46" s="58">
        <f t="array" ref="N46">SUM(IF(('R9. TIAM new EV capacity'!$A$9:$A$143=$B46)*('R9. TIAM new EV capacity'!$D$9:$D$143=$D46)*('R9. TIAM new EV capacity'!$E$8:$L$8=N$8),'R9. TIAM new EV capacity'!$E$9:$L$143))</f>
        <v>372.84405171943774</v>
      </c>
      <c r="O46" s="58">
        <f t="array" ref="O46">SUM(IF(('R9. TIAM new EV capacity'!$A$9:$A$143=$B46)*('R9. TIAM new EV capacity'!$D$9:$D$143=$D46)*('R9. TIAM new EV capacity'!$E$8:$L$8=O$8),'R9. TIAM new EV capacity'!$E$9:$L$143))</f>
        <v>400.98587440789521</v>
      </c>
      <c r="P46" s="58">
        <f t="array" ref="P46">SUM(IF(('R9. TIAM new EV capacity'!$A$9:$A$143=$B46)*('R9. TIAM new EV capacity'!$D$9:$D$143=$D46)*('R9. TIAM new EV capacity'!$E$8:$L$8=P$8),'R9. TIAM new EV capacity'!$E$9:$L$143))</f>
        <v>420.68570282869621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SUM(IF(('R9. TIAM new EV capacity'!$A$9:$A$143=$B47)*('R9. TIAM new EV capacity'!$D$9:$D$143=$D47)*('R9. TIAM new EV capacity'!$E$8:$L$8=E$8),'R9. TIAM new EV capacity'!$E$9:$L$143))</f>
        <v>0</v>
      </c>
      <c r="F47" s="58">
        <f t="array" ref="F47">SUM(IF(('R9. TIAM new EV capacity'!$A$9:$A$143=$B47)*('R9. TIAM new EV capacity'!$D$9:$D$143=$D47)*('R9. TIAM new EV capacity'!$E$8:$L$8=F$8),'R9. TIAM new EV capacity'!$E$9:$L$143))</f>
        <v>0</v>
      </c>
      <c r="G47" s="58">
        <f t="array" ref="G47">SUM(IF(('R9. TIAM new EV capacity'!$A$9:$A$143=$B47)*('R9. TIAM new EV capacity'!$D$9:$D$143=$D47)*('R9. TIAM new EV capacity'!$E$8:$L$8=G$8),'R9. TIAM new EV capacity'!$E$9:$L$143))</f>
        <v>0</v>
      </c>
      <c r="H47" s="58">
        <f t="array" ref="H47">SUM(IF(('R9. TIAM new EV capacity'!$A$9:$A$143=$B47)*('R9. TIAM new EV capacity'!$D$9:$D$143=$D47)*('R9. TIAM new EV capacity'!$E$8:$L$8=H$8),'R9. TIAM new EV capacity'!$E$9:$L$143))</f>
        <v>0</v>
      </c>
      <c r="I47" s="58">
        <f t="array" ref="I47">SUM(IF(('R9. TIAM new EV capacity'!$A$9:$A$143=$B47)*('R9. TIAM new EV capacity'!$D$9:$D$143=$D47)*('R9. TIAM new EV capacity'!$E$8:$L$8=I$8),'R9. TIAM new EV capacity'!$E$9:$L$143))</f>
        <v>0</v>
      </c>
      <c r="J47" s="58">
        <f t="array" ref="J47">SUM(IF(('R9. TIAM new EV capacity'!$A$9:$A$143=$B47)*('R9. TIAM new EV capacity'!$D$9:$D$143=$D47)*('R9. TIAM new EV capacity'!$E$8:$L$8=J$8),'R9. TIAM new EV capacity'!$E$9:$L$143))</f>
        <v>3035.5103191671583</v>
      </c>
      <c r="K47" s="58">
        <f t="array" ref="K47">SUM(IF(('R9. TIAM new EV capacity'!$A$9:$A$143=$B47)*('R9. TIAM new EV capacity'!$D$9:$D$143=$D47)*('R9. TIAM new EV capacity'!$E$8:$L$8=K$8),'R9. TIAM new EV capacity'!$E$9:$L$143))</f>
        <v>5288.5085367793745</v>
      </c>
      <c r="L47" s="58">
        <f t="array" ref="L47">SUM(IF(('R9. TIAM new EV capacity'!$A$9:$A$143=$B47)*('R9. TIAM new EV capacity'!$D$9:$D$143=$D47)*('R9. TIAM new EV capacity'!$E$8:$L$8=L$8),'R9. TIAM new EV capacity'!$E$9:$L$143))</f>
        <v>5556.1064961986585</v>
      </c>
      <c r="M47" s="58">
        <f t="array" ref="M47">SUM(IF(('R9. TIAM new EV capacity'!$A$9:$A$143=$B47)*('R9. TIAM new EV capacity'!$D$9:$D$143=$D47)*('R9. TIAM new EV capacity'!$E$8:$L$8=M$8),'R9. TIAM new EV capacity'!$E$9:$L$143))</f>
        <v>5793.8497844548874</v>
      </c>
      <c r="N47" s="58">
        <f t="array" ref="N47">SUM(IF(('R9. TIAM new EV capacity'!$A$9:$A$143=$B47)*('R9. TIAM new EV capacity'!$D$9:$D$143=$D47)*('R9. TIAM new EV capacity'!$E$8:$L$8=N$8),'R9. TIAM new EV capacity'!$E$9:$L$143))</f>
        <v>5130.463105245406</v>
      </c>
      <c r="O47" s="58">
        <f t="array" ref="O47">SUM(IF(('R9. TIAM new EV capacity'!$A$9:$A$143=$B47)*('R9. TIAM new EV capacity'!$D$9:$D$143=$D47)*('R9. TIAM new EV capacity'!$E$8:$L$8=O$8),'R9. TIAM new EV capacity'!$E$9:$L$143))</f>
        <v>4615.9655531241688</v>
      </c>
      <c r="P47" s="58">
        <f t="array" ref="P47">SUM(IF(('R9. TIAM new EV capacity'!$A$9:$A$143=$B47)*('R9. TIAM new EV capacity'!$D$9:$D$143=$D47)*('R9. TIAM new EV capacity'!$E$8:$L$8=P$8),'R9. TIAM new EV capacity'!$E$9:$L$143))</f>
        <v>4134.1691776282241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SUM(IF(('R9. TIAM new EV capacity'!$A$9:$A$143=$B48)*('R9. TIAM new EV capacity'!$D$9:$D$143=$D48)*('R9. TIAM new EV capacity'!$E$8:$L$8=E$8),'R9. TIAM new EV capacity'!$E$9:$L$143))</f>
        <v>0</v>
      </c>
      <c r="F48" s="58">
        <f t="array" ref="F48">SUM(IF(('R9. TIAM new EV capacity'!$A$9:$A$143=$B48)*('R9. TIAM new EV capacity'!$D$9:$D$143=$D48)*('R9. TIAM new EV capacity'!$E$8:$L$8=F$8),'R9. TIAM new EV capacity'!$E$9:$L$143))</f>
        <v>0</v>
      </c>
      <c r="G48" s="58">
        <f t="array" ref="G48">SUM(IF(('R9. TIAM new EV capacity'!$A$9:$A$143=$B48)*('R9. TIAM new EV capacity'!$D$9:$D$143=$D48)*('R9. TIAM new EV capacity'!$E$8:$L$8=G$8),'R9. TIAM new EV capacity'!$E$9:$L$143))</f>
        <v>0</v>
      </c>
      <c r="H48" s="58">
        <f t="array" ref="H48">SUM(IF(('R9. TIAM new EV capacity'!$A$9:$A$143=$B48)*('R9. TIAM new EV capacity'!$D$9:$D$143=$D48)*('R9. TIAM new EV capacity'!$E$8:$L$8=H$8),'R9. TIAM new EV capacity'!$E$9:$L$143))</f>
        <v>0</v>
      </c>
      <c r="I48" s="58">
        <f t="array" ref="I48">SUM(IF(('R9. TIAM new EV capacity'!$A$9:$A$143=$B48)*('R9. TIAM new EV capacity'!$D$9:$D$143=$D48)*('R9. TIAM new EV capacity'!$E$8:$L$8=I$8),'R9. TIAM new EV capacity'!$E$9:$L$143))</f>
        <v>0</v>
      </c>
      <c r="J48" s="58">
        <f t="array" ref="J48">SUM(IF(('R9. TIAM new EV capacity'!$A$9:$A$143=$B48)*('R9. TIAM new EV capacity'!$D$9:$D$143=$D48)*('R9. TIAM new EV capacity'!$E$8:$L$8=J$8),'R9. TIAM new EV capacity'!$E$9:$L$143))</f>
        <v>967.08163367424697</v>
      </c>
      <c r="K48" s="58">
        <f t="array" ref="K48">SUM(IF(('R9. TIAM new EV capacity'!$A$9:$A$143=$B48)*('R9. TIAM new EV capacity'!$D$9:$D$143=$D48)*('R9. TIAM new EV capacity'!$E$8:$L$8=K$8),'R9. TIAM new EV capacity'!$E$9:$L$143))</f>
        <v>1877.4019299238748</v>
      </c>
      <c r="L48" s="58">
        <f t="array" ref="L48">SUM(IF(('R9. TIAM new EV capacity'!$A$9:$A$143=$B48)*('R9. TIAM new EV capacity'!$D$9:$D$143=$D48)*('R9. TIAM new EV capacity'!$E$8:$L$8=L$8),'R9. TIAM new EV capacity'!$E$9:$L$143))</f>
        <v>2102.7741517557438</v>
      </c>
      <c r="M48" s="58">
        <f t="array" ref="M48">SUM(IF(('R9. TIAM new EV capacity'!$A$9:$A$143=$B48)*('R9. TIAM new EV capacity'!$D$9:$D$143=$D48)*('R9. TIAM new EV capacity'!$E$8:$L$8=M$8),'R9. TIAM new EV capacity'!$E$9:$L$143))</f>
        <v>766.29707452705111</v>
      </c>
      <c r="N48" s="58">
        <f t="array" ref="N48">SUM(IF(('R9. TIAM new EV capacity'!$A$9:$A$143=$B48)*('R9. TIAM new EV capacity'!$D$9:$D$143=$D48)*('R9. TIAM new EV capacity'!$E$8:$L$8=N$8),'R9. TIAM new EV capacity'!$E$9:$L$143))</f>
        <v>743.90338944203882</v>
      </c>
      <c r="O48" s="58">
        <f t="array" ref="O48">SUM(IF(('R9. TIAM new EV capacity'!$A$9:$A$143=$B48)*('R9. TIAM new EV capacity'!$D$9:$D$143=$D48)*('R9. TIAM new EV capacity'!$E$8:$L$8=O$8),'R9. TIAM new EV capacity'!$E$9:$L$143))</f>
        <v>1060.7378878269767</v>
      </c>
      <c r="P48" s="58">
        <f t="array" ref="P48">SUM(IF(('R9. TIAM new EV capacity'!$A$9:$A$143=$B48)*('R9. TIAM new EV capacity'!$D$9:$D$143=$D48)*('R9. TIAM new EV capacity'!$E$8:$L$8=P$8),'R9. TIAM new EV capacity'!$E$9:$L$143))</f>
        <v>3178.0224187464264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SUM(IF(('R9. TIAM new EV capacity'!$A$9:$A$143=$B49)*('R9. TIAM new EV capacity'!$D$9:$D$143=$D49)*('R9. TIAM new EV capacity'!$E$8:$L$8=E$8),'R9. TIAM new EV capacity'!$E$9:$L$143))</f>
        <v>0</v>
      </c>
      <c r="F49" s="58">
        <f t="array" ref="F49">SUM(IF(('R9. TIAM new EV capacity'!$A$9:$A$143=$B49)*('R9. TIAM new EV capacity'!$D$9:$D$143=$D49)*('R9. TIAM new EV capacity'!$E$8:$L$8=F$8),'R9. TIAM new EV capacity'!$E$9:$L$143))</f>
        <v>0</v>
      </c>
      <c r="G49" s="58">
        <f t="array" ref="G49">SUM(IF(('R9. TIAM new EV capacity'!$A$9:$A$143=$B49)*('R9. TIAM new EV capacity'!$D$9:$D$143=$D49)*('R9. TIAM new EV capacity'!$E$8:$L$8=G$8),'R9. TIAM new EV capacity'!$E$9:$L$143))</f>
        <v>0</v>
      </c>
      <c r="H49" s="58">
        <f t="array" ref="H49">SUM(IF(('R9. TIAM new EV capacity'!$A$9:$A$143=$B49)*('R9. TIAM new EV capacity'!$D$9:$D$143=$D49)*('R9. TIAM new EV capacity'!$E$8:$L$8=H$8),'R9. TIAM new EV capacity'!$E$9:$L$143))</f>
        <v>0</v>
      </c>
      <c r="I49" s="58">
        <f t="array" ref="I49">SUM(IF(('R9. TIAM new EV capacity'!$A$9:$A$143=$B49)*('R9. TIAM new EV capacity'!$D$9:$D$143=$D49)*('R9. TIAM new EV capacity'!$E$8:$L$8=I$8),'R9. TIAM new EV capacity'!$E$9:$L$143))</f>
        <v>0</v>
      </c>
      <c r="J49" s="58">
        <f t="array" ref="J49">SUM(IF(('R9. TIAM new EV capacity'!$A$9:$A$143=$B49)*('R9. TIAM new EV capacity'!$D$9:$D$143=$D49)*('R9. TIAM new EV capacity'!$E$8:$L$8=J$8),'R9. TIAM new EV capacity'!$E$9:$L$143))</f>
        <v>991.76665740740691</v>
      </c>
      <c r="K49" s="58">
        <f t="array" ref="K49">SUM(IF(('R9. TIAM new EV capacity'!$A$9:$A$143=$B49)*('R9. TIAM new EV capacity'!$D$9:$D$143=$D49)*('R9. TIAM new EV capacity'!$E$8:$L$8=K$8),'R9. TIAM new EV capacity'!$E$9:$L$143))</f>
        <v>2296.7839284878146</v>
      </c>
      <c r="L49" s="58">
        <f t="array" ref="L49">SUM(IF(('R9. TIAM new EV capacity'!$A$9:$A$143=$B49)*('R9. TIAM new EV capacity'!$D$9:$D$143=$D49)*('R9. TIAM new EV capacity'!$E$8:$L$8=L$8),'R9. TIAM new EV capacity'!$E$9:$L$143))</f>
        <v>2664.9005853483513</v>
      </c>
      <c r="M49" s="58">
        <f t="array" ref="M49">SUM(IF(('R9. TIAM new EV capacity'!$A$9:$A$143=$B49)*('R9. TIAM new EV capacity'!$D$9:$D$143=$D49)*('R9. TIAM new EV capacity'!$E$8:$L$8=M$8),'R9. TIAM new EV capacity'!$E$9:$L$143))</f>
        <v>2185.4686645866659</v>
      </c>
      <c r="N49" s="58">
        <f t="array" ref="N49">SUM(IF(('R9. TIAM new EV capacity'!$A$9:$A$143=$B49)*('R9. TIAM new EV capacity'!$D$9:$D$143=$D49)*('R9. TIAM new EV capacity'!$E$8:$L$8=N$8),'R9. TIAM new EV capacity'!$E$9:$L$143))</f>
        <v>2744.1176416315107</v>
      </c>
      <c r="O49" s="58">
        <f t="array" ref="O49">SUM(IF(('R9. TIAM new EV capacity'!$A$9:$A$143=$B49)*('R9. TIAM new EV capacity'!$D$9:$D$143=$D49)*('R9. TIAM new EV capacity'!$E$8:$L$8=O$8),'R9. TIAM new EV capacity'!$E$9:$L$143))</f>
        <v>3303.1471491606862</v>
      </c>
      <c r="P49" s="58">
        <f t="array" ref="P49">SUM(IF(('R9. TIAM new EV capacity'!$A$9:$A$143=$B49)*('R9. TIAM new EV capacity'!$D$9:$D$143=$D49)*('R9. TIAM new EV capacity'!$E$8:$L$8=P$8),'R9. TIAM new EV capacity'!$E$9:$L$143))</f>
        <v>4117.087997435191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SUM(IF(('R9. TIAM new EV capacity'!$A$9:$A$143=$B50)*('R9. TIAM new EV capacity'!$D$9:$D$143=$D50)*('R9. TIAM new EV capacity'!$E$8:$L$8=E$8),'R9. TIAM new EV capacity'!$E$9:$L$143))</f>
        <v>0</v>
      </c>
      <c r="F50" s="58">
        <f t="array" ref="F50">SUM(IF(('R9. TIAM new EV capacity'!$A$9:$A$143=$B50)*('R9. TIAM new EV capacity'!$D$9:$D$143=$D50)*('R9. TIAM new EV capacity'!$E$8:$L$8=F$8),'R9. TIAM new EV capacity'!$E$9:$L$143))</f>
        <v>0</v>
      </c>
      <c r="G50" s="58">
        <f t="array" ref="G50">SUM(IF(('R9. TIAM new EV capacity'!$A$9:$A$143=$B50)*('R9. TIAM new EV capacity'!$D$9:$D$143=$D50)*('R9. TIAM new EV capacity'!$E$8:$L$8=G$8),'R9. TIAM new EV capacity'!$E$9:$L$143))</f>
        <v>0</v>
      </c>
      <c r="H50" s="58">
        <f t="array" ref="H50">SUM(IF(('R9. TIAM new EV capacity'!$A$9:$A$143=$B50)*('R9. TIAM new EV capacity'!$D$9:$D$143=$D50)*('R9. TIAM new EV capacity'!$E$8:$L$8=H$8),'R9. TIAM new EV capacity'!$E$9:$L$143))</f>
        <v>0</v>
      </c>
      <c r="I50" s="58">
        <f t="array" ref="I50">SUM(IF(('R9. TIAM new EV capacity'!$A$9:$A$143=$B50)*('R9. TIAM new EV capacity'!$D$9:$D$143=$D50)*('R9. TIAM new EV capacity'!$E$8:$L$8=I$8),'R9. TIAM new EV capacity'!$E$9:$L$143))</f>
        <v>0</v>
      </c>
      <c r="J50" s="58">
        <f t="array" ref="J50">SUM(IF(('R9. TIAM new EV capacity'!$A$9:$A$143=$B50)*('R9. TIAM new EV capacity'!$D$9:$D$143=$D50)*('R9. TIAM new EV capacity'!$E$8:$L$8=J$8),'R9. TIAM new EV capacity'!$E$9:$L$143))</f>
        <v>562.98363072127597</v>
      </c>
      <c r="K50" s="58">
        <f t="array" ref="K50">SUM(IF(('R9. TIAM new EV capacity'!$A$9:$A$143=$B50)*('R9. TIAM new EV capacity'!$D$9:$D$143=$D50)*('R9. TIAM new EV capacity'!$E$8:$L$8=K$8),'R9. TIAM new EV capacity'!$E$9:$L$143))</f>
        <v>2393.5724485541459</v>
      </c>
      <c r="L50" s="58">
        <f t="array" ref="L50">SUM(IF(('R9. TIAM new EV capacity'!$A$9:$A$143=$B50)*('R9. TIAM new EV capacity'!$D$9:$D$143=$D50)*('R9. TIAM new EV capacity'!$E$8:$L$8=L$8),'R9. TIAM new EV capacity'!$E$9:$L$143))</f>
        <v>2485.5794316129736</v>
      </c>
      <c r="M50" s="58">
        <f t="array" ref="M50">SUM(IF(('R9. TIAM new EV capacity'!$A$9:$A$143=$B50)*('R9. TIAM new EV capacity'!$D$9:$D$143=$D50)*('R9. TIAM new EV capacity'!$E$8:$L$8=M$8),'R9. TIAM new EV capacity'!$E$9:$L$143))</f>
        <v>2712.717839819748</v>
      </c>
      <c r="N50" s="58">
        <f t="array" ref="N50">SUM(IF(('R9. TIAM new EV capacity'!$A$9:$A$143=$B50)*('R9. TIAM new EV capacity'!$D$9:$D$143=$D50)*('R9. TIAM new EV capacity'!$E$8:$L$8=N$8),'R9. TIAM new EV capacity'!$E$9:$L$143))</f>
        <v>2860.2551499599949</v>
      </c>
      <c r="O50" s="58">
        <f t="array" ref="O50">SUM(IF(('R9. TIAM new EV capacity'!$A$9:$A$143=$B50)*('R9. TIAM new EV capacity'!$D$9:$D$143=$D50)*('R9. TIAM new EV capacity'!$E$8:$L$8=O$8),'R9. TIAM new EV capacity'!$E$9:$L$143))</f>
        <v>2908.1714132353895</v>
      </c>
      <c r="P50" s="58">
        <f t="array" ref="P50">SUM(IF(('R9. TIAM new EV capacity'!$A$9:$A$143=$B50)*('R9. TIAM new EV capacity'!$D$9:$D$143=$D50)*('R9. TIAM new EV capacity'!$E$8:$L$8=P$8),'R9. TIAM new EV capacity'!$E$9:$L$143))</f>
        <v>3061.0531971485725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SUM(IF(('R9. TIAM new EV capacity'!$A$9:$A$143=$B51)*('R9. TIAM new EV capacity'!$D$9:$D$143=$D51)*('R9. TIAM new EV capacity'!$E$8:$L$8=E$8),'R9. TIAM new EV capacity'!$E$9:$L$143))</f>
        <v>0</v>
      </c>
      <c r="F51" s="58">
        <f t="array" ref="F51">SUM(IF(('R9. TIAM new EV capacity'!$A$9:$A$143=$B51)*('R9. TIAM new EV capacity'!$D$9:$D$143=$D51)*('R9. TIAM new EV capacity'!$E$8:$L$8=F$8),'R9. TIAM new EV capacity'!$E$9:$L$143))</f>
        <v>0</v>
      </c>
      <c r="G51" s="58">
        <f t="array" ref="G51">SUM(IF(('R9. TIAM new EV capacity'!$A$9:$A$143=$B51)*('R9. TIAM new EV capacity'!$D$9:$D$143=$D51)*('R9. TIAM new EV capacity'!$E$8:$L$8=G$8),'R9. TIAM new EV capacity'!$E$9:$L$143))</f>
        <v>0</v>
      </c>
      <c r="H51" s="58">
        <f t="array" ref="H51">SUM(IF(('R9. TIAM new EV capacity'!$A$9:$A$143=$B51)*('R9. TIAM new EV capacity'!$D$9:$D$143=$D51)*('R9. TIAM new EV capacity'!$E$8:$L$8=H$8),'R9. TIAM new EV capacity'!$E$9:$L$143))</f>
        <v>0</v>
      </c>
      <c r="I51" s="58">
        <f t="array" ref="I51">SUM(IF(('R9. TIAM new EV capacity'!$A$9:$A$143=$B51)*('R9. TIAM new EV capacity'!$D$9:$D$143=$D51)*('R9. TIAM new EV capacity'!$E$8:$L$8=I$8),'R9. TIAM new EV capacity'!$E$9:$L$143))</f>
        <v>0</v>
      </c>
      <c r="J51" s="58">
        <f t="array" ref="J51">SUM(IF(('R9. TIAM new EV capacity'!$A$9:$A$143=$B51)*('R9. TIAM new EV capacity'!$D$9:$D$143=$D51)*('R9. TIAM new EV capacity'!$E$8:$L$8=J$8),'R9. TIAM new EV capacity'!$E$9:$L$143))</f>
        <v>4879.8447845861465</v>
      </c>
      <c r="K51" s="58">
        <f t="array" ref="K51">SUM(IF(('R9. TIAM new EV capacity'!$A$9:$A$143=$B51)*('R9. TIAM new EV capacity'!$D$9:$D$143=$D51)*('R9. TIAM new EV capacity'!$E$8:$L$8=K$8),'R9. TIAM new EV capacity'!$E$9:$L$143))</f>
        <v>7893.9903245399855</v>
      </c>
      <c r="L51" s="58">
        <f t="array" ref="L51">SUM(IF(('R9. TIAM new EV capacity'!$A$9:$A$143=$B51)*('R9. TIAM new EV capacity'!$D$9:$D$143=$D51)*('R9. TIAM new EV capacity'!$E$8:$L$8=L$8),'R9. TIAM new EV capacity'!$E$9:$L$143))</f>
        <v>8739.6438673426655</v>
      </c>
      <c r="M51" s="58">
        <f t="array" ref="M51">SUM(IF(('R9. TIAM new EV capacity'!$A$9:$A$143=$B51)*('R9. TIAM new EV capacity'!$D$9:$D$143=$D51)*('R9. TIAM new EV capacity'!$E$8:$L$8=M$8),'R9. TIAM new EV capacity'!$E$9:$L$143))</f>
        <v>9441.8146246576634</v>
      </c>
      <c r="N51" s="58">
        <f t="array" ref="N51">SUM(IF(('R9. TIAM new EV capacity'!$A$9:$A$143=$B51)*('R9. TIAM new EV capacity'!$D$9:$D$143=$D51)*('R9. TIAM new EV capacity'!$E$8:$L$8=N$8),'R9. TIAM new EV capacity'!$E$9:$L$143))</f>
        <v>10059.352664993299</v>
      </c>
      <c r="O51" s="58">
        <f t="array" ref="O51">SUM(IF(('R9. TIAM new EV capacity'!$A$9:$A$143=$B51)*('R9. TIAM new EV capacity'!$D$9:$D$143=$D51)*('R9. TIAM new EV capacity'!$E$8:$L$8=O$8),'R9. TIAM new EV capacity'!$E$9:$L$143))</f>
        <v>10398.152688236998</v>
      </c>
      <c r="P51" s="58">
        <f t="array" ref="P51">SUM(IF(('R9. TIAM new EV capacity'!$A$9:$A$143=$B51)*('R9. TIAM new EV capacity'!$D$9:$D$143=$D51)*('R9. TIAM new EV capacity'!$E$8:$L$8=P$8),'R9. TIAM new EV capacity'!$E$9:$L$143))</f>
        <v>11114.117699309771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SUM(IF(('R9. TIAM new EV capacity'!$A$9:$A$143=$B52)*('R9. TIAM new EV capacity'!$D$9:$D$143=$D52)*('R9. TIAM new EV capacity'!$E$8:$L$8=E$8),'R9. TIAM new EV capacity'!$E$9:$L$143))</f>
        <v>0</v>
      </c>
      <c r="F52" s="58">
        <f t="array" ref="F52">SUM(IF(('R9. TIAM new EV capacity'!$A$9:$A$143=$B52)*('R9. TIAM new EV capacity'!$D$9:$D$143=$D52)*('R9. TIAM new EV capacity'!$E$8:$L$8=F$8),'R9. TIAM new EV capacity'!$E$9:$L$143))</f>
        <v>0</v>
      </c>
      <c r="G52" s="58">
        <f t="array" ref="G52">SUM(IF(('R9. TIAM new EV capacity'!$A$9:$A$143=$B52)*('R9. TIAM new EV capacity'!$D$9:$D$143=$D52)*('R9. TIAM new EV capacity'!$E$8:$L$8=G$8),'R9. TIAM new EV capacity'!$E$9:$L$143))</f>
        <v>0</v>
      </c>
      <c r="H52" s="58">
        <f t="array" ref="H52">SUM(IF(('R9. TIAM new EV capacity'!$A$9:$A$143=$B52)*('R9. TIAM new EV capacity'!$D$9:$D$143=$D52)*('R9. TIAM new EV capacity'!$E$8:$L$8=H$8),'R9. TIAM new EV capacity'!$E$9:$L$143))</f>
        <v>0</v>
      </c>
      <c r="I52" s="58">
        <f t="array" ref="I52">SUM(IF(('R9. TIAM new EV capacity'!$A$9:$A$143=$B52)*('R9. TIAM new EV capacity'!$D$9:$D$143=$D52)*('R9. TIAM new EV capacity'!$E$8:$L$8=I$8),'R9. TIAM new EV capacity'!$E$9:$L$143))</f>
        <v>0</v>
      </c>
      <c r="J52" s="58">
        <f t="array" ref="J52">SUM(IF(('R9. TIAM new EV capacity'!$A$9:$A$143=$B52)*('R9. TIAM new EV capacity'!$D$9:$D$143=$D52)*('R9. TIAM new EV capacity'!$E$8:$L$8=J$8),'R9. TIAM new EV capacity'!$E$9:$L$143))</f>
        <v>88.552377546580033</v>
      </c>
      <c r="K52" s="58">
        <f t="array" ref="K52">SUM(IF(('R9. TIAM new EV capacity'!$A$9:$A$143=$B52)*('R9. TIAM new EV capacity'!$D$9:$D$143=$D52)*('R9. TIAM new EV capacity'!$E$8:$L$8=K$8),'R9. TIAM new EV capacity'!$E$9:$L$143))</f>
        <v>275.80259693537641</v>
      </c>
      <c r="L52" s="58">
        <f t="array" ref="L52">SUM(IF(('R9. TIAM new EV capacity'!$A$9:$A$143=$B52)*('R9. TIAM new EV capacity'!$D$9:$D$143=$D52)*('R9. TIAM new EV capacity'!$E$8:$L$8=L$8),'R9. TIAM new EV capacity'!$E$9:$L$143))</f>
        <v>307.98060564732822</v>
      </c>
      <c r="M52" s="58">
        <f t="array" ref="M52">SUM(IF(('R9. TIAM new EV capacity'!$A$9:$A$143=$B52)*('R9. TIAM new EV capacity'!$D$9:$D$143=$D52)*('R9. TIAM new EV capacity'!$E$8:$L$8=M$8),'R9. TIAM new EV capacity'!$E$9:$L$143))</f>
        <v>356.3690231393831</v>
      </c>
      <c r="N52" s="58">
        <f t="array" ref="N52">SUM(IF(('R9. TIAM new EV capacity'!$A$9:$A$143=$B52)*('R9. TIAM new EV capacity'!$D$9:$D$143=$D52)*('R9. TIAM new EV capacity'!$E$8:$L$8=N$8),'R9. TIAM new EV capacity'!$E$9:$L$143))</f>
        <v>373.20857846058163</v>
      </c>
      <c r="O52" s="58">
        <f t="array" ref="O52">SUM(IF(('R9. TIAM new EV capacity'!$A$9:$A$143=$B52)*('R9. TIAM new EV capacity'!$D$9:$D$143=$D52)*('R9. TIAM new EV capacity'!$E$8:$L$8=O$8),'R9. TIAM new EV capacity'!$E$9:$L$143))</f>
        <v>395.50798676616176</v>
      </c>
      <c r="P52" s="58">
        <f t="array" ref="P52">SUM(IF(('R9. TIAM new EV capacity'!$A$9:$A$143=$B52)*('R9. TIAM new EV capacity'!$D$9:$D$143=$D52)*('R9. TIAM new EV capacity'!$E$8:$L$8=P$8),'R9. TIAM new EV capacity'!$E$9:$L$143))</f>
        <v>415.92279984307493</v>
      </c>
    </row>
    <row r="53" spans="1:16" x14ac:dyDescent="0.3">
      <c r="A53" s="39" t="s">
        <v>68</v>
      </c>
      <c r="B53" s="39" t="s">
        <v>270</v>
      </c>
      <c r="C53" s="39" t="s">
        <v>80</v>
      </c>
      <c r="D53" s="39" t="s">
        <v>256</v>
      </c>
      <c r="E53" s="58">
        <f t="array" ref="E53">SUM(IF(('R9. TIAM new EV capacity'!$A$9:$A$143=$B53)*('R9. TIAM new EV capacity'!$D$9:$D$143=$D53)*('R9. TIAM new EV capacity'!$E$8:$L$8=E$8),'R9. TIAM new EV capacity'!$E$9:$L$143))</f>
        <v>0</v>
      </c>
      <c r="F53" s="58">
        <f t="array" ref="F53">SUM(IF(('R9. TIAM new EV capacity'!$A$9:$A$143=$B53)*('R9. TIAM new EV capacity'!$D$9:$D$143=$D53)*('R9. TIAM new EV capacity'!$E$8:$L$8=F$8),'R9. TIAM new EV capacity'!$E$9:$L$143))</f>
        <v>0</v>
      </c>
      <c r="G53" s="58">
        <f t="array" ref="G53">SUM(IF(('R9. TIAM new EV capacity'!$A$9:$A$143=$B53)*('R9. TIAM new EV capacity'!$D$9:$D$143=$D53)*('R9. TIAM new EV capacity'!$E$8:$L$8=G$8),'R9. TIAM new EV capacity'!$E$9:$L$143))</f>
        <v>0</v>
      </c>
      <c r="H53" s="58">
        <f t="array" ref="H53">SUM(IF(('R9. TIAM new EV capacity'!$A$9:$A$143=$B53)*('R9. TIAM new EV capacity'!$D$9:$D$143=$D53)*('R9. TIAM new EV capacity'!$E$8:$L$8=H$8),'R9. TIAM new EV capacity'!$E$9:$L$143))</f>
        <v>0</v>
      </c>
      <c r="I53" s="58">
        <f t="array" ref="I53">SUM(IF(('R9. TIAM new EV capacity'!$A$9:$A$143=$B53)*('R9. TIAM new EV capacity'!$D$9:$D$143=$D53)*('R9. TIAM new EV capacity'!$E$8:$L$8=I$8),'R9. TIAM new EV capacity'!$E$9:$L$143))</f>
        <v>387.66963343290729</v>
      </c>
      <c r="J53" s="58">
        <f t="array" ref="J53">SUM(IF(('R9. TIAM new EV capacity'!$A$9:$A$143=$B53)*('R9. TIAM new EV capacity'!$D$9:$D$143=$D53)*('R9. TIAM new EV capacity'!$E$8:$L$8=J$8),'R9. TIAM new EV capacity'!$E$9:$L$143))</f>
        <v>2728.1078581592592</v>
      </c>
      <c r="K53" s="58">
        <f t="array" ref="K53">SUM(IF(('R9. TIAM new EV capacity'!$A$9:$A$143=$B53)*('R9. TIAM new EV capacity'!$D$9:$D$143=$D53)*('R9. TIAM new EV capacity'!$E$8:$L$8=K$8),'R9. TIAM new EV capacity'!$E$9:$L$143))</f>
        <v>5239.6783326286304</v>
      </c>
      <c r="L53" s="58">
        <f t="array" ref="L53">SUM(IF(('R9. TIAM new EV capacity'!$A$9:$A$143=$B53)*('R9. TIAM new EV capacity'!$D$9:$D$143=$D53)*('R9. TIAM new EV capacity'!$E$8:$L$8=L$8),'R9. TIAM new EV capacity'!$E$9:$L$143))</f>
        <v>5559.8902938900364</v>
      </c>
      <c r="M53" s="58">
        <f t="array" ref="M53">SUM(IF(('R9. TIAM new EV capacity'!$A$9:$A$143=$B53)*('R9. TIAM new EV capacity'!$D$9:$D$143=$D53)*('R9. TIAM new EV capacity'!$E$8:$L$8=M$8),'R9. TIAM new EV capacity'!$E$9:$L$143))</f>
        <v>5792.7244078770555</v>
      </c>
      <c r="N53" s="58">
        <f t="array" ref="N53">SUM(IF(('R9. TIAM new EV capacity'!$A$9:$A$143=$B53)*('R9. TIAM new EV capacity'!$D$9:$D$143=$D53)*('R9. TIAM new EV capacity'!$E$8:$L$8=N$8),'R9. TIAM new EV capacity'!$E$9:$L$143))</f>
        <v>5706.3399136515318</v>
      </c>
      <c r="O53" s="58">
        <f t="array" ref="O53">SUM(IF(('R9. TIAM new EV capacity'!$A$9:$A$143=$B53)*('R9. TIAM new EV capacity'!$D$9:$D$143=$D53)*('R9. TIAM new EV capacity'!$E$8:$L$8=O$8),'R9. TIAM new EV capacity'!$E$9:$L$143))</f>
        <v>4772.8842073569795</v>
      </c>
      <c r="P53" s="58">
        <f t="array" ref="P53">SUM(IF(('R9. TIAM new EV capacity'!$A$9:$A$143=$B53)*('R9. TIAM new EV capacity'!$D$9:$D$143=$D53)*('R9. TIAM new EV capacity'!$E$8:$L$8=P$8),'R9. TIAM new EV capacity'!$E$9:$L$143))</f>
        <v>4093.2770358073512</v>
      </c>
    </row>
    <row r="54" spans="1:16" x14ac:dyDescent="0.3">
      <c r="A54" s="39" t="s">
        <v>68</v>
      </c>
      <c r="B54" s="39" t="s">
        <v>270</v>
      </c>
      <c r="C54" s="39" t="s">
        <v>101</v>
      </c>
      <c r="D54" s="39" t="s">
        <v>257</v>
      </c>
      <c r="E54" s="58">
        <f t="array" ref="E54">SUM(IF(('R9. TIAM new EV capacity'!$A$9:$A$143=$B54)*('R9. TIAM new EV capacity'!$D$9:$D$143=$D54)*('R9. TIAM new EV capacity'!$E$8:$L$8=E$8),'R9. TIAM new EV capacity'!$E$9:$L$143))</f>
        <v>0</v>
      </c>
      <c r="F54" s="58">
        <f t="array" ref="F54">SUM(IF(('R9. TIAM new EV capacity'!$A$9:$A$143=$B54)*('R9. TIAM new EV capacity'!$D$9:$D$143=$D54)*('R9. TIAM new EV capacity'!$E$8:$L$8=F$8),'R9. TIAM new EV capacity'!$E$9:$L$143))</f>
        <v>0</v>
      </c>
      <c r="G54" s="58">
        <f t="array" ref="G54">SUM(IF(('R9. TIAM new EV capacity'!$A$9:$A$143=$B54)*('R9. TIAM new EV capacity'!$D$9:$D$143=$D54)*('R9. TIAM new EV capacity'!$E$8:$L$8=G$8),'R9. TIAM new EV capacity'!$E$9:$L$143))</f>
        <v>0</v>
      </c>
      <c r="H54" s="58">
        <f t="array" ref="H54">SUM(IF(('R9. TIAM new EV capacity'!$A$9:$A$143=$B54)*('R9. TIAM new EV capacity'!$D$9:$D$143=$D54)*('R9. TIAM new EV capacity'!$E$8:$L$8=H$8),'R9. TIAM new EV capacity'!$E$9:$L$143))</f>
        <v>0</v>
      </c>
      <c r="I54" s="58">
        <f t="array" ref="I54">SUM(IF(('R9. TIAM new EV capacity'!$A$9:$A$143=$B54)*('R9. TIAM new EV capacity'!$D$9:$D$143=$D54)*('R9. TIAM new EV capacity'!$E$8:$L$8=I$8),'R9. TIAM new EV capacity'!$E$9:$L$143))</f>
        <v>4.7859273473709401</v>
      </c>
      <c r="J54" s="58">
        <f t="array" ref="J54">SUM(IF(('R9. TIAM new EV capacity'!$A$9:$A$143=$B54)*('R9. TIAM new EV capacity'!$D$9:$D$143=$D54)*('R9. TIAM new EV capacity'!$E$8:$L$8=J$8),'R9. TIAM new EV capacity'!$E$9:$L$143))</f>
        <v>1010.196247343584</v>
      </c>
      <c r="K54" s="58">
        <f t="array" ref="K54">SUM(IF(('R9. TIAM new EV capacity'!$A$9:$A$143=$B54)*('R9. TIAM new EV capacity'!$D$9:$D$143=$D54)*('R9. TIAM new EV capacity'!$E$8:$L$8=K$8),'R9. TIAM new EV capacity'!$E$9:$L$143))</f>
        <v>1875.8025002539789</v>
      </c>
      <c r="L54" s="58">
        <f t="array" ref="L54">SUM(IF(('R9. TIAM new EV capacity'!$A$9:$A$143=$B54)*('R9. TIAM new EV capacity'!$D$9:$D$143=$D54)*('R9. TIAM new EV capacity'!$E$8:$L$8=L$8),'R9. TIAM new EV capacity'!$E$9:$L$143))</f>
        <v>2102.9589279506881</v>
      </c>
      <c r="M54" s="58">
        <f t="array" ref="M54">SUM(IF(('R9. TIAM new EV capacity'!$A$9:$A$143=$B54)*('R9. TIAM new EV capacity'!$D$9:$D$143=$D54)*('R9. TIAM new EV capacity'!$E$8:$L$8=M$8),'R9. TIAM new EV capacity'!$E$9:$L$143))</f>
        <v>766.09492911808911</v>
      </c>
      <c r="N54" s="58">
        <f t="array" ref="N54">SUM(IF(('R9. TIAM new EV capacity'!$A$9:$A$143=$B54)*('R9. TIAM new EV capacity'!$D$9:$D$143=$D54)*('R9. TIAM new EV capacity'!$E$8:$L$8=N$8),'R9. TIAM new EV capacity'!$E$9:$L$143))</f>
        <v>744.2337488278265</v>
      </c>
      <c r="O54" s="58">
        <f t="array" ref="O54">SUM(IF(('R9. TIAM new EV capacity'!$A$9:$A$143=$B54)*('R9. TIAM new EV capacity'!$D$9:$D$143=$D54)*('R9. TIAM new EV capacity'!$E$8:$L$8=O$8),'R9. TIAM new EV capacity'!$E$9:$L$143))</f>
        <v>1060.6503332205348</v>
      </c>
      <c r="P54" s="58">
        <f t="array" ref="P54">SUM(IF(('R9. TIAM new EV capacity'!$A$9:$A$143=$B54)*('R9. TIAM new EV capacity'!$D$9:$D$143=$D54)*('R9. TIAM new EV capacity'!$E$8:$L$8=P$8),'R9. TIAM new EV capacity'!$E$9:$L$143))</f>
        <v>3178.4769309741591</v>
      </c>
    </row>
    <row r="55" spans="1:16" x14ac:dyDescent="0.3">
      <c r="A55" s="39" t="s">
        <v>68</v>
      </c>
      <c r="B55" s="39" t="s">
        <v>270</v>
      </c>
      <c r="C55" s="39" t="s">
        <v>97</v>
      </c>
      <c r="D55" s="39" t="s">
        <v>258</v>
      </c>
      <c r="E55" s="58">
        <f t="array" ref="E55">SUM(IF(('R9. TIAM new EV capacity'!$A$9:$A$143=$B55)*('R9. TIAM new EV capacity'!$D$9:$D$143=$D55)*('R9. TIAM new EV capacity'!$E$8:$L$8=E$8),'R9. TIAM new EV capacity'!$E$9:$L$143))</f>
        <v>0</v>
      </c>
      <c r="F55" s="58">
        <f t="array" ref="F55">SUM(IF(('R9. TIAM new EV capacity'!$A$9:$A$143=$B55)*('R9. TIAM new EV capacity'!$D$9:$D$143=$D55)*('R9. TIAM new EV capacity'!$E$8:$L$8=F$8),'R9. TIAM new EV capacity'!$E$9:$L$143))</f>
        <v>0</v>
      </c>
      <c r="G55" s="58">
        <f t="array" ref="G55">SUM(IF(('R9. TIAM new EV capacity'!$A$9:$A$143=$B55)*('R9. TIAM new EV capacity'!$D$9:$D$143=$D55)*('R9. TIAM new EV capacity'!$E$8:$L$8=G$8),'R9. TIAM new EV capacity'!$E$9:$L$143))</f>
        <v>0</v>
      </c>
      <c r="H55" s="58">
        <f t="array" ref="H55">SUM(IF(('R9. TIAM new EV capacity'!$A$9:$A$143=$B55)*('R9. TIAM new EV capacity'!$D$9:$D$143=$D55)*('R9. TIAM new EV capacity'!$E$8:$L$8=H$8),'R9. TIAM new EV capacity'!$E$9:$L$143))</f>
        <v>0</v>
      </c>
      <c r="I55" s="58">
        <f t="array" ref="I55">SUM(IF(('R9. TIAM new EV capacity'!$A$9:$A$143=$B55)*('R9. TIAM new EV capacity'!$D$9:$D$143=$D55)*('R9. TIAM new EV capacity'!$E$8:$L$8=I$8),'R9. TIAM new EV capacity'!$E$9:$L$143))</f>
        <v>20.072195272355017</v>
      </c>
      <c r="J55" s="58">
        <f t="array" ref="J55">SUM(IF(('R9. TIAM new EV capacity'!$A$9:$A$143=$B55)*('R9. TIAM new EV capacity'!$D$9:$D$143=$D55)*('R9. TIAM new EV capacity'!$E$8:$L$8=J$8),'R9. TIAM new EV capacity'!$E$9:$L$143))</f>
        <v>968.57698524292755</v>
      </c>
      <c r="K55" s="58">
        <f t="array" ref="K55">SUM(IF(('R9. TIAM new EV capacity'!$A$9:$A$143=$B55)*('R9. TIAM new EV capacity'!$D$9:$D$143=$D55)*('R9. TIAM new EV capacity'!$E$8:$L$8=K$8),'R9. TIAM new EV capacity'!$E$9:$L$143))</f>
        <v>2307.0739861403072</v>
      </c>
      <c r="L55" s="58">
        <f t="array" ref="L55">SUM(IF(('R9. TIAM new EV capacity'!$A$9:$A$143=$B55)*('R9. TIAM new EV capacity'!$D$9:$D$143=$D55)*('R9. TIAM new EV capacity'!$E$8:$L$8=L$8),'R9. TIAM new EV capacity'!$E$9:$L$143))</f>
        <v>2672.0448059277483</v>
      </c>
      <c r="M55" s="58">
        <f t="array" ref="M55">SUM(IF(('R9. TIAM new EV capacity'!$A$9:$A$143=$B55)*('R9. TIAM new EV capacity'!$D$9:$D$143=$D55)*('R9. TIAM new EV capacity'!$E$8:$L$8=M$8),'R9. TIAM new EV capacity'!$E$9:$L$143))</f>
        <v>2175.7462696330044</v>
      </c>
      <c r="N55" s="58">
        <f t="array" ref="N55">SUM(IF(('R9. TIAM new EV capacity'!$A$9:$A$143=$B55)*('R9. TIAM new EV capacity'!$D$9:$D$143=$D55)*('R9. TIAM new EV capacity'!$E$8:$L$8=N$8),'R9. TIAM new EV capacity'!$E$9:$L$143))</f>
        <v>2763.0195238118777</v>
      </c>
      <c r="O55" s="58">
        <f t="array" ref="O55">SUM(IF(('R9. TIAM new EV capacity'!$A$9:$A$143=$B55)*('R9. TIAM new EV capacity'!$D$9:$D$143=$D55)*('R9. TIAM new EV capacity'!$E$8:$L$8=O$8),'R9. TIAM new EV capacity'!$E$9:$L$143))</f>
        <v>3282.9614213282075</v>
      </c>
      <c r="P55" s="58">
        <f t="array" ref="P55">SUM(IF(('R9. TIAM new EV capacity'!$A$9:$A$143=$B55)*('R9. TIAM new EV capacity'!$D$9:$D$143=$D55)*('R9. TIAM new EV capacity'!$E$8:$L$8=P$8),'R9. TIAM new EV capacity'!$E$9:$L$143))</f>
        <v>4123.2442605316292</v>
      </c>
    </row>
    <row r="56" spans="1:16" x14ac:dyDescent="0.3">
      <c r="A56" s="39" t="s">
        <v>68</v>
      </c>
      <c r="B56" s="39" t="s">
        <v>270</v>
      </c>
      <c r="C56" s="39" t="s">
        <v>100</v>
      </c>
      <c r="D56" s="39" t="s">
        <v>259</v>
      </c>
      <c r="E56" s="58">
        <f t="array" ref="E56">SUM(IF(('R9. TIAM new EV capacity'!$A$9:$A$143=$B56)*('R9. TIAM new EV capacity'!$D$9:$D$143=$D56)*('R9. TIAM new EV capacity'!$E$8:$L$8=E$8),'R9. TIAM new EV capacity'!$E$9:$L$143))</f>
        <v>0</v>
      </c>
      <c r="F56" s="58">
        <f t="array" ref="F56">SUM(IF(('R9. TIAM new EV capacity'!$A$9:$A$143=$B56)*('R9. TIAM new EV capacity'!$D$9:$D$143=$D56)*('R9. TIAM new EV capacity'!$E$8:$L$8=F$8),'R9. TIAM new EV capacity'!$E$9:$L$143))</f>
        <v>0</v>
      </c>
      <c r="G56" s="58">
        <f t="array" ref="G56">SUM(IF(('R9. TIAM new EV capacity'!$A$9:$A$143=$B56)*('R9. TIAM new EV capacity'!$D$9:$D$143=$D56)*('R9. TIAM new EV capacity'!$E$8:$L$8=G$8),'R9. TIAM new EV capacity'!$E$9:$L$143))</f>
        <v>0</v>
      </c>
      <c r="H56" s="58">
        <f t="array" ref="H56">SUM(IF(('R9. TIAM new EV capacity'!$A$9:$A$143=$B56)*('R9. TIAM new EV capacity'!$D$9:$D$143=$D56)*('R9. TIAM new EV capacity'!$E$8:$L$8=H$8),'R9. TIAM new EV capacity'!$E$9:$L$143))</f>
        <v>0</v>
      </c>
      <c r="I56" s="58">
        <f t="array" ref="I56">SUM(IF(('R9. TIAM new EV capacity'!$A$9:$A$143=$B56)*('R9. TIAM new EV capacity'!$D$9:$D$143=$D56)*('R9. TIAM new EV capacity'!$E$8:$L$8=I$8),'R9. TIAM new EV capacity'!$E$9:$L$143))</f>
        <v>298.98225282443889</v>
      </c>
      <c r="J56" s="58">
        <f t="array" ref="J56">SUM(IF(('R9. TIAM new EV capacity'!$A$9:$A$143=$B56)*('R9. TIAM new EV capacity'!$D$9:$D$143=$D56)*('R9. TIAM new EV capacity'!$E$8:$L$8=J$8),'R9. TIAM new EV capacity'!$E$9:$L$143))</f>
        <v>866.31291136710718</v>
      </c>
      <c r="K56" s="58">
        <f t="array" ref="K56">SUM(IF(('R9. TIAM new EV capacity'!$A$9:$A$143=$B56)*('R9. TIAM new EV capacity'!$D$9:$D$143=$D56)*('R9. TIAM new EV capacity'!$E$8:$L$8=K$8),'R9. TIAM new EV capacity'!$E$9:$L$143))</f>
        <v>2391.7922914294522</v>
      </c>
      <c r="L56" s="58">
        <f t="array" ref="L56">SUM(IF(('R9. TIAM new EV capacity'!$A$9:$A$143=$B56)*('R9. TIAM new EV capacity'!$D$9:$D$143=$D56)*('R9. TIAM new EV capacity'!$E$8:$L$8=L$8),'R9. TIAM new EV capacity'!$E$9:$L$143))</f>
        <v>2481.6787001188122</v>
      </c>
      <c r="M56" s="58">
        <f t="array" ref="M56">SUM(IF(('R9. TIAM new EV capacity'!$A$9:$A$143=$B56)*('R9. TIAM new EV capacity'!$D$9:$D$143=$D56)*('R9. TIAM new EV capacity'!$E$8:$L$8=M$8),'R9. TIAM new EV capacity'!$E$9:$L$143))</f>
        <v>2714.0488792299498</v>
      </c>
      <c r="N56" s="58">
        <f t="array" ref="N56">SUM(IF(('R9. TIAM new EV capacity'!$A$9:$A$143=$B56)*('R9. TIAM new EV capacity'!$D$9:$D$143=$D56)*('R9. TIAM new EV capacity'!$E$8:$L$8=N$8),'R9. TIAM new EV capacity'!$E$9:$L$143))</f>
        <v>2859.7634597393599</v>
      </c>
      <c r="O56" s="58">
        <f t="array" ref="O56">SUM(IF(('R9. TIAM new EV capacity'!$A$9:$A$143=$B56)*('R9. TIAM new EV capacity'!$D$9:$D$143=$D56)*('R9. TIAM new EV capacity'!$E$8:$L$8=O$8),'R9. TIAM new EV capacity'!$E$9:$L$143))</f>
        <v>2907.3936428655279</v>
      </c>
      <c r="P56" s="58">
        <f t="array" ref="P56">SUM(IF(('R9. TIAM new EV capacity'!$A$9:$A$143=$B56)*('R9. TIAM new EV capacity'!$D$9:$D$143=$D56)*('R9. TIAM new EV capacity'!$E$8:$L$8=P$8),'R9. TIAM new EV capacity'!$E$9:$L$143))</f>
        <v>3060.9636046415599</v>
      </c>
    </row>
    <row r="57" spans="1:16" x14ac:dyDescent="0.3">
      <c r="A57" s="39" t="s">
        <v>68</v>
      </c>
      <c r="B57" s="39" t="s">
        <v>270</v>
      </c>
      <c r="C57" s="39" t="s">
        <v>98</v>
      </c>
      <c r="D57" s="39" t="s">
        <v>260</v>
      </c>
      <c r="E57" s="58">
        <f t="array" ref="E57">SUM(IF(('R9. TIAM new EV capacity'!$A$9:$A$143=$B57)*('R9. TIAM new EV capacity'!$D$9:$D$143=$D57)*('R9. TIAM new EV capacity'!$E$8:$L$8=E$8),'R9. TIAM new EV capacity'!$E$9:$L$143))</f>
        <v>0</v>
      </c>
      <c r="F57" s="58">
        <f t="array" ref="F57">SUM(IF(('R9. TIAM new EV capacity'!$A$9:$A$143=$B57)*('R9. TIAM new EV capacity'!$D$9:$D$143=$D57)*('R9. TIAM new EV capacity'!$E$8:$L$8=F$8),'R9. TIAM new EV capacity'!$E$9:$L$143))</f>
        <v>0</v>
      </c>
      <c r="G57" s="58">
        <f t="array" ref="G57">SUM(IF(('R9. TIAM new EV capacity'!$A$9:$A$143=$B57)*('R9. TIAM new EV capacity'!$D$9:$D$143=$D57)*('R9. TIAM new EV capacity'!$E$8:$L$8=G$8),'R9. TIAM new EV capacity'!$E$9:$L$143))</f>
        <v>0</v>
      </c>
      <c r="H57" s="58">
        <f t="array" ref="H57">SUM(IF(('R9. TIAM new EV capacity'!$A$9:$A$143=$B57)*('R9. TIAM new EV capacity'!$D$9:$D$143=$D57)*('R9. TIAM new EV capacity'!$E$8:$L$8=H$8),'R9. TIAM new EV capacity'!$E$9:$L$143))</f>
        <v>0</v>
      </c>
      <c r="I57" s="58">
        <f t="array" ref="I57">SUM(IF(('R9. TIAM new EV capacity'!$A$9:$A$143=$B57)*('R9. TIAM new EV capacity'!$D$9:$D$143=$D57)*('R9. TIAM new EV capacity'!$E$8:$L$8=I$8),'R9. TIAM new EV capacity'!$E$9:$L$143))</f>
        <v>608.29843895757654</v>
      </c>
      <c r="J57" s="58">
        <f t="array" ref="J57">SUM(IF(('R9. TIAM new EV capacity'!$A$9:$A$143=$B57)*('R9. TIAM new EV capacity'!$D$9:$D$143=$D57)*('R9. TIAM new EV capacity'!$E$8:$L$8=J$8),'R9. TIAM new EV capacity'!$E$9:$L$143))</f>
        <v>5018.2151895610123</v>
      </c>
      <c r="K57" s="58">
        <f t="array" ref="K57">SUM(IF(('R9. TIAM new EV capacity'!$A$9:$A$143=$B57)*('R9. TIAM new EV capacity'!$D$9:$D$143=$D57)*('R9. TIAM new EV capacity'!$E$8:$L$8=K$8),'R9. TIAM new EV capacity'!$E$9:$L$143))</f>
        <v>8001.0284720099944</v>
      </c>
      <c r="L57" s="58">
        <f t="array" ref="L57">SUM(IF(('R9. TIAM new EV capacity'!$A$9:$A$143=$B57)*('R9. TIAM new EV capacity'!$D$9:$D$143=$D57)*('R9. TIAM new EV capacity'!$E$8:$L$8=L$8),'R9. TIAM new EV capacity'!$E$9:$L$143))</f>
        <v>8795.2779510092532</v>
      </c>
      <c r="M57" s="58">
        <f t="array" ref="M57">SUM(IF(('R9. TIAM new EV capacity'!$A$9:$A$143=$B57)*('R9. TIAM new EV capacity'!$D$9:$D$143=$D57)*('R9. TIAM new EV capacity'!$E$8:$L$8=M$8),'R9. TIAM new EV capacity'!$E$9:$L$143))</f>
        <v>9546.1131940521354</v>
      </c>
      <c r="N57" s="58">
        <f t="array" ref="N57">SUM(IF(('R9. TIAM new EV capacity'!$A$9:$A$143=$B57)*('R9. TIAM new EV capacity'!$D$9:$D$143=$D57)*('R9. TIAM new EV capacity'!$E$8:$L$8=N$8),'R9. TIAM new EV capacity'!$E$9:$L$143))</f>
        <v>10007.526396871102</v>
      </c>
      <c r="O57" s="58">
        <f t="array" ref="O57">SUM(IF(('R9. TIAM new EV capacity'!$A$9:$A$143=$B57)*('R9. TIAM new EV capacity'!$D$9:$D$143=$D57)*('R9. TIAM new EV capacity'!$E$8:$L$8=O$8),'R9. TIAM new EV capacity'!$E$9:$L$143))</f>
        <v>10429.962531076488</v>
      </c>
      <c r="P57" s="58">
        <f t="array" ref="P57">SUM(IF(('R9. TIAM new EV capacity'!$A$9:$A$143=$B57)*('R9. TIAM new EV capacity'!$D$9:$D$143=$D57)*('R9. TIAM new EV capacity'!$E$8:$L$8=P$8),'R9. TIAM new EV capacity'!$E$9:$L$143))</f>
        <v>11137.080891372814</v>
      </c>
    </row>
    <row r="58" spans="1:16" x14ac:dyDescent="0.3">
      <c r="A58" s="39" t="s">
        <v>68</v>
      </c>
      <c r="B58" s="39" t="s">
        <v>270</v>
      </c>
      <c r="C58" s="39" t="s">
        <v>99</v>
      </c>
      <c r="D58" s="39" t="s">
        <v>261</v>
      </c>
      <c r="E58" s="58">
        <f t="array" ref="E58">SUM(IF(('R9. TIAM new EV capacity'!$A$9:$A$143=$B58)*('R9. TIAM new EV capacity'!$D$9:$D$143=$D58)*('R9. TIAM new EV capacity'!$E$8:$L$8=E$8),'R9. TIAM new EV capacity'!$E$9:$L$143))</f>
        <v>0</v>
      </c>
      <c r="F58" s="58">
        <f t="array" ref="F58">SUM(IF(('R9. TIAM new EV capacity'!$A$9:$A$143=$B58)*('R9. TIAM new EV capacity'!$D$9:$D$143=$D58)*('R9. TIAM new EV capacity'!$E$8:$L$8=F$8),'R9. TIAM new EV capacity'!$E$9:$L$143))</f>
        <v>0</v>
      </c>
      <c r="G58" s="58">
        <f t="array" ref="G58">SUM(IF(('R9. TIAM new EV capacity'!$A$9:$A$143=$B58)*('R9. TIAM new EV capacity'!$D$9:$D$143=$D58)*('R9. TIAM new EV capacity'!$E$8:$L$8=G$8),'R9. TIAM new EV capacity'!$E$9:$L$143))</f>
        <v>0</v>
      </c>
      <c r="H58" s="58">
        <f t="array" ref="H58">SUM(IF(('R9. TIAM new EV capacity'!$A$9:$A$143=$B58)*('R9. TIAM new EV capacity'!$D$9:$D$143=$D58)*('R9. TIAM new EV capacity'!$E$8:$L$8=H$8),'R9. TIAM new EV capacity'!$E$9:$L$143))</f>
        <v>0</v>
      </c>
      <c r="I58" s="58">
        <f t="array" ref="I58">SUM(IF(('R9. TIAM new EV capacity'!$A$9:$A$143=$B58)*('R9. TIAM new EV capacity'!$D$9:$D$143=$D58)*('R9. TIAM new EV capacity'!$E$8:$L$8=I$8),'R9. TIAM new EV capacity'!$E$9:$L$143))</f>
        <v>7.6147513876100898</v>
      </c>
      <c r="J58" s="58">
        <f t="array" ref="J58">SUM(IF(('R9. TIAM new EV capacity'!$A$9:$A$143=$B58)*('R9. TIAM new EV capacity'!$D$9:$D$143=$D58)*('R9. TIAM new EV capacity'!$E$8:$L$8=J$8),'R9. TIAM new EV capacity'!$E$9:$L$143))</f>
        <v>191.69089541133854</v>
      </c>
      <c r="K58" s="58">
        <f t="array" ref="K58">SUM(IF(('R9. TIAM new EV capacity'!$A$9:$A$143=$B58)*('R9. TIAM new EV capacity'!$D$9:$D$143=$D58)*('R9. TIAM new EV capacity'!$E$8:$L$8=K$8),'R9. TIAM new EV capacity'!$E$9:$L$143))</f>
        <v>275.53837942011683</v>
      </c>
      <c r="L58" s="58">
        <f t="array" ref="L58">SUM(IF(('R9. TIAM new EV capacity'!$A$9:$A$143=$B58)*('R9. TIAM new EV capacity'!$D$9:$D$143=$D58)*('R9. TIAM new EV capacity'!$E$8:$L$8=L$8),'R9. TIAM new EV capacity'!$E$9:$L$143))</f>
        <v>308.05918918360032</v>
      </c>
      <c r="M58" s="58">
        <f t="array" ref="M58">SUM(IF(('R9. TIAM new EV capacity'!$A$9:$A$143=$B58)*('R9. TIAM new EV capacity'!$D$9:$D$143=$D58)*('R9. TIAM new EV capacity'!$E$8:$L$8=M$8),'R9. TIAM new EV capacity'!$E$9:$L$143))</f>
        <v>356.34565083506493</v>
      </c>
      <c r="N58" s="58">
        <f t="array" ref="N58">SUM(IF(('R9. TIAM new EV capacity'!$A$9:$A$143=$B58)*('R9. TIAM new EV capacity'!$D$9:$D$143=$D58)*('R9. TIAM new EV capacity'!$E$8:$L$8=N$8),'R9. TIAM new EV capacity'!$E$9:$L$143))</f>
        <v>373.21552984804759</v>
      </c>
      <c r="O58" s="58">
        <f t="array" ref="O58">SUM(IF(('R9. TIAM new EV capacity'!$A$9:$A$143=$B58)*('R9. TIAM new EV capacity'!$D$9:$D$143=$D58)*('R9. TIAM new EV capacity'!$E$8:$L$8=O$8),'R9. TIAM new EV capacity'!$E$9:$L$143))</f>
        <v>395.50591928547675</v>
      </c>
      <c r="P58" s="58">
        <f t="array" ref="P58">SUM(IF(('R9. TIAM new EV capacity'!$A$9:$A$143=$B58)*('R9. TIAM new EV capacity'!$D$9:$D$143=$D58)*('R9. TIAM new EV capacity'!$E$8:$L$8=P$8),'R9. TIAM new EV capacity'!$E$9:$L$143))</f>
        <v>415.92341475288998</v>
      </c>
    </row>
  </sheetData>
  <conditionalFormatting sqref="A4:A5 B8:B15 A1:XFD1 B2:XFD2 A81:XFD1048576 A3:XFD3 B59:XFD80 E4:XFD5 A6:XFD6 B16:XFD16 B7:XFD7 E8:XFD15 B53:B58 E17:XFD58">
    <cfRule type="expression" dxfId="88" priority="6">
      <formula>_xlfn.ISFORMULA(A1)</formula>
    </cfRule>
  </conditionalFormatting>
  <conditionalFormatting sqref="B4:D5">
    <cfRule type="expression" dxfId="87" priority="5">
      <formula>_xlfn.ISFORMULA(B4)</formula>
    </cfRule>
  </conditionalFormatting>
  <conditionalFormatting sqref="C8:D15">
    <cfRule type="expression" dxfId="86" priority="3">
      <formula>_xlfn.ISFORMULA(C8)</formula>
    </cfRule>
  </conditionalFormatting>
  <conditionalFormatting sqref="A17:D52">
    <cfRule type="expression" dxfId="85" priority="2">
      <formula>_xlfn.ISFORMULA(A17)</formula>
    </cfRule>
  </conditionalFormatting>
  <conditionalFormatting sqref="C53:D58">
    <cfRule type="expression" dxfId="84" priority="1">
      <formula>_xlfn.ISFORMULA(C53)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EC5E-D860-4B0B-A57D-89DED2CAFE47}">
  <sheetPr>
    <tabColor theme="4" tint="0.39997558519241921"/>
    <pageSetUpPr autoPageBreaks="0"/>
  </sheetPr>
  <dimension ref="A1:Q57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317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318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316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SUM(IF(('R10. TIAM new oil veh. capacity'!$A$9:$A$98=$B9)*('R10. TIAM new oil veh. capacity'!$E$8:$O$8=E$8),'R10. TIAM new oil veh. capacity'!$E$9:$O$98))</f>
        <v>0</v>
      </c>
      <c r="F9" s="58">
        <f t="array" ref="F9">SUM(IF(('R10. TIAM new oil veh. capacity'!$A$9:$A$98=$B9)*('R10. TIAM new oil veh. capacity'!$E$8:$O$8=F$8),'R10. TIAM new oil veh. capacity'!$E$9:$O$98))</f>
        <v>3713.2464327338957</v>
      </c>
      <c r="G9" s="58">
        <f t="array" ref="G9">SUM(IF(('R10. TIAM new oil veh. capacity'!$A$9:$A$98=$B9)*('R10. TIAM new oil veh. capacity'!$E$8:$O$8=G$8),'R10. TIAM new oil veh. capacity'!$E$9:$O$98))</f>
        <v>9314.7443104377162</v>
      </c>
      <c r="H9" s="58">
        <f t="array" ref="H9">SUM(IF(('R10. TIAM new oil veh. capacity'!$A$9:$A$98=$B9)*('R10. TIAM new oil veh. capacity'!$E$8:$O$8=H$8),'R10. TIAM new oil veh. capacity'!$E$9:$O$98))</f>
        <v>16113.264941641291</v>
      </c>
      <c r="I9" s="58">
        <f t="array" ref="I9">SUM(IF(('R10. TIAM new oil veh. capacity'!$A$9:$A$98=$B9)*('R10. TIAM new oil veh. capacity'!$E$8:$O$8=I$8),'R10. TIAM new oil veh. capacity'!$E$9:$O$98))</f>
        <v>18364.404609900652</v>
      </c>
      <c r="J9" s="58">
        <f t="array" ref="J9">SUM(IF(('R10. TIAM new oil veh. capacity'!$A$9:$A$98=$B9)*('R10. TIAM new oil veh. capacity'!$E$8:$O$8=J$8),'R10. TIAM new oil veh. capacity'!$E$9:$O$98))</f>
        <v>16016.446624297605</v>
      </c>
      <c r="K9" s="58">
        <f t="array" ref="K9">SUM(IF(('R10. TIAM new oil veh. capacity'!$A$9:$A$98=$B9)*('R10. TIAM new oil veh. capacity'!$E$8:$O$8=K$8),'R10. TIAM new oil veh. capacity'!$E$9:$O$98))</f>
        <v>18662.975316127453</v>
      </c>
      <c r="L9" s="58">
        <f t="array" ref="L9">SUM(IF(('R10. TIAM new oil veh. capacity'!$A$9:$A$98=$B9)*('R10. TIAM new oil veh. capacity'!$E$8:$O$8=L$8),'R10. TIAM new oil veh. capacity'!$E$9:$O$98))</f>
        <v>17856.878972899289</v>
      </c>
      <c r="M9" s="58">
        <f t="array" ref="M9">SUM(IF(('R10. TIAM new oil veh. capacity'!$A$9:$A$98=$B9)*('R10. TIAM new oil veh. capacity'!$E$8:$O$8=M$8),'R10. TIAM new oil veh. capacity'!$E$9:$O$98))</f>
        <v>18186.718804603548</v>
      </c>
      <c r="N9" s="58">
        <f t="array" ref="N9">SUM(IF(('R10. TIAM new oil veh. capacity'!$A$9:$A$98=$B9)*('R10. TIAM new oil veh. capacity'!$E$8:$O$8=N$8),'R10. TIAM new oil veh. capacity'!$E$9:$O$98))</f>
        <v>16105.718684786645</v>
      </c>
      <c r="O9" s="58">
        <f t="array" ref="O9">SUM(IF(('R10. TIAM new oil veh. capacity'!$A$9:$A$98=$B9)*('R10. TIAM new oil veh. capacity'!$E$8:$O$8=O$8),'R10. TIAM new oil veh. capacity'!$E$9:$O$98))</f>
        <v>15675.099828501621</v>
      </c>
      <c r="P9" s="58">
        <f t="array" ref="P9">SUM(IF(('R10. TIAM new oil veh. capacity'!$A$9:$A$98=$B9)*('R10. TIAM new oil veh. capacity'!$E$8:$O$8=P$8),'R10. TIAM new oil veh. capacity'!$E$9:$O$98))</f>
        <v>10992.184315973816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SUM(IF(('R10. TIAM new oil veh. capacity'!$A$9:$A$98=$B10)*('R10. TIAM new oil veh. capacity'!$E$8:$O$8=E$8),'R10. TIAM new oil veh. capacity'!$E$9:$O$98))</f>
        <v>0</v>
      </c>
      <c r="F10" s="58">
        <f t="array" ref="F10">SUM(IF(('R10. TIAM new oil veh. capacity'!$A$9:$A$98=$B10)*('R10. TIAM new oil veh. capacity'!$E$8:$O$8=F$8),'R10. TIAM new oil veh. capacity'!$E$9:$O$98))</f>
        <v>3713.2464327338957</v>
      </c>
      <c r="G10" s="58">
        <f t="array" ref="G10">SUM(IF(('R10. TIAM new oil veh. capacity'!$A$9:$A$98=$B10)*('R10. TIAM new oil veh. capacity'!$E$8:$O$8=G$8),'R10. TIAM new oil veh. capacity'!$E$9:$O$98))</f>
        <v>9314.7443104377162</v>
      </c>
      <c r="H10" s="58">
        <f t="array" ref="H10">SUM(IF(('R10. TIAM new oil veh. capacity'!$A$9:$A$98=$B10)*('R10. TIAM new oil veh. capacity'!$E$8:$O$8=H$8),'R10. TIAM new oil veh. capacity'!$E$9:$O$98))</f>
        <v>15940.604630046599</v>
      </c>
      <c r="I10" s="58">
        <f t="array" ref="I10">SUM(IF(('R10. TIAM new oil veh. capacity'!$A$9:$A$98=$B10)*('R10. TIAM new oil veh. capacity'!$E$8:$O$8=I$8),'R10. TIAM new oil veh. capacity'!$E$9:$O$98))</f>
        <v>19267.576701764086</v>
      </c>
      <c r="J10" s="58">
        <f t="array" ref="J10">SUM(IF(('R10. TIAM new oil veh. capacity'!$A$9:$A$98=$B10)*('R10. TIAM new oil veh. capacity'!$E$8:$O$8=J$8),'R10. TIAM new oil veh. capacity'!$E$9:$O$98))</f>
        <v>4920.3397012179548</v>
      </c>
      <c r="K10" s="58">
        <f t="array" ref="K10">SUM(IF(('R10. TIAM new oil veh. capacity'!$A$9:$A$98=$B10)*('R10. TIAM new oil veh. capacity'!$E$8:$O$8=K$8),'R10. TIAM new oil veh. capacity'!$E$9:$O$98))</f>
        <v>3268.532225898005</v>
      </c>
      <c r="L10" s="58">
        <f t="array" ref="L10">SUM(IF(('R10. TIAM new oil veh. capacity'!$A$9:$A$98=$B10)*('R10. TIAM new oil veh. capacity'!$E$8:$O$8=L$8),'R10. TIAM new oil veh. capacity'!$E$9:$O$98))</f>
        <v>2737.485481571895</v>
      </c>
      <c r="M10" s="58">
        <f t="array" ref="M10">SUM(IF(('R10. TIAM new oil veh. capacity'!$A$9:$A$98=$B10)*('R10. TIAM new oil veh. capacity'!$E$8:$O$8=M$8),'R10. TIAM new oil veh. capacity'!$E$9:$O$98))</f>
        <v>3192.2043623471895</v>
      </c>
      <c r="N10" s="58">
        <f t="array" ref="N10">SUM(IF(('R10. TIAM new oil veh. capacity'!$A$9:$A$98=$B10)*('R10. TIAM new oil veh. capacity'!$E$8:$O$8=N$8),'R10. TIAM new oil veh. capacity'!$E$9:$O$98))</f>
        <v>3132.4550868929696</v>
      </c>
      <c r="O10" s="58">
        <f t="array" ref="O10">SUM(IF(('R10. TIAM new oil veh. capacity'!$A$9:$A$98=$B10)*('R10. TIAM new oil veh. capacity'!$E$8:$O$8=O$8),'R10. TIAM new oil veh. capacity'!$E$9:$O$98))</f>
        <v>3759.6897966455713</v>
      </c>
      <c r="P10" s="58">
        <f t="array" ref="P10">SUM(IF(('R10. TIAM new oil veh. capacity'!$A$9:$A$98=$B10)*('R10. TIAM new oil veh. capacity'!$E$8:$O$8=P$8),'R10. TIAM new oil veh. capacity'!$E$9:$O$98))</f>
        <v>1892.8309027522735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SUM(IF(('R10. TIAM new oil veh. capacity'!$A$9:$A$98=$B11)*('R10. TIAM new oil veh. capacity'!$E$8:$O$8=E$8),'R10. TIAM new oil veh. capacity'!$E$9:$O$98))</f>
        <v>0</v>
      </c>
      <c r="F11" s="58">
        <f t="array" ref="F11">SUM(IF(('R10. TIAM new oil veh. capacity'!$A$9:$A$98=$B11)*('R10. TIAM new oil veh. capacity'!$E$8:$O$8=F$8),'R10. TIAM new oil veh. capacity'!$E$9:$O$98))</f>
        <v>3713.2464327338957</v>
      </c>
      <c r="G11" s="58">
        <f t="array" ref="G11">SUM(IF(('R10. TIAM new oil veh. capacity'!$A$9:$A$98=$B11)*('R10. TIAM new oil veh. capacity'!$E$8:$O$8=G$8),'R10. TIAM new oil veh. capacity'!$E$9:$O$98))</f>
        <v>9314.7443104377162</v>
      </c>
      <c r="H11" s="58">
        <f t="array" ref="H11">SUM(IF(('R10. TIAM new oil veh. capacity'!$A$9:$A$98=$B11)*('R10. TIAM new oil veh. capacity'!$E$8:$O$8=H$8),'R10. TIAM new oil veh. capacity'!$E$9:$O$98))</f>
        <v>15940.604630046599</v>
      </c>
      <c r="I11" s="58">
        <f t="array" ref="I11">SUM(IF(('R10. TIAM new oil veh. capacity'!$A$9:$A$98=$B11)*('R10. TIAM new oil veh. capacity'!$E$8:$O$8=I$8),'R10. TIAM new oil veh. capacity'!$E$9:$O$98))</f>
        <v>19195.090378977042</v>
      </c>
      <c r="J11" s="58">
        <f t="array" ref="J11">SUM(IF(('R10. TIAM new oil veh. capacity'!$A$9:$A$98=$B11)*('R10. TIAM new oil veh. capacity'!$E$8:$O$8=J$8),'R10. TIAM new oil veh. capacity'!$E$9:$O$98))</f>
        <v>4553.163863309569</v>
      </c>
      <c r="K11" s="58">
        <f t="array" ref="K11">SUM(IF(('R10. TIAM new oil veh. capacity'!$A$9:$A$98=$B11)*('R10. TIAM new oil veh. capacity'!$E$8:$O$8=K$8),'R10. TIAM new oil veh. capacity'!$E$9:$O$98))</f>
        <v>3027.5321791406964</v>
      </c>
      <c r="L11" s="58">
        <f t="array" ref="L11">SUM(IF(('R10. TIAM new oil veh. capacity'!$A$9:$A$98=$B11)*('R10. TIAM new oil veh. capacity'!$E$8:$O$8=L$8),'R10. TIAM new oil veh. capacity'!$E$9:$O$98))</f>
        <v>2740.4819992872804</v>
      </c>
      <c r="M11" s="58">
        <f t="array" ref="M11">SUM(IF(('R10. TIAM new oil veh. capacity'!$A$9:$A$98=$B11)*('R10. TIAM new oil veh. capacity'!$E$8:$O$8=M$8),'R10. TIAM new oil veh. capacity'!$E$9:$O$98))</f>
        <v>3044.0219570219124</v>
      </c>
      <c r="N11" s="58">
        <f t="array" ref="N11">SUM(IF(('R10. TIAM new oil veh. capacity'!$A$9:$A$98=$B11)*('R10. TIAM new oil veh. capacity'!$E$8:$O$8=N$8),'R10. TIAM new oil veh. capacity'!$E$9:$O$98))</f>
        <v>3161.2799562106052</v>
      </c>
      <c r="O11" s="58">
        <f t="array" ref="O11">SUM(IF(('R10. TIAM new oil veh. capacity'!$A$9:$A$98=$B11)*('R10. TIAM new oil veh. capacity'!$E$8:$O$8=O$8),'R10. TIAM new oil veh. capacity'!$E$9:$O$98))</f>
        <v>3651.9608059953707</v>
      </c>
      <c r="P11" s="58">
        <f t="array" ref="P11">SUM(IF(('R10. TIAM new oil veh. capacity'!$A$9:$A$98=$B11)*('R10. TIAM new oil veh. capacity'!$E$8:$O$8=P$8),'R10. TIAM new oil veh. capacity'!$E$9:$O$98))</f>
        <v>1797.8382298945075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SUM(IF(('R10. TIAM new oil veh. capacity'!$A$9:$A$98=$B12)*('R10. TIAM new oil veh. capacity'!$E$8:$O$8=E$8),'R10. TIAM new oil veh. capacity'!$E$9:$O$98))</f>
        <v>0</v>
      </c>
      <c r="F12" s="58">
        <f t="array" ref="F12">SUM(IF(('R10. TIAM new oil veh. capacity'!$A$9:$A$98=$B12)*('R10. TIAM new oil veh. capacity'!$E$8:$O$8=F$8),'R10. TIAM new oil veh. capacity'!$E$9:$O$98))</f>
        <v>3713.2464327338957</v>
      </c>
      <c r="G12" s="58">
        <f t="array" ref="G12">SUM(IF(('R10. TIAM new oil veh. capacity'!$A$9:$A$98=$B12)*('R10. TIAM new oil veh. capacity'!$E$8:$O$8=G$8),'R10. TIAM new oil veh. capacity'!$E$9:$O$98))</f>
        <v>9314.7443104377162</v>
      </c>
      <c r="H12" s="58">
        <f t="array" ref="H12">SUM(IF(('R10. TIAM new oil veh. capacity'!$A$9:$A$98=$B12)*('R10. TIAM new oil veh. capacity'!$E$8:$O$8=H$8),'R10. TIAM new oil veh. capacity'!$E$9:$O$98))</f>
        <v>15940.604630046599</v>
      </c>
      <c r="I12" s="58">
        <f t="array" ref="I12">SUM(IF(('R10. TIAM new oil veh. capacity'!$A$9:$A$98=$B12)*('R10. TIAM new oil veh. capacity'!$E$8:$O$8=I$8),'R10. TIAM new oil veh. capacity'!$E$9:$O$98))</f>
        <v>13050.395168351522</v>
      </c>
      <c r="J12" s="58">
        <f t="array" ref="J12">SUM(IF(('R10. TIAM new oil veh. capacity'!$A$9:$A$98=$B12)*('R10. TIAM new oil veh. capacity'!$E$8:$O$8=J$8),'R10. TIAM new oil veh. capacity'!$E$9:$O$98))</f>
        <v>4937.7888006864077</v>
      </c>
      <c r="K12" s="58">
        <f t="array" ref="K12">SUM(IF(('R10. TIAM new oil veh. capacity'!$A$9:$A$98=$B12)*('R10. TIAM new oil veh. capacity'!$E$8:$O$8=K$8),'R10. TIAM new oil veh. capacity'!$E$9:$O$98))</f>
        <v>3021.8899183748917</v>
      </c>
      <c r="L12" s="58">
        <f t="array" ref="L12">SUM(IF(('R10. TIAM new oil veh. capacity'!$A$9:$A$98=$B12)*('R10. TIAM new oil veh. capacity'!$E$8:$O$8=L$8),'R10. TIAM new oil veh. capacity'!$E$9:$O$98))</f>
        <v>2629.1632872163577</v>
      </c>
      <c r="M12" s="58">
        <f t="array" ref="M12">SUM(IF(('R10. TIAM new oil veh. capacity'!$A$9:$A$98=$B12)*('R10. TIAM new oil veh. capacity'!$E$8:$O$8=M$8),'R10. TIAM new oil veh. capacity'!$E$9:$O$98))</f>
        <v>2629.3610728664089</v>
      </c>
      <c r="N12" s="58">
        <f t="array" ref="N12">SUM(IF(('R10. TIAM new oil veh. capacity'!$A$9:$A$98=$B12)*('R10. TIAM new oil veh. capacity'!$E$8:$O$8=N$8),'R10. TIAM new oil veh. capacity'!$E$9:$O$98))</f>
        <v>2915.0099280604813</v>
      </c>
      <c r="O12" s="58">
        <f t="array" ref="O12">SUM(IF(('R10. TIAM new oil veh. capacity'!$A$9:$A$98=$B12)*('R10. TIAM new oil veh. capacity'!$E$8:$O$8=O$8),'R10. TIAM new oil veh. capacity'!$E$9:$O$98))</f>
        <v>3448.5675743561305</v>
      </c>
      <c r="P12" s="58">
        <f t="array" ref="P12">SUM(IF(('R10. TIAM new oil veh. capacity'!$A$9:$A$98=$B12)*('R10. TIAM new oil veh. capacity'!$E$8:$O$8=P$8),'R10. TIAM new oil veh. capacity'!$E$9:$O$98))</f>
        <v>2643.12308656711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SUM(IF(('R10. TIAM new oil veh. capacity'!$A$9:$A$98=$B13)*('R10. TIAM new oil veh. capacity'!$E$8:$O$8=E$8),'R10. TIAM new oil veh. capacity'!$E$9:$O$98))</f>
        <v>0</v>
      </c>
      <c r="F13" s="58">
        <f t="array" ref="F13">SUM(IF(('R10. TIAM new oil veh. capacity'!$A$9:$A$98=$B13)*('R10. TIAM new oil veh. capacity'!$E$8:$O$8=F$8),'R10. TIAM new oil veh. capacity'!$E$9:$O$98))</f>
        <v>3713.2464327338957</v>
      </c>
      <c r="G13" s="58">
        <f t="array" ref="G13">SUM(IF(('R10. TIAM new oil veh. capacity'!$A$9:$A$98=$B13)*('R10. TIAM new oil veh. capacity'!$E$8:$O$8=G$8),'R10. TIAM new oil veh. capacity'!$E$9:$O$98))</f>
        <v>9314.7443104377162</v>
      </c>
      <c r="H13" s="58">
        <f t="array" ref="H13">SUM(IF(('R10. TIAM new oil veh. capacity'!$A$9:$A$98=$B13)*('R10. TIAM new oil veh. capacity'!$E$8:$O$8=H$8),'R10. TIAM new oil veh. capacity'!$E$9:$O$98))</f>
        <v>15940.604630046599</v>
      </c>
      <c r="I13" s="58">
        <f t="array" ref="I13">SUM(IF(('R10. TIAM new oil veh. capacity'!$A$9:$A$98=$B13)*('R10. TIAM new oil veh. capacity'!$E$8:$O$8=I$8),'R10. TIAM new oil veh. capacity'!$E$9:$O$98))</f>
        <v>18798.460380440607</v>
      </c>
      <c r="J13" s="58">
        <f t="array" ref="J13">SUM(IF(('R10. TIAM new oil veh. capacity'!$A$9:$A$98=$B13)*('R10. TIAM new oil veh. capacity'!$E$8:$O$8=J$8),'R10. TIAM new oil veh. capacity'!$E$9:$O$98))</f>
        <v>5471.9100462369834</v>
      </c>
      <c r="K13" s="58">
        <f t="array" ref="K13">SUM(IF(('R10. TIAM new oil veh. capacity'!$A$9:$A$98=$B13)*('R10. TIAM new oil veh. capacity'!$E$8:$O$8=K$8),'R10. TIAM new oil veh. capacity'!$E$9:$O$98))</f>
        <v>3065.1813949411412</v>
      </c>
      <c r="L13" s="58">
        <f t="array" ref="L13">SUM(IF(('R10. TIAM new oil veh. capacity'!$A$9:$A$98=$B13)*('R10. TIAM new oil veh. capacity'!$E$8:$O$8=L$8),'R10. TIAM new oil veh. capacity'!$E$9:$O$98))</f>
        <v>2463.8107218784426</v>
      </c>
      <c r="M13" s="58">
        <f t="array" ref="M13">SUM(IF(('R10. TIAM new oil veh. capacity'!$A$9:$A$98=$B13)*('R10. TIAM new oil veh. capacity'!$E$8:$O$8=M$8),'R10. TIAM new oil veh. capacity'!$E$9:$O$98))</f>
        <v>2696.3308233170819</v>
      </c>
      <c r="N13" s="58">
        <f t="array" ref="N13">SUM(IF(('R10. TIAM new oil veh. capacity'!$A$9:$A$98=$B13)*('R10. TIAM new oil veh. capacity'!$E$8:$O$8=N$8),'R10. TIAM new oil veh. capacity'!$E$9:$O$98))</f>
        <v>2542.6829277752386</v>
      </c>
      <c r="O13" s="58">
        <f t="array" ref="O13">SUM(IF(('R10. TIAM new oil veh. capacity'!$A$9:$A$98=$B13)*('R10. TIAM new oil veh. capacity'!$E$8:$O$8=O$8),'R10. TIAM new oil veh. capacity'!$E$9:$O$98))</f>
        <v>3773.6182130421294</v>
      </c>
      <c r="P13" s="58">
        <f t="array" ref="P13">SUM(IF(('R10. TIAM new oil veh. capacity'!$A$9:$A$98=$B13)*('R10. TIAM new oil veh. capacity'!$E$8:$O$8=P$8),'R10. TIAM new oil veh. capacity'!$E$9:$O$98))</f>
        <v>3426.2286308903899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SUM(IF(('R10. TIAM new oil veh. capacity'!$A$9:$A$98=$B14)*('R10. TIAM new oil veh. capacity'!$E$8:$O$8=E$8),'R10. TIAM new oil veh. capacity'!$E$9:$O$98))</f>
        <v>0</v>
      </c>
      <c r="F14" s="58">
        <f t="array" ref="F14">SUM(IF(('R10. TIAM new oil veh. capacity'!$A$9:$A$98=$B14)*('R10. TIAM new oil veh. capacity'!$E$8:$O$8=F$8),'R10. TIAM new oil veh. capacity'!$E$9:$O$98))</f>
        <v>3713.2464327338957</v>
      </c>
      <c r="G14" s="58">
        <f t="array" ref="G14">SUM(IF(('R10. TIAM new oil veh. capacity'!$A$9:$A$98=$B14)*('R10. TIAM new oil veh. capacity'!$E$8:$O$8=G$8),'R10. TIAM new oil veh. capacity'!$E$9:$O$98))</f>
        <v>9314.7443104377162</v>
      </c>
      <c r="H14" s="58">
        <f t="array" ref="H14">SUM(IF(('R10. TIAM new oil veh. capacity'!$A$9:$A$98=$B14)*('R10. TIAM new oil veh. capacity'!$E$8:$O$8=H$8),'R10. TIAM new oil veh. capacity'!$E$9:$O$98))</f>
        <v>15940.604630046599</v>
      </c>
      <c r="I14" s="58">
        <f t="array" ref="I14">SUM(IF(('R10. TIAM new oil veh. capacity'!$A$9:$A$98=$B14)*('R10. TIAM new oil veh. capacity'!$E$8:$O$8=I$8),'R10. TIAM new oil veh. capacity'!$E$9:$O$98))</f>
        <v>18419.828658605005</v>
      </c>
      <c r="J14" s="58">
        <f t="array" ref="J14">SUM(IF(('R10. TIAM new oil veh. capacity'!$A$9:$A$98=$B14)*('R10. TIAM new oil veh. capacity'!$E$8:$O$8=J$8),'R10. TIAM new oil veh. capacity'!$E$9:$O$98))</f>
        <v>7772.9683893724041</v>
      </c>
      <c r="K14" s="58">
        <f t="array" ref="K14">SUM(IF(('R10. TIAM new oil veh. capacity'!$A$9:$A$98=$B14)*('R10. TIAM new oil veh. capacity'!$E$8:$O$8=K$8),'R10. TIAM new oil veh. capacity'!$E$9:$O$98))</f>
        <v>2916.7710710227989</v>
      </c>
      <c r="L14" s="58">
        <f t="array" ref="L14">SUM(IF(('R10. TIAM new oil veh. capacity'!$A$9:$A$98=$B14)*('R10. TIAM new oil veh. capacity'!$E$8:$O$8=L$8),'R10. TIAM new oil veh. capacity'!$E$9:$O$98))</f>
        <v>2103.4403893932813</v>
      </c>
      <c r="M14" s="58">
        <f t="array" ref="M14">SUM(IF(('R10. TIAM new oil veh. capacity'!$A$9:$A$98=$B14)*('R10. TIAM new oil veh. capacity'!$E$8:$O$8=M$8),'R10. TIAM new oil veh. capacity'!$E$9:$O$98))</f>
        <v>3818.119794681199</v>
      </c>
      <c r="N14" s="58">
        <f t="array" ref="N14">SUM(IF(('R10. TIAM new oil veh. capacity'!$A$9:$A$98=$B14)*('R10. TIAM new oil veh. capacity'!$E$8:$O$8=N$8),'R10. TIAM new oil veh. capacity'!$E$9:$O$98))</f>
        <v>4833.3047058246148</v>
      </c>
      <c r="O14" s="58">
        <f t="array" ref="O14">SUM(IF(('R10. TIAM new oil veh. capacity'!$A$9:$A$98=$B14)*('R10. TIAM new oil veh. capacity'!$E$8:$O$8=O$8),'R10. TIAM new oil veh. capacity'!$E$9:$O$98))</f>
        <v>5274.4694387965465</v>
      </c>
      <c r="P14" s="58">
        <f t="array" ref="P14">SUM(IF(('R10. TIAM new oil veh. capacity'!$A$9:$A$98=$B14)*('R10. TIAM new oil veh. capacity'!$E$8:$O$8=P$8),'R10. TIAM new oil veh. capacity'!$E$9:$O$98))</f>
        <v>3453.5042426912055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SUM(IF(('R10. TIAM new oil veh. capacity'!$A$9:$A$98=$B16)*('R10. TIAM new oil veh. capacity'!$D$9:$D$98=$D16)*('R10. TIAM new oil veh. capacity'!$E$8:$O$8=E$8),'R10. TIAM new oil veh. capacity'!$E$9:$O$98))</f>
        <v>0</v>
      </c>
      <c r="F16" s="58">
        <f t="array" ref="F16">SUM(IF(('R10. TIAM new oil veh. capacity'!$A$9:$A$98=$B16)*('R10. TIAM new oil veh. capacity'!$D$9:$D$98=$D16)*('R10. TIAM new oil veh. capacity'!$E$8:$O$8=F$8),'R10. TIAM new oil veh. capacity'!$E$9:$O$98))</f>
        <v>1179.3656695488994</v>
      </c>
      <c r="G16" s="58">
        <f t="array" ref="G16">SUM(IF(('R10. TIAM new oil veh. capacity'!$A$9:$A$98=$B16)*('R10. TIAM new oil veh. capacity'!$D$9:$D$98=$D16)*('R10. TIAM new oil veh. capacity'!$E$8:$O$8=G$8),'R10. TIAM new oil veh. capacity'!$E$9:$O$98))</f>
        <v>2817.3466206278208</v>
      </c>
      <c r="H16" s="58">
        <f t="array" ref="H16">SUM(IF(('R10. TIAM new oil veh. capacity'!$A$9:$A$98=$B16)*('R10. TIAM new oil veh. capacity'!$D$9:$D$98=$D16)*('R10. TIAM new oil veh. capacity'!$E$8:$O$8=H$8),'R10. TIAM new oil veh. capacity'!$E$9:$O$98))</f>
        <v>3680.1749299360499</v>
      </c>
      <c r="I16" s="58">
        <f t="array" ref="I16">SUM(IF(('R10. TIAM new oil veh. capacity'!$A$9:$A$98=$B16)*('R10. TIAM new oil veh. capacity'!$D$9:$D$98=$D16)*('R10. TIAM new oil veh. capacity'!$E$8:$O$8=I$8),'R10. TIAM new oil veh. capacity'!$E$9:$O$98))</f>
        <v>4315.2523384254946</v>
      </c>
      <c r="J16" s="58">
        <f t="array" ref="J16">SUM(IF(('R10. TIAM new oil veh. capacity'!$A$9:$A$98=$B16)*('R10. TIAM new oil veh. capacity'!$D$9:$D$98=$D16)*('R10. TIAM new oil veh. capacity'!$E$8:$O$8=J$8),'R10. TIAM new oil veh. capacity'!$E$9:$O$98))</f>
        <v>3895.1108722409349</v>
      </c>
      <c r="K16" s="58">
        <f t="array" ref="K16">SUM(IF(('R10. TIAM new oil veh. capacity'!$A$9:$A$98=$B16)*('R10. TIAM new oil veh. capacity'!$D$9:$D$98=$D16)*('R10. TIAM new oil veh. capacity'!$E$8:$O$8=K$8),'R10. TIAM new oil veh. capacity'!$E$9:$O$98))</f>
        <v>4306.4518648020003</v>
      </c>
      <c r="L16" s="58">
        <f t="array" ref="L16">SUM(IF(('R10. TIAM new oil veh. capacity'!$A$9:$A$98=$B16)*('R10. TIAM new oil veh. capacity'!$D$9:$D$98=$D16)*('R10. TIAM new oil veh. capacity'!$E$8:$O$8=L$8),'R10. TIAM new oil veh. capacity'!$E$9:$O$98))</f>
        <v>2872.8076807806406</v>
      </c>
      <c r="M16" s="58">
        <f t="array" ref="M16">SUM(IF(('R10. TIAM new oil veh. capacity'!$A$9:$A$98=$B16)*('R10. TIAM new oil veh. capacity'!$D$9:$D$98=$D16)*('R10. TIAM new oil veh. capacity'!$E$8:$O$8=M$8),'R10. TIAM new oil veh. capacity'!$E$9:$O$98))</f>
        <v>1965.1785243492127</v>
      </c>
      <c r="N16" s="58">
        <f t="array" ref="N16">SUM(IF(('R10. TIAM new oil veh. capacity'!$A$9:$A$98=$B16)*('R10. TIAM new oil veh. capacity'!$D$9:$D$98=$D16)*('R10. TIAM new oil veh. capacity'!$E$8:$O$8=N$8),'R10. TIAM new oil veh. capacity'!$E$9:$O$98))</f>
        <v>1460.0392372726985</v>
      </c>
      <c r="O16" s="58">
        <f t="array" ref="O16">SUM(IF(('R10. TIAM new oil veh. capacity'!$A$9:$A$98=$B16)*('R10. TIAM new oil veh. capacity'!$D$9:$D$98=$D16)*('R10. TIAM new oil veh. capacity'!$E$8:$O$8=O$8),'R10. TIAM new oil veh. capacity'!$E$9:$O$98))</f>
        <v>1176.4964579947095</v>
      </c>
      <c r="P16" s="58">
        <f t="array" ref="P16">SUM(IF(('R10. TIAM new oil veh. capacity'!$A$9:$A$98=$B16)*('R10. TIAM new oil veh. capacity'!$D$9:$D$98=$D16)*('R10. TIAM new oil veh. capacity'!$E$8:$O$8=P$8),'R10. TIAM new oil veh. capacity'!$E$9:$O$98))</f>
        <v>1018.668235277785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SUM(IF(('R10. TIAM new oil veh. capacity'!$A$9:$A$98=$B17)*('R10. TIAM new oil veh. capacity'!$D$9:$D$98=$D17)*('R10. TIAM new oil veh. capacity'!$E$8:$O$8=E$8),'R10. TIAM new oil veh. capacity'!$E$9:$O$98))</f>
        <v>0</v>
      </c>
      <c r="F17" s="58">
        <f t="array" ref="F17">SUM(IF(('R10. TIAM new oil veh. capacity'!$A$9:$A$98=$B17)*('R10. TIAM new oil veh. capacity'!$D$9:$D$98=$D17)*('R10. TIAM new oil veh. capacity'!$E$8:$O$8=F$8),'R10. TIAM new oil veh. capacity'!$E$9:$O$98))</f>
        <v>239.42645679641399</v>
      </c>
      <c r="G17" s="58">
        <f t="array" ref="G17">SUM(IF(('R10. TIAM new oil veh. capacity'!$A$9:$A$98=$B17)*('R10. TIAM new oil veh. capacity'!$D$9:$D$98=$D17)*('R10. TIAM new oil veh. capacity'!$E$8:$O$8=G$8),'R10. TIAM new oil veh. capacity'!$E$9:$O$98))</f>
        <v>584.29533050747273</v>
      </c>
      <c r="H17" s="58">
        <f t="array" ref="H17">SUM(IF(('R10. TIAM new oil veh. capacity'!$A$9:$A$98=$B17)*('R10. TIAM new oil veh. capacity'!$D$9:$D$98=$D17)*('R10. TIAM new oil veh. capacity'!$E$8:$O$8=H$8),'R10. TIAM new oil veh. capacity'!$E$9:$O$98))</f>
        <v>893.02351005995467</v>
      </c>
      <c r="I17" s="58">
        <f t="array" ref="I17">SUM(IF(('R10. TIAM new oil veh. capacity'!$A$9:$A$98=$B17)*('R10. TIAM new oil veh. capacity'!$D$9:$D$98=$D17)*('R10. TIAM new oil veh. capacity'!$E$8:$O$8=I$8),'R10. TIAM new oil veh. capacity'!$E$9:$O$98))</f>
        <v>1463.6834361466654</v>
      </c>
      <c r="J17" s="58">
        <f t="array" ref="J17">SUM(IF(('R10. TIAM new oil veh. capacity'!$A$9:$A$98=$B17)*('R10. TIAM new oil veh. capacity'!$D$9:$D$98=$D17)*('R10. TIAM new oil veh. capacity'!$E$8:$O$8=J$8),'R10. TIAM new oil veh. capacity'!$E$9:$O$98))</f>
        <v>1437.3418711712891</v>
      </c>
      <c r="K17" s="58">
        <f t="array" ref="K17">SUM(IF(('R10. TIAM new oil veh. capacity'!$A$9:$A$98=$B17)*('R10. TIAM new oil veh. capacity'!$D$9:$D$98=$D17)*('R10. TIAM new oil veh. capacity'!$E$8:$O$8=K$8),'R10. TIAM new oil veh. capacity'!$E$9:$O$98))</f>
        <v>2004.1744706841368</v>
      </c>
      <c r="L17" s="58">
        <f t="array" ref="L17">SUM(IF(('R10. TIAM new oil veh. capacity'!$A$9:$A$98=$B17)*('R10. TIAM new oil veh. capacity'!$D$9:$D$98=$D17)*('R10. TIAM new oil veh. capacity'!$E$8:$O$8=L$8),'R10. TIAM new oil veh. capacity'!$E$9:$O$98))</f>
        <v>2033.9450436432962</v>
      </c>
      <c r="M17" s="58">
        <f t="array" ref="M17">SUM(IF(('R10. TIAM new oil veh. capacity'!$A$9:$A$98=$B17)*('R10. TIAM new oil veh. capacity'!$D$9:$D$98=$D17)*('R10. TIAM new oil veh. capacity'!$E$8:$O$8=M$8),'R10. TIAM new oil veh. capacity'!$E$9:$O$98))</f>
        <v>2217.7077335088029</v>
      </c>
      <c r="N17" s="58">
        <f t="array" ref="N17">SUM(IF(('R10. TIAM new oil veh. capacity'!$A$9:$A$98=$B17)*('R10. TIAM new oil veh. capacity'!$D$9:$D$98=$D17)*('R10. TIAM new oil veh. capacity'!$E$8:$O$8=N$8),'R10. TIAM new oil veh. capacity'!$E$9:$O$98))</f>
        <v>2280.0003257783687</v>
      </c>
      <c r="O17" s="58">
        <f t="array" ref="O17">SUM(IF(('R10. TIAM new oil veh. capacity'!$A$9:$A$98=$B17)*('R10. TIAM new oil veh. capacity'!$D$9:$D$98=$D17)*('R10. TIAM new oil veh. capacity'!$E$8:$O$8=O$8),'R10. TIAM new oil veh. capacity'!$E$9:$O$98))</f>
        <v>2287.7131436889863</v>
      </c>
      <c r="P17" s="58">
        <f t="array" ref="P17">SUM(IF(('R10. TIAM new oil veh. capacity'!$A$9:$A$98=$B17)*('R10. TIAM new oil veh. capacity'!$D$9:$D$98=$D17)*('R10. TIAM new oil veh. capacity'!$E$8:$O$8=P$8),'R10. TIAM new oil veh. capacity'!$E$9:$O$98))</f>
        <v>2134.3834020777203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SUM(IF(('R10. TIAM new oil veh. capacity'!$A$9:$A$98=$B18)*('R10. TIAM new oil veh. capacity'!$D$9:$D$98=$D18)*('R10. TIAM new oil veh. capacity'!$E$8:$O$8=E$8),'R10. TIAM new oil veh. capacity'!$E$9:$O$98))</f>
        <v>0</v>
      </c>
      <c r="F18" s="58">
        <f t="array" ref="F18">SUM(IF(('R10. TIAM new oil veh. capacity'!$A$9:$A$98=$B18)*('R10. TIAM new oil veh. capacity'!$D$9:$D$98=$D18)*('R10. TIAM new oil veh. capacity'!$E$8:$O$8=F$8),'R10. TIAM new oil veh. capacity'!$E$9:$O$98))</f>
        <v>271.84071323436973</v>
      </c>
      <c r="G18" s="58">
        <f t="array" ref="G18">SUM(IF(('R10. TIAM new oil veh. capacity'!$A$9:$A$98=$B18)*('R10. TIAM new oil veh. capacity'!$D$9:$D$98=$D18)*('R10. TIAM new oil veh. capacity'!$E$8:$O$8=G$8),'R10. TIAM new oil veh. capacity'!$E$9:$O$98))</f>
        <v>688.59668819078456</v>
      </c>
      <c r="H18" s="58">
        <f t="array" ref="H18">SUM(IF(('R10. TIAM new oil veh. capacity'!$A$9:$A$98=$B18)*('R10. TIAM new oil veh. capacity'!$D$9:$D$98=$D18)*('R10. TIAM new oil veh. capacity'!$E$8:$O$8=H$8),'R10. TIAM new oil veh. capacity'!$E$9:$O$98))</f>
        <v>1002.7662041478013</v>
      </c>
      <c r="I18" s="58">
        <f t="array" ref="I18">SUM(IF(('R10. TIAM new oil veh. capacity'!$A$9:$A$98=$B18)*('R10. TIAM new oil veh. capacity'!$D$9:$D$98=$D18)*('R10. TIAM new oil veh. capacity'!$E$8:$O$8=I$8),'R10. TIAM new oil veh. capacity'!$E$9:$O$98))</f>
        <v>1598.9573919308357</v>
      </c>
      <c r="J18" s="58">
        <f t="array" ref="J18">SUM(IF(('R10. TIAM new oil veh. capacity'!$A$9:$A$98=$B18)*('R10. TIAM new oil veh. capacity'!$D$9:$D$98=$D18)*('R10. TIAM new oil veh. capacity'!$E$8:$O$8=J$8),'R10. TIAM new oil veh. capacity'!$E$9:$O$98))</f>
        <v>1908.628155519732</v>
      </c>
      <c r="K18" s="58">
        <f t="array" ref="K18">SUM(IF(('R10. TIAM new oil veh. capacity'!$A$9:$A$98=$B18)*('R10. TIAM new oil veh. capacity'!$D$9:$D$98=$D18)*('R10. TIAM new oil veh. capacity'!$E$8:$O$8=K$8),'R10. TIAM new oil veh. capacity'!$E$9:$O$98))</f>
        <v>2285.8504333000828</v>
      </c>
      <c r="L18" s="58">
        <f t="array" ref="L18">SUM(IF(('R10. TIAM new oil veh. capacity'!$A$9:$A$98=$B18)*('R10. TIAM new oil veh. capacity'!$D$9:$D$98=$D18)*('R10. TIAM new oil veh. capacity'!$E$8:$O$8=L$8),'R10. TIAM new oil veh. capacity'!$E$9:$O$98))</f>
        <v>2690.27682990222</v>
      </c>
      <c r="M18" s="58">
        <f t="array" ref="M18">SUM(IF(('R10. TIAM new oil veh. capacity'!$A$9:$A$98=$B18)*('R10. TIAM new oil veh. capacity'!$D$9:$D$98=$D18)*('R10. TIAM new oil veh. capacity'!$E$8:$O$8=M$8),'R10. TIAM new oil veh. capacity'!$E$9:$O$98))</f>
        <v>3183.7873650048678</v>
      </c>
      <c r="N18" s="58">
        <f t="array" ref="N18">SUM(IF(('R10. TIAM new oil veh. capacity'!$A$9:$A$98=$B18)*('R10. TIAM new oil veh. capacity'!$D$9:$D$98=$D18)*('R10. TIAM new oil veh. capacity'!$E$8:$O$8=N$8),'R10. TIAM new oil veh. capacity'!$E$9:$O$98))</f>
        <v>3367.4694481385859</v>
      </c>
      <c r="O18" s="58">
        <f t="array" ref="O18">SUM(IF(('R10. TIAM new oil veh. capacity'!$A$9:$A$98=$B18)*('R10. TIAM new oil veh. capacity'!$D$9:$D$98=$D18)*('R10. TIAM new oil veh. capacity'!$E$8:$O$8=O$8),'R10. TIAM new oil veh. capacity'!$E$9:$O$98))</f>
        <v>3336.7860210434783</v>
      </c>
      <c r="P18" s="58">
        <f t="array" ref="P18">SUM(IF(('R10. TIAM new oil veh. capacity'!$A$9:$A$98=$B18)*('R10. TIAM new oil veh. capacity'!$D$9:$D$98=$D18)*('R10. TIAM new oil veh. capacity'!$E$8:$O$8=P$8),'R10. TIAM new oil veh. capacity'!$E$9:$O$98))</f>
        <v>2059.1987199201403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SUM(IF(('R10. TIAM new oil veh. capacity'!$A$9:$A$98=$B19)*('R10. TIAM new oil veh. capacity'!$D$9:$D$98=$D19)*('R10. TIAM new oil veh. capacity'!$E$8:$O$8=E$8),'R10. TIAM new oil veh. capacity'!$E$9:$O$98))</f>
        <v>0</v>
      </c>
      <c r="F19" s="58">
        <f t="array" ref="F19">SUM(IF(('R10. TIAM new oil veh. capacity'!$A$9:$A$98=$B19)*('R10. TIAM new oil veh. capacity'!$D$9:$D$98=$D19)*('R10. TIAM new oil veh. capacity'!$E$8:$O$8=F$8),'R10. TIAM new oil veh. capacity'!$E$9:$O$98))</f>
        <v>415.6099831329318</v>
      </c>
      <c r="G19" s="58">
        <f t="array" ref="G19">SUM(IF(('R10. TIAM new oil veh. capacity'!$A$9:$A$98=$B19)*('R10. TIAM new oil veh. capacity'!$D$9:$D$98=$D19)*('R10. TIAM new oil veh. capacity'!$E$8:$O$8=G$8),'R10. TIAM new oil veh. capacity'!$E$9:$O$98))</f>
        <v>1080.9674213954847</v>
      </c>
      <c r="H19" s="58">
        <f t="array" ref="H19">SUM(IF(('R10. TIAM new oil veh. capacity'!$A$9:$A$98=$B19)*('R10. TIAM new oil veh. capacity'!$D$9:$D$98=$D19)*('R10. TIAM new oil veh. capacity'!$E$8:$O$8=H$8),'R10. TIAM new oil veh. capacity'!$E$9:$O$98))</f>
        <v>1478.1196634129192</v>
      </c>
      <c r="I19" s="58">
        <f t="array" ref="I19">SUM(IF(('R10. TIAM new oil veh. capacity'!$A$9:$A$98=$B19)*('R10. TIAM new oil veh. capacity'!$D$9:$D$98=$D19)*('R10. TIAM new oil veh. capacity'!$E$8:$O$8=I$8),'R10. TIAM new oil veh. capacity'!$E$9:$O$98))</f>
        <v>1951.6934390057179</v>
      </c>
      <c r="J19" s="58">
        <f t="array" ref="J19">SUM(IF(('R10. TIAM new oil veh. capacity'!$A$9:$A$98=$B19)*('R10. TIAM new oil veh. capacity'!$D$9:$D$98=$D19)*('R10. TIAM new oil veh. capacity'!$E$8:$O$8=J$8),'R10. TIAM new oil veh. capacity'!$E$9:$O$98))</f>
        <v>1934.1279494685264</v>
      </c>
      <c r="K19" s="58">
        <f t="array" ref="K19">SUM(IF(('R10. TIAM new oil veh. capacity'!$A$9:$A$98=$B19)*('R10. TIAM new oil veh. capacity'!$D$9:$D$98=$D19)*('R10. TIAM new oil veh. capacity'!$E$8:$O$8=K$8),'R10. TIAM new oil veh. capacity'!$E$9:$O$98))</f>
        <v>2080.9808945069331</v>
      </c>
      <c r="L19" s="58">
        <f t="array" ref="L19">SUM(IF(('R10. TIAM new oil veh. capacity'!$A$9:$A$98=$B19)*('R10. TIAM new oil veh. capacity'!$D$9:$D$98=$D19)*('R10. TIAM new oil veh. capacity'!$E$8:$O$8=L$8),'R10. TIAM new oil veh. capacity'!$E$9:$O$98))</f>
        <v>1808.5412278121896</v>
      </c>
      <c r="M19" s="58">
        <f t="array" ref="M19">SUM(IF(('R10. TIAM new oil veh. capacity'!$A$9:$A$98=$B19)*('R10. TIAM new oil veh. capacity'!$D$9:$D$98=$D19)*('R10. TIAM new oil veh. capacity'!$E$8:$O$8=M$8),'R10. TIAM new oil veh. capacity'!$E$9:$O$98))</f>
        <v>2154.6999363694677</v>
      </c>
      <c r="N19" s="58">
        <f t="array" ref="N19">SUM(IF(('R10. TIAM new oil veh. capacity'!$A$9:$A$98=$B19)*('R10. TIAM new oil veh. capacity'!$D$9:$D$98=$D19)*('R10. TIAM new oil veh. capacity'!$E$8:$O$8=N$8),'R10. TIAM new oil veh. capacity'!$E$9:$O$98))</f>
        <v>2220.4390764599807</v>
      </c>
      <c r="O19" s="58">
        <f t="array" ref="O19">SUM(IF(('R10. TIAM new oil veh. capacity'!$A$9:$A$98=$B19)*('R10. TIAM new oil veh. capacity'!$D$9:$D$98=$D19)*('R10. TIAM new oil veh. capacity'!$E$8:$O$8=O$8),'R10. TIAM new oil veh. capacity'!$E$9:$O$98))</f>
        <v>1974.3424694680486</v>
      </c>
      <c r="P19" s="58">
        <f t="array" ref="P19">SUM(IF(('R10. TIAM new oil veh. capacity'!$A$9:$A$98=$B19)*('R10. TIAM new oil veh. capacity'!$D$9:$D$98=$D19)*('R10. TIAM new oil veh. capacity'!$E$8:$O$8=P$8),'R10. TIAM new oil veh. capacity'!$E$9:$O$98))</f>
        <v>1452.4631092377069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SUM(IF(('R10. TIAM new oil veh. capacity'!$A$9:$A$98=$B20)*('R10. TIAM new oil veh. capacity'!$D$9:$D$98=$D20)*('R10. TIAM new oil veh. capacity'!$E$8:$O$8=E$8),'R10. TIAM new oil veh. capacity'!$E$9:$O$98))</f>
        <v>0</v>
      </c>
      <c r="F20" s="58">
        <f t="array" ref="F20">SUM(IF(('R10. TIAM new oil veh. capacity'!$A$9:$A$98=$B20)*('R10. TIAM new oil veh. capacity'!$D$9:$D$98=$D20)*('R10. TIAM new oil veh. capacity'!$E$8:$O$8=F$8),'R10. TIAM new oil veh. capacity'!$E$9:$O$98))</f>
        <v>1556.3783511275876</v>
      </c>
      <c r="G20" s="58">
        <f t="array" ref="G20">SUM(IF(('R10. TIAM new oil veh. capacity'!$A$9:$A$98=$B20)*('R10. TIAM new oil veh. capacity'!$D$9:$D$98=$D20)*('R10. TIAM new oil veh. capacity'!$E$8:$O$8=G$8),'R10. TIAM new oil veh. capacity'!$E$9:$O$98))</f>
        <v>4018.1988466074322</v>
      </c>
      <c r="H20" s="58">
        <f t="array" ref="H20">SUM(IF(('R10. TIAM new oil veh. capacity'!$A$9:$A$98=$B20)*('R10. TIAM new oil veh. capacity'!$D$9:$D$98=$D20)*('R10. TIAM new oil veh. capacity'!$E$8:$O$8=H$8),'R10. TIAM new oil veh. capacity'!$E$9:$O$98))</f>
        <v>8906.5562747693275</v>
      </c>
      <c r="I20" s="58">
        <f t="array" ref="I20">SUM(IF(('R10. TIAM new oil veh. capacity'!$A$9:$A$98=$B20)*('R10. TIAM new oil veh. capacity'!$D$9:$D$98=$D20)*('R10. TIAM new oil veh. capacity'!$E$8:$O$8=I$8),'R10. TIAM new oil veh. capacity'!$E$9:$O$98))</f>
        <v>8807.6590412442129</v>
      </c>
      <c r="J20" s="58">
        <f t="array" ref="J20">SUM(IF(('R10. TIAM new oil veh. capacity'!$A$9:$A$98=$B20)*('R10. TIAM new oil veh. capacity'!$D$9:$D$98=$D20)*('R10. TIAM new oil veh. capacity'!$E$8:$O$8=J$8),'R10. TIAM new oil veh. capacity'!$E$9:$O$98))</f>
        <v>6636.0305821562324</v>
      </c>
      <c r="K20" s="58">
        <f t="array" ref="K20">SUM(IF(('R10. TIAM new oil veh. capacity'!$A$9:$A$98=$B20)*('R10. TIAM new oil veh. capacity'!$D$9:$D$98=$D20)*('R10. TIAM new oil veh. capacity'!$E$8:$O$8=K$8),'R10. TIAM new oil veh. capacity'!$E$9:$O$98))</f>
        <v>7748.7538984272805</v>
      </c>
      <c r="L20" s="58">
        <f t="array" ref="L20">SUM(IF(('R10. TIAM new oil veh. capacity'!$A$9:$A$98=$B20)*('R10. TIAM new oil veh. capacity'!$D$9:$D$98=$D20)*('R10. TIAM new oil veh. capacity'!$E$8:$O$8=L$8),'R10. TIAM new oil veh. capacity'!$E$9:$O$98))</f>
        <v>8278.1162205908495</v>
      </c>
      <c r="M20" s="58">
        <f t="array" ref="M20">SUM(IF(('R10. TIAM new oil veh. capacity'!$A$9:$A$98=$B20)*('R10. TIAM new oil veh. capacity'!$D$9:$D$98=$D20)*('R10. TIAM new oil veh. capacity'!$E$8:$O$8=M$8),'R10. TIAM new oil veh. capacity'!$E$9:$O$98))</f>
        <v>8553.1548959115753</v>
      </c>
      <c r="N20" s="58">
        <f t="array" ref="N20">SUM(IF(('R10. TIAM new oil veh. capacity'!$A$9:$A$98=$B20)*('R10. TIAM new oil veh. capacity'!$D$9:$D$98=$D20)*('R10. TIAM new oil veh. capacity'!$E$8:$O$8=N$8),'R10. TIAM new oil veh. capacity'!$E$9:$O$98))</f>
        <v>6667.5224725120406</v>
      </c>
      <c r="O20" s="58">
        <f t="array" ref="O20">SUM(IF(('R10. TIAM new oil veh. capacity'!$A$9:$A$98=$B20)*('R10. TIAM new oil veh. capacity'!$D$9:$D$98=$D20)*('R10. TIAM new oil veh. capacity'!$E$8:$O$8=O$8),'R10. TIAM new oil veh. capacity'!$E$9:$O$98))</f>
        <v>6847.6743388551649</v>
      </c>
      <c r="P20" s="58">
        <f t="array" ref="P20">SUM(IF(('R10. TIAM new oil veh. capacity'!$A$9:$A$98=$B20)*('R10. TIAM new oil veh. capacity'!$D$9:$D$98=$D20)*('R10. TIAM new oil veh. capacity'!$E$8:$O$8=P$8),'R10. TIAM new oil veh. capacity'!$E$9:$O$98))</f>
        <v>4235.5985146011917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SUM(IF(('R10. TIAM new oil veh. capacity'!$A$9:$A$98=$B21)*('R10. TIAM new oil veh. capacity'!$D$9:$D$98=$D21)*('R10. TIAM new oil veh. capacity'!$E$8:$O$8=E$8),'R10. TIAM new oil veh. capacity'!$E$9:$O$98))</f>
        <v>0</v>
      </c>
      <c r="F21" s="58">
        <f t="array" ref="F21">SUM(IF(('R10. TIAM new oil veh. capacity'!$A$9:$A$98=$B21)*('R10. TIAM new oil veh. capacity'!$D$9:$D$98=$D21)*('R10. TIAM new oil veh. capacity'!$E$8:$O$8=F$8),'R10. TIAM new oil veh. capacity'!$E$9:$O$98))</f>
        <v>50.625258893693022</v>
      </c>
      <c r="G21" s="58">
        <f t="array" ref="G21">SUM(IF(('R10. TIAM new oil veh. capacity'!$A$9:$A$98=$B21)*('R10. TIAM new oil veh. capacity'!$D$9:$D$98=$D21)*('R10. TIAM new oil veh. capacity'!$E$8:$O$8=G$8),'R10. TIAM new oil veh. capacity'!$E$9:$O$98))</f>
        <v>125.33940310872026</v>
      </c>
      <c r="H21" s="58">
        <f t="array" ref="H21">SUM(IF(('R10. TIAM new oil veh. capacity'!$A$9:$A$98=$B21)*('R10. TIAM new oil veh. capacity'!$D$9:$D$98=$D21)*('R10. TIAM new oil veh. capacity'!$E$8:$O$8=H$8),'R10. TIAM new oil veh. capacity'!$E$9:$O$98))</f>
        <v>152.6243593152372</v>
      </c>
      <c r="I21" s="58">
        <f t="array" ref="I21">SUM(IF(('R10. TIAM new oil veh. capacity'!$A$9:$A$98=$B21)*('R10. TIAM new oil veh. capacity'!$D$9:$D$98=$D21)*('R10. TIAM new oil veh. capacity'!$E$8:$O$8=I$8),'R10. TIAM new oil veh. capacity'!$E$9:$O$98))</f>
        <v>227.15896314772914</v>
      </c>
      <c r="J21" s="58">
        <f t="array" ref="J21">SUM(IF(('R10. TIAM new oil veh. capacity'!$A$9:$A$98=$B21)*('R10. TIAM new oil veh. capacity'!$D$9:$D$98=$D21)*('R10. TIAM new oil veh. capacity'!$E$8:$O$8=J$8),'R10. TIAM new oil veh. capacity'!$E$9:$O$98))</f>
        <v>205.20719374088998</v>
      </c>
      <c r="K21" s="58">
        <f t="array" ref="K21">SUM(IF(('R10. TIAM new oil veh. capacity'!$A$9:$A$98=$B21)*('R10. TIAM new oil veh. capacity'!$D$9:$D$98=$D21)*('R10. TIAM new oil veh. capacity'!$E$8:$O$8=K$8),'R10. TIAM new oil veh. capacity'!$E$9:$O$98))</f>
        <v>236.76375440702188</v>
      </c>
      <c r="L21" s="58">
        <f t="array" ref="L21">SUM(IF(('R10. TIAM new oil veh. capacity'!$A$9:$A$98=$B21)*('R10. TIAM new oil veh. capacity'!$D$9:$D$98=$D21)*('R10. TIAM new oil veh. capacity'!$E$8:$O$8=L$8),'R10. TIAM new oil veh. capacity'!$E$9:$O$98))</f>
        <v>173.191970170095</v>
      </c>
      <c r="M21" s="58">
        <f t="array" ref="M21">SUM(IF(('R10. TIAM new oil veh. capacity'!$A$9:$A$98=$B21)*('R10. TIAM new oil veh. capacity'!$D$9:$D$98=$D21)*('R10. TIAM new oil veh. capacity'!$E$8:$O$8=M$8),'R10. TIAM new oil veh. capacity'!$E$9:$O$98))</f>
        <v>112.19034945962193</v>
      </c>
      <c r="N21" s="58">
        <f t="array" ref="N21">SUM(IF(('R10. TIAM new oil veh. capacity'!$A$9:$A$98=$B21)*('R10. TIAM new oil veh. capacity'!$D$9:$D$98=$D21)*('R10. TIAM new oil veh. capacity'!$E$8:$O$8=N$8),'R10. TIAM new oil veh. capacity'!$E$9:$O$98))</f>
        <v>110.24812462496976</v>
      </c>
      <c r="O21" s="58">
        <f t="array" ref="O21">SUM(IF(('R10. TIAM new oil veh. capacity'!$A$9:$A$98=$B21)*('R10. TIAM new oil veh. capacity'!$D$9:$D$98=$D21)*('R10. TIAM new oil veh. capacity'!$E$8:$O$8=O$8),'R10. TIAM new oil veh. capacity'!$E$9:$O$98))</f>
        <v>52.087397451231503</v>
      </c>
      <c r="P21" s="58">
        <f t="array" ref="P21">SUM(IF(('R10. TIAM new oil veh. capacity'!$A$9:$A$98=$B21)*('R10. TIAM new oil veh. capacity'!$D$9:$D$98=$D21)*('R10. TIAM new oil veh. capacity'!$E$8:$O$8=P$8),'R10. TIAM new oil veh. capacity'!$E$9:$O$98))</f>
        <v>91.872334859271405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SUM(IF(('R10. TIAM new oil veh. capacity'!$A$9:$A$98=$B22)*('R10. TIAM new oil veh. capacity'!$D$9:$D$98=$D22)*('R10. TIAM new oil veh. capacity'!$E$8:$O$8=E$8),'R10. TIAM new oil veh. capacity'!$E$9:$O$98))</f>
        <v>0</v>
      </c>
      <c r="F22" s="58">
        <f t="array" ref="F22">SUM(IF(('R10. TIAM new oil veh. capacity'!$A$9:$A$98=$B22)*('R10. TIAM new oil veh. capacity'!$D$9:$D$98=$D22)*('R10. TIAM new oil veh. capacity'!$E$8:$O$8=F$8),'R10. TIAM new oil veh. capacity'!$E$9:$O$98))</f>
        <v>1179.3656695488994</v>
      </c>
      <c r="G22" s="58">
        <f t="array" ref="G22">SUM(IF(('R10. TIAM new oil veh. capacity'!$A$9:$A$98=$B22)*('R10. TIAM new oil veh. capacity'!$D$9:$D$98=$D22)*('R10. TIAM new oil veh. capacity'!$E$8:$O$8=G$8),'R10. TIAM new oil veh. capacity'!$E$9:$O$98))</f>
        <v>2817.3466206278208</v>
      </c>
      <c r="H22" s="58">
        <f t="array" ref="H22">SUM(IF(('R10. TIAM new oil veh. capacity'!$A$9:$A$98=$B22)*('R10. TIAM new oil veh. capacity'!$D$9:$D$98=$D22)*('R10. TIAM new oil veh. capacity'!$E$8:$O$8=H$8),'R10. TIAM new oil veh. capacity'!$E$9:$O$98))</f>
        <v>3426.7852239641607</v>
      </c>
      <c r="I22" s="58">
        <f t="array" ref="I22">SUM(IF(('R10. TIAM new oil veh. capacity'!$A$9:$A$98=$B22)*('R10. TIAM new oil veh. capacity'!$D$9:$D$98=$D22)*('R10. TIAM new oil veh. capacity'!$E$8:$O$8=I$8),'R10. TIAM new oil veh. capacity'!$E$9:$O$98))</f>
        <v>4741.4381698428397</v>
      </c>
      <c r="J22" s="58">
        <f t="array" ref="J22">SUM(IF(('R10. TIAM new oil veh. capacity'!$A$9:$A$98=$B22)*('R10. TIAM new oil veh. capacity'!$D$9:$D$98=$D22)*('R10. TIAM new oil veh. capacity'!$E$8:$O$8=J$8),'R10. TIAM new oil veh. capacity'!$E$9:$O$98))</f>
        <v>1064.8916206501287</v>
      </c>
      <c r="K22" s="58">
        <f t="array" ref="K22">SUM(IF(('R10. TIAM new oil veh. capacity'!$A$9:$A$98=$B22)*('R10. TIAM new oil veh. capacity'!$D$9:$D$98=$D22)*('R10. TIAM new oil veh. capacity'!$E$8:$O$8=K$8),'R10. TIAM new oil veh. capacity'!$E$9:$O$98))</f>
        <v>391.45652752397717</v>
      </c>
      <c r="L22" s="58">
        <f t="array" ref="L22">SUM(IF(('R10. TIAM new oil veh. capacity'!$A$9:$A$98=$B22)*('R10. TIAM new oil veh. capacity'!$D$9:$D$98=$D22)*('R10. TIAM new oil veh. capacity'!$E$8:$O$8=L$8),'R10. TIAM new oil veh. capacity'!$E$9:$O$98))</f>
        <v>227.40743613632932</v>
      </c>
      <c r="M22" s="58">
        <f t="array" ref="M22">SUM(IF(('R10. TIAM new oil veh. capacity'!$A$9:$A$98=$B22)*('R10. TIAM new oil veh. capacity'!$D$9:$D$98=$D22)*('R10. TIAM new oil veh. capacity'!$E$8:$O$8=M$8),'R10. TIAM new oil veh. capacity'!$E$9:$O$98))</f>
        <v>60.579479893486685</v>
      </c>
      <c r="N22" s="58">
        <f t="array" ref="N22">SUM(IF(('R10. TIAM new oil veh. capacity'!$A$9:$A$98=$B22)*('R10. TIAM new oil veh. capacity'!$D$9:$D$98=$D22)*('R10. TIAM new oil veh. capacity'!$E$8:$O$8=N$8),'R10. TIAM new oil veh. capacity'!$E$9:$O$98))</f>
        <v>102.21733193917078</v>
      </c>
      <c r="O22" s="58">
        <f t="array" ref="O22">SUM(IF(('R10. TIAM new oil veh. capacity'!$A$9:$A$98=$B22)*('R10. TIAM new oil veh. capacity'!$D$9:$D$98=$D22)*('R10. TIAM new oil veh. capacity'!$E$8:$O$8=O$8),'R10. TIAM new oil veh. capacity'!$E$9:$O$98))</f>
        <v>91.885373348296653</v>
      </c>
      <c r="P22" s="58">
        <f t="array" ref="P22">SUM(IF(('R10. TIAM new oil veh. capacity'!$A$9:$A$98=$B22)*('R10. TIAM new oil veh. capacity'!$D$9:$D$98=$D22)*('R10. TIAM new oil veh. capacity'!$E$8:$O$8=P$8),'R10. TIAM new oil veh. capacity'!$E$9:$O$98))</f>
        <v>139.11074192447592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SUM(IF(('R10. TIAM new oil veh. capacity'!$A$9:$A$98=$B23)*('R10. TIAM new oil veh. capacity'!$D$9:$D$98=$D23)*('R10. TIAM new oil veh. capacity'!$E$8:$O$8=E$8),'R10. TIAM new oil veh. capacity'!$E$9:$O$98))</f>
        <v>0</v>
      </c>
      <c r="F23" s="58">
        <f t="array" ref="F23">SUM(IF(('R10. TIAM new oil veh. capacity'!$A$9:$A$98=$B23)*('R10. TIAM new oil veh. capacity'!$D$9:$D$98=$D23)*('R10. TIAM new oil veh. capacity'!$E$8:$O$8=F$8),'R10. TIAM new oil veh. capacity'!$E$9:$O$98))</f>
        <v>239.42645679641399</v>
      </c>
      <c r="G23" s="58">
        <f t="array" ref="G23">SUM(IF(('R10. TIAM new oil veh. capacity'!$A$9:$A$98=$B23)*('R10. TIAM new oil veh. capacity'!$D$9:$D$98=$D23)*('R10. TIAM new oil veh. capacity'!$E$8:$O$8=G$8),'R10. TIAM new oil veh. capacity'!$E$9:$O$98))</f>
        <v>584.29533050747159</v>
      </c>
      <c r="H23" s="58">
        <f t="array" ref="H23">SUM(IF(('R10. TIAM new oil veh. capacity'!$A$9:$A$98=$B23)*('R10. TIAM new oil veh. capacity'!$D$9:$D$98=$D23)*('R10. TIAM new oil veh. capacity'!$E$8:$O$8=H$8),'R10. TIAM new oil veh. capacity'!$E$9:$O$98))</f>
        <v>898.14628555922627</v>
      </c>
      <c r="I23" s="58">
        <f t="array" ref="I23">SUM(IF(('R10. TIAM new oil veh. capacity'!$A$9:$A$98=$B23)*('R10. TIAM new oil veh. capacity'!$D$9:$D$98=$D23)*('R10. TIAM new oil veh. capacity'!$E$8:$O$8=I$8),'R10. TIAM new oil veh. capacity'!$E$9:$O$98))</f>
        <v>1581.516914201439</v>
      </c>
      <c r="J23" s="58">
        <f t="array" ref="J23">SUM(IF(('R10. TIAM new oil veh. capacity'!$A$9:$A$98=$B23)*('R10. TIAM new oil veh. capacity'!$D$9:$D$98=$D23)*('R10. TIAM new oil veh. capacity'!$E$8:$O$8=J$8),'R10. TIAM new oil veh. capacity'!$E$9:$O$98))</f>
        <v>678.08968000133746</v>
      </c>
      <c r="K23" s="58">
        <f t="array" ref="K23">SUM(IF(('R10. TIAM new oil veh. capacity'!$A$9:$A$98=$B23)*('R10. TIAM new oil veh. capacity'!$D$9:$D$98=$D23)*('R10. TIAM new oil veh. capacity'!$E$8:$O$8=K$8),'R10. TIAM new oil veh. capacity'!$E$9:$O$98))</f>
        <v>313.66716987989963</v>
      </c>
      <c r="L23" s="58">
        <f t="array" ref="L23">SUM(IF(('R10. TIAM new oil veh. capacity'!$A$9:$A$98=$B23)*('R10. TIAM new oil veh. capacity'!$D$9:$D$98=$D23)*('R10. TIAM new oil veh. capacity'!$E$8:$O$8=L$8),'R10. TIAM new oil veh. capacity'!$E$9:$O$98))</f>
        <v>689.81776068700083</v>
      </c>
      <c r="M23" s="58">
        <f t="array" ref="M23">SUM(IF(('R10. TIAM new oil veh. capacity'!$A$9:$A$98=$B23)*('R10. TIAM new oil veh. capacity'!$D$9:$D$98=$D23)*('R10. TIAM new oil veh. capacity'!$E$8:$O$8=M$8),'R10. TIAM new oil veh. capacity'!$E$9:$O$98))</f>
        <v>919.30349245155708</v>
      </c>
      <c r="N23" s="58">
        <f t="array" ref="N23">SUM(IF(('R10. TIAM new oil veh. capacity'!$A$9:$A$98=$B23)*('R10. TIAM new oil veh. capacity'!$D$9:$D$98=$D23)*('R10. TIAM new oil veh. capacity'!$E$8:$O$8=N$8),'R10. TIAM new oil veh. capacity'!$E$9:$O$98))</f>
        <v>1467.9692396047719</v>
      </c>
      <c r="O23" s="58">
        <f t="array" ref="O23">SUM(IF(('R10. TIAM new oil veh. capacity'!$A$9:$A$98=$B23)*('R10. TIAM new oil veh. capacity'!$D$9:$D$98=$D23)*('R10. TIAM new oil veh. capacity'!$E$8:$O$8=O$8),'R10. TIAM new oil veh. capacity'!$E$9:$O$98))</f>
        <v>1490.8496601413674</v>
      </c>
      <c r="P23" s="58">
        <f t="array" ref="P23">SUM(IF(('R10. TIAM new oil veh. capacity'!$A$9:$A$98=$B23)*('R10. TIAM new oil veh. capacity'!$D$9:$D$98=$D23)*('R10. TIAM new oil veh. capacity'!$E$8:$O$8=P$8),'R10. TIAM new oil veh. capacity'!$E$9:$O$98))</f>
        <v>171.13812022170663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SUM(IF(('R10. TIAM new oil veh. capacity'!$A$9:$A$98=$B24)*('R10. TIAM new oil veh. capacity'!$D$9:$D$98=$D24)*('R10. TIAM new oil veh. capacity'!$E$8:$O$8=E$8),'R10. TIAM new oil veh. capacity'!$E$9:$O$98))</f>
        <v>0</v>
      </c>
      <c r="F24" s="58">
        <f t="array" ref="F24">SUM(IF(('R10. TIAM new oil veh. capacity'!$A$9:$A$98=$B24)*('R10. TIAM new oil veh. capacity'!$D$9:$D$98=$D24)*('R10. TIAM new oil veh. capacity'!$E$8:$O$8=F$8),'R10. TIAM new oil veh. capacity'!$E$9:$O$98))</f>
        <v>271.84071323436973</v>
      </c>
      <c r="G24" s="58">
        <f t="array" ref="G24">SUM(IF(('R10. TIAM new oil veh. capacity'!$A$9:$A$98=$B24)*('R10. TIAM new oil veh. capacity'!$D$9:$D$98=$D24)*('R10. TIAM new oil veh. capacity'!$E$8:$O$8=G$8),'R10. TIAM new oil veh. capacity'!$E$9:$O$98))</f>
        <v>688.59668819078456</v>
      </c>
      <c r="H24" s="58">
        <f t="array" ref="H24">SUM(IF(('R10. TIAM new oil veh. capacity'!$A$9:$A$98=$B24)*('R10. TIAM new oil veh. capacity'!$D$9:$D$98=$D24)*('R10. TIAM new oil veh. capacity'!$E$8:$O$8=H$8),'R10. TIAM new oil veh. capacity'!$E$9:$O$98))</f>
        <v>1002.1592132730957</v>
      </c>
      <c r="I24" s="58">
        <f t="array" ref="I24">SUM(IF(('R10. TIAM new oil veh. capacity'!$A$9:$A$98=$B24)*('R10. TIAM new oil veh. capacity'!$D$9:$D$98=$D24)*('R10. TIAM new oil veh. capacity'!$E$8:$O$8=I$8),'R10. TIAM new oil veh. capacity'!$E$9:$O$98))</f>
        <v>1819.6574356292215</v>
      </c>
      <c r="J24" s="58">
        <f t="array" ref="J24">SUM(IF(('R10. TIAM new oil veh. capacity'!$A$9:$A$98=$B24)*('R10. TIAM new oil veh. capacity'!$D$9:$D$98=$D24)*('R10. TIAM new oil veh. capacity'!$E$8:$O$8=J$8),'R10. TIAM new oil veh. capacity'!$E$9:$O$98))</f>
        <v>703.30224617674344</v>
      </c>
      <c r="K24" s="58">
        <f t="array" ref="K24">SUM(IF(('R10. TIAM new oil veh. capacity'!$A$9:$A$98=$B24)*('R10. TIAM new oil veh. capacity'!$D$9:$D$98=$D24)*('R10. TIAM new oil veh. capacity'!$E$8:$O$8=K$8),'R10. TIAM new oil veh. capacity'!$E$9:$O$98))</f>
        <v>665.87282839573265</v>
      </c>
      <c r="L24" s="58">
        <f t="array" ref="L24">SUM(IF(('R10. TIAM new oil veh. capacity'!$A$9:$A$98=$B24)*('R10. TIAM new oil veh. capacity'!$D$9:$D$98=$D24)*('R10. TIAM new oil veh. capacity'!$E$8:$O$8=L$8),'R10. TIAM new oil veh. capacity'!$E$9:$O$98))</f>
        <v>447.02259390364497</v>
      </c>
      <c r="M24" s="58">
        <f t="array" ref="M24">SUM(IF(('R10. TIAM new oil veh. capacity'!$A$9:$A$98=$B24)*('R10. TIAM new oil veh. capacity'!$D$9:$D$98=$D24)*('R10. TIAM new oil veh. capacity'!$E$8:$O$8=M$8),'R10. TIAM new oil veh. capacity'!$E$9:$O$98))</f>
        <v>762.94282166836842</v>
      </c>
      <c r="N24" s="58">
        <f t="array" ref="N24">SUM(IF(('R10. TIAM new oil veh. capacity'!$A$9:$A$98=$B24)*('R10. TIAM new oil veh. capacity'!$D$9:$D$98=$D24)*('R10. TIAM new oil veh. capacity'!$E$8:$O$8=N$8),'R10. TIAM new oil veh. capacity'!$E$9:$O$98))</f>
        <v>758.41697399985333</v>
      </c>
      <c r="O24" s="58">
        <f t="array" ref="O24">SUM(IF(('R10. TIAM new oil veh. capacity'!$A$9:$A$98=$B24)*('R10. TIAM new oil veh. capacity'!$D$9:$D$98=$D24)*('R10. TIAM new oil veh. capacity'!$E$8:$O$8=O$8),'R10. TIAM new oil veh. capacity'!$E$9:$O$98))</f>
        <v>861.89972095654298</v>
      </c>
      <c r="P24" s="58">
        <f t="array" ref="P24">SUM(IF(('R10. TIAM new oil veh. capacity'!$A$9:$A$98=$B24)*('R10. TIAM new oil veh. capacity'!$D$9:$D$98=$D24)*('R10. TIAM new oil veh. capacity'!$E$8:$O$8=P$8),'R10. TIAM new oil veh. capacity'!$E$9:$O$98))</f>
        <v>614.43454317309602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SUM(IF(('R10. TIAM new oil veh. capacity'!$A$9:$A$98=$B25)*('R10. TIAM new oil veh. capacity'!$D$9:$D$98=$D25)*('R10. TIAM new oil veh. capacity'!$E$8:$O$8=E$8),'R10. TIAM new oil veh. capacity'!$E$9:$O$98))</f>
        <v>0</v>
      </c>
      <c r="F25" s="58">
        <f t="array" ref="F25">SUM(IF(('R10. TIAM new oil veh. capacity'!$A$9:$A$98=$B25)*('R10. TIAM new oil veh. capacity'!$D$9:$D$98=$D25)*('R10. TIAM new oil veh. capacity'!$E$8:$O$8=F$8),'R10. TIAM new oil veh. capacity'!$E$9:$O$98))</f>
        <v>415.6099831329318</v>
      </c>
      <c r="G25" s="58">
        <f t="array" ref="G25">SUM(IF(('R10. TIAM new oil veh. capacity'!$A$9:$A$98=$B25)*('R10. TIAM new oil veh. capacity'!$D$9:$D$98=$D25)*('R10. TIAM new oil veh. capacity'!$E$8:$O$8=G$8),'R10. TIAM new oil veh. capacity'!$E$9:$O$98))</f>
        <v>1080.9674213954847</v>
      </c>
      <c r="H25" s="58">
        <f t="array" ref="H25">SUM(IF(('R10. TIAM new oil veh. capacity'!$A$9:$A$98=$B25)*('R10. TIAM new oil veh. capacity'!$D$9:$D$98=$D25)*('R10. TIAM new oil veh. capacity'!$E$8:$O$8=H$8),'R10. TIAM new oil veh. capacity'!$E$9:$O$98))</f>
        <v>1416.6494374946365</v>
      </c>
      <c r="I25" s="58">
        <f t="array" ref="I25">SUM(IF(('R10. TIAM new oil veh. capacity'!$A$9:$A$98=$B25)*('R10. TIAM new oil veh. capacity'!$D$9:$D$98=$D25)*('R10. TIAM new oil veh. capacity'!$E$8:$O$8=I$8),'R10. TIAM new oil veh. capacity'!$E$9:$O$98))</f>
        <v>1865.8707333478553</v>
      </c>
      <c r="J25" s="58">
        <f t="array" ref="J25">SUM(IF(('R10. TIAM new oil veh. capacity'!$A$9:$A$98=$B25)*('R10. TIAM new oil veh. capacity'!$D$9:$D$98=$D25)*('R10. TIAM new oil veh. capacity'!$E$8:$O$8=J$8),'R10. TIAM new oil veh. capacity'!$E$9:$O$98))</f>
        <v>356.06705589948251</v>
      </c>
      <c r="K25" s="58">
        <f t="array" ref="K25">SUM(IF(('R10. TIAM new oil veh. capacity'!$A$9:$A$98=$B25)*('R10. TIAM new oil veh. capacity'!$D$9:$D$98=$D25)*('R10. TIAM new oil veh. capacity'!$E$8:$O$8=K$8),'R10. TIAM new oil veh. capacity'!$E$9:$O$98))</f>
        <v>171.68178642920742</v>
      </c>
      <c r="L25" s="58">
        <f t="array" ref="L25">SUM(IF(('R10. TIAM new oil veh. capacity'!$A$9:$A$98=$B25)*('R10. TIAM new oil veh. capacity'!$D$9:$D$98=$D25)*('R10. TIAM new oil veh. capacity'!$E$8:$O$8=L$8),'R10. TIAM new oil veh. capacity'!$E$9:$O$98))</f>
        <v>171.72337063253255</v>
      </c>
      <c r="M25" s="58">
        <f t="array" ref="M25">SUM(IF(('R10. TIAM new oil veh. capacity'!$A$9:$A$98=$B25)*('R10. TIAM new oil veh. capacity'!$D$9:$D$98=$D25)*('R10. TIAM new oil veh. capacity'!$E$8:$O$8=M$8),'R10. TIAM new oil veh. capacity'!$E$9:$O$98))</f>
        <v>137.28295757084385</v>
      </c>
      <c r="N25" s="58">
        <f t="array" ref="N25">SUM(IF(('R10. TIAM new oil veh. capacity'!$A$9:$A$98=$B25)*('R10. TIAM new oil veh. capacity'!$D$9:$D$98=$D25)*('R10. TIAM new oil veh. capacity'!$E$8:$O$8=N$8),'R10. TIAM new oil veh. capacity'!$E$9:$O$98))</f>
        <v>136.31146762047109</v>
      </c>
      <c r="O25" s="58">
        <f t="array" ref="O25">SUM(IF(('R10. TIAM new oil veh. capacity'!$A$9:$A$98=$B25)*('R10. TIAM new oil veh. capacity'!$D$9:$D$98=$D25)*('R10. TIAM new oil veh. capacity'!$E$8:$O$8=O$8),'R10. TIAM new oil veh. capacity'!$E$9:$O$98))</f>
        <v>125.32107071261176</v>
      </c>
      <c r="P25" s="58">
        <f t="array" ref="P25">SUM(IF(('R10. TIAM new oil veh. capacity'!$A$9:$A$98=$B25)*('R10. TIAM new oil veh. capacity'!$D$9:$D$98=$D25)*('R10. TIAM new oil veh. capacity'!$E$8:$O$8=P$8),'R10. TIAM new oil veh. capacity'!$E$9:$O$98))</f>
        <v>27.366133709969876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SUM(IF(('R10. TIAM new oil veh. capacity'!$A$9:$A$98=$B26)*('R10. TIAM new oil veh. capacity'!$D$9:$D$98=$D26)*('R10. TIAM new oil veh. capacity'!$E$8:$O$8=E$8),'R10. TIAM new oil veh. capacity'!$E$9:$O$98))</f>
        <v>0</v>
      </c>
      <c r="F26" s="58">
        <f t="array" ref="F26">SUM(IF(('R10. TIAM new oil veh. capacity'!$A$9:$A$98=$B26)*('R10. TIAM new oil veh. capacity'!$D$9:$D$98=$D26)*('R10. TIAM new oil veh. capacity'!$E$8:$O$8=F$8),'R10. TIAM new oil veh. capacity'!$E$9:$O$98))</f>
        <v>1556.3783511275876</v>
      </c>
      <c r="G26" s="58">
        <f t="array" ref="G26">SUM(IF(('R10. TIAM new oil veh. capacity'!$A$9:$A$98=$B26)*('R10. TIAM new oil veh. capacity'!$D$9:$D$98=$D26)*('R10. TIAM new oil veh. capacity'!$E$8:$O$8=G$8),'R10. TIAM new oil veh. capacity'!$E$9:$O$98))</f>
        <v>4018.1988466074322</v>
      </c>
      <c r="H26" s="58">
        <f t="array" ref="H26">SUM(IF(('R10. TIAM new oil veh. capacity'!$A$9:$A$98=$B26)*('R10. TIAM new oil veh. capacity'!$D$9:$D$98=$D26)*('R10. TIAM new oil veh. capacity'!$E$8:$O$8=H$8),'R10. TIAM new oil veh. capacity'!$E$9:$O$98))</f>
        <v>9033.8300179798989</v>
      </c>
      <c r="I26" s="58">
        <f t="array" ref="I26">SUM(IF(('R10. TIAM new oil veh. capacity'!$A$9:$A$98=$B26)*('R10. TIAM new oil veh. capacity'!$D$9:$D$98=$D26)*('R10. TIAM new oil veh. capacity'!$E$8:$O$8=I$8),'R10. TIAM new oil veh. capacity'!$E$9:$O$98))</f>
        <v>9010.2082468513345</v>
      </c>
      <c r="J26" s="58">
        <f t="array" ref="J26">SUM(IF(('R10. TIAM new oil veh. capacity'!$A$9:$A$98=$B26)*('R10. TIAM new oil veh. capacity'!$D$9:$D$98=$D26)*('R10. TIAM new oil veh. capacity'!$E$8:$O$8=J$8),'R10. TIAM new oil veh. capacity'!$E$9:$O$98))</f>
        <v>2054.181027994593</v>
      </c>
      <c r="K26" s="58">
        <f t="array" ref="K26">SUM(IF(('R10. TIAM new oil veh. capacity'!$A$9:$A$98=$B26)*('R10. TIAM new oil veh. capacity'!$D$9:$D$98=$D26)*('R10. TIAM new oil veh. capacity'!$E$8:$O$8=K$8),'R10. TIAM new oil veh. capacity'!$E$9:$O$98))</f>
        <v>1685.8411369927762</v>
      </c>
      <c r="L26" s="58">
        <f t="array" ref="L26">SUM(IF(('R10. TIAM new oil veh. capacity'!$A$9:$A$98=$B26)*('R10. TIAM new oil veh. capacity'!$D$9:$D$98=$D26)*('R10. TIAM new oil veh. capacity'!$E$8:$O$8=L$8),'R10. TIAM new oil veh. capacity'!$E$9:$O$98))</f>
        <v>1160.335172490793</v>
      </c>
      <c r="M26" s="58">
        <f t="array" ref="M26">SUM(IF(('R10. TIAM new oil veh. capacity'!$A$9:$A$98=$B26)*('R10. TIAM new oil veh. capacity'!$D$9:$D$98=$D26)*('R10. TIAM new oil veh. capacity'!$E$8:$O$8=M$8),'R10. TIAM new oil veh. capacity'!$E$9:$O$98))</f>
        <v>1276.7071071503958</v>
      </c>
      <c r="N26" s="58">
        <f t="array" ref="N26">SUM(IF(('R10. TIAM new oil veh. capacity'!$A$9:$A$98=$B26)*('R10. TIAM new oil veh. capacity'!$D$9:$D$98=$D26)*('R10. TIAM new oil veh. capacity'!$E$8:$O$8=N$8),'R10. TIAM new oil veh. capacity'!$E$9:$O$98))</f>
        <v>629.54454701494308</v>
      </c>
      <c r="O26" s="58">
        <f t="array" ref="O26">SUM(IF(('R10. TIAM new oil veh. capacity'!$A$9:$A$98=$B26)*('R10. TIAM new oil veh. capacity'!$D$9:$D$98=$D26)*('R10. TIAM new oil veh. capacity'!$E$8:$O$8=O$8),'R10. TIAM new oil veh. capacity'!$E$9:$O$98))</f>
        <v>1175.8302883648951</v>
      </c>
      <c r="P26" s="58">
        <f t="array" ref="P26">SUM(IF(('R10. TIAM new oil veh. capacity'!$A$9:$A$98=$B26)*('R10. TIAM new oil veh. capacity'!$D$9:$D$98=$D26)*('R10. TIAM new oil veh. capacity'!$E$8:$O$8=P$8),'R10. TIAM new oil veh. capacity'!$E$9:$O$98))</f>
        <v>927.01635383780513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SUM(IF(('R10. TIAM new oil veh. capacity'!$A$9:$A$98=$B27)*('R10. TIAM new oil veh. capacity'!$D$9:$D$98=$D27)*('R10. TIAM new oil veh. capacity'!$E$8:$O$8=E$8),'R10. TIAM new oil veh. capacity'!$E$9:$O$98))</f>
        <v>0</v>
      </c>
      <c r="F27" s="58">
        <f t="array" ref="F27">SUM(IF(('R10. TIAM new oil veh. capacity'!$A$9:$A$98=$B27)*('R10. TIAM new oil veh. capacity'!$D$9:$D$98=$D27)*('R10. TIAM new oil veh. capacity'!$E$8:$O$8=F$8),'R10. TIAM new oil veh. capacity'!$E$9:$O$98))</f>
        <v>50.625258893693022</v>
      </c>
      <c r="G27" s="58">
        <f t="array" ref="G27">SUM(IF(('R10. TIAM new oil veh. capacity'!$A$9:$A$98=$B27)*('R10. TIAM new oil veh. capacity'!$D$9:$D$98=$D27)*('R10. TIAM new oil veh. capacity'!$E$8:$O$8=G$8),'R10. TIAM new oil veh. capacity'!$E$9:$O$98))</f>
        <v>125.33940310872026</v>
      </c>
      <c r="H27" s="58">
        <f t="array" ref="H27">SUM(IF(('R10. TIAM new oil veh. capacity'!$A$9:$A$98=$B27)*('R10. TIAM new oil veh. capacity'!$D$9:$D$98=$D27)*('R10. TIAM new oil veh. capacity'!$E$8:$O$8=H$8),'R10. TIAM new oil veh. capacity'!$E$9:$O$98))</f>
        <v>163.03445177558103</v>
      </c>
      <c r="I27" s="58">
        <f t="array" ref="I27">SUM(IF(('R10. TIAM new oil veh. capacity'!$A$9:$A$98=$B27)*('R10. TIAM new oil veh. capacity'!$D$9:$D$98=$D27)*('R10. TIAM new oil veh. capacity'!$E$8:$O$8=I$8),'R10. TIAM new oil veh. capacity'!$E$9:$O$98))</f>
        <v>248.88520189139712</v>
      </c>
      <c r="J27" s="58">
        <f t="array" ref="J27">SUM(IF(('R10. TIAM new oil veh. capacity'!$A$9:$A$98=$B27)*('R10. TIAM new oil veh. capacity'!$D$9:$D$98=$D27)*('R10. TIAM new oil veh. capacity'!$E$8:$O$8=J$8),'R10. TIAM new oil veh. capacity'!$E$9:$O$98))</f>
        <v>63.808070495670137</v>
      </c>
      <c r="K27" s="58">
        <f t="array" ref="K27">SUM(IF(('R10. TIAM new oil veh. capacity'!$A$9:$A$98=$B27)*('R10. TIAM new oil veh. capacity'!$D$9:$D$98=$D27)*('R10. TIAM new oil veh. capacity'!$E$8:$O$8=K$8),'R10. TIAM new oil veh. capacity'!$E$9:$O$98))</f>
        <v>40.012776676410702</v>
      </c>
      <c r="L27" s="58">
        <f t="array" ref="L27">SUM(IF(('R10. TIAM new oil veh. capacity'!$A$9:$A$98=$B27)*('R10. TIAM new oil veh. capacity'!$D$9:$D$98=$D27)*('R10. TIAM new oil veh. capacity'!$E$8:$O$8=L$8),'R10. TIAM new oil veh. capacity'!$E$9:$O$98))</f>
        <v>41.179147721593999</v>
      </c>
      <c r="M27" s="58">
        <f t="array" ref="M27">SUM(IF(('R10. TIAM new oil veh. capacity'!$A$9:$A$98=$B27)*('R10. TIAM new oil veh. capacity'!$D$9:$D$98=$D27)*('R10. TIAM new oil veh. capacity'!$E$8:$O$8=M$8),'R10. TIAM new oil veh. capacity'!$E$9:$O$98))</f>
        <v>35.3885036125372</v>
      </c>
      <c r="N27" s="58">
        <f t="array" ref="N27">SUM(IF(('R10. TIAM new oil veh. capacity'!$A$9:$A$98=$B27)*('R10. TIAM new oil veh. capacity'!$D$9:$D$98=$D27)*('R10. TIAM new oil veh. capacity'!$E$8:$O$8=N$8),'R10. TIAM new oil veh. capacity'!$E$9:$O$98))</f>
        <v>37.995526713758402</v>
      </c>
      <c r="O27" s="58">
        <f t="array" ref="O27">SUM(IF(('R10. TIAM new oil veh. capacity'!$A$9:$A$98=$B27)*('R10. TIAM new oil veh. capacity'!$D$9:$D$98=$D27)*('R10. TIAM new oil veh. capacity'!$E$8:$O$8=O$8),'R10. TIAM new oil veh. capacity'!$E$9:$O$98))</f>
        <v>13.903683121856901</v>
      </c>
      <c r="P27" s="58">
        <f t="array" ref="P27">SUM(IF(('R10. TIAM new oil veh. capacity'!$A$9:$A$98=$B27)*('R10. TIAM new oil veh. capacity'!$D$9:$D$98=$D27)*('R10. TIAM new oil veh. capacity'!$E$8:$O$8=P$8),'R10. TIAM new oil veh. capacity'!$E$9:$O$98))</f>
        <v>13.7650098852195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SUM(IF(('R10. TIAM new oil veh. capacity'!$A$9:$A$98=$B28)*('R10. TIAM new oil veh. capacity'!$D$9:$D$98=$D28)*('R10. TIAM new oil veh. capacity'!$E$8:$O$8=E$8),'R10. TIAM new oil veh. capacity'!$E$9:$O$98))</f>
        <v>0</v>
      </c>
      <c r="F28" s="58">
        <f t="array" ref="F28">SUM(IF(('R10. TIAM new oil veh. capacity'!$A$9:$A$98=$B28)*('R10. TIAM new oil veh. capacity'!$D$9:$D$98=$D28)*('R10. TIAM new oil veh. capacity'!$E$8:$O$8=F$8),'R10. TIAM new oil veh. capacity'!$E$9:$O$98))</f>
        <v>1179.3656695488994</v>
      </c>
      <c r="G28" s="58">
        <f t="array" ref="G28">SUM(IF(('R10. TIAM new oil veh. capacity'!$A$9:$A$98=$B28)*('R10. TIAM new oil veh. capacity'!$D$9:$D$98=$D28)*('R10. TIAM new oil veh. capacity'!$E$8:$O$8=G$8),'R10. TIAM new oil veh. capacity'!$E$9:$O$98))</f>
        <v>2817.3466206278208</v>
      </c>
      <c r="H28" s="58">
        <f t="array" ref="H28">SUM(IF(('R10. TIAM new oil veh. capacity'!$A$9:$A$98=$B28)*('R10. TIAM new oil veh. capacity'!$D$9:$D$98=$D28)*('R10. TIAM new oil veh. capacity'!$E$8:$O$8=H$8),'R10. TIAM new oil veh. capacity'!$E$9:$O$98))</f>
        <v>3426.7852239641607</v>
      </c>
      <c r="I28" s="58">
        <f t="array" ref="I28">SUM(IF(('R10. TIAM new oil veh. capacity'!$A$9:$A$98=$B28)*('R10. TIAM new oil veh. capacity'!$D$9:$D$98=$D28)*('R10. TIAM new oil veh. capacity'!$E$8:$O$8=I$8),'R10. TIAM new oil veh. capacity'!$E$9:$O$98))</f>
        <v>4769.4809305334866</v>
      </c>
      <c r="J28" s="58">
        <f t="array" ref="J28">SUM(IF(('R10. TIAM new oil veh. capacity'!$A$9:$A$98=$B28)*('R10. TIAM new oil veh. capacity'!$D$9:$D$98=$D28)*('R10. TIAM new oil veh. capacity'!$E$8:$O$8=J$8),'R10. TIAM new oil veh. capacity'!$E$9:$O$98))</f>
        <v>995.29499835398747</v>
      </c>
      <c r="K28" s="58">
        <f t="array" ref="K28">SUM(IF(('R10. TIAM new oil veh. capacity'!$A$9:$A$98=$B28)*('R10. TIAM new oil veh. capacity'!$D$9:$D$98=$D28)*('R10. TIAM new oil veh. capacity'!$E$8:$O$8=K$8),'R10. TIAM new oil veh. capacity'!$E$9:$O$98))</f>
        <v>352.3327698295214</v>
      </c>
      <c r="L28" s="58">
        <f t="array" ref="L28">SUM(IF(('R10. TIAM new oil veh. capacity'!$A$9:$A$98=$B28)*('R10. TIAM new oil veh. capacity'!$D$9:$D$98=$D28)*('R10. TIAM new oil veh. capacity'!$E$8:$O$8=L$8),'R10. TIAM new oil veh. capacity'!$E$9:$O$98))</f>
        <v>240.60415105894401</v>
      </c>
      <c r="M28" s="58">
        <f t="array" ref="M28">SUM(IF(('R10. TIAM new oil veh. capacity'!$A$9:$A$98=$B28)*('R10. TIAM new oil veh. capacity'!$D$9:$D$98=$D28)*('R10. TIAM new oil veh. capacity'!$E$8:$O$8=M$8),'R10. TIAM new oil veh. capacity'!$E$9:$O$98))</f>
        <v>53.133798641791181</v>
      </c>
      <c r="N28" s="58">
        <f t="array" ref="N28">SUM(IF(('R10. TIAM new oil veh. capacity'!$A$9:$A$98=$B28)*('R10. TIAM new oil veh. capacity'!$D$9:$D$98=$D28)*('R10. TIAM new oil veh. capacity'!$E$8:$O$8=N$8),'R10. TIAM new oil veh. capacity'!$E$9:$O$98))</f>
        <v>105.39429089474328</v>
      </c>
      <c r="O28" s="58">
        <f t="array" ref="O28">SUM(IF(('R10. TIAM new oil veh. capacity'!$A$9:$A$98=$B28)*('R10. TIAM new oil veh. capacity'!$D$9:$D$98=$D28)*('R10. TIAM new oil veh. capacity'!$E$8:$O$8=O$8),'R10. TIAM new oil veh. capacity'!$E$9:$O$98))</f>
        <v>97.019392627895954</v>
      </c>
      <c r="P28" s="58">
        <f t="array" ref="P28">SUM(IF(('R10. TIAM new oil veh. capacity'!$A$9:$A$98=$B28)*('R10. TIAM new oil veh. capacity'!$D$9:$D$98=$D28)*('R10. TIAM new oil veh. capacity'!$E$8:$O$8=P$8),'R10. TIAM new oil veh. capacity'!$E$9:$O$98))</f>
        <v>149.64537909200592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SUM(IF(('R10. TIAM new oil veh. capacity'!$A$9:$A$98=$B29)*('R10. TIAM new oil veh. capacity'!$D$9:$D$98=$D29)*('R10. TIAM new oil veh. capacity'!$E$8:$O$8=E$8),'R10. TIAM new oil veh. capacity'!$E$9:$O$98))</f>
        <v>0</v>
      </c>
      <c r="F29" s="58">
        <f t="array" ref="F29">SUM(IF(('R10. TIAM new oil veh. capacity'!$A$9:$A$98=$B29)*('R10. TIAM new oil veh. capacity'!$D$9:$D$98=$D29)*('R10. TIAM new oil veh. capacity'!$E$8:$O$8=F$8),'R10. TIAM new oil veh. capacity'!$E$9:$O$98))</f>
        <v>239.42645679641399</v>
      </c>
      <c r="G29" s="58">
        <f t="array" ref="G29">SUM(IF(('R10. TIAM new oil veh. capacity'!$A$9:$A$98=$B29)*('R10. TIAM new oil veh. capacity'!$D$9:$D$98=$D29)*('R10. TIAM new oil veh. capacity'!$E$8:$O$8=G$8),'R10. TIAM new oil veh. capacity'!$E$9:$O$98))</f>
        <v>584.29533050747159</v>
      </c>
      <c r="H29" s="58">
        <f t="array" ref="H29">SUM(IF(('R10. TIAM new oil veh. capacity'!$A$9:$A$98=$B29)*('R10. TIAM new oil veh. capacity'!$D$9:$D$98=$D29)*('R10. TIAM new oil veh. capacity'!$E$8:$O$8=H$8),'R10. TIAM new oil veh. capacity'!$E$9:$O$98))</f>
        <v>898.14628555922627</v>
      </c>
      <c r="I29" s="58">
        <f t="array" ref="I29">SUM(IF(('R10. TIAM new oil veh. capacity'!$A$9:$A$98=$B29)*('R10. TIAM new oil veh. capacity'!$D$9:$D$98=$D29)*('R10. TIAM new oil veh. capacity'!$E$8:$O$8=I$8),'R10. TIAM new oil veh. capacity'!$E$9:$O$98))</f>
        <v>1581.1534685809929</v>
      </c>
      <c r="J29" s="58">
        <f t="array" ref="J29">SUM(IF(('R10. TIAM new oil veh. capacity'!$A$9:$A$98=$B29)*('R10. TIAM new oil veh. capacity'!$D$9:$D$98=$D29)*('R10. TIAM new oil veh. capacity'!$E$8:$O$8=J$8),'R10. TIAM new oil veh. capacity'!$E$9:$O$98))</f>
        <v>694.86677591035971</v>
      </c>
      <c r="K29" s="58">
        <f t="array" ref="K29">SUM(IF(('R10. TIAM new oil veh. capacity'!$A$9:$A$98=$B29)*('R10. TIAM new oil veh. capacity'!$D$9:$D$98=$D29)*('R10. TIAM new oil veh. capacity'!$E$8:$O$8=K$8),'R10. TIAM new oil veh. capacity'!$E$9:$O$98))</f>
        <v>305.12486256073282</v>
      </c>
      <c r="L29" s="58">
        <f t="array" ref="L29">SUM(IF(('R10. TIAM new oil veh. capacity'!$A$9:$A$98=$B29)*('R10. TIAM new oil veh. capacity'!$D$9:$D$98=$D29)*('R10. TIAM new oil veh. capacity'!$E$8:$O$8=L$8),'R10. TIAM new oil veh. capacity'!$E$9:$O$98))</f>
        <v>652.36325096875828</v>
      </c>
      <c r="M29" s="58">
        <f t="array" ref="M29">SUM(IF(('R10. TIAM new oil veh. capacity'!$A$9:$A$98=$B29)*('R10. TIAM new oil veh. capacity'!$D$9:$D$98=$D29)*('R10. TIAM new oil veh. capacity'!$E$8:$O$8=M$8),'R10. TIAM new oil veh. capacity'!$E$9:$O$98))</f>
        <v>761.78220228465625</v>
      </c>
      <c r="N29" s="58">
        <f t="array" ref="N29">SUM(IF(('R10. TIAM new oil veh. capacity'!$A$9:$A$98=$B29)*('R10. TIAM new oil veh. capacity'!$D$9:$D$98=$D29)*('R10. TIAM new oil veh. capacity'!$E$8:$O$8=N$8),'R10. TIAM new oil veh. capacity'!$E$9:$O$98))</f>
        <v>895.42524952022416</v>
      </c>
      <c r="O29" s="58">
        <f t="array" ref="O29">SUM(IF(('R10. TIAM new oil veh. capacity'!$A$9:$A$98=$B29)*('R10. TIAM new oil veh. capacity'!$D$9:$D$98=$D29)*('R10. TIAM new oil veh. capacity'!$E$8:$O$8=O$8),'R10. TIAM new oil veh. capacity'!$E$9:$O$98))</f>
        <v>1450.6679377578605</v>
      </c>
      <c r="P29" s="58">
        <f t="array" ref="P29">SUM(IF(('R10. TIAM new oil veh. capacity'!$A$9:$A$98=$B29)*('R10. TIAM new oil veh. capacity'!$D$9:$D$98=$D29)*('R10. TIAM new oil veh. capacity'!$E$8:$O$8=P$8),'R10. TIAM new oil veh. capacity'!$E$9:$O$98))</f>
        <v>79.043662313134092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SUM(IF(('R10. TIAM new oil veh. capacity'!$A$9:$A$98=$B30)*('R10. TIAM new oil veh. capacity'!$D$9:$D$98=$D30)*('R10. TIAM new oil veh. capacity'!$E$8:$O$8=E$8),'R10. TIAM new oil veh. capacity'!$E$9:$O$98))</f>
        <v>0</v>
      </c>
      <c r="F30" s="58">
        <f t="array" ref="F30">SUM(IF(('R10. TIAM new oil veh. capacity'!$A$9:$A$98=$B30)*('R10. TIAM new oil veh. capacity'!$D$9:$D$98=$D30)*('R10. TIAM new oil veh. capacity'!$E$8:$O$8=F$8),'R10. TIAM new oil veh. capacity'!$E$9:$O$98))</f>
        <v>271.84071323436973</v>
      </c>
      <c r="G30" s="58">
        <f t="array" ref="G30">SUM(IF(('R10. TIAM new oil veh. capacity'!$A$9:$A$98=$B30)*('R10. TIAM new oil veh. capacity'!$D$9:$D$98=$D30)*('R10. TIAM new oil veh. capacity'!$E$8:$O$8=G$8),'R10. TIAM new oil veh. capacity'!$E$9:$O$98))</f>
        <v>688.59668819078456</v>
      </c>
      <c r="H30" s="58">
        <f t="array" ref="H30">SUM(IF(('R10. TIAM new oil veh. capacity'!$A$9:$A$98=$B30)*('R10. TIAM new oil veh. capacity'!$D$9:$D$98=$D30)*('R10. TIAM new oil veh. capacity'!$E$8:$O$8=H$8),'R10. TIAM new oil veh. capacity'!$E$9:$O$98))</f>
        <v>1002.1592132730957</v>
      </c>
      <c r="I30" s="58">
        <f t="array" ref="I30">SUM(IF(('R10. TIAM new oil veh. capacity'!$A$9:$A$98=$B30)*('R10. TIAM new oil veh. capacity'!$D$9:$D$98=$D30)*('R10. TIAM new oil veh. capacity'!$E$8:$O$8=I$8),'R10. TIAM new oil veh. capacity'!$E$9:$O$98))</f>
        <v>1823.3899854582</v>
      </c>
      <c r="J30" s="58">
        <f t="array" ref="J30">SUM(IF(('R10. TIAM new oil veh. capacity'!$A$9:$A$98=$B30)*('R10. TIAM new oil veh. capacity'!$D$9:$D$98=$D30)*('R10. TIAM new oil veh. capacity'!$E$8:$O$8=J$8),'R10. TIAM new oil veh. capacity'!$E$9:$O$98))</f>
        <v>576.87059912419772</v>
      </c>
      <c r="K30" s="58">
        <f t="array" ref="K30">SUM(IF(('R10. TIAM new oil veh. capacity'!$A$9:$A$98=$B30)*('R10. TIAM new oil veh. capacity'!$D$9:$D$98=$D30)*('R10. TIAM new oil veh. capacity'!$E$8:$O$8=K$8),'R10. TIAM new oil veh. capacity'!$E$9:$O$98))</f>
        <v>646.11005734640889</v>
      </c>
      <c r="L30" s="58">
        <f t="array" ref="L30">SUM(IF(('R10. TIAM new oil veh. capacity'!$A$9:$A$98=$B30)*('R10. TIAM new oil veh. capacity'!$D$9:$D$98=$D30)*('R10. TIAM new oil veh. capacity'!$E$8:$O$8=L$8),'R10. TIAM new oil veh. capacity'!$E$9:$O$98))</f>
        <v>447.02259390364497</v>
      </c>
      <c r="M30" s="58">
        <f t="array" ref="M30">SUM(IF(('R10. TIAM new oil veh. capacity'!$A$9:$A$98=$B30)*('R10. TIAM new oil veh. capacity'!$D$9:$D$98=$D30)*('R10. TIAM new oil veh. capacity'!$E$8:$O$8=M$8),'R10. TIAM new oil veh. capacity'!$E$9:$O$98))</f>
        <v>772.30282145721037</v>
      </c>
      <c r="N30" s="58">
        <f t="array" ref="N30">SUM(IF(('R10. TIAM new oil veh. capacity'!$A$9:$A$98=$B30)*('R10. TIAM new oil veh. capacity'!$D$9:$D$98=$D30)*('R10. TIAM new oil veh. capacity'!$E$8:$O$8=N$8),'R10. TIAM new oil veh. capacity'!$E$9:$O$98))</f>
        <v>839.83488225401175</v>
      </c>
      <c r="O30" s="58">
        <f t="array" ref="O30">SUM(IF(('R10. TIAM new oil veh. capacity'!$A$9:$A$98=$B30)*('R10. TIAM new oil veh. capacity'!$D$9:$D$98=$D30)*('R10. TIAM new oil veh. capacity'!$E$8:$O$8=O$8),'R10. TIAM new oil veh. capacity'!$E$9:$O$98))</f>
        <v>780.83484610324695</v>
      </c>
      <c r="P30" s="58">
        <f t="array" ref="P30">SUM(IF(('R10. TIAM new oil veh. capacity'!$A$9:$A$98=$B30)*('R10. TIAM new oil veh. capacity'!$D$9:$D$98=$D30)*('R10. TIAM new oil veh. capacity'!$E$8:$O$8=P$8),'R10. TIAM new oil veh. capacity'!$E$9:$O$98))</f>
        <v>608.70502856516828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SUM(IF(('R10. TIAM new oil veh. capacity'!$A$9:$A$98=$B31)*('R10. TIAM new oil veh. capacity'!$D$9:$D$98=$D31)*('R10. TIAM new oil veh. capacity'!$E$8:$O$8=E$8),'R10. TIAM new oil veh. capacity'!$E$9:$O$98))</f>
        <v>0</v>
      </c>
      <c r="F31" s="58">
        <f t="array" ref="F31">SUM(IF(('R10. TIAM new oil veh. capacity'!$A$9:$A$98=$B31)*('R10. TIAM new oil veh. capacity'!$D$9:$D$98=$D31)*('R10. TIAM new oil veh. capacity'!$E$8:$O$8=F$8),'R10. TIAM new oil veh. capacity'!$E$9:$O$98))</f>
        <v>415.6099831329318</v>
      </c>
      <c r="G31" s="58">
        <f t="array" ref="G31">SUM(IF(('R10. TIAM new oil veh. capacity'!$A$9:$A$98=$B31)*('R10. TIAM new oil veh. capacity'!$D$9:$D$98=$D31)*('R10. TIAM new oil veh. capacity'!$E$8:$O$8=G$8),'R10. TIAM new oil veh. capacity'!$E$9:$O$98))</f>
        <v>1080.9674213954847</v>
      </c>
      <c r="H31" s="58">
        <f t="array" ref="H31">SUM(IF(('R10. TIAM new oil veh. capacity'!$A$9:$A$98=$B31)*('R10. TIAM new oil veh. capacity'!$D$9:$D$98=$D31)*('R10. TIAM new oil veh. capacity'!$E$8:$O$8=H$8),'R10. TIAM new oil veh. capacity'!$E$9:$O$98))</f>
        <v>1416.6494374946365</v>
      </c>
      <c r="I31" s="58">
        <f t="array" ref="I31">SUM(IF(('R10. TIAM new oil veh. capacity'!$A$9:$A$98=$B31)*('R10. TIAM new oil veh. capacity'!$D$9:$D$98=$D31)*('R10. TIAM new oil veh. capacity'!$E$8:$O$8=I$8),'R10. TIAM new oil veh. capacity'!$E$9:$O$98))</f>
        <v>1843.9423297741835</v>
      </c>
      <c r="J31" s="58">
        <f t="array" ref="J31">SUM(IF(('R10. TIAM new oil veh. capacity'!$A$9:$A$98=$B31)*('R10. TIAM new oil veh. capacity'!$D$9:$D$98=$D31)*('R10. TIAM new oil veh. capacity'!$E$8:$O$8=J$8),'R10. TIAM new oil veh. capacity'!$E$9:$O$98))</f>
        <v>323.170188896534</v>
      </c>
      <c r="K31" s="58">
        <f t="array" ref="K31">SUM(IF(('R10. TIAM new oil veh. capacity'!$A$9:$A$98=$B31)*('R10. TIAM new oil veh. capacity'!$D$9:$D$98=$D31)*('R10. TIAM new oil veh. capacity'!$E$8:$O$8=K$8),'R10. TIAM new oil veh. capacity'!$E$9:$O$98))</f>
        <v>193.69692035842962</v>
      </c>
      <c r="L31" s="58">
        <f t="array" ref="L31">SUM(IF(('R10. TIAM new oil veh. capacity'!$A$9:$A$98=$B31)*('R10. TIAM new oil veh. capacity'!$D$9:$D$98=$D31)*('R10. TIAM new oil veh. capacity'!$E$8:$O$8=L$8),'R10. TIAM new oil veh. capacity'!$E$9:$O$98))</f>
        <v>171.39208059142086</v>
      </c>
      <c r="M31" s="58">
        <f t="array" ref="M31">SUM(IF(('R10. TIAM new oil veh. capacity'!$A$9:$A$98=$B31)*('R10. TIAM new oil veh. capacity'!$D$9:$D$98=$D31)*('R10. TIAM new oil veh. capacity'!$E$8:$O$8=M$8),'R10. TIAM new oil veh. capacity'!$E$9:$O$98))</f>
        <v>139.32556292691237</v>
      </c>
      <c r="N31" s="58">
        <f t="array" ref="N31">SUM(IF(('R10. TIAM new oil veh. capacity'!$A$9:$A$98=$B31)*('R10. TIAM new oil veh. capacity'!$D$9:$D$98=$D31)*('R10. TIAM new oil veh. capacity'!$E$8:$O$8=N$8),'R10. TIAM new oil veh. capacity'!$E$9:$O$98))</f>
        <v>136.51226905049009</v>
      </c>
      <c r="O31" s="58">
        <f t="array" ref="O31">SUM(IF(('R10. TIAM new oil veh. capacity'!$A$9:$A$98=$B31)*('R10. TIAM new oil veh. capacity'!$D$9:$D$98=$D31)*('R10. TIAM new oil veh. capacity'!$E$8:$O$8=O$8),'R10. TIAM new oil veh. capacity'!$E$9:$O$98))</f>
        <v>120.00728672122209</v>
      </c>
      <c r="P31" s="58">
        <f t="array" ref="P31">SUM(IF(('R10. TIAM new oil veh. capacity'!$A$9:$A$98=$B31)*('R10. TIAM new oil veh. capacity'!$D$9:$D$98=$D31)*('R10. TIAM new oil veh. capacity'!$E$8:$O$8=P$8),'R10. TIAM new oil veh. capacity'!$E$9:$O$98))</f>
        <v>27.192647147742996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SUM(IF(('R10. TIAM new oil veh. capacity'!$A$9:$A$98=$B32)*('R10. TIAM new oil veh. capacity'!$D$9:$D$98=$D32)*('R10. TIAM new oil veh. capacity'!$E$8:$O$8=E$8),'R10. TIAM new oil veh. capacity'!$E$9:$O$98))</f>
        <v>0</v>
      </c>
      <c r="F32" s="58">
        <f t="array" ref="F32">SUM(IF(('R10. TIAM new oil veh. capacity'!$A$9:$A$98=$B32)*('R10. TIAM new oil veh. capacity'!$D$9:$D$98=$D32)*('R10. TIAM new oil veh. capacity'!$E$8:$O$8=F$8),'R10. TIAM new oil veh. capacity'!$E$9:$O$98))</f>
        <v>1556.3783511275876</v>
      </c>
      <c r="G32" s="58">
        <f t="array" ref="G32">SUM(IF(('R10. TIAM new oil veh. capacity'!$A$9:$A$98=$B32)*('R10. TIAM new oil veh. capacity'!$D$9:$D$98=$D32)*('R10. TIAM new oil veh. capacity'!$E$8:$O$8=G$8),'R10. TIAM new oil veh. capacity'!$E$9:$O$98))</f>
        <v>4018.1988466074322</v>
      </c>
      <c r="H32" s="58">
        <f t="array" ref="H32">SUM(IF(('R10. TIAM new oil veh. capacity'!$A$9:$A$98=$B32)*('R10. TIAM new oil veh. capacity'!$D$9:$D$98=$D32)*('R10. TIAM new oil veh. capacity'!$E$8:$O$8=H$8),'R10. TIAM new oil veh. capacity'!$E$9:$O$98))</f>
        <v>9033.8300179798989</v>
      </c>
      <c r="I32" s="58">
        <f t="array" ref="I32">SUM(IF(('R10. TIAM new oil veh. capacity'!$A$9:$A$98=$B32)*('R10. TIAM new oil veh. capacity'!$D$9:$D$98=$D32)*('R10. TIAM new oil veh. capacity'!$E$8:$O$8=I$8),'R10. TIAM new oil veh. capacity'!$E$9:$O$98))</f>
        <v>8964.3449831391063</v>
      </c>
      <c r="J32" s="58">
        <f t="array" ref="J32">SUM(IF(('R10. TIAM new oil veh. capacity'!$A$9:$A$98=$B32)*('R10. TIAM new oil veh. capacity'!$D$9:$D$98=$D32)*('R10. TIAM new oil veh. capacity'!$E$8:$O$8=J$8),'R10. TIAM new oil veh. capacity'!$E$9:$O$98))</f>
        <v>1921.6205763841199</v>
      </c>
      <c r="K32" s="58">
        <f t="array" ref="K32">SUM(IF(('R10. TIAM new oil veh. capacity'!$A$9:$A$98=$B32)*('R10. TIAM new oil veh. capacity'!$D$9:$D$98=$D32)*('R10. TIAM new oil veh. capacity'!$E$8:$O$8=K$8),'R10. TIAM new oil veh. capacity'!$E$9:$O$98))</f>
        <v>1491.0475127928639</v>
      </c>
      <c r="L32" s="58">
        <f t="array" ref="L32">SUM(IF(('R10. TIAM new oil veh. capacity'!$A$9:$A$98=$B32)*('R10. TIAM new oil veh. capacity'!$D$9:$D$98=$D32)*('R10. TIAM new oil veh. capacity'!$E$8:$O$8=L$8),'R10. TIAM new oil veh. capacity'!$E$9:$O$98))</f>
        <v>1187.4763069778066</v>
      </c>
      <c r="M32" s="58">
        <f t="array" ref="M32">SUM(IF(('R10. TIAM new oil veh. capacity'!$A$9:$A$98=$B32)*('R10. TIAM new oil veh. capacity'!$D$9:$D$98=$D32)*('R10. TIAM new oil veh. capacity'!$E$8:$O$8=M$8),'R10. TIAM new oil veh. capacity'!$E$9:$O$98))</f>
        <v>1278.7120440909925</v>
      </c>
      <c r="N32" s="58">
        <f t="array" ref="N32">SUM(IF(('R10. TIAM new oil veh. capacity'!$A$9:$A$98=$B32)*('R10. TIAM new oil veh. capacity'!$D$9:$D$98=$D32)*('R10. TIAM new oil veh. capacity'!$E$8:$O$8=N$8),'R10. TIAM new oil veh. capacity'!$E$9:$O$98))</f>
        <v>1144.2993576301071</v>
      </c>
      <c r="O32" s="58">
        <f t="array" ref="O32">SUM(IF(('R10. TIAM new oil veh. capacity'!$A$9:$A$98=$B32)*('R10. TIAM new oil veh. capacity'!$D$9:$D$98=$D32)*('R10. TIAM new oil veh. capacity'!$E$8:$O$8=O$8),'R10. TIAM new oil veh. capacity'!$E$9:$O$98))</f>
        <v>1189.5276596632884</v>
      </c>
      <c r="P32" s="58">
        <f t="array" ref="P32">SUM(IF(('R10. TIAM new oil veh. capacity'!$A$9:$A$98=$B32)*('R10. TIAM new oil veh. capacity'!$D$9:$D$98=$D32)*('R10. TIAM new oil veh. capacity'!$E$8:$O$8=P$8),'R10. TIAM new oil veh. capacity'!$E$9:$O$98))</f>
        <v>919.48650289123668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SUM(IF(('R10. TIAM new oil veh. capacity'!$A$9:$A$98=$B33)*('R10. TIAM new oil veh. capacity'!$D$9:$D$98=$D33)*('R10. TIAM new oil veh. capacity'!$E$8:$O$8=E$8),'R10. TIAM new oil veh. capacity'!$E$9:$O$98))</f>
        <v>0</v>
      </c>
      <c r="F33" s="58">
        <f t="array" ref="F33">SUM(IF(('R10. TIAM new oil veh. capacity'!$A$9:$A$98=$B33)*('R10. TIAM new oil veh. capacity'!$D$9:$D$98=$D33)*('R10. TIAM new oil veh. capacity'!$E$8:$O$8=F$8),'R10. TIAM new oil veh. capacity'!$E$9:$O$98))</f>
        <v>50.625258893693022</v>
      </c>
      <c r="G33" s="58">
        <f t="array" ref="G33">SUM(IF(('R10. TIAM new oil veh. capacity'!$A$9:$A$98=$B33)*('R10. TIAM new oil veh. capacity'!$D$9:$D$98=$D33)*('R10. TIAM new oil veh. capacity'!$E$8:$O$8=G$8),'R10. TIAM new oil veh. capacity'!$E$9:$O$98))</f>
        <v>125.33940310872026</v>
      </c>
      <c r="H33" s="58">
        <f t="array" ref="H33">SUM(IF(('R10. TIAM new oil veh. capacity'!$A$9:$A$98=$B33)*('R10. TIAM new oil veh. capacity'!$D$9:$D$98=$D33)*('R10. TIAM new oil veh. capacity'!$E$8:$O$8=H$8),'R10. TIAM new oil veh. capacity'!$E$9:$O$98))</f>
        <v>163.03445177558103</v>
      </c>
      <c r="I33" s="58">
        <f t="array" ref="I33">SUM(IF(('R10. TIAM new oil veh. capacity'!$A$9:$A$98=$B33)*('R10. TIAM new oil veh. capacity'!$D$9:$D$98=$D33)*('R10. TIAM new oil veh. capacity'!$E$8:$O$8=I$8),'R10. TIAM new oil veh. capacity'!$E$9:$O$98))</f>
        <v>212.77868149107147</v>
      </c>
      <c r="J33" s="58">
        <f t="array" ref="J33">SUM(IF(('R10. TIAM new oil veh. capacity'!$A$9:$A$98=$B33)*('R10. TIAM new oil veh. capacity'!$D$9:$D$98=$D33)*('R10. TIAM new oil veh. capacity'!$E$8:$O$8=J$8),'R10. TIAM new oil veh. capacity'!$E$9:$O$98))</f>
        <v>41.340724640370397</v>
      </c>
      <c r="K33" s="58">
        <f t="array" ref="K33">SUM(IF(('R10. TIAM new oil veh. capacity'!$A$9:$A$98=$B33)*('R10. TIAM new oil veh. capacity'!$D$9:$D$98=$D33)*('R10. TIAM new oil veh. capacity'!$E$8:$O$8=K$8),'R10. TIAM new oil veh. capacity'!$E$9:$O$98))</f>
        <v>39.2200562527401</v>
      </c>
      <c r="L33" s="58">
        <f t="array" ref="L33">SUM(IF(('R10. TIAM new oil veh. capacity'!$A$9:$A$98=$B33)*('R10. TIAM new oil veh. capacity'!$D$9:$D$98=$D33)*('R10. TIAM new oil veh. capacity'!$E$8:$O$8=L$8),'R10. TIAM new oil veh. capacity'!$E$9:$O$98))</f>
        <v>41.623615786705301</v>
      </c>
      <c r="M33" s="58">
        <f t="array" ref="M33">SUM(IF(('R10. TIAM new oil veh. capacity'!$A$9:$A$98=$B33)*('R10. TIAM new oil veh. capacity'!$D$9:$D$98=$D33)*('R10. TIAM new oil veh. capacity'!$E$8:$O$8=M$8),'R10. TIAM new oil veh. capacity'!$E$9:$O$98))</f>
        <v>38.765527620349097</v>
      </c>
      <c r="N33" s="58">
        <f t="array" ref="N33">SUM(IF(('R10. TIAM new oil veh. capacity'!$A$9:$A$98=$B33)*('R10. TIAM new oil veh. capacity'!$D$9:$D$98=$D33)*('R10. TIAM new oil veh. capacity'!$E$8:$O$8=N$8),'R10. TIAM new oil veh. capacity'!$E$9:$O$98))</f>
        <v>39.813906861028599</v>
      </c>
      <c r="O33" s="58">
        <f t="array" ref="O33">SUM(IF(('R10. TIAM new oil veh. capacity'!$A$9:$A$98=$B33)*('R10. TIAM new oil veh. capacity'!$D$9:$D$98=$D33)*('R10. TIAM new oil veh. capacity'!$E$8:$O$8=O$8),'R10. TIAM new oil veh. capacity'!$E$9:$O$98))</f>
        <v>13.903683121856901</v>
      </c>
      <c r="P33" s="58">
        <f t="array" ref="P33">SUM(IF(('R10. TIAM new oil veh. capacity'!$A$9:$A$98=$B33)*('R10. TIAM new oil veh. capacity'!$D$9:$D$98=$D33)*('R10. TIAM new oil veh. capacity'!$E$8:$O$8=P$8),'R10. TIAM new oil veh. capacity'!$E$9:$O$98))</f>
        <v>13.7650098852195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SUM(IF(('R10. TIAM new oil veh. capacity'!$A$9:$A$98=$B34)*('R10. TIAM new oil veh. capacity'!$D$9:$D$98=$D34)*('R10. TIAM new oil veh. capacity'!$E$8:$O$8=E$8),'R10. TIAM new oil veh. capacity'!$E$9:$O$98))</f>
        <v>0</v>
      </c>
      <c r="F34" s="58">
        <f t="array" ref="F34">SUM(IF(('R10. TIAM new oil veh. capacity'!$A$9:$A$98=$B34)*('R10. TIAM new oil veh. capacity'!$D$9:$D$98=$D34)*('R10. TIAM new oil veh. capacity'!$E$8:$O$8=F$8),'R10. TIAM new oil veh. capacity'!$E$9:$O$98))</f>
        <v>1179.3656695488994</v>
      </c>
      <c r="G34" s="58">
        <f t="array" ref="G34">SUM(IF(('R10. TIAM new oil veh. capacity'!$A$9:$A$98=$B34)*('R10. TIAM new oil veh. capacity'!$D$9:$D$98=$D34)*('R10. TIAM new oil veh. capacity'!$E$8:$O$8=G$8),'R10. TIAM new oil veh. capacity'!$E$9:$O$98))</f>
        <v>2817.3466206278208</v>
      </c>
      <c r="H34" s="58">
        <f t="array" ref="H34">SUM(IF(('R10. TIAM new oil veh. capacity'!$A$9:$A$98=$B34)*('R10. TIAM new oil veh. capacity'!$D$9:$D$98=$D34)*('R10. TIAM new oil veh. capacity'!$E$8:$O$8=H$8),'R10. TIAM new oil veh. capacity'!$E$9:$O$98))</f>
        <v>3426.7852239641607</v>
      </c>
      <c r="I34" s="58">
        <f t="array" ref="I34">SUM(IF(('R10. TIAM new oil veh. capacity'!$A$9:$A$98=$B34)*('R10. TIAM new oil veh. capacity'!$D$9:$D$98=$D34)*('R10. TIAM new oil veh. capacity'!$E$8:$O$8=I$8),'R10. TIAM new oil veh. capacity'!$E$9:$O$98))</f>
        <v>3962.5007194987243</v>
      </c>
      <c r="J34" s="58">
        <f t="array" ref="J34">SUM(IF(('R10. TIAM new oil veh. capacity'!$A$9:$A$98=$B34)*('R10. TIAM new oil veh. capacity'!$D$9:$D$98=$D34)*('R10. TIAM new oil veh. capacity'!$E$8:$O$8=J$8),'R10. TIAM new oil veh. capacity'!$E$9:$O$98))</f>
        <v>1139.7113930429471</v>
      </c>
      <c r="K34" s="58">
        <f t="array" ref="K34">SUM(IF(('R10. TIAM new oil veh. capacity'!$A$9:$A$98=$B34)*('R10. TIAM new oil veh. capacity'!$D$9:$D$98=$D34)*('R10. TIAM new oil veh. capacity'!$E$8:$O$8=K$8),'R10. TIAM new oil veh. capacity'!$E$9:$O$98))</f>
        <v>329.80799940550861</v>
      </c>
      <c r="L34" s="58">
        <f t="array" ref="L34">SUM(IF(('R10. TIAM new oil veh. capacity'!$A$9:$A$98=$B34)*('R10. TIAM new oil veh. capacity'!$D$9:$D$98=$D34)*('R10. TIAM new oil veh. capacity'!$E$8:$O$8=L$8),'R10. TIAM new oil veh. capacity'!$E$9:$O$98))</f>
        <v>107.16422482490933</v>
      </c>
      <c r="M34" s="58">
        <f t="array" ref="M34">SUM(IF(('R10. TIAM new oil veh. capacity'!$A$9:$A$98=$B34)*('R10. TIAM new oil veh. capacity'!$D$9:$D$98=$D34)*('R10. TIAM new oil veh. capacity'!$E$8:$O$8=M$8),'R10. TIAM new oil veh. capacity'!$E$9:$O$98))</f>
        <v>28.992192318294439</v>
      </c>
      <c r="N34" s="58">
        <f t="array" ref="N34">SUM(IF(('R10. TIAM new oil veh. capacity'!$A$9:$A$98=$B34)*('R10. TIAM new oil veh. capacity'!$D$9:$D$98=$D34)*('R10. TIAM new oil veh. capacity'!$E$8:$O$8=N$8),'R10. TIAM new oil veh. capacity'!$E$9:$O$98))</f>
        <v>72.624914723359666</v>
      </c>
      <c r="O34" s="58">
        <f t="array" ref="O34">SUM(IF(('R10. TIAM new oil veh. capacity'!$A$9:$A$98=$B34)*('R10. TIAM new oil veh. capacity'!$D$9:$D$98=$D34)*('R10. TIAM new oil veh. capacity'!$E$8:$O$8=O$8),'R10. TIAM new oil veh. capacity'!$E$9:$O$98))</f>
        <v>44.220157465673431</v>
      </c>
      <c r="P34" s="58">
        <f t="array" ref="P34">SUM(IF(('R10. TIAM new oil veh. capacity'!$A$9:$A$98=$B34)*('R10. TIAM new oil veh. capacity'!$D$9:$D$98=$D34)*('R10. TIAM new oil veh. capacity'!$E$8:$O$8=P$8),'R10. TIAM new oil veh. capacity'!$E$9:$O$98))</f>
        <v>1036.1134431367188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SUM(IF(('R10. TIAM new oil veh. capacity'!$A$9:$A$98=$B35)*('R10. TIAM new oil veh. capacity'!$D$9:$D$98=$D35)*('R10. TIAM new oil veh. capacity'!$E$8:$O$8=E$8),'R10. TIAM new oil veh. capacity'!$E$9:$O$98))</f>
        <v>0</v>
      </c>
      <c r="F35" s="58">
        <f t="array" ref="F35">SUM(IF(('R10. TIAM new oil veh. capacity'!$A$9:$A$98=$B35)*('R10. TIAM new oil veh. capacity'!$D$9:$D$98=$D35)*('R10. TIAM new oil veh. capacity'!$E$8:$O$8=F$8),'R10. TIAM new oil veh. capacity'!$E$9:$O$98))</f>
        <v>239.42645679641399</v>
      </c>
      <c r="G35" s="58">
        <f t="array" ref="G35">SUM(IF(('R10. TIAM new oil veh. capacity'!$A$9:$A$98=$B35)*('R10. TIAM new oil veh. capacity'!$D$9:$D$98=$D35)*('R10. TIAM new oil veh. capacity'!$E$8:$O$8=G$8),'R10. TIAM new oil veh. capacity'!$E$9:$O$98))</f>
        <v>584.29533050747159</v>
      </c>
      <c r="H35" s="58">
        <f t="array" ref="H35">SUM(IF(('R10. TIAM new oil veh. capacity'!$A$9:$A$98=$B35)*('R10. TIAM new oil veh. capacity'!$D$9:$D$98=$D35)*('R10. TIAM new oil veh. capacity'!$E$8:$O$8=H$8),'R10. TIAM new oil veh. capacity'!$E$9:$O$98))</f>
        <v>898.14628555922627</v>
      </c>
      <c r="I35" s="58">
        <f t="array" ref="I35">SUM(IF(('R10. TIAM new oil veh. capacity'!$A$9:$A$98=$B35)*('R10. TIAM new oil veh. capacity'!$D$9:$D$98=$D35)*('R10. TIAM new oil veh. capacity'!$E$8:$O$8=I$8),'R10. TIAM new oil veh. capacity'!$E$9:$O$98))</f>
        <v>1232.548696935828</v>
      </c>
      <c r="J35" s="58">
        <f t="array" ref="J35">SUM(IF(('R10. TIAM new oil veh. capacity'!$A$9:$A$98=$B35)*('R10. TIAM new oil veh. capacity'!$D$9:$D$98=$D35)*('R10. TIAM new oil veh. capacity'!$E$8:$O$8=J$8),'R10. TIAM new oil veh. capacity'!$E$9:$O$98))</f>
        <v>562.35853546856072</v>
      </c>
      <c r="K35" s="58">
        <f t="array" ref="K35">SUM(IF(('R10. TIAM new oil veh. capacity'!$A$9:$A$98=$B35)*('R10. TIAM new oil veh. capacity'!$D$9:$D$98=$D35)*('R10. TIAM new oil veh. capacity'!$E$8:$O$8=K$8),'R10. TIAM new oil veh. capacity'!$E$9:$O$98))</f>
        <v>263.22789193416224</v>
      </c>
      <c r="L35" s="58">
        <f t="array" ref="L35">SUM(IF(('R10. TIAM new oil veh. capacity'!$A$9:$A$98=$B35)*('R10. TIAM new oil veh. capacity'!$D$9:$D$98=$D35)*('R10. TIAM new oil veh. capacity'!$E$8:$O$8=L$8),'R10. TIAM new oil veh. capacity'!$E$9:$O$98))</f>
        <v>536.30850418023692</v>
      </c>
      <c r="M35" s="58">
        <f t="array" ref="M35">SUM(IF(('R10. TIAM new oil veh. capacity'!$A$9:$A$98=$B35)*('R10. TIAM new oil veh. capacity'!$D$9:$D$98=$D35)*('R10. TIAM new oil veh. capacity'!$E$8:$O$8=M$8),'R10. TIAM new oil veh. capacity'!$E$9:$O$98))</f>
        <v>563.60514154853468</v>
      </c>
      <c r="N35" s="58">
        <f t="array" ref="N35">SUM(IF(('R10. TIAM new oil veh. capacity'!$A$9:$A$98=$B35)*('R10. TIAM new oil veh. capacity'!$D$9:$D$98=$D35)*('R10. TIAM new oil veh. capacity'!$E$8:$O$8=N$8),'R10. TIAM new oil veh. capacity'!$E$9:$O$98))</f>
        <v>1051.2347002606402</v>
      </c>
      <c r="O35" s="58">
        <f t="array" ref="O35">SUM(IF(('R10. TIAM new oil veh. capacity'!$A$9:$A$98=$B35)*('R10. TIAM new oil veh. capacity'!$D$9:$D$98=$D35)*('R10. TIAM new oil veh. capacity'!$E$8:$O$8=O$8),'R10. TIAM new oil veh. capacity'!$E$9:$O$98))</f>
        <v>1400.7111164418116</v>
      </c>
      <c r="P35" s="58">
        <f t="array" ref="P35">SUM(IF(('R10. TIAM new oil veh. capacity'!$A$9:$A$98=$B35)*('R10. TIAM new oil veh. capacity'!$D$9:$D$98=$D35)*('R10. TIAM new oil veh. capacity'!$E$8:$O$8=P$8),'R10. TIAM new oil veh. capacity'!$E$9:$O$98))</f>
        <v>68.310246146411359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SUM(IF(('R10. TIAM new oil veh. capacity'!$A$9:$A$98=$B36)*('R10. TIAM new oil veh. capacity'!$D$9:$D$98=$D36)*('R10. TIAM new oil veh. capacity'!$E$8:$O$8=E$8),'R10. TIAM new oil veh. capacity'!$E$9:$O$98))</f>
        <v>0</v>
      </c>
      <c r="F36" s="58">
        <f t="array" ref="F36">SUM(IF(('R10. TIAM new oil veh. capacity'!$A$9:$A$98=$B36)*('R10. TIAM new oil veh. capacity'!$D$9:$D$98=$D36)*('R10. TIAM new oil veh. capacity'!$E$8:$O$8=F$8),'R10. TIAM new oil veh. capacity'!$E$9:$O$98))</f>
        <v>271.84071323436973</v>
      </c>
      <c r="G36" s="58">
        <f t="array" ref="G36">SUM(IF(('R10. TIAM new oil veh. capacity'!$A$9:$A$98=$B36)*('R10. TIAM new oil veh. capacity'!$D$9:$D$98=$D36)*('R10. TIAM new oil veh. capacity'!$E$8:$O$8=G$8),'R10. TIAM new oil veh. capacity'!$E$9:$O$98))</f>
        <v>688.59668819078456</v>
      </c>
      <c r="H36" s="58">
        <f t="array" ref="H36">SUM(IF(('R10. TIAM new oil veh. capacity'!$A$9:$A$98=$B36)*('R10. TIAM new oil veh. capacity'!$D$9:$D$98=$D36)*('R10. TIAM new oil veh. capacity'!$E$8:$O$8=H$8),'R10. TIAM new oil veh. capacity'!$E$9:$O$98))</f>
        <v>1002.1592132730957</v>
      </c>
      <c r="I36" s="58">
        <f t="array" ref="I36">SUM(IF(('R10. TIAM new oil veh. capacity'!$A$9:$A$98=$B36)*('R10. TIAM new oil veh. capacity'!$D$9:$D$98=$D36)*('R10. TIAM new oil veh. capacity'!$E$8:$O$8=I$8),'R10. TIAM new oil veh. capacity'!$E$9:$O$98))</f>
        <v>1399.8385530132991</v>
      </c>
      <c r="J36" s="58">
        <f t="array" ref="J36">SUM(IF(('R10. TIAM new oil veh. capacity'!$A$9:$A$98=$B36)*('R10. TIAM new oil veh. capacity'!$D$9:$D$98=$D36)*('R10. TIAM new oil veh. capacity'!$E$8:$O$8=J$8),'R10. TIAM new oil veh. capacity'!$E$9:$O$98))</f>
        <v>670.01694181450443</v>
      </c>
      <c r="K36" s="58">
        <f t="array" ref="K36">SUM(IF(('R10. TIAM new oil veh. capacity'!$A$9:$A$98=$B36)*('R10. TIAM new oil veh. capacity'!$D$9:$D$98=$D36)*('R10. TIAM new oil veh. capacity'!$E$8:$O$8=K$8),'R10. TIAM new oil veh. capacity'!$E$9:$O$98))</f>
        <v>565.30901766987631</v>
      </c>
      <c r="L36" s="58">
        <f t="array" ref="L36">SUM(IF(('R10. TIAM new oil veh. capacity'!$A$9:$A$98=$B36)*('R10. TIAM new oil veh. capacity'!$D$9:$D$98=$D36)*('R10. TIAM new oil veh. capacity'!$E$8:$O$8=L$8),'R10. TIAM new oil veh. capacity'!$E$9:$O$98))</f>
        <v>440.312424647939</v>
      </c>
      <c r="M36" s="58">
        <f t="array" ref="M36">SUM(IF(('R10. TIAM new oil veh. capacity'!$A$9:$A$98=$B36)*('R10. TIAM new oil veh. capacity'!$D$9:$D$98=$D36)*('R10. TIAM new oil veh. capacity'!$E$8:$O$8=M$8),'R10. TIAM new oil veh. capacity'!$E$9:$O$98))</f>
        <v>560.55432909073204</v>
      </c>
      <c r="N36" s="58">
        <f t="array" ref="N36">SUM(IF(('R10. TIAM new oil veh. capacity'!$A$9:$A$98=$B36)*('R10. TIAM new oil veh. capacity'!$D$9:$D$98=$D36)*('R10. TIAM new oil veh. capacity'!$E$8:$O$8=N$8),'R10. TIAM new oil veh. capacity'!$E$9:$O$98))</f>
        <v>557.40822669447607</v>
      </c>
      <c r="O36" s="58">
        <f t="array" ref="O36">SUM(IF(('R10. TIAM new oil veh. capacity'!$A$9:$A$98=$B36)*('R10. TIAM new oil veh. capacity'!$D$9:$D$98=$D36)*('R10. TIAM new oil veh. capacity'!$E$8:$O$8=O$8),'R10. TIAM new oil veh. capacity'!$E$9:$O$98))</f>
        <v>535.38527100929491</v>
      </c>
      <c r="P36" s="58">
        <f t="array" ref="P36">SUM(IF(('R10. TIAM new oil veh. capacity'!$A$9:$A$98=$B36)*('R10. TIAM new oil veh. capacity'!$D$9:$D$98=$D36)*('R10. TIAM new oil veh. capacity'!$E$8:$O$8=P$8),'R10. TIAM new oil veh. capacity'!$E$9:$O$98))</f>
        <v>572.2289349205588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SUM(IF(('R10. TIAM new oil veh. capacity'!$A$9:$A$98=$B37)*('R10. TIAM new oil veh. capacity'!$D$9:$D$98=$D37)*('R10. TIAM new oil veh. capacity'!$E$8:$O$8=E$8),'R10. TIAM new oil veh. capacity'!$E$9:$O$98))</f>
        <v>0</v>
      </c>
      <c r="F37" s="58">
        <f t="array" ref="F37">SUM(IF(('R10. TIAM new oil veh. capacity'!$A$9:$A$98=$B37)*('R10. TIAM new oil veh. capacity'!$D$9:$D$98=$D37)*('R10. TIAM new oil veh. capacity'!$E$8:$O$8=F$8),'R10. TIAM new oil veh. capacity'!$E$9:$O$98))</f>
        <v>415.6099831329318</v>
      </c>
      <c r="G37" s="58">
        <f t="array" ref="G37">SUM(IF(('R10. TIAM new oil veh. capacity'!$A$9:$A$98=$B37)*('R10. TIAM new oil veh. capacity'!$D$9:$D$98=$D37)*('R10. TIAM new oil veh. capacity'!$E$8:$O$8=G$8),'R10. TIAM new oil veh. capacity'!$E$9:$O$98))</f>
        <v>1080.9674213954847</v>
      </c>
      <c r="H37" s="58">
        <f t="array" ref="H37">SUM(IF(('R10. TIAM new oil veh. capacity'!$A$9:$A$98=$B37)*('R10. TIAM new oil veh. capacity'!$D$9:$D$98=$D37)*('R10. TIAM new oil veh. capacity'!$E$8:$O$8=H$8),'R10. TIAM new oil veh. capacity'!$E$9:$O$98))</f>
        <v>1416.6494374946365</v>
      </c>
      <c r="I37" s="58">
        <f t="array" ref="I37">SUM(IF(('R10. TIAM new oil veh. capacity'!$A$9:$A$98=$B37)*('R10. TIAM new oil veh. capacity'!$D$9:$D$98=$D37)*('R10. TIAM new oil veh. capacity'!$E$8:$O$8=I$8),'R10. TIAM new oil veh. capacity'!$E$9:$O$98))</f>
        <v>1726.4040046246118</v>
      </c>
      <c r="J37" s="58">
        <f t="array" ref="J37">SUM(IF(('R10. TIAM new oil veh. capacity'!$A$9:$A$98=$B37)*('R10. TIAM new oil veh. capacity'!$D$9:$D$98=$D37)*('R10. TIAM new oil veh. capacity'!$E$8:$O$8=J$8),'R10. TIAM new oil veh. capacity'!$E$9:$O$98))</f>
        <v>326.1553875137302</v>
      </c>
      <c r="K37" s="58">
        <f t="array" ref="K37">SUM(IF(('R10. TIAM new oil veh. capacity'!$A$9:$A$98=$B37)*('R10. TIAM new oil veh. capacity'!$D$9:$D$98=$D37)*('R10. TIAM new oil veh. capacity'!$E$8:$O$8=K$8),'R10. TIAM new oil veh. capacity'!$E$9:$O$98))</f>
        <v>177.44856259985571</v>
      </c>
      <c r="L37" s="58">
        <f t="array" ref="L37">SUM(IF(('R10. TIAM new oil veh. capacity'!$A$9:$A$98=$B37)*('R10. TIAM new oil veh. capacity'!$D$9:$D$98=$D37)*('R10. TIAM new oil veh. capacity'!$E$8:$O$8=L$8),'R10. TIAM new oil veh. capacity'!$E$9:$O$98))</f>
        <v>169.57853129310899</v>
      </c>
      <c r="M37" s="58">
        <f t="array" ref="M37">SUM(IF(('R10. TIAM new oil veh. capacity'!$A$9:$A$98=$B37)*('R10. TIAM new oil veh. capacity'!$D$9:$D$98=$D37)*('R10. TIAM new oil veh. capacity'!$E$8:$O$8=M$8),'R10. TIAM new oil veh. capacity'!$E$9:$O$98))</f>
        <v>149.40319160777375</v>
      </c>
      <c r="N37" s="58">
        <f t="array" ref="N37">SUM(IF(('R10. TIAM new oil veh. capacity'!$A$9:$A$98=$B37)*('R10. TIAM new oil veh. capacity'!$D$9:$D$98=$D37)*('R10. TIAM new oil veh. capacity'!$E$8:$O$8=N$8),'R10. TIAM new oil veh. capacity'!$E$9:$O$98))</f>
        <v>161.63422699221729</v>
      </c>
      <c r="O37" s="58">
        <f t="array" ref="O37">SUM(IF(('R10. TIAM new oil veh. capacity'!$A$9:$A$98=$B37)*('R10. TIAM new oil veh. capacity'!$D$9:$D$98=$D37)*('R10. TIAM new oil veh. capacity'!$E$8:$O$8=O$8),'R10. TIAM new oil veh. capacity'!$E$9:$O$98))</f>
        <v>37.567059752588534</v>
      </c>
      <c r="P37" s="58">
        <f t="array" ref="P37">SUM(IF(('R10. TIAM new oil veh. capacity'!$A$9:$A$98=$B37)*('R10. TIAM new oil veh. capacity'!$D$9:$D$98=$D37)*('R10. TIAM new oil veh. capacity'!$E$8:$O$8=P$8),'R10. TIAM new oil veh. capacity'!$E$9:$O$98))</f>
        <v>27.192647147742996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SUM(IF(('R10. TIAM new oil veh. capacity'!$A$9:$A$98=$B38)*('R10. TIAM new oil veh. capacity'!$D$9:$D$98=$D38)*('R10. TIAM new oil veh. capacity'!$E$8:$O$8=E$8),'R10. TIAM new oil veh. capacity'!$E$9:$O$98))</f>
        <v>0</v>
      </c>
      <c r="F38" s="58">
        <f t="array" ref="F38">SUM(IF(('R10. TIAM new oil veh. capacity'!$A$9:$A$98=$B38)*('R10. TIAM new oil veh. capacity'!$D$9:$D$98=$D38)*('R10. TIAM new oil veh. capacity'!$E$8:$O$8=F$8),'R10. TIAM new oil veh. capacity'!$E$9:$O$98))</f>
        <v>1556.3783511275876</v>
      </c>
      <c r="G38" s="58">
        <f t="array" ref="G38">SUM(IF(('R10. TIAM new oil veh. capacity'!$A$9:$A$98=$B38)*('R10. TIAM new oil veh. capacity'!$D$9:$D$98=$D38)*('R10. TIAM new oil veh. capacity'!$E$8:$O$8=G$8),'R10. TIAM new oil veh. capacity'!$E$9:$O$98))</f>
        <v>4018.1988466074322</v>
      </c>
      <c r="H38" s="58">
        <f t="array" ref="H38">SUM(IF(('R10. TIAM new oil veh. capacity'!$A$9:$A$98=$B38)*('R10. TIAM new oil veh. capacity'!$D$9:$D$98=$D38)*('R10. TIAM new oil veh. capacity'!$E$8:$O$8=H$8),'R10. TIAM new oil veh. capacity'!$E$9:$O$98))</f>
        <v>9033.8300179798989</v>
      </c>
      <c r="I38" s="58">
        <f t="array" ref="I38">SUM(IF(('R10. TIAM new oil veh. capacity'!$A$9:$A$98=$B38)*('R10. TIAM new oil veh. capacity'!$D$9:$D$98=$D38)*('R10. TIAM new oil veh. capacity'!$E$8:$O$8=I$8),'R10. TIAM new oil veh. capacity'!$E$9:$O$98))</f>
        <v>4513.5916182232431</v>
      </c>
      <c r="J38" s="58">
        <f t="array" ref="J38">SUM(IF(('R10. TIAM new oil veh. capacity'!$A$9:$A$98=$B38)*('R10. TIAM new oil veh. capacity'!$D$9:$D$98=$D38)*('R10. TIAM new oil veh. capacity'!$E$8:$O$8=J$8),'R10. TIAM new oil veh. capacity'!$E$9:$O$98))</f>
        <v>2195.9270648893548</v>
      </c>
      <c r="K38" s="58">
        <f t="array" ref="K38">SUM(IF(('R10. TIAM new oil veh. capacity'!$A$9:$A$98=$B38)*('R10. TIAM new oil veh. capacity'!$D$9:$D$98=$D38)*('R10. TIAM new oil veh. capacity'!$E$8:$O$8=K$8),'R10. TIAM new oil veh. capacity'!$E$9:$O$98))</f>
        <v>1646.0836700890782</v>
      </c>
      <c r="L38" s="58">
        <f t="array" ref="L38">SUM(IF(('R10. TIAM new oil veh. capacity'!$A$9:$A$98=$B38)*('R10. TIAM new oil veh. capacity'!$D$9:$D$98=$D38)*('R10. TIAM new oil veh. capacity'!$E$8:$O$8=L$8),'R10. TIAM new oil veh. capacity'!$E$9:$O$98))</f>
        <v>1334.6204545485693</v>
      </c>
      <c r="M38" s="58">
        <f t="array" ref="M38">SUM(IF(('R10. TIAM new oil veh. capacity'!$A$9:$A$98=$B38)*('R10. TIAM new oil veh. capacity'!$D$9:$D$98=$D38)*('R10. TIAM new oil veh. capacity'!$E$8:$O$8=M$8),'R10. TIAM new oil veh. capacity'!$E$9:$O$98))</f>
        <v>1289.9614494665111</v>
      </c>
      <c r="N38" s="58">
        <f t="array" ref="N38">SUM(IF(('R10. TIAM new oil veh. capacity'!$A$9:$A$98=$B38)*('R10. TIAM new oil veh. capacity'!$D$9:$D$98=$D38)*('R10. TIAM new oil veh. capacity'!$E$8:$O$8=N$8),'R10. TIAM new oil veh. capacity'!$E$9:$O$98))</f>
        <v>1058.25788902816</v>
      </c>
      <c r="O38" s="58">
        <f t="array" ref="O38">SUM(IF(('R10. TIAM new oil veh. capacity'!$A$9:$A$98=$B38)*('R10. TIAM new oil veh. capacity'!$D$9:$D$98=$D38)*('R10. TIAM new oil veh. capacity'!$E$8:$O$8=O$8),'R10. TIAM new oil veh. capacity'!$E$9:$O$98))</f>
        <v>1416.7802865649051</v>
      </c>
      <c r="P38" s="58">
        <f t="array" ref="P38">SUM(IF(('R10. TIAM new oil veh. capacity'!$A$9:$A$98=$B38)*('R10. TIAM new oil veh. capacity'!$D$9:$D$98=$D38)*('R10. TIAM new oil veh. capacity'!$E$8:$O$8=P$8),'R10. TIAM new oil veh. capacity'!$E$9:$O$98))</f>
        <v>925.51280533045815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SUM(IF(('R10. TIAM new oil veh. capacity'!$A$9:$A$98=$B39)*('R10. TIAM new oil veh. capacity'!$D$9:$D$98=$D39)*('R10. TIAM new oil veh. capacity'!$E$8:$O$8=E$8),'R10. TIAM new oil veh. capacity'!$E$9:$O$98))</f>
        <v>0</v>
      </c>
      <c r="F39" s="58">
        <f t="array" ref="F39">SUM(IF(('R10. TIAM new oil veh. capacity'!$A$9:$A$98=$B39)*('R10. TIAM new oil veh. capacity'!$D$9:$D$98=$D39)*('R10. TIAM new oil veh. capacity'!$E$8:$O$8=F$8),'R10. TIAM new oil veh. capacity'!$E$9:$O$98))</f>
        <v>50.625258893693022</v>
      </c>
      <c r="G39" s="58">
        <f t="array" ref="G39">SUM(IF(('R10. TIAM new oil veh. capacity'!$A$9:$A$98=$B39)*('R10. TIAM new oil veh. capacity'!$D$9:$D$98=$D39)*('R10. TIAM new oil veh. capacity'!$E$8:$O$8=G$8),'R10. TIAM new oil veh. capacity'!$E$9:$O$98))</f>
        <v>125.33940310872026</v>
      </c>
      <c r="H39" s="58">
        <f t="array" ref="H39">SUM(IF(('R10. TIAM new oil veh. capacity'!$A$9:$A$98=$B39)*('R10. TIAM new oil veh. capacity'!$D$9:$D$98=$D39)*('R10. TIAM new oil veh. capacity'!$E$8:$O$8=H$8),'R10. TIAM new oil veh. capacity'!$E$9:$O$98))</f>
        <v>163.03445177558103</v>
      </c>
      <c r="I39" s="58">
        <f t="array" ref="I39">SUM(IF(('R10. TIAM new oil veh. capacity'!$A$9:$A$98=$B39)*('R10. TIAM new oil veh. capacity'!$D$9:$D$98=$D39)*('R10. TIAM new oil veh. capacity'!$E$8:$O$8=I$8),'R10. TIAM new oil veh. capacity'!$E$9:$O$98))</f>
        <v>215.51157605581466</v>
      </c>
      <c r="J39" s="58">
        <f t="array" ref="J39">SUM(IF(('R10. TIAM new oil veh. capacity'!$A$9:$A$98=$B39)*('R10. TIAM new oil veh. capacity'!$D$9:$D$98=$D39)*('R10. TIAM new oil veh. capacity'!$E$8:$O$8=J$8),'R10. TIAM new oil veh. capacity'!$E$9:$O$98))</f>
        <v>43.619477957309989</v>
      </c>
      <c r="K39" s="58">
        <f t="array" ref="K39">SUM(IF(('R10. TIAM new oil veh. capacity'!$A$9:$A$98=$B39)*('R10. TIAM new oil veh. capacity'!$D$9:$D$98=$D39)*('R10. TIAM new oil veh. capacity'!$E$8:$O$8=K$8),'R10. TIAM new oil veh. capacity'!$E$9:$O$98))</f>
        <v>40.012776676410702</v>
      </c>
      <c r="L39" s="58">
        <f t="array" ref="L39">SUM(IF(('R10. TIAM new oil veh. capacity'!$A$9:$A$98=$B39)*('R10. TIAM new oil veh. capacity'!$D$9:$D$98=$D39)*('R10. TIAM new oil veh. capacity'!$E$8:$O$8=L$8),'R10. TIAM new oil veh. capacity'!$E$9:$O$98))</f>
        <v>41.179147721593999</v>
      </c>
      <c r="M39" s="58">
        <f t="array" ref="M39">SUM(IF(('R10. TIAM new oil veh. capacity'!$A$9:$A$98=$B39)*('R10. TIAM new oil veh. capacity'!$D$9:$D$98=$D39)*('R10. TIAM new oil veh. capacity'!$E$8:$O$8=M$8),'R10. TIAM new oil veh. capacity'!$E$9:$O$98))</f>
        <v>36.844768834562402</v>
      </c>
      <c r="N39" s="58">
        <f t="array" ref="N39">SUM(IF(('R10. TIAM new oil veh. capacity'!$A$9:$A$98=$B39)*('R10. TIAM new oil veh. capacity'!$D$9:$D$98=$D39)*('R10. TIAM new oil veh. capacity'!$E$8:$O$8=N$8),'R10. TIAM new oil veh. capacity'!$E$9:$O$98))</f>
        <v>13.8499703616275</v>
      </c>
      <c r="O39" s="58">
        <f t="array" ref="O39">SUM(IF(('R10. TIAM new oil veh. capacity'!$A$9:$A$98=$B39)*('R10. TIAM new oil veh. capacity'!$D$9:$D$98=$D39)*('R10. TIAM new oil veh. capacity'!$E$8:$O$8=O$8),'R10. TIAM new oil veh. capacity'!$E$9:$O$98))</f>
        <v>13.903683121856901</v>
      </c>
      <c r="P39" s="58">
        <f t="array" ref="P39">SUM(IF(('R10. TIAM new oil veh. capacity'!$A$9:$A$98=$B39)*('R10. TIAM new oil veh. capacity'!$D$9:$D$98=$D39)*('R10. TIAM new oil veh. capacity'!$E$8:$O$8=P$8),'R10. TIAM new oil veh. capacity'!$E$9:$O$98))</f>
        <v>13.7650098852195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SUM(IF(('R10. TIAM new oil veh. capacity'!$A$9:$A$98=$B40)*('R10. TIAM new oil veh. capacity'!$D$9:$D$98=$D40)*('R10. TIAM new oil veh. capacity'!$E$8:$O$8=E$8),'R10. TIAM new oil veh. capacity'!$E$9:$O$98))</f>
        <v>0</v>
      </c>
      <c r="F40" s="58">
        <f t="array" ref="F40">SUM(IF(('R10. TIAM new oil veh. capacity'!$A$9:$A$98=$B40)*('R10. TIAM new oil veh. capacity'!$D$9:$D$98=$D40)*('R10. TIAM new oil veh. capacity'!$E$8:$O$8=F$8),'R10. TIAM new oil veh. capacity'!$E$9:$O$98))</f>
        <v>1179.3656695488994</v>
      </c>
      <c r="G40" s="58">
        <f t="array" ref="G40">SUM(IF(('R10. TIAM new oil veh. capacity'!$A$9:$A$98=$B40)*('R10. TIAM new oil veh. capacity'!$D$9:$D$98=$D40)*('R10. TIAM new oil veh. capacity'!$E$8:$O$8=G$8),'R10. TIAM new oil veh. capacity'!$E$9:$O$98))</f>
        <v>2817.3466206278208</v>
      </c>
      <c r="H40" s="58">
        <f t="array" ref="H40">SUM(IF(('R10. TIAM new oil veh. capacity'!$A$9:$A$98=$B40)*('R10. TIAM new oil veh. capacity'!$D$9:$D$98=$D40)*('R10. TIAM new oil veh. capacity'!$E$8:$O$8=H$8),'R10. TIAM new oil veh. capacity'!$E$9:$O$98))</f>
        <v>3426.7852239641607</v>
      </c>
      <c r="I40" s="58">
        <f t="array" ref="I40">SUM(IF(('R10. TIAM new oil veh. capacity'!$A$9:$A$98=$B40)*('R10. TIAM new oil veh. capacity'!$D$9:$D$98=$D40)*('R10. TIAM new oil veh. capacity'!$E$8:$O$8=I$8),'R10. TIAM new oil veh. capacity'!$E$9:$O$98))</f>
        <v>4710.7314928602027</v>
      </c>
      <c r="J40" s="58">
        <f t="array" ref="J40">SUM(IF(('R10. TIAM new oil veh. capacity'!$A$9:$A$98=$B40)*('R10. TIAM new oil veh. capacity'!$D$9:$D$98=$D40)*('R10. TIAM new oil veh. capacity'!$E$8:$O$8=J$8),'R10. TIAM new oil veh. capacity'!$E$9:$O$98))</f>
        <v>1706.5556734100394</v>
      </c>
      <c r="K40" s="58">
        <f t="array" ref="K40">SUM(IF(('R10. TIAM new oil veh. capacity'!$A$9:$A$98=$B40)*('R10. TIAM new oil veh. capacity'!$D$9:$D$98=$D40)*('R10. TIAM new oil veh. capacity'!$E$8:$O$8=K$8),'R10. TIAM new oil veh. capacity'!$E$9:$O$98))</f>
        <v>384.97297855530968</v>
      </c>
      <c r="L40" s="58">
        <f t="array" ref="L40">SUM(IF(('R10. TIAM new oil veh. capacity'!$A$9:$A$98=$B40)*('R10. TIAM new oil veh. capacity'!$D$9:$D$98=$D40)*('R10. TIAM new oil veh. capacity'!$E$8:$O$8=L$8),'R10. TIAM new oil veh. capacity'!$E$9:$O$98))</f>
        <v>126.36059511229863</v>
      </c>
      <c r="M40" s="58">
        <f t="array" ref="M40">SUM(IF(('R10. TIAM new oil veh. capacity'!$A$9:$A$98=$B40)*('R10. TIAM new oil veh. capacity'!$D$9:$D$98=$D40)*('R10. TIAM new oil veh. capacity'!$E$8:$O$8=M$8),'R10. TIAM new oil veh. capacity'!$E$9:$O$98))</f>
        <v>61.191409752960581</v>
      </c>
      <c r="N40" s="58">
        <f t="array" ref="N40">SUM(IF(('R10. TIAM new oil veh. capacity'!$A$9:$A$98=$B40)*('R10. TIAM new oil veh. capacity'!$D$9:$D$98=$D40)*('R10. TIAM new oil veh. capacity'!$E$8:$O$8=N$8),'R10. TIAM new oil veh. capacity'!$E$9:$O$98))</f>
        <v>113.51028930066697</v>
      </c>
      <c r="O40" s="58">
        <f t="array" ref="O40">SUM(IF(('R10. TIAM new oil veh. capacity'!$A$9:$A$98=$B40)*('R10. TIAM new oil veh. capacity'!$D$9:$D$98=$D40)*('R10. TIAM new oil veh. capacity'!$E$8:$O$8=O$8),'R10. TIAM new oil veh. capacity'!$E$9:$O$98))</f>
        <v>79.969807824036451</v>
      </c>
      <c r="P40" s="58">
        <f t="array" ref="P40">SUM(IF(('R10. TIAM new oil veh. capacity'!$A$9:$A$98=$B40)*('R10. TIAM new oil veh. capacity'!$D$9:$D$98=$D40)*('R10. TIAM new oil veh. capacity'!$E$8:$O$8=P$8),'R10. TIAM new oil veh. capacity'!$E$9:$O$98))</f>
        <v>1694.5165326198389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SUM(IF(('R10. TIAM new oil veh. capacity'!$A$9:$A$98=$B41)*('R10. TIAM new oil veh. capacity'!$D$9:$D$98=$D41)*('R10. TIAM new oil veh. capacity'!$E$8:$O$8=E$8),'R10. TIAM new oil veh. capacity'!$E$9:$O$98))</f>
        <v>0</v>
      </c>
      <c r="F41" s="58">
        <f t="array" ref="F41">SUM(IF(('R10. TIAM new oil veh. capacity'!$A$9:$A$98=$B41)*('R10. TIAM new oil veh. capacity'!$D$9:$D$98=$D41)*('R10. TIAM new oil veh. capacity'!$E$8:$O$8=F$8),'R10. TIAM new oil veh. capacity'!$E$9:$O$98))</f>
        <v>239.42645679641399</v>
      </c>
      <c r="G41" s="58">
        <f t="array" ref="G41">SUM(IF(('R10. TIAM new oil veh. capacity'!$A$9:$A$98=$B41)*('R10. TIAM new oil veh. capacity'!$D$9:$D$98=$D41)*('R10. TIAM new oil veh. capacity'!$E$8:$O$8=G$8),'R10. TIAM new oil veh. capacity'!$E$9:$O$98))</f>
        <v>584.29533050747159</v>
      </c>
      <c r="H41" s="58">
        <f t="array" ref="H41">SUM(IF(('R10. TIAM new oil veh. capacity'!$A$9:$A$98=$B41)*('R10. TIAM new oil veh. capacity'!$D$9:$D$98=$D41)*('R10. TIAM new oil veh. capacity'!$E$8:$O$8=H$8),'R10. TIAM new oil veh. capacity'!$E$9:$O$98))</f>
        <v>898.14628555922627</v>
      </c>
      <c r="I41" s="58">
        <f t="array" ref="I41">SUM(IF(('R10. TIAM new oil veh. capacity'!$A$9:$A$98=$B41)*('R10. TIAM new oil veh. capacity'!$D$9:$D$98=$D41)*('R10. TIAM new oil veh. capacity'!$E$8:$O$8=I$8),'R10. TIAM new oil veh. capacity'!$E$9:$O$98))</f>
        <v>1569.5236417947153</v>
      </c>
      <c r="J41" s="58">
        <f t="array" ref="J41">SUM(IF(('R10. TIAM new oil veh. capacity'!$A$9:$A$98=$B41)*('R10. TIAM new oil veh. capacity'!$D$9:$D$98=$D41)*('R10. TIAM new oil veh. capacity'!$E$8:$O$8=J$8),'R10. TIAM new oil veh. capacity'!$E$9:$O$98))</f>
        <v>653.74462805818598</v>
      </c>
      <c r="K41" s="58">
        <f t="array" ref="K41">SUM(IF(('R10. TIAM new oil veh. capacity'!$A$9:$A$98=$B41)*('R10. TIAM new oil veh. capacity'!$D$9:$D$98=$D41)*('R10. TIAM new oil veh. capacity'!$E$8:$O$8=K$8),'R10. TIAM new oil veh. capacity'!$E$9:$O$98))</f>
        <v>294.32905339703325</v>
      </c>
      <c r="L41" s="58">
        <f t="array" ref="L41">SUM(IF(('R10. TIAM new oil veh. capacity'!$A$9:$A$98=$B41)*('R10. TIAM new oil veh. capacity'!$D$9:$D$98=$D41)*('R10. TIAM new oil veh. capacity'!$E$8:$O$8=L$8),'R10. TIAM new oil veh. capacity'!$E$9:$O$98))</f>
        <v>562.63571798283942</v>
      </c>
      <c r="M41" s="58">
        <f t="array" ref="M41">SUM(IF(('R10. TIAM new oil veh. capacity'!$A$9:$A$98=$B41)*('R10. TIAM new oil veh. capacity'!$D$9:$D$98=$D41)*('R10. TIAM new oil veh. capacity'!$E$8:$O$8=M$8),'R10. TIAM new oil veh. capacity'!$E$9:$O$98))</f>
        <v>770.71673034995888</v>
      </c>
      <c r="N41" s="58">
        <f t="array" ref="N41">SUM(IF(('R10. TIAM new oil veh. capacity'!$A$9:$A$98=$B41)*('R10. TIAM new oil veh. capacity'!$D$9:$D$98=$D41)*('R10. TIAM new oil veh. capacity'!$E$8:$O$8=N$8),'R10. TIAM new oil veh. capacity'!$E$9:$O$98))</f>
        <v>609.95017565803755</v>
      </c>
      <c r="O41" s="58">
        <f t="array" ref="O41">SUM(IF(('R10. TIAM new oil veh. capacity'!$A$9:$A$98=$B41)*('R10. TIAM new oil veh. capacity'!$D$9:$D$98=$D41)*('R10. TIAM new oil veh. capacity'!$E$8:$O$8=O$8),'R10. TIAM new oil veh. capacity'!$E$9:$O$98))</f>
        <v>1363.6124388718463</v>
      </c>
      <c r="P41" s="58">
        <f t="array" ref="P41">SUM(IF(('R10. TIAM new oil veh. capacity'!$A$9:$A$98=$B41)*('R10. TIAM new oil veh. capacity'!$D$9:$D$98=$D41)*('R10. TIAM new oil veh. capacity'!$E$8:$O$8=P$8),'R10. TIAM new oil veh. capacity'!$E$9:$O$98))</f>
        <v>160.79508218894193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SUM(IF(('R10. TIAM new oil veh. capacity'!$A$9:$A$98=$B42)*('R10. TIAM new oil veh. capacity'!$D$9:$D$98=$D42)*('R10. TIAM new oil veh. capacity'!$E$8:$O$8=E$8),'R10. TIAM new oil veh. capacity'!$E$9:$O$98))</f>
        <v>0</v>
      </c>
      <c r="F42" s="58">
        <f t="array" ref="F42">SUM(IF(('R10. TIAM new oil veh. capacity'!$A$9:$A$98=$B42)*('R10. TIAM new oil veh. capacity'!$D$9:$D$98=$D42)*('R10. TIAM new oil veh. capacity'!$E$8:$O$8=F$8),'R10. TIAM new oil veh. capacity'!$E$9:$O$98))</f>
        <v>271.84071323436973</v>
      </c>
      <c r="G42" s="58">
        <f t="array" ref="G42">SUM(IF(('R10. TIAM new oil veh. capacity'!$A$9:$A$98=$B42)*('R10. TIAM new oil veh. capacity'!$D$9:$D$98=$D42)*('R10. TIAM new oil veh. capacity'!$E$8:$O$8=G$8),'R10. TIAM new oil veh. capacity'!$E$9:$O$98))</f>
        <v>688.59668819078456</v>
      </c>
      <c r="H42" s="58">
        <f t="array" ref="H42">SUM(IF(('R10. TIAM new oil veh. capacity'!$A$9:$A$98=$B42)*('R10. TIAM new oil veh. capacity'!$D$9:$D$98=$D42)*('R10. TIAM new oil veh. capacity'!$E$8:$O$8=H$8),'R10. TIAM new oil veh. capacity'!$E$9:$O$98))</f>
        <v>1002.1592132730957</v>
      </c>
      <c r="I42" s="58">
        <f t="array" ref="I42">SUM(IF(('R10. TIAM new oil veh. capacity'!$A$9:$A$98=$B42)*('R10. TIAM new oil veh. capacity'!$D$9:$D$98=$D42)*('R10. TIAM new oil veh. capacity'!$E$8:$O$8=I$8),'R10. TIAM new oil veh. capacity'!$E$9:$O$98))</f>
        <v>1756.9677313717789</v>
      </c>
      <c r="J42" s="58">
        <f t="array" ref="J42">SUM(IF(('R10. TIAM new oil veh. capacity'!$A$9:$A$98=$B42)*('R10. TIAM new oil veh. capacity'!$D$9:$D$98=$D42)*('R10. TIAM new oil veh. capacity'!$E$8:$O$8=J$8),'R10. TIAM new oil veh. capacity'!$E$9:$O$98))</f>
        <v>674.53082557616654</v>
      </c>
      <c r="K42" s="58">
        <f t="array" ref="K42">SUM(IF(('R10. TIAM new oil veh. capacity'!$A$9:$A$98=$B42)*('R10. TIAM new oil veh. capacity'!$D$9:$D$98=$D42)*('R10. TIAM new oil veh. capacity'!$E$8:$O$8=K$8),'R10. TIAM new oil veh. capacity'!$E$9:$O$98))</f>
        <v>569.38688448430423</v>
      </c>
      <c r="L42" s="58">
        <f t="array" ref="L42">SUM(IF(('R10. TIAM new oil veh. capacity'!$A$9:$A$98=$B42)*('R10. TIAM new oil veh. capacity'!$D$9:$D$98=$D42)*('R10. TIAM new oil veh. capacity'!$E$8:$O$8=L$8),'R10. TIAM new oil veh. capacity'!$E$9:$O$98))</f>
        <v>447.02259390364497</v>
      </c>
      <c r="M42" s="58">
        <f t="array" ref="M42">SUM(IF(('R10. TIAM new oil veh. capacity'!$A$9:$A$98=$B42)*('R10. TIAM new oil veh. capacity'!$D$9:$D$98=$D42)*('R10. TIAM new oil veh. capacity'!$E$8:$O$8=M$8),'R10. TIAM new oil veh. capacity'!$E$9:$O$98))</f>
        <v>689.35949133607437</v>
      </c>
      <c r="N42" s="58">
        <f t="array" ref="N42">SUM(IF(('R10. TIAM new oil veh. capacity'!$A$9:$A$98=$B42)*('R10. TIAM new oil veh. capacity'!$D$9:$D$98=$D42)*('R10. TIAM new oil veh. capacity'!$E$8:$O$8=N$8),'R10. TIAM new oil veh. capacity'!$E$9:$O$98))</f>
        <v>1007.239389709438</v>
      </c>
      <c r="O42" s="58">
        <f t="array" ref="O42">SUM(IF(('R10. TIAM new oil veh. capacity'!$A$9:$A$98=$B42)*('R10. TIAM new oil veh. capacity'!$D$9:$D$98=$D42)*('R10. TIAM new oil veh. capacity'!$E$8:$O$8=O$8),'R10. TIAM new oil veh. capacity'!$E$9:$O$98))</f>
        <v>881.05771297754598</v>
      </c>
      <c r="P42" s="58">
        <f t="array" ref="P42">SUM(IF(('R10. TIAM new oil veh. capacity'!$A$9:$A$98=$B42)*('R10. TIAM new oil veh. capacity'!$D$9:$D$98=$D42)*('R10. TIAM new oil veh. capacity'!$E$8:$O$8=P$8),'R10. TIAM new oil veh. capacity'!$E$9:$O$98))</f>
        <v>609.26315791608602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SUM(IF(('R10. TIAM new oil veh. capacity'!$A$9:$A$98=$B43)*('R10. TIAM new oil veh. capacity'!$D$9:$D$98=$D43)*('R10. TIAM new oil veh. capacity'!$E$8:$O$8=E$8),'R10. TIAM new oil veh. capacity'!$E$9:$O$98))</f>
        <v>0</v>
      </c>
      <c r="F43" s="58">
        <f t="array" ref="F43">SUM(IF(('R10. TIAM new oil veh. capacity'!$A$9:$A$98=$B43)*('R10. TIAM new oil veh. capacity'!$D$9:$D$98=$D43)*('R10. TIAM new oil veh. capacity'!$E$8:$O$8=F$8),'R10. TIAM new oil veh. capacity'!$E$9:$O$98))</f>
        <v>415.6099831329318</v>
      </c>
      <c r="G43" s="58">
        <f t="array" ref="G43">SUM(IF(('R10. TIAM new oil veh. capacity'!$A$9:$A$98=$B43)*('R10. TIAM new oil veh. capacity'!$D$9:$D$98=$D43)*('R10. TIAM new oil veh. capacity'!$E$8:$O$8=G$8),'R10. TIAM new oil veh. capacity'!$E$9:$O$98))</f>
        <v>1080.9674213954847</v>
      </c>
      <c r="H43" s="58">
        <f t="array" ref="H43">SUM(IF(('R10. TIAM new oil veh. capacity'!$A$9:$A$98=$B43)*('R10. TIAM new oil veh. capacity'!$D$9:$D$98=$D43)*('R10. TIAM new oil veh. capacity'!$E$8:$O$8=H$8),'R10. TIAM new oil veh. capacity'!$E$9:$O$98))</f>
        <v>1416.6494374946365</v>
      </c>
      <c r="I43" s="58">
        <f t="array" ref="I43">SUM(IF(('R10. TIAM new oil veh. capacity'!$A$9:$A$98=$B43)*('R10. TIAM new oil veh. capacity'!$D$9:$D$98=$D43)*('R10. TIAM new oil veh. capacity'!$E$8:$O$8=I$8),'R10. TIAM new oil veh. capacity'!$E$9:$O$98))</f>
        <v>1782.0462623632855</v>
      </c>
      <c r="J43" s="58">
        <f t="array" ref="J43">SUM(IF(('R10. TIAM new oil veh. capacity'!$A$9:$A$98=$B43)*('R10. TIAM new oil veh. capacity'!$D$9:$D$98=$D43)*('R10. TIAM new oil veh. capacity'!$E$8:$O$8=J$8),'R10. TIAM new oil veh. capacity'!$E$9:$O$98))</f>
        <v>341.19631050994855</v>
      </c>
      <c r="K43" s="58">
        <f t="array" ref="K43">SUM(IF(('R10. TIAM new oil veh. capacity'!$A$9:$A$98=$B43)*('R10. TIAM new oil veh. capacity'!$D$9:$D$98=$D43)*('R10. TIAM new oil veh. capacity'!$E$8:$O$8=K$8),'R10. TIAM new oil veh. capacity'!$E$9:$O$98))</f>
        <v>185.82029620557591</v>
      </c>
      <c r="L43" s="58">
        <f t="array" ref="L43">SUM(IF(('R10. TIAM new oil veh. capacity'!$A$9:$A$98=$B43)*('R10. TIAM new oil veh. capacity'!$D$9:$D$98=$D43)*('R10. TIAM new oil veh. capacity'!$E$8:$O$8=L$8),'R10. TIAM new oil veh. capacity'!$E$9:$O$98))</f>
        <v>162.59907665347185</v>
      </c>
      <c r="M43" s="58">
        <f t="array" ref="M43">SUM(IF(('R10. TIAM new oil veh. capacity'!$A$9:$A$98=$B43)*('R10. TIAM new oil veh. capacity'!$D$9:$D$98=$D43)*('R10. TIAM new oil veh. capacity'!$E$8:$O$8=M$8),'R10. TIAM new oil veh. capacity'!$E$9:$O$98))</f>
        <v>155.16389309362208</v>
      </c>
      <c r="N43" s="58">
        <f t="array" ref="N43">SUM(IF(('R10. TIAM new oil veh. capacity'!$A$9:$A$98=$B43)*('R10. TIAM new oil veh. capacity'!$D$9:$D$98=$D43)*('R10. TIAM new oil veh. capacity'!$E$8:$O$8=N$8),'R10. TIAM new oil veh. capacity'!$E$9:$O$98))</f>
        <v>127.35469684864529</v>
      </c>
      <c r="O43" s="58">
        <f t="array" ref="O43">SUM(IF(('R10. TIAM new oil veh. capacity'!$A$9:$A$98=$B43)*('R10. TIAM new oil veh. capacity'!$D$9:$D$98=$D43)*('R10. TIAM new oil veh. capacity'!$E$8:$O$8=O$8),'R10. TIAM new oil veh. capacity'!$E$9:$O$98))</f>
        <v>152.89929440007285</v>
      </c>
      <c r="P43" s="58">
        <f t="array" ref="P43">SUM(IF(('R10. TIAM new oil veh. capacity'!$A$9:$A$98=$B43)*('R10. TIAM new oil veh. capacity'!$D$9:$D$98=$D43)*('R10. TIAM new oil veh. capacity'!$E$8:$O$8=P$8),'R10. TIAM new oil veh. capacity'!$E$9:$O$98))</f>
        <v>27.192647147742996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SUM(IF(('R10. TIAM new oil veh. capacity'!$A$9:$A$98=$B44)*('R10. TIAM new oil veh. capacity'!$D$9:$D$98=$D44)*('R10. TIAM new oil veh. capacity'!$E$8:$O$8=E$8),'R10. TIAM new oil veh. capacity'!$E$9:$O$98))</f>
        <v>0</v>
      </c>
      <c r="F44" s="58">
        <f t="array" ref="F44">SUM(IF(('R10. TIAM new oil veh. capacity'!$A$9:$A$98=$B44)*('R10. TIAM new oil veh. capacity'!$D$9:$D$98=$D44)*('R10. TIAM new oil veh. capacity'!$E$8:$O$8=F$8),'R10. TIAM new oil veh. capacity'!$E$9:$O$98))</f>
        <v>1556.3783511275876</v>
      </c>
      <c r="G44" s="58">
        <f t="array" ref="G44">SUM(IF(('R10. TIAM new oil veh. capacity'!$A$9:$A$98=$B44)*('R10. TIAM new oil veh. capacity'!$D$9:$D$98=$D44)*('R10. TIAM new oil veh. capacity'!$E$8:$O$8=G$8),'R10. TIAM new oil veh. capacity'!$E$9:$O$98))</f>
        <v>4018.1988466074322</v>
      </c>
      <c r="H44" s="58">
        <f t="array" ref="H44">SUM(IF(('R10. TIAM new oil veh. capacity'!$A$9:$A$98=$B44)*('R10. TIAM new oil veh. capacity'!$D$9:$D$98=$D44)*('R10. TIAM new oil veh. capacity'!$E$8:$O$8=H$8),'R10. TIAM new oil veh. capacity'!$E$9:$O$98))</f>
        <v>9033.8300179798989</v>
      </c>
      <c r="I44" s="58">
        <f t="array" ref="I44">SUM(IF(('R10. TIAM new oil veh. capacity'!$A$9:$A$98=$B44)*('R10. TIAM new oil veh. capacity'!$D$9:$D$98=$D44)*('R10. TIAM new oil veh. capacity'!$E$8:$O$8=I$8),'R10. TIAM new oil veh. capacity'!$E$9:$O$98))</f>
        <v>8730.4703359669038</v>
      </c>
      <c r="J44" s="58">
        <f t="array" ref="J44">SUM(IF(('R10. TIAM new oil veh. capacity'!$A$9:$A$98=$B44)*('R10. TIAM new oil veh. capacity'!$D$9:$D$98=$D44)*('R10. TIAM new oil veh. capacity'!$E$8:$O$8=J$8),'R10. TIAM new oil veh. capacity'!$E$9:$O$98))</f>
        <v>2052.2631307253328</v>
      </c>
      <c r="K44" s="58">
        <f t="array" ref="K44">SUM(IF(('R10. TIAM new oil veh. capacity'!$A$9:$A$98=$B44)*('R10. TIAM new oil veh. capacity'!$D$9:$D$98=$D44)*('R10. TIAM new oil veh. capacity'!$E$8:$O$8=K$8),'R10. TIAM new oil veh. capacity'!$E$9:$O$98))</f>
        <v>1590.6594056225078</v>
      </c>
      <c r="L44" s="58">
        <f t="array" ref="L44">SUM(IF(('R10. TIAM new oil veh. capacity'!$A$9:$A$98=$B44)*('R10. TIAM new oil veh. capacity'!$D$9:$D$98=$D44)*('R10. TIAM new oil veh. capacity'!$E$8:$O$8=L$8),'R10. TIAM new oil veh. capacity'!$E$9:$O$98))</f>
        <v>1125.7842788548044</v>
      </c>
      <c r="M44" s="58">
        <f t="array" ref="M44">SUM(IF(('R10. TIAM new oil veh. capacity'!$A$9:$A$98=$B44)*('R10. TIAM new oil veh. capacity'!$D$9:$D$98=$D44)*('R10. TIAM new oil veh. capacity'!$E$8:$O$8=M$8),'R10. TIAM new oil veh. capacity'!$E$9:$O$98))</f>
        <v>981.71587575856847</v>
      </c>
      <c r="N44" s="58">
        <f t="array" ref="N44">SUM(IF(('R10. TIAM new oil veh. capacity'!$A$9:$A$98=$B44)*('R10. TIAM new oil veh. capacity'!$D$9:$D$98=$D44)*('R10. TIAM new oil veh. capacity'!$E$8:$O$8=N$8),'R10. TIAM new oil veh. capacity'!$E$9:$O$98))</f>
        <v>670.77840589682262</v>
      </c>
      <c r="O44" s="58">
        <f t="array" ref="O44">SUM(IF(('R10. TIAM new oil veh. capacity'!$A$9:$A$98=$B44)*('R10. TIAM new oil veh. capacity'!$D$9:$D$98=$D44)*('R10. TIAM new oil veh. capacity'!$E$8:$O$8=O$8),'R10. TIAM new oil veh. capacity'!$E$9:$O$98))</f>
        <v>1282.1752758467703</v>
      </c>
      <c r="P44" s="58">
        <f t="array" ref="P44">SUM(IF(('R10. TIAM new oil veh. capacity'!$A$9:$A$98=$B44)*('R10. TIAM new oil veh. capacity'!$D$9:$D$98=$D44)*('R10. TIAM new oil veh. capacity'!$E$8:$O$8=P$8),'R10. TIAM new oil veh. capacity'!$E$9:$O$98))</f>
        <v>920.69620113256076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SUM(IF(('R10. TIAM new oil veh. capacity'!$A$9:$A$98=$B45)*('R10. TIAM new oil veh. capacity'!$D$9:$D$98=$D45)*('R10. TIAM new oil veh. capacity'!$E$8:$O$8=E$8),'R10. TIAM new oil veh. capacity'!$E$9:$O$98))</f>
        <v>0</v>
      </c>
      <c r="F45" s="58">
        <f t="array" ref="F45">SUM(IF(('R10. TIAM new oil veh. capacity'!$A$9:$A$98=$B45)*('R10. TIAM new oil veh. capacity'!$D$9:$D$98=$D45)*('R10. TIAM new oil veh. capacity'!$E$8:$O$8=F$8),'R10. TIAM new oil veh. capacity'!$E$9:$O$98))</f>
        <v>50.625258893693022</v>
      </c>
      <c r="G45" s="58">
        <f t="array" ref="G45">SUM(IF(('R10. TIAM new oil veh. capacity'!$A$9:$A$98=$B45)*('R10. TIAM new oil veh. capacity'!$D$9:$D$98=$D45)*('R10. TIAM new oil veh. capacity'!$E$8:$O$8=G$8),'R10. TIAM new oil veh. capacity'!$E$9:$O$98))</f>
        <v>125.33940310872026</v>
      </c>
      <c r="H45" s="58">
        <f t="array" ref="H45">SUM(IF(('R10. TIAM new oil veh. capacity'!$A$9:$A$98=$B45)*('R10. TIAM new oil veh. capacity'!$D$9:$D$98=$D45)*('R10. TIAM new oil veh. capacity'!$E$8:$O$8=H$8),'R10. TIAM new oil veh. capacity'!$E$9:$O$98))</f>
        <v>163.03445177558103</v>
      </c>
      <c r="I45" s="58">
        <f t="array" ref="I45">SUM(IF(('R10. TIAM new oil veh. capacity'!$A$9:$A$98=$B45)*('R10. TIAM new oil veh. capacity'!$D$9:$D$98=$D45)*('R10. TIAM new oil veh. capacity'!$E$8:$O$8=I$8),'R10. TIAM new oil veh. capacity'!$E$9:$O$98))</f>
        <v>248.72091608371954</v>
      </c>
      <c r="J45" s="58">
        <f t="array" ref="J45">SUM(IF(('R10. TIAM new oil veh. capacity'!$A$9:$A$98=$B45)*('R10. TIAM new oil veh. capacity'!$D$9:$D$98=$D45)*('R10. TIAM new oil veh. capacity'!$E$8:$O$8=J$8),'R10. TIAM new oil veh. capacity'!$E$9:$O$98))</f>
        <v>43.619477957309989</v>
      </c>
      <c r="K45" s="58">
        <f t="array" ref="K45">SUM(IF(('R10. TIAM new oil veh. capacity'!$A$9:$A$98=$B45)*('R10. TIAM new oil veh. capacity'!$D$9:$D$98=$D45)*('R10. TIAM new oil veh. capacity'!$E$8:$O$8=K$8),'R10. TIAM new oil veh. capacity'!$E$9:$O$98))</f>
        <v>40.012776676410702</v>
      </c>
      <c r="L45" s="58">
        <f t="array" ref="L45">SUM(IF(('R10. TIAM new oil veh. capacity'!$A$9:$A$98=$B45)*('R10. TIAM new oil veh. capacity'!$D$9:$D$98=$D45)*('R10. TIAM new oil veh. capacity'!$E$8:$O$8=L$8),'R10. TIAM new oil veh. capacity'!$E$9:$O$98))</f>
        <v>39.408459371383202</v>
      </c>
      <c r="M45" s="58">
        <f t="array" ref="M45">SUM(IF(('R10. TIAM new oil veh. capacity'!$A$9:$A$98=$B45)*('R10. TIAM new oil veh. capacity'!$D$9:$D$98=$D45)*('R10. TIAM new oil veh. capacity'!$E$8:$O$8=M$8),'R10. TIAM new oil veh. capacity'!$E$9:$O$98))</f>
        <v>38.183423025897497</v>
      </c>
      <c r="N45" s="58">
        <f t="array" ref="N45">SUM(IF(('R10. TIAM new oil veh. capacity'!$A$9:$A$98=$B45)*('R10. TIAM new oil veh. capacity'!$D$9:$D$98=$D45)*('R10. TIAM new oil veh. capacity'!$E$8:$O$8=N$8),'R10. TIAM new oil veh. capacity'!$E$9:$O$98))</f>
        <v>13.8499703616275</v>
      </c>
      <c r="O45" s="58">
        <f t="array" ref="O45">SUM(IF(('R10. TIAM new oil veh. capacity'!$A$9:$A$98=$B45)*('R10. TIAM new oil veh. capacity'!$D$9:$D$98=$D45)*('R10. TIAM new oil veh. capacity'!$E$8:$O$8=O$8),'R10. TIAM new oil veh. capacity'!$E$9:$O$98))</f>
        <v>13.903683121856901</v>
      </c>
      <c r="P45" s="58">
        <f t="array" ref="P45">SUM(IF(('R10. TIAM new oil veh. capacity'!$A$9:$A$98=$B45)*('R10. TIAM new oil veh. capacity'!$D$9:$D$98=$D45)*('R10. TIAM new oil veh. capacity'!$E$8:$O$8=P$8),'R10. TIAM new oil veh. capacity'!$E$9:$O$98))</f>
        <v>13.7650098852195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SUM(IF(('R10. TIAM new oil veh. capacity'!$A$9:$A$98=$B46)*('R10. TIAM new oil veh. capacity'!$D$9:$D$98=$D46)*('R10. TIAM new oil veh. capacity'!$E$8:$O$8=E$8),'R10. TIAM new oil veh. capacity'!$E$9:$O$98))</f>
        <v>0</v>
      </c>
      <c r="F46" s="58">
        <f t="array" ref="F46">SUM(IF(('R10. TIAM new oil veh. capacity'!$A$9:$A$98=$B46)*('R10. TIAM new oil veh. capacity'!$D$9:$D$98=$D46)*('R10. TIAM new oil veh. capacity'!$E$8:$O$8=F$8),'R10. TIAM new oil veh. capacity'!$E$9:$O$98))</f>
        <v>1179.3656695488994</v>
      </c>
      <c r="G46" s="58">
        <f t="array" ref="G46">SUM(IF(('R10. TIAM new oil veh. capacity'!$A$9:$A$98=$B46)*('R10. TIAM new oil veh. capacity'!$D$9:$D$98=$D46)*('R10. TIAM new oil veh. capacity'!$E$8:$O$8=G$8),'R10. TIAM new oil veh. capacity'!$E$9:$O$98))</f>
        <v>2817.3466206278208</v>
      </c>
      <c r="H46" s="58">
        <f t="array" ref="H46">SUM(IF(('R10. TIAM new oil veh. capacity'!$A$9:$A$98=$B46)*('R10. TIAM new oil veh. capacity'!$D$9:$D$98=$D46)*('R10. TIAM new oil veh. capacity'!$E$8:$O$8=H$8),'R10. TIAM new oil veh. capacity'!$E$9:$O$98))</f>
        <v>3426.7852239641607</v>
      </c>
      <c r="I46" s="58">
        <f t="array" ref="I46">SUM(IF(('R10. TIAM new oil veh. capacity'!$A$9:$A$98=$B46)*('R10. TIAM new oil veh. capacity'!$D$9:$D$98=$D46)*('R10. TIAM new oil veh. capacity'!$E$8:$O$8=I$8),'R10. TIAM new oil veh. capacity'!$E$9:$O$98))</f>
        <v>4372.5748106865785</v>
      </c>
      <c r="J46" s="58">
        <f t="array" ref="J46">SUM(IF(('R10. TIAM new oil veh. capacity'!$A$9:$A$98=$B46)*('R10. TIAM new oil veh. capacity'!$D$9:$D$98=$D46)*('R10. TIAM new oil veh. capacity'!$E$8:$O$8=J$8),'R10. TIAM new oil veh. capacity'!$E$9:$O$98))</f>
        <v>1816.7716891292489</v>
      </c>
      <c r="K46" s="58">
        <f t="array" ref="K46">SUM(IF(('R10. TIAM new oil veh. capacity'!$A$9:$A$98=$B46)*('R10. TIAM new oil veh. capacity'!$D$9:$D$98=$D46)*('R10. TIAM new oil veh. capacity'!$E$8:$O$8=K$8),'R10. TIAM new oil veh. capacity'!$E$9:$O$98))</f>
        <v>385.21790949362918</v>
      </c>
      <c r="L46" s="58">
        <f t="array" ref="L46">SUM(IF(('R10. TIAM new oil veh. capacity'!$A$9:$A$98=$B46)*('R10. TIAM new oil veh. capacity'!$D$9:$D$98=$D46)*('R10. TIAM new oil veh. capacity'!$E$8:$O$8=L$8),'R10. TIAM new oil veh. capacity'!$E$9:$O$98))</f>
        <v>152.03262841448321</v>
      </c>
      <c r="M46" s="58">
        <f t="array" ref="M46">SUM(IF(('R10. TIAM new oil veh. capacity'!$A$9:$A$98=$B46)*('R10. TIAM new oil veh. capacity'!$D$9:$D$98=$D46)*('R10. TIAM new oil veh. capacity'!$E$8:$O$8=M$8),'R10. TIAM new oil veh. capacity'!$E$9:$O$98))</f>
        <v>88.973395698937921</v>
      </c>
      <c r="N46" s="58">
        <f t="array" ref="N46">SUM(IF(('R10. TIAM new oil veh. capacity'!$A$9:$A$98=$B46)*('R10. TIAM new oil veh. capacity'!$D$9:$D$98=$D46)*('R10. TIAM new oil veh. capacity'!$E$8:$O$8=N$8),'R10. TIAM new oil veh. capacity'!$E$9:$O$98))</f>
        <v>622.06060799316356</v>
      </c>
      <c r="O46" s="58">
        <f t="array" ref="O46">SUM(IF(('R10. TIAM new oil veh. capacity'!$A$9:$A$98=$B46)*('R10. TIAM new oil veh. capacity'!$D$9:$D$98=$D46)*('R10. TIAM new oil veh. capacity'!$E$8:$O$8=O$8),'R10. TIAM new oil veh. capacity'!$E$9:$O$98))</f>
        <v>1315.6995620300083</v>
      </c>
      <c r="P46" s="58">
        <f t="array" ref="P46">SUM(IF(('R10. TIAM new oil veh. capacity'!$A$9:$A$98=$B46)*('R10. TIAM new oil veh. capacity'!$D$9:$D$98=$D46)*('R10. TIAM new oil veh. capacity'!$E$8:$O$8=P$8),'R10. TIAM new oil veh. capacity'!$E$9:$O$98))</f>
        <v>1753.4869279767677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SUM(IF(('R10. TIAM new oil veh. capacity'!$A$9:$A$98=$B47)*('R10. TIAM new oil veh. capacity'!$D$9:$D$98=$D47)*('R10. TIAM new oil veh. capacity'!$E$8:$O$8=E$8),'R10. TIAM new oil veh. capacity'!$E$9:$O$98))</f>
        <v>0</v>
      </c>
      <c r="F47" s="58">
        <f t="array" ref="F47">SUM(IF(('R10. TIAM new oil veh. capacity'!$A$9:$A$98=$B47)*('R10. TIAM new oil veh. capacity'!$D$9:$D$98=$D47)*('R10. TIAM new oil veh. capacity'!$E$8:$O$8=F$8),'R10. TIAM new oil veh. capacity'!$E$9:$O$98))</f>
        <v>239.42645679641399</v>
      </c>
      <c r="G47" s="58">
        <f t="array" ref="G47">SUM(IF(('R10. TIAM new oil veh. capacity'!$A$9:$A$98=$B47)*('R10. TIAM new oil veh. capacity'!$D$9:$D$98=$D47)*('R10. TIAM new oil veh. capacity'!$E$8:$O$8=G$8),'R10. TIAM new oil veh. capacity'!$E$9:$O$98))</f>
        <v>584.29533050747159</v>
      </c>
      <c r="H47" s="58">
        <f t="array" ref="H47">SUM(IF(('R10. TIAM new oil veh. capacity'!$A$9:$A$98=$B47)*('R10. TIAM new oil veh. capacity'!$D$9:$D$98=$D47)*('R10. TIAM new oil veh. capacity'!$E$8:$O$8=H$8),'R10. TIAM new oil veh. capacity'!$E$9:$O$98))</f>
        <v>898.14628555922627</v>
      </c>
      <c r="I47" s="58">
        <f t="array" ref="I47">SUM(IF(('R10. TIAM new oil veh. capacity'!$A$9:$A$98=$B47)*('R10. TIAM new oil veh. capacity'!$D$9:$D$98=$D47)*('R10. TIAM new oil veh. capacity'!$E$8:$O$8=I$8),'R10. TIAM new oil veh. capacity'!$E$9:$O$98))</f>
        <v>1461.0310016181138</v>
      </c>
      <c r="J47" s="58">
        <f t="array" ref="J47">SUM(IF(('R10. TIAM new oil veh. capacity'!$A$9:$A$98=$B47)*('R10. TIAM new oil veh. capacity'!$D$9:$D$98=$D47)*('R10. TIAM new oil veh. capacity'!$E$8:$O$8=J$8),'R10. TIAM new oil veh. capacity'!$E$9:$O$98))</f>
        <v>722.78446084094753</v>
      </c>
      <c r="K47" s="58">
        <f t="array" ref="K47">SUM(IF(('R10. TIAM new oil veh. capacity'!$A$9:$A$98=$B47)*('R10. TIAM new oil veh. capacity'!$D$9:$D$98=$D47)*('R10. TIAM new oil veh. capacity'!$E$8:$O$8=K$8),'R10. TIAM new oil veh. capacity'!$E$9:$O$98))</f>
        <v>205.64142435024542</v>
      </c>
      <c r="L47" s="58">
        <f t="array" ref="L47">SUM(IF(('R10. TIAM new oil veh. capacity'!$A$9:$A$98=$B47)*('R10. TIAM new oil veh. capacity'!$D$9:$D$98=$D47)*('R10. TIAM new oil veh. capacity'!$E$8:$O$8=L$8),'R10. TIAM new oil veh. capacity'!$E$9:$O$98))</f>
        <v>324.16674357409227</v>
      </c>
      <c r="M47" s="58">
        <f t="array" ref="M47">SUM(IF(('R10. TIAM new oil veh. capacity'!$A$9:$A$98=$B47)*('R10. TIAM new oil veh. capacity'!$D$9:$D$98=$D47)*('R10. TIAM new oil veh. capacity'!$E$8:$O$8=M$8),'R10. TIAM new oil veh. capacity'!$E$9:$O$98))</f>
        <v>1779.3079148137817</v>
      </c>
      <c r="N47" s="58">
        <f t="array" ref="N47">SUM(IF(('R10. TIAM new oil veh. capacity'!$A$9:$A$98=$B47)*('R10. TIAM new oil veh. capacity'!$D$9:$D$98=$D47)*('R10. TIAM new oil veh. capacity'!$E$8:$O$8=N$8),'R10. TIAM new oil veh. capacity'!$E$9:$O$98))</f>
        <v>2019.5381459879786</v>
      </c>
      <c r="O47" s="58">
        <f t="array" ref="O47">SUM(IF(('R10. TIAM new oil veh. capacity'!$A$9:$A$98=$B47)*('R10. TIAM new oil veh. capacity'!$D$9:$D$98=$D47)*('R10. TIAM new oil veh. capacity'!$E$8:$O$8=O$8),'R10. TIAM new oil veh. capacity'!$E$9:$O$98))</f>
        <v>1666.2125097739613</v>
      </c>
      <c r="P47" s="58">
        <f t="array" ref="P47">SUM(IF(('R10. TIAM new oil veh. capacity'!$A$9:$A$98=$B47)*('R10. TIAM new oil veh. capacity'!$D$9:$D$98=$D47)*('R10. TIAM new oil veh. capacity'!$E$8:$O$8=P$8),'R10. TIAM new oil veh. capacity'!$E$9:$O$98))</f>
        <v>168.80680736332405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SUM(IF(('R10. TIAM new oil veh. capacity'!$A$9:$A$98=$B48)*('R10. TIAM new oil veh. capacity'!$D$9:$D$98=$D48)*('R10. TIAM new oil veh. capacity'!$E$8:$O$8=E$8),'R10. TIAM new oil veh. capacity'!$E$9:$O$98))</f>
        <v>0</v>
      </c>
      <c r="F48" s="58">
        <f t="array" ref="F48">SUM(IF(('R10. TIAM new oil veh. capacity'!$A$9:$A$98=$B48)*('R10. TIAM new oil veh. capacity'!$D$9:$D$98=$D48)*('R10. TIAM new oil veh. capacity'!$E$8:$O$8=F$8),'R10. TIAM new oil veh. capacity'!$E$9:$O$98))</f>
        <v>271.84071323436973</v>
      </c>
      <c r="G48" s="58">
        <f t="array" ref="G48">SUM(IF(('R10. TIAM new oil veh. capacity'!$A$9:$A$98=$B48)*('R10. TIAM new oil veh. capacity'!$D$9:$D$98=$D48)*('R10. TIAM new oil veh. capacity'!$E$8:$O$8=G$8),'R10. TIAM new oil veh. capacity'!$E$9:$O$98))</f>
        <v>688.59668819078456</v>
      </c>
      <c r="H48" s="58">
        <f t="array" ref="H48">SUM(IF(('R10. TIAM new oil veh. capacity'!$A$9:$A$98=$B48)*('R10. TIAM new oil veh. capacity'!$D$9:$D$98=$D48)*('R10. TIAM new oil veh. capacity'!$E$8:$O$8=H$8),'R10. TIAM new oil veh. capacity'!$E$9:$O$98))</f>
        <v>1002.1592132730957</v>
      </c>
      <c r="I48" s="58">
        <f t="array" ref="I48">SUM(IF(('R10. TIAM new oil veh. capacity'!$A$9:$A$98=$B48)*('R10. TIAM new oil veh. capacity'!$D$9:$D$98=$D48)*('R10. TIAM new oil veh. capacity'!$E$8:$O$8=I$8),'R10. TIAM new oil veh. capacity'!$E$9:$O$98))</f>
        <v>1617.1006536060161</v>
      </c>
      <c r="J48" s="58">
        <f t="array" ref="J48">SUM(IF(('R10. TIAM new oil veh. capacity'!$A$9:$A$98=$B48)*('R10. TIAM new oil veh. capacity'!$D$9:$D$98=$D48)*('R10. TIAM new oil veh. capacity'!$E$8:$O$8=J$8),'R10. TIAM new oil veh. capacity'!$E$9:$O$98))</f>
        <v>1088.9130874935379</v>
      </c>
      <c r="K48" s="58">
        <f t="array" ref="K48">SUM(IF(('R10. TIAM new oil veh. capacity'!$A$9:$A$98=$B48)*('R10. TIAM new oil veh. capacity'!$D$9:$D$98=$D48)*('R10. TIAM new oil veh. capacity'!$E$8:$O$8=K$8),'R10. TIAM new oil veh. capacity'!$E$9:$O$98))</f>
        <v>579.27025214237779</v>
      </c>
      <c r="L48" s="58">
        <f t="array" ref="L48">SUM(IF(('R10. TIAM new oil veh. capacity'!$A$9:$A$98=$B48)*('R10. TIAM new oil veh. capacity'!$D$9:$D$98=$D48)*('R10. TIAM new oil veh. capacity'!$E$8:$O$8=L$8),'R10. TIAM new oil veh. capacity'!$E$9:$O$98))</f>
        <v>426.36289232705616</v>
      </c>
      <c r="M48" s="58">
        <f t="array" ref="M48">SUM(IF(('R10. TIAM new oil veh. capacity'!$A$9:$A$98=$B48)*('R10. TIAM new oil veh. capacity'!$D$9:$D$98=$D48)*('R10. TIAM new oil veh. capacity'!$E$8:$O$8=M$8),'R10. TIAM new oil veh. capacity'!$E$9:$O$98))</f>
        <v>1084.2983091788965</v>
      </c>
      <c r="N48" s="58">
        <f t="array" ref="N48">SUM(IF(('R10. TIAM new oil veh. capacity'!$A$9:$A$98=$B48)*('R10. TIAM new oil veh. capacity'!$D$9:$D$98=$D48)*('R10. TIAM new oil veh. capacity'!$E$8:$O$8=N$8),'R10. TIAM new oil veh. capacity'!$E$9:$O$98))</f>
        <v>877.41023796450202</v>
      </c>
      <c r="O48" s="58">
        <f t="array" ref="O48">SUM(IF(('R10. TIAM new oil veh. capacity'!$A$9:$A$98=$B48)*('R10. TIAM new oil veh. capacity'!$D$9:$D$98=$D48)*('R10. TIAM new oil veh. capacity'!$E$8:$O$8=O$8),'R10. TIAM new oil veh. capacity'!$E$9:$O$98))</f>
        <v>1102.3170118345288</v>
      </c>
      <c r="P48" s="58">
        <f t="array" ref="P48">SUM(IF(('R10. TIAM new oil veh. capacity'!$A$9:$A$98=$B48)*('R10. TIAM new oil veh. capacity'!$D$9:$D$98=$D48)*('R10. TIAM new oil veh. capacity'!$E$8:$O$8=P$8),'R10. TIAM new oil veh. capacity'!$E$9:$O$98))</f>
        <v>600.55598593206605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SUM(IF(('R10. TIAM new oil veh. capacity'!$A$9:$A$98=$B49)*('R10. TIAM new oil veh. capacity'!$D$9:$D$98=$D49)*('R10. TIAM new oil veh. capacity'!$E$8:$O$8=E$8),'R10. TIAM new oil veh. capacity'!$E$9:$O$98))</f>
        <v>0</v>
      </c>
      <c r="F49" s="58">
        <f t="array" ref="F49">SUM(IF(('R10. TIAM new oil veh. capacity'!$A$9:$A$98=$B49)*('R10. TIAM new oil veh. capacity'!$D$9:$D$98=$D49)*('R10. TIAM new oil veh. capacity'!$E$8:$O$8=F$8),'R10. TIAM new oil veh. capacity'!$E$9:$O$98))</f>
        <v>415.6099831329318</v>
      </c>
      <c r="G49" s="58">
        <f t="array" ref="G49">SUM(IF(('R10. TIAM new oil veh. capacity'!$A$9:$A$98=$B49)*('R10. TIAM new oil veh. capacity'!$D$9:$D$98=$D49)*('R10. TIAM new oil veh. capacity'!$E$8:$O$8=G$8),'R10. TIAM new oil veh. capacity'!$E$9:$O$98))</f>
        <v>1080.9674213954847</v>
      </c>
      <c r="H49" s="58">
        <f t="array" ref="H49">SUM(IF(('R10. TIAM new oil veh. capacity'!$A$9:$A$98=$B49)*('R10. TIAM new oil veh. capacity'!$D$9:$D$98=$D49)*('R10. TIAM new oil veh. capacity'!$E$8:$O$8=H$8),'R10. TIAM new oil veh. capacity'!$E$9:$O$98))</f>
        <v>1416.6494374946365</v>
      </c>
      <c r="I49" s="58">
        <f t="array" ref="I49">SUM(IF(('R10. TIAM new oil veh. capacity'!$A$9:$A$98=$B49)*('R10. TIAM new oil veh. capacity'!$D$9:$D$98=$D49)*('R10. TIAM new oil veh. capacity'!$E$8:$O$8=I$8),'R10. TIAM new oil veh. capacity'!$E$9:$O$98))</f>
        <v>1978.169957312158</v>
      </c>
      <c r="J49" s="58">
        <f t="array" ref="J49">SUM(IF(('R10. TIAM new oil veh. capacity'!$A$9:$A$98=$B49)*('R10. TIAM new oil veh. capacity'!$D$9:$D$98=$D49)*('R10. TIAM new oil veh. capacity'!$E$8:$O$8=J$8),'R10. TIAM new oil veh. capacity'!$E$9:$O$98))</f>
        <v>1570.7344114022417</v>
      </c>
      <c r="K49" s="58">
        <f t="array" ref="K49">SUM(IF(('R10. TIAM new oil veh. capacity'!$A$9:$A$98=$B49)*('R10. TIAM new oil veh. capacity'!$D$9:$D$98=$D49)*('R10. TIAM new oil veh. capacity'!$E$8:$O$8=K$8),'R10. TIAM new oil veh. capacity'!$E$9:$O$98))</f>
        <v>213.10822266989166</v>
      </c>
      <c r="L49" s="58">
        <f t="array" ref="L49">SUM(IF(('R10. TIAM new oil veh. capacity'!$A$9:$A$98=$B49)*('R10. TIAM new oil veh. capacity'!$D$9:$D$98=$D49)*('R10. TIAM new oil veh. capacity'!$E$8:$O$8=L$8),'R10. TIAM new oil veh. capacity'!$E$9:$O$98))</f>
        <v>49.947765135485312</v>
      </c>
      <c r="M49" s="58">
        <f t="array" ref="M49">SUM(IF(('R10. TIAM new oil veh. capacity'!$A$9:$A$98=$B49)*('R10. TIAM new oil veh. capacity'!$D$9:$D$98=$D49)*('R10. TIAM new oil veh. capacity'!$E$8:$O$8=M$8),'R10. TIAM new oil veh. capacity'!$E$9:$O$98))</f>
        <v>43.295427663656589</v>
      </c>
      <c r="N49" s="58">
        <f t="array" ref="N49">SUM(IF(('R10. TIAM new oil veh. capacity'!$A$9:$A$98=$B49)*('R10. TIAM new oil veh. capacity'!$D$9:$D$98=$D49)*('R10. TIAM new oil veh. capacity'!$E$8:$O$8=N$8),'R10. TIAM new oil veh. capacity'!$E$9:$O$98))</f>
        <v>41.531838382773174</v>
      </c>
      <c r="O49" s="58">
        <f t="array" ref="O49">SUM(IF(('R10. TIAM new oil veh. capacity'!$A$9:$A$98=$B49)*('R10. TIAM new oil veh. capacity'!$D$9:$D$98=$D49)*('R10. TIAM new oil veh. capacity'!$E$8:$O$8=O$8),'R10. TIAM new oil veh. capacity'!$E$9:$O$98))</f>
        <v>135.77279822316089</v>
      </c>
      <c r="P49" s="58">
        <f t="array" ref="P49">SUM(IF(('R10. TIAM new oil veh. capacity'!$A$9:$A$98=$B49)*('R10. TIAM new oil veh. capacity'!$D$9:$D$98=$D49)*('R10. TIAM new oil veh. capacity'!$E$8:$O$8=P$8),'R10. TIAM new oil veh. capacity'!$E$9:$O$98))</f>
        <v>26.052391576494301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SUM(IF(('R10. TIAM new oil veh. capacity'!$A$9:$A$98=$B50)*('R10. TIAM new oil veh. capacity'!$D$9:$D$98=$D50)*('R10. TIAM new oil veh. capacity'!$E$8:$O$8=E$8),'R10. TIAM new oil veh. capacity'!$E$9:$O$98))</f>
        <v>0</v>
      </c>
      <c r="F50" s="58">
        <f t="array" ref="F50">SUM(IF(('R10. TIAM new oil veh. capacity'!$A$9:$A$98=$B50)*('R10. TIAM new oil veh. capacity'!$D$9:$D$98=$D50)*('R10. TIAM new oil veh. capacity'!$E$8:$O$8=F$8),'R10. TIAM new oil veh. capacity'!$E$9:$O$98))</f>
        <v>1556.3783511275876</v>
      </c>
      <c r="G50" s="58">
        <f t="array" ref="G50">SUM(IF(('R10. TIAM new oil veh. capacity'!$A$9:$A$98=$B50)*('R10. TIAM new oil veh. capacity'!$D$9:$D$98=$D50)*('R10. TIAM new oil veh. capacity'!$E$8:$O$8=G$8),'R10. TIAM new oil veh. capacity'!$E$9:$O$98))</f>
        <v>4018.1988466074322</v>
      </c>
      <c r="H50" s="58">
        <f t="array" ref="H50">SUM(IF(('R10. TIAM new oil veh. capacity'!$A$9:$A$98=$B50)*('R10. TIAM new oil veh. capacity'!$D$9:$D$98=$D50)*('R10. TIAM new oil veh. capacity'!$E$8:$O$8=H$8),'R10. TIAM new oil veh. capacity'!$E$9:$O$98))</f>
        <v>9033.8300179798989</v>
      </c>
      <c r="I50" s="58">
        <f t="array" ref="I50">SUM(IF(('R10. TIAM new oil veh. capacity'!$A$9:$A$98=$B50)*('R10. TIAM new oil veh. capacity'!$D$9:$D$98=$D50)*('R10. TIAM new oil veh. capacity'!$E$8:$O$8=I$8),'R10. TIAM new oil veh. capacity'!$E$9:$O$98))</f>
        <v>8766.7137802294401</v>
      </c>
      <c r="J50" s="58">
        <f t="array" ref="J50">SUM(IF(('R10. TIAM new oil veh. capacity'!$A$9:$A$98=$B50)*('R10. TIAM new oil veh. capacity'!$D$9:$D$98=$D50)*('R10. TIAM new oil veh. capacity'!$E$8:$O$8=J$8),'R10. TIAM new oil veh. capacity'!$E$9:$O$98))</f>
        <v>2389.7445030970935</v>
      </c>
      <c r="K50" s="58">
        <f t="array" ref="K50">SUM(IF(('R10. TIAM new oil veh. capacity'!$A$9:$A$98=$B50)*('R10. TIAM new oil veh. capacity'!$D$9:$D$98=$D50)*('R10. TIAM new oil veh. capacity'!$E$8:$O$8=K$8),'R10. TIAM new oil veh. capacity'!$E$9:$O$98))</f>
        <v>1520.3952659453792</v>
      </c>
      <c r="L50" s="58">
        <f t="array" ref="L50">SUM(IF(('R10. TIAM new oil veh. capacity'!$A$9:$A$98=$B50)*('R10. TIAM new oil veh. capacity'!$D$9:$D$98=$D50)*('R10. TIAM new oil veh. capacity'!$E$8:$O$8=L$8),'R10. TIAM new oil veh. capacity'!$E$9:$O$98))</f>
        <v>1137.1793917281154</v>
      </c>
      <c r="M50" s="58">
        <f t="array" ref="M50">SUM(IF(('R10. TIAM new oil veh. capacity'!$A$9:$A$98=$B50)*('R10. TIAM new oil veh. capacity'!$D$9:$D$98=$D50)*('R10. TIAM new oil veh. capacity'!$E$8:$O$8=M$8),'R10. TIAM new oil veh. capacity'!$E$9:$O$98))</f>
        <v>808.63094547163416</v>
      </c>
      <c r="N50" s="58">
        <f t="array" ref="N50">SUM(IF(('R10. TIAM new oil veh. capacity'!$A$9:$A$98=$B50)*('R10. TIAM new oil veh. capacity'!$D$9:$D$98=$D50)*('R10. TIAM new oil veh. capacity'!$E$8:$O$8=N$8),'R10. TIAM new oil veh. capacity'!$E$9:$O$98))</f>
        <v>1258.9139051345696</v>
      </c>
      <c r="O50" s="58">
        <f t="array" ref="O50">SUM(IF(('R10. TIAM new oil veh. capacity'!$A$9:$A$98=$B50)*('R10. TIAM new oil veh. capacity'!$D$9:$D$98=$D50)*('R10. TIAM new oil veh. capacity'!$E$8:$O$8=O$8),'R10. TIAM new oil veh. capacity'!$E$9:$O$98))</f>
        <v>1040.5638738130301</v>
      </c>
      <c r="P50" s="58">
        <f t="array" ref="P50">SUM(IF(('R10. TIAM new oil veh. capacity'!$A$9:$A$98=$B50)*('R10. TIAM new oil veh. capacity'!$D$9:$D$98=$D50)*('R10. TIAM new oil veh. capacity'!$E$8:$O$8=P$8),'R10. TIAM new oil veh. capacity'!$E$9:$O$98))</f>
        <v>891.41066203588434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SUM(IF(('R10. TIAM new oil veh. capacity'!$A$9:$A$98=$B51)*('R10. TIAM new oil veh. capacity'!$D$9:$D$98=$D51)*('R10. TIAM new oil veh. capacity'!$E$8:$O$8=E$8),'R10. TIAM new oil veh. capacity'!$E$9:$O$98))</f>
        <v>0</v>
      </c>
      <c r="F51" s="58">
        <f t="array" ref="F51">SUM(IF(('R10. TIAM new oil veh. capacity'!$A$9:$A$98=$B51)*('R10. TIAM new oil veh. capacity'!$D$9:$D$98=$D51)*('R10. TIAM new oil veh. capacity'!$E$8:$O$8=F$8),'R10. TIAM new oil veh. capacity'!$E$9:$O$98))</f>
        <v>50.625258893693022</v>
      </c>
      <c r="G51" s="58">
        <f t="array" ref="G51">SUM(IF(('R10. TIAM new oil veh. capacity'!$A$9:$A$98=$B51)*('R10. TIAM new oil veh. capacity'!$D$9:$D$98=$D51)*('R10. TIAM new oil veh. capacity'!$E$8:$O$8=G$8),'R10. TIAM new oil veh. capacity'!$E$9:$O$98))</f>
        <v>125.33940310872026</v>
      </c>
      <c r="H51" s="58">
        <f t="array" ref="H51">SUM(IF(('R10. TIAM new oil veh. capacity'!$A$9:$A$98=$B51)*('R10. TIAM new oil veh. capacity'!$D$9:$D$98=$D51)*('R10. TIAM new oil veh. capacity'!$E$8:$O$8=H$8),'R10. TIAM new oil veh. capacity'!$E$9:$O$98))</f>
        <v>163.03445177558103</v>
      </c>
      <c r="I51" s="58">
        <f t="array" ref="I51">SUM(IF(('R10. TIAM new oil veh. capacity'!$A$9:$A$98=$B51)*('R10. TIAM new oil veh. capacity'!$D$9:$D$98=$D51)*('R10. TIAM new oil veh. capacity'!$E$8:$O$8=I$8),'R10. TIAM new oil veh. capacity'!$E$9:$O$98))</f>
        <v>224.23845515270096</v>
      </c>
      <c r="J51" s="58">
        <f t="array" ref="J51">SUM(IF(('R10. TIAM new oil veh. capacity'!$A$9:$A$98=$B51)*('R10. TIAM new oil veh. capacity'!$D$9:$D$98=$D51)*('R10. TIAM new oil veh. capacity'!$E$8:$O$8=J$8),'R10. TIAM new oil veh. capacity'!$E$9:$O$98))</f>
        <v>184.02023740933498</v>
      </c>
      <c r="K51" s="58">
        <f t="array" ref="K51">SUM(IF(('R10. TIAM new oil veh. capacity'!$A$9:$A$98=$B51)*('R10. TIAM new oil veh. capacity'!$D$9:$D$98=$D51)*('R10. TIAM new oil veh. capacity'!$E$8:$O$8=K$8),'R10. TIAM new oil veh. capacity'!$E$9:$O$98))</f>
        <v>13.137996421276201</v>
      </c>
      <c r="L51" s="58">
        <f t="array" ref="L51">SUM(IF(('R10. TIAM new oil veh. capacity'!$A$9:$A$98=$B51)*('R10. TIAM new oil veh. capacity'!$D$9:$D$98=$D51)*('R10. TIAM new oil veh. capacity'!$E$8:$O$8=L$8),'R10. TIAM new oil veh. capacity'!$E$9:$O$98))</f>
        <v>13.750968214048999</v>
      </c>
      <c r="M51" s="58">
        <f t="array" ref="M51">SUM(IF(('R10. TIAM new oil veh. capacity'!$A$9:$A$98=$B51)*('R10. TIAM new oil veh. capacity'!$D$9:$D$98=$D51)*('R10. TIAM new oil veh. capacity'!$E$8:$O$8=M$8),'R10. TIAM new oil veh. capacity'!$E$9:$O$98))</f>
        <v>13.6138018542929</v>
      </c>
      <c r="N51" s="58">
        <f t="array" ref="N51">SUM(IF(('R10. TIAM new oil veh. capacity'!$A$9:$A$98=$B51)*('R10. TIAM new oil veh. capacity'!$D$9:$D$98=$D51)*('R10. TIAM new oil veh. capacity'!$E$8:$O$8=N$8),'R10. TIAM new oil veh. capacity'!$E$9:$O$98))</f>
        <v>13.8499703616275</v>
      </c>
      <c r="O51" s="58">
        <f t="array" ref="O51">SUM(IF(('R10. TIAM new oil veh. capacity'!$A$9:$A$98=$B51)*('R10. TIAM new oil veh. capacity'!$D$9:$D$98=$D51)*('R10. TIAM new oil veh. capacity'!$E$8:$O$8=O$8),'R10. TIAM new oil veh. capacity'!$E$9:$O$98))</f>
        <v>13.903683121856901</v>
      </c>
      <c r="P51" s="58">
        <f t="array" ref="P51">SUM(IF(('R10. TIAM new oil veh. capacity'!$A$9:$A$98=$B51)*('R10. TIAM new oil veh. capacity'!$D$9:$D$98=$D51)*('R10. TIAM new oil veh. capacity'!$E$8:$O$8=P$8),'R10. TIAM new oil veh. capacity'!$E$9:$O$98))</f>
        <v>13.191467806668699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83" priority="4">
      <formula>_xlfn.ISFORMULA(A1)</formula>
    </cfRule>
  </conditionalFormatting>
  <conditionalFormatting sqref="B4:D5">
    <cfRule type="expression" dxfId="82" priority="3">
      <formula>_xlfn.ISFORMULA(B4)</formula>
    </cfRule>
  </conditionalFormatting>
  <conditionalFormatting sqref="C8:D14">
    <cfRule type="expression" dxfId="81" priority="2">
      <formula>_xlfn.ISFORMULA(C8)</formula>
    </cfRule>
  </conditionalFormatting>
  <conditionalFormatting sqref="A16:D51">
    <cfRule type="expression" dxfId="80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8343-79EC-472A-8E96-DE14DE79F2A1}">
  <sheetPr>
    <tabColor theme="4" tint="0.39997558519241921"/>
    <pageSetUpPr autoPageBreaks="0"/>
  </sheetPr>
  <dimension ref="A1:Q57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319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320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30" t="s">
        <v>321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SUM(IF(('R13. TIAM CO2 captured'!$A$9:$A$83=$B9)*('R13. TIAM CO2 captured'!$D$8:$L$8=E$8),'R13. TIAM CO2 captured'!$D$9:$L$83))/1000</f>
        <v>0</v>
      </c>
      <c r="F9" s="58">
        <f t="array" ref="F9">SUM(IF(('R13. TIAM CO2 captured'!$A$9:$A$83=$B9)*('R13. TIAM CO2 captured'!$D$8:$L$8=F$8),'R13. TIAM CO2 captured'!$D$9:$L$83))/1000</f>
        <v>0</v>
      </c>
      <c r="G9" s="58">
        <f t="array" ref="G9">SUM(IF(('R13. TIAM CO2 captured'!$A$9:$A$83=$B9)*('R13. TIAM CO2 captured'!$D$8:$L$8=G$8),'R13. TIAM CO2 captured'!$D$9:$L$83))/1000</f>
        <v>0</v>
      </c>
      <c r="H9" s="58">
        <f t="array" ref="H9">SUM(IF(('R13. TIAM CO2 captured'!$A$9:$A$83=$B9)*('R13. TIAM CO2 captured'!$D$8:$L$8=H$8),'R13. TIAM CO2 captured'!$D$9:$L$83))/1000</f>
        <v>0</v>
      </c>
      <c r="I9" s="58">
        <f t="array" ref="I9">SUM(IF(('R13. TIAM CO2 captured'!$A$9:$A$83=$B9)*('R13. TIAM CO2 captured'!$D$8:$L$8=I$8),'R13. TIAM CO2 captured'!$D$9:$L$83))/1000</f>
        <v>0</v>
      </c>
      <c r="J9" s="58">
        <f t="array" ref="J9">SUM(IF(('R13. TIAM CO2 captured'!$A$9:$A$83=$B9)*('R13. TIAM CO2 captured'!$D$8:$L$8=J$8),'R13. TIAM CO2 captured'!$D$9:$L$83))/1000</f>
        <v>0</v>
      </c>
      <c r="K9" s="58">
        <f t="array" ref="K9">SUM(IF(('R13. TIAM CO2 captured'!$A$9:$A$83=$B9)*('R13. TIAM CO2 captured'!$D$8:$L$8=K$8),'R13. TIAM CO2 captured'!$D$9:$L$83))/1000</f>
        <v>0</v>
      </c>
      <c r="L9" s="58">
        <f t="array" ref="L9">SUM(IF(('R13. TIAM CO2 captured'!$A$9:$A$83=$B9)*('R13. TIAM CO2 captured'!$D$8:$L$8=L$8),'R13. TIAM CO2 captured'!$D$9:$L$83))/1000</f>
        <v>0</v>
      </c>
      <c r="M9" s="58">
        <f t="array" ref="M9">SUM(IF(('R13. TIAM CO2 captured'!$A$9:$A$83=$B9)*('R13. TIAM CO2 captured'!$D$8:$L$8=M$8),'R13. TIAM CO2 captured'!$D$9:$L$83))/1000</f>
        <v>0</v>
      </c>
      <c r="N9" s="58">
        <f t="array" ref="N9">SUM(IF(('R13. TIAM CO2 captured'!$A$9:$A$83=$B9)*('R13. TIAM CO2 captured'!$D$8:$L$8=N$8),'R13. TIAM CO2 captured'!$D$9:$L$83))/1000</f>
        <v>0</v>
      </c>
      <c r="O9" s="58">
        <f t="array" ref="O9">SUM(IF(('R13. TIAM CO2 captured'!$A$9:$A$83=$B9)*('R13. TIAM CO2 captured'!$D$8:$L$8=O$8),'R13. TIAM CO2 captured'!$D$9:$L$83))/1000</f>
        <v>0</v>
      </c>
      <c r="P9" s="58">
        <f t="array" ref="P9">SUM(IF(('R13. TIAM CO2 captured'!$A$9:$A$83=$B9)*('R13. TIAM CO2 captured'!$D$8:$L$8=P$8),'R13. TIAM CO2 captured'!$D$9:$L$83))/1000</f>
        <v>0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SUM(IF(('R13. TIAM CO2 captured'!$A$9:$A$83=$B10)*('R13. TIAM CO2 captured'!$D$8:$L$8=E$8),'R13. TIAM CO2 captured'!$D$9:$L$83))/1000</f>
        <v>0</v>
      </c>
      <c r="F10" s="58">
        <f t="array" ref="F10">SUM(IF(('R13. TIAM CO2 captured'!$A$9:$A$83=$B10)*('R13. TIAM CO2 captured'!$D$8:$L$8=F$8),'R13. TIAM CO2 captured'!$D$9:$L$83))/1000</f>
        <v>0</v>
      </c>
      <c r="G10" s="58">
        <f t="array" ref="G10">SUM(IF(('R13. TIAM CO2 captured'!$A$9:$A$83=$B10)*('R13. TIAM CO2 captured'!$D$8:$L$8=G$8),'R13. TIAM CO2 captured'!$D$9:$L$83))/1000</f>
        <v>0</v>
      </c>
      <c r="H10" s="58">
        <f t="array" ref="H10">SUM(IF(('R13. TIAM CO2 captured'!$A$9:$A$83=$B10)*('R13. TIAM CO2 captured'!$D$8:$L$8=H$8),'R13. TIAM CO2 captured'!$D$9:$L$83))/1000</f>
        <v>183.28433479762464</v>
      </c>
      <c r="I10" s="58">
        <f t="array" ref="I10">SUM(IF(('R13. TIAM CO2 captured'!$A$9:$A$83=$B10)*('R13. TIAM CO2 captured'!$D$8:$L$8=I$8),'R13. TIAM CO2 captured'!$D$9:$L$83))/1000</f>
        <v>1293.8750885749387</v>
      </c>
      <c r="J10" s="58">
        <f t="array" ref="J10">SUM(IF(('R13. TIAM CO2 captured'!$A$9:$A$83=$B10)*('R13. TIAM CO2 captured'!$D$8:$L$8=J$8),'R13. TIAM CO2 captured'!$D$9:$L$83))/1000</f>
        <v>2649.2912136480213</v>
      </c>
      <c r="K10" s="58">
        <f t="array" ref="K10">SUM(IF(('R13. TIAM CO2 captured'!$A$9:$A$83=$B10)*('R13. TIAM CO2 captured'!$D$8:$L$8=K$8),'R13. TIAM CO2 captured'!$D$9:$L$83))/1000</f>
        <v>9922.8154366111048</v>
      </c>
      <c r="L10" s="58">
        <f t="array" ref="L10">SUM(IF(('R13. TIAM CO2 captured'!$A$9:$A$83=$B10)*('R13. TIAM CO2 captured'!$D$8:$L$8=L$8),'R13. TIAM CO2 captured'!$D$9:$L$83))/1000</f>
        <v>20067.274952769225</v>
      </c>
      <c r="M10" s="58">
        <f t="array" ref="M10">SUM(IF(('R13. TIAM CO2 captured'!$A$9:$A$83=$B10)*('R13. TIAM CO2 captured'!$D$8:$L$8=M$8),'R13. TIAM CO2 captured'!$D$9:$L$83))/1000</f>
        <v>24432.452727341995</v>
      </c>
      <c r="N10" s="58">
        <f t="array" ref="N10">SUM(IF(('R13. TIAM CO2 captured'!$A$9:$A$83=$B10)*('R13. TIAM CO2 captured'!$D$8:$L$8=N$8),'R13. TIAM CO2 captured'!$D$9:$L$83))/1000</f>
        <v>25030.580224151494</v>
      </c>
      <c r="O10" s="58">
        <f t="array" ref="O10">SUM(IF(('R13. TIAM CO2 captured'!$A$9:$A$83=$B10)*('R13. TIAM CO2 captured'!$D$8:$L$8=O$8),'R13. TIAM CO2 captured'!$D$9:$L$83))/1000</f>
        <v>23999.669672995271</v>
      </c>
      <c r="P10" s="58">
        <f t="array" ref="P10">SUM(IF(('R13. TIAM CO2 captured'!$A$9:$A$83=$B10)*('R13. TIAM CO2 captured'!$D$8:$L$8=P$8),'R13. TIAM CO2 captured'!$D$9:$L$83))/1000</f>
        <v>21852.807530255239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SUM(IF(('R13. TIAM CO2 captured'!$A$9:$A$83=$B11)*('R13. TIAM CO2 captured'!$D$8:$L$8=E$8),'R13. TIAM CO2 captured'!$D$9:$L$83))/1000</f>
        <v>0</v>
      </c>
      <c r="F11" s="58">
        <f t="array" ref="F11">SUM(IF(('R13. TIAM CO2 captured'!$A$9:$A$83=$B11)*('R13. TIAM CO2 captured'!$D$8:$L$8=F$8),'R13. TIAM CO2 captured'!$D$9:$L$83))/1000</f>
        <v>0</v>
      </c>
      <c r="G11" s="58">
        <f t="array" ref="G11">SUM(IF(('R13. TIAM CO2 captured'!$A$9:$A$83=$B11)*('R13. TIAM CO2 captured'!$D$8:$L$8=G$8),'R13. TIAM CO2 captured'!$D$9:$L$83))/1000</f>
        <v>0</v>
      </c>
      <c r="H11" s="58">
        <f t="array" ref="H11">SUM(IF(('R13. TIAM CO2 captured'!$A$9:$A$83=$B11)*('R13. TIAM CO2 captured'!$D$8:$L$8=H$8),'R13. TIAM CO2 captured'!$D$9:$L$83))/1000</f>
        <v>183.28433479762464</v>
      </c>
      <c r="I11" s="58">
        <f t="array" ref="I11">SUM(IF(('R13. TIAM CO2 captured'!$A$9:$A$83=$B11)*('R13. TIAM CO2 captured'!$D$8:$L$8=I$8),'R13. TIAM CO2 captured'!$D$9:$L$83))/1000</f>
        <v>5856.8152293574594</v>
      </c>
      <c r="J11" s="58">
        <f t="array" ref="J11">SUM(IF(('R13. TIAM CO2 captured'!$A$9:$A$83=$B11)*('R13. TIAM CO2 captured'!$D$8:$L$8=J$8),'R13. TIAM CO2 captured'!$D$9:$L$83))/1000</f>
        <v>13266.359621071719</v>
      </c>
      <c r="K11" s="58">
        <f t="array" ref="K11">SUM(IF(('R13. TIAM CO2 captured'!$A$9:$A$83=$B11)*('R13. TIAM CO2 captured'!$D$8:$L$8=K$8),'R13. TIAM CO2 captured'!$D$9:$L$83))/1000</f>
        <v>19435.990201491775</v>
      </c>
      <c r="L11" s="58">
        <f t="array" ref="L11">SUM(IF(('R13. TIAM CO2 captured'!$A$9:$A$83=$B11)*('R13. TIAM CO2 captured'!$D$8:$L$8=L$8),'R13. TIAM CO2 captured'!$D$9:$L$83))/1000</f>
        <v>21478.051944523442</v>
      </c>
      <c r="M11" s="58">
        <f t="array" ref="M11">SUM(IF(('R13. TIAM CO2 captured'!$A$9:$A$83=$B11)*('R13. TIAM CO2 captured'!$D$8:$L$8=M$8),'R13. TIAM CO2 captured'!$D$9:$L$83))/1000</f>
        <v>23787.100317218901</v>
      </c>
      <c r="N11" s="58">
        <f t="array" ref="N11">SUM(IF(('R13. TIAM CO2 captured'!$A$9:$A$83=$B11)*('R13. TIAM CO2 captured'!$D$8:$L$8=N$8),'R13. TIAM CO2 captured'!$D$9:$L$83))/1000</f>
        <v>27555.754779587976</v>
      </c>
      <c r="O11" s="58">
        <f t="array" ref="O11">SUM(IF(('R13. TIAM CO2 captured'!$A$9:$A$83=$B11)*('R13. TIAM CO2 captured'!$D$8:$L$8=O$8),'R13. TIAM CO2 captured'!$D$9:$L$83))/1000</f>
        <v>28518.130600495297</v>
      </c>
      <c r="P11" s="58">
        <f t="array" ref="P11">SUM(IF(('R13. TIAM CO2 captured'!$A$9:$A$83=$B11)*('R13. TIAM CO2 captured'!$D$8:$L$8=P$8),'R13. TIAM CO2 captured'!$D$9:$L$83))/1000</f>
        <v>26520.30072266408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SUM(IF(('R13. TIAM CO2 captured'!$A$9:$A$83=$B12)*('R13. TIAM CO2 captured'!$D$8:$L$8=E$8),'R13. TIAM CO2 captured'!$D$9:$L$83))/1000</f>
        <v>0</v>
      </c>
      <c r="F12" s="58">
        <f t="array" ref="F12">SUM(IF(('R13. TIAM CO2 captured'!$A$9:$A$83=$B12)*('R13. TIAM CO2 captured'!$D$8:$L$8=F$8),'R13. TIAM CO2 captured'!$D$9:$L$83))/1000</f>
        <v>0</v>
      </c>
      <c r="G12" s="58">
        <f t="array" ref="G12">SUM(IF(('R13. TIAM CO2 captured'!$A$9:$A$83=$B12)*('R13. TIAM CO2 captured'!$D$8:$L$8=G$8),'R13. TIAM CO2 captured'!$D$9:$L$83))/1000</f>
        <v>0</v>
      </c>
      <c r="H12" s="58">
        <f t="array" ref="H12">SUM(IF(('R13. TIAM CO2 captured'!$A$9:$A$83=$B12)*('R13. TIAM CO2 captured'!$D$8:$L$8=H$8),'R13. TIAM CO2 captured'!$D$9:$L$83))/1000</f>
        <v>183.28433479762464</v>
      </c>
      <c r="I12" s="58">
        <f t="array" ref="I12">SUM(IF(('R13. TIAM CO2 captured'!$A$9:$A$83=$B12)*('R13. TIAM CO2 captured'!$D$8:$L$8=I$8),'R13. TIAM CO2 captured'!$D$9:$L$83))/1000</f>
        <v>1420.3754192117194</v>
      </c>
      <c r="J12" s="58">
        <f t="array" ref="J12">SUM(IF(('R13. TIAM CO2 captured'!$A$9:$A$83=$B12)*('R13. TIAM CO2 captured'!$D$8:$L$8=J$8),'R13. TIAM CO2 captured'!$D$9:$L$83))/1000</f>
        <v>3170.8825529830947</v>
      </c>
      <c r="K12" s="58">
        <f t="array" ref="K12">SUM(IF(('R13. TIAM CO2 captured'!$A$9:$A$83=$B12)*('R13. TIAM CO2 captured'!$D$8:$L$8=K$8),'R13. TIAM CO2 captured'!$D$9:$L$83))/1000</f>
        <v>8426.6513323832824</v>
      </c>
      <c r="L12" s="58">
        <f t="array" ref="L12">SUM(IF(('R13. TIAM CO2 captured'!$A$9:$A$83=$B12)*('R13. TIAM CO2 captured'!$D$8:$L$8=L$8),'R13. TIAM CO2 captured'!$D$9:$L$83))/1000</f>
        <v>18067.498222535462</v>
      </c>
      <c r="M12" s="58">
        <f t="array" ref="M12">SUM(IF(('R13. TIAM CO2 captured'!$A$9:$A$83=$B12)*('R13. TIAM CO2 captured'!$D$8:$L$8=M$8),'R13. TIAM CO2 captured'!$D$9:$L$83))/1000</f>
        <v>22958.521820160673</v>
      </c>
      <c r="N12" s="58">
        <f t="array" ref="N12">SUM(IF(('R13. TIAM CO2 captured'!$A$9:$A$83=$B12)*('R13. TIAM CO2 captured'!$D$8:$L$8=N$8),'R13. TIAM CO2 captured'!$D$9:$L$83))/1000</f>
        <v>25174.379962213829</v>
      </c>
      <c r="O12" s="58">
        <f t="array" ref="O12">SUM(IF(('R13. TIAM CO2 captured'!$A$9:$A$83=$B12)*('R13. TIAM CO2 captured'!$D$8:$L$8=O$8),'R13. TIAM CO2 captured'!$D$9:$L$83))/1000</f>
        <v>24765.548693008448</v>
      </c>
      <c r="P12" s="58">
        <f t="array" ref="P12">SUM(IF(('R13. TIAM CO2 captured'!$A$9:$A$83=$B12)*('R13. TIAM CO2 captured'!$D$8:$L$8=P$8),'R13. TIAM CO2 captured'!$D$9:$L$83))/1000</f>
        <v>23430.102761380112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SUM(IF(('R13. TIAM CO2 captured'!$A$9:$A$83=$B13)*('R13. TIAM CO2 captured'!$D$8:$L$8=E$8),'R13. TIAM CO2 captured'!$D$9:$L$83))/1000</f>
        <v>0</v>
      </c>
      <c r="F13" s="58">
        <f t="array" ref="F13">SUM(IF(('R13. TIAM CO2 captured'!$A$9:$A$83=$B13)*('R13. TIAM CO2 captured'!$D$8:$L$8=F$8),'R13. TIAM CO2 captured'!$D$9:$L$83))/1000</f>
        <v>0</v>
      </c>
      <c r="G13" s="58">
        <f t="array" ref="G13">SUM(IF(('R13. TIAM CO2 captured'!$A$9:$A$83=$B13)*('R13. TIAM CO2 captured'!$D$8:$L$8=G$8),'R13. TIAM CO2 captured'!$D$9:$L$83))/1000</f>
        <v>0</v>
      </c>
      <c r="H13" s="58">
        <f t="array" ref="H13">SUM(IF(('R13. TIAM CO2 captured'!$A$9:$A$83=$B13)*('R13. TIAM CO2 captured'!$D$8:$L$8=H$8),'R13. TIAM CO2 captured'!$D$9:$L$83))/1000</f>
        <v>183.28433479762464</v>
      </c>
      <c r="I13" s="58">
        <f t="array" ref="I13">SUM(IF(('R13. TIAM CO2 captured'!$A$9:$A$83=$B13)*('R13. TIAM CO2 captured'!$D$8:$L$8=I$8),'R13. TIAM CO2 captured'!$D$9:$L$83))/1000</f>
        <v>1333.9785993525634</v>
      </c>
      <c r="J13" s="58">
        <f t="array" ref="J13">SUM(IF(('R13. TIAM CO2 captured'!$A$9:$A$83=$B13)*('R13. TIAM CO2 captured'!$D$8:$L$8=J$8),'R13. TIAM CO2 captured'!$D$9:$L$83))/1000</f>
        <v>3229.827718931816</v>
      </c>
      <c r="K13" s="58">
        <f t="array" ref="K13">SUM(IF(('R13. TIAM CO2 captured'!$A$9:$A$83=$B13)*('R13. TIAM CO2 captured'!$D$8:$L$8=K$8),'R13. TIAM CO2 captured'!$D$9:$L$83))/1000</f>
        <v>10061.684444256534</v>
      </c>
      <c r="L13" s="58">
        <f t="array" ref="L13">SUM(IF(('R13. TIAM CO2 captured'!$A$9:$A$83=$B13)*('R13. TIAM CO2 captured'!$D$8:$L$8=L$8),'R13. TIAM CO2 captured'!$D$9:$L$83))/1000</f>
        <v>20151.714831188263</v>
      </c>
      <c r="M13" s="58">
        <f t="array" ref="M13">SUM(IF(('R13. TIAM CO2 captured'!$A$9:$A$83=$B13)*('R13. TIAM CO2 captured'!$D$8:$L$8=M$8),'R13. TIAM CO2 captured'!$D$9:$L$83))/1000</f>
        <v>22792.607752687472</v>
      </c>
      <c r="N13" s="58">
        <f t="array" ref="N13">SUM(IF(('R13. TIAM CO2 captured'!$A$9:$A$83=$B13)*('R13. TIAM CO2 captured'!$D$8:$L$8=N$8),'R13. TIAM CO2 captured'!$D$9:$L$83))/1000</f>
        <v>21870.755224804063</v>
      </c>
      <c r="O13" s="58">
        <f t="array" ref="O13">SUM(IF(('R13. TIAM CO2 captured'!$A$9:$A$83=$B13)*('R13. TIAM CO2 captured'!$D$8:$L$8=O$8),'R13. TIAM CO2 captured'!$D$9:$L$83))/1000</f>
        <v>20035.155059803645</v>
      </c>
      <c r="P13" s="58">
        <f t="array" ref="P13">SUM(IF(('R13. TIAM CO2 captured'!$A$9:$A$83=$B13)*('R13. TIAM CO2 captured'!$D$8:$L$8=P$8),'R13. TIAM CO2 captured'!$D$9:$L$83))/1000</f>
        <v>20370.491315164167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SUM(IF(('R13. TIAM CO2 captured'!$A$9:$A$83=$B14)*('R13. TIAM CO2 captured'!$D$8:$L$8=E$8),'R13. TIAM CO2 captured'!$D$9:$L$83))/1000</f>
        <v>0</v>
      </c>
      <c r="F14" s="58">
        <f t="array" ref="F14">SUM(IF(('R13. TIAM CO2 captured'!$A$9:$A$83=$B14)*('R13. TIAM CO2 captured'!$D$8:$L$8=F$8),'R13. TIAM CO2 captured'!$D$9:$L$83))/1000</f>
        <v>0</v>
      </c>
      <c r="G14" s="58">
        <f t="array" ref="G14">SUM(IF(('R13. TIAM CO2 captured'!$A$9:$A$83=$B14)*('R13. TIAM CO2 captured'!$D$8:$L$8=G$8),'R13. TIAM CO2 captured'!$D$9:$L$83))/1000</f>
        <v>0</v>
      </c>
      <c r="H14" s="58">
        <f t="array" ref="H14">SUM(IF(('R13. TIAM CO2 captured'!$A$9:$A$83=$B14)*('R13. TIAM CO2 captured'!$D$8:$L$8=H$8),'R13. TIAM CO2 captured'!$D$9:$L$83))/1000</f>
        <v>183.28433479762464</v>
      </c>
      <c r="I14" s="58">
        <f t="array" ref="I14">SUM(IF(('R13. TIAM CO2 captured'!$A$9:$A$83=$B14)*('R13. TIAM CO2 captured'!$D$8:$L$8=I$8),'R13. TIAM CO2 captured'!$D$9:$L$83))/1000</f>
        <v>0</v>
      </c>
      <c r="J14" s="58">
        <f t="array" ref="J14">SUM(IF(('R13. TIAM CO2 captured'!$A$9:$A$83=$B14)*('R13. TIAM CO2 captured'!$D$8:$L$8=J$8),'R13. TIAM CO2 captured'!$D$9:$L$83))/1000</f>
        <v>4665.9691344570574</v>
      </c>
      <c r="K14" s="58">
        <f t="array" ref="K14">SUM(IF(('R13. TIAM CO2 captured'!$A$9:$A$83=$B14)*('R13. TIAM CO2 captured'!$D$8:$L$8=K$8),'R13. TIAM CO2 captured'!$D$9:$L$83))/1000</f>
        <v>9858.7558222805728</v>
      </c>
      <c r="L14" s="58">
        <f t="array" ref="L14">SUM(IF(('R13. TIAM CO2 captured'!$A$9:$A$83=$B14)*('R13. TIAM CO2 captured'!$D$8:$L$8=L$8),'R13. TIAM CO2 captured'!$D$9:$L$83))/1000</f>
        <v>20860.631705757587</v>
      </c>
      <c r="M14" s="58">
        <f t="array" ref="M14">SUM(IF(('R13. TIAM CO2 captured'!$A$9:$A$83=$B14)*('R13. TIAM CO2 captured'!$D$8:$L$8=M$8),'R13. TIAM CO2 captured'!$D$9:$L$83))/1000</f>
        <v>20900.90362055408</v>
      </c>
      <c r="N14" s="58">
        <f t="array" ref="N14">SUM(IF(('R13. TIAM CO2 captured'!$A$9:$A$83=$B14)*('R13. TIAM CO2 captured'!$D$8:$L$8=N$8),'R13. TIAM CO2 captured'!$D$9:$L$83))/1000</f>
        <v>19904.187097720409</v>
      </c>
      <c r="O14" s="58">
        <f t="array" ref="O14">SUM(IF(('R13. TIAM CO2 captured'!$A$9:$A$83=$B14)*('R13. TIAM CO2 captured'!$D$8:$L$8=O$8),'R13. TIAM CO2 captured'!$D$9:$L$83))/1000</f>
        <v>19779.869623406961</v>
      </c>
      <c r="P14" s="58">
        <f t="array" ref="P14">SUM(IF(('R13. TIAM CO2 captured'!$A$9:$A$83=$B14)*('R13. TIAM CO2 captured'!$D$8:$L$8=P$8),'R13. TIAM CO2 captured'!$D$9:$L$83))/1000</f>
        <v>20229.776910847228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SUM(IF(('R13. TIAM CO2 captured'!$A$9:$A$83=$B16)*('R13. TIAM CO2 captured'!$C$9:$C$83=$D16)*('R13. TIAM CO2 captured'!$D$8:$L$8=E$8),'R13. TIAM CO2 captured'!$D$9:$L$83))/1000</f>
        <v>0</v>
      </c>
      <c r="F16" s="58">
        <f t="array" ref="F16">SUM(IF(('R13. TIAM CO2 captured'!$A$9:$A$83=$B16)*('R13. TIAM CO2 captured'!$C$9:$C$83=$D16)*('R13. TIAM CO2 captured'!$D$8:$L$8=F$8),'R13. TIAM CO2 captured'!$D$9:$L$83))/1000</f>
        <v>0</v>
      </c>
      <c r="G16" s="58">
        <f t="array" ref="G16">SUM(IF(('R13. TIAM CO2 captured'!$A$9:$A$83=$B16)*('R13. TIAM CO2 captured'!$C$9:$C$83=$D16)*('R13. TIAM CO2 captured'!$D$8:$L$8=G$8),'R13. TIAM CO2 captured'!$D$9:$L$83))/1000</f>
        <v>0</v>
      </c>
      <c r="H16" s="58">
        <f t="array" ref="H16">SUM(IF(('R13. TIAM CO2 captured'!$A$9:$A$83=$B16)*('R13. TIAM CO2 captured'!$C$9:$C$83=$D16)*('R13. TIAM CO2 captured'!$D$8:$L$8=H$8),'R13. TIAM CO2 captured'!$D$9:$L$83))/1000</f>
        <v>0</v>
      </c>
      <c r="I16" s="58">
        <f t="array" ref="I16">SUM(IF(('R13. TIAM CO2 captured'!$A$9:$A$83=$B16)*('R13. TIAM CO2 captured'!$C$9:$C$83=$D16)*('R13. TIAM CO2 captured'!$D$8:$L$8=I$8),'R13. TIAM CO2 captured'!$D$9:$L$83))/1000</f>
        <v>0</v>
      </c>
      <c r="J16" s="58">
        <f t="array" ref="J16">SUM(IF(('R13. TIAM CO2 captured'!$A$9:$A$83=$B16)*('R13. TIAM CO2 captured'!$C$9:$C$83=$D16)*('R13. TIAM CO2 captured'!$D$8:$L$8=J$8),'R13. TIAM CO2 captured'!$D$9:$L$83))/1000</f>
        <v>0</v>
      </c>
      <c r="K16" s="58">
        <f t="array" ref="K16">SUM(IF(('R13. TIAM CO2 captured'!$A$9:$A$83=$B16)*('R13. TIAM CO2 captured'!$C$9:$C$83=$D16)*('R13. TIAM CO2 captured'!$D$8:$L$8=K$8),'R13. TIAM CO2 captured'!$D$9:$L$83))/1000</f>
        <v>0</v>
      </c>
      <c r="L16" s="58">
        <f t="array" ref="L16">SUM(IF(('R13. TIAM CO2 captured'!$A$9:$A$83=$B16)*('R13. TIAM CO2 captured'!$C$9:$C$83=$D16)*('R13. TIAM CO2 captured'!$D$8:$L$8=L$8),'R13. TIAM CO2 captured'!$D$9:$L$83))/1000</f>
        <v>0</v>
      </c>
      <c r="M16" s="58">
        <f t="array" ref="M16">SUM(IF(('R13. TIAM CO2 captured'!$A$9:$A$83=$B16)*('R13. TIAM CO2 captured'!$C$9:$C$83=$D16)*('R13. TIAM CO2 captured'!$D$8:$L$8=M$8),'R13. TIAM CO2 captured'!$D$9:$L$83))/1000</f>
        <v>0</v>
      </c>
      <c r="N16" s="58">
        <f t="array" ref="N16">SUM(IF(('R13. TIAM CO2 captured'!$A$9:$A$83=$B16)*('R13. TIAM CO2 captured'!$C$9:$C$83=$D16)*('R13. TIAM CO2 captured'!$D$8:$L$8=N$8),'R13. TIAM CO2 captured'!$D$9:$L$83))/1000</f>
        <v>0</v>
      </c>
      <c r="O16" s="58">
        <f t="array" ref="O16">SUM(IF(('R13. TIAM CO2 captured'!$A$9:$A$83=$B16)*('R13. TIAM CO2 captured'!$C$9:$C$83=$D16)*('R13. TIAM CO2 captured'!$D$8:$L$8=O$8),'R13. TIAM CO2 captured'!$D$9:$L$83))/1000</f>
        <v>0</v>
      </c>
      <c r="P16" s="58">
        <f t="array" ref="P16">SUM(IF(('R13. TIAM CO2 captured'!$A$9:$A$83=$B16)*('R13. TIAM CO2 captured'!$C$9:$C$83=$D16)*('R13. TIAM CO2 captured'!$D$8:$L$8=P$8),'R13. TIAM CO2 captured'!$D$9:$L$83))/1000</f>
        <v>0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SUM(IF(('R13. TIAM CO2 captured'!$A$9:$A$83=$B17)*('R13. TIAM CO2 captured'!$C$9:$C$83=$D17)*('R13. TIAM CO2 captured'!$D$8:$L$8=E$8),'R13. TIAM CO2 captured'!$D$9:$L$83))/1000</f>
        <v>0</v>
      </c>
      <c r="F17" s="58">
        <f t="array" ref="F17">SUM(IF(('R13. TIAM CO2 captured'!$A$9:$A$83=$B17)*('R13. TIAM CO2 captured'!$C$9:$C$83=$D17)*('R13. TIAM CO2 captured'!$D$8:$L$8=F$8),'R13. TIAM CO2 captured'!$D$9:$L$83))/1000</f>
        <v>0</v>
      </c>
      <c r="G17" s="58">
        <f t="array" ref="G17">SUM(IF(('R13. TIAM CO2 captured'!$A$9:$A$83=$B17)*('R13. TIAM CO2 captured'!$C$9:$C$83=$D17)*('R13. TIAM CO2 captured'!$D$8:$L$8=G$8),'R13. TIAM CO2 captured'!$D$9:$L$83))/1000</f>
        <v>0</v>
      </c>
      <c r="H17" s="58">
        <f t="array" ref="H17">SUM(IF(('R13. TIAM CO2 captured'!$A$9:$A$83=$B17)*('R13. TIAM CO2 captured'!$C$9:$C$83=$D17)*('R13. TIAM CO2 captured'!$D$8:$L$8=H$8),'R13. TIAM CO2 captured'!$D$9:$L$83))/1000</f>
        <v>0</v>
      </c>
      <c r="I17" s="58">
        <f t="array" ref="I17">SUM(IF(('R13. TIAM CO2 captured'!$A$9:$A$83=$B17)*('R13. TIAM CO2 captured'!$C$9:$C$83=$D17)*('R13. TIAM CO2 captured'!$D$8:$L$8=I$8),'R13. TIAM CO2 captured'!$D$9:$L$83))/1000</f>
        <v>0</v>
      </c>
      <c r="J17" s="58">
        <f t="array" ref="J17">SUM(IF(('R13. TIAM CO2 captured'!$A$9:$A$83=$B17)*('R13. TIAM CO2 captured'!$C$9:$C$83=$D17)*('R13. TIAM CO2 captured'!$D$8:$L$8=J$8),'R13. TIAM CO2 captured'!$D$9:$L$83))/1000</f>
        <v>0</v>
      </c>
      <c r="K17" s="58">
        <f t="array" ref="K17">SUM(IF(('R13. TIAM CO2 captured'!$A$9:$A$83=$B17)*('R13. TIAM CO2 captured'!$C$9:$C$83=$D17)*('R13. TIAM CO2 captured'!$D$8:$L$8=K$8),'R13. TIAM CO2 captured'!$D$9:$L$83))/1000</f>
        <v>0</v>
      </c>
      <c r="L17" s="58">
        <f t="array" ref="L17">SUM(IF(('R13. TIAM CO2 captured'!$A$9:$A$83=$B17)*('R13. TIAM CO2 captured'!$C$9:$C$83=$D17)*('R13. TIAM CO2 captured'!$D$8:$L$8=L$8),'R13. TIAM CO2 captured'!$D$9:$L$83))/1000</f>
        <v>0</v>
      </c>
      <c r="M17" s="58">
        <f t="array" ref="M17">SUM(IF(('R13. TIAM CO2 captured'!$A$9:$A$83=$B17)*('R13. TIAM CO2 captured'!$C$9:$C$83=$D17)*('R13. TIAM CO2 captured'!$D$8:$L$8=M$8),'R13. TIAM CO2 captured'!$D$9:$L$83))/1000</f>
        <v>0</v>
      </c>
      <c r="N17" s="58">
        <f t="array" ref="N17">SUM(IF(('R13. TIAM CO2 captured'!$A$9:$A$83=$B17)*('R13. TIAM CO2 captured'!$C$9:$C$83=$D17)*('R13. TIAM CO2 captured'!$D$8:$L$8=N$8),'R13. TIAM CO2 captured'!$D$9:$L$83))/1000</f>
        <v>0</v>
      </c>
      <c r="O17" s="58">
        <f t="array" ref="O17">SUM(IF(('R13. TIAM CO2 captured'!$A$9:$A$83=$B17)*('R13. TIAM CO2 captured'!$C$9:$C$83=$D17)*('R13. TIAM CO2 captured'!$D$8:$L$8=O$8),'R13. TIAM CO2 captured'!$D$9:$L$83))/1000</f>
        <v>0</v>
      </c>
      <c r="P17" s="58">
        <f t="array" ref="P17">SUM(IF(('R13. TIAM CO2 captured'!$A$9:$A$83=$B17)*('R13. TIAM CO2 captured'!$C$9:$C$83=$D17)*('R13. TIAM CO2 captured'!$D$8:$L$8=P$8),'R13. TIAM CO2 captured'!$D$9:$L$83))/1000</f>
        <v>0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SUM(IF(('R13. TIAM CO2 captured'!$A$9:$A$83=$B18)*('R13. TIAM CO2 captured'!$C$9:$C$83=$D18)*('R13. TIAM CO2 captured'!$D$8:$L$8=E$8),'R13. TIAM CO2 captured'!$D$9:$L$83))/1000</f>
        <v>0</v>
      </c>
      <c r="F18" s="58">
        <f t="array" ref="F18">SUM(IF(('R13. TIAM CO2 captured'!$A$9:$A$83=$B18)*('R13. TIAM CO2 captured'!$C$9:$C$83=$D18)*('R13. TIAM CO2 captured'!$D$8:$L$8=F$8),'R13. TIAM CO2 captured'!$D$9:$L$83))/1000</f>
        <v>0</v>
      </c>
      <c r="G18" s="58">
        <f t="array" ref="G18">SUM(IF(('R13. TIAM CO2 captured'!$A$9:$A$83=$B18)*('R13. TIAM CO2 captured'!$C$9:$C$83=$D18)*('R13. TIAM CO2 captured'!$D$8:$L$8=G$8),'R13. TIAM CO2 captured'!$D$9:$L$83))/1000</f>
        <v>0</v>
      </c>
      <c r="H18" s="58">
        <f t="array" ref="H18">SUM(IF(('R13. TIAM CO2 captured'!$A$9:$A$83=$B18)*('R13. TIAM CO2 captured'!$C$9:$C$83=$D18)*('R13. TIAM CO2 captured'!$D$8:$L$8=H$8),'R13. TIAM CO2 captured'!$D$9:$L$83))/1000</f>
        <v>0</v>
      </c>
      <c r="I18" s="58">
        <f t="array" ref="I18">SUM(IF(('R13. TIAM CO2 captured'!$A$9:$A$83=$B18)*('R13. TIAM CO2 captured'!$C$9:$C$83=$D18)*('R13. TIAM CO2 captured'!$D$8:$L$8=I$8),'R13. TIAM CO2 captured'!$D$9:$L$83))/1000</f>
        <v>0</v>
      </c>
      <c r="J18" s="58">
        <f t="array" ref="J18">SUM(IF(('R13. TIAM CO2 captured'!$A$9:$A$83=$B18)*('R13. TIAM CO2 captured'!$C$9:$C$83=$D18)*('R13. TIAM CO2 captured'!$D$8:$L$8=J$8),'R13. TIAM CO2 captured'!$D$9:$L$83))/1000</f>
        <v>0</v>
      </c>
      <c r="K18" s="58">
        <f t="array" ref="K18">SUM(IF(('R13. TIAM CO2 captured'!$A$9:$A$83=$B18)*('R13. TIAM CO2 captured'!$C$9:$C$83=$D18)*('R13. TIAM CO2 captured'!$D$8:$L$8=K$8),'R13. TIAM CO2 captured'!$D$9:$L$83))/1000</f>
        <v>0</v>
      </c>
      <c r="L18" s="58">
        <f t="array" ref="L18">SUM(IF(('R13. TIAM CO2 captured'!$A$9:$A$83=$B18)*('R13. TIAM CO2 captured'!$C$9:$C$83=$D18)*('R13. TIAM CO2 captured'!$D$8:$L$8=L$8),'R13. TIAM CO2 captured'!$D$9:$L$83))/1000</f>
        <v>0</v>
      </c>
      <c r="M18" s="58">
        <f t="array" ref="M18">SUM(IF(('R13. TIAM CO2 captured'!$A$9:$A$83=$B18)*('R13. TIAM CO2 captured'!$C$9:$C$83=$D18)*('R13. TIAM CO2 captured'!$D$8:$L$8=M$8),'R13. TIAM CO2 captured'!$D$9:$L$83))/1000</f>
        <v>0</v>
      </c>
      <c r="N18" s="58">
        <f t="array" ref="N18">SUM(IF(('R13. TIAM CO2 captured'!$A$9:$A$83=$B18)*('R13. TIAM CO2 captured'!$C$9:$C$83=$D18)*('R13. TIAM CO2 captured'!$D$8:$L$8=N$8),'R13. TIAM CO2 captured'!$D$9:$L$83))/1000</f>
        <v>0</v>
      </c>
      <c r="O18" s="58">
        <f t="array" ref="O18">SUM(IF(('R13. TIAM CO2 captured'!$A$9:$A$83=$B18)*('R13. TIAM CO2 captured'!$C$9:$C$83=$D18)*('R13. TIAM CO2 captured'!$D$8:$L$8=O$8),'R13. TIAM CO2 captured'!$D$9:$L$83))/1000</f>
        <v>0</v>
      </c>
      <c r="P18" s="58">
        <f t="array" ref="P18">SUM(IF(('R13. TIAM CO2 captured'!$A$9:$A$83=$B18)*('R13. TIAM CO2 captured'!$C$9:$C$83=$D18)*('R13. TIAM CO2 captured'!$D$8:$L$8=P$8),'R13. TIAM CO2 captured'!$D$9:$L$83))/1000</f>
        <v>0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SUM(IF(('R13. TIAM CO2 captured'!$A$9:$A$83=$B19)*('R13. TIAM CO2 captured'!$C$9:$C$83=$D19)*('R13. TIAM CO2 captured'!$D$8:$L$8=E$8),'R13. TIAM CO2 captured'!$D$9:$L$83))/1000</f>
        <v>0</v>
      </c>
      <c r="F19" s="58">
        <f t="array" ref="F19">SUM(IF(('R13. TIAM CO2 captured'!$A$9:$A$83=$B19)*('R13. TIAM CO2 captured'!$C$9:$C$83=$D19)*('R13. TIAM CO2 captured'!$D$8:$L$8=F$8),'R13. TIAM CO2 captured'!$D$9:$L$83))/1000</f>
        <v>0</v>
      </c>
      <c r="G19" s="58">
        <f t="array" ref="G19">SUM(IF(('R13. TIAM CO2 captured'!$A$9:$A$83=$B19)*('R13. TIAM CO2 captured'!$C$9:$C$83=$D19)*('R13. TIAM CO2 captured'!$D$8:$L$8=G$8),'R13. TIAM CO2 captured'!$D$9:$L$83))/1000</f>
        <v>0</v>
      </c>
      <c r="H19" s="58">
        <f t="array" ref="H19">SUM(IF(('R13. TIAM CO2 captured'!$A$9:$A$83=$B19)*('R13. TIAM CO2 captured'!$C$9:$C$83=$D19)*('R13. TIAM CO2 captured'!$D$8:$L$8=H$8),'R13. TIAM CO2 captured'!$D$9:$L$83))/1000</f>
        <v>0</v>
      </c>
      <c r="I19" s="58">
        <f t="array" ref="I19">SUM(IF(('R13. TIAM CO2 captured'!$A$9:$A$83=$B19)*('R13. TIAM CO2 captured'!$C$9:$C$83=$D19)*('R13. TIAM CO2 captured'!$D$8:$L$8=I$8),'R13. TIAM CO2 captured'!$D$9:$L$83))/1000</f>
        <v>0</v>
      </c>
      <c r="J19" s="58">
        <f t="array" ref="J19">SUM(IF(('R13. TIAM CO2 captured'!$A$9:$A$83=$B19)*('R13. TIAM CO2 captured'!$C$9:$C$83=$D19)*('R13. TIAM CO2 captured'!$D$8:$L$8=J$8),'R13. TIAM CO2 captured'!$D$9:$L$83))/1000</f>
        <v>0</v>
      </c>
      <c r="K19" s="58">
        <f t="array" ref="K19">SUM(IF(('R13. TIAM CO2 captured'!$A$9:$A$83=$B19)*('R13. TIAM CO2 captured'!$C$9:$C$83=$D19)*('R13. TIAM CO2 captured'!$D$8:$L$8=K$8),'R13. TIAM CO2 captured'!$D$9:$L$83))/1000</f>
        <v>0</v>
      </c>
      <c r="L19" s="58">
        <f t="array" ref="L19">SUM(IF(('R13. TIAM CO2 captured'!$A$9:$A$83=$B19)*('R13. TIAM CO2 captured'!$C$9:$C$83=$D19)*('R13. TIAM CO2 captured'!$D$8:$L$8=L$8),'R13. TIAM CO2 captured'!$D$9:$L$83))/1000</f>
        <v>0</v>
      </c>
      <c r="M19" s="58">
        <f t="array" ref="M19">SUM(IF(('R13. TIAM CO2 captured'!$A$9:$A$83=$B19)*('R13. TIAM CO2 captured'!$C$9:$C$83=$D19)*('R13. TIAM CO2 captured'!$D$8:$L$8=M$8),'R13. TIAM CO2 captured'!$D$9:$L$83))/1000</f>
        <v>0</v>
      </c>
      <c r="N19" s="58">
        <f t="array" ref="N19">SUM(IF(('R13. TIAM CO2 captured'!$A$9:$A$83=$B19)*('R13. TIAM CO2 captured'!$C$9:$C$83=$D19)*('R13. TIAM CO2 captured'!$D$8:$L$8=N$8),'R13. TIAM CO2 captured'!$D$9:$L$83))/1000</f>
        <v>0</v>
      </c>
      <c r="O19" s="58">
        <f t="array" ref="O19">SUM(IF(('R13. TIAM CO2 captured'!$A$9:$A$83=$B19)*('R13. TIAM CO2 captured'!$C$9:$C$83=$D19)*('R13. TIAM CO2 captured'!$D$8:$L$8=O$8),'R13. TIAM CO2 captured'!$D$9:$L$83))/1000</f>
        <v>0</v>
      </c>
      <c r="P19" s="58">
        <f t="array" ref="P19">SUM(IF(('R13. TIAM CO2 captured'!$A$9:$A$83=$B19)*('R13. TIAM CO2 captured'!$C$9:$C$83=$D19)*('R13. TIAM CO2 captured'!$D$8:$L$8=P$8),'R13. TIAM CO2 captured'!$D$9:$L$83))/1000</f>
        <v>0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SUM(IF(('R13. TIAM CO2 captured'!$A$9:$A$83=$B20)*('R13. TIAM CO2 captured'!$C$9:$C$83=$D20)*('R13. TIAM CO2 captured'!$D$8:$L$8=E$8),'R13. TIAM CO2 captured'!$D$9:$L$83))/1000</f>
        <v>0</v>
      </c>
      <c r="F20" s="58">
        <f t="array" ref="F20">SUM(IF(('R13. TIAM CO2 captured'!$A$9:$A$83=$B20)*('R13. TIAM CO2 captured'!$C$9:$C$83=$D20)*('R13. TIAM CO2 captured'!$D$8:$L$8=F$8),'R13. TIAM CO2 captured'!$D$9:$L$83))/1000</f>
        <v>0</v>
      </c>
      <c r="G20" s="58">
        <f t="array" ref="G20">SUM(IF(('R13. TIAM CO2 captured'!$A$9:$A$83=$B20)*('R13. TIAM CO2 captured'!$C$9:$C$83=$D20)*('R13. TIAM CO2 captured'!$D$8:$L$8=G$8),'R13. TIAM CO2 captured'!$D$9:$L$83))/1000</f>
        <v>0</v>
      </c>
      <c r="H20" s="58">
        <f t="array" ref="H20">SUM(IF(('R13. TIAM CO2 captured'!$A$9:$A$83=$B20)*('R13. TIAM CO2 captured'!$C$9:$C$83=$D20)*('R13. TIAM CO2 captured'!$D$8:$L$8=H$8),'R13. TIAM CO2 captured'!$D$9:$L$83))/1000</f>
        <v>0</v>
      </c>
      <c r="I20" s="58">
        <f t="array" ref="I20">SUM(IF(('R13. TIAM CO2 captured'!$A$9:$A$83=$B20)*('R13. TIAM CO2 captured'!$C$9:$C$83=$D20)*('R13. TIAM CO2 captured'!$D$8:$L$8=I$8),'R13. TIAM CO2 captured'!$D$9:$L$83))/1000</f>
        <v>0</v>
      </c>
      <c r="J20" s="58">
        <f t="array" ref="J20">SUM(IF(('R13. TIAM CO2 captured'!$A$9:$A$83=$B20)*('R13. TIAM CO2 captured'!$C$9:$C$83=$D20)*('R13. TIAM CO2 captured'!$D$8:$L$8=J$8),'R13. TIAM CO2 captured'!$D$9:$L$83))/1000</f>
        <v>0</v>
      </c>
      <c r="K20" s="58">
        <f t="array" ref="K20">SUM(IF(('R13. TIAM CO2 captured'!$A$9:$A$83=$B20)*('R13. TIAM CO2 captured'!$C$9:$C$83=$D20)*('R13. TIAM CO2 captured'!$D$8:$L$8=K$8),'R13. TIAM CO2 captured'!$D$9:$L$83))/1000</f>
        <v>0</v>
      </c>
      <c r="L20" s="58">
        <f t="array" ref="L20">SUM(IF(('R13. TIAM CO2 captured'!$A$9:$A$83=$B20)*('R13. TIAM CO2 captured'!$C$9:$C$83=$D20)*('R13. TIAM CO2 captured'!$D$8:$L$8=L$8),'R13. TIAM CO2 captured'!$D$9:$L$83))/1000</f>
        <v>0</v>
      </c>
      <c r="M20" s="58">
        <f t="array" ref="M20">SUM(IF(('R13. TIAM CO2 captured'!$A$9:$A$83=$B20)*('R13. TIAM CO2 captured'!$C$9:$C$83=$D20)*('R13. TIAM CO2 captured'!$D$8:$L$8=M$8),'R13. TIAM CO2 captured'!$D$9:$L$83))/1000</f>
        <v>0</v>
      </c>
      <c r="N20" s="58">
        <f t="array" ref="N20">SUM(IF(('R13. TIAM CO2 captured'!$A$9:$A$83=$B20)*('R13. TIAM CO2 captured'!$C$9:$C$83=$D20)*('R13. TIAM CO2 captured'!$D$8:$L$8=N$8),'R13. TIAM CO2 captured'!$D$9:$L$83))/1000</f>
        <v>0</v>
      </c>
      <c r="O20" s="58">
        <f t="array" ref="O20">SUM(IF(('R13. TIAM CO2 captured'!$A$9:$A$83=$B20)*('R13. TIAM CO2 captured'!$C$9:$C$83=$D20)*('R13. TIAM CO2 captured'!$D$8:$L$8=O$8),'R13. TIAM CO2 captured'!$D$9:$L$83))/1000</f>
        <v>0</v>
      </c>
      <c r="P20" s="58">
        <f t="array" ref="P20">SUM(IF(('R13. TIAM CO2 captured'!$A$9:$A$83=$B20)*('R13. TIAM CO2 captured'!$C$9:$C$83=$D20)*('R13. TIAM CO2 captured'!$D$8:$L$8=P$8),'R13. TIAM CO2 captured'!$D$9:$L$83))/1000</f>
        <v>0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SUM(IF(('R13. TIAM CO2 captured'!$A$9:$A$83=$B21)*('R13. TIAM CO2 captured'!$C$9:$C$83=$D21)*('R13. TIAM CO2 captured'!$D$8:$L$8=E$8),'R13. TIAM CO2 captured'!$D$9:$L$83))/1000</f>
        <v>0</v>
      </c>
      <c r="F21" s="58">
        <f t="array" ref="F21">SUM(IF(('R13. TIAM CO2 captured'!$A$9:$A$83=$B21)*('R13. TIAM CO2 captured'!$C$9:$C$83=$D21)*('R13. TIAM CO2 captured'!$D$8:$L$8=F$8),'R13. TIAM CO2 captured'!$D$9:$L$83))/1000</f>
        <v>0</v>
      </c>
      <c r="G21" s="58">
        <f t="array" ref="G21">SUM(IF(('R13. TIAM CO2 captured'!$A$9:$A$83=$B21)*('R13. TIAM CO2 captured'!$C$9:$C$83=$D21)*('R13. TIAM CO2 captured'!$D$8:$L$8=G$8),'R13. TIAM CO2 captured'!$D$9:$L$83))/1000</f>
        <v>0</v>
      </c>
      <c r="H21" s="58">
        <f t="array" ref="H21">SUM(IF(('R13. TIAM CO2 captured'!$A$9:$A$83=$B21)*('R13. TIAM CO2 captured'!$C$9:$C$83=$D21)*('R13. TIAM CO2 captured'!$D$8:$L$8=H$8),'R13. TIAM CO2 captured'!$D$9:$L$83))/1000</f>
        <v>0</v>
      </c>
      <c r="I21" s="58">
        <f t="array" ref="I21">SUM(IF(('R13. TIAM CO2 captured'!$A$9:$A$83=$B21)*('R13. TIAM CO2 captured'!$C$9:$C$83=$D21)*('R13. TIAM CO2 captured'!$D$8:$L$8=I$8),'R13. TIAM CO2 captured'!$D$9:$L$83))/1000</f>
        <v>0</v>
      </c>
      <c r="J21" s="58">
        <f t="array" ref="J21">SUM(IF(('R13. TIAM CO2 captured'!$A$9:$A$83=$B21)*('R13. TIAM CO2 captured'!$C$9:$C$83=$D21)*('R13. TIAM CO2 captured'!$D$8:$L$8=J$8),'R13. TIAM CO2 captured'!$D$9:$L$83))/1000</f>
        <v>0</v>
      </c>
      <c r="K21" s="58">
        <f t="array" ref="K21">SUM(IF(('R13. TIAM CO2 captured'!$A$9:$A$83=$B21)*('R13. TIAM CO2 captured'!$C$9:$C$83=$D21)*('R13. TIAM CO2 captured'!$D$8:$L$8=K$8),'R13. TIAM CO2 captured'!$D$9:$L$83))/1000</f>
        <v>0</v>
      </c>
      <c r="L21" s="58">
        <f t="array" ref="L21">SUM(IF(('R13. TIAM CO2 captured'!$A$9:$A$83=$B21)*('R13. TIAM CO2 captured'!$C$9:$C$83=$D21)*('R13. TIAM CO2 captured'!$D$8:$L$8=L$8),'R13. TIAM CO2 captured'!$D$9:$L$83))/1000</f>
        <v>0</v>
      </c>
      <c r="M21" s="58">
        <f t="array" ref="M21">SUM(IF(('R13. TIAM CO2 captured'!$A$9:$A$83=$B21)*('R13. TIAM CO2 captured'!$C$9:$C$83=$D21)*('R13. TIAM CO2 captured'!$D$8:$L$8=M$8),'R13. TIAM CO2 captured'!$D$9:$L$83))/1000</f>
        <v>0</v>
      </c>
      <c r="N21" s="58">
        <f t="array" ref="N21">SUM(IF(('R13. TIAM CO2 captured'!$A$9:$A$83=$B21)*('R13. TIAM CO2 captured'!$C$9:$C$83=$D21)*('R13. TIAM CO2 captured'!$D$8:$L$8=N$8),'R13. TIAM CO2 captured'!$D$9:$L$83))/1000</f>
        <v>0</v>
      </c>
      <c r="O21" s="58">
        <f t="array" ref="O21">SUM(IF(('R13. TIAM CO2 captured'!$A$9:$A$83=$B21)*('R13. TIAM CO2 captured'!$C$9:$C$83=$D21)*('R13. TIAM CO2 captured'!$D$8:$L$8=O$8),'R13. TIAM CO2 captured'!$D$9:$L$83))/1000</f>
        <v>0</v>
      </c>
      <c r="P21" s="58">
        <f t="array" ref="P21">SUM(IF(('R13. TIAM CO2 captured'!$A$9:$A$83=$B21)*('R13. TIAM CO2 captured'!$C$9:$C$83=$D21)*('R13. TIAM CO2 captured'!$D$8:$L$8=P$8),'R13. TIAM CO2 captured'!$D$9:$L$83))/1000</f>
        <v>0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SUM(IF(('R13. TIAM CO2 captured'!$A$9:$A$83=$B22)*('R13. TIAM CO2 captured'!$C$9:$C$83=$D22)*('R13. TIAM CO2 captured'!$D$8:$L$8=E$8),'R13. TIAM CO2 captured'!$D$9:$L$83))/1000</f>
        <v>0</v>
      </c>
      <c r="F22" s="58">
        <f t="array" ref="F22">SUM(IF(('R13. TIAM CO2 captured'!$A$9:$A$83=$B22)*('R13. TIAM CO2 captured'!$C$9:$C$83=$D22)*('R13. TIAM CO2 captured'!$D$8:$L$8=F$8),'R13. TIAM CO2 captured'!$D$9:$L$83))/1000</f>
        <v>0</v>
      </c>
      <c r="G22" s="58">
        <f t="array" ref="G22">SUM(IF(('R13. TIAM CO2 captured'!$A$9:$A$83=$B22)*('R13. TIAM CO2 captured'!$C$9:$C$83=$D22)*('R13. TIAM CO2 captured'!$D$8:$L$8=G$8),'R13. TIAM CO2 captured'!$D$9:$L$83))/1000</f>
        <v>0</v>
      </c>
      <c r="H22" s="58">
        <f t="array" ref="H22">SUM(IF(('R13. TIAM CO2 captured'!$A$9:$A$83=$B22)*('R13. TIAM CO2 captured'!$C$9:$C$83=$D22)*('R13. TIAM CO2 captured'!$D$8:$L$8=H$8),'R13. TIAM CO2 captured'!$D$9:$L$83))/1000</f>
        <v>64.942253091957596</v>
      </c>
      <c r="I22" s="58">
        <f t="array" ref="I22">SUM(IF(('R13. TIAM CO2 captured'!$A$9:$A$83=$B22)*('R13. TIAM CO2 captured'!$C$9:$C$83=$D22)*('R13. TIAM CO2 captured'!$D$8:$L$8=I$8),'R13. TIAM CO2 captured'!$D$9:$L$83))/1000</f>
        <v>70.615819678966318</v>
      </c>
      <c r="J22" s="58">
        <f t="array" ref="J22">SUM(IF(('R13. TIAM CO2 captured'!$A$9:$A$83=$B22)*('R13. TIAM CO2 captured'!$C$9:$C$83=$D22)*('R13. TIAM CO2 captured'!$D$8:$L$8=J$8),'R13. TIAM CO2 captured'!$D$9:$L$83))/1000</f>
        <v>145.83187590148486</v>
      </c>
      <c r="K22" s="58">
        <f t="array" ref="K22">SUM(IF(('R13. TIAM CO2 captured'!$A$9:$A$83=$B22)*('R13. TIAM CO2 captured'!$C$9:$C$83=$D22)*('R13. TIAM CO2 captured'!$D$8:$L$8=K$8),'R13. TIAM CO2 captured'!$D$9:$L$83))/1000</f>
        <v>877.66655790412767</v>
      </c>
      <c r="L22" s="58">
        <f t="array" ref="L22">SUM(IF(('R13. TIAM CO2 captured'!$A$9:$A$83=$B22)*('R13. TIAM CO2 captured'!$C$9:$C$83=$D22)*('R13. TIAM CO2 captured'!$D$8:$L$8=L$8),'R13. TIAM CO2 captured'!$D$9:$L$83))/1000</f>
        <v>2869.2845410451782</v>
      </c>
      <c r="M22" s="58">
        <f t="array" ref="M22">SUM(IF(('R13. TIAM CO2 captured'!$A$9:$A$83=$B22)*('R13. TIAM CO2 captured'!$C$9:$C$83=$D22)*('R13. TIAM CO2 captured'!$D$8:$L$8=M$8),'R13. TIAM CO2 captured'!$D$9:$L$83))/1000</f>
        <v>3074.1045470616732</v>
      </c>
      <c r="N22" s="58">
        <f t="array" ref="N22">SUM(IF(('R13. TIAM CO2 captured'!$A$9:$A$83=$B22)*('R13. TIAM CO2 captured'!$C$9:$C$83=$D22)*('R13. TIAM CO2 captured'!$D$8:$L$8=N$8),'R13. TIAM CO2 captured'!$D$9:$L$83))/1000</f>
        <v>3082.5345235308055</v>
      </c>
      <c r="O22" s="58">
        <f t="array" ref="O22">SUM(IF(('R13. TIAM CO2 captured'!$A$9:$A$83=$B22)*('R13. TIAM CO2 captured'!$C$9:$C$83=$D22)*('R13. TIAM CO2 captured'!$D$8:$L$8=O$8),'R13. TIAM CO2 captured'!$D$9:$L$83))/1000</f>
        <v>3149.3273003870013</v>
      </c>
      <c r="P22" s="58">
        <f t="array" ref="P22">SUM(IF(('R13. TIAM CO2 captured'!$A$9:$A$83=$B22)*('R13. TIAM CO2 captured'!$C$9:$C$83=$D22)*('R13. TIAM CO2 captured'!$D$8:$L$8=P$8),'R13. TIAM CO2 captured'!$D$9:$L$83))/1000</f>
        <v>3241.3141564478838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SUM(IF(('R13. TIAM CO2 captured'!$A$9:$A$83=$B23)*('R13. TIAM CO2 captured'!$C$9:$C$83=$D23)*('R13. TIAM CO2 captured'!$D$8:$L$8=E$8),'R13. TIAM CO2 captured'!$D$9:$L$83))/1000</f>
        <v>0</v>
      </c>
      <c r="F23" s="58">
        <f t="array" ref="F23">SUM(IF(('R13. TIAM CO2 captured'!$A$9:$A$83=$B23)*('R13. TIAM CO2 captured'!$C$9:$C$83=$D23)*('R13. TIAM CO2 captured'!$D$8:$L$8=F$8),'R13. TIAM CO2 captured'!$D$9:$L$83))/1000</f>
        <v>0</v>
      </c>
      <c r="G23" s="58">
        <f t="array" ref="G23">SUM(IF(('R13. TIAM CO2 captured'!$A$9:$A$83=$B23)*('R13. TIAM CO2 captured'!$C$9:$C$83=$D23)*('R13. TIAM CO2 captured'!$D$8:$L$8=G$8),'R13. TIAM CO2 captured'!$D$9:$L$83))/1000</f>
        <v>0</v>
      </c>
      <c r="H23" s="58">
        <f t="array" ref="H23">SUM(IF(('R13. TIAM CO2 captured'!$A$9:$A$83=$B23)*('R13. TIAM CO2 captured'!$C$9:$C$83=$D23)*('R13. TIAM CO2 captured'!$D$8:$L$8=H$8),'R13. TIAM CO2 captured'!$D$9:$L$83))/1000</f>
        <v>0</v>
      </c>
      <c r="I23" s="58">
        <f t="array" ref="I23">SUM(IF(('R13. TIAM CO2 captured'!$A$9:$A$83=$B23)*('R13. TIAM CO2 captured'!$C$9:$C$83=$D23)*('R13. TIAM CO2 captured'!$D$8:$L$8=I$8),'R13. TIAM CO2 captured'!$D$9:$L$83))/1000</f>
        <v>111.7812997845604</v>
      </c>
      <c r="J23" s="58">
        <f t="array" ref="J23">SUM(IF(('R13. TIAM CO2 captured'!$A$9:$A$83=$B23)*('R13. TIAM CO2 captured'!$C$9:$C$83=$D23)*('R13. TIAM CO2 captured'!$D$8:$L$8=J$8),'R13. TIAM CO2 captured'!$D$9:$L$83))/1000</f>
        <v>196.51861422185351</v>
      </c>
      <c r="K23" s="58">
        <f t="array" ref="K23">SUM(IF(('R13. TIAM CO2 captured'!$A$9:$A$83=$B23)*('R13. TIAM CO2 captured'!$C$9:$C$83=$D23)*('R13. TIAM CO2 captured'!$D$8:$L$8=K$8),'R13. TIAM CO2 captured'!$D$9:$L$83))/1000</f>
        <v>827.50700128715857</v>
      </c>
      <c r="L23" s="58">
        <f t="array" ref="L23">SUM(IF(('R13. TIAM CO2 captured'!$A$9:$A$83=$B23)*('R13. TIAM CO2 captured'!$C$9:$C$83=$D23)*('R13. TIAM CO2 captured'!$D$8:$L$8=L$8),'R13. TIAM CO2 captured'!$D$9:$L$83))/1000</f>
        <v>2157.3341877531593</v>
      </c>
      <c r="M23" s="58">
        <f t="array" ref="M23">SUM(IF(('R13. TIAM CO2 captured'!$A$9:$A$83=$B23)*('R13. TIAM CO2 captured'!$C$9:$C$83=$D23)*('R13. TIAM CO2 captured'!$D$8:$L$8=M$8),'R13. TIAM CO2 captured'!$D$9:$L$83))/1000</f>
        <v>3380.4667369492158</v>
      </c>
      <c r="N23" s="58">
        <f t="array" ref="N23">SUM(IF(('R13. TIAM CO2 captured'!$A$9:$A$83=$B23)*('R13. TIAM CO2 captured'!$C$9:$C$83=$D23)*('R13. TIAM CO2 captured'!$D$8:$L$8=N$8),'R13. TIAM CO2 captured'!$D$9:$L$83))/1000</f>
        <v>3775.4813467062622</v>
      </c>
      <c r="O23" s="58">
        <f t="array" ref="O23">SUM(IF(('R13. TIAM CO2 captured'!$A$9:$A$83=$B23)*('R13. TIAM CO2 captured'!$C$9:$C$83=$D23)*('R13. TIAM CO2 captured'!$D$8:$L$8=O$8),'R13. TIAM CO2 captured'!$D$9:$L$83))/1000</f>
        <v>4114.7148428091141</v>
      </c>
      <c r="P23" s="58">
        <f t="array" ref="P23">SUM(IF(('R13. TIAM CO2 captured'!$A$9:$A$83=$B23)*('R13. TIAM CO2 captured'!$C$9:$C$83=$D23)*('R13. TIAM CO2 captured'!$D$8:$L$8=P$8),'R13. TIAM CO2 captured'!$D$9:$L$83))/1000</f>
        <v>4441.8813259298404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SUM(IF(('R13. TIAM CO2 captured'!$A$9:$A$83=$B24)*('R13. TIAM CO2 captured'!$C$9:$C$83=$D24)*('R13. TIAM CO2 captured'!$D$8:$L$8=E$8),'R13. TIAM CO2 captured'!$D$9:$L$83))/1000</f>
        <v>0</v>
      </c>
      <c r="F24" s="58">
        <f t="array" ref="F24">SUM(IF(('R13. TIAM CO2 captured'!$A$9:$A$83=$B24)*('R13. TIAM CO2 captured'!$C$9:$C$83=$D24)*('R13. TIAM CO2 captured'!$D$8:$L$8=F$8),'R13. TIAM CO2 captured'!$D$9:$L$83))/1000</f>
        <v>0</v>
      </c>
      <c r="G24" s="58">
        <f t="array" ref="G24">SUM(IF(('R13. TIAM CO2 captured'!$A$9:$A$83=$B24)*('R13. TIAM CO2 captured'!$C$9:$C$83=$D24)*('R13. TIAM CO2 captured'!$D$8:$L$8=G$8),'R13. TIAM CO2 captured'!$D$9:$L$83))/1000</f>
        <v>0</v>
      </c>
      <c r="H24" s="58">
        <f t="array" ref="H24">SUM(IF(('R13. TIAM CO2 captured'!$A$9:$A$83=$B24)*('R13. TIAM CO2 captured'!$C$9:$C$83=$D24)*('R13. TIAM CO2 captured'!$D$8:$L$8=H$8),'R13. TIAM CO2 captured'!$D$9:$L$83))/1000</f>
        <v>0</v>
      </c>
      <c r="I24" s="58">
        <f t="array" ref="I24">SUM(IF(('R13. TIAM CO2 captured'!$A$9:$A$83=$B24)*('R13. TIAM CO2 captured'!$C$9:$C$83=$D24)*('R13. TIAM CO2 captured'!$D$8:$L$8=I$8),'R13. TIAM CO2 captured'!$D$9:$L$83))/1000</f>
        <v>343.05849893837279</v>
      </c>
      <c r="J24" s="58">
        <f t="array" ref="J24">SUM(IF(('R13. TIAM CO2 captured'!$A$9:$A$83=$B24)*('R13. TIAM CO2 captured'!$C$9:$C$83=$D24)*('R13. TIAM CO2 captured'!$D$8:$L$8=J$8),'R13. TIAM CO2 captured'!$D$9:$L$83))/1000</f>
        <v>433.55650455807603</v>
      </c>
      <c r="K24" s="58">
        <f t="array" ref="K24">SUM(IF(('R13. TIAM CO2 captured'!$A$9:$A$83=$B24)*('R13. TIAM CO2 captured'!$C$9:$C$83=$D24)*('R13. TIAM CO2 captured'!$D$8:$L$8=K$8),'R13. TIAM CO2 captured'!$D$9:$L$83))/1000</f>
        <v>1045.803706991145</v>
      </c>
      <c r="L24" s="58">
        <f t="array" ref="L24">SUM(IF(('R13. TIAM CO2 captured'!$A$9:$A$83=$B24)*('R13. TIAM CO2 captured'!$C$9:$C$83=$D24)*('R13. TIAM CO2 captured'!$D$8:$L$8=L$8),'R13. TIAM CO2 captured'!$D$9:$L$83))/1000</f>
        <v>1642.3633334028971</v>
      </c>
      <c r="M24" s="58">
        <f t="array" ref="M24">SUM(IF(('R13. TIAM CO2 captured'!$A$9:$A$83=$B24)*('R13. TIAM CO2 captured'!$C$9:$C$83=$D24)*('R13. TIAM CO2 captured'!$D$8:$L$8=M$8),'R13. TIAM CO2 captured'!$D$9:$L$83))/1000</f>
        <v>2647.4488257385001</v>
      </c>
      <c r="N24" s="58">
        <f t="array" ref="N24">SUM(IF(('R13. TIAM CO2 captured'!$A$9:$A$83=$B24)*('R13. TIAM CO2 captured'!$C$9:$C$83=$D24)*('R13. TIAM CO2 captured'!$D$8:$L$8=N$8),'R13. TIAM CO2 captured'!$D$9:$L$83))/1000</f>
        <v>3383.8608275645975</v>
      </c>
      <c r="O24" s="58">
        <f t="array" ref="O24">SUM(IF(('R13. TIAM CO2 captured'!$A$9:$A$83=$B24)*('R13. TIAM CO2 captured'!$C$9:$C$83=$D24)*('R13. TIAM CO2 captured'!$D$8:$L$8=O$8),'R13. TIAM CO2 captured'!$D$9:$L$83))/1000</f>
        <v>3489.6177829667417</v>
      </c>
      <c r="P24" s="58">
        <f t="array" ref="P24">SUM(IF(('R13. TIAM CO2 captured'!$A$9:$A$83=$B24)*('R13. TIAM CO2 captured'!$C$9:$C$83=$D24)*('R13. TIAM CO2 captured'!$D$8:$L$8=P$8),'R13. TIAM CO2 captured'!$D$9:$L$83))/1000</f>
        <v>2951.5669477079391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SUM(IF(('R13. TIAM CO2 captured'!$A$9:$A$83=$B25)*('R13. TIAM CO2 captured'!$C$9:$C$83=$D25)*('R13. TIAM CO2 captured'!$D$8:$L$8=E$8),'R13. TIAM CO2 captured'!$D$9:$L$83))/1000</f>
        <v>0</v>
      </c>
      <c r="F25" s="58">
        <f t="array" ref="F25">SUM(IF(('R13. TIAM CO2 captured'!$A$9:$A$83=$B25)*('R13. TIAM CO2 captured'!$C$9:$C$83=$D25)*('R13. TIAM CO2 captured'!$D$8:$L$8=F$8),'R13. TIAM CO2 captured'!$D$9:$L$83))/1000</f>
        <v>0</v>
      </c>
      <c r="G25" s="58">
        <f t="array" ref="G25">SUM(IF(('R13. TIAM CO2 captured'!$A$9:$A$83=$B25)*('R13. TIAM CO2 captured'!$C$9:$C$83=$D25)*('R13. TIAM CO2 captured'!$D$8:$L$8=G$8),'R13. TIAM CO2 captured'!$D$9:$L$83))/1000</f>
        <v>0</v>
      </c>
      <c r="H25" s="58">
        <f t="array" ref="H25">SUM(IF(('R13. TIAM CO2 captured'!$A$9:$A$83=$B25)*('R13. TIAM CO2 captured'!$C$9:$C$83=$D25)*('R13. TIAM CO2 captured'!$D$8:$L$8=H$8),'R13. TIAM CO2 captured'!$D$9:$L$83))/1000</f>
        <v>50.857051844700827</v>
      </c>
      <c r="I25" s="58">
        <f t="array" ref="I25">SUM(IF(('R13. TIAM CO2 captured'!$A$9:$A$83=$B25)*('R13. TIAM CO2 captured'!$C$9:$C$83=$D25)*('R13. TIAM CO2 captured'!$D$8:$L$8=I$8),'R13. TIAM CO2 captured'!$D$9:$L$83))/1000</f>
        <v>65.154236136199103</v>
      </c>
      <c r="J25" s="58">
        <f t="array" ref="J25">SUM(IF(('R13. TIAM CO2 captured'!$A$9:$A$83=$B25)*('R13. TIAM CO2 captured'!$C$9:$C$83=$D25)*('R13. TIAM CO2 captured'!$D$8:$L$8=J$8),'R13. TIAM CO2 captured'!$D$9:$L$83))/1000</f>
        <v>170.59438420265448</v>
      </c>
      <c r="K25" s="58">
        <f t="array" ref="K25">SUM(IF(('R13. TIAM CO2 captured'!$A$9:$A$83=$B25)*('R13. TIAM CO2 captured'!$C$9:$C$83=$D25)*('R13. TIAM CO2 captured'!$D$8:$L$8=K$8),'R13. TIAM CO2 captured'!$D$9:$L$83))/1000</f>
        <v>779.8287606778598</v>
      </c>
      <c r="L25" s="58">
        <f t="array" ref="L25">SUM(IF(('R13. TIAM CO2 captured'!$A$9:$A$83=$B25)*('R13. TIAM CO2 captured'!$C$9:$C$83=$D25)*('R13. TIAM CO2 captured'!$D$8:$L$8=L$8),'R13. TIAM CO2 captured'!$D$9:$L$83))/1000</f>
        <v>1910.8998571349639</v>
      </c>
      <c r="M25" s="58">
        <f t="array" ref="M25">SUM(IF(('R13. TIAM CO2 captured'!$A$9:$A$83=$B25)*('R13. TIAM CO2 captured'!$C$9:$C$83=$D25)*('R13. TIAM CO2 captured'!$D$8:$L$8=M$8),'R13. TIAM CO2 captured'!$D$9:$L$83))/1000</f>
        <v>1977.8953330144493</v>
      </c>
      <c r="N25" s="58">
        <f t="array" ref="N25">SUM(IF(('R13. TIAM CO2 captured'!$A$9:$A$83=$B25)*('R13. TIAM CO2 captured'!$C$9:$C$83=$D25)*('R13. TIAM CO2 captured'!$D$8:$L$8=N$8),'R13. TIAM CO2 captured'!$D$9:$L$83))/1000</f>
        <v>1910.6702403419697</v>
      </c>
      <c r="O25" s="58">
        <f t="array" ref="O25">SUM(IF(('R13. TIAM CO2 captured'!$A$9:$A$83=$B25)*('R13. TIAM CO2 captured'!$C$9:$C$83=$D25)*('R13. TIAM CO2 captured'!$D$8:$L$8=O$8),'R13. TIAM CO2 captured'!$D$9:$L$83))/1000</f>
        <v>1787.8529426791395</v>
      </c>
      <c r="P25" s="58">
        <f t="array" ref="P25">SUM(IF(('R13. TIAM CO2 captured'!$A$9:$A$83=$B25)*('R13. TIAM CO2 captured'!$C$9:$C$83=$D25)*('R13. TIAM CO2 captured'!$D$8:$L$8=P$8),'R13. TIAM CO2 captured'!$D$9:$L$83))/1000</f>
        <v>1854.3365666339812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SUM(IF(('R13. TIAM CO2 captured'!$A$9:$A$83=$B26)*('R13. TIAM CO2 captured'!$C$9:$C$83=$D26)*('R13. TIAM CO2 captured'!$D$8:$L$8=E$8),'R13. TIAM CO2 captured'!$D$9:$L$83))/1000</f>
        <v>0</v>
      </c>
      <c r="F26" s="58">
        <f t="array" ref="F26">SUM(IF(('R13. TIAM CO2 captured'!$A$9:$A$83=$B26)*('R13. TIAM CO2 captured'!$C$9:$C$83=$D26)*('R13. TIAM CO2 captured'!$D$8:$L$8=F$8),'R13. TIAM CO2 captured'!$D$9:$L$83))/1000</f>
        <v>0</v>
      </c>
      <c r="G26" s="58">
        <f t="array" ref="G26">SUM(IF(('R13. TIAM CO2 captured'!$A$9:$A$83=$B26)*('R13. TIAM CO2 captured'!$C$9:$C$83=$D26)*('R13. TIAM CO2 captured'!$D$8:$L$8=G$8),'R13. TIAM CO2 captured'!$D$9:$L$83))/1000</f>
        <v>0</v>
      </c>
      <c r="H26" s="58">
        <f t="array" ref="H26">SUM(IF(('R13. TIAM CO2 captured'!$A$9:$A$83=$B26)*('R13. TIAM CO2 captured'!$C$9:$C$83=$D26)*('R13. TIAM CO2 captured'!$D$8:$L$8=H$8),'R13. TIAM CO2 captured'!$D$9:$L$83))/1000</f>
        <v>63.044036867131616</v>
      </c>
      <c r="I26" s="58">
        <f t="array" ref="I26">SUM(IF(('R13. TIAM CO2 captured'!$A$9:$A$83=$B26)*('R13. TIAM CO2 captured'!$C$9:$C$83=$D26)*('R13. TIAM CO2 captured'!$D$8:$L$8=I$8),'R13. TIAM CO2 captured'!$D$9:$L$83))/1000</f>
        <v>694.40712729894847</v>
      </c>
      <c r="J26" s="58">
        <f t="array" ref="J26">SUM(IF(('R13. TIAM CO2 captured'!$A$9:$A$83=$B26)*('R13. TIAM CO2 captured'!$C$9:$C$83=$D26)*('R13. TIAM CO2 captured'!$D$8:$L$8=J$8),'R13. TIAM CO2 captured'!$D$9:$L$83))/1000</f>
        <v>1659.7568905672081</v>
      </c>
      <c r="K26" s="58">
        <f t="array" ref="K26">SUM(IF(('R13. TIAM CO2 captured'!$A$9:$A$83=$B26)*('R13. TIAM CO2 captured'!$C$9:$C$83=$D26)*('R13. TIAM CO2 captured'!$D$8:$L$8=K$8),'R13. TIAM CO2 captured'!$D$9:$L$83))/1000</f>
        <v>6126.6093621092687</v>
      </c>
      <c r="L26" s="58">
        <f t="array" ref="L26">SUM(IF(('R13. TIAM CO2 captured'!$A$9:$A$83=$B26)*('R13. TIAM CO2 captured'!$C$9:$C$83=$D26)*('R13. TIAM CO2 captured'!$D$8:$L$8=L$8),'R13. TIAM CO2 captured'!$D$9:$L$83))/1000</f>
        <v>10341.19785963643</v>
      </c>
      <c r="M26" s="58">
        <f t="array" ref="M26">SUM(IF(('R13. TIAM CO2 captured'!$A$9:$A$83=$B26)*('R13. TIAM CO2 captured'!$C$9:$C$83=$D26)*('R13. TIAM CO2 captured'!$D$8:$L$8=M$8),'R13. TIAM CO2 captured'!$D$9:$L$83))/1000</f>
        <v>12123.228457955376</v>
      </c>
      <c r="N26" s="58">
        <f t="array" ref="N26">SUM(IF(('R13. TIAM CO2 captured'!$A$9:$A$83=$B26)*('R13. TIAM CO2 captured'!$C$9:$C$83=$D26)*('R13. TIAM CO2 captured'!$D$8:$L$8=N$8),'R13. TIAM CO2 captured'!$D$9:$L$83))/1000</f>
        <v>11570.266809419021</v>
      </c>
      <c r="O26" s="58">
        <f t="array" ref="O26">SUM(IF(('R13. TIAM CO2 captured'!$A$9:$A$83=$B26)*('R13. TIAM CO2 captured'!$C$9:$C$83=$D26)*('R13. TIAM CO2 captured'!$D$8:$L$8=O$8),'R13. TIAM CO2 captured'!$D$9:$L$83))/1000</f>
        <v>10071.63639073519</v>
      </c>
      <c r="P26" s="58">
        <f t="array" ref="P26">SUM(IF(('R13. TIAM CO2 captured'!$A$9:$A$83=$B26)*('R13. TIAM CO2 captured'!$C$9:$C$83=$D26)*('R13. TIAM CO2 captured'!$D$8:$L$8=P$8),'R13. TIAM CO2 captured'!$D$9:$L$83))/1000</f>
        <v>7899.1032272077846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SUM(IF(('R13. TIAM CO2 captured'!$A$9:$A$83=$B27)*('R13. TIAM CO2 captured'!$C$9:$C$83=$D27)*('R13. TIAM CO2 captured'!$D$8:$L$8=E$8),'R13. TIAM CO2 captured'!$D$9:$L$83))/1000</f>
        <v>0</v>
      </c>
      <c r="F27" s="58">
        <f t="array" ref="F27">SUM(IF(('R13. TIAM CO2 captured'!$A$9:$A$83=$B27)*('R13. TIAM CO2 captured'!$C$9:$C$83=$D27)*('R13. TIAM CO2 captured'!$D$8:$L$8=F$8),'R13. TIAM CO2 captured'!$D$9:$L$83))/1000</f>
        <v>0</v>
      </c>
      <c r="G27" s="58">
        <f t="array" ref="G27">SUM(IF(('R13. TIAM CO2 captured'!$A$9:$A$83=$B27)*('R13. TIAM CO2 captured'!$C$9:$C$83=$D27)*('R13. TIAM CO2 captured'!$D$8:$L$8=G$8),'R13. TIAM CO2 captured'!$D$9:$L$83))/1000</f>
        <v>0</v>
      </c>
      <c r="H27" s="58">
        <f t="array" ref="H27">SUM(IF(('R13. TIAM CO2 captured'!$A$9:$A$83=$B27)*('R13. TIAM CO2 captured'!$C$9:$C$83=$D27)*('R13. TIAM CO2 captured'!$D$8:$L$8=H$8),'R13. TIAM CO2 captured'!$D$9:$L$83))/1000</f>
        <v>4.4409929938346107</v>
      </c>
      <c r="I27" s="58">
        <f t="array" ref="I27">SUM(IF(('R13. TIAM CO2 captured'!$A$9:$A$83=$B27)*('R13. TIAM CO2 captured'!$C$9:$C$83=$D27)*('R13. TIAM CO2 captured'!$D$8:$L$8=I$8),'R13. TIAM CO2 captured'!$D$9:$L$83))/1000</f>
        <v>8.8581067378916423</v>
      </c>
      <c r="J27" s="58">
        <f t="array" ref="J27">SUM(IF(('R13. TIAM CO2 captured'!$A$9:$A$83=$B27)*('R13. TIAM CO2 captured'!$C$9:$C$83=$D27)*('R13. TIAM CO2 captured'!$D$8:$L$8=J$8),'R13. TIAM CO2 captured'!$D$9:$L$83))/1000</f>
        <v>43.032944196744047</v>
      </c>
      <c r="K27" s="58">
        <f t="array" ref="K27">SUM(IF(('R13. TIAM CO2 captured'!$A$9:$A$83=$B27)*('R13. TIAM CO2 captured'!$C$9:$C$83=$D27)*('R13. TIAM CO2 captured'!$D$8:$L$8=K$8),'R13. TIAM CO2 captured'!$D$9:$L$83))/1000</f>
        <v>265.4000476415448</v>
      </c>
      <c r="L27" s="58">
        <f t="array" ref="L27">SUM(IF(('R13. TIAM CO2 captured'!$A$9:$A$83=$B27)*('R13. TIAM CO2 captured'!$C$9:$C$83=$D27)*('R13. TIAM CO2 captured'!$D$8:$L$8=L$8),'R13. TIAM CO2 captured'!$D$9:$L$83))/1000</f>
        <v>1146.1951737965974</v>
      </c>
      <c r="M27" s="58">
        <f t="array" ref="M27">SUM(IF(('R13. TIAM CO2 captured'!$A$9:$A$83=$B27)*('R13. TIAM CO2 captured'!$C$9:$C$83=$D27)*('R13. TIAM CO2 captured'!$D$8:$L$8=M$8),'R13. TIAM CO2 captured'!$D$9:$L$83))/1000</f>
        <v>1229.3088266227853</v>
      </c>
      <c r="N27" s="58">
        <f t="array" ref="N27">SUM(IF(('R13. TIAM CO2 captured'!$A$9:$A$83=$B27)*('R13. TIAM CO2 captured'!$C$9:$C$83=$D27)*('R13. TIAM CO2 captured'!$D$8:$L$8=N$8),'R13. TIAM CO2 captured'!$D$9:$L$83))/1000</f>
        <v>1307.7664765888298</v>
      </c>
      <c r="O27" s="58">
        <f t="array" ref="O27">SUM(IF(('R13. TIAM CO2 captured'!$A$9:$A$83=$B27)*('R13. TIAM CO2 captured'!$C$9:$C$83=$D27)*('R13. TIAM CO2 captured'!$D$8:$L$8=O$8),'R13. TIAM CO2 captured'!$D$9:$L$83))/1000</f>
        <v>1386.5204134180881</v>
      </c>
      <c r="P27" s="58">
        <f t="array" ref="P27">SUM(IF(('R13. TIAM CO2 captured'!$A$9:$A$83=$B27)*('R13. TIAM CO2 captured'!$C$9:$C$83=$D27)*('R13. TIAM CO2 captured'!$D$8:$L$8=P$8),'R13. TIAM CO2 captured'!$D$9:$L$83))/1000</f>
        <v>1464.6053063278139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SUM(IF(('R13. TIAM CO2 captured'!$A$9:$A$83=$B28)*('R13. TIAM CO2 captured'!$C$9:$C$83=$D28)*('R13. TIAM CO2 captured'!$D$8:$L$8=E$8),'R13. TIAM CO2 captured'!$D$9:$L$83))/1000</f>
        <v>0</v>
      </c>
      <c r="F28" s="58">
        <f t="array" ref="F28">SUM(IF(('R13. TIAM CO2 captured'!$A$9:$A$83=$B28)*('R13. TIAM CO2 captured'!$C$9:$C$83=$D28)*('R13. TIAM CO2 captured'!$D$8:$L$8=F$8),'R13. TIAM CO2 captured'!$D$9:$L$83))/1000</f>
        <v>0</v>
      </c>
      <c r="G28" s="58">
        <f t="array" ref="G28">SUM(IF(('R13. TIAM CO2 captured'!$A$9:$A$83=$B28)*('R13. TIAM CO2 captured'!$C$9:$C$83=$D28)*('R13. TIAM CO2 captured'!$D$8:$L$8=G$8),'R13. TIAM CO2 captured'!$D$9:$L$83))/1000</f>
        <v>0</v>
      </c>
      <c r="H28" s="58">
        <f t="array" ref="H28">SUM(IF(('R13. TIAM CO2 captured'!$A$9:$A$83=$B28)*('R13. TIAM CO2 captured'!$C$9:$C$83=$D28)*('R13. TIAM CO2 captured'!$D$8:$L$8=H$8),'R13. TIAM CO2 captured'!$D$9:$L$83))/1000</f>
        <v>64.942253091957596</v>
      </c>
      <c r="I28" s="58">
        <f t="array" ref="I28">SUM(IF(('R13. TIAM CO2 captured'!$A$9:$A$83=$B28)*('R13. TIAM CO2 captured'!$C$9:$C$83=$D28)*('R13. TIAM CO2 captured'!$D$8:$L$8=I$8),'R13. TIAM CO2 captured'!$D$9:$L$83))/1000</f>
        <v>1007.5225176264894</v>
      </c>
      <c r="J28" s="58">
        <f t="array" ref="J28">SUM(IF(('R13. TIAM CO2 captured'!$A$9:$A$83=$B28)*('R13. TIAM CO2 captured'!$C$9:$C$83=$D28)*('R13. TIAM CO2 captured'!$D$8:$L$8=J$8),'R13. TIAM CO2 captured'!$D$9:$L$83))/1000</f>
        <v>2111.4330692442049</v>
      </c>
      <c r="K28" s="58">
        <f t="array" ref="K28">SUM(IF(('R13. TIAM CO2 captured'!$A$9:$A$83=$B28)*('R13. TIAM CO2 captured'!$C$9:$C$83=$D28)*('R13. TIAM CO2 captured'!$D$8:$L$8=K$8),'R13. TIAM CO2 captured'!$D$9:$L$83))/1000</f>
        <v>2573.6718214880316</v>
      </c>
      <c r="L28" s="58">
        <f t="array" ref="L28">SUM(IF(('R13. TIAM CO2 captured'!$A$9:$A$83=$B28)*('R13. TIAM CO2 captured'!$C$9:$C$83=$D28)*('R13. TIAM CO2 captured'!$D$8:$L$8=L$8),'R13. TIAM CO2 captured'!$D$9:$L$83))/1000</f>
        <v>2955.2257130046123</v>
      </c>
      <c r="M28" s="58">
        <f t="array" ref="M28">SUM(IF(('R13. TIAM CO2 captured'!$A$9:$A$83=$B28)*('R13. TIAM CO2 captured'!$C$9:$C$83=$D28)*('R13. TIAM CO2 captured'!$D$8:$L$8=M$8),'R13. TIAM CO2 captured'!$D$9:$L$83))/1000</f>
        <v>3435.9346027935617</v>
      </c>
      <c r="N28" s="58">
        <f t="array" ref="N28">SUM(IF(('R13. TIAM CO2 captured'!$A$9:$A$83=$B28)*('R13. TIAM CO2 captured'!$C$9:$C$83=$D28)*('R13. TIAM CO2 captured'!$D$8:$L$8=N$8),'R13. TIAM CO2 captured'!$D$9:$L$83))/1000</f>
        <v>3361.6610897753972</v>
      </c>
      <c r="O28" s="58">
        <f t="array" ref="O28">SUM(IF(('R13. TIAM CO2 captured'!$A$9:$A$83=$B28)*('R13. TIAM CO2 captured'!$C$9:$C$83=$D28)*('R13. TIAM CO2 captured'!$D$8:$L$8=O$8),'R13. TIAM CO2 captured'!$D$9:$L$83))/1000</f>
        <v>3246.5007180217312</v>
      </c>
      <c r="P28" s="58">
        <f t="array" ref="P28">SUM(IF(('R13. TIAM CO2 captured'!$A$9:$A$83=$B28)*('R13. TIAM CO2 captured'!$C$9:$C$83=$D28)*('R13. TIAM CO2 captured'!$D$8:$L$8=P$8),'R13. TIAM CO2 captured'!$D$9:$L$83))/1000</f>
        <v>3234.099350480783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SUM(IF(('R13. TIAM CO2 captured'!$A$9:$A$83=$B29)*('R13. TIAM CO2 captured'!$C$9:$C$83=$D29)*('R13. TIAM CO2 captured'!$D$8:$L$8=E$8),'R13. TIAM CO2 captured'!$D$9:$L$83))/1000</f>
        <v>0</v>
      </c>
      <c r="F29" s="58">
        <f t="array" ref="F29">SUM(IF(('R13. TIAM CO2 captured'!$A$9:$A$83=$B29)*('R13. TIAM CO2 captured'!$C$9:$C$83=$D29)*('R13. TIAM CO2 captured'!$D$8:$L$8=F$8),'R13. TIAM CO2 captured'!$D$9:$L$83))/1000</f>
        <v>0</v>
      </c>
      <c r="G29" s="58">
        <f t="array" ref="G29">SUM(IF(('R13. TIAM CO2 captured'!$A$9:$A$83=$B29)*('R13. TIAM CO2 captured'!$C$9:$C$83=$D29)*('R13. TIAM CO2 captured'!$D$8:$L$8=G$8),'R13. TIAM CO2 captured'!$D$9:$L$83))/1000</f>
        <v>0</v>
      </c>
      <c r="H29" s="58">
        <f t="array" ref="H29">SUM(IF(('R13. TIAM CO2 captured'!$A$9:$A$83=$B29)*('R13. TIAM CO2 captured'!$C$9:$C$83=$D29)*('R13. TIAM CO2 captured'!$D$8:$L$8=H$8),'R13. TIAM CO2 captured'!$D$9:$L$83))/1000</f>
        <v>0</v>
      </c>
      <c r="I29" s="58">
        <f t="array" ref="I29">SUM(IF(('R13. TIAM CO2 captured'!$A$9:$A$83=$B29)*('R13. TIAM CO2 captured'!$C$9:$C$83=$D29)*('R13. TIAM CO2 captured'!$D$8:$L$8=I$8),'R13. TIAM CO2 captured'!$D$9:$L$83))/1000</f>
        <v>333.62446770960651</v>
      </c>
      <c r="J29" s="58">
        <f t="array" ref="J29">SUM(IF(('R13. TIAM CO2 captured'!$A$9:$A$83=$B29)*('R13. TIAM CO2 captured'!$C$9:$C$83=$D29)*('R13. TIAM CO2 captured'!$D$8:$L$8=J$8),'R13. TIAM CO2 captured'!$D$9:$L$83))/1000</f>
        <v>627.35901421606673</v>
      </c>
      <c r="K29" s="58">
        <f t="array" ref="K29">SUM(IF(('R13. TIAM CO2 captured'!$A$9:$A$83=$B29)*('R13. TIAM CO2 captured'!$C$9:$C$83=$D29)*('R13. TIAM CO2 captured'!$D$8:$L$8=K$8),'R13. TIAM CO2 captured'!$D$9:$L$83))/1000</f>
        <v>887.94027111222715</v>
      </c>
      <c r="L29" s="58">
        <f t="array" ref="L29">SUM(IF(('R13. TIAM CO2 captured'!$A$9:$A$83=$B29)*('R13. TIAM CO2 captured'!$C$9:$C$83=$D29)*('R13. TIAM CO2 captured'!$D$8:$L$8=L$8),'R13. TIAM CO2 captured'!$D$9:$L$83))/1000</f>
        <v>1040.0875685346944</v>
      </c>
      <c r="M29" s="58">
        <f t="array" ref="M29">SUM(IF(('R13. TIAM CO2 captured'!$A$9:$A$83=$B29)*('R13. TIAM CO2 captured'!$C$9:$C$83=$D29)*('R13. TIAM CO2 captured'!$D$8:$L$8=M$8),'R13. TIAM CO2 captured'!$D$9:$L$83))/1000</f>
        <v>1329.8759065973875</v>
      </c>
      <c r="N29" s="58">
        <f t="array" ref="N29">SUM(IF(('R13. TIAM CO2 captured'!$A$9:$A$83=$B29)*('R13. TIAM CO2 captured'!$C$9:$C$83=$D29)*('R13. TIAM CO2 captured'!$D$8:$L$8=N$8),'R13. TIAM CO2 captured'!$D$9:$L$83))/1000</f>
        <v>3307.9005443046067</v>
      </c>
      <c r="O29" s="58">
        <f t="array" ref="O29">SUM(IF(('R13. TIAM CO2 captured'!$A$9:$A$83=$B29)*('R13. TIAM CO2 captured'!$C$9:$C$83=$D29)*('R13. TIAM CO2 captured'!$D$8:$L$8=O$8),'R13. TIAM CO2 captured'!$D$9:$L$83))/1000</f>
        <v>4142.2253449523878</v>
      </c>
      <c r="P29" s="58">
        <f t="array" ref="P29">SUM(IF(('R13. TIAM CO2 captured'!$A$9:$A$83=$B29)*('R13. TIAM CO2 captured'!$C$9:$C$83=$D29)*('R13. TIAM CO2 captured'!$D$8:$L$8=P$8),'R13. TIAM CO2 captured'!$D$9:$L$83))/1000</f>
        <v>4486.0712567239734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SUM(IF(('R13. TIAM CO2 captured'!$A$9:$A$83=$B30)*('R13. TIAM CO2 captured'!$C$9:$C$83=$D30)*('R13. TIAM CO2 captured'!$D$8:$L$8=E$8),'R13. TIAM CO2 captured'!$D$9:$L$83))/1000</f>
        <v>0</v>
      </c>
      <c r="F30" s="58">
        <f t="array" ref="F30">SUM(IF(('R13. TIAM CO2 captured'!$A$9:$A$83=$B30)*('R13. TIAM CO2 captured'!$C$9:$C$83=$D30)*('R13. TIAM CO2 captured'!$D$8:$L$8=F$8),'R13. TIAM CO2 captured'!$D$9:$L$83))/1000</f>
        <v>0</v>
      </c>
      <c r="G30" s="58">
        <f t="array" ref="G30">SUM(IF(('R13. TIAM CO2 captured'!$A$9:$A$83=$B30)*('R13. TIAM CO2 captured'!$C$9:$C$83=$D30)*('R13. TIAM CO2 captured'!$D$8:$L$8=G$8),'R13. TIAM CO2 captured'!$D$9:$L$83))/1000</f>
        <v>0</v>
      </c>
      <c r="H30" s="58">
        <f t="array" ref="H30">SUM(IF(('R13. TIAM CO2 captured'!$A$9:$A$83=$B30)*('R13. TIAM CO2 captured'!$C$9:$C$83=$D30)*('R13. TIAM CO2 captured'!$D$8:$L$8=H$8),'R13. TIAM CO2 captured'!$D$9:$L$83))/1000</f>
        <v>0</v>
      </c>
      <c r="I30" s="58">
        <f t="array" ref="I30">SUM(IF(('R13. TIAM CO2 captured'!$A$9:$A$83=$B30)*('R13. TIAM CO2 captured'!$C$9:$C$83=$D30)*('R13. TIAM CO2 captured'!$D$8:$L$8=I$8),'R13. TIAM CO2 captured'!$D$9:$L$83))/1000</f>
        <v>720.99348769671838</v>
      </c>
      <c r="J30" s="58">
        <f t="array" ref="J30">SUM(IF(('R13. TIAM CO2 captured'!$A$9:$A$83=$B30)*('R13. TIAM CO2 captured'!$C$9:$C$83=$D30)*('R13. TIAM CO2 captured'!$D$8:$L$8=J$8),'R13. TIAM CO2 captured'!$D$9:$L$83))/1000</f>
        <v>1284.1384641073844</v>
      </c>
      <c r="K30" s="58">
        <f t="array" ref="K30">SUM(IF(('R13. TIAM CO2 captured'!$A$9:$A$83=$B30)*('R13. TIAM CO2 captured'!$C$9:$C$83=$D30)*('R13. TIAM CO2 captured'!$D$8:$L$8=K$8),'R13. TIAM CO2 captured'!$D$9:$L$83))/1000</f>
        <v>1639.5292292607469</v>
      </c>
      <c r="L30" s="58">
        <f t="array" ref="L30">SUM(IF(('R13. TIAM CO2 captured'!$A$9:$A$83=$B30)*('R13. TIAM CO2 captured'!$C$9:$C$83=$D30)*('R13. TIAM CO2 captured'!$D$8:$L$8=L$8),'R13. TIAM CO2 captured'!$D$9:$L$83))/1000</f>
        <v>1968.2859470068934</v>
      </c>
      <c r="M30" s="58">
        <f t="array" ref="M30">SUM(IF(('R13. TIAM CO2 captured'!$A$9:$A$83=$B30)*('R13. TIAM CO2 captured'!$C$9:$C$83=$D30)*('R13. TIAM CO2 captured'!$D$8:$L$8=M$8),'R13. TIAM CO2 captured'!$D$9:$L$83))/1000</f>
        <v>2471.3013816306729</v>
      </c>
      <c r="N30" s="58">
        <f t="array" ref="N30">SUM(IF(('R13. TIAM CO2 captured'!$A$9:$A$83=$B30)*('R13. TIAM CO2 captured'!$C$9:$C$83=$D30)*('R13. TIAM CO2 captured'!$D$8:$L$8=N$8),'R13. TIAM CO2 captured'!$D$9:$L$83))/1000</f>
        <v>2954.6443852336752</v>
      </c>
      <c r="O30" s="58">
        <f t="array" ref="O30">SUM(IF(('R13. TIAM CO2 captured'!$A$9:$A$83=$B30)*('R13. TIAM CO2 captured'!$C$9:$C$83=$D30)*('R13. TIAM CO2 captured'!$D$8:$L$8=O$8),'R13. TIAM CO2 captured'!$D$9:$L$83))/1000</f>
        <v>3700.9181078686529</v>
      </c>
      <c r="P30" s="58">
        <f t="array" ref="P30">SUM(IF(('R13. TIAM CO2 captured'!$A$9:$A$83=$B30)*('R13. TIAM CO2 captured'!$C$9:$C$83=$D30)*('R13. TIAM CO2 captured'!$D$8:$L$8=P$8),'R13. TIAM CO2 captured'!$D$9:$L$83))/1000</f>
        <v>3773.0655010195987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SUM(IF(('R13. TIAM CO2 captured'!$A$9:$A$83=$B31)*('R13. TIAM CO2 captured'!$C$9:$C$83=$D31)*('R13. TIAM CO2 captured'!$D$8:$L$8=E$8),'R13. TIAM CO2 captured'!$D$9:$L$83))/1000</f>
        <v>0</v>
      </c>
      <c r="F31" s="58">
        <f t="array" ref="F31">SUM(IF(('R13. TIAM CO2 captured'!$A$9:$A$83=$B31)*('R13. TIAM CO2 captured'!$C$9:$C$83=$D31)*('R13. TIAM CO2 captured'!$D$8:$L$8=F$8),'R13. TIAM CO2 captured'!$D$9:$L$83))/1000</f>
        <v>0</v>
      </c>
      <c r="G31" s="58">
        <f t="array" ref="G31">SUM(IF(('R13. TIAM CO2 captured'!$A$9:$A$83=$B31)*('R13. TIAM CO2 captured'!$C$9:$C$83=$D31)*('R13. TIAM CO2 captured'!$D$8:$L$8=G$8),'R13. TIAM CO2 captured'!$D$9:$L$83))/1000</f>
        <v>0</v>
      </c>
      <c r="H31" s="58">
        <f t="array" ref="H31">SUM(IF(('R13. TIAM CO2 captured'!$A$9:$A$83=$B31)*('R13. TIAM CO2 captured'!$C$9:$C$83=$D31)*('R13. TIAM CO2 captured'!$D$8:$L$8=H$8),'R13. TIAM CO2 captured'!$D$9:$L$83))/1000</f>
        <v>50.857051844700827</v>
      </c>
      <c r="I31" s="58">
        <f t="array" ref="I31">SUM(IF(('R13. TIAM CO2 captured'!$A$9:$A$83=$B31)*('R13. TIAM CO2 captured'!$C$9:$C$83=$D31)*('R13. TIAM CO2 captured'!$D$8:$L$8=I$8),'R13. TIAM CO2 captured'!$D$9:$L$83))/1000</f>
        <v>577.61597560616406</v>
      </c>
      <c r="J31" s="58">
        <f t="array" ref="J31">SUM(IF(('R13. TIAM CO2 captured'!$A$9:$A$83=$B31)*('R13. TIAM CO2 captured'!$C$9:$C$83=$D31)*('R13. TIAM CO2 captured'!$D$8:$L$8=J$8),'R13. TIAM CO2 captured'!$D$9:$L$83))/1000</f>
        <v>1188.3003911591115</v>
      </c>
      <c r="K31" s="58">
        <f t="array" ref="K31">SUM(IF(('R13. TIAM CO2 captured'!$A$9:$A$83=$B31)*('R13. TIAM CO2 captured'!$C$9:$C$83=$D31)*('R13. TIAM CO2 captured'!$D$8:$L$8=K$8),'R13. TIAM CO2 captured'!$D$9:$L$83))/1000</f>
        <v>1725.1574506076001</v>
      </c>
      <c r="L31" s="58">
        <f t="array" ref="L31">SUM(IF(('R13. TIAM CO2 captured'!$A$9:$A$83=$B31)*('R13. TIAM CO2 captured'!$C$9:$C$83=$D31)*('R13. TIAM CO2 captured'!$D$8:$L$8=L$8),'R13. TIAM CO2 captured'!$D$9:$L$83))/1000</f>
        <v>1930.8370570059274</v>
      </c>
      <c r="M31" s="58">
        <f t="array" ref="M31">SUM(IF(('R13. TIAM CO2 captured'!$A$9:$A$83=$B31)*('R13. TIAM CO2 captured'!$C$9:$C$83=$D31)*('R13. TIAM CO2 captured'!$D$8:$L$8=M$8),'R13. TIAM CO2 captured'!$D$9:$L$83))/1000</f>
        <v>2427.2356113051906</v>
      </c>
      <c r="N31" s="58">
        <f t="array" ref="N31">SUM(IF(('R13. TIAM CO2 captured'!$A$9:$A$83=$B31)*('R13. TIAM CO2 captured'!$C$9:$C$83=$D31)*('R13. TIAM CO2 captured'!$D$8:$L$8=N$8),'R13. TIAM CO2 captured'!$D$9:$L$83))/1000</f>
        <v>2142.5129143665504</v>
      </c>
      <c r="O31" s="58">
        <f t="array" ref="O31">SUM(IF(('R13. TIAM CO2 captured'!$A$9:$A$83=$B31)*('R13. TIAM CO2 captured'!$C$9:$C$83=$D31)*('R13. TIAM CO2 captured'!$D$8:$L$8=O$8),'R13. TIAM CO2 captured'!$D$9:$L$83))/1000</f>
        <v>2049.1769045009555</v>
      </c>
      <c r="P31" s="58">
        <f t="array" ref="P31">SUM(IF(('R13. TIAM CO2 captured'!$A$9:$A$83=$B31)*('R13. TIAM CO2 captured'!$C$9:$C$83=$D31)*('R13. TIAM CO2 captured'!$D$8:$L$8=P$8),'R13. TIAM CO2 captured'!$D$9:$L$83))/1000</f>
        <v>1958.9053628722668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SUM(IF(('R13. TIAM CO2 captured'!$A$9:$A$83=$B32)*('R13. TIAM CO2 captured'!$C$9:$C$83=$D32)*('R13. TIAM CO2 captured'!$D$8:$L$8=E$8),'R13. TIAM CO2 captured'!$D$9:$L$83))/1000</f>
        <v>0</v>
      </c>
      <c r="F32" s="58">
        <f t="array" ref="F32">SUM(IF(('R13. TIAM CO2 captured'!$A$9:$A$83=$B32)*('R13. TIAM CO2 captured'!$C$9:$C$83=$D32)*('R13. TIAM CO2 captured'!$D$8:$L$8=F$8),'R13. TIAM CO2 captured'!$D$9:$L$83))/1000</f>
        <v>0</v>
      </c>
      <c r="G32" s="58">
        <f t="array" ref="G32">SUM(IF(('R13. TIAM CO2 captured'!$A$9:$A$83=$B32)*('R13. TIAM CO2 captured'!$C$9:$C$83=$D32)*('R13. TIAM CO2 captured'!$D$8:$L$8=G$8),'R13. TIAM CO2 captured'!$D$9:$L$83))/1000</f>
        <v>0</v>
      </c>
      <c r="H32" s="58">
        <f t="array" ref="H32">SUM(IF(('R13. TIAM CO2 captured'!$A$9:$A$83=$B32)*('R13. TIAM CO2 captured'!$C$9:$C$83=$D32)*('R13. TIAM CO2 captured'!$D$8:$L$8=H$8),'R13. TIAM CO2 captured'!$D$9:$L$83))/1000</f>
        <v>63.044036867131616</v>
      </c>
      <c r="I32" s="58">
        <f t="array" ref="I32">SUM(IF(('R13. TIAM CO2 captured'!$A$9:$A$83=$B32)*('R13. TIAM CO2 captured'!$C$9:$C$83=$D32)*('R13. TIAM CO2 captured'!$D$8:$L$8=I$8),'R13. TIAM CO2 captured'!$D$9:$L$83))/1000</f>
        <v>3005.9619081645878</v>
      </c>
      <c r="J32" s="58">
        <f t="array" ref="J32">SUM(IF(('R13. TIAM CO2 captured'!$A$9:$A$83=$B32)*('R13. TIAM CO2 captured'!$C$9:$C$83=$D32)*('R13. TIAM CO2 captured'!$D$8:$L$8=J$8),'R13. TIAM CO2 captured'!$D$9:$L$83))/1000</f>
        <v>7389.042770944965</v>
      </c>
      <c r="K32" s="58">
        <f t="array" ref="K32">SUM(IF(('R13. TIAM CO2 captured'!$A$9:$A$83=$B32)*('R13. TIAM CO2 captured'!$C$9:$C$83=$D32)*('R13. TIAM CO2 captured'!$D$8:$L$8=K$8),'R13. TIAM CO2 captured'!$D$9:$L$83))/1000</f>
        <v>11541.940048204486</v>
      </c>
      <c r="L32" s="58">
        <f t="array" ref="L32">SUM(IF(('R13. TIAM CO2 captured'!$A$9:$A$83=$B32)*('R13. TIAM CO2 captured'!$C$9:$C$83=$D32)*('R13. TIAM CO2 captured'!$D$8:$L$8=L$8),'R13. TIAM CO2 captured'!$D$9:$L$83))/1000</f>
        <v>12435.884690121462</v>
      </c>
      <c r="M32" s="58">
        <f t="array" ref="M32">SUM(IF(('R13. TIAM CO2 captured'!$A$9:$A$83=$B32)*('R13. TIAM CO2 captured'!$C$9:$C$83=$D32)*('R13. TIAM CO2 captured'!$D$8:$L$8=M$8),'R13. TIAM CO2 captured'!$D$9:$L$83))/1000</f>
        <v>12894.82658164189</v>
      </c>
      <c r="N32" s="58">
        <f t="array" ref="N32">SUM(IF(('R13. TIAM CO2 captured'!$A$9:$A$83=$B32)*('R13. TIAM CO2 captured'!$C$9:$C$83=$D32)*('R13. TIAM CO2 captured'!$D$8:$L$8=N$8),'R13. TIAM CO2 captured'!$D$9:$L$83))/1000</f>
        <v>14481.01908319535</v>
      </c>
      <c r="O32" s="58">
        <f t="array" ref="O32">SUM(IF(('R13. TIAM CO2 captured'!$A$9:$A$83=$B32)*('R13. TIAM CO2 captured'!$C$9:$C$83=$D32)*('R13. TIAM CO2 captured'!$D$8:$L$8=O$8),'R13. TIAM CO2 captured'!$D$9:$L$83))/1000</f>
        <v>13991.840799075806</v>
      </c>
      <c r="P32" s="58">
        <f t="array" ref="P32">SUM(IF(('R13. TIAM CO2 captured'!$A$9:$A$83=$B32)*('R13. TIAM CO2 captured'!$C$9:$C$83=$D32)*('R13. TIAM CO2 captured'!$D$8:$L$8=P$8),'R13. TIAM CO2 captured'!$D$9:$L$83))/1000</f>
        <v>11602.387343220806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SUM(IF(('R13. TIAM CO2 captured'!$A$9:$A$83=$B33)*('R13. TIAM CO2 captured'!$C$9:$C$83=$D33)*('R13. TIAM CO2 captured'!$D$8:$L$8=E$8),'R13. TIAM CO2 captured'!$D$9:$L$83))/1000</f>
        <v>0</v>
      </c>
      <c r="F33" s="58">
        <f t="array" ref="F33">SUM(IF(('R13. TIAM CO2 captured'!$A$9:$A$83=$B33)*('R13. TIAM CO2 captured'!$C$9:$C$83=$D33)*('R13. TIAM CO2 captured'!$D$8:$L$8=F$8),'R13. TIAM CO2 captured'!$D$9:$L$83))/1000</f>
        <v>0</v>
      </c>
      <c r="G33" s="58">
        <f t="array" ref="G33">SUM(IF(('R13. TIAM CO2 captured'!$A$9:$A$83=$B33)*('R13. TIAM CO2 captured'!$C$9:$C$83=$D33)*('R13. TIAM CO2 captured'!$D$8:$L$8=G$8),'R13. TIAM CO2 captured'!$D$9:$L$83))/1000</f>
        <v>0</v>
      </c>
      <c r="H33" s="58">
        <f t="array" ref="H33">SUM(IF(('R13. TIAM CO2 captured'!$A$9:$A$83=$B33)*('R13. TIAM CO2 captured'!$C$9:$C$83=$D33)*('R13. TIAM CO2 captured'!$D$8:$L$8=H$8),'R13. TIAM CO2 captured'!$D$9:$L$83))/1000</f>
        <v>4.4409929938346107</v>
      </c>
      <c r="I33" s="58">
        <f t="array" ref="I33">SUM(IF(('R13. TIAM CO2 captured'!$A$9:$A$83=$B33)*('R13. TIAM CO2 captured'!$C$9:$C$83=$D33)*('R13. TIAM CO2 captured'!$D$8:$L$8=I$8),'R13. TIAM CO2 captured'!$D$9:$L$83))/1000</f>
        <v>211.09687255389241</v>
      </c>
      <c r="J33" s="58">
        <f t="array" ref="J33">SUM(IF(('R13. TIAM CO2 captured'!$A$9:$A$83=$B33)*('R13. TIAM CO2 captured'!$C$9:$C$83=$D33)*('R13. TIAM CO2 captured'!$D$8:$L$8=J$8),'R13. TIAM CO2 captured'!$D$9:$L$83))/1000</f>
        <v>666.08591139998418</v>
      </c>
      <c r="K33" s="58">
        <f t="array" ref="K33">SUM(IF(('R13. TIAM CO2 captured'!$A$9:$A$83=$B33)*('R13. TIAM CO2 captured'!$C$9:$C$83=$D33)*('R13. TIAM CO2 captured'!$D$8:$L$8=K$8),'R13. TIAM CO2 captured'!$D$9:$L$83))/1000</f>
        <v>1067.7513808186836</v>
      </c>
      <c r="L33" s="58">
        <f t="array" ref="L33">SUM(IF(('R13. TIAM CO2 captured'!$A$9:$A$83=$B33)*('R13. TIAM CO2 captured'!$C$9:$C$83=$D33)*('R13. TIAM CO2 captured'!$D$8:$L$8=L$8),'R13. TIAM CO2 captured'!$D$9:$L$83))/1000</f>
        <v>1147.7309688498506</v>
      </c>
      <c r="M33" s="58">
        <f t="array" ref="M33">SUM(IF(('R13. TIAM CO2 captured'!$A$9:$A$83=$B33)*('R13. TIAM CO2 captured'!$C$9:$C$83=$D33)*('R13. TIAM CO2 captured'!$D$8:$L$8=M$8),'R13. TIAM CO2 captured'!$D$9:$L$83))/1000</f>
        <v>1227.9262332501969</v>
      </c>
      <c r="N33" s="58">
        <f t="array" ref="N33">SUM(IF(('R13. TIAM CO2 captured'!$A$9:$A$83=$B33)*('R13. TIAM CO2 captured'!$C$9:$C$83=$D33)*('R13. TIAM CO2 captured'!$D$8:$L$8=N$8),'R13. TIAM CO2 captured'!$D$9:$L$83))/1000</f>
        <v>1308.0167627123969</v>
      </c>
      <c r="O33" s="58">
        <f t="array" ref="O33">SUM(IF(('R13. TIAM CO2 captured'!$A$9:$A$83=$B33)*('R13. TIAM CO2 captured'!$C$9:$C$83=$D33)*('R13. TIAM CO2 captured'!$D$8:$L$8=O$8),'R13. TIAM CO2 captured'!$D$9:$L$83))/1000</f>
        <v>1387.4687260757578</v>
      </c>
      <c r="P33" s="58">
        <f t="array" ref="P33">SUM(IF(('R13. TIAM CO2 captured'!$A$9:$A$83=$B33)*('R13. TIAM CO2 captured'!$C$9:$C$83=$D33)*('R13. TIAM CO2 captured'!$D$8:$L$8=P$8),'R13. TIAM CO2 captured'!$D$9:$L$83))/1000</f>
        <v>1465.7719083466502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SUM(IF(('R13. TIAM CO2 captured'!$A$9:$A$83=$B34)*('R13. TIAM CO2 captured'!$C$9:$C$83=$D34)*('R13. TIAM CO2 captured'!$D$8:$L$8=E$8),'R13. TIAM CO2 captured'!$D$9:$L$83))/1000</f>
        <v>0</v>
      </c>
      <c r="F34" s="58">
        <f t="array" ref="F34">SUM(IF(('R13. TIAM CO2 captured'!$A$9:$A$83=$B34)*('R13. TIAM CO2 captured'!$C$9:$C$83=$D34)*('R13. TIAM CO2 captured'!$D$8:$L$8=F$8),'R13. TIAM CO2 captured'!$D$9:$L$83))/1000</f>
        <v>0</v>
      </c>
      <c r="G34" s="58">
        <f t="array" ref="G34">SUM(IF(('R13. TIAM CO2 captured'!$A$9:$A$83=$B34)*('R13. TIAM CO2 captured'!$C$9:$C$83=$D34)*('R13. TIAM CO2 captured'!$D$8:$L$8=G$8),'R13. TIAM CO2 captured'!$D$9:$L$83))/1000</f>
        <v>0</v>
      </c>
      <c r="H34" s="58">
        <f t="array" ref="H34">SUM(IF(('R13. TIAM CO2 captured'!$A$9:$A$83=$B34)*('R13. TIAM CO2 captured'!$C$9:$C$83=$D34)*('R13. TIAM CO2 captured'!$D$8:$L$8=H$8),'R13. TIAM CO2 captured'!$D$9:$L$83))/1000</f>
        <v>64.942253091957596</v>
      </c>
      <c r="I34" s="58">
        <f t="array" ref="I34">SUM(IF(('R13. TIAM CO2 captured'!$A$9:$A$83=$B34)*('R13. TIAM CO2 captured'!$C$9:$C$83=$D34)*('R13. TIAM CO2 captured'!$D$8:$L$8=I$8),'R13. TIAM CO2 captured'!$D$9:$L$83))/1000</f>
        <v>71.913201448808934</v>
      </c>
      <c r="J34" s="58">
        <f t="array" ref="J34">SUM(IF(('R13. TIAM CO2 captured'!$A$9:$A$83=$B34)*('R13. TIAM CO2 captured'!$C$9:$C$83=$D34)*('R13. TIAM CO2 captured'!$D$8:$L$8=J$8),'R13. TIAM CO2 captured'!$D$9:$L$83))/1000</f>
        <v>188.66711046635692</v>
      </c>
      <c r="K34" s="58">
        <f t="array" ref="K34">SUM(IF(('R13. TIAM CO2 captured'!$A$9:$A$83=$B34)*('R13. TIAM CO2 captured'!$C$9:$C$83=$D34)*('R13. TIAM CO2 captured'!$D$8:$L$8=K$8),'R13. TIAM CO2 captured'!$D$9:$L$83))/1000</f>
        <v>717.82538085762201</v>
      </c>
      <c r="L34" s="58">
        <f t="array" ref="L34">SUM(IF(('R13. TIAM CO2 captured'!$A$9:$A$83=$B34)*('R13. TIAM CO2 captured'!$C$9:$C$83=$D34)*('R13. TIAM CO2 captured'!$D$8:$L$8=L$8),'R13. TIAM CO2 captured'!$D$9:$L$83))/1000</f>
        <v>2669.2034437281973</v>
      </c>
      <c r="M34" s="58">
        <f t="array" ref="M34">SUM(IF(('R13. TIAM CO2 captured'!$A$9:$A$83=$B34)*('R13. TIAM CO2 captured'!$C$9:$C$83=$D34)*('R13. TIAM CO2 captured'!$D$8:$L$8=M$8),'R13. TIAM CO2 captured'!$D$9:$L$83))/1000</f>
        <v>3009.8585348462107</v>
      </c>
      <c r="N34" s="58">
        <f t="array" ref="N34">SUM(IF(('R13. TIAM CO2 captured'!$A$9:$A$83=$B34)*('R13. TIAM CO2 captured'!$C$9:$C$83=$D34)*('R13. TIAM CO2 captured'!$D$8:$L$8=N$8),'R13. TIAM CO2 captured'!$D$9:$L$83))/1000</f>
        <v>3003.8867249392538</v>
      </c>
      <c r="O34" s="58">
        <f t="array" ref="O34">SUM(IF(('R13. TIAM CO2 captured'!$A$9:$A$83=$B34)*('R13. TIAM CO2 captured'!$C$9:$C$83=$D34)*('R13. TIAM CO2 captured'!$D$8:$L$8=O$8),'R13. TIAM CO2 captured'!$D$9:$L$83))/1000</f>
        <v>3004.845131662868</v>
      </c>
      <c r="P34" s="58">
        <f t="array" ref="P34">SUM(IF(('R13. TIAM CO2 captured'!$A$9:$A$83=$B34)*('R13. TIAM CO2 captured'!$C$9:$C$83=$D34)*('R13. TIAM CO2 captured'!$D$8:$L$8=P$8),'R13. TIAM CO2 captured'!$D$9:$L$83))/1000</f>
        <v>3196.9611820950308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SUM(IF(('R13. TIAM CO2 captured'!$A$9:$A$83=$B35)*('R13. TIAM CO2 captured'!$C$9:$C$83=$D35)*('R13. TIAM CO2 captured'!$D$8:$L$8=E$8),'R13. TIAM CO2 captured'!$D$9:$L$83))/1000</f>
        <v>0</v>
      </c>
      <c r="F35" s="58">
        <f t="array" ref="F35">SUM(IF(('R13. TIAM CO2 captured'!$A$9:$A$83=$B35)*('R13. TIAM CO2 captured'!$C$9:$C$83=$D35)*('R13. TIAM CO2 captured'!$D$8:$L$8=F$8),'R13. TIAM CO2 captured'!$D$9:$L$83))/1000</f>
        <v>0</v>
      </c>
      <c r="G35" s="58">
        <f t="array" ref="G35">SUM(IF(('R13. TIAM CO2 captured'!$A$9:$A$83=$B35)*('R13. TIAM CO2 captured'!$C$9:$C$83=$D35)*('R13. TIAM CO2 captured'!$D$8:$L$8=G$8),'R13. TIAM CO2 captured'!$D$9:$L$83))/1000</f>
        <v>0</v>
      </c>
      <c r="H35" s="58">
        <f t="array" ref="H35">SUM(IF(('R13. TIAM CO2 captured'!$A$9:$A$83=$B35)*('R13. TIAM CO2 captured'!$C$9:$C$83=$D35)*('R13. TIAM CO2 captured'!$D$8:$L$8=H$8),'R13. TIAM CO2 captured'!$D$9:$L$83))/1000</f>
        <v>0</v>
      </c>
      <c r="I35" s="58">
        <f t="array" ref="I35">SUM(IF(('R13. TIAM CO2 captured'!$A$9:$A$83=$B35)*('R13. TIAM CO2 captured'!$C$9:$C$83=$D35)*('R13. TIAM CO2 captured'!$D$8:$L$8=I$8),'R13. TIAM CO2 captured'!$D$9:$L$83))/1000</f>
        <v>101.73938363520101</v>
      </c>
      <c r="J35" s="58">
        <f t="array" ref="J35">SUM(IF(('R13. TIAM CO2 captured'!$A$9:$A$83=$B35)*('R13. TIAM CO2 captured'!$C$9:$C$83=$D35)*('R13. TIAM CO2 captured'!$D$8:$L$8=J$8),'R13. TIAM CO2 captured'!$D$9:$L$83))/1000</f>
        <v>204.44643676489457</v>
      </c>
      <c r="K35" s="58">
        <f t="array" ref="K35">SUM(IF(('R13. TIAM CO2 captured'!$A$9:$A$83=$B35)*('R13. TIAM CO2 captured'!$C$9:$C$83=$D35)*('R13. TIAM CO2 captured'!$D$8:$L$8=K$8),'R13. TIAM CO2 captured'!$D$9:$L$83))/1000</f>
        <v>629.12146904735403</v>
      </c>
      <c r="L35" s="58">
        <f t="array" ref="L35">SUM(IF(('R13. TIAM CO2 captured'!$A$9:$A$83=$B35)*('R13. TIAM CO2 captured'!$C$9:$C$83=$D35)*('R13. TIAM CO2 captured'!$D$8:$L$8=L$8),'R13. TIAM CO2 captured'!$D$9:$L$83))/1000</f>
        <v>937.00053943874127</v>
      </c>
      <c r="M35" s="58">
        <f t="array" ref="M35">SUM(IF(('R13. TIAM CO2 captured'!$A$9:$A$83=$B35)*('R13. TIAM CO2 captured'!$C$9:$C$83=$D35)*('R13. TIAM CO2 captured'!$D$8:$L$8=M$8),'R13. TIAM CO2 captured'!$D$9:$L$83))/1000</f>
        <v>1410.2123611112943</v>
      </c>
      <c r="N35" s="58">
        <f t="array" ref="N35">SUM(IF(('R13. TIAM CO2 captured'!$A$9:$A$83=$B35)*('R13. TIAM CO2 captured'!$C$9:$C$83=$D35)*('R13. TIAM CO2 captured'!$D$8:$L$8=N$8),'R13. TIAM CO2 captured'!$D$9:$L$83))/1000</f>
        <v>3773.9799714959572</v>
      </c>
      <c r="O35" s="58">
        <f t="array" ref="O35">SUM(IF(('R13. TIAM CO2 captured'!$A$9:$A$83=$B35)*('R13. TIAM CO2 captured'!$C$9:$C$83=$D35)*('R13. TIAM CO2 captured'!$D$8:$L$8=O$8),'R13. TIAM CO2 captured'!$D$9:$L$83))/1000</f>
        <v>4196.4913954155554</v>
      </c>
      <c r="P35" s="58">
        <f t="array" ref="P35">SUM(IF(('R13. TIAM CO2 captured'!$A$9:$A$83=$B35)*('R13. TIAM CO2 captured'!$C$9:$C$83=$D35)*('R13. TIAM CO2 captured'!$D$8:$L$8=P$8),'R13. TIAM CO2 captured'!$D$9:$L$83))/1000</f>
        <v>4506.7586594835038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SUM(IF(('R13. TIAM CO2 captured'!$A$9:$A$83=$B36)*('R13. TIAM CO2 captured'!$C$9:$C$83=$D36)*('R13. TIAM CO2 captured'!$D$8:$L$8=E$8),'R13. TIAM CO2 captured'!$D$9:$L$83))/1000</f>
        <v>0</v>
      </c>
      <c r="F36" s="58">
        <f t="array" ref="F36">SUM(IF(('R13. TIAM CO2 captured'!$A$9:$A$83=$B36)*('R13. TIAM CO2 captured'!$C$9:$C$83=$D36)*('R13. TIAM CO2 captured'!$D$8:$L$8=F$8),'R13. TIAM CO2 captured'!$D$9:$L$83))/1000</f>
        <v>0</v>
      </c>
      <c r="G36" s="58">
        <f t="array" ref="G36">SUM(IF(('R13. TIAM CO2 captured'!$A$9:$A$83=$B36)*('R13. TIAM CO2 captured'!$C$9:$C$83=$D36)*('R13. TIAM CO2 captured'!$D$8:$L$8=G$8),'R13. TIAM CO2 captured'!$D$9:$L$83))/1000</f>
        <v>0</v>
      </c>
      <c r="H36" s="58">
        <f t="array" ref="H36">SUM(IF(('R13. TIAM CO2 captured'!$A$9:$A$83=$B36)*('R13. TIAM CO2 captured'!$C$9:$C$83=$D36)*('R13. TIAM CO2 captured'!$D$8:$L$8=H$8),'R13. TIAM CO2 captured'!$D$9:$L$83))/1000</f>
        <v>0</v>
      </c>
      <c r="I36" s="58">
        <f t="array" ref="I36">SUM(IF(('R13. TIAM CO2 captured'!$A$9:$A$83=$B36)*('R13. TIAM CO2 captured'!$C$9:$C$83=$D36)*('R13. TIAM CO2 captured'!$D$8:$L$8=I$8),'R13. TIAM CO2 captured'!$D$9:$L$83))/1000</f>
        <v>352.44453954664209</v>
      </c>
      <c r="J36" s="58">
        <f t="array" ref="J36">SUM(IF(('R13. TIAM CO2 captured'!$A$9:$A$83=$B36)*('R13. TIAM CO2 captured'!$C$9:$C$83=$D36)*('R13. TIAM CO2 captured'!$D$8:$L$8=J$8),'R13. TIAM CO2 captured'!$D$9:$L$83))/1000</f>
        <v>449.35155144396617</v>
      </c>
      <c r="K36" s="58">
        <f t="array" ref="K36">SUM(IF(('R13. TIAM CO2 captured'!$A$9:$A$83=$B36)*('R13. TIAM CO2 captured'!$C$9:$C$83=$D36)*('R13. TIAM CO2 captured'!$D$8:$L$8=K$8),'R13. TIAM CO2 captured'!$D$9:$L$83))/1000</f>
        <v>985.35464492779988</v>
      </c>
      <c r="L36" s="58">
        <f t="array" ref="L36">SUM(IF(('R13. TIAM CO2 captured'!$A$9:$A$83=$B36)*('R13. TIAM CO2 captured'!$C$9:$C$83=$D36)*('R13. TIAM CO2 captured'!$D$8:$L$8=L$8),'R13. TIAM CO2 captured'!$D$9:$L$83))/1000</f>
        <v>1878.2096605825514</v>
      </c>
      <c r="M36" s="58">
        <f t="array" ref="M36">SUM(IF(('R13. TIAM CO2 captured'!$A$9:$A$83=$B36)*('R13. TIAM CO2 captured'!$C$9:$C$83=$D36)*('R13. TIAM CO2 captured'!$D$8:$L$8=M$8),'R13. TIAM CO2 captured'!$D$9:$L$83))/1000</f>
        <v>3367.8736668137385</v>
      </c>
      <c r="N36" s="58">
        <f t="array" ref="N36">SUM(IF(('R13. TIAM CO2 captured'!$A$9:$A$83=$B36)*('R13. TIAM CO2 captured'!$C$9:$C$83=$D36)*('R13. TIAM CO2 captured'!$D$8:$L$8=N$8),'R13. TIAM CO2 captured'!$D$9:$L$83))/1000</f>
        <v>3098.2362119781137</v>
      </c>
      <c r="O36" s="58">
        <f t="array" ref="O36">SUM(IF(('R13. TIAM CO2 captured'!$A$9:$A$83=$B36)*('R13. TIAM CO2 captured'!$C$9:$C$83=$D36)*('R13. TIAM CO2 captured'!$D$8:$L$8=O$8),'R13. TIAM CO2 captured'!$D$9:$L$83))/1000</f>
        <v>3280.1792152988683</v>
      </c>
      <c r="P36" s="58">
        <f t="array" ref="P36">SUM(IF(('R13. TIAM CO2 captured'!$A$9:$A$83=$B36)*('R13. TIAM CO2 captured'!$C$9:$C$83=$D36)*('R13. TIAM CO2 captured'!$D$8:$L$8=P$8),'R13. TIAM CO2 captured'!$D$9:$L$83))/1000</f>
        <v>3179.7496162311977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SUM(IF(('R13. TIAM CO2 captured'!$A$9:$A$83=$B37)*('R13. TIAM CO2 captured'!$C$9:$C$83=$D37)*('R13. TIAM CO2 captured'!$D$8:$L$8=E$8),'R13. TIAM CO2 captured'!$D$9:$L$83))/1000</f>
        <v>0</v>
      </c>
      <c r="F37" s="58">
        <f t="array" ref="F37">SUM(IF(('R13. TIAM CO2 captured'!$A$9:$A$83=$B37)*('R13. TIAM CO2 captured'!$C$9:$C$83=$D37)*('R13. TIAM CO2 captured'!$D$8:$L$8=F$8),'R13. TIAM CO2 captured'!$D$9:$L$83))/1000</f>
        <v>0</v>
      </c>
      <c r="G37" s="58">
        <f t="array" ref="G37">SUM(IF(('R13. TIAM CO2 captured'!$A$9:$A$83=$B37)*('R13. TIAM CO2 captured'!$C$9:$C$83=$D37)*('R13. TIAM CO2 captured'!$D$8:$L$8=G$8),'R13. TIAM CO2 captured'!$D$9:$L$83))/1000</f>
        <v>0</v>
      </c>
      <c r="H37" s="58">
        <f t="array" ref="H37">SUM(IF(('R13. TIAM CO2 captured'!$A$9:$A$83=$B37)*('R13. TIAM CO2 captured'!$C$9:$C$83=$D37)*('R13. TIAM CO2 captured'!$D$8:$L$8=H$8),'R13. TIAM CO2 captured'!$D$9:$L$83))/1000</f>
        <v>50.857051844700827</v>
      </c>
      <c r="I37" s="58">
        <f t="array" ref="I37">SUM(IF(('R13. TIAM CO2 captured'!$A$9:$A$83=$B37)*('R13. TIAM CO2 captured'!$C$9:$C$83=$D37)*('R13. TIAM CO2 captured'!$D$8:$L$8=I$8),'R13. TIAM CO2 captured'!$D$9:$L$83))/1000</f>
        <v>65.574444781052492</v>
      </c>
      <c r="J37" s="58">
        <f t="array" ref="J37">SUM(IF(('R13. TIAM CO2 captured'!$A$9:$A$83=$B37)*('R13. TIAM CO2 captured'!$C$9:$C$83=$D37)*('R13. TIAM CO2 captured'!$D$8:$L$8=J$8),'R13. TIAM CO2 captured'!$D$9:$L$83))/1000</f>
        <v>227.67066248947492</v>
      </c>
      <c r="K37" s="58">
        <f t="array" ref="K37">SUM(IF(('R13. TIAM CO2 captured'!$A$9:$A$83=$B37)*('R13. TIAM CO2 captured'!$C$9:$C$83=$D37)*('R13. TIAM CO2 captured'!$D$8:$L$8=K$8),'R13. TIAM CO2 captured'!$D$9:$L$83))/1000</f>
        <v>691.58482667492535</v>
      </c>
      <c r="L37" s="58">
        <f t="array" ref="L37">SUM(IF(('R13. TIAM CO2 captured'!$A$9:$A$83=$B37)*('R13. TIAM CO2 captured'!$C$9:$C$83=$D37)*('R13. TIAM CO2 captured'!$D$8:$L$8=L$8),'R13. TIAM CO2 captured'!$D$9:$L$83))/1000</f>
        <v>1805.1081566919313</v>
      </c>
      <c r="M37" s="58">
        <f t="array" ref="M37">SUM(IF(('R13. TIAM CO2 captured'!$A$9:$A$83=$B37)*('R13. TIAM CO2 captured'!$C$9:$C$83=$D37)*('R13. TIAM CO2 captured'!$D$8:$L$8=M$8),'R13. TIAM CO2 captured'!$D$9:$L$83))/1000</f>
        <v>2072.5635083776324</v>
      </c>
      <c r="N37" s="58">
        <f t="array" ref="N37">SUM(IF(('R13. TIAM CO2 captured'!$A$9:$A$83=$B37)*('R13. TIAM CO2 captured'!$C$9:$C$83=$D37)*('R13. TIAM CO2 captured'!$D$8:$L$8=N$8),'R13. TIAM CO2 captured'!$D$9:$L$83))/1000</f>
        <v>1842.73337609747</v>
      </c>
      <c r="O37" s="58">
        <f t="array" ref="O37">SUM(IF(('R13. TIAM CO2 captured'!$A$9:$A$83=$B37)*('R13. TIAM CO2 captured'!$C$9:$C$83=$D37)*('R13. TIAM CO2 captured'!$D$8:$L$8=O$8),'R13. TIAM CO2 captured'!$D$9:$L$83))/1000</f>
        <v>1751.9319339453425</v>
      </c>
      <c r="P37" s="58">
        <f t="array" ref="P37">SUM(IF(('R13. TIAM CO2 captured'!$A$9:$A$83=$B37)*('R13. TIAM CO2 captured'!$C$9:$C$83=$D37)*('R13. TIAM CO2 captured'!$D$8:$L$8=P$8),'R13. TIAM CO2 captured'!$D$9:$L$83))/1000</f>
        <v>1757.8879577483547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SUM(IF(('R13. TIAM CO2 captured'!$A$9:$A$83=$B38)*('R13. TIAM CO2 captured'!$C$9:$C$83=$D38)*('R13. TIAM CO2 captured'!$D$8:$L$8=E$8),'R13. TIAM CO2 captured'!$D$9:$L$83))/1000</f>
        <v>0</v>
      </c>
      <c r="F38" s="58">
        <f t="array" ref="F38">SUM(IF(('R13. TIAM CO2 captured'!$A$9:$A$83=$B38)*('R13. TIAM CO2 captured'!$C$9:$C$83=$D38)*('R13. TIAM CO2 captured'!$D$8:$L$8=F$8),'R13. TIAM CO2 captured'!$D$9:$L$83))/1000</f>
        <v>0</v>
      </c>
      <c r="G38" s="58">
        <f t="array" ref="G38">SUM(IF(('R13. TIAM CO2 captured'!$A$9:$A$83=$B38)*('R13. TIAM CO2 captured'!$C$9:$C$83=$D38)*('R13. TIAM CO2 captured'!$D$8:$L$8=G$8),'R13. TIAM CO2 captured'!$D$9:$L$83))/1000</f>
        <v>0</v>
      </c>
      <c r="H38" s="58">
        <f t="array" ref="H38">SUM(IF(('R13. TIAM CO2 captured'!$A$9:$A$83=$B38)*('R13. TIAM CO2 captured'!$C$9:$C$83=$D38)*('R13. TIAM CO2 captured'!$D$8:$L$8=H$8),'R13. TIAM CO2 captured'!$D$9:$L$83))/1000</f>
        <v>63.044036867131616</v>
      </c>
      <c r="I38" s="58">
        <f t="array" ref="I38">SUM(IF(('R13. TIAM CO2 captured'!$A$9:$A$83=$B38)*('R13. TIAM CO2 captured'!$C$9:$C$83=$D38)*('R13. TIAM CO2 captured'!$D$8:$L$8=I$8),'R13. TIAM CO2 captured'!$D$9:$L$83))/1000</f>
        <v>820.28167422083618</v>
      </c>
      <c r="J38" s="58">
        <f t="array" ref="J38">SUM(IF(('R13. TIAM CO2 captured'!$A$9:$A$83=$B38)*('R13. TIAM CO2 captured'!$C$9:$C$83=$D38)*('R13. TIAM CO2 captured'!$D$8:$L$8=J$8),'R13. TIAM CO2 captured'!$D$9:$L$83))/1000</f>
        <v>2050.1520669133679</v>
      </c>
      <c r="K38" s="58">
        <f t="array" ref="K38">SUM(IF(('R13. TIAM CO2 captured'!$A$9:$A$83=$B38)*('R13. TIAM CO2 captured'!$C$9:$C$83=$D38)*('R13. TIAM CO2 captured'!$D$8:$L$8=K$8),'R13. TIAM CO2 captured'!$D$9:$L$83))/1000</f>
        <v>5142.6067404745636</v>
      </c>
      <c r="L38" s="58">
        <f t="array" ref="L38">SUM(IF(('R13. TIAM CO2 captured'!$A$9:$A$83=$B38)*('R13. TIAM CO2 captured'!$C$9:$C$83=$D38)*('R13. TIAM CO2 captured'!$D$8:$L$8=L$8),'R13. TIAM CO2 captured'!$D$9:$L$83))/1000</f>
        <v>9633.4066398400028</v>
      </c>
      <c r="M38" s="58">
        <f t="array" ref="M38">SUM(IF(('R13. TIAM CO2 captured'!$A$9:$A$83=$B38)*('R13. TIAM CO2 captured'!$C$9:$C$83=$D38)*('R13. TIAM CO2 captured'!$D$8:$L$8=M$8),'R13. TIAM CO2 captured'!$D$9:$L$83))/1000</f>
        <v>11867.618406398813</v>
      </c>
      <c r="N38" s="58">
        <f t="array" ref="N38">SUM(IF(('R13. TIAM CO2 captured'!$A$9:$A$83=$B38)*('R13. TIAM CO2 captured'!$C$9:$C$83=$D38)*('R13. TIAM CO2 captured'!$D$8:$L$8=N$8),'R13. TIAM CO2 captured'!$D$9:$L$83))/1000</f>
        <v>12146.279565212801</v>
      </c>
      <c r="O38" s="58">
        <f t="array" ref="O38">SUM(IF(('R13. TIAM CO2 captured'!$A$9:$A$83=$B38)*('R13. TIAM CO2 captured'!$C$9:$C$83=$D38)*('R13. TIAM CO2 captured'!$D$8:$L$8=O$8),'R13. TIAM CO2 captured'!$D$9:$L$83))/1000</f>
        <v>11144.019827579479</v>
      </c>
      <c r="P38" s="58">
        <f t="array" ref="P38">SUM(IF(('R13. TIAM CO2 captured'!$A$9:$A$83=$B38)*('R13. TIAM CO2 captured'!$C$9:$C$83=$D38)*('R13. TIAM CO2 captured'!$D$8:$L$8=P$8),'R13. TIAM CO2 captured'!$D$9:$L$83))/1000</f>
        <v>9322.3485300922912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SUM(IF(('R13. TIAM CO2 captured'!$A$9:$A$83=$B39)*('R13. TIAM CO2 captured'!$C$9:$C$83=$D39)*('R13. TIAM CO2 captured'!$D$8:$L$8=E$8),'R13. TIAM CO2 captured'!$D$9:$L$83))/1000</f>
        <v>0</v>
      </c>
      <c r="F39" s="58">
        <f t="array" ref="F39">SUM(IF(('R13. TIAM CO2 captured'!$A$9:$A$83=$B39)*('R13. TIAM CO2 captured'!$C$9:$C$83=$D39)*('R13. TIAM CO2 captured'!$D$8:$L$8=F$8),'R13. TIAM CO2 captured'!$D$9:$L$83))/1000</f>
        <v>0</v>
      </c>
      <c r="G39" s="58">
        <f t="array" ref="G39">SUM(IF(('R13. TIAM CO2 captured'!$A$9:$A$83=$B39)*('R13. TIAM CO2 captured'!$C$9:$C$83=$D39)*('R13. TIAM CO2 captured'!$D$8:$L$8=G$8),'R13. TIAM CO2 captured'!$D$9:$L$83))/1000</f>
        <v>0</v>
      </c>
      <c r="H39" s="58">
        <f t="array" ref="H39">SUM(IF(('R13. TIAM CO2 captured'!$A$9:$A$83=$B39)*('R13. TIAM CO2 captured'!$C$9:$C$83=$D39)*('R13. TIAM CO2 captured'!$D$8:$L$8=H$8),'R13. TIAM CO2 captured'!$D$9:$L$83))/1000</f>
        <v>4.4409929938346107</v>
      </c>
      <c r="I39" s="58">
        <f t="array" ref="I39">SUM(IF(('R13. TIAM CO2 captured'!$A$9:$A$83=$B39)*('R13. TIAM CO2 captured'!$C$9:$C$83=$D39)*('R13. TIAM CO2 captured'!$D$8:$L$8=I$8),'R13. TIAM CO2 captured'!$D$9:$L$83))/1000</f>
        <v>8.4221755791787825</v>
      </c>
      <c r="J39" s="58">
        <f t="array" ref="J39">SUM(IF(('R13. TIAM CO2 captured'!$A$9:$A$83=$B39)*('R13. TIAM CO2 captured'!$C$9:$C$83=$D39)*('R13. TIAM CO2 captured'!$D$8:$L$8=J$8),'R13. TIAM CO2 captured'!$D$9:$L$83))/1000</f>
        <v>50.594724905033317</v>
      </c>
      <c r="K39" s="58">
        <f t="array" ref="K39">SUM(IF(('R13. TIAM CO2 captured'!$A$9:$A$83=$B39)*('R13. TIAM CO2 captured'!$C$9:$C$83=$D39)*('R13. TIAM CO2 captured'!$D$8:$L$8=K$8),'R13. TIAM CO2 captured'!$D$9:$L$83))/1000</f>
        <v>260.15827040101817</v>
      </c>
      <c r="L39" s="58">
        <f t="array" ref="L39">SUM(IF(('R13. TIAM CO2 captured'!$A$9:$A$83=$B39)*('R13. TIAM CO2 captured'!$C$9:$C$83=$D39)*('R13. TIAM CO2 captured'!$D$8:$L$8=L$8),'R13. TIAM CO2 captured'!$D$9:$L$83))/1000</f>
        <v>1144.5697822540403</v>
      </c>
      <c r="M39" s="58">
        <f t="array" ref="M39">SUM(IF(('R13. TIAM CO2 captured'!$A$9:$A$83=$B39)*('R13. TIAM CO2 captured'!$C$9:$C$83=$D39)*('R13. TIAM CO2 captured'!$D$8:$L$8=M$8),'R13. TIAM CO2 captured'!$D$9:$L$83))/1000</f>
        <v>1230.3953426129824</v>
      </c>
      <c r="N39" s="58">
        <f t="array" ref="N39">SUM(IF(('R13. TIAM CO2 captured'!$A$9:$A$83=$B39)*('R13. TIAM CO2 captured'!$C$9:$C$83=$D39)*('R13. TIAM CO2 captured'!$D$8:$L$8=N$8),'R13. TIAM CO2 captured'!$D$9:$L$83))/1000</f>
        <v>1309.2641124902329</v>
      </c>
      <c r="O39" s="58">
        <f t="array" ref="O39">SUM(IF(('R13. TIAM CO2 captured'!$A$9:$A$83=$B39)*('R13. TIAM CO2 captured'!$C$9:$C$83=$D39)*('R13. TIAM CO2 captured'!$D$8:$L$8=O$8),'R13. TIAM CO2 captured'!$D$9:$L$83))/1000</f>
        <v>1388.0811891063311</v>
      </c>
      <c r="P39" s="58">
        <f t="array" ref="P39">SUM(IF(('R13. TIAM CO2 captured'!$A$9:$A$83=$B39)*('R13. TIAM CO2 captured'!$C$9:$C$83=$D39)*('R13. TIAM CO2 captured'!$D$8:$L$8=P$8),'R13. TIAM CO2 captured'!$D$9:$L$83))/1000</f>
        <v>1466.3968157297327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SUM(IF(('R13. TIAM CO2 captured'!$A$9:$A$83=$B40)*('R13. TIAM CO2 captured'!$C$9:$C$83=$D40)*('R13. TIAM CO2 captured'!$D$8:$L$8=E$8),'R13. TIAM CO2 captured'!$D$9:$L$83))/1000</f>
        <v>0</v>
      </c>
      <c r="F40" s="58">
        <f t="array" ref="F40">SUM(IF(('R13. TIAM CO2 captured'!$A$9:$A$83=$B40)*('R13. TIAM CO2 captured'!$C$9:$C$83=$D40)*('R13. TIAM CO2 captured'!$D$8:$L$8=F$8),'R13. TIAM CO2 captured'!$D$9:$L$83))/1000</f>
        <v>0</v>
      </c>
      <c r="G40" s="58">
        <f t="array" ref="G40">SUM(IF(('R13. TIAM CO2 captured'!$A$9:$A$83=$B40)*('R13. TIAM CO2 captured'!$C$9:$C$83=$D40)*('R13. TIAM CO2 captured'!$D$8:$L$8=G$8),'R13. TIAM CO2 captured'!$D$9:$L$83))/1000</f>
        <v>0</v>
      </c>
      <c r="H40" s="58">
        <f t="array" ref="H40">SUM(IF(('R13. TIAM CO2 captured'!$A$9:$A$83=$B40)*('R13. TIAM CO2 captured'!$C$9:$C$83=$D40)*('R13. TIAM CO2 captured'!$D$8:$L$8=H$8),'R13. TIAM CO2 captured'!$D$9:$L$83))/1000</f>
        <v>64.942253091957596</v>
      </c>
      <c r="I40" s="58">
        <f t="array" ref="I40">SUM(IF(('R13. TIAM CO2 captured'!$A$9:$A$83=$B40)*('R13. TIAM CO2 captured'!$C$9:$C$83=$D40)*('R13. TIAM CO2 captured'!$D$8:$L$8=I$8),'R13. TIAM CO2 captured'!$D$9:$L$83))/1000</f>
        <v>70.016397576829533</v>
      </c>
      <c r="J40" s="58">
        <f t="array" ref="J40">SUM(IF(('R13. TIAM CO2 captured'!$A$9:$A$83=$B40)*('R13. TIAM CO2 captured'!$C$9:$C$83=$D40)*('R13. TIAM CO2 captured'!$D$8:$L$8=J$8),'R13. TIAM CO2 captured'!$D$9:$L$83))/1000</f>
        <v>203.2801932194117</v>
      </c>
      <c r="K40" s="58">
        <f t="array" ref="K40">SUM(IF(('R13. TIAM CO2 captured'!$A$9:$A$83=$B40)*('R13. TIAM CO2 captured'!$C$9:$C$83=$D40)*('R13. TIAM CO2 captured'!$D$8:$L$8=K$8),'R13. TIAM CO2 captured'!$D$9:$L$83))/1000</f>
        <v>748.27044570455462</v>
      </c>
      <c r="L40" s="58">
        <f t="array" ref="L40">SUM(IF(('R13. TIAM CO2 captured'!$A$9:$A$83=$B40)*('R13. TIAM CO2 captured'!$C$9:$C$83=$D40)*('R13. TIAM CO2 captured'!$D$8:$L$8=L$8),'R13. TIAM CO2 captured'!$D$9:$L$83))/1000</f>
        <v>2606.984403768588</v>
      </c>
      <c r="M40" s="58">
        <f t="array" ref="M40">SUM(IF(('R13. TIAM CO2 captured'!$A$9:$A$83=$B40)*('R13. TIAM CO2 captured'!$C$9:$C$83=$D40)*('R13. TIAM CO2 captured'!$D$8:$L$8=M$8),'R13. TIAM CO2 captured'!$D$9:$L$83))/1000</f>
        <v>2746.4787776669655</v>
      </c>
      <c r="N40" s="58">
        <f t="array" ref="N40">SUM(IF(('R13. TIAM CO2 captured'!$A$9:$A$83=$B40)*('R13. TIAM CO2 captured'!$C$9:$C$83=$D40)*('R13. TIAM CO2 captured'!$D$8:$L$8=N$8),'R13. TIAM CO2 captured'!$D$9:$L$83))/1000</f>
        <v>2853.2223186925071</v>
      </c>
      <c r="O40" s="58">
        <f t="array" ref="O40">SUM(IF(('R13. TIAM CO2 captured'!$A$9:$A$83=$B40)*('R13. TIAM CO2 captured'!$C$9:$C$83=$D40)*('R13. TIAM CO2 captured'!$D$8:$L$8=O$8),'R13. TIAM CO2 captured'!$D$9:$L$83))/1000</f>
        <v>3060.1857789974497</v>
      </c>
      <c r="P40" s="58">
        <f t="array" ref="P40">SUM(IF(('R13. TIAM CO2 captured'!$A$9:$A$83=$B40)*('R13. TIAM CO2 captured'!$C$9:$C$83=$D40)*('R13. TIAM CO2 captured'!$D$8:$L$8=P$8),'R13. TIAM CO2 captured'!$D$9:$L$83))/1000</f>
        <v>3247.2561682614637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SUM(IF(('R13. TIAM CO2 captured'!$A$9:$A$83=$B41)*('R13. TIAM CO2 captured'!$C$9:$C$83=$D41)*('R13. TIAM CO2 captured'!$D$8:$L$8=E$8),'R13. TIAM CO2 captured'!$D$9:$L$83))/1000</f>
        <v>0</v>
      </c>
      <c r="F41" s="58">
        <f t="array" ref="F41">SUM(IF(('R13. TIAM CO2 captured'!$A$9:$A$83=$B41)*('R13. TIAM CO2 captured'!$C$9:$C$83=$D41)*('R13. TIAM CO2 captured'!$D$8:$L$8=F$8),'R13. TIAM CO2 captured'!$D$9:$L$83))/1000</f>
        <v>0</v>
      </c>
      <c r="G41" s="58">
        <f t="array" ref="G41">SUM(IF(('R13. TIAM CO2 captured'!$A$9:$A$83=$B41)*('R13. TIAM CO2 captured'!$C$9:$C$83=$D41)*('R13. TIAM CO2 captured'!$D$8:$L$8=G$8),'R13. TIAM CO2 captured'!$D$9:$L$83))/1000</f>
        <v>0</v>
      </c>
      <c r="H41" s="58">
        <f t="array" ref="H41">SUM(IF(('R13. TIAM CO2 captured'!$A$9:$A$83=$B41)*('R13. TIAM CO2 captured'!$C$9:$C$83=$D41)*('R13. TIAM CO2 captured'!$D$8:$L$8=H$8),'R13. TIAM CO2 captured'!$D$9:$L$83))/1000</f>
        <v>0</v>
      </c>
      <c r="I41" s="58">
        <f t="array" ref="I41">SUM(IF(('R13. TIAM CO2 captured'!$A$9:$A$83=$B41)*('R13. TIAM CO2 captured'!$C$9:$C$83=$D41)*('R13. TIAM CO2 captured'!$D$8:$L$8=I$8),'R13. TIAM CO2 captured'!$D$9:$L$83))/1000</f>
        <v>107.66981178005607</v>
      </c>
      <c r="J41" s="58">
        <f t="array" ref="J41">SUM(IF(('R13. TIAM CO2 captured'!$A$9:$A$83=$B41)*('R13. TIAM CO2 captured'!$C$9:$C$83=$D41)*('R13. TIAM CO2 captured'!$D$8:$L$8=J$8),'R13. TIAM CO2 captured'!$D$9:$L$83))/1000</f>
        <v>205.57297020397471</v>
      </c>
      <c r="K41" s="58">
        <f t="array" ref="K41">SUM(IF(('R13. TIAM CO2 captured'!$A$9:$A$83=$B41)*('R13. TIAM CO2 captured'!$C$9:$C$83=$D41)*('R13. TIAM CO2 captured'!$D$8:$L$8=K$8),'R13. TIAM CO2 captured'!$D$9:$L$83))/1000</f>
        <v>767.50400540793748</v>
      </c>
      <c r="L41" s="58">
        <f t="array" ref="L41">SUM(IF(('R13. TIAM CO2 captured'!$A$9:$A$83=$B41)*('R13. TIAM CO2 captured'!$C$9:$C$83=$D41)*('R13. TIAM CO2 captured'!$D$8:$L$8=L$8),'R13. TIAM CO2 captured'!$D$9:$L$83))/1000</f>
        <v>1241.7628951772026</v>
      </c>
      <c r="M41" s="58">
        <f t="array" ref="M41">SUM(IF(('R13. TIAM CO2 captured'!$A$9:$A$83=$B41)*('R13. TIAM CO2 captured'!$C$9:$C$83=$D41)*('R13. TIAM CO2 captured'!$D$8:$L$8=M$8),'R13. TIAM CO2 captured'!$D$9:$L$83))/1000</f>
        <v>3433.6538310246806</v>
      </c>
      <c r="N41" s="58">
        <f t="array" ref="N41">SUM(IF(('R13. TIAM CO2 captured'!$A$9:$A$83=$B41)*('R13. TIAM CO2 captured'!$C$9:$C$83=$D41)*('R13. TIAM CO2 captured'!$D$8:$L$8=N$8),'R13. TIAM CO2 captured'!$D$9:$L$83))/1000</f>
        <v>3856.7506761559976</v>
      </c>
      <c r="O41" s="58">
        <f t="array" ref="O41">SUM(IF(('R13. TIAM CO2 captured'!$A$9:$A$83=$B41)*('R13. TIAM CO2 captured'!$C$9:$C$83=$D41)*('R13. TIAM CO2 captured'!$D$8:$L$8=O$8),'R13. TIAM CO2 captured'!$D$9:$L$83))/1000</f>
        <v>4179.2203549173464</v>
      </c>
      <c r="P41" s="58">
        <f t="array" ref="P41">SUM(IF(('R13. TIAM CO2 captured'!$A$9:$A$83=$B41)*('R13. TIAM CO2 captured'!$C$9:$C$83=$D41)*('R13. TIAM CO2 captured'!$D$8:$L$8=P$8),'R13. TIAM CO2 captured'!$D$9:$L$83))/1000</f>
        <v>4505.7778250715237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SUM(IF(('R13. TIAM CO2 captured'!$A$9:$A$83=$B42)*('R13. TIAM CO2 captured'!$C$9:$C$83=$D42)*('R13. TIAM CO2 captured'!$D$8:$L$8=E$8),'R13. TIAM CO2 captured'!$D$9:$L$83))/1000</f>
        <v>0</v>
      </c>
      <c r="F42" s="58">
        <f t="array" ref="F42">SUM(IF(('R13. TIAM CO2 captured'!$A$9:$A$83=$B42)*('R13. TIAM CO2 captured'!$C$9:$C$83=$D42)*('R13. TIAM CO2 captured'!$D$8:$L$8=F$8),'R13. TIAM CO2 captured'!$D$9:$L$83))/1000</f>
        <v>0</v>
      </c>
      <c r="G42" s="58">
        <f t="array" ref="G42">SUM(IF(('R13. TIAM CO2 captured'!$A$9:$A$83=$B42)*('R13. TIAM CO2 captured'!$C$9:$C$83=$D42)*('R13. TIAM CO2 captured'!$D$8:$L$8=G$8),'R13. TIAM CO2 captured'!$D$9:$L$83))/1000</f>
        <v>0</v>
      </c>
      <c r="H42" s="58">
        <f t="array" ref="H42">SUM(IF(('R13. TIAM CO2 captured'!$A$9:$A$83=$B42)*('R13. TIAM CO2 captured'!$C$9:$C$83=$D42)*('R13. TIAM CO2 captured'!$D$8:$L$8=H$8),'R13. TIAM CO2 captured'!$D$9:$L$83))/1000</f>
        <v>0</v>
      </c>
      <c r="I42" s="58">
        <f t="array" ref="I42">SUM(IF(('R13. TIAM CO2 captured'!$A$9:$A$83=$B42)*('R13. TIAM CO2 captured'!$C$9:$C$83=$D42)*('R13. TIAM CO2 captured'!$D$8:$L$8=I$8),'R13. TIAM CO2 captured'!$D$9:$L$83))/1000</f>
        <v>354.20211224809088</v>
      </c>
      <c r="J42" s="58">
        <f t="array" ref="J42">SUM(IF(('R13. TIAM CO2 captured'!$A$9:$A$83=$B42)*('R13. TIAM CO2 captured'!$C$9:$C$83=$D42)*('R13. TIAM CO2 captured'!$D$8:$L$8=J$8),'R13. TIAM CO2 captured'!$D$9:$L$83))/1000</f>
        <v>463.48426305225036</v>
      </c>
      <c r="K42" s="58">
        <f t="array" ref="K42">SUM(IF(('R13. TIAM CO2 captured'!$A$9:$A$83=$B42)*('R13. TIAM CO2 captured'!$C$9:$C$83=$D42)*('R13. TIAM CO2 captured'!$D$8:$L$8=K$8),'R13. TIAM CO2 captured'!$D$9:$L$83))/1000</f>
        <v>1091.9354190555709</v>
      </c>
      <c r="L42" s="58">
        <f t="array" ref="L42">SUM(IF(('R13. TIAM CO2 captured'!$A$9:$A$83=$B42)*('R13. TIAM CO2 captured'!$C$9:$C$83=$D42)*('R13. TIAM CO2 captured'!$D$8:$L$8=L$8),'R13. TIAM CO2 captured'!$D$9:$L$83))/1000</f>
        <v>1884.8580238479715</v>
      </c>
      <c r="M42" s="58">
        <f t="array" ref="M42">SUM(IF(('R13. TIAM CO2 captured'!$A$9:$A$83=$B42)*('R13. TIAM CO2 captured'!$C$9:$C$83=$D42)*('R13. TIAM CO2 captured'!$D$8:$L$8=M$8),'R13. TIAM CO2 captured'!$D$9:$L$83))/1000</f>
        <v>2077.0731452289856</v>
      </c>
      <c r="N42" s="58">
        <f t="array" ref="N42">SUM(IF(('R13. TIAM CO2 captured'!$A$9:$A$83=$B42)*('R13. TIAM CO2 captured'!$C$9:$C$83=$D42)*('R13. TIAM CO2 captured'!$D$8:$L$8=N$8),'R13. TIAM CO2 captured'!$D$9:$L$83))/1000</f>
        <v>2448.6534578888541</v>
      </c>
      <c r="O42" s="58">
        <f t="array" ref="O42">SUM(IF(('R13. TIAM CO2 captured'!$A$9:$A$83=$B42)*('R13. TIAM CO2 captured'!$C$9:$C$83=$D42)*('R13. TIAM CO2 captured'!$D$8:$L$8=O$8),'R13. TIAM CO2 captured'!$D$9:$L$83))/1000</f>
        <v>2247.7399730995344</v>
      </c>
      <c r="P42" s="58">
        <f t="array" ref="P42">SUM(IF(('R13. TIAM CO2 captured'!$A$9:$A$83=$B42)*('R13. TIAM CO2 captured'!$C$9:$C$83=$D42)*('R13. TIAM CO2 captured'!$D$8:$L$8=P$8),'R13. TIAM CO2 captured'!$D$9:$L$83))/1000</f>
        <v>2244.506868107731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SUM(IF(('R13. TIAM CO2 captured'!$A$9:$A$83=$B43)*('R13. TIAM CO2 captured'!$C$9:$C$83=$D43)*('R13. TIAM CO2 captured'!$D$8:$L$8=E$8),'R13. TIAM CO2 captured'!$D$9:$L$83))/1000</f>
        <v>0</v>
      </c>
      <c r="F43" s="58">
        <f t="array" ref="F43">SUM(IF(('R13. TIAM CO2 captured'!$A$9:$A$83=$B43)*('R13. TIAM CO2 captured'!$C$9:$C$83=$D43)*('R13. TIAM CO2 captured'!$D$8:$L$8=F$8),'R13. TIAM CO2 captured'!$D$9:$L$83))/1000</f>
        <v>0</v>
      </c>
      <c r="G43" s="58">
        <f t="array" ref="G43">SUM(IF(('R13. TIAM CO2 captured'!$A$9:$A$83=$B43)*('R13. TIAM CO2 captured'!$C$9:$C$83=$D43)*('R13. TIAM CO2 captured'!$D$8:$L$8=G$8),'R13. TIAM CO2 captured'!$D$9:$L$83))/1000</f>
        <v>0</v>
      </c>
      <c r="H43" s="58">
        <f t="array" ref="H43">SUM(IF(('R13. TIAM CO2 captured'!$A$9:$A$83=$B43)*('R13. TIAM CO2 captured'!$C$9:$C$83=$D43)*('R13. TIAM CO2 captured'!$D$8:$L$8=H$8),'R13. TIAM CO2 captured'!$D$9:$L$83))/1000</f>
        <v>50.857051844700827</v>
      </c>
      <c r="I43" s="58">
        <f t="array" ref="I43">SUM(IF(('R13. TIAM CO2 captured'!$A$9:$A$83=$B43)*('R13. TIAM CO2 captured'!$C$9:$C$83=$D43)*('R13. TIAM CO2 captured'!$D$8:$L$8=I$8),'R13. TIAM CO2 captured'!$D$9:$L$83))/1000</f>
        <v>64.73313495737662</v>
      </c>
      <c r="J43" s="58">
        <f t="array" ref="J43">SUM(IF(('R13. TIAM CO2 captured'!$A$9:$A$83=$B43)*('R13. TIAM CO2 captured'!$C$9:$C$83=$D43)*('R13. TIAM CO2 captured'!$D$8:$L$8=J$8),'R13. TIAM CO2 captured'!$D$9:$L$83))/1000</f>
        <v>187.47115279933487</v>
      </c>
      <c r="K43" s="58">
        <f t="array" ref="K43">SUM(IF(('R13. TIAM CO2 captured'!$A$9:$A$83=$B43)*('R13. TIAM CO2 captured'!$C$9:$C$83=$D43)*('R13. TIAM CO2 captured'!$D$8:$L$8=K$8),'R13. TIAM CO2 captured'!$D$9:$L$83))/1000</f>
        <v>785.69474720867277</v>
      </c>
      <c r="L43" s="58">
        <f t="array" ref="L43">SUM(IF(('R13. TIAM CO2 captured'!$A$9:$A$83=$B43)*('R13. TIAM CO2 captured'!$C$9:$C$83=$D43)*('R13. TIAM CO2 captured'!$D$8:$L$8=L$8),'R13. TIAM CO2 captured'!$D$9:$L$83))/1000</f>
        <v>1837.6867413476457</v>
      </c>
      <c r="M43" s="58">
        <f t="array" ref="M43">SUM(IF(('R13. TIAM CO2 captured'!$A$9:$A$83=$B43)*('R13. TIAM CO2 captured'!$C$9:$C$83=$D43)*('R13. TIAM CO2 captured'!$D$8:$L$8=M$8),'R13. TIAM CO2 captured'!$D$9:$L$83))/1000</f>
        <v>1781.3331859104298</v>
      </c>
      <c r="N43" s="58">
        <f t="array" ref="N43">SUM(IF(('R13. TIAM CO2 captured'!$A$9:$A$83=$B43)*('R13. TIAM CO2 captured'!$C$9:$C$83=$D43)*('R13. TIAM CO2 captured'!$D$8:$L$8=N$8),'R13. TIAM CO2 captured'!$D$9:$L$83))/1000</f>
        <v>1756.2596102608843</v>
      </c>
      <c r="O43" s="58">
        <f t="array" ref="O43">SUM(IF(('R13. TIAM CO2 captured'!$A$9:$A$83=$B43)*('R13. TIAM CO2 captured'!$C$9:$C$83=$D43)*('R13. TIAM CO2 captured'!$D$8:$L$8=O$8),'R13. TIAM CO2 captured'!$D$9:$L$83))/1000</f>
        <v>1744.7608517731135</v>
      </c>
      <c r="P43" s="58">
        <f t="array" ref="P43">SUM(IF(('R13. TIAM CO2 captured'!$A$9:$A$83=$B43)*('R13. TIAM CO2 captured'!$C$9:$C$83=$D43)*('R13. TIAM CO2 captured'!$D$8:$L$8=P$8),'R13. TIAM CO2 captured'!$D$9:$L$83))/1000</f>
        <v>1845.3925303450735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SUM(IF(('R13. TIAM CO2 captured'!$A$9:$A$83=$B44)*('R13. TIAM CO2 captured'!$C$9:$C$83=$D44)*('R13. TIAM CO2 captured'!$D$8:$L$8=E$8),'R13. TIAM CO2 captured'!$D$9:$L$83))/1000</f>
        <v>0</v>
      </c>
      <c r="F44" s="58">
        <f t="array" ref="F44">SUM(IF(('R13. TIAM CO2 captured'!$A$9:$A$83=$B44)*('R13. TIAM CO2 captured'!$C$9:$C$83=$D44)*('R13. TIAM CO2 captured'!$D$8:$L$8=F$8),'R13. TIAM CO2 captured'!$D$9:$L$83))/1000</f>
        <v>0</v>
      </c>
      <c r="G44" s="58">
        <f t="array" ref="G44">SUM(IF(('R13. TIAM CO2 captured'!$A$9:$A$83=$B44)*('R13. TIAM CO2 captured'!$C$9:$C$83=$D44)*('R13. TIAM CO2 captured'!$D$8:$L$8=G$8),'R13. TIAM CO2 captured'!$D$9:$L$83))/1000</f>
        <v>0</v>
      </c>
      <c r="H44" s="58">
        <f t="array" ref="H44">SUM(IF(('R13. TIAM CO2 captured'!$A$9:$A$83=$B44)*('R13. TIAM CO2 captured'!$C$9:$C$83=$D44)*('R13. TIAM CO2 captured'!$D$8:$L$8=H$8),'R13. TIAM CO2 captured'!$D$9:$L$83))/1000</f>
        <v>63.044036867131616</v>
      </c>
      <c r="I44" s="58">
        <f t="array" ref="I44">SUM(IF(('R13. TIAM CO2 captured'!$A$9:$A$83=$B44)*('R13. TIAM CO2 captured'!$C$9:$C$83=$D44)*('R13. TIAM CO2 captured'!$D$8:$L$8=I$8),'R13. TIAM CO2 captured'!$D$9:$L$83))/1000</f>
        <v>728.48004190624272</v>
      </c>
      <c r="J44" s="58">
        <f t="array" ref="J44">SUM(IF(('R13. TIAM CO2 captured'!$A$9:$A$83=$B44)*('R13. TIAM CO2 captured'!$C$9:$C$83=$D44)*('R13. TIAM CO2 captured'!$D$8:$L$8=J$8),'R13. TIAM CO2 captured'!$D$9:$L$83))/1000</f>
        <v>2124.5520485281622</v>
      </c>
      <c r="K44" s="58">
        <f t="array" ref="K44">SUM(IF(('R13. TIAM CO2 captured'!$A$9:$A$83=$B44)*('R13. TIAM CO2 captured'!$C$9:$C$83=$D44)*('R13. TIAM CO2 captured'!$D$8:$L$8=K$8),'R13. TIAM CO2 captured'!$D$9:$L$83))/1000</f>
        <v>6418.6615982161011</v>
      </c>
      <c r="L44" s="58">
        <f t="array" ref="L44">SUM(IF(('R13. TIAM CO2 captured'!$A$9:$A$83=$B44)*('R13. TIAM CO2 captured'!$C$9:$C$83=$D44)*('R13. TIAM CO2 captured'!$D$8:$L$8=L$8),'R13. TIAM CO2 captured'!$D$9:$L$83))/1000</f>
        <v>11432.607303195315</v>
      </c>
      <c r="M44" s="58">
        <f t="array" ref="M44">SUM(IF(('R13. TIAM CO2 captured'!$A$9:$A$83=$B44)*('R13. TIAM CO2 captured'!$C$9:$C$83=$D44)*('R13. TIAM CO2 captured'!$D$8:$L$8=M$8),'R13. TIAM CO2 captured'!$D$9:$L$83))/1000</f>
        <v>11524.752119622925</v>
      </c>
      <c r="N44" s="58">
        <f t="array" ref="N44">SUM(IF(('R13. TIAM CO2 captured'!$A$9:$A$83=$B44)*('R13. TIAM CO2 captured'!$C$9:$C$83=$D44)*('R13. TIAM CO2 captured'!$D$8:$L$8=N$8),'R13. TIAM CO2 captured'!$D$9:$L$83))/1000</f>
        <v>9648.268829941022</v>
      </c>
      <c r="O44" s="58">
        <f t="array" ref="O44">SUM(IF(('R13. TIAM CO2 captured'!$A$9:$A$83=$B44)*('R13. TIAM CO2 captured'!$C$9:$C$83=$D44)*('R13. TIAM CO2 captured'!$D$8:$L$8=O$8),'R13. TIAM CO2 captured'!$D$9:$L$83))/1000</f>
        <v>7417.963810662166</v>
      </c>
      <c r="P44" s="58">
        <f t="array" ref="P44">SUM(IF(('R13. TIAM CO2 captured'!$A$9:$A$83=$B44)*('R13. TIAM CO2 captured'!$C$9:$C$83=$D44)*('R13. TIAM CO2 captured'!$D$8:$L$8=P$8),'R13. TIAM CO2 captured'!$D$9:$L$83))/1000</f>
        <v>7064.1467898898291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SUM(IF(('R13. TIAM CO2 captured'!$A$9:$A$83=$B45)*('R13. TIAM CO2 captured'!$C$9:$C$83=$D45)*('R13. TIAM CO2 captured'!$D$8:$L$8=E$8),'R13. TIAM CO2 captured'!$D$9:$L$83))/1000</f>
        <v>0</v>
      </c>
      <c r="F45" s="58">
        <f t="array" ref="F45">SUM(IF(('R13. TIAM CO2 captured'!$A$9:$A$83=$B45)*('R13. TIAM CO2 captured'!$C$9:$C$83=$D45)*('R13. TIAM CO2 captured'!$D$8:$L$8=F$8),'R13. TIAM CO2 captured'!$D$9:$L$83))/1000</f>
        <v>0</v>
      </c>
      <c r="G45" s="58">
        <f t="array" ref="G45">SUM(IF(('R13. TIAM CO2 captured'!$A$9:$A$83=$B45)*('R13. TIAM CO2 captured'!$C$9:$C$83=$D45)*('R13. TIAM CO2 captured'!$D$8:$L$8=G$8),'R13. TIAM CO2 captured'!$D$9:$L$83))/1000</f>
        <v>0</v>
      </c>
      <c r="H45" s="58">
        <f t="array" ref="H45">SUM(IF(('R13. TIAM CO2 captured'!$A$9:$A$83=$B45)*('R13. TIAM CO2 captured'!$C$9:$C$83=$D45)*('R13. TIAM CO2 captured'!$D$8:$L$8=H$8),'R13. TIAM CO2 captured'!$D$9:$L$83))/1000</f>
        <v>4.4409929938346107</v>
      </c>
      <c r="I45" s="58">
        <f t="array" ref="I45">SUM(IF(('R13. TIAM CO2 captured'!$A$9:$A$83=$B45)*('R13. TIAM CO2 captured'!$C$9:$C$83=$D45)*('R13. TIAM CO2 captured'!$D$8:$L$8=I$8),'R13. TIAM CO2 captured'!$D$9:$L$83))/1000</f>
        <v>8.87710088396733</v>
      </c>
      <c r="J45" s="58">
        <f t="array" ref="J45">SUM(IF(('R13. TIAM CO2 captured'!$A$9:$A$83=$B45)*('R13. TIAM CO2 captured'!$C$9:$C$83=$D45)*('R13. TIAM CO2 captured'!$D$8:$L$8=J$8),'R13. TIAM CO2 captured'!$D$9:$L$83))/1000</f>
        <v>45.467091128682057</v>
      </c>
      <c r="K45" s="58">
        <f t="array" ref="K45">SUM(IF(('R13. TIAM CO2 captured'!$A$9:$A$83=$B45)*('R13. TIAM CO2 captured'!$C$9:$C$83=$D45)*('R13. TIAM CO2 captured'!$D$8:$L$8=K$8),'R13. TIAM CO2 captured'!$D$9:$L$83))/1000</f>
        <v>249.61822866369732</v>
      </c>
      <c r="L45" s="58">
        <f t="array" ref="L45">SUM(IF(('R13. TIAM CO2 captured'!$A$9:$A$83=$B45)*('R13. TIAM CO2 captured'!$C$9:$C$83=$D45)*('R13. TIAM CO2 captured'!$D$8:$L$8=L$8),'R13. TIAM CO2 captured'!$D$9:$L$83))/1000</f>
        <v>1147.815463851538</v>
      </c>
      <c r="M45" s="58">
        <f t="array" ref="M45">SUM(IF(('R13. TIAM CO2 captured'!$A$9:$A$83=$B45)*('R13. TIAM CO2 captured'!$C$9:$C$83=$D45)*('R13. TIAM CO2 captured'!$D$8:$L$8=M$8),'R13. TIAM CO2 captured'!$D$9:$L$83))/1000</f>
        <v>1229.3166932334825</v>
      </c>
      <c r="N45" s="58">
        <f t="array" ref="N45">SUM(IF(('R13. TIAM CO2 captured'!$A$9:$A$83=$B45)*('R13. TIAM CO2 captured'!$C$9:$C$83=$D45)*('R13. TIAM CO2 captured'!$D$8:$L$8=N$8),'R13. TIAM CO2 captured'!$D$9:$L$83))/1000</f>
        <v>1307.6003318648031</v>
      </c>
      <c r="O45" s="58">
        <f t="array" ref="O45">SUM(IF(('R13. TIAM CO2 captured'!$A$9:$A$83=$B45)*('R13. TIAM CO2 captured'!$C$9:$C$83=$D45)*('R13. TIAM CO2 captured'!$D$8:$L$8=O$8),'R13. TIAM CO2 captured'!$D$9:$L$83))/1000</f>
        <v>1385.2842903540336</v>
      </c>
      <c r="P45" s="58">
        <f t="array" ref="P45">SUM(IF(('R13. TIAM CO2 captured'!$A$9:$A$83=$B45)*('R13. TIAM CO2 captured'!$C$9:$C$83=$D45)*('R13. TIAM CO2 captured'!$D$8:$L$8=P$8),'R13. TIAM CO2 captured'!$D$9:$L$83))/1000</f>
        <v>1463.4111334885445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SUM(IF(('R13. TIAM CO2 captured'!$A$9:$A$83=$B46)*('R13. TIAM CO2 captured'!$C$9:$C$83=$D46)*('R13. TIAM CO2 captured'!$D$8:$L$8=E$8),'R13. TIAM CO2 captured'!$D$9:$L$83))/1000</f>
        <v>0</v>
      </c>
      <c r="F46" s="58">
        <f t="array" ref="F46">SUM(IF(('R13. TIAM CO2 captured'!$A$9:$A$83=$B46)*('R13. TIAM CO2 captured'!$C$9:$C$83=$D46)*('R13. TIAM CO2 captured'!$D$8:$L$8=F$8),'R13. TIAM CO2 captured'!$D$9:$L$83))/1000</f>
        <v>0</v>
      </c>
      <c r="G46" s="58">
        <f t="array" ref="G46">SUM(IF(('R13. TIAM CO2 captured'!$A$9:$A$83=$B46)*('R13. TIAM CO2 captured'!$C$9:$C$83=$D46)*('R13. TIAM CO2 captured'!$D$8:$L$8=G$8),'R13. TIAM CO2 captured'!$D$9:$L$83))/1000</f>
        <v>0</v>
      </c>
      <c r="H46" s="58">
        <f t="array" ref="H46">SUM(IF(('R13. TIAM CO2 captured'!$A$9:$A$83=$B46)*('R13. TIAM CO2 captured'!$C$9:$C$83=$D46)*('R13. TIAM CO2 captured'!$D$8:$L$8=H$8),'R13. TIAM CO2 captured'!$D$9:$L$83))/1000</f>
        <v>64.942253091957596</v>
      </c>
      <c r="I46" s="58">
        <f t="array" ref="I46">SUM(IF(('R13. TIAM CO2 captured'!$A$9:$A$83=$B46)*('R13. TIAM CO2 captured'!$C$9:$C$83=$D46)*('R13. TIAM CO2 captured'!$D$8:$L$8=I$8),'R13. TIAM CO2 captured'!$D$9:$L$83))/1000</f>
        <v>0</v>
      </c>
      <c r="J46" s="58">
        <f t="array" ref="J46">SUM(IF(('R13. TIAM CO2 captured'!$A$9:$A$83=$B46)*('R13. TIAM CO2 captured'!$C$9:$C$83=$D46)*('R13. TIAM CO2 captured'!$D$8:$L$8=J$8),'R13. TIAM CO2 captured'!$D$9:$L$83))/1000</f>
        <v>205.01664282372474</v>
      </c>
      <c r="K46" s="58">
        <f t="array" ref="K46">SUM(IF(('R13. TIAM CO2 captured'!$A$9:$A$83=$B46)*('R13. TIAM CO2 captured'!$C$9:$C$83=$D46)*('R13. TIAM CO2 captured'!$D$8:$L$8=K$8),'R13. TIAM CO2 captured'!$D$9:$L$83))/1000</f>
        <v>704.62234708976632</v>
      </c>
      <c r="L46" s="58">
        <f t="array" ref="L46">SUM(IF(('R13. TIAM CO2 captured'!$A$9:$A$83=$B46)*('R13. TIAM CO2 captured'!$C$9:$C$83=$D46)*('R13. TIAM CO2 captured'!$D$8:$L$8=L$8),'R13. TIAM CO2 captured'!$D$9:$L$83))/1000</f>
        <v>2503.1982271958332</v>
      </c>
      <c r="M46" s="58">
        <f t="array" ref="M46">SUM(IF(('R13. TIAM CO2 captured'!$A$9:$A$83=$B46)*('R13. TIAM CO2 captured'!$C$9:$C$83=$D46)*('R13. TIAM CO2 captured'!$D$8:$L$8=M$8),'R13. TIAM CO2 captured'!$D$9:$L$83))/1000</f>
        <v>2664.4997297692944</v>
      </c>
      <c r="N46" s="58">
        <f t="array" ref="N46">SUM(IF(('R13. TIAM CO2 captured'!$A$9:$A$83=$B46)*('R13. TIAM CO2 captured'!$C$9:$C$83=$D46)*('R13. TIAM CO2 captured'!$D$8:$L$8=N$8),'R13. TIAM CO2 captured'!$D$9:$L$83))/1000</f>
        <v>2852.1026492280084</v>
      </c>
      <c r="O46" s="58">
        <f t="array" ref="O46">SUM(IF(('R13. TIAM CO2 captured'!$A$9:$A$83=$B46)*('R13. TIAM CO2 captured'!$C$9:$C$83=$D46)*('R13. TIAM CO2 captured'!$D$8:$L$8=O$8),'R13. TIAM CO2 captured'!$D$9:$L$83))/1000</f>
        <v>3035.5191261942532</v>
      </c>
      <c r="P46" s="58">
        <f t="array" ref="P46">SUM(IF(('R13. TIAM CO2 captured'!$A$9:$A$83=$B46)*('R13. TIAM CO2 captured'!$C$9:$C$83=$D46)*('R13. TIAM CO2 captured'!$D$8:$L$8=P$8),'R13. TIAM CO2 captured'!$D$9:$L$83))/1000</f>
        <v>3219.0473329851443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SUM(IF(('R13. TIAM CO2 captured'!$A$9:$A$83=$B47)*('R13. TIAM CO2 captured'!$C$9:$C$83=$D47)*('R13. TIAM CO2 captured'!$D$8:$L$8=E$8),'R13. TIAM CO2 captured'!$D$9:$L$83))/1000</f>
        <v>0</v>
      </c>
      <c r="F47" s="58">
        <f t="array" ref="F47">SUM(IF(('R13. TIAM CO2 captured'!$A$9:$A$83=$B47)*('R13. TIAM CO2 captured'!$C$9:$C$83=$D47)*('R13. TIAM CO2 captured'!$D$8:$L$8=F$8),'R13. TIAM CO2 captured'!$D$9:$L$83))/1000</f>
        <v>0</v>
      </c>
      <c r="G47" s="58">
        <f t="array" ref="G47">SUM(IF(('R13. TIAM CO2 captured'!$A$9:$A$83=$B47)*('R13. TIAM CO2 captured'!$C$9:$C$83=$D47)*('R13. TIAM CO2 captured'!$D$8:$L$8=G$8),'R13. TIAM CO2 captured'!$D$9:$L$83))/1000</f>
        <v>0</v>
      </c>
      <c r="H47" s="58">
        <f t="array" ref="H47">SUM(IF(('R13. TIAM CO2 captured'!$A$9:$A$83=$B47)*('R13. TIAM CO2 captured'!$C$9:$C$83=$D47)*('R13. TIAM CO2 captured'!$D$8:$L$8=H$8),'R13. TIAM CO2 captured'!$D$9:$L$83))/1000</f>
        <v>0</v>
      </c>
      <c r="I47" s="58">
        <f t="array" ref="I47">SUM(IF(('R13. TIAM CO2 captured'!$A$9:$A$83=$B47)*('R13. TIAM CO2 captured'!$C$9:$C$83=$D47)*('R13. TIAM CO2 captured'!$D$8:$L$8=I$8),'R13. TIAM CO2 captured'!$D$9:$L$83))/1000</f>
        <v>0</v>
      </c>
      <c r="J47" s="58">
        <f t="array" ref="J47">SUM(IF(('R13. TIAM CO2 captured'!$A$9:$A$83=$B47)*('R13. TIAM CO2 captured'!$C$9:$C$83=$D47)*('R13. TIAM CO2 captured'!$D$8:$L$8=J$8),'R13. TIAM CO2 captured'!$D$9:$L$83))/1000</f>
        <v>249.50567121372441</v>
      </c>
      <c r="K47" s="58">
        <f t="array" ref="K47">SUM(IF(('R13. TIAM CO2 captured'!$A$9:$A$83=$B47)*('R13. TIAM CO2 captured'!$C$9:$C$83=$D47)*('R13. TIAM CO2 captured'!$D$8:$L$8=K$8),'R13. TIAM CO2 captured'!$D$9:$L$83))/1000</f>
        <v>723.58365814252784</v>
      </c>
      <c r="L47" s="58">
        <f t="array" ref="L47">SUM(IF(('R13. TIAM CO2 captured'!$A$9:$A$83=$B47)*('R13. TIAM CO2 captured'!$C$9:$C$83=$D47)*('R13. TIAM CO2 captured'!$D$8:$L$8=L$8),'R13. TIAM CO2 captured'!$D$9:$L$83))/1000</f>
        <v>1191.4338450286602</v>
      </c>
      <c r="M47" s="58">
        <f t="array" ref="M47">SUM(IF(('R13. TIAM CO2 captured'!$A$9:$A$83=$B47)*('R13. TIAM CO2 captured'!$C$9:$C$83=$D47)*('R13. TIAM CO2 captured'!$D$8:$L$8=M$8),'R13. TIAM CO2 captured'!$D$9:$L$83))/1000</f>
        <v>3480.1861152603483</v>
      </c>
      <c r="N47" s="58">
        <f t="array" ref="N47">SUM(IF(('R13. TIAM CO2 captured'!$A$9:$A$83=$B47)*('R13. TIAM CO2 captured'!$C$9:$C$83=$D47)*('R13. TIAM CO2 captured'!$D$8:$L$8=N$8),'R13. TIAM CO2 captured'!$D$9:$L$83))/1000</f>
        <v>3854.5472180707889</v>
      </c>
      <c r="O47" s="58">
        <f t="array" ref="O47">SUM(IF(('R13. TIAM CO2 captured'!$A$9:$A$83=$B47)*('R13. TIAM CO2 captured'!$C$9:$C$83=$D47)*('R13. TIAM CO2 captured'!$D$8:$L$8=O$8),'R13. TIAM CO2 captured'!$D$9:$L$83))/1000</f>
        <v>4169.5037352185354</v>
      </c>
      <c r="P47" s="58">
        <f t="array" ref="P47">SUM(IF(('R13. TIAM CO2 captured'!$A$9:$A$83=$B47)*('R13. TIAM CO2 captured'!$C$9:$C$83=$D47)*('R13. TIAM CO2 captured'!$D$8:$L$8=P$8),'R13. TIAM CO2 captured'!$D$9:$L$83))/1000</f>
        <v>4497.6138286471169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SUM(IF(('R13. TIAM CO2 captured'!$A$9:$A$83=$B48)*('R13. TIAM CO2 captured'!$C$9:$C$83=$D48)*('R13. TIAM CO2 captured'!$D$8:$L$8=E$8),'R13. TIAM CO2 captured'!$D$9:$L$83))/1000</f>
        <v>0</v>
      </c>
      <c r="F48" s="58">
        <f t="array" ref="F48">SUM(IF(('R13. TIAM CO2 captured'!$A$9:$A$83=$B48)*('R13. TIAM CO2 captured'!$C$9:$C$83=$D48)*('R13. TIAM CO2 captured'!$D$8:$L$8=F$8),'R13. TIAM CO2 captured'!$D$9:$L$83))/1000</f>
        <v>0</v>
      </c>
      <c r="G48" s="58">
        <f t="array" ref="G48">SUM(IF(('R13. TIAM CO2 captured'!$A$9:$A$83=$B48)*('R13. TIAM CO2 captured'!$C$9:$C$83=$D48)*('R13. TIAM CO2 captured'!$D$8:$L$8=G$8),'R13. TIAM CO2 captured'!$D$9:$L$83))/1000</f>
        <v>0</v>
      </c>
      <c r="H48" s="58">
        <f t="array" ref="H48">SUM(IF(('R13. TIAM CO2 captured'!$A$9:$A$83=$B48)*('R13. TIAM CO2 captured'!$C$9:$C$83=$D48)*('R13. TIAM CO2 captured'!$D$8:$L$8=H$8),'R13. TIAM CO2 captured'!$D$9:$L$83))/1000</f>
        <v>0</v>
      </c>
      <c r="I48" s="58">
        <f t="array" ref="I48">SUM(IF(('R13. TIAM CO2 captured'!$A$9:$A$83=$B48)*('R13. TIAM CO2 captured'!$C$9:$C$83=$D48)*('R13. TIAM CO2 captured'!$D$8:$L$8=I$8),'R13. TIAM CO2 captured'!$D$9:$L$83))/1000</f>
        <v>0</v>
      </c>
      <c r="J48" s="58">
        <f t="array" ref="J48">SUM(IF(('R13. TIAM CO2 captured'!$A$9:$A$83=$B48)*('R13. TIAM CO2 captured'!$C$9:$C$83=$D48)*('R13. TIAM CO2 captured'!$D$8:$L$8=J$8),'R13. TIAM CO2 captured'!$D$9:$L$83))/1000</f>
        <v>547.21989468110269</v>
      </c>
      <c r="K48" s="58">
        <f t="array" ref="K48">SUM(IF(('R13. TIAM CO2 captured'!$A$9:$A$83=$B48)*('R13. TIAM CO2 captured'!$C$9:$C$83=$D48)*('R13. TIAM CO2 captured'!$D$8:$L$8=K$8),'R13. TIAM CO2 captured'!$D$9:$L$83))/1000</f>
        <v>1129.0745403909623</v>
      </c>
      <c r="L48" s="58">
        <f t="array" ref="L48">SUM(IF(('R13. TIAM CO2 captured'!$A$9:$A$83=$B48)*('R13. TIAM CO2 captured'!$C$9:$C$83=$D48)*('R13. TIAM CO2 captured'!$D$8:$L$8=L$8),'R13. TIAM CO2 captured'!$D$9:$L$83))/1000</f>
        <v>3023.8066260321239</v>
      </c>
      <c r="M48" s="58">
        <f t="array" ref="M48">SUM(IF(('R13. TIAM CO2 captured'!$A$9:$A$83=$B48)*('R13. TIAM CO2 captured'!$C$9:$C$83=$D48)*('R13. TIAM CO2 captured'!$D$8:$L$8=M$8),'R13. TIAM CO2 captured'!$D$9:$L$83))/1000</f>
        <v>2204.1367749080709</v>
      </c>
      <c r="N48" s="58">
        <f t="array" ref="N48">SUM(IF(('R13. TIAM CO2 captured'!$A$9:$A$83=$B48)*('R13. TIAM CO2 captured'!$C$9:$C$83=$D48)*('R13. TIAM CO2 captured'!$D$8:$L$8=N$8),'R13. TIAM CO2 captured'!$D$9:$L$83))/1000</f>
        <v>2239.3242070270317</v>
      </c>
      <c r="O48" s="58">
        <f t="array" ref="O48">SUM(IF(('R13. TIAM CO2 captured'!$A$9:$A$83=$B48)*('R13. TIAM CO2 captured'!$C$9:$C$83=$D48)*('R13. TIAM CO2 captured'!$D$8:$L$8=O$8),'R13. TIAM CO2 captured'!$D$9:$L$83))/1000</f>
        <v>2259.9108861450954</v>
      </c>
      <c r="P48" s="58">
        <f t="array" ref="P48">SUM(IF(('R13. TIAM CO2 captured'!$A$9:$A$83=$B48)*('R13. TIAM CO2 captured'!$C$9:$C$83=$D48)*('R13. TIAM CO2 captured'!$D$8:$L$8=P$8),'R13. TIAM CO2 captured'!$D$9:$L$83))/1000</f>
        <v>2202.5784038462575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SUM(IF(('R13. TIAM CO2 captured'!$A$9:$A$83=$B49)*('R13. TIAM CO2 captured'!$C$9:$C$83=$D49)*('R13. TIAM CO2 captured'!$D$8:$L$8=E$8),'R13. TIAM CO2 captured'!$D$9:$L$83))/1000</f>
        <v>0</v>
      </c>
      <c r="F49" s="58">
        <f t="array" ref="F49">SUM(IF(('R13. TIAM CO2 captured'!$A$9:$A$83=$B49)*('R13. TIAM CO2 captured'!$C$9:$C$83=$D49)*('R13. TIAM CO2 captured'!$D$8:$L$8=F$8),'R13. TIAM CO2 captured'!$D$9:$L$83))/1000</f>
        <v>0</v>
      </c>
      <c r="G49" s="58">
        <f t="array" ref="G49">SUM(IF(('R13. TIAM CO2 captured'!$A$9:$A$83=$B49)*('R13. TIAM CO2 captured'!$C$9:$C$83=$D49)*('R13. TIAM CO2 captured'!$D$8:$L$8=G$8),'R13. TIAM CO2 captured'!$D$9:$L$83))/1000</f>
        <v>0</v>
      </c>
      <c r="H49" s="58">
        <f t="array" ref="H49">SUM(IF(('R13. TIAM CO2 captured'!$A$9:$A$83=$B49)*('R13. TIAM CO2 captured'!$C$9:$C$83=$D49)*('R13. TIAM CO2 captured'!$D$8:$L$8=H$8),'R13. TIAM CO2 captured'!$D$9:$L$83))/1000</f>
        <v>50.857051844700827</v>
      </c>
      <c r="I49" s="58">
        <f t="array" ref="I49">SUM(IF(('R13. TIAM CO2 captured'!$A$9:$A$83=$B49)*('R13. TIAM CO2 captured'!$C$9:$C$83=$D49)*('R13. TIAM CO2 captured'!$D$8:$L$8=I$8),'R13. TIAM CO2 captured'!$D$9:$L$83))/1000</f>
        <v>0</v>
      </c>
      <c r="J49" s="58">
        <f t="array" ref="J49">SUM(IF(('R13. TIAM CO2 captured'!$A$9:$A$83=$B49)*('R13. TIAM CO2 captured'!$C$9:$C$83=$D49)*('R13. TIAM CO2 captured'!$D$8:$L$8=J$8),'R13. TIAM CO2 captured'!$D$9:$L$83))/1000</f>
        <v>280.73159520622289</v>
      </c>
      <c r="K49" s="58">
        <f t="array" ref="K49">SUM(IF(('R13. TIAM CO2 captured'!$A$9:$A$83=$B49)*('R13. TIAM CO2 captured'!$C$9:$C$83=$D49)*('R13. TIAM CO2 captured'!$D$8:$L$8=K$8),'R13. TIAM CO2 captured'!$D$9:$L$83))/1000</f>
        <v>825.24529204163798</v>
      </c>
      <c r="L49" s="58">
        <f t="array" ref="L49">SUM(IF(('R13. TIAM CO2 captured'!$A$9:$A$83=$B49)*('R13. TIAM CO2 captured'!$C$9:$C$83=$D49)*('R13. TIAM CO2 captured'!$D$8:$L$8=L$8),'R13. TIAM CO2 captured'!$D$9:$L$83))/1000</f>
        <v>1647.4024261942459</v>
      </c>
      <c r="M49" s="58">
        <f t="array" ref="M49">SUM(IF(('R13. TIAM CO2 captured'!$A$9:$A$83=$B49)*('R13. TIAM CO2 captured'!$C$9:$C$83=$D49)*('R13. TIAM CO2 captured'!$D$8:$L$8=M$8),'R13. TIAM CO2 captured'!$D$9:$L$83))/1000</f>
        <v>1632.6974104918227</v>
      </c>
      <c r="N49" s="58">
        <f t="array" ref="N49">SUM(IF(('R13. TIAM CO2 captured'!$A$9:$A$83=$B49)*('R13. TIAM CO2 captured'!$C$9:$C$83=$D49)*('R13. TIAM CO2 captured'!$D$8:$L$8=N$8),'R13. TIAM CO2 captured'!$D$9:$L$83))/1000</f>
        <v>1669.4034148956512</v>
      </c>
      <c r="O49" s="58">
        <f t="array" ref="O49">SUM(IF(('R13. TIAM CO2 captured'!$A$9:$A$83=$B49)*('R13. TIAM CO2 captured'!$C$9:$C$83=$D49)*('R13. TIAM CO2 captured'!$D$8:$L$8=O$8),'R13. TIAM CO2 captured'!$D$9:$L$83))/1000</f>
        <v>1722.1196156842723</v>
      </c>
      <c r="P49" s="58">
        <f t="array" ref="P49">SUM(IF(('R13. TIAM CO2 captured'!$A$9:$A$83=$B49)*('R13. TIAM CO2 captured'!$C$9:$C$83=$D49)*('R13. TIAM CO2 captured'!$D$8:$L$8=P$8),'R13. TIAM CO2 captured'!$D$9:$L$83))/1000</f>
        <v>1810.2688004724923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SUM(IF(('R13. TIAM CO2 captured'!$A$9:$A$83=$B50)*('R13. TIAM CO2 captured'!$C$9:$C$83=$D50)*('R13. TIAM CO2 captured'!$D$8:$L$8=E$8),'R13. TIAM CO2 captured'!$D$9:$L$83))/1000</f>
        <v>0</v>
      </c>
      <c r="F50" s="58">
        <f t="array" ref="F50">SUM(IF(('R13. TIAM CO2 captured'!$A$9:$A$83=$B50)*('R13. TIAM CO2 captured'!$C$9:$C$83=$D50)*('R13. TIAM CO2 captured'!$D$8:$L$8=F$8),'R13. TIAM CO2 captured'!$D$9:$L$83))/1000</f>
        <v>0</v>
      </c>
      <c r="G50" s="58">
        <f t="array" ref="G50">SUM(IF(('R13. TIAM CO2 captured'!$A$9:$A$83=$B50)*('R13. TIAM CO2 captured'!$C$9:$C$83=$D50)*('R13. TIAM CO2 captured'!$D$8:$L$8=G$8),'R13. TIAM CO2 captured'!$D$9:$L$83))/1000</f>
        <v>0</v>
      </c>
      <c r="H50" s="58">
        <f t="array" ref="H50">SUM(IF(('R13. TIAM CO2 captured'!$A$9:$A$83=$B50)*('R13. TIAM CO2 captured'!$C$9:$C$83=$D50)*('R13. TIAM CO2 captured'!$D$8:$L$8=H$8),'R13. TIAM CO2 captured'!$D$9:$L$83))/1000</f>
        <v>63.044036867131616</v>
      </c>
      <c r="I50" s="58">
        <f t="array" ref="I50">SUM(IF(('R13. TIAM CO2 captured'!$A$9:$A$83=$B50)*('R13. TIAM CO2 captured'!$C$9:$C$83=$D50)*('R13. TIAM CO2 captured'!$D$8:$L$8=I$8),'R13. TIAM CO2 captured'!$D$9:$L$83))/1000</f>
        <v>0</v>
      </c>
      <c r="J50" s="58">
        <f t="array" ref="J50">SUM(IF(('R13. TIAM CO2 captured'!$A$9:$A$83=$B50)*('R13. TIAM CO2 captured'!$C$9:$C$83=$D50)*('R13. TIAM CO2 captured'!$D$8:$L$8=J$8),'R13. TIAM CO2 captured'!$D$9:$L$83))/1000</f>
        <v>3333.3528535468286</v>
      </c>
      <c r="K50" s="58">
        <f t="array" ref="K50">SUM(IF(('R13. TIAM CO2 captured'!$A$9:$A$83=$B50)*('R13. TIAM CO2 captured'!$C$9:$C$83=$D50)*('R13. TIAM CO2 captured'!$D$8:$L$8=K$8),'R13. TIAM CO2 captured'!$D$9:$L$83))/1000</f>
        <v>6211.3424366257132</v>
      </c>
      <c r="L50" s="58">
        <f t="array" ref="L50">SUM(IF(('R13. TIAM CO2 captured'!$A$9:$A$83=$B50)*('R13. TIAM CO2 captured'!$C$9:$C$83=$D50)*('R13. TIAM CO2 captured'!$D$8:$L$8=L$8),'R13. TIAM CO2 captured'!$D$9:$L$83))/1000</f>
        <v>11345.730734061812</v>
      </c>
      <c r="M50" s="58">
        <f t="array" ref="M50">SUM(IF(('R13. TIAM CO2 captured'!$A$9:$A$83=$B50)*('R13. TIAM CO2 captured'!$C$9:$C$83=$D50)*('R13. TIAM CO2 captured'!$D$8:$L$8=M$8),'R13. TIAM CO2 captured'!$D$9:$L$83))/1000</f>
        <v>9692.1908954081591</v>
      </c>
      <c r="N50" s="58">
        <f t="array" ref="N50">SUM(IF(('R13. TIAM CO2 captured'!$A$9:$A$83=$B50)*('R13. TIAM CO2 captured'!$C$9:$C$83=$D50)*('R13. TIAM CO2 captured'!$D$8:$L$8=N$8),'R13. TIAM CO2 captured'!$D$9:$L$83))/1000</f>
        <v>7984.7744323547995</v>
      </c>
      <c r="O50" s="58">
        <f t="array" ref="O50">SUM(IF(('R13. TIAM CO2 captured'!$A$9:$A$83=$B50)*('R13. TIAM CO2 captured'!$C$9:$C$83=$D50)*('R13. TIAM CO2 captured'!$D$8:$L$8=O$8),'R13. TIAM CO2 captured'!$D$9:$L$83))/1000</f>
        <v>7209.850706160124</v>
      </c>
      <c r="P50" s="58">
        <f t="array" ref="P50">SUM(IF(('R13. TIAM CO2 captured'!$A$9:$A$83=$B50)*('R13. TIAM CO2 captured'!$C$9:$C$83=$D50)*('R13. TIAM CO2 captured'!$D$8:$L$8=P$8),'R13. TIAM CO2 captured'!$D$9:$L$83))/1000</f>
        <v>7039.3290731643347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SUM(IF(('R13. TIAM CO2 captured'!$A$9:$A$83=$B51)*('R13. TIAM CO2 captured'!$C$9:$C$83=$D51)*('R13. TIAM CO2 captured'!$D$8:$L$8=E$8),'R13. TIAM CO2 captured'!$D$9:$L$83))/1000</f>
        <v>0</v>
      </c>
      <c r="F51" s="58">
        <f t="array" ref="F51">SUM(IF(('R13. TIAM CO2 captured'!$A$9:$A$83=$B51)*('R13. TIAM CO2 captured'!$C$9:$C$83=$D51)*('R13. TIAM CO2 captured'!$D$8:$L$8=F$8),'R13. TIAM CO2 captured'!$D$9:$L$83))/1000</f>
        <v>0</v>
      </c>
      <c r="G51" s="58">
        <f t="array" ref="G51">SUM(IF(('R13. TIAM CO2 captured'!$A$9:$A$83=$B51)*('R13. TIAM CO2 captured'!$C$9:$C$83=$D51)*('R13. TIAM CO2 captured'!$D$8:$L$8=G$8),'R13. TIAM CO2 captured'!$D$9:$L$83))/1000</f>
        <v>0</v>
      </c>
      <c r="H51" s="58">
        <f t="array" ref="H51">SUM(IF(('R13. TIAM CO2 captured'!$A$9:$A$83=$B51)*('R13. TIAM CO2 captured'!$C$9:$C$83=$D51)*('R13. TIAM CO2 captured'!$D$8:$L$8=H$8),'R13. TIAM CO2 captured'!$D$9:$L$83))/1000</f>
        <v>4.4409929938346107</v>
      </c>
      <c r="I51" s="58">
        <f t="array" ref="I51">SUM(IF(('R13. TIAM CO2 captured'!$A$9:$A$83=$B51)*('R13. TIAM CO2 captured'!$C$9:$C$83=$D51)*('R13. TIAM CO2 captured'!$D$8:$L$8=I$8),'R13. TIAM CO2 captured'!$D$9:$L$83))/1000</f>
        <v>0</v>
      </c>
      <c r="J51" s="58">
        <f t="array" ref="J51">SUM(IF(('R13. TIAM CO2 captured'!$A$9:$A$83=$B51)*('R13. TIAM CO2 captured'!$C$9:$C$83=$D51)*('R13. TIAM CO2 captured'!$D$8:$L$8=J$8),'R13. TIAM CO2 captured'!$D$9:$L$83))/1000</f>
        <v>50.14247698545482</v>
      </c>
      <c r="K51" s="58">
        <f t="array" ref="K51">SUM(IF(('R13. TIAM CO2 captured'!$A$9:$A$83=$B51)*('R13. TIAM CO2 captured'!$C$9:$C$83=$D51)*('R13. TIAM CO2 captured'!$D$8:$L$8=K$8),'R13. TIAM CO2 captured'!$D$9:$L$83))/1000</f>
        <v>264.88754798996388</v>
      </c>
      <c r="L51" s="58">
        <f t="array" ref="L51">SUM(IF(('R13. TIAM CO2 captured'!$A$9:$A$83=$B51)*('R13. TIAM CO2 captured'!$C$9:$C$83=$D51)*('R13. TIAM CO2 captured'!$D$8:$L$8=L$8),'R13. TIAM CO2 captured'!$D$9:$L$83))/1000</f>
        <v>1149.059847244911</v>
      </c>
      <c r="M51" s="58">
        <f t="array" ref="M51">SUM(IF(('R13. TIAM CO2 captured'!$A$9:$A$83=$B51)*('R13. TIAM CO2 captured'!$C$9:$C$83=$D51)*('R13. TIAM CO2 captured'!$D$8:$L$8=M$8),'R13. TIAM CO2 captured'!$D$9:$L$83))/1000</f>
        <v>1227.192694716377</v>
      </c>
      <c r="N51" s="58">
        <f t="array" ref="N51">SUM(IF(('R13. TIAM CO2 captured'!$A$9:$A$83=$B51)*('R13. TIAM CO2 captured'!$C$9:$C$83=$D51)*('R13. TIAM CO2 captured'!$D$8:$L$8=N$8),'R13. TIAM CO2 captured'!$D$9:$L$83))/1000</f>
        <v>1304.0351761441345</v>
      </c>
      <c r="O51" s="58">
        <f t="array" ref="O51">SUM(IF(('R13. TIAM CO2 captured'!$A$9:$A$83=$B51)*('R13. TIAM CO2 captured'!$C$9:$C$83=$D51)*('R13. TIAM CO2 captured'!$D$8:$L$8=O$8),'R13. TIAM CO2 captured'!$D$9:$L$83))/1000</f>
        <v>1382.965554004682</v>
      </c>
      <c r="P51" s="58">
        <f t="array" ref="P51">SUM(IF(('R13. TIAM CO2 captured'!$A$9:$A$83=$B51)*('R13. TIAM CO2 captured'!$C$9:$C$83=$D51)*('R13. TIAM CO2 captured'!$D$8:$L$8=P$8),'R13. TIAM CO2 captured'!$D$9:$L$83))/1000</f>
        <v>1460.9394717318828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9" priority="4">
      <formula>_xlfn.ISFORMULA(A1)</formula>
    </cfRule>
  </conditionalFormatting>
  <conditionalFormatting sqref="B4:D5">
    <cfRule type="expression" dxfId="78" priority="3">
      <formula>_xlfn.ISFORMULA(B4)</formula>
    </cfRule>
  </conditionalFormatting>
  <conditionalFormatting sqref="C8:D14">
    <cfRule type="expression" dxfId="77" priority="2">
      <formula>_xlfn.ISFORMULA(C8)</formula>
    </cfRule>
  </conditionalFormatting>
  <conditionalFormatting sqref="A16:D51">
    <cfRule type="expression" dxfId="76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226A-FCE6-47AB-9916-5E8E388D8856}">
  <sheetPr>
    <tabColor theme="4" tint="0.39997558519241921"/>
    <pageSetUpPr autoPageBreaks="0"/>
  </sheetPr>
  <dimension ref="A1:Q57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322</v>
      </c>
    </row>
    <row r="2" spans="1:17" s="30" customFormat="1" x14ac:dyDescent="0.3">
      <c r="A2" s="30" t="s">
        <v>42</v>
      </c>
      <c r="B2" s="30" t="s">
        <v>281</v>
      </c>
    </row>
    <row r="3" spans="1:17" s="30" customFormat="1" x14ac:dyDescent="0.3">
      <c r="A3" s="30" t="s">
        <v>44</v>
      </c>
      <c r="B3" s="30" t="s">
        <v>323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78" t="s">
        <v>324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SUM(IF(('R12. TIAM new heat pump cap.'!$A$9:$A$98=$B9)*('R12. TIAM new heat pump cap.'!$D$8:$N$8=E$8),'R12. TIAM new heat pump cap.'!$D$9:$N$98))</f>
        <v>0</v>
      </c>
      <c r="F9" s="58">
        <f t="array" ref="F9">SUM(IF(('R12. TIAM new heat pump cap.'!$A$9:$A$98=$B9)*('R12. TIAM new heat pump cap.'!$D$8:$N$8=F$8),'R12. TIAM new heat pump cap.'!$D$9:$N$98))</f>
        <v>214.70697223929301</v>
      </c>
      <c r="G9" s="58">
        <f t="array" ref="G9">SUM(IF(('R12. TIAM new heat pump cap.'!$A$9:$A$98=$B9)*('R12. TIAM new heat pump cap.'!$D$8:$N$8=G$8),'R12. TIAM new heat pump cap.'!$D$9:$N$98))</f>
        <v>77.952664633589393</v>
      </c>
      <c r="H9" s="58">
        <f t="array" ref="H9">SUM(IF(('R12. TIAM new heat pump cap.'!$A$9:$A$98=$B9)*('R12. TIAM new heat pump cap.'!$D$8:$N$8=H$8),'R12. TIAM new heat pump cap.'!$D$9:$N$98))</f>
        <v>1711.5200964725946</v>
      </c>
      <c r="I9" s="58">
        <f t="array" ref="I9">SUM(IF(('R12. TIAM new heat pump cap.'!$A$9:$A$98=$B9)*('R12. TIAM new heat pump cap.'!$D$8:$N$8=I$8),'R12. TIAM new heat pump cap.'!$D$9:$N$98))</f>
        <v>2333.0679733487391</v>
      </c>
      <c r="J9" s="58">
        <f t="array" ref="J9">SUM(IF(('R12. TIAM new heat pump cap.'!$A$9:$A$98=$B9)*('R12. TIAM new heat pump cap.'!$D$8:$N$8=J$8),'R12. TIAM new heat pump cap.'!$D$9:$N$98))</f>
        <v>2978.8113672844593</v>
      </c>
      <c r="K9" s="58">
        <f t="array" ref="K9">SUM(IF(('R12. TIAM new heat pump cap.'!$A$9:$A$98=$B9)*('R12. TIAM new heat pump cap.'!$D$8:$N$8=K$8),'R12. TIAM new heat pump cap.'!$D$9:$N$98))</f>
        <v>3061.4655857062248</v>
      </c>
      <c r="L9" s="58">
        <f t="array" ref="L9">SUM(IF(('R12. TIAM new heat pump cap.'!$A$9:$A$98=$B9)*('R12. TIAM new heat pump cap.'!$D$8:$N$8=L$8),'R12. TIAM new heat pump cap.'!$D$9:$N$98))</f>
        <v>3360.2073121452504</v>
      </c>
      <c r="M9" s="58">
        <f t="array" ref="M9">SUM(IF(('R12. TIAM new heat pump cap.'!$A$9:$A$98=$B9)*('R12. TIAM new heat pump cap.'!$D$8:$N$8=M$8),'R12. TIAM new heat pump cap.'!$D$9:$N$98))</f>
        <v>4187.4275989997777</v>
      </c>
      <c r="N9" s="58">
        <f t="array" ref="N9">SUM(IF(('R12. TIAM new heat pump cap.'!$A$9:$A$98=$B9)*('R12. TIAM new heat pump cap.'!$D$8:$N$8=N$8),'R12. TIAM new heat pump cap.'!$D$9:$N$98))</f>
        <v>4885.2140706540758</v>
      </c>
      <c r="O9" s="58">
        <f t="array" ref="O9">SUM(IF(('R12. TIAM new heat pump cap.'!$A$9:$A$98=$B9)*('R12. TIAM new heat pump cap.'!$D$8:$N$8=O$8),'R12. TIAM new heat pump cap.'!$D$9:$N$98))</f>
        <v>5648.0036243258028</v>
      </c>
      <c r="P9" s="58">
        <f t="array" ref="P9">SUM(IF(('R12. TIAM new heat pump cap.'!$A$9:$A$98=$B9)*('R12. TIAM new heat pump cap.'!$D$8:$N$8=P$8),'R12. TIAM new heat pump cap.'!$D$9:$N$98))</f>
        <v>7124.8863167514219</v>
      </c>
    </row>
    <row r="10" spans="1:17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SUM(IF(('R12. TIAM new heat pump cap.'!$A$9:$A$98=$B10)*('R12. TIAM new heat pump cap.'!$D$8:$N$8=E$8),'R12. TIAM new heat pump cap.'!$D$9:$N$98))</f>
        <v>0</v>
      </c>
      <c r="F10" s="58">
        <f t="array" ref="F10">SUM(IF(('R12. TIAM new heat pump cap.'!$A$9:$A$98=$B10)*('R12. TIAM new heat pump cap.'!$D$8:$N$8=F$8),'R12. TIAM new heat pump cap.'!$D$9:$N$98))</f>
        <v>214.70697223929301</v>
      </c>
      <c r="G10" s="58">
        <f t="array" ref="G10">SUM(IF(('R12. TIAM new heat pump cap.'!$A$9:$A$98=$B10)*('R12. TIAM new heat pump cap.'!$D$8:$N$8=G$8),'R12. TIAM new heat pump cap.'!$D$9:$N$98))</f>
        <v>77.952664633589393</v>
      </c>
      <c r="H10" s="58">
        <f t="array" ref="H10">SUM(IF(('R12. TIAM new heat pump cap.'!$A$9:$A$98=$B10)*('R12. TIAM new heat pump cap.'!$D$8:$N$8=H$8),'R12. TIAM new heat pump cap.'!$D$9:$N$98))</f>
        <v>1735.3482626068442</v>
      </c>
      <c r="I10" s="58">
        <f t="array" ref="I10">SUM(IF(('R12. TIAM new heat pump cap.'!$A$9:$A$98=$B10)*('R12. TIAM new heat pump cap.'!$D$8:$N$8=I$8),'R12. TIAM new heat pump cap.'!$D$9:$N$98))</f>
        <v>2736.5671344663474</v>
      </c>
      <c r="J10" s="58">
        <f t="array" ref="J10">SUM(IF(('R12. TIAM new heat pump cap.'!$A$9:$A$98=$B10)*('R12. TIAM new heat pump cap.'!$D$8:$N$8=J$8),'R12. TIAM new heat pump cap.'!$D$9:$N$98))</f>
        <v>23255.84047917214</v>
      </c>
      <c r="K10" s="58">
        <f t="array" ref="K10">SUM(IF(('R12. TIAM new heat pump cap.'!$A$9:$A$98=$B10)*('R12. TIAM new heat pump cap.'!$D$8:$N$8=K$8),'R12. TIAM new heat pump cap.'!$D$9:$N$98))</f>
        <v>21003.833303806896</v>
      </c>
      <c r="L10" s="58">
        <f t="array" ref="L10">SUM(IF(('R12. TIAM new heat pump cap.'!$A$9:$A$98=$B10)*('R12. TIAM new heat pump cap.'!$D$8:$N$8=L$8),'R12. TIAM new heat pump cap.'!$D$9:$N$98))</f>
        <v>27236.962735264198</v>
      </c>
      <c r="M10" s="58">
        <f t="array" ref="M10">SUM(IF(('R12. TIAM new heat pump cap.'!$A$9:$A$98=$B10)*('R12. TIAM new heat pump cap.'!$D$8:$N$8=M$8),'R12. TIAM new heat pump cap.'!$D$9:$N$98))</f>
        <v>23093.441426125275</v>
      </c>
      <c r="N10" s="58">
        <f t="array" ref="N10">SUM(IF(('R12. TIAM new heat pump cap.'!$A$9:$A$98=$B10)*('R12. TIAM new heat pump cap.'!$D$8:$N$8=N$8),'R12. TIAM new heat pump cap.'!$D$9:$N$98))</f>
        <v>28923.906501289719</v>
      </c>
      <c r="O10" s="58">
        <f t="array" ref="O10">SUM(IF(('R12. TIAM new heat pump cap.'!$A$9:$A$98=$B10)*('R12. TIAM new heat pump cap.'!$D$8:$N$8=O$8),'R12. TIAM new heat pump cap.'!$D$9:$N$98))</f>
        <v>24747.298154621636</v>
      </c>
      <c r="P10" s="58">
        <f t="array" ref="P10">SUM(IF(('R12. TIAM new heat pump cap.'!$A$9:$A$98=$B10)*('R12. TIAM new heat pump cap.'!$D$8:$N$8=P$8),'R12. TIAM new heat pump cap.'!$D$9:$N$98))</f>
        <v>28769.029421688159</v>
      </c>
    </row>
    <row r="11" spans="1:17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SUM(IF(('R12. TIAM new heat pump cap.'!$A$9:$A$98=$B11)*('R12. TIAM new heat pump cap.'!$D$8:$N$8=E$8),'R12. TIAM new heat pump cap.'!$D$9:$N$98))</f>
        <v>0</v>
      </c>
      <c r="F11" s="58">
        <f t="array" ref="F11">SUM(IF(('R12. TIAM new heat pump cap.'!$A$9:$A$98=$B11)*('R12. TIAM new heat pump cap.'!$D$8:$N$8=F$8),'R12. TIAM new heat pump cap.'!$D$9:$N$98))</f>
        <v>214.70697223929301</v>
      </c>
      <c r="G11" s="58">
        <f t="array" ref="G11">SUM(IF(('R12. TIAM new heat pump cap.'!$A$9:$A$98=$B11)*('R12. TIAM new heat pump cap.'!$D$8:$N$8=G$8),'R12. TIAM new heat pump cap.'!$D$9:$N$98))</f>
        <v>77.952664633589393</v>
      </c>
      <c r="H11" s="58">
        <f t="array" ref="H11">SUM(IF(('R12. TIAM new heat pump cap.'!$A$9:$A$98=$B11)*('R12. TIAM new heat pump cap.'!$D$8:$N$8=H$8),'R12. TIAM new heat pump cap.'!$D$9:$N$98))</f>
        <v>1735.3482626068442</v>
      </c>
      <c r="I11" s="58">
        <f t="array" ref="I11">SUM(IF(('R12. TIAM new heat pump cap.'!$A$9:$A$98=$B11)*('R12. TIAM new heat pump cap.'!$D$8:$N$8=I$8),'R12. TIAM new heat pump cap.'!$D$9:$N$98))</f>
        <v>2436.1340990887629</v>
      </c>
      <c r="J11" s="58">
        <f t="array" ref="J11">SUM(IF(('R12. TIAM new heat pump cap.'!$A$9:$A$98=$B11)*('R12. TIAM new heat pump cap.'!$D$8:$N$8=J$8),'R12. TIAM new heat pump cap.'!$D$9:$N$98))</f>
        <v>22299.713692890997</v>
      </c>
      <c r="K11" s="58">
        <f t="array" ref="K11">SUM(IF(('R12. TIAM new heat pump cap.'!$A$9:$A$98=$B11)*('R12. TIAM new heat pump cap.'!$D$8:$N$8=K$8),'R12. TIAM new heat pump cap.'!$D$9:$N$98))</f>
        <v>21381.858191748499</v>
      </c>
      <c r="L11" s="58">
        <f t="array" ref="L11">SUM(IF(('R12. TIAM new heat pump cap.'!$A$9:$A$98=$B11)*('R12. TIAM new heat pump cap.'!$D$8:$N$8=L$8),'R12. TIAM new heat pump cap.'!$D$9:$N$98))</f>
        <v>26978.715893159191</v>
      </c>
      <c r="M11" s="58">
        <f t="array" ref="M11">SUM(IF(('R12. TIAM new heat pump cap.'!$A$9:$A$98=$B11)*('R12. TIAM new heat pump cap.'!$D$8:$N$8=M$8),'R12. TIAM new heat pump cap.'!$D$9:$N$98))</f>
        <v>23262.856358629248</v>
      </c>
      <c r="N11" s="58">
        <f t="array" ref="N11">SUM(IF(('R12. TIAM new heat pump cap.'!$A$9:$A$98=$B11)*('R12. TIAM new heat pump cap.'!$D$8:$N$8=N$8),'R12. TIAM new heat pump cap.'!$D$9:$N$98))</f>
        <v>26785.238110226011</v>
      </c>
      <c r="O11" s="58">
        <f t="array" ref="O11">SUM(IF(('R12. TIAM new heat pump cap.'!$A$9:$A$98=$B11)*('R12. TIAM new heat pump cap.'!$D$8:$N$8=O$8),'R12. TIAM new heat pump cap.'!$D$9:$N$98))</f>
        <v>21023.160458850209</v>
      </c>
      <c r="P11" s="58">
        <f t="array" ref="P11">SUM(IF(('R12. TIAM new heat pump cap.'!$A$9:$A$98=$B11)*('R12. TIAM new heat pump cap.'!$D$8:$N$8=P$8),'R12. TIAM new heat pump cap.'!$D$9:$N$98))</f>
        <v>28655.540276529515</v>
      </c>
    </row>
    <row r="12" spans="1:17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SUM(IF(('R12. TIAM new heat pump cap.'!$A$9:$A$98=$B12)*('R12. TIAM new heat pump cap.'!$D$8:$N$8=E$8),'R12. TIAM new heat pump cap.'!$D$9:$N$98))</f>
        <v>0</v>
      </c>
      <c r="F12" s="58">
        <f t="array" ref="F12">SUM(IF(('R12. TIAM new heat pump cap.'!$A$9:$A$98=$B12)*('R12. TIAM new heat pump cap.'!$D$8:$N$8=F$8),'R12. TIAM new heat pump cap.'!$D$9:$N$98))</f>
        <v>214.70697223929301</v>
      </c>
      <c r="G12" s="58">
        <f t="array" ref="G12">SUM(IF(('R12. TIAM new heat pump cap.'!$A$9:$A$98=$B12)*('R12. TIAM new heat pump cap.'!$D$8:$N$8=G$8),'R12. TIAM new heat pump cap.'!$D$9:$N$98))</f>
        <v>77.952664633589393</v>
      </c>
      <c r="H12" s="58">
        <f t="array" ref="H12">SUM(IF(('R12. TIAM new heat pump cap.'!$A$9:$A$98=$B12)*('R12. TIAM new heat pump cap.'!$D$8:$N$8=H$8),'R12. TIAM new heat pump cap.'!$D$9:$N$98))</f>
        <v>1735.3482626068442</v>
      </c>
      <c r="I12" s="58">
        <f t="array" ref="I12">SUM(IF(('R12. TIAM new heat pump cap.'!$A$9:$A$98=$B12)*('R12. TIAM new heat pump cap.'!$D$8:$N$8=I$8),'R12. TIAM new heat pump cap.'!$D$9:$N$98))</f>
        <v>3398.9814134240005</v>
      </c>
      <c r="J12" s="58">
        <f t="array" ref="J12">SUM(IF(('R12. TIAM new heat pump cap.'!$A$9:$A$98=$B12)*('R12. TIAM new heat pump cap.'!$D$8:$N$8=J$8),'R12. TIAM new heat pump cap.'!$D$9:$N$98))</f>
        <v>24327.52004245426</v>
      </c>
      <c r="K12" s="58">
        <f t="array" ref="K12">SUM(IF(('R12. TIAM new heat pump cap.'!$A$9:$A$98=$B12)*('R12. TIAM new heat pump cap.'!$D$8:$N$8=K$8),'R12. TIAM new heat pump cap.'!$D$9:$N$98))</f>
        <v>20725.852235740222</v>
      </c>
      <c r="L12" s="58">
        <f t="array" ref="L12">SUM(IF(('R12. TIAM new heat pump cap.'!$A$9:$A$98=$B12)*('R12. TIAM new heat pump cap.'!$D$8:$N$8=L$8),'R12. TIAM new heat pump cap.'!$D$9:$N$98))</f>
        <v>24076.043950877753</v>
      </c>
      <c r="M12" s="58">
        <f t="array" ref="M12">SUM(IF(('R12. TIAM new heat pump cap.'!$A$9:$A$98=$B12)*('R12. TIAM new heat pump cap.'!$D$8:$N$8=M$8),'R12. TIAM new heat pump cap.'!$D$9:$N$98))</f>
        <v>15235.614711096412</v>
      </c>
      <c r="N12" s="58">
        <f t="array" ref="N12">SUM(IF(('R12. TIAM new heat pump cap.'!$A$9:$A$98=$B12)*('R12. TIAM new heat pump cap.'!$D$8:$N$8=N$8),'R12. TIAM new heat pump cap.'!$D$9:$N$98))</f>
        <v>22891.917275734508</v>
      </c>
      <c r="O12" s="58">
        <f t="array" ref="O12">SUM(IF(('R12. TIAM new heat pump cap.'!$A$9:$A$98=$B12)*('R12. TIAM new heat pump cap.'!$D$8:$N$8=O$8),'R12. TIAM new heat pump cap.'!$D$9:$N$98))</f>
        <v>20986.886353986454</v>
      </c>
      <c r="P12" s="58">
        <f t="array" ref="P12">SUM(IF(('R12. TIAM new heat pump cap.'!$A$9:$A$98=$B12)*('R12. TIAM new heat pump cap.'!$D$8:$N$8=P$8),'R12. TIAM new heat pump cap.'!$D$9:$N$98))</f>
        <v>23804.026921622273</v>
      </c>
    </row>
    <row r="13" spans="1:17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SUM(IF(('R12. TIAM new heat pump cap.'!$A$9:$A$98=$B13)*('R12. TIAM new heat pump cap.'!$D$8:$N$8=E$8),'R12. TIAM new heat pump cap.'!$D$9:$N$98))</f>
        <v>0</v>
      </c>
      <c r="F13" s="58">
        <f t="array" ref="F13">SUM(IF(('R12. TIAM new heat pump cap.'!$A$9:$A$98=$B13)*('R12. TIAM new heat pump cap.'!$D$8:$N$8=F$8),'R12. TIAM new heat pump cap.'!$D$9:$N$98))</f>
        <v>214.70697223929301</v>
      </c>
      <c r="G13" s="58">
        <f t="array" ref="G13">SUM(IF(('R12. TIAM new heat pump cap.'!$A$9:$A$98=$B13)*('R12. TIAM new heat pump cap.'!$D$8:$N$8=G$8),'R12. TIAM new heat pump cap.'!$D$9:$N$98))</f>
        <v>77.952664633589393</v>
      </c>
      <c r="H13" s="58">
        <f t="array" ref="H13">SUM(IF(('R12. TIAM new heat pump cap.'!$A$9:$A$98=$B13)*('R12. TIAM new heat pump cap.'!$D$8:$N$8=H$8),'R12. TIAM new heat pump cap.'!$D$9:$N$98))</f>
        <v>1735.3482626068442</v>
      </c>
      <c r="I13" s="58">
        <f t="array" ref="I13">SUM(IF(('R12. TIAM new heat pump cap.'!$A$9:$A$98=$B13)*('R12. TIAM new heat pump cap.'!$D$8:$N$8=I$8),'R12. TIAM new heat pump cap.'!$D$9:$N$98))</f>
        <v>3686.9440444895599</v>
      </c>
      <c r="J13" s="58">
        <f t="array" ref="J13">SUM(IF(('R12. TIAM new heat pump cap.'!$A$9:$A$98=$B13)*('R12. TIAM new heat pump cap.'!$D$8:$N$8=J$8),'R12. TIAM new heat pump cap.'!$D$9:$N$98))</f>
        <v>24578.922476945379</v>
      </c>
      <c r="K13" s="58">
        <f t="array" ref="K13">SUM(IF(('R12. TIAM new heat pump cap.'!$A$9:$A$98=$B13)*('R12. TIAM new heat pump cap.'!$D$8:$N$8=K$8),'R12. TIAM new heat pump cap.'!$D$9:$N$98))</f>
        <v>21173.251796401597</v>
      </c>
      <c r="L13" s="58">
        <f t="array" ref="L13">SUM(IF(('R12. TIAM new heat pump cap.'!$A$9:$A$98=$B13)*('R12. TIAM new heat pump cap.'!$D$8:$N$8=L$8),'R12. TIAM new heat pump cap.'!$D$9:$N$98))</f>
        <v>26928.798902614526</v>
      </c>
      <c r="M13" s="58">
        <f t="array" ref="M13">SUM(IF(('R12. TIAM new heat pump cap.'!$A$9:$A$98=$B13)*('R12. TIAM new heat pump cap.'!$D$8:$N$8=M$8),'R12. TIAM new heat pump cap.'!$D$9:$N$98))</f>
        <v>21593.332872154489</v>
      </c>
      <c r="N13" s="58">
        <f t="array" ref="N13">SUM(IF(('R12. TIAM new heat pump cap.'!$A$9:$A$98=$B13)*('R12. TIAM new heat pump cap.'!$D$8:$N$8=N$8),'R12. TIAM new heat pump cap.'!$D$9:$N$98))</f>
        <v>27813.361315478604</v>
      </c>
      <c r="O13" s="58">
        <f t="array" ref="O13">SUM(IF(('R12. TIAM new heat pump cap.'!$A$9:$A$98=$B13)*('R12. TIAM new heat pump cap.'!$D$8:$N$8=O$8),'R12. TIAM new heat pump cap.'!$D$9:$N$98))</f>
        <v>23988.42977653768</v>
      </c>
      <c r="P13" s="58">
        <f t="array" ref="P13">SUM(IF(('R12. TIAM new heat pump cap.'!$A$9:$A$98=$B13)*('R12. TIAM new heat pump cap.'!$D$8:$N$8=P$8),'R12. TIAM new heat pump cap.'!$D$9:$N$98))</f>
        <v>28211.459552008128</v>
      </c>
    </row>
    <row r="14" spans="1:17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SUM(IF(('R12. TIAM new heat pump cap.'!$A$9:$A$98=$B14)*('R12. TIAM new heat pump cap.'!$D$8:$N$8=E$8),'R12. TIAM new heat pump cap.'!$D$9:$N$98))</f>
        <v>0</v>
      </c>
      <c r="F14" s="58">
        <f t="array" ref="F14">SUM(IF(('R12. TIAM new heat pump cap.'!$A$9:$A$98=$B14)*('R12. TIAM new heat pump cap.'!$D$8:$N$8=F$8),'R12. TIAM new heat pump cap.'!$D$9:$N$98))</f>
        <v>214.70697223929301</v>
      </c>
      <c r="G14" s="58">
        <f t="array" ref="G14">SUM(IF(('R12. TIAM new heat pump cap.'!$A$9:$A$98=$B14)*('R12. TIAM new heat pump cap.'!$D$8:$N$8=G$8),'R12. TIAM new heat pump cap.'!$D$9:$N$98))</f>
        <v>77.952664633589393</v>
      </c>
      <c r="H14" s="58">
        <f t="array" ref="H14">SUM(IF(('R12. TIAM new heat pump cap.'!$A$9:$A$98=$B14)*('R12. TIAM new heat pump cap.'!$D$8:$N$8=H$8),'R12. TIAM new heat pump cap.'!$D$9:$N$98))</f>
        <v>1735.3482626068442</v>
      </c>
      <c r="I14" s="58">
        <f t="array" ref="I14">SUM(IF(('R12. TIAM new heat pump cap.'!$A$9:$A$98=$B14)*('R12. TIAM new heat pump cap.'!$D$8:$N$8=I$8),'R12. TIAM new heat pump cap.'!$D$9:$N$98))</f>
        <v>2306.7248795939763</v>
      </c>
      <c r="J14" s="58">
        <f t="array" ref="J14">SUM(IF(('R12. TIAM new heat pump cap.'!$A$9:$A$98=$B14)*('R12. TIAM new heat pump cap.'!$D$8:$N$8=J$8),'R12. TIAM new heat pump cap.'!$D$9:$N$98))</f>
        <v>22566.188964826986</v>
      </c>
      <c r="K14" s="58">
        <f t="array" ref="K14">SUM(IF(('R12. TIAM new heat pump cap.'!$A$9:$A$98=$B14)*('R12. TIAM new heat pump cap.'!$D$8:$N$8=K$8),'R12. TIAM new heat pump cap.'!$D$9:$N$98))</f>
        <v>20486.681313608628</v>
      </c>
      <c r="L14" s="58">
        <f t="array" ref="L14">SUM(IF(('R12. TIAM new heat pump cap.'!$A$9:$A$98=$B14)*('R12. TIAM new heat pump cap.'!$D$8:$N$8=L$8),'R12. TIAM new heat pump cap.'!$D$9:$N$98))</f>
        <v>26007.373531707486</v>
      </c>
      <c r="M14" s="58">
        <f t="array" ref="M14">SUM(IF(('R12. TIAM new heat pump cap.'!$A$9:$A$98=$B14)*('R12. TIAM new heat pump cap.'!$D$8:$N$8=M$8),'R12. TIAM new heat pump cap.'!$D$9:$N$98))</f>
        <v>21190.845920921089</v>
      </c>
      <c r="N14" s="58">
        <f t="array" ref="N14">SUM(IF(('R12. TIAM new heat pump cap.'!$A$9:$A$98=$B14)*('R12. TIAM new heat pump cap.'!$D$8:$N$8=N$8),'R12. TIAM new heat pump cap.'!$D$9:$N$98))</f>
        <v>28147.72333309496</v>
      </c>
      <c r="O14" s="58">
        <f t="array" ref="O14">SUM(IF(('R12. TIAM new heat pump cap.'!$A$9:$A$98=$B14)*('R12. TIAM new heat pump cap.'!$D$8:$N$8=O$8),'R12. TIAM new heat pump cap.'!$D$9:$N$98))</f>
        <v>22052.986291370027</v>
      </c>
      <c r="P14" s="58">
        <f t="array" ref="P14">SUM(IF(('R12. TIAM new heat pump cap.'!$A$9:$A$98=$B14)*('R12. TIAM new heat pump cap.'!$D$8:$N$8=P$8),'R12. TIAM new heat pump cap.'!$D$9:$N$98))</f>
        <v>28863.360696764532</v>
      </c>
    </row>
    <row r="16" spans="1:17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SUM(IF(('R12. TIAM new heat pump cap.'!$A$9:$A$98=$B16)*('R12. TIAM new heat pump cap.'!$C$9:$C$98=$D16)*('R12. TIAM new heat pump cap.'!$D$8:$N$8=E$8),'R12. TIAM new heat pump cap.'!$D$9:$N$98))</f>
        <v>0</v>
      </c>
      <c r="F16" s="58">
        <f t="array" ref="F16">SUM(IF(('R12. TIAM new heat pump cap.'!$A$9:$A$98=$B16)*('R12. TIAM new heat pump cap.'!$C$9:$C$98=$D16)*('R12. TIAM new heat pump cap.'!$D$8:$N$8=F$8),'R12. TIAM new heat pump cap.'!$D$9:$N$98))</f>
        <v>0</v>
      </c>
      <c r="G16" s="58">
        <f t="array" ref="G16">SUM(IF(('R12. TIAM new heat pump cap.'!$A$9:$A$98=$B16)*('R12. TIAM new heat pump cap.'!$C$9:$C$98=$D16)*('R12. TIAM new heat pump cap.'!$D$8:$N$8=G$8),'R12. TIAM new heat pump cap.'!$D$9:$N$98))</f>
        <v>77.952664633589393</v>
      </c>
      <c r="H16" s="58">
        <f t="array" ref="H16">SUM(IF(('R12. TIAM new heat pump cap.'!$A$9:$A$98=$B16)*('R12. TIAM new heat pump cap.'!$C$9:$C$98=$D16)*('R12. TIAM new heat pump cap.'!$D$8:$N$8=H$8),'R12. TIAM new heat pump cap.'!$D$9:$N$98))</f>
        <v>759.23213450248102</v>
      </c>
      <c r="I16" s="58">
        <f t="array" ref="I16">SUM(IF(('R12. TIAM new heat pump cap.'!$A$9:$A$98=$B16)*('R12. TIAM new heat pump cap.'!$C$9:$C$98=$D16)*('R12. TIAM new heat pump cap.'!$D$8:$N$8=I$8),'R12. TIAM new heat pump cap.'!$D$9:$N$98))</f>
        <v>855.11616861347397</v>
      </c>
      <c r="J16" s="58">
        <f t="array" ref="J16">SUM(IF(('R12. TIAM new heat pump cap.'!$A$9:$A$98=$B16)*('R12. TIAM new heat pump cap.'!$C$9:$C$98=$D16)*('R12. TIAM new heat pump cap.'!$D$8:$N$8=J$8),'R12. TIAM new heat pump cap.'!$D$9:$N$98))</f>
        <v>1086.584273802664</v>
      </c>
      <c r="K16" s="58">
        <f t="array" ref="K16">SUM(IF(('R12. TIAM new heat pump cap.'!$A$9:$A$98=$B16)*('R12. TIAM new heat pump cap.'!$C$9:$C$98=$D16)*('R12. TIAM new heat pump cap.'!$D$8:$N$8=K$8),'R12. TIAM new heat pump cap.'!$D$9:$N$98))</f>
        <v>922.60128774960094</v>
      </c>
      <c r="L16" s="58">
        <f t="array" ref="L16">SUM(IF(('R12. TIAM new heat pump cap.'!$A$9:$A$98=$B16)*('R12. TIAM new heat pump cap.'!$C$9:$C$98=$D16)*('R12. TIAM new heat pump cap.'!$D$8:$N$8=L$8),'R12. TIAM new heat pump cap.'!$D$9:$N$98))</f>
        <v>1313.2737530135091</v>
      </c>
      <c r="M16" s="58">
        <f t="array" ref="M16">SUM(IF(('R12. TIAM new heat pump cap.'!$A$9:$A$98=$B16)*('R12. TIAM new heat pump cap.'!$C$9:$C$98=$D16)*('R12. TIAM new heat pump cap.'!$D$8:$N$8=M$8),'R12. TIAM new heat pump cap.'!$D$9:$N$98))</f>
        <v>1653.9015513181748</v>
      </c>
      <c r="N16" s="58">
        <f t="array" ref="N16">SUM(IF(('R12. TIAM new heat pump cap.'!$A$9:$A$98=$B16)*('R12. TIAM new heat pump cap.'!$C$9:$C$98=$D16)*('R12. TIAM new heat pump cap.'!$D$8:$N$8=N$8),'R12. TIAM new heat pump cap.'!$D$9:$N$98))</f>
        <v>2701.1738347927217</v>
      </c>
      <c r="O16" s="58">
        <f t="array" ref="O16">SUM(IF(('R12. TIAM new heat pump cap.'!$A$9:$A$98=$B16)*('R12. TIAM new heat pump cap.'!$C$9:$C$98=$D16)*('R12. TIAM new heat pump cap.'!$D$8:$N$8=O$8),'R12. TIAM new heat pump cap.'!$D$9:$N$98))</f>
        <v>1642.5818134624515</v>
      </c>
      <c r="P16" s="58">
        <f t="array" ref="P16">SUM(IF(('R12. TIAM new heat pump cap.'!$A$9:$A$98=$B16)*('R12. TIAM new heat pump cap.'!$C$9:$C$98=$D16)*('R12. TIAM new heat pump cap.'!$D$8:$N$8=P$8),'R12. TIAM new heat pump cap.'!$D$9:$N$98))</f>
        <v>3733.6457885798359</v>
      </c>
    </row>
    <row r="17" spans="1:16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SUM(IF(('R12. TIAM new heat pump cap.'!$A$9:$A$98=$B17)*('R12. TIAM new heat pump cap.'!$C$9:$C$98=$D17)*('R12. TIAM new heat pump cap.'!$D$8:$N$8=E$8),'R12. TIAM new heat pump cap.'!$D$9:$N$98))</f>
        <v>0</v>
      </c>
      <c r="F17" s="58">
        <f t="array" ref="F17">SUM(IF(('R12. TIAM new heat pump cap.'!$A$9:$A$98=$B17)*('R12. TIAM new heat pump cap.'!$C$9:$C$98=$D17)*('R12. TIAM new heat pump cap.'!$D$8:$N$8=F$8),'R12. TIAM new heat pump cap.'!$D$9:$N$98))</f>
        <v>0</v>
      </c>
      <c r="G17" s="58">
        <f t="array" ref="G17">SUM(IF(('R12. TIAM new heat pump cap.'!$A$9:$A$98=$B17)*('R12. TIAM new heat pump cap.'!$C$9:$C$98=$D17)*('R12. TIAM new heat pump cap.'!$D$8:$N$8=G$8),'R12. TIAM new heat pump cap.'!$D$9:$N$98))</f>
        <v>0</v>
      </c>
      <c r="H17" s="58">
        <f t="array" ref="H17">SUM(IF(('R12. TIAM new heat pump cap.'!$A$9:$A$98=$B17)*('R12. TIAM new heat pump cap.'!$C$9:$C$98=$D17)*('R12. TIAM new heat pump cap.'!$D$8:$N$8=H$8),'R12. TIAM new heat pump cap.'!$D$9:$N$98))</f>
        <v>27.108295242274899</v>
      </c>
      <c r="I17" s="58">
        <f t="array" ref="I17">SUM(IF(('R12. TIAM new heat pump cap.'!$A$9:$A$98=$B17)*('R12. TIAM new heat pump cap.'!$C$9:$C$98=$D17)*('R12. TIAM new heat pump cap.'!$D$8:$N$8=I$8),'R12. TIAM new heat pump cap.'!$D$9:$N$98))</f>
        <v>47.454151801913937</v>
      </c>
      <c r="J17" s="58">
        <f t="array" ref="J17">SUM(IF(('R12. TIAM new heat pump cap.'!$A$9:$A$98=$B17)*('R12. TIAM new heat pump cap.'!$C$9:$C$98=$D17)*('R12. TIAM new heat pump cap.'!$D$8:$N$8=J$8),'R12. TIAM new heat pump cap.'!$D$9:$N$98))</f>
        <v>54.736535071404397</v>
      </c>
      <c r="K17" s="58">
        <f t="array" ref="K17">SUM(IF(('R12. TIAM new heat pump cap.'!$A$9:$A$98=$B17)*('R12. TIAM new heat pump cap.'!$C$9:$C$98=$D17)*('R12. TIAM new heat pump cap.'!$D$8:$N$8=K$8),'R12. TIAM new heat pump cap.'!$D$9:$N$98))</f>
        <v>42.786204907843697</v>
      </c>
      <c r="L17" s="58">
        <f t="array" ref="L17">SUM(IF(('R12. TIAM new heat pump cap.'!$A$9:$A$98=$B17)*('R12. TIAM new heat pump cap.'!$C$9:$C$98=$D17)*('R12. TIAM new heat pump cap.'!$D$8:$N$8=L$8),'R12. TIAM new heat pump cap.'!$D$9:$N$98))</f>
        <v>36.415205977203001</v>
      </c>
      <c r="M17" s="58">
        <f t="array" ref="M17">SUM(IF(('R12. TIAM new heat pump cap.'!$A$9:$A$98=$B17)*('R12. TIAM new heat pump cap.'!$C$9:$C$98=$D17)*('R12. TIAM new heat pump cap.'!$D$8:$N$8=M$8),'R12. TIAM new heat pump cap.'!$D$9:$N$98))</f>
        <v>34.208346845147602</v>
      </c>
      <c r="N17" s="58">
        <f t="array" ref="N17">SUM(IF(('R12. TIAM new heat pump cap.'!$A$9:$A$98=$B17)*('R12. TIAM new heat pump cap.'!$C$9:$C$98=$D17)*('R12. TIAM new heat pump cap.'!$D$8:$N$8=N$8),'R12. TIAM new heat pump cap.'!$D$9:$N$98))</f>
        <v>28.213174776084902</v>
      </c>
      <c r="O17" s="58">
        <f t="array" ref="O17">SUM(IF(('R12. TIAM new heat pump cap.'!$A$9:$A$98=$B17)*('R12. TIAM new heat pump cap.'!$C$9:$C$98=$D17)*('R12. TIAM new heat pump cap.'!$D$8:$N$8=O$8),'R12. TIAM new heat pump cap.'!$D$9:$N$98))</f>
        <v>0</v>
      </c>
      <c r="P17" s="58">
        <f t="array" ref="P17">SUM(IF(('R12. TIAM new heat pump cap.'!$A$9:$A$98=$B17)*('R12. TIAM new heat pump cap.'!$C$9:$C$98=$D17)*('R12. TIAM new heat pump cap.'!$D$8:$N$8=P$8),'R12. TIAM new heat pump cap.'!$D$9:$N$98))</f>
        <v>3.5365900513172801</v>
      </c>
    </row>
    <row r="18" spans="1:16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SUM(IF(('R12. TIAM new heat pump cap.'!$A$9:$A$98=$B18)*('R12. TIAM new heat pump cap.'!$C$9:$C$98=$D18)*('R12. TIAM new heat pump cap.'!$D$8:$N$8=E$8),'R12. TIAM new heat pump cap.'!$D$9:$N$98))</f>
        <v>0</v>
      </c>
      <c r="F18" s="58">
        <f t="array" ref="F18">SUM(IF(('R12. TIAM new heat pump cap.'!$A$9:$A$98=$B18)*('R12. TIAM new heat pump cap.'!$C$9:$C$98=$D18)*('R12. TIAM new heat pump cap.'!$D$8:$N$8=F$8),'R12. TIAM new heat pump cap.'!$D$9:$N$98))</f>
        <v>0</v>
      </c>
      <c r="G18" s="58">
        <f t="array" ref="G18">SUM(IF(('R12. TIAM new heat pump cap.'!$A$9:$A$98=$B18)*('R12. TIAM new heat pump cap.'!$C$9:$C$98=$D18)*('R12. TIAM new heat pump cap.'!$D$8:$N$8=G$8),'R12. TIAM new heat pump cap.'!$D$9:$N$98))</f>
        <v>0</v>
      </c>
      <c r="H18" s="58">
        <f t="array" ref="H18">SUM(IF(('R12. TIAM new heat pump cap.'!$A$9:$A$98=$B18)*('R12. TIAM new heat pump cap.'!$C$9:$C$98=$D18)*('R12. TIAM new heat pump cap.'!$D$8:$N$8=H$8),'R12. TIAM new heat pump cap.'!$D$9:$N$98))</f>
        <v>0</v>
      </c>
      <c r="I18" s="58">
        <f t="array" ref="I18">SUM(IF(('R12. TIAM new heat pump cap.'!$A$9:$A$98=$B18)*('R12. TIAM new heat pump cap.'!$C$9:$C$98=$D18)*('R12. TIAM new heat pump cap.'!$D$8:$N$8=I$8),'R12. TIAM new heat pump cap.'!$D$9:$N$98))</f>
        <v>0</v>
      </c>
      <c r="J18" s="58">
        <f t="array" ref="J18">SUM(IF(('R12. TIAM new heat pump cap.'!$A$9:$A$98=$B18)*('R12. TIAM new heat pump cap.'!$C$9:$C$98=$D18)*('R12. TIAM new heat pump cap.'!$D$8:$N$8=J$8),'R12. TIAM new heat pump cap.'!$D$9:$N$98))</f>
        <v>129.46412097837555</v>
      </c>
      <c r="K18" s="58">
        <f t="array" ref="K18">SUM(IF(('R12. TIAM new heat pump cap.'!$A$9:$A$98=$B18)*('R12. TIAM new heat pump cap.'!$C$9:$C$98=$D18)*('R12. TIAM new heat pump cap.'!$D$8:$N$8=K$8),'R12. TIAM new heat pump cap.'!$D$9:$N$98))</f>
        <v>192.9711723614536</v>
      </c>
      <c r="L18" s="58">
        <f t="array" ref="L18">SUM(IF(('R12. TIAM new heat pump cap.'!$A$9:$A$98=$B18)*('R12. TIAM new heat pump cap.'!$C$9:$C$98=$D18)*('R12. TIAM new heat pump cap.'!$D$8:$N$8=L$8),'R12. TIAM new heat pump cap.'!$D$9:$N$98))</f>
        <v>141.46555359895785</v>
      </c>
      <c r="M18" s="58">
        <f t="array" ref="M18">SUM(IF(('R12. TIAM new heat pump cap.'!$A$9:$A$98=$B18)*('R12. TIAM new heat pump cap.'!$C$9:$C$98=$D18)*('R12. TIAM new heat pump cap.'!$D$8:$N$8=M$8),'R12. TIAM new heat pump cap.'!$D$9:$N$98))</f>
        <v>148.5338007674199</v>
      </c>
      <c r="N18" s="58">
        <f t="array" ref="N18">SUM(IF(('R12. TIAM new heat pump cap.'!$A$9:$A$98=$B18)*('R12. TIAM new heat pump cap.'!$C$9:$C$98=$D18)*('R12. TIAM new heat pump cap.'!$D$8:$N$8=N$8),'R12. TIAM new heat pump cap.'!$D$9:$N$98))</f>
        <v>116.10910436457149</v>
      </c>
      <c r="O18" s="58">
        <f t="array" ref="O18">SUM(IF(('R12. TIAM new heat pump cap.'!$A$9:$A$98=$B18)*('R12. TIAM new heat pump cap.'!$C$9:$C$98=$D18)*('R12. TIAM new heat pump cap.'!$D$8:$N$8=O$8),'R12. TIAM new heat pump cap.'!$D$9:$N$98))</f>
        <v>99.61928878240731</v>
      </c>
      <c r="P18" s="58">
        <f t="array" ref="P18">SUM(IF(('R12. TIAM new heat pump cap.'!$A$9:$A$98=$B18)*('R12. TIAM new heat pump cap.'!$C$9:$C$98=$D18)*('R12. TIAM new heat pump cap.'!$D$8:$N$8=P$8),'R12. TIAM new heat pump cap.'!$D$9:$N$98))</f>
        <v>68.301787923357637</v>
      </c>
    </row>
    <row r="19" spans="1:16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SUM(IF(('R12. TIAM new heat pump cap.'!$A$9:$A$98=$B19)*('R12. TIAM new heat pump cap.'!$C$9:$C$98=$D19)*('R12. TIAM new heat pump cap.'!$D$8:$N$8=E$8),'R12. TIAM new heat pump cap.'!$D$9:$N$98))</f>
        <v>0</v>
      </c>
      <c r="F19" s="58">
        <f t="array" ref="F19">SUM(IF(('R12. TIAM new heat pump cap.'!$A$9:$A$98=$B19)*('R12. TIAM new heat pump cap.'!$C$9:$C$98=$D19)*('R12. TIAM new heat pump cap.'!$D$8:$N$8=F$8),'R12. TIAM new heat pump cap.'!$D$9:$N$98))</f>
        <v>0</v>
      </c>
      <c r="G19" s="58">
        <f t="array" ref="G19">SUM(IF(('R12. TIAM new heat pump cap.'!$A$9:$A$98=$B19)*('R12. TIAM new heat pump cap.'!$C$9:$C$98=$D19)*('R12. TIAM new heat pump cap.'!$D$8:$N$8=G$8),'R12. TIAM new heat pump cap.'!$D$9:$N$98))</f>
        <v>0</v>
      </c>
      <c r="H19" s="58">
        <f t="array" ref="H19">SUM(IF(('R12. TIAM new heat pump cap.'!$A$9:$A$98=$B19)*('R12. TIAM new heat pump cap.'!$C$9:$C$98=$D19)*('R12. TIAM new heat pump cap.'!$D$8:$N$8=H$8),'R12. TIAM new heat pump cap.'!$D$9:$N$98))</f>
        <v>879.15018043535997</v>
      </c>
      <c r="I19" s="58">
        <f t="array" ref="I19">SUM(IF(('R12. TIAM new heat pump cap.'!$A$9:$A$98=$B19)*('R12. TIAM new heat pump cap.'!$C$9:$C$98=$D19)*('R12. TIAM new heat pump cap.'!$D$8:$N$8=I$8),'R12. TIAM new heat pump cap.'!$D$9:$N$98))</f>
        <v>1005.2904798394201</v>
      </c>
      <c r="J19" s="58">
        <f t="array" ref="J19">SUM(IF(('R12. TIAM new heat pump cap.'!$A$9:$A$98=$B19)*('R12. TIAM new heat pump cap.'!$C$9:$C$98=$D19)*('R12. TIAM new heat pump cap.'!$D$8:$N$8=J$8),'R12. TIAM new heat pump cap.'!$D$9:$N$98))</f>
        <v>1180.8036248693425</v>
      </c>
      <c r="K19" s="58">
        <f t="array" ref="K19">SUM(IF(('R12. TIAM new heat pump cap.'!$A$9:$A$98=$B19)*('R12. TIAM new heat pump cap.'!$C$9:$C$98=$D19)*('R12. TIAM new heat pump cap.'!$D$8:$N$8=K$8),'R12. TIAM new heat pump cap.'!$D$9:$N$98))</f>
        <v>1072.4287774449513</v>
      </c>
      <c r="L19" s="58">
        <f t="array" ref="L19">SUM(IF(('R12. TIAM new heat pump cap.'!$A$9:$A$98=$B19)*('R12. TIAM new heat pump cap.'!$C$9:$C$98=$D19)*('R12. TIAM new heat pump cap.'!$D$8:$N$8=L$8),'R12. TIAM new heat pump cap.'!$D$9:$N$98))</f>
        <v>976.51305593346649</v>
      </c>
      <c r="M19" s="58">
        <f t="array" ref="M19">SUM(IF(('R12. TIAM new heat pump cap.'!$A$9:$A$98=$B19)*('R12. TIAM new heat pump cap.'!$C$9:$C$98=$D19)*('R12. TIAM new heat pump cap.'!$D$8:$N$8=M$8),'R12. TIAM new heat pump cap.'!$D$9:$N$98))</f>
        <v>851.03714719791401</v>
      </c>
      <c r="N19" s="58">
        <f t="array" ref="N19">SUM(IF(('R12. TIAM new heat pump cap.'!$A$9:$A$98=$B19)*('R12. TIAM new heat pump cap.'!$C$9:$C$98=$D19)*('R12. TIAM new heat pump cap.'!$D$8:$N$8=N$8),'R12. TIAM new heat pump cap.'!$D$9:$N$98))</f>
        <v>714.55135736209525</v>
      </c>
      <c r="O19" s="58">
        <f t="array" ref="O19">SUM(IF(('R12. TIAM new heat pump cap.'!$A$9:$A$98=$B19)*('R12. TIAM new heat pump cap.'!$C$9:$C$98=$D19)*('R12. TIAM new heat pump cap.'!$D$8:$N$8=O$8),'R12. TIAM new heat pump cap.'!$D$9:$N$98))</f>
        <v>270.71084482997992</v>
      </c>
      <c r="P19" s="58">
        <f t="array" ref="P19">SUM(IF(('R12. TIAM new heat pump cap.'!$A$9:$A$98=$B19)*('R12. TIAM new heat pump cap.'!$C$9:$C$98=$D19)*('R12. TIAM new heat pump cap.'!$D$8:$N$8=P$8),'R12. TIAM new heat pump cap.'!$D$9:$N$98))</f>
        <v>458.4334857547903</v>
      </c>
    </row>
    <row r="20" spans="1:16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SUM(IF(('R12. TIAM new heat pump cap.'!$A$9:$A$98=$B20)*('R12. TIAM new heat pump cap.'!$C$9:$C$98=$D20)*('R12. TIAM new heat pump cap.'!$D$8:$N$8=E$8),'R12. TIAM new heat pump cap.'!$D$9:$N$98))</f>
        <v>0</v>
      </c>
      <c r="F20" s="58">
        <f t="array" ref="F20">SUM(IF(('R12. TIAM new heat pump cap.'!$A$9:$A$98=$B20)*('R12. TIAM new heat pump cap.'!$C$9:$C$98=$D20)*('R12. TIAM new heat pump cap.'!$D$8:$N$8=F$8),'R12. TIAM new heat pump cap.'!$D$9:$N$98))</f>
        <v>214.70697223929301</v>
      </c>
      <c r="G20" s="58">
        <f t="array" ref="G20">SUM(IF(('R12. TIAM new heat pump cap.'!$A$9:$A$98=$B20)*('R12. TIAM new heat pump cap.'!$C$9:$C$98=$D20)*('R12. TIAM new heat pump cap.'!$D$8:$N$8=G$8),'R12. TIAM new heat pump cap.'!$D$9:$N$98))</f>
        <v>0</v>
      </c>
      <c r="H20" s="58">
        <f t="array" ref="H20">SUM(IF(('R12. TIAM new heat pump cap.'!$A$9:$A$98=$B20)*('R12. TIAM new heat pump cap.'!$C$9:$C$98=$D20)*('R12. TIAM new heat pump cap.'!$D$8:$N$8=H$8),'R12. TIAM new heat pump cap.'!$D$9:$N$98))</f>
        <v>46.029486292478602</v>
      </c>
      <c r="I20" s="58">
        <f t="array" ref="I20">SUM(IF(('R12. TIAM new heat pump cap.'!$A$9:$A$98=$B20)*('R12. TIAM new heat pump cap.'!$C$9:$C$98=$D20)*('R12. TIAM new heat pump cap.'!$D$8:$N$8=I$8),'R12. TIAM new heat pump cap.'!$D$9:$N$98))</f>
        <v>409.73138635836494</v>
      </c>
      <c r="J20" s="58">
        <f t="array" ref="J20">SUM(IF(('R12. TIAM new heat pump cap.'!$A$9:$A$98=$B20)*('R12. TIAM new heat pump cap.'!$C$9:$C$98=$D20)*('R12. TIAM new heat pump cap.'!$D$8:$N$8=J$8),'R12. TIAM new heat pump cap.'!$D$9:$N$98))</f>
        <v>498.00290285051005</v>
      </c>
      <c r="K20" s="58">
        <f t="array" ref="K20">SUM(IF(('R12. TIAM new heat pump cap.'!$A$9:$A$98=$B20)*('R12. TIAM new heat pump cap.'!$C$9:$C$98=$D20)*('R12. TIAM new heat pump cap.'!$D$8:$N$8=K$8),'R12. TIAM new heat pump cap.'!$D$9:$N$98))</f>
        <v>807.26266226267137</v>
      </c>
      <c r="L20" s="58">
        <f t="array" ref="L20">SUM(IF(('R12. TIAM new heat pump cap.'!$A$9:$A$98=$B20)*('R12. TIAM new heat pump cap.'!$C$9:$C$98=$D20)*('R12. TIAM new heat pump cap.'!$D$8:$N$8=L$8),'R12. TIAM new heat pump cap.'!$D$9:$N$98))</f>
        <v>868.88662712312021</v>
      </c>
      <c r="M20" s="58">
        <f t="array" ref="M20">SUM(IF(('R12. TIAM new heat pump cap.'!$A$9:$A$98=$B20)*('R12. TIAM new heat pump cap.'!$C$9:$C$98=$D20)*('R12. TIAM new heat pump cap.'!$D$8:$N$8=M$8),'R12. TIAM new heat pump cap.'!$D$9:$N$98))</f>
        <v>1479.8935039720448</v>
      </c>
      <c r="N20" s="58">
        <f t="array" ref="N20">SUM(IF(('R12. TIAM new heat pump cap.'!$A$9:$A$98=$B20)*('R12. TIAM new heat pump cap.'!$C$9:$C$98=$D20)*('R12. TIAM new heat pump cap.'!$D$8:$N$8=N$8),'R12. TIAM new heat pump cap.'!$D$9:$N$98))</f>
        <v>1307.6966004390106</v>
      </c>
      <c r="O20" s="58">
        <f t="array" ref="O20">SUM(IF(('R12. TIAM new heat pump cap.'!$A$9:$A$98=$B20)*('R12. TIAM new heat pump cap.'!$C$9:$C$98=$D20)*('R12. TIAM new heat pump cap.'!$D$8:$N$8=O$8),'R12. TIAM new heat pump cap.'!$D$9:$N$98))</f>
        <v>3621.5875769957725</v>
      </c>
      <c r="P20" s="58">
        <f t="array" ref="P20">SUM(IF(('R12. TIAM new heat pump cap.'!$A$9:$A$98=$B20)*('R12. TIAM new heat pump cap.'!$C$9:$C$98=$D20)*('R12. TIAM new heat pump cap.'!$D$8:$N$8=P$8),'R12. TIAM new heat pump cap.'!$D$9:$N$98))</f>
        <v>2851.2091033336073</v>
      </c>
    </row>
    <row r="21" spans="1:16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SUM(IF(('R12. TIAM new heat pump cap.'!$A$9:$A$98=$B21)*('R12. TIAM new heat pump cap.'!$C$9:$C$98=$D21)*('R12. TIAM new heat pump cap.'!$D$8:$N$8=E$8),'R12. TIAM new heat pump cap.'!$D$9:$N$98))</f>
        <v>0</v>
      </c>
      <c r="F21" s="58">
        <f t="array" ref="F21">SUM(IF(('R12. TIAM new heat pump cap.'!$A$9:$A$98=$B21)*('R12. TIAM new heat pump cap.'!$C$9:$C$98=$D21)*('R12. TIAM new heat pump cap.'!$D$8:$N$8=F$8),'R12. TIAM new heat pump cap.'!$D$9:$N$98))</f>
        <v>0</v>
      </c>
      <c r="G21" s="58">
        <f t="array" ref="G21">SUM(IF(('R12. TIAM new heat pump cap.'!$A$9:$A$98=$B21)*('R12. TIAM new heat pump cap.'!$C$9:$C$98=$D21)*('R12. TIAM new heat pump cap.'!$D$8:$N$8=G$8),'R12. TIAM new heat pump cap.'!$D$9:$N$98))</f>
        <v>0</v>
      </c>
      <c r="H21" s="58">
        <f t="array" ref="H21">SUM(IF(('R12. TIAM new heat pump cap.'!$A$9:$A$98=$B21)*('R12. TIAM new heat pump cap.'!$C$9:$C$98=$D21)*('R12. TIAM new heat pump cap.'!$D$8:$N$8=H$8),'R12. TIAM new heat pump cap.'!$D$9:$N$98))</f>
        <v>0</v>
      </c>
      <c r="I21" s="58">
        <f t="array" ref="I21">SUM(IF(('R12. TIAM new heat pump cap.'!$A$9:$A$98=$B21)*('R12. TIAM new heat pump cap.'!$C$9:$C$98=$D21)*('R12. TIAM new heat pump cap.'!$D$8:$N$8=I$8),'R12. TIAM new heat pump cap.'!$D$9:$N$98))</f>
        <v>15.4757867355661</v>
      </c>
      <c r="J21" s="58">
        <f t="array" ref="J21">SUM(IF(('R12. TIAM new heat pump cap.'!$A$9:$A$98=$B21)*('R12. TIAM new heat pump cap.'!$C$9:$C$98=$D21)*('R12. TIAM new heat pump cap.'!$D$8:$N$8=J$8),'R12. TIAM new heat pump cap.'!$D$9:$N$98))</f>
        <v>29.219909712162501</v>
      </c>
      <c r="K21" s="58">
        <f t="array" ref="K21">SUM(IF(('R12. TIAM new heat pump cap.'!$A$9:$A$98=$B21)*('R12. TIAM new heat pump cap.'!$C$9:$C$98=$D21)*('R12. TIAM new heat pump cap.'!$D$8:$N$8=K$8),'R12. TIAM new heat pump cap.'!$D$9:$N$98))</f>
        <v>23.415480979704402</v>
      </c>
      <c r="L21" s="58">
        <f t="array" ref="L21">SUM(IF(('R12. TIAM new heat pump cap.'!$A$9:$A$98=$B21)*('R12. TIAM new heat pump cap.'!$C$9:$C$98=$D21)*('R12. TIAM new heat pump cap.'!$D$8:$N$8=L$8),'R12. TIAM new heat pump cap.'!$D$9:$N$98))</f>
        <v>23.653116498994201</v>
      </c>
      <c r="M21" s="58">
        <f t="array" ref="M21">SUM(IF(('R12. TIAM new heat pump cap.'!$A$9:$A$98=$B21)*('R12. TIAM new heat pump cap.'!$C$9:$C$98=$D21)*('R12. TIAM new heat pump cap.'!$D$8:$N$8=M$8),'R12. TIAM new heat pump cap.'!$D$9:$N$98))</f>
        <v>19.853248899076402</v>
      </c>
      <c r="N21" s="58">
        <f t="array" ref="N21">SUM(IF(('R12. TIAM new heat pump cap.'!$A$9:$A$98=$B21)*('R12. TIAM new heat pump cap.'!$C$9:$C$98=$D21)*('R12. TIAM new heat pump cap.'!$D$8:$N$8=N$8),'R12. TIAM new heat pump cap.'!$D$9:$N$98))</f>
        <v>17.4699989195915</v>
      </c>
      <c r="O21" s="58">
        <f t="array" ref="O21">SUM(IF(('R12. TIAM new heat pump cap.'!$A$9:$A$98=$B21)*('R12. TIAM new heat pump cap.'!$C$9:$C$98=$D21)*('R12. TIAM new heat pump cap.'!$D$8:$N$8=O$8),'R12. TIAM new heat pump cap.'!$D$9:$N$98))</f>
        <v>13.5041002551913</v>
      </c>
      <c r="P21" s="58">
        <f t="array" ref="P21">SUM(IF(('R12. TIAM new heat pump cap.'!$A$9:$A$98=$B21)*('R12. TIAM new heat pump cap.'!$C$9:$C$98=$D21)*('R12. TIAM new heat pump cap.'!$D$8:$N$8=P$8),'R12. TIAM new heat pump cap.'!$D$9:$N$98))</f>
        <v>9.7595611085141893</v>
      </c>
    </row>
    <row r="22" spans="1:16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SUM(IF(('R12. TIAM new heat pump cap.'!$A$9:$A$98=$B22)*('R12. TIAM new heat pump cap.'!$C$9:$C$98=$D22)*('R12. TIAM new heat pump cap.'!$D$8:$N$8=E$8),'R12. TIAM new heat pump cap.'!$D$9:$N$98))</f>
        <v>0</v>
      </c>
      <c r="F22" s="58">
        <f t="array" ref="F22">SUM(IF(('R12. TIAM new heat pump cap.'!$A$9:$A$98=$B22)*('R12. TIAM new heat pump cap.'!$C$9:$C$98=$D22)*('R12. TIAM new heat pump cap.'!$D$8:$N$8=F$8),'R12. TIAM new heat pump cap.'!$D$9:$N$98))</f>
        <v>0</v>
      </c>
      <c r="G22" s="58">
        <f t="array" ref="G22">SUM(IF(('R12. TIAM new heat pump cap.'!$A$9:$A$98=$B22)*('R12. TIAM new heat pump cap.'!$C$9:$C$98=$D22)*('R12. TIAM new heat pump cap.'!$D$8:$N$8=G$8),'R12. TIAM new heat pump cap.'!$D$9:$N$98))</f>
        <v>77.952664633589393</v>
      </c>
      <c r="H22" s="58">
        <f t="array" ref="H22">SUM(IF(('R12. TIAM new heat pump cap.'!$A$9:$A$98=$B22)*('R12. TIAM new heat pump cap.'!$C$9:$C$98=$D22)*('R12. TIAM new heat pump cap.'!$D$8:$N$8=H$8),'R12. TIAM new heat pump cap.'!$D$9:$N$98))</f>
        <v>759.23213450248204</v>
      </c>
      <c r="I22" s="58">
        <f t="array" ref="I22">SUM(IF(('R12. TIAM new heat pump cap.'!$A$9:$A$98=$B22)*('R12. TIAM new heat pump cap.'!$C$9:$C$98=$D22)*('R12. TIAM new heat pump cap.'!$D$8:$N$8=I$8),'R12. TIAM new heat pump cap.'!$D$9:$N$98))</f>
        <v>899.63220303215508</v>
      </c>
      <c r="J22" s="58">
        <f t="array" ref="J22">SUM(IF(('R12. TIAM new heat pump cap.'!$A$9:$A$98=$B22)*('R12. TIAM new heat pump cap.'!$C$9:$C$98=$D22)*('R12. TIAM new heat pump cap.'!$D$8:$N$8=J$8),'R12. TIAM new heat pump cap.'!$D$9:$N$98))</f>
        <v>7990.1424402191333</v>
      </c>
      <c r="K22" s="58">
        <f t="array" ref="K22">SUM(IF(('R12. TIAM new heat pump cap.'!$A$9:$A$98=$B22)*('R12. TIAM new heat pump cap.'!$C$9:$C$98=$D22)*('R12. TIAM new heat pump cap.'!$D$8:$N$8=K$8),'R12. TIAM new heat pump cap.'!$D$9:$N$98))</f>
        <v>5523.2347937326349</v>
      </c>
      <c r="L22" s="58">
        <f t="array" ref="L22">SUM(IF(('R12. TIAM new heat pump cap.'!$A$9:$A$98=$B22)*('R12. TIAM new heat pump cap.'!$C$9:$C$98=$D22)*('R12. TIAM new heat pump cap.'!$D$8:$N$8=L$8),'R12. TIAM new heat pump cap.'!$D$9:$N$98))</f>
        <v>8922.6263415131234</v>
      </c>
      <c r="M22" s="58">
        <f t="array" ref="M22">SUM(IF(('R12. TIAM new heat pump cap.'!$A$9:$A$98=$B22)*('R12. TIAM new heat pump cap.'!$C$9:$C$98=$D22)*('R12. TIAM new heat pump cap.'!$D$8:$N$8=M$8),'R12. TIAM new heat pump cap.'!$D$9:$N$98))</f>
        <v>6136.4183372066291</v>
      </c>
      <c r="N22" s="58">
        <f t="array" ref="N22">SUM(IF(('R12. TIAM new heat pump cap.'!$A$9:$A$98=$B22)*('R12. TIAM new heat pump cap.'!$C$9:$C$98=$D22)*('R12. TIAM new heat pump cap.'!$D$8:$N$8=N$8),'R12. TIAM new heat pump cap.'!$D$9:$N$98))</f>
        <v>9452.7507705725766</v>
      </c>
      <c r="O22" s="58">
        <f t="array" ref="O22">SUM(IF(('R12. TIAM new heat pump cap.'!$A$9:$A$98=$B22)*('R12. TIAM new heat pump cap.'!$C$9:$C$98=$D22)*('R12. TIAM new heat pump cap.'!$D$8:$N$8=O$8),'R12. TIAM new heat pump cap.'!$D$9:$N$98))</f>
        <v>6631.7510434236083</v>
      </c>
      <c r="P22" s="58">
        <f t="array" ref="P22">SUM(IF(('R12. TIAM new heat pump cap.'!$A$9:$A$98=$B22)*('R12. TIAM new heat pump cap.'!$C$9:$C$98=$D22)*('R12. TIAM new heat pump cap.'!$D$8:$N$8=P$8),'R12. TIAM new heat pump cap.'!$D$9:$N$98))</f>
        <v>8123.5994305715403</v>
      </c>
    </row>
    <row r="23" spans="1:16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SUM(IF(('R12. TIAM new heat pump cap.'!$A$9:$A$98=$B23)*('R12. TIAM new heat pump cap.'!$C$9:$C$98=$D23)*('R12. TIAM new heat pump cap.'!$D$8:$N$8=E$8),'R12. TIAM new heat pump cap.'!$D$9:$N$98))</f>
        <v>0</v>
      </c>
      <c r="F23" s="58">
        <f t="array" ref="F23">SUM(IF(('R12. TIAM new heat pump cap.'!$A$9:$A$98=$B23)*('R12. TIAM new heat pump cap.'!$C$9:$C$98=$D23)*('R12. TIAM new heat pump cap.'!$D$8:$N$8=F$8),'R12. TIAM new heat pump cap.'!$D$9:$N$98))</f>
        <v>0</v>
      </c>
      <c r="G23" s="58">
        <f t="array" ref="G23">SUM(IF(('R12. TIAM new heat pump cap.'!$A$9:$A$98=$B23)*('R12. TIAM new heat pump cap.'!$C$9:$C$98=$D23)*('R12. TIAM new heat pump cap.'!$D$8:$N$8=G$8),'R12. TIAM new heat pump cap.'!$D$9:$N$98))</f>
        <v>0</v>
      </c>
      <c r="H23" s="58">
        <f t="array" ref="H23">SUM(IF(('R12. TIAM new heat pump cap.'!$A$9:$A$98=$B23)*('R12. TIAM new heat pump cap.'!$C$9:$C$98=$D23)*('R12. TIAM new heat pump cap.'!$D$8:$N$8=H$8),'R12. TIAM new heat pump cap.'!$D$9:$N$98))</f>
        <v>36.401185977214311</v>
      </c>
      <c r="I23" s="58">
        <f t="array" ref="I23">SUM(IF(('R12. TIAM new heat pump cap.'!$A$9:$A$98=$B23)*('R12. TIAM new heat pump cap.'!$C$9:$C$98=$D23)*('R12. TIAM new heat pump cap.'!$D$8:$N$8=I$8),'R12. TIAM new heat pump cap.'!$D$9:$N$98))</f>
        <v>11.2493259269307</v>
      </c>
      <c r="J23" s="58">
        <f t="array" ref="J23">SUM(IF(('R12. TIAM new heat pump cap.'!$A$9:$A$98=$B23)*('R12. TIAM new heat pump cap.'!$C$9:$C$98=$D23)*('R12. TIAM new heat pump cap.'!$D$8:$N$8=J$8),'R12. TIAM new heat pump cap.'!$D$9:$N$98))</f>
        <v>126.89295098856141</v>
      </c>
      <c r="K23" s="58">
        <f t="array" ref="K23">SUM(IF(('R12. TIAM new heat pump cap.'!$A$9:$A$98=$B23)*('R12. TIAM new heat pump cap.'!$C$9:$C$98=$D23)*('R12. TIAM new heat pump cap.'!$D$8:$N$8=K$8),'R12. TIAM new heat pump cap.'!$D$9:$N$98))</f>
        <v>21.4693951217528</v>
      </c>
      <c r="L23" s="58">
        <f t="array" ref="L23">SUM(IF(('R12. TIAM new heat pump cap.'!$A$9:$A$98=$B23)*('R12. TIAM new heat pump cap.'!$C$9:$C$98=$D23)*('R12. TIAM new heat pump cap.'!$D$8:$N$8=L$8),'R12. TIAM new heat pump cap.'!$D$9:$N$98))</f>
        <v>23.463388697451201</v>
      </c>
      <c r="M23" s="58">
        <f t="array" ref="M23">SUM(IF(('R12. TIAM new heat pump cap.'!$A$9:$A$98=$B23)*('R12. TIAM new heat pump cap.'!$C$9:$C$98=$D23)*('R12. TIAM new heat pump cap.'!$D$8:$N$8=M$8),'R12. TIAM new heat pump cap.'!$D$9:$N$98))</f>
        <v>25.014815176778502</v>
      </c>
      <c r="N23" s="58">
        <f t="array" ref="N23">SUM(IF(('R12. TIAM new heat pump cap.'!$A$9:$A$98=$B23)*('R12. TIAM new heat pump cap.'!$C$9:$C$98=$D23)*('R12. TIAM new heat pump cap.'!$D$8:$N$8=N$8),'R12. TIAM new heat pump cap.'!$D$9:$N$98))</f>
        <v>0</v>
      </c>
      <c r="O23" s="58">
        <f t="array" ref="O23">SUM(IF(('R12. TIAM new heat pump cap.'!$A$9:$A$98=$B23)*('R12. TIAM new heat pump cap.'!$C$9:$C$98=$D23)*('R12. TIAM new heat pump cap.'!$D$8:$N$8=O$8),'R12. TIAM new heat pump cap.'!$D$9:$N$98))</f>
        <v>16.106398215093598</v>
      </c>
      <c r="P23" s="58">
        <f t="array" ref="P23">SUM(IF(('R12. TIAM new heat pump cap.'!$A$9:$A$98=$B23)*('R12. TIAM new heat pump cap.'!$C$9:$C$98=$D23)*('R12. TIAM new heat pump cap.'!$D$8:$N$8=P$8),'R12. TIAM new heat pump cap.'!$D$9:$N$98))</f>
        <v>38.267550623116598</v>
      </c>
    </row>
    <row r="24" spans="1:16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SUM(IF(('R12. TIAM new heat pump cap.'!$A$9:$A$98=$B24)*('R12. TIAM new heat pump cap.'!$C$9:$C$98=$D24)*('R12. TIAM new heat pump cap.'!$D$8:$N$8=E$8),'R12. TIAM new heat pump cap.'!$D$9:$N$98))</f>
        <v>0</v>
      </c>
      <c r="F24" s="58">
        <f t="array" ref="F24">SUM(IF(('R12. TIAM new heat pump cap.'!$A$9:$A$98=$B24)*('R12. TIAM new heat pump cap.'!$C$9:$C$98=$D24)*('R12. TIAM new heat pump cap.'!$D$8:$N$8=F$8),'R12. TIAM new heat pump cap.'!$D$9:$N$98))</f>
        <v>0</v>
      </c>
      <c r="G24" s="58">
        <f t="array" ref="G24">SUM(IF(('R12. TIAM new heat pump cap.'!$A$9:$A$98=$B24)*('R12. TIAM new heat pump cap.'!$C$9:$C$98=$D24)*('R12. TIAM new heat pump cap.'!$D$8:$N$8=G$8),'R12. TIAM new heat pump cap.'!$D$9:$N$98))</f>
        <v>0</v>
      </c>
      <c r="H24" s="58">
        <f t="array" ref="H24">SUM(IF(('R12. TIAM new heat pump cap.'!$A$9:$A$98=$B24)*('R12. TIAM new heat pump cap.'!$C$9:$C$98=$D24)*('R12. TIAM new heat pump cap.'!$D$8:$N$8=H$8),'R12. TIAM new heat pump cap.'!$D$9:$N$98))</f>
        <v>0</v>
      </c>
      <c r="I24" s="58">
        <f t="array" ref="I24">SUM(IF(('R12. TIAM new heat pump cap.'!$A$9:$A$98=$B24)*('R12. TIAM new heat pump cap.'!$C$9:$C$98=$D24)*('R12. TIAM new heat pump cap.'!$D$8:$N$8=I$8),'R12. TIAM new heat pump cap.'!$D$9:$N$98))</f>
        <v>104.4070521887826</v>
      </c>
      <c r="J24" s="58">
        <f t="array" ref="J24">SUM(IF(('R12. TIAM new heat pump cap.'!$A$9:$A$98=$B24)*('R12. TIAM new heat pump cap.'!$C$9:$C$98=$D24)*('R12. TIAM new heat pump cap.'!$D$8:$N$8=J$8),'R12. TIAM new heat pump cap.'!$D$9:$N$98))</f>
        <v>355.85898337616197</v>
      </c>
      <c r="K24" s="58">
        <f t="array" ref="K24">SUM(IF(('R12. TIAM new heat pump cap.'!$A$9:$A$98=$B24)*('R12. TIAM new heat pump cap.'!$C$9:$C$98=$D24)*('R12. TIAM new heat pump cap.'!$D$8:$N$8=K$8),'R12. TIAM new heat pump cap.'!$D$9:$N$98))</f>
        <v>608.80773033541504</v>
      </c>
      <c r="L24" s="58">
        <f t="array" ref="L24">SUM(IF(('R12. TIAM new heat pump cap.'!$A$9:$A$98=$B24)*('R12. TIAM new heat pump cap.'!$C$9:$C$98=$D24)*('R12. TIAM new heat pump cap.'!$D$8:$N$8=L$8),'R12. TIAM new heat pump cap.'!$D$9:$N$98))</f>
        <v>764.97270708464305</v>
      </c>
      <c r="M24" s="58">
        <f t="array" ref="M24">SUM(IF(('R12. TIAM new heat pump cap.'!$A$9:$A$98=$B24)*('R12. TIAM new heat pump cap.'!$C$9:$C$98=$D24)*('R12. TIAM new heat pump cap.'!$D$8:$N$8=M$8),'R12. TIAM new heat pump cap.'!$D$9:$N$98))</f>
        <v>800.93422196238794</v>
      </c>
      <c r="N24" s="58">
        <f t="array" ref="N24">SUM(IF(('R12. TIAM new heat pump cap.'!$A$9:$A$98=$B24)*('R12. TIAM new heat pump cap.'!$C$9:$C$98=$D24)*('R12. TIAM new heat pump cap.'!$D$8:$N$8=N$8),'R12. TIAM new heat pump cap.'!$D$9:$N$98))</f>
        <v>905.51068899418692</v>
      </c>
      <c r="O24" s="58">
        <f t="array" ref="O24">SUM(IF(('R12. TIAM new heat pump cap.'!$A$9:$A$98=$B24)*('R12. TIAM new heat pump cap.'!$C$9:$C$98=$D24)*('R12. TIAM new heat pump cap.'!$D$8:$N$8=O$8),'R12. TIAM new heat pump cap.'!$D$9:$N$98))</f>
        <v>969.66642038401005</v>
      </c>
      <c r="P24" s="58">
        <f t="array" ref="P24">SUM(IF(('R12. TIAM new heat pump cap.'!$A$9:$A$98=$B24)*('R12. TIAM new heat pump cap.'!$C$9:$C$98=$D24)*('R12. TIAM new heat pump cap.'!$D$8:$N$8=P$8),'R12. TIAM new heat pump cap.'!$D$9:$N$98))</f>
        <v>1083.18615487393</v>
      </c>
    </row>
    <row r="25" spans="1:16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SUM(IF(('R12. TIAM new heat pump cap.'!$A$9:$A$98=$B25)*('R12. TIAM new heat pump cap.'!$C$9:$C$98=$D25)*('R12. TIAM new heat pump cap.'!$D$8:$N$8=E$8),'R12. TIAM new heat pump cap.'!$D$9:$N$98))</f>
        <v>0</v>
      </c>
      <c r="F25" s="58">
        <f t="array" ref="F25">SUM(IF(('R12. TIAM new heat pump cap.'!$A$9:$A$98=$B25)*('R12. TIAM new heat pump cap.'!$C$9:$C$98=$D25)*('R12. TIAM new heat pump cap.'!$D$8:$N$8=F$8),'R12. TIAM new heat pump cap.'!$D$9:$N$98))</f>
        <v>0</v>
      </c>
      <c r="G25" s="58">
        <f t="array" ref="G25">SUM(IF(('R12. TIAM new heat pump cap.'!$A$9:$A$98=$B25)*('R12. TIAM new heat pump cap.'!$C$9:$C$98=$D25)*('R12. TIAM new heat pump cap.'!$D$8:$N$8=G$8),'R12. TIAM new heat pump cap.'!$D$9:$N$98))</f>
        <v>0</v>
      </c>
      <c r="H25" s="58">
        <f t="array" ref="H25">SUM(IF(('R12. TIAM new heat pump cap.'!$A$9:$A$98=$B25)*('R12. TIAM new heat pump cap.'!$C$9:$C$98=$D25)*('R12. TIAM new heat pump cap.'!$D$8:$N$8=H$8),'R12. TIAM new heat pump cap.'!$D$9:$N$98))</f>
        <v>879.15018043535883</v>
      </c>
      <c r="I25" s="58">
        <f t="array" ref="I25">SUM(IF(('R12. TIAM new heat pump cap.'!$A$9:$A$98=$B25)*('R12. TIAM new heat pump cap.'!$C$9:$C$98=$D25)*('R12. TIAM new heat pump cap.'!$D$8:$N$8=I$8),'R12. TIAM new heat pump cap.'!$D$9:$N$98))</f>
        <v>999.94753911188195</v>
      </c>
      <c r="J25" s="58">
        <f t="array" ref="J25">SUM(IF(('R12. TIAM new heat pump cap.'!$A$9:$A$98=$B25)*('R12. TIAM new heat pump cap.'!$C$9:$C$98=$D25)*('R12. TIAM new heat pump cap.'!$D$8:$N$8=J$8),'R12. TIAM new heat pump cap.'!$D$9:$N$98))</f>
        <v>4738.3245095199109</v>
      </c>
      <c r="K25" s="58">
        <f t="array" ref="K25">SUM(IF(('R12. TIAM new heat pump cap.'!$A$9:$A$98=$B25)*('R12. TIAM new heat pump cap.'!$C$9:$C$98=$D25)*('R12. TIAM new heat pump cap.'!$D$8:$N$8=K$8),'R12. TIAM new heat pump cap.'!$D$9:$N$98))</f>
        <v>4075.0754425896498</v>
      </c>
      <c r="L25" s="58">
        <f t="array" ref="L25">SUM(IF(('R12. TIAM new heat pump cap.'!$A$9:$A$98=$B25)*('R12. TIAM new heat pump cap.'!$C$9:$C$98=$D25)*('R12. TIAM new heat pump cap.'!$D$8:$N$8=L$8),'R12. TIAM new heat pump cap.'!$D$9:$N$98))</f>
        <v>6741.5227082470001</v>
      </c>
      <c r="M25" s="58">
        <f t="array" ref="M25">SUM(IF(('R12. TIAM new heat pump cap.'!$A$9:$A$98=$B25)*('R12. TIAM new heat pump cap.'!$C$9:$C$98=$D25)*('R12. TIAM new heat pump cap.'!$D$8:$N$8=M$8),'R12. TIAM new heat pump cap.'!$D$9:$N$98))</f>
        <v>4716.3833783146001</v>
      </c>
      <c r="N25" s="58">
        <f t="array" ref="N25">SUM(IF(('R12. TIAM new heat pump cap.'!$A$9:$A$98=$B25)*('R12. TIAM new heat pump cap.'!$C$9:$C$98=$D25)*('R12. TIAM new heat pump cap.'!$D$8:$N$8=N$8),'R12. TIAM new heat pump cap.'!$D$9:$N$98))</f>
        <v>7131.4835507440002</v>
      </c>
      <c r="O25" s="58">
        <f t="array" ref="O25">SUM(IF(('R12. TIAM new heat pump cap.'!$A$9:$A$98=$B25)*('R12. TIAM new heat pump cap.'!$C$9:$C$98=$D25)*('R12. TIAM new heat pump cap.'!$D$8:$N$8=O$8),'R12. TIAM new heat pump cap.'!$D$9:$N$98))</f>
        <v>5177.3558260835998</v>
      </c>
      <c r="P25" s="58">
        <f t="array" ref="P25">SUM(IF(('R12. TIAM new heat pump cap.'!$A$9:$A$98=$B25)*('R12. TIAM new heat pump cap.'!$C$9:$C$98=$D25)*('R12. TIAM new heat pump cap.'!$D$8:$N$8=P$8),'R12. TIAM new heat pump cap.'!$D$9:$N$98))</f>
        <v>7503.8162276421408</v>
      </c>
    </row>
    <row r="26" spans="1:16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SUM(IF(('R12. TIAM new heat pump cap.'!$A$9:$A$98=$B26)*('R12. TIAM new heat pump cap.'!$C$9:$C$98=$D26)*('R12. TIAM new heat pump cap.'!$D$8:$N$8=E$8),'R12. TIAM new heat pump cap.'!$D$9:$N$98))</f>
        <v>0</v>
      </c>
      <c r="F26" s="58">
        <f t="array" ref="F26">SUM(IF(('R12. TIAM new heat pump cap.'!$A$9:$A$98=$B26)*('R12. TIAM new heat pump cap.'!$C$9:$C$98=$D26)*('R12. TIAM new heat pump cap.'!$D$8:$N$8=F$8),'R12. TIAM new heat pump cap.'!$D$9:$N$98))</f>
        <v>214.70697223929301</v>
      </c>
      <c r="G26" s="58">
        <f t="array" ref="G26">SUM(IF(('R12. TIAM new heat pump cap.'!$A$9:$A$98=$B26)*('R12. TIAM new heat pump cap.'!$C$9:$C$98=$D26)*('R12. TIAM new heat pump cap.'!$D$8:$N$8=G$8),'R12. TIAM new heat pump cap.'!$D$9:$N$98))</f>
        <v>0</v>
      </c>
      <c r="H26" s="58">
        <f t="array" ref="H26">SUM(IF(('R12. TIAM new heat pump cap.'!$A$9:$A$98=$B26)*('R12. TIAM new heat pump cap.'!$C$9:$C$98=$D26)*('R12. TIAM new heat pump cap.'!$D$8:$N$8=H$8),'R12. TIAM new heat pump cap.'!$D$9:$N$98))</f>
        <v>42.553289083394603</v>
      </c>
      <c r="I26" s="58">
        <f t="array" ref="I26">SUM(IF(('R12. TIAM new heat pump cap.'!$A$9:$A$98=$B26)*('R12. TIAM new heat pump cap.'!$C$9:$C$98=$D26)*('R12. TIAM new heat pump cap.'!$D$8:$N$8=I$8),'R12. TIAM new heat pump cap.'!$D$9:$N$98))</f>
        <v>699.41450696068455</v>
      </c>
      <c r="J26" s="58">
        <f t="array" ref="J26">SUM(IF(('R12. TIAM new heat pump cap.'!$A$9:$A$98=$B26)*('R12. TIAM new heat pump cap.'!$C$9:$C$98=$D26)*('R12. TIAM new heat pump cap.'!$D$8:$N$8=J$8),'R12. TIAM new heat pump cap.'!$D$9:$N$98))</f>
        <v>9868.4778172984934</v>
      </c>
      <c r="K26" s="58">
        <f t="array" ref="K26">SUM(IF(('R12. TIAM new heat pump cap.'!$A$9:$A$98=$B26)*('R12. TIAM new heat pump cap.'!$C$9:$C$98=$D26)*('R12. TIAM new heat pump cap.'!$D$8:$N$8=K$8),'R12. TIAM new heat pump cap.'!$D$9:$N$98))</f>
        <v>10564.516061814822</v>
      </c>
      <c r="L26" s="58">
        <f t="array" ref="L26">SUM(IF(('R12. TIAM new heat pump cap.'!$A$9:$A$98=$B26)*('R12. TIAM new heat pump cap.'!$C$9:$C$98=$D26)*('R12. TIAM new heat pump cap.'!$D$8:$N$8=L$8),'R12. TIAM new heat pump cap.'!$D$9:$N$98))</f>
        <v>10784.37758972198</v>
      </c>
      <c r="M26" s="58">
        <f t="array" ref="M26">SUM(IF(('R12. TIAM new heat pump cap.'!$A$9:$A$98=$B26)*('R12. TIAM new heat pump cap.'!$C$9:$C$98=$D26)*('R12. TIAM new heat pump cap.'!$D$8:$N$8=M$8),'R12. TIAM new heat pump cap.'!$D$9:$N$98))</f>
        <v>11414.69067346488</v>
      </c>
      <c r="N26" s="58">
        <f t="array" ref="N26">SUM(IF(('R12. TIAM new heat pump cap.'!$A$9:$A$98=$B26)*('R12. TIAM new heat pump cap.'!$C$9:$C$98=$D26)*('R12. TIAM new heat pump cap.'!$D$8:$N$8=N$8),'R12. TIAM new heat pump cap.'!$D$9:$N$98))</f>
        <v>11434.161490978957</v>
      </c>
      <c r="O26" s="58">
        <f t="array" ref="O26">SUM(IF(('R12. TIAM new heat pump cap.'!$A$9:$A$98=$B26)*('R12. TIAM new heat pump cap.'!$C$9:$C$98=$D26)*('R12. TIAM new heat pump cap.'!$D$8:$N$8=O$8),'R12. TIAM new heat pump cap.'!$D$9:$N$98))</f>
        <v>11952.418466515324</v>
      </c>
      <c r="P26" s="58">
        <f t="array" ref="P26">SUM(IF(('R12. TIAM new heat pump cap.'!$A$9:$A$98=$B26)*('R12. TIAM new heat pump cap.'!$C$9:$C$98=$D26)*('R12. TIAM new heat pump cap.'!$D$8:$N$8=P$8),'R12. TIAM new heat pump cap.'!$D$9:$N$98))</f>
        <v>12020.160057977429</v>
      </c>
    </row>
    <row r="27" spans="1:16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SUM(IF(('R12. TIAM new heat pump cap.'!$A$9:$A$98=$B27)*('R12. TIAM new heat pump cap.'!$C$9:$C$98=$D27)*('R12. TIAM new heat pump cap.'!$D$8:$N$8=E$8),'R12. TIAM new heat pump cap.'!$D$9:$N$98))</f>
        <v>0</v>
      </c>
      <c r="F27" s="58">
        <f t="array" ref="F27">SUM(IF(('R12. TIAM new heat pump cap.'!$A$9:$A$98=$B27)*('R12. TIAM new heat pump cap.'!$C$9:$C$98=$D27)*('R12. TIAM new heat pump cap.'!$D$8:$N$8=F$8),'R12. TIAM new heat pump cap.'!$D$9:$N$98))</f>
        <v>0</v>
      </c>
      <c r="G27" s="58">
        <f t="array" ref="G27">SUM(IF(('R12. TIAM new heat pump cap.'!$A$9:$A$98=$B27)*('R12. TIAM new heat pump cap.'!$C$9:$C$98=$D27)*('R12. TIAM new heat pump cap.'!$D$8:$N$8=G$8),'R12. TIAM new heat pump cap.'!$D$9:$N$98))</f>
        <v>0</v>
      </c>
      <c r="H27" s="58">
        <f t="array" ref="H27">SUM(IF(('R12. TIAM new heat pump cap.'!$A$9:$A$98=$B27)*('R12. TIAM new heat pump cap.'!$C$9:$C$98=$D27)*('R12. TIAM new heat pump cap.'!$D$8:$N$8=H$8),'R12. TIAM new heat pump cap.'!$D$9:$N$98))</f>
        <v>18.011472608394399</v>
      </c>
      <c r="I27" s="58">
        <f t="array" ref="I27">SUM(IF(('R12. TIAM new heat pump cap.'!$A$9:$A$98=$B27)*('R12. TIAM new heat pump cap.'!$C$9:$C$98=$D27)*('R12. TIAM new heat pump cap.'!$D$8:$N$8=I$8),'R12. TIAM new heat pump cap.'!$D$9:$N$98))</f>
        <v>21.916507245912499</v>
      </c>
      <c r="J27" s="58">
        <f t="array" ref="J27">SUM(IF(('R12. TIAM new heat pump cap.'!$A$9:$A$98=$B27)*('R12. TIAM new heat pump cap.'!$C$9:$C$98=$D27)*('R12. TIAM new heat pump cap.'!$D$8:$N$8=J$8),'R12. TIAM new heat pump cap.'!$D$9:$N$98))</f>
        <v>176.14377776988201</v>
      </c>
      <c r="K27" s="58">
        <f t="array" ref="K27">SUM(IF(('R12. TIAM new heat pump cap.'!$A$9:$A$98=$B27)*('R12. TIAM new heat pump cap.'!$C$9:$C$98=$D27)*('R12. TIAM new heat pump cap.'!$D$8:$N$8=K$8),'R12. TIAM new heat pump cap.'!$D$9:$N$98))</f>
        <v>210.72988021261901</v>
      </c>
      <c r="L27" s="58">
        <f t="array" ref="L27">SUM(IF(('R12. TIAM new heat pump cap.'!$A$9:$A$98=$B27)*('R12. TIAM new heat pump cap.'!$C$9:$C$98=$D27)*('R12. TIAM new heat pump cap.'!$D$8:$N$8=L$8),'R12. TIAM new heat pump cap.'!$D$9:$N$98))</f>
        <v>0</v>
      </c>
      <c r="M27" s="58">
        <f t="array" ref="M27">SUM(IF(('R12. TIAM new heat pump cap.'!$A$9:$A$98=$B27)*('R12. TIAM new heat pump cap.'!$C$9:$C$98=$D27)*('R12. TIAM new heat pump cap.'!$D$8:$N$8=M$8),'R12. TIAM new heat pump cap.'!$D$9:$N$98))</f>
        <v>0</v>
      </c>
      <c r="N27" s="58">
        <f t="array" ref="N27">SUM(IF(('R12. TIAM new heat pump cap.'!$A$9:$A$98=$B27)*('R12. TIAM new heat pump cap.'!$C$9:$C$98=$D27)*('R12. TIAM new heat pump cap.'!$D$8:$N$8=N$8),'R12. TIAM new heat pump cap.'!$D$9:$N$98))</f>
        <v>0</v>
      </c>
      <c r="O27" s="58">
        <f t="array" ref="O27">SUM(IF(('R12. TIAM new heat pump cap.'!$A$9:$A$98=$B27)*('R12. TIAM new heat pump cap.'!$C$9:$C$98=$D27)*('R12. TIAM new heat pump cap.'!$D$8:$N$8=O$8),'R12. TIAM new heat pump cap.'!$D$9:$N$98))</f>
        <v>0</v>
      </c>
      <c r="P27" s="58">
        <f t="array" ref="P27">SUM(IF(('R12. TIAM new heat pump cap.'!$A$9:$A$98=$B27)*('R12. TIAM new heat pump cap.'!$C$9:$C$98=$D27)*('R12. TIAM new heat pump cap.'!$D$8:$N$8=P$8),'R12. TIAM new heat pump cap.'!$D$9:$N$98))</f>
        <v>0</v>
      </c>
    </row>
    <row r="28" spans="1:16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SUM(IF(('R12. TIAM new heat pump cap.'!$A$9:$A$98=$B28)*('R12. TIAM new heat pump cap.'!$C$9:$C$98=$D28)*('R12. TIAM new heat pump cap.'!$D$8:$N$8=E$8),'R12. TIAM new heat pump cap.'!$D$9:$N$98))</f>
        <v>0</v>
      </c>
      <c r="F28" s="58">
        <f t="array" ref="F28">SUM(IF(('R12. TIAM new heat pump cap.'!$A$9:$A$98=$B28)*('R12. TIAM new heat pump cap.'!$C$9:$C$98=$D28)*('R12. TIAM new heat pump cap.'!$D$8:$N$8=F$8),'R12. TIAM new heat pump cap.'!$D$9:$N$98))</f>
        <v>0</v>
      </c>
      <c r="G28" s="58">
        <f t="array" ref="G28">SUM(IF(('R12. TIAM new heat pump cap.'!$A$9:$A$98=$B28)*('R12. TIAM new heat pump cap.'!$C$9:$C$98=$D28)*('R12. TIAM new heat pump cap.'!$D$8:$N$8=G$8),'R12. TIAM new heat pump cap.'!$D$9:$N$98))</f>
        <v>77.952664633589393</v>
      </c>
      <c r="H28" s="58">
        <f t="array" ref="H28">SUM(IF(('R12. TIAM new heat pump cap.'!$A$9:$A$98=$B28)*('R12. TIAM new heat pump cap.'!$C$9:$C$98=$D28)*('R12. TIAM new heat pump cap.'!$D$8:$N$8=H$8),'R12. TIAM new heat pump cap.'!$D$9:$N$98))</f>
        <v>759.23213450248204</v>
      </c>
      <c r="I28" s="58">
        <f t="array" ref="I28">SUM(IF(('R12. TIAM new heat pump cap.'!$A$9:$A$98=$B28)*('R12. TIAM new heat pump cap.'!$C$9:$C$98=$D28)*('R12. TIAM new heat pump cap.'!$D$8:$N$8=I$8),'R12. TIAM new heat pump cap.'!$D$9:$N$98))</f>
        <v>889.41123406592101</v>
      </c>
      <c r="J28" s="58">
        <f t="array" ref="J28">SUM(IF(('R12. TIAM new heat pump cap.'!$A$9:$A$98=$B28)*('R12. TIAM new heat pump cap.'!$C$9:$C$98=$D28)*('R12. TIAM new heat pump cap.'!$D$8:$N$8=J$8),'R12. TIAM new heat pump cap.'!$D$9:$N$98))</f>
        <v>7995.8732050188464</v>
      </c>
      <c r="K28" s="58">
        <f t="array" ref="K28">SUM(IF(('R12. TIAM new heat pump cap.'!$A$9:$A$98=$B28)*('R12. TIAM new heat pump cap.'!$C$9:$C$98=$D28)*('R12. TIAM new heat pump cap.'!$D$8:$N$8=K$8),'R12. TIAM new heat pump cap.'!$D$9:$N$98))</f>
        <v>5917.8408540618711</v>
      </c>
      <c r="L28" s="58">
        <f t="array" ref="L28">SUM(IF(('R12. TIAM new heat pump cap.'!$A$9:$A$98=$B28)*('R12. TIAM new heat pump cap.'!$C$9:$C$98=$D28)*('R12. TIAM new heat pump cap.'!$D$8:$N$8=L$8),'R12. TIAM new heat pump cap.'!$D$9:$N$98))</f>
        <v>8526.6086959116165</v>
      </c>
      <c r="M28" s="58">
        <f t="array" ref="M28">SUM(IF(('R12. TIAM new heat pump cap.'!$A$9:$A$98=$B28)*('R12. TIAM new heat pump cap.'!$C$9:$C$98=$D28)*('R12. TIAM new heat pump cap.'!$D$8:$N$8=M$8),'R12. TIAM new heat pump cap.'!$D$9:$N$98))</f>
        <v>6533.2274403712054</v>
      </c>
      <c r="N28" s="58">
        <f t="array" ref="N28">SUM(IF(('R12. TIAM new heat pump cap.'!$A$9:$A$98=$B28)*('R12. TIAM new heat pump cap.'!$C$9:$C$98=$D28)*('R12. TIAM new heat pump cap.'!$D$8:$N$8=N$8),'R12. TIAM new heat pump cap.'!$D$9:$N$98))</f>
        <v>6898.2259121311445</v>
      </c>
      <c r="O28" s="58">
        <f t="array" ref="O28">SUM(IF(('R12. TIAM new heat pump cap.'!$A$9:$A$98=$B28)*('R12. TIAM new heat pump cap.'!$C$9:$C$98=$D28)*('R12. TIAM new heat pump cap.'!$D$8:$N$8=O$8),'R12. TIAM new heat pump cap.'!$D$9:$N$98))</f>
        <v>5115.2547140949018</v>
      </c>
      <c r="P28" s="58">
        <f t="array" ref="P28">SUM(IF(('R12. TIAM new heat pump cap.'!$A$9:$A$98=$B28)*('R12. TIAM new heat pump cap.'!$C$9:$C$98=$D28)*('R12. TIAM new heat pump cap.'!$D$8:$N$8=P$8),'R12. TIAM new heat pump cap.'!$D$9:$N$98))</f>
        <v>6968.9498126604503</v>
      </c>
    </row>
    <row r="29" spans="1:16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SUM(IF(('R12. TIAM new heat pump cap.'!$A$9:$A$98=$B29)*('R12. TIAM new heat pump cap.'!$C$9:$C$98=$D29)*('R12. TIAM new heat pump cap.'!$D$8:$N$8=E$8),'R12. TIAM new heat pump cap.'!$D$9:$N$98))</f>
        <v>0</v>
      </c>
      <c r="F29" s="58">
        <f t="array" ref="F29">SUM(IF(('R12. TIAM new heat pump cap.'!$A$9:$A$98=$B29)*('R12. TIAM new heat pump cap.'!$C$9:$C$98=$D29)*('R12. TIAM new heat pump cap.'!$D$8:$N$8=F$8),'R12. TIAM new heat pump cap.'!$D$9:$N$98))</f>
        <v>0</v>
      </c>
      <c r="G29" s="58">
        <f t="array" ref="G29">SUM(IF(('R12. TIAM new heat pump cap.'!$A$9:$A$98=$B29)*('R12. TIAM new heat pump cap.'!$C$9:$C$98=$D29)*('R12. TIAM new heat pump cap.'!$D$8:$N$8=G$8),'R12. TIAM new heat pump cap.'!$D$9:$N$98))</f>
        <v>0</v>
      </c>
      <c r="H29" s="58">
        <f t="array" ref="H29">SUM(IF(('R12. TIAM new heat pump cap.'!$A$9:$A$98=$B29)*('R12. TIAM new heat pump cap.'!$C$9:$C$98=$D29)*('R12. TIAM new heat pump cap.'!$D$8:$N$8=H$8),'R12. TIAM new heat pump cap.'!$D$9:$N$98))</f>
        <v>36.401185977214311</v>
      </c>
      <c r="I29" s="58">
        <f t="array" ref="I29">SUM(IF(('R12. TIAM new heat pump cap.'!$A$9:$A$98=$B29)*('R12. TIAM new heat pump cap.'!$C$9:$C$98=$D29)*('R12. TIAM new heat pump cap.'!$D$8:$N$8=I$8),'R12. TIAM new heat pump cap.'!$D$9:$N$98))</f>
        <v>40.287313243343696</v>
      </c>
      <c r="J29" s="58">
        <f t="array" ref="J29">SUM(IF(('R12. TIAM new heat pump cap.'!$A$9:$A$98=$B29)*('R12. TIAM new heat pump cap.'!$C$9:$C$98=$D29)*('R12. TIAM new heat pump cap.'!$D$8:$N$8=J$8),'R12. TIAM new heat pump cap.'!$D$9:$N$98))</f>
        <v>139.6497152509618</v>
      </c>
      <c r="K29" s="58">
        <f t="array" ref="K29">SUM(IF(('R12. TIAM new heat pump cap.'!$A$9:$A$98=$B29)*('R12. TIAM new heat pump cap.'!$C$9:$C$98=$D29)*('R12. TIAM new heat pump cap.'!$D$8:$N$8=K$8),'R12. TIAM new heat pump cap.'!$D$9:$N$98))</f>
        <v>183.79850127356431</v>
      </c>
      <c r="L29" s="58">
        <f t="array" ref="L29">SUM(IF(('R12. TIAM new heat pump cap.'!$A$9:$A$98=$B29)*('R12. TIAM new heat pump cap.'!$C$9:$C$98=$D29)*('R12. TIAM new heat pump cap.'!$D$8:$N$8=L$8),'R12. TIAM new heat pump cap.'!$D$9:$N$98))</f>
        <v>169.917362541074</v>
      </c>
      <c r="M29" s="58">
        <f t="array" ref="M29">SUM(IF(('R12. TIAM new heat pump cap.'!$A$9:$A$98=$B29)*('R12. TIAM new heat pump cap.'!$C$9:$C$98=$D29)*('R12. TIAM new heat pump cap.'!$D$8:$N$8=M$8),'R12. TIAM new heat pump cap.'!$D$9:$N$98))</f>
        <v>25.885903242267801</v>
      </c>
      <c r="N29" s="58">
        <f t="array" ref="N29">SUM(IF(('R12. TIAM new heat pump cap.'!$A$9:$A$98=$B29)*('R12. TIAM new heat pump cap.'!$C$9:$C$98=$D29)*('R12. TIAM new heat pump cap.'!$D$8:$N$8=N$8),'R12. TIAM new heat pump cap.'!$D$9:$N$98))</f>
        <v>27.9031025697393</v>
      </c>
      <c r="O29" s="58">
        <f t="array" ref="O29">SUM(IF(('R12. TIAM new heat pump cap.'!$A$9:$A$98=$B29)*('R12. TIAM new heat pump cap.'!$C$9:$C$98=$D29)*('R12. TIAM new heat pump cap.'!$D$8:$N$8=O$8),'R12. TIAM new heat pump cap.'!$D$9:$N$98))</f>
        <v>29.2771706116019</v>
      </c>
      <c r="P29" s="58">
        <f t="array" ref="P29">SUM(IF(('R12. TIAM new heat pump cap.'!$A$9:$A$98=$B29)*('R12. TIAM new heat pump cap.'!$C$9:$C$98=$D29)*('R12. TIAM new heat pump cap.'!$D$8:$N$8=P$8),'R12. TIAM new heat pump cap.'!$D$9:$N$98))</f>
        <v>30.8828692798619</v>
      </c>
    </row>
    <row r="30" spans="1:16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SUM(IF(('R12. TIAM new heat pump cap.'!$A$9:$A$98=$B30)*('R12. TIAM new heat pump cap.'!$C$9:$C$98=$D30)*('R12. TIAM new heat pump cap.'!$D$8:$N$8=E$8),'R12. TIAM new heat pump cap.'!$D$9:$N$98))</f>
        <v>0</v>
      </c>
      <c r="F30" s="58">
        <f t="array" ref="F30">SUM(IF(('R12. TIAM new heat pump cap.'!$A$9:$A$98=$B30)*('R12. TIAM new heat pump cap.'!$C$9:$C$98=$D30)*('R12. TIAM new heat pump cap.'!$D$8:$N$8=F$8),'R12. TIAM new heat pump cap.'!$D$9:$N$98))</f>
        <v>0</v>
      </c>
      <c r="G30" s="58">
        <f t="array" ref="G30">SUM(IF(('R12. TIAM new heat pump cap.'!$A$9:$A$98=$B30)*('R12. TIAM new heat pump cap.'!$C$9:$C$98=$D30)*('R12. TIAM new heat pump cap.'!$D$8:$N$8=G$8),'R12. TIAM new heat pump cap.'!$D$9:$N$98))</f>
        <v>0</v>
      </c>
      <c r="H30" s="58">
        <f t="array" ref="H30">SUM(IF(('R12. TIAM new heat pump cap.'!$A$9:$A$98=$B30)*('R12. TIAM new heat pump cap.'!$C$9:$C$98=$D30)*('R12. TIAM new heat pump cap.'!$D$8:$N$8=H$8),'R12. TIAM new heat pump cap.'!$D$9:$N$98))</f>
        <v>0</v>
      </c>
      <c r="I30" s="58">
        <f t="array" ref="I30">SUM(IF(('R12. TIAM new heat pump cap.'!$A$9:$A$98=$B30)*('R12. TIAM new heat pump cap.'!$C$9:$C$98=$D30)*('R12. TIAM new heat pump cap.'!$D$8:$N$8=I$8),'R12. TIAM new heat pump cap.'!$D$9:$N$98))</f>
        <v>104.9891189187104</v>
      </c>
      <c r="J30" s="58">
        <f t="array" ref="J30">SUM(IF(('R12. TIAM new heat pump cap.'!$A$9:$A$98=$B30)*('R12. TIAM new heat pump cap.'!$C$9:$C$98=$D30)*('R12. TIAM new heat pump cap.'!$D$8:$N$8=J$8),'R12. TIAM new heat pump cap.'!$D$9:$N$98))</f>
        <v>345.82117834079401</v>
      </c>
      <c r="K30" s="58">
        <f t="array" ref="K30">SUM(IF(('R12. TIAM new heat pump cap.'!$A$9:$A$98=$B30)*('R12. TIAM new heat pump cap.'!$C$9:$C$98=$D30)*('R12. TIAM new heat pump cap.'!$D$8:$N$8=K$8),'R12. TIAM new heat pump cap.'!$D$9:$N$98))</f>
        <v>614.43579749353796</v>
      </c>
      <c r="L30" s="58">
        <f t="array" ref="L30">SUM(IF(('R12. TIAM new heat pump cap.'!$A$9:$A$98=$B30)*('R12. TIAM new heat pump cap.'!$C$9:$C$98=$D30)*('R12. TIAM new heat pump cap.'!$D$8:$N$8=L$8),'R12. TIAM new heat pump cap.'!$D$9:$N$98))</f>
        <v>761.81712278860005</v>
      </c>
      <c r="M30" s="58">
        <f t="array" ref="M30">SUM(IF(('R12. TIAM new heat pump cap.'!$A$9:$A$98=$B30)*('R12. TIAM new heat pump cap.'!$C$9:$C$98=$D30)*('R12. TIAM new heat pump cap.'!$D$8:$N$8=M$8),'R12. TIAM new heat pump cap.'!$D$9:$N$98))</f>
        <v>802.70351716972391</v>
      </c>
      <c r="N30" s="58">
        <f t="array" ref="N30">SUM(IF(('R12. TIAM new heat pump cap.'!$A$9:$A$98=$B30)*('R12. TIAM new heat pump cap.'!$C$9:$C$98=$D30)*('R12. TIAM new heat pump cap.'!$D$8:$N$8=N$8),'R12. TIAM new heat pump cap.'!$D$9:$N$98))</f>
        <v>904.51866810771401</v>
      </c>
      <c r="O30" s="58">
        <f t="array" ref="O30">SUM(IF(('R12. TIAM new heat pump cap.'!$A$9:$A$98=$B30)*('R12. TIAM new heat pump cap.'!$C$9:$C$98=$D30)*('R12. TIAM new heat pump cap.'!$D$8:$N$8=O$8),'R12. TIAM new heat pump cap.'!$D$9:$N$98))</f>
        <v>970.22263363498098</v>
      </c>
      <c r="P30" s="58">
        <f t="array" ref="P30">SUM(IF(('R12. TIAM new heat pump cap.'!$A$9:$A$98=$B30)*('R12. TIAM new heat pump cap.'!$C$9:$C$98=$D30)*('R12. TIAM new heat pump cap.'!$D$8:$N$8=P$8),'R12. TIAM new heat pump cap.'!$D$9:$N$98))</f>
        <v>1050.6407688144459</v>
      </c>
    </row>
    <row r="31" spans="1:16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SUM(IF(('R12. TIAM new heat pump cap.'!$A$9:$A$98=$B31)*('R12. TIAM new heat pump cap.'!$C$9:$C$98=$D31)*('R12. TIAM new heat pump cap.'!$D$8:$N$8=E$8),'R12. TIAM new heat pump cap.'!$D$9:$N$98))</f>
        <v>0</v>
      </c>
      <c r="F31" s="58">
        <f t="array" ref="F31">SUM(IF(('R12. TIAM new heat pump cap.'!$A$9:$A$98=$B31)*('R12. TIAM new heat pump cap.'!$C$9:$C$98=$D31)*('R12. TIAM new heat pump cap.'!$D$8:$N$8=F$8),'R12. TIAM new heat pump cap.'!$D$9:$N$98))</f>
        <v>0</v>
      </c>
      <c r="G31" s="58">
        <f t="array" ref="G31">SUM(IF(('R12. TIAM new heat pump cap.'!$A$9:$A$98=$B31)*('R12. TIAM new heat pump cap.'!$C$9:$C$98=$D31)*('R12. TIAM new heat pump cap.'!$D$8:$N$8=G$8),'R12. TIAM new heat pump cap.'!$D$9:$N$98))</f>
        <v>0</v>
      </c>
      <c r="H31" s="58">
        <f t="array" ref="H31">SUM(IF(('R12. TIAM new heat pump cap.'!$A$9:$A$98=$B31)*('R12. TIAM new heat pump cap.'!$C$9:$C$98=$D31)*('R12. TIAM new heat pump cap.'!$D$8:$N$8=H$8),'R12. TIAM new heat pump cap.'!$D$9:$N$98))</f>
        <v>879.15018043535883</v>
      </c>
      <c r="I31" s="58">
        <f t="array" ref="I31">SUM(IF(('R12. TIAM new heat pump cap.'!$A$9:$A$98=$B31)*('R12. TIAM new heat pump cap.'!$C$9:$C$98=$D31)*('R12. TIAM new heat pump cap.'!$D$8:$N$8=I$8),'R12. TIAM new heat pump cap.'!$D$9:$N$98))</f>
        <v>999.94753911188195</v>
      </c>
      <c r="J31" s="58">
        <f t="array" ref="J31">SUM(IF(('R12. TIAM new heat pump cap.'!$A$9:$A$98=$B31)*('R12. TIAM new heat pump cap.'!$C$9:$C$98=$D31)*('R12. TIAM new heat pump cap.'!$D$8:$N$8=J$8),'R12. TIAM new heat pump cap.'!$D$9:$N$98))</f>
        <v>4934.2840805605611</v>
      </c>
      <c r="K31" s="58">
        <f t="array" ref="K31">SUM(IF(('R12. TIAM new heat pump cap.'!$A$9:$A$98=$B31)*('R12. TIAM new heat pump cap.'!$C$9:$C$98=$D31)*('R12. TIAM new heat pump cap.'!$D$8:$N$8=K$8),'R12. TIAM new heat pump cap.'!$D$9:$N$98))</f>
        <v>4161.1630224720793</v>
      </c>
      <c r="L31" s="58">
        <f t="array" ref="L31">SUM(IF(('R12. TIAM new heat pump cap.'!$A$9:$A$98=$B31)*('R12. TIAM new heat pump cap.'!$C$9:$C$98=$D31)*('R12. TIAM new heat pump cap.'!$D$8:$N$8=L$8),'R12. TIAM new heat pump cap.'!$D$9:$N$98))</f>
        <v>6693.2545182042995</v>
      </c>
      <c r="M31" s="58">
        <f t="array" ref="M31">SUM(IF(('R12. TIAM new heat pump cap.'!$A$9:$A$98=$B31)*('R12. TIAM new heat pump cap.'!$C$9:$C$98=$D31)*('R12. TIAM new heat pump cap.'!$D$8:$N$8=M$8),'R12. TIAM new heat pump cap.'!$D$9:$N$98))</f>
        <v>4743.4467267462796</v>
      </c>
      <c r="N31" s="58">
        <f t="array" ref="N31">SUM(IF(('R12. TIAM new heat pump cap.'!$A$9:$A$98=$B31)*('R12. TIAM new heat pump cap.'!$C$9:$C$98=$D31)*('R12. TIAM new heat pump cap.'!$D$8:$N$8=N$8),'R12. TIAM new heat pump cap.'!$D$9:$N$98))</f>
        <v>7116.3094821144095</v>
      </c>
      <c r="O31" s="58">
        <f t="array" ref="O31">SUM(IF(('R12. TIAM new heat pump cap.'!$A$9:$A$98=$B31)*('R12. TIAM new heat pump cap.'!$C$9:$C$98=$D31)*('R12. TIAM new heat pump cap.'!$D$8:$N$8=O$8),'R12. TIAM new heat pump cap.'!$D$9:$N$98))</f>
        <v>4543.8682080122408</v>
      </c>
      <c r="P31" s="58">
        <f t="array" ref="P31">SUM(IF(('R12. TIAM new heat pump cap.'!$A$9:$A$98=$B31)*('R12. TIAM new heat pump cap.'!$C$9:$C$98=$D31)*('R12. TIAM new heat pump cap.'!$D$8:$N$8=P$8),'R12. TIAM new heat pump cap.'!$D$9:$N$98))</f>
        <v>7494.4496423066403</v>
      </c>
    </row>
    <row r="32" spans="1:16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SUM(IF(('R12. TIAM new heat pump cap.'!$A$9:$A$98=$B32)*('R12. TIAM new heat pump cap.'!$C$9:$C$98=$D32)*('R12. TIAM new heat pump cap.'!$D$8:$N$8=E$8),'R12. TIAM new heat pump cap.'!$D$9:$N$98))</f>
        <v>0</v>
      </c>
      <c r="F32" s="58">
        <f t="array" ref="F32">SUM(IF(('R12. TIAM new heat pump cap.'!$A$9:$A$98=$B32)*('R12. TIAM new heat pump cap.'!$C$9:$C$98=$D32)*('R12. TIAM new heat pump cap.'!$D$8:$N$8=F$8),'R12. TIAM new heat pump cap.'!$D$9:$N$98))</f>
        <v>214.70697223929301</v>
      </c>
      <c r="G32" s="58">
        <f t="array" ref="G32">SUM(IF(('R12. TIAM new heat pump cap.'!$A$9:$A$98=$B32)*('R12. TIAM new heat pump cap.'!$C$9:$C$98=$D32)*('R12. TIAM new heat pump cap.'!$D$8:$N$8=G$8),'R12. TIAM new heat pump cap.'!$D$9:$N$98))</f>
        <v>0</v>
      </c>
      <c r="H32" s="58">
        <f t="array" ref="H32">SUM(IF(('R12. TIAM new heat pump cap.'!$A$9:$A$98=$B32)*('R12. TIAM new heat pump cap.'!$C$9:$C$98=$D32)*('R12. TIAM new heat pump cap.'!$D$8:$N$8=H$8),'R12. TIAM new heat pump cap.'!$D$9:$N$98))</f>
        <v>42.553289083394603</v>
      </c>
      <c r="I32" s="58">
        <f t="array" ref="I32">SUM(IF(('R12. TIAM new heat pump cap.'!$A$9:$A$98=$B32)*('R12. TIAM new heat pump cap.'!$C$9:$C$98=$D32)*('R12. TIAM new heat pump cap.'!$D$8:$N$8=I$8),'R12. TIAM new heat pump cap.'!$D$9:$N$98))</f>
        <v>401.49889374890563</v>
      </c>
      <c r="J32" s="58">
        <f t="array" ref="J32">SUM(IF(('R12. TIAM new heat pump cap.'!$A$9:$A$98=$B32)*('R12. TIAM new heat pump cap.'!$C$9:$C$98=$D32)*('R12. TIAM new heat pump cap.'!$D$8:$N$8=J$8),'R12. TIAM new heat pump cap.'!$D$9:$N$98))</f>
        <v>8884.0855137198359</v>
      </c>
      <c r="K32" s="58">
        <f t="array" ref="K32">SUM(IF(('R12. TIAM new heat pump cap.'!$A$9:$A$98=$B32)*('R12. TIAM new heat pump cap.'!$C$9:$C$98=$D32)*('R12. TIAM new heat pump cap.'!$D$8:$N$8=K$8),'R12. TIAM new heat pump cap.'!$D$9:$N$98))</f>
        <v>10504.620016447449</v>
      </c>
      <c r="L32" s="58">
        <f t="array" ref="L32">SUM(IF(('R12. TIAM new heat pump cap.'!$A$9:$A$98=$B32)*('R12. TIAM new heat pump cap.'!$C$9:$C$98=$D32)*('R12. TIAM new heat pump cap.'!$D$8:$N$8=L$8),'R12. TIAM new heat pump cap.'!$D$9:$N$98))</f>
        <v>10827.118193713601</v>
      </c>
      <c r="M32" s="58">
        <f t="array" ref="M32">SUM(IF(('R12. TIAM new heat pump cap.'!$A$9:$A$98=$B32)*('R12. TIAM new heat pump cap.'!$C$9:$C$98=$D32)*('R12. TIAM new heat pump cap.'!$D$8:$N$8=M$8),'R12. TIAM new heat pump cap.'!$D$9:$N$98))</f>
        <v>11157.592771099771</v>
      </c>
      <c r="N32" s="58">
        <f t="array" ref="N32">SUM(IF(('R12. TIAM new heat pump cap.'!$A$9:$A$98=$B32)*('R12. TIAM new heat pump cap.'!$C$9:$C$98=$D32)*('R12. TIAM new heat pump cap.'!$D$8:$N$8=N$8),'R12. TIAM new heat pump cap.'!$D$9:$N$98))</f>
        <v>11838.280945303</v>
      </c>
      <c r="O32" s="58">
        <f t="array" ref="O32">SUM(IF(('R12. TIAM new heat pump cap.'!$A$9:$A$98=$B32)*('R12. TIAM new heat pump cap.'!$C$9:$C$98=$D32)*('R12. TIAM new heat pump cap.'!$D$8:$N$8=O$8),'R12. TIAM new heat pump cap.'!$D$9:$N$98))</f>
        <v>10364.537732496485</v>
      </c>
      <c r="P32" s="58">
        <f t="array" ref="P32">SUM(IF(('R12. TIAM new heat pump cap.'!$A$9:$A$98=$B32)*('R12. TIAM new heat pump cap.'!$C$9:$C$98=$D32)*('R12. TIAM new heat pump cap.'!$D$8:$N$8=P$8),'R12. TIAM new heat pump cap.'!$D$9:$N$98))</f>
        <v>13110.617183468117</v>
      </c>
    </row>
    <row r="33" spans="1:16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SUM(IF(('R12. TIAM new heat pump cap.'!$A$9:$A$98=$B33)*('R12. TIAM new heat pump cap.'!$C$9:$C$98=$D33)*('R12. TIAM new heat pump cap.'!$D$8:$N$8=E$8),'R12. TIAM new heat pump cap.'!$D$9:$N$98))</f>
        <v>0</v>
      </c>
      <c r="F33" s="58">
        <f t="array" ref="F33">SUM(IF(('R12. TIAM new heat pump cap.'!$A$9:$A$98=$B33)*('R12. TIAM new heat pump cap.'!$C$9:$C$98=$D33)*('R12. TIAM new heat pump cap.'!$D$8:$N$8=F$8),'R12. TIAM new heat pump cap.'!$D$9:$N$98))</f>
        <v>0</v>
      </c>
      <c r="G33" s="58">
        <f t="array" ref="G33">SUM(IF(('R12. TIAM new heat pump cap.'!$A$9:$A$98=$B33)*('R12. TIAM new heat pump cap.'!$C$9:$C$98=$D33)*('R12. TIAM new heat pump cap.'!$D$8:$N$8=G$8),'R12. TIAM new heat pump cap.'!$D$9:$N$98))</f>
        <v>0</v>
      </c>
      <c r="H33" s="58">
        <f t="array" ref="H33">SUM(IF(('R12. TIAM new heat pump cap.'!$A$9:$A$98=$B33)*('R12. TIAM new heat pump cap.'!$C$9:$C$98=$D33)*('R12. TIAM new heat pump cap.'!$D$8:$N$8=H$8),'R12. TIAM new heat pump cap.'!$D$9:$N$98))</f>
        <v>18.011472608394399</v>
      </c>
      <c r="I33" s="58">
        <f t="array" ref="I33">SUM(IF(('R12. TIAM new heat pump cap.'!$A$9:$A$98=$B33)*('R12. TIAM new heat pump cap.'!$C$9:$C$98=$D33)*('R12. TIAM new heat pump cap.'!$D$8:$N$8=I$8),'R12. TIAM new heat pump cap.'!$D$9:$N$98))</f>
        <v>0</v>
      </c>
      <c r="J33" s="58">
        <f t="array" ref="J33">SUM(IF(('R12. TIAM new heat pump cap.'!$A$9:$A$98=$B33)*('R12. TIAM new heat pump cap.'!$C$9:$C$98=$D33)*('R12. TIAM new heat pump cap.'!$D$8:$N$8=J$8),'R12. TIAM new heat pump cap.'!$D$9:$N$98))</f>
        <v>0</v>
      </c>
      <c r="K33" s="58">
        <f t="array" ref="K33">SUM(IF(('R12. TIAM new heat pump cap.'!$A$9:$A$98=$B33)*('R12. TIAM new heat pump cap.'!$C$9:$C$98=$D33)*('R12. TIAM new heat pump cap.'!$D$8:$N$8=K$8),'R12. TIAM new heat pump cap.'!$D$9:$N$98))</f>
        <v>0</v>
      </c>
      <c r="L33" s="58">
        <f t="array" ref="L33">SUM(IF(('R12. TIAM new heat pump cap.'!$A$9:$A$98=$B33)*('R12. TIAM new heat pump cap.'!$C$9:$C$98=$D33)*('R12. TIAM new heat pump cap.'!$D$8:$N$8=L$8),'R12. TIAM new heat pump cap.'!$D$9:$N$98))</f>
        <v>0</v>
      </c>
      <c r="M33" s="58">
        <f t="array" ref="M33">SUM(IF(('R12. TIAM new heat pump cap.'!$A$9:$A$98=$B33)*('R12. TIAM new heat pump cap.'!$C$9:$C$98=$D33)*('R12. TIAM new heat pump cap.'!$D$8:$N$8=M$8),'R12. TIAM new heat pump cap.'!$D$9:$N$98))</f>
        <v>0</v>
      </c>
      <c r="N33" s="58">
        <f t="array" ref="N33">SUM(IF(('R12. TIAM new heat pump cap.'!$A$9:$A$98=$B33)*('R12. TIAM new heat pump cap.'!$C$9:$C$98=$D33)*('R12. TIAM new heat pump cap.'!$D$8:$N$8=N$8),'R12. TIAM new heat pump cap.'!$D$9:$N$98))</f>
        <v>0</v>
      </c>
      <c r="O33" s="58">
        <f t="array" ref="O33">SUM(IF(('R12. TIAM new heat pump cap.'!$A$9:$A$98=$B33)*('R12. TIAM new heat pump cap.'!$C$9:$C$98=$D33)*('R12. TIAM new heat pump cap.'!$D$8:$N$8=O$8),'R12. TIAM new heat pump cap.'!$D$9:$N$98))</f>
        <v>0</v>
      </c>
      <c r="P33" s="58">
        <f t="array" ref="P33">SUM(IF(('R12. TIAM new heat pump cap.'!$A$9:$A$98=$B33)*('R12. TIAM new heat pump cap.'!$C$9:$C$98=$D33)*('R12. TIAM new heat pump cap.'!$D$8:$N$8=P$8),'R12. TIAM new heat pump cap.'!$D$9:$N$98))</f>
        <v>0</v>
      </c>
    </row>
    <row r="34" spans="1:16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SUM(IF(('R12. TIAM new heat pump cap.'!$A$9:$A$98=$B34)*('R12. TIAM new heat pump cap.'!$C$9:$C$98=$D34)*('R12. TIAM new heat pump cap.'!$D$8:$N$8=E$8),'R12. TIAM new heat pump cap.'!$D$9:$N$98))</f>
        <v>0</v>
      </c>
      <c r="F34" s="58">
        <f t="array" ref="F34">SUM(IF(('R12. TIAM new heat pump cap.'!$A$9:$A$98=$B34)*('R12. TIAM new heat pump cap.'!$C$9:$C$98=$D34)*('R12. TIAM new heat pump cap.'!$D$8:$N$8=F$8),'R12. TIAM new heat pump cap.'!$D$9:$N$98))</f>
        <v>0</v>
      </c>
      <c r="G34" s="58">
        <f t="array" ref="G34">SUM(IF(('R12. TIAM new heat pump cap.'!$A$9:$A$98=$B34)*('R12. TIAM new heat pump cap.'!$C$9:$C$98=$D34)*('R12. TIAM new heat pump cap.'!$D$8:$N$8=G$8),'R12. TIAM new heat pump cap.'!$D$9:$N$98))</f>
        <v>77.952664633589393</v>
      </c>
      <c r="H34" s="58">
        <f t="array" ref="H34">SUM(IF(('R12. TIAM new heat pump cap.'!$A$9:$A$98=$B34)*('R12. TIAM new heat pump cap.'!$C$9:$C$98=$D34)*('R12. TIAM new heat pump cap.'!$D$8:$N$8=H$8),'R12. TIAM new heat pump cap.'!$D$9:$N$98))</f>
        <v>759.23213450248204</v>
      </c>
      <c r="I34" s="58">
        <f t="array" ref="I34">SUM(IF(('R12. TIAM new heat pump cap.'!$A$9:$A$98=$B34)*('R12. TIAM new heat pump cap.'!$C$9:$C$98=$D34)*('R12. TIAM new heat pump cap.'!$D$8:$N$8=I$8),'R12. TIAM new heat pump cap.'!$D$9:$N$98))</f>
        <v>1633.1811365325002</v>
      </c>
      <c r="J34" s="58">
        <f t="array" ref="J34">SUM(IF(('R12. TIAM new heat pump cap.'!$A$9:$A$98=$B34)*('R12. TIAM new heat pump cap.'!$C$9:$C$98=$D34)*('R12. TIAM new heat pump cap.'!$D$8:$N$8=J$8),'R12. TIAM new heat pump cap.'!$D$9:$N$98))</f>
        <v>8137.384945394002</v>
      </c>
      <c r="K34" s="58">
        <f t="array" ref="K34">SUM(IF(('R12. TIAM new heat pump cap.'!$A$9:$A$98=$B34)*('R12. TIAM new heat pump cap.'!$C$9:$C$98=$D34)*('R12. TIAM new heat pump cap.'!$D$8:$N$8=K$8),'R12. TIAM new heat pump cap.'!$D$9:$N$98))</f>
        <v>5440.677829861087</v>
      </c>
      <c r="L34" s="58">
        <f t="array" ref="L34">SUM(IF(('R12. TIAM new heat pump cap.'!$A$9:$A$98=$B34)*('R12. TIAM new heat pump cap.'!$C$9:$C$98=$D34)*('R12. TIAM new heat pump cap.'!$D$8:$N$8=L$8),'R12. TIAM new heat pump cap.'!$D$9:$N$98))</f>
        <v>8555.7108501517541</v>
      </c>
      <c r="M34" s="58">
        <f t="array" ref="M34">SUM(IF(('R12. TIAM new heat pump cap.'!$A$9:$A$98=$B34)*('R12. TIAM new heat pump cap.'!$C$9:$C$98=$D34)*('R12. TIAM new heat pump cap.'!$D$8:$N$8=M$8),'R12. TIAM new heat pump cap.'!$D$9:$N$98))</f>
        <v>4335.2565181355112</v>
      </c>
      <c r="N34" s="58">
        <f t="array" ref="N34">SUM(IF(('R12. TIAM new heat pump cap.'!$A$9:$A$98=$B34)*('R12. TIAM new heat pump cap.'!$C$9:$C$98=$D34)*('R12. TIAM new heat pump cap.'!$D$8:$N$8=N$8),'R12. TIAM new heat pump cap.'!$D$9:$N$98))</f>
        <v>7138.1704248025781</v>
      </c>
      <c r="O34" s="58">
        <f t="array" ref="O34">SUM(IF(('R12. TIAM new heat pump cap.'!$A$9:$A$98=$B34)*('R12. TIAM new heat pump cap.'!$C$9:$C$98=$D34)*('R12. TIAM new heat pump cap.'!$D$8:$N$8=O$8),'R12. TIAM new heat pump cap.'!$D$9:$N$98))</f>
        <v>4633.2956665500196</v>
      </c>
      <c r="P34" s="58">
        <f t="array" ref="P34">SUM(IF(('R12. TIAM new heat pump cap.'!$A$9:$A$98=$B34)*('R12. TIAM new heat pump cap.'!$C$9:$C$98=$D34)*('R12. TIAM new heat pump cap.'!$D$8:$N$8=P$8),'R12. TIAM new heat pump cap.'!$D$9:$N$98))</f>
        <v>6953.5649277460898</v>
      </c>
    </row>
    <row r="35" spans="1:16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SUM(IF(('R12. TIAM new heat pump cap.'!$A$9:$A$98=$B35)*('R12. TIAM new heat pump cap.'!$C$9:$C$98=$D35)*('R12. TIAM new heat pump cap.'!$D$8:$N$8=E$8),'R12. TIAM new heat pump cap.'!$D$9:$N$98))</f>
        <v>0</v>
      </c>
      <c r="F35" s="58">
        <f t="array" ref="F35">SUM(IF(('R12. TIAM new heat pump cap.'!$A$9:$A$98=$B35)*('R12. TIAM new heat pump cap.'!$C$9:$C$98=$D35)*('R12. TIAM new heat pump cap.'!$D$8:$N$8=F$8),'R12. TIAM new heat pump cap.'!$D$9:$N$98))</f>
        <v>0</v>
      </c>
      <c r="G35" s="58">
        <f t="array" ref="G35">SUM(IF(('R12. TIAM new heat pump cap.'!$A$9:$A$98=$B35)*('R12. TIAM new heat pump cap.'!$C$9:$C$98=$D35)*('R12. TIAM new heat pump cap.'!$D$8:$N$8=G$8),'R12. TIAM new heat pump cap.'!$D$9:$N$98))</f>
        <v>0</v>
      </c>
      <c r="H35" s="58">
        <f t="array" ref="H35">SUM(IF(('R12. TIAM new heat pump cap.'!$A$9:$A$98=$B35)*('R12. TIAM new heat pump cap.'!$C$9:$C$98=$D35)*('R12. TIAM new heat pump cap.'!$D$8:$N$8=H$8),'R12. TIAM new heat pump cap.'!$D$9:$N$98))</f>
        <v>36.401185977214311</v>
      </c>
      <c r="I35" s="58">
        <f t="array" ref="I35">SUM(IF(('R12. TIAM new heat pump cap.'!$A$9:$A$98=$B35)*('R12. TIAM new heat pump cap.'!$C$9:$C$98=$D35)*('R12. TIAM new heat pump cap.'!$D$8:$N$8=I$8),'R12. TIAM new heat pump cap.'!$D$9:$N$98))</f>
        <v>14.519362894383701</v>
      </c>
      <c r="J35" s="58">
        <f t="array" ref="J35">SUM(IF(('R12. TIAM new heat pump cap.'!$A$9:$A$98=$B35)*('R12. TIAM new heat pump cap.'!$C$9:$C$98=$D35)*('R12. TIAM new heat pump cap.'!$D$8:$N$8=J$8),'R12. TIAM new heat pump cap.'!$D$9:$N$98))</f>
        <v>128.3295206195273</v>
      </c>
      <c r="K35" s="58">
        <f t="array" ref="K35">SUM(IF(('R12. TIAM new heat pump cap.'!$A$9:$A$98=$B35)*('R12. TIAM new heat pump cap.'!$C$9:$C$98=$D35)*('R12. TIAM new heat pump cap.'!$D$8:$N$8=K$8),'R12. TIAM new heat pump cap.'!$D$9:$N$98))</f>
        <v>180.97136178924899</v>
      </c>
      <c r="L35" s="58">
        <f t="array" ref="L35">SUM(IF(('R12. TIAM new heat pump cap.'!$A$9:$A$98=$B35)*('R12. TIAM new heat pump cap.'!$C$9:$C$98=$D35)*('R12. TIAM new heat pump cap.'!$D$8:$N$8=L$8),'R12. TIAM new heat pump cap.'!$D$9:$N$98))</f>
        <v>0</v>
      </c>
      <c r="M35" s="58">
        <f t="array" ref="M35">SUM(IF(('R12. TIAM new heat pump cap.'!$A$9:$A$98=$B35)*('R12. TIAM new heat pump cap.'!$C$9:$C$98=$D35)*('R12. TIAM new heat pump cap.'!$D$8:$N$8=M$8),'R12. TIAM new heat pump cap.'!$D$9:$N$98))</f>
        <v>0</v>
      </c>
      <c r="N35" s="58">
        <f t="array" ref="N35">SUM(IF(('R12. TIAM new heat pump cap.'!$A$9:$A$98=$B35)*('R12. TIAM new heat pump cap.'!$C$9:$C$98=$D35)*('R12. TIAM new heat pump cap.'!$D$8:$N$8=N$8),'R12. TIAM new heat pump cap.'!$D$9:$N$98))</f>
        <v>0</v>
      </c>
      <c r="O35" s="58">
        <f t="array" ref="O35">SUM(IF(('R12. TIAM new heat pump cap.'!$A$9:$A$98=$B35)*('R12. TIAM new heat pump cap.'!$C$9:$C$98=$D35)*('R12. TIAM new heat pump cap.'!$D$8:$N$8=O$8),'R12. TIAM new heat pump cap.'!$D$9:$N$98))</f>
        <v>0</v>
      </c>
      <c r="P35" s="58">
        <f t="array" ref="P35">SUM(IF(('R12. TIAM new heat pump cap.'!$A$9:$A$98=$B35)*('R12. TIAM new heat pump cap.'!$C$9:$C$98=$D35)*('R12. TIAM new heat pump cap.'!$D$8:$N$8=P$8),'R12. TIAM new heat pump cap.'!$D$9:$N$98))</f>
        <v>0</v>
      </c>
    </row>
    <row r="36" spans="1:16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SUM(IF(('R12. TIAM new heat pump cap.'!$A$9:$A$98=$B36)*('R12. TIAM new heat pump cap.'!$C$9:$C$98=$D36)*('R12. TIAM new heat pump cap.'!$D$8:$N$8=E$8),'R12. TIAM new heat pump cap.'!$D$9:$N$98))</f>
        <v>0</v>
      </c>
      <c r="F36" s="58">
        <f t="array" ref="F36">SUM(IF(('R12. TIAM new heat pump cap.'!$A$9:$A$98=$B36)*('R12. TIAM new heat pump cap.'!$C$9:$C$98=$D36)*('R12. TIAM new heat pump cap.'!$D$8:$N$8=F$8),'R12. TIAM new heat pump cap.'!$D$9:$N$98))</f>
        <v>0</v>
      </c>
      <c r="G36" s="58">
        <f t="array" ref="G36">SUM(IF(('R12. TIAM new heat pump cap.'!$A$9:$A$98=$B36)*('R12. TIAM new heat pump cap.'!$C$9:$C$98=$D36)*('R12. TIAM new heat pump cap.'!$D$8:$N$8=G$8),'R12. TIAM new heat pump cap.'!$D$9:$N$98))</f>
        <v>0</v>
      </c>
      <c r="H36" s="58">
        <f t="array" ref="H36">SUM(IF(('R12. TIAM new heat pump cap.'!$A$9:$A$98=$B36)*('R12. TIAM new heat pump cap.'!$C$9:$C$98=$D36)*('R12. TIAM new heat pump cap.'!$D$8:$N$8=H$8),'R12. TIAM new heat pump cap.'!$D$9:$N$98))</f>
        <v>0</v>
      </c>
      <c r="I36" s="58">
        <f t="array" ref="I36">SUM(IF(('R12. TIAM new heat pump cap.'!$A$9:$A$98=$B36)*('R12. TIAM new heat pump cap.'!$C$9:$C$98=$D36)*('R12. TIAM new heat pump cap.'!$D$8:$N$8=I$8),'R12. TIAM new heat pump cap.'!$D$9:$N$98))</f>
        <v>96.528542813872491</v>
      </c>
      <c r="J36" s="58">
        <f t="array" ref="J36">SUM(IF(('R12. TIAM new heat pump cap.'!$A$9:$A$98=$B36)*('R12. TIAM new heat pump cap.'!$C$9:$C$98=$D36)*('R12. TIAM new heat pump cap.'!$D$8:$N$8=J$8),'R12. TIAM new heat pump cap.'!$D$9:$N$98))</f>
        <v>360.27636144952299</v>
      </c>
      <c r="K36" s="58">
        <f t="array" ref="K36">SUM(IF(('R12. TIAM new heat pump cap.'!$A$9:$A$98=$B36)*('R12. TIAM new heat pump cap.'!$C$9:$C$98=$D36)*('R12. TIAM new heat pump cap.'!$D$8:$N$8=K$8),'R12. TIAM new heat pump cap.'!$D$9:$N$98))</f>
        <v>597.03163915902201</v>
      </c>
      <c r="L36" s="58">
        <f t="array" ref="L36">SUM(IF(('R12. TIAM new heat pump cap.'!$A$9:$A$98=$B36)*('R12. TIAM new heat pump cap.'!$C$9:$C$98=$D36)*('R12. TIAM new heat pump cap.'!$D$8:$N$8=L$8),'R12. TIAM new heat pump cap.'!$D$9:$N$98))</f>
        <v>771.57540874774509</v>
      </c>
      <c r="M36" s="58">
        <f t="array" ref="M36">SUM(IF(('R12. TIAM new heat pump cap.'!$A$9:$A$98=$B36)*('R12. TIAM new heat pump cap.'!$C$9:$C$98=$D36)*('R12. TIAM new heat pump cap.'!$D$8:$N$8=M$8),'R12. TIAM new heat pump cap.'!$D$9:$N$98))</f>
        <v>797.23217273409</v>
      </c>
      <c r="N36" s="58">
        <f t="array" ref="N36">SUM(IF(('R12. TIAM new heat pump cap.'!$A$9:$A$98=$B36)*('R12. TIAM new heat pump cap.'!$C$9:$C$98=$D36)*('R12. TIAM new heat pump cap.'!$D$8:$N$8=N$8),'R12. TIAM new heat pump cap.'!$D$9:$N$98))</f>
        <v>907.58638000493397</v>
      </c>
      <c r="O36" s="58">
        <f t="array" ref="O36">SUM(IF(('R12. TIAM new heat pump cap.'!$A$9:$A$98=$B36)*('R12. TIAM new heat pump cap.'!$C$9:$C$98=$D36)*('R12. TIAM new heat pump cap.'!$D$8:$N$8=O$8),'R12. TIAM new heat pump cap.'!$D$9:$N$98))</f>
        <v>968.50260734253004</v>
      </c>
      <c r="P36" s="58">
        <f t="array" ref="P36">SUM(IF(('R12. TIAM new heat pump cap.'!$A$9:$A$98=$B36)*('R12. TIAM new heat pump cap.'!$C$9:$C$98=$D36)*('R12. TIAM new heat pump cap.'!$D$8:$N$8=P$8),'R12. TIAM new heat pump cap.'!$D$9:$N$98))</f>
        <v>1051.6051652590422</v>
      </c>
    </row>
    <row r="37" spans="1:16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SUM(IF(('R12. TIAM new heat pump cap.'!$A$9:$A$98=$B37)*('R12. TIAM new heat pump cap.'!$C$9:$C$98=$D37)*('R12. TIAM new heat pump cap.'!$D$8:$N$8=E$8),'R12. TIAM new heat pump cap.'!$D$9:$N$98))</f>
        <v>0</v>
      </c>
      <c r="F37" s="58">
        <f t="array" ref="F37">SUM(IF(('R12. TIAM new heat pump cap.'!$A$9:$A$98=$B37)*('R12. TIAM new heat pump cap.'!$C$9:$C$98=$D37)*('R12. TIAM new heat pump cap.'!$D$8:$N$8=F$8),'R12. TIAM new heat pump cap.'!$D$9:$N$98))</f>
        <v>0</v>
      </c>
      <c r="G37" s="58">
        <f t="array" ref="G37">SUM(IF(('R12. TIAM new heat pump cap.'!$A$9:$A$98=$B37)*('R12. TIAM new heat pump cap.'!$C$9:$C$98=$D37)*('R12. TIAM new heat pump cap.'!$D$8:$N$8=G$8),'R12. TIAM new heat pump cap.'!$D$9:$N$98))</f>
        <v>0</v>
      </c>
      <c r="H37" s="58">
        <f t="array" ref="H37">SUM(IF(('R12. TIAM new heat pump cap.'!$A$9:$A$98=$B37)*('R12. TIAM new heat pump cap.'!$C$9:$C$98=$D37)*('R12. TIAM new heat pump cap.'!$D$8:$N$8=H$8),'R12. TIAM new heat pump cap.'!$D$9:$N$98))</f>
        <v>879.15018043535883</v>
      </c>
      <c r="I37" s="58">
        <f t="array" ref="I37">SUM(IF(('R12. TIAM new heat pump cap.'!$A$9:$A$98=$B37)*('R12. TIAM new heat pump cap.'!$C$9:$C$98=$D37)*('R12. TIAM new heat pump cap.'!$D$8:$N$8=I$8),'R12. TIAM new heat pump cap.'!$D$9:$N$98))</f>
        <v>935.51149712846404</v>
      </c>
      <c r="J37" s="58">
        <f t="array" ref="J37">SUM(IF(('R12. TIAM new heat pump cap.'!$A$9:$A$98=$B37)*('R12. TIAM new heat pump cap.'!$C$9:$C$98=$D37)*('R12. TIAM new heat pump cap.'!$D$8:$N$8=J$8),'R12. TIAM new heat pump cap.'!$D$9:$N$98))</f>
        <v>5770.4554453688106</v>
      </c>
      <c r="K37" s="58">
        <f t="array" ref="K37">SUM(IF(('R12. TIAM new heat pump cap.'!$A$9:$A$98=$B37)*('R12. TIAM new heat pump cap.'!$C$9:$C$98=$D37)*('R12. TIAM new heat pump cap.'!$D$8:$N$8=K$8),'R12. TIAM new heat pump cap.'!$D$9:$N$98))</f>
        <v>4179.7043318387805</v>
      </c>
      <c r="L37" s="58">
        <f t="array" ref="L37">SUM(IF(('R12. TIAM new heat pump cap.'!$A$9:$A$98=$B37)*('R12. TIAM new heat pump cap.'!$C$9:$C$98=$D37)*('R12. TIAM new heat pump cap.'!$D$8:$N$8=L$8),'R12. TIAM new heat pump cap.'!$D$9:$N$98))</f>
        <v>6789.3206839345539</v>
      </c>
      <c r="M37" s="58">
        <f t="array" ref="M37">SUM(IF(('R12. TIAM new heat pump cap.'!$A$9:$A$98=$B37)*('R12. TIAM new heat pump cap.'!$C$9:$C$98=$D37)*('R12. TIAM new heat pump cap.'!$D$8:$N$8=M$8),'R12. TIAM new heat pump cap.'!$D$9:$N$98))</f>
        <v>4583.1216354445496</v>
      </c>
      <c r="N37" s="58">
        <f t="array" ref="N37">SUM(IF(('R12. TIAM new heat pump cap.'!$A$9:$A$98=$B37)*('R12. TIAM new heat pump cap.'!$C$9:$C$98=$D37)*('R12. TIAM new heat pump cap.'!$D$8:$N$8=N$8),'R12. TIAM new heat pump cap.'!$D$9:$N$98))</f>
        <v>7312.6637199627003</v>
      </c>
      <c r="O37" s="58">
        <f t="array" ref="O37">SUM(IF(('R12. TIAM new heat pump cap.'!$A$9:$A$98=$B37)*('R12. TIAM new heat pump cap.'!$C$9:$C$98=$D37)*('R12. TIAM new heat pump cap.'!$D$8:$N$8=O$8),'R12. TIAM new heat pump cap.'!$D$9:$N$98))</f>
        <v>4969.3084164023094</v>
      </c>
      <c r="P37" s="58">
        <f t="array" ref="P37">SUM(IF(('R12. TIAM new heat pump cap.'!$A$9:$A$98=$B37)*('R12. TIAM new heat pump cap.'!$C$9:$C$98=$D37)*('R12. TIAM new heat pump cap.'!$D$8:$N$8=P$8),'R12. TIAM new heat pump cap.'!$D$9:$N$98))</f>
        <v>7069.0094339165698</v>
      </c>
    </row>
    <row r="38" spans="1:16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SUM(IF(('R12. TIAM new heat pump cap.'!$A$9:$A$98=$B38)*('R12. TIAM new heat pump cap.'!$C$9:$C$98=$D38)*('R12. TIAM new heat pump cap.'!$D$8:$N$8=E$8),'R12. TIAM new heat pump cap.'!$D$9:$N$98))</f>
        <v>0</v>
      </c>
      <c r="F38" s="58">
        <f t="array" ref="F38">SUM(IF(('R12. TIAM new heat pump cap.'!$A$9:$A$98=$B38)*('R12. TIAM new heat pump cap.'!$C$9:$C$98=$D38)*('R12. TIAM new heat pump cap.'!$D$8:$N$8=F$8),'R12. TIAM new heat pump cap.'!$D$9:$N$98))</f>
        <v>214.70697223929301</v>
      </c>
      <c r="G38" s="58">
        <f t="array" ref="G38">SUM(IF(('R12. TIAM new heat pump cap.'!$A$9:$A$98=$B38)*('R12. TIAM new heat pump cap.'!$C$9:$C$98=$D38)*('R12. TIAM new heat pump cap.'!$D$8:$N$8=G$8),'R12. TIAM new heat pump cap.'!$D$9:$N$98))</f>
        <v>0</v>
      </c>
      <c r="H38" s="58">
        <f t="array" ref="H38">SUM(IF(('R12. TIAM new heat pump cap.'!$A$9:$A$98=$B38)*('R12. TIAM new heat pump cap.'!$C$9:$C$98=$D38)*('R12. TIAM new heat pump cap.'!$D$8:$N$8=H$8),'R12. TIAM new heat pump cap.'!$D$9:$N$98))</f>
        <v>42.553289083394603</v>
      </c>
      <c r="I38" s="58">
        <f t="array" ref="I38">SUM(IF(('R12. TIAM new heat pump cap.'!$A$9:$A$98=$B38)*('R12. TIAM new heat pump cap.'!$C$9:$C$98=$D38)*('R12. TIAM new heat pump cap.'!$D$8:$N$8=I$8),'R12. TIAM new heat pump cap.'!$D$9:$N$98))</f>
        <v>689.76009826128791</v>
      </c>
      <c r="J38" s="58">
        <f t="array" ref="J38">SUM(IF(('R12. TIAM new heat pump cap.'!$A$9:$A$98=$B38)*('R12. TIAM new heat pump cap.'!$C$9:$C$98=$D38)*('R12. TIAM new heat pump cap.'!$D$8:$N$8=J$8),'R12. TIAM new heat pump cap.'!$D$9:$N$98))</f>
        <v>9740.769452109811</v>
      </c>
      <c r="K38" s="58">
        <f t="array" ref="K38">SUM(IF(('R12. TIAM new heat pump cap.'!$A$9:$A$98=$B38)*('R12. TIAM new heat pump cap.'!$C$9:$C$98=$D38)*('R12. TIAM new heat pump cap.'!$D$8:$N$8=K$8),'R12. TIAM new heat pump cap.'!$D$9:$N$98))</f>
        <v>10326.344819825643</v>
      </c>
      <c r="L38" s="58">
        <f t="array" ref="L38">SUM(IF(('R12. TIAM new heat pump cap.'!$A$9:$A$98=$B38)*('R12. TIAM new heat pump cap.'!$C$9:$C$98=$D38)*('R12. TIAM new heat pump cap.'!$D$8:$N$8=L$8),'R12. TIAM new heat pump cap.'!$D$9:$N$98))</f>
        <v>7959.4370080437002</v>
      </c>
      <c r="M38" s="58">
        <f t="array" ref="M38">SUM(IF(('R12. TIAM new heat pump cap.'!$A$9:$A$98=$B38)*('R12. TIAM new heat pump cap.'!$C$9:$C$98=$D38)*('R12. TIAM new heat pump cap.'!$D$8:$N$8=M$8),'R12. TIAM new heat pump cap.'!$D$9:$N$98))</f>
        <v>5520.0043847822599</v>
      </c>
      <c r="N38" s="58">
        <f t="array" ref="N38">SUM(IF(('R12. TIAM new heat pump cap.'!$A$9:$A$98=$B38)*('R12. TIAM new heat pump cap.'!$C$9:$C$98=$D38)*('R12. TIAM new heat pump cap.'!$D$8:$N$8=N$8),'R12. TIAM new heat pump cap.'!$D$9:$N$98))</f>
        <v>7533.4967509642938</v>
      </c>
      <c r="O38" s="58">
        <f t="array" ref="O38">SUM(IF(('R12. TIAM new heat pump cap.'!$A$9:$A$98=$B38)*('R12. TIAM new heat pump cap.'!$C$9:$C$98=$D38)*('R12. TIAM new heat pump cap.'!$D$8:$N$8=O$8),'R12. TIAM new heat pump cap.'!$D$9:$N$98))</f>
        <v>10415.779663691594</v>
      </c>
      <c r="P38" s="58">
        <f t="array" ref="P38">SUM(IF(('R12. TIAM new heat pump cap.'!$A$9:$A$98=$B38)*('R12. TIAM new heat pump cap.'!$C$9:$C$98=$D38)*('R12. TIAM new heat pump cap.'!$D$8:$N$8=P$8),'R12. TIAM new heat pump cap.'!$D$9:$N$98))</f>
        <v>8729.8473947005696</v>
      </c>
    </row>
    <row r="39" spans="1:16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SUM(IF(('R12. TIAM new heat pump cap.'!$A$9:$A$98=$B39)*('R12. TIAM new heat pump cap.'!$C$9:$C$98=$D39)*('R12. TIAM new heat pump cap.'!$D$8:$N$8=E$8),'R12. TIAM new heat pump cap.'!$D$9:$N$98))</f>
        <v>0</v>
      </c>
      <c r="F39" s="58">
        <f t="array" ref="F39">SUM(IF(('R12. TIAM new heat pump cap.'!$A$9:$A$98=$B39)*('R12. TIAM new heat pump cap.'!$C$9:$C$98=$D39)*('R12. TIAM new heat pump cap.'!$D$8:$N$8=F$8),'R12. TIAM new heat pump cap.'!$D$9:$N$98))</f>
        <v>0</v>
      </c>
      <c r="G39" s="58">
        <f t="array" ref="G39">SUM(IF(('R12. TIAM new heat pump cap.'!$A$9:$A$98=$B39)*('R12. TIAM new heat pump cap.'!$C$9:$C$98=$D39)*('R12. TIAM new heat pump cap.'!$D$8:$N$8=G$8),'R12. TIAM new heat pump cap.'!$D$9:$N$98))</f>
        <v>0</v>
      </c>
      <c r="H39" s="58">
        <f t="array" ref="H39">SUM(IF(('R12. TIAM new heat pump cap.'!$A$9:$A$98=$B39)*('R12. TIAM new heat pump cap.'!$C$9:$C$98=$D39)*('R12. TIAM new heat pump cap.'!$D$8:$N$8=H$8),'R12. TIAM new heat pump cap.'!$D$9:$N$98))</f>
        <v>18.011472608394399</v>
      </c>
      <c r="I39" s="58">
        <f t="array" ref="I39">SUM(IF(('R12. TIAM new heat pump cap.'!$A$9:$A$98=$B39)*('R12. TIAM new heat pump cap.'!$C$9:$C$98=$D39)*('R12. TIAM new heat pump cap.'!$D$8:$N$8=I$8),'R12. TIAM new heat pump cap.'!$D$9:$N$98))</f>
        <v>29.480775793492501</v>
      </c>
      <c r="J39" s="58">
        <f t="array" ref="J39">SUM(IF(('R12. TIAM new heat pump cap.'!$A$9:$A$98=$B39)*('R12. TIAM new heat pump cap.'!$C$9:$C$98=$D39)*('R12. TIAM new heat pump cap.'!$D$8:$N$8=J$8),'R12. TIAM new heat pump cap.'!$D$9:$N$98))</f>
        <v>190.304317512583</v>
      </c>
      <c r="K39" s="58">
        <f t="array" ref="K39">SUM(IF(('R12. TIAM new heat pump cap.'!$A$9:$A$98=$B39)*('R12. TIAM new heat pump cap.'!$C$9:$C$98=$D39)*('R12. TIAM new heat pump cap.'!$D$8:$N$8=K$8),'R12. TIAM new heat pump cap.'!$D$9:$N$98))</f>
        <v>1.1222532664396601</v>
      </c>
      <c r="L39" s="58">
        <f t="array" ref="L39">SUM(IF(('R12. TIAM new heat pump cap.'!$A$9:$A$98=$B39)*('R12. TIAM new heat pump cap.'!$C$9:$C$98=$D39)*('R12. TIAM new heat pump cap.'!$D$8:$N$8=L$8),'R12. TIAM new heat pump cap.'!$D$9:$N$98))</f>
        <v>0</v>
      </c>
      <c r="M39" s="58">
        <f t="array" ref="M39">SUM(IF(('R12. TIAM new heat pump cap.'!$A$9:$A$98=$B39)*('R12. TIAM new heat pump cap.'!$C$9:$C$98=$D39)*('R12. TIAM new heat pump cap.'!$D$8:$N$8=M$8),'R12. TIAM new heat pump cap.'!$D$9:$N$98))</f>
        <v>0</v>
      </c>
      <c r="N39" s="58">
        <f t="array" ref="N39">SUM(IF(('R12. TIAM new heat pump cap.'!$A$9:$A$98=$B39)*('R12. TIAM new heat pump cap.'!$C$9:$C$98=$D39)*('R12. TIAM new heat pump cap.'!$D$8:$N$8=N$8),'R12. TIAM new heat pump cap.'!$D$9:$N$98))</f>
        <v>0</v>
      </c>
      <c r="O39" s="58">
        <f t="array" ref="O39">SUM(IF(('R12. TIAM new heat pump cap.'!$A$9:$A$98=$B39)*('R12. TIAM new heat pump cap.'!$C$9:$C$98=$D39)*('R12. TIAM new heat pump cap.'!$D$8:$N$8=O$8),'R12. TIAM new heat pump cap.'!$D$9:$N$98))</f>
        <v>0</v>
      </c>
      <c r="P39" s="58">
        <f t="array" ref="P39">SUM(IF(('R12. TIAM new heat pump cap.'!$A$9:$A$98=$B39)*('R12. TIAM new heat pump cap.'!$C$9:$C$98=$D39)*('R12. TIAM new heat pump cap.'!$D$8:$N$8=P$8),'R12. TIAM new heat pump cap.'!$D$9:$N$98))</f>
        <v>0</v>
      </c>
    </row>
    <row r="40" spans="1:16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SUM(IF(('R12. TIAM new heat pump cap.'!$A$9:$A$98=$B40)*('R12. TIAM new heat pump cap.'!$C$9:$C$98=$D40)*('R12. TIAM new heat pump cap.'!$D$8:$N$8=E$8),'R12. TIAM new heat pump cap.'!$D$9:$N$98))</f>
        <v>0</v>
      </c>
      <c r="F40" s="58">
        <f t="array" ref="F40">SUM(IF(('R12. TIAM new heat pump cap.'!$A$9:$A$98=$B40)*('R12. TIAM new heat pump cap.'!$C$9:$C$98=$D40)*('R12. TIAM new heat pump cap.'!$D$8:$N$8=F$8),'R12. TIAM new heat pump cap.'!$D$9:$N$98))</f>
        <v>0</v>
      </c>
      <c r="G40" s="58">
        <f t="array" ref="G40">SUM(IF(('R12. TIAM new heat pump cap.'!$A$9:$A$98=$B40)*('R12. TIAM new heat pump cap.'!$C$9:$C$98=$D40)*('R12. TIAM new heat pump cap.'!$D$8:$N$8=G$8),'R12. TIAM new heat pump cap.'!$D$9:$N$98))</f>
        <v>77.952664633589393</v>
      </c>
      <c r="H40" s="58">
        <f t="array" ref="H40">SUM(IF(('R12. TIAM new heat pump cap.'!$A$9:$A$98=$B40)*('R12. TIAM new heat pump cap.'!$C$9:$C$98=$D40)*('R12. TIAM new heat pump cap.'!$D$8:$N$8=H$8),'R12. TIAM new heat pump cap.'!$D$9:$N$98))</f>
        <v>759.23213450248204</v>
      </c>
      <c r="I40" s="58">
        <f t="array" ref="I40">SUM(IF(('R12. TIAM new heat pump cap.'!$A$9:$A$98=$B40)*('R12. TIAM new heat pump cap.'!$C$9:$C$98=$D40)*('R12. TIAM new heat pump cap.'!$D$8:$N$8=I$8),'R12. TIAM new heat pump cap.'!$D$9:$N$98))</f>
        <v>1930.0784789223251</v>
      </c>
      <c r="J40" s="58">
        <f t="array" ref="J40">SUM(IF(('R12. TIAM new heat pump cap.'!$A$9:$A$98=$B40)*('R12. TIAM new heat pump cap.'!$C$9:$C$98=$D40)*('R12. TIAM new heat pump cap.'!$D$8:$N$8=J$8),'R12. TIAM new heat pump cap.'!$D$9:$N$98))</f>
        <v>8277.5441286919267</v>
      </c>
      <c r="K40" s="58">
        <f t="array" ref="K40">SUM(IF(('R12. TIAM new heat pump cap.'!$A$9:$A$98=$B40)*('R12. TIAM new heat pump cap.'!$C$9:$C$98=$D40)*('R12. TIAM new heat pump cap.'!$D$8:$N$8=K$8),'R12. TIAM new heat pump cap.'!$D$9:$N$98))</f>
        <v>5362.0923927412068</v>
      </c>
      <c r="L40" s="58">
        <f t="array" ref="L40">SUM(IF(('R12. TIAM new heat pump cap.'!$A$9:$A$98=$B40)*('R12. TIAM new heat pump cap.'!$C$9:$C$98=$D40)*('R12. TIAM new heat pump cap.'!$D$8:$N$8=L$8),'R12. TIAM new heat pump cap.'!$D$9:$N$98))</f>
        <v>9012.9767967775515</v>
      </c>
      <c r="M40" s="58">
        <f t="array" ref="M40">SUM(IF(('R12. TIAM new heat pump cap.'!$A$9:$A$98=$B40)*('R12. TIAM new heat pump cap.'!$C$9:$C$98=$D40)*('R12. TIAM new heat pump cap.'!$D$8:$N$8=M$8),'R12. TIAM new heat pump cap.'!$D$9:$N$98))</f>
        <v>3922.0524073595661</v>
      </c>
      <c r="N40" s="58">
        <f t="array" ref="N40">SUM(IF(('R12. TIAM new heat pump cap.'!$A$9:$A$98=$B40)*('R12. TIAM new heat pump cap.'!$C$9:$C$98=$D40)*('R12. TIAM new heat pump cap.'!$D$8:$N$8=N$8),'R12. TIAM new heat pump cap.'!$D$9:$N$98))</f>
        <v>8424.0813533235341</v>
      </c>
      <c r="O40" s="58">
        <f t="array" ref="O40">SUM(IF(('R12. TIAM new heat pump cap.'!$A$9:$A$98=$B40)*('R12. TIAM new heat pump cap.'!$C$9:$C$98=$D40)*('R12. TIAM new heat pump cap.'!$D$8:$N$8=O$8),'R12. TIAM new heat pump cap.'!$D$9:$N$98))</f>
        <v>5714.6230837622588</v>
      </c>
      <c r="P40" s="58">
        <f t="array" ref="P40">SUM(IF(('R12. TIAM new heat pump cap.'!$A$9:$A$98=$B40)*('R12. TIAM new heat pump cap.'!$C$9:$C$98=$D40)*('R12. TIAM new heat pump cap.'!$D$8:$N$8=P$8),'R12. TIAM new heat pump cap.'!$D$9:$N$98))</f>
        <v>7366.7690385220403</v>
      </c>
    </row>
    <row r="41" spans="1:16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SUM(IF(('R12. TIAM new heat pump cap.'!$A$9:$A$98=$B41)*('R12. TIAM new heat pump cap.'!$C$9:$C$98=$D41)*('R12. TIAM new heat pump cap.'!$D$8:$N$8=E$8),'R12. TIAM new heat pump cap.'!$D$9:$N$98))</f>
        <v>0</v>
      </c>
      <c r="F41" s="58">
        <f t="array" ref="F41">SUM(IF(('R12. TIAM new heat pump cap.'!$A$9:$A$98=$B41)*('R12. TIAM new heat pump cap.'!$C$9:$C$98=$D41)*('R12. TIAM new heat pump cap.'!$D$8:$N$8=F$8),'R12. TIAM new heat pump cap.'!$D$9:$N$98))</f>
        <v>0</v>
      </c>
      <c r="G41" s="58">
        <f t="array" ref="G41">SUM(IF(('R12. TIAM new heat pump cap.'!$A$9:$A$98=$B41)*('R12. TIAM new heat pump cap.'!$C$9:$C$98=$D41)*('R12. TIAM new heat pump cap.'!$D$8:$N$8=G$8),'R12. TIAM new heat pump cap.'!$D$9:$N$98))</f>
        <v>0</v>
      </c>
      <c r="H41" s="58">
        <f t="array" ref="H41">SUM(IF(('R12. TIAM new heat pump cap.'!$A$9:$A$98=$B41)*('R12. TIAM new heat pump cap.'!$C$9:$C$98=$D41)*('R12. TIAM new heat pump cap.'!$D$8:$N$8=H$8),'R12. TIAM new heat pump cap.'!$D$9:$N$98))</f>
        <v>36.401185977214311</v>
      </c>
      <c r="I41" s="58">
        <f t="array" ref="I41">SUM(IF(('R12. TIAM new heat pump cap.'!$A$9:$A$98=$B41)*('R12. TIAM new heat pump cap.'!$C$9:$C$98=$D41)*('R12. TIAM new heat pump cap.'!$D$8:$N$8=I$8),'R12. TIAM new heat pump cap.'!$D$9:$N$98))</f>
        <v>14.519362894383701</v>
      </c>
      <c r="J41" s="58">
        <f t="array" ref="J41">SUM(IF(('R12. TIAM new heat pump cap.'!$A$9:$A$98=$B41)*('R12. TIAM new heat pump cap.'!$C$9:$C$98=$D41)*('R12. TIAM new heat pump cap.'!$D$8:$N$8=J$8),'R12. TIAM new heat pump cap.'!$D$9:$N$98))</f>
        <v>21.5426962071693</v>
      </c>
      <c r="K41" s="58">
        <f t="array" ref="K41">SUM(IF(('R12. TIAM new heat pump cap.'!$A$9:$A$98=$B41)*('R12. TIAM new heat pump cap.'!$C$9:$C$98=$D41)*('R12. TIAM new heat pump cap.'!$D$8:$N$8=K$8),'R12. TIAM new heat pump cap.'!$D$9:$N$98))</f>
        <v>20.663929152658</v>
      </c>
      <c r="L41" s="58">
        <f t="array" ref="L41">SUM(IF(('R12. TIAM new heat pump cap.'!$A$9:$A$98=$B41)*('R12. TIAM new heat pump cap.'!$C$9:$C$98=$D41)*('R12. TIAM new heat pump cap.'!$D$8:$N$8=L$8),'R12. TIAM new heat pump cap.'!$D$9:$N$98))</f>
        <v>23.915003024654801</v>
      </c>
      <c r="M41" s="58">
        <f t="array" ref="M41">SUM(IF(('R12. TIAM new heat pump cap.'!$A$9:$A$98=$B41)*('R12. TIAM new heat pump cap.'!$C$9:$C$98=$D41)*('R12. TIAM new heat pump cap.'!$D$8:$N$8=M$8),'R12. TIAM new heat pump cap.'!$D$9:$N$98))</f>
        <v>0</v>
      </c>
      <c r="N41" s="58">
        <f t="array" ref="N41">SUM(IF(('R12. TIAM new heat pump cap.'!$A$9:$A$98=$B41)*('R12. TIAM new heat pump cap.'!$C$9:$C$98=$D41)*('R12. TIAM new heat pump cap.'!$D$8:$N$8=N$8),'R12. TIAM new heat pump cap.'!$D$9:$N$98))</f>
        <v>0</v>
      </c>
      <c r="O41" s="58">
        <f t="array" ref="O41">SUM(IF(('R12. TIAM new heat pump cap.'!$A$9:$A$98=$B41)*('R12. TIAM new heat pump cap.'!$C$9:$C$98=$D41)*('R12. TIAM new heat pump cap.'!$D$8:$N$8=O$8),'R12. TIAM new heat pump cap.'!$D$9:$N$98))</f>
        <v>0</v>
      </c>
      <c r="P41" s="58">
        <f t="array" ref="P41">SUM(IF(('R12. TIAM new heat pump cap.'!$A$9:$A$98=$B41)*('R12. TIAM new heat pump cap.'!$C$9:$C$98=$D41)*('R12. TIAM new heat pump cap.'!$D$8:$N$8=P$8),'R12. TIAM new heat pump cap.'!$D$9:$N$98))</f>
        <v>19.713587951904099</v>
      </c>
    </row>
    <row r="42" spans="1:16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SUM(IF(('R12. TIAM new heat pump cap.'!$A$9:$A$98=$B42)*('R12. TIAM new heat pump cap.'!$C$9:$C$98=$D42)*('R12. TIAM new heat pump cap.'!$D$8:$N$8=E$8),'R12. TIAM new heat pump cap.'!$D$9:$N$98))</f>
        <v>0</v>
      </c>
      <c r="F42" s="58">
        <f t="array" ref="F42">SUM(IF(('R12. TIAM new heat pump cap.'!$A$9:$A$98=$B42)*('R12. TIAM new heat pump cap.'!$C$9:$C$98=$D42)*('R12. TIAM new heat pump cap.'!$D$8:$N$8=F$8),'R12. TIAM new heat pump cap.'!$D$9:$N$98))</f>
        <v>0</v>
      </c>
      <c r="G42" s="58">
        <f t="array" ref="G42">SUM(IF(('R12. TIAM new heat pump cap.'!$A$9:$A$98=$B42)*('R12. TIAM new heat pump cap.'!$C$9:$C$98=$D42)*('R12. TIAM new heat pump cap.'!$D$8:$N$8=G$8),'R12. TIAM new heat pump cap.'!$D$9:$N$98))</f>
        <v>0</v>
      </c>
      <c r="H42" s="58">
        <f t="array" ref="H42">SUM(IF(('R12. TIAM new heat pump cap.'!$A$9:$A$98=$B42)*('R12. TIAM new heat pump cap.'!$C$9:$C$98=$D42)*('R12. TIAM new heat pump cap.'!$D$8:$N$8=H$8),'R12. TIAM new heat pump cap.'!$D$9:$N$98))</f>
        <v>0</v>
      </c>
      <c r="I42" s="58">
        <f t="array" ref="I42">SUM(IF(('R12. TIAM new heat pump cap.'!$A$9:$A$98=$B42)*('R12. TIAM new heat pump cap.'!$C$9:$C$98=$D42)*('R12. TIAM new heat pump cap.'!$D$8:$N$8=I$8),'R12. TIAM new heat pump cap.'!$D$9:$N$98))</f>
        <v>96.528542813872491</v>
      </c>
      <c r="J42" s="58">
        <f t="array" ref="J42">SUM(IF(('R12. TIAM new heat pump cap.'!$A$9:$A$98=$B42)*('R12. TIAM new heat pump cap.'!$C$9:$C$98=$D42)*('R12. TIAM new heat pump cap.'!$D$8:$N$8=J$8),'R12. TIAM new heat pump cap.'!$D$9:$N$98))</f>
        <v>360.27636144952299</v>
      </c>
      <c r="K42" s="58">
        <f t="array" ref="K42">SUM(IF(('R12. TIAM new heat pump cap.'!$A$9:$A$98=$B42)*('R12. TIAM new heat pump cap.'!$C$9:$C$98=$D42)*('R12. TIAM new heat pump cap.'!$D$8:$N$8=K$8),'R12. TIAM new heat pump cap.'!$D$9:$N$98))</f>
        <v>597.03163915902201</v>
      </c>
      <c r="L42" s="58">
        <f t="array" ref="L42">SUM(IF(('R12. TIAM new heat pump cap.'!$A$9:$A$98=$B42)*('R12. TIAM new heat pump cap.'!$C$9:$C$98=$D42)*('R12. TIAM new heat pump cap.'!$D$8:$N$8=L$8),'R12. TIAM new heat pump cap.'!$D$9:$N$98))</f>
        <v>771.57540874774509</v>
      </c>
      <c r="M42" s="58">
        <f t="array" ref="M42">SUM(IF(('R12. TIAM new heat pump cap.'!$A$9:$A$98=$B42)*('R12. TIAM new heat pump cap.'!$C$9:$C$98=$D42)*('R12. TIAM new heat pump cap.'!$D$8:$N$8=M$8),'R12. TIAM new heat pump cap.'!$D$9:$N$98))</f>
        <v>848.47569365458094</v>
      </c>
      <c r="N42" s="58">
        <f t="array" ref="N42">SUM(IF(('R12. TIAM new heat pump cap.'!$A$9:$A$98=$B42)*('R12. TIAM new heat pump cap.'!$C$9:$C$98=$D42)*('R12. TIAM new heat pump cap.'!$D$8:$N$8=N$8),'R12. TIAM new heat pump cap.'!$D$9:$N$98))</f>
        <v>935.29580730115208</v>
      </c>
      <c r="O42" s="58">
        <f t="array" ref="O42">SUM(IF(('R12. TIAM new heat pump cap.'!$A$9:$A$98=$B42)*('R12. TIAM new heat pump cap.'!$C$9:$C$98=$D42)*('R12. TIAM new heat pump cap.'!$D$8:$N$8=O$8),'R12. TIAM new heat pump cap.'!$D$9:$N$98))</f>
        <v>981.90707850280603</v>
      </c>
      <c r="P42" s="58">
        <f t="array" ref="P42">SUM(IF(('R12. TIAM new heat pump cap.'!$A$9:$A$98=$B42)*('R12. TIAM new heat pump cap.'!$C$9:$C$98=$D42)*('R12. TIAM new heat pump cap.'!$D$8:$N$8=P$8),'R12. TIAM new heat pump cap.'!$D$9:$N$98))</f>
        <v>1076.322976548641</v>
      </c>
    </row>
    <row r="43" spans="1:16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SUM(IF(('R12. TIAM new heat pump cap.'!$A$9:$A$98=$B43)*('R12. TIAM new heat pump cap.'!$C$9:$C$98=$D43)*('R12. TIAM new heat pump cap.'!$D$8:$N$8=E$8),'R12. TIAM new heat pump cap.'!$D$9:$N$98))</f>
        <v>0</v>
      </c>
      <c r="F43" s="58">
        <f t="array" ref="F43">SUM(IF(('R12. TIAM new heat pump cap.'!$A$9:$A$98=$B43)*('R12. TIAM new heat pump cap.'!$C$9:$C$98=$D43)*('R12. TIAM new heat pump cap.'!$D$8:$N$8=F$8),'R12. TIAM new heat pump cap.'!$D$9:$N$98))</f>
        <v>0</v>
      </c>
      <c r="G43" s="58">
        <f t="array" ref="G43">SUM(IF(('R12. TIAM new heat pump cap.'!$A$9:$A$98=$B43)*('R12. TIAM new heat pump cap.'!$C$9:$C$98=$D43)*('R12. TIAM new heat pump cap.'!$D$8:$N$8=G$8),'R12. TIAM new heat pump cap.'!$D$9:$N$98))</f>
        <v>0</v>
      </c>
      <c r="H43" s="58">
        <f t="array" ref="H43">SUM(IF(('R12. TIAM new heat pump cap.'!$A$9:$A$98=$B43)*('R12. TIAM new heat pump cap.'!$C$9:$C$98=$D43)*('R12. TIAM new heat pump cap.'!$D$8:$N$8=H$8),'R12. TIAM new heat pump cap.'!$D$9:$N$98))</f>
        <v>879.15018043535883</v>
      </c>
      <c r="I43" s="58">
        <f t="array" ref="I43">SUM(IF(('R12. TIAM new heat pump cap.'!$A$9:$A$98=$B43)*('R12. TIAM new heat pump cap.'!$C$9:$C$98=$D43)*('R12. TIAM new heat pump cap.'!$D$8:$N$8=I$8),'R12. TIAM new heat pump cap.'!$D$9:$N$98))</f>
        <v>935.51149712846404</v>
      </c>
      <c r="J43" s="58">
        <f t="array" ref="J43">SUM(IF(('R12. TIAM new heat pump cap.'!$A$9:$A$98=$B43)*('R12. TIAM new heat pump cap.'!$C$9:$C$98=$D43)*('R12. TIAM new heat pump cap.'!$D$8:$N$8=J$8),'R12. TIAM new heat pump cap.'!$D$9:$N$98))</f>
        <v>5770.4554453688106</v>
      </c>
      <c r="K43" s="58">
        <f t="array" ref="K43">SUM(IF(('R12. TIAM new heat pump cap.'!$A$9:$A$98=$B43)*('R12. TIAM new heat pump cap.'!$C$9:$C$98=$D43)*('R12. TIAM new heat pump cap.'!$D$8:$N$8=K$8),'R12. TIAM new heat pump cap.'!$D$9:$N$98))</f>
        <v>4179.7043318387805</v>
      </c>
      <c r="L43" s="58">
        <f t="array" ref="L43">SUM(IF(('R12. TIAM new heat pump cap.'!$A$9:$A$98=$B43)*('R12. TIAM new heat pump cap.'!$C$9:$C$98=$D43)*('R12. TIAM new heat pump cap.'!$D$8:$N$8=L$8),'R12. TIAM new heat pump cap.'!$D$9:$N$98))</f>
        <v>6789.3206839345503</v>
      </c>
      <c r="M43" s="58">
        <f t="array" ref="M43">SUM(IF(('R12. TIAM new heat pump cap.'!$A$9:$A$98=$B43)*('R12. TIAM new heat pump cap.'!$C$9:$C$98=$D43)*('R12. TIAM new heat pump cap.'!$D$8:$N$8=M$8),'R12. TIAM new heat pump cap.'!$D$9:$N$98))</f>
        <v>4583.1216354445496</v>
      </c>
      <c r="N43" s="58">
        <f t="array" ref="N43">SUM(IF(('R12. TIAM new heat pump cap.'!$A$9:$A$98=$B43)*('R12. TIAM new heat pump cap.'!$C$9:$C$98=$D43)*('R12. TIAM new heat pump cap.'!$D$8:$N$8=N$8),'R12. TIAM new heat pump cap.'!$D$9:$N$98))</f>
        <v>7312.6637199627003</v>
      </c>
      <c r="O43" s="58">
        <f t="array" ref="O43">SUM(IF(('R12. TIAM new heat pump cap.'!$A$9:$A$98=$B43)*('R12. TIAM new heat pump cap.'!$C$9:$C$98=$D43)*('R12. TIAM new heat pump cap.'!$D$8:$N$8=O$8),'R12. TIAM new heat pump cap.'!$D$9:$N$98))</f>
        <v>4969.3084164023094</v>
      </c>
      <c r="P43" s="58">
        <f t="array" ref="P43">SUM(IF(('R12. TIAM new heat pump cap.'!$A$9:$A$98=$B43)*('R12. TIAM new heat pump cap.'!$C$9:$C$98=$D43)*('R12. TIAM new heat pump cap.'!$D$8:$N$8=P$8),'R12. TIAM new heat pump cap.'!$D$9:$N$98))</f>
        <v>7726.9277507569905</v>
      </c>
    </row>
    <row r="44" spans="1:16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SUM(IF(('R12. TIAM new heat pump cap.'!$A$9:$A$98=$B44)*('R12. TIAM new heat pump cap.'!$C$9:$C$98=$D44)*('R12. TIAM new heat pump cap.'!$D$8:$N$8=E$8),'R12. TIAM new heat pump cap.'!$D$9:$N$98))</f>
        <v>0</v>
      </c>
      <c r="F44" s="58">
        <f t="array" ref="F44">SUM(IF(('R12. TIAM new heat pump cap.'!$A$9:$A$98=$B44)*('R12. TIAM new heat pump cap.'!$C$9:$C$98=$D44)*('R12. TIAM new heat pump cap.'!$D$8:$N$8=F$8),'R12. TIAM new heat pump cap.'!$D$9:$N$98))</f>
        <v>214.70697223929301</v>
      </c>
      <c r="G44" s="58">
        <f t="array" ref="G44">SUM(IF(('R12. TIAM new heat pump cap.'!$A$9:$A$98=$B44)*('R12. TIAM new heat pump cap.'!$C$9:$C$98=$D44)*('R12. TIAM new heat pump cap.'!$D$8:$N$8=G$8),'R12. TIAM new heat pump cap.'!$D$9:$N$98))</f>
        <v>0</v>
      </c>
      <c r="H44" s="58">
        <f t="array" ref="H44">SUM(IF(('R12. TIAM new heat pump cap.'!$A$9:$A$98=$B44)*('R12. TIAM new heat pump cap.'!$C$9:$C$98=$D44)*('R12. TIAM new heat pump cap.'!$D$8:$N$8=H$8),'R12. TIAM new heat pump cap.'!$D$9:$N$98))</f>
        <v>42.553289083394603</v>
      </c>
      <c r="I44" s="58">
        <f t="array" ref="I44">SUM(IF(('R12. TIAM new heat pump cap.'!$A$9:$A$98=$B44)*('R12. TIAM new heat pump cap.'!$C$9:$C$98=$D44)*('R12. TIAM new heat pump cap.'!$D$8:$N$8=I$8),'R12. TIAM new heat pump cap.'!$D$9:$N$98))</f>
        <v>688.38965548460249</v>
      </c>
      <c r="J44" s="58">
        <f t="array" ref="J44">SUM(IF(('R12. TIAM new heat pump cap.'!$A$9:$A$98=$B44)*('R12. TIAM new heat pump cap.'!$C$9:$C$98=$D44)*('R12. TIAM new heat pump cap.'!$D$8:$N$8=J$8),'R12. TIAM new heat pump cap.'!$D$9:$N$98))</f>
        <v>9962.1226089478059</v>
      </c>
      <c r="K44" s="58">
        <f t="array" ref="K44">SUM(IF(('R12. TIAM new heat pump cap.'!$A$9:$A$98=$B44)*('R12. TIAM new heat pump cap.'!$C$9:$C$98=$D44)*('R12. TIAM new heat pump cap.'!$D$8:$N$8=K$8),'R12. TIAM new heat pump cap.'!$D$9:$N$98))</f>
        <v>11013.759503509929</v>
      </c>
      <c r="L44" s="58">
        <f t="array" ref="L44">SUM(IF(('R12. TIAM new heat pump cap.'!$A$9:$A$98=$B44)*('R12. TIAM new heat pump cap.'!$C$9:$C$98=$D44)*('R12. TIAM new heat pump cap.'!$D$8:$N$8=L$8),'R12. TIAM new heat pump cap.'!$D$9:$N$98))</f>
        <v>10331.011010130025</v>
      </c>
      <c r="M44" s="58">
        <f t="array" ref="M44">SUM(IF(('R12. TIAM new heat pump cap.'!$A$9:$A$98=$B44)*('R12. TIAM new heat pump cap.'!$C$9:$C$98=$D44)*('R12. TIAM new heat pump cap.'!$D$8:$N$8=M$8),'R12. TIAM new heat pump cap.'!$D$9:$N$98))</f>
        <v>12239.683135695792</v>
      </c>
      <c r="N44" s="58">
        <f t="array" ref="N44">SUM(IF(('R12. TIAM new heat pump cap.'!$A$9:$A$98=$B44)*('R12. TIAM new heat pump cap.'!$C$9:$C$98=$D44)*('R12. TIAM new heat pump cap.'!$D$8:$N$8=N$8),'R12. TIAM new heat pump cap.'!$D$9:$N$98))</f>
        <v>11141.320434891219</v>
      </c>
      <c r="O44" s="58">
        <f t="array" ref="O44">SUM(IF(('R12. TIAM new heat pump cap.'!$A$9:$A$98=$B44)*('R12. TIAM new heat pump cap.'!$C$9:$C$98=$D44)*('R12. TIAM new heat pump cap.'!$D$8:$N$8=O$8),'R12. TIAM new heat pump cap.'!$D$9:$N$98))</f>
        <v>12322.591197870308</v>
      </c>
      <c r="P44" s="58">
        <f t="array" ref="P44">SUM(IF(('R12. TIAM new heat pump cap.'!$A$9:$A$98=$B44)*('R12. TIAM new heat pump cap.'!$C$9:$C$98=$D44)*('R12. TIAM new heat pump cap.'!$D$8:$N$8=P$8),'R12. TIAM new heat pump cap.'!$D$9:$N$98))</f>
        <v>12021.726198228551</v>
      </c>
    </row>
    <row r="45" spans="1:16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SUM(IF(('R12. TIAM new heat pump cap.'!$A$9:$A$98=$B45)*('R12. TIAM new heat pump cap.'!$C$9:$C$98=$D45)*('R12. TIAM new heat pump cap.'!$D$8:$N$8=E$8),'R12. TIAM new heat pump cap.'!$D$9:$N$98))</f>
        <v>0</v>
      </c>
      <c r="F45" s="58">
        <f t="array" ref="F45">SUM(IF(('R12. TIAM new heat pump cap.'!$A$9:$A$98=$B45)*('R12. TIAM new heat pump cap.'!$C$9:$C$98=$D45)*('R12. TIAM new heat pump cap.'!$D$8:$N$8=F$8),'R12. TIAM new heat pump cap.'!$D$9:$N$98))</f>
        <v>0</v>
      </c>
      <c r="G45" s="58">
        <f t="array" ref="G45">SUM(IF(('R12. TIAM new heat pump cap.'!$A$9:$A$98=$B45)*('R12. TIAM new heat pump cap.'!$C$9:$C$98=$D45)*('R12. TIAM new heat pump cap.'!$D$8:$N$8=G$8),'R12. TIAM new heat pump cap.'!$D$9:$N$98))</f>
        <v>0</v>
      </c>
      <c r="H45" s="58">
        <f t="array" ref="H45">SUM(IF(('R12. TIAM new heat pump cap.'!$A$9:$A$98=$B45)*('R12. TIAM new heat pump cap.'!$C$9:$C$98=$D45)*('R12. TIAM new heat pump cap.'!$D$8:$N$8=H$8),'R12. TIAM new heat pump cap.'!$D$9:$N$98))</f>
        <v>18.011472608394399</v>
      </c>
      <c r="I45" s="58">
        <f t="array" ref="I45">SUM(IF(('R12. TIAM new heat pump cap.'!$A$9:$A$98=$B45)*('R12. TIAM new heat pump cap.'!$C$9:$C$98=$D45)*('R12. TIAM new heat pump cap.'!$D$8:$N$8=I$8),'R12. TIAM new heat pump cap.'!$D$9:$N$98))</f>
        <v>21.916507245912499</v>
      </c>
      <c r="J45" s="58">
        <f t="array" ref="J45">SUM(IF(('R12. TIAM new heat pump cap.'!$A$9:$A$98=$B45)*('R12. TIAM new heat pump cap.'!$C$9:$C$98=$D45)*('R12. TIAM new heat pump cap.'!$D$8:$N$8=J$8),'R12. TIAM new heat pump cap.'!$D$9:$N$98))</f>
        <v>186.981236280144</v>
      </c>
      <c r="K45" s="58">
        <f t="array" ref="K45">SUM(IF(('R12. TIAM new heat pump cap.'!$A$9:$A$98=$B45)*('R12. TIAM new heat pump cap.'!$C$9:$C$98=$D45)*('R12. TIAM new heat pump cap.'!$D$8:$N$8=K$8),'R12. TIAM new heat pump cap.'!$D$9:$N$98))</f>
        <v>0</v>
      </c>
      <c r="L45" s="58">
        <f t="array" ref="L45">SUM(IF(('R12. TIAM new heat pump cap.'!$A$9:$A$98=$B45)*('R12. TIAM new heat pump cap.'!$C$9:$C$98=$D45)*('R12. TIAM new heat pump cap.'!$D$8:$N$8=L$8),'R12. TIAM new heat pump cap.'!$D$9:$N$98))</f>
        <v>0</v>
      </c>
      <c r="M45" s="58">
        <f t="array" ref="M45">SUM(IF(('R12. TIAM new heat pump cap.'!$A$9:$A$98=$B45)*('R12. TIAM new heat pump cap.'!$C$9:$C$98=$D45)*('R12. TIAM new heat pump cap.'!$D$8:$N$8=M$8),'R12. TIAM new heat pump cap.'!$D$9:$N$98))</f>
        <v>0</v>
      </c>
      <c r="N45" s="58">
        <f t="array" ref="N45">SUM(IF(('R12. TIAM new heat pump cap.'!$A$9:$A$98=$B45)*('R12. TIAM new heat pump cap.'!$C$9:$C$98=$D45)*('R12. TIAM new heat pump cap.'!$D$8:$N$8=N$8),'R12. TIAM new heat pump cap.'!$D$9:$N$98))</f>
        <v>0</v>
      </c>
      <c r="O45" s="58">
        <f t="array" ref="O45">SUM(IF(('R12. TIAM new heat pump cap.'!$A$9:$A$98=$B45)*('R12. TIAM new heat pump cap.'!$C$9:$C$98=$D45)*('R12. TIAM new heat pump cap.'!$D$8:$N$8=O$8),'R12. TIAM new heat pump cap.'!$D$9:$N$98))</f>
        <v>0</v>
      </c>
      <c r="P45" s="58">
        <f t="array" ref="P45">SUM(IF(('R12. TIAM new heat pump cap.'!$A$9:$A$98=$B45)*('R12. TIAM new heat pump cap.'!$C$9:$C$98=$D45)*('R12. TIAM new heat pump cap.'!$D$8:$N$8=P$8),'R12. TIAM new heat pump cap.'!$D$9:$N$98))</f>
        <v>0</v>
      </c>
    </row>
    <row r="46" spans="1:16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SUM(IF(('R12. TIAM new heat pump cap.'!$A$9:$A$98=$B46)*('R12. TIAM new heat pump cap.'!$C$9:$C$98=$D46)*('R12. TIAM new heat pump cap.'!$D$8:$N$8=E$8),'R12. TIAM new heat pump cap.'!$D$9:$N$98))</f>
        <v>0</v>
      </c>
      <c r="F46" s="58">
        <f t="array" ref="F46">SUM(IF(('R12. TIAM new heat pump cap.'!$A$9:$A$98=$B46)*('R12. TIAM new heat pump cap.'!$C$9:$C$98=$D46)*('R12. TIAM new heat pump cap.'!$D$8:$N$8=F$8),'R12. TIAM new heat pump cap.'!$D$9:$N$98))</f>
        <v>0</v>
      </c>
      <c r="G46" s="58">
        <f t="array" ref="G46">SUM(IF(('R12. TIAM new heat pump cap.'!$A$9:$A$98=$B46)*('R12. TIAM new heat pump cap.'!$C$9:$C$98=$D46)*('R12. TIAM new heat pump cap.'!$D$8:$N$8=G$8),'R12. TIAM new heat pump cap.'!$D$9:$N$98))</f>
        <v>77.952664633589393</v>
      </c>
      <c r="H46" s="58">
        <f t="array" ref="H46">SUM(IF(('R12. TIAM new heat pump cap.'!$A$9:$A$98=$B46)*('R12. TIAM new heat pump cap.'!$C$9:$C$98=$D46)*('R12. TIAM new heat pump cap.'!$D$8:$N$8=H$8),'R12. TIAM new heat pump cap.'!$D$9:$N$98))</f>
        <v>759.23213450248204</v>
      </c>
      <c r="I46" s="58">
        <f t="array" ref="I46">SUM(IF(('R12. TIAM new heat pump cap.'!$A$9:$A$98=$B46)*('R12. TIAM new heat pump cap.'!$C$9:$C$98=$D46)*('R12. TIAM new heat pump cap.'!$D$8:$N$8=I$8),'R12. TIAM new heat pump cap.'!$D$9:$N$98))</f>
        <v>855.11616861347397</v>
      </c>
      <c r="J46" s="58">
        <f t="array" ref="J46">SUM(IF(('R12. TIAM new heat pump cap.'!$A$9:$A$98=$B46)*('R12. TIAM new heat pump cap.'!$C$9:$C$98=$D46)*('R12. TIAM new heat pump cap.'!$D$8:$N$8=J$8),'R12. TIAM new heat pump cap.'!$D$9:$N$98))</f>
        <v>7663.1515977662157</v>
      </c>
      <c r="K46" s="58">
        <f t="array" ref="K46">SUM(IF(('R12. TIAM new heat pump cap.'!$A$9:$A$98=$B46)*('R12. TIAM new heat pump cap.'!$C$9:$C$98=$D46)*('R12. TIAM new heat pump cap.'!$D$8:$N$8=K$8),'R12. TIAM new heat pump cap.'!$D$9:$N$98))</f>
        <v>4978.1957066054656</v>
      </c>
      <c r="L46" s="58">
        <f t="array" ref="L46">SUM(IF(('R12. TIAM new heat pump cap.'!$A$9:$A$98=$B46)*('R12. TIAM new heat pump cap.'!$C$9:$C$98=$D46)*('R12. TIAM new heat pump cap.'!$D$8:$N$8=L$8),'R12. TIAM new heat pump cap.'!$D$9:$N$98))</f>
        <v>9192.5838829987224</v>
      </c>
      <c r="M46" s="58">
        <f t="array" ref="M46">SUM(IF(('R12. TIAM new heat pump cap.'!$A$9:$A$98=$B46)*('R12. TIAM new heat pump cap.'!$C$9:$C$98=$D46)*('R12. TIAM new heat pump cap.'!$D$8:$N$8=M$8),'R12. TIAM new heat pump cap.'!$D$9:$N$98))</f>
        <v>4003.1763713803384</v>
      </c>
      <c r="N46" s="58">
        <f t="array" ref="N46">SUM(IF(('R12. TIAM new heat pump cap.'!$A$9:$A$98=$B46)*('R12. TIAM new heat pump cap.'!$C$9:$C$98=$D46)*('R12. TIAM new heat pump cap.'!$D$8:$N$8=N$8),'R12. TIAM new heat pump cap.'!$D$9:$N$98))</f>
        <v>8215.7313156446762</v>
      </c>
      <c r="O46" s="58">
        <f t="array" ref="O46">SUM(IF(('R12. TIAM new heat pump cap.'!$A$9:$A$98=$B46)*('R12. TIAM new heat pump cap.'!$C$9:$C$98=$D46)*('R12. TIAM new heat pump cap.'!$D$8:$N$8=O$8),'R12. TIAM new heat pump cap.'!$D$9:$N$98))</f>
        <v>4301.215519794845</v>
      </c>
      <c r="P46" s="58">
        <f t="array" ref="P46">SUM(IF(('R12. TIAM new heat pump cap.'!$A$9:$A$98=$B46)*('R12. TIAM new heat pump cap.'!$C$9:$C$98=$D46)*('R12. TIAM new heat pump cap.'!$D$8:$N$8=P$8),'R12. TIAM new heat pump cap.'!$D$9:$N$98))</f>
        <v>7285.6450745012698</v>
      </c>
    </row>
    <row r="47" spans="1:16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SUM(IF(('R12. TIAM new heat pump cap.'!$A$9:$A$98=$B47)*('R12. TIAM new heat pump cap.'!$C$9:$C$98=$D47)*('R12. TIAM new heat pump cap.'!$D$8:$N$8=E$8),'R12. TIAM new heat pump cap.'!$D$9:$N$98))</f>
        <v>0</v>
      </c>
      <c r="F47" s="58">
        <f t="array" ref="F47">SUM(IF(('R12. TIAM new heat pump cap.'!$A$9:$A$98=$B47)*('R12. TIAM new heat pump cap.'!$C$9:$C$98=$D47)*('R12. TIAM new heat pump cap.'!$D$8:$N$8=F$8),'R12. TIAM new heat pump cap.'!$D$9:$N$98))</f>
        <v>0</v>
      </c>
      <c r="G47" s="58">
        <f t="array" ref="G47">SUM(IF(('R12. TIAM new heat pump cap.'!$A$9:$A$98=$B47)*('R12. TIAM new heat pump cap.'!$C$9:$C$98=$D47)*('R12. TIAM new heat pump cap.'!$D$8:$N$8=G$8),'R12. TIAM new heat pump cap.'!$D$9:$N$98))</f>
        <v>0</v>
      </c>
      <c r="H47" s="58">
        <f t="array" ref="H47">SUM(IF(('R12. TIAM new heat pump cap.'!$A$9:$A$98=$B47)*('R12. TIAM new heat pump cap.'!$C$9:$C$98=$D47)*('R12. TIAM new heat pump cap.'!$D$8:$N$8=H$8),'R12. TIAM new heat pump cap.'!$D$9:$N$98))</f>
        <v>36.401185977214311</v>
      </c>
      <c r="I47" s="58">
        <f t="array" ref="I47">SUM(IF(('R12. TIAM new heat pump cap.'!$A$9:$A$98=$B47)*('R12. TIAM new heat pump cap.'!$C$9:$C$98=$D47)*('R12. TIAM new heat pump cap.'!$D$8:$N$8=I$8),'R12. TIAM new heat pump cap.'!$D$9:$N$98))</f>
        <v>11.2493259269307</v>
      </c>
      <c r="J47" s="58">
        <f t="array" ref="J47">SUM(IF(('R12. TIAM new heat pump cap.'!$A$9:$A$98=$B47)*('R12. TIAM new heat pump cap.'!$C$9:$C$98=$D47)*('R12. TIAM new heat pump cap.'!$D$8:$N$8=J$8),'R12. TIAM new heat pump cap.'!$D$9:$N$98))</f>
        <v>126.89295098856141</v>
      </c>
      <c r="K47" s="58">
        <f t="array" ref="K47">SUM(IF(('R12. TIAM new heat pump cap.'!$A$9:$A$98=$B47)*('R12. TIAM new heat pump cap.'!$C$9:$C$98=$D47)*('R12. TIAM new heat pump cap.'!$D$8:$N$8=K$8),'R12. TIAM new heat pump cap.'!$D$9:$N$98))</f>
        <v>21.4693951217528</v>
      </c>
      <c r="L47" s="58">
        <f t="array" ref="L47">SUM(IF(('R12. TIAM new heat pump cap.'!$A$9:$A$98=$B47)*('R12. TIAM new heat pump cap.'!$C$9:$C$98=$D47)*('R12. TIAM new heat pump cap.'!$D$8:$N$8=L$8),'R12. TIAM new heat pump cap.'!$D$9:$N$98))</f>
        <v>0</v>
      </c>
      <c r="M47" s="58">
        <f t="array" ref="M47">SUM(IF(('R12. TIAM new heat pump cap.'!$A$9:$A$98=$B47)*('R12. TIAM new heat pump cap.'!$C$9:$C$98=$D47)*('R12. TIAM new heat pump cap.'!$D$8:$N$8=M$8),'R12. TIAM new heat pump cap.'!$D$9:$N$98))</f>
        <v>0</v>
      </c>
      <c r="N47" s="58">
        <f t="array" ref="N47">SUM(IF(('R12. TIAM new heat pump cap.'!$A$9:$A$98=$B47)*('R12. TIAM new heat pump cap.'!$C$9:$C$98=$D47)*('R12. TIAM new heat pump cap.'!$D$8:$N$8=N$8),'R12. TIAM new heat pump cap.'!$D$9:$N$98))</f>
        <v>0</v>
      </c>
      <c r="O47" s="58">
        <f t="array" ref="O47">SUM(IF(('R12. TIAM new heat pump cap.'!$A$9:$A$98=$B47)*('R12. TIAM new heat pump cap.'!$C$9:$C$98=$D47)*('R12. TIAM new heat pump cap.'!$D$8:$N$8=O$8),'R12. TIAM new heat pump cap.'!$D$9:$N$98))</f>
        <v>0</v>
      </c>
      <c r="P47" s="58">
        <f t="array" ref="P47">SUM(IF(('R12. TIAM new heat pump cap.'!$A$9:$A$98=$B47)*('R12. TIAM new heat pump cap.'!$C$9:$C$98=$D47)*('R12. TIAM new heat pump cap.'!$D$8:$N$8=P$8),'R12. TIAM new heat pump cap.'!$D$9:$N$98))</f>
        <v>0</v>
      </c>
    </row>
    <row r="48" spans="1:16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SUM(IF(('R12. TIAM new heat pump cap.'!$A$9:$A$98=$B48)*('R12. TIAM new heat pump cap.'!$C$9:$C$98=$D48)*('R12. TIAM new heat pump cap.'!$D$8:$N$8=E$8),'R12. TIAM new heat pump cap.'!$D$9:$N$98))</f>
        <v>0</v>
      </c>
      <c r="F48" s="58">
        <f t="array" ref="F48">SUM(IF(('R12. TIAM new heat pump cap.'!$A$9:$A$98=$B48)*('R12. TIAM new heat pump cap.'!$C$9:$C$98=$D48)*('R12. TIAM new heat pump cap.'!$D$8:$N$8=F$8),'R12. TIAM new heat pump cap.'!$D$9:$N$98))</f>
        <v>0</v>
      </c>
      <c r="G48" s="58">
        <f t="array" ref="G48">SUM(IF(('R12. TIAM new heat pump cap.'!$A$9:$A$98=$B48)*('R12. TIAM new heat pump cap.'!$C$9:$C$98=$D48)*('R12. TIAM new heat pump cap.'!$D$8:$N$8=G$8),'R12. TIAM new heat pump cap.'!$D$9:$N$98))</f>
        <v>0</v>
      </c>
      <c r="H48" s="58">
        <f t="array" ref="H48">SUM(IF(('R12. TIAM new heat pump cap.'!$A$9:$A$98=$B48)*('R12. TIAM new heat pump cap.'!$C$9:$C$98=$D48)*('R12. TIAM new heat pump cap.'!$D$8:$N$8=H$8),'R12. TIAM new heat pump cap.'!$D$9:$N$98))</f>
        <v>0</v>
      </c>
      <c r="I48" s="58">
        <f t="array" ref="I48">SUM(IF(('R12. TIAM new heat pump cap.'!$A$9:$A$98=$B48)*('R12. TIAM new heat pump cap.'!$C$9:$C$98=$D48)*('R12. TIAM new heat pump cap.'!$D$8:$N$8=I$8),'R12. TIAM new heat pump cap.'!$D$9:$N$98))</f>
        <v>0</v>
      </c>
      <c r="J48" s="58">
        <f t="array" ref="J48">SUM(IF(('R12. TIAM new heat pump cap.'!$A$9:$A$98=$B48)*('R12. TIAM new heat pump cap.'!$C$9:$C$98=$D48)*('R12. TIAM new heat pump cap.'!$D$8:$N$8=J$8),'R12. TIAM new heat pump cap.'!$D$9:$N$98))</f>
        <v>448.83183716268502</v>
      </c>
      <c r="K48" s="58">
        <f t="array" ref="K48">SUM(IF(('R12. TIAM new heat pump cap.'!$A$9:$A$98=$B48)*('R12. TIAM new heat pump cap.'!$C$9:$C$98=$D48)*('R12. TIAM new heat pump cap.'!$D$8:$N$8=K$8),'R12. TIAM new heat pump cap.'!$D$9:$N$98))</f>
        <v>713.59610259967008</v>
      </c>
      <c r="L48" s="58">
        <f t="array" ref="L48">SUM(IF(('R12. TIAM new heat pump cap.'!$A$9:$A$98=$B48)*('R12. TIAM new heat pump cap.'!$C$9:$C$98=$D48)*('R12. TIAM new heat pump cap.'!$D$8:$N$8=L$8),'R12. TIAM new heat pump cap.'!$D$9:$N$98))</f>
        <v>706.21922518140696</v>
      </c>
      <c r="M48" s="58">
        <f t="array" ref="M48">SUM(IF(('R12. TIAM new heat pump cap.'!$A$9:$A$98=$B48)*('R12. TIAM new heat pump cap.'!$C$9:$C$98=$D48)*('R12. TIAM new heat pump cap.'!$D$8:$N$8=M$8),'R12. TIAM new heat pump cap.'!$D$9:$N$98))</f>
        <v>885.120058534549</v>
      </c>
      <c r="N48" s="58">
        <f t="array" ref="N48">SUM(IF(('R12. TIAM new heat pump cap.'!$A$9:$A$98=$B48)*('R12. TIAM new heat pump cap.'!$C$9:$C$98=$D48)*('R12. TIAM new heat pump cap.'!$D$8:$N$8=N$8),'R12. TIAM new heat pump cap.'!$D$9:$N$98))</f>
        <v>914.749786952622</v>
      </c>
      <c r="O48" s="58">
        <f t="array" ref="O48">SUM(IF(('R12. TIAM new heat pump cap.'!$A$9:$A$98=$B48)*('R12. TIAM new heat pump cap.'!$C$9:$C$98=$D48)*('R12. TIAM new heat pump cap.'!$D$8:$N$8=O$8),'R12. TIAM new heat pump cap.'!$D$9:$N$98))</f>
        <v>1026.0434498092191</v>
      </c>
      <c r="P48" s="58">
        <f t="array" ref="P48">SUM(IF(('R12. TIAM new heat pump cap.'!$A$9:$A$98=$B48)*('R12. TIAM new heat pump cap.'!$C$9:$C$98=$D48)*('R12. TIAM new heat pump cap.'!$D$8:$N$8=P$8),'R12. TIAM new heat pump cap.'!$D$9:$N$98))</f>
        <v>1051.5762853195201</v>
      </c>
    </row>
    <row r="49" spans="1:16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SUM(IF(('R12. TIAM new heat pump cap.'!$A$9:$A$98=$B49)*('R12. TIAM new heat pump cap.'!$C$9:$C$98=$D49)*('R12. TIAM new heat pump cap.'!$D$8:$N$8=E$8),'R12. TIAM new heat pump cap.'!$D$9:$N$98))</f>
        <v>0</v>
      </c>
      <c r="F49" s="58">
        <f t="array" ref="F49">SUM(IF(('R12. TIAM new heat pump cap.'!$A$9:$A$98=$B49)*('R12. TIAM new heat pump cap.'!$C$9:$C$98=$D49)*('R12. TIAM new heat pump cap.'!$D$8:$N$8=F$8),'R12. TIAM new heat pump cap.'!$D$9:$N$98))</f>
        <v>0</v>
      </c>
      <c r="G49" s="58">
        <f t="array" ref="G49">SUM(IF(('R12. TIAM new heat pump cap.'!$A$9:$A$98=$B49)*('R12. TIAM new heat pump cap.'!$C$9:$C$98=$D49)*('R12. TIAM new heat pump cap.'!$D$8:$N$8=G$8),'R12. TIAM new heat pump cap.'!$D$9:$N$98))</f>
        <v>0</v>
      </c>
      <c r="H49" s="58">
        <f t="array" ref="H49">SUM(IF(('R12. TIAM new heat pump cap.'!$A$9:$A$98=$B49)*('R12. TIAM new heat pump cap.'!$C$9:$C$98=$D49)*('R12. TIAM new heat pump cap.'!$D$8:$N$8=H$8),'R12. TIAM new heat pump cap.'!$D$9:$N$98))</f>
        <v>879.15018043535883</v>
      </c>
      <c r="I49" s="58">
        <f t="array" ref="I49">SUM(IF(('R12. TIAM new heat pump cap.'!$A$9:$A$98=$B49)*('R12. TIAM new heat pump cap.'!$C$9:$C$98=$D49)*('R12. TIAM new heat pump cap.'!$D$8:$N$8=I$8),'R12. TIAM new heat pump cap.'!$D$9:$N$98))</f>
        <v>1005.290479839421</v>
      </c>
      <c r="J49" s="58">
        <f t="array" ref="J49">SUM(IF(('R12. TIAM new heat pump cap.'!$A$9:$A$98=$B49)*('R12. TIAM new heat pump cap.'!$C$9:$C$98=$D49)*('R12. TIAM new heat pump cap.'!$D$8:$N$8=J$8),'R12. TIAM new heat pump cap.'!$D$9:$N$98))</f>
        <v>5463.4592479491594</v>
      </c>
      <c r="K49" s="58">
        <f t="array" ref="K49">SUM(IF(('R12. TIAM new heat pump cap.'!$A$9:$A$98=$B49)*('R12. TIAM new heat pump cap.'!$C$9:$C$98=$D49)*('R12. TIAM new heat pump cap.'!$D$8:$N$8=K$8),'R12. TIAM new heat pump cap.'!$D$9:$N$98))</f>
        <v>4375.9902970721396</v>
      </c>
      <c r="L49" s="58">
        <f t="array" ref="L49">SUM(IF(('R12. TIAM new heat pump cap.'!$A$9:$A$98=$B49)*('R12. TIAM new heat pump cap.'!$C$9:$C$98=$D49)*('R12. TIAM new heat pump cap.'!$D$8:$N$8=L$8),'R12. TIAM new heat pump cap.'!$D$9:$N$98))</f>
        <v>6572.8036502520199</v>
      </c>
      <c r="M49" s="58">
        <f t="array" ref="M49">SUM(IF(('R12. TIAM new heat pump cap.'!$A$9:$A$98=$B49)*('R12. TIAM new heat pump cap.'!$C$9:$C$98=$D49)*('R12. TIAM new heat pump cap.'!$D$8:$N$8=M$8),'R12. TIAM new heat pump cap.'!$D$9:$N$98))</f>
        <v>4810.9819669408298</v>
      </c>
      <c r="N49" s="58">
        <f t="array" ref="N49">SUM(IF(('R12. TIAM new heat pump cap.'!$A$9:$A$98=$B49)*('R12. TIAM new heat pump cap.'!$C$9:$C$98=$D49)*('R12. TIAM new heat pump cap.'!$D$8:$N$8=N$8),'R12. TIAM new heat pump cap.'!$D$9:$N$98))</f>
        <v>7078.4433484312194</v>
      </c>
      <c r="O49" s="58">
        <f t="array" ref="O49">SUM(IF(('R12. TIAM new heat pump cap.'!$A$9:$A$98=$B49)*('R12. TIAM new heat pump cap.'!$C$9:$C$98=$D49)*('R12. TIAM new heat pump cap.'!$D$8:$N$8=O$8),'R12. TIAM new heat pump cap.'!$D$9:$N$98))</f>
        <v>5207.0947799330697</v>
      </c>
      <c r="P49" s="58">
        <f t="array" ref="P49">SUM(IF(('R12. TIAM new heat pump cap.'!$A$9:$A$98=$B49)*('R12. TIAM new heat pump cap.'!$C$9:$C$98=$D49)*('R12. TIAM new heat pump cap.'!$D$8:$N$8=P$8),'R12. TIAM new heat pump cap.'!$D$9:$N$98))</f>
        <v>7487.1419817400301</v>
      </c>
    </row>
    <row r="50" spans="1:16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SUM(IF(('R12. TIAM new heat pump cap.'!$A$9:$A$98=$B50)*('R12. TIAM new heat pump cap.'!$C$9:$C$98=$D50)*('R12. TIAM new heat pump cap.'!$D$8:$N$8=E$8),'R12. TIAM new heat pump cap.'!$D$9:$N$98))</f>
        <v>0</v>
      </c>
      <c r="F50" s="58">
        <f t="array" ref="F50">SUM(IF(('R12. TIAM new heat pump cap.'!$A$9:$A$98=$B50)*('R12. TIAM new heat pump cap.'!$C$9:$C$98=$D50)*('R12. TIAM new heat pump cap.'!$D$8:$N$8=F$8),'R12. TIAM new heat pump cap.'!$D$9:$N$98))</f>
        <v>214.70697223929301</v>
      </c>
      <c r="G50" s="58">
        <f t="array" ref="G50">SUM(IF(('R12. TIAM new heat pump cap.'!$A$9:$A$98=$B50)*('R12. TIAM new heat pump cap.'!$C$9:$C$98=$D50)*('R12. TIAM new heat pump cap.'!$D$8:$N$8=G$8),'R12. TIAM new heat pump cap.'!$D$9:$N$98))</f>
        <v>0</v>
      </c>
      <c r="H50" s="58">
        <f t="array" ref="H50">SUM(IF(('R12. TIAM new heat pump cap.'!$A$9:$A$98=$B50)*('R12. TIAM new heat pump cap.'!$C$9:$C$98=$D50)*('R12. TIAM new heat pump cap.'!$D$8:$N$8=H$8),'R12. TIAM new heat pump cap.'!$D$9:$N$98))</f>
        <v>42.553289083394603</v>
      </c>
      <c r="I50" s="58">
        <f t="array" ref="I50">SUM(IF(('R12. TIAM new heat pump cap.'!$A$9:$A$98=$B50)*('R12. TIAM new heat pump cap.'!$C$9:$C$98=$D50)*('R12. TIAM new heat pump cap.'!$D$8:$N$8=I$8),'R12. TIAM new heat pump cap.'!$D$9:$N$98))</f>
        <v>411.68044506977373</v>
      </c>
      <c r="J50" s="58">
        <f t="array" ref="J50">SUM(IF(('R12. TIAM new heat pump cap.'!$A$9:$A$98=$B50)*('R12. TIAM new heat pump cap.'!$C$9:$C$98=$D50)*('R12. TIAM new heat pump cap.'!$D$8:$N$8=J$8),'R12. TIAM new heat pump cap.'!$D$9:$N$98))</f>
        <v>8696.8009915849598</v>
      </c>
      <c r="K50" s="58">
        <f t="array" ref="K50">SUM(IF(('R12. TIAM new heat pump cap.'!$A$9:$A$98=$B50)*('R12. TIAM new heat pump cap.'!$C$9:$C$98=$D50)*('R12. TIAM new heat pump cap.'!$D$8:$N$8=K$8),'R12. TIAM new heat pump cap.'!$D$9:$N$98))</f>
        <v>10397.429812209602</v>
      </c>
      <c r="L50" s="58">
        <f t="array" ref="L50">SUM(IF(('R12. TIAM new heat pump cap.'!$A$9:$A$98=$B50)*('R12. TIAM new heat pump cap.'!$C$9:$C$98=$D50)*('R12. TIAM new heat pump cap.'!$D$8:$N$8=L$8),'R12. TIAM new heat pump cap.'!$D$9:$N$98))</f>
        <v>9535.7667732753398</v>
      </c>
      <c r="M50" s="58">
        <f t="array" ref="M50">SUM(IF(('R12. TIAM new heat pump cap.'!$A$9:$A$98=$B50)*('R12. TIAM new heat pump cap.'!$C$9:$C$98=$D50)*('R12. TIAM new heat pump cap.'!$D$8:$N$8=M$8),'R12. TIAM new heat pump cap.'!$D$9:$N$98))</f>
        <v>11491.567524065373</v>
      </c>
      <c r="N50" s="58">
        <f t="array" ref="N50">SUM(IF(('R12. TIAM new heat pump cap.'!$A$9:$A$98=$B50)*('R12. TIAM new heat pump cap.'!$C$9:$C$98=$D50)*('R12. TIAM new heat pump cap.'!$D$8:$N$8=N$8),'R12. TIAM new heat pump cap.'!$D$9:$N$98))</f>
        <v>11938.79888206644</v>
      </c>
      <c r="O50" s="58">
        <f t="array" ref="O50">SUM(IF(('R12. TIAM new heat pump cap.'!$A$9:$A$98=$B50)*('R12. TIAM new heat pump cap.'!$C$9:$C$98=$D50)*('R12. TIAM new heat pump cap.'!$D$8:$N$8=O$8),'R12. TIAM new heat pump cap.'!$D$9:$N$98))</f>
        <v>11518.632541832894</v>
      </c>
      <c r="P50" s="58">
        <f t="array" ref="P50">SUM(IF(('R12. TIAM new heat pump cap.'!$A$9:$A$98=$B50)*('R12. TIAM new heat pump cap.'!$C$9:$C$98=$D50)*('R12. TIAM new heat pump cap.'!$D$8:$N$8=P$8),'R12. TIAM new heat pump cap.'!$D$9:$N$98))</f>
        <v>13038.997355203708</v>
      </c>
    </row>
    <row r="51" spans="1:16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SUM(IF(('R12. TIAM new heat pump cap.'!$A$9:$A$98=$B51)*('R12. TIAM new heat pump cap.'!$C$9:$C$98=$D51)*('R12. TIAM new heat pump cap.'!$D$8:$N$8=E$8),'R12. TIAM new heat pump cap.'!$D$9:$N$98))</f>
        <v>0</v>
      </c>
      <c r="F51" s="58">
        <f t="array" ref="F51">SUM(IF(('R12. TIAM new heat pump cap.'!$A$9:$A$98=$B51)*('R12. TIAM new heat pump cap.'!$C$9:$C$98=$D51)*('R12. TIAM new heat pump cap.'!$D$8:$N$8=F$8),'R12. TIAM new heat pump cap.'!$D$9:$N$98))</f>
        <v>0</v>
      </c>
      <c r="G51" s="58">
        <f t="array" ref="G51">SUM(IF(('R12. TIAM new heat pump cap.'!$A$9:$A$98=$B51)*('R12. TIAM new heat pump cap.'!$C$9:$C$98=$D51)*('R12. TIAM new heat pump cap.'!$D$8:$N$8=G$8),'R12. TIAM new heat pump cap.'!$D$9:$N$98))</f>
        <v>0</v>
      </c>
      <c r="H51" s="58">
        <f t="array" ref="H51">SUM(IF(('R12. TIAM new heat pump cap.'!$A$9:$A$98=$B51)*('R12. TIAM new heat pump cap.'!$C$9:$C$98=$D51)*('R12. TIAM new heat pump cap.'!$D$8:$N$8=H$8),'R12. TIAM new heat pump cap.'!$D$9:$N$98))</f>
        <v>18.011472608394399</v>
      </c>
      <c r="I51" s="58">
        <f t="array" ref="I51">SUM(IF(('R12. TIAM new heat pump cap.'!$A$9:$A$98=$B51)*('R12. TIAM new heat pump cap.'!$C$9:$C$98=$D51)*('R12. TIAM new heat pump cap.'!$D$8:$N$8=I$8),'R12. TIAM new heat pump cap.'!$D$9:$N$98))</f>
        <v>23.388460144376999</v>
      </c>
      <c r="J51" s="58">
        <f t="array" ref="J51">SUM(IF(('R12. TIAM new heat pump cap.'!$A$9:$A$98=$B51)*('R12. TIAM new heat pump cap.'!$C$9:$C$98=$D51)*('R12. TIAM new heat pump cap.'!$D$8:$N$8=J$8),'R12. TIAM new heat pump cap.'!$D$9:$N$98))</f>
        <v>167.052339375401</v>
      </c>
      <c r="K51" s="58">
        <f t="array" ref="K51">SUM(IF(('R12. TIAM new heat pump cap.'!$A$9:$A$98=$B51)*('R12. TIAM new heat pump cap.'!$C$9:$C$98=$D51)*('R12. TIAM new heat pump cap.'!$D$8:$N$8=K$8),'R12. TIAM new heat pump cap.'!$D$9:$N$98))</f>
        <v>0</v>
      </c>
      <c r="L51" s="58">
        <f t="array" ref="L51">SUM(IF(('R12. TIAM new heat pump cap.'!$A$9:$A$98=$B51)*('R12. TIAM new heat pump cap.'!$C$9:$C$98=$D51)*('R12. TIAM new heat pump cap.'!$D$8:$N$8=L$8),'R12. TIAM new heat pump cap.'!$D$9:$N$98))</f>
        <v>0</v>
      </c>
      <c r="M51" s="58">
        <f t="array" ref="M51">SUM(IF(('R12. TIAM new heat pump cap.'!$A$9:$A$98=$B51)*('R12. TIAM new heat pump cap.'!$C$9:$C$98=$D51)*('R12. TIAM new heat pump cap.'!$D$8:$N$8=M$8),'R12. TIAM new heat pump cap.'!$D$9:$N$98))</f>
        <v>0</v>
      </c>
      <c r="N51" s="58">
        <f t="array" ref="N51">SUM(IF(('R12. TIAM new heat pump cap.'!$A$9:$A$98=$B51)*('R12. TIAM new heat pump cap.'!$C$9:$C$98=$D51)*('R12. TIAM new heat pump cap.'!$D$8:$N$8=N$8),'R12. TIAM new heat pump cap.'!$D$9:$N$98))</f>
        <v>0</v>
      </c>
      <c r="O51" s="58">
        <f t="array" ref="O51">SUM(IF(('R12. TIAM new heat pump cap.'!$A$9:$A$98=$B51)*('R12. TIAM new heat pump cap.'!$C$9:$C$98=$D51)*('R12. TIAM new heat pump cap.'!$D$8:$N$8=O$8),'R12. TIAM new heat pump cap.'!$D$9:$N$98))</f>
        <v>0</v>
      </c>
      <c r="P51" s="58">
        <f t="array" ref="P51">SUM(IF(('R12. TIAM new heat pump cap.'!$A$9:$A$98=$B51)*('R12. TIAM new heat pump cap.'!$C$9:$C$98=$D51)*('R12. TIAM new heat pump cap.'!$D$8:$N$8=P$8),'R12. TIAM new heat pump cap.'!$D$9:$N$98))</f>
        <v>0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5" priority="4">
      <formula>_xlfn.ISFORMULA(A1)</formula>
    </cfRule>
  </conditionalFormatting>
  <conditionalFormatting sqref="B4:D5">
    <cfRule type="expression" dxfId="74" priority="3">
      <formula>_xlfn.ISFORMULA(B4)</formula>
    </cfRule>
  </conditionalFormatting>
  <conditionalFormatting sqref="C8:D14">
    <cfRule type="expression" dxfId="73" priority="2">
      <formula>_xlfn.ISFORMULA(C8)</formula>
    </cfRule>
  </conditionalFormatting>
  <conditionalFormatting sqref="A16:D51">
    <cfRule type="expression" dxfId="72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FF32-321A-4135-BF19-06916BB1A931}">
  <sheetPr>
    <tabColor theme="4" tint="0.39997558519241921"/>
    <pageSetUpPr autoPageBreaks="0"/>
  </sheetPr>
  <dimension ref="A1:AC57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16384" width="9.44140625" style="39"/>
  </cols>
  <sheetData>
    <row r="1" spans="1:29" s="16" customFormat="1" ht="49.5" customHeight="1" x14ac:dyDescent="0.3">
      <c r="A1" s="16" t="s">
        <v>325</v>
      </c>
    </row>
    <row r="2" spans="1:29" s="30" customFormat="1" x14ac:dyDescent="0.3">
      <c r="A2" s="30" t="s">
        <v>42</v>
      </c>
      <c r="B2" s="30" t="s">
        <v>281</v>
      </c>
    </row>
    <row r="3" spans="1:29" s="30" customFormat="1" x14ac:dyDescent="0.3">
      <c r="A3" s="30" t="s">
        <v>44</v>
      </c>
      <c r="B3" s="30" t="s">
        <v>326</v>
      </c>
    </row>
    <row r="4" spans="1:29" s="30" customFormat="1" x14ac:dyDescent="0.3">
      <c r="A4" s="30" t="s">
        <v>46</v>
      </c>
      <c r="B4" s="30" t="s">
        <v>244</v>
      </c>
      <c r="Q4" s="31"/>
    </row>
    <row r="5" spans="1:29" s="30" customFormat="1" x14ac:dyDescent="0.3">
      <c r="A5" s="30" t="s">
        <v>194</v>
      </c>
      <c r="B5" s="78" t="s">
        <v>327</v>
      </c>
      <c r="Q5" s="31"/>
    </row>
    <row r="7" spans="1:29" x14ac:dyDescent="0.3">
      <c r="A7" s="43"/>
      <c r="E7" s="39" t="s">
        <v>328</v>
      </c>
      <c r="F7" s="39" t="s">
        <v>328</v>
      </c>
      <c r="G7" s="39" t="s">
        <v>328</v>
      </c>
      <c r="H7" s="39" t="s">
        <v>328</v>
      </c>
      <c r="I7" s="39" t="s">
        <v>328</v>
      </c>
      <c r="J7" s="39" t="s">
        <v>328</v>
      </c>
      <c r="K7" s="39" t="s">
        <v>328</v>
      </c>
      <c r="L7" s="39" t="s">
        <v>328</v>
      </c>
      <c r="M7" s="39" t="s">
        <v>328</v>
      </c>
      <c r="N7" s="39" t="s">
        <v>328</v>
      </c>
      <c r="O7" s="39" t="s">
        <v>328</v>
      </c>
      <c r="P7" s="39" t="s">
        <v>328</v>
      </c>
      <c r="R7" s="39" t="s">
        <v>329</v>
      </c>
      <c r="S7" s="39" t="s">
        <v>329</v>
      </c>
      <c r="T7" s="39" t="s">
        <v>329</v>
      </c>
      <c r="U7" s="39" t="s">
        <v>329</v>
      </c>
      <c r="V7" s="39" t="s">
        <v>329</v>
      </c>
      <c r="W7" s="39" t="s">
        <v>329</v>
      </c>
      <c r="X7" s="39" t="s">
        <v>329</v>
      </c>
      <c r="Y7" s="39" t="s">
        <v>329</v>
      </c>
      <c r="Z7" s="39" t="s">
        <v>329</v>
      </c>
      <c r="AA7" s="39" t="s">
        <v>329</v>
      </c>
      <c r="AB7" s="39" t="s">
        <v>329</v>
      </c>
      <c r="AC7" s="39" t="s">
        <v>329</v>
      </c>
    </row>
    <row r="8" spans="1:29" x14ac:dyDescent="0.3">
      <c r="A8" s="39" t="s">
        <v>56</v>
      </c>
      <c r="B8" s="39" t="s">
        <v>246</v>
      </c>
      <c r="C8" s="39" t="s">
        <v>247</v>
      </c>
      <c r="D8" s="39" t="s">
        <v>248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  <c r="R8" s="39">
        <v>2005</v>
      </c>
      <c r="S8" s="39">
        <v>2007</v>
      </c>
      <c r="T8" s="39">
        <v>2012</v>
      </c>
      <c r="U8" s="39">
        <v>2020</v>
      </c>
      <c r="V8" s="39">
        <v>2030</v>
      </c>
      <c r="W8" s="39">
        <v>2040</v>
      </c>
      <c r="X8" s="39">
        <v>2050</v>
      </c>
      <c r="Y8" s="39">
        <v>2060</v>
      </c>
      <c r="Z8" s="39">
        <v>2070</v>
      </c>
      <c r="AA8" s="39">
        <v>2080</v>
      </c>
      <c r="AB8" s="39">
        <v>2090</v>
      </c>
      <c r="AC8" s="39">
        <v>2100</v>
      </c>
    </row>
    <row r="9" spans="1:29" x14ac:dyDescent="0.3">
      <c r="A9" s="39" t="s">
        <v>62</v>
      </c>
      <c r="B9" s="39" t="s">
        <v>249</v>
      </c>
      <c r="C9" s="39" t="s">
        <v>86</v>
      </c>
      <c r="D9" s="39" t="s">
        <v>250</v>
      </c>
      <c r="E9" s="58">
        <f t="array" ref="E9">SUM(IF(('R11. TIAM road transport fuels'!$A$9:$A$540=$B9)*('R11. TIAM road transport fuels'!$B$9:$B$540=E$7)*('R11. TIAM road transport fuels'!$E$8:$P$8=E$8),'R11. TIAM road transport fuels'!$E$9:$P$540))</f>
        <v>136.41999999999999</v>
      </c>
      <c r="F9" s="58">
        <f t="array" ref="F9">SUM(IF(('R11. TIAM road transport fuels'!$A$9:$A$540=$B9)*('R11. TIAM road transport fuels'!$B$9:$B$540=F$7)*('R11. TIAM road transport fuels'!$E$8:$P$8=F$8),'R11. TIAM road transport fuels'!$E$9:$P$540))</f>
        <v>0</v>
      </c>
      <c r="G9" s="58">
        <f t="array" ref="G9">SUM(IF(('R11. TIAM road transport fuels'!$A$9:$A$540=$B9)*('R11. TIAM road transport fuels'!$B$9:$B$540=G$7)*('R11. TIAM road transport fuels'!$E$8:$P$8=G$8),'R11. TIAM road transport fuels'!$E$9:$P$540))</f>
        <v>820.1343750000002</v>
      </c>
      <c r="H9" s="58">
        <f t="array" ref="H9">SUM(IF(('R11. TIAM road transport fuels'!$A$9:$A$540=$B9)*('R11. TIAM road transport fuels'!$B$9:$B$540=H$7)*('R11. TIAM road transport fuels'!$E$8:$P$8=H$8),'R11. TIAM road transport fuels'!$E$9:$P$540))</f>
        <v>744.35337634182781</v>
      </c>
      <c r="I9" s="58">
        <f t="array" ref="I9">SUM(IF(('R11. TIAM road transport fuels'!$A$9:$A$540=$B9)*('R11. TIAM road transport fuels'!$B$9:$B$540=I$7)*('R11. TIAM road transport fuels'!$E$8:$P$8=I$8),'R11. TIAM road transport fuels'!$E$9:$P$540))</f>
        <v>151.45381872454328</v>
      </c>
      <c r="J9" s="58">
        <f t="array" ref="J9">SUM(IF(('R11. TIAM road transport fuels'!$A$9:$A$540=$B9)*('R11. TIAM road transport fuels'!$B$9:$B$540=J$7)*('R11. TIAM road transport fuels'!$E$8:$P$8=J$8),'R11. TIAM road transport fuels'!$E$9:$P$540))</f>
        <v>0</v>
      </c>
      <c r="K9" s="58">
        <f t="array" ref="K9">SUM(IF(('R11. TIAM road transport fuels'!$A$9:$A$540=$B9)*('R11. TIAM road transport fuels'!$B$9:$B$540=K$7)*('R11. TIAM road transport fuels'!$E$8:$P$8=K$8),'R11. TIAM road transport fuels'!$E$9:$P$540))</f>
        <v>2311.4199413605634</v>
      </c>
      <c r="L9" s="58">
        <f t="array" ref="L9">SUM(IF(('R11. TIAM road transport fuels'!$A$9:$A$540=$B9)*('R11. TIAM road transport fuels'!$B$9:$B$540=L$7)*('R11. TIAM road transport fuels'!$E$8:$P$8=L$8),'R11. TIAM road transport fuels'!$E$9:$P$540))</f>
        <v>2557.4121221627174</v>
      </c>
      <c r="M9" s="58">
        <f t="array" ref="M9">SUM(IF(('R11. TIAM road transport fuels'!$A$9:$A$540=$B9)*('R11. TIAM road transport fuels'!$B$9:$B$540=M$7)*('R11. TIAM road transport fuels'!$E$8:$P$8=M$8),'R11. TIAM road transport fuels'!$E$9:$P$540))</f>
        <v>3506.5733511969675</v>
      </c>
      <c r="N9" s="58">
        <f t="array" ref="N9">SUM(IF(('R11. TIAM road transport fuels'!$A$9:$A$540=$B9)*('R11. TIAM road transport fuels'!$B$9:$B$540=N$7)*('R11. TIAM road transport fuels'!$E$8:$P$8=N$8),'R11. TIAM road transport fuels'!$E$9:$P$540))</f>
        <v>3085.5350336277365</v>
      </c>
      <c r="O9" s="58">
        <f t="array" ref="O9">SUM(IF(('R11. TIAM road transport fuels'!$A$9:$A$540=$B9)*('R11. TIAM road transport fuels'!$B$9:$B$540=O$7)*('R11. TIAM road transport fuels'!$E$8:$P$8=O$8),'R11. TIAM road transport fuels'!$E$9:$P$540))</f>
        <v>3165.7412151199196</v>
      </c>
      <c r="P9" s="58">
        <f t="array" ref="P9">SUM(IF(('R11. TIAM road transport fuels'!$A$9:$A$540=$B9)*('R11. TIAM road transport fuels'!$B$9:$B$540=P$7)*('R11. TIAM road transport fuels'!$E$8:$P$8=P$8),'R11. TIAM road transport fuels'!$E$9:$P$540))</f>
        <v>12935.891873078192</v>
      </c>
      <c r="R9" s="58">
        <f t="array" ref="R9">SUM(IF(('R11. TIAM road transport fuels'!$A$9:$A$540=$B9)*('R11. TIAM road transport fuels'!$B$9:$B$540=R$7)*('R11. TIAM road transport fuels'!$E$8:$P$8=R$8),'R11. TIAM road transport fuels'!$E$9:$P$540))</f>
        <v>0.66291000000000011</v>
      </c>
      <c r="S9" s="58">
        <f t="array" ref="S9">SUM(IF(('R11. TIAM road transport fuels'!$A$9:$A$540=$B9)*('R11. TIAM road transport fuels'!$B$9:$B$540=S$7)*('R11. TIAM road transport fuels'!$E$8:$P$8=S$8),'R11. TIAM road transport fuels'!$E$9:$P$540))</f>
        <v>0.55126200000000003</v>
      </c>
      <c r="T9" s="58">
        <f t="array" ref="T9">SUM(IF(('R11. TIAM road transport fuels'!$A$9:$A$540=$B9)*('R11. TIAM road transport fuels'!$B$9:$B$540=T$7)*('R11. TIAM road transport fuels'!$E$8:$P$8=T$8),'R11. TIAM road transport fuels'!$E$9:$P$540))</f>
        <v>0.27214200000000005</v>
      </c>
      <c r="U9" s="58">
        <f t="array" ref="U9">SUM(IF(('R11. TIAM road transport fuels'!$A$9:$A$540=$B9)*('R11. TIAM road transport fuels'!$B$9:$B$540=U$7)*('R11. TIAM road transport fuels'!$E$8:$P$8=U$8),'R11. TIAM road transport fuels'!$E$9:$P$540))</f>
        <v>0</v>
      </c>
      <c r="V9" s="58">
        <f t="array" ref="V9">SUM(IF(('R11. TIAM road transport fuels'!$A$9:$A$540=$B9)*('R11. TIAM road transport fuels'!$B$9:$B$540=V$7)*('R11. TIAM road transport fuels'!$E$8:$P$8=V$8),'R11. TIAM road transport fuels'!$E$9:$P$540))</f>
        <v>0</v>
      </c>
      <c r="W9" s="58">
        <f t="array" ref="W9">SUM(IF(('R11. TIAM road transport fuels'!$A$9:$A$540=$B9)*('R11. TIAM road transport fuels'!$B$9:$B$540=W$7)*('R11. TIAM road transport fuels'!$E$8:$P$8=W$8),'R11. TIAM road transport fuels'!$E$9:$P$540))</f>
        <v>0</v>
      </c>
      <c r="X9" s="58">
        <f t="array" ref="X9">SUM(IF(('R11. TIAM road transport fuels'!$A$9:$A$540=$B9)*('R11. TIAM road transport fuels'!$B$9:$B$540=X$7)*('R11. TIAM road transport fuels'!$E$8:$P$8=X$8),'R11. TIAM road transport fuels'!$E$9:$P$540))</f>
        <v>0</v>
      </c>
      <c r="Y9" s="58">
        <f t="array" ref="Y9">SUM(IF(('R11. TIAM road transport fuels'!$A$9:$A$540=$B9)*('R11. TIAM road transport fuels'!$B$9:$B$540=Y$7)*('R11. TIAM road transport fuels'!$E$8:$P$8=Y$8),'R11. TIAM road transport fuels'!$E$9:$P$540))</f>
        <v>2199.2495150213226</v>
      </c>
      <c r="Z9" s="58">
        <f t="array" ref="Z9">SUM(IF(('R11. TIAM road transport fuels'!$A$9:$A$540=$B9)*('R11. TIAM road transport fuels'!$B$9:$B$540=Z$7)*('R11. TIAM road transport fuels'!$E$8:$P$8=Z$8),'R11. TIAM road transport fuels'!$E$9:$P$540))</f>
        <v>3860.3147011011692</v>
      </c>
      <c r="AA9" s="58">
        <f t="array" ref="AA9">SUM(IF(('R11. TIAM road transport fuels'!$A$9:$A$540=$B9)*('R11. TIAM road transport fuels'!$B$9:$B$540=AA$7)*('R11. TIAM road transport fuels'!$E$8:$P$8=AA$8),'R11. TIAM road transport fuels'!$E$9:$P$540))</f>
        <v>6351.5137351204567</v>
      </c>
      <c r="AB9" s="58">
        <f t="array" ref="AB9">SUM(IF(('R11. TIAM road transport fuels'!$A$9:$A$540=$B9)*('R11. TIAM road transport fuels'!$B$9:$B$540=AB$7)*('R11. TIAM road transport fuels'!$E$8:$P$8=AB$8),'R11. TIAM road transport fuels'!$E$9:$P$540))</f>
        <v>8374.8626223118154</v>
      </c>
      <c r="AC9" s="58">
        <f t="array" ref="AC9">SUM(IF(('R11. TIAM road transport fuels'!$A$9:$A$540=$B9)*('R11. TIAM road transport fuels'!$B$9:$B$540=AC$7)*('R11. TIAM road transport fuels'!$E$8:$P$8=AC$8),'R11. TIAM road transport fuels'!$E$9:$P$540))</f>
        <v>12306.567073055325</v>
      </c>
    </row>
    <row r="10" spans="1:29" x14ac:dyDescent="0.3">
      <c r="A10" s="39" t="s">
        <v>63</v>
      </c>
      <c r="B10" s="39" t="s">
        <v>251</v>
      </c>
      <c r="C10" s="39" t="s">
        <v>86</v>
      </c>
      <c r="D10" s="39" t="s">
        <v>250</v>
      </c>
      <c r="E10" s="58">
        <f t="array" ref="E10">SUM(IF(('R11. TIAM road transport fuels'!$A$9:$A$540=$B10)*('R11. TIAM road transport fuels'!$B$9:$B$540=E$7)*('R11. TIAM road transport fuels'!$E$8:$P$8=E$8),'R11. TIAM road transport fuels'!$E$9:$P$540))</f>
        <v>136.41999999999999</v>
      </c>
      <c r="F10" s="58">
        <f t="array" ref="F10">SUM(IF(('R11. TIAM road transport fuels'!$A$9:$A$540=$B10)*('R11. TIAM road transport fuels'!$B$9:$B$540=F$7)*('R11. TIAM road transport fuels'!$E$8:$P$8=F$8),'R11. TIAM road transport fuels'!$E$9:$P$540))</f>
        <v>0</v>
      </c>
      <c r="G10" s="58">
        <f t="array" ref="G10">SUM(IF(('R11. TIAM road transport fuels'!$A$9:$A$540=$B10)*('R11. TIAM road transport fuels'!$B$9:$B$540=G$7)*('R11. TIAM road transport fuels'!$E$8:$P$8=G$8),'R11. TIAM road transport fuels'!$E$9:$P$540))</f>
        <v>820.1343750000002</v>
      </c>
      <c r="H10" s="58">
        <f t="array" ref="H10">SUM(IF(('R11. TIAM road transport fuels'!$A$9:$A$540=$B10)*('R11. TIAM road transport fuels'!$B$9:$B$540=H$7)*('R11. TIAM road transport fuels'!$E$8:$P$8=H$8),'R11. TIAM road transport fuels'!$E$9:$P$540))</f>
        <v>813.7566723510563</v>
      </c>
      <c r="I10" s="58">
        <f t="array" ref="I10">SUM(IF(('R11. TIAM road transport fuels'!$A$9:$A$540=$B10)*('R11. TIAM road transport fuels'!$B$9:$B$540=I$7)*('R11. TIAM road transport fuels'!$E$8:$P$8=I$8),'R11. TIAM road transport fuels'!$E$9:$P$540))</f>
        <v>62.509239333299</v>
      </c>
      <c r="J10" s="58">
        <f t="array" ref="J10">SUM(IF(('R11. TIAM road transport fuels'!$A$9:$A$540=$B10)*('R11. TIAM road transport fuels'!$B$9:$B$540=J$7)*('R11. TIAM road transport fuels'!$E$8:$P$8=J$8),'R11. TIAM road transport fuels'!$E$9:$P$540))</f>
        <v>320.08150431930699</v>
      </c>
      <c r="K10" s="58">
        <f t="array" ref="K10">SUM(IF(('R11. TIAM road transport fuels'!$A$9:$A$540=$B10)*('R11. TIAM road transport fuels'!$B$9:$B$540=K$7)*('R11. TIAM road transport fuels'!$E$8:$P$8=K$8),'R11. TIAM road transport fuels'!$E$9:$P$540))</f>
        <v>2729.0509251415542</v>
      </c>
      <c r="L10" s="58">
        <f t="array" ref="L10">SUM(IF(('R11. TIAM road transport fuels'!$A$9:$A$540=$B10)*('R11. TIAM road transport fuels'!$B$9:$B$540=L$7)*('R11. TIAM road transport fuels'!$E$8:$P$8=L$8),'R11. TIAM road transport fuels'!$E$9:$P$540))</f>
        <v>752.89327784374132</v>
      </c>
      <c r="M10" s="58">
        <f t="array" ref="M10">SUM(IF(('R11. TIAM road transport fuels'!$A$9:$A$540=$B10)*('R11. TIAM road transport fuels'!$B$9:$B$540=M$7)*('R11. TIAM road transport fuels'!$E$8:$P$8=M$8),'R11. TIAM road transport fuels'!$E$9:$P$540))</f>
        <v>1.13831077339084</v>
      </c>
      <c r="N10" s="58">
        <f t="array" ref="N10">SUM(IF(('R11. TIAM road transport fuels'!$A$9:$A$540=$B10)*('R11. TIAM road transport fuels'!$B$9:$B$540=N$7)*('R11. TIAM road transport fuels'!$E$8:$P$8=N$8),'R11. TIAM road transport fuels'!$E$9:$P$540))</f>
        <v>0</v>
      </c>
      <c r="O10" s="58">
        <f t="array" ref="O10">SUM(IF(('R11. TIAM road transport fuels'!$A$9:$A$540=$B10)*('R11. TIAM road transport fuels'!$B$9:$B$540=O$7)*('R11. TIAM road transport fuels'!$E$8:$P$8=O$8),'R11. TIAM road transport fuels'!$E$9:$P$540))</f>
        <v>14.1919078121983</v>
      </c>
      <c r="P10" s="58">
        <f t="array" ref="P10">SUM(IF(('R11. TIAM road transport fuels'!$A$9:$A$540=$B10)*('R11. TIAM road transport fuels'!$B$9:$B$540=P$7)*('R11. TIAM road transport fuels'!$E$8:$P$8=P$8),'R11. TIAM road transport fuels'!$E$9:$P$540))</f>
        <v>3502.4930423933311</v>
      </c>
      <c r="R10" s="58">
        <f t="array" ref="R10">SUM(IF(('R11. TIAM road transport fuels'!$A$9:$A$540=$B10)*('R11. TIAM road transport fuels'!$B$9:$B$540=R$7)*('R11. TIAM road transport fuels'!$E$8:$P$8=R$8),'R11. TIAM road transport fuels'!$E$9:$P$540))</f>
        <v>0.66291000000000011</v>
      </c>
      <c r="S10" s="58">
        <f t="array" ref="S10">SUM(IF(('R11. TIAM road transport fuels'!$A$9:$A$540=$B10)*('R11. TIAM road transport fuels'!$B$9:$B$540=S$7)*('R11. TIAM road transport fuels'!$E$8:$P$8=S$8),'R11. TIAM road transport fuels'!$E$9:$P$540))</f>
        <v>0.55126200000000003</v>
      </c>
      <c r="T10" s="58">
        <f t="array" ref="T10">SUM(IF(('R11. TIAM road transport fuels'!$A$9:$A$540=$B10)*('R11. TIAM road transport fuels'!$B$9:$B$540=T$7)*('R11. TIAM road transport fuels'!$E$8:$P$8=T$8),'R11. TIAM road transport fuels'!$E$9:$P$540))</f>
        <v>0.27214200000000005</v>
      </c>
      <c r="U10" s="58">
        <f t="array" ref="U10">SUM(IF(('R11. TIAM road transport fuels'!$A$9:$A$540=$B10)*('R11. TIAM road transport fuels'!$B$9:$B$540=U$7)*('R11. TIAM road transport fuels'!$E$8:$P$8=U$8),'R11. TIAM road transport fuels'!$E$9:$P$540))</f>
        <v>0</v>
      </c>
      <c r="V10" s="58">
        <f t="array" ref="V10">SUM(IF(('R11. TIAM road transport fuels'!$A$9:$A$540=$B10)*('R11. TIAM road transport fuels'!$B$9:$B$540=V$7)*('R11. TIAM road transport fuels'!$E$8:$P$8=V$8),'R11. TIAM road transport fuels'!$E$9:$P$540))</f>
        <v>1990.8234182030512</v>
      </c>
      <c r="W10" s="58">
        <f t="array" ref="W10">SUM(IF(('R11. TIAM road transport fuels'!$A$9:$A$540=$B10)*('R11. TIAM road transport fuels'!$B$9:$B$540=W$7)*('R11. TIAM road transport fuels'!$E$8:$P$8=W$8),'R11. TIAM road transport fuels'!$E$9:$P$540))</f>
        <v>9460.4534050011589</v>
      </c>
      <c r="X10" s="58">
        <f t="array" ref="X10">SUM(IF(('R11. TIAM road transport fuels'!$A$9:$A$540=$B10)*('R11. TIAM road transport fuels'!$B$9:$B$540=X$7)*('R11. TIAM road transport fuels'!$E$8:$P$8=X$8),'R11. TIAM road transport fuels'!$E$9:$P$540))</f>
        <v>14922.576116038683</v>
      </c>
      <c r="Y10" s="58">
        <f t="array" ref="Y10">SUM(IF(('R11. TIAM road transport fuels'!$A$9:$A$540=$B10)*('R11. TIAM road transport fuels'!$B$9:$B$540=Y$7)*('R11. TIAM road transport fuels'!$E$8:$P$8=Y$8),'R11. TIAM road transport fuels'!$E$9:$P$540))</f>
        <v>16480.508885303083</v>
      </c>
      <c r="Z10" s="58">
        <f t="array" ref="Z10">SUM(IF(('R11. TIAM road transport fuels'!$A$9:$A$540=$B10)*('R11. TIAM road transport fuels'!$B$9:$B$540=Z$7)*('R11. TIAM road transport fuels'!$E$8:$P$8=Z$8),'R11. TIAM road transport fuels'!$E$9:$P$540))</f>
        <v>17973.440882058138</v>
      </c>
      <c r="AA10" s="58">
        <f t="array" ref="AA10">SUM(IF(('R11. TIAM road transport fuels'!$A$9:$A$540=$B10)*('R11. TIAM road transport fuels'!$B$9:$B$540=AA$7)*('R11. TIAM road transport fuels'!$E$8:$P$8=AA$8),'R11. TIAM road transport fuels'!$E$9:$P$540))</f>
        <v>19500.675219204604</v>
      </c>
      <c r="AB10" s="58">
        <f t="array" ref="AB10">SUM(IF(('R11. TIAM road transport fuels'!$A$9:$A$540=$B10)*('R11. TIAM road transport fuels'!$B$9:$B$540=AB$7)*('R11. TIAM road transport fuels'!$E$8:$P$8=AB$8),'R11. TIAM road transport fuels'!$E$9:$P$540))</f>
        <v>20760.01591683396</v>
      </c>
      <c r="AC10" s="58">
        <f t="array" ref="AC10">SUM(IF(('R11. TIAM road transport fuels'!$A$9:$A$540=$B10)*('R11. TIAM road transport fuels'!$B$9:$B$540=AC$7)*('R11. TIAM road transport fuels'!$E$8:$P$8=AC$8),'R11. TIAM road transport fuels'!$E$9:$P$540))</f>
        <v>22245.02569955006</v>
      </c>
    </row>
    <row r="11" spans="1:29" x14ac:dyDescent="0.3">
      <c r="A11" s="39" t="s">
        <v>64</v>
      </c>
      <c r="B11" s="39" t="s">
        <v>252</v>
      </c>
      <c r="C11" s="39" t="s">
        <v>86</v>
      </c>
      <c r="D11" s="39" t="s">
        <v>250</v>
      </c>
      <c r="E11" s="58">
        <f t="array" ref="E11">SUM(IF(('R11. TIAM road transport fuels'!$A$9:$A$540=$B11)*('R11. TIAM road transport fuels'!$B$9:$B$540=E$7)*('R11. TIAM road transport fuels'!$E$8:$P$8=E$8),'R11. TIAM road transport fuels'!$E$9:$P$540))</f>
        <v>136.41999999999999</v>
      </c>
      <c r="F11" s="58">
        <f t="array" ref="F11">SUM(IF(('R11. TIAM road transport fuels'!$A$9:$A$540=$B11)*('R11. TIAM road transport fuels'!$B$9:$B$540=F$7)*('R11. TIAM road transport fuels'!$E$8:$P$8=F$8),'R11. TIAM road transport fuels'!$E$9:$P$540))</f>
        <v>0</v>
      </c>
      <c r="G11" s="58">
        <f t="array" ref="G11">SUM(IF(('R11. TIAM road transport fuels'!$A$9:$A$540=$B11)*('R11. TIAM road transport fuels'!$B$9:$B$540=G$7)*('R11. TIAM road transport fuels'!$E$8:$P$8=G$8),'R11. TIAM road transport fuels'!$E$9:$P$540))</f>
        <v>820.1343750000002</v>
      </c>
      <c r="H11" s="58">
        <f t="array" ref="H11">SUM(IF(('R11. TIAM road transport fuels'!$A$9:$A$540=$B11)*('R11. TIAM road transport fuels'!$B$9:$B$540=H$7)*('R11. TIAM road transport fuels'!$E$8:$P$8=H$8),'R11. TIAM road transport fuels'!$E$9:$P$540))</f>
        <v>813.7566723510563</v>
      </c>
      <c r="I11" s="58">
        <f t="array" ref="I11">SUM(IF(('R11. TIAM road transport fuels'!$A$9:$A$540=$B11)*('R11. TIAM road transport fuels'!$B$9:$B$540=I$7)*('R11. TIAM road transport fuels'!$E$8:$P$8=I$8),'R11. TIAM road transport fuels'!$E$9:$P$540))</f>
        <v>79.073815728077733</v>
      </c>
      <c r="J11" s="58">
        <f t="array" ref="J11">SUM(IF(('R11. TIAM road transport fuels'!$A$9:$A$540=$B11)*('R11. TIAM road transport fuels'!$B$9:$B$540=J$7)*('R11. TIAM road transport fuels'!$E$8:$P$8=J$8),'R11. TIAM road transport fuels'!$E$9:$P$540))</f>
        <v>0</v>
      </c>
      <c r="K11" s="58">
        <f t="array" ref="K11">SUM(IF(('R11. TIAM road transport fuels'!$A$9:$A$540=$B11)*('R11. TIAM road transport fuels'!$B$9:$B$540=K$7)*('R11. TIAM road transport fuels'!$E$8:$P$8=K$8),'R11. TIAM road transport fuels'!$E$9:$P$540))</f>
        <v>1184.824615372876</v>
      </c>
      <c r="L11" s="58">
        <f t="array" ref="L11">SUM(IF(('R11. TIAM road transport fuels'!$A$9:$A$540=$B11)*('R11. TIAM road transport fuels'!$B$9:$B$540=L$7)*('R11. TIAM road transport fuels'!$E$8:$P$8=L$8),'R11. TIAM road transport fuels'!$E$9:$P$540))</f>
        <v>337.06815060196072</v>
      </c>
      <c r="M11" s="58">
        <f t="array" ref="M11">SUM(IF(('R11. TIAM road transport fuels'!$A$9:$A$540=$B11)*('R11. TIAM road transport fuels'!$B$9:$B$540=M$7)*('R11. TIAM road transport fuels'!$E$8:$P$8=M$8),'R11. TIAM road transport fuels'!$E$9:$P$540))</f>
        <v>65.2145361862313</v>
      </c>
      <c r="N11" s="58">
        <f t="array" ref="N11">SUM(IF(('R11. TIAM road transport fuels'!$A$9:$A$540=$B11)*('R11. TIAM road transport fuels'!$B$9:$B$540=N$7)*('R11. TIAM road transport fuels'!$E$8:$P$8=N$8),'R11. TIAM road transport fuels'!$E$9:$P$540))</f>
        <v>0</v>
      </c>
      <c r="O11" s="58">
        <f t="array" ref="O11">SUM(IF(('R11. TIAM road transport fuels'!$A$9:$A$540=$B11)*('R11. TIAM road transport fuels'!$B$9:$B$540=O$7)*('R11. TIAM road transport fuels'!$E$8:$P$8=O$8),'R11. TIAM road transport fuels'!$E$9:$P$540))</f>
        <v>0</v>
      </c>
      <c r="P11" s="58">
        <f t="array" ref="P11">SUM(IF(('R11. TIAM road transport fuels'!$A$9:$A$540=$B11)*('R11. TIAM road transport fuels'!$B$9:$B$540=P$7)*('R11. TIAM road transport fuels'!$E$8:$P$8=P$8),'R11. TIAM road transport fuels'!$E$9:$P$540))</f>
        <v>3595.3027628601371</v>
      </c>
      <c r="R11" s="58">
        <f t="array" ref="R11">SUM(IF(('R11. TIAM road transport fuels'!$A$9:$A$540=$B11)*('R11. TIAM road transport fuels'!$B$9:$B$540=R$7)*('R11. TIAM road transport fuels'!$E$8:$P$8=R$8),'R11. TIAM road transport fuels'!$E$9:$P$540))</f>
        <v>0.66291000000000011</v>
      </c>
      <c r="S11" s="58">
        <f t="array" ref="S11">SUM(IF(('R11. TIAM road transport fuels'!$A$9:$A$540=$B11)*('R11. TIAM road transport fuels'!$B$9:$B$540=S$7)*('R11. TIAM road transport fuels'!$E$8:$P$8=S$8),'R11. TIAM road transport fuels'!$E$9:$P$540))</f>
        <v>0.55126200000000003</v>
      </c>
      <c r="T11" s="58">
        <f t="array" ref="T11">SUM(IF(('R11. TIAM road transport fuels'!$A$9:$A$540=$B11)*('R11. TIAM road transport fuels'!$B$9:$B$540=T$7)*('R11. TIAM road transport fuels'!$E$8:$P$8=T$8),'R11. TIAM road transport fuels'!$E$9:$P$540))</f>
        <v>0.27214200000000005</v>
      </c>
      <c r="U11" s="58">
        <f t="array" ref="U11">SUM(IF(('R11. TIAM road transport fuels'!$A$9:$A$540=$B11)*('R11. TIAM road transport fuels'!$B$9:$B$540=U$7)*('R11. TIAM road transport fuels'!$E$8:$P$8=U$8),'R11. TIAM road transport fuels'!$E$9:$P$540))</f>
        <v>0</v>
      </c>
      <c r="V11" s="58">
        <f t="array" ref="V11">SUM(IF(('R11. TIAM road transport fuels'!$A$9:$A$540=$B11)*('R11. TIAM road transport fuels'!$B$9:$B$540=V$7)*('R11. TIAM road transport fuels'!$E$8:$P$8=V$8),'R11. TIAM road transport fuels'!$E$9:$P$540))</f>
        <v>2018.0524449359989</v>
      </c>
      <c r="W11" s="58">
        <f t="array" ref="W11">SUM(IF(('R11. TIAM road transport fuels'!$A$9:$A$540=$B11)*('R11. TIAM road transport fuels'!$B$9:$B$540=W$7)*('R11. TIAM road transport fuels'!$E$8:$P$8=W$8),'R11. TIAM road transport fuels'!$E$9:$P$540))</f>
        <v>9800.4100363875532</v>
      </c>
      <c r="X11" s="58">
        <f t="array" ref="X11">SUM(IF(('R11. TIAM road transport fuels'!$A$9:$A$540=$B11)*('R11. TIAM road transport fuels'!$B$9:$B$540=X$7)*('R11. TIAM road transport fuels'!$E$8:$P$8=X$8),'R11. TIAM road transport fuels'!$E$9:$P$540))</f>
        <v>15167.939168789937</v>
      </c>
      <c r="Y11" s="58">
        <f t="array" ref="Y11">SUM(IF(('R11. TIAM road transport fuels'!$A$9:$A$540=$B11)*('R11. TIAM road transport fuels'!$B$9:$B$540=Y$7)*('R11. TIAM road transport fuels'!$E$8:$P$8=Y$8),'R11. TIAM road transport fuels'!$E$9:$P$540))</f>
        <v>16844.08452849997</v>
      </c>
      <c r="Z11" s="58">
        <f t="array" ref="Z11">SUM(IF(('R11. TIAM road transport fuels'!$A$9:$A$540=$B11)*('R11. TIAM road transport fuels'!$B$9:$B$540=Z$7)*('R11. TIAM road transport fuels'!$E$8:$P$8=Z$8),'R11. TIAM road transport fuels'!$E$9:$P$540))</f>
        <v>18050.960503929513</v>
      </c>
      <c r="AA11" s="58">
        <f t="array" ref="AA11">SUM(IF(('R11. TIAM road transport fuels'!$A$9:$A$540=$B11)*('R11. TIAM road transport fuels'!$B$9:$B$540=AA$7)*('R11. TIAM road transport fuels'!$E$8:$P$8=AA$8),'R11. TIAM road transport fuels'!$E$9:$P$540))</f>
        <v>19515.271233617008</v>
      </c>
      <c r="AB11" s="58">
        <f t="array" ref="AB11">SUM(IF(('R11. TIAM road transport fuels'!$A$9:$A$540=$B11)*('R11. TIAM road transport fuels'!$B$9:$B$540=AB$7)*('R11. TIAM road transport fuels'!$E$8:$P$8=AB$8),'R11. TIAM road transport fuels'!$E$9:$P$540))</f>
        <v>21109.392836274441</v>
      </c>
      <c r="AC11" s="58">
        <f t="array" ref="AC11">SUM(IF(('R11. TIAM road transport fuels'!$A$9:$A$540=$B11)*('R11. TIAM road transport fuels'!$B$9:$B$540=AC$7)*('R11. TIAM road transport fuels'!$E$8:$P$8=AC$8),'R11. TIAM road transport fuels'!$E$9:$P$540))</f>
        <v>23022.750185284873</v>
      </c>
    </row>
    <row r="12" spans="1:29" x14ac:dyDescent="0.3">
      <c r="A12" s="39" t="s">
        <v>65</v>
      </c>
      <c r="B12" s="39" t="s">
        <v>253</v>
      </c>
      <c r="C12" s="39" t="s">
        <v>86</v>
      </c>
      <c r="D12" s="39" t="s">
        <v>250</v>
      </c>
      <c r="E12" s="58">
        <f t="array" ref="E12">SUM(IF(('R11. TIAM road transport fuels'!$A$9:$A$540=$B12)*('R11. TIAM road transport fuels'!$B$9:$B$540=E$7)*('R11. TIAM road transport fuels'!$E$8:$P$8=E$8),'R11. TIAM road transport fuels'!$E$9:$P$540))</f>
        <v>136.41999999999999</v>
      </c>
      <c r="F12" s="58">
        <f t="array" ref="F12">SUM(IF(('R11. TIAM road transport fuels'!$A$9:$A$540=$B12)*('R11. TIAM road transport fuels'!$B$9:$B$540=F$7)*('R11. TIAM road transport fuels'!$E$8:$P$8=F$8),'R11. TIAM road transport fuels'!$E$9:$P$540))</f>
        <v>0</v>
      </c>
      <c r="G12" s="58">
        <f t="array" ref="G12">SUM(IF(('R11. TIAM road transport fuels'!$A$9:$A$540=$B12)*('R11. TIAM road transport fuels'!$B$9:$B$540=G$7)*('R11. TIAM road transport fuels'!$E$8:$P$8=G$8),'R11. TIAM road transport fuels'!$E$9:$P$540))</f>
        <v>820.1343750000002</v>
      </c>
      <c r="H12" s="58">
        <f t="array" ref="H12">SUM(IF(('R11. TIAM road transport fuels'!$A$9:$A$540=$B12)*('R11. TIAM road transport fuels'!$B$9:$B$540=H$7)*('R11. TIAM road transport fuels'!$E$8:$P$8=H$8),'R11. TIAM road transport fuels'!$E$9:$P$540))</f>
        <v>813.7566723510563</v>
      </c>
      <c r="I12" s="58">
        <f t="array" ref="I12">SUM(IF(('R11. TIAM road transport fuels'!$A$9:$A$540=$B12)*('R11. TIAM road transport fuels'!$B$9:$B$540=I$7)*('R11. TIAM road transport fuels'!$E$8:$P$8=I$8),'R11. TIAM road transport fuels'!$E$9:$P$540))</f>
        <v>11.4530188036357</v>
      </c>
      <c r="J12" s="58">
        <f t="array" ref="J12">SUM(IF(('R11. TIAM road transport fuels'!$A$9:$A$540=$B12)*('R11. TIAM road transport fuels'!$B$9:$B$540=J$7)*('R11. TIAM road transport fuels'!$E$8:$P$8=J$8),'R11. TIAM road transport fuels'!$E$9:$P$540))</f>
        <v>40.365877509418198</v>
      </c>
      <c r="K12" s="58">
        <f t="array" ref="K12">SUM(IF(('R11. TIAM road transport fuels'!$A$9:$A$540=$B12)*('R11. TIAM road transport fuels'!$B$9:$B$540=K$7)*('R11. TIAM road transport fuels'!$E$8:$P$8=K$8),'R11. TIAM road transport fuels'!$E$9:$P$540))</f>
        <v>3159.9560271475516</v>
      </c>
      <c r="L12" s="58">
        <f t="array" ref="L12">SUM(IF(('R11. TIAM road transport fuels'!$A$9:$A$540=$B12)*('R11. TIAM road transport fuels'!$B$9:$B$540=L$7)*('R11. TIAM road transport fuels'!$E$8:$P$8=L$8),'R11. TIAM road transport fuels'!$E$9:$P$540))</f>
        <v>1021.6824401302495</v>
      </c>
      <c r="M12" s="58">
        <f t="array" ref="M12">SUM(IF(('R11. TIAM road transport fuels'!$A$9:$A$540=$B12)*('R11. TIAM road transport fuels'!$B$9:$B$540=M$7)*('R11. TIAM road transport fuels'!$E$8:$P$8=M$8),'R11. TIAM road transport fuels'!$E$9:$P$540))</f>
        <v>54.148065221874901</v>
      </c>
      <c r="N12" s="58">
        <f t="array" ref="N12">SUM(IF(('R11. TIAM road transport fuels'!$A$9:$A$540=$B12)*('R11. TIAM road transport fuels'!$B$9:$B$540=N$7)*('R11. TIAM road transport fuels'!$E$8:$P$8=N$8),'R11. TIAM road transport fuels'!$E$9:$P$540))</f>
        <v>0</v>
      </c>
      <c r="O12" s="58">
        <f t="array" ref="O12">SUM(IF(('R11. TIAM road transport fuels'!$A$9:$A$540=$B12)*('R11. TIAM road transport fuels'!$B$9:$B$540=O$7)*('R11. TIAM road transport fuels'!$E$8:$P$8=O$8),'R11. TIAM road transport fuels'!$E$9:$P$540))</f>
        <v>4.0927739983706104</v>
      </c>
      <c r="P12" s="58">
        <f t="array" ref="P12">SUM(IF(('R11. TIAM road transport fuels'!$A$9:$A$540=$B12)*('R11. TIAM road transport fuels'!$B$9:$B$540=P$7)*('R11. TIAM road transport fuels'!$E$8:$P$8=P$8),'R11. TIAM road transport fuels'!$E$9:$P$540))</f>
        <v>1217.341732804814</v>
      </c>
      <c r="R12" s="58">
        <f t="array" ref="R12">SUM(IF(('R11. TIAM road transport fuels'!$A$9:$A$540=$B12)*('R11. TIAM road transport fuels'!$B$9:$B$540=R$7)*('R11. TIAM road transport fuels'!$E$8:$P$8=R$8),'R11. TIAM road transport fuels'!$E$9:$P$540))</f>
        <v>0.66291000000000011</v>
      </c>
      <c r="S12" s="58">
        <f t="array" ref="S12">SUM(IF(('R11. TIAM road transport fuels'!$A$9:$A$540=$B12)*('R11. TIAM road transport fuels'!$B$9:$B$540=S$7)*('R11. TIAM road transport fuels'!$E$8:$P$8=S$8),'R11. TIAM road transport fuels'!$E$9:$P$540))</f>
        <v>0.55126200000000003</v>
      </c>
      <c r="T12" s="58">
        <f t="array" ref="T12">SUM(IF(('R11. TIAM road transport fuels'!$A$9:$A$540=$B12)*('R11. TIAM road transport fuels'!$B$9:$B$540=T$7)*('R11. TIAM road transport fuels'!$E$8:$P$8=T$8),'R11. TIAM road transport fuels'!$E$9:$P$540))</f>
        <v>0.27214200000000005</v>
      </c>
      <c r="U12" s="58">
        <f t="array" ref="U12">SUM(IF(('R11. TIAM road transport fuels'!$A$9:$A$540=$B12)*('R11. TIAM road transport fuels'!$B$9:$B$540=U$7)*('R11. TIAM road transport fuels'!$E$8:$P$8=U$8),'R11. TIAM road transport fuels'!$E$9:$P$540))</f>
        <v>0</v>
      </c>
      <c r="V12" s="58">
        <f t="array" ref="V12">SUM(IF(('R11. TIAM road transport fuels'!$A$9:$A$540=$B12)*('R11. TIAM road transport fuels'!$B$9:$B$540=V$7)*('R11. TIAM road transport fuels'!$E$8:$P$8=V$8),'R11. TIAM road transport fuels'!$E$9:$P$540))</f>
        <v>1432.3054126354662</v>
      </c>
      <c r="W12" s="58">
        <f t="array" ref="W12">SUM(IF(('R11. TIAM road transport fuels'!$A$9:$A$540=$B12)*('R11. TIAM road transport fuels'!$B$9:$B$540=W$7)*('R11. TIAM road transport fuels'!$E$8:$P$8=W$8),'R11. TIAM road transport fuels'!$E$9:$P$540))</f>
        <v>8149.7072017717937</v>
      </c>
      <c r="X12" s="58">
        <f t="array" ref="X12">SUM(IF(('R11. TIAM road transport fuels'!$A$9:$A$540=$B12)*('R11. TIAM road transport fuels'!$B$9:$B$540=X$7)*('R11. TIAM road transport fuels'!$E$8:$P$8=X$8),'R11. TIAM road transport fuels'!$E$9:$P$540))</f>
        <v>11801.23158934968</v>
      </c>
      <c r="Y12" s="58">
        <f t="array" ref="Y12">SUM(IF(('R11. TIAM road transport fuels'!$A$9:$A$540=$B12)*('R11. TIAM road transport fuels'!$B$9:$B$540=Y$7)*('R11. TIAM road transport fuels'!$E$8:$P$8=Y$8),'R11. TIAM road transport fuels'!$E$9:$P$540))</f>
        <v>13100.211347494331</v>
      </c>
      <c r="Z12" s="58">
        <f t="array" ref="Z12">SUM(IF(('R11. TIAM road transport fuels'!$A$9:$A$540=$B12)*('R11. TIAM road transport fuels'!$B$9:$B$540=Z$7)*('R11. TIAM road transport fuels'!$E$8:$P$8=Z$8),'R11. TIAM road transport fuels'!$E$9:$P$540))</f>
        <v>14219.944883089291</v>
      </c>
      <c r="AA12" s="58">
        <f t="array" ref="AA12">SUM(IF(('R11. TIAM road transport fuels'!$A$9:$A$540=$B12)*('R11. TIAM road transport fuels'!$B$9:$B$540=AA$7)*('R11. TIAM road transport fuels'!$E$8:$P$8=AA$8),'R11. TIAM road transport fuels'!$E$9:$P$540))</f>
        <v>15631.058069334651</v>
      </c>
      <c r="AB12" s="58">
        <f t="array" ref="AB12">SUM(IF(('R11. TIAM road transport fuels'!$A$9:$A$540=$B12)*('R11. TIAM road transport fuels'!$B$9:$B$540=AB$7)*('R11. TIAM road transport fuels'!$E$8:$P$8=AB$8),'R11. TIAM road transport fuels'!$E$9:$P$540))</f>
        <v>16541.061860800797</v>
      </c>
      <c r="AC12" s="58">
        <f t="array" ref="AC12">SUM(IF(('R11. TIAM road transport fuels'!$A$9:$A$540=$B12)*('R11. TIAM road transport fuels'!$B$9:$B$540=AC$7)*('R11. TIAM road transport fuels'!$E$8:$P$8=AC$8),'R11. TIAM road transport fuels'!$E$9:$P$540))</f>
        <v>17479.065974018242</v>
      </c>
    </row>
    <row r="13" spans="1:29" x14ac:dyDescent="0.3">
      <c r="A13" s="39" t="s">
        <v>67</v>
      </c>
      <c r="B13" s="39" t="s">
        <v>254</v>
      </c>
      <c r="C13" s="39" t="s">
        <v>86</v>
      </c>
      <c r="D13" s="39" t="s">
        <v>250</v>
      </c>
      <c r="E13" s="58">
        <f t="array" ref="E13">SUM(IF(('R11. TIAM road transport fuels'!$A$9:$A$540=$B13)*('R11. TIAM road transport fuels'!$B$9:$B$540=E$7)*('R11. TIAM road transport fuels'!$E$8:$P$8=E$8),'R11. TIAM road transport fuels'!$E$9:$P$540))</f>
        <v>136.41999999999999</v>
      </c>
      <c r="F13" s="58">
        <f t="array" ref="F13">SUM(IF(('R11. TIAM road transport fuels'!$A$9:$A$540=$B13)*('R11. TIAM road transport fuels'!$B$9:$B$540=F$7)*('R11. TIAM road transport fuels'!$E$8:$P$8=F$8),'R11. TIAM road transport fuels'!$E$9:$P$540))</f>
        <v>0</v>
      </c>
      <c r="G13" s="58">
        <f t="array" ref="G13">SUM(IF(('R11. TIAM road transport fuels'!$A$9:$A$540=$B13)*('R11. TIAM road transport fuels'!$B$9:$B$540=G$7)*('R11. TIAM road transport fuels'!$E$8:$P$8=G$8),'R11. TIAM road transport fuels'!$E$9:$P$540))</f>
        <v>820.1343750000002</v>
      </c>
      <c r="H13" s="58">
        <f t="array" ref="H13">SUM(IF(('R11. TIAM road transport fuels'!$A$9:$A$540=$B13)*('R11. TIAM road transport fuels'!$B$9:$B$540=H$7)*('R11. TIAM road transport fuels'!$E$8:$P$8=H$8),'R11. TIAM road transport fuels'!$E$9:$P$540))</f>
        <v>813.7566723510563</v>
      </c>
      <c r="I13" s="58">
        <f t="array" ref="I13">SUM(IF(('R11. TIAM road transport fuels'!$A$9:$A$540=$B13)*('R11. TIAM road transport fuels'!$B$9:$B$540=I$7)*('R11. TIAM road transport fuels'!$E$8:$P$8=I$8),'R11. TIAM road transport fuels'!$E$9:$P$540))</f>
        <v>17.693725227978099</v>
      </c>
      <c r="J13" s="58">
        <f t="array" ref="J13">SUM(IF(('R11. TIAM road transport fuels'!$A$9:$A$540=$B13)*('R11. TIAM road transport fuels'!$B$9:$B$540=J$7)*('R11. TIAM road transport fuels'!$E$8:$P$8=J$8),'R11. TIAM road transport fuels'!$E$9:$P$540))</f>
        <v>206.22816246175321</v>
      </c>
      <c r="K13" s="58">
        <f t="array" ref="K13">SUM(IF(('R11. TIAM road transport fuels'!$A$9:$A$540=$B13)*('R11. TIAM road transport fuels'!$B$9:$B$540=K$7)*('R11. TIAM road transport fuels'!$E$8:$P$8=K$8),'R11. TIAM road transport fuels'!$E$9:$P$540))</f>
        <v>2773.5457631551149</v>
      </c>
      <c r="L13" s="58">
        <f t="array" ref="L13">SUM(IF(('R11. TIAM road transport fuels'!$A$9:$A$540=$B13)*('R11. TIAM road transport fuels'!$B$9:$B$540=L$7)*('R11. TIAM road transport fuels'!$E$8:$P$8=L$8),'R11. TIAM road transport fuels'!$E$9:$P$540))</f>
        <v>728.47138394344961</v>
      </c>
      <c r="M13" s="58">
        <f t="array" ref="M13">SUM(IF(('R11. TIAM road transport fuels'!$A$9:$A$540=$B13)*('R11. TIAM road transport fuels'!$B$9:$B$540=M$7)*('R11. TIAM road transport fuels'!$E$8:$P$8=M$8),'R11. TIAM road transport fuels'!$E$9:$P$540))</f>
        <v>0</v>
      </c>
      <c r="N13" s="58">
        <f t="array" ref="N13">SUM(IF(('R11. TIAM road transport fuels'!$A$9:$A$540=$B13)*('R11. TIAM road transport fuels'!$B$9:$B$540=N$7)*('R11. TIAM road transport fuels'!$E$8:$P$8=N$8),'R11. TIAM road transport fuels'!$E$9:$P$540))</f>
        <v>0</v>
      </c>
      <c r="O13" s="58">
        <f t="array" ref="O13">SUM(IF(('R11. TIAM road transport fuels'!$A$9:$A$540=$B13)*('R11. TIAM road transport fuels'!$B$9:$B$540=O$7)*('R11. TIAM road transport fuels'!$E$8:$P$8=O$8),'R11. TIAM road transport fuels'!$E$9:$P$540))</f>
        <v>0</v>
      </c>
      <c r="P13" s="58">
        <f t="array" ref="P13">SUM(IF(('R11. TIAM road transport fuels'!$A$9:$A$540=$B13)*('R11. TIAM road transport fuels'!$B$9:$B$540=P$7)*('R11. TIAM road transport fuels'!$E$8:$P$8=P$8),'R11. TIAM road transport fuels'!$E$9:$P$540))</f>
        <v>1469.3878292268539</v>
      </c>
      <c r="R13" s="58">
        <f t="array" ref="R13">SUM(IF(('R11. TIAM road transport fuels'!$A$9:$A$540=$B13)*('R11. TIAM road transport fuels'!$B$9:$B$540=R$7)*('R11. TIAM road transport fuels'!$E$8:$P$8=R$8),'R11. TIAM road transport fuels'!$E$9:$P$540))</f>
        <v>0.66291000000000011</v>
      </c>
      <c r="S13" s="58">
        <f t="array" ref="S13">SUM(IF(('R11. TIAM road transport fuels'!$A$9:$A$540=$B13)*('R11. TIAM road transport fuels'!$B$9:$B$540=S$7)*('R11. TIAM road transport fuels'!$E$8:$P$8=S$8),'R11. TIAM road transport fuels'!$E$9:$P$540))</f>
        <v>0.55126200000000003</v>
      </c>
      <c r="T13" s="58">
        <f t="array" ref="T13">SUM(IF(('R11. TIAM road transport fuels'!$A$9:$A$540=$B13)*('R11. TIAM road transport fuels'!$B$9:$B$540=T$7)*('R11. TIAM road transport fuels'!$E$8:$P$8=T$8),'R11. TIAM road transport fuels'!$E$9:$P$540))</f>
        <v>0.27214200000000005</v>
      </c>
      <c r="U13" s="58">
        <f t="array" ref="U13">SUM(IF(('R11. TIAM road transport fuels'!$A$9:$A$540=$B13)*('R11. TIAM road transport fuels'!$B$9:$B$540=U$7)*('R11. TIAM road transport fuels'!$E$8:$P$8=U$8),'R11. TIAM road transport fuels'!$E$9:$P$540))</f>
        <v>0</v>
      </c>
      <c r="V13" s="58">
        <f t="array" ref="V13">SUM(IF(('R11. TIAM road transport fuels'!$A$9:$A$540=$B13)*('R11. TIAM road transport fuels'!$B$9:$B$540=V$7)*('R11. TIAM road transport fuels'!$E$8:$P$8=V$8),'R11. TIAM road transport fuels'!$E$9:$P$540))</f>
        <v>2067.4714271728299</v>
      </c>
      <c r="W13" s="58">
        <f t="array" ref="W13">SUM(IF(('R11. TIAM road transport fuels'!$A$9:$A$540=$B13)*('R11. TIAM road transport fuels'!$B$9:$B$540=W$7)*('R11. TIAM road transport fuels'!$E$8:$P$8=W$8),'R11. TIAM road transport fuels'!$E$9:$P$540))</f>
        <v>9398.3931902404802</v>
      </c>
      <c r="X13" s="58">
        <f t="array" ref="X13">SUM(IF(('R11. TIAM road transport fuels'!$A$9:$A$540=$B13)*('R11. TIAM road transport fuels'!$B$9:$B$540=X$7)*('R11. TIAM road transport fuels'!$E$8:$P$8=X$8),'R11. TIAM road transport fuels'!$E$9:$P$540))</f>
        <v>15084.197395357103</v>
      </c>
      <c r="Y13" s="58">
        <f t="array" ref="Y13">SUM(IF(('R11. TIAM road transport fuels'!$A$9:$A$540=$B13)*('R11. TIAM road transport fuels'!$B$9:$B$540=Y$7)*('R11. TIAM road transport fuels'!$E$8:$P$8=Y$8),'R11. TIAM road transport fuels'!$E$9:$P$540))</f>
        <v>17081.93516729926</v>
      </c>
      <c r="Z13" s="58">
        <f t="array" ref="Z13">SUM(IF(('R11. TIAM road transport fuels'!$A$9:$A$540=$B13)*('R11. TIAM road transport fuels'!$B$9:$B$540=Z$7)*('R11. TIAM road transport fuels'!$E$8:$P$8=Z$8),'R11. TIAM road transport fuels'!$E$9:$P$540))</f>
        <v>18500.911698393134</v>
      </c>
      <c r="AA13" s="58">
        <f t="array" ref="AA13">SUM(IF(('R11. TIAM road transport fuels'!$A$9:$A$540=$B13)*('R11. TIAM road transport fuels'!$B$9:$B$540=AA$7)*('R11. TIAM road transport fuels'!$E$8:$P$8=AA$8),'R11. TIAM road transport fuels'!$E$9:$P$540))</f>
        <v>20116.654189157565</v>
      </c>
      <c r="AB13" s="58">
        <f t="array" ref="AB13">SUM(IF(('R11. TIAM road transport fuels'!$A$9:$A$540=$B13)*('R11. TIAM road transport fuels'!$B$9:$B$540=AB$7)*('R11. TIAM road transport fuels'!$E$8:$P$8=AB$8),'R11. TIAM road transport fuels'!$E$9:$P$540))</f>
        <v>20808.214872742468</v>
      </c>
      <c r="AC13" s="58">
        <f t="array" ref="AC13">SUM(IF(('R11. TIAM road transport fuels'!$A$9:$A$540=$B13)*('R11. TIAM road transport fuels'!$B$9:$B$540=AC$7)*('R11. TIAM road transport fuels'!$E$8:$P$8=AC$8),'R11. TIAM road transport fuels'!$E$9:$P$540))</f>
        <v>21664.148595547886</v>
      </c>
    </row>
    <row r="14" spans="1:29" x14ac:dyDescent="0.3">
      <c r="A14" s="39" t="s">
        <v>66</v>
      </c>
      <c r="B14" s="39" t="s">
        <v>255</v>
      </c>
      <c r="C14" s="39" t="s">
        <v>86</v>
      </c>
      <c r="D14" s="39" t="s">
        <v>250</v>
      </c>
      <c r="E14" s="58">
        <f t="array" ref="E14">SUM(IF(('R11. TIAM road transport fuels'!$A$9:$A$540=$B14)*('R11. TIAM road transport fuels'!$B$9:$B$540=E$7)*('R11. TIAM road transport fuels'!$E$8:$P$8=E$8),'R11. TIAM road transport fuels'!$E$9:$P$540))</f>
        <v>136.41999999999999</v>
      </c>
      <c r="F14" s="58">
        <f t="array" ref="F14">SUM(IF(('R11. TIAM road transport fuels'!$A$9:$A$540=$B14)*('R11. TIAM road transport fuels'!$B$9:$B$540=F$7)*('R11. TIAM road transport fuels'!$E$8:$P$8=F$8),'R11. TIAM road transport fuels'!$E$9:$P$540))</f>
        <v>0</v>
      </c>
      <c r="G14" s="58">
        <f t="array" ref="G14">SUM(IF(('R11. TIAM road transport fuels'!$A$9:$A$540=$B14)*('R11. TIAM road transport fuels'!$B$9:$B$540=G$7)*('R11. TIAM road transport fuels'!$E$8:$P$8=G$8),'R11. TIAM road transport fuels'!$E$9:$P$540))</f>
        <v>820.1343750000002</v>
      </c>
      <c r="H14" s="58">
        <f t="array" ref="H14">SUM(IF(('R11. TIAM road transport fuels'!$A$9:$A$540=$B14)*('R11. TIAM road transport fuels'!$B$9:$B$540=H$7)*('R11. TIAM road transport fuels'!$E$8:$P$8=H$8),'R11. TIAM road transport fuels'!$E$9:$P$540))</f>
        <v>813.7566723510563</v>
      </c>
      <c r="I14" s="58">
        <f t="array" ref="I14">SUM(IF(('R11. TIAM road transport fuels'!$A$9:$A$540=$B14)*('R11. TIAM road transport fuels'!$B$9:$B$540=I$7)*('R11. TIAM road transport fuels'!$E$8:$P$8=I$8),'R11. TIAM road transport fuels'!$E$9:$P$540))</f>
        <v>151.45381872454328</v>
      </c>
      <c r="J14" s="58">
        <f t="array" ref="J14">SUM(IF(('R11. TIAM road transport fuels'!$A$9:$A$540=$B14)*('R11. TIAM road transport fuels'!$B$9:$B$540=J$7)*('R11. TIAM road transport fuels'!$E$8:$P$8=J$8),'R11. TIAM road transport fuels'!$E$9:$P$540))</f>
        <v>179.63189353005652</v>
      </c>
      <c r="K14" s="58">
        <f t="array" ref="K14">SUM(IF(('R11. TIAM road transport fuels'!$A$9:$A$540=$B14)*('R11. TIAM road transport fuels'!$B$9:$B$540=K$7)*('R11. TIAM road transport fuels'!$E$8:$P$8=K$8),'R11. TIAM road transport fuels'!$E$9:$P$540))</f>
        <v>2967.5160433058895</v>
      </c>
      <c r="L14" s="58">
        <f t="array" ref="L14">SUM(IF(('R11. TIAM road transport fuels'!$A$9:$A$540=$B14)*('R11. TIAM road transport fuels'!$B$9:$B$540=L$7)*('R11. TIAM road transport fuels'!$E$8:$P$8=L$8),'R11. TIAM road transport fuels'!$E$9:$P$540))</f>
        <v>371.24624696726141</v>
      </c>
      <c r="M14" s="58">
        <f t="array" ref="M14">SUM(IF(('R11. TIAM road transport fuels'!$A$9:$A$540=$B14)*('R11. TIAM road transport fuels'!$B$9:$B$540=M$7)*('R11. TIAM road transport fuels'!$E$8:$P$8=M$8),'R11. TIAM road transport fuels'!$E$9:$P$540))</f>
        <v>0</v>
      </c>
      <c r="N14" s="58">
        <f t="array" ref="N14">SUM(IF(('R11. TIAM road transport fuels'!$A$9:$A$540=$B14)*('R11. TIAM road transport fuels'!$B$9:$B$540=N$7)*('R11. TIAM road transport fuels'!$E$8:$P$8=N$8),'R11. TIAM road transport fuels'!$E$9:$P$540))</f>
        <v>0</v>
      </c>
      <c r="O14" s="58">
        <f t="array" ref="O14">SUM(IF(('R11. TIAM road transport fuels'!$A$9:$A$540=$B14)*('R11. TIAM road transport fuels'!$B$9:$B$540=O$7)*('R11. TIAM road transport fuels'!$E$8:$P$8=O$8),'R11. TIAM road transport fuels'!$E$9:$P$540))</f>
        <v>0</v>
      </c>
      <c r="P14" s="58">
        <f t="array" ref="P14">SUM(IF(('R11. TIAM road transport fuels'!$A$9:$A$540=$B14)*('R11. TIAM road transport fuels'!$B$9:$B$540=P$7)*('R11. TIAM road transport fuels'!$E$8:$P$8=P$8),'R11. TIAM road transport fuels'!$E$9:$P$540))</f>
        <v>682.74234667710493</v>
      </c>
      <c r="R14" s="58">
        <f t="array" ref="R14">SUM(IF(('R11. TIAM road transport fuels'!$A$9:$A$540=$B14)*('R11. TIAM road transport fuels'!$B$9:$B$540=R$7)*('R11. TIAM road transport fuels'!$E$8:$P$8=R$8),'R11. TIAM road transport fuels'!$E$9:$P$540))</f>
        <v>0.66291000000000011</v>
      </c>
      <c r="S14" s="58">
        <f t="array" ref="S14">SUM(IF(('R11. TIAM road transport fuels'!$A$9:$A$540=$B14)*('R11. TIAM road transport fuels'!$B$9:$B$540=S$7)*('R11. TIAM road transport fuels'!$E$8:$P$8=S$8),'R11. TIAM road transport fuels'!$E$9:$P$540))</f>
        <v>0.55126200000000003</v>
      </c>
      <c r="T14" s="58">
        <f t="array" ref="T14">SUM(IF(('R11. TIAM road transport fuels'!$A$9:$A$540=$B14)*('R11. TIAM road transport fuels'!$B$9:$B$540=T$7)*('R11. TIAM road transport fuels'!$E$8:$P$8=T$8),'R11. TIAM road transport fuels'!$E$9:$P$540))</f>
        <v>0.27214200000000005</v>
      </c>
      <c r="U14" s="58">
        <f t="array" ref="U14">SUM(IF(('R11. TIAM road transport fuels'!$A$9:$A$540=$B14)*('R11. TIAM road transport fuels'!$B$9:$B$540=U$7)*('R11. TIAM road transport fuels'!$E$8:$P$8=U$8),'R11. TIAM road transport fuels'!$E$9:$P$540))</f>
        <v>0</v>
      </c>
      <c r="V14" s="58">
        <f t="array" ref="V14">SUM(IF(('R11. TIAM road transport fuels'!$A$9:$A$540=$B14)*('R11. TIAM road transport fuels'!$B$9:$B$540=V$7)*('R11. TIAM road transport fuels'!$E$8:$P$8=V$8),'R11. TIAM road transport fuels'!$E$9:$P$540))</f>
        <v>0</v>
      </c>
      <c r="W14" s="58">
        <f t="array" ref="W14">SUM(IF(('R11. TIAM road transport fuels'!$A$9:$A$540=$B14)*('R11. TIAM road transport fuels'!$B$9:$B$540=W$7)*('R11. TIAM road transport fuels'!$E$8:$P$8=W$8),'R11. TIAM road transport fuels'!$E$9:$P$540))</f>
        <v>7492.5166605510849</v>
      </c>
      <c r="X14" s="58">
        <f t="array" ref="X14">SUM(IF(('R11. TIAM road transport fuels'!$A$9:$A$540=$B14)*('R11. TIAM road transport fuels'!$B$9:$B$540=X$7)*('R11. TIAM road transport fuels'!$E$8:$P$8=X$8),'R11. TIAM road transport fuels'!$E$9:$P$540))</f>
        <v>14946.756849062411</v>
      </c>
      <c r="Y14" s="58">
        <f t="array" ref="Y14">SUM(IF(('R11. TIAM road transport fuels'!$A$9:$A$540=$B14)*('R11. TIAM road transport fuels'!$B$9:$B$540=Y$7)*('R11. TIAM road transport fuels'!$E$8:$P$8=Y$8),'R11. TIAM road transport fuels'!$E$9:$P$540))</f>
        <v>17682.670444576426</v>
      </c>
      <c r="Z14" s="58">
        <f t="array" ref="Z14">SUM(IF(('R11. TIAM road transport fuels'!$A$9:$A$540=$B14)*('R11. TIAM road transport fuels'!$B$9:$B$540=Z$7)*('R11. TIAM road transport fuels'!$E$8:$P$8=Z$8),'R11. TIAM road transport fuels'!$E$9:$P$540))</f>
        <v>18197.853131337026</v>
      </c>
      <c r="AA14" s="58">
        <f t="array" ref="AA14">SUM(IF(('R11. TIAM road transport fuels'!$A$9:$A$540=$B14)*('R11. TIAM road transport fuels'!$B$9:$B$540=AA$7)*('R11. TIAM road transport fuels'!$E$8:$P$8=AA$8),'R11. TIAM road transport fuels'!$E$9:$P$540))</f>
        <v>18700.092454417201</v>
      </c>
      <c r="AB14" s="58">
        <f t="array" ref="AB14">SUM(IF(('R11. TIAM road transport fuels'!$A$9:$A$540=$B14)*('R11. TIAM road transport fuels'!$B$9:$B$540=AB$7)*('R11. TIAM road transport fuels'!$E$8:$P$8=AB$8),'R11. TIAM road transport fuels'!$E$9:$P$540))</f>
        <v>19269.495148664711</v>
      </c>
      <c r="AC14" s="58">
        <f t="array" ref="AC14">SUM(IF(('R11. TIAM road transport fuels'!$A$9:$A$540=$B14)*('R11. TIAM road transport fuels'!$B$9:$B$540=AC$7)*('R11. TIAM road transport fuels'!$E$8:$P$8=AC$8),'R11. TIAM road transport fuels'!$E$9:$P$540))</f>
        <v>21086.419458627806</v>
      </c>
    </row>
    <row r="16" spans="1:29" x14ac:dyDescent="0.3">
      <c r="A16" s="39" t="s">
        <v>62</v>
      </c>
      <c r="B16" s="39" t="s">
        <v>249</v>
      </c>
      <c r="C16" s="39" t="s">
        <v>80</v>
      </c>
      <c r="D16" s="39" t="s">
        <v>256</v>
      </c>
      <c r="E16" s="58">
        <f t="array" ref="E16">SUM(IF(('R11. TIAM road transport fuels'!$A$9:$A$540=$B16)*('R11. TIAM road transport fuels'!$B$9:$B$540=E$7)*('R11. TIAM road transport fuels'!$D$9:$D$540=$D16)*('R11. TIAM road transport fuels'!$E$8:$P$8=E$8),'R11. TIAM road transport fuels'!$E$9:$P$540))</f>
        <v>9.32</v>
      </c>
      <c r="F16" s="58">
        <f t="array" ref="F16">SUM(IF(('R11. TIAM road transport fuels'!$A$9:$A$540=$B16)*('R11. TIAM road transport fuels'!$B$9:$B$540=F$7)*('R11. TIAM road transport fuels'!$D$9:$D$540=$D16)*('R11. TIAM road transport fuels'!$E$8:$P$8=F$8),'R11. TIAM road transport fuels'!$E$9:$P$540))</f>
        <v>0</v>
      </c>
      <c r="G16" s="58">
        <f t="array" ref="G16">SUM(IF(('R11. TIAM road transport fuels'!$A$9:$A$540=$B16)*('R11. TIAM road transport fuels'!$B$9:$B$540=G$7)*('R11. TIAM road transport fuels'!$D$9:$D$540=$D16)*('R11. TIAM road transport fuels'!$E$8:$P$8=G$8),'R11. TIAM road transport fuels'!$E$9:$P$540))</f>
        <v>277.80125000000021</v>
      </c>
      <c r="H16" s="58">
        <f t="array" ref="H16">SUM(IF(('R11. TIAM road transport fuels'!$A$9:$A$540=$B16)*('R11. TIAM road transport fuels'!$B$9:$B$540=H$7)*('R11. TIAM road transport fuels'!$D$9:$D$540=$D16)*('R11. TIAM road transport fuels'!$E$8:$P$8=H$8),'R11. TIAM road transport fuels'!$E$9:$P$540))</f>
        <v>277.8012499999997</v>
      </c>
      <c r="I16" s="58">
        <f t="array" ref="I16">SUM(IF(('R11. TIAM road transport fuels'!$A$9:$A$540=$B16)*('R11. TIAM road transport fuels'!$B$9:$B$540=I$7)*('R11. TIAM road transport fuels'!$D$9:$D$540=$D16)*('R11. TIAM road transport fuels'!$E$8:$P$8=I$8),'R11. TIAM road transport fuels'!$E$9:$P$540))</f>
        <v>151.32115056032384</v>
      </c>
      <c r="J16" s="58">
        <f t="array" ref="J16">SUM(IF(('R11. TIAM road transport fuels'!$A$9:$A$540=$B16)*('R11. TIAM road transport fuels'!$B$9:$B$540=J$7)*('R11. TIAM road transport fuels'!$D$9:$D$540=$D16)*('R11. TIAM road transport fuels'!$E$8:$P$8=J$8),'R11. TIAM road transport fuels'!$E$9:$P$540))</f>
        <v>0</v>
      </c>
      <c r="K16" s="58">
        <f t="array" ref="K16">SUM(IF(('R11. TIAM road transport fuels'!$A$9:$A$540=$B16)*('R11. TIAM road transport fuels'!$B$9:$B$540=K$7)*('R11. TIAM road transport fuels'!$D$9:$D$540=$D16)*('R11. TIAM road transport fuels'!$E$8:$P$8=K$8),'R11. TIAM road transport fuels'!$E$9:$P$540))</f>
        <v>1513.588490660175</v>
      </c>
      <c r="L16" s="58">
        <f t="array" ref="L16">SUM(IF(('R11. TIAM road transport fuels'!$A$9:$A$540=$B16)*('R11. TIAM road transport fuels'!$B$9:$B$540=L$7)*('R11. TIAM road transport fuels'!$D$9:$D$540=$D16)*('R11. TIAM road transport fuels'!$E$8:$P$8=L$8),'R11. TIAM road transport fuels'!$E$9:$P$540))</f>
        <v>1513.5884906601752</v>
      </c>
      <c r="M16" s="58">
        <f t="array" ref="M16">SUM(IF(('R11. TIAM road transport fuels'!$A$9:$A$540=$B16)*('R11. TIAM road transport fuels'!$B$9:$B$540=M$7)*('R11. TIAM road transport fuels'!$D$9:$D$540=$D16)*('R11. TIAM road transport fuels'!$E$8:$P$8=M$8),'R11. TIAM road transport fuels'!$E$9:$P$540))</f>
        <v>1480.789714963403</v>
      </c>
      <c r="N16" s="58">
        <f t="array" ref="N16">SUM(IF(('R11. TIAM road transport fuels'!$A$9:$A$540=$B16)*('R11. TIAM road transport fuels'!$B$9:$B$540=N$7)*('R11. TIAM road transport fuels'!$D$9:$D$540=$D16)*('R11. TIAM road transport fuels'!$E$8:$P$8=N$8),'R11. TIAM road transport fuels'!$E$9:$P$540))</f>
        <v>651.2953355861074</v>
      </c>
      <c r="O16" s="58">
        <f t="array" ref="O16">SUM(IF(('R11. TIAM road transport fuels'!$A$9:$A$540=$B16)*('R11. TIAM road transport fuels'!$B$9:$B$540=O$7)*('R11. TIAM road transport fuels'!$D$9:$D$540=$D16)*('R11. TIAM road transport fuels'!$E$8:$P$8=O$8),'R11. TIAM road transport fuels'!$E$9:$P$540))</f>
        <v>380.18134692502633</v>
      </c>
      <c r="P16" s="58">
        <f t="array" ref="P16">SUM(IF(('R11. TIAM road transport fuels'!$A$9:$A$540=$B16)*('R11. TIAM road transport fuels'!$B$9:$B$540=P$7)*('R11. TIAM road transport fuels'!$D$9:$D$540=$D16)*('R11. TIAM road transport fuels'!$E$8:$P$8=P$8),'R11. TIAM road transport fuels'!$E$9:$P$540))</f>
        <v>34.163561250000001</v>
      </c>
      <c r="R16" s="58">
        <f t="array" ref="R16">SUM(IF(('R11. TIAM road transport fuels'!$A$9:$A$540=$B16)*('R11. TIAM road transport fuels'!$B$9:$B$540=R$7)*('R11. TIAM road transport fuels'!$D$9:$D$540=$D16)*('R11. TIAM road transport fuels'!$E$8:$P$8=R$8),'R11. TIAM road transport fuels'!$E$9:$P$540))</f>
        <v>0</v>
      </c>
      <c r="S16" s="58">
        <f t="array" ref="S16">SUM(IF(('R11. TIAM road transport fuels'!$A$9:$A$540=$B16)*('R11. TIAM road transport fuels'!$B$9:$B$540=S$7)*('R11. TIAM road transport fuels'!$D$9:$D$540=$D16)*('R11. TIAM road transport fuels'!$E$8:$P$8=S$8),'R11. TIAM road transport fuels'!$E$9:$P$540))</f>
        <v>0</v>
      </c>
      <c r="T16" s="58">
        <f t="array" ref="T16">SUM(IF(('R11. TIAM road transport fuels'!$A$9:$A$540=$B16)*('R11. TIAM road transport fuels'!$B$9:$B$540=T$7)*('R11. TIAM road transport fuels'!$D$9:$D$540=$D16)*('R11. TIAM road transport fuels'!$E$8:$P$8=T$8),'R11. TIAM road transport fuels'!$E$9:$P$540))</f>
        <v>0</v>
      </c>
      <c r="U16" s="58">
        <f t="array" ref="U16">SUM(IF(('R11. TIAM road transport fuels'!$A$9:$A$540=$B16)*('R11. TIAM road transport fuels'!$B$9:$B$540=U$7)*('R11. TIAM road transport fuels'!$D$9:$D$540=$D16)*('R11. TIAM road transport fuels'!$E$8:$P$8=U$8),'R11. TIAM road transport fuels'!$E$9:$P$540))</f>
        <v>0</v>
      </c>
      <c r="V16" s="58">
        <f t="array" ref="V16">SUM(IF(('R11. TIAM road transport fuels'!$A$9:$A$540=$B16)*('R11. TIAM road transport fuels'!$B$9:$B$540=V$7)*('R11. TIAM road transport fuels'!$D$9:$D$540=$D16)*('R11. TIAM road transport fuels'!$E$8:$P$8=V$8),'R11. TIAM road transport fuels'!$E$9:$P$540))</f>
        <v>0</v>
      </c>
      <c r="W16" s="58">
        <f t="array" ref="W16">SUM(IF(('R11. TIAM road transport fuels'!$A$9:$A$540=$B16)*('R11. TIAM road transport fuels'!$B$9:$B$540=W$7)*('R11. TIAM road transport fuels'!$D$9:$D$540=$D16)*('R11. TIAM road transport fuels'!$E$8:$P$8=W$8),'R11. TIAM road transport fuels'!$E$9:$P$540))</f>
        <v>0</v>
      </c>
      <c r="X16" s="58">
        <f t="array" ref="X16">SUM(IF(('R11. TIAM road transport fuels'!$A$9:$A$540=$B16)*('R11. TIAM road transport fuels'!$B$9:$B$540=X$7)*('R11. TIAM road transport fuels'!$D$9:$D$540=$D16)*('R11. TIAM road transport fuels'!$E$8:$P$8=X$8),'R11. TIAM road transport fuels'!$E$9:$P$540))</f>
        <v>0</v>
      </c>
      <c r="Y16" s="58">
        <f t="array" ref="Y16">SUM(IF(('R11. TIAM road transport fuels'!$A$9:$A$540=$B16)*('R11. TIAM road transport fuels'!$B$9:$B$540=Y$7)*('R11. TIAM road transport fuels'!$D$9:$D$540=$D16)*('R11. TIAM road transport fuels'!$E$8:$P$8=Y$8),'R11. TIAM road transport fuels'!$E$9:$P$540))</f>
        <v>1327.5220586727844</v>
      </c>
      <c r="Z16" s="58">
        <f t="array" ref="Z16">SUM(IF(('R11. TIAM road transport fuels'!$A$9:$A$540=$B16)*('R11. TIAM road transport fuels'!$B$9:$B$540=Z$7)*('R11. TIAM road transport fuels'!$D$9:$D$540=$D16)*('R11. TIAM road transport fuels'!$E$8:$P$8=Z$8),'R11. TIAM road transport fuels'!$E$9:$P$540))</f>
        <v>2447.2382458480056</v>
      </c>
      <c r="AA16" s="58">
        <f t="array" ref="AA16">SUM(IF(('R11. TIAM road transport fuels'!$A$9:$A$540=$B16)*('R11. TIAM road transport fuels'!$B$9:$B$540=AA$7)*('R11. TIAM road transport fuels'!$D$9:$D$540=$D16)*('R11. TIAM road transport fuels'!$E$8:$P$8=AA$8),'R11. TIAM road transport fuels'!$E$9:$P$540))</f>
        <v>3100.93391296959</v>
      </c>
      <c r="AB16" s="58">
        <f t="array" ref="AB16">SUM(IF(('R11. TIAM road transport fuels'!$A$9:$A$540=$B16)*('R11. TIAM road transport fuels'!$B$9:$B$540=AB$7)*('R11. TIAM road transport fuels'!$D$9:$D$540=$D16)*('R11. TIAM road transport fuels'!$E$8:$P$8=AB$8),'R11. TIAM road transport fuels'!$E$9:$P$540))</f>
        <v>3558.737230999669</v>
      </c>
      <c r="AC16" s="58">
        <f t="array" ref="AC16">SUM(IF(('R11. TIAM road transport fuels'!$A$9:$A$540=$B16)*('R11. TIAM road transport fuels'!$B$9:$B$540=AC$7)*('R11. TIAM road transport fuels'!$D$9:$D$540=$D16)*('R11. TIAM road transport fuels'!$E$8:$P$8=AC$8),'R11. TIAM road transport fuels'!$E$9:$P$540))</f>
        <v>3888.4625750276505</v>
      </c>
    </row>
    <row r="17" spans="1:29" x14ac:dyDescent="0.3">
      <c r="A17" s="39" t="s">
        <v>62</v>
      </c>
      <c r="B17" s="39" t="s">
        <v>249</v>
      </c>
      <c r="C17" s="39" t="s">
        <v>101</v>
      </c>
      <c r="D17" s="39" t="s">
        <v>257</v>
      </c>
      <c r="E17" s="58">
        <f t="array" ref="E17">SUM(IF(('R11. TIAM road transport fuels'!$A$9:$A$540=$B17)*('R11. TIAM road transport fuels'!$B$9:$B$540=E$7)*('R11. TIAM road transport fuels'!$D$9:$D$540=$D17)*('R11. TIAM road transport fuels'!$E$8:$P$8=E$8),'R11. TIAM road transport fuels'!$E$9:$P$540))</f>
        <v>0.68</v>
      </c>
      <c r="F17" s="58">
        <f t="array" ref="F17">SUM(IF(('R11. TIAM road transport fuels'!$A$9:$A$540=$B17)*('R11. TIAM road transport fuels'!$B$9:$B$540=F$7)*('R11. TIAM road transport fuels'!$D$9:$D$540=$D17)*('R11. TIAM road transport fuels'!$E$8:$P$8=F$8),'R11. TIAM road transport fuels'!$E$9:$P$540))</f>
        <v>0</v>
      </c>
      <c r="G17" s="58">
        <f t="array" ref="G17">SUM(IF(('R11. TIAM road transport fuels'!$A$9:$A$540=$B17)*('R11. TIAM road transport fuels'!$B$9:$B$540=G$7)*('R11. TIAM road transport fuels'!$D$9:$D$540=$D17)*('R11. TIAM road transport fuels'!$E$8:$P$8=G$8),'R11. TIAM road transport fuels'!$E$9:$P$540))</f>
        <v>81.42149999999998</v>
      </c>
      <c r="H17" s="58">
        <f t="array" ref="H17">SUM(IF(('R11. TIAM road transport fuels'!$A$9:$A$540=$B17)*('R11. TIAM road transport fuels'!$B$9:$B$540=H$7)*('R11. TIAM road transport fuels'!$D$9:$D$540=$D17)*('R11. TIAM road transport fuels'!$E$8:$P$8=H$8),'R11. TIAM road transport fuels'!$E$9:$P$540))</f>
        <v>33.4971263418281</v>
      </c>
      <c r="I17" s="58">
        <f t="array" ref="I17">SUM(IF(('R11. TIAM road transport fuels'!$A$9:$A$540=$B17)*('R11. TIAM road transport fuels'!$B$9:$B$540=I$7)*('R11. TIAM road transport fuels'!$D$9:$D$540=$D17)*('R11. TIAM road transport fuels'!$E$8:$P$8=I$8),'R11. TIAM road transport fuels'!$E$9:$P$540))</f>
        <v>5.2015096336446603E-2</v>
      </c>
      <c r="J17" s="58">
        <f t="array" ref="J17">SUM(IF(('R11. TIAM road transport fuels'!$A$9:$A$540=$B17)*('R11. TIAM road transport fuels'!$B$9:$B$540=J$7)*('R11. TIAM road transport fuels'!$D$9:$D$540=$D17)*('R11. TIAM road transport fuels'!$E$8:$P$8=J$8),'R11. TIAM road transport fuels'!$E$9:$P$540))</f>
        <v>0</v>
      </c>
      <c r="K17" s="58">
        <f t="array" ref="K17">SUM(IF(('R11. TIAM road transport fuels'!$A$9:$A$540=$B17)*('R11. TIAM road transport fuels'!$B$9:$B$540=K$7)*('R11. TIAM road transport fuels'!$D$9:$D$540=$D17)*('R11. TIAM road transport fuels'!$E$8:$P$8=K$8),'R11. TIAM road transport fuels'!$E$9:$P$540))</f>
        <v>569.99633625000001</v>
      </c>
      <c r="L17" s="58">
        <f t="array" ref="L17">SUM(IF(('R11. TIAM road transport fuels'!$A$9:$A$540=$B17)*('R11. TIAM road transport fuels'!$B$9:$B$540=L$7)*('R11. TIAM road transport fuels'!$D$9:$D$540=$D17)*('R11. TIAM road transport fuels'!$E$8:$P$8=L$8),'R11. TIAM road transport fuels'!$E$9:$P$540))</f>
        <v>566.17133624999997</v>
      </c>
      <c r="M17" s="58">
        <f t="array" ref="M17">SUM(IF(('R11. TIAM road transport fuels'!$A$9:$A$540=$B17)*('R11. TIAM road transport fuels'!$B$9:$B$540=M$7)*('R11. TIAM road transport fuels'!$D$9:$D$540=$D17)*('R11. TIAM road transport fuels'!$E$8:$P$8=M$8),'R11. TIAM road transport fuels'!$E$9:$P$540))</f>
        <v>568.31596416456614</v>
      </c>
      <c r="N17" s="58">
        <f t="array" ref="N17">SUM(IF(('R11. TIAM road transport fuels'!$A$9:$A$540=$B17)*('R11. TIAM road transport fuels'!$B$9:$B$540=N$7)*('R11. TIAM road transport fuels'!$D$9:$D$540=$D17)*('R11. TIAM road transport fuels'!$E$8:$P$8=N$8),'R11. TIAM road transport fuels'!$E$9:$P$540))</f>
        <v>566.17133624999997</v>
      </c>
      <c r="O17" s="58">
        <f t="array" ref="O17">SUM(IF(('R11. TIAM road transport fuels'!$A$9:$A$540=$B17)*('R11. TIAM road transport fuels'!$B$9:$B$540=O$7)*('R11. TIAM road transport fuels'!$D$9:$D$540=$D17)*('R11. TIAM road transport fuels'!$E$8:$P$8=O$8),'R11. TIAM road transport fuels'!$E$9:$P$540))</f>
        <v>456.90260103072831</v>
      </c>
      <c r="P17" s="58">
        <f t="array" ref="P17">SUM(IF(('R11. TIAM road transport fuels'!$A$9:$A$540=$B17)*('R11. TIAM road transport fuels'!$B$9:$B$540=P$7)*('R11. TIAM road transport fuels'!$D$9:$D$540=$D17)*('R11. TIAM road transport fuels'!$E$8:$P$8=P$8),'R11. TIAM road transport fuels'!$E$9:$P$540))</f>
        <v>2652.2215765409628</v>
      </c>
      <c r="R17" s="58">
        <f t="array" ref="R17">SUM(IF(('R11. TIAM road transport fuels'!$A$9:$A$540=$B17)*('R11. TIAM road transport fuels'!$B$9:$B$540=R$7)*('R11. TIAM road transport fuels'!$D$9:$D$540=$D17)*('R11. TIAM road transport fuels'!$E$8:$P$8=R$8),'R11. TIAM road transport fuels'!$E$9:$P$540))</f>
        <v>0.66291000000000011</v>
      </c>
      <c r="S17" s="58">
        <f t="array" ref="S17">SUM(IF(('R11. TIAM road transport fuels'!$A$9:$A$540=$B17)*('R11. TIAM road transport fuels'!$B$9:$B$540=S$7)*('R11. TIAM road transport fuels'!$D$9:$D$540=$D17)*('R11. TIAM road transport fuels'!$E$8:$P$8=S$8),'R11. TIAM road transport fuels'!$E$9:$P$540))</f>
        <v>0.55126200000000003</v>
      </c>
      <c r="T17" s="58">
        <f t="array" ref="T17">SUM(IF(('R11. TIAM road transport fuels'!$A$9:$A$540=$B17)*('R11. TIAM road transport fuels'!$B$9:$B$540=T$7)*('R11. TIAM road transport fuels'!$D$9:$D$540=$D17)*('R11. TIAM road transport fuels'!$E$8:$P$8=T$8),'R11. TIAM road transport fuels'!$E$9:$P$540))</f>
        <v>0.27214200000000005</v>
      </c>
      <c r="U17" s="58">
        <f t="array" ref="U17">SUM(IF(('R11. TIAM road transport fuels'!$A$9:$A$540=$B17)*('R11. TIAM road transport fuels'!$B$9:$B$540=U$7)*('R11. TIAM road transport fuels'!$D$9:$D$540=$D17)*('R11. TIAM road transport fuels'!$E$8:$P$8=U$8),'R11. TIAM road transport fuels'!$E$9:$P$540))</f>
        <v>0</v>
      </c>
      <c r="V17" s="58">
        <f t="array" ref="V17">SUM(IF(('R11. TIAM road transport fuels'!$A$9:$A$540=$B17)*('R11. TIAM road transport fuels'!$B$9:$B$540=V$7)*('R11. TIAM road transport fuels'!$D$9:$D$540=$D17)*('R11. TIAM road transport fuels'!$E$8:$P$8=V$8),'R11. TIAM road transport fuels'!$E$9:$P$540))</f>
        <v>0</v>
      </c>
      <c r="W17" s="58">
        <f t="array" ref="W17">SUM(IF(('R11. TIAM road transport fuels'!$A$9:$A$540=$B17)*('R11. TIAM road transport fuels'!$B$9:$B$540=W$7)*('R11. TIAM road transport fuels'!$D$9:$D$540=$D17)*('R11. TIAM road transport fuels'!$E$8:$P$8=W$8),'R11. TIAM road transport fuels'!$E$9:$P$540))</f>
        <v>0</v>
      </c>
      <c r="X17" s="58">
        <f t="array" ref="X17">SUM(IF(('R11. TIAM road transport fuels'!$A$9:$A$540=$B17)*('R11. TIAM road transport fuels'!$B$9:$B$540=X$7)*('R11. TIAM road transport fuels'!$D$9:$D$540=$D17)*('R11. TIAM road transport fuels'!$E$8:$P$8=X$8),'R11. TIAM road transport fuels'!$E$9:$P$540))</f>
        <v>0</v>
      </c>
      <c r="Y17" s="58">
        <f t="array" ref="Y17">SUM(IF(('R11. TIAM road transport fuels'!$A$9:$A$540=$B17)*('R11. TIAM road transport fuels'!$B$9:$B$540=Y$7)*('R11. TIAM road transport fuels'!$D$9:$D$540=$D17)*('R11. TIAM road transport fuels'!$E$8:$P$8=Y$8),'R11. TIAM road transport fuels'!$E$9:$P$540))</f>
        <v>121.2705155293766</v>
      </c>
      <c r="Z17" s="58">
        <f t="array" ref="Z17">SUM(IF(('R11. TIAM road transport fuels'!$A$9:$A$540=$B17)*('R11. TIAM road transport fuels'!$B$9:$B$540=Z$7)*('R11. TIAM road transport fuels'!$D$9:$D$540=$D17)*('R11. TIAM road transport fuels'!$E$8:$P$8=Z$8),'R11. TIAM road transport fuels'!$E$9:$P$540))</f>
        <v>194.16794221681602</v>
      </c>
      <c r="AA17" s="58">
        <f t="array" ref="AA17">SUM(IF(('R11. TIAM road transport fuels'!$A$9:$A$540=$B17)*('R11. TIAM road transport fuels'!$B$9:$B$540=AA$7)*('R11. TIAM road transport fuels'!$D$9:$D$540=$D17)*('R11. TIAM road transport fuels'!$E$8:$P$8=AA$8),'R11. TIAM road transport fuels'!$E$9:$P$540))</f>
        <v>262.55792940868531</v>
      </c>
      <c r="AB17" s="58">
        <f t="array" ref="AB17">SUM(IF(('R11. TIAM road transport fuels'!$A$9:$A$540=$B17)*('R11. TIAM road transport fuels'!$B$9:$B$540=AB$7)*('R11. TIAM road transport fuels'!$D$9:$D$540=$D17)*('R11. TIAM road transport fuels'!$E$8:$P$8=AB$8),'R11. TIAM road transport fuels'!$E$9:$P$540))</f>
        <v>388.68278212809219</v>
      </c>
      <c r="AC17" s="58">
        <f t="array" ref="AC17">SUM(IF(('R11. TIAM road transport fuels'!$A$9:$A$540=$B17)*('R11. TIAM road transport fuels'!$B$9:$B$540=AC$7)*('R11. TIAM road transport fuels'!$D$9:$D$540=$D17)*('R11. TIAM road transport fuels'!$E$8:$P$8=AC$8),'R11. TIAM road transport fuels'!$E$9:$P$540))</f>
        <v>657.45763481013</v>
      </c>
    </row>
    <row r="18" spans="1:29" x14ac:dyDescent="0.3">
      <c r="A18" s="39" t="s">
        <v>62</v>
      </c>
      <c r="B18" s="39" t="s">
        <v>249</v>
      </c>
      <c r="C18" s="39" t="s">
        <v>97</v>
      </c>
      <c r="D18" s="39" t="s">
        <v>258</v>
      </c>
      <c r="E18" s="58">
        <f t="array" ref="E18">SUM(IF(('R11. TIAM road transport fuels'!$A$9:$A$540=$B18)*('R11. TIAM road transport fuels'!$B$9:$B$540=E$7)*('R11. TIAM road transport fuels'!$D$9:$D$540=$D18)*('R11. TIAM road transport fuels'!$E$8:$P$8=E$8),'R11. TIAM road transport fuels'!$E$9:$P$540))</f>
        <v>0</v>
      </c>
      <c r="F18" s="58">
        <f t="array" ref="F18">SUM(IF(('R11. TIAM road transport fuels'!$A$9:$A$540=$B18)*('R11. TIAM road transport fuels'!$B$9:$B$540=F$7)*('R11. TIAM road transport fuels'!$D$9:$D$540=$D18)*('R11. TIAM road transport fuels'!$E$8:$P$8=F$8),'R11. TIAM road transport fuels'!$E$9:$P$540))</f>
        <v>0</v>
      </c>
      <c r="G18" s="58">
        <f t="array" ref="G18">SUM(IF(('R11. TIAM road transport fuels'!$A$9:$A$540=$B18)*('R11. TIAM road transport fuels'!$B$9:$B$540=G$7)*('R11. TIAM road transport fuels'!$D$9:$D$540=$D18)*('R11. TIAM road transport fuels'!$E$8:$P$8=G$8),'R11. TIAM road transport fuels'!$E$9:$P$540))</f>
        <v>0</v>
      </c>
      <c r="H18" s="58">
        <f t="array" ref="H18">SUM(IF(('R11. TIAM road transport fuels'!$A$9:$A$540=$B18)*('R11. TIAM road transport fuels'!$B$9:$B$540=H$7)*('R11. TIAM road transport fuels'!$D$9:$D$540=$D18)*('R11. TIAM road transport fuels'!$E$8:$P$8=H$8),'R11. TIAM road transport fuels'!$E$9:$P$540))</f>
        <v>0</v>
      </c>
      <c r="I18" s="58">
        <f t="array" ref="I18">SUM(IF(('R11. TIAM road transport fuels'!$A$9:$A$540=$B18)*('R11. TIAM road transport fuels'!$B$9:$B$540=I$7)*('R11. TIAM road transport fuels'!$D$9:$D$540=$D18)*('R11. TIAM road transport fuels'!$E$8:$P$8=I$8),'R11. TIAM road transport fuels'!$E$9:$P$540))</f>
        <v>0</v>
      </c>
      <c r="J18" s="58">
        <f t="array" ref="J18">SUM(IF(('R11. TIAM road transport fuels'!$A$9:$A$540=$B18)*('R11. TIAM road transport fuels'!$B$9:$B$540=J$7)*('R11. TIAM road transport fuels'!$D$9:$D$540=$D18)*('R11. TIAM road transport fuels'!$E$8:$P$8=J$8),'R11. TIAM road transport fuels'!$E$9:$P$540))</f>
        <v>0</v>
      </c>
      <c r="K18" s="58">
        <f t="array" ref="K18">SUM(IF(('R11. TIAM road transport fuels'!$A$9:$A$540=$B18)*('R11. TIAM road transport fuels'!$B$9:$B$540=K$7)*('R11. TIAM road transport fuels'!$D$9:$D$540=$D18)*('R11. TIAM road transport fuels'!$E$8:$P$8=K$8),'R11. TIAM road transport fuels'!$E$9:$P$540))</f>
        <v>0</v>
      </c>
      <c r="L18" s="58">
        <f t="array" ref="L18">SUM(IF(('R11. TIAM road transport fuels'!$A$9:$A$540=$B18)*('R11. TIAM road transport fuels'!$B$9:$B$540=L$7)*('R11. TIAM road transport fuels'!$D$9:$D$540=$D18)*('R11. TIAM road transport fuels'!$E$8:$P$8=L$8),'R11. TIAM road transport fuels'!$E$9:$P$540))</f>
        <v>0</v>
      </c>
      <c r="M18" s="58">
        <f t="array" ref="M18">SUM(IF(('R11. TIAM road transport fuels'!$A$9:$A$540=$B18)*('R11. TIAM road transport fuels'!$B$9:$B$540=M$7)*('R11. TIAM road transport fuels'!$D$9:$D$540=$D18)*('R11. TIAM road transport fuels'!$E$8:$P$8=M$8),'R11. TIAM road transport fuels'!$E$9:$P$540))</f>
        <v>0</v>
      </c>
      <c r="N18" s="58">
        <f t="array" ref="N18">SUM(IF(('R11. TIAM road transport fuels'!$A$9:$A$540=$B18)*('R11. TIAM road transport fuels'!$B$9:$B$540=N$7)*('R11. TIAM road transport fuels'!$D$9:$D$540=$D18)*('R11. TIAM road transport fuels'!$E$8:$P$8=N$8),'R11. TIAM road transport fuels'!$E$9:$P$540))</f>
        <v>0</v>
      </c>
      <c r="O18" s="58">
        <f t="array" ref="O18">SUM(IF(('R11. TIAM road transport fuels'!$A$9:$A$540=$B18)*('R11. TIAM road transport fuels'!$B$9:$B$540=O$7)*('R11. TIAM road transport fuels'!$D$9:$D$540=$D18)*('R11. TIAM road transport fuels'!$E$8:$P$8=O$8),'R11. TIAM road transport fuels'!$E$9:$P$540))</f>
        <v>44.021542500000002</v>
      </c>
      <c r="P18" s="58">
        <f t="array" ref="P18">SUM(IF(('R11. TIAM road transport fuels'!$A$9:$A$540=$B18)*('R11. TIAM road transport fuels'!$B$9:$B$540=P$7)*('R11. TIAM road transport fuels'!$D$9:$D$540=$D18)*('R11. TIAM road transport fuels'!$E$8:$P$8=P$8),'R11. TIAM road transport fuels'!$E$9:$P$540))</f>
        <v>2554.9541107317309</v>
      </c>
      <c r="R18" s="58">
        <f t="array" ref="R18">SUM(IF(('R11. TIAM road transport fuels'!$A$9:$A$540=$B18)*('R11. TIAM road transport fuels'!$B$9:$B$540=R$7)*('R11. TIAM road transport fuels'!$D$9:$D$540=$D18)*('R11. TIAM road transport fuels'!$E$8:$P$8=R$8),'R11. TIAM road transport fuels'!$E$9:$P$540))</f>
        <v>0</v>
      </c>
      <c r="S18" s="58">
        <f t="array" ref="S18">SUM(IF(('R11. TIAM road transport fuels'!$A$9:$A$540=$B18)*('R11. TIAM road transport fuels'!$B$9:$B$540=S$7)*('R11. TIAM road transport fuels'!$D$9:$D$540=$D18)*('R11. TIAM road transport fuels'!$E$8:$P$8=S$8),'R11. TIAM road transport fuels'!$E$9:$P$540))</f>
        <v>0</v>
      </c>
      <c r="T18" s="58">
        <f t="array" ref="T18">SUM(IF(('R11. TIAM road transport fuels'!$A$9:$A$540=$B18)*('R11. TIAM road transport fuels'!$B$9:$B$540=T$7)*('R11. TIAM road transport fuels'!$D$9:$D$540=$D18)*('R11. TIAM road transport fuels'!$E$8:$P$8=T$8),'R11. TIAM road transport fuels'!$E$9:$P$540))</f>
        <v>0</v>
      </c>
      <c r="U18" s="58">
        <f t="array" ref="U18">SUM(IF(('R11. TIAM road transport fuels'!$A$9:$A$540=$B18)*('R11. TIAM road transport fuels'!$B$9:$B$540=U$7)*('R11. TIAM road transport fuels'!$D$9:$D$540=$D18)*('R11. TIAM road transport fuels'!$E$8:$P$8=U$8),'R11. TIAM road transport fuels'!$E$9:$P$540))</f>
        <v>0</v>
      </c>
      <c r="V18" s="58">
        <f t="array" ref="V18">SUM(IF(('R11. TIAM road transport fuels'!$A$9:$A$540=$B18)*('R11. TIAM road transport fuels'!$B$9:$B$540=V$7)*('R11. TIAM road transport fuels'!$D$9:$D$540=$D18)*('R11. TIAM road transport fuels'!$E$8:$P$8=V$8),'R11. TIAM road transport fuels'!$E$9:$P$540))</f>
        <v>0</v>
      </c>
      <c r="W18" s="58">
        <f t="array" ref="W18">SUM(IF(('R11. TIAM road transport fuels'!$A$9:$A$540=$B18)*('R11. TIAM road transport fuels'!$B$9:$B$540=W$7)*('R11. TIAM road transport fuels'!$D$9:$D$540=$D18)*('R11. TIAM road transport fuels'!$E$8:$P$8=W$8),'R11. TIAM road transport fuels'!$E$9:$P$540))</f>
        <v>0</v>
      </c>
      <c r="X18" s="58">
        <f t="array" ref="X18">SUM(IF(('R11. TIAM road transport fuels'!$A$9:$A$540=$B18)*('R11. TIAM road transport fuels'!$B$9:$B$540=X$7)*('R11. TIAM road transport fuels'!$D$9:$D$540=$D18)*('R11. TIAM road transport fuels'!$E$8:$P$8=X$8),'R11. TIAM road transport fuels'!$E$9:$P$540))</f>
        <v>0</v>
      </c>
      <c r="Y18" s="58">
        <f t="array" ref="Y18">SUM(IF(('R11. TIAM road transport fuels'!$A$9:$A$540=$B18)*('R11. TIAM road transport fuels'!$B$9:$B$540=Y$7)*('R11. TIAM road transport fuels'!$D$9:$D$540=$D18)*('R11. TIAM road transport fuels'!$E$8:$P$8=Y$8),'R11. TIAM road transport fuels'!$E$9:$P$540))</f>
        <v>0</v>
      </c>
      <c r="Z18" s="58">
        <f t="array" ref="Z18">SUM(IF(('R11. TIAM road transport fuels'!$A$9:$A$540=$B18)*('R11. TIAM road transport fuels'!$B$9:$B$540=Z$7)*('R11. TIAM road transport fuels'!$D$9:$D$540=$D18)*('R11. TIAM road transport fuels'!$E$8:$P$8=Z$8),'R11. TIAM road transport fuels'!$E$9:$P$540))</f>
        <v>0</v>
      </c>
      <c r="AA18" s="58">
        <f t="array" ref="AA18">SUM(IF(('R11. TIAM road transport fuels'!$A$9:$A$540=$B18)*('R11. TIAM road transport fuels'!$B$9:$B$540=AA$7)*('R11. TIAM road transport fuels'!$D$9:$D$540=$D18)*('R11. TIAM road transport fuels'!$E$8:$P$8=AA$8),'R11. TIAM road transport fuels'!$E$9:$P$540))</f>
        <v>0</v>
      </c>
      <c r="AB18" s="58">
        <f t="array" ref="AB18">SUM(IF(('R11. TIAM road transport fuels'!$A$9:$A$540=$B18)*('R11. TIAM road transport fuels'!$B$9:$B$540=AB$7)*('R11. TIAM road transport fuels'!$D$9:$D$540=$D18)*('R11. TIAM road transport fuels'!$E$8:$P$8=AB$8),'R11. TIAM road transport fuels'!$E$9:$P$540))</f>
        <v>341.71722867373302</v>
      </c>
      <c r="AC18" s="58">
        <f t="array" ref="AC18">SUM(IF(('R11. TIAM road transport fuels'!$A$9:$A$540=$B18)*('R11. TIAM road transport fuels'!$B$9:$B$540=AC$7)*('R11. TIAM road transport fuels'!$D$9:$D$540=$D18)*('R11. TIAM road transport fuels'!$E$8:$P$8=AC$8),'R11. TIAM road transport fuels'!$E$9:$P$540))</f>
        <v>1391.7398017334085</v>
      </c>
    </row>
    <row r="19" spans="1:29" x14ac:dyDescent="0.3">
      <c r="A19" s="39" t="s">
        <v>62</v>
      </c>
      <c r="B19" s="39" t="s">
        <v>249</v>
      </c>
      <c r="C19" s="39" t="s">
        <v>100</v>
      </c>
      <c r="D19" s="39" t="s">
        <v>259</v>
      </c>
      <c r="E19" s="58">
        <f t="array" ref="E19">SUM(IF(('R11. TIAM road transport fuels'!$A$9:$A$540=$B19)*('R11. TIAM road transport fuels'!$B$9:$B$540=E$7)*('R11. TIAM road transport fuels'!$D$9:$D$540=$D19)*('R11. TIAM road transport fuels'!$E$8:$P$8=E$8),'R11. TIAM road transport fuels'!$E$9:$P$540))</f>
        <v>119</v>
      </c>
      <c r="F19" s="58">
        <f t="array" ref="F19">SUM(IF(('R11. TIAM road transport fuels'!$A$9:$A$540=$B19)*('R11. TIAM road transport fuels'!$B$9:$B$540=F$7)*('R11. TIAM road transport fuels'!$D$9:$D$540=$D19)*('R11. TIAM road transport fuels'!$E$8:$P$8=F$8),'R11. TIAM road transport fuels'!$E$9:$P$540))</f>
        <v>0</v>
      </c>
      <c r="G19" s="58">
        <f t="array" ref="G19">SUM(IF(('R11. TIAM road transport fuels'!$A$9:$A$540=$B19)*('R11. TIAM road transport fuels'!$B$9:$B$540=G$7)*('R11. TIAM road transport fuels'!$D$9:$D$540=$D19)*('R11. TIAM road transport fuels'!$E$8:$P$8=G$8),'R11. TIAM road transport fuels'!$E$9:$P$540))</f>
        <v>396.28062499999999</v>
      </c>
      <c r="H19" s="58">
        <f t="array" ref="H19">SUM(IF(('R11. TIAM road transport fuels'!$A$9:$A$540=$B19)*('R11. TIAM road transport fuels'!$B$9:$B$540=H$7)*('R11. TIAM road transport fuels'!$D$9:$D$540=$D19)*('R11. TIAM road transport fuels'!$E$8:$P$8=H$8),'R11. TIAM road transport fuels'!$E$9:$P$540))</f>
        <v>417.13749999999999</v>
      </c>
      <c r="I19" s="58">
        <f t="array" ref="I19">SUM(IF(('R11. TIAM road transport fuels'!$A$9:$A$540=$B19)*('R11. TIAM road transport fuels'!$B$9:$B$540=I$7)*('R11. TIAM road transport fuels'!$D$9:$D$540=$D19)*('R11. TIAM road transport fuels'!$E$8:$P$8=I$8),'R11. TIAM road transport fuels'!$E$9:$P$540))</f>
        <v>0</v>
      </c>
      <c r="J19" s="58">
        <f t="array" ref="J19">SUM(IF(('R11. TIAM road transport fuels'!$A$9:$A$540=$B19)*('R11. TIAM road transport fuels'!$B$9:$B$540=J$7)*('R11. TIAM road transport fuels'!$D$9:$D$540=$D19)*('R11. TIAM road transport fuels'!$E$8:$P$8=J$8),'R11. TIAM road transport fuels'!$E$9:$P$540))</f>
        <v>0</v>
      </c>
      <c r="K19" s="58">
        <f t="array" ref="K19">SUM(IF(('R11. TIAM road transport fuels'!$A$9:$A$540=$B19)*('R11. TIAM road transport fuels'!$B$9:$B$540=K$7)*('R11. TIAM road transport fuels'!$D$9:$D$540=$D19)*('R11. TIAM road transport fuels'!$E$8:$P$8=K$8),'R11. TIAM road transport fuels'!$E$9:$P$540))</f>
        <v>101.236093653374</v>
      </c>
      <c r="L19" s="58">
        <f t="array" ref="L19">SUM(IF(('R11. TIAM road transport fuels'!$A$9:$A$540=$B19)*('R11. TIAM road transport fuels'!$B$9:$B$540=L$7)*('R11. TIAM road transport fuels'!$D$9:$D$540=$D19)*('R11. TIAM road transport fuels'!$E$8:$P$8=L$8),'R11. TIAM road transport fuels'!$E$9:$P$540))</f>
        <v>351.0532744555278</v>
      </c>
      <c r="M19" s="58">
        <f t="array" ref="M19">SUM(IF(('R11. TIAM road transport fuels'!$A$9:$A$540=$B19)*('R11. TIAM road transport fuels'!$B$9:$B$540=M$7)*('R11. TIAM road transport fuels'!$D$9:$D$540=$D19)*('R11. TIAM road transport fuels'!$E$8:$P$8=M$8),'R11. TIAM road transport fuels'!$E$9:$P$540))</f>
        <v>1374.8277449519589</v>
      </c>
      <c r="N19" s="58">
        <f t="array" ref="N19">SUM(IF(('R11. TIAM road transport fuels'!$A$9:$A$540=$B19)*('R11. TIAM road transport fuels'!$B$9:$B$540=N$7)*('R11. TIAM road transport fuels'!$D$9:$D$540=$D19)*('R11. TIAM road transport fuels'!$E$8:$P$8=N$8),'R11. TIAM road transport fuels'!$E$9:$P$540))</f>
        <v>1800.7035489733335</v>
      </c>
      <c r="O19" s="58">
        <f t="array" ref="O19">SUM(IF(('R11. TIAM road transport fuels'!$A$9:$A$540=$B19)*('R11. TIAM road transport fuels'!$B$9:$B$540=O$7)*('R11. TIAM road transport fuels'!$D$9:$D$540=$D19)*('R11. TIAM road transport fuels'!$E$8:$P$8=O$8),'R11. TIAM road transport fuels'!$E$9:$P$540))</f>
        <v>1903.6403176167698</v>
      </c>
      <c r="P19" s="58">
        <f t="array" ref="P19">SUM(IF(('R11. TIAM road transport fuels'!$A$9:$A$540=$B19)*('R11. TIAM road transport fuels'!$B$9:$B$540=P$7)*('R11. TIAM road transport fuels'!$D$9:$D$540=$D19)*('R11. TIAM road transport fuels'!$E$8:$P$8=P$8),'R11. TIAM road transport fuels'!$E$9:$P$540))</f>
        <v>1928.6089875000021</v>
      </c>
      <c r="R19" s="58">
        <f t="array" ref="R19">SUM(IF(('R11. TIAM road transport fuels'!$A$9:$A$540=$B19)*('R11. TIAM road transport fuels'!$B$9:$B$540=R$7)*('R11. TIAM road transport fuels'!$D$9:$D$540=$D19)*('R11. TIAM road transport fuels'!$E$8:$P$8=R$8),'R11. TIAM road transport fuels'!$E$9:$P$540))</f>
        <v>0</v>
      </c>
      <c r="S19" s="58">
        <f t="array" ref="S19">SUM(IF(('R11. TIAM road transport fuels'!$A$9:$A$540=$B19)*('R11. TIAM road transport fuels'!$B$9:$B$540=S$7)*('R11. TIAM road transport fuels'!$D$9:$D$540=$D19)*('R11. TIAM road transport fuels'!$E$8:$P$8=S$8),'R11. TIAM road transport fuels'!$E$9:$P$540))</f>
        <v>0</v>
      </c>
      <c r="T19" s="58">
        <f t="array" ref="T19">SUM(IF(('R11. TIAM road transport fuels'!$A$9:$A$540=$B19)*('R11. TIAM road transport fuels'!$B$9:$B$540=T$7)*('R11. TIAM road transport fuels'!$D$9:$D$540=$D19)*('R11. TIAM road transport fuels'!$E$8:$P$8=T$8),'R11. TIAM road transport fuels'!$E$9:$P$540))</f>
        <v>0</v>
      </c>
      <c r="U19" s="58">
        <f t="array" ref="U19">SUM(IF(('R11. TIAM road transport fuels'!$A$9:$A$540=$B19)*('R11. TIAM road transport fuels'!$B$9:$B$540=U$7)*('R11. TIAM road transport fuels'!$D$9:$D$540=$D19)*('R11. TIAM road transport fuels'!$E$8:$P$8=U$8),'R11. TIAM road transport fuels'!$E$9:$P$540))</f>
        <v>0</v>
      </c>
      <c r="V19" s="58">
        <f t="array" ref="V19">SUM(IF(('R11. TIAM road transport fuels'!$A$9:$A$540=$B19)*('R11. TIAM road transport fuels'!$B$9:$B$540=V$7)*('R11. TIAM road transport fuels'!$D$9:$D$540=$D19)*('R11. TIAM road transport fuels'!$E$8:$P$8=V$8),'R11. TIAM road transport fuels'!$E$9:$P$540))</f>
        <v>0</v>
      </c>
      <c r="W19" s="58">
        <f t="array" ref="W19">SUM(IF(('R11. TIAM road transport fuels'!$A$9:$A$540=$B19)*('R11. TIAM road transport fuels'!$B$9:$B$540=W$7)*('R11. TIAM road transport fuels'!$D$9:$D$540=$D19)*('R11. TIAM road transport fuels'!$E$8:$P$8=W$8),'R11. TIAM road transport fuels'!$E$9:$P$540))</f>
        <v>0</v>
      </c>
      <c r="X19" s="58">
        <f t="array" ref="X19">SUM(IF(('R11. TIAM road transport fuels'!$A$9:$A$540=$B19)*('R11. TIAM road transport fuels'!$B$9:$B$540=X$7)*('R11. TIAM road transport fuels'!$D$9:$D$540=$D19)*('R11. TIAM road transport fuels'!$E$8:$P$8=X$8),'R11. TIAM road transport fuels'!$E$9:$P$540))</f>
        <v>0</v>
      </c>
      <c r="Y19" s="58">
        <f t="array" ref="Y19">SUM(IF(('R11. TIAM road transport fuels'!$A$9:$A$540=$B19)*('R11. TIAM road transport fuels'!$B$9:$B$540=Y$7)*('R11. TIAM road transport fuels'!$D$9:$D$540=$D19)*('R11. TIAM road transport fuels'!$E$8:$P$8=Y$8),'R11. TIAM road transport fuels'!$E$9:$P$540))</f>
        <v>288.97313280571569</v>
      </c>
      <c r="Z19" s="58">
        <f t="array" ref="Z19">SUM(IF(('R11. TIAM road transport fuels'!$A$9:$A$540=$B19)*('R11. TIAM road transport fuels'!$B$9:$B$540=Z$7)*('R11. TIAM road transport fuels'!$D$9:$D$540=$D19)*('R11. TIAM road transport fuels'!$E$8:$P$8=Z$8),'R11. TIAM road transport fuels'!$E$9:$P$540))</f>
        <v>242.51343497468415</v>
      </c>
      <c r="AA19" s="58">
        <f t="array" ref="AA19">SUM(IF(('R11. TIAM road transport fuels'!$A$9:$A$540=$B19)*('R11. TIAM road transport fuels'!$B$9:$B$540=AA$7)*('R11. TIAM road transport fuels'!$D$9:$D$540=$D19)*('R11. TIAM road transport fuels'!$E$8:$P$8=AA$8),'R11. TIAM road transport fuels'!$E$9:$P$540))</f>
        <v>275.83117250019677</v>
      </c>
      <c r="AB19" s="58">
        <f t="array" ref="AB19">SUM(IF(('R11. TIAM road transport fuels'!$A$9:$A$540=$B19)*('R11. TIAM road transport fuels'!$B$9:$B$540=AB$7)*('R11. TIAM road transport fuels'!$D$9:$D$540=$D19)*('R11. TIAM road transport fuels'!$E$8:$P$8=AB$8),'R11. TIAM road transport fuels'!$E$9:$P$540))</f>
        <v>595.81419076846623</v>
      </c>
      <c r="AC19" s="58">
        <f t="array" ref="AC19">SUM(IF(('R11. TIAM road transport fuels'!$A$9:$A$540=$B19)*('R11. TIAM road transport fuels'!$B$9:$B$540=AC$7)*('R11. TIAM road transport fuels'!$D$9:$D$540=$D19)*('R11. TIAM road transport fuels'!$E$8:$P$8=AC$8),'R11. TIAM road transport fuels'!$E$9:$P$540))</f>
        <v>1200.4592134801251</v>
      </c>
    </row>
    <row r="20" spans="1:29" x14ac:dyDescent="0.3">
      <c r="A20" s="39" t="s">
        <v>62</v>
      </c>
      <c r="B20" s="39" t="s">
        <v>249</v>
      </c>
      <c r="C20" s="39" t="s">
        <v>98</v>
      </c>
      <c r="D20" s="39" t="s">
        <v>260</v>
      </c>
      <c r="E20" s="58">
        <f t="array" ref="E20">SUM(IF(('R11. TIAM road transport fuels'!$A$9:$A$540=$B20)*('R11. TIAM road transport fuels'!$B$9:$B$540=E$7)*('R11. TIAM road transport fuels'!$D$9:$D$540=$D20)*('R11. TIAM road transport fuels'!$E$8:$P$8=E$8),'R11. TIAM road transport fuels'!$E$9:$P$540))</f>
        <v>3.9800000000000004</v>
      </c>
      <c r="F20" s="58">
        <f t="array" ref="F20">SUM(IF(('R11. TIAM road transport fuels'!$A$9:$A$540=$B20)*('R11. TIAM road transport fuels'!$B$9:$B$540=F$7)*('R11. TIAM road transport fuels'!$D$9:$D$540=$D20)*('R11. TIAM road transport fuels'!$E$8:$P$8=F$8),'R11. TIAM road transport fuels'!$E$9:$P$540))</f>
        <v>0</v>
      </c>
      <c r="G20" s="58">
        <f t="array" ref="G20">SUM(IF(('R11. TIAM road transport fuels'!$A$9:$A$540=$B20)*('R11. TIAM road transport fuels'!$B$9:$B$540=G$7)*('R11. TIAM road transport fuels'!$D$9:$D$540=$D20)*('R11. TIAM road transport fuels'!$E$8:$P$8=G$8),'R11. TIAM road transport fuels'!$E$9:$P$540))</f>
        <v>48.893250000000002</v>
      </c>
      <c r="H20" s="58">
        <f t="array" ref="H20">SUM(IF(('R11. TIAM road transport fuels'!$A$9:$A$540=$B20)*('R11. TIAM road transport fuels'!$B$9:$B$540=H$7)*('R11. TIAM road transport fuels'!$D$9:$D$540=$D20)*('R11. TIAM road transport fuels'!$E$8:$P$8=H$8),'R11. TIAM road transport fuels'!$E$9:$P$540))</f>
        <v>0.17974999999999999</v>
      </c>
      <c r="I20" s="58">
        <f t="array" ref="I20">SUM(IF(('R11. TIAM road transport fuels'!$A$9:$A$540=$B20)*('R11. TIAM road transport fuels'!$B$9:$B$540=I$7)*('R11. TIAM road transport fuels'!$D$9:$D$540=$D20)*('R11. TIAM road transport fuels'!$E$8:$P$8=I$8),'R11. TIAM road transport fuels'!$E$9:$P$540))</f>
        <v>8.0653067882971496E-2</v>
      </c>
      <c r="J20" s="58">
        <f t="array" ref="J20">SUM(IF(('R11. TIAM road transport fuels'!$A$9:$A$540=$B20)*('R11. TIAM road transport fuels'!$B$9:$B$540=J$7)*('R11. TIAM road transport fuels'!$D$9:$D$540=$D20)*('R11. TIAM road transport fuels'!$E$8:$P$8=J$8),'R11. TIAM road transport fuels'!$E$9:$P$540))</f>
        <v>0</v>
      </c>
      <c r="K20" s="58">
        <f t="array" ref="K20">SUM(IF(('R11. TIAM road transport fuels'!$A$9:$A$540=$B20)*('R11. TIAM road transport fuels'!$B$9:$B$540=K$7)*('R11. TIAM road transport fuels'!$D$9:$D$540=$D20)*('R11. TIAM road transport fuels'!$E$8:$P$8=K$8),'R11. TIAM road transport fuels'!$E$9:$P$540))</f>
        <v>110.34553940783451</v>
      </c>
      <c r="L20" s="58">
        <f t="array" ref="L20">SUM(IF(('R11. TIAM road transport fuels'!$A$9:$A$540=$B20)*('R11. TIAM road transport fuels'!$B$9:$B$540=L$7)*('R11. TIAM road transport fuels'!$D$9:$D$540=$D20)*('R11. TIAM road transport fuels'!$E$8:$P$8=L$8),'R11. TIAM road transport fuels'!$E$9:$P$540))</f>
        <v>110.34553940783451</v>
      </c>
      <c r="M20" s="58">
        <f t="array" ref="M20">SUM(IF(('R11. TIAM road transport fuels'!$A$9:$A$540=$B20)*('R11. TIAM road transport fuels'!$B$9:$B$540=M$7)*('R11. TIAM road transport fuels'!$D$9:$D$540=$D20)*('R11. TIAM road transport fuels'!$E$8:$P$8=M$8),'R11. TIAM road transport fuels'!$E$9:$P$540))</f>
        <v>73.526810804329301</v>
      </c>
      <c r="N20" s="58">
        <f t="array" ref="N20">SUM(IF(('R11. TIAM road transport fuels'!$A$9:$A$540=$B20)*('R11. TIAM road transport fuels'!$B$9:$B$540=N$7)*('R11. TIAM road transport fuels'!$D$9:$D$540=$D20)*('R11. TIAM road transport fuels'!$E$8:$P$8=N$8),'R11. TIAM road transport fuels'!$E$9:$P$540))</f>
        <v>67.364812818295405</v>
      </c>
      <c r="O20" s="58">
        <f t="array" ref="O20">SUM(IF(('R11. TIAM road transport fuels'!$A$9:$A$540=$B20)*('R11. TIAM road transport fuels'!$B$9:$B$540=O$7)*('R11. TIAM road transport fuels'!$D$9:$D$540=$D20)*('R11. TIAM road transport fuels'!$E$8:$P$8=O$8),'R11. TIAM road transport fuels'!$E$9:$P$540))</f>
        <v>380.99540704739496</v>
      </c>
      <c r="P20" s="58">
        <f t="array" ref="P20">SUM(IF(('R11. TIAM road transport fuels'!$A$9:$A$540=$B20)*('R11. TIAM road transport fuels'!$B$9:$B$540=P$7)*('R11. TIAM road transport fuels'!$D$9:$D$540=$D20)*('R11. TIAM road transport fuels'!$E$8:$P$8=P$8),'R11. TIAM road transport fuels'!$E$9:$P$540))</f>
        <v>5660.5706305643907</v>
      </c>
      <c r="R20" s="58">
        <f t="array" ref="R20">SUM(IF(('R11. TIAM road transport fuels'!$A$9:$A$540=$B20)*('R11. TIAM road transport fuels'!$B$9:$B$540=R$7)*('R11. TIAM road transport fuels'!$D$9:$D$540=$D20)*('R11. TIAM road transport fuels'!$E$8:$P$8=R$8),'R11. TIAM road transport fuels'!$E$9:$P$540))</f>
        <v>0</v>
      </c>
      <c r="S20" s="58">
        <f t="array" ref="S20">SUM(IF(('R11. TIAM road transport fuels'!$A$9:$A$540=$B20)*('R11. TIAM road transport fuels'!$B$9:$B$540=S$7)*('R11. TIAM road transport fuels'!$D$9:$D$540=$D20)*('R11. TIAM road transport fuels'!$E$8:$P$8=S$8),'R11. TIAM road transport fuels'!$E$9:$P$540))</f>
        <v>0</v>
      </c>
      <c r="T20" s="58">
        <f t="array" ref="T20">SUM(IF(('R11. TIAM road transport fuels'!$A$9:$A$540=$B20)*('R11. TIAM road transport fuels'!$B$9:$B$540=T$7)*('R11. TIAM road transport fuels'!$D$9:$D$540=$D20)*('R11. TIAM road transport fuels'!$E$8:$P$8=T$8),'R11. TIAM road transport fuels'!$E$9:$P$540))</f>
        <v>0</v>
      </c>
      <c r="U20" s="58">
        <f t="array" ref="U20">SUM(IF(('R11. TIAM road transport fuels'!$A$9:$A$540=$B20)*('R11. TIAM road transport fuels'!$B$9:$B$540=U$7)*('R11. TIAM road transport fuels'!$D$9:$D$540=$D20)*('R11. TIAM road transport fuels'!$E$8:$P$8=U$8),'R11. TIAM road transport fuels'!$E$9:$P$540))</f>
        <v>0</v>
      </c>
      <c r="V20" s="58">
        <f t="array" ref="V20">SUM(IF(('R11. TIAM road transport fuels'!$A$9:$A$540=$B20)*('R11. TIAM road transport fuels'!$B$9:$B$540=V$7)*('R11. TIAM road transport fuels'!$D$9:$D$540=$D20)*('R11. TIAM road transport fuels'!$E$8:$P$8=V$8),'R11. TIAM road transport fuels'!$E$9:$P$540))</f>
        <v>0</v>
      </c>
      <c r="W20" s="58">
        <f t="array" ref="W20">SUM(IF(('R11. TIAM road transport fuels'!$A$9:$A$540=$B20)*('R11. TIAM road transport fuels'!$B$9:$B$540=W$7)*('R11. TIAM road transport fuels'!$D$9:$D$540=$D20)*('R11. TIAM road transport fuels'!$E$8:$P$8=W$8),'R11. TIAM road transport fuels'!$E$9:$P$540))</f>
        <v>0</v>
      </c>
      <c r="X20" s="58">
        <f t="array" ref="X20">SUM(IF(('R11. TIAM road transport fuels'!$A$9:$A$540=$B20)*('R11. TIAM road transport fuels'!$B$9:$B$540=X$7)*('R11. TIAM road transport fuels'!$D$9:$D$540=$D20)*('R11. TIAM road transport fuels'!$E$8:$P$8=X$8),'R11. TIAM road transport fuels'!$E$9:$P$540))</f>
        <v>0</v>
      </c>
      <c r="Y20" s="58">
        <f t="array" ref="Y20">SUM(IF(('R11. TIAM road transport fuels'!$A$9:$A$540=$B20)*('R11. TIAM road transport fuels'!$B$9:$B$540=Y$7)*('R11. TIAM road transport fuels'!$D$9:$D$540=$D20)*('R11. TIAM road transport fuels'!$E$8:$P$8=Y$8),'R11. TIAM road transport fuels'!$E$9:$P$540))</f>
        <v>398.59555743311444</v>
      </c>
      <c r="Z20" s="58">
        <f t="array" ref="Z20">SUM(IF(('R11. TIAM road transport fuels'!$A$9:$A$540=$B20)*('R11. TIAM road transport fuels'!$B$9:$B$540=Z$7)*('R11. TIAM road transport fuels'!$D$9:$D$540=$D20)*('R11. TIAM road transport fuels'!$E$8:$P$8=Z$8),'R11. TIAM road transport fuels'!$E$9:$P$540))</f>
        <v>829.6717782729238</v>
      </c>
      <c r="AA20" s="58">
        <f t="array" ref="AA20">SUM(IF(('R11. TIAM road transport fuels'!$A$9:$A$540=$B20)*('R11. TIAM road transport fuels'!$B$9:$B$540=AA$7)*('R11. TIAM road transport fuels'!$D$9:$D$540=$D20)*('R11. TIAM road transport fuels'!$E$8:$P$8=AA$8),'R11. TIAM road transport fuels'!$E$9:$P$540))</f>
        <v>2532.7419902762813</v>
      </c>
      <c r="AB20" s="58">
        <f t="array" ref="AB20">SUM(IF(('R11. TIAM road transport fuels'!$A$9:$A$540=$B20)*('R11. TIAM road transport fuels'!$B$9:$B$540=AB$7)*('R11. TIAM road transport fuels'!$D$9:$D$540=$D20)*('R11. TIAM road transport fuels'!$E$8:$P$8=AB$8),'R11. TIAM road transport fuels'!$E$9:$P$540))</f>
        <v>3245.7884525165132</v>
      </c>
      <c r="AC20" s="58">
        <f t="array" ref="AC20">SUM(IF(('R11. TIAM road transport fuels'!$A$9:$A$540=$B20)*('R11. TIAM road transport fuels'!$B$9:$B$540=AC$7)*('R11. TIAM road transport fuels'!$D$9:$D$540=$D20)*('R11. TIAM road transport fuels'!$E$8:$P$8=AC$8),'R11. TIAM road transport fuels'!$E$9:$P$540))</f>
        <v>4902.1077655455092</v>
      </c>
    </row>
    <row r="21" spans="1:29" x14ac:dyDescent="0.3">
      <c r="A21" s="39" t="s">
        <v>62</v>
      </c>
      <c r="B21" s="39" t="s">
        <v>249</v>
      </c>
      <c r="C21" s="39" t="s">
        <v>99</v>
      </c>
      <c r="D21" s="39" t="s">
        <v>261</v>
      </c>
      <c r="E21" s="58">
        <f t="array" ref="E21">SUM(IF(('R11. TIAM road transport fuels'!$A$9:$A$540=$B21)*('R11. TIAM road transport fuels'!$B$9:$B$540=E$7)*('R11. TIAM road transport fuels'!$D$9:$D$540=$D21)*('R11. TIAM road transport fuels'!$E$8:$P$8=E$8),'R11. TIAM road transport fuels'!$E$9:$P$540))</f>
        <v>3.44</v>
      </c>
      <c r="F21" s="58">
        <f t="array" ref="F21">SUM(IF(('R11. TIAM road transport fuels'!$A$9:$A$540=$B21)*('R11. TIAM road transport fuels'!$B$9:$B$540=F$7)*('R11. TIAM road transport fuels'!$D$9:$D$540=$D21)*('R11. TIAM road transport fuels'!$E$8:$P$8=F$8),'R11. TIAM road transport fuels'!$E$9:$P$540))</f>
        <v>0</v>
      </c>
      <c r="G21" s="58">
        <f t="array" ref="G21">SUM(IF(('R11. TIAM road transport fuels'!$A$9:$A$540=$B21)*('R11. TIAM road transport fuels'!$B$9:$B$540=G$7)*('R11. TIAM road transport fuels'!$D$9:$D$540=$D21)*('R11. TIAM road transport fuels'!$E$8:$P$8=G$8),'R11. TIAM road transport fuels'!$E$9:$P$540))</f>
        <v>15.73775</v>
      </c>
      <c r="H21" s="58">
        <f t="array" ref="H21">SUM(IF(('R11. TIAM road transport fuels'!$A$9:$A$540=$B21)*('R11. TIAM road transport fuels'!$B$9:$B$540=H$7)*('R11. TIAM road transport fuels'!$D$9:$D$540=$D21)*('R11. TIAM road transport fuels'!$E$8:$P$8=H$8),'R11. TIAM road transport fuels'!$E$9:$P$540))</f>
        <v>15.73775</v>
      </c>
      <c r="I21" s="58">
        <f t="array" ref="I21">SUM(IF(('R11. TIAM road transport fuels'!$A$9:$A$540=$B21)*('R11. TIAM road transport fuels'!$B$9:$B$540=I$7)*('R11. TIAM road transport fuels'!$D$9:$D$540=$D21)*('R11. TIAM road transport fuels'!$E$8:$P$8=I$8),'R11. TIAM road transport fuels'!$E$9:$P$540))</f>
        <v>0</v>
      </c>
      <c r="J21" s="58">
        <f t="array" ref="J21">SUM(IF(('R11. TIAM road transport fuels'!$A$9:$A$540=$B21)*('R11. TIAM road transport fuels'!$B$9:$B$540=J$7)*('R11. TIAM road transport fuels'!$D$9:$D$540=$D21)*('R11. TIAM road transport fuels'!$E$8:$P$8=J$8),'R11. TIAM road transport fuels'!$E$9:$P$540))</f>
        <v>0</v>
      </c>
      <c r="K21" s="58">
        <f t="array" ref="K21">SUM(IF(('R11. TIAM road transport fuels'!$A$9:$A$540=$B21)*('R11. TIAM road transport fuels'!$B$9:$B$540=K$7)*('R11. TIAM road transport fuels'!$D$9:$D$540=$D21)*('R11. TIAM road transport fuels'!$E$8:$P$8=K$8),'R11. TIAM road transport fuels'!$E$9:$P$540))</f>
        <v>16.253481389179701</v>
      </c>
      <c r="L21" s="58">
        <f t="array" ref="L21">SUM(IF(('R11. TIAM road transport fuels'!$A$9:$A$540=$B21)*('R11. TIAM road transport fuels'!$B$9:$B$540=L$7)*('R11. TIAM road transport fuels'!$D$9:$D$540=$D21)*('R11. TIAM road transport fuels'!$E$8:$P$8=L$8),'R11. TIAM road transport fuels'!$E$9:$P$540))</f>
        <v>16.253481389179701</v>
      </c>
      <c r="M21" s="58">
        <f t="array" ref="M21">SUM(IF(('R11. TIAM road transport fuels'!$A$9:$A$540=$B21)*('R11. TIAM road transport fuels'!$B$9:$B$540=M$7)*('R11. TIAM road transport fuels'!$D$9:$D$540=$D21)*('R11. TIAM road transport fuels'!$E$8:$P$8=M$8),'R11. TIAM road transport fuels'!$E$9:$P$540))</f>
        <v>9.1131163127102504</v>
      </c>
      <c r="N21" s="58">
        <f t="array" ref="N21">SUM(IF(('R11. TIAM road transport fuels'!$A$9:$A$540=$B21)*('R11. TIAM road transport fuels'!$B$9:$B$540=N$7)*('R11. TIAM road transport fuels'!$D$9:$D$540=$D21)*('R11. TIAM road transport fuels'!$E$8:$P$8=N$8),'R11. TIAM road transport fuels'!$E$9:$P$540))</f>
        <v>0</v>
      </c>
      <c r="O21" s="58">
        <f t="array" ref="O21">SUM(IF(('R11. TIAM road transport fuels'!$A$9:$A$540=$B21)*('R11. TIAM road transport fuels'!$B$9:$B$540=O$7)*('R11. TIAM road transport fuels'!$D$9:$D$540=$D21)*('R11. TIAM road transport fuels'!$E$8:$P$8=O$8),'R11. TIAM road transport fuels'!$E$9:$P$540))</f>
        <v>0</v>
      </c>
      <c r="P21" s="58">
        <f t="array" ref="P21">SUM(IF(('R11. TIAM road transport fuels'!$A$9:$A$540=$B21)*('R11. TIAM road transport fuels'!$B$9:$B$540=P$7)*('R11. TIAM road transport fuels'!$D$9:$D$540=$D21)*('R11. TIAM road transport fuels'!$E$8:$P$8=P$8),'R11. TIAM road transport fuels'!$E$9:$P$540))</f>
        <v>105.37300649110401</v>
      </c>
      <c r="R21" s="58">
        <f t="array" ref="R21">SUM(IF(('R11. TIAM road transport fuels'!$A$9:$A$540=$B21)*('R11. TIAM road transport fuels'!$B$9:$B$540=R$7)*('R11. TIAM road transport fuels'!$D$9:$D$540=$D21)*('R11. TIAM road transport fuels'!$E$8:$P$8=R$8),'R11. TIAM road transport fuels'!$E$9:$P$540))</f>
        <v>0</v>
      </c>
      <c r="S21" s="58">
        <f t="array" ref="S21">SUM(IF(('R11. TIAM road transport fuels'!$A$9:$A$540=$B21)*('R11. TIAM road transport fuels'!$B$9:$B$540=S$7)*('R11. TIAM road transport fuels'!$D$9:$D$540=$D21)*('R11. TIAM road transport fuels'!$E$8:$P$8=S$8),'R11. TIAM road transport fuels'!$E$9:$P$540))</f>
        <v>0</v>
      </c>
      <c r="T21" s="58">
        <f t="array" ref="T21">SUM(IF(('R11. TIAM road transport fuels'!$A$9:$A$540=$B21)*('R11. TIAM road transport fuels'!$B$9:$B$540=T$7)*('R11. TIAM road transport fuels'!$D$9:$D$540=$D21)*('R11. TIAM road transport fuels'!$E$8:$P$8=T$8),'R11. TIAM road transport fuels'!$E$9:$P$540))</f>
        <v>0</v>
      </c>
      <c r="U21" s="58">
        <f t="array" ref="U21">SUM(IF(('R11. TIAM road transport fuels'!$A$9:$A$540=$B21)*('R11. TIAM road transport fuels'!$B$9:$B$540=U$7)*('R11. TIAM road transport fuels'!$D$9:$D$540=$D21)*('R11. TIAM road transport fuels'!$E$8:$P$8=U$8),'R11. TIAM road transport fuels'!$E$9:$P$540))</f>
        <v>0</v>
      </c>
      <c r="V21" s="58">
        <f t="array" ref="V21">SUM(IF(('R11. TIAM road transport fuels'!$A$9:$A$540=$B21)*('R11. TIAM road transport fuels'!$B$9:$B$540=V$7)*('R11. TIAM road transport fuels'!$D$9:$D$540=$D21)*('R11. TIAM road transport fuels'!$E$8:$P$8=V$8),'R11. TIAM road transport fuels'!$E$9:$P$540))</f>
        <v>0</v>
      </c>
      <c r="W21" s="58">
        <f t="array" ref="W21">SUM(IF(('R11. TIAM road transport fuels'!$A$9:$A$540=$B21)*('R11. TIAM road transport fuels'!$B$9:$B$540=W$7)*('R11. TIAM road transport fuels'!$D$9:$D$540=$D21)*('R11. TIAM road transport fuels'!$E$8:$P$8=W$8),'R11. TIAM road transport fuels'!$E$9:$P$540))</f>
        <v>0</v>
      </c>
      <c r="X21" s="58">
        <f t="array" ref="X21">SUM(IF(('R11. TIAM road transport fuels'!$A$9:$A$540=$B21)*('R11. TIAM road transport fuels'!$B$9:$B$540=X$7)*('R11. TIAM road transport fuels'!$D$9:$D$540=$D21)*('R11. TIAM road transport fuels'!$E$8:$P$8=X$8),'R11. TIAM road transport fuels'!$E$9:$P$540))</f>
        <v>0</v>
      </c>
      <c r="Y21" s="58">
        <f t="array" ref="Y21">SUM(IF(('R11. TIAM road transport fuels'!$A$9:$A$540=$B21)*('R11. TIAM road transport fuels'!$B$9:$B$540=Y$7)*('R11. TIAM road transport fuels'!$D$9:$D$540=$D21)*('R11. TIAM road transport fuels'!$E$8:$P$8=Y$8),'R11. TIAM road transport fuels'!$E$9:$P$540))</f>
        <v>62.888250580331437</v>
      </c>
      <c r="Z21" s="58">
        <f t="array" ref="Z21">SUM(IF(('R11. TIAM road transport fuels'!$A$9:$A$540=$B21)*('R11. TIAM road transport fuels'!$B$9:$B$540=Z$7)*('R11. TIAM road transport fuels'!$D$9:$D$540=$D21)*('R11. TIAM road transport fuels'!$E$8:$P$8=Z$8),'R11. TIAM road transport fuels'!$E$9:$P$540))</f>
        <v>146.72329978873984</v>
      </c>
      <c r="AA21" s="58">
        <f t="array" ref="AA21">SUM(IF(('R11. TIAM road transport fuels'!$A$9:$A$540=$B21)*('R11. TIAM road transport fuels'!$B$9:$B$540=AA$7)*('R11. TIAM road transport fuels'!$D$9:$D$540=$D21)*('R11. TIAM road transport fuels'!$E$8:$P$8=AA$8),'R11. TIAM road transport fuels'!$E$9:$P$540))</f>
        <v>179.44872996570322</v>
      </c>
      <c r="AB21" s="58">
        <f t="array" ref="AB21">SUM(IF(('R11. TIAM road transport fuels'!$A$9:$A$540=$B21)*('R11. TIAM road transport fuels'!$B$9:$B$540=AB$7)*('R11. TIAM road transport fuels'!$D$9:$D$540=$D21)*('R11. TIAM road transport fuels'!$E$8:$P$8=AB$8),'R11. TIAM road transport fuels'!$E$9:$P$540))</f>
        <v>244.12273722534195</v>
      </c>
      <c r="AC21" s="58">
        <f t="array" ref="AC21">SUM(IF(('R11. TIAM road transport fuels'!$A$9:$A$540=$B21)*('R11. TIAM road transport fuels'!$B$9:$B$540=AC$7)*('R11. TIAM road transport fuels'!$D$9:$D$540=$D21)*('R11. TIAM road transport fuels'!$E$8:$P$8=AC$8),'R11. TIAM road transport fuels'!$E$9:$P$540))</f>
        <v>266.34008245850015</v>
      </c>
    </row>
    <row r="22" spans="1:29" x14ac:dyDescent="0.3">
      <c r="A22" s="39" t="s">
        <v>63</v>
      </c>
      <c r="B22" s="39" t="s">
        <v>251</v>
      </c>
      <c r="C22" s="39" t="s">
        <v>80</v>
      </c>
      <c r="D22" s="39" t="s">
        <v>256</v>
      </c>
      <c r="E22" s="58">
        <f t="array" ref="E22">SUM(IF(('R11. TIAM road transport fuels'!$A$9:$A$540=$B22)*('R11. TIAM road transport fuels'!$B$9:$B$540=E$7)*('R11. TIAM road transport fuels'!$D$9:$D$540=$D22)*('R11. TIAM road transport fuels'!$E$8:$P$8=E$8),'R11. TIAM road transport fuels'!$E$9:$P$540))</f>
        <v>9.32</v>
      </c>
      <c r="F22" s="58">
        <f t="array" ref="F22">SUM(IF(('R11. TIAM road transport fuels'!$A$9:$A$540=$B22)*('R11. TIAM road transport fuels'!$B$9:$B$540=F$7)*('R11. TIAM road transport fuels'!$D$9:$D$540=$D22)*('R11. TIAM road transport fuels'!$E$8:$P$8=F$8),'R11. TIAM road transport fuels'!$E$9:$P$540))</f>
        <v>0</v>
      </c>
      <c r="G22" s="58">
        <f t="array" ref="G22">SUM(IF(('R11. TIAM road transport fuels'!$A$9:$A$540=$B22)*('R11. TIAM road transport fuels'!$B$9:$B$540=G$7)*('R11. TIAM road transport fuels'!$D$9:$D$540=$D22)*('R11. TIAM road transport fuels'!$E$8:$P$8=G$8),'R11. TIAM road transport fuels'!$E$9:$P$540))</f>
        <v>277.80125000000021</v>
      </c>
      <c r="H22" s="58">
        <f t="array" ref="H22">SUM(IF(('R11. TIAM road transport fuels'!$A$9:$A$540=$B22)*('R11. TIAM road transport fuels'!$B$9:$B$540=H$7)*('R11. TIAM road transport fuels'!$D$9:$D$540=$D22)*('R11. TIAM road transport fuels'!$E$8:$P$8=H$8),'R11. TIAM road transport fuels'!$E$9:$P$540))</f>
        <v>277.80125000000021</v>
      </c>
      <c r="I22" s="58">
        <f t="array" ref="I22">SUM(IF(('R11. TIAM road transport fuels'!$A$9:$A$540=$B22)*('R11. TIAM road transport fuels'!$B$9:$B$540=I$7)*('R11. TIAM road transport fuels'!$D$9:$D$540=$D22)*('R11. TIAM road transport fuels'!$E$8:$P$8=I$8),'R11. TIAM road transport fuels'!$E$9:$P$540))</f>
        <v>46.878816100019499</v>
      </c>
      <c r="J22" s="58">
        <f t="array" ref="J22">SUM(IF(('R11. TIAM road transport fuels'!$A$9:$A$540=$B22)*('R11. TIAM road transport fuels'!$B$9:$B$540=J$7)*('R11. TIAM road transport fuels'!$D$9:$D$540=$D22)*('R11. TIAM road transport fuels'!$E$8:$P$8=J$8),'R11. TIAM road transport fuels'!$E$9:$P$540))</f>
        <v>0</v>
      </c>
      <c r="K22" s="58">
        <f t="array" ref="K22">SUM(IF(('R11. TIAM road transport fuels'!$A$9:$A$540=$B22)*('R11. TIAM road transport fuels'!$B$9:$B$540=K$7)*('R11. TIAM road transport fuels'!$D$9:$D$540=$D22)*('R11. TIAM road transport fuels'!$E$8:$P$8=K$8),'R11. TIAM road transport fuels'!$E$9:$P$540))</f>
        <v>173.02653071198731</v>
      </c>
      <c r="L22" s="58">
        <f t="array" ref="L22">SUM(IF(('R11. TIAM road transport fuels'!$A$9:$A$540=$B22)*('R11. TIAM road transport fuels'!$B$9:$B$540=L$7)*('R11. TIAM road transport fuels'!$D$9:$D$540=$D22)*('R11. TIAM road transport fuels'!$E$8:$P$8=L$8),'R11. TIAM road transport fuels'!$E$9:$P$540))</f>
        <v>2.4751726486469101</v>
      </c>
      <c r="M22" s="58">
        <f t="array" ref="M22">SUM(IF(('R11. TIAM road transport fuels'!$A$9:$A$540=$B22)*('R11. TIAM road transport fuels'!$B$9:$B$540=M$7)*('R11. TIAM road transport fuels'!$D$9:$D$540=$D22)*('R11. TIAM road transport fuels'!$E$8:$P$8=M$8),'R11. TIAM road transport fuels'!$E$9:$P$540))</f>
        <v>1.13831077339084</v>
      </c>
      <c r="N22" s="58">
        <f t="array" ref="N22">SUM(IF(('R11. TIAM road transport fuels'!$A$9:$A$540=$B22)*('R11. TIAM road transport fuels'!$B$9:$B$540=N$7)*('R11. TIAM road transport fuels'!$D$9:$D$540=$D22)*('R11. TIAM road transport fuels'!$E$8:$P$8=N$8),'R11. TIAM road transport fuels'!$E$9:$P$540))</f>
        <v>0</v>
      </c>
      <c r="O22" s="58">
        <f t="array" ref="O22">SUM(IF(('R11. TIAM road transport fuels'!$A$9:$A$540=$B22)*('R11. TIAM road transport fuels'!$B$9:$B$540=O$7)*('R11. TIAM road transport fuels'!$D$9:$D$540=$D22)*('R11. TIAM road transport fuels'!$E$8:$P$8=O$8),'R11. TIAM road transport fuels'!$E$9:$P$540))</f>
        <v>0</v>
      </c>
      <c r="P22" s="58">
        <f t="array" ref="P22">SUM(IF(('R11. TIAM road transport fuels'!$A$9:$A$540=$B22)*('R11. TIAM road transport fuels'!$B$9:$B$540=P$7)*('R11. TIAM road transport fuels'!$D$9:$D$540=$D22)*('R11. TIAM road transport fuels'!$E$8:$P$8=P$8),'R11. TIAM road transport fuels'!$E$9:$P$540))</f>
        <v>0</v>
      </c>
      <c r="R22" s="58">
        <f t="array" ref="R22">SUM(IF(('R11. TIAM road transport fuels'!$A$9:$A$540=$B22)*('R11. TIAM road transport fuels'!$B$9:$B$540=R$7)*('R11. TIAM road transport fuels'!$D$9:$D$540=$D22)*('R11. TIAM road transport fuels'!$E$8:$P$8=R$8),'R11. TIAM road transport fuels'!$E$9:$P$540))</f>
        <v>0</v>
      </c>
      <c r="S22" s="58">
        <f t="array" ref="S22">SUM(IF(('R11. TIAM road transport fuels'!$A$9:$A$540=$B22)*('R11. TIAM road transport fuels'!$B$9:$B$540=S$7)*('R11. TIAM road transport fuels'!$D$9:$D$540=$D22)*('R11. TIAM road transport fuels'!$E$8:$P$8=S$8),'R11. TIAM road transport fuels'!$E$9:$P$540))</f>
        <v>0</v>
      </c>
      <c r="T22" s="58">
        <f t="array" ref="T22">SUM(IF(('R11. TIAM road transport fuels'!$A$9:$A$540=$B22)*('R11. TIAM road transport fuels'!$B$9:$B$540=T$7)*('R11. TIAM road transport fuels'!$D$9:$D$540=$D22)*('R11. TIAM road transport fuels'!$E$8:$P$8=T$8),'R11. TIAM road transport fuels'!$E$9:$P$540))</f>
        <v>0</v>
      </c>
      <c r="U22" s="58">
        <f t="array" ref="U22">SUM(IF(('R11. TIAM road transport fuels'!$A$9:$A$540=$B22)*('R11. TIAM road transport fuels'!$B$9:$B$540=U$7)*('R11. TIAM road transport fuels'!$D$9:$D$540=$D22)*('R11. TIAM road transport fuels'!$E$8:$P$8=U$8),'R11. TIAM road transport fuels'!$E$9:$P$540))</f>
        <v>0</v>
      </c>
      <c r="V22" s="58">
        <f t="array" ref="V22">SUM(IF(('R11. TIAM road transport fuels'!$A$9:$A$540=$B22)*('R11. TIAM road transport fuels'!$B$9:$B$540=V$7)*('R11. TIAM road transport fuels'!$D$9:$D$540=$D22)*('R11. TIAM road transport fuels'!$E$8:$P$8=V$8),'R11. TIAM road transport fuels'!$E$9:$P$540))</f>
        <v>565.3591704667715</v>
      </c>
      <c r="W22" s="58">
        <f t="array" ref="W22">SUM(IF(('R11. TIAM road transport fuels'!$A$9:$A$540=$B22)*('R11. TIAM road transport fuels'!$B$9:$B$540=W$7)*('R11. TIAM road transport fuels'!$D$9:$D$540=$D22)*('R11. TIAM road transport fuels'!$E$8:$P$8=W$8),'R11. TIAM road transport fuels'!$E$9:$P$540))</f>
        <v>2823.2291885111208</v>
      </c>
      <c r="X22" s="58">
        <f t="array" ref="X22">SUM(IF(('R11. TIAM road transport fuels'!$A$9:$A$540=$B22)*('R11. TIAM road transport fuels'!$B$9:$B$540=X$7)*('R11. TIAM road transport fuels'!$D$9:$D$540=$D22)*('R11. TIAM road transport fuels'!$E$8:$P$8=X$8),'R11. TIAM road transport fuels'!$E$9:$P$540))</f>
        <v>4220.5739646267739</v>
      </c>
      <c r="Y22" s="58">
        <f t="array" ref="Y22">SUM(IF(('R11. TIAM road transport fuels'!$A$9:$A$540=$B22)*('R11. TIAM road transport fuels'!$B$9:$B$540=Y$7)*('R11. TIAM road transport fuels'!$D$9:$D$540=$D22)*('R11. TIAM road transport fuels'!$E$8:$P$8=Y$8),'R11. TIAM road transport fuels'!$E$9:$P$540))</f>
        <v>4532.5304753334494</v>
      </c>
      <c r="Z22" s="58">
        <f t="array" ref="Z22">SUM(IF(('R11. TIAM road transport fuels'!$A$9:$A$540=$B22)*('R11. TIAM road transport fuels'!$B$9:$B$540=Z$7)*('R11. TIAM road transport fuels'!$D$9:$D$540=$D22)*('R11. TIAM road transport fuels'!$E$8:$P$8=Z$8),'R11. TIAM road transport fuels'!$E$9:$P$540))</f>
        <v>5028.4390804137538</v>
      </c>
      <c r="AA22" s="58">
        <f t="array" ref="AA22">SUM(IF(('R11. TIAM road transport fuels'!$A$9:$A$540=$B22)*('R11. TIAM road transport fuels'!$B$9:$B$540=AA$7)*('R11. TIAM road transport fuels'!$D$9:$D$540=$D22)*('R11. TIAM road transport fuels'!$E$8:$P$8=AA$8),'R11. TIAM road transport fuels'!$E$9:$P$540))</f>
        <v>5284.9670373395502</v>
      </c>
      <c r="AB22" s="58">
        <f t="array" ref="AB22">SUM(IF(('R11. TIAM road transport fuels'!$A$9:$A$540=$B22)*('R11. TIAM road transport fuels'!$B$9:$B$540=AB$7)*('R11. TIAM road transport fuels'!$D$9:$D$540=$D22)*('R11. TIAM road transport fuels'!$E$8:$P$8=AB$8),'R11. TIAM road transport fuels'!$E$9:$P$540))</f>
        <v>5380.1566325575259</v>
      </c>
      <c r="AC22" s="58">
        <f t="array" ref="AC22">SUM(IF(('R11. TIAM road transport fuels'!$A$9:$A$540=$B22)*('R11. TIAM road transport fuels'!$B$9:$B$540=AC$7)*('R11. TIAM road transport fuels'!$D$9:$D$540=$D22)*('R11. TIAM road transport fuels'!$E$8:$P$8=AC$8),'R11. TIAM road transport fuels'!$E$9:$P$540))</f>
        <v>5387.9668072033292</v>
      </c>
    </row>
    <row r="23" spans="1:29" x14ac:dyDescent="0.3">
      <c r="A23" s="39" t="s">
        <v>63</v>
      </c>
      <c r="B23" s="39" t="s">
        <v>251</v>
      </c>
      <c r="C23" s="39" t="s">
        <v>101</v>
      </c>
      <c r="D23" s="39" t="s">
        <v>257</v>
      </c>
      <c r="E23" s="58">
        <f t="array" ref="E23">SUM(IF(('R11. TIAM road transport fuels'!$A$9:$A$540=$B23)*('R11. TIAM road transport fuels'!$B$9:$B$540=E$7)*('R11. TIAM road transport fuels'!$D$9:$D$540=$D23)*('R11. TIAM road transport fuels'!$E$8:$P$8=E$8),'R11. TIAM road transport fuels'!$E$9:$P$540))</f>
        <v>0.68</v>
      </c>
      <c r="F23" s="58">
        <f t="array" ref="F23">SUM(IF(('R11. TIAM road transport fuels'!$A$9:$A$540=$B23)*('R11. TIAM road transport fuels'!$B$9:$B$540=F$7)*('R11. TIAM road transport fuels'!$D$9:$D$540=$D23)*('R11. TIAM road transport fuels'!$E$8:$P$8=F$8),'R11. TIAM road transport fuels'!$E$9:$P$540))</f>
        <v>0</v>
      </c>
      <c r="G23" s="58">
        <f t="array" ref="G23">SUM(IF(('R11. TIAM road transport fuels'!$A$9:$A$540=$B23)*('R11. TIAM road transport fuels'!$B$9:$B$540=G$7)*('R11. TIAM road transport fuels'!$D$9:$D$540=$D23)*('R11. TIAM road transport fuels'!$E$8:$P$8=G$8),'R11. TIAM road transport fuels'!$E$9:$P$540))</f>
        <v>81.42149999999998</v>
      </c>
      <c r="H23" s="58">
        <f t="array" ref="H23">SUM(IF(('R11. TIAM road transport fuels'!$A$9:$A$540=$B23)*('R11. TIAM road transport fuels'!$B$9:$B$540=H$7)*('R11. TIAM road transport fuels'!$D$9:$D$540=$D23)*('R11. TIAM road transport fuels'!$E$8:$P$8=H$8),'R11. TIAM road transport fuels'!$E$9:$P$540))</f>
        <v>33.497177038253596</v>
      </c>
      <c r="I23" s="58">
        <f t="array" ref="I23">SUM(IF(('R11. TIAM road transport fuels'!$A$9:$A$540=$B23)*('R11. TIAM road transport fuels'!$B$9:$B$540=I$7)*('R11. TIAM road transport fuels'!$D$9:$D$540=$D23)*('R11. TIAM road transport fuels'!$E$8:$P$8=I$8),'R11. TIAM road transport fuels'!$E$9:$P$540))</f>
        <v>0</v>
      </c>
      <c r="J23" s="58">
        <f t="array" ref="J23">SUM(IF(('R11. TIAM road transport fuels'!$A$9:$A$540=$B23)*('R11. TIAM road transport fuels'!$B$9:$B$540=J$7)*('R11. TIAM road transport fuels'!$D$9:$D$540=$D23)*('R11. TIAM road transport fuels'!$E$8:$P$8=J$8),'R11. TIAM road transport fuels'!$E$9:$P$540))</f>
        <v>0</v>
      </c>
      <c r="K23" s="58">
        <f t="array" ref="K23">SUM(IF(('R11. TIAM road transport fuels'!$A$9:$A$540=$B23)*('R11. TIAM road transport fuels'!$B$9:$B$540=K$7)*('R11. TIAM road transport fuels'!$D$9:$D$540=$D23)*('R11. TIAM road transport fuels'!$E$8:$P$8=K$8),'R11. TIAM road transport fuels'!$E$9:$P$540))</f>
        <v>0</v>
      </c>
      <c r="L23" s="58">
        <f t="array" ref="L23">SUM(IF(('R11. TIAM road transport fuels'!$A$9:$A$540=$B23)*('R11. TIAM road transport fuels'!$B$9:$B$540=L$7)*('R11. TIAM road transport fuels'!$D$9:$D$540=$D23)*('R11. TIAM road transport fuels'!$E$8:$P$8=L$8),'R11. TIAM road transport fuels'!$E$9:$P$540))</f>
        <v>0</v>
      </c>
      <c r="M23" s="58">
        <f t="array" ref="M23">SUM(IF(('R11. TIAM road transport fuels'!$A$9:$A$540=$B23)*('R11. TIAM road transport fuels'!$B$9:$B$540=M$7)*('R11. TIAM road transport fuels'!$D$9:$D$540=$D23)*('R11. TIAM road transport fuels'!$E$8:$P$8=M$8),'R11. TIAM road transport fuels'!$E$9:$P$540))</f>
        <v>0</v>
      </c>
      <c r="N23" s="58">
        <f t="array" ref="N23">SUM(IF(('R11. TIAM road transport fuels'!$A$9:$A$540=$B23)*('R11. TIAM road transport fuels'!$B$9:$B$540=N$7)*('R11. TIAM road transport fuels'!$D$9:$D$540=$D23)*('R11. TIAM road transport fuels'!$E$8:$P$8=N$8),'R11. TIAM road transport fuels'!$E$9:$P$540))</f>
        <v>0</v>
      </c>
      <c r="O23" s="58">
        <f t="array" ref="O23">SUM(IF(('R11. TIAM road transport fuels'!$A$9:$A$540=$B23)*('R11. TIAM road transport fuels'!$B$9:$B$540=O$7)*('R11. TIAM road transport fuels'!$D$9:$D$540=$D23)*('R11. TIAM road transport fuels'!$E$8:$P$8=O$8),'R11. TIAM road transport fuels'!$E$9:$P$540))</f>
        <v>0</v>
      </c>
      <c r="P23" s="58">
        <f t="array" ref="P23">SUM(IF(('R11. TIAM road transport fuels'!$A$9:$A$540=$B23)*('R11. TIAM road transport fuels'!$B$9:$B$540=P$7)*('R11. TIAM road transport fuels'!$D$9:$D$540=$D23)*('R11. TIAM road transport fuels'!$E$8:$P$8=P$8),'R11. TIAM road transport fuels'!$E$9:$P$540))</f>
        <v>108.28084565727001</v>
      </c>
      <c r="R23" s="58">
        <f t="array" ref="R23">SUM(IF(('R11. TIAM road transport fuels'!$A$9:$A$540=$B23)*('R11. TIAM road transport fuels'!$B$9:$B$540=R$7)*('R11. TIAM road transport fuels'!$D$9:$D$540=$D23)*('R11. TIAM road transport fuels'!$E$8:$P$8=R$8),'R11. TIAM road transport fuels'!$E$9:$P$540))</f>
        <v>0.66291000000000011</v>
      </c>
      <c r="S23" s="58">
        <f t="array" ref="S23">SUM(IF(('R11. TIAM road transport fuels'!$A$9:$A$540=$B23)*('R11. TIAM road transport fuels'!$B$9:$B$540=S$7)*('R11. TIAM road transport fuels'!$D$9:$D$540=$D23)*('R11. TIAM road transport fuels'!$E$8:$P$8=S$8),'R11. TIAM road transport fuels'!$E$9:$P$540))</f>
        <v>0.55126200000000003</v>
      </c>
      <c r="T23" s="58">
        <f t="array" ref="T23">SUM(IF(('R11. TIAM road transport fuels'!$A$9:$A$540=$B23)*('R11. TIAM road transport fuels'!$B$9:$B$540=T$7)*('R11. TIAM road transport fuels'!$D$9:$D$540=$D23)*('R11. TIAM road transport fuels'!$E$8:$P$8=T$8),'R11. TIAM road transport fuels'!$E$9:$P$540))</f>
        <v>0.27214200000000005</v>
      </c>
      <c r="U23" s="58">
        <f t="array" ref="U23">SUM(IF(('R11. TIAM road transport fuels'!$A$9:$A$540=$B23)*('R11. TIAM road transport fuels'!$B$9:$B$540=U$7)*('R11. TIAM road transport fuels'!$D$9:$D$540=$D23)*('R11. TIAM road transport fuels'!$E$8:$P$8=U$8),'R11. TIAM road transport fuels'!$E$9:$P$540))</f>
        <v>0</v>
      </c>
      <c r="V23" s="58">
        <f t="array" ref="V23">SUM(IF(('R11. TIAM road transport fuels'!$A$9:$A$540=$B23)*('R11. TIAM road transport fuels'!$B$9:$B$540=V$7)*('R11. TIAM road transport fuels'!$D$9:$D$540=$D23)*('R11. TIAM road transport fuels'!$E$8:$P$8=V$8),'R11. TIAM road transport fuels'!$E$9:$P$540))</f>
        <v>46.627336137067559</v>
      </c>
      <c r="W23" s="58">
        <f t="array" ref="W23">SUM(IF(('R11. TIAM road transport fuels'!$A$9:$A$540=$B23)*('R11. TIAM road transport fuels'!$B$9:$B$540=W$7)*('R11. TIAM road transport fuels'!$D$9:$D$540=$D23)*('R11. TIAM road transport fuels'!$E$8:$P$8=W$8),'R11. TIAM road transport fuels'!$E$9:$P$540))</f>
        <v>611.84275045319112</v>
      </c>
      <c r="X23" s="58">
        <f t="array" ref="X23">SUM(IF(('R11. TIAM road transport fuels'!$A$9:$A$540=$B23)*('R11. TIAM road transport fuels'!$B$9:$B$540=X$7)*('R11. TIAM road transport fuels'!$D$9:$D$540=$D23)*('R11. TIAM road transport fuels'!$E$8:$P$8=X$8),'R11. TIAM road transport fuels'!$E$9:$P$540))</f>
        <v>1351.9053818427512</v>
      </c>
      <c r="Y23" s="58">
        <f t="array" ref="Y23">SUM(IF(('R11. TIAM road transport fuels'!$A$9:$A$540=$B23)*('R11. TIAM road transport fuels'!$B$9:$B$540=Y$7)*('R11. TIAM road transport fuels'!$D$9:$D$540=$D23)*('R11. TIAM road transport fuels'!$E$8:$P$8=Y$8),'R11. TIAM road transport fuels'!$E$9:$P$540))</f>
        <v>1333.5074267906671</v>
      </c>
      <c r="Z23" s="58">
        <f t="array" ref="Z23">SUM(IF(('R11. TIAM road transport fuels'!$A$9:$A$540=$B23)*('R11. TIAM road transport fuels'!$B$9:$B$540=Z$7)*('R11. TIAM road transport fuels'!$D$9:$D$540=$D23)*('R11. TIAM road transport fuels'!$E$8:$P$8=Z$8),'R11. TIAM road transport fuels'!$E$9:$P$540))</f>
        <v>1147.2561267856788</v>
      </c>
      <c r="AA23" s="58">
        <f t="array" ref="AA23">SUM(IF(('R11. TIAM road transport fuels'!$A$9:$A$540=$B23)*('R11. TIAM road transport fuels'!$B$9:$B$540=AA$7)*('R11. TIAM road transport fuels'!$D$9:$D$540=$D23)*('R11. TIAM road transport fuels'!$E$8:$P$8=AA$8),'R11. TIAM road transport fuels'!$E$9:$P$540))</f>
        <v>1204.9663462359886</v>
      </c>
      <c r="AB23" s="58">
        <f t="array" ref="AB23">SUM(IF(('R11. TIAM road transport fuels'!$A$9:$A$540=$B23)*('R11. TIAM road transport fuels'!$B$9:$B$540=AB$7)*('R11. TIAM road transport fuels'!$D$9:$D$540=$D23)*('R11. TIAM road transport fuels'!$E$8:$P$8=AB$8),'R11. TIAM road transport fuels'!$E$9:$P$540))</f>
        <v>1473.1634864551015</v>
      </c>
      <c r="AC23" s="58">
        <f t="array" ref="AC23">SUM(IF(('R11. TIAM road transport fuels'!$A$9:$A$540=$B23)*('R11. TIAM road transport fuels'!$B$9:$B$540=AC$7)*('R11. TIAM road transport fuels'!$D$9:$D$540=$D23)*('R11. TIAM road transport fuels'!$E$8:$P$8=AC$8),'R11. TIAM road transport fuels'!$E$9:$P$540))</f>
        <v>2297.2953763064052</v>
      </c>
    </row>
    <row r="24" spans="1:29" x14ac:dyDescent="0.3">
      <c r="A24" s="39" t="s">
        <v>63</v>
      </c>
      <c r="B24" s="39" t="s">
        <v>251</v>
      </c>
      <c r="C24" s="39" t="s">
        <v>97</v>
      </c>
      <c r="D24" s="39" t="s">
        <v>258</v>
      </c>
      <c r="E24" s="58">
        <f t="array" ref="E24">SUM(IF(('R11. TIAM road transport fuels'!$A$9:$A$540=$B24)*('R11. TIAM road transport fuels'!$B$9:$B$540=E$7)*('R11. TIAM road transport fuels'!$D$9:$D$540=$D24)*('R11. TIAM road transport fuels'!$E$8:$P$8=E$8),'R11. TIAM road transport fuels'!$E$9:$P$540))</f>
        <v>0</v>
      </c>
      <c r="F24" s="58">
        <f t="array" ref="F24">SUM(IF(('R11. TIAM road transport fuels'!$A$9:$A$540=$B24)*('R11. TIAM road transport fuels'!$B$9:$B$540=F$7)*('R11. TIAM road transport fuels'!$D$9:$D$540=$D24)*('R11. TIAM road transport fuels'!$E$8:$P$8=F$8),'R11. TIAM road transport fuels'!$E$9:$P$540))</f>
        <v>0</v>
      </c>
      <c r="G24" s="58">
        <f t="array" ref="G24">SUM(IF(('R11. TIAM road transport fuels'!$A$9:$A$540=$B24)*('R11. TIAM road transport fuels'!$B$9:$B$540=G$7)*('R11. TIAM road transport fuels'!$D$9:$D$540=$D24)*('R11. TIAM road transport fuels'!$E$8:$P$8=G$8),'R11. TIAM road transport fuels'!$E$9:$P$540))</f>
        <v>0</v>
      </c>
      <c r="H24" s="58">
        <f t="array" ref="H24">SUM(IF(('R11. TIAM road transport fuels'!$A$9:$A$540=$B24)*('R11. TIAM road transport fuels'!$B$9:$B$540=H$7)*('R11. TIAM road transport fuels'!$D$9:$D$540=$D24)*('R11. TIAM road transport fuels'!$E$8:$P$8=H$8),'R11. TIAM road transport fuels'!$E$9:$P$540))</f>
        <v>0</v>
      </c>
      <c r="I24" s="58">
        <f t="array" ref="I24">SUM(IF(('R11. TIAM road transport fuels'!$A$9:$A$540=$B24)*('R11. TIAM road transport fuels'!$B$9:$B$540=I$7)*('R11. TIAM road transport fuels'!$D$9:$D$540=$D24)*('R11. TIAM road transport fuels'!$E$8:$P$8=I$8),'R11. TIAM road transport fuels'!$E$9:$P$540))</f>
        <v>0</v>
      </c>
      <c r="J24" s="58">
        <f t="array" ref="J24">SUM(IF(('R11. TIAM road transport fuels'!$A$9:$A$540=$B24)*('R11. TIAM road transport fuels'!$B$9:$B$540=J$7)*('R11. TIAM road transport fuels'!$D$9:$D$540=$D24)*('R11. TIAM road transport fuels'!$E$8:$P$8=J$8),'R11. TIAM road transport fuels'!$E$9:$P$540))</f>
        <v>0</v>
      </c>
      <c r="K24" s="58">
        <f t="array" ref="K24">SUM(IF(('R11. TIAM road transport fuels'!$A$9:$A$540=$B24)*('R11. TIAM road transport fuels'!$B$9:$B$540=K$7)*('R11. TIAM road transport fuels'!$D$9:$D$540=$D24)*('R11. TIAM road transport fuels'!$E$8:$P$8=K$8),'R11. TIAM road transport fuels'!$E$9:$P$540))</f>
        <v>563.09522387176014</v>
      </c>
      <c r="L24" s="58">
        <f t="array" ref="L24">SUM(IF(('R11. TIAM road transport fuels'!$A$9:$A$540=$B24)*('R11. TIAM road transport fuels'!$B$9:$B$540=L$7)*('R11. TIAM road transport fuels'!$D$9:$D$540=$D24)*('R11. TIAM road transport fuels'!$E$8:$P$8=L$8),'R11. TIAM road transport fuels'!$E$9:$P$540))</f>
        <v>213.513111455087</v>
      </c>
      <c r="M24" s="58">
        <f t="array" ref="M24">SUM(IF(('R11. TIAM road transport fuels'!$A$9:$A$540=$B24)*('R11. TIAM road transport fuels'!$B$9:$B$540=M$7)*('R11. TIAM road transport fuels'!$D$9:$D$540=$D24)*('R11. TIAM road transport fuels'!$E$8:$P$8=M$8),'R11. TIAM road transport fuels'!$E$9:$P$540))</f>
        <v>0</v>
      </c>
      <c r="N24" s="58">
        <f t="array" ref="N24">SUM(IF(('R11. TIAM road transport fuels'!$A$9:$A$540=$B24)*('R11. TIAM road transport fuels'!$B$9:$B$540=N$7)*('R11. TIAM road transport fuels'!$D$9:$D$540=$D24)*('R11. TIAM road transport fuels'!$E$8:$P$8=N$8),'R11. TIAM road transport fuels'!$E$9:$P$540))</f>
        <v>0</v>
      </c>
      <c r="O24" s="58">
        <f t="array" ref="O24">SUM(IF(('R11. TIAM road transport fuels'!$A$9:$A$540=$B24)*('R11. TIAM road transport fuels'!$B$9:$B$540=O$7)*('R11. TIAM road transport fuels'!$D$9:$D$540=$D24)*('R11. TIAM road transport fuels'!$E$8:$P$8=O$8),'R11. TIAM road transport fuels'!$E$9:$P$540))</f>
        <v>0</v>
      </c>
      <c r="P24" s="58">
        <f t="array" ref="P24">SUM(IF(('R11. TIAM road transport fuels'!$A$9:$A$540=$B24)*('R11. TIAM road transport fuels'!$B$9:$B$540=P$7)*('R11. TIAM road transport fuels'!$D$9:$D$540=$D24)*('R11. TIAM road transport fuels'!$E$8:$P$8=P$8),'R11. TIAM road transport fuels'!$E$9:$P$540))</f>
        <v>1502.7871901099668</v>
      </c>
      <c r="R24" s="58">
        <f t="array" ref="R24">SUM(IF(('R11. TIAM road transport fuels'!$A$9:$A$540=$B24)*('R11. TIAM road transport fuels'!$B$9:$B$540=R$7)*('R11. TIAM road transport fuels'!$D$9:$D$540=$D24)*('R11. TIAM road transport fuels'!$E$8:$P$8=R$8),'R11. TIAM road transport fuels'!$E$9:$P$540))</f>
        <v>0</v>
      </c>
      <c r="S24" s="58">
        <f t="array" ref="S24">SUM(IF(('R11. TIAM road transport fuels'!$A$9:$A$540=$B24)*('R11. TIAM road transport fuels'!$B$9:$B$540=S$7)*('R11. TIAM road transport fuels'!$D$9:$D$540=$D24)*('R11. TIAM road transport fuels'!$E$8:$P$8=S$8),'R11. TIAM road transport fuels'!$E$9:$P$540))</f>
        <v>0</v>
      </c>
      <c r="T24" s="58">
        <f t="array" ref="T24">SUM(IF(('R11. TIAM road transport fuels'!$A$9:$A$540=$B24)*('R11. TIAM road transport fuels'!$B$9:$B$540=T$7)*('R11. TIAM road transport fuels'!$D$9:$D$540=$D24)*('R11. TIAM road transport fuels'!$E$8:$P$8=T$8),'R11. TIAM road transport fuels'!$E$9:$P$540))</f>
        <v>0</v>
      </c>
      <c r="U24" s="58">
        <f t="array" ref="U24">SUM(IF(('R11. TIAM road transport fuels'!$A$9:$A$540=$B24)*('R11. TIAM road transport fuels'!$B$9:$B$540=U$7)*('R11. TIAM road transport fuels'!$D$9:$D$540=$D24)*('R11. TIAM road transport fuels'!$E$8:$P$8=U$8),'R11. TIAM road transport fuels'!$E$9:$P$540))</f>
        <v>0</v>
      </c>
      <c r="V24" s="58">
        <f t="array" ref="V24">SUM(IF(('R11. TIAM road transport fuels'!$A$9:$A$540=$B24)*('R11. TIAM road transport fuels'!$B$9:$B$540=V$7)*('R11. TIAM road transport fuels'!$D$9:$D$540=$D24)*('R11. TIAM road transport fuels'!$E$8:$P$8=V$8),'R11. TIAM road transport fuels'!$E$9:$P$540))</f>
        <v>163.67061906370441</v>
      </c>
      <c r="W24" s="58">
        <f t="array" ref="W24">SUM(IF(('R11. TIAM road transport fuels'!$A$9:$A$540=$B24)*('R11. TIAM road transport fuels'!$B$9:$B$540=W$7)*('R11. TIAM road transport fuels'!$D$9:$D$540=$D24)*('R11. TIAM road transport fuels'!$E$8:$P$8=W$8),'R11. TIAM road transport fuels'!$E$9:$P$540))</f>
        <v>977.402035194669</v>
      </c>
      <c r="X24" s="58">
        <f t="array" ref="X24">SUM(IF(('R11. TIAM road transport fuels'!$A$9:$A$540=$B24)*('R11. TIAM road transport fuels'!$B$9:$B$540=X$7)*('R11. TIAM road transport fuels'!$D$9:$D$540=$D24)*('R11. TIAM road transport fuels'!$E$8:$P$8=X$8),'R11. TIAM road transport fuels'!$E$9:$P$540))</f>
        <v>1639.7225681829837</v>
      </c>
      <c r="Y24" s="58">
        <f t="array" ref="Y24">SUM(IF(('R11. TIAM road transport fuels'!$A$9:$A$540=$B24)*('R11. TIAM road transport fuels'!$B$9:$B$540=Y$7)*('R11. TIAM road transport fuels'!$D$9:$D$540=$D24)*('R11. TIAM road transport fuels'!$E$8:$P$8=Y$8),'R11. TIAM road transport fuels'!$E$9:$P$540))</f>
        <v>1964.0908571966459</v>
      </c>
      <c r="Z24" s="58">
        <f t="array" ref="Z24">SUM(IF(('R11. TIAM road transport fuels'!$A$9:$A$540=$B24)*('R11. TIAM road transport fuels'!$B$9:$B$540=Z$7)*('R11. TIAM road transport fuels'!$D$9:$D$540=$D24)*('R11. TIAM road transport fuels'!$E$8:$P$8=Z$8),'R11. TIAM road transport fuels'!$E$9:$P$540))</f>
        <v>2165.1763261944798</v>
      </c>
      <c r="AA24" s="58">
        <f t="array" ref="AA24">SUM(IF(('R11. TIAM road transport fuels'!$A$9:$A$540=$B24)*('R11. TIAM road transport fuels'!$B$9:$B$540=AA$7)*('R11. TIAM road transport fuels'!$D$9:$D$540=$D24)*('R11. TIAM road transport fuels'!$E$8:$P$8=AA$8),'R11. TIAM road transport fuels'!$E$9:$P$540))</f>
        <v>2637.3545344927779</v>
      </c>
      <c r="AB24" s="58">
        <f t="array" ref="AB24">SUM(IF(('R11. TIAM road transport fuels'!$A$9:$A$540=$B24)*('R11. TIAM road transport fuels'!$B$9:$B$540=AB$7)*('R11. TIAM road transport fuels'!$D$9:$D$540=$D24)*('R11. TIAM road transport fuels'!$E$8:$P$8=AB$8),'R11. TIAM road transport fuels'!$E$9:$P$540))</f>
        <v>2875.7429788979994</v>
      </c>
      <c r="AC24" s="58">
        <f t="array" ref="AC24">SUM(IF(('R11. TIAM road transport fuels'!$A$9:$A$540=$B24)*('R11. TIAM road transport fuels'!$B$9:$B$540=AC$7)*('R11. TIAM road transport fuels'!$D$9:$D$540=$D24)*('R11. TIAM road transport fuels'!$E$8:$P$8=AC$8),'R11. TIAM road transport fuels'!$E$9:$P$540))</f>
        <v>3106.7717136775345</v>
      </c>
    </row>
    <row r="25" spans="1:29" x14ac:dyDescent="0.3">
      <c r="A25" s="39" t="s">
        <v>63</v>
      </c>
      <c r="B25" s="39" t="s">
        <v>251</v>
      </c>
      <c r="C25" s="39" t="s">
        <v>100</v>
      </c>
      <c r="D25" s="39" t="s">
        <v>259</v>
      </c>
      <c r="E25" s="58">
        <f t="array" ref="E25">SUM(IF(('R11. TIAM road transport fuels'!$A$9:$A$540=$B25)*('R11. TIAM road transport fuels'!$B$9:$B$540=E$7)*('R11. TIAM road transport fuels'!$D$9:$D$540=$D25)*('R11. TIAM road transport fuels'!$E$8:$P$8=E$8),'R11. TIAM road transport fuels'!$E$9:$P$540))</f>
        <v>119</v>
      </c>
      <c r="F25" s="58">
        <f t="array" ref="F25">SUM(IF(('R11. TIAM road transport fuels'!$A$9:$A$540=$B25)*('R11. TIAM road transport fuels'!$B$9:$B$540=F$7)*('R11. TIAM road transport fuels'!$D$9:$D$540=$D25)*('R11. TIAM road transport fuels'!$E$8:$P$8=F$8),'R11. TIAM road transport fuels'!$E$9:$P$540))</f>
        <v>0</v>
      </c>
      <c r="G25" s="58">
        <f t="array" ref="G25">SUM(IF(('R11. TIAM road transport fuels'!$A$9:$A$540=$B25)*('R11. TIAM road transport fuels'!$B$9:$B$540=G$7)*('R11. TIAM road transport fuels'!$D$9:$D$540=$D25)*('R11. TIAM road transport fuels'!$E$8:$P$8=G$8),'R11. TIAM road transport fuels'!$E$9:$P$540))</f>
        <v>396.28062499999999</v>
      </c>
      <c r="H25" s="58">
        <f t="array" ref="H25">SUM(IF(('R11. TIAM road transport fuels'!$A$9:$A$540=$B25)*('R11. TIAM road transport fuels'!$B$9:$B$540=H$7)*('R11. TIAM road transport fuels'!$D$9:$D$540=$D25)*('R11. TIAM road transport fuels'!$E$8:$P$8=H$8),'R11. TIAM road transport fuels'!$E$9:$P$540))</f>
        <v>417.13750000000005</v>
      </c>
      <c r="I25" s="58">
        <f t="array" ref="I25">SUM(IF(('R11. TIAM road transport fuels'!$A$9:$A$540=$B25)*('R11. TIAM road transport fuels'!$B$9:$B$540=I$7)*('R11. TIAM road transport fuels'!$D$9:$D$540=$D25)*('R11. TIAM road transport fuels'!$E$8:$P$8=I$8),'R11. TIAM road transport fuels'!$E$9:$P$540))</f>
        <v>0</v>
      </c>
      <c r="J25" s="58">
        <f t="array" ref="J25">SUM(IF(('R11. TIAM road transport fuels'!$A$9:$A$540=$B25)*('R11. TIAM road transport fuels'!$B$9:$B$540=J$7)*('R11. TIAM road transport fuels'!$D$9:$D$540=$D25)*('R11. TIAM road transport fuels'!$E$8:$P$8=J$8),'R11. TIAM road transport fuels'!$E$9:$P$540))</f>
        <v>0</v>
      </c>
      <c r="K25" s="58">
        <f t="array" ref="K25">SUM(IF(('R11. TIAM road transport fuels'!$A$9:$A$540=$B25)*('R11. TIAM road transport fuels'!$B$9:$B$540=K$7)*('R11. TIAM road transport fuels'!$D$9:$D$540=$D25)*('R11. TIAM road transport fuels'!$E$8:$P$8=K$8),'R11. TIAM road transport fuels'!$E$9:$P$540))</f>
        <v>0</v>
      </c>
      <c r="L25" s="58">
        <f t="array" ref="L25">SUM(IF(('R11. TIAM road transport fuels'!$A$9:$A$540=$B25)*('R11. TIAM road transport fuels'!$B$9:$B$540=L$7)*('R11. TIAM road transport fuels'!$D$9:$D$540=$D25)*('R11. TIAM road transport fuels'!$E$8:$P$8=L$8),'R11. TIAM road transport fuels'!$E$9:$P$540))</f>
        <v>0</v>
      </c>
      <c r="M25" s="58">
        <f t="array" ref="M25">SUM(IF(('R11. TIAM road transport fuels'!$A$9:$A$540=$B25)*('R11. TIAM road transport fuels'!$B$9:$B$540=M$7)*('R11. TIAM road transport fuels'!$D$9:$D$540=$D25)*('R11. TIAM road transport fuels'!$E$8:$P$8=M$8),'R11. TIAM road transport fuels'!$E$9:$P$540))</f>
        <v>0</v>
      </c>
      <c r="N25" s="58">
        <f t="array" ref="N25">SUM(IF(('R11. TIAM road transport fuels'!$A$9:$A$540=$B25)*('R11. TIAM road transport fuels'!$B$9:$B$540=N$7)*('R11. TIAM road transport fuels'!$D$9:$D$540=$D25)*('R11. TIAM road transport fuels'!$E$8:$P$8=N$8),'R11. TIAM road transport fuels'!$E$9:$P$540))</f>
        <v>0</v>
      </c>
      <c r="O25" s="58">
        <f t="array" ref="O25">SUM(IF(('R11. TIAM road transport fuels'!$A$9:$A$540=$B25)*('R11. TIAM road transport fuels'!$B$9:$B$540=O$7)*('R11. TIAM road transport fuels'!$D$9:$D$540=$D25)*('R11. TIAM road transport fuels'!$E$8:$P$8=O$8),'R11. TIAM road transport fuels'!$E$9:$P$540))</f>
        <v>14.1919078121983</v>
      </c>
      <c r="P25" s="58">
        <f t="array" ref="P25">SUM(IF(('R11. TIAM road transport fuels'!$A$9:$A$540=$B25)*('R11. TIAM road transport fuels'!$B$9:$B$540=P$7)*('R11. TIAM road transport fuels'!$D$9:$D$540=$D25)*('R11. TIAM road transport fuels'!$E$8:$P$8=P$8),'R11. TIAM road transport fuels'!$E$9:$P$540))</f>
        <v>0</v>
      </c>
      <c r="R25" s="58">
        <f t="array" ref="R25">SUM(IF(('R11. TIAM road transport fuels'!$A$9:$A$540=$B25)*('R11. TIAM road transport fuels'!$B$9:$B$540=R$7)*('R11. TIAM road transport fuels'!$D$9:$D$540=$D25)*('R11. TIAM road transport fuels'!$E$8:$P$8=R$8),'R11. TIAM road transport fuels'!$E$9:$P$540))</f>
        <v>0</v>
      </c>
      <c r="S25" s="58">
        <f t="array" ref="S25">SUM(IF(('R11. TIAM road transport fuels'!$A$9:$A$540=$B25)*('R11. TIAM road transport fuels'!$B$9:$B$540=S$7)*('R11. TIAM road transport fuels'!$D$9:$D$540=$D25)*('R11. TIAM road transport fuels'!$E$8:$P$8=S$8),'R11. TIAM road transport fuels'!$E$9:$P$540))</f>
        <v>0</v>
      </c>
      <c r="T25" s="58">
        <f t="array" ref="T25">SUM(IF(('R11. TIAM road transport fuels'!$A$9:$A$540=$B25)*('R11. TIAM road transport fuels'!$B$9:$B$540=T$7)*('R11. TIAM road transport fuels'!$D$9:$D$540=$D25)*('R11. TIAM road transport fuels'!$E$8:$P$8=T$8),'R11. TIAM road transport fuels'!$E$9:$P$540))</f>
        <v>0</v>
      </c>
      <c r="U25" s="58">
        <f t="array" ref="U25">SUM(IF(('R11. TIAM road transport fuels'!$A$9:$A$540=$B25)*('R11. TIAM road transport fuels'!$B$9:$B$540=U$7)*('R11. TIAM road transport fuels'!$D$9:$D$540=$D25)*('R11. TIAM road transport fuels'!$E$8:$P$8=U$8),'R11. TIAM road transport fuels'!$E$9:$P$540))</f>
        <v>0</v>
      </c>
      <c r="V25" s="58">
        <f t="array" ref="V25">SUM(IF(('R11. TIAM road transport fuels'!$A$9:$A$540=$B25)*('R11. TIAM road transport fuels'!$B$9:$B$540=V$7)*('R11. TIAM road transport fuels'!$D$9:$D$540=$D25)*('R11. TIAM road transport fuels'!$E$8:$P$8=V$8),'R11. TIAM road transport fuels'!$E$9:$P$540))</f>
        <v>460.75085621084577</v>
      </c>
      <c r="W25" s="58">
        <f t="array" ref="W25">SUM(IF(('R11. TIAM road transport fuels'!$A$9:$A$540=$B25)*('R11. TIAM road transport fuels'!$B$9:$B$540=W$7)*('R11. TIAM road transport fuels'!$D$9:$D$540=$D25)*('R11. TIAM road transport fuels'!$E$8:$P$8=W$8),'R11. TIAM road transport fuels'!$E$9:$P$540))</f>
        <v>1349.4816605859542</v>
      </c>
      <c r="X25" s="58">
        <f t="array" ref="X25">SUM(IF(('R11. TIAM road transport fuels'!$A$9:$A$540=$B25)*('R11. TIAM road transport fuels'!$B$9:$B$540=X$7)*('R11. TIAM road transport fuels'!$D$9:$D$540=$D25)*('R11. TIAM road transport fuels'!$E$8:$P$8=X$8),'R11. TIAM road transport fuels'!$E$9:$P$540))</f>
        <v>1749.1995914689851</v>
      </c>
      <c r="Y25" s="58">
        <f t="array" ref="Y25">SUM(IF(('R11. TIAM road transport fuels'!$A$9:$A$540=$B25)*('R11. TIAM road transport fuels'!$B$9:$B$540=Y$7)*('R11. TIAM road transport fuels'!$D$9:$D$540=$D25)*('R11. TIAM road transport fuels'!$E$8:$P$8=Y$8),'R11. TIAM road transport fuels'!$E$9:$P$540))</f>
        <v>1878.4670017667311</v>
      </c>
      <c r="Z25" s="58">
        <f t="array" ref="Z25">SUM(IF(('R11. TIAM road transport fuels'!$A$9:$A$540=$B25)*('R11. TIAM road transport fuels'!$B$9:$B$540=Z$7)*('R11. TIAM road transport fuels'!$D$9:$D$540=$D25)*('R11. TIAM road transport fuels'!$E$8:$P$8=Z$8),'R11. TIAM road transport fuels'!$E$9:$P$540))</f>
        <v>2185.7348974322035</v>
      </c>
      <c r="AA25" s="58">
        <f t="array" ref="AA25">SUM(IF(('R11. TIAM road transport fuels'!$A$9:$A$540=$B25)*('R11. TIAM road transport fuels'!$B$9:$B$540=AA$7)*('R11. TIAM road transport fuels'!$D$9:$D$540=$D25)*('R11. TIAM road transport fuels'!$E$8:$P$8=AA$8),'R11. TIAM road transport fuels'!$E$9:$P$540))</f>
        <v>2378.0072783979749</v>
      </c>
      <c r="AB25" s="58">
        <f t="array" ref="AB25">SUM(IF(('R11. TIAM road transport fuels'!$A$9:$A$540=$B25)*('R11. TIAM road transport fuels'!$B$9:$B$540=AB$7)*('R11. TIAM road transport fuels'!$D$9:$D$540=$D25)*('R11. TIAM road transport fuels'!$E$8:$P$8=AB$8),'R11. TIAM road transport fuels'!$E$9:$P$540))</f>
        <v>2519.2219910040053</v>
      </c>
      <c r="AC25" s="58">
        <f t="array" ref="AC25">SUM(IF(('R11. TIAM road transport fuels'!$A$9:$A$540=$B25)*('R11. TIAM road transport fuels'!$B$9:$B$540=AC$7)*('R11. TIAM road transport fuels'!$D$9:$D$540=$D25)*('R11. TIAM road transport fuels'!$E$8:$P$8=AC$8),'R11. TIAM road transport fuels'!$E$9:$P$540))</f>
        <v>2631.5626663422618</v>
      </c>
    </row>
    <row r="26" spans="1:29" x14ac:dyDescent="0.3">
      <c r="A26" s="39" t="s">
        <v>63</v>
      </c>
      <c r="B26" s="39" t="s">
        <v>251</v>
      </c>
      <c r="C26" s="39" t="s">
        <v>98</v>
      </c>
      <c r="D26" s="39" t="s">
        <v>260</v>
      </c>
      <c r="E26" s="58">
        <f t="array" ref="E26">SUM(IF(('R11. TIAM road transport fuels'!$A$9:$A$540=$B26)*('R11. TIAM road transport fuels'!$B$9:$B$540=E$7)*('R11. TIAM road transport fuels'!$D$9:$D$540=$D26)*('R11. TIAM road transport fuels'!$E$8:$P$8=E$8),'R11. TIAM road transport fuels'!$E$9:$P$540))</f>
        <v>3.9800000000000004</v>
      </c>
      <c r="F26" s="58">
        <f t="array" ref="F26">SUM(IF(('R11. TIAM road transport fuels'!$A$9:$A$540=$B26)*('R11. TIAM road transport fuels'!$B$9:$B$540=F$7)*('R11. TIAM road transport fuels'!$D$9:$D$540=$D26)*('R11. TIAM road transport fuels'!$E$8:$P$8=F$8),'R11. TIAM road transport fuels'!$E$9:$P$540))</f>
        <v>0</v>
      </c>
      <c r="G26" s="58">
        <f t="array" ref="G26">SUM(IF(('R11. TIAM road transport fuels'!$A$9:$A$540=$B26)*('R11. TIAM road transport fuels'!$B$9:$B$540=G$7)*('R11. TIAM road transport fuels'!$D$9:$D$540=$D26)*('R11. TIAM road transport fuels'!$E$8:$P$8=G$8),'R11. TIAM road transport fuels'!$E$9:$P$540))</f>
        <v>48.893250000000002</v>
      </c>
      <c r="H26" s="58">
        <f t="array" ref="H26">SUM(IF(('R11. TIAM road transport fuels'!$A$9:$A$540=$B26)*('R11. TIAM road transport fuels'!$B$9:$B$540=H$7)*('R11. TIAM road transport fuels'!$D$9:$D$540=$D26)*('R11. TIAM road transport fuels'!$E$8:$P$8=H$8),'R11. TIAM road transport fuels'!$E$9:$P$540))</f>
        <v>69.582995312802495</v>
      </c>
      <c r="I26" s="58">
        <f t="array" ref="I26">SUM(IF(('R11. TIAM road transport fuels'!$A$9:$A$540=$B26)*('R11. TIAM road transport fuels'!$B$9:$B$540=I$7)*('R11. TIAM road transport fuels'!$D$9:$D$540=$D26)*('R11. TIAM road transport fuels'!$E$8:$P$8=I$8),'R11. TIAM road transport fuels'!$E$9:$P$540))</f>
        <v>15.630423233279499</v>
      </c>
      <c r="J26" s="58">
        <f t="array" ref="J26">SUM(IF(('R11. TIAM road transport fuels'!$A$9:$A$540=$B26)*('R11. TIAM road transport fuels'!$B$9:$B$540=J$7)*('R11. TIAM road transport fuels'!$D$9:$D$540=$D26)*('R11. TIAM road transport fuels'!$E$8:$P$8=J$8),'R11. TIAM road transport fuels'!$E$9:$P$540))</f>
        <v>320.08150431930699</v>
      </c>
      <c r="K26" s="58">
        <f t="array" ref="K26">SUM(IF(('R11. TIAM road transport fuels'!$A$9:$A$540=$B26)*('R11. TIAM road transport fuels'!$B$9:$B$540=K$7)*('R11. TIAM road transport fuels'!$D$9:$D$540=$D26)*('R11. TIAM road transport fuels'!$E$8:$P$8=K$8),'R11. TIAM road transport fuels'!$E$9:$P$540))</f>
        <v>1965.8352769318169</v>
      </c>
      <c r="L26" s="58">
        <f t="array" ref="L26">SUM(IF(('R11. TIAM road transport fuels'!$A$9:$A$540=$B26)*('R11. TIAM road transport fuels'!$B$9:$B$540=L$7)*('R11. TIAM road transport fuels'!$D$9:$D$540=$D26)*('R11. TIAM road transport fuels'!$E$8:$P$8=L$8),'R11. TIAM road transport fuels'!$E$9:$P$540))</f>
        <v>484.60483629024708</v>
      </c>
      <c r="M26" s="58">
        <f t="array" ref="M26">SUM(IF(('R11. TIAM road transport fuels'!$A$9:$A$540=$B26)*('R11. TIAM road transport fuels'!$B$9:$B$540=M$7)*('R11. TIAM road transport fuels'!$D$9:$D$540=$D26)*('R11. TIAM road transport fuels'!$E$8:$P$8=M$8),'R11. TIAM road transport fuels'!$E$9:$P$540))</f>
        <v>0</v>
      </c>
      <c r="N26" s="58">
        <f t="array" ref="N26">SUM(IF(('R11. TIAM road transport fuels'!$A$9:$A$540=$B26)*('R11. TIAM road transport fuels'!$B$9:$B$540=N$7)*('R11. TIAM road transport fuels'!$D$9:$D$540=$D26)*('R11. TIAM road transport fuels'!$E$8:$P$8=N$8),'R11. TIAM road transport fuels'!$E$9:$P$540))</f>
        <v>0</v>
      </c>
      <c r="O26" s="58">
        <f t="array" ref="O26">SUM(IF(('R11. TIAM road transport fuels'!$A$9:$A$540=$B26)*('R11. TIAM road transport fuels'!$B$9:$B$540=O$7)*('R11. TIAM road transport fuels'!$D$9:$D$540=$D26)*('R11. TIAM road transport fuels'!$E$8:$P$8=O$8),'R11. TIAM road transport fuels'!$E$9:$P$540))</f>
        <v>0</v>
      </c>
      <c r="P26" s="58">
        <f t="array" ref="P26">SUM(IF(('R11. TIAM road transport fuels'!$A$9:$A$540=$B26)*('R11. TIAM road transport fuels'!$B$9:$B$540=P$7)*('R11. TIAM road transport fuels'!$D$9:$D$540=$D26)*('R11. TIAM road transport fuels'!$E$8:$P$8=P$8),'R11. TIAM road transport fuels'!$E$9:$P$540))</f>
        <v>1891.4250066260938</v>
      </c>
      <c r="R26" s="58">
        <f t="array" ref="R26">SUM(IF(('R11. TIAM road transport fuels'!$A$9:$A$540=$B26)*('R11. TIAM road transport fuels'!$B$9:$B$540=R$7)*('R11. TIAM road transport fuels'!$D$9:$D$540=$D26)*('R11. TIAM road transport fuels'!$E$8:$P$8=R$8),'R11. TIAM road transport fuels'!$E$9:$P$540))</f>
        <v>0</v>
      </c>
      <c r="S26" s="58">
        <f t="array" ref="S26">SUM(IF(('R11. TIAM road transport fuels'!$A$9:$A$540=$B26)*('R11. TIAM road transport fuels'!$B$9:$B$540=S$7)*('R11. TIAM road transport fuels'!$D$9:$D$540=$D26)*('R11. TIAM road transport fuels'!$E$8:$P$8=S$8),'R11. TIAM road transport fuels'!$E$9:$P$540))</f>
        <v>0</v>
      </c>
      <c r="T26" s="58">
        <f t="array" ref="T26">SUM(IF(('R11. TIAM road transport fuels'!$A$9:$A$540=$B26)*('R11. TIAM road transport fuels'!$B$9:$B$540=T$7)*('R11. TIAM road transport fuels'!$D$9:$D$540=$D26)*('R11. TIAM road transport fuels'!$E$8:$P$8=T$8),'R11. TIAM road transport fuels'!$E$9:$P$540))</f>
        <v>0</v>
      </c>
      <c r="U26" s="58">
        <f t="array" ref="U26">SUM(IF(('R11. TIAM road transport fuels'!$A$9:$A$540=$B26)*('R11. TIAM road transport fuels'!$B$9:$B$540=U$7)*('R11. TIAM road transport fuels'!$D$9:$D$540=$D26)*('R11. TIAM road transport fuels'!$E$8:$P$8=U$8),'R11. TIAM road transport fuels'!$E$9:$P$540))</f>
        <v>0</v>
      </c>
      <c r="V26" s="58">
        <f t="array" ref="V26">SUM(IF(('R11. TIAM road transport fuels'!$A$9:$A$540=$B26)*('R11. TIAM road transport fuels'!$B$9:$B$540=V$7)*('R11. TIAM road transport fuels'!$D$9:$D$540=$D26)*('R11. TIAM road transport fuels'!$E$8:$P$8=V$8),'R11. TIAM road transport fuels'!$E$9:$P$540))</f>
        <v>708.98246081664877</v>
      </c>
      <c r="W26" s="58">
        <f t="array" ref="W26">SUM(IF(('R11. TIAM road transport fuels'!$A$9:$A$540=$B26)*('R11. TIAM road transport fuels'!$B$9:$B$540=W$7)*('R11. TIAM road transport fuels'!$D$9:$D$540=$D26)*('R11. TIAM road transport fuels'!$E$8:$P$8=W$8),'R11. TIAM road transport fuels'!$E$9:$P$540))</f>
        <v>3558.1009530067099</v>
      </c>
      <c r="X26" s="58">
        <f t="array" ref="X26">SUM(IF(('R11. TIAM road transport fuels'!$A$9:$A$540=$B26)*('R11. TIAM road transport fuels'!$B$9:$B$540=X$7)*('R11. TIAM road transport fuels'!$D$9:$D$540=$D26)*('R11. TIAM road transport fuels'!$E$8:$P$8=X$8),'R11. TIAM road transport fuels'!$E$9:$P$540))</f>
        <v>5728.5152705222499</v>
      </c>
      <c r="Y26" s="58">
        <f t="array" ref="Y26">SUM(IF(('R11. TIAM road transport fuels'!$A$9:$A$540=$B26)*('R11. TIAM road transport fuels'!$B$9:$B$540=Y$7)*('R11. TIAM road transport fuels'!$D$9:$D$540=$D26)*('R11. TIAM road transport fuels'!$E$8:$P$8=Y$8),'R11. TIAM road transport fuels'!$E$9:$P$540))</f>
        <v>6486.7046884315814</v>
      </c>
      <c r="Z26" s="58">
        <f t="array" ref="Z26">SUM(IF(('R11. TIAM road transport fuels'!$A$9:$A$540=$B26)*('R11. TIAM road transport fuels'!$B$9:$B$540=Z$7)*('R11. TIAM road transport fuels'!$D$9:$D$540=$D26)*('R11. TIAM road transport fuels'!$E$8:$P$8=Z$8),'R11. TIAM road transport fuels'!$E$9:$P$540))</f>
        <v>7122.8352784740291</v>
      </c>
      <c r="AA26" s="58">
        <f t="array" ref="AA26">SUM(IF(('R11. TIAM road transport fuels'!$A$9:$A$540=$B26)*('R11. TIAM road transport fuels'!$B$9:$B$540=AA$7)*('R11. TIAM road transport fuels'!$D$9:$D$540=$D26)*('R11. TIAM road transport fuels'!$E$8:$P$8=AA$8),'R11. TIAM road transport fuels'!$E$9:$P$540))</f>
        <v>7652.8921775830113</v>
      </c>
      <c r="AB26" s="58">
        <f t="array" ref="AB26">SUM(IF(('R11. TIAM road transport fuels'!$A$9:$A$540=$B26)*('R11. TIAM road transport fuels'!$B$9:$B$540=AB$7)*('R11. TIAM road transport fuels'!$D$9:$D$540=$D26)*('R11. TIAM road transport fuels'!$E$8:$P$8=AB$8),'R11. TIAM road transport fuels'!$E$9:$P$540))</f>
        <v>8148.2347799649688</v>
      </c>
      <c r="AC26" s="58">
        <f t="array" ref="AC26">SUM(IF(('R11. TIAM road transport fuels'!$A$9:$A$540=$B26)*('R11. TIAM road transport fuels'!$B$9:$B$540=AC$7)*('R11. TIAM road transport fuels'!$D$9:$D$540=$D26)*('R11. TIAM road transport fuels'!$E$8:$P$8=AC$8),'R11. TIAM road transport fuels'!$E$9:$P$540))</f>
        <v>8437.7662118766075</v>
      </c>
    </row>
    <row r="27" spans="1:29" x14ac:dyDescent="0.3">
      <c r="A27" s="39" t="s">
        <v>63</v>
      </c>
      <c r="B27" s="39" t="s">
        <v>251</v>
      </c>
      <c r="C27" s="39" t="s">
        <v>99</v>
      </c>
      <c r="D27" s="39" t="s">
        <v>261</v>
      </c>
      <c r="E27" s="58">
        <f t="array" ref="E27">SUM(IF(('R11. TIAM road transport fuels'!$A$9:$A$540=$B27)*('R11. TIAM road transport fuels'!$B$9:$B$540=E$7)*('R11. TIAM road transport fuels'!$D$9:$D$540=$D27)*('R11. TIAM road transport fuels'!$E$8:$P$8=E$8),'R11. TIAM road transport fuels'!$E$9:$P$540))</f>
        <v>3.44</v>
      </c>
      <c r="F27" s="58">
        <f t="array" ref="F27">SUM(IF(('R11. TIAM road transport fuels'!$A$9:$A$540=$B27)*('R11. TIAM road transport fuels'!$B$9:$B$540=F$7)*('R11. TIAM road transport fuels'!$D$9:$D$540=$D27)*('R11. TIAM road transport fuels'!$E$8:$P$8=F$8),'R11. TIAM road transport fuels'!$E$9:$P$540))</f>
        <v>0</v>
      </c>
      <c r="G27" s="58">
        <f t="array" ref="G27">SUM(IF(('R11. TIAM road transport fuels'!$A$9:$A$540=$B27)*('R11. TIAM road transport fuels'!$B$9:$B$540=G$7)*('R11. TIAM road transport fuels'!$D$9:$D$540=$D27)*('R11. TIAM road transport fuels'!$E$8:$P$8=G$8),'R11. TIAM road transport fuels'!$E$9:$P$540))</f>
        <v>15.73775</v>
      </c>
      <c r="H27" s="58">
        <f t="array" ref="H27">SUM(IF(('R11. TIAM road transport fuels'!$A$9:$A$540=$B27)*('R11. TIAM road transport fuels'!$B$9:$B$540=H$7)*('R11. TIAM road transport fuels'!$D$9:$D$540=$D27)*('R11. TIAM road transport fuels'!$E$8:$P$8=H$8),'R11. TIAM road transport fuels'!$E$9:$P$540))</f>
        <v>15.73775</v>
      </c>
      <c r="I27" s="58">
        <f t="array" ref="I27">SUM(IF(('R11. TIAM road transport fuels'!$A$9:$A$540=$B27)*('R11. TIAM road transport fuels'!$B$9:$B$540=I$7)*('R11. TIAM road transport fuels'!$D$9:$D$540=$D27)*('R11. TIAM road transport fuels'!$E$8:$P$8=I$8),'R11. TIAM road transport fuels'!$E$9:$P$540))</f>
        <v>0</v>
      </c>
      <c r="J27" s="58">
        <f t="array" ref="J27">SUM(IF(('R11. TIAM road transport fuels'!$A$9:$A$540=$B27)*('R11. TIAM road transport fuels'!$B$9:$B$540=J$7)*('R11. TIAM road transport fuels'!$D$9:$D$540=$D27)*('R11. TIAM road transport fuels'!$E$8:$P$8=J$8),'R11. TIAM road transport fuels'!$E$9:$P$540))</f>
        <v>0</v>
      </c>
      <c r="K27" s="58">
        <f t="array" ref="K27">SUM(IF(('R11. TIAM road transport fuels'!$A$9:$A$540=$B27)*('R11. TIAM road transport fuels'!$B$9:$B$540=K$7)*('R11. TIAM road transport fuels'!$D$9:$D$540=$D27)*('R11. TIAM road transport fuels'!$E$8:$P$8=K$8),'R11. TIAM road transport fuels'!$E$9:$P$540))</f>
        <v>27.093893625989672</v>
      </c>
      <c r="L27" s="58">
        <f t="array" ref="L27">SUM(IF(('R11. TIAM road transport fuels'!$A$9:$A$540=$B27)*('R11. TIAM road transport fuels'!$B$9:$B$540=L$7)*('R11. TIAM road transport fuels'!$D$9:$D$540=$D27)*('R11. TIAM road transport fuels'!$E$8:$P$8=L$8),'R11. TIAM road transport fuels'!$E$9:$P$540))</f>
        <v>52.300157449760299</v>
      </c>
      <c r="M27" s="58">
        <f t="array" ref="M27">SUM(IF(('R11. TIAM road transport fuels'!$A$9:$A$540=$B27)*('R11. TIAM road transport fuels'!$B$9:$B$540=M$7)*('R11. TIAM road transport fuels'!$D$9:$D$540=$D27)*('R11. TIAM road transport fuels'!$E$8:$P$8=M$8),'R11. TIAM road transport fuels'!$E$9:$P$540))</f>
        <v>0</v>
      </c>
      <c r="N27" s="58">
        <f t="array" ref="N27">SUM(IF(('R11. TIAM road transport fuels'!$A$9:$A$540=$B27)*('R11. TIAM road transport fuels'!$B$9:$B$540=N$7)*('R11. TIAM road transport fuels'!$D$9:$D$540=$D27)*('R11. TIAM road transport fuels'!$E$8:$P$8=N$8),'R11. TIAM road transport fuels'!$E$9:$P$540))</f>
        <v>0</v>
      </c>
      <c r="O27" s="58">
        <f t="array" ref="O27">SUM(IF(('R11. TIAM road transport fuels'!$A$9:$A$540=$B27)*('R11. TIAM road transport fuels'!$B$9:$B$540=O$7)*('R11. TIAM road transport fuels'!$D$9:$D$540=$D27)*('R11. TIAM road transport fuels'!$E$8:$P$8=O$8),'R11. TIAM road transport fuels'!$E$9:$P$540))</f>
        <v>0</v>
      </c>
      <c r="P27" s="58">
        <f t="array" ref="P27">SUM(IF(('R11. TIAM road transport fuels'!$A$9:$A$540=$B27)*('R11. TIAM road transport fuels'!$B$9:$B$540=P$7)*('R11. TIAM road transport fuels'!$D$9:$D$540=$D27)*('R11. TIAM road transport fuels'!$E$8:$P$8=P$8),'R11. TIAM road transport fuels'!$E$9:$P$540))</f>
        <v>0</v>
      </c>
      <c r="R27" s="58">
        <f t="array" ref="R27">SUM(IF(('R11. TIAM road transport fuels'!$A$9:$A$540=$B27)*('R11. TIAM road transport fuels'!$B$9:$B$540=R$7)*('R11. TIAM road transport fuels'!$D$9:$D$540=$D27)*('R11. TIAM road transport fuels'!$E$8:$P$8=R$8),'R11. TIAM road transport fuels'!$E$9:$P$540))</f>
        <v>0</v>
      </c>
      <c r="S27" s="58">
        <f t="array" ref="S27">SUM(IF(('R11. TIAM road transport fuels'!$A$9:$A$540=$B27)*('R11. TIAM road transport fuels'!$B$9:$B$540=S$7)*('R11. TIAM road transport fuels'!$D$9:$D$540=$D27)*('R11. TIAM road transport fuels'!$E$8:$P$8=S$8),'R11. TIAM road transport fuels'!$E$9:$P$540))</f>
        <v>0</v>
      </c>
      <c r="T27" s="58">
        <f t="array" ref="T27">SUM(IF(('R11. TIAM road transport fuels'!$A$9:$A$540=$B27)*('R11. TIAM road transport fuels'!$B$9:$B$540=T$7)*('R11. TIAM road transport fuels'!$D$9:$D$540=$D27)*('R11. TIAM road transport fuels'!$E$8:$P$8=T$8),'R11. TIAM road transport fuels'!$E$9:$P$540))</f>
        <v>0</v>
      </c>
      <c r="U27" s="58">
        <f t="array" ref="U27">SUM(IF(('R11. TIAM road transport fuels'!$A$9:$A$540=$B27)*('R11. TIAM road transport fuels'!$B$9:$B$540=U$7)*('R11. TIAM road transport fuels'!$D$9:$D$540=$D27)*('R11. TIAM road transport fuels'!$E$8:$P$8=U$8),'R11. TIAM road transport fuels'!$E$9:$P$540))</f>
        <v>0</v>
      </c>
      <c r="V27" s="58">
        <f t="array" ref="V27">SUM(IF(('R11. TIAM road transport fuels'!$A$9:$A$540=$B27)*('R11. TIAM road transport fuels'!$B$9:$B$540=V$7)*('R11. TIAM road transport fuels'!$D$9:$D$540=$D27)*('R11. TIAM road transport fuels'!$E$8:$P$8=V$8),'R11. TIAM road transport fuels'!$E$9:$P$540))</f>
        <v>45.432975508013406</v>
      </c>
      <c r="W27" s="58">
        <f t="array" ref="W27">SUM(IF(('R11. TIAM road transport fuels'!$A$9:$A$540=$B27)*('R11. TIAM road transport fuels'!$B$9:$B$540=W$7)*('R11. TIAM road transport fuels'!$D$9:$D$540=$D27)*('R11. TIAM road transport fuels'!$E$8:$P$8=W$8),'R11. TIAM road transport fuels'!$E$9:$P$540))</f>
        <v>140.39681724951367</v>
      </c>
      <c r="X27" s="58">
        <f t="array" ref="X27">SUM(IF(('R11. TIAM road transport fuels'!$A$9:$A$540=$B27)*('R11. TIAM road transport fuels'!$B$9:$B$540=X$7)*('R11. TIAM road transport fuels'!$D$9:$D$540=$D27)*('R11. TIAM road transport fuels'!$E$8:$P$8=X$8),'R11. TIAM road transport fuels'!$E$9:$P$540))</f>
        <v>232.65933939493902</v>
      </c>
      <c r="Y27" s="58">
        <f t="array" ref="Y27">SUM(IF(('R11. TIAM road transport fuels'!$A$9:$A$540=$B27)*('R11. TIAM road transport fuels'!$B$9:$B$540=Y$7)*('R11. TIAM road transport fuels'!$D$9:$D$540=$D27)*('R11. TIAM road transport fuels'!$E$8:$P$8=Y$8),'R11. TIAM road transport fuels'!$E$9:$P$540))</f>
        <v>285.20843578400604</v>
      </c>
      <c r="Z27" s="58">
        <f t="array" ref="Z27">SUM(IF(('R11. TIAM road transport fuels'!$A$9:$A$540=$B27)*('R11. TIAM road transport fuels'!$B$9:$B$540=Z$7)*('R11. TIAM road transport fuels'!$D$9:$D$540=$D27)*('R11. TIAM road transport fuels'!$E$8:$P$8=Z$8),'R11. TIAM road transport fuels'!$E$9:$P$540))</f>
        <v>323.99917275799078</v>
      </c>
      <c r="AA27" s="58">
        <f t="array" ref="AA27">SUM(IF(('R11. TIAM road transport fuels'!$A$9:$A$540=$B27)*('R11. TIAM road transport fuels'!$B$9:$B$540=AA$7)*('R11. TIAM road transport fuels'!$D$9:$D$540=$D27)*('R11. TIAM road transport fuels'!$E$8:$P$8=AA$8),'R11. TIAM road transport fuels'!$E$9:$P$540))</f>
        <v>342.48784515530463</v>
      </c>
      <c r="AB27" s="58">
        <f t="array" ref="AB27">SUM(IF(('R11. TIAM road transport fuels'!$A$9:$A$540=$B27)*('R11. TIAM road transport fuels'!$B$9:$B$540=AB$7)*('R11. TIAM road transport fuels'!$D$9:$D$540=$D27)*('R11. TIAM road transport fuels'!$E$8:$P$8=AB$8),'R11. TIAM road transport fuels'!$E$9:$P$540))</f>
        <v>363.49604795435823</v>
      </c>
      <c r="AC27" s="58">
        <f t="array" ref="AC27">SUM(IF(('R11. TIAM road transport fuels'!$A$9:$A$540=$B27)*('R11. TIAM road transport fuels'!$B$9:$B$540=AC$7)*('R11. TIAM road transport fuels'!$D$9:$D$540=$D27)*('R11. TIAM road transport fuels'!$E$8:$P$8=AC$8),'R11. TIAM road transport fuels'!$E$9:$P$540))</f>
        <v>383.6629241439183</v>
      </c>
    </row>
    <row r="28" spans="1:29" x14ac:dyDescent="0.3">
      <c r="A28" s="39" t="s">
        <v>64</v>
      </c>
      <c r="B28" s="39" t="s">
        <v>252</v>
      </c>
      <c r="C28" s="39" t="s">
        <v>80</v>
      </c>
      <c r="D28" s="39" t="s">
        <v>256</v>
      </c>
      <c r="E28" s="58">
        <f t="array" ref="E28">SUM(IF(('R11. TIAM road transport fuels'!$A$9:$A$540=$B28)*('R11. TIAM road transport fuels'!$B$9:$B$540=E$7)*('R11. TIAM road transport fuels'!$D$9:$D$540=$D28)*('R11. TIAM road transport fuels'!$E$8:$P$8=E$8),'R11. TIAM road transport fuels'!$E$9:$P$540))</f>
        <v>9.32</v>
      </c>
      <c r="F28" s="58">
        <f t="array" ref="F28">SUM(IF(('R11. TIAM road transport fuels'!$A$9:$A$540=$B28)*('R11. TIAM road transport fuels'!$B$9:$B$540=F$7)*('R11. TIAM road transport fuels'!$D$9:$D$540=$D28)*('R11. TIAM road transport fuels'!$E$8:$P$8=F$8),'R11. TIAM road transport fuels'!$E$9:$P$540))</f>
        <v>0</v>
      </c>
      <c r="G28" s="58">
        <f t="array" ref="G28">SUM(IF(('R11. TIAM road transport fuels'!$A$9:$A$540=$B28)*('R11. TIAM road transport fuels'!$B$9:$B$540=G$7)*('R11. TIAM road transport fuels'!$D$9:$D$540=$D28)*('R11. TIAM road transport fuels'!$E$8:$P$8=G$8),'R11. TIAM road transport fuels'!$E$9:$P$540))</f>
        <v>277.80125000000021</v>
      </c>
      <c r="H28" s="58">
        <f t="array" ref="H28">SUM(IF(('R11. TIAM road transport fuels'!$A$9:$A$540=$B28)*('R11. TIAM road transport fuels'!$B$9:$B$540=H$7)*('R11. TIAM road transport fuels'!$D$9:$D$540=$D28)*('R11. TIAM road transport fuels'!$E$8:$P$8=H$8),'R11. TIAM road transport fuels'!$E$9:$P$540))</f>
        <v>277.80125000000021</v>
      </c>
      <c r="I28" s="58">
        <f t="array" ref="I28">SUM(IF(('R11. TIAM road transport fuels'!$A$9:$A$540=$B28)*('R11. TIAM road transport fuels'!$B$9:$B$540=I$7)*('R11. TIAM road transport fuels'!$D$9:$D$540=$D28)*('R11. TIAM road transport fuels'!$E$8:$P$8=I$8),'R11. TIAM road transport fuels'!$E$9:$P$540))</f>
        <v>64.356710010959745</v>
      </c>
      <c r="J28" s="58">
        <f t="array" ref="J28">SUM(IF(('R11. TIAM road transport fuels'!$A$9:$A$540=$B28)*('R11. TIAM road transport fuels'!$B$9:$B$540=J$7)*('R11. TIAM road transport fuels'!$D$9:$D$540=$D28)*('R11. TIAM road transport fuels'!$E$8:$P$8=J$8),'R11. TIAM road transport fuels'!$E$9:$P$540))</f>
        <v>0</v>
      </c>
      <c r="K28" s="58">
        <f t="array" ref="K28">SUM(IF(('R11. TIAM road transport fuels'!$A$9:$A$540=$B28)*('R11. TIAM road transport fuels'!$B$9:$B$540=K$7)*('R11. TIAM road transport fuels'!$D$9:$D$540=$D28)*('R11. TIAM road transport fuels'!$E$8:$P$8=K$8),'R11. TIAM road transport fuels'!$E$9:$P$540))</f>
        <v>0</v>
      </c>
      <c r="L28" s="58">
        <f t="array" ref="L28">SUM(IF(('R11. TIAM road transport fuels'!$A$9:$A$540=$B28)*('R11. TIAM road transport fuels'!$B$9:$B$540=L$7)*('R11. TIAM road transport fuels'!$D$9:$D$540=$D28)*('R11. TIAM road transport fuels'!$E$8:$P$8=L$8),'R11. TIAM road transport fuels'!$E$9:$P$540))</f>
        <v>59.871831385260599</v>
      </c>
      <c r="M28" s="58">
        <f t="array" ref="M28">SUM(IF(('R11. TIAM road transport fuels'!$A$9:$A$540=$B28)*('R11. TIAM road transport fuels'!$B$9:$B$540=M$7)*('R11. TIAM road transport fuels'!$D$9:$D$540=$D28)*('R11. TIAM road transport fuels'!$E$8:$P$8=M$8),'R11. TIAM road transport fuels'!$E$9:$P$540))</f>
        <v>48.4128115517045</v>
      </c>
      <c r="N28" s="58">
        <f t="array" ref="N28">SUM(IF(('R11. TIAM road transport fuels'!$A$9:$A$540=$B28)*('R11. TIAM road transport fuels'!$B$9:$B$540=N$7)*('R11. TIAM road transport fuels'!$D$9:$D$540=$D28)*('R11. TIAM road transport fuels'!$E$8:$P$8=N$8),'R11. TIAM road transport fuels'!$E$9:$P$540))</f>
        <v>0</v>
      </c>
      <c r="O28" s="58">
        <f t="array" ref="O28">SUM(IF(('R11. TIAM road transport fuels'!$A$9:$A$540=$B28)*('R11. TIAM road transport fuels'!$B$9:$B$540=O$7)*('R11. TIAM road transport fuels'!$D$9:$D$540=$D28)*('R11. TIAM road transport fuels'!$E$8:$P$8=O$8),'R11. TIAM road transport fuels'!$E$9:$P$540))</f>
        <v>0</v>
      </c>
      <c r="P28" s="58">
        <f t="array" ref="P28">SUM(IF(('R11. TIAM road transport fuels'!$A$9:$A$540=$B28)*('R11. TIAM road transport fuels'!$B$9:$B$540=P$7)*('R11. TIAM road transport fuels'!$D$9:$D$540=$D28)*('R11. TIAM road transport fuels'!$E$8:$P$8=P$8),'R11. TIAM road transport fuels'!$E$9:$P$540))</f>
        <v>0</v>
      </c>
      <c r="R28" s="58">
        <f t="array" ref="R28">SUM(IF(('R11. TIAM road transport fuels'!$A$9:$A$540=$B28)*('R11. TIAM road transport fuels'!$B$9:$B$540=R$7)*('R11. TIAM road transport fuels'!$D$9:$D$540=$D28)*('R11. TIAM road transport fuels'!$E$8:$P$8=R$8),'R11. TIAM road transport fuels'!$E$9:$P$540))</f>
        <v>0</v>
      </c>
      <c r="S28" s="58">
        <f t="array" ref="S28">SUM(IF(('R11. TIAM road transport fuels'!$A$9:$A$540=$B28)*('R11. TIAM road transport fuels'!$B$9:$B$540=S$7)*('R11. TIAM road transport fuels'!$D$9:$D$540=$D28)*('R11. TIAM road transport fuels'!$E$8:$P$8=S$8),'R11. TIAM road transport fuels'!$E$9:$P$540))</f>
        <v>0</v>
      </c>
      <c r="T28" s="58">
        <f t="array" ref="T28">SUM(IF(('R11. TIAM road transport fuels'!$A$9:$A$540=$B28)*('R11. TIAM road transport fuels'!$B$9:$B$540=T$7)*('R11. TIAM road transport fuels'!$D$9:$D$540=$D28)*('R11. TIAM road transport fuels'!$E$8:$P$8=T$8),'R11. TIAM road transport fuels'!$E$9:$P$540))</f>
        <v>0</v>
      </c>
      <c r="U28" s="58">
        <f t="array" ref="U28">SUM(IF(('R11. TIAM road transport fuels'!$A$9:$A$540=$B28)*('R11. TIAM road transport fuels'!$B$9:$B$540=U$7)*('R11. TIAM road transport fuels'!$D$9:$D$540=$D28)*('R11. TIAM road transport fuels'!$E$8:$P$8=U$8),'R11. TIAM road transport fuels'!$E$9:$P$540))</f>
        <v>0</v>
      </c>
      <c r="V28" s="58">
        <f t="array" ref="V28">SUM(IF(('R11. TIAM road transport fuels'!$A$9:$A$540=$B28)*('R11. TIAM road transport fuels'!$B$9:$B$540=V$7)*('R11. TIAM road transport fuels'!$D$9:$D$540=$D28)*('R11. TIAM road transport fuels'!$E$8:$P$8=V$8),'R11. TIAM road transport fuels'!$E$9:$P$540))</f>
        <v>531.00981013439628</v>
      </c>
      <c r="W28" s="58">
        <f t="array" ref="W28">SUM(IF(('R11. TIAM road transport fuels'!$A$9:$A$540=$B28)*('R11. TIAM road transport fuels'!$B$9:$B$540=W$7)*('R11. TIAM road transport fuels'!$D$9:$D$540=$D28)*('R11. TIAM road transport fuels'!$E$8:$P$8=W$8),'R11. TIAM road transport fuels'!$E$9:$P$540))</f>
        <v>2862.4459453534746</v>
      </c>
      <c r="X28" s="58">
        <f t="array" ref="X28">SUM(IF(('R11. TIAM road transport fuels'!$A$9:$A$540=$B28)*('R11. TIAM road transport fuels'!$B$9:$B$540=X$7)*('R11. TIAM road transport fuels'!$D$9:$D$540=$D28)*('R11. TIAM road transport fuels'!$E$8:$P$8=X$8),'R11. TIAM road transport fuels'!$E$9:$P$540))</f>
        <v>4215.3367141185645</v>
      </c>
      <c r="Y28" s="58">
        <f t="array" ref="Y28">SUM(IF(('R11. TIAM road transport fuels'!$A$9:$A$540=$B28)*('R11. TIAM road transport fuels'!$B$9:$B$540=Y$7)*('R11. TIAM road transport fuels'!$D$9:$D$540=$D28)*('R11. TIAM road transport fuels'!$E$8:$P$8=Y$8),'R11. TIAM road transport fuels'!$E$9:$P$540))</f>
        <v>4778.5899624932872</v>
      </c>
      <c r="Z28" s="58">
        <f t="array" ref="Z28">SUM(IF(('R11. TIAM road transport fuels'!$A$9:$A$540=$B28)*('R11. TIAM road transport fuels'!$B$9:$B$540=Z$7)*('R11. TIAM road transport fuels'!$D$9:$D$540=$D28)*('R11. TIAM road transport fuels'!$E$8:$P$8=Z$8),'R11. TIAM road transport fuels'!$E$9:$P$540))</f>
        <v>5101.4904465072486</v>
      </c>
      <c r="AA28" s="58">
        <f t="array" ref="AA28">SUM(IF(('R11. TIAM road transport fuels'!$A$9:$A$540=$B28)*('R11. TIAM road transport fuels'!$B$9:$B$540=AA$7)*('R11. TIAM road transport fuels'!$D$9:$D$540=$D28)*('R11. TIAM road transport fuels'!$E$8:$P$8=AA$8),'R11. TIAM road transport fuels'!$E$9:$P$540))</f>
        <v>5284.9670373395484</v>
      </c>
      <c r="AB28" s="58">
        <f t="array" ref="AB28">SUM(IF(('R11. TIAM road transport fuels'!$A$9:$A$540=$B28)*('R11. TIAM road transport fuels'!$B$9:$B$540=AB$7)*('R11. TIAM road transport fuels'!$D$9:$D$540=$D28)*('R11. TIAM road transport fuels'!$E$8:$P$8=AB$8),'R11. TIAM road transport fuels'!$E$9:$P$540))</f>
        <v>5450.0036411354449</v>
      </c>
      <c r="AC28" s="58">
        <f t="array" ref="AC28">SUM(IF(('R11. TIAM road transport fuels'!$A$9:$A$540=$B28)*('R11. TIAM road transport fuels'!$B$9:$B$540=AC$7)*('R11. TIAM road transport fuels'!$D$9:$D$540=$D28)*('R11. TIAM road transport fuels'!$E$8:$P$8=AC$8),'R11. TIAM road transport fuels'!$E$9:$P$540))</f>
        <v>5452.4775047840176</v>
      </c>
    </row>
    <row r="29" spans="1:29" x14ac:dyDescent="0.3">
      <c r="A29" s="39" t="s">
        <v>64</v>
      </c>
      <c r="B29" s="39" t="s">
        <v>252</v>
      </c>
      <c r="C29" s="39" t="s">
        <v>101</v>
      </c>
      <c r="D29" s="39" t="s">
        <v>257</v>
      </c>
      <c r="E29" s="58">
        <f t="array" ref="E29">SUM(IF(('R11. TIAM road transport fuels'!$A$9:$A$540=$B29)*('R11. TIAM road transport fuels'!$B$9:$B$540=E$7)*('R11. TIAM road transport fuels'!$D$9:$D$540=$D29)*('R11. TIAM road transport fuels'!$E$8:$P$8=E$8),'R11. TIAM road transport fuels'!$E$9:$P$540))</f>
        <v>0.68</v>
      </c>
      <c r="F29" s="58">
        <f t="array" ref="F29">SUM(IF(('R11. TIAM road transport fuels'!$A$9:$A$540=$B29)*('R11. TIAM road transport fuels'!$B$9:$B$540=F$7)*('R11. TIAM road transport fuels'!$D$9:$D$540=$D29)*('R11. TIAM road transport fuels'!$E$8:$P$8=F$8),'R11. TIAM road transport fuels'!$E$9:$P$540))</f>
        <v>0</v>
      </c>
      <c r="G29" s="58">
        <f t="array" ref="G29">SUM(IF(('R11. TIAM road transport fuels'!$A$9:$A$540=$B29)*('R11. TIAM road transport fuels'!$B$9:$B$540=G$7)*('R11. TIAM road transport fuels'!$D$9:$D$540=$D29)*('R11. TIAM road transport fuels'!$E$8:$P$8=G$8),'R11. TIAM road transport fuels'!$E$9:$P$540))</f>
        <v>81.42149999999998</v>
      </c>
      <c r="H29" s="58">
        <f t="array" ref="H29">SUM(IF(('R11. TIAM road transport fuels'!$A$9:$A$540=$B29)*('R11. TIAM road transport fuels'!$B$9:$B$540=H$7)*('R11. TIAM road transport fuels'!$D$9:$D$540=$D29)*('R11. TIAM road transport fuels'!$E$8:$P$8=H$8),'R11. TIAM road transport fuels'!$E$9:$P$540))</f>
        <v>33.497177038253596</v>
      </c>
      <c r="I29" s="58">
        <f t="array" ref="I29">SUM(IF(('R11. TIAM road transport fuels'!$A$9:$A$540=$B29)*('R11. TIAM road transport fuels'!$B$9:$B$540=I$7)*('R11. TIAM road transport fuels'!$D$9:$D$540=$D29)*('R11. TIAM road transport fuels'!$E$8:$P$8=I$8),'R11. TIAM road transport fuels'!$E$9:$P$540))</f>
        <v>0</v>
      </c>
      <c r="J29" s="58">
        <f t="array" ref="J29">SUM(IF(('R11. TIAM road transport fuels'!$A$9:$A$540=$B29)*('R11. TIAM road transport fuels'!$B$9:$B$540=J$7)*('R11. TIAM road transport fuels'!$D$9:$D$540=$D29)*('R11. TIAM road transport fuels'!$E$8:$P$8=J$8),'R11. TIAM road transport fuels'!$E$9:$P$540))</f>
        <v>0</v>
      </c>
      <c r="K29" s="58">
        <f t="array" ref="K29">SUM(IF(('R11. TIAM road transport fuels'!$A$9:$A$540=$B29)*('R11. TIAM road transport fuels'!$B$9:$B$540=K$7)*('R11. TIAM road transport fuels'!$D$9:$D$540=$D29)*('R11. TIAM road transport fuels'!$E$8:$P$8=K$8),'R11. TIAM road transport fuels'!$E$9:$P$540))</f>
        <v>0</v>
      </c>
      <c r="L29" s="58">
        <f t="array" ref="L29">SUM(IF(('R11. TIAM road transport fuels'!$A$9:$A$540=$B29)*('R11. TIAM road transport fuels'!$B$9:$B$540=L$7)*('R11. TIAM road transport fuels'!$D$9:$D$540=$D29)*('R11. TIAM road transport fuels'!$E$8:$P$8=L$8),'R11. TIAM road transport fuels'!$E$9:$P$540))</f>
        <v>0</v>
      </c>
      <c r="M29" s="58">
        <f t="array" ref="M29">SUM(IF(('R11. TIAM road transport fuels'!$A$9:$A$540=$B29)*('R11. TIAM road transport fuels'!$B$9:$B$540=M$7)*('R11. TIAM road transport fuels'!$D$9:$D$540=$D29)*('R11. TIAM road transport fuels'!$E$8:$P$8=M$8),'R11. TIAM road transport fuels'!$E$9:$P$540))</f>
        <v>0</v>
      </c>
      <c r="N29" s="58">
        <f t="array" ref="N29">SUM(IF(('R11. TIAM road transport fuels'!$A$9:$A$540=$B29)*('R11. TIAM road transport fuels'!$B$9:$B$540=N$7)*('R11. TIAM road transport fuels'!$D$9:$D$540=$D29)*('R11. TIAM road transport fuels'!$E$8:$P$8=N$8),'R11. TIAM road transport fuels'!$E$9:$P$540))</f>
        <v>0</v>
      </c>
      <c r="O29" s="58">
        <f t="array" ref="O29">SUM(IF(('R11. TIAM road transport fuels'!$A$9:$A$540=$B29)*('R11. TIAM road transport fuels'!$B$9:$B$540=O$7)*('R11. TIAM road transport fuels'!$D$9:$D$540=$D29)*('R11. TIAM road transport fuels'!$E$8:$P$8=O$8),'R11. TIAM road transport fuels'!$E$9:$P$540))</f>
        <v>0</v>
      </c>
      <c r="P29" s="58">
        <f t="array" ref="P29">SUM(IF(('R11. TIAM road transport fuels'!$A$9:$A$540=$B29)*('R11. TIAM road transport fuels'!$B$9:$B$540=P$7)*('R11. TIAM road transport fuels'!$D$9:$D$540=$D29)*('R11. TIAM road transport fuels'!$E$8:$P$8=P$8),'R11. TIAM road transport fuels'!$E$9:$P$540))</f>
        <v>27.432528143833402</v>
      </c>
      <c r="R29" s="58">
        <f t="array" ref="R29">SUM(IF(('R11. TIAM road transport fuels'!$A$9:$A$540=$B29)*('R11. TIAM road transport fuels'!$B$9:$B$540=R$7)*('R11. TIAM road transport fuels'!$D$9:$D$540=$D29)*('R11. TIAM road transport fuels'!$E$8:$P$8=R$8),'R11. TIAM road transport fuels'!$E$9:$P$540))</f>
        <v>0.66291000000000011</v>
      </c>
      <c r="S29" s="58">
        <f t="array" ref="S29">SUM(IF(('R11. TIAM road transport fuels'!$A$9:$A$540=$B29)*('R11. TIAM road transport fuels'!$B$9:$B$540=S$7)*('R11. TIAM road transport fuels'!$D$9:$D$540=$D29)*('R11. TIAM road transport fuels'!$E$8:$P$8=S$8),'R11. TIAM road transport fuels'!$E$9:$P$540))</f>
        <v>0.55126200000000003</v>
      </c>
      <c r="T29" s="58">
        <f t="array" ref="T29">SUM(IF(('R11. TIAM road transport fuels'!$A$9:$A$540=$B29)*('R11. TIAM road transport fuels'!$B$9:$B$540=T$7)*('R11. TIAM road transport fuels'!$D$9:$D$540=$D29)*('R11. TIAM road transport fuels'!$E$8:$P$8=T$8),'R11. TIAM road transport fuels'!$E$9:$P$540))</f>
        <v>0.27214200000000005</v>
      </c>
      <c r="U29" s="58">
        <f t="array" ref="U29">SUM(IF(('R11. TIAM road transport fuels'!$A$9:$A$540=$B29)*('R11. TIAM road transport fuels'!$B$9:$B$540=U$7)*('R11. TIAM road transport fuels'!$D$9:$D$540=$D29)*('R11. TIAM road transport fuels'!$E$8:$P$8=U$8),'R11. TIAM road transport fuels'!$E$9:$P$540))</f>
        <v>0</v>
      </c>
      <c r="V29" s="58">
        <f t="array" ref="V29">SUM(IF(('R11. TIAM road transport fuels'!$A$9:$A$540=$B29)*('R11. TIAM road transport fuels'!$B$9:$B$540=V$7)*('R11. TIAM road transport fuels'!$D$9:$D$540=$D29)*('R11. TIAM road transport fuels'!$E$8:$P$8=V$8),'R11. TIAM road transport fuels'!$E$9:$P$540))</f>
        <v>46.627336137067559</v>
      </c>
      <c r="W29" s="58">
        <f t="array" ref="W29">SUM(IF(('R11. TIAM road transport fuels'!$A$9:$A$540=$B29)*('R11. TIAM road transport fuels'!$B$9:$B$540=W$7)*('R11. TIAM road transport fuels'!$D$9:$D$540=$D29)*('R11. TIAM road transport fuels'!$E$8:$P$8=W$8),'R11. TIAM road transport fuels'!$E$9:$P$540))</f>
        <v>659.46974916267584</v>
      </c>
      <c r="X29" s="58">
        <f t="array" ref="X29">SUM(IF(('R11. TIAM road transport fuels'!$A$9:$A$540=$B29)*('R11. TIAM road transport fuels'!$B$9:$B$540=X$7)*('R11. TIAM road transport fuels'!$D$9:$D$540=$D29)*('R11. TIAM road transport fuels'!$E$8:$P$8=X$8),'R11. TIAM road transport fuels'!$E$9:$P$540))</f>
        <v>1378.7627740006485</v>
      </c>
      <c r="Y29" s="58">
        <f t="array" ref="Y29">SUM(IF(('R11. TIAM road transport fuels'!$A$9:$A$540=$B29)*('R11. TIAM road transport fuels'!$B$9:$B$540=Y$7)*('R11. TIAM road transport fuels'!$D$9:$D$540=$D29)*('R11. TIAM road transport fuels'!$E$8:$P$8=Y$8),'R11. TIAM road transport fuels'!$E$9:$P$540))</f>
        <v>1365.1943357220216</v>
      </c>
      <c r="Z29" s="58">
        <f t="array" ref="Z29">SUM(IF(('R11. TIAM road transport fuels'!$A$9:$A$540=$B29)*('R11. TIAM road transport fuels'!$B$9:$B$540=Z$7)*('R11. TIAM road transport fuels'!$D$9:$D$540=$D29)*('R11. TIAM road transport fuels'!$E$8:$P$8=Z$8),'R11. TIAM road transport fuels'!$E$9:$P$540))</f>
        <v>1276.1304167641597</v>
      </c>
      <c r="AA29" s="58">
        <f t="array" ref="AA29">SUM(IF(('R11. TIAM road transport fuels'!$A$9:$A$540=$B29)*('R11. TIAM road transport fuels'!$B$9:$B$540=AA$7)*('R11. TIAM road transport fuels'!$D$9:$D$540=$D29)*('R11. TIAM road transport fuels'!$E$8:$P$8=AA$8),'R11. TIAM road transport fuels'!$E$9:$P$540))</f>
        <v>1384.8027951399595</v>
      </c>
      <c r="AB29" s="58">
        <f t="array" ref="AB29">SUM(IF(('R11. TIAM road transport fuels'!$A$9:$A$540=$B29)*('R11. TIAM road transport fuels'!$B$9:$B$540=AB$7)*('R11. TIAM road transport fuels'!$D$9:$D$540=$D29)*('R11. TIAM road transport fuels'!$E$8:$P$8=AB$8),'R11. TIAM road transport fuels'!$E$9:$P$540))</f>
        <v>1535.9851397845209</v>
      </c>
      <c r="AC29" s="58">
        <f t="array" ref="AC29">SUM(IF(('R11. TIAM road transport fuels'!$A$9:$A$540=$B29)*('R11. TIAM road transport fuels'!$B$9:$B$540=AC$7)*('R11. TIAM road transport fuels'!$D$9:$D$540=$D29)*('R11. TIAM road transport fuels'!$E$8:$P$8=AC$8),'R11. TIAM road transport fuels'!$E$9:$P$540))</f>
        <v>2269.175676797071</v>
      </c>
    </row>
    <row r="30" spans="1:29" x14ac:dyDescent="0.3">
      <c r="A30" s="39" t="s">
        <v>64</v>
      </c>
      <c r="B30" s="39" t="s">
        <v>252</v>
      </c>
      <c r="C30" s="39" t="s">
        <v>97</v>
      </c>
      <c r="D30" s="39" t="s">
        <v>258</v>
      </c>
      <c r="E30" s="58">
        <f t="array" ref="E30">SUM(IF(('R11. TIAM road transport fuels'!$A$9:$A$540=$B30)*('R11. TIAM road transport fuels'!$B$9:$B$540=E$7)*('R11. TIAM road transport fuels'!$D$9:$D$540=$D30)*('R11. TIAM road transport fuels'!$E$8:$P$8=E$8),'R11. TIAM road transport fuels'!$E$9:$P$540))</f>
        <v>0</v>
      </c>
      <c r="F30" s="58">
        <f t="array" ref="F30">SUM(IF(('R11. TIAM road transport fuels'!$A$9:$A$540=$B30)*('R11. TIAM road transport fuels'!$B$9:$B$540=F$7)*('R11. TIAM road transport fuels'!$D$9:$D$540=$D30)*('R11. TIAM road transport fuels'!$E$8:$P$8=F$8),'R11. TIAM road transport fuels'!$E$9:$P$540))</f>
        <v>0</v>
      </c>
      <c r="G30" s="58">
        <f t="array" ref="G30">SUM(IF(('R11. TIAM road transport fuels'!$A$9:$A$540=$B30)*('R11. TIAM road transport fuels'!$B$9:$B$540=G$7)*('R11. TIAM road transport fuels'!$D$9:$D$540=$D30)*('R11. TIAM road transport fuels'!$E$8:$P$8=G$8),'R11. TIAM road transport fuels'!$E$9:$P$540))</f>
        <v>0</v>
      </c>
      <c r="H30" s="58">
        <f t="array" ref="H30">SUM(IF(('R11. TIAM road transport fuels'!$A$9:$A$540=$B30)*('R11. TIAM road transport fuels'!$B$9:$B$540=H$7)*('R11. TIAM road transport fuels'!$D$9:$D$540=$D30)*('R11. TIAM road transport fuels'!$E$8:$P$8=H$8),'R11. TIAM road transport fuels'!$E$9:$P$540))</f>
        <v>0</v>
      </c>
      <c r="I30" s="58">
        <f t="array" ref="I30">SUM(IF(('R11. TIAM road transport fuels'!$A$9:$A$540=$B30)*('R11. TIAM road transport fuels'!$B$9:$B$540=I$7)*('R11. TIAM road transport fuels'!$D$9:$D$540=$D30)*('R11. TIAM road transport fuels'!$E$8:$P$8=I$8),'R11. TIAM road transport fuels'!$E$9:$P$540))</f>
        <v>0</v>
      </c>
      <c r="J30" s="58">
        <f t="array" ref="J30">SUM(IF(('R11. TIAM road transport fuels'!$A$9:$A$540=$B30)*('R11. TIAM road transport fuels'!$B$9:$B$540=J$7)*('R11. TIAM road transport fuels'!$D$9:$D$540=$D30)*('R11. TIAM road transport fuels'!$E$8:$P$8=J$8),'R11. TIAM road transport fuels'!$E$9:$P$540))</f>
        <v>0</v>
      </c>
      <c r="K30" s="58">
        <f t="array" ref="K30">SUM(IF(('R11. TIAM road transport fuels'!$A$9:$A$540=$B30)*('R11. TIAM road transport fuels'!$B$9:$B$540=K$7)*('R11. TIAM road transport fuels'!$D$9:$D$540=$D30)*('R11. TIAM road transport fuels'!$E$8:$P$8=K$8),'R11. TIAM road transport fuels'!$E$9:$P$540))</f>
        <v>93.558940941550901</v>
      </c>
      <c r="L30" s="58">
        <f t="array" ref="L30">SUM(IF(('R11. TIAM road transport fuels'!$A$9:$A$540=$B30)*('R11. TIAM road transport fuels'!$B$9:$B$540=L$7)*('R11. TIAM road transport fuels'!$D$9:$D$540=$D30)*('R11. TIAM road transport fuels'!$E$8:$P$8=L$8),'R11. TIAM road transport fuels'!$E$9:$P$540))</f>
        <v>11.588753281890099</v>
      </c>
      <c r="M30" s="58">
        <f t="array" ref="M30">SUM(IF(('R11. TIAM road transport fuels'!$A$9:$A$540=$B30)*('R11. TIAM road transport fuels'!$B$9:$B$540=M$7)*('R11. TIAM road transport fuels'!$D$9:$D$540=$D30)*('R11. TIAM road transport fuels'!$E$8:$P$8=M$8),'R11. TIAM road transport fuels'!$E$9:$P$540))</f>
        <v>0</v>
      </c>
      <c r="N30" s="58">
        <f t="array" ref="N30">SUM(IF(('R11. TIAM road transport fuels'!$A$9:$A$540=$B30)*('R11. TIAM road transport fuels'!$B$9:$B$540=N$7)*('R11. TIAM road transport fuels'!$D$9:$D$540=$D30)*('R11. TIAM road transport fuels'!$E$8:$P$8=N$8),'R11. TIAM road transport fuels'!$E$9:$P$540))</f>
        <v>0</v>
      </c>
      <c r="O30" s="58">
        <f t="array" ref="O30">SUM(IF(('R11. TIAM road transport fuels'!$A$9:$A$540=$B30)*('R11. TIAM road transport fuels'!$B$9:$B$540=O$7)*('R11. TIAM road transport fuels'!$D$9:$D$540=$D30)*('R11. TIAM road transport fuels'!$E$8:$P$8=O$8),'R11. TIAM road transport fuels'!$E$9:$P$540))</f>
        <v>0</v>
      </c>
      <c r="P30" s="58">
        <f t="array" ref="P30">SUM(IF(('R11. TIAM road transport fuels'!$A$9:$A$540=$B30)*('R11. TIAM road transport fuels'!$B$9:$B$540=P$7)*('R11. TIAM road transport fuels'!$D$9:$D$540=$D30)*('R11. TIAM road transport fuels'!$E$8:$P$8=P$8),'R11. TIAM road transport fuels'!$E$9:$P$540))</f>
        <v>1553.007762792128</v>
      </c>
      <c r="R30" s="58">
        <f t="array" ref="R30">SUM(IF(('R11. TIAM road transport fuels'!$A$9:$A$540=$B30)*('R11. TIAM road transport fuels'!$B$9:$B$540=R$7)*('R11. TIAM road transport fuels'!$D$9:$D$540=$D30)*('R11. TIAM road transport fuels'!$E$8:$P$8=R$8),'R11. TIAM road transport fuels'!$E$9:$P$540))</f>
        <v>0</v>
      </c>
      <c r="S30" s="58">
        <f t="array" ref="S30">SUM(IF(('R11. TIAM road transport fuels'!$A$9:$A$540=$B30)*('R11. TIAM road transport fuels'!$B$9:$B$540=S$7)*('R11. TIAM road transport fuels'!$D$9:$D$540=$D30)*('R11. TIAM road transport fuels'!$E$8:$P$8=S$8),'R11. TIAM road transport fuels'!$E$9:$P$540))</f>
        <v>0</v>
      </c>
      <c r="T30" s="58">
        <f t="array" ref="T30">SUM(IF(('R11. TIAM road transport fuels'!$A$9:$A$540=$B30)*('R11. TIAM road transport fuels'!$B$9:$B$540=T$7)*('R11. TIAM road transport fuels'!$D$9:$D$540=$D30)*('R11. TIAM road transport fuels'!$E$8:$P$8=T$8),'R11. TIAM road transport fuels'!$E$9:$P$540))</f>
        <v>0</v>
      </c>
      <c r="U30" s="58">
        <f t="array" ref="U30">SUM(IF(('R11. TIAM road transport fuels'!$A$9:$A$540=$B30)*('R11. TIAM road transport fuels'!$B$9:$B$540=U$7)*('R11. TIAM road transport fuels'!$D$9:$D$540=$D30)*('R11. TIAM road transport fuels'!$E$8:$P$8=U$8),'R11. TIAM road transport fuels'!$E$9:$P$540))</f>
        <v>0</v>
      </c>
      <c r="V30" s="58">
        <f t="array" ref="V30">SUM(IF(('R11. TIAM road transport fuels'!$A$9:$A$540=$B30)*('R11. TIAM road transport fuels'!$B$9:$B$540=V$7)*('R11. TIAM road transport fuels'!$D$9:$D$540=$D30)*('R11. TIAM road transport fuels'!$E$8:$P$8=V$8),'R11. TIAM road transport fuels'!$E$9:$P$540))</f>
        <v>163.57529025437245</v>
      </c>
      <c r="W30" s="58">
        <f t="array" ref="W30">SUM(IF(('R11. TIAM road transport fuels'!$A$9:$A$540=$B30)*('R11. TIAM road transport fuels'!$B$9:$B$540=W$7)*('R11. TIAM road transport fuels'!$D$9:$D$540=$D30)*('R11. TIAM road transport fuels'!$E$8:$P$8=W$8),'R11. TIAM road transport fuels'!$E$9:$P$540))</f>
        <v>1083.5195556191934</v>
      </c>
      <c r="X30" s="58">
        <f t="array" ref="X30">SUM(IF(('R11. TIAM road transport fuels'!$A$9:$A$540=$B30)*('R11. TIAM road transport fuels'!$B$9:$B$540=X$7)*('R11. TIAM road transport fuels'!$D$9:$D$540=$D30)*('R11. TIAM road transport fuels'!$E$8:$P$8=X$8),'R11. TIAM road transport fuels'!$E$9:$P$540))</f>
        <v>1673.8649600566887</v>
      </c>
      <c r="Y30" s="58">
        <f t="array" ref="Y30">SUM(IF(('R11. TIAM road transport fuels'!$A$9:$A$540=$B30)*('R11. TIAM road transport fuels'!$B$9:$B$540=Y$7)*('R11. TIAM road transport fuels'!$D$9:$D$540=$D30)*('R11. TIAM road transport fuels'!$E$8:$P$8=Y$8),'R11. TIAM road transport fuels'!$E$9:$P$540))</f>
        <v>1964.0424107947783</v>
      </c>
      <c r="Z30" s="58">
        <f t="array" ref="Z30">SUM(IF(('R11. TIAM road transport fuels'!$A$9:$A$540=$B30)*('R11. TIAM road transport fuels'!$B$9:$B$540=Z$7)*('R11. TIAM road transport fuels'!$D$9:$D$540=$D30)*('R11. TIAM road transport fuels'!$E$8:$P$8=Z$8),'R11. TIAM road transport fuels'!$E$9:$P$540))</f>
        <v>2161.7409976601339</v>
      </c>
      <c r="AA30" s="58">
        <f t="array" ref="AA30">SUM(IF(('R11. TIAM road transport fuels'!$A$9:$A$540=$B30)*('R11. TIAM road transport fuels'!$B$9:$B$540=AA$7)*('R11. TIAM road transport fuels'!$D$9:$D$540=$D30)*('R11. TIAM road transport fuels'!$E$8:$P$8=AA$8),'R11. TIAM road transport fuels'!$E$9:$P$540))</f>
        <v>2501.7577667269024</v>
      </c>
      <c r="AB30" s="58">
        <f t="array" ref="AB30">SUM(IF(('R11. TIAM road transport fuels'!$A$9:$A$540=$B30)*('R11. TIAM road transport fuels'!$B$9:$B$540=AB$7)*('R11. TIAM road transport fuels'!$D$9:$D$540=$D30)*('R11. TIAM road transport fuels'!$E$8:$P$8=AB$8),'R11. TIAM road transport fuels'!$E$9:$P$540))</f>
        <v>2891.9106949649986</v>
      </c>
      <c r="AC30" s="58">
        <f t="array" ref="AC30">SUM(IF(('R11. TIAM road transport fuels'!$A$9:$A$540=$B30)*('R11. TIAM road transport fuels'!$B$9:$B$540=AC$7)*('R11. TIAM road transport fuels'!$D$9:$D$540=$D30)*('R11. TIAM road transport fuels'!$E$8:$P$8=AC$8),'R11. TIAM road transport fuels'!$E$9:$P$540))</f>
        <v>3264.1917181862273</v>
      </c>
    </row>
    <row r="31" spans="1:29" x14ac:dyDescent="0.3">
      <c r="A31" s="39" t="s">
        <v>64</v>
      </c>
      <c r="B31" s="39" t="s">
        <v>252</v>
      </c>
      <c r="C31" s="39" t="s">
        <v>100</v>
      </c>
      <c r="D31" s="39" t="s">
        <v>259</v>
      </c>
      <c r="E31" s="58">
        <f t="array" ref="E31">SUM(IF(('R11. TIAM road transport fuels'!$A$9:$A$540=$B31)*('R11. TIAM road transport fuels'!$B$9:$B$540=E$7)*('R11. TIAM road transport fuels'!$D$9:$D$540=$D31)*('R11. TIAM road transport fuels'!$E$8:$P$8=E$8),'R11. TIAM road transport fuels'!$E$9:$P$540))</f>
        <v>119</v>
      </c>
      <c r="F31" s="58">
        <f t="array" ref="F31">SUM(IF(('R11. TIAM road transport fuels'!$A$9:$A$540=$B31)*('R11. TIAM road transport fuels'!$B$9:$B$540=F$7)*('R11. TIAM road transport fuels'!$D$9:$D$540=$D31)*('R11. TIAM road transport fuels'!$E$8:$P$8=F$8),'R11. TIAM road transport fuels'!$E$9:$P$540))</f>
        <v>0</v>
      </c>
      <c r="G31" s="58">
        <f t="array" ref="G31">SUM(IF(('R11. TIAM road transport fuels'!$A$9:$A$540=$B31)*('R11. TIAM road transport fuels'!$B$9:$B$540=G$7)*('R11. TIAM road transport fuels'!$D$9:$D$540=$D31)*('R11. TIAM road transport fuels'!$E$8:$P$8=G$8),'R11. TIAM road transport fuels'!$E$9:$P$540))</f>
        <v>396.28062499999999</v>
      </c>
      <c r="H31" s="58">
        <f t="array" ref="H31">SUM(IF(('R11. TIAM road transport fuels'!$A$9:$A$540=$B31)*('R11. TIAM road transport fuels'!$B$9:$B$540=H$7)*('R11. TIAM road transport fuels'!$D$9:$D$540=$D31)*('R11. TIAM road transport fuels'!$E$8:$P$8=H$8),'R11. TIAM road transport fuels'!$E$9:$P$540))</f>
        <v>417.13750000000005</v>
      </c>
      <c r="I31" s="58">
        <f t="array" ref="I31">SUM(IF(('R11. TIAM road transport fuels'!$A$9:$A$540=$B31)*('R11. TIAM road transport fuels'!$B$9:$B$540=I$7)*('R11. TIAM road transport fuels'!$D$9:$D$540=$D31)*('R11. TIAM road transport fuels'!$E$8:$P$8=I$8),'R11. TIAM road transport fuels'!$E$9:$P$540))</f>
        <v>0</v>
      </c>
      <c r="J31" s="58">
        <f t="array" ref="J31">SUM(IF(('R11. TIAM road transport fuels'!$A$9:$A$540=$B31)*('R11. TIAM road transport fuels'!$B$9:$B$540=J$7)*('R11. TIAM road transport fuels'!$D$9:$D$540=$D31)*('R11. TIAM road transport fuels'!$E$8:$P$8=J$8),'R11. TIAM road transport fuels'!$E$9:$P$540))</f>
        <v>0</v>
      </c>
      <c r="K31" s="58">
        <f t="array" ref="K31">SUM(IF(('R11. TIAM road transport fuels'!$A$9:$A$540=$B31)*('R11. TIAM road transport fuels'!$B$9:$B$540=K$7)*('R11. TIAM road transport fuels'!$D$9:$D$540=$D31)*('R11. TIAM road transport fuels'!$E$8:$P$8=K$8),'R11. TIAM road transport fuels'!$E$9:$P$540))</f>
        <v>0</v>
      </c>
      <c r="L31" s="58">
        <f t="array" ref="L31">SUM(IF(('R11. TIAM road transport fuels'!$A$9:$A$540=$B31)*('R11. TIAM road transport fuels'!$B$9:$B$540=L$7)*('R11. TIAM road transport fuels'!$D$9:$D$540=$D31)*('R11. TIAM road transport fuels'!$E$8:$P$8=L$8),'R11. TIAM road transport fuels'!$E$9:$P$540))</f>
        <v>0</v>
      </c>
      <c r="M31" s="58">
        <f t="array" ref="M31">SUM(IF(('R11. TIAM road transport fuels'!$A$9:$A$540=$B31)*('R11. TIAM road transport fuels'!$B$9:$B$540=M$7)*('R11. TIAM road transport fuels'!$D$9:$D$540=$D31)*('R11. TIAM road transport fuels'!$E$8:$P$8=M$8),'R11. TIAM road transport fuels'!$E$9:$P$540))</f>
        <v>0</v>
      </c>
      <c r="N31" s="58">
        <f t="array" ref="N31">SUM(IF(('R11. TIAM road transport fuels'!$A$9:$A$540=$B31)*('R11. TIAM road transport fuels'!$B$9:$B$540=N$7)*('R11. TIAM road transport fuels'!$D$9:$D$540=$D31)*('R11. TIAM road transport fuels'!$E$8:$P$8=N$8),'R11. TIAM road transport fuels'!$E$9:$P$540))</f>
        <v>0</v>
      </c>
      <c r="O31" s="58">
        <f t="array" ref="O31">SUM(IF(('R11. TIAM road transport fuels'!$A$9:$A$540=$B31)*('R11. TIAM road transport fuels'!$B$9:$B$540=O$7)*('R11. TIAM road transport fuels'!$D$9:$D$540=$D31)*('R11. TIAM road transport fuels'!$E$8:$P$8=O$8),'R11. TIAM road transport fuels'!$E$9:$P$540))</f>
        <v>0</v>
      </c>
      <c r="P31" s="58">
        <f t="array" ref="P31">SUM(IF(('R11. TIAM road transport fuels'!$A$9:$A$540=$B31)*('R11. TIAM road transport fuels'!$B$9:$B$540=P$7)*('R11. TIAM road transport fuels'!$D$9:$D$540=$D31)*('R11. TIAM road transport fuels'!$E$8:$P$8=P$8),'R11. TIAM road transport fuels'!$E$9:$P$540))</f>
        <v>0</v>
      </c>
      <c r="R31" s="58">
        <f t="array" ref="R31">SUM(IF(('R11. TIAM road transport fuels'!$A$9:$A$540=$B31)*('R11. TIAM road transport fuels'!$B$9:$B$540=R$7)*('R11. TIAM road transport fuels'!$D$9:$D$540=$D31)*('R11. TIAM road transport fuels'!$E$8:$P$8=R$8),'R11. TIAM road transport fuels'!$E$9:$P$540))</f>
        <v>0</v>
      </c>
      <c r="S31" s="58">
        <f t="array" ref="S31">SUM(IF(('R11. TIAM road transport fuels'!$A$9:$A$540=$B31)*('R11. TIAM road transport fuels'!$B$9:$B$540=S$7)*('R11. TIAM road transport fuels'!$D$9:$D$540=$D31)*('R11. TIAM road transport fuels'!$E$8:$P$8=S$8),'R11. TIAM road transport fuels'!$E$9:$P$540))</f>
        <v>0</v>
      </c>
      <c r="T31" s="58">
        <f t="array" ref="T31">SUM(IF(('R11. TIAM road transport fuels'!$A$9:$A$540=$B31)*('R11. TIAM road transport fuels'!$B$9:$B$540=T$7)*('R11. TIAM road transport fuels'!$D$9:$D$540=$D31)*('R11. TIAM road transport fuels'!$E$8:$P$8=T$8),'R11. TIAM road transport fuels'!$E$9:$P$540))</f>
        <v>0</v>
      </c>
      <c r="U31" s="58">
        <f t="array" ref="U31">SUM(IF(('R11. TIAM road transport fuels'!$A$9:$A$540=$B31)*('R11. TIAM road transport fuels'!$B$9:$B$540=U$7)*('R11. TIAM road transport fuels'!$D$9:$D$540=$D31)*('R11. TIAM road transport fuels'!$E$8:$P$8=U$8),'R11. TIAM road transport fuels'!$E$9:$P$540))</f>
        <v>0</v>
      </c>
      <c r="V31" s="58">
        <f t="array" ref="V31">SUM(IF(('R11. TIAM road transport fuels'!$A$9:$A$540=$B31)*('R11. TIAM road transport fuels'!$B$9:$B$540=V$7)*('R11. TIAM road transport fuels'!$D$9:$D$540=$D31)*('R11. TIAM road transport fuels'!$E$8:$P$8=V$8),'R11. TIAM road transport fuels'!$E$9:$P$540))</f>
        <v>476.44608491903409</v>
      </c>
      <c r="W31" s="58">
        <f t="array" ref="W31">SUM(IF(('R11. TIAM road transport fuels'!$A$9:$A$540=$B31)*('R11. TIAM road transport fuels'!$B$9:$B$540=W$7)*('R11. TIAM road transport fuels'!$D$9:$D$540=$D31)*('R11. TIAM road transport fuels'!$E$8:$P$8=W$8),'R11. TIAM road transport fuels'!$E$9:$P$540))</f>
        <v>1369.7459589845175</v>
      </c>
      <c r="X31" s="58">
        <f t="array" ref="X31">SUM(IF(('R11. TIAM road transport fuels'!$A$9:$A$540=$B31)*('R11. TIAM road transport fuels'!$B$9:$B$540=X$7)*('R11. TIAM road transport fuels'!$D$9:$D$540=$D31)*('R11. TIAM road transport fuels'!$E$8:$P$8=X$8),'R11. TIAM road transport fuels'!$E$9:$P$540))</f>
        <v>1768.0488798980073</v>
      </c>
      <c r="Y31" s="58">
        <f t="array" ref="Y31">SUM(IF(('R11. TIAM road transport fuels'!$A$9:$A$540=$B31)*('R11. TIAM road transport fuels'!$B$9:$B$540=Y$7)*('R11. TIAM road transport fuels'!$D$9:$D$540=$D31)*('R11. TIAM road transport fuels'!$E$8:$P$8=Y$8),'R11. TIAM road transport fuels'!$E$9:$P$540))</f>
        <v>1881.6940467088359</v>
      </c>
      <c r="Z31" s="58">
        <f t="array" ref="Z31">SUM(IF(('R11. TIAM road transport fuels'!$A$9:$A$540=$B31)*('R11. TIAM road transport fuels'!$B$9:$B$540=Z$7)*('R11. TIAM road transport fuels'!$D$9:$D$540=$D31)*('R11. TIAM road transport fuels'!$E$8:$P$8=Z$8),'R11. TIAM road transport fuels'!$E$9:$P$540))</f>
        <v>2023.4119950875743</v>
      </c>
      <c r="AA31" s="58">
        <f t="array" ref="AA31">SUM(IF(('R11. TIAM road transport fuels'!$A$9:$A$540=$B31)*('R11. TIAM road transport fuels'!$B$9:$B$540=AA$7)*('R11. TIAM road transport fuels'!$D$9:$D$540=$D31)*('R11. TIAM road transport fuels'!$E$8:$P$8=AA$8),'R11. TIAM road transport fuels'!$E$9:$P$540))</f>
        <v>2329.6823460953174</v>
      </c>
      <c r="AB31" s="58">
        <f t="array" ref="AB31">SUM(IF(('R11. TIAM road transport fuels'!$A$9:$A$540=$B31)*('R11. TIAM road transport fuels'!$B$9:$B$540=AB$7)*('R11. TIAM road transport fuels'!$D$9:$D$540=$D31)*('R11. TIAM road transport fuels'!$E$8:$P$8=AB$8),'R11. TIAM road transport fuels'!$E$9:$P$540))</f>
        <v>2537.9299621219234</v>
      </c>
      <c r="AC31" s="58">
        <f t="array" ref="AC31">SUM(IF(('R11. TIAM road transport fuels'!$A$9:$A$540=$B31)*('R11. TIAM road transport fuels'!$B$9:$B$540=AC$7)*('R11. TIAM road transport fuels'!$D$9:$D$540=$D31)*('R11. TIAM road transport fuels'!$E$8:$P$8=AC$8),'R11. TIAM road transport fuels'!$E$9:$P$540))</f>
        <v>2670.0122415588012</v>
      </c>
    </row>
    <row r="32" spans="1:29" x14ac:dyDescent="0.3">
      <c r="A32" s="39" t="s">
        <v>64</v>
      </c>
      <c r="B32" s="39" t="s">
        <v>252</v>
      </c>
      <c r="C32" s="39" t="s">
        <v>98</v>
      </c>
      <c r="D32" s="39" t="s">
        <v>260</v>
      </c>
      <c r="E32" s="58">
        <f t="array" ref="E32">SUM(IF(('R11. TIAM road transport fuels'!$A$9:$A$540=$B32)*('R11. TIAM road transport fuels'!$B$9:$B$540=E$7)*('R11. TIAM road transport fuels'!$D$9:$D$540=$D32)*('R11. TIAM road transport fuels'!$E$8:$P$8=E$8),'R11. TIAM road transport fuels'!$E$9:$P$540))</f>
        <v>3.9800000000000004</v>
      </c>
      <c r="F32" s="58">
        <f t="array" ref="F32">SUM(IF(('R11. TIAM road transport fuels'!$A$9:$A$540=$B32)*('R11. TIAM road transport fuels'!$B$9:$B$540=F$7)*('R11. TIAM road transport fuels'!$D$9:$D$540=$D32)*('R11. TIAM road transport fuels'!$E$8:$P$8=F$8),'R11. TIAM road transport fuels'!$E$9:$P$540))</f>
        <v>0</v>
      </c>
      <c r="G32" s="58">
        <f t="array" ref="G32">SUM(IF(('R11. TIAM road transport fuels'!$A$9:$A$540=$B32)*('R11. TIAM road transport fuels'!$B$9:$B$540=G$7)*('R11. TIAM road transport fuels'!$D$9:$D$540=$D32)*('R11. TIAM road transport fuels'!$E$8:$P$8=G$8),'R11. TIAM road transport fuels'!$E$9:$P$540))</f>
        <v>48.893250000000002</v>
      </c>
      <c r="H32" s="58">
        <f t="array" ref="H32">SUM(IF(('R11. TIAM road transport fuels'!$A$9:$A$540=$B32)*('R11. TIAM road transport fuels'!$B$9:$B$540=H$7)*('R11. TIAM road transport fuels'!$D$9:$D$540=$D32)*('R11. TIAM road transport fuels'!$E$8:$P$8=H$8),'R11. TIAM road transport fuels'!$E$9:$P$540))</f>
        <v>69.582995312802495</v>
      </c>
      <c r="I32" s="58">
        <f t="array" ref="I32">SUM(IF(('R11. TIAM road transport fuels'!$A$9:$A$540=$B32)*('R11. TIAM road transport fuels'!$B$9:$B$540=I$7)*('R11. TIAM road transport fuels'!$D$9:$D$540=$D32)*('R11. TIAM road transport fuels'!$E$8:$P$8=I$8),'R11. TIAM road transport fuels'!$E$9:$P$540))</f>
        <v>14.717105717118001</v>
      </c>
      <c r="J32" s="58">
        <f t="array" ref="J32">SUM(IF(('R11. TIAM road transport fuels'!$A$9:$A$540=$B32)*('R11. TIAM road transport fuels'!$B$9:$B$540=J$7)*('R11. TIAM road transport fuels'!$D$9:$D$540=$D32)*('R11. TIAM road transport fuels'!$E$8:$P$8=J$8),'R11. TIAM road transport fuels'!$E$9:$P$540))</f>
        <v>0</v>
      </c>
      <c r="K32" s="58">
        <f t="array" ref="K32">SUM(IF(('R11. TIAM road transport fuels'!$A$9:$A$540=$B32)*('R11. TIAM road transport fuels'!$B$9:$B$540=K$7)*('R11. TIAM road transport fuels'!$D$9:$D$540=$D32)*('R11. TIAM road transport fuels'!$E$8:$P$8=K$8),'R11. TIAM road transport fuels'!$E$9:$P$540))</f>
        <v>1091.2656744313251</v>
      </c>
      <c r="L32" s="58">
        <f t="array" ref="L32">SUM(IF(('R11. TIAM road transport fuels'!$A$9:$A$540=$B32)*('R11. TIAM road transport fuels'!$B$9:$B$540=L$7)*('R11. TIAM road transport fuels'!$D$9:$D$540=$D32)*('R11. TIAM road transport fuels'!$E$8:$P$8=L$8),'R11. TIAM road transport fuels'!$E$9:$P$540))</f>
        <v>265.60756593481</v>
      </c>
      <c r="M32" s="58">
        <f t="array" ref="M32">SUM(IF(('R11. TIAM road transport fuels'!$A$9:$A$540=$B32)*('R11. TIAM road transport fuels'!$B$9:$B$540=M$7)*('R11. TIAM road transport fuels'!$D$9:$D$540=$D32)*('R11. TIAM road transport fuels'!$E$8:$P$8=M$8),'R11. TIAM road transport fuels'!$E$9:$P$540))</f>
        <v>0</v>
      </c>
      <c r="N32" s="58">
        <f t="array" ref="N32">SUM(IF(('R11. TIAM road transport fuels'!$A$9:$A$540=$B32)*('R11. TIAM road transport fuels'!$B$9:$B$540=N$7)*('R11. TIAM road transport fuels'!$D$9:$D$540=$D32)*('R11. TIAM road transport fuels'!$E$8:$P$8=N$8),'R11. TIAM road transport fuels'!$E$9:$P$540))</f>
        <v>0</v>
      </c>
      <c r="O32" s="58">
        <f t="array" ref="O32">SUM(IF(('R11. TIAM road transport fuels'!$A$9:$A$540=$B32)*('R11. TIAM road transport fuels'!$B$9:$B$540=O$7)*('R11. TIAM road transport fuels'!$D$9:$D$540=$D32)*('R11. TIAM road transport fuels'!$E$8:$P$8=O$8),'R11. TIAM road transport fuels'!$E$9:$P$540))</f>
        <v>0</v>
      </c>
      <c r="P32" s="58">
        <f t="array" ref="P32">SUM(IF(('R11. TIAM road transport fuels'!$A$9:$A$540=$B32)*('R11. TIAM road transport fuels'!$B$9:$B$540=P$7)*('R11. TIAM road transport fuels'!$D$9:$D$540=$D32)*('R11. TIAM road transport fuels'!$E$8:$P$8=P$8),'R11. TIAM road transport fuels'!$E$9:$P$540))</f>
        <v>2014.8624719241755</v>
      </c>
      <c r="R32" s="58">
        <f t="array" ref="R32">SUM(IF(('R11. TIAM road transport fuels'!$A$9:$A$540=$B32)*('R11. TIAM road transport fuels'!$B$9:$B$540=R$7)*('R11. TIAM road transport fuels'!$D$9:$D$540=$D32)*('R11. TIAM road transport fuels'!$E$8:$P$8=R$8),'R11. TIAM road transport fuels'!$E$9:$P$540))</f>
        <v>0</v>
      </c>
      <c r="S32" s="58">
        <f t="array" ref="S32">SUM(IF(('R11. TIAM road transport fuels'!$A$9:$A$540=$B32)*('R11. TIAM road transport fuels'!$B$9:$B$540=S$7)*('R11. TIAM road transport fuels'!$D$9:$D$540=$D32)*('R11. TIAM road transport fuels'!$E$8:$P$8=S$8),'R11. TIAM road transport fuels'!$E$9:$P$540))</f>
        <v>0</v>
      </c>
      <c r="T32" s="58">
        <f t="array" ref="T32">SUM(IF(('R11. TIAM road transport fuels'!$A$9:$A$540=$B32)*('R11. TIAM road transport fuels'!$B$9:$B$540=T$7)*('R11. TIAM road transport fuels'!$D$9:$D$540=$D32)*('R11. TIAM road transport fuels'!$E$8:$P$8=T$8),'R11. TIAM road transport fuels'!$E$9:$P$540))</f>
        <v>0</v>
      </c>
      <c r="U32" s="58">
        <f t="array" ref="U32">SUM(IF(('R11. TIAM road transport fuels'!$A$9:$A$540=$B32)*('R11. TIAM road transport fuels'!$B$9:$B$540=U$7)*('R11. TIAM road transport fuels'!$D$9:$D$540=$D32)*('R11. TIAM road transport fuels'!$E$8:$P$8=U$8),'R11. TIAM road transport fuels'!$E$9:$P$540))</f>
        <v>0</v>
      </c>
      <c r="V32" s="58">
        <f t="array" ref="V32">SUM(IF(('R11. TIAM road transport fuels'!$A$9:$A$540=$B32)*('R11. TIAM road transport fuels'!$B$9:$B$540=V$7)*('R11. TIAM road transport fuels'!$D$9:$D$540=$D32)*('R11. TIAM road transport fuels'!$E$8:$P$8=V$8),'R11. TIAM road transport fuels'!$E$9:$P$540))</f>
        <v>723.27705151230305</v>
      </c>
      <c r="W32" s="58">
        <f t="array" ref="W32">SUM(IF(('R11. TIAM road transport fuels'!$A$9:$A$540=$B32)*('R11. TIAM road transport fuels'!$B$9:$B$540=W$7)*('R11. TIAM road transport fuels'!$D$9:$D$540=$D32)*('R11. TIAM road transport fuels'!$E$8:$P$8=W$8),'R11. TIAM road transport fuels'!$E$9:$P$540))</f>
        <v>3639.0636132836325</v>
      </c>
      <c r="X32" s="58">
        <f t="array" ref="X32">SUM(IF(('R11. TIAM road transport fuels'!$A$9:$A$540=$B32)*('R11. TIAM road transport fuels'!$B$9:$B$540=X$7)*('R11. TIAM road transport fuels'!$D$9:$D$540=$D32)*('R11. TIAM road transport fuels'!$E$8:$P$8=X$8),'R11. TIAM road transport fuels'!$E$9:$P$540))</f>
        <v>5890.6109688444785</v>
      </c>
      <c r="Y32" s="58">
        <f t="array" ref="Y32">SUM(IF(('R11. TIAM road transport fuels'!$A$9:$A$540=$B32)*('R11. TIAM road transport fuels'!$B$9:$B$540=Y$7)*('R11. TIAM road transport fuels'!$D$9:$D$540=$D32)*('R11. TIAM road transport fuels'!$E$8:$P$8=Y$8),'R11. TIAM road transport fuels'!$E$9:$P$540))</f>
        <v>6572.4093823820876</v>
      </c>
      <c r="Z32" s="58">
        <f t="array" ref="Z32">SUM(IF(('R11. TIAM road transport fuels'!$A$9:$A$540=$B32)*('R11. TIAM road transport fuels'!$B$9:$B$540=Z$7)*('R11. TIAM road transport fuels'!$D$9:$D$540=$D32)*('R11. TIAM road transport fuels'!$E$8:$P$8=Z$8),'R11. TIAM road transport fuels'!$E$9:$P$540))</f>
        <v>7164.1874751524065</v>
      </c>
      <c r="AA32" s="58">
        <f t="array" ref="AA32">SUM(IF(('R11. TIAM road transport fuels'!$A$9:$A$540=$B32)*('R11. TIAM road transport fuels'!$B$9:$B$540=AA$7)*('R11. TIAM road transport fuels'!$D$9:$D$540=$D32)*('R11. TIAM road transport fuels'!$E$8:$P$8=AA$8),'R11. TIAM road transport fuels'!$E$9:$P$540))</f>
        <v>7670.6671029735326</v>
      </c>
      <c r="AB32" s="58">
        <f t="array" ref="AB32">SUM(IF(('R11. TIAM road transport fuels'!$A$9:$A$540=$B32)*('R11. TIAM road transport fuels'!$B$9:$B$540=AB$7)*('R11. TIAM road transport fuels'!$D$9:$D$540=$D32)*('R11. TIAM road transport fuels'!$E$8:$P$8=AB$8),'R11. TIAM road transport fuels'!$E$9:$P$540))</f>
        <v>8330.0673503131929</v>
      </c>
      <c r="AC32" s="58">
        <f t="array" ref="AC32">SUM(IF(('R11. TIAM road transport fuels'!$A$9:$A$540=$B32)*('R11. TIAM road transport fuels'!$B$9:$B$540=AC$7)*('R11. TIAM road transport fuels'!$D$9:$D$540=$D32)*('R11. TIAM road transport fuels'!$E$8:$P$8=AC$8),'R11. TIAM road transport fuels'!$E$9:$P$540))</f>
        <v>8983.2301198148416</v>
      </c>
    </row>
    <row r="33" spans="1:29" x14ac:dyDescent="0.3">
      <c r="A33" s="39" t="s">
        <v>64</v>
      </c>
      <c r="B33" s="39" t="s">
        <v>252</v>
      </c>
      <c r="C33" s="39" t="s">
        <v>99</v>
      </c>
      <c r="D33" s="39" t="s">
        <v>261</v>
      </c>
      <c r="E33" s="58">
        <f t="array" ref="E33">SUM(IF(('R11. TIAM road transport fuels'!$A$9:$A$540=$B33)*('R11. TIAM road transport fuels'!$B$9:$B$540=E$7)*('R11. TIAM road transport fuels'!$D$9:$D$540=$D33)*('R11. TIAM road transport fuels'!$E$8:$P$8=E$8),'R11. TIAM road transport fuels'!$E$9:$P$540))</f>
        <v>3.44</v>
      </c>
      <c r="F33" s="58">
        <f t="array" ref="F33">SUM(IF(('R11. TIAM road transport fuels'!$A$9:$A$540=$B33)*('R11. TIAM road transport fuels'!$B$9:$B$540=F$7)*('R11. TIAM road transport fuels'!$D$9:$D$540=$D33)*('R11. TIAM road transport fuels'!$E$8:$P$8=F$8),'R11. TIAM road transport fuels'!$E$9:$P$540))</f>
        <v>0</v>
      </c>
      <c r="G33" s="58">
        <f t="array" ref="G33">SUM(IF(('R11. TIAM road transport fuels'!$A$9:$A$540=$B33)*('R11. TIAM road transport fuels'!$B$9:$B$540=G$7)*('R11. TIAM road transport fuels'!$D$9:$D$540=$D33)*('R11. TIAM road transport fuels'!$E$8:$P$8=G$8),'R11. TIAM road transport fuels'!$E$9:$P$540))</f>
        <v>15.73775</v>
      </c>
      <c r="H33" s="58">
        <f t="array" ref="H33">SUM(IF(('R11. TIAM road transport fuels'!$A$9:$A$540=$B33)*('R11. TIAM road transport fuels'!$B$9:$B$540=H$7)*('R11. TIAM road transport fuels'!$D$9:$D$540=$D33)*('R11. TIAM road transport fuels'!$E$8:$P$8=H$8),'R11. TIAM road transport fuels'!$E$9:$P$540))</f>
        <v>15.73775</v>
      </c>
      <c r="I33" s="58">
        <f t="array" ref="I33">SUM(IF(('R11. TIAM road transport fuels'!$A$9:$A$540=$B33)*('R11. TIAM road transport fuels'!$B$9:$B$540=I$7)*('R11. TIAM road transport fuels'!$D$9:$D$540=$D33)*('R11. TIAM road transport fuels'!$E$8:$P$8=I$8),'R11. TIAM road transport fuels'!$E$9:$P$540))</f>
        <v>0</v>
      </c>
      <c r="J33" s="58">
        <f t="array" ref="J33">SUM(IF(('R11. TIAM road transport fuels'!$A$9:$A$540=$B33)*('R11. TIAM road transport fuels'!$B$9:$B$540=J$7)*('R11. TIAM road transport fuels'!$D$9:$D$540=$D33)*('R11. TIAM road transport fuels'!$E$8:$P$8=J$8),'R11. TIAM road transport fuels'!$E$9:$P$540))</f>
        <v>0</v>
      </c>
      <c r="K33" s="58">
        <f t="array" ref="K33">SUM(IF(('R11. TIAM road transport fuels'!$A$9:$A$540=$B33)*('R11. TIAM road transport fuels'!$B$9:$B$540=K$7)*('R11. TIAM road transport fuels'!$D$9:$D$540=$D33)*('R11. TIAM road transport fuels'!$E$8:$P$8=K$8),'R11. TIAM road transport fuels'!$E$9:$P$540))</f>
        <v>0</v>
      </c>
      <c r="L33" s="58">
        <f t="array" ref="L33">SUM(IF(('R11. TIAM road transport fuels'!$A$9:$A$540=$B33)*('R11. TIAM road transport fuels'!$B$9:$B$540=L$7)*('R11. TIAM road transport fuels'!$D$9:$D$540=$D33)*('R11. TIAM road transport fuels'!$E$8:$P$8=L$8),'R11. TIAM road transport fuels'!$E$9:$P$540))</f>
        <v>0</v>
      </c>
      <c r="M33" s="58">
        <f t="array" ref="M33">SUM(IF(('R11. TIAM road transport fuels'!$A$9:$A$540=$B33)*('R11. TIAM road transport fuels'!$B$9:$B$540=M$7)*('R11. TIAM road transport fuels'!$D$9:$D$540=$D33)*('R11. TIAM road transport fuels'!$E$8:$P$8=M$8),'R11. TIAM road transport fuels'!$E$9:$P$540))</f>
        <v>16.801724634526799</v>
      </c>
      <c r="N33" s="58">
        <f t="array" ref="N33">SUM(IF(('R11. TIAM road transport fuels'!$A$9:$A$540=$B33)*('R11. TIAM road transport fuels'!$B$9:$B$540=N$7)*('R11. TIAM road transport fuels'!$D$9:$D$540=$D33)*('R11. TIAM road transport fuels'!$E$8:$P$8=N$8),'R11. TIAM road transport fuels'!$E$9:$P$540))</f>
        <v>0</v>
      </c>
      <c r="O33" s="58">
        <f t="array" ref="O33">SUM(IF(('R11. TIAM road transport fuels'!$A$9:$A$540=$B33)*('R11. TIAM road transport fuels'!$B$9:$B$540=O$7)*('R11. TIAM road transport fuels'!$D$9:$D$540=$D33)*('R11. TIAM road transport fuels'!$E$8:$P$8=O$8),'R11. TIAM road transport fuels'!$E$9:$P$540))</f>
        <v>0</v>
      </c>
      <c r="P33" s="58">
        <f t="array" ref="P33">SUM(IF(('R11. TIAM road transport fuels'!$A$9:$A$540=$B33)*('R11. TIAM road transport fuels'!$B$9:$B$540=P$7)*('R11. TIAM road transport fuels'!$D$9:$D$540=$D33)*('R11. TIAM road transport fuels'!$E$8:$P$8=P$8),'R11. TIAM road transport fuels'!$E$9:$P$540))</f>
        <v>0</v>
      </c>
      <c r="R33" s="58">
        <f t="array" ref="R33">SUM(IF(('R11. TIAM road transport fuels'!$A$9:$A$540=$B33)*('R11. TIAM road transport fuels'!$B$9:$B$540=R$7)*('R11. TIAM road transport fuels'!$D$9:$D$540=$D33)*('R11. TIAM road transport fuels'!$E$8:$P$8=R$8),'R11. TIAM road transport fuels'!$E$9:$P$540))</f>
        <v>0</v>
      </c>
      <c r="S33" s="58">
        <f t="array" ref="S33">SUM(IF(('R11. TIAM road transport fuels'!$A$9:$A$540=$B33)*('R11. TIAM road transport fuels'!$B$9:$B$540=S$7)*('R11. TIAM road transport fuels'!$D$9:$D$540=$D33)*('R11. TIAM road transport fuels'!$E$8:$P$8=S$8),'R11. TIAM road transport fuels'!$E$9:$P$540))</f>
        <v>0</v>
      </c>
      <c r="T33" s="58">
        <f t="array" ref="T33">SUM(IF(('R11. TIAM road transport fuels'!$A$9:$A$540=$B33)*('R11. TIAM road transport fuels'!$B$9:$B$540=T$7)*('R11. TIAM road transport fuels'!$D$9:$D$540=$D33)*('R11. TIAM road transport fuels'!$E$8:$P$8=T$8),'R11. TIAM road transport fuels'!$E$9:$P$540))</f>
        <v>0</v>
      </c>
      <c r="U33" s="58">
        <f t="array" ref="U33">SUM(IF(('R11. TIAM road transport fuels'!$A$9:$A$540=$B33)*('R11. TIAM road transport fuels'!$B$9:$B$540=U$7)*('R11. TIAM road transport fuels'!$D$9:$D$540=$D33)*('R11. TIAM road transport fuels'!$E$8:$P$8=U$8),'R11. TIAM road transport fuels'!$E$9:$P$540))</f>
        <v>0</v>
      </c>
      <c r="V33" s="58">
        <f t="array" ref="V33">SUM(IF(('R11. TIAM road transport fuels'!$A$9:$A$540=$B33)*('R11. TIAM road transport fuels'!$B$9:$B$540=V$7)*('R11. TIAM road transport fuels'!$D$9:$D$540=$D33)*('R11. TIAM road transport fuels'!$E$8:$P$8=V$8),'R11. TIAM road transport fuels'!$E$9:$P$540))</f>
        <v>77.116871978825415</v>
      </c>
      <c r="W33" s="58">
        <f t="array" ref="W33">SUM(IF(('R11. TIAM road transport fuels'!$A$9:$A$540=$B33)*('R11. TIAM road transport fuels'!$B$9:$B$540=W$7)*('R11. TIAM road transport fuels'!$D$9:$D$540=$D33)*('R11. TIAM road transport fuels'!$E$8:$P$8=W$8),'R11. TIAM road transport fuels'!$E$9:$P$540))</f>
        <v>186.16521398405914</v>
      </c>
      <c r="X33" s="58">
        <f t="array" ref="X33">SUM(IF(('R11. TIAM road transport fuels'!$A$9:$A$540=$B33)*('R11. TIAM road transport fuels'!$B$9:$B$540=X$7)*('R11. TIAM road transport fuels'!$D$9:$D$540=$D33)*('R11. TIAM road transport fuels'!$E$8:$P$8=X$8),'R11. TIAM road transport fuels'!$E$9:$P$540))</f>
        <v>241.31487187154826</v>
      </c>
      <c r="Y33" s="58">
        <f t="array" ref="Y33">SUM(IF(('R11. TIAM road transport fuels'!$A$9:$A$540=$B33)*('R11. TIAM road transport fuels'!$B$9:$B$540=Y$7)*('R11. TIAM road transport fuels'!$D$9:$D$540=$D33)*('R11. TIAM road transport fuels'!$E$8:$P$8=Y$8),'R11. TIAM road transport fuels'!$E$9:$P$540))</f>
        <v>282.1543903989575</v>
      </c>
      <c r="Z33" s="58">
        <f t="array" ref="Z33">SUM(IF(('R11. TIAM road transport fuels'!$A$9:$A$540=$B33)*('R11. TIAM road transport fuels'!$B$9:$B$540=Z$7)*('R11. TIAM road transport fuels'!$D$9:$D$540=$D33)*('R11. TIAM road transport fuels'!$E$8:$P$8=Z$8),'R11. TIAM road transport fuels'!$E$9:$P$540))</f>
        <v>323.999172757991</v>
      </c>
      <c r="AA33" s="58">
        <f t="array" ref="AA33">SUM(IF(('R11. TIAM road transport fuels'!$A$9:$A$540=$B33)*('R11. TIAM road transport fuels'!$B$9:$B$540=AA$7)*('R11. TIAM road transport fuels'!$D$9:$D$540=$D33)*('R11. TIAM road transport fuels'!$E$8:$P$8=AA$8),'R11. TIAM road transport fuels'!$E$9:$P$540))</f>
        <v>343.3941853417478</v>
      </c>
      <c r="AB33" s="58">
        <f t="array" ref="AB33">SUM(IF(('R11. TIAM road transport fuels'!$A$9:$A$540=$B33)*('R11. TIAM road transport fuels'!$B$9:$B$540=AB$7)*('R11. TIAM road transport fuels'!$D$9:$D$540=$D33)*('R11. TIAM road transport fuels'!$E$8:$P$8=AB$8),'R11. TIAM road transport fuels'!$E$9:$P$540))</f>
        <v>363.4960479543584</v>
      </c>
      <c r="AC33" s="58">
        <f t="array" ref="AC33">SUM(IF(('R11. TIAM road transport fuels'!$A$9:$A$540=$B33)*('R11. TIAM road transport fuels'!$B$9:$B$540=AC$7)*('R11. TIAM road transport fuels'!$D$9:$D$540=$D33)*('R11. TIAM road transport fuels'!$E$8:$P$8=AC$8),'R11. TIAM road transport fuels'!$E$9:$P$540))</f>
        <v>383.66292414391808</v>
      </c>
    </row>
    <row r="34" spans="1:29" x14ac:dyDescent="0.3">
      <c r="A34" s="39" t="s">
        <v>65</v>
      </c>
      <c r="B34" s="39" t="s">
        <v>253</v>
      </c>
      <c r="C34" s="39" t="s">
        <v>80</v>
      </c>
      <c r="D34" s="39" t="s">
        <v>256</v>
      </c>
      <c r="E34" s="58">
        <f t="array" ref="E34">SUM(IF(('R11. TIAM road transport fuels'!$A$9:$A$540=$B34)*('R11. TIAM road transport fuels'!$B$9:$B$540=E$7)*('R11. TIAM road transport fuels'!$D$9:$D$540=$D34)*('R11. TIAM road transport fuels'!$E$8:$P$8=E$8),'R11. TIAM road transport fuels'!$E$9:$P$540))</f>
        <v>9.32</v>
      </c>
      <c r="F34" s="58">
        <f t="array" ref="F34">SUM(IF(('R11. TIAM road transport fuels'!$A$9:$A$540=$B34)*('R11. TIAM road transport fuels'!$B$9:$B$540=F$7)*('R11. TIAM road transport fuels'!$D$9:$D$540=$D34)*('R11. TIAM road transport fuels'!$E$8:$P$8=F$8),'R11. TIAM road transport fuels'!$E$9:$P$540))</f>
        <v>0</v>
      </c>
      <c r="G34" s="58">
        <f t="array" ref="G34">SUM(IF(('R11. TIAM road transport fuels'!$A$9:$A$540=$B34)*('R11. TIAM road transport fuels'!$B$9:$B$540=G$7)*('R11. TIAM road transport fuels'!$D$9:$D$540=$D34)*('R11. TIAM road transport fuels'!$E$8:$P$8=G$8),'R11. TIAM road transport fuels'!$E$9:$P$540))</f>
        <v>277.80125000000021</v>
      </c>
      <c r="H34" s="58">
        <f t="array" ref="H34">SUM(IF(('R11. TIAM road transport fuels'!$A$9:$A$540=$B34)*('R11. TIAM road transport fuels'!$B$9:$B$540=H$7)*('R11. TIAM road transport fuels'!$D$9:$D$540=$D34)*('R11. TIAM road transport fuels'!$E$8:$P$8=H$8),'R11. TIAM road transport fuels'!$E$9:$P$540))</f>
        <v>277.80125000000021</v>
      </c>
      <c r="I34" s="58">
        <f t="array" ref="I34">SUM(IF(('R11. TIAM road transport fuels'!$A$9:$A$540=$B34)*('R11. TIAM road transport fuels'!$B$9:$B$540=I$7)*('R11. TIAM road transport fuels'!$D$9:$D$540=$D34)*('R11. TIAM road transport fuels'!$E$8:$P$8=I$8),'R11. TIAM road transport fuels'!$E$9:$P$540))</f>
        <v>0</v>
      </c>
      <c r="J34" s="58">
        <f t="array" ref="J34">SUM(IF(('R11. TIAM road transport fuels'!$A$9:$A$540=$B34)*('R11. TIAM road transport fuels'!$B$9:$B$540=J$7)*('R11. TIAM road transport fuels'!$D$9:$D$540=$D34)*('R11. TIAM road transport fuels'!$E$8:$P$8=J$8),'R11. TIAM road transport fuels'!$E$9:$P$540))</f>
        <v>0</v>
      </c>
      <c r="K34" s="58">
        <f t="array" ref="K34">SUM(IF(('R11. TIAM road transport fuels'!$A$9:$A$540=$B34)*('R11. TIAM road transport fuels'!$B$9:$B$540=K$7)*('R11. TIAM road transport fuels'!$D$9:$D$540=$D34)*('R11. TIAM road transport fuels'!$E$8:$P$8=K$8),'R11. TIAM road transport fuels'!$E$9:$P$540))</f>
        <v>334.6140765406829</v>
      </c>
      <c r="L34" s="58">
        <f t="array" ref="L34">SUM(IF(('R11. TIAM road transport fuels'!$A$9:$A$540=$B34)*('R11. TIAM road transport fuels'!$B$9:$B$540=L$7)*('R11. TIAM road transport fuels'!$D$9:$D$540=$D34)*('R11. TIAM road transport fuels'!$E$8:$P$8=L$8),'R11. TIAM road transport fuels'!$E$9:$P$540))</f>
        <v>85.931394298887994</v>
      </c>
      <c r="M34" s="58">
        <f t="array" ref="M34">SUM(IF(('R11. TIAM road transport fuels'!$A$9:$A$540=$B34)*('R11. TIAM road transport fuels'!$B$9:$B$540=M$7)*('R11. TIAM road transport fuels'!$D$9:$D$540=$D34)*('R11. TIAM road transport fuels'!$E$8:$P$8=M$8),'R11. TIAM road transport fuels'!$E$9:$P$540))</f>
        <v>54.148065221874901</v>
      </c>
      <c r="N34" s="58">
        <f t="array" ref="N34">SUM(IF(('R11. TIAM road transport fuels'!$A$9:$A$540=$B34)*('R11. TIAM road transport fuels'!$B$9:$B$540=N$7)*('R11. TIAM road transport fuels'!$D$9:$D$540=$D34)*('R11. TIAM road transport fuels'!$E$8:$P$8=N$8),'R11. TIAM road transport fuels'!$E$9:$P$540))</f>
        <v>0</v>
      </c>
      <c r="O34" s="58">
        <f t="array" ref="O34">SUM(IF(('R11. TIAM road transport fuels'!$A$9:$A$540=$B34)*('R11. TIAM road transport fuels'!$B$9:$B$540=O$7)*('R11. TIAM road transport fuels'!$D$9:$D$540=$D34)*('R11. TIAM road transport fuels'!$E$8:$P$8=O$8),'R11. TIAM road transport fuels'!$E$9:$P$540))</f>
        <v>4.0927739983706104</v>
      </c>
      <c r="P34" s="58">
        <f t="array" ref="P34">SUM(IF(('R11. TIAM road transport fuels'!$A$9:$A$540=$B34)*('R11. TIAM road transport fuels'!$B$9:$B$540=P$7)*('R11. TIAM road transport fuels'!$D$9:$D$540=$D34)*('R11. TIAM road transport fuels'!$E$8:$P$8=P$8),'R11. TIAM road transport fuels'!$E$9:$P$540))</f>
        <v>0</v>
      </c>
      <c r="R34" s="58">
        <f t="array" ref="R34">SUM(IF(('R11. TIAM road transport fuels'!$A$9:$A$540=$B34)*('R11. TIAM road transport fuels'!$B$9:$B$540=R$7)*('R11. TIAM road transport fuels'!$D$9:$D$540=$D34)*('R11. TIAM road transport fuels'!$E$8:$P$8=R$8),'R11. TIAM road transport fuels'!$E$9:$P$540))</f>
        <v>0</v>
      </c>
      <c r="S34" s="58">
        <f t="array" ref="S34">SUM(IF(('R11. TIAM road transport fuels'!$A$9:$A$540=$B34)*('R11. TIAM road transport fuels'!$B$9:$B$540=S$7)*('R11. TIAM road transport fuels'!$D$9:$D$540=$D34)*('R11. TIAM road transport fuels'!$E$8:$P$8=S$8),'R11. TIAM road transport fuels'!$E$9:$P$540))</f>
        <v>0</v>
      </c>
      <c r="T34" s="58">
        <f t="array" ref="T34">SUM(IF(('R11. TIAM road transport fuels'!$A$9:$A$540=$B34)*('R11. TIAM road transport fuels'!$B$9:$B$540=T$7)*('R11. TIAM road transport fuels'!$D$9:$D$540=$D34)*('R11. TIAM road transport fuels'!$E$8:$P$8=T$8),'R11. TIAM road transport fuels'!$E$9:$P$540))</f>
        <v>0</v>
      </c>
      <c r="U34" s="58">
        <f t="array" ref="U34">SUM(IF(('R11. TIAM road transport fuels'!$A$9:$A$540=$B34)*('R11. TIAM road transport fuels'!$B$9:$B$540=U$7)*('R11. TIAM road transport fuels'!$D$9:$D$540=$D34)*('R11. TIAM road transport fuels'!$E$8:$P$8=U$8),'R11. TIAM road transport fuels'!$E$9:$P$540))</f>
        <v>0</v>
      </c>
      <c r="V34" s="58">
        <f t="array" ref="V34">SUM(IF(('R11. TIAM road transport fuels'!$A$9:$A$540=$B34)*('R11. TIAM road transport fuels'!$B$9:$B$540=V$7)*('R11. TIAM road transport fuels'!$D$9:$D$540=$D34)*('R11. TIAM road transport fuels'!$E$8:$P$8=V$8),'R11. TIAM road transport fuels'!$E$9:$P$540))</f>
        <v>495.08204998477203</v>
      </c>
      <c r="W34" s="58">
        <f t="array" ref="W34">SUM(IF(('R11. TIAM road transport fuels'!$A$9:$A$540=$B34)*('R11. TIAM road transport fuels'!$B$9:$B$540=W$7)*('R11. TIAM road transport fuels'!$D$9:$D$540=$D34)*('R11. TIAM road transport fuels'!$E$8:$P$8=W$8),'R11. TIAM road transport fuels'!$E$9:$P$540))</f>
        <v>2509.463290332857</v>
      </c>
      <c r="X34" s="58">
        <f t="array" ref="X34">SUM(IF(('R11. TIAM road transport fuels'!$A$9:$A$540=$B34)*('R11. TIAM road transport fuels'!$B$9:$B$540=X$7)*('R11. TIAM road transport fuels'!$D$9:$D$540=$D34)*('R11. TIAM road transport fuels'!$E$8:$P$8=X$8),'R11. TIAM road transport fuels'!$E$9:$P$540))</f>
        <v>3429.8275182057159</v>
      </c>
      <c r="Y34" s="58">
        <f t="array" ref="Y34">SUM(IF(('R11. TIAM road transport fuels'!$A$9:$A$540=$B34)*('R11. TIAM road transport fuels'!$B$9:$B$540=Y$7)*('R11. TIAM road transport fuels'!$D$9:$D$540=$D34)*('R11. TIAM road transport fuels'!$E$8:$P$8=Y$8),'R11. TIAM road transport fuels'!$E$9:$P$540))</f>
        <v>3657.7092537633107</v>
      </c>
      <c r="Z34" s="58">
        <f t="array" ref="Z34">SUM(IF(('R11. TIAM road transport fuels'!$A$9:$A$540=$B34)*('R11. TIAM road transport fuels'!$B$9:$B$540=Z$7)*('R11. TIAM road transport fuels'!$D$9:$D$540=$D34)*('R11. TIAM road transport fuels'!$E$8:$P$8=Z$8),'R11. TIAM road transport fuels'!$E$9:$P$540))</f>
        <v>4054.5130890039968</v>
      </c>
      <c r="AA34" s="58">
        <f t="array" ref="AA34">SUM(IF(('R11. TIAM road transport fuels'!$A$9:$A$540=$B34)*('R11. TIAM road transport fuels'!$B$9:$B$540=AA$7)*('R11. TIAM road transport fuels'!$D$9:$D$540=$D34)*('R11. TIAM road transport fuels'!$E$8:$P$8=AA$8),'R11. TIAM road transport fuels'!$E$9:$P$540))</f>
        <v>4260.7357001179398</v>
      </c>
      <c r="AB34" s="58">
        <f t="array" ref="AB34">SUM(IF(('R11. TIAM road transport fuels'!$A$9:$A$540=$B34)*('R11. TIAM road transport fuels'!$B$9:$B$540=AB$7)*('R11. TIAM road transport fuels'!$D$9:$D$540=$D34)*('R11. TIAM road transport fuels'!$E$8:$P$8=AB$8),'R11. TIAM road transport fuels'!$E$9:$P$540))</f>
        <v>4337.2566153610742</v>
      </c>
      <c r="AC34" s="58">
        <f t="array" ref="AC34">SUM(IF(('R11. TIAM road transport fuels'!$A$9:$A$540=$B34)*('R11. TIAM road transport fuels'!$B$9:$B$540=AC$7)*('R11. TIAM road transport fuels'!$D$9:$D$540=$D34)*('R11. TIAM road transport fuels'!$E$8:$P$8=AC$8),'R11. TIAM road transport fuels'!$E$9:$P$540))</f>
        <v>3837.306270814599</v>
      </c>
    </row>
    <row r="35" spans="1:29" x14ac:dyDescent="0.3">
      <c r="A35" s="39" t="s">
        <v>65</v>
      </c>
      <c r="B35" s="39" t="s">
        <v>253</v>
      </c>
      <c r="C35" s="39" t="s">
        <v>101</v>
      </c>
      <c r="D35" s="39" t="s">
        <v>257</v>
      </c>
      <c r="E35" s="58">
        <f t="array" ref="E35">SUM(IF(('R11. TIAM road transport fuels'!$A$9:$A$540=$B35)*('R11. TIAM road transport fuels'!$B$9:$B$540=E$7)*('R11. TIAM road transport fuels'!$D$9:$D$540=$D35)*('R11. TIAM road transport fuels'!$E$8:$P$8=E$8),'R11. TIAM road transport fuels'!$E$9:$P$540))</f>
        <v>0.68</v>
      </c>
      <c r="F35" s="58">
        <f t="array" ref="F35">SUM(IF(('R11. TIAM road transport fuels'!$A$9:$A$540=$B35)*('R11. TIAM road transport fuels'!$B$9:$B$540=F$7)*('R11. TIAM road transport fuels'!$D$9:$D$540=$D35)*('R11. TIAM road transport fuels'!$E$8:$P$8=F$8),'R11. TIAM road transport fuels'!$E$9:$P$540))</f>
        <v>0</v>
      </c>
      <c r="G35" s="58">
        <f t="array" ref="G35">SUM(IF(('R11. TIAM road transport fuels'!$A$9:$A$540=$B35)*('R11. TIAM road transport fuels'!$B$9:$B$540=G$7)*('R11. TIAM road transport fuels'!$D$9:$D$540=$D35)*('R11. TIAM road transport fuels'!$E$8:$P$8=G$8),'R11. TIAM road transport fuels'!$E$9:$P$540))</f>
        <v>81.42149999999998</v>
      </c>
      <c r="H35" s="58">
        <f t="array" ref="H35">SUM(IF(('R11. TIAM road transport fuels'!$A$9:$A$540=$B35)*('R11. TIAM road transport fuels'!$B$9:$B$540=H$7)*('R11. TIAM road transport fuels'!$D$9:$D$540=$D35)*('R11. TIAM road transport fuels'!$E$8:$P$8=H$8),'R11. TIAM road transport fuels'!$E$9:$P$540))</f>
        <v>33.497177038253596</v>
      </c>
      <c r="I35" s="58">
        <f t="array" ref="I35">SUM(IF(('R11. TIAM road transport fuels'!$A$9:$A$540=$B35)*('R11. TIAM road transport fuels'!$B$9:$B$540=I$7)*('R11. TIAM road transport fuels'!$D$9:$D$540=$D35)*('R11. TIAM road transport fuels'!$E$8:$P$8=I$8),'R11. TIAM road transport fuels'!$E$9:$P$540))</f>
        <v>0</v>
      </c>
      <c r="J35" s="58">
        <f t="array" ref="J35">SUM(IF(('R11. TIAM road transport fuels'!$A$9:$A$540=$B35)*('R11. TIAM road transport fuels'!$B$9:$B$540=J$7)*('R11. TIAM road transport fuels'!$D$9:$D$540=$D35)*('R11. TIAM road transport fuels'!$E$8:$P$8=J$8),'R11. TIAM road transport fuels'!$E$9:$P$540))</f>
        <v>0</v>
      </c>
      <c r="K35" s="58">
        <f t="array" ref="K35">SUM(IF(('R11. TIAM road transport fuels'!$A$9:$A$540=$B35)*('R11. TIAM road transport fuels'!$B$9:$B$540=K$7)*('R11. TIAM road transport fuels'!$D$9:$D$540=$D35)*('R11. TIAM road transport fuels'!$E$8:$P$8=K$8),'R11. TIAM road transport fuels'!$E$9:$P$540))</f>
        <v>0</v>
      </c>
      <c r="L35" s="58">
        <f t="array" ref="L35">SUM(IF(('R11. TIAM road transport fuels'!$A$9:$A$540=$B35)*('R11. TIAM road transport fuels'!$B$9:$B$540=L$7)*('R11. TIAM road transport fuels'!$D$9:$D$540=$D35)*('R11. TIAM road transport fuels'!$E$8:$P$8=L$8),'R11. TIAM road transport fuels'!$E$9:$P$540))</f>
        <v>0</v>
      </c>
      <c r="M35" s="58">
        <f t="array" ref="M35">SUM(IF(('R11. TIAM road transport fuels'!$A$9:$A$540=$B35)*('R11. TIAM road transport fuels'!$B$9:$B$540=M$7)*('R11. TIAM road transport fuels'!$D$9:$D$540=$D35)*('R11. TIAM road transport fuels'!$E$8:$P$8=M$8),'R11. TIAM road transport fuels'!$E$9:$P$540))</f>
        <v>0</v>
      </c>
      <c r="N35" s="58">
        <f t="array" ref="N35">SUM(IF(('R11. TIAM road transport fuels'!$A$9:$A$540=$B35)*('R11. TIAM road transport fuels'!$B$9:$B$540=N$7)*('R11. TIAM road transport fuels'!$D$9:$D$540=$D35)*('R11. TIAM road transport fuels'!$E$8:$P$8=N$8),'R11. TIAM road transport fuels'!$E$9:$P$540))</f>
        <v>0</v>
      </c>
      <c r="O35" s="58">
        <f t="array" ref="O35">SUM(IF(('R11. TIAM road transport fuels'!$A$9:$A$540=$B35)*('R11. TIAM road transport fuels'!$B$9:$B$540=O$7)*('R11. TIAM road transport fuels'!$D$9:$D$540=$D35)*('R11. TIAM road transport fuels'!$E$8:$P$8=O$8),'R11. TIAM road transport fuels'!$E$9:$P$540))</f>
        <v>0</v>
      </c>
      <c r="P35" s="58">
        <f t="array" ref="P35">SUM(IF(('R11. TIAM road transport fuels'!$A$9:$A$540=$B35)*('R11. TIAM road transport fuels'!$B$9:$B$540=P$7)*('R11. TIAM road transport fuels'!$D$9:$D$540=$D35)*('R11. TIAM road transport fuels'!$E$8:$P$8=P$8),'R11. TIAM road transport fuels'!$E$9:$P$540))</f>
        <v>0</v>
      </c>
      <c r="R35" s="58">
        <f t="array" ref="R35">SUM(IF(('R11. TIAM road transport fuels'!$A$9:$A$540=$B35)*('R11. TIAM road transport fuels'!$B$9:$B$540=R$7)*('R11. TIAM road transport fuels'!$D$9:$D$540=$D35)*('R11. TIAM road transport fuels'!$E$8:$P$8=R$8),'R11. TIAM road transport fuels'!$E$9:$P$540))</f>
        <v>0.66291000000000011</v>
      </c>
      <c r="S35" s="58">
        <f t="array" ref="S35">SUM(IF(('R11. TIAM road transport fuels'!$A$9:$A$540=$B35)*('R11. TIAM road transport fuels'!$B$9:$B$540=S$7)*('R11. TIAM road transport fuels'!$D$9:$D$540=$D35)*('R11. TIAM road transport fuels'!$E$8:$P$8=S$8),'R11. TIAM road transport fuels'!$E$9:$P$540))</f>
        <v>0.55126200000000003</v>
      </c>
      <c r="T35" s="58">
        <f t="array" ref="T35">SUM(IF(('R11. TIAM road transport fuels'!$A$9:$A$540=$B35)*('R11. TIAM road transport fuels'!$B$9:$B$540=T$7)*('R11. TIAM road transport fuels'!$D$9:$D$540=$D35)*('R11. TIAM road transport fuels'!$E$8:$P$8=T$8),'R11. TIAM road transport fuels'!$E$9:$P$540))</f>
        <v>0.27214200000000005</v>
      </c>
      <c r="U35" s="58">
        <f t="array" ref="U35">SUM(IF(('R11. TIAM road transport fuels'!$A$9:$A$540=$B35)*('R11. TIAM road transport fuels'!$B$9:$B$540=U$7)*('R11. TIAM road transport fuels'!$D$9:$D$540=$D35)*('R11. TIAM road transport fuels'!$E$8:$P$8=U$8),'R11. TIAM road transport fuels'!$E$9:$P$540))</f>
        <v>0</v>
      </c>
      <c r="V35" s="58">
        <f t="array" ref="V35">SUM(IF(('R11. TIAM road transport fuels'!$A$9:$A$540=$B35)*('R11. TIAM road transport fuels'!$B$9:$B$540=V$7)*('R11. TIAM road transport fuels'!$D$9:$D$540=$D35)*('R11. TIAM road transport fuels'!$E$8:$P$8=V$8),'R11. TIAM road transport fuels'!$E$9:$P$540))</f>
        <v>33.631518554532633</v>
      </c>
      <c r="W35" s="58">
        <f t="array" ref="W35">SUM(IF(('R11. TIAM road transport fuels'!$A$9:$A$540=$B35)*('R11. TIAM road transport fuels'!$B$9:$B$540=W$7)*('R11. TIAM road transport fuels'!$D$9:$D$540=$D35)*('R11. TIAM road transport fuels'!$E$8:$P$8=W$8),'R11. TIAM road transport fuels'!$E$9:$P$540))</f>
        <v>500.50467019441476</v>
      </c>
      <c r="X35" s="58">
        <f t="array" ref="X35">SUM(IF(('R11. TIAM road transport fuels'!$A$9:$A$540=$B35)*('R11. TIAM road transport fuels'!$B$9:$B$540=X$7)*('R11. TIAM road transport fuels'!$D$9:$D$540=$D35)*('R11. TIAM road transport fuels'!$E$8:$P$8=X$8),'R11. TIAM road transport fuels'!$E$9:$P$540))</f>
        <v>1078.4753263224432</v>
      </c>
      <c r="Y35" s="58">
        <f t="array" ref="Y35">SUM(IF(('R11. TIAM road transport fuels'!$A$9:$A$540=$B35)*('R11. TIAM road transport fuels'!$B$9:$B$540=Y$7)*('R11. TIAM road transport fuels'!$D$9:$D$540=$D35)*('R11. TIAM road transport fuels'!$E$8:$P$8=Y$8),'R11. TIAM road transport fuels'!$E$9:$P$540))</f>
        <v>1064.2329614207774</v>
      </c>
      <c r="Z35" s="58">
        <f t="array" ref="Z35">SUM(IF(('R11. TIAM road transport fuels'!$A$9:$A$540=$B35)*('R11. TIAM road transport fuels'!$B$9:$B$540=Z$7)*('R11. TIAM road transport fuels'!$D$9:$D$540=$D35)*('R11. TIAM road transport fuels'!$E$8:$P$8=Z$8),'R11. TIAM road transport fuels'!$E$9:$P$540))</f>
        <v>983.26411995840419</v>
      </c>
      <c r="AA35" s="58">
        <f t="array" ref="AA35">SUM(IF(('R11. TIAM road transport fuels'!$A$9:$A$540=$B35)*('R11. TIAM road transport fuels'!$B$9:$B$540=AA$7)*('R11. TIAM road transport fuels'!$D$9:$D$540=$D35)*('R11. TIAM road transport fuels'!$E$8:$P$8=AA$8),'R11. TIAM road transport fuels'!$E$9:$P$540))</f>
        <v>1124.6339921552158</v>
      </c>
      <c r="AB35" s="58">
        <f t="array" ref="AB35">SUM(IF(('R11. TIAM road transport fuels'!$A$9:$A$540=$B35)*('R11. TIAM road transport fuels'!$B$9:$B$540=AB$7)*('R11. TIAM road transport fuels'!$D$9:$D$540=$D35)*('R11. TIAM road transport fuels'!$E$8:$P$8=AB$8),'R11. TIAM road transport fuels'!$E$9:$P$540))</f>
        <v>1085.8551006451933</v>
      </c>
      <c r="AC35" s="58">
        <f t="array" ref="AC35">SUM(IF(('R11. TIAM road transport fuels'!$A$9:$A$540=$B35)*('R11. TIAM road transport fuels'!$B$9:$B$540=AC$7)*('R11. TIAM road transport fuels'!$D$9:$D$540=$D35)*('R11. TIAM road transport fuels'!$E$8:$P$8=AC$8),'R11. TIAM road transport fuels'!$E$9:$P$540))</f>
        <v>1705.6872141517451</v>
      </c>
    </row>
    <row r="36" spans="1:29" x14ac:dyDescent="0.3">
      <c r="A36" s="39" t="s">
        <v>65</v>
      </c>
      <c r="B36" s="39" t="s">
        <v>253</v>
      </c>
      <c r="C36" s="39" t="s">
        <v>97</v>
      </c>
      <c r="D36" s="39" t="s">
        <v>258</v>
      </c>
      <c r="E36" s="58">
        <f t="array" ref="E36">SUM(IF(('R11. TIAM road transport fuels'!$A$9:$A$540=$B36)*('R11. TIAM road transport fuels'!$B$9:$B$540=E$7)*('R11. TIAM road transport fuels'!$D$9:$D$540=$D36)*('R11. TIAM road transport fuels'!$E$8:$P$8=E$8),'R11. TIAM road transport fuels'!$E$9:$P$540))</f>
        <v>0</v>
      </c>
      <c r="F36" s="58">
        <f t="array" ref="F36">SUM(IF(('R11. TIAM road transport fuels'!$A$9:$A$540=$B36)*('R11. TIAM road transport fuels'!$B$9:$B$540=F$7)*('R11. TIAM road transport fuels'!$D$9:$D$540=$D36)*('R11. TIAM road transport fuels'!$E$8:$P$8=F$8),'R11. TIAM road transport fuels'!$E$9:$P$540))</f>
        <v>0</v>
      </c>
      <c r="G36" s="58">
        <f t="array" ref="G36">SUM(IF(('R11. TIAM road transport fuels'!$A$9:$A$540=$B36)*('R11. TIAM road transport fuels'!$B$9:$B$540=G$7)*('R11. TIAM road transport fuels'!$D$9:$D$540=$D36)*('R11. TIAM road transport fuels'!$E$8:$P$8=G$8),'R11. TIAM road transport fuels'!$E$9:$P$540))</f>
        <v>0</v>
      </c>
      <c r="H36" s="58">
        <f t="array" ref="H36">SUM(IF(('R11. TIAM road transport fuels'!$A$9:$A$540=$B36)*('R11. TIAM road transport fuels'!$B$9:$B$540=H$7)*('R11. TIAM road transport fuels'!$D$9:$D$540=$D36)*('R11. TIAM road transport fuels'!$E$8:$P$8=H$8),'R11. TIAM road transport fuels'!$E$9:$P$540))</f>
        <v>0</v>
      </c>
      <c r="I36" s="58">
        <f t="array" ref="I36">SUM(IF(('R11. TIAM road transport fuels'!$A$9:$A$540=$B36)*('R11. TIAM road transport fuels'!$B$9:$B$540=I$7)*('R11. TIAM road transport fuels'!$D$9:$D$540=$D36)*('R11. TIAM road transport fuels'!$E$8:$P$8=I$8),'R11. TIAM road transport fuels'!$E$9:$P$540))</f>
        <v>0</v>
      </c>
      <c r="J36" s="58">
        <f t="array" ref="J36">SUM(IF(('R11. TIAM road transport fuels'!$A$9:$A$540=$B36)*('R11. TIAM road transport fuels'!$B$9:$B$540=J$7)*('R11. TIAM road transport fuels'!$D$9:$D$540=$D36)*('R11. TIAM road transport fuels'!$E$8:$P$8=J$8),'R11. TIAM road transport fuels'!$E$9:$P$540))</f>
        <v>0</v>
      </c>
      <c r="K36" s="58">
        <f t="array" ref="K36">SUM(IF(('R11. TIAM road transport fuels'!$A$9:$A$540=$B36)*('R11. TIAM road transport fuels'!$B$9:$B$540=K$7)*('R11. TIAM road transport fuels'!$D$9:$D$540=$D36)*('R11. TIAM road transport fuels'!$E$8:$P$8=K$8),'R11. TIAM road transport fuels'!$E$9:$P$540))</f>
        <v>334.62649504219053</v>
      </c>
      <c r="L36" s="58">
        <f t="array" ref="L36">SUM(IF(('R11. TIAM road transport fuels'!$A$9:$A$540=$B36)*('R11. TIAM road transport fuels'!$B$9:$B$540=L$7)*('R11. TIAM road transport fuels'!$D$9:$D$540=$D36)*('R11. TIAM road transport fuels'!$E$8:$P$8=L$8),'R11. TIAM road transport fuels'!$E$9:$P$540))</f>
        <v>1.1268897232258199</v>
      </c>
      <c r="M36" s="58">
        <f t="array" ref="M36">SUM(IF(('R11. TIAM road transport fuels'!$A$9:$A$540=$B36)*('R11. TIAM road transport fuels'!$B$9:$B$540=M$7)*('R11. TIAM road transport fuels'!$D$9:$D$540=$D36)*('R11. TIAM road transport fuels'!$E$8:$P$8=M$8),'R11. TIAM road transport fuels'!$E$9:$P$540))</f>
        <v>0</v>
      </c>
      <c r="N36" s="58">
        <f t="array" ref="N36">SUM(IF(('R11. TIAM road transport fuels'!$A$9:$A$540=$B36)*('R11. TIAM road transport fuels'!$B$9:$B$540=N$7)*('R11. TIAM road transport fuels'!$D$9:$D$540=$D36)*('R11. TIAM road transport fuels'!$E$8:$P$8=N$8),'R11. TIAM road transport fuels'!$E$9:$P$540))</f>
        <v>0</v>
      </c>
      <c r="O36" s="58">
        <f t="array" ref="O36">SUM(IF(('R11. TIAM road transport fuels'!$A$9:$A$540=$B36)*('R11. TIAM road transport fuels'!$B$9:$B$540=O$7)*('R11. TIAM road transport fuels'!$D$9:$D$540=$D36)*('R11. TIAM road transport fuels'!$E$8:$P$8=O$8),'R11. TIAM road transport fuels'!$E$9:$P$540))</f>
        <v>0</v>
      </c>
      <c r="P36" s="58">
        <f t="array" ref="P36">SUM(IF(('R11. TIAM road transport fuels'!$A$9:$A$540=$B36)*('R11. TIAM road transport fuels'!$B$9:$B$540=P$7)*('R11. TIAM road transport fuels'!$D$9:$D$540=$D36)*('R11. TIAM road transport fuels'!$E$8:$P$8=P$8),'R11. TIAM road transport fuels'!$E$9:$P$540))</f>
        <v>1051.5138308448679</v>
      </c>
      <c r="R36" s="58">
        <f t="array" ref="R36">SUM(IF(('R11. TIAM road transport fuels'!$A$9:$A$540=$B36)*('R11. TIAM road transport fuels'!$B$9:$B$540=R$7)*('R11. TIAM road transport fuels'!$D$9:$D$540=$D36)*('R11. TIAM road transport fuels'!$E$8:$P$8=R$8),'R11. TIAM road transport fuels'!$E$9:$P$540))</f>
        <v>0</v>
      </c>
      <c r="S36" s="58">
        <f t="array" ref="S36">SUM(IF(('R11. TIAM road transport fuels'!$A$9:$A$540=$B36)*('R11. TIAM road transport fuels'!$B$9:$B$540=S$7)*('R11. TIAM road transport fuels'!$D$9:$D$540=$D36)*('R11. TIAM road transport fuels'!$E$8:$P$8=S$8),'R11. TIAM road transport fuels'!$E$9:$P$540))</f>
        <v>0</v>
      </c>
      <c r="T36" s="58">
        <f t="array" ref="T36">SUM(IF(('R11. TIAM road transport fuels'!$A$9:$A$540=$B36)*('R11. TIAM road transport fuels'!$B$9:$B$540=T$7)*('R11. TIAM road transport fuels'!$D$9:$D$540=$D36)*('R11. TIAM road transport fuels'!$E$8:$P$8=T$8),'R11. TIAM road transport fuels'!$E$9:$P$540))</f>
        <v>0</v>
      </c>
      <c r="U36" s="58">
        <f t="array" ref="U36">SUM(IF(('R11. TIAM road transport fuels'!$A$9:$A$540=$B36)*('R11. TIAM road transport fuels'!$B$9:$B$540=U$7)*('R11. TIAM road transport fuels'!$D$9:$D$540=$D36)*('R11. TIAM road transport fuels'!$E$8:$P$8=U$8),'R11. TIAM road transport fuels'!$E$9:$P$540))</f>
        <v>0</v>
      </c>
      <c r="V36" s="58">
        <f t="array" ref="V36">SUM(IF(('R11. TIAM road transport fuels'!$A$9:$A$540=$B36)*('R11. TIAM road transport fuels'!$B$9:$B$540=V$7)*('R11. TIAM road transport fuels'!$D$9:$D$540=$D36)*('R11. TIAM road transport fuels'!$E$8:$P$8=V$8),'R11. TIAM road transport fuels'!$E$9:$P$540))</f>
        <v>114.29473464553999</v>
      </c>
      <c r="W36" s="58">
        <f t="array" ref="W36">SUM(IF(('R11. TIAM road transport fuels'!$A$9:$A$540=$B36)*('R11. TIAM road transport fuels'!$B$9:$B$540=W$7)*('R11. TIAM road transport fuels'!$D$9:$D$540=$D36)*('R11. TIAM road transport fuels'!$E$8:$P$8=W$8),'R11. TIAM road transport fuels'!$E$9:$P$540))</f>
        <v>713.59279735515247</v>
      </c>
      <c r="X36" s="58">
        <f t="array" ref="X36">SUM(IF(('R11. TIAM road transport fuels'!$A$9:$A$540=$B36)*('R11. TIAM road transport fuels'!$B$9:$B$540=X$7)*('R11. TIAM road transport fuels'!$D$9:$D$540=$D36)*('R11. TIAM road transport fuels'!$E$8:$P$8=X$8),'R11. TIAM road transport fuels'!$E$9:$P$540))</f>
        <v>1219.6635447405758</v>
      </c>
      <c r="Y36" s="58">
        <f t="array" ref="Y36">SUM(IF(('R11. TIAM road transport fuels'!$A$9:$A$540=$B36)*('R11. TIAM road transport fuels'!$B$9:$B$540=Y$7)*('R11. TIAM road transport fuels'!$D$9:$D$540=$D36)*('R11. TIAM road transport fuels'!$E$8:$P$8=Y$8),'R11. TIAM road transport fuels'!$E$9:$P$540))</f>
        <v>1500.1292378919211</v>
      </c>
      <c r="Z36" s="58">
        <f t="array" ref="Z36">SUM(IF(('R11. TIAM road transport fuels'!$A$9:$A$540=$B36)*('R11. TIAM road transport fuels'!$B$9:$B$540=Z$7)*('R11. TIAM road transport fuels'!$D$9:$D$540=$D36)*('R11. TIAM road transport fuels'!$E$8:$P$8=Z$8),'R11. TIAM road transport fuels'!$E$9:$P$540))</f>
        <v>1684.4245673121645</v>
      </c>
      <c r="AA36" s="58">
        <f t="array" ref="AA36">SUM(IF(('R11. TIAM road transport fuels'!$A$9:$A$540=$B36)*('R11. TIAM road transport fuels'!$B$9:$B$540=AA$7)*('R11. TIAM road transport fuels'!$D$9:$D$540=$D36)*('R11. TIAM road transport fuels'!$E$8:$P$8=AA$8),'R11. TIAM road transport fuels'!$E$9:$P$540))</f>
        <v>2071.2423673877233</v>
      </c>
      <c r="AB36" s="58">
        <f t="array" ref="AB36">SUM(IF(('R11. TIAM road transport fuels'!$A$9:$A$540=$B36)*('R11. TIAM road transport fuels'!$B$9:$B$540=AB$7)*('R11. TIAM road transport fuels'!$D$9:$D$540=$D36)*('R11. TIAM road transport fuels'!$E$8:$P$8=AB$8),'R11. TIAM road transport fuels'!$E$9:$P$540))</f>
        <v>2306.2135336943093</v>
      </c>
      <c r="AC36" s="58">
        <f t="array" ref="AC36">SUM(IF(('R11. TIAM road transport fuels'!$A$9:$A$540=$B36)*('R11. TIAM road transport fuels'!$B$9:$B$540=AC$7)*('R11. TIAM road transport fuels'!$D$9:$D$540=$D36)*('R11. TIAM road transport fuels'!$E$8:$P$8=AC$8),'R11. TIAM road transport fuels'!$E$9:$P$540))</f>
        <v>2563.8716925392814</v>
      </c>
    </row>
    <row r="37" spans="1:29" x14ac:dyDescent="0.3">
      <c r="A37" s="39" t="s">
        <v>65</v>
      </c>
      <c r="B37" s="39" t="s">
        <v>253</v>
      </c>
      <c r="C37" s="39" t="s">
        <v>100</v>
      </c>
      <c r="D37" s="39" t="s">
        <v>259</v>
      </c>
      <c r="E37" s="58">
        <f t="array" ref="E37">SUM(IF(('R11. TIAM road transport fuels'!$A$9:$A$540=$B37)*('R11. TIAM road transport fuels'!$B$9:$B$540=E$7)*('R11. TIAM road transport fuels'!$D$9:$D$540=$D37)*('R11. TIAM road transport fuels'!$E$8:$P$8=E$8),'R11. TIAM road transport fuels'!$E$9:$P$540))</f>
        <v>119</v>
      </c>
      <c r="F37" s="58">
        <f t="array" ref="F37">SUM(IF(('R11. TIAM road transport fuels'!$A$9:$A$540=$B37)*('R11. TIAM road transport fuels'!$B$9:$B$540=F$7)*('R11. TIAM road transport fuels'!$D$9:$D$540=$D37)*('R11. TIAM road transport fuels'!$E$8:$P$8=F$8),'R11. TIAM road transport fuels'!$E$9:$P$540))</f>
        <v>0</v>
      </c>
      <c r="G37" s="58">
        <f t="array" ref="G37">SUM(IF(('R11. TIAM road transport fuels'!$A$9:$A$540=$B37)*('R11. TIAM road transport fuels'!$B$9:$B$540=G$7)*('R11. TIAM road transport fuels'!$D$9:$D$540=$D37)*('R11. TIAM road transport fuels'!$E$8:$P$8=G$8),'R11. TIAM road transport fuels'!$E$9:$P$540))</f>
        <v>396.28062499999999</v>
      </c>
      <c r="H37" s="58">
        <f t="array" ref="H37">SUM(IF(('R11. TIAM road transport fuels'!$A$9:$A$540=$B37)*('R11. TIAM road transport fuels'!$B$9:$B$540=H$7)*('R11. TIAM road transport fuels'!$D$9:$D$540=$D37)*('R11. TIAM road transport fuels'!$E$8:$P$8=H$8),'R11. TIAM road transport fuels'!$E$9:$P$540))</f>
        <v>417.13750000000005</v>
      </c>
      <c r="I37" s="58">
        <f t="array" ref="I37">SUM(IF(('R11. TIAM road transport fuels'!$A$9:$A$540=$B37)*('R11. TIAM road transport fuels'!$B$9:$B$540=I$7)*('R11. TIAM road transport fuels'!$D$9:$D$540=$D37)*('R11. TIAM road transport fuels'!$E$8:$P$8=I$8),'R11. TIAM road transport fuels'!$E$9:$P$540))</f>
        <v>0</v>
      </c>
      <c r="J37" s="58">
        <f t="array" ref="J37">SUM(IF(('R11. TIAM road transport fuels'!$A$9:$A$540=$B37)*('R11. TIAM road transport fuels'!$B$9:$B$540=J$7)*('R11. TIAM road transport fuels'!$D$9:$D$540=$D37)*('R11. TIAM road transport fuels'!$E$8:$P$8=J$8),'R11. TIAM road transport fuels'!$E$9:$P$540))</f>
        <v>0</v>
      </c>
      <c r="K37" s="58">
        <f t="array" ref="K37">SUM(IF(('R11. TIAM road transport fuels'!$A$9:$A$540=$B37)*('R11. TIAM road transport fuels'!$B$9:$B$540=K$7)*('R11. TIAM road transport fuels'!$D$9:$D$540=$D37)*('R11. TIAM road transport fuels'!$E$8:$P$8=K$8),'R11. TIAM road transport fuels'!$E$9:$P$540))</f>
        <v>1.2019662923544201</v>
      </c>
      <c r="L37" s="58">
        <f t="array" ref="L37">SUM(IF(('R11. TIAM road transport fuels'!$A$9:$A$540=$B37)*('R11. TIAM road transport fuels'!$B$9:$B$540=L$7)*('R11. TIAM road transport fuels'!$D$9:$D$540=$D37)*('R11. TIAM road transport fuels'!$E$8:$P$8=L$8),'R11. TIAM road transport fuels'!$E$9:$P$540))</f>
        <v>0</v>
      </c>
      <c r="M37" s="58">
        <f t="array" ref="M37">SUM(IF(('R11. TIAM road transport fuels'!$A$9:$A$540=$B37)*('R11. TIAM road transport fuels'!$B$9:$B$540=M$7)*('R11. TIAM road transport fuels'!$D$9:$D$540=$D37)*('R11. TIAM road transport fuels'!$E$8:$P$8=M$8),'R11. TIAM road transport fuels'!$E$9:$P$540))</f>
        <v>0</v>
      </c>
      <c r="N37" s="58">
        <f t="array" ref="N37">SUM(IF(('R11. TIAM road transport fuels'!$A$9:$A$540=$B37)*('R11. TIAM road transport fuels'!$B$9:$B$540=N$7)*('R11. TIAM road transport fuels'!$D$9:$D$540=$D37)*('R11. TIAM road transport fuels'!$E$8:$P$8=N$8),'R11. TIAM road transport fuels'!$E$9:$P$540))</f>
        <v>0</v>
      </c>
      <c r="O37" s="58">
        <f t="array" ref="O37">SUM(IF(('R11. TIAM road transport fuels'!$A$9:$A$540=$B37)*('R11. TIAM road transport fuels'!$B$9:$B$540=O$7)*('R11. TIAM road transport fuels'!$D$9:$D$540=$D37)*('R11. TIAM road transport fuels'!$E$8:$P$8=O$8),'R11. TIAM road transport fuels'!$E$9:$P$540))</f>
        <v>0</v>
      </c>
      <c r="P37" s="58">
        <f t="array" ref="P37">SUM(IF(('R11. TIAM road transport fuels'!$A$9:$A$540=$B37)*('R11. TIAM road transport fuels'!$B$9:$B$540=P$7)*('R11. TIAM road transport fuels'!$D$9:$D$540=$D37)*('R11. TIAM road transport fuels'!$E$8:$P$8=P$8),'R11. TIAM road transport fuels'!$E$9:$P$540))</f>
        <v>0</v>
      </c>
      <c r="R37" s="58">
        <f t="array" ref="R37">SUM(IF(('R11. TIAM road transport fuels'!$A$9:$A$540=$B37)*('R11. TIAM road transport fuels'!$B$9:$B$540=R$7)*('R11. TIAM road transport fuels'!$D$9:$D$540=$D37)*('R11. TIAM road transport fuels'!$E$8:$P$8=R$8),'R11. TIAM road transport fuels'!$E$9:$P$540))</f>
        <v>0</v>
      </c>
      <c r="S37" s="58">
        <f t="array" ref="S37">SUM(IF(('R11. TIAM road transport fuels'!$A$9:$A$540=$B37)*('R11. TIAM road transport fuels'!$B$9:$B$540=S$7)*('R11. TIAM road transport fuels'!$D$9:$D$540=$D37)*('R11. TIAM road transport fuels'!$E$8:$P$8=S$8),'R11. TIAM road transport fuels'!$E$9:$P$540))</f>
        <v>0</v>
      </c>
      <c r="T37" s="58">
        <f t="array" ref="T37">SUM(IF(('R11. TIAM road transport fuels'!$A$9:$A$540=$B37)*('R11. TIAM road transport fuels'!$B$9:$B$540=T$7)*('R11. TIAM road transport fuels'!$D$9:$D$540=$D37)*('R11. TIAM road transport fuels'!$E$8:$P$8=T$8),'R11. TIAM road transport fuels'!$E$9:$P$540))</f>
        <v>0</v>
      </c>
      <c r="U37" s="58">
        <f t="array" ref="U37">SUM(IF(('R11. TIAM road transport fuels'!$A$9:$A$540=$B37)*('R11. TIAM road transport fuels'!$B$9:$B$540=U$7)*('R11. TIAM road transport fuels'!$D$9:$D$540=$D37)*('R11. TIAM road transport fuels'!$E$8:$P$8=U$8),'R11. TIAM road transport fuels'!$E$9:$P$540))</f>
        <v>0</v>
      </c>
      <c r="V37" s="58">
        <f t="array" ref="V37">SUM(IF(('R11. TIAM road transport fuels'!$A$9:$A$540=$B37)*('R11. TIAM road transport fuels'!$B$9:$B$540=V$7)*('R11. TIAM road transport fuels'!$D$9:$D$540=$D37)*('R11. TIAM road transport fuels'!$E$8:$P$8=V$8),'R11. TIAM road transport fuels'!$E$9:$P$540))</f>
        <v>379.5806485861599</v>
      </c>
      <c r="W37" s="58">
        <f t="array" ref="W37">SUM(IF(('R11. TIAM road transport fuels'!$A$9:$A$540=$B37)*('R11. TIAM road transport fuels'!$B$9:$B$540=W$7)*('R11. TIAM road transport fuels'!$D$9:$D$540=$D37)*('R11. TIAM road transport fuels'!$E$8:$P$8=W$8),'R11. TIAM road transport fuels'!$E$9:$P$540))</f>
        <v>1163.195791205465</v>
      </c>
      <c r="X37" s="58">
        <f t="array" ref="X37">SUM(IF(('R11. TIAM road transport fuels'!$A$9:$A$540=$B37)*('R11. TIAM road transport fuels'!$B$9:$B$540=X$7)*('R11. TIAM road transport fuels'!$D$9:$D$540=$D37)*('R11. TIAM road transport fuels'!$E$8:$P$8=X$8),'R11. TIAM road transport fuels'!$E$9:$P$540))</f>
        <v>1435.4080752513501</v>
      </c>
      <c r="Y37" s="58">
        <f t="array" ref="Y37">SUM(IF(('R11. TIAM road transport fuels'!$A$9:$A$540=$B37)*('R11. TIAM road transport fuels'!$B$9:$B$540=Y$7)*('R11. TIAM road transport fuels'!$D$9:$D$540=$D37)*('R11. TIAM road transport fuels'!$E$8:$P$8=Y$8),'R11. TIAM road transport fuels'!$E$9:$P$540))</f>
        <v>1648.7604528921843</v>
      </c>
      <c r="Z37" s="58">
        <f t="array" ref="Z37">SUM(IF(('R11. TIAM road transport fuels'!$A$9:$A$540=$B37)*('R11. TIAM road transport fuels'!$B$9:$B$540=Z$7)*('R11. TIAM road transport fuels'!$D$9:$D$540=$D37)*('R11. TIAM road transport fuels'!$E$8:$P$8=Z$8),'R11. TIAM road transport fuels'!$E$9:$P$540))</f>
        <v>1823.0447157493475</v>
      </c>
      <c r="AA37" s="58">
        <f t="array" ref="AA37">SUM(IF(('R11. TIAM road transport fuels'!$A$9:$A$540=$B37)*('R11. TIAM road transport fuels'!$B$9:$B$540=AA$7)*('R11. TIAM road transport fuels'!$D$9:$D$540=$D37)*('R11. TIAM road transport fuels'!$E$8:$P$8=AA$8),'R11. TIAM road transport fuels'!$E$9:$P$540))</f>
        <v>1949.1016200776476</v>
      </c>
      <c r="AB37" s="58">
        <f t="array" ref="AB37">SUM(IF(('R11. TIAM road transport fuels'!$A$9:$A$540=$B37)*('R11. TIAM road transport fuels'!$B$9:$B$540=AB$7)*('R11. TIAM road transport fuels'!$D$9:$D$540=$D37)*('R11. TIAM road transport fuels'!$E$8:$P$8=AB$8),'R11. TIAM road transport fuels'!$E$9:$P$540))</f>
        <v>2042.3402721088191</v>
      </c>
      <c r="AC37" s="58">
        <f t="array" ref="AC37">SUM(IF(('R11. TIAM road transport fuels'!$A$9:$A$540=$B37)*('R11. TIAM road transport fuels'!$B$9:$B$540=AC$7)*('R11. TIAM road transport fuels'!$D$9:$D$540=$D37)*('R11. TIAM road transport fuels'!$E$8:$P$8=AC$8),'R11. TIAM road transport fuels'!$E$9:$P$540))</f>
        <v>2167.773660385571</v>
      </c>
    </row>
    <row r="38" spans="1:29" x14ac:dyDescent="0.3">
      <c r="A38" s="39" t="s">
        <v>65</v>
      </c>
      <c r="B38" s="39" t="s">
        <v>253</v>
      </c>
      <c r="C38" s="39" t="s">
        <v>98</v>
      </c>
      <c r="D38" s="39" t="s">
        <v>260</v>
      </c>
      <c r="E38" s="58">
        <f t="array" ref="E38">SUM(IF(('R11. TIAM road transport fuels'!$A$9:$A$540=$B38)*('R11. TIAM road transport fuels'!$B$9:$B$540=E$7)*('R11. TIAM road transport fuels'!$D$9:$D$540=$D38)*('R11. TIAM road transport fuels'!$E$8:$P$8=E$8),'R11. TIAM road transport fuels'!$E$9:$P$540))</f>
        <v>3.9800000000000004</v>
      </c>
      <c r="F38" s="58">
        <f t="array" ref="F38">SUM(IF(('R11. TIAM road transport fuels'!$A$9:$A$540=$B38)*('R11. TIAM road transport fuels'!$B$9:$B$540=F$7)*('R11. TIAM road transport fuels'!$D$9:$D$540=$D38)*('R11. TIAM road transport fuels'!$E$8:$P$8=F$8),'R11. TIAM road transport fuels'!$E$9:$P$540))</f>
        <v>0</v>
      </c>
      <c r="G38" s="58">
        <f t="array" ref="G38">SUM(IF(('R11. TIAM road transport fuels'!$A$9:$A$540=$B38)*('R11. TIAM road transport fuels'!$B$9:$B$540=G$7)*('R11. TIAM road transport fuels'!$D$9:$D$540=$D38)*('R11. TIAM road transport fuels'!$E$8:$P$8=G$8),'R11. TIAM road transport fuels'!$E$9:$P$540))</f>
        <v>48.893250000000002</v>
      </c>
      <c r="H38" s="58">
        <f t="array" ref="H38">SUM(IF(('R11. TIAM road transport fuels'!$A$9:$A$540=$B38)*('R11. TIAM road transport fuels'!$B$9:$B$540=H$7)*('R11. TIAM road transport fuels'!$D$9:$D$540=$D38)*('R11. TIAM road transport fuels'!$E$8:$P$8=H$8),'R11. TIAM road transport fuels'!$E$9:$P$540))</f>
        <v>69.582995312802495</v>
      </c>
      <c r="I38" s="58">
        <f t="array" ref="I38">SUM(IF(('R11. TIAM road transport fuels'!$A$9:$A$540=$B38)*('R11. TIAM road transport fuels'!$B$9:$B$540=I$7)*('R11. TIAM road transport fuels'!$D$9:$D$540=$D38)*('R11. TIAM road transport fuels'!$E$8:$P$8=I$8),'R11. TIAM road transport fuels'!$E$9:$P$540))</f>
        <v>11.4530188036357</v>
      </c>
      <c r="J38" s="58">
        <f t="array" ref="J38">SUM(IF(('R11. TIAM road transport fuels'!$A$9:$A$540=$B38)*('R11. TIAM road transport fuels'!$B$9:$B$540=J$7)*('R11. TIAM road transport fuels'!$D$9:$D$540=$D38)*('R11. TIAM road transport fuels'!$E$8:$P$8=J$8),'R11. TIAM road transport fuels'!$E$9:$P$540))</f>
        <v>40.365877509418198</v>
      </c>
      <c r="K38" s="58">
        <f t="array" ref="K38">SUM(IF(('R11. TIAM road transport fuels'!$A$9:$A$540=$B38)*('R11. TIAM road transport fuels'!$B$9:$B$540=K$7)*('R11. TIAM road transport fuels'!$D$9:$D$540=$D38)*('R11. TIAM road transport fuels'!$E$8:$P$8=K$8),'R11. TIAM road transport fuels'!$E$9:$P$540))</f>
        <v>2444.2361049296896</v>
      </c>
      <c r="L38" s="58">
        <f t="array" ref="L38">SUM(IF(('R11. TIAM road transport fuels'!$A$9:$A$540=$B38)*('R11. TIAM road transport fuels'!$B$9:$B$540=L$7)*('R11. TIAM road transport fuels'!$D$9:$D$540=$D38)*('R11. TIAM road transport fuels'!$E$8:$P$8=L$8),'R11. TIAM road transport fuels'!$E$9:$P$540))</f>
        <v>871.01445177126902</v>
      </c>
      <c r="M38" s="58">
        <f t="array" ref="M38">SUM(IF(('R11. TIAM road transport fuels'!$A$9:$A$540=$B38)*('R11. TIAM road transport fuels'!$B$9:$B$540=M$7)*('R11. TIAM road transport fuels'!$D$9:$D$540=$D38)*('R11. TIAM road transport fuels'!$E$8:$P$8=M$8),'R11. TIAM road transport fuels'!$E$9:$P$540))</f>
        <v>0</v>
      </c>
      <c r="N38" s="58">
        <f t="array" ref="N38">SUM(IF(('R11. TIAM road transport fuels'!$A$9:$A$540=$B38)*('R11. TIAM road transport fuels'!$B$9:$B$540=N$7)*('R11. TIAM road transport fuels'!$D$9:$D$540=$D38)*('R11. TIAM road transport fuels'!$E$8:$P$8=N$8),'R11. TIAM road transport fuels'!$E$9:$P$540))</f>
        <v>0</v>
      </c>
      <c r="O38" s="58">
        <f t="array" ref="O38">SUM(IF(('R11. TIAM road transport fuels'!$A$9:$A$540=$B38)*('R11. TIAM road transport fuels'!$B$9:$B$540=O$7)*('R11. TIAM road transport fuels'!$D$9:$D$540=$D38)*('R11. TIAM road transport fuels'!$E$8:$P$8=O$8),'R11. TIAM road transport fuels'!$E$9:$P$540))</f>
        <v>0</v>
      </c>
      <c r="P38" s="58">
        <f t="array" ref="P38">SUM(IF(('R11. TIAM road transport fuels'!$A$9:$A$540=$B38)*('R11. TIAM road transport fuels'!$B$9:$B$540=P$7)*('R11. TIAM road transport fuels'!$D$9:$D$540=$D38)*('R11. TIAM road transport fuels'!$E$8:$P$8=P$8),'R11. TIAM road transport fuels'!$E$9:$P$540))</f>
        <v>165.82790195994599</v>
      </c>
      <c r="R38" s="58">
        <f t="array" ref="R38">SUM(IF(('R11. TIAM road transport fuels'!$A$9:$A$540=$B38)*('R11. TIAM road transport fuels'!$B$9:$B$540=R$7)*('R11. TIAM road transport fuels'!$D$9:$D$540=$D38)*('R11. TIAM road transport fuels'!$E$8:$P$8=R$8),'R11. TIAM road transport fuels'!$E$9:$P$540))</f>
        <v>0</v>
      </c>
      <c r="S38" s="58">
        <f t="array" ref="S38">SUM(IF(('R11. TIAM road transport fuels'!$A$9:$A$540=$B38)*('R11. TIAM road transport fuels'!$B$9:$B$540=S$7)*('R11. TIAM road transport fuels'!$D$9:$D$540=$D38)*('R11. TIAM road transport fuels'!$E$8:$P$8=S$8),'R11. TIAM road transport fuels'!$E$9:$P$540))</f>
        <v>0</v>
      </c>
      <c r="T38" s="58">
        <f t="array" ref="T38">SUM(IF(('R11. TIAM road transport fuels'!$A$9:$A$540=$B38)*('R11. TIAM road transport fuels'!$B$9:$B$540=T$7)*('R11. TIAM road transport fuels'!$D$9:$D$540=$D38)*('R11. TIAM road transport fuels'!$E$8:$P$8=T$8),'R11. TIAM road transport fuels'!$E$9:$P$540))</f>
        <v>0</v>
      </c>
      <c r="U38" s="58">
        <f t="array" ref="U38">SUM(IF(('R11. TIAM road transport fuels'!$A$9:$A$540=$B38)*('R11. TIAM road transport fuels'!$B$9:$B$540=U$7)*('R11. TIAM road transport fuels'!$D$9:$D$540=$D38)*('R11. TIAM road transport fuels'!$E$8:$P$8=U$8),'R11. TIAM road transport fuels'!$E$9:$P$540))</f>
        <v>0</v>
      </c>
      <c r="V38" s="58">
        <f t="array" ref="V38">SUM(IF(('R11. TIAM road transport fuels'!$A$9:$A$540=$B38)*('R11. TIAM road transport fuels'!$B$9:$B$540=V$7)*('R11. TIAM road transport fuels'!$D$9:$D$540=$D38)*('R11. TIAM road transport fuels'!$E$8:$P$8=V$8),'R11. TIAM road transport fuels'!$E$9:$P$540))</f>
        <v>361.70653057303218</v>
      </c>
      <c r="W38" s="58">
        <f t="array" ref="W38">SUM(IF(('R11. TIAM road transport fuels'!$A$9:$A$540=$B38)*('R11. TIAM road transport fuels'!$B$9:$B$540=W$7)*('R11. TIAM road transport fuels'!$D$9:$D$540=$D38)*('R11. TIAM road transport fuels'!$E$8:$P$8=W$8),'R11. TIAM road transport fuels'!$E$9:$P$540))</f>
        <v>3100.1665511817955</v>
      </c>
      <c r="X38" s="58">
        <f t="array" ref="X38">SUM(IF(('R11. TIAM road transport fuels'!$A$9:$A$540=$B38)*('R11. TIAM road transport fuels'!$B$9:$B$540=X$7)*('R11. TIAM road transport fuels'!$D$9:$D$540=$D38)*('R11. TIAM road transport fuels'!$E$8:$P$8=X$8),'R11. TIAM road transport fuels'!$E$9:$P$540))</f>
        <v>4425.0840543393251</v>
      </c>
      <c r="Y38" s="58">
        <f t="array" ref="Y38">SUM(IF(('R11. TIAM road transport fuels'!$A$9:$A$540=$B38)*('R11. TIAM road transport fuels'!$B$9:$B$540=Y$7)*('R11. TIAM road transport fuels'!$D$9:$D$540=$D38)*('R11. TIAM road transport fuels'!$E$8:$P$8=Y$8),'R11. TIAM road transport fuels'!$E$9:$P$540))</f>
        <v>4986.9564743138862</v>
      </c>
      <c r="Z38" s="58">
        <f t="array" ref="Z38">SUM(IF(('R11. TIAM road transport fuels'!$A$9:$A$540=$B38)*('R11. TIAM road transport fuels'!$B$9:$B$540=Z$7)*('R11. TIAM road transport fuels'!$D$9:$D$540=$D38)*('R11. TIAM road transport fuels'!$E$8:$P$8=Z$8),'R11. TIAM road transport fuels'!$E$9:$P$540))</f>
        <v>5400.7327074852001</v>
      </c>
      <c r="AA38" s="58">
        <f t="array" ref="AA38">SUM(IF(('R11. TIAM road transport fuels'!$A$9:$A$540=$B38)*('R11. TIAM road transport fuels'!$B$9:$B$540=AA$7)*('R11. TIAM road transport fuels'!$D$9:$D$540=$D38)*('R11. TIAM road transport fuels'!$E$8:$P$8=AA$8),'R11. TIAM road transport fuels'!$E$9:$P$540))</f>
        <v>5936.29483755005</v>
      </c>
      <c r="AB38" s="58">
        <f t="array" ref="AB38">SUM(IF(('R11. TIAM road transport fuels'!$A$9:$A$540=$B38)*('R11. TIAM road transport fuels'!$B$9:$B$540=AB$7)*('R11. TIAM road transport fuels'!$D$9:$D$540=$D38)*('R11. TIAM road transport fuels'!$E$8:$P$8=AB$8),'R11. TIAM road transport fuels'!$E$9:$P$540))</f>
        <v>6463.4734771398998</v>
      </c>
      <c r="AC38" s="58">
        <f t="array" ref="AC38">SUM(IF(('R11. TIAM road transport fuels'!$A$9:$A$540=$B38)*('R11. TIAM road transport fuels'!$B$9:$B$540=AC$7)*('R11. TIAM road transport fuels'!$D$9:$D$540=$D38)*('R11. TIAM road transport fuels'!$E$8:$P$8=AC$8),'R11. TIAM road transport fuels'!$E$9:$P$540))</f>
        <v>6885.895927507805</v>
      </c>
    </row>
    <row r="39" spans="1:29" x14ac:dyDescent="0.3">
      <c r="A39" s="39" t="s">
        <v>65</v>
      </c>
      <c r="B39" s="39" t="s">
        <v>253</v>
      </c>
      <c r="C39" s="39" t="s">
        <v>99</v>
      </c>
      <c r="D39" s="39" t="s">
        <v>261</v>
      </c>
      <c r="E39" s="58">
        <f t="array" ref="E39">SUM(IF(('R11. TIAM road transport fuels'!$A$9:$A$540=$B39)*('R11. TIAM road transport fuels'!$B$9:$B$540=E$7)*('R11. TIAM road transport fuels'!$D$9:$D$540=$D39)*('R11. TIAM road transport fuels'!$E$8:$P$8=E$8),'R11. TIAM road transport fuels'!$E$9:$P$540))</f>
        <v>3.44</v>
      </c>
      <c r="F39" s="58">
        <f t="array" ref="F39">SUM(IF(('R11. TIAM road transport fuels'!$A$9:$A$540=$B39)*('R11. TIAM road transport fuels'!$B$9:$B$540=F$7)*('R11. TIAM road transport fuels'!$D$9:$D$540=$D39)*('R11. TIAM road transport fuels'!$E$8:$P$8=F$8),'R11. TIAM road transport fuels'!$E$9:$P$540))</f>
        <v>0</v>
      </c>
      <c r="G39" s="58">
        <f t="array" ref="G39">SUM(IF(('R11. TIAM road transport fuels'!$A$9:$A$540=$B39)*('R11. TIAM road transport fuels'!$B$9:$B$540=G$7)*('R11. TIAM road transport fuels'!$D$9:$D$540=$D39)*('R11. TIAM road transport fuels'!$E$8:$P$8=G$8),'R11. TIAM road transport fuels'!$E$9:$P$540))</f>
        <v>15.73775</v>
      </c>
      <c r="H39" s="58">
        <f t="array" ref="H39">SUM(IF(('R11. TIAM road transport fuels'!$A$9:$A$540=$B39)*('R11. TIAM road transport fuels'!$B$9:$B$540=H$7)*('R11. TIAM road transport fuels'!$D$9:$D$540=$D39)*('R11. TIAM road transport fuels'!$E$8:$P$8=H$8),'R11. TIAM road transport fuels'!$E$9:$P$540))</f>
        <v>15.73775</v>
      </c>
      <c r="I39" s="58">
        <f t="array" ref="I39">SUM(IF(('R11. TIAM road transport fuels'!$A$9:$A$540=$B39)*('R11. TIAM road transport fuels'!$B$9:$B$540=I$7)*('R11. TIAM road transport fuels'!$D$9:$D$540=$D39)*('R11. TIAM road transport fuels'!$E$8:$P$8=I$8),'R11. TIAM road transport fuels'!$E$9:$P$540))</f>
        <v>0</v>
      </c>
      <c r="J39" s="58">
        <f t="array" ref="J39">SUM(IF(('R11. TIAM road transport fuels'!$A$9:$A$540=$B39)*('R11. TIAM road transport fuels'!$B$9:$B$540=J$7)*('R11. TIAM road transport fuels'!$D$9:$D$540=$D39)*('R11. TIAM road transport fuels'!$E$8:$P$8=J$8),'R11. TIAM road transport fuels'!$E$9:$P$540))</f>
        <v>0</v>
      </c>
      <c r="K39" s="58">
        <f t="array" ref="K39">SUM(IF(('R11. TIAM road transport fuels'!$A$9:$A$540=$B39)*('R11. TIAM road transport fuels'!$B$9:$B$540=K$7)*('R11. TIAM road transport fuels'!$D$9:$D$540=$D39)*('R11. TIAM road transport fuels'!$E$8:$P$8=K$8),'R11. TIAM road transport fuels'!$E$9:$P$540))</f>
        <v>45.277384342633901</v>
      </c>
      <c r="L39" s="58">
        <f t="array" ref="L39">SUM(IF(('R11. TIAM road transport fuels'!$A$9:$A$540=$B39)*('R11. TIAM road transport fuels'!$B$9:$B$540=L$7)*('R11. TIAM road transport fuels'!$D$9:$D$540=$D39)*('R11. TIAM road transport fuels'!$E$8:$P$8=L$8),'R11. TIAM road transport fuels'!$E$9:$P$540))</f>
        <v>63.609704336866699</v>
      </c>
      <c r="M39" s="58">
        <f t="array" ref="M39">SUM(IF(('R11. TIAM road transport fuels'!$A$9:$A$540=$B39)*('R11. TIAM road transport fuels'!$B$9:$B$540=M$7)*('R11. TIAM road transport fuels'!$D$9:$D$540=$D39)*('R11. TIAM road transport fuels'!$E$8:$P$8=M$8),'R11. TIAM road transport fuels'!$E$9:$P$540))</f>
        <v>0</v>
      </c>
      <c r="N39" s="58">
        <f t="array" ref="N39">SUM(IF(('R11. TIAM road transport fuels'!$A$9:$A$540=$B39)*('R11. TIAM road transport fuels'!$B$9:$B$540=N$7)*('R11. TIAM road transport fuels'!$D$9:$D$540=$D39)*('R11. TIAM road transport fuels'!$E$8:$P$8=N$8),'R11. TIAM road transport fuels'!$E$9:$P$540))</f>
        <v>0</v>
      </c>
      <c r="O39" s="58">
        <f t="array" ref="O39">SUM(IF(('R11. TIAM road transport fuels'!$A$9:$A$540=$B39)*('R11. TIAM road transport fuels'!$B$9:$B$540=O$7)*('R11. TIAM road transport fuels'!$D$9:$D$540=$D39)*('R11. TIAM road transport fuels'!$E$8:$P$8=O$8),'R11. TIAM road transport fuels'!$E$9:$P$540))</f>
        <v>0</v>
      </c>
      <c r="P39" s="58">
        <f t="array" ref="P39">SUM(IF(('R11. TIAM road transport fuels'!$A$9:$A$540=$B39)*('R11. TIAM road transport fuels'!$B$9:$B$540=P$7)*('R11. TIAM road transport fuels'!$D$9:$D$540=$D39)*('R11. TIAM road transport fuels'!$E$8:$P$8=P$8),'R11. TIAM road transport fuels'!$E$9:$P$540))</f>
        <v>0</v>
      </c>
      <c r="R39" s="58">
        <f t="array" ref="R39">SUM(IF(('R11. TIAM road transport fuels'!$A$9:$A$540=$B39)*('R11. TIAM road transport fuels'!$B$9:$B$540=R$7)*('R11. TIAM road transport fuels'!$D$9:$D$540=$D39)*('R11. TIAM road transport fuels'!$E$8:$P$8=R$8),'R11. TIAM road transport fuels'!$E$9:$P$540))</f>
        <v>0</v>
      </c>
      <c r="S39" s="58">
        <f t="array" ref="S39">SUM(IF(('R11. TIAM road transport fuels'!$A$9:$A$540=$B39)*('R11. TIAM road transport fuels'!$B$9:$B$540=S$7)*('R11. TIAM road transport fuels'!$D$9:$D$540=$D39)*('R11. TIAM road transport fuels'!$E$8:$P$8=S$8),'R11. TIAM road transport fuels'!$E$9:$P$540))</f>
        <v>0</v>
      </c>
      <c r="T39" s="58">
        <f t="array" ref="T39">SUM(IF(('R11. TIAM road transport fuels'!$A$9:$A$540=$B39)*('R11. TIAM road transport fuels'!$B$9:$B$540=T$7)*('R11. TIAM road transport fuels'!$D$9:$D$540=$D39)*('R11. TIAM road transport fuels'!$E$8:$P$8=T$8),'R11. TIAM road transport fuels'!$E$9:$P$540))</f>
        <v>0</v>
      </c>
      <c r="U39" s="58">
        <f t="array" ref="U39">SUM(IF(('R11. TIAM road transport fuels'!$A$9:$A$540=$B39)*('R11. TIAM road transport fuels'!$B$9:$B$540=U$7)*('R11. TIAM road transport fuels'!$D$9:$D$540=$D39)*('R11. TIAM road transport fuels'!$E$8:$P$8=U$8),'R11. TIAM road transport fuels'!$E$9:$P$540))</f>
        <v>0</v>
      </c>
      <c r="V39" s="58">
        <f t="array" ref="V39">SUM(IF(('R11. TIAM road transport fuels'!$A$9:$A$540=$B39)*('R11. TIAM road transport fuels'!$B$9:$B$540=V$7)*('R11. TIAM road transport fuels'!$D$9:$D$540=$D39)*('R11. TIAM road transport fuels'!$E$8:$P$8=V$8),'R11. TIAM road transport fuels'!$E$9:$P$540))</f>
        <v>48.009930291429548</v>
      </c>
      <c r="W39" s="58">
        <f t="array" ref="W39">SUM(IF(('R11. TIAM road transport fuels'!$A$9:$A$540=$B39)*('R11. TIAM road transport fuels'!$B$9:$B$540=W$7)*('R11. TIAM road transport fuels'!$D$9:$D$540=$D39)*('R11. TIAM road transport fuels'!$E$8:$P$8=W$8),'R11. TIAM road transport fuels'!$E$9:$P$540))</f>
        <v>162.78410150210826</v>
      </c>
      <c r="X39" s="58">
        <f t="array" ref="X39">SUM(IF(('R11. TIAM road transport fuels'!$A$9:$A$540=$B39)*('R11. TIAM road transport fuels'!$B$9:$B$540=X$7)*('R11. TIAM road transport fuels'!$D$9:$D$540=$D39)*('R11. TIAM road transport fuels'!$E$8:$P$8=X$8),'R11. TIAM road transport fuels'!$E$9:$P$540))</f>
        <v>212.77307049026919</v>
      </c>
      <c r="Y39" s="58">
        <f t="array" ref="Y39">SUM(IF(('R11. TIAM road transport fuels'!$A$9:$A$540=$B39)*('R11. TIAM road transport fuels'!$B$9:$B$540=Y$7)*('R11. TIAM road transport fuels'!$D$9:$D$540=$D39)*('R11. TIAM road transport fuels'!$E$8:$P$8=Y$8),'R11. TIAM road transport fuels'!$E$9:$P$540))</f>
        <v>242.42296721225085</v>
      </c>
      <c r="Z39" s="58">
        <f t="array" ref="Z39">SUM(IF(('R11. TIAM road transport fuels'!$A$9:$A$540=$B39)*('R11. TIAM road transport fuels'!$B$9:$B$540=Z$7)*('R11. TIAM road transport fuels'!$D$9:$D$540=$D39)*('R11. TIAM road transport fuels'!$E$8:$P$8=Z$8),'R11. TIAM road transport fuels'!$E$9:$P$540))</f>
        <v>273.96568358017657</v>
      </c>
      <c r="AA39" s="58">
        <f t="array" ref="AA39">SUM(IF(('R11. TIAM road transport fuels'!$A$9:$A$540=$B39)*('R11. TIAM road transport fuels'!$B$9:$B$540=AA$7)*('R11. TIAM road transport fuels'!$D$9:$D$540=$D39)*('R11. TIAM road transport fuels'!$E$8:$P$8=AA$8),'R11. TIAM road transport fuels'!$E$9:$P$540))</f>
        <v>289.04955204607415</v>
      </c>
      <c r="AB39" s="58">
        <f t="array" ref="AB39">SUM(IF(('R11. TIAM road transport fuels'!$A$9:$A$540=$B39)*('R11. TIAM road transport fuels'!$B$9:$B$540=AB$7)*('R11. TIAM road transport fuels'!$D$9:$D$540=$D39)*('R11. TIAM road transport fuels'!$E$8:$P$8=AB$8),'R11. TIAM road transport fuels'!$E$9:$P$540))</f>
        <v>305.92286185150061</v>
      </c>
      <c r="AC39" s="58">
        <f t="array" ref="AC39">SUM(IF(('R11. TIAM road transport fuels'!$A$9:$A$540=$B39)*('R11. TIAM road transport fuels'!$B$9:$B$540=AC$7)*('R11. TIAM road transport fuels'!$D$9:$D$540=$D39)*('R11. TIAM road transport fuels'!$E$8:$P$8=AC$8),'R11. TIAM road transport fuels'!$E$9:$P$540))</f>
        <v>318.53120861923844</v>
      </c>
    </row>
    <row r="40" spans="1:29" x14ac:dyDescent="0.3">
      <c r="A40" s="39" t="s">
        <v>67</v>
      </c>
      <c r="B40" s="39" t="s">
        <v>254</v>
      </c>
      <c r="C40" s="39" t="s">
        <v>80</v>
      </c>
      <c r="D40" s="39" t="s">
        <v>256</v>
      </c>
      <c r="E40" s="58">
        <f t="array" ref="E40">SUM(IF(('R11. TIAM road transport fuels'!$A$9:$A$540=$B40)*('R11. TIAM road transport fuels'!$B$9:$B$540=E$7)*('R11. TIAM road transport fuels'!$D$9:$D$540=$D40)*('R11. TIAM road transport fuels'!$E$8:$P$8=E$8),'R11. TIAM road transport fuels'!$E$9:$P$540))</f>
        <v>9.32</v>
      </c>
      <c r="F40" s="58">
        <f t="array" ref="F40">SUM(IF(('R11. TIAM road transport fuels'!$A$9:$A$540=$B40)*('R11. TIAM road transport fuels'!$B$9:$B$540=F$7)*('R11. TIAM road transport fuels'!$D$9:$D$540=$D40)*('R11. TIAM road transport fuels'!$E$8:$P$8=F$8),'R11. TIAM road transport fuels'!$E$9:$P$540))</f>
        <v>0</v>
      </c>
      <c r="G40" s="58">
        <f t="array" ref="G40">SUM(IF(('R11. TIAM road transport fuels'!$A$9:$A$540=$B40)*('R11. TIAM road transport fuels'!$B$9:$B$540=G$7)*('R11. TIAM road transport fuels'!$D$9:$D$540=$D40)*('R11. TIAM road transport fuels'!$E$8:$P$8=G$8),'R11. TIAM road transport fuels'!$E$9:$P$540))</f>
        <v>277.80125000000021</v>
      </c>
      <c r="H40" s="58">
        <f t="array" ref="H40">SUM(IF(('R11. TIAM road transport fuels'!$A$9:$A$540=$B40)*('R11. TIAM road transport fuels'!$B$9:$B$540=H$7)*('R11. TIAM road transport fuels'!$D$9:$D$540=$D40)*('R11. TIAM road transport fuels'!$E$8:$P$8=H$8),'R11. TIAM road transport fuels'!$E$9:$P$540))</f>
        <v>277.80125000000021</v>
      </c>
      <c r="I40" s="58">
        <f t="array" ref="I40">SUM(IF(('R11. TIAM road transport fuels'!$A$9:$A$540=$B40)*('R11. TIAM road transport fuels'!$B$9:$B$540=I$7)*('R11. TIAM road transport fuels'!$D$9:$D$540=$D40)*('R11. TIAM road transport fuels'!$E$8:$P$8=I$8),'R11. TIAM road transport fuels'!$E$9:$P$540))</f>
        <v>0</v>
      </c>
      <c r="J40" s="58">
        <f t="array" ref="J40">SUM(IF(('R11. TIAM road transport fuels'!$A$9:$A$540=$B40)*('R11. TIAM road transport fuels'!$B$9:$B$540=J$7)*('R11. TIAM road transport fuels'!$D$9:$D$540=$D40)*('R11. TIAM road transport fuels'!$E$8:$P$8=J$8),'R11. TIAM road transport fuels'!$E$9:$P$540))</f>
        <v>0</v>
      </c>
      <c r="K40" s="58">
        <f t="array" ref="K40">SUM(IF(('R11. TIAM road transport fuels'!$A$9:$A$540=$B40)*('R11. TIAM road transport fuels'!$B$9:$B$540=K$7)*('R11. TIAM road transport fuels'!$D$9:$D$540=$D40)*('R11. TIAM road transport fuels'!$E$8:$P$8=K$8),'R11. TIAM road transport fuels'!$E$9:$P$540))</f>
        <v>133.01221886837371</v>
      </c>
      <c r="L40" s="58">
        <f t="array" ref="L40">SUM(IF(('R11. TIAM road transport fuels'!$A$9:$A$540=$B40)*('R11. TIAM road transport fuels'!$B$9:$B$540=L$7)*('R11. TIAM road transport fuels'!$D$9:$D$540=$D40)*('R11. TIAM road transport fuels'!$E$8:$P$8=L$8),'R11. TIAM road transport fuels'!$E$9:$P$540))</f>
        <v>0</v>
      </c>
      <c r="M40" s="58">
        <f t="array" ref="M40">SUM(IF(('R11. TIAM road transport fuels'!$A$9:$A$540=$B40)*('R11. TIAM road transport fuels'!$B$9:$B$540=M$7)*('R11. TIAM road transport fuels'!$D$9:$D$540=$D40)*('R11. TIAM road transport fuels'!$E$8:$P$8=M$8),'R11. TIAM road transport fuels'!$E$9:$P$540))</f>
        <v>0</v>
      </c>
      <c r="N40" s="58">
        <f t="array" ref="N40">SUM(IF(('R11. TIAM road transport fuels'!$A$9:$A$540=$B40)*('R11. TIAM road transport fuels'!$B$9:$B$540=N$7)*('R11. TIAM road transport fuels'!$D$9:$D$540=$D40)*('R11. TIAM road transport fuels'!$E$8:$P$8=N$8),'R11. TIAM road transport fuels'!$E$9:$P$540))</f>
        <v>0</v>
      </c>
      <c r="O40" s="58">
        <f t="array" ref="O40">SUM(IF(('R11. TIAM road transport fuels'!$A$9:$A$540=$B40)*('R11. TIAM road transport fuels'!$B$9:$B$540=O$7)*('R11. TIAM road transport fuels'!$D$9:$D$540=$D40)*('R11. TIAM road transport fuels'!$E$8:$P$8=O$8),'R11. TIAM road transport fuels'!$E$9:$P$540))</f>
        <v>0</v>
      </c>
      <c r="P40" s="58">
        <f t="array" ref="P40">SUM(IF(('R11. TIAM road transport fuels'!$A$9:$A$540=$B40)*('R11. TIAM road transport fuels'!$B$9:$B$540=P$7)*('R11. TIAM road transport fuels'!$D$9:$D$540=$D40)*('R11. TIAM road transport fuels'!$E$8:$P$8=P$8),'R11. TIAM road transport fuels'!$E$9:$P$540))</f>
        <v>0</v>
      </c>
      <c r="R40" s="58">
        <f t="array" ref="R40">SUM(IF(('R11. TIAM road transport fuels'!$A$9:$A$540=$B40)*('R11. TIAM road transport fuels'!$B$9:$B$540=R$7)*('R11. TIAM road transport fuels'!$D$9:$D$540=$D40)*('R11. TIAM road transport fuels'!$E$8:$P$8=R$8),'R11. TIAM road transport fuels'!$E$9:$P$540))</f>
        <v>0</v>
      </c>
      <c r="S40" s="58">
        <f t="array" ref="S40">SUM(IF(('R11. TIAM road transport fuels'!$A$9:$A$540=$B40)*('R11. TIAM road transport fuels'!$B$9:$B$540=S$7)*('R11. TIAM road transport fuels'!$D$9:$D$540=$D40)*('R11. TIAM road transport fuels'!$E$8:$P$8=S$8),'R11. TIAM road transport fuels'!$E$9:$P$540))</f>
        <v>0</v>
      </c>
      <c r="T40" s="58">
        <f t="array" ref="T40">SUM(IF(('R11. TIAM road transport fuels'!$A$9:$A$540=$B40)*('R11. TIAM road transport fuels'!$B$9:$B$540=T$7)*('R11. TIAM road transport fuels'!$D$9:$D$540=$D40)*('R11. TIAM road transport fuels'!$E$8:$P$8=T$8),'R11. TIAM road transport fuels'!$E$9:$P$540))</f>
        <v>0</v>
      </c>
      <c r="U40" s="58">
        <f t="array" ref="U40">SUM(IF(('R11. TIAM road transport fuels'!$A$9:$A$540=$B40)*('R11. TIAM road transport fuels'!$B$9:$B$540=U$7)*('R11. TIAM road transport fuels'!$D$9:$D$540=$D40)*('R11. TIAM road transport fuels'!$E$8:$P$8=U$8),'R11. TIAM road transport fuels'!$E$9:$P$540))</f>
        <v>0</v>
      </c>
      <c r="V40" s="58">
        <f t="array" ref="V40">SUM(IF(('R11. TIAM road transport fuels'!$A$9:$A$540=$B40)*('R11. TIAM road transport fuels'!$B$9:$B$540=V$7)*('R11. TIAM road transport fuels'!$D$9:$D$540=$D40)*('R11. TIAM road transport fuels'!$E$8:$P$8=V$8),'R11. TIAM road transport fuels'!$E$9:$P$540))</f>
        <v>585.3596549369704</v>
      </c>
      <c r="W40" s="58">
        <f t="array" ref="W40">SUM(IF(('R11. TIAM road transport fuels'!$A$9:$A$540=$B40)*('R11. TIAM road transport fuels'!$B$9:$B$540=W$7)*('R11. TIAM road transport fuels'!$D$9:$D$540=$D40)*('R11. TIAM road transport fuels'!$E$8:$P$8=W$8),'R11. TIAM road transport fuels'!$E$9:$P$540))</f>
        <v>2641.9653671652977</v>
      </c>
      <c r="X40" s="58">
        <f t="array" ref="X40">SUM(IF(('R11. TIAM road transport fuels'!$A$9:$A$540=$B40)*('R11. TIAM road transport fuels'!$B$9:$B$540=X$7)*('R11. TIAM road transport fuels'!$D$9:$D$540=$D40)*('R11. TIAM road transport fuels'!$E$8:$P$8=X$8),'R11. TIAM road transport fuels'!$E$9:$P$540))</f>
        <v>4167.5239670854571</v>
      </c>
      <c r="Y40" s="58">
        <f t="array" ref="Y40">SUM(IF(('R11. TIAM road transport fuels'!$A$9:$A$540=$B40)*('R11. TIAM road transport fuels'!$B$9:$B$540=Y$7)*('R11. TIAM road transport fuels'!$D$9:$D$540=$D40)*('R11. TIAM road transport fuels'!$E$8:$P$8=Y$8),'R11. TIAM road transport fuels'!$E$9:$P$540))</f>
        <v>4842.7518244755411</v>
      </c>
      <c r="Z40" s="58">
        <f t="array" ref="Z40">SUM(IF(('R11. TIAM road transport fuels'!$A$9:$A$540=$B40)*('R11. TIAM road transport fuels'!$B$9:$B$540=Z$7)*('R11. TIAM road transport fuels'!$D$9:$D$540=$D40)*('R11. TIAM road transport fuels'!$E$8:$P$8=Z$8),'R11. TIAM road transport fuels'!$E$9:$P$540))</f>
        <v>5120.4723645588401</v>
      </c>
      <c r="AA40" s="58">
        <f t="array" ref="AA40">SUM(IF(('R11. TIAM road transport fuels'!$A$9:$A$540=$B40)*('R11. TIAM road transport fuels'!$B$9:$B$540=AA$7)*('R11. TIAM road transport fuels'!$D$9:$D$540=$D40)*('R11. TIAM road transport fuels'!$E$8:$P$8=AA$8),'R11. TIAM road transport fuels'!$E$9:$P$540))</f>
        <v>5284.9670373395502</v>
      </c>
      <c r="AB40" s="58">
        <f t="array" ref="AB40">SUM(IF(('R11. TIAM road transport fuels'!$A$9:$A$540=$B40)*('R11. TIAM road transport fuels'!$B$9:$B$540=AB$7)*('R11. TIAM road transport fuels'!$D$9:$D$540=$D40)*('R11. TIAM road transport fuels'!$E$8:$P$8=AB$8),'R11. TIAM road transport fuels'!$E$9:$P$540))</f>
        <v>5308.6100431008063</v>
      </c>
      <c r="AC40" s="58">
        <f t="array" ref="AC40">SUM(IF(('R11. TIAM road transport fuels'!$A$9:$A$540=$B40)*('R11. TIAM road transport fuels'!$B$9:$B$540=AC$7)*('R11. TIAM road transport fuels'!$D$9:$D$540=$D40)*('R11. TIAM road transport fuels'!$E$8:$P$8=AC$8),'R11. TIAM road transport fuels'!$E$9:$P$540))</f>
        <v>4556.5245993330545</v>
      </c>
    </row>
    <row r="41" spans="1:29" x14ac:dyDescent="0.3">
      <c r="A41" s="39" t="s">
        <v>67</v>
      </c>
      <c r="B41" s="39" t="s">
        <v>254</v>
      </c>
      <c r="C41" s="39" t="s">
        <v>101</v>
      </c>
      <c r="D41" s="39" t="s">
        <v>257</v>
      </c>
      <c r="E41" s="58">
        <f t="array" ref="E41">SUM(IF(('R11. TIAM road transport fuels'!$A$9:$A$540=$B41)*('R11. TIAM road transport fuels'!$B$9:$B$540=E$7)*('R11. TIAM road transport fuels'!$D$9:$D$540=$D41)*('R11. TIAM road transport fuels'!$E$8:$P$8=E$8),'R11. TIAM road transport fuels'!$E$9:$P$540))</f>
        <v>0.68</v>
      </c>
      <c r="F41" s="58">
        <f t="array" ref="F41">SUM(IF(('R11. TIAM road transport fuels'!$A$9:$A$540=$B41)*('R11. TIAM road transport fuels'!$B$9:$B$540=F$7)*('R11. TIAM road transport fuels'!$D$9:$D$540=$D41)*('R11. TIAM road transport fuels'!$E$8:$P$8=F$8),'R11. TIAM road transport fuels'!$E$9:$P$540))</f>
        <v>0</v>
      </c>
      <c r="G41" s="58">
        <f t="array" ref="G41">SUM(IF(('R11. TIAM road transport fuels'!$A$9:$A$540=$B41)*('R11. TIAM road transport fuels'!$B$9:$B$540=G$7)*('R11. TIAM road transport fuels'!$D$9:$D$540=$D41)*('R11. TIAM road transport fuels'!$E$8:$P$8=G$8),'R11. TIAM road transport fuels'!$E$9:$P$540))</f>
        <v>81.42149999999998</v>
      </c>
      <c r="H41" s="58">
        <f t="array" ref="H41">SUM(IF(('R11. TIAM road transport fuels'!$A$9:$A$540=$B41)*('R11. TIAM road transport fuels'!$B$9:$B$540=H$7)*('R11. TIAM road transport fuels'!$D$9:$D$540=$D41)*('R11. TIAM road transport fuels'!$E$8:$P$8=H$8),'R11. TIAM road transport fuels'!$E$9:$P$540))</f>
        <v>33.497177038253596</v>
      </c>
      <c r="I41" s="58">
        <f t="array" ref="I41">SUM(IF(('R11. TIAM road transport fuels'!$A$9:$A$540=$B41)*('R11. TIAM road transport fuels'!$B$9:$B$540=I$7)*('R11. TIAM road transport fuels'!$D$9:$D$540=$D41)*('R11. TIAM road transport fuels'!$E$8:$P$8=I$8),'R11. TIAM road transport fuels'!$E$9:$P$540))</f>
        <v>0</v>
      </c>
      <c r="J41" s="58">
        <f t="array" ref="J41">SUM(IF(('R11. TIAM road transport fuels'!$A$9:$A$540=$B41)*('R11. TIAM road transport fuels'!$B$9:$B$540=J$7)*('R11. TIAM road transport fuels'!$D$9:$D$540=$D41)*('R11. TIAM road transport fuels'!$E$8:$P$8=J$8),'R11. TIAM road transport fuels'!$E$9:$P$540))</f>
        <v>0</v>
      </c>
      <c r="K41" s="58">
        <f t="array" ref="K41">SUM(IF(('R11. TIAM road transport fuels'!$A$9:$A$540=$B41)*('R11. TIAM road transport fuels'!$B$9:$B$540=K$7)*('R11. TIAM road transport fuels'!$D$9:$D$540=$D41)*('R11. TIAM road transport fuels'!$E$8:$P$8=K$8),'R11. TIAM road transport fuels'!$E$9:$P$540))</f>
        <v>0</v>
      </c>
      <c r="L41" s="58">
        <f t="array" ref="L41">SUM(IF(('R11. TIAM road transport fuels'!$A$9:$A$540=$B41)*('R11. TIAM road transport fuels'!$B$9:$B$540=L$7)*('R11. TIAM road transport fuels'!$D$9:$D$540=$D41)*('R11. TIAM road transport fuels'!$E$8:$P$8=L$8),'R11. TIAM road transport fuels'!$E$9:$P$540))</f>
        <v>0</v>
      </c>
      <c r="M41" s="58">
        <f t="array" ref="M41">SUM(IF(('R11. TIAM road transport fuels'!$A$9:$A$540=$B41)*('R11. TIAM road transport fuels'!$B$9:$B$540=M$7)*('R11. TIAM road transport fuels'!$D$9:$D$540=$D41)*('R11. TIAM road transport fuels'!$E$8:$P$8=M$8),'R11. TIAM road transport fuels'!$E$9:$P$540))</f>
        <v>0</v>
      </c>
      <c r="N41" s="58">
        <f t="array" ref="N41">SUM(IF(('R11. TIAM road transport fuels'!$A$9:$A$540=$B41)*('R11. TIAM road transport fuels'!$B$9:$B$540=N$7)*('R11. TIAM road transport fuels'!$D$9:$D$540=$D41)*('R11. TIAM road transport fuels'!$E$8:$P$8=N$8),'R11. TIAM road transport fuels'!$E$9:$P$540))</f>
        <v>0</v>
      </c>
      <c r="O41" s="58">
        <f t="array" ref="O41">SUM(IF(('R11. TIAM road transport fuels'!$A$9:$A$540=$B41)*('R11. TIAM road transport fuels'!$B$9:$B$540=O$7)*('R11. TIAM road transport fuels'!$D$9:$D$540=$D41)*('R11. TIAM road transport fuels'!$E$8:$P$8=O$8),'R11. TIAM road transport fuels'!$E$9:$P$540))</f>
        <v>0</v>
      </c>
      <c r="P41" s="58">
        <f t="array" ref="P41">SUM(IF(('R11. TIAM road transport fuels'!$A$9:$A$540=$B41)*('R11. TIAM road transport fuels'!$B$9:$B$540=P$7)*('R11. TIAM road transport fuels'!$D$9:$D$540=$D41)*('R11. TIAM road transport fuels'!$E$8:$P$8=P$8),'R11. TIAM road transport fuels'!$E$9:$P$540))</f>
        <v>0</v>
      </c>
      <c r="R41" s="58">
        <f t="array" ref="R41">SUM(IF(('R11. TIAM road transport fuels'!$A$9:$A$540=$B41)*('R11. TIAM road transport fuels'!$B$9:$B$540=R$7)*('R11. TIAM road transport fuels'!$D$9:$D$540=$D41)*('R11. TIAM road transport fuels'!$E$8:$P$8=R$8),'R11. TIAM road transport fuels'!$E$9:$P$540))</f>
        <v>0.66291000000000011</v>
      </c>
      <c r="S41" s="58">
        <f t="array" ref="S41">SUM(IF(('R11. TIAM road transport fuels'!$A$9:$A$540=$B41)*('R11. TIAM road transport fuels'!$B$9:$B$540=S$7)*('R11. TIAM road transport fuels'!$D$9:$D$540=$D41)*('R11. TIAM road transport fuels'!$E$8:$P$8=S$8),'R11. TIAM road transport fuels'!$E$9:$P$540))</f>
        <v>0.55126200000000003</v>
      </c>
      <c r="T41" s="58">
        <f t="array" ref="T41">SUM(IF(('R11. TIAM road transport fuels'!$A$9:$A$540=$B41)*('R11. TIAM road transport fuels'!$B$9:$B$540=T$7)*('R11. TIAM road transport fuels'!$D$9:$D$540=$D41)*('R11. TIAM road transport fuels'!$E$8:$P$8=T$8),'R11. TIAM road transport fuels'!$E$9:$P$540))</f>
        <v>0.27214200000000005</v>
      </c>
      <c r="U41" s="58">
        <f t="array" ref="U41">SUM(IF(('R11. TIAM road transport fuels'!$A$9:$A$540=$B41)*('R11. TIAM road transport fuels'!$B$9:$B$540=U$7)*('R11. TIAM road transport fuels'!$D$9:$D$540=$D41)*('R11. TIAM road transport fuels'!$E$8:$P$8=U$8),'R11. TIAM road transport fuels'!$E$9:$P$540))</f>
        <v>0</v>
      </c>
      <c r="V41" s="58">
        <f t="array" ref="V41">SUM(IF(('R11. TIAM road transport fuels'!$A$9:$A$540=$B41)*('R11. TIAM road transport fuels'!$B$9:$B$540=V$7)*('R11. TIAM road transport fuels'!$D$9:$D$540=$D41)*('R11. TIAM road transport fuels'!$E$8:$P$8=V$8),'R11. TIAM road transport fuels'!$E$9:$P$540))</f>
        <v>46.627336137067559</v>
      </c>
      <c r="W41" s="58">
        <f t="array" ref="W41">SUM(IF(('R11. TIAM road transport fuels'!$A$9:$A$540=$B41)*('R11. TIAM road transport fuels'!$B$9:$B$540=W$7)*('R11. TIAM road transport fuels'!$D$9:$D$540=$D41)*('R11. TIAM road transport fuels'!$E$8:$P$8=W$8),'R11. TIAM road transport fuels'!$E$9:$P$540))</f>
        <v>648.40749436176498</v>
      </c>
      <c r="X41" s="58">
        <f t="array" ref="X41">SUM(IF(('R11. TIAM road transport fuels'!$A$9:$A$540=$B41)*('R11. TIAM road transport fuels'!$B$9:$B$540=X$7)*('R11. TIAM road transport fuels'!$D$9:$D$540=$D41)*('R11. TIAM road transport fuels'!$E$8:$P$8=X$8),'R11. TIAM road transport fuels'!$E$9:$P$540))</f>
        <v>1367.2212238618229</v>
      </c>
      <c r="Y41" s="58">
        <f t="array" ref="Y41">SUM(IF(('R11. TIAM road transport fuels'!$A$9:$A$540=$B41)*('R11. TIAM road transport fuels'!$B$9:$B$540=Y$7)*('R11. TIAM road transport fuels'!$D$9:$D$540=$D41)*('R11. TIAM road transport fuels'!$E$8:$P$8=Y$8),'R11. TIAM road transport fuels'!$E$9:$P$540))</f>
        <v>1316.4196044305436</v>
      </c>
      <c r="Z41" s="58">
        <f t="array" ref="Z41">SUM(IF(('R11. TIAM road transport fuels'!$A$9:$A$540=$B41)*('R11. TIAM road transport fuels'!$B$9:$B$540=Z$7)*('R11. TIAM road transport fuels'!$D$9:$D$540=$D41)*('R11. TIAM road transport fuels'!$E$8:$P$8=Z$8),'R11. TIAM road transport fuels'!$E$9:$P$540))</f>
        <v>1268.7456909794837</v>
      </c>
      <c r="AA41" s="58">
        <f t="array" ref="AA41">SUM(IF(('R11. TIAM road transport fuels'!$A$9:$A$540=$B41)*('R11. TIAM road transport fuels'!$B$9:$B$540=AA$7)*('R11. TIAM road transport fuels'!$D$9:$D$540=$D41)*('R11. TIAM road transport fuels'!$E$8:$P$8=AA$8),'R11. TIAM road transport fuels'!$E$9:$P$540))</f>
        <v>1772.1533263786562</v>
      </c>
      <c r="AB41" s="58">
        <f t="array" ref="AB41">SUM(IF(('R11. TIAM road transport fuels'!$A$9:$A$540=$B41)*('R11. TIAM road transport fuels'!$B$9:$B$540=AB$7)*('R11. TIAM road transport fuels'!$D$9:$D$540=$D41)*('R11. TIAM road transport fuels'!$E$8:$P$8=AB$8),'R11. TIAM road transport fuels'!$E$9:$P$540))</f>
        <v>1626.7960298826611</v>
      </c>
      <c r="AC41" s="58">
        <f t="array" ref="AC41">SUM(IF(('R11. TIAM road transport fuels'!$A$9:$A$540=$B41)*('R11. TIAM road transport fuels'!$B$9:$B$540=AC$7)*('R11. TIAM road transport fuels'!$D$9:$D$540=$D41)*('R11. TIAM road transport fuels'!$E$8:$P$8=AC$8),'R11. TIAM road transport fuels'!$E$9:$P$540))</f>
        <v>2281.4733663028965</v>
      </c>
    </row>
    <row r="42" spans="1:29" x14ac:dyDescent="0.3">
      <c r="A42" s="39" t="s">
        <v>67</v>
      </c>
      <c r="B42" s="39" t="s">
        <v>254</v>
      </c>
      <c r="C42" s="39" t="s">
        <v>97</v>
      </c>
      <c r="D42" s="39" t="s">
        <v>258</v>
      </c>
      <c r="E42" s="58">
        <f t="array" ref="E42">SUM(IF(('R11. TIAM road transport fuels'!$A$9:$A$540=$B42)*('R11. TIAM road transport fuels'!$B$9:$B$540=E$7)*('R11. TIAM road transport fuels'!$D$9:$D$540=$D42)*('R11. TIAM road transport fuels'!$E$8:$P$8=E$8),'R11. TIAM road transport fuels'!$E$9:$P$540))</f>
        <v>0</v>
      </c>
      <c r="F42" s="58">
        <f t="array" ref="F42">SUM(IF(('R11. TIAM road transport fuels'!$A$9:$A$540=$B42)*('R11. TIAM road transport fuels'!$B$9:$B$540=F$7)*('R11. TIAM road transport fuels'!$D$9:$D$540=$D42)*('R11. TIAM road transport fuels'!$E$8:$P$8=F$8),'R11. TIAM road transport fuels'!$E$9:$P$540))</f>
        <v>0</v>
      </c>
      <c r="G42" s="58">
        <f t="array" ref="G42">SUM(IF(('R11. TIAM road transport fuels'!$A$9:$A$540=$B42)*('R11. TIAM road transport fuels'!$B$9:$B$540=G$7)*('R11. TIAM road transport fuels'!$D$9:$D$540=$D42)*('R11. TIAM road transport fuels'!$E$8:$P$8=G$8),'R11. TIAM road transport fuels'!$E$9:$P$540))</f>
        <v>0</v>
      </c>
      <c r="H42" s="58">
        <f t="array" ref="H42">SUM(IF(('R11. TIAM road transport fuels'!$A$9:$A$540=$B42)*('R11. TIAM road transport fuels'!$B$9:$B$540=H$7)*('R11. TIAM road transport fuels'!$D$9:$D$540=$D42)*('R11. TIAM road transport fuels'!$E$8:$P$8=H$8),'R11. TIAM road transport fuels'!$E$9:$P$540))</f>
        <v>0</v>
      </c>
      <c r="I42" s="58">
        <f t="array" ref="I42">SUM(IF(('R11. TIAM road transport fuels'!$A$9:$A$540=$B42)*('R11. TIAM road transport fuels'!$B$9:$B$540=I$7)*('R11. TIAM road transport fuels'!$D$9:$D$540=$D42)*('R11. TIAM road transport fuels'!$E$8:$P$8=I$8),'R11. TIAM road transport fuels'!$E$9:$P$540))</f>
        <v>0</v>
      </c>
      <c r="J42" s="58">
        <f t="array" ref="J42">SUM(IF(('R11. TIAM road transport fuels'!$A$9:$A$540=$B42)*('R11. TIAM road transport fuels'!$B$9:$B$540=J$7)*('R11. TIAM road transport fuels'!$D$9:$D$540=$D42)*('R11. TIAM road transport fuels'!$E$8:$P$8=J$8),'R11. TIAM road transport fuels'!$E$9:$P$540))</f>
        <v>0</v>
      </c>
      <c r="K42" s="58">
        <f t="array" ref="K42">SUM(IF(('R11. TIAM road transport fuels'!$A$9:$A$540=$B42)*('R11. TIAM road transport fuels'!$B$9:$B$540=K$7)*('R11. TIAM road transport fuels'!$D$9:$D$540=$D42)*('R11. TIAM road transport fuels'!$E$8:$P$8=K$8),'R11. TIAM road transport fuels'!$E$9:$P$540))</f>
        <v>518.15145874909763</v>
      </c>
      <c r="L42" s="58">
        <f t="array" ref="L42">SUM(IF(('R11. TIAM road transport fuels'!$A$9:$A$540=$B42)*('R11. TIAM road transport fuels'!$B$9:$B$540=L$7)*('R11. TIAM road transport fuels'!$D$9:$D$540=$D42)*('R11. TIAM road transport fuels'!$E$8:$P$8=L$8),'R11. TIAM road transport fuels'!$E$9:$P$540))</f>
        <v>165.971276915343</v>
      </c>
      <c r="M42" s="58">
        <f t="array" ref="M42">SUM(IF(('R11. TIAM road transport fuels'!$A$9:$A$540=$B42)*('R11. TIAM road transport fuels'!$B$9:$B$540=M$7)*('R11. TIAM road transport fuels'!$D$9:$D$540=$D42)*('R11. TIAM road transport fuels'!$E$8:$P$8=M$8),'R11. TIAM road transport fuels'!$E$9:$P$540))</f>
        <v>0</v>
      </c>
      <c r="N42" s="58">
        <f t="array" ref="N42">SUM(IF(('R11. TIAM road transport fuels'!$A$9:$A$540=$B42)*('R11. TIAM road transport fuels'!$B$9:$B$540=N$7)*('R11. TIAM road transport fuels'!$D$9:$D$540=$D42)*('R11. TIAM road transport fuels'!$E$8:$P$8=N$8),'R11. TIAM road transport fuels'!$E$9:$P$540))</f>
        <v>0</v>
      </c>
      <c r="O42" s="58">
        <f t="array" ref="O42">SUM(IF(('R11. TIAM road transport fuels'!$A$9:$A$540=$B42)*('R11. TIAM road transport fuels'!$B$9:$B$540=O$7)*('R11. TIAM road transport fuels'!$D$9:$D$540=$D42)*('R11. TIAM road transport fuels'!$E$8:$P$8=O$8),'R11. TIAM road transport fuels'!$E$9:$P$540))</f>
        <v>0</v>
      </c>
      <c r="P42" s="58">
        <f t="array" ref="P42">SUM(IF(('R11. TIAM road transport fuels'!$A$9:$A$540=$B42)*('R11. TIAM road transport fuels'!$B$9:$B$540=P$7)*('R11. TIAM road transport fuels'!$D$9:$D$540=$D42)*('R11. TIAM road transport fuels'!$E$8:$P$8=P$8),'R11. TIAM road transport fuels'!$E$9:$P$540))</f>
        <v>1239.592503441924</v>
      </c>
      <c r="R42" s="58">
        <f t="array" ref="R42">SUM(IF(('R11. TIAM road transport fuels'!$A$9:$A$540=$B42)*('R11. TIAM road transport fuels'!$B$9:$B$540=R$7)*('R11. TIAM road transport fuels'!$D$9:$D$540=$D42)*('R11. TIAM road transport fuels'!$E$8:$P$8=R$8),'R11. TIAM road transport fuels'!$E$9:$P$540))</f>
        <v>0</v>
      </c>
      <c r="S42" s="58">
        <f t="array" ref="S42">SUM(IF(('R11. TIAM road transport fuels'!$A$9:$A$540=$B42)*('R11. TIAM road transport fuels'!$B$9:$B$540=S$7)*('R11. TIAM road transport fuels'!$D$9:$D$540=$D42)*('R11. TIAM road transport fuels'!$E$8:$P$8=S$8),'R11. TIAM road transport fuels'!$E$9:$P$540))</f>
        <v>0</v>
      </c>
      <c r="T42" s="58">
        <f t="array" ref="T42">SUM(IF(('R11. TIAM road transport fuels'!$A$9:$A$540=$B42)*('R11. TIAM road transport fuels'!$B$9:$B$540=T$7)*('R11. TIAM road transport fuels'!$D$9:$D$540=$D42)*('R11. TIAM road transport fuels'!$E$8:$P$8=T$8),'R11. TIAM road transport fuels'!$E$9:$P$540))</f>
        <v>0</v>
      </c>
      <c r="U42" s="58">
        <f t="array" ref="U42">SUM(IF(('R11. TIAM road transport fuels'!$A$9:$A$540=$B42)*('R11. TIAM road transport fuels'!$B$9:$B$540=U$7)*('R11. TIAM road transport fuels'!$D$9:$D$540=$D42)*('R11. TIAM road transport fuels'!$E$8:$P$8=U$8),'R11. TIAM road transport fuels'!$E$9:$P$540))</f>
        <v>0</v>
      </c>
      <c r="V42" s="58">
        <f t="array" ref="V42">SUM(IF(('R11. TIAM road transport fuels'!$A$9:$A$540=$B42)*('R11. TIAM road transport fuels'!$B$9:$B$540=V$7)*('R11. TIAM road transport fuels'!$D$9:$D$540=$D42)*('R11. TIAM road transport fuels'!$E$8:$P$8=V$8),'R11. TIAM road transport fuels'!$E$9:$P$540))</f>
        <v>156.23217103772791</v>
      </c>
      <c r="W42" s="58">
        <f t="array" ref="W42">SUM(IF(('R11. TIAM road transport fuels'!$A$9:$A$540=$B42)*('R11. TIAM road transport fuels'!$B$9:$B$540=W$7)*('R11. TIAM road transport fuels'!$D$9:$D$540=$D42)*('R11. TIAM road transport fuels'!$E$8:$P$8=W$8),'R11. TIAM road transport fuels'!$E$9:$P$540))</f>
        <v>966.26878182085466</v>
      </c>
      <c r="X42" s="58">
        <f t="array" ref="X42">SUM(IF(('R11. TIAM road transport fuels'!$A$9:$A$540=$B42)*('R11. TIAM road transport fuels'!$B$9:$B$540=X$7)*('R11. TIAM road transport fuels'!$D$9:$D$540=$D42)*('R11. TIAM road transport fuels'!$E$8:$P$8=X$8),'R11. TIAM road transport fuels'!$E$9:$P$540))</f>
        <v>1645.6066133442976</v>
      </c>
      <c r="Y42" s="58">
        <f t="array" ref="Y42">SUM(IF(('R11. TIAM road transport fuels'!$A$9:$A$540=$B42)*('R11. TIAM road transport fuels'!$B$9:$B$540=Y$7)*('R11. TIAM road transport fuels'!$D$9:$D$540=$D42)*('R11. TIAM road transport fuels'!$E$8:$P$8=Y$8),'R11. TIAM road transport fuels'!$E$9:$P$540))</f>
        <v>1958.0510216314474</v>
      </c>
      <c r="Z42" s="58">
        <f t="array" ref="Z42">SUM(IF(('R11. TIAM road transport fuels'!$A$9:$A$540=$B42)*('R11. TIAM road transport fuels'!$B$9:$B$540=Z$7)*('R11. TIAM road transport fuels'!$D$9:$D$540=$D42)*('R11. TIAM road transport fuels'!$E$8:$P$8=Z$8),'R11. TIAM road transport fuels'!$E$9:$P$540))</f>
        <v>2329.8577767116512</v>
      </c>
      <c r="AA42" s="58">
        <f t="array" ref="AA42">SUM(IF(('R11. TIAM road transport fuels'!$A$9:$A$540=$B42)*('R11. TIAM road transport fuels'!$B$9:$B$540=AA$7)*('R11. TIAM road transport fuels'!$D$9:$D$540=$D42)*('R11. TIAM road transport fuels'!$E$8:$P$8=AA$8),'R11. TIAM road transport fuels'!$E$9:$P$540))</f>
        <v>2605.6028564250159</v>
      </c>
      <c r="AB42" s="58">
        <f t="array" ref="AB42">SUM(IF(('R11. TIAM road transport fuels'!$A$9:$A$540=$B42)*('R11. TIAM road transport fuels'!$B$9:$B$540=AB$7)*('R11. TIAM road transport fuels'!$D$9:$D$540=$D42)*('R11. TIAM road transport fuels'!$E$8:$P$8=AB$8),'R11. TIAM road transport fuels'!$E$9:$P$540))</f>
        <v>2824.1387810112265</v>
      </c>
      <c r="AC42" s="58">
        <f t="array" ref="AC42">SUM(IF(('R11. TIAM road transport fuels'!$A$9:$A$540=$B42)*('R11. TIAM road transport fuels'!$B$9:$B$540=AC$7)*('R11. TIAM road transport fuels'!$D$9:$D$540=$D42)*('R11. TIAM road transport fuels'!$E$8:$P$8=AC$8),'R11. TIAM road transport fuels'!$E$9:$P$540))</f>
        <v>3103.4389138596575</v>
      </c>
    </row>
    <row r="43" spans="1:29" x14ac:dyDescent="0.3">
      <c r="A43" s="39" t="s">
        <v>67</v>
      </c>
      <c r="B43" s="39" t="s">
        <v>254</v>
      </c>
      <c r="C43" s="39" t="s">
        <v>100</v>
      </c>
      <c r="D43" s="39" t="s">
        <v>259</v>
      </c>
      <c r="E43" s="58">
        <f t="array" ref="E43">SUM(IF(('R11. TIAM road transport fuels'!$A$9:$A$540=$B43)*('R11. TIAM road transport fuels'!$B$9:$B$540=E$7)*('R11. TIAM road transport fuels'!$D$9:$D$540=$D43)*('R11. TIAM road transport fuels'!$E$8:$P$8=E$8),'R11. TIAM road transport fuels'!$E$9:$P$540))</f>
        <v>119</v>
      </c>
      <c r="F43" s="58">
        <f t="array" ref="F43">SUM(IF(('R11. TIAM road transport fuels'!$A$9:$A$540=$B43)*('R11. TIAM road transport fuels'!$B$9:$B$540=F$7)*('R11. TIAM road transport fuels'!$D$9:$D$540=$D43)*('R11. TIAM road transport fuels'!$E$8:$P$8=F$8),'R11. TIAM road transport fuels'!$E$9:$P$540))</f>
        <v>0</v>
      </c>
      <c r="G43" s="58">
        <f t="array" ref="G43">SUM(IF(('R11. TIAM road transport fuels'!$A$9:$A$540=$B43)*('R11. TIAM road transport fuels'!$B$9:$B$540=G$7)*('R11. TIAM road transport fuels'!$D$9:$D$540=$D43)*('R11. TIAM road transport fuels'!$E$8:$P$8=G$8),'R11. TIAM road transport fuels'!$E$9:$P$540))</f>
        <v>396.28062499999999</v>
      </c>
      <c r="H43" s="58">
        <f t="array" ref="H43">SUM(IF(('R11. TIAM road transport fuels'!$A$9:$A$540=$B43)*('R11. TIAM road transport fuels'!$B$9:$B$540=H$7)*('R11. TIAM road transport fuels'!$D$9:$D$540=$D43)*('R11. TIAM road transport fuels'!$E$8:$P$8=H$8),'R11. TIAM road transport fuels'!$E$9:$P$540))</f>
        <v>417.13750000000005</v>
      </c>
      <c r="I43" s="58">
        <f t="array" ref="I43">SUM(IF(('R11. TIAM road transport fuels'!$A$9:$A$540=$B43)*('R11. TIAM road transport fuels'!$B$9:$B$540=I$7)*('R11. TIAM road transport fuels'!$D$9:$D$540=$D43)*('R11. TIAM road transport fuels'!$E$8:$P$8=I$8),'R11. TIAM road transport fuels'!$E$9:$P$540))</f>
        <v>0</v>
      </c>
      <c r="J43" s="58">
        <f t="array" ref="J43">SUM(IF(('R11. TIAM road transport fuels'!$A$9:$A$540=$B43)*('R11. TIAM road transport fuels'!$B$9:$B$540=J$7)*('R11. TIAM road transport fuels'!$D$9:$D$540=$D43)*('R11. TIAM road transport fuels'!$E$8:$P$8=J$8),'R11. TIAM road transport fuels'!$E$9:$P$540))</f>
        <v>50.736717443525997</v>
      </c>
      <c r="K43" s="58">
        <f t="array" ref="K43">SUM(IF(('R11. TIAM road transport fuels'!$A$9:$A$540=$B43)*('R11. TIAM road transport fuels'!$B$9:$B$540=K$7)*('R11. TIAM road transport fuels'!$D$9:$D$540=$D43)*('R11. TIAM road transport fuels'!$E$8:$P$8=K$8),'R11. TIAM road transport fuels'!$E$9:$P$540))</f>
        <v>50.736717443525997</v>
      </c>
      <c r="L43" s="58">
        <f t="array" ref="L43">SUM(IF(('R11. TIAM road transport fuels'!$A$9:$A$540=$B43)*('R11. TIAM road transport fuels'!$B$9:$B$540=L$7)*('R11. TIAM road transport fuels'!$D$9:$D$540=$D43)*('R11. TIAM road transport fuels'!$E$8:$P$8=L$8),'R11. TIAM road transport fuels'!$E$9:$P$540))</f>
        <v>0</v>
      </c>
      <c r="M43" s="58">
        <f t="array" ref="M43">SUM(IF(('R11. TIAM road transport fuels'!$A$9:$A$540=$B43)*('R11. TIAM road transport fuels'!$B$9:$B$540=M$7)*('R11. TIAM road transport fuels'!$D$9:$D$540=$D43)*('R11. TIAM road transport fuels'!$E$8:$P$8=M$8),'R11. TIAM road transport fuels'!$E$9:$P$540))</f>
        <v>0</v>
      </c>
      <c r="N43" s="58">
        <f t="array" ref="N43">SUM(IF(('R11. TIAM road transport fuels'!$A$9:$A$540=$B43)*('R11. TIAM road transport fuels'!$B$9:$B$540=N$7)*('R11. TIAM road transport fuels'!$D$9:$D$540=$D43)*('R11. TIAM road transport fuels'!$E$8:$P$8=N$8),'R11. TIAM road transport fuels'!$E$9:$P$540))</f>
        <v>0</v>
      </c>
      <c r="O43" s="58">
        <f t="array" ref="O43">SUM(IF(('R11. TIAM road transport fuels'!$A$9:$A$540=$B43)*('R11. TIAM road transport fuels'!$B$9:$B$540=O$7)*('R11. TIAM road transport fuels'!$D$9:$D$540=$D43)*('R11. TIAM road transport fuels'!$E$8:$P$8=O$8),'R11. TIAM road transport fuels'!$E$9:$P$540))</f>
        <v>0</v>
      </c>
      <c r="P43" s="58">
        <f t="array" ref="P43">SUM(IF(('R11. TIAM road transport fuels'!$A$9:$A$540=$B43)*('R11. TIAM road transport fuels'!$B$9:$B$540=P$7)*('R11. TIAM road transport fuels'!$D$9:$D$540=$D43)*('R11. TIAM road transport fuels'!$E$8:$P$8=P$8),'R11. TIAM road transport fuels'!$E$9:$P$540))</f>
        <v>0</v>
      </c>
      <c r="R43" s="58">
        <f t="array" ref="R43">SUM(IF(('R11. TIAM road transport fuels'!$A$9:$A$540=$B43)*('R11. TIAM road transport fuels'!$B$9:$B$540=R$7)*('R11. TIAM road transport fuels'!$D$9:$D$540=$D43)*('R11. TIAM road transport fuels'!$E$8:$P$8=R$8),'R11. TIAM road transport fuels'!$E$9:$P$540))</f>
        <v>0</v>
      </c>
      <c r="S43" s="58">
        <f t="array" ref="S43">SUM(IF(('R11. TIAM road transport fuels'!$A$9:$A$540=$B43)*('R11. TIAM road transport fuels'!$B$9:$B$540=S$7)*('R11. TIAM road transport fuels'!$D$9:$D$540=$D43)*('R11. TIAM road transport fuels'!$E$8:$P$8=S$8),'R11. TIAM road transport fuels'!$E$9:$P$540))</f>
        <v>0</v>
      </c>
      <c r="T43" s="58">
        <f t="array" ref="T43">SUM(IF(('R11. TIAM road transport fuels'!$A$9:$A$540=$B43)*('R11. TIAM road transport fuels'!$B$9:$B$540=T$7)*('R11. TIAM road transport fuels'!$D$9:$D$540=$D43)*('R11. TIAM road transport fuels'!$E$8:$P$8=T$8),'R11. TIAM road transport fuels'!$E$9:$P$540))</f>
        <v>0</v>
      </c>
      <c r="U43" s="58">
        <f t="array" ref="U43">SUM(IF(('R11. TIAM road transport fuels'!$A$9:$A$540=$B43)*('R11. TIAM road transport fuels'!$B$9:$B$540=U$7)*('R11. TIAM road transport fuels'!$D$9:$D$540=$D43)*('R11. TIAM road transport fuels'!$E$8:$P$8=U$8),'R11. TIAM road transport fuels'!$E$9:$P$540))</f>
        <v>0</v>
      </c>
      <c r="V43" s="58">
        <f t="array" ref="V43">SUM(IF(('R11. TIAM road transport fuels'!$A$9:$A$540=$B43)*('R11. TIAM road transport fuels'!$B$9:$B$540=V$7)*('R11. TIAM road transport fuels'!$D$9:$D$540=$D43)*('R11. TIAM road transport fuels'!$E$8:$P$8=V$8),'R11. TIAM road transport fuels'!$E$9:$P$540))</f>
        <v>528.3547125185454</v>
      </c>
      <c r="W43" s="58">
        <f t="array" ref="W43">SUM(IF(('R11. TIAM road transport fuels'!$A$9:$A$540=$B43)*('R11. TIAM road transport fuels'!$B$9:$B$540=W$7)*('R11. TIAM road transport fuels'!$D$9:$D$540=$D43)*('R11. TIAM road transport fuels'!$E$8:$P$8=W$8),'R11. TIAM road transport fuels'!$E$9:$P$540))</f>
        <v>1373.4573066977127</v>
      </c>
      <c r="X43" s="58">
        <f t="array" ref="X43">SUM(IF(('R11. TIAM road transport fuels'!$A$9:$A$540=$B43)*('R11. TIAM road transport fuels'!$B$9:$B$540=X$7)*('R11. TIAM road transport fuels'!$D$9:$D$540=$D43)*('R11. TIAM road transport fuels'!$E$8:$P$8=X$8),'R11. TIAM road transport fuels'!$E$9:$P$540))</f>
        <v>1751.0492956175374</v>
      </c>
      <c r="Y43" s="58">
        <f t="array" ref="Y43">SUM(IF(('R11. TIAM road transport fuels'!$A$9:$A$540=$B43)*('R11. TIAM road transport fuels'!$B$9:$B$540=Y$7)*('R11. TIAM road transport fuels'!$D$9:$D$540=$D43)*('R11. TIAM road transport fuels'!$E$8:$P$8=Y$8),'R11. TIAM road transport fuels'!$E$9:$P$540))</f>
        <v>2039.233980461785</v>
      </c>
      <c r="Z43" s="58">
        <f t="array" ref="Z43">SUM(IF(('R11. TIAM road transport fuels'!$A$9:$A$540=$B43)*('R11. TIAM road transport fuels'!$B$9:$B$540=Z$7)*('R11. TIAM road transport fuels'!$D$9:$D$540=$D43)*('R11. TIAM road transport fuels'!$E$8:$P$8=Z$8),'R11. TIAM road transport fuels'!$E$9:$P$540))</f>
        <v>2235.2984728150122</v>
      </c>
      <c r="AA43" s="58">
        <f t="array" ref="AA43">SUM(IF(('R11. TIAM road transport fuels'!$A$9:$A$540=$B43)*('R11. TIAM road transport fuels'!$B$9:$B$540=AA$7)*('R11. TIAM road transport fuels'!$D$9:$D$540=$D43)*('R11. TIAM road transport fuels'!$E$8:$P$8=AA$8),'R11. TIAM road transport fuels'!$E$9:$P$540))</f>
        <v>2368.1634128739947</v>
      </c>
      <c r="AB43" s="58">
        <f t="array" ref="AB43">SUM(IF(('R11. TIAM road transport fuels'!$A$9:$A$540=$B43)*('R11. TIAM road transport fuels'!$B$9:$B$540=AB$7)*('R11. TIAM road transport fuels'!$D$9:$D$540=$D43)*('R11. TIAM road transport fuels'!$E$8:$P$8=AB$8),'R11. TIAM road transport fuels'!$E$9:$P$540))</f>
        <v>2482.9716567727673</v>
      </c>
      <c r="AC43" s="58">
        <f t="array" ref="AC43">SUM(IF(('R11. TIAM road transport fuels'!$A$9:$A$540=$B43)*('R11. TIAM road transport fuels'!$B$9:$B$540=AC$7)*('R11. TIAM road transport fuels'!$D$9:$D$540=$D43)*('R11. TIAM road transport fuels'!$E$8:$P$8=AC$8),'R11. TIAM road transport fuels'!$E$9:$P$540))</f>
        <v>2665.387167700691</v>
      </c>
    </row>
    <row r="44" spans="1:29" x14ac:dyDescent="0.3">
      <c r="A44" s="39" t="s">
        <v>67</v>
      </c>
      <c r="B44" s="39" t="s">
        <v>254</v>
      </c>
      <c r="C44" s="39" t="s">
        <v>98</v>
      </c>
      <c r="D44" s="39" t="s">
        <v>260</v>
      </c>
      <c r="E44" s="58">
        <f t="array" ref="E44">SUM(IF(('R11. TIAM road transport fuels'!$A$9:$A$540=$B44)*('R11. TIAM road transport fuels'!$B$9:$B$540=E$7)*('R11. TIAM road transport fuels'!$D$9:$D$540=$D44)*('R11. TIAM road transport fuels'!$E$8:$P$8=E$8),'R11. TIAM road transport fuels'!$E$9:$P$540))</f>
        <v>3.9800000000000004</v>
      </c>
      <c r="F44" s="58">
        <f t="array" ref="F44">SUM(IF(('R11. TIAM road transport fuels'!$A$9:$A$540=$B44)*('R11. TIAM road transport fuels'!$B$9:$B$540=F$7)*('R11. TIAM road transport fuels'!$D$9:$D$540=$D44)*('R11. TIAM road transport fuels'!$E$8:$P$8=F$8),'R11. TIAM road transport fuels'!$E$9:$P$540))</f>
        <v>0</v>
      </c>
      <c r="G44" s="58">
        <f t="array" ref="G44">SUM(IF(('R11. TIAM road transport fuels'!$A$9:$A$540=$B44)*('R11. TIAM road transport fuels'!$B$9:$B$540=G$7)*('R11. TIAM road transport fuels'!$D$9:$D$540=$D44)*('R11. TIAM road transport fuels'!$E$8:$P$8=G$8),'R11. TIAM road transport fuels'!$E$9:$P$540))</f>
        <v>48.893250000000002</v>
      </c>
      <c r="H44" s="58">
        <f t="array" ref="H44">SUM(IF(('R11. TIAM road transport fuels'!$A$9:$A$540=$B44)*('R11. TIAM road transport fuels'!$B$9:$B$540=H$7)*('R11. TIAM road transport fuels'!$D$9:$D$540=$D44)*('R11. TIAM road transport fuels'!$E$8:$P$8=H$8),'R11. TIAM road transport fuels'!$E$9:$P$540))</f>
        <v>69.582995312802495</v>
      </c>
      <c r="I44" s="58">
        <f t="array" ref="I44">SUM(IF(('R11. TIAM road transport fuels'!$A$9:$A$540=$B44)*('R11. TIAM road transport fuels'!$B$9:$B$540=I$7)*('R11. TIAM road transport fuels'!$D$9:$D$540=$D44)*('R11. TIAM road transport fuels'!$E$8:$P$8=I$8),'R11. TIAM road transport fuels'!$E$9:$P$540))</f>
        <v>17.693725227978099</v>
      </c>
      <c r="J44" s="58">
        <f t="array" ref="J44">SUM(IF(('R11. TIAM road transport fuels'!$A$9:$A$540=$B44)*('R11. TIAM road transport fuels'!$B$9:$B$540=J$7)*('R11. TIAM road transport fuels'!$D$9:$D$540=$D44)*('R11. TIAM road transport fuels'!$E$8:$P$8=J$8),'R11. TIAM road transport fuels'!$E$9:$P$540))</f>
        <v>155.49144501822721</v>
      </c>
      <c r="K44" s="58">
        <f t="array" ref="K44">SUM(IF(('R11. TIAM road transport fuels'!$A$9:$A$540=$B44)*('R11. TIAM road transport fuels'!$B$9:$B$540=K$7)*('R11. TIAM road transport fuels'!$D$9:$D$540=$D44)*('R11. TIAM road transport fuels'!$E$8:$P$8=K$8),'R11. TIAM road transport fuels'!$E$9:$P$540))</f>
        <v>2050.4075587983016</v>
      </c>
      <c r="L44" s="58">
        <f t="array" ref="L44">SUM(IF(('R11. TIAM road transport fuels'!$A$9:$A$540=$B44)*('R11. TIAM road transport fuels'!$B$9:$B$540=L$7)*('R11. TIAM road transport fuels'!$D$9:$D$540=$D44)*('R11. TIAM road transport fuels'!$E$8:$P$8=L$8),'R11. TIAM road transport fuels'!$E$9:$P$540))</f>
        <v>540.96053671853304</v>
      </c>
      <c r="M44" s="58">
        <f t="array" ref="M44">SUM(IF(('R11. TIAM road transport fuels'!$A$9:$A$540=$B44)*('R11. TIAM road transport fuels'!$B$9:$B$540=M$7)*('R11. TIAM road transport fuels'!$D$9:$D$540=$D44)*('R11. TIAM road transport fuels'!$E$8:$P$8=M$8),'R11. TIAM road transport fuels'!$E$9:$P$540))</f>
        <v>0</v>
      </c>
      <c r="N44" s="58">
        <f t="array" ref="N44">SUM(IF(('R11. TIAM road transport fuels'!$A$9:$A$540=$B44)*('R11. TIAM road transport fuels'!$B$9:$B$540=N$7)*('R11. TIAM road transport fuels'!$D$9:$D$540=$D44)*('R11. TIAM road transport fuels'!$E$8:$P$8=N$8),'R11. TIAM road transport fuels'!$E$9:$P$540))</f>
        <v>0</v>
      </c>
      <c r="O44" s="58">
        <f t="array" ref="O44">SUM(IF(('R11. TIAM road transport fuels'!$A$9:$A$540=$B44)*('R11. TIAM road transport fuels'!$B$9:$B$540=O$7)*('R11. TIAM road transport fuels'!$D$9:$D$540=$D44)*('R11. TIAM road transport fuels'!$E$8:$P$8=O$8),'R11. TIAM road transport fuels'!$E$9:$P$540))</f>
        <v>0</v>
      </c>
      <c r="P44" s="58">
        <f t="array" ref="P44">SUM(IF(('R11. TIAM road transport fuels'!$A$9:$A$540=$B44)*('R11. TIAM road transport fuels'!$B$9:$B$540=P$7)*('R11. TIAM road transport fuels'!$D$9:$D$540=$D44)*('R11. TIAM road transport fuels'!$E$8:$P$8=P$8),'R11. TIAM road transport fuels'!$E$9:$P$540))</f>
        <v>229.79532578492999</v>
      </c>
      <c r="R44" s="58">
        <f t="array" ref="R44">SUM(IF(('R11. TIAM road transport fuels'!$A$9:$A$540=$B44)*('R11. TIAM road transport fuels'!$B$9:$B$540=R$7)*('R11. TIAM road transport fuels'!$D$9:$D$540=$D44)*('R11. TIAM road transport fuels'!$E$8:$P$8=R$8),'R11. TIAM road transport fuels'!$E$9:$P$540))</f>
        <v>0</v>
      </c>
      <c r="S44" s="58">
        <f t="array" ref="S44">SUM(IF(('R11. TIAM road transport fuels'!$A$9:$A$540=$B44)*('R11. TIAM road transport fuels'!$B$9:$B$540=S$7)*('R11. TIAM road transport fuels'!$D$9:$D$540=$D44)*('R11. TIAM road transport fuels'!$E$8:$P$8=S$8),'R11. TIAM road transport fuels'!$E$9:$P$540))</f>
        <v>0</v>
      </c>
      <c r="T44" s="58">
        <f t="array" ref="T44">SUM(IF(('R11. TIAM road transport fuels'!$A$9:$A$540=$B44)*('R11. TIAM road transport fuels'!$B$9:$B$540=T$7)*('R11. TIAM road transport fuels'!$D$9:$D$540=$D44)*('R11. TIAM road transport fuels'!$E$8:$P$8=T$8),'R11. TIAM road transport fuels'!$E$9:$P$540))</f>
        <v>0</v>
      </c>
      <c r="U44" s="58">
        <f t="array" ref="U44">SUM(IF(('R11. TIAM road transport fuels'!$A$9:$A$540=$B44)*('R11. TIAM road transport fuels'!$B$9:$B$540=U$7)*('R11. TIAM road transport fuels'!$D$9:$D$540=$D44)*('R11. TIAM road transport fuels'!$E$8:$P$8=U$8),'R11. TIAM road transport fuels'!$E$9:$P$540))</f>
        <v>0</v>
      </c>
      <c r="V44" s="58">
        <f t="array" ref="V44">SUM(IF(('R11. TIAM road transport fuels'!$A$9:$A$540=$B44)*('R11. TIAM road transport fuels'!$B$9:$B$540=V$7)*('R11. TIAM road transport fuels'!$D$9:$D$540=$D44)*('R11. TIAM road transport fuels'!$E$8:$P$8=V$8),'R11. TIAM road transport fuels'!$E$9:$P$540))</f>
        <v>705.78704042420338</v>
      </c>
      <c r="W44" s="58">
        <f t="array" ref="W44">SUM(IF(('R11. TIAM road transport fuels'!$A$9:$A$540=$B44)*('R11. TIAM road transport fuels'!$B$9:$B$540=W$7)*('R11. TIAM road transport fuels'!$D$9:$D$540=$D44)*('R11. TIAM road transport fuels'!$E$8:$P$8=W$8),'R11. TIAM road transport fuels'!$E$9:$P$540))</f>
        <v>3587.9836388561812</v>
      </c>
      <c r="X44" s="58">
        <f t="array" ref="X44">SUM(IF(('R11. TIAM road transport fuels'!$A$9:$A$540=$B44)*('R11. TIAM road transport fuels'!$B$9:$B$540=X$7)*('R11. TIAM road transport fuels'!$D$9:$D$540=$D44)*('R11. TIAM road transport fuels'!$E$8:$P$8=X$8),'R11. TIAM road transport fuels'!$E$9:$P$540))</f>
        <v>5902.6393193115246</v>
      </c>
      <c r="Y44" s="58">
        <f t="array" ref="Y44">SUM(IF(('R11. TIAM road transport fuels'!$A$9:$A$540=$B44)*('R11. TIAM road transport fuels'!$B$9:$B$540=Y$7)*('R11. TIAM road transport fuels'!$D$9:$D$540=$D44)*('R11. TIAM road transport fuels'!$E$8:$P$8=Y$8),'R11. TIAM road transport fuels'!$E$9:$P$540))</f>
        <v>6640.2703005159356</v>
      </c>
      <c r="Z44" s="58">
        <f t="array" ref="Z44">SUM(IF(('R11. TIAM road transport fuels'!$A$9:$A$540=$B44)*('R11. TIAM road transport fuels'!$B$9:$B$540=Z$7)*('R11. TIAM road transport fuels'!$D$9:$D$540=$D44)*('R11. TIAM road transport fuels'!$E$8:$P$8=Z$8),'R11. TIAM road transport fuels'!$E$9:$P$540))</f>
        <v>7222.538220570158</v>
      </c>
      <c r="AA44" s="58">
        <f t="array" ref="AA44">SUM(IF(('R11. TIAM road transport fuels'!$A$9:$A$540=$B44)*('R11. TIAM road transport fuels'!$B$9:$B$540=AA$7)*('R11. TIAM road transport fuels'!$D$9:$D$540=$D44)*('R11. TIAM road transport fuels'!$E$8:$P$8=AA$8),'R11. TIAM road transport fuels'!$E$9:$P$540))</f>
        <v>7743.2797109850435</v>
      </c>
      <c r="AB44" s="58">
        <f t="array" ref="AB44">SUM(IF(('R11. TIAM road transport fuels'!$A$9:$A$540=$B44)*('R11. TIAM road transport fuels'!$B$9:$B$540=AB$7)*('R11. TIAM road transport fuels'!$D$9:$D$540=$D44)*('R11. TIAM road transport fuels'!$E$8:$P$8=AB$8),'R11. TIAM road transport fuels'!$E$9:$P$540))</f>
        <v>8202.2023140206475</v>
      </c>
      <c r="AC44" s="58">
        <f t="array" ref="AC44">SUM(IF(('R11. TIAM road transport fuels'!$A$9:$A$540=$B44)*('R11. TIAM road transport fuels'!$B$9:$B$540=AC$7)*('R11. TIAM road transport fuels'!$D$9:$D$540=$D44)*('R11. TIAM road transport fuels'!$E$8:$P$8=AC$8),'R11. TIAM road transport fuels'!$E$9:$P$540))</f>
        <v>8677.1049324686719</v>
      </c>
    </row>
    <row r="45" spans="1:29" x14ac:dyDescent="0.3">
      <c r="A45" s="39" t="s">
        <v>67</v>
      </c>
      <c r="B45" s="39" t="s">
        <v>254</v>
      </c>
      <c r="C45" s="39" t="s">
        <v>99</v>
      </c>
      <c r="D45" s="39" t="s">
        <v>261</v>
      </c>
      <c r="E45" s="58">
        <f t="array" ref="E45">SUM(IF(('R11. TIAM road transport fuels'!$A$9:$A$540=$B45)*('R11. TIAM road transport fuels'!$B$9:$B$540=E$7)*('R11. TIAM road transport fuels'!$D$9:$D$540=$D45)*('R11. TIAM road transport fuels'!$E$8:$P$8=E$8),'R11. TIAM road transport fuels'!$E$9:$P$540))</f>
        <v>3.44</v>
      </c>
      <c r="F45" s="58">
        <f t="array" ref="F45">SUM(IF(('R11. TIAM road transport fuels'!$A$9:$A$540=$B45)*('R11. TIAM road transport fuels'!$B$9:$B$540=F$7)*('R11. TIAM road transport fuels'!$D$9:$D$540=$D45)*('R11. TIAM road transport fuels'!$E$8:$P$8=F$8),'R11. TIAM road transport fuels'!$E$9:$P$540))</f>
        <v>0</v>
      </c>
      <c r="G45" s="58">
        <f t="array" ref="G45">SUM(IF(('R11. TIAM road transport fuels'!$A$9:$A$540=$B45)*('R11. TIAM road transport fuels'!$B$9:$B$540=G$7)*('R11. TIAM road transport fuels'!$D$9:$D$540=$D45)*('R11. TIAM road transport fuels'!$E$8:$P$8=G$8),'R11. TIAM road transport fuels'!$E$9:$P$540))</f>
        <v>15.73775</v>
      </c>
      <c r="H45" s="58">
        <f t="array" ref="H45">SUM(IF(('R11. TIAM road transport fuels'!$A$9:$A$540=$B45)*('R11. TIAM road transport fuels'!$B$9:$B$540=H$7)*('R11. TIAM road transport fuels'!$D$9:$D$540=$D45)*('R11. TIAM road transport fuels'!$E$8:$P$8=H$8),'R11. TIAM road transport fuels'!$E$9:$P$540))</f>
        <v>15.73775</v>
      </c>
      <c r="I45" s="58">
        <f t="array" ref="I45">SUM(IF(('R11. TIAM road transport fuels'!$A$9:$A$540=$B45)*('R11. TIAM road transport fuels'!$B$9:$B$540=I$7)*('R11. TIAM road transport fuels'!$D$9:$D$540=$D45)*('R11. TIAM road transport fuels'!$E$8:$P$8=I$8),'R11. TIAM road transport fuels'!$E$9:$P$540))</f>
        <v>0</v>
      </c>
      <c r="J45" s="58">
        <f t="array" ref="J45">SUM(IF(('R11. TIAM road transport fuels'!$A$9:$A$540=$B45)*('R11. TIAM road transport fuels'!$B$9:$B$540=J$7)*('R11. TIAM road transport fuels'!$D$9:$D$540=$D45)*('R11. TIAM road transport fuels'!$E$8:$P$8=J$8),'R11. TIAM road transport fuels'!$E$9:$P$540))</f>
        <v>0</v>
      </c>
      <c r="K45" s="58">
        <f t="array" ref="K45">SUM(IF(('R11. TIAM road transport fuels'!$A$9:$A$540=$B45)*('R11. TIAM road transport fuels'!$B$9:$B$540=K$7)*('R11. TIAM road transport fuels'!$D$9:$D$540=$D45)*('R11. TIAM road transport fuels'!$E$8:$P$8=K$8),'R11. TIAM road transport fuels'!$E$9:$P$540))</f>
        <v>21.237809295816401</v>
      </c>
      <c r="L45" s="58">
        <f t="array" ref="L45">SUM(IF(('R11. TIAM road transport fuels'!$A$9:$A$540=$B45)*('R11. TIAM road transport fuels'!$B$9:$B$540=L$7)*('R11. TIAM road transport fuels'!$D$9:$D$540=$D45)*('R11. TIAM road transport fuels'!$E$8:$P$8=L$8),'R11. TIAM road transport fuels'!$E$9:$P$540))</f>
        <v>21.539570309573602</v>
      </c>
      <c r="M45" s="58">
        <f t="array" ref="M45">SUM(IF(('R11. TIAM road transport fuels'!$A$9:$A$540=$B45)*('R11. TIAM road transport fuels'!$B$9:$B$540=M$7)*('R11. TIAM road transport fuels'!$D$9:$D$540=$D45)*('R11. TIAM road transport fuels'!$E$8:$P$8=M$8),'R11. TIAM road transport fuels'!$E$9:$P$540))</f>
        <v>0</v>
      </c>
      <c r="N45" s="58">
        <f t="array" ref="N45">SUM(IF(('R11. TIAM road transport fuels'!$A$9:$A$540=$B45)*('R11. TIAM road transport fuels'!$B$9:$B$540=N$7)*('R11. TIAM road transport fuels'!$D$9:$D$540=$D45)*('R11. TIAM road transport fuels'!$E$8:$P$8=N$8),'R11. TIAM road transport fuels'!$E$9:$P$540))</f>
        <v>0</v>
      </c>
      <c r="O45" s="58">
        <f t="array" ref="O45">SUM(IF(('R11. TIAM road transport fuels'!$A$9:$A$540=$B45)*('R11. TIAM road transport fuels'!$B$9:$B$540=O$7)*('R11. TIAM road transport fuels'!$D$9:$D$540=$D45)*('R11. TIAM road transport fuels'!$E$8:$P$8=O$8),'R11. TIAM road transport fuels'!$E$9:$P$540))</f>
        <v>0</v>
      </c>
      <c r="P45" s="58">
        <f t="array" ref="P45">SUM(IF(('R11. TIAM road transport fuels'!$A$9:$A$540=$B45)*('R11. TIAM road transport fuels'!$B$9:$B$540=P$7)*('R11. TIAM road transport fuels'!$D$9:$D$540=$D45)*('R11. TIAM road transport fuels'!$E$8:$P$8=P$8),'R11. TIAM road transport fuels'!$E$9:$P$540))</f>
        <v>0</v>
      </c>
      <c r="R45" s="58">
        <f t="array" ref="R45">SUM(IF(('R11. TIAM road transport fuels'!$A$9:$A$540=$B45)*('R11. TIAM road transport fuels'!$B$9:$B$540=R$7)*('R11. TIAM road transport fuels'!$D$9:$D$540=$D45)*('R11. TIAM road transport fuels'!$E$8:$P$8=R$8),'R11. TIAM road transport fuels'!$E$9:$P$540))</f>
        <v>0</v>
      </c>
      <c r="S45" s="58">
        <f t="array" ref="S45">SUM(IF(('R11. TIAM road transport fuels'!$A$9:$A$540=$B45)*('R11. TIAM road transport fuels'!$B$9:$B$540=S$7)*('R11. TIAM road transport fuels'!$D$9:$D$540=$D45)*('R11. TIAM road transport fuels'!$E$8:$P$8=S$8),'R11. TIAM road transport fuels'!$E$9:$P$540))</f>
        <v>0</v>
      </c>
      <c r="T45" s="58">
        <f t="array" ref="T45">SUM(IF(('R11. TIAM road transport fuels'!$A$9:$A$540=$B45)*('R11. TIAM road transport fuels'!$B$9:$B$540=T$7)*('R11. TIAM road transport fuels'!$D$9:$D$540=$D45)*('R11. TIAM road transport fuels'!$E$8:$P$8=T$8),'R11. TIAM road transport fuels'!$E$9:$P$540))</f>
        <v>0</v>
      </c>
      <c r="U45" s="58">
        <f t="array" ref="U45">SUM(IF(('R11. TIAM road transport fuels'!$A$9:$A$540=$B45)*('R11. TIAM road transport fuels'!$B$9:$B$540=U$7)*('R11. TIAM road transport fuels'!$D$9:$D$540=$D45)*('R11. TIAM road transport fuels'!$E$8:$P$8=U$8),'R11. TIAM road transport fuels'!$E$9:$P$540))</f>
        <v>0</v>
      </c>
      <c r="V45" s="58">
        <f t="array" ref="V45">SUM(IF(('R11. TIAM road transport fuels'!$A$9:$A$540=$B45)*('R11. TIAM road transport fuels'!$B$9:$B$540=V$7)*('R11. TIAM road transport fuels'!$D$9:$D$540=$D45)*('R11. TIAM road transport fuels'!$E$8:$P$8=V$8),'R11. TIAM road transport fuels'!$E$9:$P$540))</f>
        <v>45.110512118315192</v>
      </c>
      <c r="W45" s="58">
        <f t="array" ref="W45">SUM(IF(('R11. TIAM road transport fuels'!$A$9:$A$540=$B45)*('R11. TIAM road transport fuels'!$B$9:$B$540=W$7)*('R11. TIAM road transport fuels'!$D$9:$D$540=$D45)*('R11. TIAM road transport fuels'!$E$8:$P$8=W$8),'R11. TIAM road transport fuels'!$E$9:$P$540))</f>
        <v>180.31060133866859</v>
      </c>
      <c r="X45" s="58">
        <f t="array" ref="X45">SUM(IF(('R11. TIAM road transport fuels'!$A$9:$A$540=$B45)*('R11. TIAM road transport fuels'!$B$9:$B$540=X$7)*('R11. TIAM road transport fuels'!$D$9:$D$540=$D45)*('R11. TIAM road transport fuels'!$E$8:$P$8=X$8),'R11. TIAM road transport fuels'!$E$9:$P$540))</f>
        <v>250.1569761364637</v>
      </c>
      <c r="Y45" s="58">
        <f t="array" ref="Y45">SUM(IF(('R11. TIAM road transport fuels'!$A$9:$A$540=$B45)*('R11. TIAM road transport fuels'!$B$9:$B$540=Y$7)*('R11. TIAM road transport fuels'!$D$9:$D$540=$D45)*('R11. TIAM road transport fuels'!$E$8:$P$8=Y$8),'R11. TIAM road transport fuels'!$E$9:$P$540))</f>
        <v>285.2084357840061</v>
      </c>
      <c r="Z45" s="58">
        <f t="array" ref="Z45">SUM(IF(('R11. TIAM road transport fuels'!$A$9:$A$540=$B45)*('R11. TIAM road transport fuels'!$B$9:$B$540=Z$7)*('R11. TIAM road transport fuels'!$D$9:$D$540=$D45)*('R11. TIAM road transport fuels'!$E$8:$P$8=Z$8),'R11. TIAM road transport fuels'!$E$9:$P$540))</f>
        <v>323.99917275799083</v>
      </c>
      <c r="AA45" s="58">
        <f t="array" ref="AA45">SUM(IF(('R11. TIAM road transport fuels'!$A$9:$A$540=$B45)*('R11. TIAM road transport fuels'!$B$9:$B$540=AA$7)*('R11. TIAM road transport fuels'!$D$9:$D$540=$D45)*('R11. TIAM road transport fuels'!$E$8:$P$8=AA$8),'R11. TIAM road transport fuels'!$E$9:$P$540))</f>
        <v>342.48784515530451</v>
      </c>
      <c r="AB45" s="58">
        <f t="array" ref="AB45">SUM(IF(('R11. TIAM road transport fuels'!$A$9:$A$540=$B45)*('R11. TIAM road transport fuels'!$B$9:$B$540=AB$7)*('R11. TIAM road transport fuels'!$D$9:$D$540=$D45)*('R11. TIAM road transport fuels'!$E$8:$P$8=AB$8),'R11. TIAM road transport fuels'!$E$9:$P$540))</f>
        <v>363.49604795435823</v>
      </c>
      <c r="AC45" s="58">
        <f t="array" ref="AC45">SUM(IF(('R11. TIAM road transport fuels'!$A$9:$A$540=$B45)*('R11. TIAM road transport fuels'!$B$9:$B$540=AC$7)*('R11. TIAM road transport fuels'!$D$9:$D$540=$D45)*('R11. TIAM road transport fuels'!$E$8:$P$8=AC$8),'R11. TIAM road transport fuels'!$E$9:$P$540))</f>
        <v>380.21961588291197</v>
      </c>
    </row>
    <row r="46" spans="1:29" x14ac:dyDescent="0.3">
      <c r="A46" s="39" t="s">
        <v>66</v>
      </c>
      <c r="B46" s="39" t="s">
        <v>255</v>
      </c>
      <c r="C46" s="39" t="s">
        <v>80</v>
      </c>
      <c r="D46" s="39" t="s">
        <v>256</v>
      </c>
      <c r="E46" s="58">
        <f t="array" ref="E46">SUM(IF(('R11. TIAM road transport fuels'!$A$9:$A$540=$B46)*('R11. TIAM road transport fuels'!$B$9:$B$540=E$7)*('R11. TIAM road transport fuels'!$D$9:$D$540=$D46)*('R11. TIAM road transport fuels'!$E$8:$P$8=E$8),'R11. TIAM road transport fuels'!$E$9:$P$540))</f>
        <v>9.32</v>
      </c>
      <c r="F46" s="58">
        <f t="array" ref="F46">SUM(IF(('R11. TIAM road transport fuels'!$A$9:$A$540=$B46)*('R11. TIAM road transport fuels'!$B$9:$B$540=F$7)*('R11. TIAM road transport fuels'!$D$9:$D$540=$D46)*('R11. TIAM road transport fuels'!$E$8:$P$8=F$8),'R11. TIAM road transport fuels'!$E$9:$P$540))</f>
        <v>0</v>
      </c>
      <c r="G46" s="58">
        <f t="array" ref="G46">SUM(IF(('R11. TIAM road transport fuels'!$A$9:$A$540=$B46)*('R11. TIAM road transport fuels'!$B$9:$B$540=G$7)*('R11. TIAM road transport fuels'!$D$9:$D$540=$D46)*('R11. TIAM road transport fuels'!$E$8:$P$8=G$8),'R11. TIAM road transport fuels'!$E$9:$P$540))</f>
        <v>277.80125000000021</v>
      </c>
      <c r="H46" s="58">
        <f t="array" ref="H46">SUM(IF(('R11. TIAM road transport fuels'!$A$9:$A$540=$B46)*('R11. TIAM road transport fuels'!$B$9:$B$540=H$7)*('R11. TIAM road transport fuels'!$D$9:$D$540=$D46)*('R11. TIAM road transport fuels'!$E$8:$P$8=H$8),'R11. TIAM road transport fuels'!$E$9:$P$540))</f>
        <v>277.80125000000021</v>
      </c>
      <c r="I46" s="58">
        <f t="array" ref="I46">SUM(IF(('R11. TIAM road transport fuels'!$A$9:$A$540=$B46)*('R11. TIAM road transport fuels'!$B$9:$B$540=I$7)*('R11. TIAM road transport fuels'!$D$9:$D$540=$D46)*('R11. TIAM road transport fuels'!$E$8:$P$8=I$8),'R11. TIAM road transport fuels'!$E$9:$P$540))</f>
        <v>151.32115056032384</v>
      </c>
      <c r="J46" s="58">
        <f t="array" ref="J46">SUM(IF(('R11. TIAM road transport fuels'!$A$9:$A$540=$B46)*('R11. TIAM road transport fuels'!$B$9:$B$540=J$7)*('R11. TIAM road transport fuels'!$D$9:$D$540=$D46)*('R11. TIAM road transport fuels'!$E$8:$P$8=J$8),'R11. TIAM road transport fuels'!$E$9:$P$540))</f>
        <v>41.4159202392418</v>
      </c>
      <c r="K46" s="58">
        <f t="array" ref="K46">SUM(IF(('R11. TIAM road transport fuels'!$A$9:$A$540=$B46)*('R11. TIAM road transport fuels'!$B$9:$B$540=K$7)*('R11. TIAM road transport fuels'!$D$9:$D$540=$D46)*('R11. TIAM road transport fuels'!$E$8:$P$8=K$8),'R11. TIAM road transport fuels'!$E$9:$P$540))</f>
        <v>41.4159202392418</v>
      </c>
      <c r="L46" s="58">
        <f t="array" ref="L46">SUM(IF(('R11. TIAM road transport fuels'!$A$9:$A$540=$B46)*('R11. TIAM road transport fuels'!$B$9:$B$540=L$7)*('R11. TIAM road transport fuels'!$D$9:$D$540=$D46)*('R11. TIAM road transport fuels'!$E$8:$P$8=L$8),'R11. TIAM road transport fuels'!$E$9:$P$540))</f>
        <v>0</v>
      </c>
      <c r="M46" s="58">
        <f t="array" ref="M46">SUM(IF(('R11. TIAM road transport fuels'!$A$9:$A$540=$B46)*('R11. TIAM road transport fuels'!$B$9:$B$540=M$7)*('R11. TIAM road transport fuels'!$D$9:$D$540=$D46)*('R11. TIAM road transport fuels'!$E$8:$P$8=M$8),'R11. TIAM road transport fuels'!$E$9:$P$540))</f>
        <v>0</v>
      </c>
      <c r="N46" s="58">
        <f t="array" ref="N46">SUM(IF(('R11. TIAM road transport fuels'!$A$9:$A$540=$B46)*('R11. TIAM road transport fuels'!$B$9:$B$540=N$7)*('R11. TIAM road transport fuels'!$D$9:$D$540=$D46)*('R11. TIAM road transport fuels'!$E$8:$P$8=N$8),'R11. TIAM road transport fuels'!$E$9:$P$540))</f>
        <v>0</v>
      </c>
      <c r="O46" s="58">
        <f t="array" ref="O46">SUM(IF(('R11. TIAM road transport fuels'!$A$9:$A$540=$B46)*('R11. TIAM road transport fuels'!$B$9:$B$540=O$7)*('R11. TIAM road transport fuels'!$D$9:$D$540=$D46)*('R11. TIAM road transport fuels'!$E$8:$P$8=O$8),'R11. TIAM road transport fuels'!$E$9:$P$540))</f>
        <v>0</v>
      </c>
      <c r="P46" s="58">
        <f t="array" ref="P46">SUM(IF(('R11. TIAM road transport fuels'!$A$9:$A$540=$B46)*('R11. TIAM road transport fuels'!$B$9:$B$540=P$7)*('R11. TIAM road transport fuels'!$D$9:$D$540=$D46)*('R11. TIAM road transport fuels'!$E$8:$P$8=P$8),'R11. TIAM road transport fuels'!$E$9:$P$540))</f>
        <v>0</v>
      </c>
      <c r="R46" s="58">
        <f t="array" ref="R46">SUM(IF(('R11. TIAM road transport fuels'!$A$9:$A$540=$B46)*('R11. TIAM road transport fuels'!$B$9:$B$540=R$7)*('R11. TIAM road transport fuels'!$D$9:$D$540=$D46)*('R11. TIAM road transport fuels'!$E$8:$P$8=R$8),'R11. TIAM road transport fuels'!$E$9:$P$540))</f>
        <v>0</v>
      </c>
      <c r="S46" s="58">
        <f t="array" ref="S46">SUM(IF(('R11. TIAM road transport fuels'!$A$9:$A$540=$B46)*('R11. TIAM road transport fuels'!$B$9:$B$540=S$7)*('R11. TIAM road transport fuels'!$D$9:$D$540=$D46)*('R11. TIAM road transport fuels'!$E$8:$P$8=S$8),'R11. TIAM road transport fuels'!$E$9:$P$540))</f>
        <v>0</v>
      </c>
      <c r="T46" s="58">
        <f t="array" ref="T46">SUM(IF(('R11. TIAM road transport fuels'!$A$9:$A$540=$B46)*('R11. TIAM road transport fuels'!$B$9:$B$540=T$7)*('R11. TIAM road transport fuels'!$D$9:$D$540=$D46)*('R11. TIAM road transport fuels'!$E$8:$P$8=T$8),'R11. TIAM road transport fuels'!$E$9:$P$540))</f>
        <v>0</v>
      </c>
      <c r="U46" s="58">
        <f t="array" ref="U46">SUM(IF(('R11. TIAM road transport fuels'!$A$9:$A$540=$B46)*('R11. TIAM road transport fuels'!$B$9:$B$540=U$7)*('R11. TIAM road transport fuels'!$D$9:$D$540=$D46)*('R11. TIAM road transport fuels'!$E$8:$P$8=U$8),'R11. TIAM road transport fuels'!$E$9:$P$540))</f>
        <v>0</v>
      </c>
      <c r="V46" s="58">
        <f t="array" ref="V46">SUM(IF(('R11. TIAM road transport fuels'!$A$9:$A$540=$B46)*('R11. TIAM road transport fuels'!$B$9:$B$540=V$7)*('R11. TIAM road transport fuels'!$D$9:$D$540=$D46)*('R11. TIAM road transport fuels'!$E$8:$P$8=V$8),'R11. TIAM road transport fuels'!$E$9:$P$540))</f>
        <v>0</v>
      </c>
      <c r="W46" s="58">
        <f t="array" ref="W46">SUM(IF(('R11. TIAM road transport fuels'!$A$9:$A$540=$B46)*('R11. TIAM road transport fuels'!$B$9:$B$540=W$7)*('R11. TIAM road transport fuels'!$D$9:$D$540=$D46)*('R11. TIAM road transport fuels'!$E$8:$P$8=W$8),'R11. TIAM road transport fuels'!$E$9:$P$540))</f>
        <v>2434.1619568410229</v>
      </c>
      <c r="X46" s="58">
        <f t="array" ref="X46">SUM(IF(('R11. TIAM road transport fuels'!$A$9:$A$540=$B46)*('R11. TIAM road transport fuels'!$B$9:$B$540=X$7)*('R11. TIAM road transport fuels'!$D$9:$D$540=$D46)*('R11. TIAM road transport fuels'!$E$8:$P$8=X$8),'R11. TIAM road transport fuels'!$E$9:$P$540))</f>
        <v>4364.6965346707075</v>
      </c>
      <c r="Y46" s="58">
        <f t="array" ref="Y46">SUM(IF(('R11. TIAM road transport fuels'!$A$9:$A$540=$B46)*('R11. TIAM road transport fuels'!$B$9:$B$540=Y$7)*('R11. TIAM road transport fuels'!$D$9:$D$540=$D46)*('R11. TIAM road transport fuels'!$E$8:$P$8=Y$8),'R11. TIAM road transport fuels'!$E$9:$P$540))</f>
        <v>4899.3679588445711</v>
      </c>
      <c r="Z46" s="58">
        <f t="array" ref="Z46">SUM(IF(('R11. TIAM road transport fuels'!$A$9:$A$540=$B46)*('R11. TIAM road transport fuels'!$B$9:$B$540=Z$7)*('R11. TIAM road transport fuels'!$D$9:$D$540=$D46)*('R11. TIAM road transport fuels'!$E$8:$P$8=Z$8),'R11. TIAM road transport fuels'!$E$9:$P$540))</f>
        <v>5116.0006036617433</v>
      </c>
      <c r="AA46" s="58">
        <f t="array" ref="AA46">SUM(IF(('R11. TIAM road transport fuels'!$A$9:$A$540=$B46)*('R11. TIAM road transport fuels'!$B$9:$B$540=AA$7)*('R11. TIAM road transport fuels'!$D$9:$D$540=$D46)*('R11. TIAM road transport fuels'!$E$8:$P$8=AA$8),'R11. TIAM road transport fuels'!$E$9:$P$540))</f>
        <v>4821.95287838489</v>
      </c>
      <c r="AB46" s="58">
        <f t="array" ref="AB46">SUM(IF(('R11. TIAM road transport fuels'!$A$9:$A$540=$B46)*('R11. TIAM road transport fuels'!$B$9:$B$540=AB$7)*('R11. TIAM road transport fuels'!$D$9:$D$540=$D46)*('R11. TIAM road transport fuels'!$E$8:$P$8=AB$8),'R11. TIAM road transport fuels'!$E$9:$P$540))</f>
        <v>4499.6329146892358</v>
      </c>
      <c r="AC46" s="58">
        <f t="array" ref="AC46">SUM(IF(('R11. TIAM road transport fuels'!$A$9:$A$540=$B46)*('R11. TIAM road transport fuels'!$B$9:$B$540=AC$7)*('R11. TIAM road transport fuels'!$D$9:$D$540=$D46)*('R11. TIAM road transport fuels'!$E$8:$P$8=AC$8),'R11. TIAM road transport fuels'!$E$9:$P$540))</f>
        <v>4182.308134151107</v>
      </c>
    </row>
    <row r="47" spans="1:29" x14ac:dyDescent="0.3">
      <c r="A47" s="39" t="s">
        <v>66</v>
      </c>
      <c r="B47" s="39" t="s">
        <v>255</v>
      </c>
      <c r="C47" s="39" t="s">
        <v>101</v>
      </c>
      <c r="D47" s="39" t="s">
        <v>257</v>
      </c>
      <c r="E47" s="58">
        <f t="array" ref="E47">SUM(IF(('R11. TIAM road transport fuels'!$A$9:$A$540=$B47)*('R11. TIAM road transport fuels'!$B$9:$B$540=E$7)*('R11. TIAM road transport fuels'!$D$9:$D$540=$D47)*('R11. TIAM road transport fuels'!$E$8:$P$8=E$8),'R11. TIAM road transport fuels'!$E$9:$P$540))</f>
        <v>0.68</v>
      </c>
      <c r="F47" s="58">
        <f t="array" ref="F47">SUM(IF(('R11. TIAM road transport fuels'!$A$9:$A$540=$B47)*('R11. TIAM road transport fuels'!$B$9:$B$540=F$7)*('R11. TIAM road transport fuels'!$D$9:$D$540=$D47)*('R11. TIAM road transport fuels'!$E$8:$P$8=F$8),'R11. TIAM road transport fuels'!$E$9:$P$540))</f>
        <v>0</v>
      </c>
      <c r="G47" s="58">
        <f t="array" ref="G47">SUM(IF(('R11. TIAM road transport fuels'!$A$9:$A$540=$B47)*('R11. TIAM road transport fuels'!$B$9:$B$540=G$7)*('R11. TIAM road transport fuels'!$D$9:$D$540=$D47)*('R11. TIAM road transport fuels'!$E$8:$P$8=G$8),'R11. TIAM road transport fuels'!$E$9:$P$540))</f>
        <v>81.42149999999998</v>
      </c>
      <c r="H47" s="58">
        <f t="array" ref="H47">SUM(IF(('R11. TIAM road transport fuels'!$A$9:$A$540=$B47)*('R11. TIAM road transport fuels'!$B$9:$B$540=H$7)*('R11. TIAM road transport fuels'!$D$9:$D$540=$D47)*('R11. TIAM road transport fuels'!$E$8:$P$8=H$8),'R11. TIAM road transport fuels'!$E$9:$P$540))</f>
        <v>33.497177038253596</v>
      </c>
      <c r="I47" s="58">
        <f t="array" ref="I47">SUM(IF(('R11. TIAM road transport fuels'!$A$9:$A$540=$B47)*('R11. TIAM road transport fuels'!$B$9:$B$540=I$7)*('R11. TIAM road transport fuels'!$D$9:$D$540=$D47)*('R11. TIAM road transport fuels'!$E$8:$P$8=I$8),'R11. TIAM road transport fuels'!$E$9:$P$540))</f>
        <v>5.2015096336446603E-2</v>
      </c>
      <c r="J47" s="58">
        <f t="array" ref="J47">SUM(IF(('R11. TIAM road transport fuels'!$A$9:$A$540=$B47)*('R11. TIAM road transport fuels'!$B$9:$B$540=J$7)*('R11. TIAM road transport fuels'!$D$9:$D$540=$D47)*('R11. TIAM road transport fuels'!$E$8:$P$8=J$8),'R11. TIAM road transport fuels'!$E$9:$P$540))</f>
        <v>0</v>
      </c>
      <c r="K47" s="58">
        <f t="array" ref="K47">SUM(IF(('R11. TIAM road transport fuels'!$A$9:$A$540=$B47)*('R11. TIAM road transport fuels'!$B$9:$B$540=K$7)*('R11. TIAM road transport fuels'!$D$9:$D$540=$D47)*('R11. TIAM road transport fuels'!$E$8:$P$8=K$8),'R11. TIAM road transport fuels'!$E$9:$P$540))</f>
        <v>0</v>
      </c>
      <c r="L47" s="58">
        <f t="array" ref="L47">SUM(IF(('R11. TIAM road transport fuels'!$A$9:$A$540=$B47)*('R11. TIAM road transport fuels'!$B$9:$B$540=L$7)*('R11. TIAM road transport fuels'!$D$9:$D$540=$D47)*('R11. TIAM road transport fuels'!$E$8:$P$8=L$8),'R11. TIAM road transport fuels'!$E$9:$P$540))</f>
        <v>0</v>
      </c>
      <c r="M47" s="58">
        <f t="array" ref="M47">SUM(IF(('R11. TIAM road transport fuels'!$A$9:$A$540=$B47)*('R11. TIAM road transport fuels'!$B$9:$B$540=M$7)*('R11. TIAM road transport fuels'!$D$9:$D$540=$D47)*('R11. TIAM road transport fuels'!$E$8:$P$8=M$8),'R11. TIAM road transport fuels'!$E$9:$P$540))</f>
        <v>0</v>
      </c>
      <c r="N47" s="58">
        <f t="array" ref="N47">SUM(IF(('R11. TIAM road transport fuels'!$A$9:$A$540=$B47)*('R11. TIAM road transport fuels'!$B$9:$B$540=N$7)*('R11. TIAM road transport fuels'!$D$9:$D$540=$D47)*('R11. TIAM road transport fuels'!$E$8:$P$8=N$8),'R11. TIAM road transport fuels'!$E$9:$P$540))</f>
        <v>0</v>
      </c>
      <c r="O47" s="58">
        <f t="array" ref="O47">SUM(IF(('R11. TIAM road transport fuels'!$A$9:$A$540=$B47)*('R11. TIAM road transport fuels'!$B$9:$B$540=O$7)*('R11. TIAM road transport fuels'!$D$9:$D$540=$D47)*('R11. TIAM road transport fuels'!$E$8:$P$8=O$8),'R11. TIAM road transport fuels'!$E$9:$P$540))</f>
        <v>0</v>
      </c>
      <c r="P47" s="58">
        <f t="array" ref="P47">SUM(IF(('R11. TIAM road transport fuels'!$A$9:$A$540=$B47)*('R11. TIAM road transport fuels'!$B$9:$B$540=P$7)*('R11. TIAM road transport fuels'!$D$9:$D$540=$D47)*('R11. TIAM road transport fuels'!$E$8:$P$8=P$8),'R11. TIAM road transport fuels'!$E$9:$P$540))</f>
        <v>0</v>
      </c>
      <c r="R47" s="58">
        <f t="array" ref="R47">SUM(IF(('R11. TIAM road transport fuels'!$A$9:$A$540=$B47)*('R11. TIAM road transport fuels'!$B$9:$B$540=R$7)*('R11. TIAM road transport fuels'!$D$9:$D$540=$D47)*('R11. TIAM road transport fuels'!$E$8:$P$8=R$8),'R11. TIAM road transport fuels'!$E$9:$P$540))</f>
        <v>0.66291000000000011</v>
      </c>
      <c r="S47" s="58">
        <f t="array" ref="S47">SUM(IF(('R11. TIAM road transport fuels'!$A$9:$A$540=$B47)*('R11. TIAM road transport fuels'!$B$9:$B$540=S$7)*('R11. TIAM road transport fuels'!$D$9:$D$540=$D47)*('R11. TIAM road transport fuels'!$E$8:$P$8=S$8),'R11. TIAM road transport fuels'!$E$9:$P$540))</f>
        <v>0.55126200000000003</v>
      </c>
      <c r="T47" s="58">
        <f t="array" ref="T47">SUM(IF(('R11. TIAM road transport fuels'!$A$9:$A$540=$B47)*('R11. TIAM road transport fuels'!$B$9:$B$540=T$7)*('R11. TIAM road transport fuels'!$D$9:$D$540=$D47)*('R11. TIAM road transport fuels'!$E$8:$P$8=T$8),'R11. TIAM road transport fuels'!$E$9:$P$540))</f>
        <v>0.27214200000000005</v>
      </c>
      <c r="U47" s="58">
        <f t="array" ref="U47">SUM(IF(('R11. TIAM road transport fuels'!$A$9:$A$540=$B47)*('R11. TIAM road transport fuels'!$B$9:$B$540=U$7)*('R11. TIAM road transport fuels'!$D$9:$D$540=$D47)*('R11. TIAM road transport fuels'!$E$8:$P$8=U$8),'R11. TIAM road transport fuels'!$E$9:$P$540))</f>
        <v>0</v>
      </c>
      <c r="V47" s="58">
        <f t="array" ref="V47">SUM(IF(('R11. TIAM road transport fuels'!$A$9:$A$540=$B47)*('R11. TIAM road transport fuels'!$B$9:$B$540=V$7)*('R11. TIAM road transport fuels'!$D$9:$D$540=$D47)*('R11. TIAM road transport fuels'!$E$8:$P$8=V$8),'R11. TIAM road transport fuels'!$E$9:$P$540))</f>
        <v>0</v>
      </c>
      <c r="W47" s="58">
        <f t="array" ref="W47">SUM(IF(('R11. TIAM road transport fuels'!$A$9:$A$540=$B47)*('R11. TIAM road transport fuels'!$B$9:$B$540=W$7)*('R11. TIAM road transport fuels'!$D$9:$D$540=$D47)*('R11. TIAM road transport fuels'!$E$8:$P$8=W$8),'R11. TIAM road transport fuels'!$E$9:$P$540))</f>
        <v>605.4851895340646</v>
      </c>
      <c r="X47" s="58">
        <f t="array" ref="X47">SUM(IF(('R11. TIAM road transport fuels'!$A$9:$A$540=$B47)*('R11. TIAM road transport fuels'!$B$9:$B$540=X$7)*('R11. TIAM road transport fuels'!$D$9:$D$540=$D47)*('R11. TIAM road transport fuels'!$E$8:$P$8=X$8),'R11. TIAM road transport fuels'!$E$9:$P$540))</f>
        <v>1320.7735478635552</v>
      </c>
      <c r="Y47" s="58">
        <f t="array" ref="Y47">SUM(IF(('R11. TIAM road transport fuels'!$A$9:$A$540=$B47)*('R11. TIAM road transport fuels'!$B$9:$B$540=Y$7)*('R11. TIAM road transport fuels'!$D$9:$D$540=$D47)*('R11. TIAM road transport fuels'!$E$8:$P$8=Y$8),'R11. TIAM road transport fuels'!$E$9:$P$540))</f>
        <v>1610.000867784961</v>
      </c>
      <c r="Z47" s="58">
        <f t="array" ref="Z47">SUM(IF(('R11. TIAM road transport fuels'!$A$9:$A$540=$B47)*('R11. TIAM road transport fuels'!$B$9:$B$540=Z$7)*('R11. TIAM road transport fuels'!$D$9:$D$540=$D47)*('R11. TIAM road transport fuels'!$E$8:$P$8=Z$8),'R11. TIAM road transport fuels'!$E$9:$P$540))</f>
        <v>1172.7929143682845</v>
      </c>
      <c r="AA47" s="58">
        <f t="array" ref="AA47">SUM(IF(('R11. TIAM road transport fuels'!$A$9:$A$540=$B47)*('R11. TIAM road transport fuels'!$B$9:$B$540=AA$7)*('R11. TIAM road transport fuels'!$D$9:$D$540=$D47)*('R11. TIAM road transport fuels'!$E$8:$P$8=AA$8),'R11. TIAM road transport fuels'!$E$9:$P$540))</f>
        <v>1070.7859085849345</v>
      </c>
      <c r="AB47" s="58">
        <f t="array" ref="AB47">SUM(IF(('R11. TIAM road transport fuels'!$A$9:$A$540=$B47)*('R11. TIAM road transport fuels'!$B$9:$B$540=AB$7)*('R11. TIAM road transport fuels'!$D$9:$D$540=$D47)*('R11. TIAM road transport fuels'!$E$8:$P$8=AB$8),'R11. TIAM road transport fuels'!$E$9:$P$540))</f>
        <v>1208.320117943163</v>
      </c>
      <c r="AC47" s="58">
        <f t="array" ref="AC47">SUM(IF(('R11. TIAM road transport fuels'!$A$9:$A$540=$B47)*('R11. TIAM road transport fuels'!$B$9:$B$540=AC$7)*('R11. TIAM road transport fuels'!$D$9:$D$540=$D47)*('R11. TIAM road transport fuels'!$E$8:$P$8=AC$8),'R11. TIAM road transport fuels'!$E$9:$P$540))</f>
        <v>2286.98820492204</v>
      </c>
    </row>
    <row r="48" spans="1:29" x14ac:dyDescent="0.3">
      <c r="A48" s="39" t="s">
        <v>66</v>
      </c>
      <c r="B48" s="39" t="s">
        <v>255</v>
      </c>
      <c r="C48" s="39" t="s">
        <v>97</v>
      </c>
      <c r="D48" s="39" t="s">
        <v>258</v>
      </c>
      <c r="E48" s="58">
        <f t="array" ref="E48">SUM(IF(('R11. TIAM road transport fuels'!$A$9:$A$540=$B48)*('R11. TIAM road transport fuels'!$B$9:$B$540=E$7)*('R11. TIAM road transport fuels'!$D$9:$D$540=$D48)*('R11. TIAM road transport fuels'!$E$8:$P$8=E$8),'R11. TIAM road transport fuels'!$E$9:$P$540))</f>
        <v>0</v>
      </c>
      <c r="F48" s="58">
        <f t="array" ref="F48">SUM(IF(('R11. TIAM road transport fuels'!$A$9:$A$540=$B48)*('R11. TIAM road transport fuels'!$B$9:$B$540=F$7)*('R11. TIAM road transport fuels'!$D$9:$D$540=$D48)*('R11. TIAM road transport fuels'!$E$8:$P$8=F$8),'R11. TIAM road transport fuels'!$E$9:$P$540))</f>
        <v>0</v>
      </c>
      <c r="G48" s="58">
        <f t="array" ref="G48">SUM(IF(('R11. TIAM road transport fuels'!$A$9:$A$540=$B48)*('R11. TIAM road transport fuels'!$B$9:$B$540=G$7)*('R11. TIAM road transport fuels'!$D$9:$D$540=$D48)*('R11. TIAM road transport fuels'!$E$8:$P$8=G$8),'R11. TIAM road transport fuels'!$E$9:$P$540))</f>
        <v>0</v>
      </c>
      <c r="H48" s="58">
        <f t="array" ref="H48">SUM(IF(('R11. TIAM road transport fuels'!$A$9:$A$540=$B48)*('R11. TIAM road transport fuels'!$B$9:$B$540=H$7)*('R11. TIAM road transport fuels'!$D$9:$D$540=$D48)*('R11. TIAM road transport fuels'!$E$8:$P$8=H$8),'R11. TIAM road transport fuels'!$E$9:$P$540))</f>
        <v>0</v>
      </c>
      <c r="I48" s="58">
        <f t="array" ref="I48">SUM(IF(('R11. TIAM road transport fuels'!$A$9:$A$540=$B48)*('R11. TIAM road transport fuels'!$B$9:$B$540=I$7)*('R11. TIAM road transport fuels'!$D$9:$D$540=$D48)*('R11. TIAM road transport fuels'!$E$8:$P$8=I$8),'R11. TIAM road transport fuels'!$E$9:$P$540))</f>
        <v>0</v>
      </c>
      <c r="J48" s="58">
        <f t="array" ref="J48">SUM(IF(('R11. TIAM road transport fuels'!$A$9:$A$540=$B48)*('R11. TIAM road transport fuels'!$B$9:$B$540=J$7)*('R11. TIAM road transport fuels'!$D$9:$D$540=$D48)*('R11. TIAM road transport fuels'!$E$8:$P$8=J$8),'R11. TIAM road transport fuels'!$E$9:$P$540))</f>
        <v>0</v>
      </c>
      <c r="K48" s="58">
        <f t="array" ref="K48">SUM(IF(('R11. TIAM road transport fuels'!$A$9:$A$540=$B48)*('R11. TIAM road transport fuels'!$B$9:$B$540=K$7)*('R11. TIAM road transport fuels'!$D$9:$D$540=$D48)*('R11. TIAM road transport fuels'!$E$8:$P$8=K$8),'R11. TIAM road transport fuels'!$E$9:$P$540))</f>
        <v>515.86992234961463</v>
      </c>
      <c r="L48" s="58">
        <f t="array" ref="L48">SUM(IF(('R11. TIAM road transport fuels'!$A$9:$A$540=$B48)*('R11. TIAM road transport fuels'!$B$9:$B$540=L$7)*('R11. TIAM road transport fuels'!$D$9:$D$540=$D48)*('R11. TIAM road transport fuels'!$E$8:$P$8=L$8),'R11. TIAM road transport fuels'!$E$9:$P$540))</f>
        <v>156.044061583229</v>
      </c>
      <c r="M48" s="58">
        <f t="array" ref="M48">SUM(IF(('R11. TIAM road transport fuels'!$A$9:$A$540=$B48)*('R11. TIAM road transport fuels'!$B$9:$B$540=M$7)*('R11. TIAM road transport fuels'!$D$9:$D$540=$D48)*('R11. TIAM road transport fuels'!$E$8:$P$8=M$8),'R11. TIAM road transport fuels'!$E$9:$P$540))</f>
        <v>0</v>
      </c>
      <c r="N48" s="58">
        <f t="array" ref="N48">SUM(IF(('R11. TIAM road transport fuels'!$A$9:$A$540=$B48)*('R11. TIAM road transport fuels'!$B$9:$B$540=N$7)*('R11. TIAM road transport fuels'!$D$9:$D$540=$D48)*('R11. TIAM road transport fuels'!$E$8:$P$8=N$8),'R11. TIAM road transport fuels'!$E$9:$P$540))</f>
        <v>0</v>
      </c>
      <c r="O48" s="58">
        <f t="array" ref="O48">SUM(IF(('R11. TIAM road transport fuels'!$A$9:$A$540=$B48)*('R11. TIAM road transport fuels'!$B$9:$B$540=O$7)*('R11. TIAM road transport fuels'!$D$9:$D$540=$D48)*('R11. TIAM road transport fuels'!$E$8:$P$8=O$8),'R11. TIAM road transport fuels'!$E$9:$P$540))</f>
        <v>0</v>
      </c>
      <c r="P48" s="58">
        <f t="array" ref="P48">SUM(IF(('R11. TIAM road transport fuels'!$A$9:$A$540=$B48)*('R11. TIAM road transport fuels'!$B$9:$B$540=P$7)*('R11. TIAM road transport fuels'!$D$9:$D$540=$D48)*('R11. TIAM road transport fuels'!$E$8:$P$8=P$8),'R11. TIAM road transport fuels'!$E$9:$P$540))</f>
        <v>514.01500043990995</v>
      </c>
      <c r="R48" s="58">
        <f t="array" ref="R48">SUM(IF(('R11. TIAM road transport fuels'!$A$9:$A$540=$B48)*('R11. TIAM road transport fuels'!$B$9:$B$540=R$7)*('R11. TIAM road transport fuels'!$D$9:$D$540=$D48)*('R11. TIAM road transport fuels'!$E$8:$P$8=R$8),'R11. TIAM road transport fuels'!$E$9:$P$540))</f>
        <v>0</v>
      </c>
      <c r="S48" s="58">
        <f t="array" ref="S48">SUM(IF(('R11. TIAM road transport fuels'!$A$9:$A$540=$B48)*('R11. TIAM road transport fuels'!$B$9:$B$540=S$7)*('R11. TIAM road transport fuels'!$D$9:$D$540=$D48)*('R11. TIAM road transport fuels'!$E$8:$P$8=S$8),'R11. TIAM road transport fuels'!$E$9:$P$540))</f>
        <v>0</v>
      </c>
      <c r="T48" s="58">
        <f t="array" ref="T48">SUM(IF(('R11. TIAM road transport fuels'!$A$9:$A$540=$B48)*('R11. TIAM road transport fuels'!$B$9:$B$540=T$7)*('R11. TIAM road transport fuels'!$D$9:$D$540=$D48)*('R11. TIAM road transport fuels'!$E$8:$P$8=T$8),'R11. TIAM road transport fuels'!$E$9:$P$540))</f>
        <v>0</v>
      </c>
      <c r="U48" s="58">
        <f t="array" ref="U48">SUM(IF(('R11. TIAM road transport fuels'!$A$9:$A$540=$B48)*('R11. TIAM road transport fuels'!$B$9:$B$540=U$7)*('R11. TIAM road transport fuels'!$D$9:$D$540=$D48)*('R11. TIAM road transport fuels'!$E$8:$P$8=U$8),'R11. TIAM road transport fuels'!$E$9:$P$540))</f>
        <v>0</v>
      </c>
      <c r="V48" s="58">
        <f t="array" ref="V48">SUM(IF(('R11. TIAM road transport fuels'!$A$9:$A$540=$B48)*('R11. TIAM road transport fuels'!$B$9:$B$540=V$7)*('R11. TIAM road transport fuels'!$D$9:$D$540=$D48)*('R11. TIAM road transport fuels'!$E$8:$P$8=V$8),'R11. TIAM road transport fuels'!$E$9:$P$540))</f>
        <v>0</v>
      </c>
      <c r="W48" s="58">
        <f t="array" ref="W48">SUM(IF(('R11. TIAM road transport fuels'!$A$9:$A$540=$B48)*('R11. TIAM road transport fuels'!$B$9:$B$540=W$7)*('R11. TIAM road transport fuels'!$D$9:$D$540=$D48)*('R11. TIAM road transport fuels'!$E$8:$P$8=W$8),'R11. TIAM road transport fuels'!$E$9:$P$540))</f>
        <v>708.84474877656635</v>
      </c>
      <c r="X48" s="58">
        <f t="array" ref="X48">SUM(IF(('R11. TIAM road transport fuels'!$A$9:$A$540=$B48)*('R11. TIAM road transport fuels'!$B$9:$B$540=X$7)*('R11. TIAM road transport fuels'!$D$9:$D$540=$D48)*('R11. TIAM road transport fuels'!$E$8:$P$8=X$8),'R11. TIAM road transport fuels'!$E$9:$P$540))</f>
        <v>1693.4435019832179</v>
      </c>
      <c r="Y48" s="58">
        <f t="array" ref="Y48">SUM(IF(('R11. TIAM road transport fuels'!$A$9:$A$540=$B48)*('R11. TIAM road transport fuels'!$B$9:$B$540=Y$7)*('R11. TIAM road transport fuels'!$D$9:$D$540=$D48)*('R11. TIAM road transport fuels'!$E$8:$P$8=Y$8),'R11. TIAM road transport fuels'!$E$9:$P$540))</f>
        <v>2181.9865140464699</v>
      </c>
      <c r="Z48" s="58">
        <f t="array" ref="Z48">SUM(IF(('R11. TIAM road transport fuels'!$A$9:$A$540=$B48)*('R11. TIAM road transport fuels'!$B$9:$B$540=Z$7)*('R11. TIAM road transport fuels'!$D$9:$D$540=$D48)*('R11. TIAM road transport fuels'!$E$8:$P$8=Z$8),'R11. TIAM road transport fuels'!$E$9:$P$540))</f>
        <v>2120.1867596068719</v>
      </c>
      <c r="AA48" s="58">
        <f t="array" ref="AA48">SUM(IF(('R11. TIAM road transport fuels'!$A$9:$A$540=$B48)*('R11. TIAM road transport fuels'!$B$9:$B$540=AA$7)*('R11. TIAM road transport fuels'!$D$9:$D$540=$D48)*('R11. TIAM road transport fuels'!$E$8:$P$8=AA$8),'R11. TIAM road transport fuels'!$E$9:$P$540))</f>
        <v>2383.3988641916112</v>
      </c>
      <c r="AB48" s="58">
        <f t="array" ref="AB48">SUM(IF(('R11. TIAM road transport fuels'!$A$9:$A$540=$B48)*('R11. TIAM road transport fuels'!$B$9:$B$540=AB$7)*('R11. TIAM road transport fuels'!$D$9:$D$540=$D48)*('R11. TIAM road transport fuels'!$E$8:$P$8=AB$8),'R11. TIAM road transport fuels'!$E$9:$P$540))</f>
        <v>2768.5604867539932</v>
      </c>
      <c r="AC48" s="58">
        <f t="array" ref="AC48">SUM(IF(('R11. TIAM road transport fuels'!$A$9:$A$540=$B48)*('R11. TIAM road transport fuels'!$B$9:$B$540=AC$7)*('R11. TIAM road transport fuels'!$D$9:$D$540=$D48)*('R11. TIAM road transport fuels'!$E$8:$P$8=AC$8),'R11. TIAM road transport fuels'!$E$9:$P$540))</f>
        <v>3273.3961915288091</v>
      </c>
    </row>
    <row r="49" spans="1:29" x14ac:dyDescent="0.3">
      <c r="A49" s="39" t="s">
        <v>66</v>
      </c>
      <c r="B49" s="39" t="s">
        <v>255</v>
      </c>
      <c r="C49" s="39" t="s">
        <v>100</v>
      </c>
      <c r="D49" s="39" t="s">
        <v>259</v>
      </c>
      <c r="E49" s="58">
        <f t="array" ref="E49">SUM(IF(('R11. TIAM road transport fuels'!$A$9:$A$540=$B49)*('R11. TIAM road transport fuels'!$B$9:$B$540=E$7)*('R11. TIAM road transport fuels'!$D$9:$D$540=$D49)*('R11. TIAM road transport fuels'!$E$8:$P$8=E$8),'R11. TIAM road transport fuels'!$E$9:$P$540))</f>
        <v>119</v>
      </c>
      <c r="F49" s="58">
        <f t="array" ref="F49">SUM(IF(('R11. TIAM road transport fuels'!$A$9:$A$540=$B49)*('R11. TIAM road transport fuels'!$B$9:$B$540=F$7)*('R11. TIAM road transport fuels'!$D$9:$D$540=$D49)*('R11. TIAM road transport fuels'!$E$8:$P$8=F$8),'R11. TIAM road transport fuels'!$E$9:$P$540))</f>
        <v>0</v>
      </c>
      <c r="G49" s="58">
        <f t="array" ref="G49">SUM(IF(('R11. TIAM road transport fuels'!$A$9:$A$540=$B49)*('R11. TIAM road transport fuels'!$B$9:$B$540=G$7)*('R11. TIAM road transport fuels'!$D$9:$D$540=$D49)*('R11. TIAM road transport fuels'!$E$8:$P$8=G$8),'R11. TIAM road transport fuels'!$E$9:$P$540))</f>
        <v>396.28062499999999</v>
      </c>
      <c r="H49" s="58">
        <f t="array" ref="H49">SUM(IF(('R11. TIAM road transport fuels'!$A$9:$A$540=$B49)*('R11. TIAM road transport fuels'!$B$9:$B$540=H$7)*('R11. TIAM road transport fuels'!$D$9:$D$540=$D49)*('R11. TIAM road transport fuels'!$E$8:$P$8=H$8),'R11. TIAM road transport fuels'!$E$9:$P$540))</f>
        <v>417.13750000000005</v>
      </c>
      <c r="I49" s="58">
        <f t="array" ref="I49">SUM(IF(('R11. TIAM road transport fuels'!$A$9:$A$540=$B49)*('R11. TIAM road transport fuels'!$B$9:$B$540=I$7)*('R11. TIAM road transport fuels'!$D$9:$D$540=$D49)*('R11. TIAM road transport fuels'!$E$8:$P$8=I$8),'R11. TIAM road transport fuels'!$E$9:$P$540))</f>
        <v>0</v>
      </c>
      <c r="J49" s="58">
        <f t="array" ref="J49">SUM(IF(('R11. TIAM road transport fuels'!$A$9:$A$540=$B49)*('R11. TIAM road transport fuels'!$B$9:$B$540=J$7)*('R11. TIAM road transport fuels'!$D$9:$D$540=$D49)*('R11. TIAM road transport fuels'!$E$8:$P$8=J$8),'R11. TIAM road transport fuels'!$E$9:$P$540))</f>
        <v>107.667846308645</v>
      </c>
      <c r="K49" s="58">
        <f t="array" ref="K49">SUM(IF(('R11. TIAM road transport fuels'!$A$9:$A$540=$B49)*('R11. TIAM road transport fuels'!$B$9:$B$540=K$7)*('R11. TIAM road transport fuels'!$D$9:$D$540=$D49)*('R11. TIAM road transport fuels'!$E$8:$P$8=K$8),'R11. TIAM road transport fuels'!$E$9:$P$540))</f>
        <v>611.74299932805695</v>
      </c>
      <c r="L49" s="58">
        <f t="array" ref="L49">SUM(IF(('R11. TIAM road transport fuels'!$A$9:$A$540=$B49)*('R11. TIAM road transport fuels'!$B$9:$B$540=L$7)*('R11. TIAM road transport fuels'!$D$9:$D$540=$D49)*('R11. TIAM road transport fuels'!$E$8:$P$8=L$8),'R11. TIAM road transport fuels'!$E$9:$P$540))</f>
        <v>0</v>
      </c>
      <c r="M49" s="58">
        <f t="array" ref="M49">SUM(IF(('R11. TIAM road transport fuels'!$A$9:$A$540=$B49)*('R11. TIAM road transport fuels'!$B$9:$B$540=M$7)*('R11. TIAM road transport fuels'!$D$9:$D$540=$D49)*('R11. TIAM road transport fuels'!$E$8:$P$8=M$8),'R11. TIAM road transport fuels'!$E$9:$P$540))</f>
        <v>0</v>
      </c>
      <c r="N49" s="58">
        <f t="array" ref="N49">SUM(IF(('R11. TIAM road transport fuels'!$A$9:$A$540=$B49)*('R11. TIAM road transport fuels'!$B$9:$B$540=N$7)*('R11. TIAM road transport fuels'!$D$9:$D$540=$D49)*('R11. TIAM road transport fuels'!$E$8:$P$8=N$8),'R11. TIAM road transport fuels'!$E$9:$P$540))</f>
        <v>0</v>
      </c>
      <c r="O49" s="58">
        <f t="array" ref="O49">SUM(IF(('R11. TIAM road transport fuels'!$A$9:$A$540=$B49)*('R11. TIAM road transport fuels'!$B$9:$B$540=O$7)*('R11. TIAM road transport fuels'!$D$9:$D$540=$D49)*('R11. TIAM road transport fuels'!$E$8:$P$8=O$8),'R11. TIAM road transport fuels'!$E$9:$P$540))</f>
        <v>0</v>
      </c>
      <c r="P49" s="58">
        <f t="array" ref="P49">SUM(IF(('R11. TIAM road transport fuels'!$A$9:$A$540=$B49)*('R11. TIAM road transport fuels'!$B$9:$B$540=P$7)*('R11. TIAM road transport fuels'!$D$9:$D$540=$D49)*('R11. TIAM road transport fuels'!$E$8:$P$8=P$8),'R11. TIAM road transport fuels'!$E$9:$P$540))</f>
        <v>0</v>
      </c>
      <c r="R49" s="58">
        <f t="array" ref="R49">SUM(IF(('R11. TIAM road transport fuels'!$A$9:$A$540=$B49)*('R11. TIAM road transport fuels'!$B$9:$B$540=R$7)*('R11. TIAM road transport fuels'!$D$9:$D$540=$D49)*('R11. TIAM road transport fuels'!$E$8:$P$8=R$8),'R11. TIAM road transport fuels'!$E$9:$P$540))</f>
        <v>0</v>
      </c>
      <c r="S49" s="58">
        <f t="array" ref="S49">SUM(IF(('R11. TIAM road transport fuels'!$A$9:$A$540=$B49)*('R11. TIAM road transport fuels'!$B$9:$B$540=S$7)*('R11. TIAM road transport fuels'!$D$9:$D$540=$D49)*('R11. TIAM road transport fuels'!$E$8:$P$8=S$8),'R11. TIAM road transport fuels'!$E$9:$P$540))</f>
        <v>0</v>
      </c>
      <c r="T49" s="58">
        <f t="array" ref="T49">SUM(IF(('R11. TIAM road transport fuels'!$A$9:$A$540=$B49)*('R11. TIAM road transport fuels'!$B$9:$B$540=T$7)*('R11. TIAM road transport fuels'!$D$9:$D$540=$D49)*('R11. TIAM road transport fuels'!$E$8:$P$8=T$8),'R11. TIAM road transport fuels'!$E$9:$P$540))</f>
        <v>0</v>
      </c>
      <c r="U49" s="58">
        <f t="array" ref="U49">SUM(IF(('R11. TIAM road transport fuels'!$A$9:$A$540=$B49)*('R11. TIAM road transport fuels'!$B$9:$B$540=U$7)*('R11. TIAM road transport fuels'!$D$9:$D$540=$D49)*('R11. TIAM road transport fuels'!$E$8:$P$8=U$8),'R11. TIAM road transport fuels'!$E$9:$P$540))</f>
        <v>0</v>
      </c>
      <c r="V49" s="58">
        <f t="array" ref="V49">SUM(IF(('R11. TIAM road transport fuels'!$A$9:$A$540=$B49)*('R11. TIAM road transport fuels'!$B$9:$B$540=V$7)*('R11. TIAM road transport fuels'!$D$9:$D$540=$D49)*('R11. TIAM road transport fuels'!$E$8:$P$8=V$8),'R11. TIAM road transport fuels'!$E$9:$P$540))</f>
        <v>0</v>
      </c>
      <c r="W49" s="58">
        <f t="array" ref="W49">SUM(IF(('R11. TIAM road transport fuels'!$A$9:$A$540=$B49)*('R11. TIAM road transport fuels'!$B$9:$B$540=W$7)*('R11. TIAM road transport fuels'!$D$9:$D$540=$D49)*('R11. TIAM road transport fuels'!$E$8:$P$8=W$8),'R11. TIAM road transport fuels'!$E$9:$P$540))</f>
        <v>617.93777802012346</v>
      </c>
      <c r="X49" s="58">
        <f t="array" ref="X49">SUM(IF(('R11. TIAM road transport fuels'!$A$9:$A$540=$B49)*('R11. TIAM road transport fuels'!$B$9:$B$540=X$7)*('R11. TIAM road transport fuels'!$D$9:$D$540=$D49)*('R11. TIAM road transport fuels'!$E$8:$P$8=X$8),'R11. TIAM road transport fuels'!$E$9:$P$540))</f>
        <v>1742.1624268650367</v>
      </c>
      <c r="Y49" s="58">
        <f t="array" ref="Y49">SUM(IF(('R11. TIAM road transport fuels'!$A$9:$A$540=$B49)*('R11. TIAM road transport fuels'!$B$9:$B$540=Y$7)*('R11. TIAM road transport fuels'!$D$9:$D$540=$D49)*('R11. TIAM road transport fuels'!$E$8:$P$8=Y$8),'R11. TIAM road transport fuels'!$E$9:$P$540))</f>
        <v>2078.0478373673404</v>
      </c>
      <c r="Z49" s="58">
        <f t="array" ref="Z49">SUM(IF(('R11. TIAM road transport fuels'!$A$9:$A$540=$B49)*('R11. TIAM road transport fuels'!$B$9:$B$540=Z$7)*('R11. TIAM road transport fuels'!$D$9:$D$540=$D49)*('R11. TIAM road transport fuels'!$E$8:$P$8=Z$8),'R11. TIAM road transport fuels'!$E$9:$P$540))</f>
        <v>2236.1872621789616</v>
      </c>
      <c r="AA49" s="58">
        <f t="array" ref="AA49">SUM(IF(('R11. TIAM road transport fuels'!$A$9:$A$540=$B49)*('R11. TIAM road transport fuels'!$B$9:$B$540=AA$7)*('R11. TIAM road transport fuels'!$D$9:$D$540=$D49)*('R11. TIAM road transport fuels'!$E$8:$P$8=AA$8),'R11. TIAM road transport fuels'!$E$9:$P$540))</f>
        <v>2369.0292440565909</v>
      </c>
      <c r="AB49" s="58">
        <f t="array" ref="AB49">SUM(IF(('R11. TIAM road transport fuels'!$A$9:$A$540=$B49)*('R11. TIAM road transport fuels'!$B$9:$B$540=AB$7)*('R11. TIAM road transport fuels'!$D$9:$D$540=$D49)*('R11. TIAM road transport fuels'!$E$8:$P$8=AB$8),'R11. TIAM road transport fuels'!$E$9:$P$540))</f>
        <v>2442.7413614793495</v>
      </c>
      <c r="AC49" s="58">
        <f t="array" ref="AC49">SUM(IF(('R11. TIAM road transport fuels'!$A$9:$A$540=$B49)*('R11. TIAM road transport fuels'!$B$9:$B$540=AC$7)*('R11. TIAM road transport fuels'!$D$9:$D$540=$D49)*('R11. TIAM road transport fuels'!$E$8:$P$8=AC$8),'R11. TIAM road transport fuels'!$E$9:$P$540))</f>
        <v>2527.9151273128959</v>
      </c>
    </row>
    <row r="50" spans="1:29" x14ac:dyDescent="0.3">
      <c r="A50" s="39" t="s">
        <v>66</v>
      </c>
      <c r="B50" s="39" t="s">
        <v>255</v>
      </c>
      <c r="C50" s="39" t="s">
        <v>98</v>
      </c>
      <c r="D50" s="39" t="s">
        <v>260</v>
      </c>
      <c r="E50" s="58">
        <f t="array" ref="E50">SUM(IF(('R11. TIAM road transport fuels'!$A$9:$A$540=$B50)*('R11. TIAM road transport fuels'!$B$9:$B$540=E$7)*('R11. TIAM road transport fuels'!$D$9:$D$540=$D50)*('R11. TIAM road transport fuels'!$E$8:$P$8=E$8),'R11. TIAM road transport fuels'!$E$9:$P$540))</f>
        <v>3.9800000000000004</v>
      </c>
      <c r="F50" s="58">
        <f t="array" ref="F50">SUM(IF(('R11. TIAM road transport fuels'!$A$9:$A$540=$B50)*('R11. TIAM road transport fuels'!$B$9:$B$540=F$7)*('R11. TIAM road transport fuels'!$D$9:$D$540=$D50)*('R11. TIAM road transport fuels'!$E$8:$P$8=F$8),'R11. TIAM road transport fuels'!$E$9:$P$540))</f>
        <v>0</v>
      </c>
      <c r="G50" s="58">
        <f t="array" ref="G50">SUM(IF(('R11. TIAM road transport fuels'!$A$9:$A$540=$B50)*('R11. TIAM road transport fuels'!$B$9:$B$540=G$7)*('R11. TIAM road transport fuels'!$D$9:$D$540=$D50)*('R11. TIAM road transport fuels'!$E$8:$P$8=G$8),'R11. TIAM road transport fuels'!$E$9:$P$540))</f>
        <v>48.893250000000002</v>
      </c>
      <c r="H50" s="58">
        <f t="array" ref="H50">SUM(IF(('R11. TIAM road transport fuels'!$A$9:$A$540=$B50)*('R11. TIAM road transport fuels'!$B$9:$B$540=H$7)*('R11. TIAM road transport fuels'!$D$9:$D$540=$D50)*('R11. TIAM road transport fuels'!$E$8:$P$8=H$8),'R11. TIAM road transport fuels'!$E$9:$P$540))</f>
        <v>69.582995312802495</v>
      </c>
      <c r="I50" s="58">
        <f t="array" ref="I50">SUM(IF(('R11. TIAM road transport fuels'!$A$9:$A$540=$B50)*('R11. TIAM road transport fuels'!$B$9:$B$540=I$7)*('R11. TIAM road transport fuels'!$D$9:$D$540=$D50)*('R11. TIAM road transport fuels'!$E$8:$P$8=I$8),'R11. TIAM road transport fuels'!$E$9:$P$540))</f>
        <v>8.0653067882971496E-2</v>
      </c>
      <c r="J50" s="58">
        <f t="array" ref="J50">SUM(IF(('R11. TIAM road transport fuels'!$A$9:$A$540=$B50)*('R11. TIAM road transport fuels'!$B$9:$B$540=J$7)*('R11. TIAM road transport fuels'!$D$9:$D$540=$D50)*('R11. TIAM road transport fuels'!$E$8:$P$8=J$8),'R11. TIAM road transport fuels'!$E$9:$P$540))</f>
        <v>0</v>
      </c>
      <c r="K50" s="58">
        <f t="array" ref="K50">SUM(IF(('R11. TIAM road transport fuels'!$A$9:$A$540=$B50)*('R11. TIAM road transport fuels'!$B$9:$B$540=K$7)*('R11. TIAM road transport fuels'!$D$9:$D$540=$D50)*('R11. TIAM road transport fuels'!$E$8:$P$8=K$8),'R11. TIAM road transport fuels'!$E$9:$P$540))</f>
        <v>1768.1452778961384</v>
      </c>
      <c r="L50" s="58">
        <f t="array" ref="L50">SUM(IF(('R11. TIAM road transport fuels'!$A$9:$A$540=$B50)*('R11. TIAM road transport fuels'!$B$9:$B$540=L$7)*('R11. TIAM road transport fuels'!$D$9:$D$540=$D50)*('R11. TIAM road transport fuels'!$E$8:$P$8=L$8),'R11. TIAM road transport fuels'!$E$9:$P$540))</f>
        <v>215.20218538403239</v>
      </c>
      <c r="M50" s="58">
        <f t="array" ref="M50">SUM(IF(('R11. TIAM road transport fuels'!$A$9:$A$540=$B50)*('R11. TIAM road transport fuels'!$B$9:$B$540=M$7)*('R11. TIAM road transport fuels'!$D$9:$D$540=$D50)*('R11. TIAM road transport fuels'!$E$8:$P$8=M$8),'R11. TIAM road transport fuels'!$E$9:$P$540))</f>
        <v>0</v>
      </c>
      <c r="N50" s="58">
        <f t="array" ref="N50">SUM(IF(('R11. TIAM road transport fuels'!$A$9:$A$540=$B50)*('R11. TIAM road transport fuels'!$B$9:$B$540=N$7)*('R11. TIAM road transport fuels'!$D$9:$D$540=$D50)*('R11. TIAM road transport fuels'!$E$8:$P$8=N$8),'R11. TIAM road transport fuels'!$E$9:$P$540))</f>
        <v>0</v>
      </c>
      <c r="O50" s="58">
        <f t="array" ref="O50">SUM(IF(('R11. TIAM road transport fuels'!$A$9:$A$540=$B50)*('R11. TIAM road transport fuels'!$B$9:$B$540=O$7)*('R11. TIAM road transport fuels'!$D$9:$D$540=$D50)*('R11. TIAM road transport fuels'!$E$8:$P$8=O$8),'R11. TIAM road transport fuels'!$E$9:$P$540))</f>
        <v>0</v>
      </c>
      <c r="P50" s="58">
        <f t="array" ref="P50">SUM(IF(('R11. TIAM road transport fuels'!$A$9:$A$540=$B50)*('R11. TIAM road transport fuels'!$B$9:$B$540=P$7)*('R11. TIAM road transport fuels'!$D$9:$D$540=$D50)*('R11. TIAM road transport fuels'!$E$8:$P$8=P$8),'R11. TIAM road transport fuels'!$E$9:$P$540))</f>
        <v>168.72734623719501</v>
      </c>
      <c r="R50" s="58">
        <f t="array" ref="R50">SUM(IF(('R11. TIAM road transport fuels'!$A$9:$A$540=$B50)*('R11. TIAM road transport fuels'!$B$9:$B$540=R$7)*('R11. TIAM road transport fuels'!$D$9:$D$540=$D50)*('R11. TIAM road transport fuels'!$E$8:$P$8=R$8),'R11. TIAM road transport fuels'!$E$9:$P$540))</f>
        <v>0</v>
      </c>
      <c r="S50" s="58">
        <f t="array" ref="S50">SUM(IF(('R11. TIAM road transport fuels'!$A$9:$A$540=$B50)*('R11. TIAM road transport fuels'!$B$9:$B$540=S$7)*('R11. TIAM road transport fuels'!$D$9:$D$540=$D50)*('R11. TIAM road transport fuels'!$E$8:$P$8=S$8),'R11. TIAM road transport fuels'!$E$9:$P$540))</f>
        <v>0</v>
      </c>
      <c r="T50" s="58">
        <f t="array" ref="T50">SUM(IF(('R11. TIAM road transport fuels'!$A$9:$A$540=$B50)*('R11. TIAM road transport fuels'!$B$9:$B$540=T$7)*('R11. TIAM road transport fuels'!$D$9:$D$540=$D50)*('R11. TIAM road transport fuels'!$E$8:$P$8=T$8),'R11. TIAM road transport fuels'!$E$9:$P$540))</f>
        <v>0</v>
      </c>
      <c r="U50" s="58">
        <f t="array" ref="U50">SUM(IF(('R11. TIAM road transport fuels'!$A$9:$A$540=$B50)*('R11. TIAM road transport fuels'!$B$9:$B$540=U$7)*('R11. TIAM road transport fuels'!$D$9:$D$540=$D50)*('R11. TIAM road transport fuels'!$E$8:$P$8=U$8),'R11. TIAM road transport fuels'!$E$9:$P$540))</f>
        <v>0</v>
      </c>
      <c r="V50" s="58">
        <f t="array" ref="V50">SUM(IF(('R11. TIAM road transport fuels'!$A$9:$A$540=$B50)*('R11. TIAM road transport fuels'!$B$9:$B$540=V$7)*('R11. TIAM road transport fuels'!$D$9:$D$540=$D50)*('R11. TIAM road transport fuels'!$E$8:$P$8=V$8),'R11. TIAM road transport fuels'!$E$9:$P$540))</f>
        <v>0</v>
      </c>
      <c r="W50" s="58">
        <f t="array" ref="W50">SUM(IF(('R11. TIAM road transport fuels'!$A$9:$A$540=$B50)*('R11. TIAM road transport fuels'!$B$9:$B$540=W$7)*('R11. TIAM road transport fuels'!$D$9:$D$540=$D50)*('R11. TIAM road transport fuels'!$E$8:$P$8=W$8),'R11. TIAM road transport fuels'!$E$9:$P$540))</f>
        <v>3025.4897990702257</v>
      </c>
      <c r="X50" s="58">
        <f t="array" ref="X50">SUM(IF(('R11. TIAM road transport fuels'!$A$9:$A$540=$B50)*('R11. TIAM road transport fuels'!$B$9:$B$540=X$7)*('R11. TIAM road transport fuels'!$D$9:$D$540=$D50)*('R11. TIAM road transport fuels'!$E$8:$P$8=X$8),'R11. TIAM road transport fuels'!$E$9:$P$540))</f>
        <v>5593.2524729608522</v>
      </c>
      <c r="Y50" s="58">
        <f t="array" ref="Y50">SUM(IF(('R11. TIAM road transport fuels'!$A$9:$A$540=$B50)*('R11. TIAM road transport fuels'!$B$9:$B$540=Y$7)*('R11. TIAM road transport fuels'!$D$9:$D$540=$D50)*('R11. TIAM road transport fuels'!$E$8:$P$8=Y$8),'R11. TIAM road transport fuels'!$E$9:$P$540))</f>
        <v>6630.5055747620345</v>
      </c>
      <c r="Z50" s="58">
        <f t="array" ref="Z50">SUM(IF(('R11. TIAM road transport fuels'!$A$9:$A$540=$B50)*('R11. TIAM road transport fuels'!$B$9:$B$540=Z$7)*('R11. TIAM road transport fuels'!$D$9:$D$540=$D50)*('R11. TIAM road transport fuels'!$E$8:$P$8=Z$8),'R11. TIAM road transport fuels'!$E$9:$P$540))</f>
        <v>7231.500961011443</v>
      </c>
      <c r="AA50" s="58">
        <f t="array" ref="AA50">SUM(IF(('R11. TIAM road transport fuels'!$A$9:$A$540=$B50)*('R11. TIAM road transport fuels'!$B$9:$B$540=AA$7)*('R11. TIAM road transport fuels'!$D$9:$D$540=$D50)*('R11. TIAM road transport fuels'!$E$8:$P$8=AA$8),'R11. TIAM road transport fuels'!$E$9:$P$540))</f>
        <v>7713.9436416360541</v>
      </c>
      <c r="AB50" s="58">
        <f t="array" ref="AB50">SUM(IF(('R11. TIAM road transport fuels'!$A$9:$A$540=$B50)*('R11. TIAM road transport fuels'!$B$9:$B$540=AB$7)*('R11. TIAM road transport fuels'!$D$9:$D$540=$D50)*('R11. TIAM road transport fuels'!$E$8:$P$8=AB$8),'R11. TIAM road transport fuels'!$E$9:$P$540))</f>
        <v>7991.481386443259</v>
      </c>
      <c r="AC50" s="58">
        <f t="array" ref="AC50">SUM(IF(('R11. TIAM road transport fuels'!$A$9:$A$540=$B50)*('R11. TIAM road transport fuels'!$B$9:$B$540=AC$7)*('R11. TIAM road transport fuels'!$D$9:$D$540=$D50)*('R11. TIAM road transport fuels'!$E$8:$P$8=AC$8),'R11. TIAM road transport fuels'!$E$9:$P$540))</f>
        <v>8441.1329669585011</v>
      </c>
    </row>
    <row r="51" spans="1:29" x14ac:dyDescent="0.3">
      <c r="A51" s="39" t="s">
        <v>66</v>
      </c>
      <c r="B51" s="39" t="s">
        <v>255</v>
      </c>
      <c r="C51" s="39" t="s">
        <v>99</v>
      </c>
      <c r="D51" s="39" t="s">
        <v>261</v>
      </c>
      <c r="E51" s="58">
        <f t="array" ref="E51">SUM(IF(('R11. TIAM road transport fuels'!$A$9:$A$540=$B51)*('R11. TIAM road transport fuels'!$B$9:$B$540=E$7)*('R11. TIAM road transport fuels'!$D$9:$D$540=$D51)*('R11. TIAM road transport fuels'!$E$8:$P$8=E$8),'R11. TIAM road transport fuels'!$E$9:$P$540))</f>
        <v>3.44</v>
      </c>
      <c r="F51" s="58">
        <f t="array" ref="F51">SUM(IF(('R11. TIAM road transport fuels'!$A$9:$A$540=$B51)*('R11. TIAM road transport fuels'!$B$9:$B$540=F$7)*('R11. TIAM road transport fuels'!$D$9:$D$540=$D51)*('R11. TIAM road transport fuels'!$E$8:$P$8=F$8),'R11. TIAM road transport fuels'!$E$9:$P$540))</f>
        <v>0</v>
      </c>
      <c r="G51" s="58">
        <f t="array" ref="G51">SUM(IF(('R11. TIAM road transport fuels'!$A$9:$A$540=$B51)*('R11. TIAM road transport fuels'!$B$9:$B$540=G$7)*('R11. TIAM road transport fuels'!$D$9:$D$540=$D51)*('R11. TIAM road transport fuels'!$E$8:$P$8=G$8),'R11. TIAM road transport fuels'!$E$9:$P$540))</f>
        <v>15.73775</v>
      </c>
      <c r="H51" s="58">
        <f t="array" ref="H51">SUM(IF(('R11. TIAM road transport fuels'!$A$9:$A$540=$B51)*('R11. TIAM road transport fuels'!$B$9:$B$540=H$7)*('R11. TIAM road transport fuels'!$D$9:$D$540=$D51)*('R11. TIAM road transport fuels'!$E$8:$P$8=H$8),'R11. TIAM road transport fuels'!$E$9:$P$540))</f>
        <v>15.73775</v>
      </c>
      <c r="I51" s="58">
        <f t="array" ref="I51">SUM(IF(('R11. TIAM road transport fuels'!$A$9:$A$540=$B51)*('R11. TIAM road transport fuels'!$B$9:$B$540=I$7)*('R11. TIAM road transport fuels'!$D$9:$D$540=$D51)*('R11. TIAM road transport fuels'!$E$8:$P$8=I$8),'R11. TIAM road transport fuels'!$E$9:$P$540))</f>
        <v>0</v>
      </c>
      <c r="J51" s="58">
        <f t="array" ref="J51">SUM(IF(('R11. TIAM road transport fuels'!$A$9:$A$540=$B51)*('R11. TIAM road transport fuels'!$B$9:$B$540=J$7)*('R11. TIAM road transport fuels'!$D$9:$D$540=$D51)*('R11. TIAM road transport fuels'!$E$8:$P$8=J$8),'R11. TIAM road transport fuels'!$E$9:$P$540))</f>
        <v>30.548126982169698</v>
      </c>
      <c r="K51" s="58">
        <f t="array" ref="K51">SUM(IF(('R11. TIAM road transport fuels'!$A$9:$A$540=$B51)*('R11. TIAM road transport fuels'!$B$9:$B$540=K$7)*('R11. TIAM road transport fuels'!$D$9:$D$540=$D51)*('R11. TIAM road transport fuels'!$E$8:$P$8=K$8),'R11. TIAM road transport fuels'!$E$9:$P$540))</f>
        <v>30.341923492837601</v>
      </c>
      <c r="L51" s="58">
        <f t="array" ref="L51">SUM(IF(('R11. TIAM road transport fuels'!$A$9:$A$540=$B51)*('R11. TIAM road transport fuels'!$B$9:$B$540=L$7)*('R11. TIAM road transport fuels'!$D$9:$D$540=$D51)*('R11. TIAM road transport fuels'!$E$8:$P$8=L$8),'R11. TIAM road transport fuels'!$E$9:$P$540))</f>
        <v>0</v>
      </c>
      <c r="M51" s="58">
        <f t="array" ref="M51">SUM(IF(('R11. TIAM road transport fuels'!$A$9:$A$540=$B51)*('R11. TIAM road transport fuels'!$B$9:$B$540=M$7)*('R11. TIAM road transport fuels'!$D$9:$D$540=$D51)*('R11. TIAM road transport fuels'!$E$8:$P$8=M$8),'R11. TIAM road transport fuels'!$E$9:$P$540))</f>
        <v>0</v>
      </c>
      <c r="N51" s="58">
        <f t="array" ref="N51">SUM(IF(('R11. TIAM road transport fuels'!$A$9:$A$540=$B51)*('R11. TIAM road transport fuels'!$B$9:$B$540=N$7)*('R11. TIAM road transport fuels'!$D$9:$D$540=$D51)*('R11. TIAM road transport fuels'!$E$8:$P$8=N$8),'R11. TIAM road transport fuels'!$E$9:$P$540))</f>
        <v>0</v>
      </c>
      <c r="O51" s="58">
        <f t="array" ref="O51">SUM(IF(('R11. TIAM road transport fuels'!$A$9:$A$540=$B51)*('R11. TIAM road transport fuels'!$B$9:$B$540=O$7)*('R11. TIAM road transport fuels'!$D$9:$D$540=$D51)*('R11. TIAM road transport fuels'!$E$8:$P$8=O$8),'R11. TIAM road transport fuels'!$E$9:$P$540))</f>
        <v>0</v>
      </c>
      <c r="P51" s="58">
        <f t="array" ref="P51">SUM(IF(('R11. TIAM road transport fuels'!$A$9:$A$540=$B51)*('R11. TIAM road transport fuels'!$B$9:$B$540=P$7)*('R11. TIAM road transport fuels'!$D$9:$D$540=$D51)*('R11. TIAM road transport fuels'!$E$8:$P$8=P$8),'R11. TIAM road transport fuels'!$E$9:$P$540))</f>
        <v>0</v>
      </c>
      <c r="R51" s="58">
        <f t="array" ref="R51">SUM(IF(('R11. TIAM road transport fuels'!$A$9:$A$540=$B51)*('R11. TIAM road transport fuels'!$B$9:$B$540=R$7)*('R11. TIAM road transport fuels'!$D$9:$D$540=$D51)*('R11. TIAM road transport fuels'!$E$8:$P$8=R$8),'R11. TIAM road transport fuels'!$E$9:$P$540))</f>
        <v>0</v>
      </c>
      <c r="S51" s="58">
        <f t="array" ref="S51">SUM(IF(('R11. TIAM road transport fuels'!$A$9:$A$540=$B51)*('R11. TIAM road transport fuels'!$B$9:$B$540=S$7)*('R11. TIAM road transport fuels'!$D$9:$D$540=$D51)*('R11. TIAM road transport fuels'!$E$8:$P$8=S$8),'R11. TIAM road transport fuels'!$E$9:$P$540))</f>
        <v>0</v>
      </c>
      <c r="T51" s="58">
        <f t="array" ref="T51">SUM(IF(('R11. TIAM road transport fuels'!$A$9:$A$540=$B51)*('R11. TIAM road transport fuels'!$B$9:$B$540=T$7)*('R11. TIAM road transport fuels'!$D$9:$D$540=$D51)*('R11. TIAM road transport fuels'!$E$8:$P$8=T$8),'R11. TIAM road transport fuels'!$E$9:$P$540))</f>
        <v>0</v>
      </c>
      <c r="U51" s="58">
        <f t="array" ref="U51">SUM(IF(('R11. TIAM road transport fuels'!$A$9:$A$540=$B51)*('R11. TIAM road transport fuels'!$B$9:$B$540=U$7)*('R11. TIAM road transport fuels'!$D$9:$D$540=$D51)*('R11. TIAM road transport fuels'!$E$8:$P$8=U$8),'R11. TIAM road transport fuels'!$E$9:$P$540))</f>
        <v>0</v>
      </c>
      <c r="V51" s="58">
        <f t="array" ref="V51">SUM(IF(('R11. TIAM road transport fuels'!$A$9:$A$540=$B51)*('R11. TIAM road transport fuels'!$B$9:$B$540=V$7)*('R11. TIAM road transport fuels'!$D$9:$D$540=$D51)*('R11. TIAM road transport fuels'!$E$8:$P$8=V$8),'R11. TIAM road transport fuels'!$E$9:$P$540))</f>
        <v>0</v>
      </c>
      <c r="W51" s="58">
        <f t="array" ref="W51">SUM(IF(('R11. TIAM road transport fuels'!$A$9:$A$540=$B51)*('R11. TIAM road transport fuels'!$B$9:$B$540=W$7)*('R11. TIAM road transport fuels'!$D$9:$D$540=$D51)*('R11. TIAM road transport fuels'!$E$8:$P$8=W$8),'R11. TIAM road transport fuels'!$E$9:$P$540))</f>
        <v>100.59718830908272</v>
      </c>
      <c r="X51" s="58">
        <f t="array" ref="X51">SUM(IF(('R11. TIAM road transport fuels'!$A$9:$A$540=$B51)*('R11. TIAM road transport fuels'!$B$9:$B$540=X$7)*('R11. TIAM road transport fuels'!$D$9:$D$540=$D51)*('R11. TIAM road transport fuels'!$E$8:$P$8=X$8),'R11. TIAM road transport fuels'!$E$9:$P$540))</f>
        <v>232.4283647190444</v>
      </c>
      <c r="Y51" s="58">
        <f t="array" ref="Y51">SUM(IF(('R11. TIAM road transport fuels'!$A$9:$A$540=$B51)*('R11. TIAM road transport fuels'!$B$9:$B$540=Y$7)*('R11. TIAM road transport fuels'!$D$9:$D$540=$D51)*('R11. TIAM road transport fuels'!$E$8:$P$8=Y$8),'R11. TIAM road transport fuels'!$E$9:$P$540))</f>
        <v>282.7616917710514</v>
      </c>
      <c r="Z51" s="58">
        <f t="array" ref="Z51">SUM(IF(('R11. TIAM road transport fuels'!$A$9:$A$540=$B51)*('R11. TIAM road transport fuels'!$B$9:$B$540=Z$7)*('R11. TIAM road transport fuels'!$D$9:$D$540=$D51)*('R11. TIAM road transport fuels'!$E$8:$P$8=Z$8),'R11. TIAM road transport fuels'!$E$9:$P$540))</f>
        <v>321.18463050972122</v>
      </c>
      <c r="AA51" s="58">
        <f t="array" ref="AA51">SUM(IF(('R11. TIAM road transport fuels'!$A$9:$A$540=$B51)*('R11. TIAM road transport fuels'!$B$9:$B$540=AA$7)*('R11. TIAM road transport fuels'!$D$9:$D$540=$D51)*('R11. TIAM road transport fuels'!$E$8:$P$8=AA$8),'R11. TIAM road transport fuels'!$E$9:$P$540))</f>
        <v>340.98191756312184</v>
      </c>
      <c r="AB51" s="58">
        <f t="array" ref="AB51">SUM(IF(('R11. TIAM road transport fuels'!$A$9:$A$540=$B51)*('R11. TIAM road transport fuels'!$B$9:$B$540=AB$7)*('R11. TIAM road transport fuels'!$D$9:$D$540=$D51)*('R11. TIAM road transport fuels'!$E$8:$P$8=AB$8),'R11. TIAM road transport fuels'!$E$9:$P$540))</f>
        <v>358.75888135571216</v>
      </c>
      <c r="AC51" s="58">
        <f t="array" ref="AC51">SUM(IF(('R11. TIAM road transport fuels'!$A$9:$A$540=$B51)*('R11. TIAM road transport fuels'!$B$9:$B$540=AC$7)*('R11. TIAM road transport fuels'!$D$9:$D$540=$D51)*('R11. TIAM road transport fuels'!$E$8:$P$8=AC$8),'R11. TIAM road transport fuels'!$E$9:$P$540))</f>
        <v>374.67883375445035</v>
      </c>
    </row>
    <row r="54" spans="1:29" x14ac:dyDescent="0.3">
      <c r="A54" s="43"/>
    </row>
    <row r="56" spans="1:29" x14ac:dyDescent="0.3">
      <c r="E56" s="64"/>
      <c r="F56" s="72"/>
      <c r="G56" s="72"/>
      <c r="H56" s="72"/>
      <c r="I56" s="72"/>
      <c r="J56" s="72"/>
      <c r="K56" s="72"/>
      <c r="L56" s="72"/>
    </row>
    <row r="57" spans="1:29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52:XFD54 B7:XFD7 E8:XFD14 E16:XFD51">
    <cfRule type="expression" dxfId="71" priority="4">
      <formula>_xlfn.ISFORMULA(A1)</formula>
    </cfRule>
  </conditionalFormatting>
  <conditionalFormatting sqref="B4:D5">
    <cfRule type="expression" dxfId="70" priority="3">
      <formula>_xlfn.ISFORMULA(B4)</formula>
    </cfRule>
  </conditionalFormatting>
  <conditionalFormatting sqref="C8:D14">
    <cfRule type="expression" dxfId="69" priority="2">
      <formula>_xlfn.ISFORMULA(C8)</formula>
    </cfRule>
  </conditionalFormatting>
  <conditionalFormatting sqref="A16:D51">
    <cfRule type="expression" dxfId="68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15B8F-FDC8-45AB-A47C-F815734C43E5}">
  <sheetPr>
    <tabColor theme="4" tint="0.39997558519241921"/>
    <pageSetUpPr autoPageBreaks="0"/>
  </sheetPr>
  <dimension ref="A1:Q58"/>
  <sheetViews>
    <sheetView workbookViewId="0"/>
    <sheetView workbookViewId="1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1922</v>
      </c>
    </row>
    <row r="2" spans="1:17" s="30" customFormat="1" x14ac:dyDescent="0.3">
      <c r="A2" s="30" t="s">
        <v>42</v>
      </c>
      <c r="B2" s="30" t="s">
        <v>1923</v>
      </c>
    </row>
    <row r="3" spans="1:17" s="30" customFormat="1" x14ac:dyDescent="0.3">
      <c r="A3" s="30" t="s">
        <v>44</v>
      </c>
      <c r="B3" s="30" t="s">
        <v>1924</v>
      </c>
    </row>
    <row r="4" spans="1:17" s="30" customFormat="1" x14ac:dyDescent="0.3">
      <c r="A4" s="30" t="s">
        <v>46</v>
      </c>
      <c r="B4" s="30" t="s">
        <v>244</v>
      </c>
      <c r="Q4" s="31"/>
    </row>
    <row r="5" spans="1:17" s="30" customFormat="1" x14ac:dyDescent="0.3">
      <c r="A5" s="30" t="s">
        <v>194</v>
      </c>
      <c r="B5" s="78" t="s">
        <v>1925</v>
      </c>
      <c r="Q5" s="31"/>
    </row>
    <row r="6" spans="1:17" s="30" customFormat="1" x14ac:dyDescent="0.3">
      <c r="B6" s="78" t="s">
        <v>1938</v>
      </c>
      <c r="C6" s="654">
        <f>1/'R2. Energy units'!$E$9</f>
        <v>41.867999934702667</v>
      </c>
      <c r="Q6" s="31"/>
    </row>
    <row r="8" spans="1:17" x14ac:dyDescent="0.3">
      <c r="A8" s="43"/>
      <c r="E8" s="39" t="s">
        <v>1912</v>
      </c>
      <c r="F8" s="39" t="s">
        <v>1912</v>
      </c>
      <c r="G8" s="39" t="s">
        <v>1912</v>
      </c>
      <c r="H8" s="39" t="s">
        <v>1912</v>
      </c>
      <c r="I8" s="39" t="s">
        <v>1912</v>
      </c>
      <c r="J8" s="39" t="s">
        <v>1912</v>
      </c>
      <c r="K8" s="39" t="s">
        <v>1912</v>
      </c>
      <c r="L8" s="39" t="s">
        <v>1912</v>
      </c>
      <c r="M8" s="39" t="s">
        <v>1912</v>
      </c>
      <c r="N8" s="39" t="s">
        <v>1912</v>
      </c>
      <c r="O8" s="39" t="s">
        <v>1912</v>
      </c>
      <c r="P8" s="39" t="s">
        <v>1912</v>
      </c>
    </row>
    <row r="9" spans="1:17" x14ac:dyDescent="0.3">
      <c r="A9" s="39" t="s">
        <v>56</v>
      </c>
      <c r="B9" s="39" t="s">
        <v>246</v>
      </c>
      <c r="C9" s="39" t="s">
        <v>247</v>
      </c>
      <c r="D9" s="39" t="s">
        <v>248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249</v>
      </c>
      <c r="C10" s="39" t="s">
        <v>86</v>
      </c>
      <c r="D10" s="39" t="s">
        <v>250</v>
      </c>
      <c r="E10" s="58">
        <f t="array" ref="E10">SUM(IF(('R28. TIAM 1206 prim energy cons'!$A$10:$A$1240=$B10)*('R28. TIAM 1206 prim energy cons'!$C$10:$C$1240=E$8)*('R28. TIAM 1206 prim energy cons'!$F$9:$Q$9=E$9),'R28. TIAM 1206 prim energy cons'!$F$10:$Q$1240))</f>
        <v>95984.312707703546</v>
      </c>
      <c r="F10" s="58">
        <f t="array" ref="F10">SUM(IF(('R28. TIAM 1206 prim energy cons'!$A$10:$A$1240=$B10)*('R28. TIAM 1206 prim energy cons'!$C$10:$C$1240=F$8)*('R28. TIAM 1206 prim energy cons'!$F$9:$Q$9=F$9),'R28. TIAM 1206 prim energy cons'!$F$10:$Q$1240))</f>
        <v>98747.678056740813</v>
      </c>
      <c r="G10" s="58">
        <f t="array" ref="G10">SUM(IF(('R28. TIAM 1206 prim energy cons'!$A$10:$A$1240=$B10)*('R28. TIAM 1206 prim energy cons'!$C$10:$C$1240=G$8)*('R28. TIAM 1206 prim energy cons'!$F$9:$Q$9=G$9),'R28. TIAM 1206 prim energy cons'!$F$10:$Q$1240))</f>
        <v>106269.87905882635</v>
      </c>
      <c r="H10" s="58">
        <f t="array" ref="H10">SUM(IF(('R28. TIAM 1206 prim energy cons'!$A$10:$A$1240=$B10)*('R28. TIAM 1206 prim energy cons'!$C$10:$C$1240=H$8)*('R28. TIAM 1206 prim energy cons'!$F$9:$Q$9=H$9),'R28. TIAM 1206 prim energy cons'!$F$10:$Q$1240))</f>
        <v>117187.20320130524</v>
      </c>
      <c r="I10" s="58">
        <f t="array" ref="I10">SUM(IF(('R28. TIAM 1206 prim energy cons'!$A$10:$A$1240=$B10)*('R28. TIAM 1206 prim energy cons'!$C$10:$C$1240=I$8)*('R28. TIAM 1206 prim energy cons'!$F$9:$Q$9=I$9),'R28. TIAM 1206 prim energy cons'!$F$10:$Q$1240))</f>
        <v>134339.93958679447</v>
      </c>
      <c r="J10" s="58">
        <f t="array" ref="J10">SUM(IF(('R28. TIAM 1206 prim energy cons'!$A$10:$A$1240=$B10)*('R28. TIAM 1206 prim energy cons'!$C$10:$C$1240=J$8)*('R28. TIAM 1206 prim energy cons'!$F$9:$Q$9=J$9),'R28. TIAM 1206 prim energy cons'!$F$10:$Q$1240))</f>
        <v>154131.55700401281</v>
      </c>
      <c r="K10" s="58">
        <f t="array" ref="K10">SUM(IF(('R28. TIAM 1206 prim energy cons'!$A$10:$A$1240=$B10)*('R28. TIAM 1206 prim energy cons'!$C$10:$C$1240=K$8)*('R28. TIAM 1206 prim energy cons'!$F$9:$Q$9=K$9),'R28. TIAM 1206 prim energy cons'!$F$10:$Q$1240))</f>
        <v>182089.72732819943</v>
      </c>
      <c r="L10" s="58">
        <f t="array" ref="L10">SUM(IF(('R28. TIAM 1206 prim energy cons'!$A$10:$A$1240=$B10)*('R28. TIAM 1206 prim energy cons'!$C$10:$C$1240=L$8)*('R28. TIAM 1206 prim energy cons'!$F$9:$Q$9=L$9),'R28. TIAM 1206 prim energy cons'!$F$10:$Q$1240))</f>
        <v>198976.5297523964</v>
      </c>
      <c r="M10" s="58">
        <f t="array" ref="M10">SUM(IF(('R28. TIAM 1206 prim energy cons'!$A$10:$A$1240=$B10)*('R28. TIAM 1206 prim energy cons'!$C$10:$C$1240=M$8)*('R28. TIAM 1206 prim energy cons'!$F$9:$Q$9=M$9),'R28. TIAM 1206 prim energy cons'!$F$10:$Q$1240))</f>
        <v>223964.43963327075</v>
      </c>
      <c r="N10" s="58">
        <f t="array" ref="N10">SUM(IF(('R28. TIAM 1206 prim energy cons'!$A$10:$A$1240=$B10)*('R28. TIAM 1206 prim energy cons'!$C$10:$C$1240=N$8)*('R28. TIAM 1206 prim energy cons'!$F$9:$Q$9=N$9),'R28. TIAM 1206 prim energy cons'!$F$10:$Q$1240))</f>
        <v>234520.82371465731</v>
      </c>
      <c r="O10" s="58">
        <f t="array" ref="O10">SUM(IF(('R28. TIAM 1206 prim energy cons'!$A$10:$A$1240=$B10)*('R28. TIAM 1206 prim energy cons'!$C$10:$C$1240=O$8)*('R28. TIAM 1206 prim energy cons'!$F$9:$Q$9=O$9),'R28. TIAM 1206 prim energy cons'!$F$10:$Q$1240))</f>
        <v>241542.24338603087</v>
      </c>
      <c r="P10" s="58">
        <f t="array" ref="P10">SUM(IF(('R28. TIAM 1206 prim energy cons'!$A$10:$A$1240=$B10)*('R28. TIAM 1206 prim energy cons'!$C$10:$C$1240=P$8)*('R28. TIAM 1206 prim energy cons'!$F$9:$Q$9=P$9),'R28. TIAM 1206 prim energy cons'!$F$10:$Q$1240))</f>
        <v>253249.624809967</v>
      </c>
    </row>
    <row r="11" spans="1:17" x14ac:dyDescent="0.3">
      <c r="A11" s="39" t="s">
        <v>63</v>
      </c>
      <c r="B11" s="39" t="s">
        <v>251</v>
      </c>
      <c r="C11" s="39" t="s">
        <v>86</v>
      </c>
      <c r="D11" s="39" t="s">
        <v>250</v>
      </c>
      <c r="E11" s="58">
        <f t="array" ref="E11">SUM(IF(('R28. TIAM 1206 prim energy cons'!$A$10:$A$1240=$B11)*('R28. TIAM 1206 prim energy cons'!$C$10:$C$1240=E$8)*('R28. TIAM 1206 prim energy cons'!$F$9:$Q$9=E$9),'R28. TIAM 1206 prim energy cons'!$F$10:$Q$1240))</f>
        <v>95984.312707703546</v>
      </c>
      <c r="F11" s="58">
        <f t="array" ref="F11">SUM(IF(('R28. TIAM 1206 prim energy cons'!$A$10:$A$1240=$B11)*('R28. TIAM 1206 prim energy cons'!$C$10:$C$1240=F$8)*('R28. TIAM 1206 prim energy cons'!$F$9:$Q$9=F$9),'R28. TIAM 1206 prim energy cons'!$F$10:$Q$1240))</f>
        <v>98747.677892323656</v>
      </c>
      <c r="G11" s="58">
        <f t="array" ref="G11">SUM(IF(('R28. TIAM 1206 prim energy cons'!$A$10:$A$1240=$B11)*('R28. TIAM 1206 prim energy cons'!$C$10:$C$1240=G$8)*('R28. TIAM 1206 prim energy cons'!$F$9:$Q$9=G$9),'R28. TIAM 1206 prim energy cons'!$F$10:$Q$1240))</f>
        <v>106266.16039854284</v>
      </c>
      <c r="H11" s="58">
        <f t="array" ref="H11">SUM(IF(('R28. TIAM 1206 prim energy cons'!$A$10:$A$1240=$B11)*('R28. TIAM 1206 prim energy cons'!$C$10:$C$1240=H$8)*('R28. TIAM 1206 prim energy cons'!$F$9:$Q$9=H$9),'R28. TIAM 1206 prim energy cons'!$F$10:$Q$1240))</f>
        <v>124964.94123359813</v>
      </c>
      <c r="I11" s="58">
        <f t="array" ref="I11">SUM(IF(('R28. TIAM 1206 prim energy cons'!$A$10:$A$1240=$B11)*('R28. TIAM 1206 prim energy cons'!$C$10:$C$1240=I$8)*('R28. TIAM 1206 prim energy cons'!$F$9:$Q$9=I$9),'R28. TIAM 1206 prim energy cons'!$F$10:$Q$1240))</f>
        <v>184889.31267040694</v>
      </c>
      <c r="J11" s="58">
        <f t="array" ref="J11">SUM(IF(('R28. TIAM 1206 prim energy cons'!$A$10:$A$1240=$B11)*('R28. TIAM 1206 prim energy cons'!$C$10:$C$1240=J$8)*('R28. TIAM 1206 prim energy cons'!$F$9:$Q$9=J$9),'R28. TIAM 1206 prim energy cons'!$F$10:$Q$1240))</f>
        <v>220302.3613120052</v>
      </c>
      <c r="K11" s="58">
        <f t="array" ref="K11">SUM(IF(('R28. TIAM 1206 prim energy cons'!$A$10:$A$1240=$B11)*('R28. TIAM 1206 prim energy cons'!$C$10:$C$1240=K$8)*('R28. TIAM 1206 prim energy cons'!$F$9:$Q$9=K$9),'R28. TIAM 1206 prim energy cons'!$F$10:$Q$1240))</f>
        <v>259956.39878321323</v>
      </c>
      <c r="L11" s="58">
        <f t="array" ref="L11">SUM(IF(('R28. TIAM 1206 prim energy cons'!$A$10:$A$1240=$B11)*('R28. TIAM 1206 prim energy cons'!$C$10:$C$1240=L$8)*('R28. TIAM 1206 prim energy cons'!$F$9:$Q$9=L$9),'R28. TIAM 1206 prim energy cons'!$F$10:$Q$1240))</f>
        <v>313705.16325554723</v>
      </c>
      <c r="M11" s="58">
        <f t="array" ref="M11">SUM(IF(('R28. TIAM 1206 prim energy cons'!$A$10:$A$1240=$B11)*('R28. TIAM 1206 prim energy cons'!$C$10:$C$1240=M$8)*('R28. TIAM 1206 prim energy cons'!$F$9:$Q$9=M$9),'R28. TIAM 1206 prim energy cons'!$F$10:$Q$1240))</f>
        <v>308284.63328834926</v>
      </c>
      <c r="N11" s="58">
        <f t="array" ref="N11">SUM(IF(('R28. TIAM 1206 prim energy cons'!$A$10:$A$1240=$B11)*('R28. TIAM 1206 prim energy cons'!$C$10:$C$1240=N$8)*('R28. TIAM 1206 prim energy cons'!$F$9:$Q$9=N$9),'R28. TIAM 1206 prim energy cons'!$F$10:$Q$1240))</f>
        <v>314131.81394066417</v>
      </c>
      <c r="O11" s="58">
        <f t="array" ref="O11">SUM(IF(('R28. TIAM 1206 prim energy cons'!$A$10:$A$1240=$B11)*('R28. TIAM 1206 prim energy cons'!$C$10:$C$1240=O$8)*('R28. TIAM 1206 prim energy cons'!$F$9:$Q$9=O$9),'R28. TIAM 1206 prim energy cons'!$F$10:$Q$1240))</f>
        <v>329789.49563925737</v>
      </c>
      <c r="P11" s="58">
        <f t="array" ref="P11">SUM(IF(('R28. TIAM 1206 prim energy cons'!$A$10:$A$1240=$B11)*('R28. TIAM 1206 prim energy cons'!$C$10:$C$1240=P$8)*('R28. TIAM 1206 prim energy cons'!$F$9:$Q$9=P$9),'R28. TIAM 1206 prim energy cons'!$F$10:$Q$1240))</f>
        <v>349558.30609769298</v>
      </c>
    </row>
    <row r="12" spans="1:17" x14ac:dyDescent="0.3">
      <c r="A12" s="39" t="s">
        <v>64</v>
      </c>
      <c r="B12" s="39" t="s">
        <v>252</v>
      </c>
      <c r="C12" s="39" t="s">
        <v>86</v>
      </c>
      <c r="D12" s="39" t="s">
        <v>250</v>
      </c>
      <c r="E12" s="58">
        <f t="array" ref="E12">SUM(IF(('R28. TIAM 1206 prim energy cons'!$A$10:$A$1240=$B12)*('R28. TIAM 1206 prim energy cons'!$C$10:$C$1240=E$8)*('R28. TIAM 1206 prim energy cons'!$F$9:$Q$9=E$9),'R28. TIAM 1206 prim energy cons'!$F$10:$Q$1240))</f>
        <v>95984.312707703546</v>
      </c>
      <c r="F12" s="58">
        <f t="array" ref="F12">SUM(IF(('R28. TIAM 1206 prim energy cons'!$A$10:$A$1240=$B12)*('R28. TIAM 1206 prim energy cons'!$C$10:$C$1240=F$8)*('R28. TIAM 1206 prim energy cons'!$F$9:$Q$9=F$9),'R28. TIAM 1206 prim energy cons'!$F$10:$Q$1240))</f>
        <v>98747.677892323656</v>
      </c>
      <c r="G12" s="58">
        <f t="array" ref="G12">SUM(IF(('R28. TIAM 1206 prim energy cons'!$A$10:$A$1240=$B12)*('R28. TIAM 1206 prim energy cons'!$C$10:$C$1240=G$8)*('R28. TIAM 1206 prim energy cons'!$F$9:$Q$9=G$9),'R28. TIAM 1206 prim energy cons'!$F$10:$Q$1240))</f>
        <v>106266.16039854284</v>
      </c>
      <c r="H12" s="58">
        <f t="array" ref="H12">SUM(IF(('R28. TIAM 1206 prim energy cons'!$A$10:$A$1240=$B12)*('R28. TIAM 1206 prim energy cons'!$C$10:$C$1240=H$8)*('R28. TIAM 1206 prim energy cons'!$F$9:$Q$9=H$9),'R28. TIAM 1206 prim energy cons'!$F$10:$Q$1240))</f>
        <v>124964.94123359813</v>
      </c>
      <c r="I12" s="58">
        <f t="array" ref="I12">SUM(IF(('R28. TIAM 1206 prim energy cons'!$A$10:$A$1240=$B12)*('R28. TIAM 1206 prim energy cons'!$C$10:$C$1240=I$8)*('R28. TIAM 1206 prim energy cons'!$F$9:$Q$9=I$9),'R28. TIAM 1206 prim energy cons'!$F$10:$Q$1240))</f>
        <v>189605.08808661785</v>
      </c>
      <c r="J12" s="58">
        <f t="array" ref="J12">SUM(IF(('R28. TIAM 1206 prim energy cons'!$A$10:$A$1240=$B12)*('R28. TIAM 1206 prim energy cons'!$C$10:$C$1240=J$8)*('R28. TIAM 1206 prim energy cons'!$F$9:$Q$9=J$9),'R28. TIAM 1206 prim energy cons'!$F$10:$Q$1240))</f>
        <v>239261.62224371301</v>
      </c>
      <c r="K12" s="58">
        <f t="array" ref="K12">SUM(IF(('R28. TIAM 1206 prim energy cons'!$A$10:$A$1240=$B12)*('R28. TIAM 1206 prim energy cons'!$C$10:$C$1240=K$8)*('R28. TIAM 1206 prim energy cons'!$F$9:$Q$9=K$9),'R28. TIAM 1206 prim energy cons'!$F$10:$Q$1240))</f>
        <v>287291.93351619685</v>
      </c>
      <c r="L12" s="58">
        <f t="array" ref="L12">SUM(IF(('R28. TIAM 1206 prim energy cons'!$A$10:$A$1240=$B12)*('R28. TIAM 1206 prim energy cons'!$C$10:$C$1240=L$8)*('R28. TIAM 1206 prim energy cons'!$F$9:$Q$9=L$9),'R28. TIAM 1206 prim energy cons'!$F$10:$Q$1240))</f>
        <v>302801.1797903371</v>
      </c>
      <c r="M12" s="58">
        <f t="array" ref="M12">SUM(IF(('R28. TIAM 1206 prim energy cons'!$A$10:$A$1240=$B12)*('R28. TIAM 1206 prim energy cons'!$C$10:$C$1240=M$8)*('R28. TIAM 1206 prim energy cons'!$F$9:$Q$9=M$9),'R28. TIAM 1206 prim energy cons'!$F$10:$Q$1240))</f>
        <v>315660.40385108412</v>
      </c>
      <c r="N12" s="58">
        <f t="array" ref="N12">SUM(IF(('R28. TIAM 1206 prim energy cons'!$A$10:$A$1240=$B12)*('R28. TIAM 1206 prim energy cons'!$C$10:$C$1240=N$8)*('R28. TIAM 1206 prim energy cons'!$F$9:$Q$9=N$9),'R28. TIAM 1206 prim energy cons'!$F$10:$Q$1240))</f>
        <v>330301.05994810467</v>
      </c>
      <c r="O12" s="58">
        <f t="array" ref="O12">SUM(IF(('R28. TIAM 1206 prim energy cons'!$A$10:$A$1240=$B12)*('R28. TIAM 1206 prim energy cons'!$C$10:$C$1240=O$8)*('R28. TIAM 1206 prim energy cons'!$F$9:$Q$9=O$9),'R28. TIAM 1206 prim energy cons'!$F$10:$Q$1240))</f>
        <v>330756.02581532096</v>
      </c>
      <c r="P12" s="58">
        <f t="array" ref="P12">SUM(IF(('R28. TIAM 1206 prim energy cons'!$A$10:$A$1240=$B12)*('R28. TIAM 1206 prim energy cons'!$C$10:$C$1240=P$8)*('R28. TIAM 1206 prim energy cons'!$F$9:$Q$9=P$9),'R28. TIAM 1206 prim energy cons'!$F$10:$Q$1240))</f>
        <v>350092.4667400301</v>
      </c>
    </row>
    <row r="13" spans="1:17" x14ac:dyDescent="0.3">
      <c r="A13" s="39" t="s">
        <v>65</v>
      </c>
      <c r="B13" s="39" t="s">
        <v>253</v>
      </c>
      <c r="C13" s="39" t="s">
        <v>86</v>
      </c>
      <c r="D13" s="39" t="s">
        <v>250</v>
      </c>
      <c r="E13" s="58">
        <f t="array" ref="E13">SUM(IF(('R28. TIAM 1206 prim energy cons'!$A$10:$A$1240=$B13)*('R28. TIAM 1206 prim energy cons'!$C$10:$C$1240=E$8)*('R28. TIAM 1206 prim energy cons'!$F$9:$Q$9=E$9),'R28. TIAM 1206 prim energy cons'!$F$10:$Q$1240))</f>
        <v>95984.312707703546</v>
      </c>
      <c r="F13" s="58">
        <f t="array" ref="F13">SUM(IF(('R28. TIAM 1206 prim energy cons'!$A$10:$A$1240=$B13)*('R28. TIAM 1206 prim energy cons'!$C$10:$C$1240=F$8)*('R28. TIAM 1206 prim energy cons'!$F$9:$Q$9=F$9),'R28. TIAM 1206 prim energy cons'!$F$10:$Q$1240))</f>
        <v>98747.677892323656</v>
      </c>
      <c r="G13" s="58">
        <f t="array" ref="G13">SUM(IF(('R28. TIAM 1206 prim energy cons'!$A$10:$A$1240=$B13)*('R28. TIAM 1206 prim energy cons'!$C$10:$C$1240=G$8)*('R28. TIAM 1206 prim energy cons'!$F$9:$Q$9=G$9),'R28. TIAM 1206 prim energy cons'!$F$10:$Q$1240))</f>
        <v>106266.16039854284</v>
      </c>
      <c r="H13" s="58">
        <f t="array" ref="H13">SUM(IF(('R28. TIAM 1206 prim energy cons'!$A$10:$A$1240=$B13)*('R28. TIAM 1206 prim energy cons'!$C$10:$C$1240=H$8)*('R28. TIAM 1206 prim energy cons'!$F$9:$Q$9=H$9),'R28. TIAM 1206 prim energy cons'!$F$10:$Q$1240))</f>
        <v>124964.94123359813</v>
      </c>
      <c r="I13" s="58">
        <f t="array" ref="I13">SUM(IF(('R28. TIAM 1206 prim energy cons'!$A$10:$A$1240=$B13)*('R28. TIAM 1206 prim energy cons'!$C$10:$C$1240=I$8)*('R28. TIAM 1206 prim energy cons'!$F$9:$Q$9=I$9),'R28. TIAM 1206 prim energy cons'!$F$10:$Q$1240))</f>
        <v>186868.41802860011</v>
      </c>
      <c r="J13" s="58">
        <f t="array" ref="J13">SUM(IF(('R28. TIAM 1206 prim energy cons'!$A$10:$A$1240=$B13)*('R28. TIAM 1206 prim energy cons'!$C$10:$C$1240=J$8)*('R28. TIAM 1206 prim energy cons'!$F$9:$Q$9=J$9),'R28. TIAM 1206 prim energy cons'!$F$10:$Q$1240))</f>
        <v>218142.10758868937</v>
      </c>
      <c r="K13" s="58">
        <f t="array" ref="K13">SUM(IF(('R28. TIAM 1206 prim energy cons'!$A$10:$A$1240=$B13)*('R28. TIAM 1206 prim energy cons'!$C$10:$C$1240=K$8)*('R28. TIAM 1206 prim energy cons'!$F$9:$Q$9=K$9),'R28. TIAM 1206 prim energy cons'!$F$10:$Q$1240))</f>
        <v>255310.41515492997</v>
      </c>
      <c r="L13" s="58">
        <f t="array" ref="L13">SUM(IF(('R28. TIAM 1206 prim energy cons'!$A$10:$A$1240=$B13)*('R28. TIAM 1206 prim energy cons'!$C$10:$C$1240=L$8)*('R28. TIAM 1206 prim energy cons'!$F$9:$Q$9=L$9),'R28. TIAM 1206 prim energy cons'!$F$10:$Q$1240))</f>
        <v>297490.01290940749</v>
      </c>
      <c r="M13" s="58">
        <f t="array" ref="M13">SUM(IF(('R28. TIAM 1206 prim energy cons'!$A$10:$A$1240=$B13)*('R28. TIAM 1206 prim energy cons'!$C$10:$C$1240=M$8)*('R28. TIAM 1206 prim energy cons'!$F$9:$Q$9=M$9),'R28. TIAM 1206 prim energy cons'!$F$10:$Q$1240))</f>
        <v>294873.21008095931</v>
      </c>
      <c r="N13" s="58">
        <f t="array" ref="N13">SUM(IF(('R28. TIAM 1206 prim energy cons'!$A$10:$A$1240=$B13)*('R28. TIAM 1206 prim energy cons'!$C$10:$C$1240=N$8)*('R28. TIAM 1206 prim energy cons'!$F$9:$Q$9=N$9),'R28. TIAM 1206 prim energy cons'!$F$10:$Q$1240))</f>
        <v>314126.37376625539</v>
      </c>
      <c r="O13" s="58">
        <f t="array" ref="O13">SUM(IF(('R28. TIAM 1206 prim energy cons'!$A$10:$A$1240=$B13)*('R28. TIAM 1206 prim energy cons'!$C$10:$C$1240=O$8)*('R28. TIAM 1206 prim energy cons'!$F$9:$Q$9=O$9),'R28. TIAM 1206 prim energy cons'!$F$10:$Q$1240))</f>
        <v>329319.51365527592</v>
      </c>
      <c r="P13" s="58">
        <f t="array" ref="P13">SUM(IF(('R28. TIAM 1206 prim energy cons'!$A$10:$A$1240=$B13)*('R28. TIAM 1206 prim energy cons'!$C$10:$C$1240=P$8)*('R28. TIAM 1206 prim energy cons'!$F$9:$Q$9=P$9),'R28. TIAM 1206 prim energy cons'!$F$10:$Q$1240))</f>
        <v>346890.43461097119</v>
      </c>
    </row>
    <row r="14" spans="1:17" x14ac:dyDescent="0.3">
      <c r="A14" s="39" t="s">
        <v>67</v>
      </c>
      <c r="B14" s="39" t="s">
        <v>254</v>
      </c>
      <c r="C14" s="39" t="s">
        <v>86</v>
      </c>
      <c r="D14" s="39" t="s">
        <v>250</v>
      </c>
      <c r="E14" s="58">
        <f t="array" ref="E14">SUM(IF(('R28. TIAM 1206 prim energy cons'!$A$10:$A$1240=$B14)*('R28. TIAM 1206 prim energy cons'!$C$10:$C$1240=E$8)*('R28. TIAM 1206 prim energy cons'!$F$9:$Q$9=E$9),'R28. TIAM 1206 prim energy cons'!$F$10:$Q$1240))</f>
        <v>95984.312707703546</v>
      </c>
      <c r="F14" s="58">
        <f t="array" ref="F14">SUM(IF(('R28. TIAM 1206 prim energy cons'!$A$10:$A$1240=$B14)*('R28. TIAM 1206 prim energy cons'!$C$10:$C$1240=F$8)*('R28. TIAM 1206 prim energy cons'!$F$9:$Q$9=F$9),'R28. TIAM 1206 prim energy cons'!$F$10:$Q$1240))</f>
        <v>98747.677892323656</v>
      </c>
      <c r="G14" s="58">
        <f t="array" ref="G14">SUM(IF(('R28. TIAM 1206 prim energy cons'!$A$10:$A$1240=$B14)*('R28. TIAM 1206 prim energy cons'!$C$10:$C$1240=G$8)*('R28. TIAM 1206 prim energy cons'!$F$9:$Q$9=G$9),'R28. TIAM 1206 prim energy cons'!$F$10:$Q$1240))</f>
        <v>106266.16039854284</v>
      </c>
      <c r="H14" s="58">
        <f t="array" ref="H14">SUM(IF(('R28. TIAM 1206 prim energy cons'!$A$10:$A$1240=$B14)*('R28. TIAM 1206 prim energy cons'!$C$10:$C$1240=H$8)*('R28. TIAM 1206 prim energy cons'!$F$9:$Q$9=H$9),'R28. TIAM 1206 prim energy cons'!$F$10:$Q$1240))</f>
        <v>124964.94123359813</v>
      </c>
      <c r="I14" s="58">
        <f t="array" ref="I14">SUM(IF(('R28. TIAM 1206 prim energy cons'!$A$10:$A$1240=$B14)*('R28. TIAM 1206 prim energy cons'!$C$10:$C$1240=I$8)*('R28. TIAM 1206 prim energy cons'!$F$9:$Q$9=I$9),'R28. TIAM 1206 prim energy cons'!$F$10:$Q$1240))</f>
        <v>184409.47947831545</v>
      </c>
      <c r="J14" s="58">
        <f t="array" ref="J14">SUM(IF(('R28. TIAM 1206 prim energy cons'!$A$10:$A$1240=$B14)*('R28. TIAM 1206 prim energy cons'!$C$10:$C$1240=J$8)*('R28. TIAM 1206 prim energy cons'!$F$9:$Q$9=J$9),'R28. TIAM 1206 prim energy cons'!$F$10:$Q$1240))</f>
        <v>215587.22423375153</v>
      </c>
      <c r="K14" s="58">
        <f t="array" ref="K14">SUM(IF(('R28. TIAM 1206 prim energy cons'!$A$10:$A$1240=$B14)*('R28. TIAM 1206 prim energy cons'!$C$10:$C$1240=K$8)*('R28. TIAM 1206 prim energy cons'!$F$9:$Q$9=K$9),'R28. TIAM 1206 prim energy cons'!$F$10:$Q$1240))</f>
        <v>246829.14928846396</v>
      </c>
      <c r="L14" s="58">
        <f t="array" ref="L14">SUM(IF(('R28. TIAM 1206 prim energy cons'!$A$10:$A$1240=$B14)*('R28. TIAM 1206 prim energy cons'!$C$10:$C$1240=L$8)*('R28. TIAM 1206 prim energy cons'!$F$9:$Q$9=L$9),'R28. TIAM 1206 prim energy cons'!$F$10:$Q$1240))</f>
        <v>295051.8114653076</v>
      </c>
      <c r="M14" s="58">
        <f t="array" ref="M14">SUM(IF(('R28. TIAM 1206 prim energy cons'!$A$10:$A$1240=$B14)*('R28. TIAM 1206 prim energy cons'!$C$10:$C$1240=M$8)*('R28. TIAM 1206 prim energy cons'!$F$9:$Q$9=M$9),'R28. TIAM 1206 prim energy cons'!$F$10:$Q$1240))</f>
        <v>304337.07580228552</v>
      </c>
      <c r="N14" s="58">
        <f t="array" ref="N14">SUM(IF(('R28. TIAM 1206 prim energy cons'!$A$10:$A$1240=$B14)*('R28. TIAM 1206 prim energy cons'!$C$10:$C$1240=N$8)*('R28. TIAM 1206 prim energy cons'!$F$9:$Q$9=N$9),'R28. TIAM 1206 prim energy cons'!$F$10:$Q$1240))</f>
        <v>312955.09792832111</v>
      </c>
      <c r="O14" s="58">
        <f t="array" ref="O14">SUM(IF(('R28. TIAM 1206 prim energy cons'!$A$10:$A$1240=$B14)*('R28. TIAM 1206 prim energy cons'!$C$10:$C$1240=O$8)*('R28. TIAM 1206 prim energy cons'!$F$9:$Q$9=O$9),'R28. TIAM 1206 prim energy cons'!$F$10:$Q$1240))</f>
        <v>328875.08572049829</v>
      </c>
      <c r="P14" s="58">
        <f t="array" ref="P14">SUM(IF(('R28. TIAM 1206 prim energy cons'!$A$10:$A$1240=$B14)*('R28. TIAM 1206 prim energy cons'!$C$10:$C$1240=P$8)*('R28. TIAM 1206 prim energy cons'!$F$9:$Q$9=P$9),'R28. TIAM 1206 prim energy cons'!$F$10:$Q$1240))</f>
        <v>348547.27409911447</v>
      </c>
    </row>
    <row r="15" spans="1:17" x14ac:dyDescent="0.3">
      <c r="A15" s="39" t="s">
        <v>66</v>
      </c>
      <c r="B15" s="39" t="s">
        <v>255</v>
      </c>
      <c r="C15" s="39" t="s">
        <v>86</v>
      </c>
      <c r="D15" s="39" t="s">
        <v>250</v>
      </c>
      <c r="E15" s="58">
        <f t="array" ref="E15">SUM(IF(('R28. TIAM 1206 prim energy cons'!$A$10:$A$1240=$B15)*('R28. TIAM 1206 prim energy cons'!$C$10:$C$1240=E$8)*('R28. TIAM 1206 prim energy cons'!$F$9:$Q$9=E$9),'R28. TIAM 1206 prim energy cons'!$F$10:$Q$1240))</f>
        <v>95984.312707703546</v>
      </c>
      <c r="F15" s="58">
        <f t="array" ref="F15">SUM(IF(('R28. TIAM 1206 prim energy cons'!$A$10:$A$1240=$B15)*('R28. TIAM 1206 prim energy cons'!$C$10:$C$1240=F$8)*('R28. TIAM 1206 prim energy cons'!$F$9:$Q$9=F$9),'R28. TIAM 1206 prim energy cons'!$F$10:$Q$1240))</f>
        <v>98747.677892323656</v>
      </c>
      <c r="G15" s="58">
        <f t="array" ref="G15">SUM(IF(('R28. TIAM 1206 prim energy cons'!$A$10:$A$1240=$B15)*('R28. TIAM 1206 prim energy cons'!$C$10:$C$1240=G$8)*('R28. TIAM 1206 prim energy cons'!$F$9:$Q$9=G$9),'R28. TIAM 1206 prim energy cons'!$F$10:$Q$1240))</f>
        <v>106266.16039854284</v>
      </c>
      <c r="H15" s="58">
        <f t="array" ref="H15">SUM(IF(('R28. TIAM 1206 prim energy cons'!$A$10:$A$1240=$B15)*('R28. TIAM 1206 prim energy cons'!$C$10:$C$1240=H$8)*('R28. TIAM 1206 prim energy cons'!$F$9:$Q$9=H$9),'R28. TIAM 1206 prim energy cons'!$F$10:$Q$1240))</f>
        <v>124964.94123359813</v>
      </c>
      <c r="I15" s="58">
        <f t="array" ref="I15">SUM(IF(('R28. TIAM 1206 prim energy cons'!$A$10:$A$1240=$B15)*('R28. TIAM 1206 prim energy cons'!$C$10:$C$1240=I$8)*('R28. TIAM 1206 prim energy cons'!$F$9:$Q$9=I$9),'R28. TIAM 1206 prim energy cons'!$F$10:$Q$1240))</f>
        <v>139989.00884594509</v>
      </c>
      <c r="J15" s="58">
        <f t="array" ref="J15">SUM(IF(('R28. TIAM 1206 prim energy cons'!$A$10:$A$1240=$B15)*('R28. TIAM 1206 prim energy cons'!$C$10:$C$1240=J$8)*('R28. TIAM 1206 prim energy cons'!$F$9:$Q$9=J$9),'R28. TIAM 1206 prim energy cons'!$F$10:$Q$1240))</f>
        <v>227646.02148459127</v>
      </c>
      <c r="K15" s="58">
        <f t="array" ref="K15">SUM(IF(('R28. TIAM 1206 prim energy cons'!$A$10:$A$1240=$B15)*('R28. TIAM 1206 prim energy cons'!$C$10:$C$1240=K$8)*('R28. TIAM 1206 prim energy cons'!$F$9:$Q$9=K$9),'R28. TIAM 1206 prim energy cons'!$F$10:$Q$1240))</f>
        <v>262008.08002045349</v>
      </c>
      <c r="L15" s="58">
        <f t="array" ref="L15">SUM(IF(('R28. TIAM 1206 prim energy cons'!$A$10:$A$1240=$B15)*('R28. TIAM 1206 prim energy cons'!$C$10:$C$1240=L$8)*('R28. TIAM 1206 prim energy cons'!$F$9:$Q$9=L$9),'R28. TIAM 1206 prim energy cons'!$F$10:$Q$1240))</f>
        <v>283382.76422306558</v>
      </c>
      <c r="M15" s="58">
        <f t="array" ref="M15">SUM(IF(('R28. TIAM 1206 prim energy cons'!$A$10:$A$1240=$B15)*('R28. TIAM 1206 prim energy cons'!$C$10:$C$1240=M$8)*('R28. TIAM 1206 prim energy cons'!$F$9:$Q$9=M$9),'R28. TIAM 1206 prim energy cons'!$F$10:$Q$1240))</f>
        <v>296913.42813054076</v>
      </c>
      <c r="N15" s="58">
        <f t="array" ref="N15">SUM(IF(('R28. TIAM 1206 prim energy cons'!$A$10:$A$1240=$B15)*('R28. TIAM 1206 prim energy cons'!$C$10:$C$1240=N$8)*('R28. TIAM 1206 prim energy cons'!$F$9:$Q$9=N$9),'R28. TIAM 1206 prim energy cons'!$F$10:$Q$1240))</f>
        <v>312144.51883318409</v>
      </c>
      <c r="O15" s="58">
        <f t="array" ref="O15">SUM(IF(('R28. TIAM 1206 prim energy cons'!$A$10:$A$1240=$B15)*('R28. TIAM 1206 prim energy cons'!$C$10:$C$1240=O$8)*('R28. TIAM 1206 prim energy cons'!$F$9:$Q$9=O$9),'R28. TIAM 1206 prim energy cons'!$F$10:$Q$1240))</f>
        <v>328264.46730717423</v>
      </c>
      <c r="P15" s="58">
        <f t="array" ref="P15">SUM(IF(('R28. TIAM 1206 prim energy cons'!$A$10:$A$1240=$B15)*('R28. TIAM 1206 prim energy cons'!$C$10:$C$1240=P$8)*('R28. TIAM 1206 prim energy cons'!$F$9:$Q$9=P$9),'R28. TIAM 1206 prim energy cons'!$F$10:$Q$1240))</f>
        <v>347649.37815269502</v>
      </c>
    </row>
    <row r="17" spans="1:16" x14ac:dyDescent="0.3">
      <c r="A17" s="39" t="s">
        <v>62</v>
      </c>
      <c r="B17" s="39" t="s">
        <v>249</v>
      </c>
      <c r="C17" s="39" t="s">
        <v>80</v>
      </c>
      <c r="D17" s="39" t="s">
        <v>256</v>
      </c>
      <c r="E17" s="58">
        <f t="array" ref="E17">SUM(IF(('R28. TIAM 1206 prim energy cons'!$A$10:$A$1240=$B17)*('R28. TIAM 1206 prim energy cons'!$C$10:$C$1240=E$8)*('R28. TIAM 1206 prim energy cons'!$D$10:$D$1240=$D17)*('R28. TIAM 1206 prim energy cons'!$F$9:$Q$9=E$9),'R28. TIAM 1206 prim energy cons'!$F$10:$Q$1240))</f>
        <v>6654.4549747275396</v>
      </c>
      <c r="F17" s="58">
        <f t="array" ref="F17">SUM(IF(('R28. TIAM 1206 prim energy cons'!$A$10:$A$1240=$B17)*('R28. TIAM 1206 prim energy cons'!$C$10:$C$1240=F$8)*('R28. TIAM 1206 prim energy cons'!$D$10:$D$1240=$D17)*('R28. TIAM 1206 prim energy cons'!$F$9:$Q$9=F$9),'R28. TIAM 1206 prim energy cons'!$F$10:$Q$1240))</f>
        <v>7515.1633047940868</v>
      </c>
      <c r="G17" s="58">
        <f t="array" ref="G17">SUM(IF(('R28. TIAM 1206 prim energy cons'!$A$10:$A$1240=$B17)*('R28. TIAM 1206 prim energy cons'!$C$10:$C$1240=G$8)*('R28. TIAM 1206 prim energy cons'!$D$10:$D$1240=$D17)*('R28. TIAM 1206 prim energy cons'!$F$9:$Q$9=G$9),'R28. TIAM 1206 prim energy cons'!$F$10:$Q$1240))</f>
        <v>7757.9364318515391</v>
      </c>
      <c r="H17" s="58">
        <f t="array" ref="H17">SUM(IF(('R28. TIAM 1206 prim energy cons'!$A$10:$A$1240=$B17)*('R28. TIAM 1206 prim energy cons'!$C$10:$C$1240=H$8)*('R28. TIAM 1206 prim energy cons'!$D$10:$D$1240=$D17)*('R28. TIAM 1206 prim energy cons'!$F$9:$Q$9=H$9),'R28. TIAM 1206 prim energy cons'!$F$10:$Q$1240))</f>
        <v>9295.4064287493347</v>
      </c>
      <c r="I17" s="58">
        <f t="array" ref="I17">SUM(IF(('R28. TIAM 1206 prim energy cons'!$A$10:$A$1240=$B17)*('R28. TIAM 1206 prim energy cons'!$C$10:$C$1240=I$8)*('R28. TIAM 1206 prim energy cons'!$D$10:$D$1240=$D17)*('R28. TIAM 1206 prim energy cons'!$F$9:$Q$9=I$9),'R28. TIAM 1206 prim energy cons'!$F$10:$Q$1240))</f>
        <v>11104.191610513539</v>
      </c>
      <c r="J17" s="58">
        <f t="array" ref="J17">SUM(IF(('R28. TIAM 1206 prim energy cons'!$A$10:$A$1240=$B17)*('R28. TIAM 1206 prim energy cons'!$C$10:$C$1240=J$8)*('R28. TIAM 1206 prim energy cons'!$D$10:$D$1240=$D17)*('R28. TIAM 1206 prim energy cons'!$F$9:$Q$9=J$9),'R28. TIAM 1206 prim energy cons'!$F$10:$Q$1240))</f>
        <v>13562.277314088806</v>
      </c>
      <c r="K17" s="58">
        <f t="array" ref="K17">SUM(IF(('R28. TIAM 1206 prim energy cons'!$A$10:$A$1240=$B17)*('R28. TIAM 1206 prim energy cons'!$C$10:$C$1240=K$8)*('R28. TIAM 1206 prim energy cons'!$D$10:$D$1240=$D17)*('R28. TIAM 1206 prim energy cons'!$F$9:$Q$9=K$9),'R28. TIAM 1206 prim energy cons'!$F$10:$Q$1240))</f>
        <v>21617.745988407238</v>
      </c>
      <c r="L17" s="58">
        <f t="array" ref="L17">SUM(IF(('R28. TIAM 1206 prim energy cons'!$A$10:$A$1240=$B17)*('R28. TIAM 1206 prim energy cons'!$C$10:$C$1240=L$8)*('R28. TIAM 1206 prim energy cons'!$D$10:$D$1240=$D17)*('R28. TIAM 1206 prim energy cons'!$F$9:$Q$9=L$9),'R28. TIAM 1206 prim energy cons'!$F$10:$Q$1240))</f>
        <v>21995.408615312324</v>
      </c>
      <c r="M17" s="58">
        <f t="array" ref="M17">SUM(IF(('R28. TIAM 1206 prim energy cons'!$A$10:$A$1240=$B17)*('R28. TIAM 1206 prim energy cons'!$C$10:$C$1240=M$8)*('R28. TIAM 1206 prim energy cons'!$D$10:$D$1240=$D17)*('R28. TIAM 1206 prim energy cons'!$F$9:$Q$9=M$9),'R28. TIAM 1206 prim energy cons'!$F$10:$Q$1240))</f>
        <v>30016.29155627112</v>
      </c>
      <c r="N17" s="58">
        <f t="array" ref="N17">SUM(IF(('R28. TIAM 1206 prim energy cons'!$A$10:$A$1240=$B17)*('R28. TIAM 1206 prim energy cons'!$C$10:$C$1240=N$8)*('R28. TIAM 1206 prim energy cons'!$D$10:$D$1240=$D17)*('R28. TIAM 1206 prim energy cons'!$F$9:$Q$9=N$9),'R28. TIAM 1206 prim energy cons'!$F$10:$Q$1240))</f>
        <v>28942.909176186371</v>
      </c>
      <c r="O17" s="58">
        <f t="array" ref="O17">SUM(IF(('R28. TIAM 1206 prim energy cons'!$A$10:$A$1240=$B17)*('R28. TIAM 1206 prim energy cons'!$C$10:$C$1240=O$8)*('R28. TIAM 1206 prim energy cons'!$D$10:$D$1240=$D17)*('R28. TIAM 1206 prim energy cons'!$F$9:$Q$9=O$9),'R28. TIAM 1206 prim energy cons'!$F$10:$Q$1240))</f>
        <v>28204.384089830564</v>
      </c>
      <c r="P17" s="58">
        <f t="array" ref="P17">SUM(IF(('R28. TIAM 1206 prim energy cons'!$A$10:$A$1240=$B17)*('R28. TIAM 1206 prim energy cons'!$C$10:$C$1240=P$8)*('R28. TIAM 1206 prim energy cons'!$D$10:$D$1240=$D17)*('R28. TIAM 1206 prim energy cons'!$F$9:$Q$9=P$9),'R28. TIAM 1206 prim energy cons'!$F$10:$Q$1240))</f>
        <v>20039.837223367223</v>
      </c>
    </row>
    <row r="18" spans="1:16" x14ac:dyDescent="0.3">
      <c r="A18" s="39" t="s">
        <v>62</v>
      </c>
      <c r="B18" s="39" t="s">
        <v>249</v>
      </c>
      <c r="C18" s="39" t="s">
        <v>101</v>
      </c>
      <c r="D18" s="39" t="s">
        <v>257</v>
      </c>
      <c r="E18" s="58">
        <f t="array" ref="E18">SUM(IF(('R28. TIAM 1206 prim energy cons'!$A$10:$A$1240=$B18)*('R28. TIAM 1206 prim energy cons'!$C$10:$C$1240=E$8)*('R28. TIAM 1206 prim energy cons'!$D$10:$D$1240=$D18)*('R28. TIAM 1206 prim energy cons'!$F$9:$Q$9=E$9),'R28. TIAM 1206 prim energy cons'!$F$10:$Q$1240))</f>
        <v>8758.1724194788931</v>
      </c>
      <c r="F18" s="58">
        <f t="array" ref="F18">SUM(IF(('R28. TIAM 1206 prim energy cons'!$A$10:$A$1240=$B18)*('R28. TIAM 1206 prim energy cons'!$C$10:$C$1240=F$8)*('R28. TIAM 1206 prim energy cons'!$D$10:$D$1240=$D18)*('R28. TIAM 1206 prim energy cons'!$F$9:$Q$9=F$9),'R28. TIAM 1206 prim energy cons'!$F$10:$Q$1240))</f>
        <v>9186.7132281136492</v>
      </c>
      <c r="G18" s="58">
        <f t="array" ref="G18">SUM(IF(('R28. TIAM 1206 prim energy cons'!$A$10:$A$1240=$B18)*('R28. TIAM 1206 prim energy cons'!$C$10:$C$1240=G$8)*('R28. TIAM 1206 prim energy cons'!$D$10:$D$1240=$D18)*('R28. TIAM 1206 prim energy cons'!$F$9:$Q$9=G$9),'R28. TIAM 1206 prim energy cons'!$F$10:$Q$1240))</f>
        <v>9956.3292533779131</v>
      </c>
      <c r="H18" s="58">
        <f t="array" ref="H18">SUM(IF(('R28. TIAM 1206 prim energy cons'!$A$10:$A$1240=$B18)*('R28. TIAM 1206 prim energy cons'!$C$10:$C$1240=H$8)*('R28. TIAM 1206 prim energy cons'!$D$10:$D$1240=$D18)*('R28. TIAM 1206 prim energy cons'!$F$9:$Q$9=H$9),'R28. TIAM 1206 prim energy cons'!$F$10:$Q$1240))</f>
        <v>10998.042104006861</v>
      </c>
      <c r="I18" s="58">
        <f t="array" ref="I18">SUM(IF(('R28. TIAM 1206 prim energy cons'!$A$10:$A$1240=$B18)*('R28. TIAM 1206 prim energy cons'!$C$10:$C$1240=I$8)*('R28. TIAM 1206 prim energy cons'!$D$10:$D$1240=$D18)*('R28. TIAM 1206 prim energy cons'!$F$9:$Q$9=I$9),'R28. TIAM 1206 prim energy cons'!$F$10:$Q$1240))</f>
        <v>13268.734061250096</v>
      </c>
      <c r="J18" s="58">
        <f t="array" ref="J18">SUM(IF(('R28. TIAM 1206 prim energy cons'!$A$10:$A$1240=$B18)*('R28. TIAM 1206 prim energy cons'!$C$10:$C$1240=J$8)*('R28. TIAM 1206 prim energy cons'!$D$10:$D$1240=$D18)*('R28. TIAM 1206 prim energy cons'!$F$9:$Q$9=J$9),'R28. TIAM 1206 prim energy cons'!$F$10:$Q$1240))</f>
        <v>15457.306167307141</v>
      </c>
      <c r="K18" s="58">
        <f t="array" ref="K18">SUM(IF(('R28. TIAM 1206 prim energy cons'!$A$10:$A$1240=$B18)*('R28. TIAM 1206 prim energy cons'!$C$10:$C$1240=K$8)*('R28. TIAM 1206 prim energy cons'!$D$10:$D$1240=$D18)*('R28. TIAM 1206 prim energy cons'!$F$9:$Q$9=K$9),'R28. TIAM 1206 prim energy cons'!$F$10:$Q$1240))</f>
        <v>19471.719091248277</v>
      </c>
      <c r="L18" s="58">
        <f t="array" ref="L18">SUM(IF(('R28. TIAM 1206 prim energy cons'!$A$10:$A$1240=$B18)*('R28. TIAM 1206 prim energy cons'!$C$10:$C$1240=L$8)*('R28. TIAM 1206 prim energy cons'!$D$10:$D$1240=$D18)*('R28. TIAM 1206 prim energy cons'!$F$9:$Q$9=L$9),'R28. TIAM 1206 prim energy cons'!$F$10:$Q$1240))</f>
        <v>19917.346654457608</v>
      </c>
      <c r="M18" s="58">
        <f t="array" ref="M18">SUM(IF(('R28. TIAM 1206 prim energy cons'!$A$10:$A$1240=$B18)*('R28. TIAM 1206 prim energy cons'!$C$10:$C$1240=M$8)*('R28. TIAM 1206 prim energy cons'!$D$10:$D$1240=$D18)*('R28. TIAM 1206 prim energy cons'!$F$9:$Q$9=M$9),'R28. TIAM 1206 prim energy cons'!$F$10:$Q$1240))</f>
        <v>21757.055311783406</v>
      </c>
      <c r="N18" s="58">
        <f t="array" ref="N18">SUM(IF(('R28. TIAM 1206 prim energy cons'!$A$10:$A$1240=$B18)*('R28. TIAM 1206 prim energy cons'!$C$10:$C$1240=N$8)*('R28. TIAM 1206 prim energy cons'!$D$10:$D$1240=$D18)*('R28. TIAM 1206 prim energy cons'!$F$9:$Q$9=N$9),'R28. TIAM 1206 prim energy cons'!$F$10:$Q$1240))</f>
        <v>28516.315191854297</v>
      </c>
      <c r="O18" s="58">
        <f t="array" ref="O18">SUM(IF(('R28. TIAM 1206 prim energy cons'!$A$10:$A$1240=$B18)*('R28. TIAM 1206 prim energy cons'!$C$10:$C$1240=O$8)*('R28. TIAM 1206 prim energy cons'!$D$10:$D$1240=$D18)*('R28. TIAM 1206 prim energy cons'!$F$9:$Q$9=O$9),'R28. TIAM 1206 prim energy cons'!$F$10:$Q$1240))</f>
        <v>32821.829571815004</v>
      </c>
      <c r="P18" s="58">
        <f t="array" ref="P18">SUM(IF(('R28. TIAM 1206 prim energy cons'!$A$10:$A$1240=$B18)*('R28. TIAM 1206 prim energy cons'!$C$10:$C$1240=P$8)*('R28. TIAM 1206 prim energy cons'!$D$10:$D$1240=$D18)*('R28. TIAM 1206 prim energy cons'!$F$9:$Q$9=P$9),'R28. TIAM 1206 prim energy cons'!$F$10:$Q$1240))</f>
        <v>42256.369258082632</v>
      </c>
    </row>
    <row r="19" spans="1:16" x14ac:dyDescent="0.3">
      <c r="A19" s="39" t="s">
        <v>62</v>
      </c>
      <c r="B19" s="39" t="s">
        <v>249</v>
      </c>
      <c r="C19" s="39" t="s">
        <v>97</v>
      </c>
      <c r="D19" s="39" t="s">
        <v>258</v>
      </c>
      <c r="E19" s="58">
        <f t="array" ref="E19">SUM(IF(('R28. TIAM 1206 prim energy cons'!$A$10:$A$1240=$B19)*('R28. TIAM 1206 prim energy cons'!$C$10:$C$1240=E$8)*('R28. TIAM 1206 prim energy cons'!$D$10:$D$1240=$D19)*('R28. TIAM 1206 prim energy cons'!$F$9:$Q$9=E$9),'R28. TIAM 1206 prim energy cons'!$F$10:$Q$1240))</f>
        <v>25090.329142308088</v>
      </c>
      <c r="F19" s="58">
        <f t="array" ref="F19">SUM(IF(('R28. TIAM 1206 prim energy cons'!$A$10:$A$1240=$B19)*('R28. TIAM 1206 prim energy cons'!$C$10:$C$1240=F$8)*('R28. TIAM 1206 prim energy cons'!$D$10:$D$1240=$D19)*('R28. TIAM 1206 prim energy cons'!$F$9:$Q$9=F$9),'R28. TIAM 1206 prim energy cons'!$F$10:$Q$1240))</f>
        <v>25617.038153760754</v>
      </c>
      <c r="G19" s="58">
        <f t="array" ref="G19">SUM(IF(('R28. TIAM 1206 prim energy cons'!$A$10:$A$1240=$B19)*('R28. TIAM 1206 prim energy cons'!$C$10:$C$1240=G$8)*('R28. TIAM 1206 prim energy cons'!$D$10:$D$1240=$D19)*('R28. TIAM 1206 prim energy cons'!$F$9:$Q$9=G$9),'R28. TIAM 1206 prim energy cons'!$F$10:$Q$1240))</f>
        <v>27611.687653590358</v>
      </c>
      <c r="H19" s="58">
        <f t="array" ref="H19">SUM(IF(('R28. TIAM 1206 prim energy cons'!$A$10:$A$1240=$B19)*('R28. TIAM 1206 prim energy cons'!$C$10:$C$1240=H$8)*('R28. TIAM 1206 prim energy cons'!$D$10:$D$1240=$D19)*('R28. TIAM 1206 prim energy cons'!$F$9:$Q$9=H$9),'R28. TIAM 1206 prim energy cons'!$F$10:$Q$1240))</f>
        <v>31213.992889876397</v>
      </c>
      <c r="I19" s="58">
        <f t="array" ref="I19">SUM(IF(('R28. TIAM 1206 prim energy cons'!$A$10:$A$1240=$B19)*('R28. TIAM 1206 prim energy cons'!$C$10:$C$1240=I$8)*('R28. TIAM 1206 prim energy cons'!$D$10:$D$1240=$D19)*('R28. TIAM 1206 prim energy cons'!$F$9:$Q$9=I$9),'R28. TIAM 1206 prim energy cons'!$F$10:$Q$1240))</f>
        <v>39876.978023299962</v>
      </c>
      <c r="J19" s="58">
        <f t="array" ref="J19">SUM(IF(('R28. TIAM 1206 prim energy cons'!$A$10:$A$1240=$B19)*('R28. TIAM 1206 prim energy cons'!$C$10:$C$1240=J$8)*('R28. TIAM 1206 prim energy cons'!$D$10:$D$1240=$D19)*('R28. TIAM 1206 prim energy cons'!$F$9:$Q$9=J$9),'R28. TIAM 1206 prim energy cons'!$F$10:$Q$1240))</f>
        <v>48027.456966324033</v>
      </c>
      <c r="K19" s="58">
        <f t="array" ref="K19">SUM(IF(('R28. TIAM 1206 prim energy cons'!$A$10:$A$1240=$B19)*('R28. TIAM 1206 prim energy cons'!$C$10:$C$1240=K$8)*('R28. TIAM 1206 prim energy cons'!$D$10:$D$1240=$D19)*('R28. TIAM 1206 prim energy cons'!$F$9:$Q$9=K$9),'R28. TIAM 1206 prim energy cons'!$F$10:$Q$1240))</f>
        <v>55166.337504713811</v>
      </c>
      <c r="L19" s="58">
        <f t="array" ref="L19">SUM(IF(('R28. TIAM 1206 prim energy cons'!$A$10:$A$1240=$B19)*('R28. TIAM 1206 prim energy cons'!$C$10:$C$1240=L$8)*('R28. TIAM 1206 prim energy cons'!$D$10:$D$1240=$D19)*('R28. TIAM 1206 prim energy cons'!$F$9:$Q$9=L$9),'R28. TIAM 1206 prim energy cons'!$F$10:$Q$1240))</f>
        <v>60652.855578222072</v>
      </c>
      <c r="M19" s="58">
        <f t="array" ref="M19">SUM(IF(('R28. TIAM 1206 prim energy cons'!$A$10:$A$1240=$B19)*('R28. TIAM 1206 prim energy cons'!$C$10:$C$1240=M$8)*('R28. TIAM 1206 prim energy cons'!$D$10:$D$1240=$D19)*('R28. TIAM 1206 prim energy cons'!$F$9:$Q$9=M$9),'R28. TIAM 1206 prim energy cons'!$F$10:$Q$1240))</f>
        <v>65942.067042434224</v>
      </c>
      <c r="N19" s="58">
        <f t="array" ref="N19">SUM(IF(('R28. TIAM 1206 prim energy cons'!$A$10:$A$1240=$B19)*('R28. TIAM 1206 prim energy cons'!$C$10:$C$1240=N$8)*('R28. TIAM 1206 prim energy cons'!$D$10:$D$1240=$D19)*('R28. TIAM 1206 prim energy cons'!$F$9:$Q$9=N$9),'R28. TIAM 1206 prim energy cons'!$F$10:$Q$1240))</f>
        <v>70969.730629283949</v>
      </c>
      <c r="O19" s="58">
        <f t="array" ref="O19">SUM(IF(('R28. TIAM 1206 prim energy cons'!$A$10:$A$1240=$B19)*('R28. TIAM 1206 prim energy cons'!$C$10:$C$1240=O$8)*('R28. TIAM 1206 prim energy cons'!$D$10:$D$1240=$D19)*('R28. TIAM 1206 prim energy cons'!$F$9:$Q$9=O$9),'R28. TIAM 1206 prim energy cons'!$F$10:$Q$1240))</f>
        <v>76366.796627515621</v>
      </c>
      <c r="P19" s="58">
        <f t="array" ref="P19">SUM(IF(('R28. TIAM 1206 prim energy cons'!$A$10:$A$1240=$B19)*('R28. TIAM 1206 prim energy cons'!$C$10:$C$1240=P$8)*('R28. TIAM 1206 prim energy cons'!$D$10:$D$1240=$D19)*('R28. TIAM 1206 prim energy cons'!$F$9:$Q$9=P$9),'R28. TIAM 1206 prim energy cons'!$F$10:$Q$1240))</f>
        <v>82509.783635783155</v>
      </c>
    </row>
    <row r="20" spans="1:16" x14ac:dyDescent="0.3">
      <c r="A20" s="39" t="s">
        <v>62</v>
      </c>
      <c r="B20" s="39" t="s">
        <v>249</v>
      </c>
      <c r="C20" s="39" t="s">
        <v>100</v>
      </c>
      <c r="D20" s="39" t="s">
        <v>259</v>
      </c>
      <c r="E20" s="58">
        <f t="array" ref="E20">SUM(IF(('R28. TIAM 1206 prim energy cons'!$A$10:$A$1240=$B20)*('R28. TIAM 1206 prim energy cons'!$C$10:$C$1240=E$8)*('R28. TIAM 1206 prim energy cons'!$D$10:$D$1240=$D20)*('R28. TIAM 1206 prim energy cons'!$F$9:$Q$9=E$9),'R28. TIAM 1206 prim energy cons'!$F$10:$Q$1240))</f>
        <v>6912.2495646074185</v>
      </c>
      <c r="F20" s="58">
        <f t="array" ref="F20">SUM(IF(('R28. TIAM 1206 prim energy cons'!$A$10:$A$1240=$B20)*('R28. TIAM 1206 prim energy cons'!$C$10:$C$1240=F$8)*('R28. TIAM 1206 prim energy cons'!$D$10:$D$1240=$D20)*('R28. TIAM 1206 prim energy cons'!$F$9:$Q$9=F$9),'R28. TIAM 1206 prim energy cons'!$F$10:$Q$1240))</f>
        <v>6640.2704546120021</v>
      </c>
      <c r="G20" s="58">
        <f t="array" ref="G20">SUM(IF(('R28. TIAM 1206 prim energy cons'!$A$10:$A$1240=$B20)*('R28. TIAM 1206 prim energy cons'!$C$10:$C$1240=G$8)*('R28. TIAM 1206 prim energy cons'!$D$10:$D$1240=$D20)*('R28. TIAM 1206 prim energy cons'!$F$9:$Q$9=G$9),'R28. TIAM 1206 prim energy cons'!$F$10:$Q$1240))</f>
        <v>7918.7742909459448</v>
      </c>
      <c r="H20" s="58">
        <f t="array" ref="H20">SUM(IF(('R28. TIAM 1206 prim energy cons'!$A$10:$A$1240=$B20)*('R28. TIAM 1206 prim energy cons'!$C$10:$C$1240=H$8)*('R28. TIAM 1206 prim energy cons'!$D$10:$D$1240=$D20)*('R28. TIAM 1206 prim energy cons'!$F$9:$Q$9=H$9),'R28. TIAM 1206 prim energy cons'!$F$10:$Q$1240))</f>
        <v>8668.7440873710257</v>
      </c>
      <c r="I20" s="58">
        <f t="array" ref="I20">SUM(IF(('R28. TIAM 1206 prim energy cons'!$A$10:$A$1240=$B20)*('R28. TIAM 1206 prim energy cons'!$C$10:$C$1240=I$8)*('R28. TIAM 1206 prim energy cons'!$D$10:$D$1240=$D20)*('R28. TIAM 1206 prim energy cons'!$F$9:$Q$9=I$9),'R28. TIAM 1206 prim energy cons'!$F$10:$Q$1240))</f>
        <v>6862.1266092852429</v>
      </c>
      <c r="J20" s="58">
        <f t="array" ref="J20">SUM(IF(('R28. TIAM 1206 prim energy cons'!$A$10:$A$1240=$B20)*('R28. TIAM 1206 prim energy cons'!$C$10:$C$1240=J$8)*('R28. TIAM 1206 prim energy cons'!$D$10:$D$1240=$D20)*('R28. TIAM 1206 prim energy cons'!$F$9:$Q$9=J$9),'R28. TIAM 1206 prim energy cons'!$F$10:$Q$1240))</f>
        <v>11991.077210452879</v>
      </c>
      <c r="K20" s="58">
        <f t="array" ref="K20">SUM(IF(('R28. TIAM 1206 prim energy cons'!$A$10:$A$1240=$B20)*('R28. TIAM 1206 prim energy cons'!$C$10:$C$1240=K$8)*('R28. TIAM 1206 prim energy cons'!$D$10:$D$1240=$D20)*('R28. TIAM 1206 prim energy cons'!$F$9:$Q$9=K$9),'R28. TIAM 1206 prim energy cons'!$F$10:$Q$1240))</f>
        <v>12880.413323932968</v>
      </c>
      <c r="L20" s="58">
        <f t="array" ref="L20">SUM(IF(('R28. TIAM 1206 prim energy cons'!$A$10:$A$1240=$B20)*('R28. TIAM 1206 prim energy cons'!$C$10:$C$1240=L$8)*('R28. TIAM 1206 prim energy cons'!$D$10:$D$1240=$D20)*('R28. TIAM 1206 prim energy cons'!$F$9:$Q$9=L$9),'R28. TIAM 1206 prim energy cons'!$F$10:$Q$1240))</f>
        <v>15351.839607401929</v>
      </c>
      <c r="M20" s="58">
        <f t="array" ref="M20">SUM(IF(('R28. TIAM 1206 prim energy cons'!$A$10:$A$1240=$B20)*('R28. TIAM 1206 prim energy cons'!$C$10:$C$1240=M$8)*('R28. TIAM 1206 prim energy cons'!$D$10:$D$1240=$D20)*('R28. TIAM 1206 prim energy cons'!$F$9:$Q$9=M$9),'R28. TIAM 1206 prim energy cons'!$F$10:$Q$1240))</f>
        <v>20347.632480303422</v>
      </c>
      <c r="N20" s="58">
        <f t="array" ref="N20">SUM(IF(('R28. TIAM 1206 prim energy cons'!$A$10:$A$1240=$B20)*('R28. TIAM 1206 prim energy cons'!$C$10:$C$1240=N$8)*('R28. TIAM 1206 prim energy cons'!$D$10:$D$1240=$D20)*('R28. TIAM 1206 prim energy cons'!$F$9:$Q$9=N$9),'R28. TIAM 1206 prim energy cons'!$F$10:$Q$1240))</f>
        <v>21703.414156151499</v>
      </c>
      <c r="O20" s="58">
        <f t="array" ref="O20">SUM(IF(('R28. TIAM 1206 prim energy cons'!$A$10:$A$1240=$B20)*('R28. TIAM 1206 prim energy cons'!$C$10:$C$1240=O$8)*('R28. TIAM 1206 prim energy cons'!$D$10:$D$1240=$D20)*('R28. TIAM 1206 prim energy cons'!$F$9:$Q$9=O$9),'R28. TIAM 1206 prim energy cons'!$F$10:$Q$1240))</f>
        <v>21951.780350222223</v>
      </c>
      <c r="P20" s="58">
        <f t="array" ref="P20">SUM(IF(('R28. TIAM 1206 prim energy cons'!$A$10:$A$1240=$B20)*('R28. TIAM 1206 prim energy cons'!$C$10:$C$1240=P$8)*('R28. TIAM 1206 prim energy cons'!$D$10:$D$1240=$D20)*('R28. TIAM 1206 prim energy cons'!$F$9:$Q$9=P$9),'R28. TIAM 1206 prim energy cons'!$F$10:$Q$1240))</f>
        <v>23137.947367789475</v>
      </c>
    </row>
    <row r="21" spans="1:16" x14ac:dyDescent="0.3">
      <c r="A21" s="39" t="s">
        <v>62</v>
      </c>
      <c r="B21" s="39" t="s">
        <v>249</v>
      </c>
      <c r="C21" s="39" t="s">
        <v>98</v>
      </c>
      <c r="D21" s="39" t="s">
        <v>260</v>
      </c>
      <c r="E21" s="58">
        <f t="array" ref="E21">SUM(IF(('R28. TIAM 1206 prim energy cons'!$A$10:$A$1240=$B21)*('R28. TIAM 1206 prim energy cons'!$C$10:$C$1240=E$8)*('R28. TIAM 1206 prim energy cons'!$D$10:$D$1240=$D21)*('R28. TIAM 1206 prim energy cons'!$F$9:$Q$9=E$9),'R28. TIAM 1206 prim energy cons'!$F$10:$Q$1240))</f>
        <v>48130.324495522764</v>
      </c>
      <c r="F21" s="58">
        <f t="array" ref="F21">SUM(IF(('R28. TIAM 1206 prim energy cons'!$A$10:$A$1240=$B21)*('R28. TIAM 1206 prim energy cons'!$C$10:$C$1240=F$8)*('R28. TIAM 1206 prim energy cons'!$D$10:$D$1240=$D21)*('R28. TIAM 1206 prim energy cons'!$F$9:$Q$9=F$9),'R28. TIAM 1206 prim energy cons'!$F$10:$Q$1240))</f>
        <v>49288.487515440429</v>
      </c>
      <c r="G21" s="58">
        <f t="array" ref="G21">SUM(IF(('R28. TIAM 1206 prim energy cons'!$A$10:$A$1240=$B21)*('R28. TIAM 1206 prim energy cons'!$C$10:$C$1240=G$8)*('R28. TIAM 1206 prim energy cons'!$D$10:$D$1240=$D21)*('R28. TIAM 1206 prim energy cons'!$F$9:$Q$9=G$9),'R28. TIAM 1206 prim energy cons'!$F$10:$Q$1240))</f>
        <v>52403.344290202403</v>
      </c>
      <c r="H21" s="58">
        <f t="array" ref="H21">SUM(IF(('R28. TIAM 1206 prim energy cons'!$A$10:$A$1240=$B21)*('R28. TIAM 1206 prim energy cons'!$C$10:$C$1240=H$8)*('R28. TIAM 1206 prim energy cons'!$D$10:$D$1240=$D21)*('R28. TIAM 1206 prim energy cons'!$F$9:$Q$9=H$9),'R28. TIAM 1206 prim energy cons'!$F$10:$Q$1240))</f>
        <v>56324.297327711065</v>
      </c>
      <c r="I21" s="58">
        <f t="array" ref="I21">SUM(IF(('R28. TIAM 1206 prim energy cons'!$A$10:$A$1240=$B21)*('R28. TIAM 1206 prim energy cons'!$C$10:$C$1240=I$8)*('R28. TIAM 1206 prim energy cons'!$D$10:$D$1240=$D21)*('R28. TIAM 1206 prim energy cons'!$F$9:$Q$9=I$9),'R28. TIAM 1206 prim energy cons'!$F$10:$Q$1240))</f>
        <v>61988.115038843593</v>
      </c>
      <c r="J21" s="58">
        <f t="array" ref="J21">SUM(IF(('R28. TIAM 1206 prim energy cons'!$A$10:$A$1240=$B21)*('R28. TIAM 1206 prim energy cons'!$C$10:$C$1240=J$8)*('R28. TIAM 1206 prim energy cons'!$D$10:$D$1240=$D21)*('R28. TIAM 1206 prim energy cons'!$F$9:$Q$9=J$9),'R28. TIAM 1206 prim energy cons'!$F$10:$Q$1240))</f>
        <v>63260.662554203722</v>
      </c>
      <c r="K21" s="58">
        <f t="array" ref="K21">SUM(IF(('R28. TIAM 1206 prim energy cons'!$A$10:$A$1240=$B21)*('R28. TIAM 1206 prim energy cons'!$C$10:$C$1240=K$8)*('R28. TIAM 1206 prim energy cons'!$D$10:$D$1240=$D21)*('R28. TIAM 1206 prim energy cons'!$F$9:$Q$9=K$9),'R28. TIAM 1206 prim energy cons'!$F$10:$Q$1240))</f>
        <v>70658.557662708452</v>
      </c>
      <c r="L21" s="58">
        <f t="array" ref="L21">SUM(IF(('R28. TIAM 1206 prim energy cons'!$A$10:$A$1240=$B21)*('R28. TIAM 1206 prim energy cons'!$C$10:$C$1240=L$8)*('R28. TIAM 1206 prim energy cons'!$D$10:$D$1240=$D21)*('R28. TIAM 1206 prim energy cons'!$F$9:$Q$9=L$9),'R28. TIAM 1206 prim energy cons'!$F$10:$Q$1240))</f>
        <v>78388.940309097539</v>
      </c>
      <c r="M21" s="58">
        <f t="array" ref="M21">SUM(IF(('R28. TIAM 1206 prim energy cons'!$A$10:$A$1240=$B21)*('R28. TIAM 1206 prim energy cons'!$C$10:$C$1240=M$8)*('R28. TIAM 1206 prim energy cons'!$D$10:$D$1240=$D21)*('R28. TIAM 1206 prim energy cons'!$F$9:$Q$9=M$9),'R28. TIAM 1206 prim energy cons'!$F$10:$Q$1240))</f>
        <v>82881.107911544022</v>
      </c>
      <c r="N21" s="58">
        <f t="array" ref="N21">SUM(IF(('R28. TIAM 1206 prim energy cons'!$A$10:$A$1240=$B21)*('R28. TIAM 1206 prim energy cons'!$C$10:$C$1240=N$8)*('R28. TIAM 1206 prim energy cons'!$D$10:$D$1240=$D21)*('R28. TIAM 1206 prim energy cons'!$F$9:$Q$9=N$9),'R28. TIAM 1206 prim energy cons'!$F$10:$Q$1240))</f>
        <v>81444.232726519156</v>
      </c>
      <c r="O21" s="58">
        <f t="array" ref="O21">SUM(IF(('R28. TIAM 1206 prim energy cons'!$A$10:$A$1240=$B21)*('R28. TIAM 1206 prim energy cons'!$C$10:$C$1240=O$8)*('R28. TIAM 1206 prim energy cons'!$D$10:$D$1240=$D21)*('R28. TIAM 1206 prim energy cons'!$F$9:$Q$9=O$9),'R28. TIAM 1206 prim energy cons'!$F$10:$Q$1240))</f>
        <v>79512.601940974782</v>
      </c>
      <c r="P21" s="58">
        <f t="array" ref="P21">SUM(IF(('R28. TIAM 1206 prim energy cons'!$A$10:$A$1240=$B21)*('R28. TIAM 1206 prim energy cons'!$C$10:$C$1240=P$8)*('R28. TIAM 1206 prim energy cons'!$D$10:$D$1240=$D21)*('R28. TIAM 1206 prim energy cons'!$F$9:$Q$9=P$9),'R28. TIAM 1206 prim energy cons'!$F$10:$Q$1240))</f>
        <v>82851.971078147253</v>
      </c>
    </row>
    <row r="22" spans="1:16" x14ac:dyDescent="0.3">
      <c r="A22" s="39" t="s">
        <v>62</v>
      </c>
      <c r="B22" s="39" t="s">
        <v>249</v>
      </c>
      <c r="C22" s="39" t="s">
        <v>99</v>
      </c>
      <c r="D22" s="39" t="s">
        <v>261</v>
      </c>
      <c r="E22" s="58">
        <f t="array" ref="E22">SUM(IF(('R28. TIAM 1206 prim energy cons'!$A$10:$A$1240=$B22)*('R28. TIAM 1206 prim energy cons'!$C$10:$C$1240=E$8)*('R28. TIAM 1206 prim energy cons'!$D$10:$D$1240=$D22)*('R28. TIAM 1206 prim energy cons'!$F$9:$Q$9=E$9),'R28. TIAM 1206 prim energy cons'!$F$10:$Q$1240))</f>
        <v>438.78211105882468</v>
      </c>
      <c r="F22" s="58">
        <f t="array" ref="F22">SUM(IF(('R28. TIAM 1206 prim energy cons'!$A$10:$A$1240=$B22)*('R28. TIAM 1206 prim energy cons'!$C$10:$C$1240=F$8)*('R28. TIAM 1206 prim energy cons'!$D$10:$D$1240=$D22)*('R28. TIAM 1206 prim energy cons'!$F$9:$Q$9=F$9),'R28. TIAM 1206 prim energy cons'!$F$10:$Q$1240))</f>
        <v>500.00540001988315</v>
      </c>
      <c r="G22" s="58">
        <f t="array" ref="G22">SUM(IF(('R28. TIAM 1206 prim energy cons'!$A$10:$A$1240=$B22)*('R28. TIAM 1206 prim energy cons'!$C$10:$C$1240=G$8)*('R28. TIAM 1206 prim energy cons'!$D$10:$D$1240=$D22)*('R28. TIAM 1206 prim energy cons'!$F$9:$Q$9=G$9),'R28. TIAM 1206 prim energy cons'!$F$10:$Q$1240))</f>
        <v>621.80713885818204</v>
      </c>
      <c r="H22" s="58">
        <f t="array" ref="H22">SUM(IF(('R28. TIAM 1206 prim energy cons'!$A$10:$A$1240=$B22)*('R28. TIAM 1206 prim energy cons'!$C$10:$C$1240=H$8)*('R28. TIAM 1206 prim energy cons'!$D$10:$D$1240=$D22)*('R28. TIAM 1206 prim energy cons'!$F$9:$Q$9=H$9),'R28. TIAM 1206 prim energy cons'!$F$10:$Q$1240))</f>
        <v>686.72036359057302</v>
      </c>
      <c r="I22" s="58">
        <f t="array" ref="I22">SUM(IF(('R28. TIAM 1206 prim energy cons'!$A$10:$A$1240=$B22)*('R28. TIAM 1206 prim energy cons'!$C$10:$C$1240=I$8)*('R28. TIAM 1206 prim energy cons'!$D$10:$D$1240=$D22)*('R28. TIAM 1206 prim energy cons'!$F$9:$Q$9=I$9),'R28. TIAM 1206 prim energy cons'!$F$10:$Q$1240))</f>
        <v>1239.7942436020353</v>
      </c>
      <c r="J22" s="58">
        <f t="array" ref="J22">SUM(IF(('R28. TIAM 1206 prim energy cons'!$A$10:$A$1240=$B22)*('R28. TIAM 1206 prim energy cons'!$C$10:$C$1240=J$8)*('R28. TIAM 1206 prim energy cons'!$D$10:$D$1240=$D22)*('R28. TIAM 1206 prim energy cons'!$F$9:$Q$9=J$9),'R28. TIAM 1206 prim energy cons'!$F$10:$Q$1240))</f>
        <v>1832.7767916362106</v>
      </c>
      <c r="K22" s="58">
        <f t="array" ref="K22">SUM(IF(('R28. TIAM 1206 prim energy cons'!$A$10:$A$1240=$B22)*('R28. TIAM 1206 prim energy cons'!$C$10:$C$1240=K$8)*('R28. TIAM 1206 prim energy cons'!$D$10:$D$1240=$D22)*('R28. TIAM 1206 prim energy cons'!$F$9:$Q$9=K$9),'R28. TIAM 1206 prim energy cons'!$F$10:$Q$1240))</f>
        <v>2294.9537571886854</v>
      </c>
      <c r="L22" s="58">
        <f t="array" ref="L22">SUM(IF(('R28. TIAM 1206 prim energy cons'!$A$10:$A$1240=$B22)*('R28. TIAM 1206 prim energy cons'!$C$10:$C$1240=L$8)*('R28. TIAM 1206 prim energy cons'!$D$10:$D$1240=$D22)*('R28. TIAM 1206 prim energy cons'!$F$9:$Q$9=L$9),'R28. TIAM 1206 prim energy cons'!$F$10:$Q$1240))</f>
        <v>2670.1389879049243</v>
      </c>
      <c r="M22" s="58">
        <f t="array" ref="M22">SUM(IF(('R28. TIAM 1206 prim energy cons'!$A$10:$A$1240=$B22)*('R28. TIAM 1206 prim energy cons'!$C$10:$C$1240=M$8)*('R28. TIAM 1206 prim energy cons'!$D$10:$D$1240=$D22)*('R28. TIAM 1206 prim energy cons'!$F$9:$Q$9=M$9),'R28. TIAM 1206 prim energy cons'!$F$10:$Q$1240))</f>
        <v>3020.2853309345114</v>
      </c>
      <c r="N22" s="58">
        <f t="array" ref="N22">SUM(IF(('R28. TIAM 1206 prim energy cons'!$A$10:$A$1240=$B22)*('R28. TIAM 1206 prim energy cons'!$C$10:$C$1240=N$8)*('R28. TIAM 1206 prim energy cons'!$D$10:$D$1240=$D22)*('R28. TIAM 1206 prim energy cons'!$F$9:$Q$9=N$9),'R28. TIAM 1206 prim energy cons'!$F$10:$Q$1240))</f>
        <v>2944.2218346620339</v>
      </c>
      <c r="O22" s="58">
        <f t="array" ref="O22">SUM(IF(('R28. TIAM 1206 prim energy cons'!$A$10:$A$1240=$B22)*('R28. TIAM 1206 prim energy cons'!$C$10:$C$1240=O$8)*('R28. TIAM 1206 prim energy cons'!$D$10:$D$1240=$D22)*('R28. TIAM 1206 prim energy cons'!$F$9:$Q$9=O$9),'R28. TIAM 1206 prim energy cons'!$F$10:$Q$1240))</f>
        <v>2684.8508056726864</v>
      </c>
      <c r="P22" s="58">
        <f t="array" ref="P22">SUM(IF(('R28. TIAM 1206 prim energy cons'!$A$10:$A$1240=$B22)*('R28. TIAM 1206 prim energy cons'!$C$10:$C$1240=P$8)*('R28. TIAM 1206 prim energy cons'!$D$10:$D$1240=$D22)*('R28. TIAM 1206 prim energy cons'!$F$9:$Q$9=P$9),'R28. TIAM 1206 prim energy cons'!$F$10:$Q$1240))</f>
        <v>2453.7162467972862</v>
      </c>
    </row>
    <row r="23" spans="1:16" x14ac:dyDescent="0.3">
      <c r="A23" s="39" t="s">
        <v>63</v>
      </c>
      <c r="B23" s="39" t="s">
        <v>251</v>
      </c>
      <c r="C23" s="39" t="s">
        <v>80</v>
      </c>
      <c r="D23" s="39" t="s">
        <v>256</v>
      </c>
      <c r="E23" s="58">
        <f t="array" ref="E23">SUM(IF(('R28. TIAM 1206 prim energy cons'!$A$10:$A$1240=$B23)*('R28. TIAM 1206 prim energy cons'!$C$10:$C$1240=E$8)*('R28. TIAM 1206 prim energy cons'!$D$10:$D$1240=$D23)*('R28. TIAM 1206 prim energy cons'!$F$9:$Q$9=E$9),'R28. TIAM 1206 prim energy cons'!$F$10:$Q$1240))</f>
        <v>6654.454974727536</v>
      </c>
      <c r="F23" s="58">
        <f t="array" ref="F23">SUM(IF(('R28. TIAM 1206 prim energy cons'!$A$10:$A$1240=$B23)*('R28. TIAM 1206 prim energy cons'!$C$10:$C$1240=F$8)*('R28. TIAM 1206 prim energy cons'!$D$10:$D$1240=$D23)*('R28. TIAM 1206 prim energy cons'!$F$9:$Q$9=F$9),'R28. TIAM 1206 prim energy cons'!$F$10:$Q$1240))</f>
        <v>7515.1633047940868</v>
      </c>
      <c r="G23" s="58">
        <f t="array" ref="G23">SUM(IF(('R28. TIAM 1206 prim energy cons'!$A$10:$A$1240=$B23)*('R28. TIAM 1206 prim energy cons'!$C$10:$C$1240=G$8)*('R28. TIAM 1206 prim energy cons'!$D$10:$D$1240=$D23)*('R28. TIAM 1206 prim energy cons'!$F$9:$Q$9=G$9),'R28. TIAM 1206 prim energy cons'!$F$10:$Q$1240))</f>
        <v>7757.9364318515391</v>
      </c>
      <c r="H23" s="58">
        <f t="array" ref="H23">SUM(IF(('R28. TIAM 1206 prim energy cons'!$A$10:$A$1240=$B23)*('R28. TIAM 1206 prim energy cons'!$C$10:$C$1240=H$8)*('R28. TIAM 1206 prim energy cons'!$D$10:$D$1240=$D23)*('R28. TIAM 1206 prim energy cons'!$F$9:$Q$9=H$9),'R28. TIAM 1206 prim energy cons'!$F$10:$Q$1240))</f>
        <v>13126.71832583389</v>
      </c>
      <c r="I23" s="58">
        <f t="array" ref="I23">SUM(IF(('R28. TIAM 1206 prim energy cons'!$A$10:$A$1240=$B23)*('R28. TIAM 1206 prim energy cons'!$C$10:$C$1240=I$8)*('R28. TIAM 1206 prim energy cons'!$D$10:$D$1240=$D23)*('R28. TIAM 1206 prim energy cons'!$F$9:$Q$9=I$9),'R28. TIAM 1206 prim energy cons'!$F$10:$Q$1240))</f>
        <v>26781.814345581399</v>
      </c>
      <c r="J23" s="58">
        <f t="array" ref="J23">SUM(IF(('R28. TIAM 1206 prim energy cons'!$A$10:$A$1240=$B23)*('R28. TIAM 1206 prim energy cons'!$C$10:$C$1240=J$8)*('R28. TIAM 1206 prim energy cons'!$D$10:$D$1240=$D23)*('R28. TIAM 1206 prim energy cons'!$F$9:$Q$9=J$9),'R28. TIAM 1206 prim energy cons'!$F$10:$Q$1240))</f>
        <v>31997.840745083922</v>
      </c>
      <c r="K23" s="58">
        <f t="array" ref="K23">SUM(IF(('R28. TIAM 1206 prim energy cons'!$A$10:$A$1240=$B23)*('R28. TIAM 1206 prim energy cons'!$C$10:$C$1240=K$8)*('R28. TIAM 1206 prim energy cons'!$D$10:$D$1240=$D23)*('R28. TIAM 1206 prim energy cons'!$F$9:$Q$9=K$9),'R28. TIAM 1206 prim energy cons'!$F$10:$Q$1240))</f>
        <v>39089.319089173849</v>
      </c>
      <c r="L23" s="58">
        <f t="array" ref="L23">SUM(IF(('R28. TIAM 1206 prim energy cons'!$A$10:$A$1240=$B23)*('R28. TIAM 1206 prim energy cons'!$C$10:$C$1240=L$8)*('R28. TIAM 1206 prim energy cons'!$D$10:$D$1240=$D23)*('R28. TIAM 1206 prim energy cons'!$F$9:$Q$9=L$9),'R28. TIAM 1206 prim energy cons'!$F$10:$Q$1240))</f>
        <v>35848.434496612492</v>
      </c>
      <c r="M23" s="58">
        <f t="array" ref="M23">SUM(IF(('R28. TIAM 1206 prim energy cons'!$A$10:$A$1240=$B23)*('R28. TIAM 1206 prim energy cons'!$C$10:$C$1240=M$8)*('R28. TIAM 1206 prim energy cons'!$D$10:$D$1240=$D23)*('R28. TIAM 1206 prim energy cons'!$F$9:$Q$9=M$9),'R28. TIAM 1206 prim energy cons'!$F$10:$Q$1240))</f>
        <v>38896.542765958882</v>
      </c>
      <c r="N23" s="58">
        <f t="array" ref="N23">SUM(IF(('R28. TIAM 1206 prim energy cons'!$A$10:$A$1240=$B23)*('R28. TIAM 1206 prim energy cons'!$C$10:$C$1240=N$8)*('R28. TIAM 1206 prim energy cons'!$D$10:$D$1240=$D23)*('R28. TIAM 1206 prim energy cons'!$F$9:$Q$9=N$9),'R28. TIAM 1206 prim energy cons'!$F$10:$Q$1240))</f>
        <v>41948.594775068683</v>
      </c>
      <c r="O23" s="58">
        <f t="array" ref="O23">SUM(IF(('R28. TIAM 1206 prim energy cons'!$A$10:$A$1240=$B23)*('R28. TIAM 1206 prim energy cons'!$C$10:$C$1240=O$8)*('R28. TIAM 1206 prim energy cons'!$D$10:$D$1240=$D23)*('R28. TIAM 1206 prim energy cons'!$F$9:$Q$9=O$9),'R28. TIAM 1206 prim energy cons'!$F$10:$Q$1240))</f>
        <v>44926.885004974174</v>
      </c>
      <c r="P23" s="58">
        <f t="array" ref="P23">SUM(IF(('R28. TIAM 1206 prim energy cons'!$A$10:$A$1240=$B23)*('R28. TIAM 1206 prim energy cons'!$C$10:$C$1240=P$8)*('R28. TIAM 1206 prim energy cons'!$D$10:$D$1240=$D23)*('R28. TIAM 1206 prim energy cons'!$F$9:$Q$9=P$9),'R28. TIAM 1206 prim energy cons'!$F$10:$Q$1240))</f>
        <v>47901.522913081259</v>
      </c>
    </row>
    <row r="24" spans="1:16" x14ac:dyDescent="0.3">
      <c r="A24" s="39" t="s">
        <v>63</v>
      </c>
      <c r="B24" s="39" t="s">
        <v>251</v>
      </c>
      <c r="C24" s="39" t="s">
        <v>101</v>
      </c>
      <c r="D24" s="39" t="s">
        <v>257</v>
      </c>
      <c r="E24" s="58">
        <f t="array" ref="E24">SUM(IF(('R28. TIAM 1206 prim energy cons'!$A$10:$A$1240=$B24)*('R28. TIAM 1206 prim energy cons'!$C$10:$C$1240=E$8)*('R28. TIAM 1206 prim energy cons'!$D$10:$D$1240=$D24)*('R28. TIAM 1206 prim energy cons'!$F$9:$Q$9=E$9),'R28. TIAM 1206 prim energy cons'!$F$10:$Q$1240))</f>
        <v>8758.1724194788931</v>
      </c>
      <c r="F24" s="58">
        <f t="array" ref="F24">SUM(IF(('R28. TIAM 1206 prim energy cons'!$A$10:$A$1240=$B24)*('R28. TIAM 1206 prim energy cons'!$C$10:$C$1240=F$8)*('R28. TIAM 1206 prim energy cons'!$D$10:$D$1240=$D24)*('R28. TIAM 1206 prim energy cons'!$F$9:$Q$9=F$9),'R28. TIAM 1206 prim energy cons'!$F$10:$Q$1240))</f>
        <v>9186.7132281136492</v>
      </c>
      <c r="G24" s="58">
        <f t="array" ref="G24">SUM(IF(('R28. TIAM 1206 prim energy cons'!$A$10:$A$1240=$B24)*('R28. TIAM 1206 prim energy cons'!$C$10:$C$1240=G$8)*('R28. TIAM 1206 prim energy cons'!$D$10:$D$1240=$D24)*('R28. TIAM 1206 prim energy cons'!$F$9:$Q$9=G$9),'R28. TIAM 1206 prim energy cons'!$F$10:$Q$1240))</f>
        <v>9951.5425830199019</v>
      </c>
      <c r="H24" s="58">
        <f t="array" ref="H24">SUM(IF(('R28. TIAM 1206 prim energy cons'!$A$10:$A$1240=$B24)*('R28. TIAM 1206 prim energy cons'!$C$10:$C$1240=H$8)*('R28. TIAM 1206 prim energy cons'!$D$10:$D$1240=$D24)*('R28. TIAM 1206 prim energy cons'!$F$9:$Q$9=H$9),'R28. TIAM 1206 prim energy cons'!$F$10:$Q$1240))</f>
        <v>10942.938814534453</v>
      </c>
      <c r="I24" s="58">
        <f t="array" ref="I24">SUM(IF(('R28. TIAM 1206 prim energy cons'!$A$10:$A$1240=$B24)*('R28. TIAM 1206 prim energy cons'!$C$10:$C$1240=I$8)*('R28. TIAM 1206 prim energy cons'!$D$10:$D$1240=$D24)*('R28. TIAM 1206 prim energy cons'!$F$9:$Q$9=I$9),'R28. TIAM 1206 prim energy cons'!$F$10:$Q$1240))</f>
        <v>20104.808287660053</v>
      </c>
      <c r="J24" s="58">
        <f t="array" ref="J24">SUM(IF(('R28. TIAM 1206 prim energy cons'!$A$10:$A$1240=$B24)*('R28. TIAM 1206 prim energy cons'!$C$10:$C$1240=J$8)*('R28. TIAM 1206 prim energy cons'!$D$10:$D$1240=$D24)*('R28. TIAM 1206 prim energy cons'!$F$9:$Q$9=J$9),'R28. TIAM 1206 prim energy cons'!$F$10:$Q$1240))</f>
        <v>23551.491033558646</v>
      </c>
      <c r="K24" s="58">
        <f t="array" ref="K24">SUM(IF(('R28. TIAM 1206 prim energy cons'!$A$10:$A$1240=$B24)*('R28. TIAM 1206 prim energy cons'!$C$10:$C$1240=K$8)*('R28. TIAM 1206 prim energy cons'!$D$10:$D$1240=$D24)*('R28. TIAM 1206 prim energy cons'!$F$9:$Q$9=K$9),'R28. TIAM 1206 prim energy cons'!$F$10:$Q$1240))</f>
        <v>29097.507150769805</v>
      </c>
      <c r="L24" s="58">
        <f t="array" ref="L24">SUM(IF(('R28. TIAM 1206 prim energy cons'!$A$10:$A$1240=$B24)*('R28. TIAM 1206 prim energy cons'!$C$10:$C$1240=L$8)*('R28. TIAM 1206 prim energy cons'!$D$10:$D$1240=$D24)*('R28. TIAM 1206 prim energy cons'!$F$9:$Q$9=L$9),'R28. TIAM 1206 prim energy cons'!$F$10:$Q$1240))</f>
        <v>46981.266960321089</v>
      </c>
      <c r="M24" s="58">
        <f t="array" ref="M24">SUM(IF(('R28. TIAM 1206 prim energy cons'!$A$10:$A$1240=$B24)*('R28. TIAM 1206 prim energy cons'!$C$10:$C$1240=M$8)*('R28. TIAM 1206 prim energy cons'!$D$10:$D$1240=$D24)*('R28. TIAM 1206 prim energy cons'!$F$9:$Q$9=M$9),'R28. TIAM 1206 prim energy cons'!$F$10:$Q$1240))</f>
        <v>52040.122028570928</v>
      </c>
      <c r="N24" s="58">
        <f t="array" ref="N24">SUM(IF(('R28. TIAM 1206 prim energy cons'!$A$10:$A$1240=$B24)*('R28. TIAM 1206 prim energy cons'!$C$10:$C$1240=N$8)*('R28. TIAM 1206 prim energy cons'!$D$10:$D$1240=$D24)*('R28. TIAM 1206 prim energy cons'!$F$9:$Q$9=N$9),'R28. TIAM 1206 prim energy cons'!$F$10:$Q$1240))</f>
        <v>56163.322236956141</v>
      </c>
      <c r="O24" s="58">
        <f t="array" ref="O24">SUM(IF(('R28. TIAM 1206 prim energy cons'!$A$10:$A$1240=$B24)*('R28. TIAM 1206 prim energy cons'!$C$10:$C$1240=O$8)*('R28. TIAM 1206 prim energy cons'!$D$10:$D$1240=$D24)*('R28. TIAM 1206 prim energy cons'!$F$9:$Q$9=O$9),'R28. TIAM 1206 prim energy cons'!$F$10:$Q$1240))</f>
        <v>60807.132239057602</v>
      </c>
      <c r="P24" s="58">
        <f t="array" ref="P24">SUM(IF(('R28. TIAM 1206 prim energy cons'!$A$10:$A$1240=$B24)*('R28. TIAM 1206 prim energy cons'!$C$10:$C$1240=P$8)*('R28. TIAM 1206 prim energy cons'!$D$10:$D$1240=$D24)*('R28. TIAM 1206 prim energy cons'!$F$9:$Q$9=P$9),'R28. TIAM 1206 prim energy cons'!$F$10:$Q$1240))</f>
        <v>65871.647613164838</v>
      </c>
    </row>
    <row r="25" spans="1:16" x14ac:dyDescent="0.3">
      <c r="A25" s="39" t="s">
        <v>63</v>
      </c>
      <c r="B25" s="39" t="s">
        <v>251</v>
      </c>
      <c r="C25" s="39" t="s">
        <v>97</v>
      </c>
      <c r="D25" s="39" t="s">
        <v>258</v>
      </c>
      <c r="E25" s="58">
        <f t="array" ref="E25">SUM(IF(('R28. TIAM 1206 prim energy cons'!$A$10:$A$1240=$B25)*('R28. TIAM 1206 prim energy cons'!$C$10:$C$1240=E$8)*('R28. TIAM 1206 prim energy cons'!$D$10:$D$1240=$D25)*('R28. TIAM 1206 prim energy cons'!$F$9:$Q$9=E$9),'R28. TIAM 1206 prim energy cons'!$F$10:$Q$1240))</f>
        <v>25090.329142308088</v>
      </c>
      <c r="F25" s="58">
        <f t="array" ref="F25">SUM(IF(('R28. TIAM 1206 prim energy cons'!$A$10:$A$1240=$B25)*('R28. TIAM 1206 prim energy cons'!$C$10:$C$1240=F$8)*('R28. TIAM 1206 prim energy cons'!$D$10:$D$1240=$D25)*('R28. TIAM 1206 prim energy cons'!$F$9:$Q$9=F$9),'R28. TIAM 1206 prim energy cons'!$F$10:$Q$1240))</f>
        <v>25617.038153760754</v>
      </c>
      <c r="G25" s="58">
        <f t="array" ref="G25">SUM(IF(('R28. TIAM 1206 prim energy cons'!$A$10:$A$1240=$B25)*('R28. TIAM 1206 prim energy cons'!$C$10:$C$1240=G$8)*('R28. TIAM 1206 prim energy cons'!$D$10:$D$1240=$D25)*('R28. TIAM 1206 prim energy cons'!$F$9:$Q$9=G$9),'R28. TIAM 1206 prim energy cons'!$F$10:$Q$1240))</f>
        <v>27611.687653590358</v>
      </c>
      <c r="H25" s="58">
        <f t="array" ref="H25">SUM(IF(('R28. TIAM 1206 prim energy cons'!$A$10:$A$1240=$B25)*('R28. TIAM 1206 prim energy cons'!$C$10:$C$1240=H$8)*('R28. TIAM 1206 prim energy cons'!$D$10:$D$1240=$D25)*('R28. TIAM 1206 prim energy cons'!$F$9:$Q$9=H$9),'R28. TIAM 1206 prim energy cons'!$F$10:$Q$1240))</f>
        <v>31121.048334029212</v>
      </c>
      <c r="I25" s="58">
        <f t="array" ref="I25">SUM(IF(('R28. TIAM 1206 prim energy cons'!$A$10:$A$1240=$B25)*('R28. TIAM 1206 prim energy cons'!$C$10:$C$1240=I$8)*('R28. TIAM 1206 prim energy cons'!$D$10:$D$1240=$D25)*('R28. TIAM 1206 prim energy cons'!$F$9:$Q$9=I$9),'R28. TIAM 1206 prim energy cons'!$F$10:$Q$1240))</f>
        <v>42317.298753259332</v>
      </c>
      <c r="J25" s="58">
        <f t="array" ref="J25">SUM(IF(('R28. TIAM 1206 prim energy cons'!$A$10:$A$1240=$B25)*('R28. TIAM 1206 prim energy cons'!$C$10:$C$1240=J$8)*('R28. TIAM 1206 prim energy cons'!$D$10:$D$1240=$D25)*('R28. TIAM 1206 prim energy cons'!$F$9:$Q$9=J$9),'R28. TIAM 1206 prim energy cons'!$F$10:$Q$1240))</f>
        <v>49984.272423859125</v>
      </c>
      <c r="K25" s="58">
        <f t="array" ref="K25">SUM(IF(('R28. TIAM 1206 prim energy cons'!$A$10:$A$1240=$B25)*('R28. TIAM 1206 prim energy cons'!$C$10:$C$1240=K$8)*('R28. TIAM 1206 prim energy cons'!$D$10:$D$1240=$D25)*('R28. TIAM 1206 prim energy cons'!$F$9:$Q$9=K$9),'R28. TIAM 1206 prim energy cons'!$F$10:$Q$1240))</f>
        <v>57403.101149865674</v>
      </c>
      <c r="L25" s="58">
        <f t="array" ref="L25">SUM(IF(('R28. TIAM 1206 prim energy cons'!$A$10:$A$1240=$B25)*('R28. TIAM 1206 prim energy cons'!$C$10:$C$1240=L$8)*('R28. TIAM 1206 prim energy cons'!$D$10:$D$1240=$D25)*('R28. TIAM 1206 prim energy cons'!$F$9:$Q$9=L$9),'R28. TIAM 1206 prim energy cons'!$F$10:$Q$1240))</f>
        <v>60453.733150669141</v>
      </c>
      <c r="M25" s="58">
        <f t="array" ref="M25">SUM(IF(('R28. TIAM 1206 prim energy cons'!$A$10:$A$1240=$B25)*('R28. TIAM 1206 prim energy cons'!$C$10:$C$1240=M$8)*('R28. TIAM 1206 prim energy cons'!$D$10:$D$1240=$D25)*('R28. TIAM 1206 prim energy cons'!$F$9:$Q$9=M$9),'R28. TIAM 1206 prim energy cons'!$F$10:$Q$1240))</f>
        <v>57566.444445016437</v>
      </c>
      <c r="N25" s="58">
        <f t="array" ref="N25">SUM(IF(('R28. TIAM 1206 prim energy cons'!$A$10:$A$1240=$B25)*('R28. TIAM 1206 prim energy cons'!$C$10:$C$1240=N$8)*('R28. TIAM 1206 prim energy cons'!$D$10:$D$1240=$D25)*('R28. TIAM 1206 prim energy cons'!$F$9:$Q$9=N$9),'R28. TIAM 1206 prim energy cons'!$F$10:$Q$1240))</f>
        <v>56301.327688557023</v>
      </c>
      <c r="O25" s="58">
        <f t="array" ref="O25">SUM(IF(('R28. TIAM 1206 prim energy cons'!$A$10:$A$1240=$B25)*('R28. TIAM 1206 prim energy cons'!$C$10:$C$1240=O$8)*('R28. TIAM 1206 prim energy cons'!$D$10:$D$1240=$D25)*('R28. TIAM 1206 prim energy cons'!$F$9:$Q$9=O$9),'R28. TIAM 1206 prim energy cons'!$F$10:$Q$1240))</f>
        <v>60666.15026641055</v>
      </c>
      <c r="P25" s="58">
        <f t="array" ref="P25">SUM(IF(('R28. TIAM 1206 prim energy cons'!$A$10:$A$1240=$B25)*('R28. TIAM 1206 prim energy cons'!$C$10:$C$1240=P$8)*('R28. TIAM 1206 prim energy cons'!$D$10:$D$1240=$D25)*('R28. TIAM 1206 prim energy cons'!$F$9:$Q$9=P$9),'R28. TIAM 1206 prim energy cons'!$F$10:$Q$1240))</f>
        <v>66063.006971237119</v>
      </c>
    </row>
    <row r="26" spans="1:16" x14ac:dyDescent="0.3">
      <c r="A26" s="39" t="s">
        <v>63</v>
      </c>
      <c r="B26" s="39" t="s">
        <v>251</v>
      </c>
      <c r="C26" s="39" t="s">
        <v>100</v>
      </c>
      <c r="D26" s="39" t="s">
        <v>259</v>
      </c>
      <c r="E26" s="58">
        <f t="array" ref="E26">SUM(IF(('R28. TIAM 1206 prim energy cons'!$A$10:$A$1240=$B26)*('R28. TIAM 1206 prim energy cons'!$C$10:$C$1240=E$8)*('R28. TIAM 1206 prim energy cons'!$D$10:$D$1240=$D26)*('R28. TIAM 1206 prim energy cons'!$F$9:$Q$9=E$9),'R28. TIAM 1206 prim energy cons'!$F$10:$Q$1240))</f>
        <v>6912.2495646074185</v>
      </c>
      <c r="F26" s="58">
        <f t="array" ref="F26">SUM(IF(('R28. TIAM 1206 prim energy cons'!$A$10:$A$1240=$B26)*('R28. TIAM 1206 prim energy cons'!$C$10:$C$1240=F$8)*('R28. TIAM 1206 prim energy cons'!$D$10:$D$1240=$D26)*('R28. TIAM 1206 prim energy cons'!$F$9:$Q$9=F$9),'R28. TIAM 1206 prim energy cons'!$F$10:$Q$1240))</f>
        <v>6640.2702901948378</v>
      </c>
      <c r="G26" s="58">
        <f t="array" ref="G26">SUM(IF(('R28. TIAM 1206 prim energy cons'!$A$10:$A$1240=$B26)*('R28. TIAM 1206 prim energy cons'!$C$10:$C$1240=G$8)*('R28. TIAM 1206 prim energy cons'!$D$10:$D$1240=$D26)*('R28. TIAM 1206 prim energy cons'!$F$9:$Q$9=G$9),'R28. TIAM 1206 prim energy cons'!$F$10:$Q$1240))</f>
        <v>7918.7742909459466</v>
      </c>
      <c r="H26" s="58">
        <f t="array" ref="H26">SUM(IF(('R28. TIAM 1206 prim energy cons'!$A$10:$A$1240=$B26)*('R28. TIAM 1206 prim energy cons'!$C$10:$C$1240=H$8)*('R28. TIAM 1206 prim energy cons'!$D$10:$D$1240=$D26)*('R28. TIAM 1206 prim energy cons'!$F$9:$Q$9=H$9),'R28. TIAM 1206 prim energy cons'!$F$10:$Q$1240))</f>
        <v>9758.3092663835814</v>
      </c>
      <c r="I26" s="58">
        <f t="array" ref="I26">SUM(IF(('R28. TIAM 1206 prim energy cons'!$A$10:$A$1240=$B26)*('R28. TIAM 1206 prim energy cons'!$C$10:$C$1240=I$8)*('R28. TIAM 1206 prim energy cons'!$D$10:$D$1240=$D26)*('R28. TIAM 1206 prim energy cons'!$F$9:$Q$9=I$9),'R28. TIAM 1206 prim energy cons'!$F$10:$Q$1240))</f>
        <v>18341.423483157065</v>
      </c>
      <c r="J26" s="58">
        <f t="array" ref="J26">SUM(IF(('R28. TIAM 1206 prim energy cons'!$A$10:$A$1240=$B26)*('R28. TIAM 1206 prim energy cons'!$C$10:$C$1240=J$8)*('R28. TIAM 1206 prim energy cons'!$D$10:$D$1240=$D26)*('R28. TIAM 1206 prim energy cons'!$F$9:$Q$9=J$9),'R28. TIAM 1206 prim energy cons'!$F$10:$Q$1240))</f>
        <v>22322.875447193477</v>
      </c>
      <c r="K26" s="58">
        <f t="array" ref="K26">SUM(IF(('R28. TIAM 1206 prim energy cons'!$A$10:$A$1240=$B26)*('R28. TIAM 1206 prim energy cons'!$C$10:$C$1240=K$8)*('R28. TIAM 1206 prim energy cons'!$D$10:$D$1240=$D26)*('R28. TIAM 1206 prim energy cons'!$F$9:$Q$9=K$9),'R28. TIAM 1206 prim energy cons'!$F$10:$Q$1240))</f>
        <v>25945.943811884048</v>
      </c>
      <c r="L26" s="58">
        <f t="array" ref="L26">SUM(IF(('R28. TIAM 1206 prim energy cons'!$A$10:$A$1240=$B26)*('R28. TIAM 1206 prim energy cons'!$C$10:$C$1240=L$8)*('R28. TIAM 1206 prim energy cons'!$D$10:$D$1240=$D26)*('R28. TIAM 1206 prim energy cons'!$F$9:$Q$9=L$9),'R28. TIAM 1206 prim energy cons'!$F$10:$Q$1240))</f>
        <v>22961.477865302142</v>
      </c>
      <c r="M26" s="58">
        <f t="array" ref="M26">SUM(IF(('R28. TIAM 1206 prim energy cons'!$A$10:$A$1240=$B26)*('R28. TIAM 1206 prim energy cons'!$C$10:$C$1240=M$8)*('R28. TIAM 1206 prim energy cons'!$D$10:$D$1240=$D26)*('R28. TIAM 1206 prim energy cons'!$F$9:$Q$9=M$9),'R28. TIAM 1206 prim energy cons'!$F$10:$Q$1240))</f>
        <v>24096.467149382639</v>
      </c>
      <c r="N26" s="58">
        <f t="array" ref="N26">SUM(IF(('R28. TIAM 1206 prim energy cons'!$A$10:$A$1240=$B26)*('R28. TIAM 1206 prim energy cons'!$C$10:$C$1240=N$8)*('R28. TIAM 1206 prim energy cons'!$D$10:$D$1240=$D26)*('R28. TIAM 1206 prim energy cons'!$F$9:$Q$9=N$9),'R28. TIAM 1206 prim energy cons'!$F$10:$Q$1240))</f>
        <v>25247.463057851797</v>
      </c>
      <c r="O26" s="58">
        <f t="array" ref="O26">SUM(IF(('R28. TIAM 1206 prim energy cons'!$A$10:$A$1240=$B26)*('R28. TIAM 1206 prim energy cons'!$C$10:$C$1240=O$8)*('R28. TIAM 1206 prim energy cons'!$D$10:$D$1240=$D26)*('R28. TIAM 1206 prim energy cons'!$F$9:$Q$9=O$9),'R28. TIAM 1206 prim energy cons'!$F$10:$Q$1240))</f>
        <v>26498.811731427471</v>
      </c>
      <c r="P26" s="58">
        <f t="array" ref="P26">SUM(IF(('R28. TIAM 1206 prim energy cons'!$A$10:$A$1240=$B26)*('R28. TIAM 1206 prim energy cons'!$C$10:$C$1240=P$8)*('R28. TIAM 1206 prim energy cons'!$D$10:$D$1240=$D26)*('R28. TIAM 1206 prim energy cons'!$F$9:$Q$9=P$9),'R28. TIAM 1206 prim energy cons'!$F$10:$Q$1240))</f>
        <v>27722.574759803872</v>
      </c>
    </row>
    <row r="27" spans="1:16" x14ac:dyDescent="0.3">
      <c r="A27" s="39" t="s">
        <v>63</v>
      </c>
      <c r="B27" s="39" t="s">
        <v>251</v>
      </c>
      <c r="C27" s="39" t="s">
        <v>98</v>
      </c>
      <c r="D27" s="39" t="s">
        <v>260</v>
      </c>
      <c r="E27" s="58">
        <f t="array" ref="E27">SUM(IF(('R28. TIAM 1206 prim energy cons'!$A$10:$A$1240=$B27)*('R28. TIAM 1206 prim energy cons'!$C$10:$C$1240=E$8)*('R28. TIAM 1206 prim energy cons'!$D$10:$D$1240=$D27)*('R28. TIAM 1206 prim energy cons'!$F$9:$Q$9=E$9),'R28. TIAM 1206 prim energy cons'!$F$10:$Q$1240))</f>
        <v>48130.324495522764</v>
      </c>
      <c r="F27" s="58">
        <f t="array" ref="F27">SUM(IF(('R28. TIAM 1206 prim energy cons'!$A$10:$A$1240=$B27)*('R28. TIAM 1206 prim energy cons'!$C$10:$C$1240=F$8)*('R28. TIAM 1206 prim energy cons'!$D$10:$D$1240=$D27)*('R28. TIAM 1206 prim energy cons'!$F$9:$Q$9=F$9),'R28. TIAM 1206 prim energy cons'!$F$10:$Q$1240))</f>
        <v>49288.487515440429</v>
      </c>
      <c r="G27" s="58">
        <f t="array" ref="G27">SUM(IF(('R28. TIAM 1206 prim energy cons'!$A$10:$A$1240=$B27)*('R28. TIAM 1206 prim energy cons'!$C$10:$C$1240=G$8)*('R28. TIAM 1206 prim energy cons'!$D$10:$D$1240=$D27)*('R28. TIAM 1206 prim energy cons'!$F$9:$Q$9=G$9),'R28. TIAM 1206 prim energy cons'!$F$10:$Q$1240))</f>
        <v>52403.344290202403</v>
      </c>
      <c r="H27" s="58">
        <f t="array" ref="H27">SUM(IF(('R28. TIAM 1206 prim energy cons'!$A$10:$A$1240=$B27)*('R28. TIAM 1206 prim energy cons'!$C$10:$C$1240=H$8)*('R28. TIAM 1206 prim energy cons'!$D$10:$D$1240=$D27)*('R28. TIAM 1206 prim energy cons'!$F$9:$Q$9=H$9),'R28. TIAM 1206 prim energy cons'!$F$10:$Q$1240))</f>
        <v>59030.260347711956</v>
      </c>
      <c r="I27" s="58">
        <f t="array" ref="I27">SUM(IF(('R28. TIAM 1206 prim energy cons'!$A$10:$A$1240=$B27)*('R28. TIAM 1206 prim energy cons'!$C$10:$C$1240=I$8)*('R28. TIAM 1206 prim energy cons'!$D$10:$D$1240=$D27)*('R28. TIAM 1206 prim energy cons'!$F$9:$Q$9=I$9),'R28. TIAM 1206 prim energy cons'!$F$10:$Q$1240))</f>
        <v>75532.893026618258</v>
      </c>
      <c r="J27" s="58">
        <f t="array" ref="J27">SUM(IF(('R28. TIAM 1206 prim energy cons'!$A$10:$A$1240=$B27)*('R28. TIAM 1206 prim energy cons'!$C$10:$C$1240=J$8)*('R28. TIAM 1206 prim energy cons'!$D$10:$D$1240=$D27)*('R28. TIAM 1206 prim energy cons'!$F$9:$Q$9=J$9),'R28. TIAM 1206 prim energy cons'!$F$10:$Q$1240))</f>
        <v>89856.951925368747</v>
      </c>
      <c r="K27" s="58">
        <f t="array" ref="K27">SUM(IF(('R28. TIAM 1206 prim energy cons'!$A$10:$A$1240=$B27)*('R28. TIAM 1206 prim energy cons'!$C$10:$C$1240=K$8)*('R28. TIAM 1206 prim energy cons'!$D$10:$D$1240=$D27)*('R28. TIAM 1206 prim energy cons'!$F$9:$Q$9=K$9),'R28. TIAM 1206 prim energy cons'!$F$10:$Q$1240))</f>
        <v>103066.96392556207</v>
      </c>
      <c r="L27" s="58">
        <f t="array" ref="L27">SUM(IF(('R28. TIAM 1206 prim energy cons'!$A$10:$A$1240=$B27)*('R28. TIAM 1206 prim energy cons'!$C$10:$C$1240=L$8)*('R28. TIAM 1206 prim energy cons'!$D$10:$D$1240=$D27)*('R28. TIAM 1206 prim energy cons'!$F$9:$Q$9=L$9),'R28. TIAM 1206 prim energy cons'!$F$10:$Q$1240))</f>
        <v>130833.41814359404</v>
      </c>
      <c r="M27" s="58">
        <f t="array" ref="M27">SUM(IF(('R28. TIAM 1206 prim energy cons'!$A$10:$A$1240=$B27)*('R28. TIAM 1206 prim energy cons'!$C$10:$C$1240=M$8)*('R28. TIAM 1206 prim energy cons'!$D$10:$D$1240=$D27)*('R28. TIAM 1206 prim energy cons'!$F$9:$Q$9=M$9),'R28. TIAM 1206 prim energy cons'!$F$10:$Q$1240))</f>
        <v>118015.9824102798</v>
      </c>
      <c r="N27" s="58">
        <f t="array" ref="N27">SUM(IF(('R28. TIAM 1206 prim energy cons'!$A$10:$A$1240=$B27)*('R28. TIAM 1206 prim energy cons'!$C$10:$C$1240=N$8)*('R28. TIAM 1206 prim energy cons'!$D$10:$D$1240=$D27)*('R28. TIAM 1206 prim energy cons'!$F$9:$Q$9=N$9),'R28. TIAM 1206 prim energy cons'!$F$10:$Q$1240))</f>
        <v>115717.35945876439</v>
      </c>
      <c r="O27" s="58">
        <f t="array" ref="O27">SUM(IF(('R28. TIAM 1206 prim energy cons'!$A$10:$A$1240=$B27)*('R28. TIAM 1206 prim energy cons'!$C$10:$C$1240=O$8)*('R28. TIAM 1206 prim energy cons'!$D$10:$D$1240=$D27)*('R28. TIAM 1206 prim energy cons'!$F$9:$Q$9=O$9),'R28. TIAM 1206 prim energy cons'!$F$10:$Q$1240))</f>
        <v>117008.17804831422</v>
      </c>
      <c r="P27" s="58">
        <f t="array" ref="P27">SUM(IF(('R28. TIAM 1206 prim energy cons'!$A$10:$A$1240=$B27)*('R28. TIAM 1206 prim energy cons'!$C$10:$C$1240=P$8)*('R28. TIAM 1206 prim energy cons'!$D$10:$D$1240=$D27)*('R28. TIAM 1206 prim energy cons'!$F$9:$Q$9=P$9),'R28. TIAM 1206 prim energy cons'!$F$10:$Q$1240))</f>
        <v>121029.38041619834</v>
      </c>
    </row>
    <row r="28" spans="1:16" x14ac:dyDescent="0.3">
      <c r="A28" s="39" t="s">
        <v>63</v>
      </c>
      <c r="B28" s="39" t="s">
        <v>251</v>
      </c>
      <c r="C28" s="39" t="s">
        <v>99</v>
      </c>
      <c r="D28" s="39" t="s">
        <v>261</v>
      </c>
      <c r="E28" s="58">
        <f t="array" ref="E28">SUM(IF(('R28. TIAM 1206 prim energy cons'!$A$10:$A$1240=$B28)*('R28. TIAM 1206 prim energy cons'!$C$10:$C$1240=E$8)*('R28. TIAM 1206 prim energy cons'!$D$10:$D$1240=$D28)*('R28. TIAM 1206 prim energy cons'!$F$9:$Q$9=E$9),'R28. TIAM 1206 prim energy cons'!$F$10:$Q$1240))</f>
        <v>438.78211105882468</v>
      </c>
      <c r="F28" s="58">
        <f t="array" ref="F28">SUM(IF(('R28. TIAM 1206 prim energy cons'!$A$10:$A$1240=$B28)*('R28. TIAM 1206 prim energy cons'!$C$10:$C$1240=F$8)*('R28. TIAM 1206 prim energy cons'!$D$10:$D$1240=$D28)*('R28. TIAM 1206 prim energy cons'!$F$9:$Q$9=F$9),'R28. TIAM 1206 prim energy cons'!$F$10:$Q$1240))</f>
        <v>500.00540001988315</v>
      </c>
      <c r="G28" s="58">
        <f t="array" ref="G28">SUM(IF(('R28. TIAM 1206 prim energy cons'!$A$10:$A$1240=$B28)*('R28. TIAM 1206 prim energy cons'!$C$10:$C$1240=G$8)*('R28. TIAM 1206 prim energy cons'!$D$10:$D$1240=$D28)*('R28. TIAM 1206 prim energy cons'!$F$9:$Q$9=G$9),'R28. TIAM 1206 prim energy cons'!$F$10:$Q$1240))</f>
        <v>622.87514893268644</v>
      </c>
      <c r="H28" s="58">
        <f t="array" ref="H28">SUM(IF(('R28. TIAM 1206 prim energy cons'!$A$10:$A$1240=$B28)*('R28. TIAM 1206 prim energy cons'!$C$10:$C$1240=H$8)*('R28. TIAM 1206 prim energy cons'!$D$10:$D$1240=$D28)*('R28. TIAM 1206 prim energy cons'!$F$9:$Q$9=H$9),'R28. TIAM 1206 prim energy cons'!$F$10:$Q$1240))</f>
        <v>985.66614510504337</v>
      </c>
      <c r="I28" s="58">
        <f t="array" ref="I28">SUM(IF(('R28. TIAM 1206 prim energy cons'!$A$10:$A$1240=$B28)*('R28. TIAM 1206 prim energy cons'!$C$10:$C$1240=I$8)*('R28. TIAM 1206 prim energy cons'!$D$10:$D$1240=$D28)*('R28. TIAM 1206 prim energy cons'!$F$9:$Q$9=I$9),'R28. TIAM 1206 prim energy cons'!$F$10:$Q$1240))</f>
        <v>1811.0747741308551</v>
      </c>
      <c r="J28" s="58">
        <f t="array" ref="J28">SUM(IF(('R28. TIAM 1206 prim energy cons'!$A$10:$A$1240=$B28)*('R28. TIAM 1206 prim energy cons'!$C$10:$C$1240=J$8)*('R28. TIAM 1206 prim energy cons'!$D$10:$D$1240=$D28)*('R28. TIAM 1206 prim energy cons'!$F$9:$Q$9=J$9),'R28. TIAM 1206 prim energy cons'!$F$10:$Q$1240))</f>
        <v>2588.9297369413162</v>
      </c>
      <c r="K28" s="58">
        <f t="array" ref="K28">SUM(IF(('R28. TIAM 1206 prim energy cons'!$A$10:$A$1240=$B28)*('R28. TIAM 1206 prim energy cons'!$C$10:$C$1240=K$8)*('R28. TIAM 1206 prim energy cons'!$D$10:$D$1240=$D28)*('R28. TIAM 1206 prim energy cons'!$F$9:$Q$9=K$9),'R28. TIAM 1206 prim energy cons'!$F$10:$Q$1240))</f>
        <v>5353.5636559578061</v>
      </c>
      <c r="L28" s="58">
        <f t="array" ref="L28">SUM(IF(('R28. TIAM 1206 prim energy cons'!$A$10:$A$1240=$B28)*('R28. TIAM 1206 prim energy cons'!$C$10:$C$1240=L$8)*('R28. TIAM 1206 prim energy cons'!$D$10:$D$1240=$D28)*('R28. TIAM 1206 prim energy cons'!$F$9:$Q$9=L$9),'R28. TIAM 1206 prim energy cons'!$F$10:$Q$1240))</f>
        <v>16626.832639048287</v>
      </c>
      <c r="M28" s="58">
        <f t="array" ref="M28">SUM(IF(('R28. TIAM 1206 prim energy cons'!$A$10:$A$1240=$B28)*('R28. TIAM 1206 prim energy cons'!$C$10:$C$1240=M$8)*('R28. TIAM 1206 prim energy cons'!$D$10:$D$1240=$D28)*('R28. TIAM 1206 prim energy cons'!$F$9:$Q$9=M$9),'R28. TIAM 1206 prim energy cons'!$F$10:$Q$1240))</f>
        <v>17669.074489140563</v>
      </c>
      <c r="N28" s="58">
        <f t="array" ref="N28">SUM(IF(('R28. TIAM 1206 prim energy cons'!$A$10:$A$1240=$B28)*('R28. TIAM 1206 prim energy cons'!$C$10:$C$1240=N$8)*('R28. TIAM 1206 prim energy cons'!$D$10:$D$1240=$D28)*('R28. TIAM 1206 prim energy cons'!$F$9:$Q$9=N$9),'R28. TIAM 1206 prim energy cons'!$F$10:$Q$1240))</f>
        <v>18753.746723466134</v>
      </c>
      <c r="O28" s="58">
        <f t="array" ref="O28">SUM(IF(('R28. TIAM 1206 prim energy cons'!$A$10:$A$1240=$B28)*('R28. TIAM 1206 prim energy cons'!$C$10:$C$1240=O$8)*('R28. TIAM 1206 prim energy cons'!$D$10:$D$1240=$D28)*('R28. TIAM 1206 prim energy cons'!$F$9:$Q$9=O$9),'R28. TIAM 1206 prim energy cons'!$F$10:$Q$1240))</f>
        <v>19882.338349073445</v>
      </c>
      <c r="P28" s="58">
        <f t="array" ref="P28">SUM(IF(('R28. TIAM 1206 prim energy cons'!$A$10:$A$1240=$B28)*('R28. TIAM 1206 prim energy cons'!$C$10:$C$1240=P$8)*('R28. TIAM 1206 prim energy cons'!$D$10:$D$1240=$D28)*('R28. TIAM 1206 prim energy cons'!$F$9:$Q$9=P$9),'R28. TIAM 1206 prim energy cons'!$F$10:$Q$1240))</f>
        <v>20970.173424207595</v>
      </c>
    </row>
    <row r="29" spans="1:16" x14ac:dyDescent="0.3">
      <c r="A29" s="39" t="s">
        <v>64</v>
      </c>
      <c r="B29" s="39" t="s">
        <v>252</v>
      </c>
      <c r="C29" s="39" t="s">
        <v>80</v>
      </c>
      <c r="D29" s="39" t="s">
        <v>256</v>
      </c>
      <c r="E29" s="58">
        <f t="array" ref="E29">SUM(IF(('R28. TIAM 1206 prim energy cons'!$A$10:$A$1240=$B29)*('R28. TIAM 1206 prim energy cons'!$C$10:$C$1240=E$8)*('R28. TIAM 1206 prim energy cons'!$D$10:$D$1240=$D29)*('R28. TIAM 1206 prim energy cons'!$F$9:$Q$9=E$9),'R28. TIAM 1206 prim energy cons'!$F$10:$Q$1240))</f>
        <v>6654.454974727536</v>
      </c>
      <c r="F29" s="58">
        <f t="array" ref="F29">SUM(IF(('R28. TIAM 1206 prim energy cons'!$A$10:$A$1240=$B29)*('R28. TIAM 1206 prim energy cons'!$C$10:$C$1240=F$8)*('R28. TIAM 1206 prim energy cons'!$D$10:$D$1240=$D29)*('R28. TIAM 1206 prim energy cons'!$F$9:$Q$9=F$9),'R28. TIAM 1206 prim energy cons'!$F$10:$Q$1240))</f>
        <v>7515.1633047940868</v>
      </c>
      <c r="G29" s="58">
        <f t="array" ref="G29">SUM(IF(('R28. TIAM 1206 prim energy cons'!$A$10:$A$1240=$B29)*('R28. TIAM 1206 prim energy cons'!$C$10:$C$1240=G$8)*('R28. TIAM 1206 prim energy cons'!$D$10:$D$1240=$D29)*('R28. TIAM 1206 prim energy cons'!$F$9:$Q$9=G$9),'R28. TIAM 1206 prim energy cons'!$F$10:$Q$1240))</f>
        <v>7757.9364318515391</v>
      </c>
      <c r="H29" s="58">
        <f t="array" ref="H29">SUM(IF(('R28. TIAM 1206 prim energy cons'!$A$10:$A$1240=$B29)*('R28. TIAM 1206 prim energy cons'!$C$10:$C$1240=H$8)*('R28. TIAM 1206 prim energy cons'!$D$10:$D$1240=$D29)*('R28. TIAM 1206 prim energy cons'!$F$9:$Q$9=H$9),'R28. TIAM 1206 prim energy cons'!$F$10:$Q$1240))</f>
        <v>13126.71832583389</v>
      </c>
      <c r="I29" s="58">
        <f t="array" ref="I29">SUM(IF(('R28. TIAM 1206 prim energy cons'!$A$10:$A$1240=$B29)*('R28. TIAM 1206 prim energy cons'!$C$10:$C$1240=I$8)*('R28. TIAM 1206 prim energy cons'!$D$10:$D$1240=$D29)*('R28. TIAM 1206 prim energy cons'!$F$9:$Q$9=I$9),'R28. TIAM 1206 prim energy cons'!$F$10:$Q$1240))</f>
        <v>21973.73558636256</v>
      </c>
      <c r="J29" s="58">
        <f t="array" ref="J29">SUM(IF(('R28. TIAM 1206 prim energy cons'!$A$10:$A$1240=$B29)*('R28. TIAM 1206 prim energy cons'!$C$10:$C$1240=J$8)*('R28. TIAM 1206 prim energy cons'!$D$10:$D$1240=$D29)*('R28. TIAM 1206 prim energy cons'!$F$9:$Q$9=J$9),'R28. TIAM 1206 prim energy cons'!$F$10:$Q$1240))</f>
        <v>26290.983861323592</v>
      </c>
      <c r="K29" s="58">
        <f t="array" ref="K29">SUM(IF(('R28. TIAM 1206 prim energy cons'!$A$10:$A$1240=$B29)*('R28. TIAM 1206 prim energy cons'!$C$10:$C$1240=K$8)*('R28. TIAM 1206 prim energy cons'!$D$10:$D$1240=$D29)*('R28. TIAM 1206 prim energy cons'!$F$9:$Q$9=K$9),'R28. TIAM 1206 prim energy cons'!$F$10:$Q$1240))</f>
        <v>32528.946148433206</v>
      </c>
      <c r="L29" s="58">
        <f t="array" ref="L29">SUM(IF(('R28. TIAM 1206 prim energy cons'!$A$10:$A$1240=$B29)*('R28. TIAM 1206 prim energy cons'!$C$10:$C$1240=L$8)*('R28. TIAM 1206 prim energy cons'!$D$10:$D$1240=$D29)*('R28. TIAM 1206 prim energy cons'!$F$9:$Q$9=L$9),'R28. TIAM 1206 prim energy cons'!$F$10:$Q$1240))</f>
        <v>36617.700718327891</v>
      </c>
      <c r="M29" s="58">
        <f t="array" ref="M29">SUM(IF(('R28. TIAM 1206 prim energy cons'!$A$10:$A$1240=$B29)*('R28. TIAM 1206 prim energy cons'!$C$10:$C$1240=M$8)*('R28. TIAM 1206 prim energy cons'!$D$10:$D$1240=$D29)*('R28. TIAM 1206 prim energy cons'!$F$9:$Q$9=M$9),'R28. TIAM 1206 prim energy cons'!$F$10:$Q$1240))</f>
        <v>39323.425802377547</v>
      </c>
      <c r="N29" s="58">
        <f t="array" ref="N29">SUM(IF(('R28. TIAM 1206 prim energy cons'!$A$10:$A$1240=$B29)*('R28. TIAM 1206 prim energy cons'!$C$10:$C$1240=N$8)*('R28. TIAM 1206 prim energy cons'!$D$10:$D$1240=$D29)*('R28. TIAM 1206 prim energy cons'!$F$9:$Q$9=N$9),'R28. TIAM 1206 prim energy cons'!$F$10:$Q$1240))</f>
        <v>42335.33144679961</v>
      </c>
      <c r="O29" s="58">
        <f t="array" ref="O29">SUM(IF(('R28. TIAM 1206 prim energy cons'!$A$10:$A$1240=$B29)*('R28. TIAM 1206 prim energy cons'!$C$10:$C$1240=O$8)*('R28. TIAM 1206 prim energy cons'!$D$10:$D$1240=$D29)*('R28. TIAM 1206 prim energy cons'!$F$9:$Q$9=O$9),'R28. TIAM 1206 prim energy cons'!$F$10:$Q$1240))</f>
        <v>45211.378664738615</v>
      </c>
      <c r="P29" s="58">
        <f t="array" ref="P29">SUM(IF(('R28. TIAM 1206 prim energy cons'!$A$10:$A$1240=$B29)*('R28. TIAM 1206 prim energy cons'!$C$10:$C$1240=P$8)*('R28. TIAM 1206 prim energy cons'!$D$10:$D$1240=$D29)*('R28. TIAM 1206 prim energy cons'!$F$9:$Q$9=P$9),'R28. TIAM 1206 prim energy cons'!$F$10:$Q$1240))</f>
        <v>47867.154870870392</v>
      </c>
    </row>
    <row r="30" spans="1:16" x14ac:dyDescent="0.3">
      <c r="A30" s="39" t="s">
        <v>64</v>
      </c>
      <c r="B30" s="39" t="s">
        <v>252</v>
      </c>
      <c r="C30" s="39" t="s">
        <v>101</v>
      </c>
      <c r="D30" s="39" t="s">
        <v>257</v>
      </c>
      <c r="E30" s="58">
        <f t="array" ref="E30">SUM(IF(('R28. TIAM 1206 prim energy cons'!$A$10:$A$1240=$B30)*('R28. TIAM 1206 prim energy cons'!$C$10:$C$1240=E$8)*('R28. TIAM 1206 prim energy cons'!$D$10:$D$1240=$D30)*('R28. TIAM 1206 prim energy cons'!$F$9:$Q$9=E$9),'R28. TIAM 1206 prim energy cons'!$F$10:$Q$1240))</f>
        <v>8758.1724194788931</v>
      </c>
      <c r="F30" s="58">
        <f t="array" ref="F30">SUM(IF(('R28. TIAM 1206 prim energy cons'!$A$10:$A$1240=$B30)*('R28. TIAM 1206 prim energy cons'!$C$10:$C$1240=F$8)*('R28. TIAM 1206 prim energy cons'!$D$10:$D$1240=$D30)*('R28. TIAM 1206 prim energy cons'!$F$9:$Q$9=F$9),'R28. TIAM 1206 prim energy cons'!$F$10:$Q$1240))</f>
        <v>9186.7132281136492</v>
      </c>
      <c r="G30" s="58">
        <f t="array" ref="G30">SUM(IF(('R28. TIAM 1206 prim energy cons'!$A$10:$A$1240=$B30)*('R28. TIAM 1206 prim energy cons'!$C$10:$C$1240=G$8)*('R28. TIAM 1206 prim energy cons'!$D$10:$D$1240=$D30)*('R28. TIAM 1206 prim energy cons'!$F$9:$Q$9=G$9),'R28. TIAM 1206 prim energy cons'!$F$10:$Q$1240))</f>
        <v>9951.5425830199019</v>
      </c>
      <c r="H30" s="58">
        <f t="array" ref="H30">SUM(IF(('R28. TIAM 1206 prim energy cons'!$A$10:$A$1240=$B30)*('R28. TIAM 1206 prim energy cons'!$C$10:$C$1240=H$8)*('R28. TIAM 1206 prim energy cons'!$D$10:$D$1240=$D30)*('R28. TIAM 1206 prim energy cons'!$F$9:$Q$9=H$9),'R28. TIAM 1206 prim energy cons'!$F$10:$Q$1240))</f>
        <v>10942.938814534453</v>
      </c>
      <c r="I30" s="58">
        <f t="array" ref="I30">SUM(IF(('R28. TIAM 1206 prim energy cons'!$A$10:$A$1240=$B30)*('R28. TIAM 1206 prim energy cons'!$C$10:$C$1240=I$8)*('R28. TIAM 1206 prim energy cons'!$D$10:$D$1240=$D30)*('R28. TIAM 1206 prim energy cons'!$F$9:$Q$9=I$9),'R28. TIAM 1206 prim energy cons'!$F$10:$Q$1240))</f>
        <v>19760.649965283552</v>
      </c>
      <c r="J30" s="58">
        <f t="array" ref="J30">SUM(IF(('R28. TIAM 1206 prim energy cons'!$A$10:$A$1240=$B30)*('R28. TIAM 1206 prim energy cons'!$C$10:$C$1240=J$8)*('R28. TIAM 1206 prim energy cons'!$D$10:$D$1240=$D30)*('R28. TIAM 1206 prim energy cons'!$F$9:$Q$9=J$9),'R28. TIAM 1206 prim energy cons'!$F$10:$Q$1240))</f>
        <v>25639.814653632297</v>
      </c>
      <c r="K30" s="58">
        <f t="array" ref="K30">SUM(IF(('R28. TIAM 1206 prim energy cons'!$A$10:$A$1240=$B30)*('R28. TIAM 1206 prim energy cons'!$C$10:$C$1240=K$8)*('R28. TIAM 1206 prim energy cons'!$D$10:$D$1240=$D30)*('R28. TIAM 1206 prim energy cons'!$F$9:$Q$9=K$9),'R28. TIAM 1206 prim energy cons'!$F$10:$Q$1240))</f>
        <v>35065.697269576347</v>
      </c>
      <c r="L30" s="58">
        <f t="array" ref="L30">SUM(IF(('R28. TIAM 1206 prim energy cons'!$A$10:$A$1240=$B30)*('R28. TIAM 1206 prim energy cons'!$C$10:$C$1240=L$8)*('R28. TIAM 1206 prim energy cons'!$D$10:$D$1240=$D30)*('R28. TIAM 1206 prim energy cons'!$F$9:$Q$9=L$9),'R28. TIAM 1206 prim energy cons'!$F$10:$Q$1240))</f>
        <v>39384.237819386115</v>
      </c>
      <c r="M30" s="58">
        <f t="array" ref="M30">SUM(IF(('R28. TIAM 1206 prim energy cons'!$A$10:$A$1240=$B30)*('R28. TIAM 1206 prim energy cons'!$C$10:$C$1240=M$8)*('R28. TIAM 1206 prim energy cons'!$D$10:$D$1240=$D30)*('R28. TIAM 1206 prim energy cons'!$F$9:$Q$9=M$9),'R28. TIAM 1206 prim energy cons'!$F$10:$Q$1240))</f>
        <v>42350.713009899067</v>
      </c>
      <c r="N30" s="58">
        <f t="array" ref="N30">SUM(IF(('R28. TIAM 1206 prim energy cons'!$A$10:$A$1240=$B30)*('R28. TIAM 1206 prim energy cons'!$C$10:$C$1240=N$8)*('R28. TIAM 1206 prim energy cons'!$D$10:$D$1240=$D30)*('R28. TIAM 1206 prim energy cons'!$F$9:$Q$9=N$9),'R28. TIAM 1206 prim energy cons'!$F$10:$Q$1240))</f>
        <v>62693.950760726409</v>
      </c>
      <c r="O30" s="58">
        <f t="array" ref="O30">SUM(IF(('R28. TIAM 1206 prim energy cons'!$A$10:$A$1240=$B30)*('R28. TIAM 1206 prim energy cons'!$C$10:$C$1240=O$8)*('R28. TIAM 1206 prim energy cons'!$D$10:$D$1240=$D30)*('R28. TIAM 1206 prim energy cons'!$F$9:$Q$9=O$9),'R28. TIAM 1206 prim energy cons'!$F$10:$Q$1240))</f>
        <v>61356.862213399807</v>
      </c>
      <c r="P30" s="58">
        <f t="array" ref="P30">SUM(IF(('R28. TIAM 1206 prim energy cons'!$A$10:$A$1240=$B30)*('R28. TIAM 1206 prim energy cons'!$C$10:$C$1240=P$8)*('R28. TIAM 1206 prim energy cons'!$D$10:$D$1240=$D30)*('R28. TIAM 1206 prim energy cons'!$F$9:$Q$9=P$9),'R28. TIAM 1206 prim energy cons'!$F$10:$Q$1240))</f>
        <v>66119.703767493513</v>
      </c>
    </row>
    <row r="31" spans="1:16" x14ac:dyDescent="0.3">
      <c r="A31" s="39" t="s">
        <v>64</v>
      </c>
      <c r="B31" s="39" t="s">
        <v>252</v>
      </c>
      <c r="C31" s="39" t="s">
        <v>97</v>
      </c>
      <c r="D31" s="39" t="s">
        <v>258</v>
      </c>
      <c r="E31" s="58">
        <f t="array" ref="E31">SUM(IF(('R28. TIAM 1206 prim energy cons'!$A$10:$A$1240=$B31)*('R28. TIAM 1206 prim energy cons'!$C$10:$C$1240=E$8)*('R28. TIAM 1206 prim energy cons'!$D$10:$D$1240=$D31)*('R28. TIAM 1206 prim energy cons'!$F$9:$Q$9=E$9),'R28. TIAM 1206 prim energy cons'!$F$10:$Q$1240))</f>
        <v>25090.329142308088</v>
      </c>
      <c r="F31" s="58">
        <f t="array" ref="F31">SUM(IF(('R28. TIAM 1206 prim energy cons'!$A$10:$A$1240=$B31)*('R28. TIAM 1206 prim energy cons'!$C$10:$C$1240=F$8)*('R28. TIAM 1206 prim energy cons'!$D$10:$D$1240=$D31)*('R28. TIAM 1206 prim energy cons'!$F$9:$Q$9=F$9),'R28. TIAM 1206 prim energy cons'!$F$10:$Q$1240))</f>
        <v>25617.038153760754</v>
      </c>
      <c r="G31" s="58">
        <f t="array" ref="G31">SUM(IF(('R28. TIAM 1206 prim energy cons'!$A$10:$A$1240=$B31)*('R28. TIAM 1206 prim energy cons'!$C$10:$C$1240=G$8)*('R28. TIAM 1206 prim energy cons'!$D$10:$D$1240=$D31)*('R28. TIAM 1206 prim energy cons'!$F$9:$Q$9=G$9),'R28. TIAM 1206 prim energy cons'!$F$10:$Q$1240))</f>
        <v>27611.687653590358</v>
      </c>
      <c r="H31" s="58">
        <f t="array" ref="H31">SUM(IF(('R28. TIAM 1206 prim energy cons'!$A$10:$A$1240=$B31)*('R28. TIAM 1206 prim energy cons'!$C$10:$C$1240=H$8)*('R28. TIAM 1206 prim energy cons'!$D$10:$D$1240=$D31)*('R28. TIAM 1206 prim energy cons'!$F$9:$Q$9=H$9),'R28. TIAM 1206 prim energy cons'!$F$10:$Q$1240))</f>
        <v>31121.048334029212</v>
      </c>
      <c r="I31" s="58">
        <f t="array" ref="I31">SUM(IF(('R28. TIAM 1206 prim energy cons'!$A$10:$A$1240=$B31)*('R28. TIAM 1206 prim energy cons'!$C$10:$C$1240=I$8)*('R28. TIAM 1206 prim energy cons'!$D$10:$D$1240=$D31)*('R28. TIAM 1206 prim energy cons'!$F$9:$Q$9=I$9),'R28. TIAM 1206 prim energy cons'!$F$10:$Q$1240))</f>
        <v>41644.803573812751</v>
      </c>
      <c r="J31" s="58">
        <f t="array" ref="J31">SUM(IF(('R28. TIAM 1206 prim energy cons'!$A$10:$A$1240=$B31)*('R28. TIAM 1206 prim energy cons'!$C$10:$C$1240=J$8)*('R28. TIAM 1206 prim energy cons'!$D$10:$D$1240=$D31)*('R28. TIAM 1206 prim energy cons'!$F$9:$Q$9=J$9),'R28. TIAM 1206 prim energy cons'!$F$10:$Q$1240))</f>
        <v>47884.936298787725</v>
      </c>
      <c r="K31" s="58">
        <f t="array" ref="K31">SUM(IF(('R28. TIAM 1206 prim energy cons'!$A$10:$A$1240=$B31)*('R28. TIAM 1206 prim energy cons'!$C$10:$C$1240=K$8)*('R28. TIAM 1206 prim energy cons'!$D$10:$D$1240=$D31)*('R28. TIAM 1206 prim energy cons'!$F$9:$Q$9=K$9),'R28. TIAM 1206 prim energy cons'!$F$10:$Q$1240))</f>
        <v>55191.576960835562</v>
      </c>
      <c r="L31" s="58">
        <f t="array" ref="L31">SUM(IF(('R28. TIAM 1206 prim energy cons'!$A$10:$A$1240=$B31)*('R28. TIAM 1206 prim energy cons'!$C$10:$C$1240=L$8)*('R28. TIAM 1206 prim energy cons'!$D$10:$D$1240=$D31)*('R28. TIAM 1206 prim energy cons'!$F$9:$Q$9=L$9),'R28. TIAM 1206 prim energy cons'!$F$10:$Q$1240))</f>
        <v>60185.10774296696</v>
      </c>
      <c r="M31" s="58">
        <f t="array" ref="M31">SUM(IF(('R28. TIAM 1206 prim energy cons'!$A$10:$A$1240=$B31)*('R28. TIAM 1206 prim energy cons'!$C$10:$C$1240=M$8)*('R28. TIAM 1206 prim energy cons'!$D$10:$D$1240=$D31)*('R28. TIAM 1206 prim energy cons'!$F$9:$Q$9=M$9),'R28. TIAM 1206 prim energy cons'!$F$10:$Q$1240))</f>
        <v>65158.678214616106</v>
      </c>
      <c r="N31" s="58">
        <f t="array" ref="N31">SUM(IF(('R28. TIAM 1206 prim energy cons'!$A$10:$A$1240=$B31)*('R28. TIAM 1206 prim energy cons'!$C$10:$C$1240=N$8)*('R28. TIAM 1206 prim energy cons'!$D$10:$D$1240=$D31)*('R28. TIAM 1206 prim energy cons'!$F$9:$Q$9=N$9),'R28. TIAM 1206 prim energy cons'!$F$10:$Q$1240))</f>
        <v>61969.686091456446</v>
      </c>
      <c r="O31" s="58">
        <f t="array" ref="O31">SUM(IF(('R28. TIAM 1206 prim energy cons'!$A$10:$A$1240=$B31)*('R28. TIAM 1206 prim energy cons'!$C$10:$C$1240=O$8)*('R28. TIAM 1206 prim energy cons'!$D$10:$D$1240=$D31)*('R28. TIAM 1206 prim energy cons'!$F$9:$Q$9=O$9),'R28. TIAM 1206 prim energy cons'!$F$10:$Q$1240))</f>
        <v>60634.711272359695</v>
      </c>
      <c r="P31" s="58">
        <f t="array" ref="P31">SUM(IF(('R28. TIAM 1206 prim energy cons'!$A$10:$A$1240=$B31)*('R28. TIAM 1206 prim energy cons'!$C$10:$C$1240=P$8)*('R28. TIAM 1206 prim energy cons'!$D$10:$D$1240=$D31)*('R28. TIAM 1206 prim energy cons'!$F$9:$Q$9=P$9),'R28. TIAM 1206 prim energy cons'!$F$10:$Q$1240))</f>
        <v>66109.992208995754</v>
      </c>
    </row>
    <row r="32" spans="1:16" x14ac:dyDescent="0.3">
      <c r="A32" s="39" t="s">
        <v>64</v>
      </c>
      <c r="B32" s="39" t="s">
        <v>252</v>
      </c>
      <c r="C32" s="39" t="s">
        <v>100</v>
      </c>
      <c r="D32" s="39" t="s">
        <v>259</v>
      </c>
      <c r="E32" s="58">
        <f t="array" ref="E32">SUM(IF(('R28. TIAM 1206 prim energy cons'!$A$10:$A$1240=$B32)*('R28. TIAM 1206 prim energy cons'!$C$10:$C$1240=E$8)*('R28. TIAM 1206 prim energy cons'!$D$10:$D$1240=$D32)*('R28. TIAM 1206 prim energy cons'!$F$9:$Q$9=E$9),'R28. TIAM 1206 prim energy cons'!$F$10:$Q$1240))</f>
        <v>6912.2495646074185</v>
      </c>
      <c r="F32" s="58">
        <f t="array" ref="F32">SUM(IF(('R28. TIAM 1206 prim energy cons'!$A$10:$A$1240=$B32)*('R28. TIAM 1206 prim energy cons'!$C$10:$C$1240=F$8)*('R28. TIAM 1206 prim energy cons'!$D$10:$D$1240=$D32)*('R28. TIAM 1206 prim energy cons'!$F$9:$Q$9=F$9),'R28. TIAM 1206 prim energy cons'!$F$10:$Q$1240))</f>
        <v>6640.2702901948378</v>
      </c>
      <c r="G32" s="58">
        <f t="array" ref="G32">SUM(IF(('R28. TIAM 1206 prim energy cons'!$A$10:$A$1240=$B32)*('R28. TIAM 1206 prim energy cons'!$C$10:$C$1240=G$8)*('R28. TIAM 1206 prim energy cons'!$D$10:$D$1240=$D32)*('R28. TIAM 1206 prim energy cons'!$F$9:$Q$9=G$9),'R28. TIAM 1206 prim energy cons'!$F$10:$Q$1240))</f>
        <v>7918.7742909459466</v>
      </c>
      <c r="H32" s="58">
        <f t="array" ref="H32">SUM(IF(('R28. TIAM 1206 prim energy cons'!$A$10:$A$1240=$B32)*('R28. TIAM 1206 prim energy cons'!$C$10:$C$1240=H$8)*('R28. TIAM 1206 prim energy cons'!$D$10:$D$1240=$D32)*('R28. TIAM 1206 prim energy cons'!$F$9:$Q$9=H$9),'R28. TIAM 1206 prim energy cons'!$F$10:$Q$1240))</f>
        <v>9758.3092663835814</v>
      </c>
      <c r="I32" s="58">
        <f t="array" ref="I32">SUM(IF(('R28. TIAM 1206 prim energy cons'!$A$10:$A$1240=$B32)*('R28. TIAM 1206 prim energy cons'!$C$10:$C$1240=I$8)*('R28. TIAM 1206 prim energy cons'!$D$10:$D$1240=$D32)*('R28. TIAM 1206 prim energy cons'!$F$9:$Q$9=I$9),'R28. TIAM 1206 prim energy cons'!$F$10:$Q$1240))</f>
        <v>15852.825104381227</v>
      </c>
      <c r="J32" s="58">
        <f t="array" ref="J32">SUM(IF(('R28. TIAM 1206 prim energy cons'!$A$10:$A$1240=$B32)*('R28. TIAM 1206 prim energy cons'!$C$10:$C$1240=J$8)*('R28. TIAM 1206 prim energy cons'!$D$10:$D$1240=$D32)*('R28. TIAM 1206 prim energy cons'!$F$9:$Q$9=J$9),'R28. TIAM 1206 prim energy cons'!$F$10:$Q$1240))</f>
        <v>18174.112157411786</v>
      </c>
      <c r="K32" s="58">
        <f t="array" ref="K32">SUM(IF(('R28. TIAM 1206 prim energy cons'!$A$10:$A$1240=$B32)*('R28. TIAM 1206 prim energy cons'!$C$10:$C$1240=K$8)*('R28. TIAM 1206 prim energy cons'!$D$10:$D$1240=$D32)*('R28. TIAM 1206 prim energy cons'!$F$9:$Q$9=K$9),'R28. TIAM 1206 prim energy cons'!$F$10:$Q$1240))</f>
        <v>21685.172680043615</v>
      </c>
      <c r="L32" s="58">
        <f t="array" ref="L32">SUM(IF(('R28. TIAM 1206 prim energy cons'!$A$10:$A$1240=$B32)*('R28. TIAM 1206 prim energy cons'!$C$10:$C$1240=L$8)*('R28. TIAM 1206 prim energy cons'!$D$10:$D$1240=$D32)*('R28. TIAM 1206 prim energy cons'!$F$9:$Q$9=L$9),'R28. TIAM 1206 prim energy cons'!$F$10:$Q$1240))</f>
        <v>22787.466767337937</v>
      </c>
      <c r="M32" s="58">
        <f t="array" ref="M32">SUM(IF(('R28. TIAM 1206 prim energy cons'!$A$10:$A$1240=$B32)*('R28. TIAM 1206 prim energy cons'!$C$10:$C$1240=M$8)*('R28. TIAM 1206 prim energy cons'!$D$10:$D$1240=$D32)*('R28. TIAM 1206 prim energy cons'!$F$9:$Q$9=M$9),'R28. TIAM 1206 prim energy cons'!$F$10:$Q$1240))</f>
        <v>24036.961471174822</v>
      </c>
      <c r="N32" s="58">
        <f t="array" ref="N32">SUM(IF(('R28. TIAM 1206 prim energy cons'!$A$10:$A$1240=$B32)*('R28. TIAM 1206 prim energy cons'!$C$10:$C$1240=N$8)*('R28. TIAM 1206 prim energy cons'!$D$10:$D$1240=$D32)*('R28. TIAM 1206 prim energy cons'!$F$9:$Q$9=N$9),'R28. TIAM 1206 prim energy cons'!$F$10:$Q$1240))</f>
        <v>25247.463057851786</v>
      </c>
      <c r="O32" s="58">
        <f t="array" ref="O32">SUM(IF(('R28. TIAM 1206 prim energy cons'!$A$10:$A$1240=$B32)*('R28. TIAM 1206 prim energy cons'!$C$10:$C$1240=O$8)*('R28. TIAM 1206 prim energy cons'!$D$10:$D$1240=$D32)*('R28. TIAM 1206 prim energy cons'!$F$9:$Q$9=O$9),'R28. TIAM 1206 prim energy cons'!$F$10:$Q$1240))</f>
        <v>26484.619823615289</v>
      </c>
      <c r="P32" s="58">
        <f t="array" ref="P32">SUM(IF(('R28. TIAM 1206 prim energy cons'!$A$10:$A$1240=$B32)*('R28. TIAM 1206 prim energy cons'!$C$10:$C$1240=P$8)*('R28. TIAM 1206 prim energy cons'!$D$10:$D$1240=$D32)*('R28. TIAM 1206 prim energy cons'!$F$9:$Q$9=P$9),'R28. TIAM 1206 prim energy cons'!$F$10:$Q$1240))</f>
        <v>27740.51867311266</v>
      </c>
    </row>
    <row r="33" spans="1:16" x14ac:dyDescent="0.3">
      <c r="A33" s="39" t="s">
        <v>64</v>
      </c>
      <c r="B33" s="39" t="s">
        <v>252</v>
      </c>
      <c r="C33" s="39" t="s">
        <v>98</v>
      </c>
      <c r="D33" s="39" t="s">
        <v>260</v>
      </c>
      <c r="E33" s="58">
        <f t="array" ref="E33">SUM(IF(('R28. TIAM 1206 prim energy cons'!$A$10:$A$1240=$B33)*('R28. TIAM 1206 prim energy cons'!$C$10:$C$1240=E$8)*('R28. TIAM 1206 prim energy cons'!$D$10:$D$1240=$D33)*('R28. TIAM 1206 prim energy cons'!$F$9:$Q$9=E$9),'R28. TIAM 1206 prim energy cons'!$F$10:$Q$1240))</f>
        <v>48130.324495522764</v>
      </c>
      <c r="F33" s="58">
        <f t="array" ref="F33">SUM(IF(('R28. TIAM 1206 prim energy cons'!$A$10:$A$1240=$B33)*('R28. TIAM 1206 prim energy cons'!$C$10:$C$1240=F$8)*('R28. TIAM 1206 prim energy cons'!$D$10:$D$1240=$D33)*('R28. TIAM 1206 prim energy cons'!$F$9:$Q$9=F$9),'R28. TIAM 1206 prim energy cons'!$F$10:$Q$1240))</f>
        <v>49288.487515440429</v>
      </c>
      <c r="G33" s="58">
        <f t="array" ref="G33">SUM(IF(('R28. TIAM 1206 prim energy cons'!$A$10:$A$1240=$B33)*('R28. TIAM 1206 prim energy cons'!$C$10:$C$1240=G$8)*('R28. TIAM 1206 prim energy cons'!$D$10:$D$1240=$D33)*('R28. TIAM 1206 prim energy cons'!$F$9:$Q$9=G$9),'R28. TIAM 1206 prim energy cons'!$F$10:$Q$1240))</f>
        <v>52403.344290202403</v>
      </c>
      <c r="H33" s="58">
        <f t="array" ref="H33">SUM(IF(('R28. TIAM 1206 prim energy cons'!$A$10:$A$1240=$B33)*('R28. TIAM 1206 prim energy cons'!$C$10:$C$1240=H$8)*('R28. TIAM 1206 prim energy cons'!$D$10:$D$1240=$D33)*('R28. TIAM 1206 prim energy cons'!$F$9:$Q$9=H$9),'R28. TIAM 1206 prim energy cons'!$F$10:$Q$1240))</f>
        <v>59030.260347711956</v>
      </c>
      <c r="I33" s="58">
        <f t="array" ref="I33">SUM(IF(('R28. TIAM 1206 prim energy cons'!$A$10:$A$1240=$B33)*('R28. TIAM 1206 prim energy cons'!$C$10:$C$1240=I$8)*('R28. TIAM 1206 prim energy cons'!$D$10:$D$1240=$D33)*('R28. TIAM 1206 prim energy cons'!$F$9:$Q$9=I$9),'R28. TIAM 1206 prim energy cons'!$F$10:$Q$1240))</f>
        <v>86530.25933581889</v>
      </c>
      <c r="J33" s="58">
        <f t="array" ref="J33">SUM(IF(('R28. TIAM 1206 prim energy cons'!$A$10:$A$1240=$B33)*('R28. TIAM 1206 prim energy cons'!$C$10:$C$1240=J$8)*('R28. TIAM 1206 prim energy cons'!$D$10:$D$1240=$D33)*('R28. TIAM 1206 prim energy cons'!$F$9:$Q$9=J$9),'R28. TIAM 1206 prim energy cons'!$F$10:$Q$1240))</f>
        <v>110797.01261739727</v>
      </c>
      <c r="K33" s="58">
        <f t="array" ref="K33">SUM(IF(('R28. TIAM 1206 prim energy cons'!$A$10:$A$1240=$B33)*('R28. TIAM 1206 prim energy cons'!$C$10:$C$1240=K$8)*('R28. TIAM 1206 prim energy cons'!$D$10:$D$1240=$D33)*('R28. TIAM 1206 prim energy cons'!$F$9:$Q$9=K$9),'R28. TIAM 1206 prim energy cons'!$F$10:$Q$1240))</f>
        <v>126882.37163274687</v>
      </c>
      <c r="L33" s="58">
        <f t="array" ref="L33">SUM(IF(('R28. TIAM 1206 prim energy cons'!$A$10:$A$1240=$B33)*('R28. TIAM 1206 prim energy cons'!$C$10:$C$1240=L$8)*('R28. TIAM 1206 prim energy cons'!$D$10:$D$1240=$D33)*('R28. TIAM 1206 prim energy cons'!$F$9:$Q$9=L$9),'R28. TIAM 1206 prim energy cons'!$F$10:$Q$1240))</f>
        <v>126757.32722451897</v>
      </c>
      <c r="M33" s="58">
        <f t="array" ref="M33">SUM(IF(('R28. TIAM 1206 prim energy cons'!$A$10:$A$1240=$B33)*('R28. TIAM 1206 prim energy cons'!$C$10:$C$1240=M$8)*('R28. TIAM 1206 prim energy cons'!$D$10:$D$1240=$D33)*('R28. TIAM 1206 prim energy cons'!$F$9:$Q$9=M$9),'R28. TIAM 1206 prim energy cons'!$F$10:$Q$1240))</f>
        <v>126707.26064945044</v>
      </c>
      <c r="N33" s="58">
        <f t="array" ref="N33">SUM(IF(('R28. TIAM 1206 prim energy cons'!$A$10:$A$1240=$B33)*('R28. TIAM 1206 prim energy cons'!$C$10:$C$1240=N$8)*('R28. TIAM 1206 prim energy cons'!$D$10:$D$1240=$D33)*('R28. TIAM 1206 prim energy cons'!$F$9:$Q$9=N$9),'R28. TIAM 1206 prim energy cons'!$F$10:$Q$1240))</f>
        <v>119252.01966487356</v>
      </c>
      <c r="O33" s="58">
        <f t="array" ref="O33">SUM(IF(('R28. TIAM 1206 prim energy cons'!$A$10:$A$1240=$B33)*('R28. TIAM 1206 prim energy cons'!$C$10:$C$1240=O$8)*('R28. TIAM 1206 prim energy cons'!$D$10:$D$1240=$D33)*('R28. TIAM 1206 prim energy cons'!$F$9:$Q$9=O$9),'R28. TIAM 1206 prim energy cons'!$F$10:$Q$1240))</f>
        <v>117184.39761222077</v>
      </c>
      <c r="P33" s="58">
        <f t="array" ref="P33">SUM(IF(('R28. TIAM 1206 prim energy cons'!$A$10:$A$1240=$B33)*('R28. TIAM 1206 prim energy cons'!$C$10:$C$1240=P$8)*('R28. TIAM 1206 prim energy cons'!$D$10:$D$1240=$D33)*('R28. TIAM 1206 prim energy cons'!$F$9:$Q$9=P$9),'R28. TIAM 1206 prim energy cons'!$F$10:$Q$1240))</f>
        <v>121281.99778859291</v>
      </c>
    </row>
    <row r="34" spans="1:16" x14ac:dyDescent="0.3">
      <c r="A34" s="39" t="s">
        <v>64</v>
      </c>
      <c r="B34" s="39" t="s">
        <v>252</v>
      </c>
      <c r="C34" s="39" t="s">
        <v>99</v>
      </c>
      <c r="D34" s="39" t="s">
        <v>261</v>
      </c>
      <c r="E34" s="58">
        <f t="array" ref="E34">SUM(IF(('R28. TIAM 1206 prim energy cons'!$A$10:$A$1240=$B34)*('R28. TIAM 1206 prim energy cons'!$C$10:$C$1240=E$8)*('R28. TIAM 1206 prim energy cons'!$D$10:$D$1240=$D34)*('R28. TIAM 1206 prim energy cons'!$F$9:$Q$9=E$9),'R28. TIAM 1206 prim energy cons'!$F$10:$Q$1240))</f>
        <v>438.78211105882468</v>
      </c>
      <c r="F34" s="58">
        <f t="array" ref="F34">SUM(IF(('R28. TIAM 1206 prim energy cons'!$A$10:$A$1240=$B34)*('R28. TIAM 1206 prim energy cons'!$C$10:$C$1240=F$8)*('R28. TIAM 1206 prim energy cons'!$D$10:$D$1240=$D34)*('R28. TIAM 1206 prim energy cons'!$F$9:$Q$9=F$9),'R28. TIAM 1206 prim energy cons'!$F$10:$Q$1240))</f>
        <v>500.00540001988315</v>
      </c>
      <c r="G34" s="58">
        <f t="array" ref="G34">SUM(IF(('R28. TIAM 1206 prim energy cons'!$A$10:$A$1240=$B34)*('R28. TIAM 1206 prim energy cons'!$C$10:$C$1240=G$8)*('R28. TIAM 1206 prim energy cons'!$D$10:$D$1240=$D34)*('R28. TIAM 1206 prim energy cons'!$F$9:$Q$9=G$9),'R28. TIAM 1206 prim energy cons'!$F$10:$Q$1240))</f>
        <v>622.87514893268644</v>
      </c>
      <c r="H34" s="58">
        <f t="array" ref="H34">SUM(IF(('R28. TIAM 1206 prim energy cons'!$A$10:$A$1240=$B34)*('R28. TIAM 1206 prim energy cons'!$C$10:$C$1240=H$8)*('R28. TIAM 1206 prim energy cons'!$D$10:$D$1240=$D34)*('R28. TIAM 1206 prim energy cons'!$F$9:$Q$9=H$9),'R28. TIAM 1206 prim energy cons'!$F$10:$Q$1240))</f>
        <v>985.66614510504337</v>
      </c>
      <c r="I34" s="58">
        <f t="array" ref="I34">SUM(IF(('R28. TIAM 1206 prim energy cons'!$A$10:$A$1240=$B34)*('R28. TIAM 1206 prim energy cons'!$C$10:$C$1240=I$8)*('R28. TIAM 1206 prim energy cons'!$D$10:$D$1240=$D34)*('R28. TIAM 1206 prim energy cons'!$F$9:$Q$9=I$9),'R28. TIAM 1206 prim energy cons'!$F$10:$Q$1240))</f>
        <v>3842.8145209589138</v>
      </c>
      <c r="J34" s="58">
        <f t="array" ref="J34">SUM(IF(('R28. TIAM 1206 prim energy cons'!$A$10:$A$1240=$B34)*('R28. TIAM 1206 prim energy cons'!$C$10:$C$1240=J$8)*('R28. TIAM 1206 prim energy cons'!$D$10:$D$1240=$D34)*('R28. TIAM 1206 prim energy cons'!$F$9:$Q$9=J$9),'R28. TIAM 1206 prim energy cons'!$F$10:$Q$1240))</f>
        <v>10474.762655160346</v>
      </c>
      <c r="K34" s="58">
        <f t="array" ref="K34">SUM(IF(('R28. TIAM 1206 prim energy cons'!$A$10:$A$1240=$B34)*('R28. TIAM 1206 prim energy cons'!$C$10:$C$1240=K$8)*('R28. TIAM 1206 prim energy cons'!$D$10:$D$1240=$D34)*('R28. TIAM 1206 prim energy cons'!$F$9:$Q$9=K$9),'R28. TIAM 1206 prim energy cons'!$F$10:$Q$1240))</f>
        <v>15938.168824561295</v>
      </c>
      <c r="L34" s="58">
        <f t="array" ref="L34">SUM(IF(('R28. TIAM 1206 prim energy cons'!$A$10:$A$1240=$B34)*('R28. TIAM 1206 prim energy cons'!$C$10:$C$1240=L$8)*('R28. TIAM 1206 prim energy cons'!$D$10:$D$1240=$D34)*('R28. TIAM 1206 prim energy cons'!$F$9:$Q$9=L$9),'R28. TIAM 1206 prim energy cons'!$F$10:$Q$1240))</f>
        <v>17069.339517799286</v>
      </c>
      <c r="M34" s="58">
        <f t="array" ref="M34">SUM(IF(('R28. TIAM 1206 prim energy cons'!$A$10:$A$1240=$B34)*('R28. TIAM 1206 prim energy cons'!$C$10:$C$1240=M$8)*('R28. TIAM 1206 prim energy cons'!$D$10:$D$1240=$D34)*('R28. TIAM 1206 prim energy cons'!$F$9:$Q$9=M$9),'R28. TIAM 1206 prim energy cons'!$F$10:$Q$1240))</f>
        <v>18083.364703566178</v>
      </c>
      <c r="N34" s="58">
        <f t="array" ref="N34">SUM(IF(('R28. TIAM 1206 prim energy cons'!$A$10:$A$1240=$B34)*('R28. TIAM 1206 prim energy cons'!$C$10:$C$1240=N$8)*('R28. TIAM 1206 prim energy cons'!$D$10:$D$1240=$D34)*('R28. TIAM 1206 prim energy cons'!$F$9:$Q$9=N$9),'R28. TIAM 1206 prim energy cons'!$F$10:$Q$1240))</f>
        <v>18802.608926396864</v>
      </c>
      <c r="O34" s="58">
        <f t="array" ref="O34">SUM(IF(('R28. TIAM 1206 prim energy cons'!$A$10:$A$1240=$B34)*('R28. TIAM 1206 prim energy cons'!$C$10:$C$1240=O$8)*('R28. TIAM 1206 prim energy cons'!$D$10:$D$1240=$D34)*('R28. TIAM 1206 prim energy cons'!$F$9:$Q$9=O$9),'R28. TIAM 1206 prim energy cons'!$F$10:$Q$1240))</f>
        <v>19884.056228986829</v>
      </c>
      <c r="P34" s="58">
        <f t="array" ref="P34">SUM(IF(('R28. TIAM 1206 prim energy cons'!$A$10:$A$1240=$B34)*('R28. TIAM 1206 prim energy cons'!$C$10:$C$1240=P$8)*('R28. TIAM 1206 prim energy cons'!$D$10:$D$1240=$D34)*('R28. TIAM 1206 prim energy cons'!$F$9:$Q$9=P$9),'R28. TIAM 1206 prim energy cons'!$F$10:$Q$1240))</f>
        <v>20973.09943096491</v>
      </c>
    </row>
    <row r="35" spans="1:16" x14ac:dyDescent="0.3">
      <c r="A35" s="39" t="s">
        <v>65</v>
      </c>
      <c r="B35" s="39" t="s">
        <v>253</v>
      </c>
      <c r="C35" s="39" t="s">
        <v>80</v>
      </c>
      <c r="D35" s="39" t="s">
        <v>256</v>
      </c>
      <c r="E35" s="58">
        <f t="array" ref="E35">SUM(IF(('R28. TIAM 1206 prim energy cons'!$A$10:$A$1240=$B35)*('R28. TIAM 1206 prim energy cons'!$C$10:$C$1240=E$8)*('R28. TIAM 1206 prim energy cons'!$D$10:$D$1240=$D35)*('R28. TIAM 1206 prim energy cons'!$F$9:$Q$9=E$9),'R28. TIAM 1206 prim energy cons'!$F$10:$Q$1240))</f>
        <v>6654.454974727536</v>
      </c>
      <c r="F35" s="58">
        <f t="array" ref="F35">SUM(IF(('R28. TIAM 1206 prim energy cons'!$A$10:$A$1240=$B35)*('R28. TIAM 1206 prim energy cons'!$C$10:$C$1240=F$8)*('R28. TIAM 1206 prim energy cons'!$D$10:$D$1240=$D35)*('R28. TIAM 1206 prim energy cons'!$F$9:$Q$9=F$9),'R28. TIAM 1206 prim energy cons'!$F$10:$Q$1240))</f>
        <v>7515.1633047940868</v>
      </c>
      <c r="G35" s="58">
        <f t="array" ref="G35">SUM(IF(('R28. TIAM 1206 prim energy cons'!$A$10:$A$1240=$B35)*('R28. TIAM 1206 prim energy cons'!$C$10:$C$1240=G$8)*('R28. TIAM 1206 prim energy cons'!$D$10:$D$1240=$D35)*('R28. TIAM 1206 prim energy cons'!$F$9:$Q$9=G$9),'R28. TIAM 1206 prim energy cons'!$F$10:$Q$1240))</f>
        <v>7757.9364318515391</v>
      </c>
      <c r="H35" s="58">
        <f t="array" ref="H35">SUM(IF(('R28. TIAM 1206 prim energy cons'!$A$10:$A$1240=$B35)*('R28. TIAM 1206 prim energy cons'!$C$10:$C$1240=H$8)*('R28. TIAM 1206 prim energy cons'!$D$10:$D$1240=$D35)*('R28. TIAM 1206 prim energy cons'!$F$9:$Q$9=H$9),'R28. TIAM 1206 prim energy cons'!$F$10:$Q$1240))</f>
        <v>13126.71832583389</v>
      </c>
      <c r="I35" s="58">
        <f t="array" ref="I35">SUM(IF(('R28. TIAM 1206 prim energy cons'!$A$10:$A$1240=$B35)*('R28. TIAM 1206 prim energy cons'!$C$10:$C$1240=I$8)*('R28. TIAM 1206 prim energy cons'!$D$10:$D$1240=$D35)*('R28. TIAM 1206 prim energy cons'!$F$9:$Q$9=I$9),'R28. TIAM 1206 prim energy cons'!$F$10:$Q$1240))</f>
        <v>22669.936807533901</v>
      </c>
      <c r="J35" s="58">
        <f t="array" ref="J35">SUM(IF(('R28. TIAM 1206 prim energy cons'!$A$10:$A$1240=$B35)*('R28. TIAM 1206 prim energy cons'!$C$10:$C$1240=J$8)*('R28. TIAM 1206 prim energy cons'!$D$10:$D$1240=$D35)*('R28. TIAM 1206 prim energy cons'!$F$9:$Q$9=J$9),'R28. TIAM 1206 prim energy cons'!$F$10:$Q$1240))</f>
        <v>29420.956947711529</v>
      </c>
      <c r="K35" s="58">
        <f t="array" ref="K35">SUM(IF(('R28. TIAM 1206 prim energy cons'!$A$10:$A$1240=$B35)*('R28. TIAM 1206 prim energy cons'!$C$10:$C$1240=K$8)*('R28. TIAM 1206 prim energy cons'!$D$10:$D$1240=$D35)*('R28. TIAM 1206 prim energy cons'!$F$9:$Q$9=K$9),'R28. TIAM 1206 prim energy cons'!$F$10:$Q$1240))</f>
        <v>35269.529419694183</v>
      </c>
      <c r="L35" s="58">
        <f t="array" ref="L35">SUM(IF(('R28. TIAM 1206 prim energy cons'!$A$10:$A$1240=$B35)*('R28. TIAM 1206 prim energy cons'!$C$10:$C$1240=L$8)*('R28. TIAM 1206 prim energy cons'!$D$10:$D$1240=$D35)*('R28. TIAM 1206 prim energy cons'!$F$9:$Q$9=L$9),'R28. TIAM 1206 prim energy cons'!$F$10:$Q$1240))</f>
        <v>36507.445567792027</v>
      </c>
      <c r="M35" s="58">
        <f t="array" ref="M35">SUM(IF(('R28. TIAM 1206 prim energy cons'!$A$10:$A$1240=$B35)*('R28. TIAM 1206 prim energy cons'!$C$10:$C$1240=M$8)*('R28. TIAM 1206 prim energy cons'!$D$10:$D$1240=$D35)*('R28. TIAM 1206 prim energy cons'!$F$9:$Q$9=M$9),'R28. TIAM 1206 prim energy cons'!$F$10:$Q$1240))</f>
        <v>39283.060609698827</v>
      </c>
      <c r="N35" s="58">
        <f t="array" ref="N35">SUM(IF(('R28. TIAM 1206 prim energy cons'!$A$10:$A$1240=$B35)*('R28. TIAM 1206 prim energy cons'!$C$10:$C$1240=N$8)*('R28. TIAM 1206 prim energy cons'!$D$10:$D$1240=$D35)*('R28. TIAM 1206 prim energy cons'!$F$9:$Q$9=N$9),'R28. TIAM 1206 prim energy cons'!$F$10:$Q$1240))</f>
        <v>42346.967059084316</v>
      </c>
      <c r="O35" s="58">
        <f t="array" ref="O35">SUM(IF(('R28. TIAM 1206 prim energy cons'!$A$10:$A$1240=$B35)*('R28. TIAM 1206 prim energy cons'!$C$10:$C$1240=O$8)*('R28. TIAM 1206 prim energy cons'!$D$10:$D$1240=$D35)*('R28. TIAM 1206 prim energy cons'!$F$9:$Q$9=O$9),'R28. TIAM 1206 prim energy cons'!$F$10:$Q$1240))</f>
        <v>45012.326875764869</v>
      </c>
      <c r="P35" s="58">
        <f t="array" ref="P35">SUM(IF(('R28. TIAM 1206 prim energy cons'!$A$10:$A$1240=$B35)*('R28. TIAM 1206 prim energy cons'!$C$10:$C$1240=P$8)*('R28. TIAM 1206 prim energy cons'!$D$10:$D$1240=$D35)*('R28. TIAM 1206 prim energy cons'!$F$9:$Q$9=P$9),'R28. TIAM 1206 prim energy cons'!$F$10:$Q$1240))</f>
        <v>46368.162421059635</v>
      </c>
    </row>
    <row r="36" spans="1:16" x14ac:dyDescent="0.3">
      <c r="A36" s="39" t="s">
        <v>65</v>
      </c>
      <c r="B36" s="39" t="s">
        <v>253</v>
      </c>
      <c r="C36" s="39" t="s">
        <v>101</v>
      </c>
      <c r="D36" s="39" t="s">
        <v>257</v>
      </c>
      <c r="E36" s="58">
        <f t="array" ref="E36">SUM(IF(('R28. TIAM 1206 prim energy cons'!$A$10:$A$1240=$B36)*('R28. TIAM 1206 prim energy cons'!$C$10:$C$1240=E$8)*('R28. TIAM 1206 prim energy cons'!$D$10:$D$1240=$D36)*('R28. TIAM 1206 prim energy cons'!$F$9:$Q$9=E$9),'R28. TIAM 1206 prim energy cons'!$F$10:$Q$1240))</f>
        <v>8758.1724194788931</v>
      </c>
      <c r="F36" s="58">
        <f t="array" ref="F36">SUM(IF(('R28. TIAM 1206 prim energy cons'!$A$10:$A$1240=$B36)*('R28. TIAM 1206 prim energy cons'!$C$10:$C$1240=F$8)*('R28. TIAM 1206 prim energy cons'!$D$10:$D$1240=$D36)*('R28. TIAM 1206 prim energy cons'!$F$9:$Q$9=F$9),'R28. TIAM 1206 prim energy cons'!$F$10:$Q$1240))</f>
        <v>9186.7132281136492</v>
      </c>
      <c r="G36" s="58">
        <f t="array" ref="G36">SUM(IF(('R28. TIAM 1206 prim energy cons'!$A$10:$A$1240=$B36)*('R28. TIAM 1206 prim energy cons'!$C$10:$C$1240=G$8)*('R28. TIAM 1206 prim energy cons'!$D$10:$D$1240=$D36)*('R28. TIAM 1206 prim energy cons'!$F$9:$Q$9=G$9),'R28. TIAM 1206 prim energy cons'!$F$10:$Q$1240))</f>
        <v>9951.5425830199019</v>
      </c>
      <c r="H36" s="58">
        <f t="array" ref="H36">SUM(IF(('R28. TIAM 1206 prim energy cons'!$A$10:$A$1240=$B36)*('R28. TIAM 1206 prim energy cons'!$C$10:$C$1240=H$8)*('R28. TIAM 1206 prim energy cons'!$D$10:$D$1240=$D36)*('R28. TIAM 1206 prim energy cons'!$F$9:$Q$9=H$9),'R28. TIAM 1206 prim energy cons'!$F$10:$Q$1240))</f>
        <v>10942.938814534453</v>
      </c>
      <c r="I36" s="58">
        <f t="array" ref="I36">SUM(IF(('R28. TIAM 1206 prim energy cons'!$A$10:$A$1240=$B36)*('R28. TIAM 1206 prim energy cons'!$C$10:$C$1240=I$8)*('R28. TIAM 1206 prim energy cons'!$D$10:$D$1240=$D36)*('R28. TIAM 1206 prim energy cons'!$F$9:$Q$9=I$9),'R28. TIAM 1206 prim energy cons'!$F$10:$Q$1240))</f>
        <v>20078.274042697263</v>
      </c>
      <c r="J36" s="58">
        <f t="array" ref="J36">SUM(IF(('R28. TIAM 1206 prim energy cons'!$A$10:$A$1240=$B36)*('R28. TIAM 1206 prim energy cons'!$C$10:$C$1240=J$8)*('R28. TIAM 1206 prim energy cons'!$D$10:$D$1240=$D36)*('R28. TIAM 1206 prim energy cons'!$F$9:$Q$9=J$9),'R28. TIAM 1206 prim energy cons'!$F$10:$Q$1240))</f>
        <v>24817.268550445944</v>
      </c>
      <c r="K36" s="58">
        <f t="array" ref="K36">SUM(IF(('R28. TIAM 1206 prim energy cons'!$A$10:$A$1240=$B36)*('R28. TIAM 1206 prim energy cons'!$C$10:$C$1240=K$8)*('R28. TIAM 1206 prim energy cons'!$D$10:$D$1240=$D36)*('R28. TIAM 1206 prim energy cons'!$F$9:$Q$9=K$9),'R28. TIAM 1206 prim energy cons'!$F$10:$Q$1240))</f>
        <v>31711.995574426765</v>
      </c>
      <c r="L36" s="58">
        <f t="array" ref="L36">SUM(IF(('R28. TIAM 1206 prim energy cons'!$A$10:$A$1240=$B36)*('R28. TIAM 1206 prim energy cons'!$C$10:$C$1240=L$8)*('R28. TIAM 1206 prim energy cons'!$D$10:$D$1240=$D36)*('R28. TIAM 1206 prim energy cons'!$F$9:$Q$9=L$9),'R28. TIAM 1206 prim energy cons'!$F$10:$Q$1240))</f>
        <v>33837.848066303217</v>
      </c>
      <c r="M36" s="58">
        <f t="array" ref="M36">SUM(IF(('R28. TIAM 1206 prim energy cons'!$A$10:$A$1240=$B36)*('R28. TIAM 1206 prim energy cons'!$C$10:$C$1240=M$8)*('R28. TIAM 1206 prim energy cons'!$D$10:$D$1240=$D36)*('R28. TIAM 1206 prim energy cons'!$F$9:$Q$9=M$9),'R28. TIAM 1206 prim energy cons'!$F$10:$Q$1240))</f>
        <v>38117.481008774441</v>
      </c>
      <c r="N36" s="58">
        <f t="array" ref="N36">SUM(IF(('R28. TIAM 1206 prim energy cons'!$A$10:$A$1240=$B36)*('R28. TIAM 1206 prim energy cons'!$C$10:$C$1240=N$8)*('R28. TIAM 1206 prim energy cons'!$D$10:$D$1240=$D36)*('R28. TIAM 1206 prim energy cons'!$F$9:$Q$9=N$9),'R28. TIAM 1206 prim energy cons'!$F$10:$Q$1240))</f>
        <v>56759.996095766692</v>
      </c>
      <c r="O36" s="58">
        <f t="array" ref="O36">SUM(IF(('R28. TIAM 1206 prim energy cons'!$A$10:$A$1240=$B36)*('R28. TIAM 1206 prim energy cons'!$C$10:$C$1240=O$8)*('R28. TIAM 1206 prim energy cons'!$D$10:$D$1240=$D36)*('R28. TIAM 1206 prim energy cons'!$F$9:$Q$9=O$9),'R28. TIAM 1206 prim energy cons'!$F$10:$Q$1240))</f>
        <v>60896.99182745062</v>
      </c>
      <c r="P36" s="58">
        <f t="array" ref="P36">SUM(IF(('R28. TIAM 1206 prim energy cons'!$A$10:$A$1240=$B36)*('R28. TIAM 1206 prim energy cons'!$C$10:$C$1240=P$8)*('R28. TIAM 1206 prim energy cons'!$D$10:$D$1240=$D36)*('R28. TIAM 1206 prim energy cons'!$F$9:$Q$9=P$9),'R28. TIAM 1206 prim energy cons'!$F$10:$Q$1240))</f>
        <v>65798.066751039965</v>
      </c>
    </row>
    <row r="37" spans="1:16" x14ac:dyDescent="0.3">
      <c r="A37" s="39" t="s">
        <v>65</v>
      </c>
      <c r="B37" s="39" t="s">
        <v>253</v>
      </c>
      <c r="C37" s="39" t="s">
        <v>97</v>
      </c>
      <c r="D37" s="39" t="s">
        <v>258</v>
      </c>
      <c r="E37" s="58">
        <f t="array" ref="E37">SUM(IF(('R28. TIAM 1206 prim energy cons'!$A$10:$A$1240=$B37)*('R28. TIAM 1206 prim energy cons'!$C$10:$C$1240=E$8)*('R28. TIAM 1206 prim energy cons'!$D$10:$D$1240=$D37)*('R28. TIAM 1206 prim energy cons'!$F$9:$Q$9=E$9),'R28. TIAM 1206 prim energy cons'!$F$10:$Q$1240))</f>
        <v>25090.329142308088</v>
      </c>
      <c r="F37" s="58">
        <f t="array" ref="F37">SUM(IF(('R28. TIAM 1206 prim energy cons'!$A$10:$A$1240=$B37)*('R28. TIAM 1206 prim energy cons'!$C$10:$C$1240=F$8)*('R28. TIAM 1206 prim energy cons'!$D$10:$D$1240=$D37)*('R28. TIAM 1206 prim energy cons'!$F$9:$Q$9=F$9),'R28. TIAM 1206 prim energy cons'!$F$10:$Q$1240))</f>
        <v>25617.038153760754</v>
      </c>
      <c r="G37" s="58">
        <f t="array" ref="G37">SUM(IF(('R28. TIAM 1206 prim energy cons'!$A$10:$A$1240=$B37)*('R28. TIAM 1206 prim energy cons'!$C$10:$C$1240=G$8)*('R28. TIAM 1206 prim energy cons'!$D$10:$D$1240=$D37)*('R28. TIAM 1206 prim energy cons'!$F$9:$Q$9=G$9),'R28. TIAM 1206 prim energy cons'!$F$10:$Q$1240))</f>
        <v>27611.687653590358</v>
      </c>
      <c r="H37" s="58">
        <f t="array" ref="H37">SUM(IF(('R28. TIAM 1206 prim energy cons'!$A$10:$A$1240=$B37)*('R28. TIAM 1206 prim energy cons'!$C$10:$C$1240=H$8)*('R28. TIAM 1206 prim energy cons'!$D$10:$D$1240=$D37)*('R28. TIAM 1206 prim energy cons'!$F$9:$Q$9=H$9),'R28. TIAM 1206 prim energy cons'!$F$10:$Q$1240))</f>
        <v>31121.048334029212</v>
      </c>
      <c r="I37" s="58">
        <f t="array" ref="I37">SUM(IF(('R28. TIAM 1206 prim energy cons'!$A$10:$A$1240=$B37)*('R28. TIAM 1206 prim energy cons'!$C$10:$C$1240=I$8)*('R28. TIAM 1206 prim energy cons'!$D$10:$D$1240=$D37)*('R28. TIAM 1206 prim energy cons'!$F$9:$Q$9=I$9),'R28. TIAM 1206 prim energy cons'!$F$10:$Q$1240))</f>
        <v>42665.711513047689</v>
      </c>
      <c r="J37" s="58">
        <f t="array" ref="J37">SUM(IF(('R28. TIAM 1206 prim energy cons'!$A$10:$A$1240=$B37)*('R28. TIAM 1206 prim energy cons'!$C$10:$C$1240=J$8)*('R28. TIAM 1206 prim energy cons'!$D$10:$D$1240=$D37)*('R28. TIAM 1206 prim energy cons'!$F$9:$Q$9=J$9),'R28. TIAM 1206 prim energy cons'!$F$10:$Q$1240))</f>
        <v>49631.580898464585</v>
      </c>
      <c r="K37" s="58">
        <f t="array" ref="K37">SUM(IF(('R28. TIAM 1206 prim energy cons'!$A$10:$A$1240=$B37)*('R28. TIAM 1206 prim energy cons'!$C$10:$C$1240=K$8)*('R28. TIAM 1206 prim energy cons'!$D$10:$D$1240=$D37)*('R28. TIAM 1206 prim energy cons'!$F$9:$Q$9=K$9),'R28. TIAM 1206 prim energy cons'!$F$10:$Q$1240))</f>
        <v>56725.618149947382</v>
      </c>
      <c r="L37" s="58">
        <f t="array" ref="L37">SUM(IF(('R28. TIAM 1206 prim energy cons'!$A$10:$A$1240=$B37)*('R28. TIAM 1206 prim energy cons'!$C$10:$C$1240=L$8)*('R28. TIAM 1206 prim energy cons'!$D$10:$D$1240=$D37)*('R28. TIAM 1206 prim energy cons'!$F$9:$Q$9=L$9),'R28. TIAM 1206 prim energy cons'!$F$10:$Q$1240))</f>
        <v>59724.32370272094</v>
      </c>
      <c r="M37" s="58">
        <f t="array" ref="M37">SUM(IF(('R28. TIAM 1206 prim energy cons'!$A$10:$A$1240=$B37)*('R28. TIAM 1206 prim energy cons'!$C$10:$C$1240=M$8)*('R28. TIAM 1206 prim energy cons'!$D$10:$D$1240=$D37)*('R28. TIAM 1206 prim energy cons'!$F$9:$Q$9=M$9),'R28. TIAM 1206 prim energy cons'!$F$10:$Q$1240))</f>
        <v>57012.577549079157</v>
      </c>
      <c r="N37" s="58">
        <f t="array" ref="N37">SUM(IF(('R28. TIAM 1206 prim energy cons'!$A$10:$A$1240=$B37)*('R28. TIAM 1206 prim energy cons'!$C$10:$C$1240=N$8)*('R28. TIAM 1206 prim energy cons'!$D$10:$D$1240=$D37)*('R28. TIAM 1206 prim energy cons'!$F$9:$Q$9=N$9),'R28. TIAM 1206 prim energy cons'!$F$10:$Q$1240))</f>
        <v>55937.119276608471</v>
      </c>
      <c r="O37" s="58">
        <f t="array" ref="O37">SUM(IF(('R28. TIAM 1206 prim energy cons'!$A$10:$A$1240=$B37)*('R28. TIAM 1206 prim energy cons'!$C$10:$C$1240=O$8)*('R28. TIAM 1206 prim energy cons'!$D$10:$D$1240=$D37)*('R28. TIAM 1206 prim energy cons'!$F$9:$Q$9=O$9),'R28. TIAM 1206 prim energy cons'!$F$10:$Q$1240))</f>
        <v>60182.627001751454</v>
      </c>
      <c r="P37" s="58">
        <f t="array" ref="P37">SUM(IF(('R28. TIAM 1206 prim energy cons'!$A$10:$A$1240=$B37)*('R28. TIAM 1206 prim energy cons'!$C$10:$C$1240=P$8)*('R28. TIAM 1206 prim energy cons'!$D$10:$D$1240=$D37)*('R28. TIAM 1206 prim energy cons'!$F$9:$Q$9=P$9),'R28. TIAM 1206 prim energy cons'!$F$10:$Q$1240))</f>
        <v>65450.159361419966</v>
      </c>
    </row>
    <row r="38" spans="1:16" x14ac:dyDescent="0.3">
      <c r="A38" s="39" t="s">
        <v>65</v>
      </c>
      <c r="B38" s="39" t="s">
        <v>253</v>
      </c>
      <c r="C38" s="39" t="s">
        <v>100</v>
      </c>
      <c r="D38" s="39" t="s">
        <v>259</v>
      </c>
      <c r="E38" s="58">
        <f t="array" ref="E38">SUM(IF(('R28. TIAM 1206 prim energy cons'!$A$10:$A$1240=$B38)*('R28. TIAM 1206 prim energy cons'!$C$10:$C$1240=E$8)*('R28. TIAM 1206 prim energy cons'!$D$10:$D$1240=$D38)*('R28. TIAM 1206 prim energy cons'!$F$9:$Q$9=E$9),'R28. TIAM 1206 prim energy cons'!$F$10:$Q$1240))</f>
        <v>6912.2495646074185</v>
      </c>
      <c r="F38" s="58">
        <f t="array" ref="F38">SUM(IF(('R28. TIAM 1206 prim energy cons'!$A$10:$A$1240=$B38)*('R28. TIAM 1206 prim energy cons'!$C$10:$C$1240=F$8)*('R28. TIAM 1206 prim energy cons'!$D$10:$D$1240=$D38)*('R28. TIAM 1206 prim energy cons'!$F$9:$Q$9=F$9),'R28. TIAM 1206 prim energy cons'!$F$10:$Q$1240))</f>
        <v>6640.2702901948378</v>
      </c>
      <c r="G38" s="58">
        <f t="array" ref="G38">SUM(IF(('R28. TIAM 1206 prim energy cons'!$A$10:$A$1240=$B38)*('R28. TIAM 1206 prim energy cons'!$C$10:$C$1240=G$8)*('R28. TIAM 1206 prim energy cons'!$D$10:$D$1240=$D38)*('R28. TIAM 1206 prim energy cons'!$F$9:$Q$9=G$9),'R28. TIAM 1206 prim energy cons'!$F$10:$Q$1240))</f>
        <v>7918.7742909459466</v>
      </c>
      <c r="H38" s="58">
        <f t="array" ref="H38">SUM(IF(('R28. TIAM 1206 prim energy cons'!$A$10:$A$1240=$B38)*('R28. TIAM 1206 prim energy cons'!$C$10:$C$1240=H$8)*('R28. TIAM 1206 prim energy cons'!$D$10:$D$1240=$D38)*('R28. TIAM 1206 prim energy cons'!$F$9:$Q$9=H$9),'R28. TIAM 1206 prim energy cons'!$F$10:$Q$1240))</f>
        <v>9758.3092663835814</v>
      </c>
      <c r="I38" s="58">
        <f t="array" ref="I38">SUM(IF(('R28. TIAM 1206 prim energy cons'!$A$10:$A$1240=$B38)*('R28. TIAM 1206 prim energy cons'!$C$10:$C$1240=I$8)*('R28. TIAM 1206 prim energy cons'!$D$10:$D$1240=$D38)*('R28. TIAM 1206 prim energy cons'!$F$9:$Q$9=I$9),'R28. TIAM 1206 prim energy cons'!$F$10:$Q$1240))</f>
        <v>18726.253167062285</v>
      </c>
      <c r="J38" s="58">
        <f t="array" ref="J38">SUM(IF(('R28. TIAM 1206 prim energy cons'!$A$10:$A$1240=$B38)*('R28. TIAM 1206 prim energy cons'!$C$10:$C$1240=J$8)*('R28. TIAM 1206 prim energy cons'!$D$10:$D$1240=$D38)*('R28. TIAM 1206 prim energy cons'!$F$9:$Q$9=J$9),'R28. TIAM 1206 prim energy cons'!$F$10:$Q$1240))</f>
        <v>23491.429928001617</v>
      </c>
      <c r="K38" s="58">
        <f t="array" ref="K38">SUM(IF(('R28. TIAM 1206 prim energy cons'!$A$10:$A$1240=$B38)*('R28. TIAM 1206 prim energy cons'!$C$10:$C$1240=K$8)*('R28. TIAM 1206 prim energy cons'!$D$10:$D$1240=$D38)*('R28. TIAM 1206 prim energy cons'!$F$9:$Q$9=K$9),'R28. TIAM 1206 prim energy cons'!$F$10:$Q$1240))</f>
        <v>26490.645784238524</v>
      </c>
      <c r="L38" s="58">
        <f t="array" ref="L38">SUM(IF(('R28. TIAM 1206 prim energy cons'!$A$10:$A$1240=$B38)*('R28. TIAM 1206 prim energy cons'!$C$10:$C$1240=L$8)*('R28. TIAM 1206 prim energy cons'!$D$10:$D$1240=$D38)*('R28. TIAM 1206 prim energy cons'!$F$9:$Q$9=L$9),'R28. TIAM 1206 prim energy cons'!$F$10:$Q$1240))</f>
        <v>22822.607594193065</v>
      </c>
      <c r="M38" s="58">
        <f t="array" ref="M38">SUM(IF(('R28. TIAM 1206 prim energy cons'!$A$10:$A$1240=$B38)*('R28. TIAM 1206 prim energy cons'!$C$10:$C$1240=M$8)*('R28. TIAM 1206 prim energy cons'!$D$10:$D$1240=$D38)*('R28. TIAM 1206 prim energy cons'!$F$9:$Q$9=M$9),'R28. TIAM 1206 prim energy cons'!$F$10:$Q$1240))</f>
        <v>24019.987702805287</v>
      </c>
      <c r="N38" s="58">
        <f t="array" ref="N38">SUM(IF(('R28. TIAM 1206 prim energy cons'!$A$10:$A$1240=$B38)*('R28. TIAM 1206 prim energy cons'!$C$10:$C$1240=N$8)*('R28. TIAM 1206 prim energy cons'!$D$10:$D$1240=$D38)*('R28. TIAM 1206 prim energy cons'!$F$9:$Q$9=N$9),'R28. TIAM 1206 prim energy cons'!$F$10:$Q$1240))</f>
        <v>25247.463057851797</v>
      </c>
      <c r="O38" s="58">
        <f t="array" ref="O38">SUM(IF(('R28. TIAM 1206 prim energy cons'!$A$10:$A$1240=$B38)*('R28. TIAM 1206 prim energy cons'!$C$10:$C$1240=O$8)*('R28. TIAM 1206 prim energy cons'!$D$10:$D$1240=$D38)*('R28. TIAM 1206 prim energy cons'!$F$9:$Q$9=O$9),'R28. TIAM 1206 prim energy cons'!$F$10:$Q$1240))</f>
        <v>26484.619823615285</v>
      </c>
      <c r="P38" s="58">
        <f t="array" ref="P38">SUM(IF(('R28. TIAM 1206 prim energy cons'!$A$10:$A$1240=$B38)*('R28. TIAM 1206 prim energy cons'!$C$10:$C$1240=P$8)*('R28. TIAM 1206 prim energy cons'!$D$10:$D$1240=$D38)*('R28. TIAM 1206 prim energy cons'!$F$9:$Q$9=P$9),'R28. TIAM 1206 prim energy cons'!$F$10:$Q$1240))</f>
        <v>27492.568927314987</v>
      </c>
    </row>
    <row r="39" spans="1:16" x14ac:dyDescent="0.3">
      <c r="A39" s="39" t="s">
        <v>65</v>
      </c>
      <c r="B39" s="39" t="s">
        <v>253</v>
      </c>
      <c r="C39" s="39" t="s">
        <v>98</v>
      </c>
      <c r="D39" s="39" t="s">
        <v>260</v>
      </c>
      <c r="E39" s="58">
        <f t="array" ref="E39">SUM(IF(('R28. TIAM 1206 prim energy cons'!$A$10:$A$1240=$B39)*('R28. TIAM 1206 prim energy cons'!$C$10:$C$1240=E$8)*('R28. TIAM 1206 prim energy cons'!$D$10:$D$1240=$D39)*('R28. TIAM 1206 prim energy cons'!$F$9:$Q$9=E$9),'R28. TIAM 1206 prim energy cons'!$F$10:$Q$1240))</f>
        <v>48130.324495522764</v>
      </c>
      <c r="F39" s="58">
        <f t="array" ref="F39">SUM(IF(('R28. TIAM 1206 prim energy cons'!$A$10:$A$1240=$B39)*('R28. TIAM 1206 prim energy cons'!$C$10:$C$1240=F$8)*('R28. TIAM 1206 prim energy cons'!$D$10:$D$1240=$D39)*('R28. TIAM 1206 prim energy cons'!$F$9:$Q$9=F$9),'R28. TIAM 1206 prim energy cons'!$F$10:$Q$1240))</f>
        <v>49288.487515440429</v>
      </c>
      <c r="G39" s="58">
        <f t="array" ref="G39">SUM(IF(('R28. TIAM 1206 prim energy cons'!$A$10:$A$1240=$B39)*('R28. TIAM 1206 prim energy cons'!$C$10:$C$1240=G$8)*('R28. TIAM 1206 prim energy cons'!$D$10:$D$1240=$D39)*('R28. TIAM 1206 prim energy cons'!$F$9:$Q$9=G$9),'R28. TIAM 1206 prim energy cons'!$F$10:$Q$1240))</f>
        <v>52403.344290202403</v>
      </c>
      <c r="H39" s="58">
        <f t="array" ref="H39">SUM(IF(('R28. TIAM 1206 prim energy cons'!$A$10:$A$1240=$B39)*('R28. TIAM 1206 prim energy cons'!$C$10:$C$1240=H$8)*('R28. TIAM 1206 prim energy cons'!$D$10:$D$1240=$D39)*('R28. TIAM 1206 prim energy cons'!$F$9:$Q$9=H$9),'R28. TIAM 1206 prim energy cons'!$F$10:$Q$1240))</f>
        <v>59030.260347711956</v>
      </c>
      <c r="I39" s="58">
        <f t="array" ref="I39">SUM(IF(('R28. TIAM 1206 prim energy cons'!$A$10:$A$1240=$B39)*('R28. TIAM 1206 prim energy cons'!$C$10:$C$1240=I$8)*('R28. TIAM 1206 prim energy cons'!$D$10:$D$1240=$D39)*('R28. TIAM 1206 prim energy cons'!$F$9:$Q$9=I$9),'R28. TIAM 1206 prim energy cons'!$F$10:$Q$1240))</f>
        <v>79587.423775757532</v>
      </c>
      <c r="J39" s="58">
        <f t="array" ref="J39">SUM(IF(('R28. TIAM 1206 prim energy cons'!$A$10:$A$1240=$B39)*('R28. TIAM 1206 prim energy cons'!$C$10:$C$1240=J$8)*('R28. TIAM 1206 prim energy cons'!$D$10:$D$1240=$D39)*('R28. TIAM 1206 prim energy cons'!$F$9:$Q$9=J$9),'R28. TIAM 1206 prim energy cons'!$F$10:$Q$1240))</f>
        <v>86739.928851527133</v>
      </c>
      <c r="K39" s="58">
        <f t="array" ref="K39">SUM(IF(('R28. TIAM 1206 prim energy cons'!$A$10:$A$1240=$B39)*('R28. TIAM 1206 prim energy cons'!$C$10:$C$1240=K$8)*('R28. TIAM 1206 prim energy cons'!$D$10:$D$1240=$D39)*('R28. TIAM 1206 prim energy cons'!$F$9:$Q$9=K$9),'R28. TIAM 1206 prim energy cons'!$F$10:$Q$1240))</f>
        <v>99557.684824239623</v>
      </c>
      <c r="L39" s="58">
        <f t="array" ref="L39">SUM(IF(('R28. TIAM 1206 prim energy cons'!$A$10:$A$1240=$B39)*('R28. TIAM 1206 prim energy cons'!$C$10:$C$1240=L$8)*('R28. TIAM 1206 prim energy cons'!$D$10:$D$1240=$D39)*('R28. TIAM 1206 prim energy cons'!$F$9:$Q$9=L$9),'R28. TIAM 1206 prim energy cons'!$F$10:$Q$1240))</f>
        <v>127507.07194714205</v>
      </c>
      <c r="M39" s="58">
        <f t="array" ref="M39">SUM(IF(('R28. TIAM 1206 prim energy cons'!$A$10:$A$1240=$B39)*('R28. TIAM 1206 prim energy cons'!$C$10:$C$1240=M$8)*('R28. TIAM 1206 prim energy cons'!$D$10:$D$1240=$D39)*('R28. TIAM 1206 prim energy cons'!$F$9:$Q$9=M$9),'R28. TIAM 1206 prim energy cons'!$F$10:$Q$1240))</f>
        <v>118414.29513084015</v>
      </c>
      <c r="N39" s="58">
        <f t="array" ref="N39">SUM(IF(('R28. TIAM 1206 prim energy cons'!$A$10:$A$1240=$B39)*('R28. TIAM 1206 prim energy cons'!$C$10:$C$1240=N$8)*('R28. TIAM 1206 prim energy cons'!$D$10:$D$1240=$D39)*('R28. TIAM 1206 prim energy cons'!$F$9:$Q$9=N$9),'R28. TIAM 1206 prim energy cons'!$F$10:$Q$1240))</f>
        <v>115059.33027000759</v>
      </c>
      <c r="O39" s="58">
        <f t="array" ref="O39">SUM(IF(('R28. TIAM 1206 prim energy cons'!$A$10:$A$1240=$B39)*('R28. TIAM 1206 prim energy cons'!$C$10:$C$1240=O$8)*('R28. TIAM 1206 prim energy cons'!$D$10:$D$1240=$D39)*('R28. TIAM 1206 prim energy cons'!$F$9:$Q$9=O$9),'R28. TIAM 1206 prim energy cons'!$F$10:$Q$1240))</f>
        <v>116906.98291014852</v>
      </c>
      <c r="P39" s="58">
        <f t="array" ref="P39">SUM(IF(('R28. TIAM 1206 prim energy cons'!$A$10:$A$1240=$B39)*('R28. TIAM 1206 prim energy cons'!$C$10:$C$1240=P$8)*('R28. TIAM 1206 prim energy cons'!$D$10:$D$1240=$D39)*('R28. TIAM 1206 prim energy cons'!$F$9:$Q$9=P$9),'R28. TIAM 1206 prim energy cons'!$F$10:$Q$1240))</f>
        <v>120838.93410472892</v>
      </c>
    </row>
    <row r="40" spans="1:16" x14ac:dyDescent="0.3">
      <c r="A40" s="39" t="s">
        <v>65</v>
      </c>
      <c r="B40" s="39" t="s">
        <v>253</v>
      </c>
      <c r="C40" s="39" t="s">
        <v>99</v>
      </c>
      <c r="D40" s="39" t="s">
        <v>261</v>
      </c>
      <c r="E40" s="58">
        <f t="array" ref="E40">SUM(IF(('R28. TIAM 1206 prim energy cons'!$A$10:$A$1240=$B40)*('R28. TIAM 1206 prim energy cons'!$C$10:$C$1240=E$8)*('R28. TIAM 1206 prim energy cons'!$D$10:$D$1240=$D40)*('R28. TIAM 1206 prim energy cons'!$F$9:$Q$9=E$9),'R28. TIAM 1206 prim energy cons'!$F$10:$Q$1240))</f>
        <v>438.78211105882468</v>
      </c>
      <c r="F40" s="58">
        <f t="array" ref="F40">SUM(IF(('R28. TIAM 1206 prim energy cons'!$A$10:$A$1240=$B40)*('R28. TIAM 1206 prim energy cons'!$C$10:$C$1240=F$8)*('R28. TIAM 1206 prim energy cons'!$D$10:$D$1240=$D40)*('R28. TIAM 1206 prim energy cons'!$F$9:$Q$9=F$9),'R28. TIAM 1206 prim energy cons'!$F$10:$Q$1240))</f>
        <v>500.00540001988315</v>
      </c>
      <c r="G40" s="58">
        <f t="array" ref="G40">SUM(IF(('R28. TIAM 1206 prim energy cons'!$A$10:$A$1240=$B40)*('R28. TIAM 1206 prim energy cons'!$C$10:$C$1240=G$8)*('R28. TIAM 1206 prim energy cons'!$D$10:$D$1240=$D40)*('R28. TIAM 1206 prim energy cons'!$F$9:$Q$9=G$9),'R28. TIAM 1206 prim energy cons'!$F$10:$Q$1240))</f>
        <v>622.87514893268644</v>
      </c>
      <c r="H40" s="58">
        <f t="array" ref="H40">SUM(IF(('R28. TIAM 1206 prim energy cons'!$A$10:$A$1240=$B40)*('R28. TIAM 1206 prim energy cons'!$C$10:$C$1240=H$8)*('R28. TIAM 1206 prim energy cons'!$D$10:$D$1240=$D40)*('R28. TIAM 1206 prim energy cons'!$F$9:$Q$9=H$9),'R28. TIAM 1206 prim energy cons'!$F$10:$Q$1240))</f>
        <v>985.66614510504337</v>
      </c>
      <c r="I40" s="58">
        <f t="array" ref="I40">SUM(IF(('R28. TIAM 1206 prim energy cons'!$A$10:$A$1240=$B40)*('R28. TIAM 1206 prim energy cons'!$C$10:$C$1240=I$8)*('R28. TIAM 1206 prim energy cons'!$D$10:$D$1240=$D40)*('R28. TIAM 1206 prim energy cons'!$F$9:$Q$9=I$9),'R28. TIAM 1206 prim energy cons'!$F$10:$Q$1240))</f>
        <v>3140.8187225014417</v>
      </c>
      <c r="J40" s="58">
        <f t="array" ref="J40">SUM(IF(('R28. TIAM 1206 prim energy cons'!$A$10:$A$1240=$B40)*('R28. TIAM 1206 prim energy cons'!$C$10:$C$1240=J$8)*('R28. TIAM 1206 prim energy cons'!$D$10:$D$1240=$D40)*('R28. TIAM 1206 prim energy cons'!$F$9:$Q$9=J$9),'R28. TIAM 1206 prim energy cons'!$F$10:$Q$1240))</f>
        <v>4040.9424125385108</v>
      </c>
      <c r="K40" s="58">
        <f t="array" ref="K40">SUM(IF(('R28. TIAM 1206 prim energy cons'!$A$10:$A$1240=$B40)*('R28. TIAM 1206 prim energy cons'!$C$10:$C$1240=K$8)*('R28. TIAM 1206 prim energy cons'!$D$10:$D$1240=$D40)*('R28. TIAM 1206 prim energy cons'!$F$9:$Q$9=K$9),'R28. TIAM 1206 prim energy cons'!$F$10:$Q$1240))</f>
        <v>5554.9414023835552</v>
      </c>
      <c r="L40" s="58">
        <f t="array" ref="L40">SUM(IF(('R28. TIAM 1206 prim energy cons'!$A$10:$A$1240=$B40)*('R28. TIAM 1206 prim energy cons'!$C$10:$C$1240=L$8)*('R28. TIAM 1206 prim energy cons'!$D$10:$D$1240=$D40)*('R28. TIAM 1206 prim energy cons'!$F$9:$Q$9=L$9),'R28. TIAM 1206 prim energy cons'!$F$10:$Q$1240))</f>
        <v>17090.716031256201</v>
      </c>
      <c r="M40" s="58">
        <f t="array" ref="M40">SUM(IF(('R28. TIAM 1206 prim energy cons'!$A$10:$A$1240=$B40)*('R28. TIAM 1206 prim energy cons'!$C$10:$C$1240=M$8)*('R28. TIAM 1206 prim energy cons'!$D$10:$D$1240=$D40)*('R28. TIAM 1206 prim energy cons'!$F$9:$Q$9=M$9),'R28. TIAM 1206 prim energy cons'!$F$10:$Q$1240))</f>
        <v>18025.808079761486</v>
      </c>
      <c r="N40" s="58">
        <f t="array" ref="N40">SUM(IF(('R28. TIAM 1206 prim energy cons'!$A$10:$A$1240=$B40)*('R28. TIAM 1206 prim energy cons'!$C$10:$C$1240=N$8)*('R28. TIAM 1206 prim energy cons'!$D$10:$D$1240=$D40)*('R28. TIAM 1206 prim energy cons'!$F$9:$Q$9=N$9),'R28. TIAM 1206 prim energy cons'!$F$10:$Q$1240))</f>
        <v>18775.498006936505</v>
      </c>
      <c r="O40" s="58">
        <f t="array" ref="O40">SUM(IF(('R28. TIAM 1206 prim energy cons'!$A$10:$A$1240=$B40)*('R28. TIAM 1206 prim energy cons'!$C$10:$C$1240=O$8)*('R28. TIAM 1206 prim energy cons'!$D$10:$D$1240=$D40)*('R28. TIAM 1206 prim energy cons'!$F$9:$Q$9=O$9),'R28. TIAM 1206 prim energy cons'!$F$10:$Q$1240))</f>
        <v>19835.965216545173</v>
      </c>
      <c r="P40" s="58">
        <f t="array" ref="P40">SUM(IF(('R28. TIAM 1206 prim energy cons'!$A$10:$A$1240=$B40)*('R28. TIAM 1206 prim energy cons'!$C$10:$C$1240=P$8)*('R28. TIAM 1206 prim energy cons'!$D$10:$D$1240=$D40)*('R28. TIAM 1206 prim energy cons'!$F$9:$Q$9=P$9),'R28. TIAM 1206 prim energy cons'!$F$10:$Q$1240))</f>
        <v>20942.543045407765</v>
      </c>
    </row>
    <row r="41" spans="1:16" x14ac:dyDescent="0.3">
      <c r="A41" s="39" t="s">
        <v>67</v>
      </c>
      <c r="B41" s="39" t="s">
        <v>254</v>
      </c>
      <c r="C41" s="39" t="s">
        <v>80</v>
      </c>
      <c r="D41" s="39" t="s">
        <v>256</v>
      </c>
      <c r="E41" s="58">
        <f t="array" ref="E41">SUM(IF(('R28. TIAM 1206 prim energy cons'!$A$10:$A$1240=$B41)*('R28. TIAM 1206 prim energy cons'!$C$10:$C$1240=E$8)*('R28. TIAM 1206 prim energy cons'!$D$10:$D$1240=$D41)*('R28. TIAM 1206 prim energy cons'!$F$9:$Q$9=E$9),'R28. TIAM 1206 prim energy cons'!$F$10:$Q$1240))</f>
        <v>6654.454974727536</v>
      </c>
      <c r="F41" s="58">
        <f t="array" ref="F41">SUM(IF(('R28. TIAM 1206 prim energy cons'!$A$10:$A$1240=$B41)*('R28. TIAM 1206 prim energy cons'!$C$10:$C$1240=F$8)*('R28. TIAM 1206 prim energy cons'!$D$10:$D$1240=$D41)*('R28. TIAM 1206 prim energy cons'!$F$9:$Q$9=F$9),'R28. TIAM 1206 prim energy cons'!$F$10:$Q$1240))</f>
        <v>7515.1633047940868</v>
      </c>
      <c r="G41" s="58">
        <f t="array" ref="G41">SUM(IF(('R28. TIAM 1206 prim energy cons'!$A$10:$A$1240=$B41)*('R28. TIAM 1206 prim energy cons'!$C$10:$C$1240=G$8)*('R28. TIAM 1206 prim energy cons'!$D$10:$D$1240=$D41)*('R28. TIAM 1206 prim energy cons'!$F$9:$Q$9=G$9),'R28. TIAM 1206 prim energy cons'!$F$10:$Q$1240))</f>
        <v>7757.9364318515391</v>
      </c>
      <c r="H41" s="58">
        <f t="array" ref="H41">SUM(IF(('R28. TIAM 1206 prim energy cons'!$A$10:$A$1240=$B41)*('R28. TIAM 1206 prim energy cons'!$C$10:$C$1240=H$8)*('R28. TIAM 1206 prim energy cons'!$D$10:$D$1240=$D41)*('R28. TIAM 1206 prim energy cons'!$F$9:$Q$9=H$9),'R28. TIAM 1206 prim energy cons'!$F$10:$Q$1240))</f>
        <v>13126.71832583389</v>
      </c>
      <c r="I41" s="58">
        <f t="array" ref="I41">SUM(IF(('R28. TIAM 1206 prim energy cons'!$A$10:$A$1240=$B41)*('R28. TIAM 1206 prim energy cons'!$C$10:$C$1240=I$8)*('R28. TIAM 1206 prim energy cons'!$D$10:$D$1240=$D41)*('R28. TIAM 1206 prim energy cons'!$F$9:$Q$9=I$9),'R28. TIAM 1206 prim energy cons'!$F$10:$Q$1240))</f>
        <v>22437.760498430023</v>
      </c>
      <c r="J41" s="58">
        <f t="array" ref="J41">SUM(IF(('R28. TIAM 1206 prim energy cons'!$A$10:$A$1240=$B41)*('R28. TIAM 1206 prim energy cons'!$C$10:$C$1240=J$8)*('R28. TIAM 1206 prim energy cons'!$D$10:$D$1240=$D41)*('R28. TIAM 1206 prim energy cons'!$F$9:$Q$9=J$9),'R28. TIAM 1206 prim energy cons'!$F$10:$Q$1240))</f>
        <v>28136.526512217097</v>
      </c>
      <c r="K41" s="58">
        <f t="array" ref="K41">SUM(IF(('R28. TIAM 1206 prim energy cons'!$A$10:$A$1240=$B41)*('R28. TIAM 1206 prim energy cons'!$C$10:$C$1240=K$8)*('R28. TIAM 1206 prim energy cons'!$D$10:$D$1240=$D41)*('R28. TIAM 1206 prim energy cons'!$F$9:$Q$9=K$9),'R28. TIAM 1206 prim energy cons'!$F$10:$Q$1240))</f>
        <v>31124.110220557377</v>
      </c>
      <c r="L41" s="58">
        <f t="array" ref="L41">SUM(IF(('R28. TIAM 1206 prim energy cons'!$A$10:$A$1240=$B41)*('R28. TIAM 1206 prim energy cons'!$C$10:$C$1240=L$8)*('R28. TIAM 1206 prim energy cons'!$D$10:$D$1240=$D41)*('R28. TIAM 1206 prim energy cons'!$F$9:$Q$9=L$9),'R28. TIAM 1206 prim energy cons'!$F$10:$Q$1240))</f>
        <v>35830.984510630755</v>
      </c>
      <c r="M41" s="58">
        <f t="array" ref="M41">SUM(IF(('R28. TIAM 1206 prim energy cons'!$A$10:$A$1240=$B41)*('R28. TIAM 1206 prim energy cons'!$C$10:$C$1240=M$8)*('R28. TIAM 1206 prim energy cons'!$D$10:$D$1240=$D41)*('R28. TIAM 1206 prim energy cons'!$F$9:$Q$9=M$9),'R28. TIAM 1206 prim energy cons'!$F$10:$Q$1240))</f>
        <v>38817.323680819231</v>
      </c>
      <c r="N41" s="58">
        <f t="array" ref="N41">SUM(IF(('R28. TIAM 1206 prim energy cons'!$A$10:$A$1240=$B41)*('R28. TIAM 1206 prim energy cons'!$C$10:$C$1240=N$8)*('R28. TIAM 1206 prim energy cons'!$D$10:$D$1240=$D41)*('R28. TIAM 1206 prim energy cons'!$F$9:$Q$9=N$9),'R28. TIAM 1206 prim energy cons'!$F$10:$Q$1240))</f>
        <v>41874.41879204494</v>
      </c>
      <c r="O41" s="58">
        <f t="array" ref="O41">SUM(IF(('R28. TIAM 1206 prim energy cons'!$A$10:$A$1240=$B41)*('R28. TIAM 1206 prim energy cons'!$C$10:$C$1240=O$8)*('R28. TIAM 1206 prim energy cons'!$D$10:$D$1240=$D41)*('R28. TIAM 1206 prim energy cons'!$F$9:$Q$9=O$9),'R28. TIAM 1206 prim energy cons'!$F$10:$Q$1240))</f>
        <v>44819.328969123744</v>
      </c>
      <c r="P41" s="58">
        <f t="array" ref="P41">SUM(IF(('R28. TIAM 1206 prim energy cons'!$A$10:$A$1240=$B41)*('R28. TIAM 1206 prim energy cons'!$C$10:$C$1240=P$8)*('R28. TIAM 1206 prim energy cons'!$D$10:$D$1240=$D41)*('R28. TIAM 1206 prim energy cons'!$F$9:$Q$9=P$9),'R28. TIAM 1206 prim energy cons'!$F$10:$Q$1240))</f>
        <v>47867.154870870341</v>
      </c>
    </row>
    <row r="42" spans="1:16" x14ac:dyDescent="0.3">
      <c r="A42" s="39" t="s">
        <v>67</v>
      </c>
      <c r="B42" s="39" t="s">
        <v>254</v>
      </c>
      <c r="C42" s="39" t="s">
        <v>101</v>
      </c>
      <c r="D42" s="39" t="s">
        <v>257</v>
      </c>
      <c r="E42" s="58">
        <f t="array" ref="E42">SUM(IF(('R28. TIAM 1206 prim energy cons'!$A$10:$A$1240=$B42)*('R28. TIAM 1206 prim energy cons'!$C$10:$C$1240=E$8)*('R28. TIAM 1206 prim energy cons'!$D$10:$D$1240=$D42)*('R28. TIAM 1206 prim energy cons'!$F$9:$Q$9=E$9),'R28. TIAM 1206 prim energy cons'!$F$10:$Q$1240))</f>
        <v>8758.1724194788931</v>
      </c>
      <c r="F42" s="58">
        <f t="array" ref="F42">SUM(IF(('R28. TIAM 1206 prim energy cons'!$A$10:$A$1240=$B42)*('R28. TIAM 1206 prim energy cons'!$C$10:$C$1240=F$8)*('R28. TIAM 1206 prim energy cons'!$D$10:$D$1240=$D42)*('R28. TIAM 1206 prim energy cons'!$F$9:$Q$9=F$9),'R28. TIAM 1206 prim energy cons'!$F$10:$Q$1240))</f>
        <v>9186.7132281136492</v>
      </c>
      <c r="G42" s="58">
        <f t="array" ref="G42">SUM(IF(('R28. TIAM 1206 prim energy cons'!$A$10:$A$1240=$B42)*('R28. TIAM 1206 prim energy cons'!$C$10:$C$1240=G$8)*('R28. TIAM 1206 prim energy cons'!$D$10:$D$1240=$D42)*('R28. TIAM 1206 prim energy cons'!$F$9:$Q$9=G$9),'R28. TIAM 1206 prim energy cons'!$F$10:$Q$1240))</f>
        <v>9951.5425830199019</v>
      </c>
      <c r="H42" s="58">
        <f t="array" ref="H42">SUM(IF(('R28. TIAM 1206 prim energy cons'!$A$10:$A$1240=$B42)*('R28. TIAM 1206 prim energy cons'!$C$10:$C$1240=H$8)*('R28. TIAM 1206 prim energy cons'!$D$10:$D$1240=$D42)*('R28. TIAM 1206 prim energy cons'!$F$9:$Q$9=H$9),'R28. TIAM 1206 prim energy cons'!$F$10:$Q$1240))</f>
        <v>10942.938814534453</v>
      </c>
      <c r="I42" s="58">
        <f t="array" ref="I42">SUM(IF(('R28. TIAM 1206 prim energy cons'!$A$10:$A$1240=$B42)*('R28. TIAM 1206 prim energy cons'!$C$10:$C$1240=I$8)*('R28. TIAM 1206 prim energy cons'!$D$10:$D$1240=$D42)*('R28. TIAM 1206 prim energy cons'!$F$9:$Q$9=I$9),'R28. TIAM 1206 prim energy cons'!$F$10:$Q$1240))</f>
        <v>19204.187595168289</v>
      </c>
      <c r="J42" s="58">
        <f t="array" ref="J42">SUM(IF(('R28. TIAM 1206 prim energy cons'!$A$10:$A$1240=$B42)*('R28. TIAM 1206 prim energy cons'!$C$10:$C$1240=J$8)*('R28. TIAM 1206 prim energy cons'!$D$10:$D$1240=$D42)*('R28. TIAM 1206 prim energy cons'!$F$9:$Q$9=J$9),'R28. TIAM 1206 prim energy cons'!$F$10:$Q$1240))</f>
        <v>23975.738590220059</v>
      </c>
      <c r="K42" s="58">
        <f t="array" ref="K42">SUM(IF(('R28. TIAM 1206 prim energy cons'!$A$10:$A$1240=$B42)*('R28. TIAM 1206 prim energy cons'!$C$10:$C$1240=K$8)*('R28. TIAM 1206 prim energy cons'!$D$10:$D$1240=$D42)*('R28. TIAM 1206 prim energy cons'!$F$9:$Q$9=K$9),'R28. TIAM 1206 prim energy cons'!$F$10:$Q$1240))</f>
        <v>30317.062176197825</v>
      </c>
      <c r="L42" s="58">
        <f t="array" ref="L42">SUM(IF(('R28. TIAM 1206 prim energy cons'!$A$10:$A$1240=$B42)*('R28. TIAM 1206 prim energy cons'!$C$10:$C$1240=L$8)*('R28. TIAM 1206 prim energy cons'!$D$10:$D$1240=$D42)*('R28. TIAM 1206 prim energy cons'!$F$9:$Q$9=L$9),'R28. TIAM 1206 prim energy cons'!$F$10:$Q$1240))</f>
        <v>35598.21073659612</v>
      </c>
      <c r="M42" s="58">
        <f t="array" ref="M42">SUM(IF(('R28. TIAM 1206 prim energy cons'!$A$10:$A$1240=$B42)*('R28. TIAM 1206 prim energy cons'!$C$10:$C$1240=M$8)*('R28. TIAM 1206 prim energy cons'!$D$10:$D$1240=$D42)*('R28. TIAM 1206 prim energy cons'!$F$9:$Q$9=M$9),'R28. TIAM 1206 prim energy cons'!$F$10:$Q$1240))</f>
        <v>52038.288629869188</v>
      </c>
      <c r="N42" s="58">
        <f t="array" ref="N42">SUM(IF(('R28. TIAM 1206 prim energy cons'!$A$10:$A$1240=$B42)*('R28. TIAM 1206 prim energy cons'!$C$10:$C$1240=N$8)*('R28. TIAM 1206 prim energy cons'!$D$10:$D$1240=$D42)*('R28. TIAM 1206 prim energy cons'!$F$9:$Q$9=N$9),'R28. TIAM 1206 prim energy cons'!$F$10:$Q$1240))</f>
        <v>55810.552483994514</v>
      </c>
      <c r="O42" s="58">
        <f t="array" ref="O42">SUM(IF(('R28. TIAM 1206 prim energy cons'!$A$10:$A$1240=$B42)*('R28. TIAM 1206 prim energy cons'!$C$10:$C$1240=O$8)*('R28. TIAM 1206 prim energy cons'!$D$10:$D$1240=$D42)*('R28. TIAM 1206 prim energy cons'!$F$9:$Q$9=O$9),'R28. TIAM 1206 prim energy cons'!$F$10:$Q$1240))</f>
        <v>60464.872044608332</v>
      </c>
      <c r="P42" s="58">
        <f t="array" ref="P42">SUM(IF(('R28. TIAM 1206 prim energy cons'!$A$10:$A$1240=$B42)*('R28. TIAM 1206 prim energy cons'!$C$10:$C$1240=P$8)*('R28. TIAM 1206 prim energy cons'!$D$10:$D$1240=$D42)*('R28. TIAM 1206 prim energy cons'!$F$9:$Q$9=P$9),'R28. TIAM 1206 prim energy cons'!$F$10:$Q$1240))</f>
        <v>65440.055075937147</v>
      </c>
    </row>
    <row r="43" spans="1:16" x14ac:dyDescent="0.3">
      <c r="A43" s="39" t="s">
        <v>67</v>
      </c>
      <c r="B43" s="39" t="s">
        <v>254</v>
      </c>
      <c r="C43" s="39" t="s">
        <v>97</v>
      </c>
      <c r="D43" s="39" t="s">
        <v>258</v>
      </c>
      <c r="E43" s="58">
        <f t="array" ref="E43">SUM(IF(('R28. TIAM 1206 prim energy cons'!$A$10:$A$1240=$B43)*('R28. TIAM 1206 prim energy cons'!$C$10:$C$1240=E$8)*('R28. TIAM 1206 prim energy cons'!$D$10:$D$1240=$D43)*('R28. TIAM 1206 prim energy cons'!$F$9:$Q$9=E$9),'R28. TIAM 1206 prim energy cons'!$F$10:$Q$1240))</f>
        <v>25090.329142308088</v>
      </c>
      <c r="F43" s="58">
        <f t="array" ref="F43">SUM(IF(('R28. TIAM 1206 prim energy cons'!$A$10:$A$1240=$B43)*('R28. TIAM 1206 prim energy cons'!$C$10:$C$1240=F$8)*('R28. TIAM 1206 prim energy cons'!$D$10:$D$1240=$D43)*('R28. TIAM 1206 prim energy cons'!$F$9:$Q$9=F$9),'R28. TIAM 1206 prim energy cons'!$F$10:$Q$1240))</f>
        <v>25617.038153760754</v>
      </c>
      <c r="G43" s="58">
        <f t="array" ref="G43">SUM(IF(('R28. TIAM 1206 prim energy cons'!$A$10:$A$1240=$B43)*('R28. TIAM 1206 prim energy cons'!$C$10:$C$1240=G$8)*('R28. TIAM 1206 prim energy cons'!$D$10:$D$1240=$D43)*('R28. TIAM 1206 prim energy cons'!$F$9:$Q$9=G$9),'R28. TIAM 1206 prim energy cons'!$F$10:$Q$1240))</f>
        <v>27611.687653590358</v>
      </c>
      <c r="H43" s="58">
        <f t="array" ref="H43">SUM(IF(('R28. TIAM 1206 prim energy cons'!$A$10:$A$1240=$B43)*('R28. TIAM 1206 prim energy cons'!$C$10:$C$1240=H$8)*('R28. TIAM 1206 prim energy cons'!$D$10:$D$1240=$D43)*('R28. TIAM 1206 prim energy cons'!$F$9:$Q$9=H$9),'R28. TIAM 1206 prim energy cons'!$F$10:$Q$1240))</f>
        <v>31121.048334029212</v>
      </c>
      <c r="I43" s="58">
        <f t="array" ref="I43">SUM(IF(('R28. TIAM 1206 prim energy cons'!$A$10:$A$1240=$B43)*('R28. TIAM 1206 prim energy cons'!$C$10:$C$1240=I$8)*('R28. TIAM 1206 prim energy cons'!$D$10:$D$1240=$D43)*('R28. TIAM 1206 prim energy cons'!$F$9:$Q$9=I$9),'R28. TIAM 1206 prim energy cons'!$F$10:$Q$1240))</f>
        <v>42743.812837925558</v>
      </c>
      <c r="J43" s="58">
        <f t="array" ref="J43">SUM(IF(('R28. TIAM 1206 prim energy cons'!$A$10:$A$1240=$B43)*('R28. TIAM 1206 prim energy cons'!$C$10:$C$1240=J$8)*('R28. TIAM 1206 prim energy cons'!$D$10:$D$1240=$D43)*('R28. TIAM 1206 prim energy cons'!$F$9:$Q$9=J$9),'R28. TIAM 1206 prim energy cons'!$F$10:$Q$1240))</f>
        <v>49837.89701572778</v>
      </c>
      <c r="K43" s="58">
        <f t="array" ref="K43">SUM(IF(('R28. TIAM 1206 prim energy cons'!$A$10:$A$1240=$B43)*('R28. TIAM 1206 prim energy cons'!$C$10:$C$1240=K$8)*('R28. TIAM 1206 prim energy cons'!$D$10:$D$1240=$D43)*('R28. TIAM 1206 prim energy cons'!$F$9:$Q$9=K$9),'R28. TIAM 1206 prim energy cons'!$F$10:$Q$1240))</f>
        <v>57329.629870869911</v>
      </c>
      <c r="L43" s="58">
        <f t="array" ref="L43">SUM(IF(('R28. TIAM 1206 prim energy cons'!$A$10:$A$1240=$B43)*('R28. TIAM 1206 prim energy cons'!$C$10:$C$1240=L$8)*('R28. TIAM 1206 prim energy cons'!$D$10:$D$1240=$D43)*('R28. TIAM 1206 prim energy cons'!$F$9:$Q$9=L$9),'R28. TIAM 1206 prim energy cons'!$F$10:$Q$1240))</f>
        <v>60289.804473460783</v>
      </c>
      <c r="M43" s="58">
        <f t="array" ref="M43">SUM(IF(('R28. TIAM 1206 prim energy cons'!$A$10:$A$1240=$B43)*('R28. TIAM 1206 prim energy cons'!$C$10:$C$1240=M$8)*('R28. TIAM 1206 prim energy cons'!$D$10:$D$1240=$D43)*('R28. TIAM 1206 prim energy cons'!$F$9:$Q$9=M$9),'R28. TIAM 1206 prim energy cons'!$F$10:$Q$1240))</f>
        <v>57533.234624782592</v>
      </c>
      <c r="N43" s="58">
        <f t="array" ref="N43">SUM(IF(('R28. TIAM 1206 prim energy cons'!$A$10:$A$1240=$B43)*('R28. TIAM 1206 prim energy cons'!$C$10:$C$1240=N$8)*('R28. TIAM 1206 prim energy cons'!$D$10:$D$1240=$D43)*('R28. TIAM 1206 prim energy cons'!$F$9:$Q$9=N$9),'R28. TIAM 1206 prim energy cons'!$F$10:$Q$1240))</f>
        <v>56390.480593342785</v>
      </c>
      <c r="O43" s="58">
        <f t="array" ref="O43">SUM(IF(('R28. TIAM 1206 prim energy cons'!$A$10:$A$1240=$B43)*('R28. TIAM 1206 prim energy cons'!$C$10:$C$1240=O$8)*('R28. TIAM 1206 prim energy cons'!$D$10:$D$1240=$D43)*('R28. TIAM 1206 prim energy cons'!$F$9:$Q$9=O$9),'R28. TIAM 1206 prim energy cons'!$F$10:$Q$1240))</f>
        <v>60640.338409011718</v>
      </c>
      <c r="P43" s="58">
        <f t="array" ref="P43">SUM(IF(('R28. TIAM 1206 prim energy cons'!$A$10:$A$1240=$B43)*('R28. TIAM 1206 prim energy cons'!$C$10:$C$1240=P$8)*('R28. TIAM 1206 prim energy cons'!$D$10:$D$1240=$D43)*('R28. TIAM 1206 prim energy cons'!$F$9:$Q$9=P$9),'R28. TIAM 1206 prim energy cons'!$F$10:$Q$1240))</f>
        <v>65941.863819199731</v>
      </c>
    </row>
    <row r="44" spans="1:16" x14ac:dyDescent="0.3">
      <c r="A44" s="39" t="s">
        <v>67</v>
      </c>
      <c r="B44" s="39" t="s">
        <v>254</v>
      </c>
      <c r="C44" s="39" t="s">
        <v>100</v>
      </c>
      <c r="D44" s="39" t="s">
        <v>259</v>
      </c>
      <c r="E44" s="58">
        <f t="array" ref="E44">SUM(IF(('R28. TIAM 1206 prim energy cons'!$A$10:$A$1240=$B44)*('R28. TIAM 1206 prim energy cons'!$C$10:$C$1240=E$8)*('R28. TIAM 1206 prim energy cons'!$D$10:$D$1240=$D44)*('R28. TIAM 1206 prim energy cons'!$F$9:$Q$9=E$9),'R28. TIAM 1206 prim energy cons'!$F$10:$Q$1240))</f>
        <v>6912.2495646074185</v>
      </c>
      <c r="F44" s="58">
        <f t="array" ref="F44">SUM(IF(('R28. TIAM 1206 prim energy cons'!$A$10:$A$1240=$B44)*('R28. TIAM 1206 prim energy cons'!$C$10:$C$1240=F$8)*('R28. TIAM 1206 prim energy cons'!$D$10:$D$1240=$D44)*('R28. TIAM 1206 prim energy cons'!$F$9:$Q$9=F$9),'R28. TIAM 1206 prim energy cons'!$F$10:$Q$1240))</f>
        <v>6640.2702901948378</v>
      </c>
      <c r="G44" s="58">
        <f t="array" ref="G44">SUM(IF(('R28. TIAM 1206 prim energy cons'!$A$10:$A$1240=$B44)*('R28. TIAM 1206 prim energy cons'!$C$10:$C$1240=G$8)*('R28. TIAM 1206 prim energy cons'!$D$10:$D$1240=$D44)*('R28. TIAM 1206 prim energy cons'!$F$9:$Q$9=G$9),'R28. TIAM 1206 prim energy cons'!$F$10:$Q$1240))</f>
        <v>7918.7742909459466</v>
      </c>
      <c r="H44" s="58">
        <f t="array" ref="H44">SUM(IF(('R28. TIAM 1206 prim energy cons'!$A$10:$A$1240=$B44)*('R28. TIAM 1206 prim energy cons'!$C$10:$C$1240=H$8)*('R28. TIAM 1206 prim energy cons'!$D$10:$D$1240=$D44)*('R28. TIAM 1206 prim energy cons'!$F$9:$Q$9=H$9),'R28. TIAM 1206 prim energy cons'!$F$10:$Q$1240))</f>
        <v>9758.3092663835814</v>
      </c>
      <c r="I44" s="58">
        <f t="array" ref="I44">SUM(IF(('R28. TIAM 1206 prim energy cons'!$A$10:$A$1240=$B44)*('R28. TIAM 1206 prim energy cons'!$C$10:$C$1240=I$8)*('R28. TIAM 1206 prim energy cons'!$D$10:$D$1240=$D44)*('R28. TIAM 1206 prim energy cons'!$F$9:$Q$9=I$9),'R28. TIAM 1206 prim energy cons'!$F$10:$Q$1240))</f>
        <v>19402.656470013873</v>
      </c>
      <c r="J44" s="58">
        <f t="array" ref="J44">SUM(IF(('R28. TIAM 1206 prim energy cons'!$A$10:$A$1240=$B44)*('R28. TIAM 1206 prim energy cons'!$C$10:$C$1240=J$8)*('R28. TIAM 1206 prim energy cons'!$D$10:$D$1240=$D44)*('R28. TIAM 1206 prim energy cons'!$F$9:$Q$9=J$9),'R28. TIAM 1206 prim energy cons'!$F$10:$Q$1240))</f>
        <v>22668.529748154848</v>
      </c>
      <c r="K44" s="58">
        <f t="array" ref="K44">SUM(IF(('R28. TIAM 1206 prim energy cons'!$A$10:$A$1240=$B44)*('R28. TIAM 1206 prim energy cons'!$C$10:$C$1240=K$8)*('R28. TIAM 1206 prim energy cons'!$D$10:$D$1240=$D44)*('R28. TIAM 1206 prim energy cons'!$F$9:$Q$9=K$9),'R28. TIAM 1206 prim energy cons'!$F$10:$Q$1240))</f>
        <v>22222.632232174386</v>
      </c>
      <c r="L44" s="58">
        <f t="array" ref="L44">SUM(IF(('R28. TIAM 1206 prim energy cons'!$A$10:$A$1240=$B44)*('R28. TIAM 1206 prim energy cons'!$C$10:$C$1240=L$8)*('R28. TIAM 1206 prim energy cons'!$D$10:$D$1240=$D44)*('R28. TIAM 1206 prim energy cons'!$F$9:$Q$9=L$9),'R28. TIAM 1206 prim energy cons'!$F$10:$Q$1240))</f>
        <v>22953.062523635977</v>
      </c>
      <c r="M44" s="58">
        <f t="array" ref="M44">SUM(IF(('R28. TIAM 1206 prim energy cons'!$A$10:$A$1240=$B44)*('R28. TIAM 1206 prim energy cons'!$C$10:$C$1240=M$8)*('R28. TIAM 1206 prim energy cons'!$D$10:$D$1240=$D44)*('R28. TIAM 1206 prim energy cons'!$F$9:$Q$9=M$9),'R28. TIAM 1206 prim energy cons'!$F$10:$Q$1240))</f>
        <v>24097.600116046968</v>
      </c>
      <c r="N44" s="58">
        <f t="array" ref="N44">SUM(IF(('R28. TIAM 1206 prim energy cons'!$A$10:$A$1240=$B44)*('R28. TIAM 1206 prim energy cons'!$C$10:$C$1240=N$8)*('R28. TIAM 1206 prim energy cons'!$D$10:$D$1240=$D44)*('R28. TIAM 1206 prim energy cons'!$F$9:$Q$9=N$9),'R28. TIAM 1206 prim energy cons'!$F$10:$Q$1240))</f>
        <v>25118.504720205245</v>
      </c>
      <c r="O44" s="58">
        <f t="array" ref="O44">SUM(IF(('R28. TIAM 1206 prim energy cons'!$A$10:$A$1240=$B44)*('R28. TIAM 1206 prim energy cons'!$C$10:$C$1240=O$8)*('R28. TIAM 1206 prim energy cons'!$D$10:$D$1240=$D44)*('R28. TIAM 1206 prim energy cons'!$F$9:$Q$9=O$9),'R28. TIAM 1206 prim energy cons'!$F$10:$Q$1240))</f>
        <v>26484.619823615278</v>
      </c>
      <c r="P44" s="58">
        <f t="array" ref="P44">SUM(IF(('R28. TIAM 1206 prim energy cons'!$A$10:$A$1240=$B44)*('R28. TIAM 1206 prim energy cons'!$C$10:$C$1240=P$8)*('R28. TIAM 1206 prim energy cons'!$D$10:$D$1240=$D44)*('R28. TIAM 1206 prim energy cons'!$F$9:$Q$9=P$9),'R28. TIAM 1206 prim energy cons'!$F$10:$Q$1240))</f>
        <v>27722.574759803865</v>
      </c>
    </row>
    <row r="45" spans="1:16" x14ac:dyDescent="0.3">
      <c r="A45" s="39" t="s">
        <v>67</v>
      </c>
      <c r="B45" s="39" t="s">
        <v>254</v>
      </c>
      <c r="C45" s="39" t="s">
        <v>98</v>
      </c>
      <c r="D45" s="39" t="s">
        <v>260</v>
      </c>
      <c r="E45" s="58">
        <f t="array" ref="E45">SUM(IF(('R28. TIAM 1206 prim energy cons'!$A$10:$A$1240=$B45)*('R28. TIAM 1206 prim energy cons'!$C$10:$C$1240=E$8)*('R28. TIAM 1206 prim energy cons'!$D$10:$D$1240=$D45)*('R28. TIAM 1206 prim energy cons'!$F$9:$Q$9=E$9),'R28. TIAM 1206 prim energy cons'!$F$10:$Q$1240))</f>
        <v>48130.324495522764</v>
      </c>
      <c r="F45" s="58">
        <f t="array" ref="F45">SUM(IF(('R28. TIAM 1206 prim energy cons'!$A$10:$A$1240=$B45)*('R28. TIAM 1206 prim energy cons'!$C$10:$C$1240=F$8)*('R28. TIAM 1206 prim energy cons'!$D$10:$D$1240=$D45)*('R28. TIAM 1206 prim energy cons'!$F$9:$Q$9=F$9),'R28. TIAM 1206 prim energy cons'!$F$10:$Q$1240))</f>
        <v>49288.487515440429</v>
      </c>
      <c r="G45" s="58">
        <f t="array" ref="G45">SUM(IF(('R28. TIAM 1206 prim energy cons'!$A$10:$A$1240=$B45)*('R28. TIAM 1206 prim energy cons'!$C$10:$C$1240=G$8)*('R28. TIAM 1206 prim energy cons'!$D$10:$D$1240=$D45)*('R28. TIAM 1206 prim energy cons'!$F$9:$Q$9=G$9),'R28. TIAM 1206 prim energy cons'!$F$10:$Q$1240))</f>
        <v>52403.344290202403</v>
      </c>
      <c r="H45" s="58">
        <f t="array" ref="H45">SUM(IF(('R28. TIAM 1206 prim energy cons'!$A$10:$A$1240=$B45)*('R28. TIAM 1206 prim energy cons'!$C$10:$C$1240=H$8)*('R28. TIAM 1206 prim energy cons'!$D$10:$D$1240=$D45)*('R28. TIAM 1206 prim energy cons'!$F$9:$Q$9=H$9),'R28. TIAM 1206 prim energy cons'!$F$10:$Q$1240))</f>
        <v>59030.260347711956</v>
      </c>
      <c r="I45" s="58">
        <f t="array" ref="I45">SUM(IF(('R28. TIAM 1206 prim energy cons'!$A$10:$A$1240=$B45)*('R28. TIAM 1206 prim energy cons'!$C$10:$C$1240=I$8)*('R28. TIAM 1206 prim energy cons'!$D$10:$D$1240=$D45)*('R28. TIAM 1206 prim energy cons'!$F$9:$Q$9=I$9),'R28. TIAM 1206 prim energy cons'!$F$10:$Q$1240))</f>
        <v>77873.23747022741</v>
      </c>
      <c r="J45" s="58">
        <f t="array" ref="J45">SUM(IF(('R28. TIAM 1206 prim energy cons'!$A$10:$A$1240=$B45)*('R28. TIAM 1206 prim energy cons'!$C$10:$C$1240=J$8)*('R28. TIAM 1206 prim energy cons'!$D$10:$D$1240=$D45)*('R28. TIAM 1206 prim energy cons'!$F$9:$Q$9=J$9),'R28. TIAM 1206 prim energy cons'!$F$10:$Q$1240))</f>
        <v>87680.107769649301</v>
      </c>
      <c r="K45" s="58">
        <f t="array" ref="K45">SUM(IF(('R28. TIAM 1206 prim energy cons'!$A$10:$A$1240=$B45)*('R28. TIAM 1206 prim energy cons'!$C$10:$C$1240=K$8)*('R28. TIAM 1206 prim energy cons'!$D$10:$D$1240=$D45)*('R28. TIAM 1206 prim energy cons'!$F$9:$Q$9=K$9),'R28. TIAM 1206 prim energy cons'!$F$10:$Q$1240))</f>
        <v>100803.92914956827</v>
      </c>
      <c r="L45" s="58">
        <f t="array" ref="L45">SUM(IF(('R28. TIAM 1206 prim energy cons'!$A$10:$A$1240=$B45)*('R28. TIAM 1206 prim energy cons'!$C$10:$C$1240=L$8)*('R28. TIAM 1206 prim energy cons'!$D$10:$D$1240=$D45)*('R28. TIAM 1206 prim energy cons'!$F$9:$Q$9=L$9),'R28. TIAM 1206 prim energy cons'!$F$10:$Q$1240))</f>
        <v>123785.26654867892</v>
      </c>
      <c r="M45" s="58">
        <f t="array" ref="M45">SUM(IF(('R28. TIAM 1206 prim energy cons'!$A$10:$A$1240=$B45)*('R28. TIAM 1206 prim energy cons'!$C$10:$C$1240=M$8)*('R28. TIAM 1206 prim energy cons'!$D$10:$D$1240=$D45)*('R28. TIAM 1206 prim energy cons'!$F$9:$Q$9=M$9),'R28. TIAM 1206 prim energy cons'!$F$10:$Q$1240))</f>
        <v>114191.45465314962</v>
      </c>
      <c r="N45" s="58">
        <f t="array" ref="N45">SUM(IF(('R28. TIAM 1206 prim energy cons'!$A$10:$A$1240=$B45)*('R28. TIAM 1206 prim energy cons'!$C$10:$C$1240=N$8)*('R28. TIAM 1206 prim energy cons'!$D$10:$D$1240=$D45)*('R28. TIAM 1206 prim energy cons'!$F$9:$Q$9=N$9),'R28. TIAM 1206 prim energy cons'!$F$10:$Q$1240))</f>
        <v>115006.17157637532</v>
      </c>
      <c r="O45" s="58">
        <f t="array" ref="O45">SUM(IF(('R28. TIAM 1206 prim energy cons'!$A$10:$A$1240=$B45)*('R28. TIAM 1206 prim energy cons'!$C$10:$C$1240=O$8)*('R28. TIAM 1206 prim energy cons'!$D$10:$D$1240=$D45)*('R28. TIAM 1206 prim energy cons'!$F$9:$Q$9=O$9),'R28. TIAM 1206 prim energy cons'!$F$10:$Q$1240))</f>
        <v>116585.69683720067</v>
      </c>
      <c r="P45" s="58">
        <f t="array" ref="P45">SUM(IF(('R28. TIAM 1206 prim energy cons'!$A$10:$A$1240=$B45)*('R28. TIAM 1206 prim energy cons'!$C$10:$C$1240=P$8)*('R28. TIAM 1206 prim energy cons'!$D$10:$D$1240=$D45)*('R28. TIAM 1206 prim energy cons'!$F$9:$Q$9=P$9),'R28. TIAM 1206 prim energy cons'!$F$10:$Q$1240))</f>
        <v>120603.43315188072</v>
      </c>
    </row>
    <row r="46" spans="1:16" x14ac:dyDescent="0.3">
      <c r="A46" s="39" t="s">
        <v>67</v>
      </c>
      <c r="B46" s="39" t="s">
        <v>254</v>
      </c>
      <c r="C46" s="39" t="s">
        <v>99</v>
      </c>
      <c r="D46" s="39" t="s">
        <v>261</v>
      </c>
      <c r="E46" s="58">
        <f t="array" ref="E46">SUM(IF(('R28. TIAM 1206 prim energy cons'!$A$10:$A$1240=$B46)*('R28. TIAM 1206 prim energy cons'!$C$10:$C$1240=E$8)*('R28. TIAM 1206 prim energy cons'!$D$10:$D$1240=$D46)*('R28. TIAM 1206 prim energy cons'!$F$9:$Q$9=E$9),'R28. TIAM 1206 prim energy cons'!$F$10:$Q$1240))</f>
        <v>438.78211105882468</v>
      </c>
      <c r="F46" s="58">
        <f t="array" ref="F46">SUM(IF(('R28. TIAM 1206 prim energy cons'!$A$10:$A$1240=$B46)*('R28. TIAM 1206 prim energy cons'!$C$10:$C$1240=F$8)*('R28. TIAM 1206 prim energy cons'!$D$10:$D$1240=$D46)*('R28. TIAM 1206 prim energy cons'!$F$9:$Q$9=F$9),'R28. TIAM 1206 prim energy cons'!$F$10:$Q$1240))</f>
        <v>500.00540001988315</v>
      </c>
      <c r="G46" s="58">
        <f t="array" ref="G46">SUM(IF(('R28. TIAM 1206 prim energy cons'!$A$10:$A$1240=$B46)*('R28. TIAM 1206 prim energy cons'!$C$10:$C$1240=G$8)*('R28. TIAM 1206 prim energy cons'!$D$10:$D$1240=$D46)*('R28. TIAM 1206 prim energy cons'!$F$9:$Q$9=G$9),'R28. TIAM 1206 prim energy cons'!$F$10:$Q$1240))</f>
        <v>622.87514893268644</v>
      </c>
      <c r="H46" s="58">
        <f t="array" ref="H46">SUM(IF(('R28. TIAM 1206 prim energy cons'!$A$10:$A$1240=$B46)*('R28. TIAM 1206 prim energy cons'!$C$10:$C$1240=H$8)*('R28. TIAM 1206 prim energy cons'!$D$10:$D$1240=$D46)*('R28. TIAM 1206 prim energy cons'!$F$9:$Q$9=H$9),'R28. TIAM 1206 prim energy cons'!$F$10:$Q$1240))</f>
        <v>985.66614510504337</v>
      </c>
      <c r="I46" s="58">
        <f t="array" ref="I46">SUM(IF(('R28. TIAM 1206 prim energy cons'!$A$10:$A$1240=$B46)*('R28. TIAM 1206 prim energy cons'!$C$10:$C$1240=I$8)*('R28. TIAM 1206 prim energy cons'!$D$10:$D$1240=$D46)*('R28. TIAM 1206 prim energy cons'!$F$9:$Q$9=I$9),'R28. TIAM 1206 prim energy cons'!$F$10:$Q$1240))</f>
        <v>2747.8246065503558</v>
      </c>
      <c r="J46" s="58">
        <f t="array" ref="J46">SUM(IF(('R28. TIAM 1206 prim energy cons'!$A$10:$A$1240=$B46)*('R28. TIAM 1206 prim energy cons'!$C$10:$C$1240=J$8)*('R28. TIAM 1206 prim energy cons'!$D$10:$D$1240=$D46)*('R28. TIAM 1206 prim energy cons'!$F$9:$Q$9=J$9),'R28. TIAM 1206 prim energy cons'!$F$10:$Q$1240))</f>
        <v>3288.4245977824621</v>
      </c>
      <c r="K46" s="58">
        <f t="array" ref="K46">SUM(IF(('R28. TIAM 1206 prim energy cons'!$A$10:$A$1240=$B46)*('R28. TIAM 1206 prim energy cons'!$C$10:$C$1240=K$8)*('R28. TIAM 1206 prim energy cons'!$D$10:$D$1240=$D46)*('R28. TIAM 1206 prim energy cons'!$F$9:$Q$9=K$9),'R28. TIAM 1206 prim energy cons'!$F$10:$Q$1240))</f>
        <v>5031.7856390961242</v>
      </c>
      <c r="L46" s="58">
        <f t="array" ref="L46">SUM(IF(('R28. TIAM 1206 prim energy cons'!$A$10:$A$1240=$B46)*('R28. TIAM 1206 prim energy cons'!$C$10:$C$1240=L$8)*('R28. TIAM 1206 prim energy cons'!$D$10:$D$1240=$D46)*('R28. TIAM 1206 prim energy cons'!$F$9:$Q$9=L$9),'R28. TIAM 1206 prim energy cons'!$F$10:$Q$1240))</f>
        <v>16594.482672305039</v>
      </c>
      <c r="M46" s="58">
        <f t="array" ref="M46">SUM(IF(('R28. TIAM 1206 prim energy cons'!$A$10:$A$1240=$B46)*('R28. TIAM 1206 prim energy cons'!$C$10:$C$1240=M$8)*('R28. TIAM 1206 prim energy cons'!$D$10:$D$1240=$D46)*('R28. TIAM 1206 prim energy cons'!$F$9:$Q$9=M$9),'R28. TIAM 1206 prim energy cons'!$F$10:$Q$1240))</f>
        <v>17659.174097617866</v>
      </c>
      <c r="N46" s="58">
        <f t="array" ref="N46">SUM(IF(('R28. TIAM 1206 prim energy cons'!$A$10:$A$1240=$B46)*('R28. TIAM 1206 prim energy cons'!$C$10:$C$1240=N$8)*('R28. TIAM 1206 prim energy cons'!$D$10:$D$1240=$D46)*('R28. TIAM 1206 prim energy cons'!$F$9:$Q$9=N$9),'R28. TIAM 1206 prim energy cons'!$F$10:$Q$1240))</f>
        <v>18754.969762358298</v>
      </c>
      <c r="O46" s="58">
        <f t="array" ref="O46">SUM(IF(('R28. TIAM 1206 prim energy cons'!$A$10:$A$1240=$B46)*('R28. TIAM 1206 prim energy cons'!$C$10:$C$1240=O$8)*('R28. TIAM 1206 prim energy cons'!$D$10:$D$1240=$D46)*('R28. TIAM 1206 prim energy cons'!$F$9:$Q$9=O$9),'R28. TIAM 1206 prim energy cons'!$F$10:$Q$1240))</f>
        <v>19880.229636938551</v>
      </c>
      <c r="P46" s="58">
        <f t="array" ref="P46">SUM(IF(('R28. TIAM 1206 prim energy cons'!$A$10:$A$1240=$B46)*('R28. TIAM 1206 prim energy cons'!$C$10:$C$1240=P$8)*('R28. TIAM 1206 prim energy cons'!$D$10:$D$1240=$D46)*('R28. TIAM 1206 prim energy cons'!$F$9:$Q$9=P$9),'R28. TIAM 1206 prim energy cons'!$F$10:$Q$1240))</f>
        <v>20972.192421422638</v>
      </c>
    </row>
    <row r="47" spans="1:16" x14ac:dyDescent="0.3">
      <c r="A47" s="39" t="s">
        <v>66</v>
      </c>
      <c r="B47" s="39" t="s">
        <v>255</v>
      </c>
      <c r="C47" s="39" t="s">
        <v>80</v>
      </c>
      <c r="D47" s="39" t="s">
        <v>256</v>
      </c>
      <c r="E47" s="58">
        <f t="array" ref="E47">SUM(IF(('R28. TIAM 1206 prim energy cons'!$A$10:$A$1240=$B47)*('R28. TIAM 1206 prim energy cons'!$C$10:$C$1240=E$8)*('R28. TIAM 1206 prim energy cons'!$D$10:$D$1240=$D47)*('R28. TIAM 1206 prim energy cons'!$F$9:$Q$9=E$9),'R28. TIAM 1206 prim energy cons'!$F$10:$Q$1240))</f>
        <v>6654.454974727536</v>
      </c>
      <c r="F47" s="58">
        <f t="array" ref="F47">SUM(IF(('R28. TIAM 1206 prim energy cons'!$A$10:$A$1240=$B47)*('R28. TIAM 1206 prim energy cons'!$C$10:$C$1240=F$8)*('R28. TIAM 1206 prim energy cons'!$D$10:$D$1240=$D47)*('R28. TIAM 1206 prim energy cons'!$F$9:$Q$9=F$9),'R28. TIAM 1206 prim energy cons'!$F$10:$Q$1240))</f>
        <v>7515.1633047940868</v>
      </c>
      <c r="G47" s="58">
        <f t="array" ref="G47">SUM(IF(('R28. TIAM 1206 prim energy cons'!$A$10:$A$1240=$B47)*('R28. TIAM 1206 prim energy cons'!$C$10:$C$1240=G$8)*('R28. TIAM 1206 prim energy cons'!$D$10:$D$1240=$D47)*('R28. TIAM 1206 prim energy cons'!$F$9:$Q$9=G$9),'R28. TIAM 1206 prim energy cons'!$F$10:$Q$1240))</f>
        <v>7757.9364318515391</v>
      </c>
      <c r="H47" s="58">
        <f t="array" ref="H47">SUM(IF(('R28. TIAM 1206 prim energy cons'!$A$10:$A$1240=$B47)*('R28. TIAM 1206 prim energy cons'!$C$10:$C$1240=H$8)*('R28. TIAM 1206 prim energy cons'!$D$10:$D$1240=$D47)*('R28. TIAM 1206 prim energy cons'!$F$9:$Q$9=H$9),'R28. TIAM 1206 prim energy cons'!$F$10:$Q$1240))</f>
        <v>13126.71832583389</v>
      </c>
      <c r="I47" s="58">
        <f t="array" ref="I47">SUM(IF(('R28. TIAM 1206 prim energy cons'!$A$10:$A$1240=$B47)*('R28. TIAM 1206 prim energy cons'!$C$10:$C$1240=I$8)*('R28. TIAM 1206 prim energy cons'!$D$10:$D$1240=$D47)*('R28. TIAM 1206 prim energy cons'!$F$9:$Q$9=I$9),'R28. TIAM 1206 prim energy cons'!$F$10:$Q$1240))</f>
        <v>13345.384442510458</v>
      </c>
      <c r="J47" s="58">
        <f t="array" ref="J47">SUM(IF(('R28. TIAM 1206 prim energy cons'!$A$10:$A$1240=$B47)*('R28. TIAM 1206 prim energy cons'!$C$10:$C$1240=J$8)*('R28. TIAM 1206 prim energy cons'!$D$10:$D$1240=$D47)*('R28. TIAM 1206 prim energy cons'!$F$9:$Q$9=J$9),'R28. TIAM 1206 prim energy cons'!$F$10:$Q$1240))</f>
        <v>27401.444856776354</v>
      </c>
      <c r="K47" s="58">
        <f t="array" ref="K47">SUM(IF(('R28. TIAM 1206 prim energy cons'!$A$10:$A$1240=$B47)*('R28. TIAM 1206 prim energy cons'!$C$10:$C$1240=K$8)*('R28. TIAM 1206 prim energy cons'!$D$10:$D$1240=$D47)*('R28. TIAM 1206 prim energy cons'!$F$9:$Q$9=K$9),'R28. TIAM 1206 prim energy cons'!$F$10:$Q$1240))</f>
        <v>33124.430147671184</v>
      </c>
      <c r="L47" s="58">
        <f t="array" ref="L47">SUM(IF(('R28. TIAM 1206 prim energy cons'!$A$10:$A$1240=$B47)*('R28. TIAM 1206 prim energy cons'!$C$10:$C$1240=L$8)*('R28. TIAM 1206 prim energy cons'!$D$10:$D$1240=$D47)*('R28. TIAM 1206 prim energy cons'!$F$9:$Q$9=L$9),'R28. TIAM 1206 prim energy cons'!$F$10:$Q$1240))</f>
        <v>35826.296437343553</v>
      </c>
      <c r="M47" s="58">
        <f t="array" ref="M47">SUM(IF(('R28. TIAM 1206 prim energy cons'!$A$10:$A$1240=$B47)*('R28. TIAM 1206 prim energy cons'!$C$10:$C$1240=M$8)*('R28. TIAM 1206 prim energy cons'!$D$10:$D$1240=$D47)*('R28. TIAM 1206 prim energy cons'!$F$9:$Q$9=M$9),'R28. TIAM 1206 prim energy cons'!$F$10:$Q$1240))</f>
        <v>38738.915084991298</v>
      </c>
      <c r="N47" s="58">
        <f t="array" ref="N47">SUM(IF(('R28. TIAM 1206 prim energy cons'!$A$10:$A$1240=$B47)*('R28. TIAM 1206 prim energy cons'!$C$10:$C$1240=N$8)*('R28. TIAM 1206 prim energy cons'!$D$10:$D$1240=$D47)*('R28. TIAM 1206 prim energy cons'!$F$9:$Q$9=N$9),'R28. TIAM 1206 prim energy cons'!$F$10:$Q$1240))</f>
        <v>41783.605404271322</v>
      </c>
      <c r="O47" s="58">
        <f t="array" ref="O47">SUM(IF(('R28. TIAM 1206 prim energy cons'!$A$10:$A$1240=$B47)*('R28. TIAM 1206 prim energy cons'!$C$10:$C$1240=O$8)*('R28. TIAM 1206 prim energy cons'!$D$10:$D$1240=$D47)*('R28. TIAM 1206 prim energy cons'!$F$9:$Q$9=O$9),'R28. TIAM 1206 prim energy cons'!$F$10:$Q$1240))</f>
        <v>44841.767518447748</v>
      </c>
      <c r="P47" s="58">
        <f t="array" ref="P47">SUM(IF(('R28. TIAM 1206 prim energy cons'!$A$10:$A$1240=$B47)*('R28. TIAM 1206 prim energy cons'!$C$10:$C$1240=P$8)*('R28. TIAM 1206 prim energy cons'!$D$10:$D$1240=$D47)*('R28. TIAM 1206 prim energy cons'!$F$9:$Q$9=P$9),'R28. TIAM 1206 prim energy cons'!$F$10:$Q$1240))</f>
        <v>47036.902937316379</v>
      </c>
    </row>
    <row r="48" spans="1:16" x14ac:dyDescent="0.3">
      <c r="A48" s="39" t="s">
        <v>66</v>
      </c>
      <c r="B48" s="39" t="s">
        <v>255</v>
      </c>
      <c r="C48" s="39" t="s">
        <v>101</v>
      </c>
      <c r="D48" s="39" t="s">
        <v>257</v>
      </c>
      <c r="E48" s="58">
        <f t="array" ref="E48">SUM(IF(('R28. TIAM 1206 prim energy cons'!$A$10:$A$1240=$B48)*('R28. TIAM 1206 prim energy cons'!$C$10:$C$1240=E$8)*('R28. TIAM 1206 prim energy cons'!$D$10:$D$1240=$D48)*('R28. TIAM 1206 prim energy cons'!$F$9:$Q$9=E$9),'R28. TIAM 1206 prim energy cons'!$F$10:$Q$1240))</f>
        <v>8758.1724194788931</v>
      </c>
      <c r="F48" s="58">
        <f t="array" ref="F48">SUM(IF(('R28. TIAM 1206 prim energy cons'!$A$10:$A$1240=$B48)*('R28. TIAM 1206 prim energy cons'!$C$10:$C$1240=F$8)*('R28. TIAM 1206 prim energy cons'!$D$10:$D$1240=$D48)*('R28. TIAM 1206 prim energy cons'!$F$9:$Q$9=F$9),'R28. TIAM 1206 prim energy cons'!$F$10:$Q$1240))</f>
        <v>9186.7132281136492</v>
      </c>
      <c r="G48" s="58">
        <f t="array" ref="G48">SUM(IF(('R28. TIAM 1206 prim energy cons'!$A$10:$A$1240=$B48)*('R28. TIAM 1206 prim energy cons'!$C$10:$C$1240=G$8)*('R28. TIAM 1206 prim energy cons'!$D$10:$D$1240=$D48)*('R28. TIAM 1206 prim energy cons'!$F$9:$Q$9=G$9),'R28. TIAM 1206 prim energy cons'!$F$10:$Q$1240))</f>
        <v>9951.5425830199019</v>
      </c>
      <c r="H48" s="58">
        <f t="array" ref="H48">SUM(IF(('R28. TIAM 1206 prim energy cons'!$A$10:$A$1240=$B48)*('R28. TIAM 1206 prim energy cons'!$C$10:$C$1240=H$8)*('R28. TIAM 1206 prim energy cons'!$D$10:$D$1240=$D48)*('R28. TIAM 1206 prim energy cons'!$F$9:$Q$9=H$9),'R28. TIAM 1206 prim energy cons'!$F$10:$Q$1240))</f>
        <v>10942.938814534453</v>
      </c>
      <c r="I48" s="58">
        <f t="array" ref="I48">SUM(IF(('R28. TIAM 1206 prim energy cons'!$A$10:$A$1240=$B48)*('R28. TIAM 1206 prim energy cons'!$C$10:$C$1240=I$8)*('R28. TIAM 1206 prim energy cons'!$D$10:$D$1240=$D48)*('R28. TIAM 1206 prim energy cons'!$F$9:$Q$9=I$9),'R28. TIAM 1206 prim energy cons'!$F$10:$Q$1240))</f>
        <v>13221.88204127706</v>
      </c>
      <c r="J48" s="58">
        <f t="array" ref="J48">SUM(IF(('R28. TIAM 1206 prim energy cons'!$A$10:$A$1240=$B48)*('R28. TIAM 1206 prim energy cons'!$C$10:$C$1240=J$8)*('R28. TIAM 1206 prim energy cons'!$D$10:$D$1240=$D48)*('R28. TIAM 1206 prim energy cons'!$F$9:$Q$9=J$9),'R28. TIAM 1206 prim energy cons'!$F$10:$Q$1240))</f>
        <v>27441.069345651144</v>
      </c>
      <c r="K48" s="58">
        <f t="array" ref="K48">SUM(IF(('R28. TIAM 1206 prim energy cons'!$A$10:$A$1240=$B48)*('R28. TIAM 1206 prim energy cons'!$C$10:$C$1240=K$8)*('R28. TIAM 1206 prim energy cons'!$D$10:$D$1240=$D48)*('R28. TIAM 1206 prim energy cons'!$F$9:$Q$9=K$9),'R28. TIAM 1206 prim energy cons'!$F$10:$Q$1240))</f>
        <v>31886.094285726169</v>
      </c>
      <c r="L48" s="58">
        <f t="array" ref="L48">SUM(IF(('R28. TIAM 1206 prim energy cons'!$A$10:$A$1240=$B48)*('R28. TIAM 1206 prim energy cons'!$C$10:$C$1240=L$8)*('R28. TIAM 1206 prim energy cons'!$D$10:$D$1240=$D48)*('R28. TIAM 1206 prim energy cons'!$F$9:$Q$9=L$9),'R28. TIAM 1206 prim energy cons'!$F$10:$Q$1240))</f>
        <v>34576.444070930949</v>
      </c>
      <c r="M48" s="58">
        <f t="array" ref="M48">SUM(IF(('R28. TIAM 1206 prim energy cons'!$A$10:$A$1240=$B48)*('R28. TIAM 1206 prim energy cons'!$C$10:$C$1240=M$8)*('R28. TIAM 1206 prim energy cons'!$D$10:$D$1240=$D48)*('R28. TIAM 1206 prim energy cons'!$F$9:$Q$9=M$9),'R28. TIAM 1206 prim energy cons'!$F$10:$Q$1240))</f>
        <v>51291.207765717292</v>
      </c>
      <c r="N48" s="58">
        <f t="array" ref="N48">SUM(IF(('R28. TIAM 1206 prim energy cons'!$A$10:$A$1240=$B48)*('R28. TIAM 1206 prim energy cons'!$C$10:$C$1240=N$8)*('R28. TIAM 1206 prim energy cons'!$D$10:$D$1240=$D48)*('R28. TIAM 1206 prim energy cons'!$F$9:$Q$9=N$9),'R28. TIAM 1206 prim energy cons'!$F$10:$Q$1240))</f>
        <v>55682.842210124705</v>
      </c>
      <c r="O48" s="58">
        <f t="array" ref="O48">SUM(IF(('R28. TIAM 1206 prim energy cons'!$A$10:$A$1240=$B48)*('R28. TIAM 1206 prim energy cons'!$C$10:$C$1240=O$8)*('R28. TIAM 1206 prim energy cons'!$D$10:$D$1240=$D48)*('R28. TIAM 1206 prim energy cons'!$F$9:$Q$9=O$9),'R28. TIAM 1206 prim energy cons'!$F$10:$Q$1240))</f>
        <v>60424.1762649671</v>
      </c>
      <c r="P48" s="58">
        <f t="array" ref="P48">SUM(IF(('R28. TIAM 1206 prim energy cons'!$A$10:$A$1240=$B48)*('R28. TIAM 1206 prim energy cons'!$C$10:$C$1240=P$8)*('R28. TIAM 1206 prim energy cons'!$D$10:$D$1240=$D48)*('R28. TIAM 1206 prim energy cons'!$F$9:$Q$9=P$9),'R28. TIAM 1206 prim energy cons'!$F$10:$Q$1240))</f>
        <v>65440.055075937191</v>
      </c>
    </row>
    <row r="49" spans="1:16" x14ac:dyDescent="0.3">
      <c r="A49" s="39" t="s">
        <v>66</v>
      </c>
      <c r="B49" s="39" t="s">
        <v>255</v>
      </c>
      <c r="C49" s="39" t="s">
        <v>97</v>
      </c>
      <c r="D49" s="39" t="s">
        <v>258</v>
      </c>
      <c r="E49" s="58">
        <f t="array" ref="E49">SUM(IF(('R28. TIAM 1206 prim energy cons'!$A$10:$A$1240=$B49)*('R28. TIAM 1206 prim energy cons'!$C$10:$C$1240=E$8)*('R28. TIAM 1206 prim energy cons'!$D$10:$D$1240=$D49)*('R28. TIAM 1206 prim energy cons'!$F$9:$Q$9=E$9),'R28. TIAM 1206 prim energy cons'!$F$10:$Q$1240))</f>
        <v>25090.329142308088</v>
      </c>
      <c r="F49" s="58">
        <f t="array" ref="F49">SUM(IF(('R28. TIAM 1206 prim energy cons'!$A$10:$A$1240=$B49)*('R28. TIAM 1206 prim energy cons'!$C$10:$C$1240=F$8)*('R28. TIAM 1206 prim energy cons'!$D$10:$D$1240=$D49)*('R28. TIAM 1206 prim energy cons'!$F$9:$Q$9=F$9),'R28. TIAM 1206 prim energy cons'!$F$10:$Q$1240))</f>
        <v>25617.038153760754</v>
      </c>
      <c r="G49" s="58">
        <f t="array" ref="G49">SUM(IF(('R28. TIAM 1206 prim energy cons'!$A$10:$A$1240=$B49)*('R28. TIAM 1206 prim energy cons'!$C$10:$C$1240=G$8)*('R28. TIAM 1206 prim energy cons'!$D$10:$D$1240=$D49)*('R28. TIAM 1206 prim energy cons'!$F$9:$Q$9=G$9),'R28. TIAM 1206 prim energy cons'!$F$10:$Q$1240))</f>
        <v>27611.687653590358</v>
      </c>
      <c r="H49" s="58">
        <f t="array" ref="H49">SUM(IF(('R28. TIAM 1206 prim energy cons'!$A$10:$A$1240=$B49)*('R28. TIAM 1206 prim energy cons'!$C$10:$C$1240=H$8)*('R28. TIAM 1206 prim energy cons'!$D$10:$D$1240=$D49)*('R28. TIAM 1206 prim energy cons'!$F$9:$Q$9=H$9),'R28. TIAM 1206 prim energy cons'!$F$10:$Q$1240))</f>
        <v>31121.048334029212</v>
      </c>
      <c r="I49" s="58">
        <f t="array" ref="I49">SUM(IF(('R28. TIAM 1206 prim energy cons'!$A$10:$A$1240=$B49)*('R28. TIAM 1206 prim energy cons'!$C$10:$C$1240=I$8)*('R28. TIAM 1206 prim energy cons'!$D$10:$D$1240=$D49)*('R28. TIAM 1206 prim energy cons'!$F$9:$Q$9=I$9),'R28. TIAM 1206 prim energy cons'!$F$10:$Q$1240))</f>
        <v>39876.920913781381</v>
      </c>
      <c r="J49" s="58">
        <f t="array" ref="J49">SUM(IF(('R28. TIAM 1206 prim energy cons'!$A$10:$A$1240=$B49)*('R28. TIAM 1206 prim energy cons'!$C$10:$C$1240=J$8)*('R28. TIAM 1206 prim energy cons'!$D$10:$D$1240=$D49)*('R28. TIAM 1206 prim energy cons'!$F$9:$Q$9=J$9),'R28. TIAM 1206 prim energy cons'!$F$10:$Q$1240))</f>
        <v>49838.932367493231</v>
      </c>
      <c r="K49" s="58">
        <f t="array" ref="K49">SUM(IF(('R28. TIAM 1206 prim energy cons'!$A$10:$A$1240=$B49)*('R28. TIAM 1206 prim energy cons'!$C$10:$C$1240=K$8)*('R28. TIAM 1206 prim energy cons'!$D$10:$D$1240=$D49)*('R28. TIAM 1206 prim energy cons'!$F$9:$Q$9=K$9),'R28. TIAM 1206 prim energy cons'!$F$10:$Q$1240))</f>
        <v>58003.60034844224</v>
      </c>
      <c r="L49" s="58">
        <f t="array" ref="L49">SUM(IF(('R28. TIAM 1206 prim energy cons'!$A$10:$A$1240=$B49)*('R28. TIAM 1206 prim energy cons'!$C$10:$C$1240=L$8)*('R28. TIAM 1206 prim energy cons'!$D$10:$D$1240=$D49)*('R28. TIAM 1206 prim energy cons'!$F$9:$Q$9=L$9),'R28. TIAM 1206 prim energy cons'!$F$10:$Q$1240))</f>
        <v>52735.42578029212</v>
      </c>
      <c r="M49" s="58">
        <f t="array" ref="M49">SUM(IF(('R28. TIAM 1206 prim energy cons'!$A$10:$A$1240=$B49)*('R28. TIAM 1206 prim energy cons'!$C$10:$C$1240=M$8)*('R28. TIAM 1206 prim energy cons'!$D$10:$D$1240=$D49)*('R28. TIAM 1206 prim energy cons'!$F$9:$Q$9=M$9),'R28. TIAM 1206 prim energy cons'!$F$10:$Q$1240))</f>
        <v>51774.061076230544</v>
      </c>
      <c r="N49" s="58">
        <f t="array" ref="N49">SUM(IF(('R28. TIAM 1206 prim energy cons'!$A$10:$A$1240=$B49)*('R28. TIAM 1206 prim energy cons'!$C$10:$C$1240=N$8)*('R28. TIAM 1206 prim energy cons'!$D$10:$D$1240=$D49)*('R28. TIAM 1206 prim energy cons'!$F$9:$Q$9=N$9),'R28. TIAM 1206 prim energy cons'!$F$10:$Q$1240))</f>
        <v>56096.653708018217</v>
      </c>
      <c r="O49" s="58">
        <f t="array" ref="O49">SUM(IF(('R28. TIAM 1206 prim energy cons'!$A$10:$A$1240=$B49)*('R28. TIAM 1206 prim energy cons'!$C$10:$C$1240=O$8)*('R28. TIAM 1206 prim energy cons'!$D$10:$D$1240=$D49)*('R28. TIAM 1206 prim energy cons'!$F$9:$Q$9=O$9),'R28. TIAM 1206 prim energy cons'!$F$10:$Q$1240))</f>
        <v>60235.965390319565</v>
      </c>
      <c r="P49" s="58">
        <f t="array" ref="P49">SUM(IF(('R28. TIAM 1206 prim energy cons'!$A$10:$A$1240=$B49)*('R28. TIAM 1206 prim energy cons'!$C$10:$C$1240=P$8)*('R28. TIAM 1206 prim energy cons'!$D$10:$D$1240=$D49)*('R28. TIAM 1206 prim energy cons'!$F$9:$Q$9=P$9),'R28. TIAM 1206 prim energy cons'!$F$10:$Q$1240))</f>
        <v>65821.79656709636</v>
      </c>
    </row>
    <row r="50" spans="1:16" x14ac:dyDescent="0.3">
      <c r="A50" s="39" t="s">
        <v>66</v>
      </c>
      <c r="B50" s="39" t="s">
        <v>255</v>
      </c>
      <c r="C50" s="39" t="s">
        <v>100</v>
      </c>
      <c r="D50" s="39" t="s">
        <v>259</v>
      </c>
      <c r="E50" s="58">
        <f t="array" ref="E50">SUM(IF(('R28. TIAM 1206 prim energy cons'!$A$10:$A$1240=$B50)*('R28. TIAM 1206 prim energy cons'!$C$10:$C$1240=E$8)*('R28. TIAM 1206 prim energy cons'!$D$10:$D$1240=$D50)*('R28. TIAM 1206 prim energy cons'!$F$9:$Q$9=E$9),'R28. TIAM 1206 prim energy cons'!$F$10:$Q$1240))</f>
        <v>6912.2495646074185</v>
      </c>
      <c r="F50" s="58">
        <f t="array" ref="F50">SUM(IF(('R28. TIAM 1206 prim energy cons'!$A$10:$A$1240=$B50)*('R28. TIAM 1206 prim energy cons'!$C$10:$C$1240=F$8)*('R28. TIAM 1206 prim energy cons'!$D$10:$D$1240=$D50)*('R28. TIAM 1206 prim energy cons'!$F$9:$Q$9=F$9),'R28. TIAM 1206 prim energy cons'!$F$10:$Q$1240))</f>
        <v>6640.2702901948378</v>
      </c>
      <c r="G50" s="58">
        <f t="array" ref="G50">SUM(IF(('R28. TIAM 1206 prim energy cons'!$A$10:$A$1240=$B50)*('R28. TIAM 1206 prim energy cons'!$C$10:$C$1240=G$8)*('R28. TIAM 1206 prim energy cons'!$D$10:$D$1240=$D50)*('R28. TIAM 1206 prim energy cons'!$F$9:$Q$9=G$9),'R28. TIAM 1206 prim energy cons'!$F$10:$Q$1240))</f>
        <v>7918.7742909459466</v>
      </c>
      <c r="H50" s="58">
        <f t="array" ref="H50">SUM(IF(('R28. TIAM 1206 prim energy cons'!$A$10:$A$1240=$B50)*('R28. TIAM 1206 prim energy cons'!$C$10:$C$1240=H$8)*('R28. TIAM 1206 prim energy cons'!$D$10:$D$1240=$D50)*('R28. TIAM 1206 prim energy cons'!$F$9:$Q$9=H$9),'R28. TIAM 1206 prim energy cons'!$F$10:$Q$1240))</f>
        <v>9758.3092663835814</v>
      </c>
      <c r="I50" s="58">
        <f t="array" ref="I50">SUM(IF(('R28. TIAM 1206 prim energy cons'!$A$10:$A$1240=$B50)*('R28. TIAM 1206 prim energy cons'!$C$10:$C$1240=I$8)*('R28. TIAM 1206 prim energy cons'!$D$10:$D$1240=$D50)*('R28. TIAM 1206 prim energy cons'!$F$9:$Q$9=I$9),'R28. TIAM 1206 prim energy cons'!$F$10:$Q$1240))</f>
        <v>7922.0753097967454</v>
      </c>
      <c r="J50" s="58">
        <f t="array" ref="J50">SUM(IF(('R28. TIAM 1206 prim energy cons'!$A$10:$A$1240=$B50)*('R28. TIAM 1206 prim energy cons'!$C$10:$C$1240=J$8)*('R28. TIAM 1206 prim energy cons'!$D$10:$D$1240=$D50)*('R28. TIAM 1206 prim energy cons'!$F$9:$Q$9=J$9),'R28. TIAM 1206 prim energy cons'!$F$10:$Q$1240))</f>
        <v>22862.352112771849</v>
      </c>
      <c r="K50" s="58">
        <f t="array" ref="K50">SUM(IF(('R28. TIAM 1206 prim energy cons'!$A$10:$A$1240=$B50)*('R28. TIAM 1206 prim energy cons'!$C$10:$C$1240=K$8)*('R28. TIAM 1206 prim energy cons'!$D$10:$D$1240=$D50)*('R28. TIAM 1206 prim energy cons'!$F$9:$Q$9=K$9),'R28. TIAM 1206 prim energy cons'!$F$10:$Q$1240))</f>
        <v>23968.238666910176</v>
      </c>
      <c r="L50" s="58">
        <f t="array" ref="L50">SUM(IF(('R28. TIAM 1206 prim energy cons'!$A$10:$A$1240=$B50)*('R28. TIAM 1206 prim energy cons'!$C$10:$C$1240=L$8)*('R28. TIAM 1206 prim energy cons'!$D$10:$D$1240=$D50)*('R28. TIAM 1206 prim energy cons'!$F$9:$Q$9=L$9),'R28. TIAM 1206 prim energy cons'!$F$10:$Q$1240))</f>
        <v>23034.746758443347</v>
      </c>
      <c r="M50" s="58">
        <f t="array" ref="M50">SUM(IF(('R28. TIAM 1206 prim energy cons'!$A$10:$A$1240=$B50)*('R28. TIAM 1206 prim energy cons'!$C$10:$C$1240=M$8)*('R28. TIAM 1206 prim energy cons'!$D$10:$D$1240=$D50)*('R28. TIAM 1206 prim energy cons'!$F$9:$Q$9=M$9),'R28. TIAM 1206 prim energy cons'!$F$10:$Q$1240))</f>
        <v>24194.066480328162</v>
      </c>
      <c r="N50" s="58">
        <f t="array" ref="N50">SUM(IF(('R28. TIAM 1206 prim energy cons'!$A$10:$A$1240=$B50)*('R28. TIAM 1206 prim energy cons'!$C$10:$C$1240=N$8)*('R28. TIAM 1206 prim energy cons'!$D$10:$D$1240=$D50)*('R28. TIAM 1206 prim energy cons'!$F$9:$Q$9=N$9),'R28. TIAM 1206 prim energy cons'!$F$10:$Q$1240))</f>
        <v>25247.463057851797</v>
      </c>
      <c r="O50" s="58">
        <f t="array" ref="O50">SUM(IF(('R28. TIAM 1206 prim energy cons'!$A$10:$A$1240=$B50)*('R28. TIAM 1206 prim energy cons'!$C$10:$C$1240=O$8)*('R28. TIAM 1206 prim energy cons'!$D$10:$D$1240=$D50)*('R28. TIAM 1206 prim energy cons'!$F$9:$Q$9=O$9),'R28. TIAM 1206 prim energy cons'!$F$10:$Q$1240))</f>
        <v>26484.619823615289</v>
      </c>
      <c r="P50" s="58">
        <f t="array" ref="P50">SUM(IF(('R28. TIAM 1206 prim energy cons'!$A$10:$A$1240=$B50)*('R28. TIAM 1206 prim energy cons'!$C$10:$C$1240=P$8)*('R28. TIAM 1206 prim energy cons'!$D$10:$D$1240=$D50)*('R28. TIAM 1206 prim energy cons'!$F$9:$Q$9=P$9),'R28. TIAM 1206 prim energy cons'!$F$10:$Q$1240))</f>
        <v>27722.574759803862</v>
      </c>
    </row>
    <row r="51" spans="1:16" x14ac:dyDescent="0.3">
      <c r="A51" s="39" t="s">
        <v>66</v>
      </c>
      <c r="B51" s="39" t="s">
        <v>255</v>
      </c>
      <c r="C51" s="39" t="s">
        <v>98</v>
      </c>
      <c r="D51" s="39" t="s">
        <v>260</v>
      </c>
      <c r="E51" s="58">
        <f t="array" ref="E51">SUM(IF(('R28. TIAM 1206 prim energy cons'!$A$10:$A$1240=$B51)*('R28. TIAM 1206 prim energy cons'!$C$10:$C$1240=E$8)*('R28. TIAM 1206 prim energy cons'!$D$10:$D$1240=$D51)*('R28. TIAM 1206 prim energy cons'!$F$9:$Q$9=E$9),'R28. TIAM 1206 prim energy cons'!$F$10:$Q$1240))</f>
        <v>48130.324495522764</v>
      </c>
      <c r="F51" s="58">
        <f t="array" ref="F51">SUM(IF(('R28. TIAM 1206 prim energy cons'!$A$10:$A$1240=$B51)*('R28. TIAM 1206 prim energy cons'!$C$10:$C$1240=F$8)*('R28. TIAM 1206 prim energy cons'!$D$10:$D$1240=$D51)*('R28. TIAM 1206 prim energy cons'!$F$9:$Q$9=F$9),'R28. TIAM 1206 prim energy cons'!$F$10:$Q$1240))</f>
        <v>49288.487515440429</v>
      </c>
      <c r="G51" s="58">
        <f t="array" ref="G51">SUM(IF(('R28. TIAM 1206 prim energy cons'!$A$10:$A$1240=$B51)*('R28. TIAM 1206 prim energy cons'!$C$10:$C$1240=G$8)*('R28. TIAM 1206 prim energy cons'!$D$10:$D$1240=$D51)*('R28. TIAM 1206 prim energy cons'!$F$9:$Q$9=G$9),'R28. TIAM 1206 prim energy cons'!$F$10:$Q$1240))</f>
        <v>52403.344290202403</v>
      </c>
      <c r="H51" s="58">
        <f t="array" ref="H51">SUM(IF(('R28. TIAM 1206 prim energy cons'!$A$10:$A$1240=$B51)*('R28. TIAM 1206 prim energy cons'!$C$10:$C$1240=H$8)*('R28. TIAM 1206 prim energy cons'!$D$10:$D$1240=$D51)*('R28. TIAM 1206 prim energy cons'!$F$9:$Q$9=H$9),'R28. TIAM 1206 prim energy cons'!$F$10:$Q$1240))</f>
        <v>59030.260347711956</v>
      </c>
      <c r="I51" s="58">
        <f t="array" ref="I51">SUM(IF(('R28. TIAM 1206 prim energy cons'!$A$10:$A$1240=$B51)*('R28. TIAM 1206 prim energy cons'!$C$10:$C$1240=I$8)*('R28. TIAM 1206 prim energy cons'!$D$10:$D$1240=$D51)*('R28. TIAM 1206 prim energy cons'!$F$9:$Q$9=I$9),'R28. TIAM 1206 prim energy cons'!$F$10:$Q$1240))</f>
        <v>64470.664812962925</v>
      </c>
      <c r="J51" s="58">
        <f t="array" ref="J51">SUM(IF(('R28. TIAM 1206 prim energy cons'!$A$10:$A$1240=$B51)*('R28. TIAM 1206 prim energy cons'!$C$10:$C$1240=J$8)*('R28. TIAM 1206 prim energy cons'!$D$10:$D$1240=$D51)*('R28. TIAM 1206 prim energy cons'!$F$9:$Q$9=J$9),'R28. TIAM 1206 prim energy cons'!$F$10:$Q$1240))</f>
        <v>96405.353042845469</v>
      </c>
      <c r="K51" s="58">
        <f t="array" ref="K51">SUM(IF(('R28. TIAM 1206 prim energy cons'!$A$10:$A$1240=$B51)*('R28. TIAM 1206 prim energy cons'!$C$10:$C$1240=K$8)*('R28. TIAM 1206 prim energy cons'!$D$10:$D$1240=$D51)*('R28. TIAM 1206 prim energy cons'!$F$9:$Q$9=K$9),'R28. TIAM 1206 prim energy cons'!$F$10:$Q$1240))</f>
        <v>109571.32414717415</v>
      </c>
      <c r="L51" s="58">
        <f t="array" ref="L51">SUM(IF(('R28. TIAM 1206 prim energy cons'!$A$10:$A$1240=$B51)*('R28. TIAM 1206 prim energy cons'!$C$10:$C$1240=L$8)*('R28. TIAM 1206 prim energy cons'!$D$10:$D$1240=$D51)*('R28. TIAM 1206 prim energy cons'!$F$9:$Q$9=L$9),'R28. TIAM 1206 prim energy cons'!$F$10:$Q$1240))</f>
        <v>120681.07570260589</v>
      </c>
      <c r="M51" s="58">
        <f t="array" ref="M51">SUM(IF(('R28. TIAM 1206 prim energy cons'!$A$10:$A$1240=$B51)*('R28. TIAM 1206 prim energy cons'!$C$10:$C$1240=M$8)*('R28. TIAM 1206 prim energy cons'!$D$10:$D$1240=$D51)*('R28. TIAM 1206 prim energy cons'!$F$9:$Q$9=M$9),'R28. TIAM 1206 prim energy cons'!$F$10:$Q$1240))</f>
        <v>113291.18841566195</v>
      </c>
      <c r="N51" s="58">
        <f t="array" ref="N51">SUM(IF(('R28. TIAM 1206 prim energy cons'!$A$10:$A$1240=$B51)*('R28. TIAM 1206 prim energy cons'!$C$10:$C$1240=N$8)*('R28. TIAM 1206 prim energy cons'!$D$10:$D$1240=$D51)*('R28. TIAM 1206 prim energy cons'!$F$9:$Q$9=N$9),'R28. TIAM 1206 prim energy cons'!$F$10:$Q$1240))</f>
        <v>114586.56565378376</v>
      </c>
      <c r="O51" s="58">
        <f t="array" ref="O51">SUM(IF(('R28. TIAM 1206 prim energy cons'!$A$10:$A$1240=$B51)*('R28. TIAM 1206 prim energy cons'!$C$10:$C$1240=O$8)*('R28. TIAM 1206 prim energy cons'!$D$10:$D$1240=$D51)*('R28. TIAM 1206 prim energy cons'!$F$9:$Q$9=O$9),'R28. TIAM 1206 prim energy cons'!$F$10:$Q$1240))</f>
        <v>116404.26112125533</v>
      </c>
      <c r="P51" s="58">
        <f t="array" ref="P51">SUM(IF(('R28. TIAM 1206 prim energy cons'!$A$10:$A$1240=$B51)*('R28. TIAM 1206 prim energy cons'!$C$10:$C$1240=P$8)*('R28. TIAM 1206 prim energy cons'!$D$10:$D$1240=$D51)*('R28. TIAM 1206 prim energy cons'!$F$9:$Q$9=P$9),'R28. TIAM 1206 prim energy cons'!$F$10:$Q$1240))</f>
        <v>120676.03966120024</v>
      </c>
    </row>
    <row r="52" spans="1:16" x14ac:dyDescent="0.3">
      <c r="A52" s="39" t="s">
        <v>66</v>
      </c>
      <c r="B52" s="39" t="s">
        <v>255</v>
      </c>
      <c r="C52" s="39" t="s">
        <v>99</v>
      </c>
      <c r="D52" s="39" t="s">
        <v>261</v>
      </c>
      <c r="E52" s="58">
        <f t="array" ref="E52">SUM(IF(('R28. TIAM 1206 prim energy cons'!$A$10:$A$1240=$B52)*('R28. TIAM 1206 prim energy cons'!$C$10:$C$1240=E$8)*('R28. TIAM 1206 prim energy cons'!$D$10:$D$1240=$D52)*('R28. TIAM 1206 prim energy cons'!$F$9:$Q$9=E$9),'R28. TIAM 1206 prim energy cons'!$F$10:$Q$1240))</f>
        <v>438.78211105882468</v>
      </c>
      <c r="F52" s="58">
        <f t="array" ref="F52">SUM(IF(('R28. TIAM 1206 prim energy cons'!$A$10:$A$1240=$B52)*('R28. TIAM 1206 prim energy cons'!$C$10:$C$1240=F$8)*('R28. TIAM 1206 prim energy cons'!$D$10:$D$1240=$D52)*('R28. TIAM 1206 prim energy cons'!$F$9:$Q$9=F$9),'R28. TIAM 1206 prim energy cons'!$F$10:$Q$1240))</f>
        <v>500.00540001988315</v>
      </c>
      <c r="G52" s="58">
        <f t="array" ref="G52">SUM(IF(('R28. TIAM 1206 prim energy cons'!$A$10:$A$1240=$B52)*('R28. TIAM 1206 prim energy cons'!$C$10:$C$1240=G$8)*('R28. TIAM 1206 prim energy cons'!$D$10:$D$1240=$D52)*('R28. TIAM 1206 prim energy cons'!$F$9:$Q$9=G$9),'R28. TIAM 1206 prim energy cons'!$F$10:$Q$1240))</f>
        <v>622.87514893268644</v>
      </c>
      <c r="H52" s="58">
        <f t="array" ref="H52">SUM(IF(('R28. TIAM 1206 prim energy cons'!$A$10:$A$1240=$B52)*('R28. TIAM 1206 prim energy cons'!$C$10:$C$1240=H$8)*('R28. TIAM 1206 prim energy cons'!$D$10:$D$1240=$D52)*('R28. TIAM 1206 prim energy cons'!$F$9:$Q$9=H$9),'R28. TIAM 1206 prim energy cons'!$F$10:$Q$1240))</f>
        <v>985.66614510504337</v>
      </c>
      <c r="I52" s="58">
        <f t="array" ref="I52">SUM(IF(('R28. TIAM 1206 prim energy cons'!$A$10:$A$1240=$B52)*('R28. TIAM 1206 prim energy cons'!$C$10:$C$1240=I$8)*('R28. TIAM 1206 prim energy cons'!$D$10:$D$1240=$D52)*('R28. TIAM 1206 prim energy cons'!$F$9:$Q$9=I$9),'R28. TIAM 1206 prim energy cons'!$F$10:$Q$1240))</f>
        <v>1152.0813256164972</v>
      </c>
      <c r="J52" s="58">
        <f t="array" ref="J52">SUM(IF(('R28. TIAM 1206 prim energy cons'!$A$10:$A$1240=$B52)*('R28. TIAM 1206 prim energy cons'!$C$10:$C$1240=J$8)*('R28. TIAM 1206 prim energy cons'!$D$10:$D$1240=$D52)*('R28. TIAM 1206 prim energy cons'!$F$9:$Q$9=J$9),'R28. TIAM 1206 prim energy cons'!$F$10:$Q$1240))</f>
        <v>3696.8697590532547</v>
      </c>
      <c r="K52" s="58">
        <f t="array" ref="K52">SUM(IF(('R28. TIAM 1206 prim energy cons'!$A$10:$A$1240=$B52)*('R28. TIAM 1206 prim energy cons'!$C$10:$C$1240=K$8)*('R28. TIAM 1206 prim energy cons'!$D$10:$D$1240=$D52)*('R28. TIAM 1206 prim energy cons'!$F$9:$Q$9=K$9),'R28. TIAM 1206 prim energy cons'!$F$10:$Q$1240))</f>
        <v>5454.3924245296012</v>
      </c>
      <c r="L52" s="58">
        <f t="array" ref="L52">SUM(IF(('R28. TIAM 1206 prim energy cons'!$A$10:$A$1240=$B52)*('R28. TIAM 1206 prim energy cons'!$C$10:$C$1240=L$8)*('R28. TIAM 1206 prim energy cons'!$D$10:$D$1240=$D52)*('R28. TIAM 1206 prim energy cons'!$F$9:$Q$9=L$9),'R28. TIAM 1206 prim energy cons'!$F$10:$Q$1240))</f>
        <v>16528.775473449714</v>
      </c>
      <c r="M52" s="58">
        <f t="array" ref="M52">SUM(IF(('R28. TIAM 1206 prim energy cons'!$A$10:$A$1240=$B52)*('R28. TIAM 1206 prim energy cons'!$C$10:$C$1240=M$8)*('R28. TIAM 1206 prim energy cons'!$D$10:$D$1240=$D52)*('R28. TIAM 1206 prim energy cons'!$F$9:$Q$9=M$9),'R28. TIAM 1206 prim energy cons'!$F$10:$Q$1240))</f>
        <v>17623.989307611482</v>
      </c>
      <c r="N52" s="58">
        <f t="array" ref="N52">SUM(IF(('R28. TIAM 1206 prim energy cons'!$A$10:$A$1240=$B52)*('R28. TIAM 1206 prim energy cons'!$C$10:$C$1240=N$8)*('R28. TIAM 1206 prim energy cons'!$D$10:$D$1240=$D52)*('R28. TIAM 1206 prim energy cons'!$F$9:$Q$9=N$9),'R28. TIAM 1206 prim energy cons'!$F$10:$Q$1240))</f>
        <v>18747.388799134176</v>
      </c>
      <c r="O52" s="58">
        <f t="array" ref="O52">SUM(IF(('R28. TIAM 1206 prim energy cons'!$A$10:$A$1240=$B52)*('R28. TIAM 1206 prim energy cons'!$C$10:$C$1240=O$8)*('R28. TIAM 1206 prim energy cons'!$D$10:$D$1240=$D52)*('R28. TIAM 1206 prim energy cons'!$F$9:$Q$9=O$9),'R28. TIAM 1206 prim energy cons'!$F$10:$Q$1240))</f>
        <v>19873.677188569214</v>
      </c>
      <c r="P52" s="58">
        <f t="array" ref="P52">SUM(IF(('R28. TIAM 1206 prim energy cons'!$A$10:$A$1240=$B52)*('R28. TIAM 1206 prim energy cons'!$C$10:$C$1240=P$8)*('R28. TIAM 1206 prim energy cons'!$D$10:$D$1240=$D52)*('R28. TIAM 1206 prim energy cons'!$F$9:$Q$9=P$9),'R28. TIAM 1206 prim energy cons'!$F$10:$Q$1240))</f>
        <v>20952.009151340935</v>
      </c>
    </row>
    <row r="55" spans="1:16" x14ac:dyDescent="0.3">
      <c r="A55" s="43"/>
    </row>
    <row r="57" spans="1:16" x14ac:dyDescent="0.3">
      <c r="E57" s="64"/>
      <c r="F57" s="72"/>
      <c r="G57" s="72"/>
      <c r="H57" s="72"/>
      <c r="I57" s="72"/>
      <c r="J57" s="72"/>
      <c r="K57" s="72"/>
      <c r="L57" s="72"/>
    </row>
    <row r="58" spans="1:16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B56:D58 A4:A6 B9:B15 A1:XFD1 B2:XFD2 A81:XFD1048576 A3:XFD3 B59:XFD80 F56:XFD58 E4:XFD6 B16:XFD16 B53:XFD55 B8:XFD8 E9:XFD15 E17:XFD52 A7:XFD7">
    <cfRule type="expression" dxfId="67" priority="4">
      <formula>_xlfn.ISFORMULA(A1)</formula>
    </cfRule>
  </conditionalFormatting>
  <conditionalFormatting sqref="B4:D6">
    <cfRule type="expression" dxfId="66" priority="3">
      <formula>_xlfn.ISFORMULA(B4)</formula>
    </cfRule>
  </conditionalFormatting>
  <conditionalFormatting sqref="C9:D15">
    <cfRule type="expression" dxfId="65" priority="2">
      <formula>_xlfn.ISFORMULA(C9)</formula>
    </cfRule>
  </conditionalFormatting>
  <conditionalFormatting sqref="A17:D52">
    <cfRule type="expression" dxfId="6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9A59-D4FC-482C-821D-B197E10212AF}">
  <sheetPr>
    <tabColor theme="7" tint="0.39997558519241921"/>
    <pageSetUpPr autoPageBreaks="0"/>
  </sheetPr>
  <dimension ref="A1:N103"/>
  <sheetViews>
    <sheetView workbookViewId="0"/>
    <sheetView workbookViewId="1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330</v>
      </c>
    </row>
    <row r="2" spans="1:14" s="28" customFormat="1" x14ac:dyDescent="0.3">
      <c r="A2" s="28" t="s">
        <v>331</v>
      </c>
      <c r="B2" s="28" t="s">
        <v>197</v>
      </c>
    </row>
    <row r="3" spans="1:14" s="28" customFormat="1" x14ac:dyDescent="0.3">
      <c r="A3" s="28" t="s">
        <v>332</v>
      </c>
      <c r="B3" s="28" t="s">
        <v>197</v>
      </c>
    </row>
    <row r="4" spans="1:14" s="28" customFormat="1" x14ac:dyDescent="0.3">
      <c r="A4" s="28" t="s">
        <v>333</v>
      </c>
      <c r="B4" s="56" t="s">
        <v>197</v>
      </c>
    </row>
    <row r="5" spans="1:14" s="28" customFormat="1" x14ac:dyDescent="0.3">
      <c r="A5" s="28" t="s">
        <v>194</v>
      </c>
      <c r="B5" s="28" t="s">
        <v>197</v>
      </c>
    </row>
    <row r="6" spans="1:14" s="28" customFormat="1" x14ac:dyDescent="0.3">
      <c r="A6" s="28" t="s">
        <v>46</v>
      </c>
      <c r="B6" s="28" t="s">
        <v>334</v>
      </c>
    </row>
    <row r="8" spans="1:14" x14ac:dyDescent="0.3">
      <c r="A8" s="39" t="s">
        <v>335</v>
      </c>
      <c r="B8" s="39" t="s">
        <v>336</v>
      </c>
      <c r="C8" s="73" t="s">
        <v>337</v>
      </c>
      <c r="D8" s="73" t="s">
        <v>338</v>
      </c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258</v>
      </c>
      <c r="B9" s="39" t="s">
        <v>339</v>
      </c>
      <c r="C9" s="39" t="s">
        <v>258</v>
      </c>
      <c r="D9" s="39" t="s">
        <v>97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261</v>
      </c>
      <c r="B10" s="39" t="s">
        <v>340</v>
      </c>
      <c r="C10" s="39" t="s">
        <v>261</v>
      </c>
      <c r="D10" s="39" t="s">
        <v>99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341</v>
      </c>
      <c r="B11" s="39" t="s">
        <v>342</v>
      </c>
      <c r="C11" s="39" t="s">
        <v>256</v>
      </c>
      <c r="D11" s="39" t="s">
        <v>80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343</v>
      </c>
      <c r="B12" s="39" t="s">
        <v>344</v>
      </c>
      <c r="C12" s="39" t="s">
        <v>260</v>
      </c>
      <c r="D12" s="39" t="s">
        <v>98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345</v>
      </c>
      <c r="B13" s="39" t="s">
        <v>346</v>
      </c>
      <c r="C13" s="39" t="s">
        <v>257</v>
      </c>
      <c r="D13" s="39" t="s">
        <v>101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347</v>
      </c>
      <c r="B14" s="39" t="s">
        <v>348</v>
      </c>
      <c r="C14" s="39" t="s">
        <v>259</v>
      </c>
      <c r="D14" s="39" t="s">
        <v>100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349</v>
      </c>
      <c r="B15" s="39" t="s">
        <v>350</v>
      </c>
      <c r="C15" s="39" t="s">
        <v>260</v>
      </c>
      <c r="D15" s="39" t="s">
        <v>98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351</v>
      </c>
      <c r="B16" s="39" t="s">
        <v>352</v>
      </c>
      <c r="C16" s="39" t="s">
        <v>260</v>
      </c>
      <c r="D16" s="39" t="s">
        <v>98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353</v>
      </c>
      <c r="B17" s="39" t="s">
        <v>354</v>
      </c>
      <c r="C17" s="39" t="s">
        <v>260</v>
      </c>
      <c r="D17" s="39" t="s">
        <v>98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355</v>
      </c>
      <c r="B18" s="39" t="s">
        <v>356</v>
      </c>
      <c r="C18" s="39" t="s">
        <v>258</v>
      </c>
      <c r="D18" s="39" t="s">
        <v>97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357</v>
      </c>
      <c r="B19" s="39" t="s">
        <v>358</v>
      </c>
      <c r="C19" s="39" t="s">
        <v>257</v>
      </c>
      <c r="D19" s="39" t="s">
        <v>101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359</v>
      </c>
      <c r="B20" s="39" t="s">
        <v>360</v>
      </c>
      <c r="C20" s="39" t="s">
        <v>260</v>
      </c>
      <c r="D20" s="39" t="s">
        <v>98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361</v>
      </c>
      <c r="B21" s="39" t="s">
        <v>362</v>
      </c>
      <c r="C21" s="39" t="s">
        <v>260</v>
      </c>
      <c r="D21" s="39" t="s">
        <v>98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A22" s="39" t="s">
        <v>363</v>
      </c>
      <c r="B22" s="39" t="s">
        <v>364</v>
      </c>
      <c r="C22" s="39" t="s">
        <v>256</v>
      </c>
      <c r="D22" s="39" t="s">
        <v>80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A23" s="39" t="s">
        <v>365</v>
      </c>
      <c r="B23" s="39" t="s">
        <v>366</v>
      </c>
      <c r="C23" s="39" t="s">
        <v>259</v>
      </c>
      <c r="D23" s="39" t="s">
        <v>100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A24" s="39" t="s">
        <v>367</v>
      </c>
      <c r="B24" s="39" t="s">
        <v>368</v>
      </c>
      <c r="C24" s="39" t="s">
        <v>259</v>
      </c>
      <c r="D24" s="39" t="s">
        <v>100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B2:XFD7 A2:A5 A104:XFD1048576 C25:XFD103 A9:A103 A8:XFD24">
    <cfRule type="expression" dxfId="63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17C-F75F-46F6-9DA9-4A7EA7E78157}">
  <sheetPr>
    <tabColor theme="7" tint="0.39997558519241921"/>
    <pageSetUpPr autoPageBreaks="0"/>
  </sheetPr>
  <dimension ref="A1:N103"/>
  <sheetViews>
    <sheetView workbookViewId="0"/>
    <sheetView workbookViewId="1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369</v>
      </c>
    </row>
    <row r="2" spans="1:14" s="28" customFormat="1" x14ac:dyDescent="0.3">
      <c r="A2" s="28" t="s">
        <v>331</v>
      </c>
      <c r="B2" s="28" t="s">
        <v>197</v>
      </c>
    </row>
    <row r="3" spans="1:14" s="28" customFormat="1" x14ac:dyDescent="0.3">
      <c r="A3" s="28" t="s">
        <v>332</v>
      </c>
      <c r="B3" s="28" t="s">
        <v>197</v>
      </c>
    </row>
    <row r="4" spans="1:14" s="28" customFormat="1" x14ac:dyDescent="0.3">
      <c r="A4" s="28" t="s">
        <v>333</v>
      </c>
      <c r="B4" s="56" t="s">
        <v>197</v>
      </c>
    </row>
    <row r="5" spans="1:14" s="28" customFormat="1" x14ac:dyDescent="0.3">
      <c r="A5" s="28" t="s">
        <v>194</v>
      </c>
      <c r="B5" s="28" t="s">
        <v>197</v>
      </c>
    </row>
    <row r="6" spans="1:14" s="28" customFormat="1" x14ac:dyDescent="0.3">
      <c r="A6" s="28" t="s">
        <v>46</v>
      </c>
      <c r="B6" s="28" t="s">
        <v>370</v>
      </c>
    </row>
    <row r="8" spans="1:14" x14ac:dyDescent="0.3">
      <c r="A8" s="39" t="s">
        <v>371</v>
      </c>
      <c r="B8" s="39" t="s">
        <v>372</v>
      </c>
      <c r="C8" s="73"/>
      <c r="D8" s="73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290</v>
      </c>
      <c r="B9" s="39" t="s">
        <v>302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296</v>
      </c>
      <c r="B10" s="39" t="str">
        <f>""</f>
        <v/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297</v>
      </c>
      <c r="B11" s="39" t="str">
        <f>""</f>
        <v/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373</v>
      </c>
      <c r="B12" s="39" t="s">
        <v>302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298</v>
      </c>
      <c r="B13" s="39" t="s">
        <v>302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374</v>
      </c>
      <c r="B14" s="39" t="str">
        <f>""</f>
        <v/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300</v>
      </c>
      <c r="B15" s="39" t="str">
        <f>""</f>
        <v/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288</v>
      </c>
      <c r="B16" s="39" t="s">
        <v>302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291</v>
      </c>
      <c r="B17" s="39" t="s">
        <v>302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375</v>
      </c>
      <c r="B18" s="39" t="s">
        <v>302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289</v>
      </c>
      <c r="B19" s="39" t="s">
        <v>302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292</v>
      </c>
      <c r="B20" s="39" t="s">
        <v>302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299</v>
      </c>
      <c r="B21" s="39" t="str">
        <f>""</f>
        <v/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A2:A5 A927:XFD1048576 C25:XFD103 A8:A21 B104:XFD926 B2:XFD24">
    <cfRule type="expression" dxfId="6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50B-5C34-490C-AF22-751F5A7B0DF5}">
  <sheetPr filterMode="1">
    <tabColor theme="7" tint="0.39997558519241921"/>
  </sheetPr>
  <dimension ref="A1:BJ273"/>
  <sheetViews>
    <sheetView workbookViewId="0"/>
    <sheetView workbookViewId="1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62" s="27" customFormat="1" ht="49.5" customHeight="1" x14ac:dyDescent="0.3">
      <c r="A1" s="27" t="s">
        <v>376</v>
      </c>
    </row>
    <row r="2" spans="1:62" s="28" customFormat="1" x14ac:dyDescent="0.3">
      <c r="A2" s="28" t="s">
        <v>331</v>
      </c>
      <c r="B2" s="28" t="s">
        <v>377</v>
      </c>
    </row>
    <row r="3" spans="1:62" s="28" customFormat="1" x14ac:dyDescent="0.3">
      <c r="A3" s="28" t="s">
        <v>332</v>
      </c>
      <c r="B3" s="75" t="s">
        <v>378</v>
      </c>
    </row>
    <row r="4" spans="1:62" s="28" customFormat="1" x14ac:dyDescent="0.3">
      <c r="A4" s="28" t="s">
        <v>333</v>
      </c>
      <c r="B4" s="56">
        <v>43217</v>
      </c>
    </row>
    <row r="5" spans="1:62" s="28" customFormat="1" x14ac:dyDescent="0.3">
      <c r="A5" s="28" t="s">
        <v>194</v>
      </c>
      <c r="B5" s="28" t="s">
        <v>379</v>
      </c>
    </row>
    <row r="6" spans="1:62" s="28" customFormat="1" x14ac:dyDescent="0.3">
      <c r="A6" s="28" t="s">
        <v>46</v>
      </c>
      <c r="B6" s="28" t="s">
        <v>380</v>
      </c>
    </row>
    <row r="8" spans="1:62" x14ac:dyDescent="0.3">
      <c r="A8" s="39" t="s">
        <v>381</v>
      </c>
      <c r="B8" s="39" t="s">
        <v>382</v>
      </c>
      <c r="C8" s="73" t="s">
        <v>383</v>
      </c>
      <c r="D8" s="73" t="s">
        <v>384</v>
      </c>
      <c r="E8" s="76">
        <v>1960</v>
      </c>
      <c r="F8" s="76">
        <v>1961</v>
      </c>
      <c r="G8" s="76">
        <v>1962</v>
      </c>
      <c r="H8" s="76">
        <v>1963</v>
      </c>
      <c r="I8" s="76">
        <v>1964</v>
      </c>
      <c r="J8" s="76">
        <v>1965</v>
      </c>
      <c r="K8" s="76">
        <v>1966</v>
      </c>
      <c r="L8" s="76">
        <v>1967</v>
      </c>
      <c r="M8" s="76">
        <v>1968</v>
      </c>
      <c r="N8" s="76">
        <v>1969</v>
      </c>
      <c r="O8" s="76">
        <v>1970</v>
      </c>
      <c r="P8" s="76">
        <v>1971</v>
      </c>
      <c r="Q8" s="76">
        <v>1972</v>
      </c>
      <c r="R8" s="76">
        <v>1973</v>
      </c>
      <c r="S8" s="76">
        <v>1974</v>
      </c>
      <c r="T8" s="76">
        <v>1975</v>
      </c>
      <c r="U8" s="76">
        <v>1976</v>
      </c>
      <c r="V8" s="76">
        <v>1977</v>
      </c>
      <c r="W8" s="76">
        <v>1978</v>
      </c>
      <c r="X8" s="76">
        <v>1979</v>
      </c>
      <c r="Y8" s="76">
        <v>1980</v>
      </c>
      <c r="Z8" s="76">
        <v>1981</v>
      </c>
      <c r="AA8" s="76">
        <v>1982</v>
      </c>
      <c r="AB8" s="76">
        <v>1983</v>
      </c>
      <c r="AC8" s="76">
        <v>1984</v>
      </c>
      <c r="AD8" s="76">
        <v>1985</v>
      </c>
      <c r="AE8" s="76">
        <v>1986</v>
      </c>
      <c r="AF8" s="76">
        <v>1987</v>
      </c>
      <c r="AG8" s="76">
        <v>1988</v>
      </c>
      <c r="AH8" s="76">
        <v>1989</v>
      </c>
      <c r="AI8" s="76">
        <v>1990</v>
      </c>
      <c r="AJ8" s="76">
        <v>1991</v>
      </c>
      <c r="AK8" s="76">
        <v>1992</v>
      </c>
      <c r="AL8" s="76">
        <v>1993</v>
      </c>
      <c r="AM8" s="76">
        <v>1994</v>
      </c>
      <c r="AN8" s="76">
        <v>1995</v>
      </c>
      <c r="AO8" s="76">
        <v>1996</v>
      </c>
      <c r="AP8" s="76">
        <v>1997</v>
      </c>
      <c r="AQ8" s="76">
        <v>1998</v>
      </c>
      <c r="AR8" s="76">
        <v>1999</v>
      </c>
      <c r="AS8" s="76">
        <v>2000</v>
      </c>
      <c r="AT8" s="76">
        <v>2001</v>
      </c>
      <c r="AU8" s="76">
        <v>2002</v>
      </c>
      <c r="AV8" s="76">
        <v>2003</v>
      </c>
      <c r="AW8" s="76">
        <v>2004</v>
      </c>
      <c r="AX8" s="76">
        <v>2005</v>
      </c>
      <c r="AY8" s="76">
        <v>2006</v>
      </c>
      <c r="AZ8" s="76">
        <v>2007</v>
      </c>
      <c r="BA8" s="76">
        <v>2008</v>
      </c>
      <c r="BB8" s="76">
        <v>2009</v>
      </c>
      <c r="BC8" s="76">
        <v>2010</v>
      </c>
      <c r="BD8" s="76">
        <v>2011</v>
      </c>
      <c r="BE8" s="76">
        <v>2012</v>
      </c>
      <c r="BF8" s="76">
        <v>2013</v>
      </c>
      <c r="BG8" s="76">
        <v>2014</v>
      </c>
      <c r="BH8" s="76">
        <v>2015</v>
      </c>
      <c r="BI8" s="76">
        <v>2016</v>
      </c>
      <c r="BJ8" s="76">
        <v>2017</v>
      </c>
    </row>
    <row r="9" spans="1:62" hidden="1" x14ac:dyDescent="0.3">
      <c r="A9" s="39" t="s">
        <v>385</v>
      </c>
      <c r="B9" s="39" t="s">
        <v>386</v>
      </c>
      <c r="C9" s="39" t="s">
        <v>387</v>
      </c>
      <c r="D9" s="39" t="s">
        <v>388</v>
      </c>
      <c r="E9" s="60"/>
      <c r="F9" s="60"/>
      <c r="G9" s="60"/>
      <c r="H9" s="60"/>
      <c r="I9" s="60"/>
      <c r="J9" s="60"/>
      <c r="K9" s="60"/>
      <c r="L9" s="60"/>
      <c r="M9" s="60"/>
      <c r="N9" s="60"/>
      <c r="AD9" s="39">
        <v>4.0322580649999997</v>
      </c>
      <c r="AE9" s="39">
        <v>1.073966408</v>
      </c>
      <c r="AF9" s="39">
        <v>3.643045458</v>
      </c>
      <c r="AG9" s="39">
        <v>3.1218684959999998</v>
      </c>
      <c r="AH9" s="39">
        <v>3.9916280460000002</v>
      </c>
      <c r="AI9" s="39">
        <v>5.8366877519999996</v>
      </c>
      <c r="AJ9" s="39">
        <v>5.5555555559999998</v>
      </c>
      <c r="AK9" s="39">
        <v>3.8733753700000002</v>
      </c>
      <c r="AL9" s="39">
        <v>5.2155599600000002</v>
      </c>
      <c r="AM9" s="39">
        <v>6.3110797129999998</v>
      </c>
      <c r="AN9" s="39">
        <v>3.3613910730000001</v>
      </c>
      <c r="AO9" s="39">
        <v>3.2252879719999998</v>
      </c>
      <c r="AP9" s="39">
        <v>2.999948098</v>
      </c>
      <c r="AQ9" s="39">
        <v>1.869488536</v>
      </c>
      <c r="AR9" s="39">
        <v>2.2803719830000002</v>
      </c>
      <c r="AS9" s="39">
        <v>4.0440213119999999</v>
      </c>
      <c r="AT9" s="39">
        <v>2.8836043029999998</v>
      </c>
      <c r="AU9" s="39">
        <v>3.3157749910000001</v>
      </c>
      <c r="AV9" s="39">
        <v>3.6573765809999998</v>
      </c>
      <c r="AW9" s="39">
        <v>2.529938059</v>
      </c>
      <c r="AX9" s="39">
        <v>3.3956252459999998</v>
      </c>
      <c r="AY9" s="39">
        <v>3.6087114589999998</v>
      </c>
      <c r="AZ9" s="39">
        <v>5.3912026400000004</v>
      </c>
      <c r="BA9" s="39">
        <v>8.9577321879999996</v>
      </c>
      <c r="BB9" s="39">
        <v>-2.1363715729999999</v>
      </c>
      <c r="BC9" s="39">
        <v>2.0777390200000001</v>
      </c>
      <c r="BD9" s="39">
        <v>4.3745957950000003</v>
      </c>
      <c r="BE9" s="39">
        <v>0.57175552799999996</v>
      </c>
      <c r="BF9" s="39">
        <v>-2.3722632799999999</v>
      </c>
      <c r="BG9" s="39">
        <v>0.420998172</v>
      </c>
      <c r="BH9" s="39">
        <v>0.47648500799999999</v>
      </c>
      <c r="BI9" s="39">
        <v>-0.89302001900000005</v>
      </c>
    </row>
    <row r="10" spans="1:62" hidden="1" x14ac:dyDescent="0.3">
      <c r="A10" s="39" t="s">
        <v>389</v>
      </c>
      <c r="B10" s="39" t="s">
        <v>390</v>
      </c>
      <c r="C10" s="39" t="s">
        <v>387</v>
      </c>
      <c r="D10" s="39" t="s">
        <v>388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  <c r="AX10" s="39">
        <v>12.686268719999999</v>
      </c>
      <c r="AY10" s="39">
        <v>7.2548955609999997</v>
      </c>
      <c r="AZ10" s="39">
        <v>8.4828892679999992</v>
      </c>
      <c r="BA10" s="39">
        <v>30.554940609999999</v>
      </c>
      <c r="BB10" s="39">
        <v>-8.2830783950000004</v>
      </c>
      <c r="BC10" s="39">
        <v>0.89253693599999995</v>
      </c>
      <c r="BD10" s="39">
        <v>10.20166014</v>
      </c>
      <c r="BE10" s="39">
        <v>7.2182577610000003</v>
      </c>
      <c r="BF10" s="39">
        <v>7.6543165670000004</v>
      </c>
      <c r="BG10" s="39">
        <v>4.6043340089999996</v>
      </c>
      <c r="BH10" s="39">
        <v>-1.5338465830000001</v>
      </c>
      <c r="BI10" s="39">
        <v>2.1694521760000001</v>
      </c>
    </row>
    <row r="11" spans="1:62" hidden="1" x14ac:dyDescent="0.3">
      <c r="A11" s="39" t="s">
        <v>391</v>
      </c>
      <c r="B11" s="39" t="s">
        <v>392</v>
      </c>
      <c r="C11" s="39" t="s">
        <v>387</v>
      </c>
      <c r="D11" s="39" t="s">
        <v>388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AJ11" s="39">
        <v>83.608333329999994</v>
      </c>
      <c r="AK11" s="39">
        <v>299.06050019999998</v>
      </c>
      <c r="AL11" s="39">
        <v>1379.414274</v>
      </c>
      <c r="AM11" s="39">
        <v>948.81118879999997</v>
      </c>
      <c r="AN11" s="39">
        <v>2671.7920720000002</v>
      </c>
      <c r="AO11" s="39">
        <v>4145.1076469999998</v>
      </c>
      <c r="AP11" s="39">
        <v>219.1767212</v>
      </c>
      <c r="AQ11" s="39">
        <v>107.28482150000001</v>
      </c>
      <c r="AR11" s="39">
        <v>248.19590239999999</v>
      </c>
      <c r="AS11" s="39">
        <v>324.99687160000002</v>
      </c>
      <c r="AT11" s="39">
        <v>152.56102250000001</v>
      </c>
      <c r="AU11" s="39">
        <v>108.89743609999999</v>
      </c>
      <c r="AV11" s="39">
        <v>98.223717699999995</v>
      </c>
      <c r="AW11" s="39">
        <v>43.54194725</v>
      </c>
      <c r="AX11" s="39">
        <v>22.963744439999999</v>
      </c>
      <c r="AY11" s="39">
        <v>13.303253359999999</v>
      </c>
      <c r="AZ11" s="39">
        <v>12.248675520000001</v>
      </c>
      <c r="BA11" s="39">
        <v>12.47371341</v>
      </c>
      <c r="BB11" s="39">
        <v>13.731451140000001</v>
      </c>
      <c r="BC11" s="39">
        <v>14.4705412</v>
      </c>
      <c r="BD11" s="39">
        <v>13.46701535</v>
      </c>
      <c r="BE11" s="39">
        <v>10.29349433</v>
      </c>
      <c r="BF11" s="39">
        <v>8.7760909330000008</v>
      </c>
      <c r="BG11" s="39">
        <v>7.2795615409999996</v>
      </c>
      <c r="BH11" s="39">
        <v>10.27932672</v>
      </c>
      <c r="BI11" s="39">
        <v>34.736159299999997</v>
      </c>
    </row>
    <row r="12" spans="1:62" hidden="1" x14ac:dyDescent="0.3">
      <c r="A12" s="39" t="s">
        <v>393</v>
      </c>
      <c r="B12" s="39" t="s">
        <v>394</v>
      </c>
      <c r="C12" s="39" t="s">
        <v>387</v>
      </c>
      <c r="D12" s="39" t="s">
        <v>388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AK12" s="39">
        <v>226.00542129999999</v>
      </c>
      <c r="AL12" s="39">
        <v>85.004751240000004</v>
      </c>
      <c r="AM12" s="39">
        <v>22.565052690000002</v>
      </c>
      <c r="AN12" s="39">
        <v>7.7932185379999996</v>
      </c>
      <c r="AO12" s="39">
        <v>12.725477809999999</v>
      </c>
      <c r="AP12" s="39">
        <v>33.18027438</v>
      </c>
      <c r="AQ12" s="39">
        <v>20.642858870000001</v>
      </c>
      <c r="AR12" s="39">
        <v>0.38943765400000002</v>
      </c>
      <c r="AS12" s="39">
        <v>5.0018135999999998E-2</v>
      </c>
      <c r="AT12" s="39">
        <v>3.1075882699999999</v>
      </c>
      <c r="AU12" s="39">
        <v>7.7705258339999999</v>
      </c>
      <c r="AV12" s="39">
        <v>0.484002612</v>
      </c>
      <c r="AW12" s="39">
        <v>2.280019169</v>
      </c>
      <c r="AX12" s="39">
        <v>2.3665819570000002</v>
      </c>
      <c r="AY12" s="39">
        <v>2.3707283189999999</v>
      </c>
      <c r="AZ12" s="39">
        <v>2.9326824820000001</v>
      </c>
      <c r="BA12" s="39">
        <v>3.359242418</v>
      </c>
      <c r="BB12" s="39">
        <v>2.280502222</v>
      </c>
      <c r="BC12" s="39">
        <v>3.5522673880000002</v>
      </c>
      <c r="BD12" s="39">
        <v>3.4503471530000001</v>
      </c>
      <c r="BE12" s="39">
        <v>2.0315959399999999</v>
      </c>
      <c r="BF12" s="39">
        <v>1.9376175490000001</v>
      </c>
      <c r="BG12" s="39">
        <v>1.6317779880000001</v>
      </c>
      <c r="BH12" s="39">
        <v>1.910016978</v>
      </c>
      <c r="BI12" s="39">
        <v>1.2827988340000001</v>
      </c>
    </row>
    <row r="13" spans="1:62" hidden="1" x14ac:dyDescent="0.3">
      <c r="A13" s="39" t="s">
        <v>395</v>
      </c>
      <c r="B13" s="39" t="s">
        <v>396</v>
      </c>
      <c r="C13" s="39" t="s">
        <v>387</v>
      </c>
      <c r="D13" s="39" t="s">
        <v>388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62" hidden="1" x14ac:dyDescent="0.3">
      <c r="A14" s="39" t="s">
        <v>397</v>
      </c>
      <c r="B14" s="39" t="s">
        <v>398</v>
      </c>
      <c r="C14" s="39" t="s">
        <v>387</v>
      </c>
      <c r="D14" s="39" t="s">
        <v>388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R14" s="39">
        <v>8.2666666660000008</v>
      </c>
      <c r="S14" s="39">
        <v>15.52828175</v>
      </c>
      <c r="T14" s="39">
        <v>9.6696954819999998</v>
      </c>
      <c r="U14" s="39">
        <v>10.317415889999999</v>
      </c>
      <c r="V14" s="39">
        <v>11.98928332</v>
      </c>
      <c r="W14" s="39">
        <v>9.7160327500000001</v>
      </c>
      <c r="Y14" s="39">
        <v>9.6260566465000004</v>
      </c>
      <c r="Z14" s="39">
        <v>10.758503415</v>
      </c>
      <c r="AA14" s="39">
        <v>8.3312557560000009</v>
      </c>
      <c r="AB14" s="39">
        <v>5.4936655139999999</v>
      </c>
      <c r="AC14" s="39">
        <v>8.1163979550000001</v>
      </c>
      <c r="AD14" s="39">
        <v>7.2543617999999999</v>
      </c>
      <c r="AE14" s="39">
        <v>6.7988584475000007</v>
      </c>
      <c r="AF14" s="39">
        <v>4.2224166620000005</v>
      </c>
      <c r="AG14" s="39">
        <v>5.911544964</v>
      </c>
      <c r="AH14" s="39">
        <v>7.7408860400000004</v>
      </c>
      <c r="AI14" s="39">
        <v>8.4514624079999994</v>
      </c>
      <c r="AJ14" s="39">
        <v>9</v>
      </c>
      <c r="AK14" s="39">
        <v>9.3597515900000001</v>
      </c>
      <c r="AL14" s="39">
        <v>9.3703441600000001</v>
      </c>
      <c r="AM14" s="39">
        <v>5.1125989040000004</v>
      </c>
      <c r="AN14" s="39">
        <v>6.5437906850000003</v>
      </c>
      <c r="AO14" s="39">
        <v>4.6813062390000004</v>
      </c>
      <c r="AP14" s="39">
        <v>3.6011610325000003</v>
      </c>
      <c r="AQ14" s="39">
        <v>3.4173194900000001</v>
      </c>
      <c r="AR14" s="39">
        <v>2.6693736904999996</v>
      </c>
      <c r="AS14" s="39">
        <v>1.8537903535</v>
      </c>
      <c r="AT14" s="39">
        <v>1.772204374</v>
      </c>
      <c r="AU14" s="39">
        <v>1.83299389</v>
      </c>
      <c r="AV14" s="39">
        <v>2.7125924750000001</v>
      </c>
      <c r="AW14" s="39">
        <v>3.6322800499999999</v>
      </c>
      <c r="AX14" s="39">
        <v>3.4936853459999999</v>
      </c>
      <c r="AY14" s="39">
        <v>3.8423412560000001</v>
      </c>
      <c r="AZ14" s="39">
        <v>4.9659765460000003</v>
      </c>
      <c r="BA14" s="39">
        <v>11.27066524</v>
      </c>
      <c r="BB14" s="39">
        <v>2.9208971180000001</v>
      </c>
      <c r="BC14" s="39">
        <v>3.9500787590000002</v>
      </c>
      <c r="BD14" s="39">
        <v>4.7531638889999996</v>
      </c>
      <c r="BE14" s="39">
        <v>4.5203616289999999</v>
      </c>
      <c r="BF14" s="39">
        <v>3.1926276094999997</v>
      </c>
      <c r="BG14" s="39">
        <v>2.6705255540000001</v>
      </c>
      <c r="BH14" s="39">
        <v>1.6969504049999999</v>
      </c>
      <c r="BI14" s="39">
        <v>2.7684660499999998</v>
      </c>
    </row>
    <row r="15" spans="1:62" hidden="1" x14ac:dyDescent="0.3">
      <c r="A15" s="39" t="s">
        <v>399</v>
      </c>
      <c r="B15" s="39" t="s">
        <v>400</v>
      </c>
      <c r="C15" s="39" t="s">
        <v>387</v>
      </c>
      <c r="D15" s="39" t="s">
        <v>388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BA15" s="39">
        <v>12.25042024</v>
      </c>
      <c r="BB15" s="39">
        <v>1.559800981</v>
      </c>
      <c r="BC15" s="39">
        <v>0.87893675599999999</v>
      </c>
      <c r="BD15" s="39">
        <v>0.87683663300000003</v>
      </c>
      <c r="BE15" s="39">
        <v>0.66427897000000002</v>
      </c>
      <c r="BF15" s="39">
        <v>1.0994837099999999</v>
      </c>
      <c r="BG15" s="39">
        <v>2.34582837</v>
      </c>
      <c r="BH15" s="39">
        <v>4.0688343749999998</v>
      </c>
      <c r="BI15" s="39">
        <v>1.617876882</v>
      </c>
    </row>
    <row r="16" spans="1:62" hidden="1" x14ac:dyDescent="0.3">
      <c r="A16" s="39" t="s">
        <v>401</v>
      </c>
      <c r="B16" s="39" t="s">
        <v>402</v>
      </c>
      <c r="C16" s="39" t="s">
        <v>387</v>
      </c>
      <c r="D16" s="39" t="s">
        <v>388</v>
      </c>
      <c r="E16" s="60">
        <v>27.297992829999998</v>
      </c>
      <c r="F16" s="60">
        <v>13.394342760000001</v>
      </c>
      <c r="G16" s="60">
        <v>28.319882610000001</v>
      </c>
      <c r="H16" s="60">
        <v>23.899371070000001</v>
      </c>
      <c r="I16" s="60">
        <v>22.19658514</v>
      </c>
      <c r="J16" s="60">
        <v>28.62537764</v>
      </c>
      <c r="K16" s="60">
        <v>31.914268939999999</v>
      </c>
      <c r="L16" s="60">
        <v>29.2009793</v>
      </c>
      <c r="M16" s="60">
        <v>16.210163649999998</v>
      </c>
      <c r="N16" s="60">
        <v>7.5748591760000004</v>
      </c>
      <c r="O16" s="39">
        <v>13.586881630000001</v>
      </c>
      <c r="P16" s="39">
        <v>34.732500299999998</v>
      </c>
      <c r="Q16" s="39">
        <v>58.445885109999999</v>
      </c>
      <c r="R16" s="39">
        <v>61.249076549999998</v>
      </c>
      <c r="S16" s="39">
        <v>23.474889869999998</v>
      </c>
      <c r="T16" s="39">
        <v>182.92682930000001</v>
      </c>
      <c r="U16" s="39">
        <v>443.96551720000002</v>
      </c>
      <c r="V16" s="39">
        <v>176.00181119999999</v>
      </c>
      <c r="W16" s="39">
        <v>175.514724</v>
      </c>
      <c r="X16" s="39">
        <v>159.50711559999999</v>
      </c>
      <c r="Y16" s="39">
        <v>100.7643703</v>
      </c>
      <c r="Z16" s="39">
        <v>104.4760426</v>
      </c>
      <c r="AA16" s="39">
        <v>164.7768106</v>
      </c>
      <c r="AB16" s="39">
        <v>343.81067630000001</v>
      </c>
      <c r="AC16" s="39">
        <v>626.71859210000002</v>
      </c>
      <c r="AD16" s="39">
        <v>672.18065109999998</v>
      </c>
      <c r="AE16" s="39">
        <v>90.096605069999995</v>
      </c>
      <c r="AF16" s="39">
        <v>131.327021</v>
      </c>
      <c r="AG16" s="39">
        <v>342.95511019999998</v>
      </c>
      <c r="AH16" s="39">
        <v>3079.8097029999999</v>
      </c>
      <c r="AI16" s="39">
        <v>2313.9646630000002</v>
      </c>
      <c r="AJ16" s="39">
        <v>171.6716965</v>
      </c>
      <c r="AK16" s="39">
        <v>24.899948599999998</v>
      </c>
      <c r="AL16" s="39">
        <v>10.6114941</v>
      </c>
      <c r="AM16" s="39">
        <v>4.1773472439999999</v>
      </c>
      <c r="AN16" s="39">
        <v>3.3761168499999998</v>
      </c>
      <c r="AO16" s="39">
        <v>0.155695901</v>
      </c>
      <c r="AP16" s="39">
        <v>0.52725825699999995</v>
      </c>
      <c r="AQ16" s="39">
        <v>0.92033646700000005</v>
      </c>
      <c r="AR16" s="39">
        <v>-1.16689547</v>
      </c>
      <c r="AS16" s="39">
        <v>-0.93593941199999997</v>
      </c>
      <c r="AT16" s="39">
        <v>-1.0666355080000001</v>
      </c>
      <c r="AU16" s="39">
        <v>25.868497869999999</v>
      </c>
      <c r="AV16" s="39">
        <v>13.44284929</v>
      </c>
      <c r="AW16" s="39">
        <v>4.4157179229999999</v>
      </c>
      <c r="AX16" s="39">
        <v>9.6393995459999999</v>
      </c>
      <c r="AY16" s="39">
        <v>10.901124530000001</v>
      </c>
      <c r="AZ16" s="39">
        <v>8.8314129890000004</v>
      </c>
      <c r="BA16" s="39">
        <v>8.5840137520000006</v>
      </c>
      <c r="BB16" s="39">
        <v>6.2827743150000002</v>
      </c>
      <c r="BC16" s="39">
        <v>10.78011543</v>
      </c>
      <c r="BD16" s="39">
        <v>9.4656862749999995</v>
      </c>
      <c r="BE16" s="39">
        <v>10.030259020000001</v>
      </c>
      <c r="BF16" s="39">
        <v>10.61943301</v>
      </c>
    </row>
    <row r="17" spans="1:61" hidden="1" x14ac:dyDescent="0.3">
      <c r="A17" s="39" t="s">
        <v>403</v>
      </c>
      <c r="B17" s="39" t="s">
        <v>404</v>
      </c>
      <c r="C17" s="39" t="s">
        <v>387</v>
      </c>
      <c r="D17" s="39" t="s">
        <v>388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AM17" s="39">
        <v>3373.4741389999999</v>
      </c>
      <c r="AN17" s="39">
        <v>175.9513255</v>
      </c>
      <c r="AO17" s="39">
        <v>18.681185639999999</v>
      </c>
      <c r="AP17" s="39">
        <v>13.96076412</v>
      </c>
      <c r="AQ17" s="39">
        <v>8.6724863239999994</v>
      </c>
      <c r="AR17" s="39">
        <v>0.64824576</v>
      </c>
      <c r="AS17" s="39">
        <v>-0.79088376900000001</v>
      </c>
      <c r="AT17" s="39">
        <v>3.1459046470000001</v>
      </c>
      <c r="AU17" s="39">
        <v>1.0600492930000001</v>
      </c>
      <c r="AV17" s="39">
        <v>4.7215533660000002</v>
      </c>
      <c r="AW17" s="39">
        <v>6.9612613589999999</v>
      </c>
      <c r="AX17" s="39">
        <v>0.64234326799999997</v>
      </c>
      <c r="AY17" s="39">
        <v>2.8923566250000001</v>
      </c>
      <c r="AZ17" s="39">
        <v>4.4073608960000001</v>
      </c>
      <c r="BA17" s="39">
        <v>8.9499533539999998</v>
      </c>
      <c r="BB17" s="39">
        <v>3.4067668270000002</v>
      </c>
      <c r="BC17" s="39">
        <v>8.1815755439999993</v>
      </c>
      <c r="BD17" s="39">
        <v>7.6512336379999999</v>
      </c>
      <c r="BE17" s="39">
        <v>2.5554709</v>
      </c>
      <c r="BF17" s="39">
        <v>5.7937879170000004</v>
      </c>
      <c r="BG17" s="39">
        <v>2.9809880729999998</v>
      </c>
      <c r="BH17" s="39">
        <v>3.7265860279999998</v>
      </c>
      <c r="BI17" s="39">
        <v>-1.271210454</v>
      </c>
    </row>
    <row r="18" spans="1:61" hidden="1" x14ac:dyDescent="0.3">
      <c r="A18" s="39" t="s">
        <v>405</v>
      </c>
      <c r="B18" s="39" t="s">
        <v>406</v>
      </c>
      <c r="C18" s="39" t="s">
        <v>387</v>
      </c>
      <c r="D18" s="39" t="s">
        <v>388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61" hidden="1" x14ac:dyDescent="0.3">
      <c r="A19" s="39" t="s">
        <v>407</v>
      </c>
      <c r="B19" s="39" t="s">
        <v>408</v>
      </c>
      <c r="C19" s="39" t="s">
        <v>387</v>
      </c>
      <c r="D19" s="39" t="s">
        <v>388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AR19" s="39">
        <v>1.1212878959999999</v>
      </c>
      <c r="AS19" s="39">
        <v>0.77177979699999999</v>
      </c>
      <c r="AT19" s="39">
        <v>1.4027966359999999</v>
      </c>
      <c r="AU19" s="39">
        <v>2.4076580129999998</v>
      </c>
      <c r="AV19" s="39">
        <v>1.993530552</v>
      </c>
      <c r="AW19" s="39">
        <v>2.0300775789999999</v>
      </c>
      <c r="AX19" s="39">
        <v>2.0987519670000001</v>
      </c>
      <c r="AY19" s="39">
        <v>1.787785374</v>
      </c>
      <c r="AZ19" s="39">
        <v>1.4160525939999999</v>
      </c>
      <c r="BA19" s="39">
        <v>5.3338063980000001</v>
      </c>
      <c r="BB19" s="39">
        <v>-0.55015999599999998</v>
      </c>
      <c r="BC19" s="39">
        <v>3.370025402</v>
      </c>
      <c r="BD19" s="39">
        <v>3.4567496719999999</v>
      </c>
      <c r="BE19" s="39">
        <v>3.3768804430000001</v>
      </c>
      <c r="BF19" s="39">
        <v>1.0594978239999999</v>
      </c>
      <c r="BG19" s="39">
        <v>1.0894415740000001</v>
      </c>
      <c r="BH19" s="39">
        <v>0.968993459</v>
      </c>
      <c r="BI19" s="39">
        <v>-0.48943779599999998</v>
      </c>
    </row>
    <row r="20" spans="1:61" hidden="1" x14ac:dyDescent="0.3">
      <c r="A20" s="39" t="s">
        <v>409</v>
      </c>
      <c r="B20" s="39" t="s">
        <v>261</v>
      </c>
      <c r="C20" s="39" t="s">
        <v>387</v>
      </c>
      <c r="D20" s="39" t="s">
        <v>388</v>
      </c>
      <c r="E20" s="60">
        <v>3.7925925920000001</v>
      </c>
      <c r="F20" s="60">
        <v>2.512132458</v>
      </c>
      <c r="G20" s="60">
        <v>-0.27847396200000002</v>
      </c>
      <c r="H20" s="60">
        <v>0.53057805099999999</v>
      </c>
      <c r="I20" s="60">
        <v>2.361111111</v>
      </c>
      <c r="J20" s="60">
        <v>3.9620081410000001</v>
      </c>
      <c r="K20" s="60">
        <v>2.975724354</v>
      </c>
      <c r="L20" s="60">
        <v>3.1939163499999998</v>
      </c>
      <c r="M20" s="60">
        <v>2.652910833</v>
      </c>
      <c r="N20" s="60">
        <v>2.9193586979999999</v>
      </c>
      <c r="O20" s="39">
        <v>3.906068356</v>
      </c>
      <c r="P20" s="39">
        <v>6.0639964199999996</v>
      </c>
      <c r="Q20" s="39">
        <v>5.8649789029999999</v>
      </c>
      <c r="R20" s="39">
        <v>9.4659226780000001</v>
      </c>
      <c r="S20" s="39">
        <v>15.11014018</v>
      </c>
      <c r="T20" s="39">
        <v>15.071959509999999</v>
      </c>
      <c r="U20" s="39">
        <v>13.52391424</v>
      </c>
      <c r="V20" s="39">
        <v>12.300242130000001</v>
      </c>
      <c r="W20" s="39">
        <v>7.9236739979999999</v>
      </c>
      <c r="X20" s="39">
        <v>9.0900009990000008</v>
      </c>
      <c r="Y20" s="39">
        <v>10.126582279999999</v>
      </c>
      <c r="Z20" s="39">
        <v>9.6917450360000004</v>
      </c>
      <c r="AA20" s="39">
        <v>11.14551084</v>
      </c>
      <c r="AB20" s="39">
        <v>10.113563320000001</v>
      </c>
      <c r="AC20" s="39">
        <v>3.9501848609999999</v>
      </c>
      <c r="AD20" s="39">
        <v>6.7390490449999998</v>
      </c>
      <c r="AE20" s="39">
        <v>9.0845317439999995</v>
      </c>
      <c r="AF20" s="39">
        <v>8.4887459809999992</v>
      </c>
      <c r="AG20" s="39">
        <v>7.2317723770000004</v>
      </c>
      <c r="AH20" s="39">
        <v>7.5594250970000001</v>
      </c>
      <c r="AI20" s="39">
        <v>7.2722600540000002</v>
      </c>
      <c r="AJ20" s="39">
        <v>3.2226799129999999</v>
      </c>
      <c r="AK20" s="39">
        <v>0.98591549300000003</v>
      </c>
      <c r="AL20" s="39">
        <v>1.8131101810000001</v>
      </c>
      <c r="AM20" s="39">
        <v>1.8949771689999999</v>
      </c>
      <c r="AN20" s="39">
        <v>4.6381357830000001</v>
      </c>
      <c r="AO20" s="39">
        <v>2.6124196999999998</v>
      </c>
      <c r="AP20" s="39">
        <v>0.25041736199999998</v>
      </c>
      <c r="AQ20" s="39">
        <v>0.853455454</v>
      </c>
      <c r="AR20" s="39">
        <v>1.465428277</v>
      </c>
      <c r="AS20" s="39">
        <v>4.4751830760000004</v>
      </c>
      <c r="AT20" s="39">
        <v>4.3808411209999996</v>
      </c>
      <c r="AU20" s="39">
        <v>3.0031710500000002</v>
      </c>
      <c r="AV20" s="39">
        <v>2.7707352410000001</v>
      </c>
      <c r="AW20" s="39">
        <v>2.343612335</v>
      </c>
      <c r="AX20" s="39">
        <v>2.6687327820000002</v>
      </c>
      <c r="AY20" s="39">
        <v>3.538487339</v>
      </c>
      <c r="AZ20" s="39">
        <v>2.3323615160000002</v>
      </c>
      <c r="BA20" s="39">
        <v>4.3526432420000001</v>
      </c>
      <c r="BB20" s="39">
        <v>1.82011224</v>
      </c>
      <c r="BC20" s="39">
        <v>2.8452256820000001</v>
      </c>
      <c r="BD20" s="39">
        <v>3.3038501560000002</v>
      </c>
      <c r="BE20" s="39">
        <v>1.762780156</v>
      </c>
      <c r="BF20" s="39">
        <v>2.4498886409999998</v>
      </c>
      <c r="BG20" s="39">
        <v>2.4879227049999999</v>
      </c>
      <c r="BH20" s="39">
        <v>1.5083667220000001</v>
      </c>
      <c r="BI20" s="39">
        <v>1.2769909450000001</v>
      </c>
    </row>
    <row r="21" spans="1:61" hidden="1" x14ac:dyDescent="0.3">
      <c r="A21" s="39" t="s">
        <v>410</v>
      </c>
      <c r="B21" s="39" t="s">
        <v>411</v>
      </c>
      <c r="C21" s="39" t="s">
        <v>387</v>
      </c>
      <c r="D21" s="39" t="s">
        <v>388</v>
      </c>
      <c r="E21" s="60">
        <v>1.9457498559999999</v>
      </c>
      <c r="F21" s="60">
        <v>3.542256369</v>
      </c>
      <c r="G21" s="60">
        <v>4.3817855190000001</v>
      </c>
      <c r="H21" s="60">
        <v>2.708769829</v>
      </c>
      <c r="I21" s="60">
        <v>3.8685705960000001</v>
      </c>
      <c r="J21" s="60">
        <v>4.9309111310000002</v>
      </c>
      <c r="K21" s="60">
        <v>2.2058823529999998</v>
      </c>
      <c r="L21" s="60">
        <v>3.974999999</v>
      </c>
      <c r="M21" s="60">
        <v>2.773102508</v>
      </c>
      <c r="N21" s="60">
        <v>3.0804024019999998</v>
      </c>
      <c r="O21" s="39">
        <v>4.3728249359999998</v>
      </c>
      <c r="P21" s="39">
        <v>4.7042621049999997</v>
      </c>
      <c r="Q21" s="39">
        <v>6.3620629979999999</v>
      </c>
      <c r="R21" s="39">
        <v>7.5240822700000001</v>
      </c>
      <c r="S21" s="39">
        <v>9.5217917679999999</v>
      </c>
      <c r="T21" s="39">
        <v>8.4452550710000001</v>
      </c>
      <c r="U21" s="39">
        <v>7.3186891599999999</v>
      </c>
      <c r="V21" s="39">
        <v>5.4749999989999996</v>
      </c>
      <c r="W21" s="39">
        <v>3.5790471679999998</v>
      </c>
      <c r="X21" s="39">
        <v>3.707093822</v>
      </c>
      <c r="Y21" s="39">
        <v>6.3253898209999999</v>
      </c>
      <c r="Z21" s="39">
        <v>6.8068622029999997</v>
      </c>
      <c r="AA21" s="39">
        <v>5.4404145079999999</v>
      </c>
      <c r="AB21" s="39">
        <v>3.335380835</v>
      </c>
      <c r="AC21" s="39">
        <v>5.6648635799999996</v>
      </c>
      <c r="AD21" s="39">
        <v>3.18969397</v>
      </c>
      <c r="AE21" s="39">
        <v>1.7009213329999999</v>
      </c>
      <c r="AF21" s="39">
        <v>1.4</v>
      </c>
      <c r="AG21" s="39">
        <v>1.931295201</v>
      </c>
      <c r="AH21" s="39">
        <v>2.563895832</v>
      </c>
      <c r="AI21" s="39">
        <v>3.2623221440000001</v>
      </c>
      <c r="AJ21" s="39">
        <v>3.334348356</v>
      </c>
      <c r="AK21" s="39">
        <v>4.0297627819999997</v>
      </c>
      <c r="AL21" s="39">
        <v>3.6258055379999998</v>
      </c>
      <c r="AM21" s="39">
        <v>2.9590651270000001</v>
      </c>
      <c r="AN21" s="39">
        <v>2.2500995619999999</v>
      </c>
      <c r="AO21" s="39">
        <v>1.8435572870000001</v>
      </c>
      <c r="AP21" s="39">
        <v>1.308321332</v>
      </c>
      <c r="AQ21" s="39">
        <v>0.92127484500000001</v>
      </c>
      <c r="AR21" s="39">
        <v>0.56240939000000001</v>
      </c>
      <c r="AS21" s="39">
        <v>2.3951855119999999</v>
      </c>
      <c r="AT21" s="39">
        <v>2.6634407219999998</v>
      </c>
      <c r="AU21" s="39">
        <v>1.802101999</v>
      </c>
      <c r="AV21" s="39">
        <v>1.355541125</v>
      </c>
      <c r="AW21" s="39">
        <v>2.0612281509999999</v>
      </c>
      <c r="AX21" s="39">
        <v>2.3047658790000001</v>
      </c>
      <c r="AY21" s="39">
        <v>1.4496184510000001</v>
      </c>
      <c r="AZ21" s="39">
        <v>2.1685990529999999</v>
      </c>
      <c r="BA21" s="39">
        <v>3.2159206600000001</v>
      </c>
      <c r="BB21" s="39">
        <v>0.50631250900000002</v>
      </c>
      <c r="BC21" s="39">
        <v>1.813535031</v>
      </c>
      <c r="BD21" s="39">
        <v>3.2669389120000001</v>
      </c>
      <c r="BE21" s="39">
        <v>2.4856750870000002</v>
      </c>
      <c r="BF21" s="39">
        <v>2.0001574930000001</v>
      </c>
      <c r="BG21" s="39">
        <v>1.605805605</v>
      </c>
      <c r="BH21" s="39">
        <v>0.89656700499999997</v>
      </c>
      <c r="BI21" s="39">
        <v>0.89159069300000005</v>
      </c>
    </row>
    <row r="22" spans="1:61" hidden="1" x14ac:dyDescent="0.3">
      <c r="A22" s="39" t="s">
        <v>412</v>
      </c>
      <c r="B22" s="39" t="s">
        <v>413</v>
      </c>
      <c r="C22" s="39" t="s">
        <v>387</v>
      </c>
      <c r="D22" s="39" t="s">
        <v>388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AK22" s="39">
        <v>-10.63009791</v>
      </c>
      <c r="AL22" s="39">
        <v>1128.0000230000001</v>
      </c>
      <c r="AM22" s="39">
        <v>1662.2159469999999</v>
      </c>
      <c r="AN22" s="39">
        <v>411.7596418</v>
      </c>
      <c r="AO22" s="39">
        <v>19.794802799999999</v>
      </c>
      <c r="AP22" s="39">
        <v>3.6743481079999998</v>
      </c>
      <c r="AQ22" s="39">
        <v>-0.77269789499999997</v>
      </c>
      <c r="AR22" s="39">
        <v>-8.5251700100000001</v>
      </c>
      <c r="AS22" s="39">
        <v>1.8050030379999999</v>
      </c>
      <c r="AT22" s="39">
        <v>1.547195911</v>
      </c>
      <c r="AU22" s="39">
        <v>2.7711647140000002</v>
      </c>
      <c r="AV22" s="39">
        <v>2.233864933</v>
      </c>
      <c r="AW22" s="39">
        <v>6.7089304209999998</v>
      </c>
      <c r="AX22" s="39">
        <v>9.6795073269999996</v>
      </c>
      <c r="AY22" s="39">
        <v>8.3740631949999997</v>
      </c>
      <c r="AZ22" s="39">
        <v>16.595366729999999</v>
      </c>
      <c r="BA22" s="39">
        <v>20.79157914</v>
      </c>
      <c r="BB22" s="39">
        <v>1.4010561479999999</v>
      </c>
      <c r="BC22" s="39">
        <v>5.6679231290000001</v>
      </c>
      <c r="BD22" s="39">
        <v>7.8504505790000003</v>
      </c>
      <c r="BE22" s="39">
        <v>1.0141098209999999</v>
      </c>
      <c r="BF22" s="39">
        <v>2.381443661</v>
      </c>
      <c r="BG22" s="39">
        <v>1.3850289309999999</v>
      </c>
      <c r="BH22" s="39">
        <v>4.1719657259999998</v>
      </c>
      <c r="BI22" s="39">
        <v>4.1799935379999997</v>
      </c>
    </row>
    <row r="23" spans="1:61" hidden="1" x14ac:dyDescent="0.3">
      <c r="A23" s="39" t="s">
        <v>414</v>
      </c>
      <c r="B23" s="39" t="s">
        <v>415</v>
      </c>
      <c r="C23" s="39" t="s">
        <v>387</v>
      </c>
      <c r="D23" s="39" t="s">
        <v>388</v>
      </c>
      <c r="E23" s="60"/>
      <c r="F23" s="60"/>
      <c r="G23" s="60"/>
      <c r="H23" s="60"/>
      <c r="I23" s="60"/>
      <c r="J23" s="60"/>
      <c r="K23" s="60">
        <v>4.4368600679999997</v>
      </c>
      <c r="L23" s="60">
        <v>-1.0893246190000001</v>
      </c>
      <c r="M23" s="60">
        <v>6.0572687219999999</v>
      </c>
      <c r="N23" s="60">
        <v>4.0238836969999996</v>
      </c>
      <c r="O23" s="39">
        <v>-0.19965061100000001</v>
      </c>
      <c r="P23" s="39">
        <v>3.8509627399999999</v>
      </c>
      <c r="Q23" s="39">
        <v>3.8285576689999998</v>
      </c>
      <c r="R23" s="39">
        <v>6.0064935070000001</v>
      </c>
      <c r="S23" s="39">
        <v>15.722307300000001</v>
      </c>
      <c r="T23" s="39">
        <v>15.709874599999999</v>
      </c>
      <c r="U23" s="39">
        <v>6.856551574</v>
      </c>
      <c r="V23" s="39">
        <v>6.8345140410000003</v>
      </c>
      <c r="W23" s="39">
        <v>23.895620650000001</v>
      </c>
      <c r="X23" s="39">
        <v>36.540756999999999</v>
      </c>
      <c r="Y23" s="39">
        <v>2.4985195</v>
      </c>
      <c r="Z23" s="39">
        <v>12.16739435</v>
      </c>
      <c r="AA23" s="39">
        <v>5.8680963569999998</v>
      </c>
      <c r="AB23" s="39">
        <v>8.1512313560000003</v>
      </c>
      <c r="AC23" s="39">
        <v>14.31686979</v>
      </c>
      <c r="AD23" s="39">
        <v>3.8042868360000002</v>
      </c>
      <c r="AE23" s="39">
        <v>1.675675676</v>
      </c>
      <c r="AF23" s="39">
        <v>7.1132376400000004</v>
      </c>
      <c r="AG23" s="39">
        <v>4.4867976970000001</v>
      </c>
      <c r="AH23" s="39">
        <v>11.66159985</v>
      </c>
      <c r="AI23" s="39">
        <v>7.0021695670000001</v>
      </c>
      <c r="AJ23" s="39">
        <v>8.9969387350000005</v>
      </c>
      <c r="AK23" s="39">
        <v>1.8233333329999999</v>
      </c>
      <c r="AL23" s="39">
        <v>9.6793465810000008</v>
      </c>
      <c r="AM23" s="39">
        <v>14.85281498</v>
      </c>
      <c r="AN23" s="39">
        <v>19.263253639999999</v>
      </c>
      <c r="AO23" s="39">
        <v>26.436781610000001</v>
      </c>
      <c r="AP23" s="39">
        <v>31.11158983</v>
      </c>
      <c r="AQ23" s="39">
        <v>12.50041077</v>
      </c>
      <c r="AR23" s="39">
        <v>3.3854242729999999</v>
      </c>
      <c r="AS23" s="39">
        <v>24.317680960000001</v>
      </c>
      <c r="AT23" s="39">
        <v>9.2429717510000007</v>
      </c>
      <c r="AU23" s="39">
        <v>-1.3709744530000001</v>
      </c>
      <c r="AV23" s="39">
        <v>10.761669729999999</v>
      </c>
      <c r="AW23" s="39">
        <v>7.8516882179999996</v>
      </c>
      <c r="AX23" s="39">
        <v>13.52367836</v>
      </c>
      <c r="AY23" s="39">
        <v>2.809014978</v>
      </c>
      <c r="AZ23" s="39">
        <v>8.3420324059999995</v>
      </c>
      <c r="BA23" s="39">
        <v>24.10735481</v>
      </c>
      <c r="BB23" s="39">
        <v>10.981468769999999</v>
      </c>
      <c r="BC23" s="39">
        <v>6.4012490240000002</v>
      </c>
      <c r="BD23" s="39">
        <v>9.7350191989999999</v>
      </c>
      <c r="BE23" s="39">
        <v>18.012816059999999</v>
      </c>
      <c r="BF23" s="39">
        <v>7.9506743279999998</v>
      </c>
      <c r="BG23" s="39">
        <v>4.3798400409999996</v>
      </c>
      <c r="BH23" s="39">
        <v>5.5542041680000001</v>
      </c>
      <c r="BI23" s="39">
        <v>5.5384851739999998</v>
      </c>
    </row>
    <row r="24" spans="1:61" hidden="1" x14ac:dyDescent="0.3">
      <c r="A24" s="39" t="s">
        <v>416</v>
      </c>
      <c r="B24" s="39" t="s">
        <v>417</v>
      </c>
      <c r="C24" s="39" t="s">
        <v>387</v>
      </c>
      <c r="D24" s="39" t="s">
        <v>388</v>
      </c>
      <c r="E24" s="60">
        <v>0.309946465</v>
      </c>
      <c r="F24" s="60">
        <v>0.98314606699999996</v>
      </c>
      <c r="G24" s="60">
        <v>1.4047287900000001</v>
      </c>
      <c r="H24" s="60">
        <v>2.1533397330000001</v>
      </c>
      <c r="I24" s="60">
        <v>4.1756176160000003</v>
      </c>
      <c r="J24" s="60">
        <v>4.0598015219999999</v>
      </c>
      <c r="K24" s="60">
        <v>4.1738915040000002</v>
      </c>
      <c r="L24" s="60">
        <v>2.9128522160000001</v>
      </c>
      <c r="M24" s="60">
        <v>2.7033271729999999</v>
      </c>
      <c r="N24" s="60">
        <v>3.7457817759999998</v>
      </c>
      <c r="O24" s="39">
        <v>3.9141277240000001</v>
      </c>
      <c r="P24" s="39">
        <v>4.3405676130000002</v>
      </c>
      <c r="Q24" s="39">
        <v>5.4474999999999998</v>
      </c>
      <c r="R24" s="39">
        <v>6.9552779029999998</v>
      </c>
      <c r="S24" s="39">
        <v>12.677887950000001</v>
      </c>
      <c r="T24" s="39">
        <v>12.76820376</v>
      </c>
      <c r="U24" s="39">
        <v>9.1586998099999999</v>
      </c>
      <c r="V24" s="39">
        <v>7.1108483680000001</v>
      </c>
      <c r="W24" s="39">
        <v>4.4705946479999996</v>
      </c>
      <c r="X24" s="39">
        <v>4.4690842679999996</v>
      </c>
      <c r="Y24" s="39">
        <v>6.6509752019999997</v>
      </c>
      <c r="Z24" s="39">
        <v>7.6282745500000004</v>
      </c>
      <c r="AA24" s="39">
        <v>8.7258506659999995</v>
      </c>
      <c r="AB24" s="39">
        <v>7.6633700019999997</v>
      </c>
      <c r="AC24" s="39">
        <v>6.3475174010000002</v>
      </c>
      <c r="AD24" s="39">
        <v>4.8676764490000002</v>
      </c>
      <c r="AE24" s="39">
        <v>1.295501357</v>
      </c>
      <c r="AF24" s="39">
        <v>1.554482916</v>
      </c>
      <c r="AG24" s="39">
        <v>1.1620508979999999</v>
      </c>
      <c r="AH24" s="39">
        <v>3.1054501779999999</v>
      </c>
      <c r="AI24" s="39">
        <v>3.4528230149999999</v>
      </c>
      <c r="AJ24" s="39">
        <v>3.2085519680000001</v>
      </c>
      <c r="AK24" s="39">
        <v>2.429913623</v>
      </c>
      <c r="AL24" s="39">
        <v>2.7539630289999999</v>
      </c>
      <c r="AM24" s="39">
        <v>2.3777985749999999</v>
      </c>
      <c r="AN24" s="39">
        <v>1.4668138639999999</v>
      </c>
      <c r="AO24" s="39">
        <v>2.0589193269999999</v>
      </c>
      <c r="AP24" s="39">
        <v>1.627459314</v>
      </c>
      <c r="AQ24" s="39">
        <v>0.95444258599999998</v>
      </c>
      <c r="AR24" s="39">
        <v>1.1184210530000001</v>
      </c>
      <c r="AS24" s="39">
        <v>2.5446396299999998</v>
      </c>
      <c r="AT24" s="39">
        <v>2.474444836</v>
      </c>
      <c r="AU24" s="39">
        <v>1.6419005689999999</v>
      </c>
      <c r="AV24" s="39">
        <v>1.5928165329999999</v>
      </c>
      <c r="AW24" s="39">
        <v>2.0919387079999998</v>
      </c>
      <c r="AX24" s="39">
        <v>2.784303489</v>
      </c>
      <c r="AY24" s="39">
        <v>1.7909407100000001</v>
      </c>
      <c r="AZ24" s="39">
        <v>1.8249883010000001</v>
      </c>
      <c r="BA24" s="39">
        <v>4.4921875</v>
      </c>
      <c r="BB24" s="39">
        <v>-5.4975260999999997E-2</v>
      </c>
      <c r="BC24" s="39">
        <v>2.1892189219999998</v>
      </c>
      <c r="BD24" s="39">
        <v>3.5310582410000002</v>
      </c>
      <c r="BE24" s="39">
        <v>2.8387230950000002</v>
      </c>
      <c r="BF24" s="39">
        <v>1.11223458</v>
      </c>
      <c r="BG24" s="39">
        <v>0.34</v>
      </c>
      <c r="BH24" s="39">
        <v>0.55810245199999997</v>
      </c>
      <c r="BI24" s="39">
        <v>1.972249752</v>
      </c>
    </row>
    <row r="25" spans="1:61" hidden="1" x14ac:dyDescent="0.3">
      <c r="A25" s="39" t="s">
        <v>418</v>
      </c>
      <c r="B25" t="s">
        <v>419</v>
      </c>
      <c r="C25" s="60" t="s">
        <v>387</v>
      </c>
      <c r="D25" s="60" t="s">
        <v>388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AL25" s="39">
        <v>0.44059921499999999</v>
      </c>
      <c r="AM25" s="39">
        <v>38.530866170000003</v>
      </c>
      <c r="AN25" s="39">
        <v>14.46254822</v>
      </c>
      <c r="AO25" s="39">
        <v>4.9142397259999999</v>
      </c>
      <c r="AP25" s="39">
        <v>3.466295906</v>
      </c>
      <c r="AQ25" s="39">
        <v>5.753314584</v>
      </c>
      <c r="AR25" s="39">
        <v>0.32672289300000001</v>
      </c>
      <c r="AS25" s="39">
        <v>4.165404423</v>
      </c>
      <c r="AT25" s="39">
        <v>3.9842954779999999</v>
      </c>
      <c r="AU25" s="39">
        <v>2.4891623549999999</v>
      </c>
      <c r="AV25" s="39">
        <v>1.4872424609999999</v>
      </c>
      <c r="AW25" s="39">
        <v>0.87389083099999998</v>
      </c>
      <c r="AX25" s="39">
        <v>5.3645208579999997</v>
      </c>
      <c r="AY25" s="39">
        <v>3.7821769650000001</v>
      </c>
      <c r="AZ25" s="39">
        <v>1.2980681329999999</v>
      </c>
      <c r="BA25" s="39">
        <v>7.9472987609999999</v>
      </c>
      <c r="BB25" s="39">
        <v>2.1568299620000002</v>
      </c>
      <c r="BC25" s="39">
        <v>2.307356822</v>
      </c>
      <c r="BD25" s="39">
        <v>2.71280052</v>
      </c>
      <c r="BE25" s="39">
        <v>6.7531235169999997</v>
      </c>
      <c r="BF25" s="39">
        <v>0.97185185200000002</v>
      </c>
      <c r="BG25" s="39">
        <v>-1.085744469</v>
      </c>
      <c r="BH25" s="39">
        <v>0.32039871800000003</v>
      </c>
      <c r="BI25" s="39">
        <v>-0.93003312000000005</v>
      </c>
    </row>
    <row r="26" spans="1:61" hidden="1" x14ac:dyDescent="0.3">
      <c r="A26" s="39" t="s">
        <v>420</v>
      </c>
      <c r="B26" t="s">
        <v>421</v>
      </c>
      <c r="C26" s="60" t="s">
        <v>387</v>
      </c>
      <c r="D26" s="60" t="s">
        <v>388</v>
      </c>
      <c r="E26" s="60">
        <v>7.7881619940000002</v>
      </c>
      <c r="F26" s="60">
        <v>18.562138730000001</v>
      </c>
      <c r="G26" s="60">
        <v>1.6759095610000001</v>
      </c>
      <c r="H26" s="60">
        <v>5.5742028289999999</v>
      </c>
      <c r="I26" s="60">
        <v>1.845123198</v>
      </c>
      <c r="J26" s="60">
        <v>-0.73025252299999999</v>
      </c>
      <c r="K26" s="60">
        <v>2.3641060199999999</v>
      </c>
      <c r="L26" s="60">
        <v>-4.3337539090000003</v>
      </c>
      <c r="M26" s="60">
        <v>-0.28671368800000002</v>
      </c>
      <c r="N26" s="60">
        <v>9.6555293580000008</v>
      </c>
      <c r="O26" s="39">
        <v>1.772603315</v>
      </c>
      <c r="P26" s="39">
        <v>2.06121818</v>
      </c>
      <c r="Q26" s="39">
        <v>-2.9233565590000001</v>
      </c>
      <c r="R26" s="39">
        <v>7.6038903629999997</v>
      </c>
      <c r="S26" s="39">
        <v>8.7196094540000004</v>
      </c>
      <c r="T26" s="39">
        <v>18.75694661</v>
      </c>
      <c r="U26" s="39">
        <v>-8.4007187779999999</v>
      </c>
      <c r="V26" s="39">
        <v>29.986104300000001</v>
      </c>
      <c r="W26" s="39">
        <v>8.2691400720000008</v>
      </c>
      <c r="X26" s="39">
        <v>14.993465949999999</v>
      </c>
      <c r="Y26" s="39">
        <v>12.202636500000001</v>
      </c>
      <c r="Z26" s="39">
        <v>7.5557056039999999</v>
      </c>
      <c r="AA26" s="39">
        <v>12.05976521</v>
      </c>
      <c r="AB26" s="39">
        <v>8.1537627740000005</v>
      </c>
      <c r="AC26" s="39">
        <v>4.8469576820000002</v>
      </c>
      <c r="AD26" s="39">
        <v>6.9060578210000001</v>
      </c>
      <c r="AE26" s="39">
        <v>-2.6117429250000002</v>
      </c>
      <c r="AF26" s="39">
        <v>-2.6817842349999998</v>
      </c>
      <c r="AG26" s="39">
        <v>4.2556160179999996</v>
      </c>
      <c r="AH26" s="39">
        <v>-0.48179871499999999</v>
      </c>
      <c r="AI26" s="39">
        <v>-0.50430338900000005</v>
      </c>
      <c r="AJ26" s="39">
        <v>2.1626005269999999</v>
      </c>
      <c r="AK26" s="39">
        <v>-1.991135807</v>
      </c>
      <c r="AL26" s="39">
        <v>0.55345572399999998</v>
      </c>
      <c r="AM26" s="39">
        <v>25.177876220000002</v>
      </c>
      <c r="AN26" s="39">
        <v>7.4588449780000001</v>
      </c>
      <c r="AO26" s="39">
        <v>6.0978043910000004</v>
      </c>
      <c r="AP26" s="39">
        <v>2.3186906220000001</v>
      </c>
      <c r="AQ26" s="39">
        <v>5.0843334410000001</v>
      </c>
      <c r="AR26" s="39">
        <v>-1.072613628</v>
      </c>
      <c r="AS26" s="39">
        <v>-0.30421216800000001</v>
      </c>
      <c r="AT26" s="39">
        <v>5.0074329080000002</v>
      </c>
      <c r="AU26" s="39">
        <v>2.1756948070000002</v>
      </c>
      <c r="AV26" s="39">
        <v>2.0345657410000002</v>
      </c>
      <c r="AW26" s="39">
        <v>-0.40022870199999999</v>
      </c>
      <c r="AX26" s="39">
        <v>6.4150401840000004</v>
      </c>
      <c r="AY26" s="39">
        <v>2.3331085640000002</v>
      </c>
      <c r="AZ26" s="39">
        <v>-0.230627306</v>
      </c>
      <c r="BA26" s="39">
        <v>10.659797899999999</v>
      </c>
      <c r="BB26" s="39">
        <v>2.6081766640000001</v>
      </c>
      <c r="BC26" s="39">
        <v>-0.76423073500000005</v>
      </c>
      <c r="BD26" s="39">
        <v>2.7597672489999998</v>
      </c>
      <c r="BE26" s="39">
        <v>3.818152403</v>
      </c>
      <c r="BF26" s="39">
        <v>0.53373850700000003</v>
      </c>
      <c r="BG26" s="39">
        <v>-0.25808951800000002</v>
      </c>
      <c r="BH26" s="39">
        <v>0.95499331700000001</v>
      </c>
      <c r="BI26" s="39">
        <v>-0.24707322100000001</v>
      </c>
    </row>
    <row r="27" spans="1:61" hidden="1" x14ac:dyDescent="0.3">
      <c r="A27" s="39" t="s">
        <v>422</v>
      </c>
      <c r="B27" t="s">
        <v>423</v>
      </c>
      <c r="C27" s="60" t="s">
        <v>387</v>
      </c>
      <c r="D27" s="60" t="s">
        <v>388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AF27" s="39">
        <v>9.8746960910000006</v>
      </c>
      <c r="AG27" s="39">
        <v>7.4127659570000004</v>
      </c>
      <c r="AH27" s="39">
        <v>6.0454797559999998</v>
      </c>
      <c r="AI27" s="39">
        <v>6.1267184700000001</v>
      </c>
      <c r="AJ27" s="39">
        <v>6.357364123</v>
      </c>
      <c r="AK27" s="39">
        <v>3.6340769179999999</v>
      </c>
      <c r="AL27" s="39">
        <v>3.0148185999999999</v>
      </c>
      <c r="AM27" s="39">
        <v>5.3137400789999996</v>
      </c>
      <c r="AN27" s="39">
        <v>10.297811790000001</v>
      </c>
      <c r="AO27" s="39">
        <v>2.3771290299999999</v>
      </c>
      <c r="AP27" s="39">
        <v>5.3056010569999996</v>
      </c>
      <c r="AQ27" s="39">
        <v>8.4022379560000005</v>
      </c>
      <c r="AR27" s="39">
        <v>6.1066958979999999</v>
      </c>
      <c r="AS27" s="39">
        <v>2.208256209</v>
      </c>
      <c r="AT27" s="39">
        <v>2.007173742</v>
      </c>
      <c r="AU27" s="39">
        <v>3.332564933</v>
      </c>
      <c r="AV27" s="39">
        <v>5.6687077339999998</v>
      </c>
      <c r="AW27" s="39">
        <v>7.5875363849999999</v>
      </c>
      <c r="AX27" s="39">
        <v>7.0466181619999997</v>
      </c>
      <c r="AY27" s="39">
        <v>6.7652611709999997</v>
      </c>
      <c r="AZ27" s="39">
        <v>9.1069849690000009</v>
      </c>
      <c r="BA27" s="39">
        <v>8.9019448949999997</v>
      </c>
      <c r="BB27" s="39">
        <v>5.423472362</v>
      </c>
      <c r="BC27" s="39">
        <v>8.1266763920000002</v>
      </c>
      <c r="BD27" s="39">
        <v>10.704804599999999</v>
      </c>
      <c r="BE27" s="39">
        <v>6.2181823700000001</v>
      </c>
      <c r="BF27" s="39">
        <v>7.5299728229999996</v>
      </c>
      <c r="BG27" s="39">
        <v>6.991165327</v>
      </c>
      <c r="BH27" s="39">
        <v>6.1942802300000004</v>
      </c>
      <c r="BI27" s="39">
        <v>5.5135257270000002</v>
      </c>
    </row>
    <row r="28" spans="1:61" hidden="1" x14ac:dyDescent="0.3">
      <c r="A28" s="39" t="s">
        <v>424</v>
      </c>
      <c r="B28" t="s">
        <v>425</v>
      </c>
      <c r="C28" s="60" t="s">
        <v>387</v>
      </c>
      <c r="D28" s="60" t="s">
        <v>388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AE28" s="39">
        <v>2.7</v>
      </c>
      <c r="AF28" s="39">
        <v>2.7263875369999999</v>
      </c>
      <c r="AG28" s="39">
        <v>2.3696682459999998</v>
      </c>
      <c r="AH28" s="39">
        <v>6.3888888890000004</v>
      </c>
      <c r="AI28" s="39">
        <v>23.8</v>
      </c>
      <c r="AJ28" s="39">
        <v>338.44911150000001</v>
      </c>
      <c r="AK28" s="39">
        <v>91.297932729999999</v>
      </c>
      <c r="AL28" s="39">
        <v>72.878791390000004</v>
      </c>
      <c r="AM28" s="39">
        <v>96.057338270000002</v>
      </c>
      <c r="AN28" s="39">
        <v>62.054833680000002</v>
      </c>
      <c r="AO28" s="39">
        <v>121.6075</v>
      </c>
      <c r="AP28" s="39">
        <v>1058.3738519999999</v>
      </c>
      <c r="AQ28" s="39">
        <v>18.672259789999998</v>
      </c>
      <c r="AR28" s="39">
        <v>2.5730090639999998</v>
      </c>
      <c r="AS28" s="39">
        <v>10.316259799999999</v>
      </c>
      <c r="AT28" s="39">
        <v>7.3609505159999999</v>
      </c>
      <c r="AU28" s="39">
        <v>5.8101305129999998</v>
      </c>
      <c r="AV28" s="39">
        <v>2.1571070369999998</v>
      </c>
      <c r="AW28" s="39">
        <v>6.3461331430000003</v>
      </c>
      <c r="AX28" s="39">
        <v>5.0388435339999997</v>
      </c>
      <c r="AY28" s="39">
        <v>7.2616133129999998</v>
      </c>
      <c r="AZ28" s="39">
        <v>8.4024867529999998</v>
      </c>
      <c r="BA28" s="39">
        <v>12.348772090000001</v>
      </c>
      <c r="BB28" s="39">
        <v>2.7531724870000001</v>
      </c>
      <c r="BC28" s="39">
        <v>2.4389906049999999</v>
      </c>
      <c r="BD28" s="39">
        <v>4.2199034659999999</v>
      </c>
      <c r="BE28" s="39">
        <v>2.9545682979999999</v>
      </c>
      <c r="BF28" s="39">
        <v>0.89009354100000004</v>
      </c>
      <c r="BG28" s="39">
        <v>-1.418122662</v>
      </c>
      <c r="BH28" s="39">
        <v>-0.104872333</v>
      </c>
      <c r="BI28" s="39">
        <v>-0.79852305999999995</v>
      </c>
    </row>
    <row r="29" spans="1:61" hidden="1" x14ac:dyDescent="0.3">
      <c r="A29" s="39" t="s">
        <v>426</v>
      </c>
      <c r="B29" t="s">
        <v>427</v>
      </c>
      <c r="C29" s="60" t="s">
        <v>387</v>
      </c>
      <c r="D29" s="60" t="s">
        <v>388</v>
      </c>
      <c r="E29" s="60"/>
      <c r="F29" s="60"/>
      <c r="G29" s="60"/>
      <c r="H29" s="60"/>
      <c r="I29" s="60"/>
      <c r="J29" s="60"/>
      <c r="K29" s="60">
        <v>2.134471719</v>
      </c>
      <c r="L29" s="60">
        <v>4.2580982230000002</v>
      </c>
      <c r="M29" s="60">
        <v>3.25732899</v>
      </c>
      <c r="N29" s="60">
        <v>-0.19412763899999999</v>
      </c>
      <c r="O29" s="39">
        <v>1.6289812779999999</v>
      </c>
      <c r="P29" s="39">
        <v>5.7894736849999999</v>
      </c>
      <c r="Q29" s="39">
        <v>5.0881953859999998</v>
      </c>
      <c r="R29" s="39">
        <v>14.331826980000001</v>
      </c>
      <c r="S29" s="39">
        <v>24.392998309999999</v>
      </c>
      <c r="T29" s="39">
        <v>16.159782119999999</v>
      </c>
      <c r="U29" s="39">
        <v>22.495766580000002</v>
      </c>
      <c r="V29" s="39">
        <v>17.73112089</v>
      </c>
      <c r="W29" s="39">
        <v>15.785537590000001</v>
      </c>
      <c r="X29" s="39">
        <v>2.2059919510000001</v>
      </c>
      <c r="Y29" s="39">
        <v>3.8695250589999999</v>
      </c>
      <c r="Z29" s="39">
        <v>11.344596810000001</v>
      </c>
      <c r="AA29" s="39">
        <v>8.8857130850000008</v>
      </c>
      <c r="AB29" s="39">
        <v>2.9723991509999999</v>
      </c>
      <c r="AC29" s="39">
        <v>0.32239925000000003</v>
      </c>
      <c r="AD29" s="39">
        <v>-2.635969303</v>
      </c>
      <c r="AE29" s="39">
        <v>-2.2960932139999999</v>
      </c>
      <c r="AF29" s="39">
        <v>-1.745001754</v>
      </c>
      <c r="AG29" s="39">
        <v>0.303435966</v>
      </c>
      <c r="AH29" s="39">
        <v>1.485897322</v>
      </c>
      <c r="AI29" s="39">
        <v>0.92933543699999999</v>
      </c>
      <c r="AJ29" s="39">
        <v>0.76441973600000002</v>
      </c>
      <c r="AK29" s="39">
        <v>-0.17241379300000001</v>
      </c>
      <c r="AL29" s="39">
        <v>2.5388601039999998</v>
      </c>
      <c r="AM29" s="39">
        <v>0.81691089800000005</v>
      </c>
      <c r="AN29" s="39">
        <v>2.704034751</v>
      </c>
      <c r="AO29" s="39">
        <v>-0.45222738299999998</v>
      </c>
      <c r="AP29" s="39">
        <v>2.4315513399999999</v>
      </c>
      <c r="AQ29" s="39">
        <v>-0.36653386500000001</v>
      </c>
      <c r="AR29" s="39">
        <v>-1.2875879720000001</v>
      </c>
      <c r="AS29" s="39">
        <v>-0.70485295299999995</v>
      </c>
      <c r="AT29" s="39">
        <v>-1.2075718019999999</v>
      </c>
      <c r="AU29" s="39">
        <v>-0.49554013899999999</v>
      </c>
      <c r="AV29" s="39">
        <v>1.593625498</v>
      </c>
      <c r="AW29" s="39">
        <v>2.3529411759999999</v>
      </c>
      <c r="AX29" s="39">
        <v>2.5862068969999998</v>
      </c>
      <c r="AY29" s="39">
        <v>2.007469655</v>
      </c>
      <c r="AZ29" s="39">
        <v>3.2566666670000002</v>
      </c>
      <c r="BA29" s="39">
        <v>3.526003164</v>
      </c>
      <c r="BB29" s="39">
        <v>2.7955128359999999</v>
      </c>
      <c r="BC29" s="39">
        <v>1.9618846830000001</v>
      </c>
      <c r="BD29" s="39">
        <v>-0.36444775000000001</v>
      </c>
      <c r="BE29" s="39">
        <v>2.7545535980000002</v>
      </c>
      <c r="BF29" s="39">
        <v>3.3054849260000001</v>
      </c>
      <c r="BG29" s="39">
        <v>2.651195499</v>
      </c>
      <c r="BH29" s="39">
        <v>1.8359936969999999</v>
      </c>
      <c r="BI29" s="39">
        <v>2.7985200130000001</v>
      </c>
    </row>
    <row r="30" spans="1:61" hidden="1" x14ac:dyDescent="0.3">
      <c r="A30" s="39" t="s">
        <v>428</v>
      </c>
      <c r="B30" t="s">
        <v>429</v>
      </c>
      <c r="C30" s="60" t="s">
        <v>387</v>
      </c>
      <c r="D30" s="60" t="s">
        <v>388</v>
      </c>
      <c r="E30" s="60"/>
      <c r="F30" s="60"/>
      <c r="G30" s="60"/>
      <c r="H30" s="60"/>
      <c r="I30" s="60"/>
      <c r="J30" s="60"/>
      <c r="K30" s="60"/>
      <c r="L30" s="60">
        <v>5.4377564989999998</v>
      </c>
      <c r="M30" s="60">
        <v>4.5410314630000004</v>
      </c>
      <c r="N30" s="60">
        <v>8.9357741229999998</v>
      </c>
      <c r="O30" s="39">
        <v>6.152093421</v>
      </c>
      <c r="P30" s="39">
        <v>4.6149718269999997</v>
      </c>
      <c r="Q30" s="39">
        <v>6.8308113190000004</v>
      </c>
      <c r="R30" s="39">
        <v>5.4817541619999997</v>
      </c>
      <c r="S30" s="39">
        <v>13.07184584</v>
      </c>
      <c r="T30" s="39">
        <v>10.359635000000001</v>
      </c>
      <c r="U30" s="39">
        <v>4.2558365760000001</v>
      </c>
      <c r="V30" s="39">
        <v>3.189876371</v>
      </c>
      <c r="W30" s="39">
        <v>6.1090703590000004</v>
      </c>
      <c r="X30" s="39">
        <v>9.0913932679999991</v>
      </c>
      <c r="Y30" s="39">
        <v>12.09783723</v>
      </c>
      <c r="Z30" s="39">
        <v>11.1144985</v>
      </c>
      <c r="AA30" s="39">
        <v>6.0126210169999998</v>
      </c>
      <c r="AB30" s="39">
        <v>4</v>
      </c>
      <c r="AC30" s="39">
        <v>3.966346154</v>
      </c>
      <c r="AD30" s="39">
        <v>4.605009634</v>
      </c>
      <c r="AE30" s="39">
        <v>5.4337815440000004</v>
      </c>
      <c r="AF30" s="39">
        <v>5.7564640110000003</v>
      </c>
      <c r="AG30" s="39">
        <v>4.402411828</v>
      </c>
      <c r="AH30" s="39">
        <v>5.3876582280000003</v>
      </c>
      <c r="AI30" s="39">
        <v>4.6693191199999999</v>
      </c>
      <c r="AJ30" s="39">
        <v>7.1146812019999999</v>
      </c>
      <c r="AK30" s="39">
        <v>5.738198862</v>
      </c>
      <c r="AL30" s="39">
        <v>2.72289767</v>
      </c>
      <c r="AM30" s="39">
        <v>1.3993342369999999</v>
      </c>
      <c r="AN30" s="39">
        <v>2.0669949540000001</v>
      </c>
      <c r="AO30" s="39">
        <v>1.379137412</v>
      </c>
      <c r="AP30" s="39">
        <v>0.54415038299999996</v>
      </c>
      <c r="AQ30" s="39">
        <v>1.3366133659999999</v>
      </c>
      <c r="AR30" s="39">
        <v>1.25424826</v>
      </c>
      <c r="AS30" s="39">
        <v>1.606329417</v>
      </c>
      <c r="AT30" s="39">
        <v>2.0449897749999999</v>
      </c>
      <c r="AU30" s="39">
        <v>2.173577925</v>
      </c>
      <c r="AV30" s="39">
        <v>3.025045263</v>
      </c>
      <c r="AW30" s="39">
        <v>0.98191403700000002</v>
      </c>
      <c r="AX30" s="39">
        <v>1.591606181</v>
      </c>
      <c r="AY30" s="39">
        <v>2.3898262739999998</v>
      </c>
      <c r="AZ30" s="39">
        <v>2.4925779490000002</v>
      </c>
      <c r="BA30" s="39">
        <v>4.4895599539999997</v>
      </c>
      <c r="BB30" s="39">
        <v>2.0627347349999998</v>
      </c>
      <c r="BC30" s="39">
        <v>1.3440273840000001</v>
      </c>
      <c r="BD30" s="39">
        <v>3.1987814170000002</v>
      </c>
      <c r="BE30" s="39">
        <v>1.9845981070000001</v>
      </c>
      <c r="BF30" s="39">
        <v>0.346878097</v>
      </c>
      <c r="BG30" s="39">
        <v>1.504464399</v>
      </c>
      <c r="BH30" s="39">
        <v>1.8708077430000001</v>
      </c>
      <c r="BI30" s="39">
        <v>-0.34637693000000003</v>
      </c>
    </row>
    <row r="31" spans="1:61" hidden="1" x14ac:dyDescent="0.3">
      <c r="A31" s="39" t="s">
        <v>430</v>
      </c>
      <c r="B31" t="s">
        <v>431</v>
      </c>
      <c r="C31" s="60" t="s">
        <v>387</v>
      </c>
      <c r="D31" s="60" t="s">
        <v>388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AY31" s="39">
        <v>6.125</v>
      </c>
      <c r="AZ31" s="39">
        <v>1.5155084409999999</v>
      </c>
      <c r="BA31" s="39">
        <v>7.416856492</v>
      </c>
      <c r="BB31" s="39">
        <v>-0.39019424899999999</v>
      </c>
      <c r="BC31" s="39">
        <v>2.1885378520000001</v>
      </c>
      <c r="BD31" s="39">
        <v>3.641666667</v>
      </c>
      <c r="BE31" s="39">
        <v>2.0824957789999998</v>
      </c>
      <c r="BF31" s="39">
        <v>-8.6641462000000002E-2</v>
      </c>
      <c r="BG31" s="39">
        <v>-0.91446590500000002</v>
      </c>
      <c r="BH31" s="39">
        <v>-0.85130081899999999</v>
      </c>
      <c r="BI31" s="39">
        <v>-1.2514443909999999</v>
      </c>
    </row>
    <row r="32" spans="1:61" hidden="1" x14ac:dyDescent="0.3">
      <c r="A32" s="39" t="s">
        <v>432</v>
      </c>
      <c r="B32" t="s">
        <v>433</v>
      </c>
      <c r="C32" s="60" t="s">
        <v>387</v>
      </c>
      <c r="D32" s="60" t="s">
        <v>388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AL32" s="39">
        <v>1190.2329990000001</v>
      </c>
      <c r="AM32" s="39">
        <v>2221.0168060000001</v>
      </c>
      <c r="AN32" s="39">
        <v>709.34603979999997</v>
      </c>
      <c r="AO32" s="39">
        <v>52.71207699</v>
      </c>
      <c r="AP32" s="39">
        <v>63.937366249999997</v>
      </c>
      <c r="AQ32" s="39">
        <v>72.869717140000006</v>
      </c>
      <c r="AR32" s="39">
        <v>293.67875079999999</v>
      </c>
      <c r="AS32" s="39">
        <v>168.62023590000001</v>
      </c>
      <c r="AT32" s="39">
        <v>61.134933119999999</v>
      </c>
      <c r="AU32" s="39">
        <v>42.537548129999998</v>
      </c>
      <c r="AV32" s="39">
        <v>28.39783993</v>
      </c>
      <c r="AW32" s="39">
        <v>18.108242480000001</v>
      </c>
      <c r="AX32" s="39">
        <v>10.338879459999999</v>
      </c>
      <c r="AY32" s="39">
        <v>7.0330292849999996</v>
      </c>
      <c r="AZ32" s="39">
        <v>8.4215003920000004</v>
      </c>
      <c r="BA32" s="39">
        <v>14.83787648</v>
      </c>
      <c r="BB32" s="39">
        <v>12.945656339999999</v>
      </c>
      <c r="BC32" s="39">
        <v>7.7357480430000001</v>
      </c>
      <c r="BD32" s="39">
        <v>53.228698309999999</v>
      </c>
      <c r="BE32" s="39">
        <v>59.219736019999999</v>
      </c>
      <c r="BF32" s="39">
        <v>18.312261039999999</v>
      </c>
      <c r="BG32" s="39">
        <v>18.119554350000001</v>
      </c>
      <c r="BH32" s="39">
        <v>13.53448976</v>
      </c>
      <c r="BI32" s="39">
        <v>11.836580769999999</v>
      </c>
    </row>
    <row r="33" spans="1:61" hidden="1" x14ac:dyDescent="0.3">
      <c r="A33" s="39" t="s">
        <v>434</v>
      </c>
      <c r="B33" t="s">
        <v>435</v>
      </c>
      <c r="C33" s="60" t="s">
        <v>387</v>
      </c>
      <c r="D33" s="60" t="s">
        <v>388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Z33" s="39">
        <v>11.224489800000001</v>
      </c>
      <c r="AA33" s="39">
        <v>6.8390325269999996</v>
      </c>
      <c r="AB33" s="39">
        <v>4.9960968000000001</v>
      </c>
      <c r="AC33" s="39">
        <v>3.3828996290000002</v>
      </c>
      <c r="AD33" s="39">
        <v>6.2371661180000002</v>
      </c>
      <c r="AE33" s="39">
        <v>0.79977149400000003</v>
      </c>
      <c r="AF33" s="39">
        <v>2.0119013880000001</v>
      </c>
      <c r="AG33" s="39">
        <v>3.138888889</v>
      </c>
      <c r="AH33" s="39">
        <v>2.1276595739999999</v>
      </c>
      <c r="AI33" s="39">
        <v>3.0590717299999999</v>
      </c>
      <c r="AJ33" s="39">
        <v>0.76195150099999998</v>
      </c>
      <c r="AK33" s="39">
        <v>2.3967007300000001</v>
      </c>
      <c r="AL33" s="39">
        <v>1.472596947</v>
      </c>
      <c r="AM33" s="39">
        <v>2.5693430460000002</v>
      </c>
      <c r="AN33" s="39">
        <v>2.8896158440000002</v>
      </c>
      <c r="AO33" s="39">
        <v>5.9650209749999998</v>
      </c>
      <c r="AP33" s="39">
        <v>1.149037568</v>
      </c>
      <c r="AQ33" s="39">
        <v>2.1952625000000001</v>
      </c>
      <c r="AR33" s="39">
        <v>2.6213952460000001</v>
      </c>
      <c r="AS33" s="39">
        <v>3.0674396690000001</v>
      </c>
      <c r="AT33" s="39">
        <v>3.6514178660000001</v>
      </c>
      <c r="AU33" s="39">
        <v>4.2402666069999997</v>
      </c>
      <c r="AV33" s="39">
        <v>2.3180827470000001</v>
      </c>
      <c r="AW33" s="39">
        <v>6.3944309969999997</v>
      </c>
      <c r="AX33" s="39">
        <v>-1.104310444</v>
      </c>
      <c r="AY33" s="39">
        <v>-7.1137677129999997</v>
      </c>
      <c r="AZ33" s="39">
        <v>2.318082746</v>
      </c>
      <c r="BA33" s="39">
        <v>6.3944310030000002</v>
      </c>
      <c r="BB33" s="39">
        <v>-1.104310449</v>
      </c>
      <c r="BC33" s="39">
        <v>0.91797737899999998</v>
      </c>
      <c r="BD33" s="39">
        <v>1.602056156</v>
      </c>
      <c r="BE33" s="39">
        <v>1.3006067349999999</v>
      </c>
      <c r="BF33" s="39">
        <v>0.50974776899999996</v>
      </c>
      <c r="BG33" s="39">
        <v>1.201399645</v>
      </c>
      <c r="BH33" s="39">
        <v>-0.88528155200000003</v>
      </c>
    </row>
    <row r="34" spans="1:61" hidden="1" x14ac:dyDescent="0.3">
      <c r="A34" s="39" t="s">
        <v>436</v>
      </c>
      <c r="B34" t="s">
        <v>437</v>
      </c>
      <c r="C34" s="60" t="s">
        <v>387</v>
      </c>
      <c r="D34" s="60" t="s">
        <v>388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1:61" hidden="1" x14ac:dyDescent="0.3">
      <c r="A35" s="39" t="s">
        <v>438</v>
      </c>
      <c r="B35" t="s">
        <v>439</v>
      </c>
      <c r="C35" s="60" t="s">
        <v>387</v>
      </c>
      <c r="D35" s="60" t="s">
        <v>388</v>
      </c>
      <c r="E35" s="60">
        <v>11.533152579999999</v>
      </c>
      <c r="F35" s="60">
        <v>7.5614930720000002</v>
      </c>
      <c r="G35" s="60">
        <v>5.8793314219999999</v>
      </c>
      <c r="H35" s="60">
        <v>-0.70635721500000004</v>
      </c>
      <c r="I35" s="60">
        <v>10.18181818</v>
      </c>
      <c r="J35" s="60">
        <v>2.8602860290000001</v>
      </c>
      <c r="K35" s="60">
        <v>6.951871658</v>
      </c>
      <c r="L35" s="60">
        <v>11.2</v>
      </c>
      <c r="M35" s="60">
        <v>5.4706235019999996</v>
      </c>
      <c r="N35" s="60">
        <v>2.2097484729999999</v>
      </c>
      <c r="O35" s="39">
        <v>3.9555092109999999</v>
      </c>
      <c r="P35" s="39">
        <v>3.6746143060000001</v>
      </c>
      <c r="Q35" s="39">
        <v>6.5115440119999999</v>
      </c>
      <c r="R35" s="39">
        <v>31.486028789999999</v>
      </c>
      <c r="S35" s="39">
        <v>62.836075600000001</v>
      </c>
      <c r="T35" s="39">
        <v>7.9767460249999997</v>
      </c>
      <c r="U35" s="39">
        <v>4.4940116469999998</v>
      </c>
      <c r="V35" s="39">
        <v>8.1072555210000008</v>
      </c>
      <c r="W35" s="39">
        <v>10.35567228</v>
      </c>
      <c r="X35" s="39">
        <v>19.719716779999999</v>
      </c>
      <c r="Y35" s="39">
        <v>47.241650100000001</v>
      </c>
      <c r="Z35" s="39">
        <v>32.133601110000001</v>
      </c>
      <c r="AA35" s="39">
        <v>123.5357186</v>
      </c>
      <c r="AB35" s="39">
        <v>275.5862836</v>
      </c>
      <c r="AC35" s="39">
        <v>1281.3499420000001</v>
      </c>
      <c r="AD35" s="39">
        <v>11749.63963</v>
      </c>
      <c r="AE35" s="39">
        <v>276.3359676</v>
      </c>
      <c r="AF35" s="39">
        <v>14.578698449999999</v>
      </c>
      <c r="AG35" s="39">
        <v>16.002091050000001</v>
      </c>
      <c r="AH35" s="39">
        <v>15.17346811</v>
      </c>
      <c r="AI35" s="39">
        <v>17.118774599999998</v>
      </c>
      <c r="AJ35" s="39">
        <v>21.447069819999999</v>
      </c>
      <c r="AK35" s="39">
        <v>12.0603236</v>
      </c>
      <c r="AL35" s="39">
        <v>8.5278769570000001</v>
      </c>
      <c r="AM35" s="39">
        <v>7.8740442149999996</v>
      </c>
      <c r="AN35" s="39">
        <v>10.193206760000001</v>
      </c>
      <c r="AO35" s="39">
        <v>12.425486619999999</v>
      </c>
      <c r="AP35" s="39">
        <v>4.7084443599999997</v>
      </c>
      <c r="AQ35" s="39">
        <v>7.6732289570000001</v>
      </c>
      <c r="AR35" s="39">
        <v>2.159516268</v>
      </c>
      <c r="AS35" s="39">
        <v>4.6082299889999998</v>
      </c>
      <c r="AT35" s="39">
        <v>1.589653779</v>
      </c>
      <c r="AU35" s="39">
        <v>0.92825885200000002</v>
      </c>
      <c r="AV35" s="39">
        <v>3.3372749970000002</v>
      </c>
      <c r="AW35" s="39">
        <v>4.4373808009999998</v>
      </c>
      <c r="AX35" s="39">
        <v>5.3932310689999996</v>
      </c>
      <c r="AY35" s="39">
        <v>4.2855492660000003</v>
      </c>
      <c r="AZ35" s="39">
        <v>8.7062472310000008</v>
      </c>
      <c r="BA35" s="39">
        <v>14.000407579999999</v>
      </c>
      <c r="BB35" s="39">
        <v>3.3493698260000002</v>
      </c>
      <c r="BC35" s="39">
        <v>2.5017670270000001</v>
      </c>
      <c r="BD35" s="39">
        <v>9.8126898409999992</v>
      </c>
      <c r="BE35" s="39">
        <v>4.586374696</v>
      </c>
      <c r="BF35" s="39">
        <v>5.7155800980000002</v>
      </c>
      <c r="BG35" s="39">
        <v>5.7835637220000002</v>
      </c>
      <c r="BH35" s="39">
        <v>4.0609637259999998</v>
      </c>
      <c r="BI35" s="39">
        <v>3.6252393679999999</v>
      </c>
    </row>
    <row r="36" spans="1:61" hidden="1" x14ac:dyDescent="0.3">
      <c r="A36" s="39" t="s">
        <v>440</v>
      </c>
      <c r="B36" t="s">
        <v>441</v>
      </c>
      <c r="C36" s="60" t="s">
        <v>387</v>
      </c>
      <c r="D36" s="60" t="s">
        <v>388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Z36" s="39">
        <v>101.7248208</v>
      </c>
      <c r="AA36" s="39">
        <v>100.54349809999999</v>
      </c>
      <c r="AB36" s="39">
        <v>135.02759510000001</v>
      </c>
      <c r="AC36" s="39">
        <v>192.12176959999999</v>
      </c>
      <c r="AD36" s="39">
        <v>225.99155630000001</v>
      </c>
      <c r="AE36" s="39">
        <v>147.14216590000001</v>
      </c>
      <c r="AF36" s="39">
        <v>228.3351346</v>
      </c>
      <c r="AG36" s="39">
        <v>629.11472719999995</v>
      </c>
      <c r="AH36" s="39">
        <v>1430.7232309999999</v>
      </c>
      <c r="AI36" s="39">
        <v>2947.7329300000001</v>
      </c>
      <c r="AJ36" s="39">
        <v>432.78460159999997</v>
      </c>
      <c r="AK36" s="39">
        <v>951.64845990000003</v>
      </c>
      <c r="AL36" s="39">
        <v>1927.9834980000001</v>
      </c>
      <c r="AM36" s="39">
        <v>2075.8871819999999</v>
      </c>
      <c r="AN36" s="39">
        <v>66.00787631</v>
      </c>
      <c r="AO36" s="39">
        <v>15.7574361</v>
      </c>
      <c r="AP36" s="39">
        <v>6.9253169449999996</v>
      </c>
      <c r="AQ36" s="39">
        <v>3.198591891</v>
      </c>
      <c r="AR36" s="39">
        <v>4.8579662409999997</v>
      </c>
      <c r="AS36" s="39">
        <v>7.044702451</v>
      </c>
      <c r="AT36" s="39">
        <v>6.8378307569999999</v>
      </c>
      <c r="AU36" s="39">
        <v>8.4502206960000006</v>
      </c>
      <c r="AV36" s="39">
        <v>14.715325829999999</v>
      </c>
      <c r="AW36" s="39">
        <v>6.5991248469999997</v>
      </c>
      <c r="AX36" s="39">
        <v>6.86734958</v>
      </c>
      <c r="AY36" s="39">
        <v>4.1836805320000003</v>
      </c>
      <c r="AZ36" s="39">
        <v>3.6370279339999998</v>
      </c>
      <c r="BA36" s="39">
        <v>5.6630985190000001</v>
      </c>
      <c r="BB36" s="39">
        <v>4.8864084439999997</v>
      </c>
      <c r="BC36" s="39">
        <v>5.0383169460000001</v>
      </c>
      <c r="BD36" s="39">
        <v>6.6361986569999996</v>
      </c>
      <c r="BE36" s="39">
        <v>5.4019647500000003</v>
      </c>
      <c r="BF36" s="39">
        <v>6.2018996130000001</v>
      </c>
      <c r="BG36" s="39">
        <v>6.3320923420000002</v>
      </c>
      <c r="BH36" s="39">
        <v>9.0276012879999996</v>
      </c>
      <c r="BI36" s="39">
        <v>8.7394785230000007</v>
      </c>
    </row>
    <row r="37" spans="1:61" hidden="1" x14ac:dyDescent="0.3">
      <c r="A37" s="39" t="s">
        <v>442</v>
      </c>
      <c r="B37" t="s">
        <v>443</v>
      </c>
      <c r="C37" s="60" t="s">
        <v>387</v>
      </c>
      <c r="D37" s="60" t="s">
        <v>388</v>
      </c>
      <c r="E37" s="60"/>
      <c r="F37" s="60"/>
      <c r="G37" s="60"/>
      <c r="H37" s="60"/>
      <c r="I37" s="60"/>
      <c r="J37" s="60"/>
      <c r="K37" s="60"/>
      <c r="L37" s="60">
        <v>3.6348751529999999</v>
      </c>
      <c r="M37" s="60">
        <v>7.4887431869999999</v>
      </c>
      <c r="N37" s="60">
        <v>5.835231866</v>
      </c>
      <c r="O37" s="39">
        <v>7.2842163739999997</v>
      </c>
      <c r="P37" s="39">
        <v>7.4692556640000003</v>
      </c>
      <c r="Q37" s="39">
        <v>11.87665623</v>
      </c>
      <c r="R37" s="39">
        <v>16.85508183</v>
      </c>
      <c r="S37" s="39">
        <v>38.922928089999999</v>
      </c>
      <c r="T37" s="39">
        <v>20.294468760000001</v>
      </c>
      <c r="U37" s="39">
        <v>4.9867681109999999</v>
      </c>
      <c r="V37" s="39">
        <v>8.3523696990000005</v>
      </c>
      <c r="W37" s="39">
        <v>9.4823825910000004</v>
      </c>
      <c r="X37" s="39">
        <v>13.169835539999999</v>
      </c>
      <c r="Y37" s="39">
        <v>14.430519719999999</v>
      </c>
      <c r="Z37" s="39">
        <v>14.567563209999999</v>
      </c>
      <c r="AA37" s="39">
        <v>10.332466439999999</v>
      </c>
      <c r="AB37" s="39">
        <v>5.2302987830000003</v>
      </c>
      <c r="AC37" s="39">
        <v>4.685797312</v>
      </c>
      <c r="AD37" s="39">
        <v>3.915105251</v>
      </c>
      <c r="AE37" s="39">
        <v>1.3300684519999999</v>
      </c>
      <c r="AF37" s="39">
        <v>3.311731107</v>
      </c>
      <c r="AG37" s="39">
        <v>4.8588591780000003</v>
      </c>
      <c r="AH37" s="39">
        <v>6.1901140679999997</v>
      </c>
      <c r="AI37" s="39">
        <v>3.0745727110000001</v>
      </c>
      <c r="AJ37" s="39">
        <v>6.2575266330000003</v>
      </c>
      <c r="AK37" s="39">
        <v>6.0938930300000003</v>
      </c>
      <c r="AL37" s="39">
        <v>1.1134393359999999</v>
      </c>
      <c r="AM37" s="39">
        <v>7.7204387999999999E-2</v>
      </c>
      <c r="AN37" s="39">
        <v>1.878862794</v>
      </c>
      <c r="AO37" s="39">
        <v>2.3861522279999998</v>
      </c>
      <c r="AP37" s="39">
        <v>7.7105387900000002</v>
      </c>
      <c r="AQ37" s="39">
        <v>-1.268886607</v>
      </c>
      <c r="AR37" s="39">
        <v>1.560062402</v>
      </c>
      <c r="AS37" s="39">
        <v>2.4358130349999998</v>
      </c>
      <c r="AT37" s="39">
        <v>2.5778349039999999</v>
      </c>
      <c r="AU37" s="39">
        <v>0.12524945800000001</v>
      </c>
      <c r="AV37" s="39">
        <v>1.6194331980000001</v>
      </c>
      <c r="AW37" s="39">
        <v>1.394422311</v>
      </c>
      <c r="AX37" s="39">
        <v>6.0821872949999998</v>
      </c>
      <c r="AY37" s="39">
        <v>7.3076626280000001</v>
      </c>
      <c r="AZ37" s="39">
        <v>4.034229829</v>
      </c>
      <c r="BA37" s="39">
        <v>8.1081081079999997</v>
      </c>
      <c r="BB37" s="39">
        <v>3.643861893</v>
      </c>
      <c r="BC37" s="39">
        <v>5.8242185329999998</v>
      </c>
      <c r="BD37" s="39">
        <v>9.4322024019999997</v>
      </c>
      <c r="BE37" s="39">
        <v>4.5333475390000002</v>
      </c>
      <c r="BF37" s="39">
        <v>1.804005504</v>
      </c>
      <c r="BG37" s="39">
        <v>1.8871702459999999</v>
      </c>
      <c r="BH37" s="39">
        <v>-1.0612164690000001</v>
      </c>
    </row>
    <row r="38" spans="1:61" hidden="1" x14ac:dyDescent="0.3">
      <c r="A38" s="39" t="s">
        <v>444</v>
      </c>
      <c r="B38" t="s">
        <v>445</v>
      </c>
      <c r="C38" s="60" t="s">
        <v>387</v>
      </c>
      <c r="D38" s="60" t="s">
        <v>388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Z38" s="39">
        <v>9.1370558380000002</v>
      </c>
      <c r="AA38" s="39">
        <v>6.3565891470000002</v>
      </c>
      <c r="AB38" s="39">
        <v>1.1661807580000001</v>
      </c>
      <c r="AC38" s="39">
        <v>3.0739673390000002</v>
      </c>
      <c r="AD38" s="39">
        <v>2.353215284</v>
      </c>
      <c r="AE38" s="39">
        <v>1.781242886</v>
      </c>
      <c r="AF38" s="39">
        <v>1.246854906</v>
      </c>
      <c r="AG38" s="39">
        <v>1.192842942</v>
      </c>
      <c r="AH38" s="39">
        <v>1.3043003710000001</v>
      </c>
      <c r="AI38" s="39">
        <v>2.1386629319999999</v>
      </c>
      <c r="AJ38" s="39">
        <v>1.6</v>
      </c>
      <c r="AK38" s="39">
        <v>1.2795275589999999</v>
      </c>
      <c r="AL38" s="39">
        <v>4.2517006799999999</v>
      </c>
      <c r="AM38" s="39">
        <v>2.4625184490000001</v>
      </c>
      <c r="AN38" s="39">
        <v>5.9666413949999999</v>
      </c>
      <c r="AO38" s="39">
        <v>1.9961365099999999</v>
      </c>
      <c r="AP38" s="39">
        <v>1.7115600449999999</v>
      </c>
      <c r="AQ38" s="39">
        <v>-0.44137931000000002</v>
      </c>
      <c r="AR38" s="39">
        <v>-0.41562759799999999</v>
      </c>
      <c r="AS38" s="39">
        <v>1.5581524760000001</v>
      </c>
      <c r="AT38" s="39">
        <v>0.59589041099999995</v>
      </c>
      <c r="AU38" s="39">
        <v>-2.3149724250000001</v>
      </c>
      <c r="AV38" s="39">
        <v>0.3</v>
      </c>
      <c r="AW38" s="39">
        <v>0.81422399499999998</v>
      </c>
      <c r="AX38" s="39">
        <v>1.2444371190000001</v>
      </c>
      <c r="AY38" s="39">
        <v>0.15988807799999999</v>
      </c>
      <c r="AZ38" s="39">
        <v>0.96777411999999996</v>
      </c>
      <c r="BA38" s="39">
        <v>2.0849802369999999</v>
      </c>
      <c r="BB38" s="39">
        <v>1.035717743</v>
      </c>
      <c r="BC38" s="39">
        <v>0.35686913199999998</v>
      </c>
      <c r="BD38" s="39">
        <v>2.015934385</v>
      </c>
      <c r="BE38" s="39">
        <v>0.46410285800000001</v>
      </c>
      <c r="BF38" s="39">
        <v>0.38326308599999998</v>
      </c>
      <c r="BG38" s="39">
        <v>-0.194426292</v>
      </c>
      <c r="BH38" s="39">
        <v>-0.42392566799999998</v>
      </c>
      <c r="BI38" s="39">
        <v>-0.73232302199999999</v>
      </c>
    </row>
    <row r="39" spans="1:61" hidden="1" x14ac:dyDescent="0.3">
      <c r="A39" s="39" t="s">
        <v>446</v>
      </c>
      <c r="B39" t="s">
        <v>447</v>
      </c>
      <c r="C39" s="60" t="s">
        <v>387</v>
      </c>
      <c r="D39" s="60" t="s">
        <v>388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Z39" s="39">
        <v>9.9331423109999992</v>
      </c>
      <c r="AA39" s="39">
        <v>9.9044309300000002</v>
      </c>
      <c r="AB39" s="39">
        <v>18.023715419999998</v>
      </c>
      <c r="AC39" s="39">
        <v>7.0328198259999999</v>
      </c>
      <c r="AD39" s="39">
        <v>1.8773466830000001</v>
      </c>
      <c r="AE39" s="39">
        <v>9.950859951</v>
      </c>
      <c r="AF39" s="39">
        <v>6.3687150839999997</v>
      </c>
      <c r="AG39" s="39">
        <v>10.084033610000001</v>
      </c>
      <c r="AH39" s="39">
        <v>8.7786259540000007</v>
      </c>
      <c r="AI39" s="39">
        <v>10</v>
      </c>
      <c r="AJ39" s="39">
        <v>12.28070175</v>
      </c>
      <c r="AK39" s="39">
        <v>15.980113640000001</v>
      </c>
      <c r="AL39" s="39">
        <v>11.20636865</v>
      </c>
      <c r="AM39" s="39">
        <v>6.9933920699999996</v>
      </c>
      <c r="AN39" s="39">
        <v>9.4956253220000004</v>
      </c>
      <c r="AO39" s="39">
        <v>8.7896592239999993</v>
      </c>
      <c r="AP39" s="39">
        <v>6.5132858069999999</v>
      </c>
      <c r="AQ39" s="39">
        <v>10.57702059</v>
      </c>
      <c r="AR39" s="39">
        <v>6.77732942</v>
      </c>
      <c r="AS39" s="39">
        <v>4.01099373</v>
      </c>
      <c r="AT39" s="39">
        <v>3.4104046239999999</v>
      </c>
      <c r="AU39" s="39">
        <v>2.4834304880000002</v>
      </c>
      <c r="AV39" s="39">
        <v>1.566152408</v>
      </c>
      <c r="AW39" s="39">
        <v>-18.108630130000002</v>
      </c>
      <c r="AX39" s="39">
        <v>5.3115130629999996</v>
      </c>
      <c r="AY39" s="39">
        <v>5.0004543799999999</v>
      </c>
      <c r="AZ39" s="39">
        <v>5.1561113880000002</v>
      </c>
      <c r="BA39" s="39">
        <v>8.3271604939999992</v>
      </c>
      <c r="BB39" s="39">
        <v>4.3611221909999998</v>
      </c>
      <c r="BC39" s="39">
        <v>7.0363831609999998</v>
      </c>
      <c r="BD39" s="39">
        <v>8.848985699</v>
      </c>
      <c r="BE39" s="39">
        <v>10.919656939999999</v>
      </c>
      <c r="BF39" s="39">
        <v>7.0066666670000002</v>
      </c>
      <c r="BG39" s="39">
        <v>8.2065451459999998</v>
      </c>
      <c r="BH39" s="39">
        <v>4.5217085429999999</v>
      </c>
      <c r="BI39" s="39">
        <v>4.3774526629999997</v>
      </c>
    </row>
    <row r="40" spans="1:61" hidden="1" x14ac:dyDescent="0.3">
      <c r="A40" s="39" t="s">
        <v>448</v>
      </c>
      <c r="B40" t="s">
        <v>449</v>
      </c>
      <c r="C40" s="60" t="s">
        <v>387</v>
      </c>
      <c r="D40" s="60" t="s">
        <v>388</v>
      </c>
      <c r="E40" s="60"/>
      <c r="F40" s="60"/>
      <c r="G40" s="60"/>
      <c r="H40" s="60"/>
      <c r="I40" s="60"/>
      <c r="J40" s="60"/>
      <c r="K40" s="60"/>
      <c r="L40" s="60"/>
      <c r="M40" s="60"/>
      <c r="N40" s="60"/>
      <c r="T40" s="39">
        <v>11.97475502</v>
      </c>
      <c r="U40" s="39">
        <v>11.73242361</v>
      </c>
      <c r="V40" s="39">
        <v>13.168724279999999</v>
      </c>
      <c r="W40" s="39">
        <v>9.0439882699999998</v>
      </c>
      <c r="X40" s="39">
        <v>11.73623064</v>
      </c>
      <c r="Y40" s="39">
        <v>13.63242515</v>
      </c>
      <c r="Z40" s="39">
        <v>16.428026769999999</v>
      </c>
      <c r="AA40" s="39">
        <v>11.137206430000001</v>
      </c>
      <c r="AB40" s="39">
        <v>10.477143809999999</v>
      </c>
      <c r="AC40" s="39">
        <v>8.5774690430000007</v>
      </c>
      <c r="AD40" s="39">
        <v>8.0945757999999994</v>
      </c>
      <c r="AE40" s="39">
        <v>10.001715559999999</v>
      </c>
      <c r="AF40" s="39">
        <v>9.8019338739999995</v>
      </c>
      <c r="AG40" s="39">
        <v>8.3516795679999998</v>
      </c>
      <c r="AH40" s="39">
        <v>11.575014749999999</v>
      </c>
      <c r="AI40" s="39">
        <v>11.39634612</v>
      </c>
      <c r="AJ40" s="39">
        <v>11.765016080000001</v>
      </c>
      <c r="AK40" s="39">
        <v>16.167612399999999</v>
      </c>
      <c r="AL40" s="39">
        <v>14.330803339999999</v>
      </c>
      <c r="AM40" s="39">
        <v>10.542920990000001</v>
      </c>
      <c r="AN40" s="39">
        <v>10.51254608</v>
      </c>
      <c r="AO40" s="39">
        <v>10.08285807</v>
      </c>
      <c r="AP40" s="39">
        <v>8.7199312710000001</v>
      </c>
      <c r="AQ40" s="39">
        <v>6.6613986570000003</v>
      </c>
      <c r="AR40" s="39">
        <v>7.7492961920000001</v>
      </c>
      <c r="AS40" s="39">
        <v>8.6014851490000002</v>
      </c>
      <c r="AT40" s="39">
        <v>6.5590376700000004</v>
      </c>
      <c r="AU40" s="39">
        <v>8.0327966249999996</v>
      </c>
      <c r="AV40" s="39">
        <v>9.1899026559999992</v>
      </c>
      <c r="AW40" s="39">
        <v>6.9457036370000003</v>
      </c>
      <c r="AX40" s="39">
        <v>8.6102252850000003</v>
      </c>
      <c r="AY40" s="39">
        <v>11.55521879</v>
      </c>
      <c r="AZ40" s="39">
        <v>7.0809984720000001</v>
      </c>
      <c r="BA40" s="39">
        <v>12.70218839</v>
      </c>
      <c r="BB40" s="39">
        <v>8.0272970309999998</v>
      </c>
      <c r="BC40" s="39">
        <v>6.948876587</v>
      </c>
      <c r="BD40" s="39">
        <v>8.4581658750000006</v>
      </c>
      <c r="BE40" s="39">
        <v>7.5402840940000004</v>
      </c>
      <c r="BF40" s="39">
        <v>5.8838884829999998</v>
      </c>
      <c r="BG40" s="39">
        <v>4.4031359400000003</v>
      </c>
      <c r="BH40" s="39">
        <v>3.0603570420000001</v>
      </c>
      <c r="BI40" s="39">
        <v>3.7693045980000002</v>
      </c>
    </row>
    <row r="41" spans="1:61" hidden="1" x14ac:dyDescent="0.3">
      <c r="A41" s="39" t="s">
        <v>450</v>
      </c>
      <c r="B41" t="s">
        <v>451</v>
      </c>
      <c r="C41" s="60" t="s">
        <v>387</v>
      </c>
      <c r="D41" s="60" t="s">
        <v>388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Z41" s="39">
        <v>-3.3333333E-2</v>
      </c>
      <c r="AA41" s="39">
        <v>13.2960987</v>
      </c>
      <c r="AB41" s="39">
        <v>14.61261129</v>
      </c>
      <c r="AC41" s="39">
        <v>2.5422096679999999</v>
      </c>
      <c r="AD41" s="39">
        <v>10.42384023</v>
      </c>
      <c r="AE41" s="39">
        <v>2.2451525120000002</v>
      </c>
      <c r="AF41" s="39">
        <v>-6.9868027059999998</v>
      </c>
      <c r="AG41" s="39">
        <v>-3.9644688210000001</v>
      </c>
      <c r="AH41" s="39">
        <v>0.68905580700000002</v>
      </c>
      <c r="AI41" s="39">
        <v>-1.2330456E-2</v>
      </c>
      <c r="AJ41" s="39">
        <v>-2.7623628070000001</v>
      </c>
      <c r="AK41" s="39">
        <v>-1.033608117</v>
      </c>
      <c r="AL41" s="39">
        <v>-2.9153584929999998</v>
      </c>
      <c r="AM41" s="39">
        <v>24.571013730000001</v>
      </c>
      <c r="AN41" s="39">
        <v>19.189403970000001</v>
      </c>
      <c r="AO41" s="39">
        <v>3.7249411029999999</v>
      </c>
      <c r="AP41" s="39">
        <v>1.611313478</v>
      </c>
      <c r="AQ41" s="39">
        <v>-1.8852009620000001</v>
      </c>
      <c r="AR41" s="39">
        <v>-1.4142022009999999</v>
      </c>
      <c r="AS41" s="39">
        <v>3.2034009160000001</v>
      </c>
      <c r="AT41" s="39">
        <v>3.834860602</v>
      </c>
      <c r="AU41" s="39">
        <v>2.3318170349999998</v>
      </c>
      <c r="AV41" s="39">
        <v>4.1347090519999998</v>
      </c>
      <c r="AW41" s="39">
        <v>-2.0664060110000002</v>
      </c>
      <c r="AX41" s="39">
        <v>2.8835207340000002</v>
      </c>
      <c r="AY41" s="39">
        <v>6.6952646580000001</v>
      </c>
      <c r="AZ41" s="39">
        <v>0.92841211000000001</v>
      </c>
      <c r="BA41" s="39">
        <v>9.2726185030000003</v>
      </c>
      <c r="BB41" s="39">
        <v>3.5199020999999999</v>
      </c>
      <c r="BC41" s="39">
        <v>1.4932337840000001</v>
      </c>
      <c r="BD41" s="39">
        <v>1.3005699690000001</v>
      </c>
      <c r="BE41" s="39">
        <v>5.772250594</v>
      </c>
      <c r="BF41" s="39">
        <v>1.5018451239999999</v>
      </c>
      <c r="BG41" s="39">
        <v>25.282810649999998</v>
      </c>
      <c r="BH41" s="39">
        <v>37.142214809999999</v>
      </c>
    </row>
    <row r="42" spans="1:61" hidden="1" x14ac:dyDescent="0.3">
      <c r="A42" s="39" t="s">
        <v>342</v>
      </c>
      <c r="B42" t="s">
        <v>341</v>
      </c>
      <c r="C42" s="60" t="s">
        <v>387</v>
      </c>
      <c r="D42" s="60" t="s">
        <v>388</v>
      </c>
      <c r="E42" s="60">
        <v>1.3117546849999999</v>
      </c>
      <c r="F42" s="60">
        <v>0.86598284800000003</v>
      </c>
      <c r="G42" s="60">
        <v>1.1785634869999999</v>
      </c>
      <c r="H42" s="60">
        <v>1.769230769</v>
      </c>
      <c r="I42" s="60">
        <v>1.792463017</v>
      </c>
      <c r="J42" s="60">
        <v>2.4610162299999998</v>
      </c>
      <c r="K42" s="60">
        <v>3.737446941</v>
      </c>
      <c r="L42" s="60">
        <v>3.5728542910000001</v>
      </c>
      <c r="M42" s="60">
        <v>4.0855656199999997</v>
      </c>
      <c r="N42" s="60">
        <v>4.5084243659999998</v>
      </c>
      <c r="O42" s="39">
        <v>3.3661086010000001</v>
      </c>
      <c r="P42" s="39">
        <v>2.8365755419999998</v>
      </c>
      <c r="Q42" s="39">
        <v>4.7750000000000004</v>
      </c>
      <c r="R42" s="39">
        <v>7.6115485569999999</v>
      </c>
      <c r="S42" s="39">
        <v>10.86474501</v>
      </c>
      <c r="T42" s="39">
        <v>10.813333330000001</v>
      </c>
      <c r="U42" s="39">
        <v>7.5081217669999996</v>
      </c>
      <c r="V42" s="39">
        <v>7.9910464460000004</v>
      </c>
      <c r="W42" s="39">
        <v>8.9128407089999993</v>
      </c>
      <c r="X42" s="39">
        <v>9.1445427729999995</v>
      </c>
      <c r="Y42" s="39">
        <v>10.18308631</v>
      </c>
      <c r="Z42" s="39">
        <v>12.46241494</v>
      </c>
      <c r="AA42" s="39">
        <v>10.803354669999999</v>
      </c>
      <c r="AB42" s="39">
        <v>5.8161537699999997</v>
      </c>
      <c r="AC42" s="39">
        <v>4.3388235289999999</v>
      </c>
      <c r="AD42" s="39">
        <v>3.9509291000000002</v>
      </c>
      <c r="AE42" s="39">
        <v>4.1738979519999999</v>
      </c>
      <c r="AF42" s="39">
        <v>4.3648479800000004</v>
      </c>
      <c r="AG42" s="39">
        <v>4.0226674119999997</v>
      </c>
      <c r="AH42" s="39">
        <v>4.9950126600000004</v>
      </c>
      <c r="AI42" s="39">
        <v>4.7646886879999997</v>
      </c>
      <c r="AJ42" s="39">
        <v>5.615234375</v>
      </c>
      <c r="AK42" s="39">
        <v>1.5058450560000001</v>
      </c>
      <c r="AL42" s="39">
        <v>1.8413689900000001</v>
      </c>
      <c r="AM42" s="39">
        <v>0.185279836</v>
      </c>
      <c r="AN42" s="39">
        <v>2.168229067</v>
      </c>
      <c r="AO42" s="39">
        <v>1.570531125</v>
      </c>
      <c r="AP42" s="39">
        <v>1.621216381</v>
      </c>
      <c r="AQ42" s="39">
        <v>0.99594245699999995</v>
      </c>
      <c r="AR42" s="39">
        <v>1.7348429510000001</v>
      </c>
      <c r="AS42" s="39">
        <v>2.7194399570000001</v>
      </c>
      <c r="AT42" s="39">
        <v>2.5251201399999998</v>
      </c>
      <c r="AU42" s="39">
        <v>2.2583944090000001</v>
      </c>
      <c r="AV42" s="39">
        <v>2.758563214</v>
      </c>
      <c r="AW42" s="39">
        <v>1.8572587190000001</v>
      </c>
      <c r="AX42" s="39">
        <v>2.2135520340000001</v>
      </c>
      <c r="AY42" s="39">
        <v>2.002025395</v>
      </c>
      <c r="AZ42" s="39">
        <v>2.1383839930000001</v>
      </c>
      <c r="BA42" s="39">
        <v>2.3702706739999999</v>
      </c>
      <c r="BB42" s="39">
        <v>0.299466803</v>
      </c>
      <c r="BC42" s="39">
        <v>1.776871541</v>
      </c>
      <c r="BD42" s="39">
        <v>2.912135089</v>
      </c>
      <c r="BE42" s="39">
        <v>1.5156782310000001</v>
      </c>
      <c r="BF42" s="39">
        <v>0.93829189800000001</v>
      </c>
      <c r="BG42" s="39">
        <v>1.9066359070000001</v>
      </c>
      <c r="BH42" s="39">
        <v>1.1252413610000001</v>
      </c>
      <c r="BI42" s="39">
        <v>1.4287595470000001</v>
      </c>
    </row>
    <row r="43" spans="1:61" hidden="1" x14ac:dyDescent="0.3">
      <c r="A43" s="39" t="s">
        <v>452</v>
      </c>
      <c r="B43" t="s">
        <v>453</v>
      </c>
      <c r="C43" s="60" t="s">
        <v>387</v>
      </c>
      <c r="D43" s="60" t="s">
        <v>388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AK43" s="39">
        <v>151.25176016500001</v>
      </c>
      <c r="AL43" s="39">
        <v>89.811949029999994</v>
      </c>
      <c r="AM43" s="39">
        <v>35.925092360000001</v>
      </c>
      <c r="AN43" s="39">
        <v>28.07169648</v>
      </c>
      <c r="AO43" s="39">
        <v>19.817221230000001</v>
      </c>
      <c r="AP43" s="39">
        <v>8.8778903410000005</v>
      </c>
      <c r="AQ43" s="39">
        <v>8.2083333330000006</v>
      </c>
      <c r="AR43" s="39">
        <v>4.0191387560000003</v>
      </c>
      <c r="AS43" s="39">
        <v>8.8788036780000006</v>
      </c>
      <c r="AT43" s="39">
        <v>5.7453304860000003</v>
      </c>
      <c r="AU43" s="39">
        <v>3.3233106499999998</v>
      </c>
      <c r="AV43" s="39">
        <v>2.1571070369999998</v>
      </c>
      <c r="AW43" s="39">
        <v>3.5890267960000002</v>
      </c>
      <c r="AX43" s="39">
        <v>3.3171782439999999</v>
      </c>
      <c r="AY43" s="39">
        <v>3.878312373</v>
      </c>
      <c r="AZ43" s="39">
        <v>4.8357793840000003</v>
      </c>
      <c r="BA43" s="39">
        <v>6.3509862889999997</v>
      </c>
      <c r="BB43" s="39">
        <v>2.7531724870000001</v>
      </c>
      <c r="BC43" s="39">
        <v>1.840965347</v>
      </c>
      <c r="BD43" s="39">
        <v>4.1303006880000002</v>
      </c>
      <c r="BE43" s="39">
        <v>3.3338002520000001</v>
      </c>
      <c r="BF43" s="39">
        <v>1.434726602</v>
      </c>
      <c r="BG43" s="39">
        <v>0.103789914</v>
      </c>
      <c r="BH43" s="39">
        <v>-0.45676665300000002</v>
      </c>
      <c r="BI43" s="39">
        <v>-5.6665722000000002E-2</v>
      </c>
    </row>
    <row r="44" spans="1:61" hidden="1" x14ac:dyDescent="0.3">
      <c r="A44" s="39" t="s">
        <v>454</v>
      </c>
      <c r="B44" t="s">
        <v>455</v>
      </c>
      <c r="C44" s="60" t="s">
        <v>387</v>
      </c>
      <c r="D44" s="60" t="s">
        <v>388</v>
      </c>
      <c r="E44" s="60">
        <v>1.4385172209999999</v>
      </c>
      <c r="F44" s="60">
        <v>1.8453706649999999</v>
      </c>
      <c r="G44" s="60">
        <v>4.3156156560000003</v>
      </c>
      <c r="H44" s="60">
        <v>3.439719346</v>
      </c>
      <c r="I44" s="60">
        <v>3.0813135909999998</v>
      </c>
      <c r="J44" s="60">
        <v>3.4145167110000001</v>
      </c>
      <c r="K44" s="60">
        <v>4.776130985</v>
      </c>
      <c r="L44" s="60">
        <v>4.0214775039999999</v>
      </c>
      <c r="M44" s="60">
        <v>2.4123512379999998</v>
      </c>
      <c r="N44" s="60">
        <v>2.489007537</v>
      </c>
      <c r="O44" s="39">
        <v>3.6160269669999998</v>
      </c>
      <c r="P44" s="39">
        <v>6.5730129389999998</v>
      </c>
      <c r="Q44" s="39">
        <v>6.6601914799999999</v>
      </c>
      <c r="R44" s="39">
        <v>8.7550409780000003</v>
      </c>
      <c r="S44" s="39">
        <v>9.7667464109999997</v>
      </c>
      <c r="T44" s="39">
        <v>6.6964528960000003</v>
      </c>
      <c r="U44" s="39">
        <v>1.7158615049999999</v>
      </c>
      <c r="V44" s="39">
        <v>1.2852696050000001</v>
      </c>
      <c r="W44" s="39">
        <v>1.0558144140000001</v>
      </c>
      <c r="X44" s="39">
        <v>3.6476426800000001</v>
      </c>
      <c r="Y44" s="39">
        <v>4.0220253770000003</v>
      </c>
      <c r="Z44" s="39">
        <v>6.4902186420000003</v>
      </c>
      <c r="AA44" s="39">
        <v>5.6552121609999997</v>
      </c>
      <c r="AB44" s="39">
        <v>2.9676870740000001</v>
      </c>
      <c r="AC44" s="39">
        <v>2.9112081509999999</v>
      </c>
      <c r="AD44" s="39">
        <v>3.4299858560000001</v>
      </c>
      <c r="AE44" s="39">
        <v>0.74074074099999998</v>
      </c>
      <c r="AF44" s="39">
        <v>1.447963801</v>
      </c>
      <c r="AG44" s="39">
        <v>1.8844781450000001</v>
      </c>
      <c r="AH44" s="39">
        <v>3.1629637740000001</v>
      </c>
      <c r="AI44" s="39">
        <v>5.3787396559999996</v>
      </c>
      <c r="AJ44" s="39">
        <v>5.8793919260000003</v>
      </c>
      <c r="AK44" s="39">
        <v>4.0410763530000002</v>
      </c>
      <c r="AL44" s="39">
        <v>3.2717967460000001</v>
      </c>
      <c r="AM44" s="39">
        <v>0.85840707999999999</v>
      </c>
      <c r="AN44" s="39">
        <v>1.7987189610000001</v>
      </c>
      <c r="AO44" s="39">
        <v>0.81882434100000001</v>
      </c>
      <c r="AP44" s="39">
        <v>0.52150123999999998</v>
      </c>
      <c r="AQ44" s="39">
        <v>1.7009696000000001E-2</v>
      </c>
      <c r="AR44" s="39">
        <v>0.82482993199999999</v>
      </c>
      <c r="AS44" s="39">
        <v>1.5433920889999999</v>
      </c>
      <c r="AT44" s="39">
        <v>0.98902040000000002</v>
      </c>
      <c r="AU44" s="39">
        <v>0.64269925299999997</v>
      </c>
      <c r="AV44" s="39">
        <v>0.63834928000000002</v>
      </c>
      <c r="AW44" s="39">
        <v>0.80290308399999999</v>
      </c>
      <c r="AX44" s="39">
        <v>1.171971667</v>
      </c>
      <c r="AY44" s="39">
        <v>1.05877759</v>
      </c>
      <c r="AZ44" s="39">
        <v>0.73263642100000004</v>
      </c>
      <c r="BA44" s="39">
        <v>2.426637033</v>
      </c>
      <c r="BB44" s="39">
        <v>-0.48057991</v>
      </c>
      <c r="BC44" s="39">
        <v>0.69851011399999996</v>
      </c>
      <c r="BD44" s="39">
        <v>0.23134621</v>
      </c>
      <c r="BE44" s="39">
        <v>-0.69254462100000003</v>
      </c>
      <c r="BF44" s="39">
        <v>-0.217319662</v>
      </c>
      <c r="BG44" s="39">
        <v>-1.3186043999999999E-2</v>
      </c>
      <c r="BH44" s="39">
        <v>-1.143915069</v>
      </c>
      <c r="BI44" s="39">
        <v>-0.43463256300000003</v>
      </c>
    </row>
    <row r="45" spans="1:61" hidden="1" x14ac:dyDescent="0.3">
      <c r="A45" s="39" t="s">
        <v>456</v>
      </c>
      <c r="B45" t="s">
        <v>343</v>
      </c>
      <c r="C45" s="60" t="s">
        <v>387</v>
      </c>
      <c r="D45" s="60" t="s">
        <v>388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1:61" hidden="1" x14ac:dyDescent="0.3">
      <c r="A46" s="39" t="s">
        <v>457</v>
      </c>
      <c r="B46" t="s">
        <v>458</v>
      </c>
      <c r="C46" s="60" t="s">
        <v>387</v>
      </c>
      <c r="D46" s="60" t="s">
        <v>388</v>
      </c>
      <c r="E46" s="60">
        <v>11.56388989</v>
      </c>
      <c r="F46" s="60">
        <v>7.6842032050000002</v>
      </c>
      <c r="G46" s="60">
        <v>13.905478970000001</v>
      </c>
      <c r="H46" s="60">
        <v>44.237469539999999</v>
      </c>
      <c r="I46" s="60">
        <v>45.980170579999999</v>
      </c>
      <c r="J46" s="60">
        <v>28.844258199999999</v>
      </c>
      <c r="K46" s="60">
        <v>22.870537779999999</v>
      </c>
      <c r="L46" s="60">
        <v>18.141168319999998</v>
      </c>
      <c r="M46" s="60">
        <v>26.630984980000001</v>
      </c>
      <c r="N46" s="60">
        <v>30.64927265</v>
      </c>
      <c r="O46" s="39">
        <v>32.511575350000001</v>
      </c>
      <c r="P46" s="39">
        <v>20.058939500000001</v>
      </c>
      <c r="Q46" s="39">
        <v>77.805036680000001</v>
      </c>
      <c r="R46" s="39">
        <v>352.82797690000001</v>
      </c>
      <c r="S46" s="39">
        <v>504.73389270000001</v>
      </c>
      <c r="T46" s="39">
        <v>374.7353541</v>
      </c>
      <c r="U46" s="39">
        <v>211.9243736</v>
      </c>
      <c r="V46" s="39">
        <v>91.954141289999995</v>
      </c>
      <c r="W46" s="39">
        <v>40.087220389999999</v>
      </c>
      <c r="X46" s="39">
        <v>33.389210970000001</v>
      </c>
      <c r="Y46" s="39">
        <v>35.13834379</v>
      </c>
      <c r="Z46" s="39">
        <v>19.686837879999999</v>
      </c>
      <c r="AA46" s="39">
        <v>9.9410205240000007</v>
      </c>
      <c r="AB46" s="39">
        <v>27.25719672</v>
      </c>
      <c r="AC46" s="39">
        <v>19.860207840000001</v>
      </c>
      <c r="AD46" s="39">
        <v>30.70349324</v>
      </c>
      <c r="AE46" s="39">
        <v>19.476866600000001</v>
      </c>
      <c r="AF46" s="39">
        <v>19.880808080000001</v>
      </c>
      <c r="AG46" s="39">
        <v>14.684359479999999</v>
      </c>
      <c r="AH46" s="39">
        <v>17.027941240000001</v>
      </c>
      <c r="AI46" s="39">
        <v>26.0364778</v>
      </c>
      <c r="AJ46" s="39">
        <v>21.78441991</v>
      </c>
      <c r="AK46" s="39">
        <v>15.42580328</v>
      </c>
      <c r="AL46" s="39">
        <v>12.727761409999999</v>
      </c>
      <c r="AM46" s="39">
        <v>11.443124360000001</v>
      </c>
      <c r="AN46" s="39">
        <v>8.2326335460000006</v>
      </c>
      <c r="AO46" s="39">
        <v>7.3591146629999997</v>
      </c>
      <c r="AP46" s="39">
        <v>6.1338665150000002</v>
      </c>
      <c r="AQ46" s="39">
        <v>5.1102441330000001</v>
      </c>
      <c r="AR46" s="39">
        <v>3.3368828619999999</v>
      </c>
      <c r="AS46" s="39">
        <v>3.843273473</v>
      </c>
      <c r="AT46" s="39">
        <v>3.5691011339999998</v>
      </c>
      <c r="AU46" s="39">
        <v>2.4893983309999999</v>
      </c>
      <c r="AV46" s="39">
        <v>2.810177259</v>
      </c>
      <c r="AW46" s="39">
        <v>1.054739332</v>
      </c>
      <c r="AX46" s="39">
        <v>3.0525739430000001</v>
      </c>
      <c r="AY46" s="39">
        <v>3.392018991</v>
      </c>
      <c r="AZ46" s="39">
        <v>4.4077979049999998</v>
      </c>
      <c r="BA46" s="39">
        <v>8.7162685480000004</v>
      </c>
      <c r="BB46" s="39">
        <v>7.1761556000000004E-2</v>
      </c>
      <c r="BC46" s="39">
        <v>1.409964751</v>
      </c>
      <c r="BD46" s="39">
        <v>3.3403180080000001</v>
      </c>
      <c r="BE46" s="39">
        <v>3.0065203559999998</v>
      </c>
      <c r="BF46" s="39">
        <v>1.7917107329999999</v>
      </c>
      <c r="BG46" s="39">
        <v>4.3949999999999996</v>
      </c>
      <c r="BH46" s="39">
        <v>4.3488672829999997</v>
      </c>
      <c r="BI46" s="39">
        <v>3.7866617709999999</v>
      </c>
    </row>
    <row r="47" spans="1:61" hidden="1" x14ac:dyDescent="0.3">
      <c r="A47" s="39" t="s">
        <v>344</v>
      </c>
      <c r="B47" t="s">
        <v>459</v>
      </c>
      <c r="C47" s="60" t="s">
        <v>387</v>
      </c>
      <c r="D47" s="60" t="s">
        <v>388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AF47" s="39">
        <v>7.2338355310000004</v>
      </c>
      <c r="AG47" s="39">
        <v>18.811817940000001</v>
      </c>
      <c r="AH47" s="39">
        <v>18.245638360000001</v>
      </c>
      <c r="AI47" s="39">
        <v>3.052290121</v>
      </c>
      <c r="AJ47" s="39">
        <v>3.5566856520000001</v>
      </c>
      <c r="AK47" s="39">
        <v>6.3539813399999998</v>
      </c>
      <c r="AL47" s="39">
        <v>14.610078639999999</v>
      </c>
      <c r="AM47" s="39">
        <v>24.257341060000002</v>
      </c>
      <c r="AN47" s="39">
        <v>16.789451969999998</v>
      </c>
      <c r="AO47" s="39">
        <v>8.3128471519999998</v>
      </c>
      <c r="AP47" s="39">
        <v>2.7871134479999999</v>
      </c>
      <c r="AQ47" s="39">
        <v>-0.84954344900000001</v>
      </c>
      <c r="AR47" s="39">
        <v>-1.358514164</v>
      </c>
      <c r="AS47" s="39">
        <v>0.25651828599999998</v>
      </c>
      <c r="AT47" s="39">
        <v>0.71980809199999995</v>
      </c>
      <c r="AU47" s="39">
        <v>-0.76671945399999997</v>
      </c>
      <c r="AV47" s="39">
        <v>1.164517601</v>
      </c>
      <c r="AW47" s="39">
        <v>3.8888156810000001</v>
      </c>
      <c r="AX47" s="39">
        <v>1.8139951560000001</v>
      </c>
      <c r="AY47" s="39">
        <v>1.46607832</v>
      </c>
      <c r="AZ47" s="39">
        <v>4.7672105849999999</v>
      </c>
      <c r="BA47" s="39">
        <v>5.8430242430000003</v>
      </c>
      <c r="BB47" s="39">
        <v>-0.70063098499999998</v>
      </c>
      <c r="BC47" s="39">
        <v>3.325774987</v>
      </c>
      <c r="BD47" s="39">
        <v>5.4109181140000002</v>
      </c>
      <c r="BE47" s="39">
        <v>2.6430517710000001</v>
      </c>
      <c r="BF47" s="39">
        <v>2.6280860100000001</v>
      </c>
      <c r="BG47" s="39">
        <v>2.0003448869999998</v>
      </c>
      <c r="BH47" s="39">
        <v>1.437024514</v>
      </c>
      <c r="BI47" s="39">
        <v>2</v>
      </c>
    </row>
    <row r="48" spans="1:61" hidden="1" x14ac:dyDescent="0.3">
      <c r="A48" s="39" t="s">
        <v>460</v>
      </c>
      <c r="B48" t="s">
        <v>461</v>
      </c>
      <c r="C48" s="60" t="s">
        <v>387</v>
      </c>
      <c r="D48" s="60" t="s">
        <v>388</v>
      </c>
      <c r="E48" s="60"/>
      <c r="F48" s="60">
        <v>11.616492149999999</v>
      </c>
      <c r="G48" s="60">
        <v>-1.3412489009999999</v>
      </c>
      <c r="H48" s="60">
        <v>0.94346631000000003</v>
      </c>
      <c r="I48" s="60">
        <v>0.61819252300000005</v>
      </c>
      <c r="J48" s="60">
        <v>2.6111761260000002</v>
      </c>
      <c r="K48" s="60">
        <v>4.1913179840000003</v>
      </c>
      <c r="L48" s="60">
        <v>2.2918519530000001</v>
      </c>
      <c r="M48" s="60">
        <v>5.3504547889999996</v>
      </c>
      <c r="N48" s="60">
        <v>4.4502285419999996</v>
      </c>
      <c r="O48" s="39">
        <v>8.2051905430000005</v>
      </c>
      <c r="P48" s="39">
        <v>-0.44374543599999999</v>
      </c>
      <c r="Q48" s="39">
        <v>0.310313699</v>
      </c>
      <c r="R48" s="39">
        <v>11.10298667</v>
      </c>
      <c r="S48" s="39">
        <v>17.359388450000001</v>
      </c>
      <c r="T48" s="39">
        <v>11.444223969999999</v>
      </c>
      <c r="U48" s="39">
        <v>12.07664022</v>
      </c>
      <c r="V48" s="39">
        <v>27.421861509999999</v>
      </c>
      <c r="W48" s="39">
        <v>13.242986849999999</v>
      </c>
      <c r="X48" s="39">
        <v>16.34235657</v>
      </c>
      <c r="Y48" s="39">
        <v>14.7009813</v>
      </c>
      <c r="Z48" s="39">
        <v>8.7992108330000001</v>
      </c>
      <c r="AA48" s="39">
        <v>7.5831258960000003</v>
      </c>
      <c r="AB48" s="39">
        <v>5.6404284330000003</v>
      </c>
      <c r="AC48" s="39">
        <v>4.2847611040000002</v>
      </c>
      <c r="AD48" s="39">
        <v>1.863803272</v>
      </c>
      <c r="AE48" s="39">
        <v>9.6829547310000006</v>
      </c>
      <c r="AF48" s="39">
        <v>6.9433062650000004</v>
      </c>
      <c r="AG48" s="39">
        <v>6.9306861719999997</v>
      </c>
      <c r="AH48" s="39">
        <v>1.0495182380000001</v>
      </c>
      <c r="AI48" s="39">
        <v>-0.80587969800000003</v>
      </c>
      <c r="AJ48" s="39">
        <v>1.6833484990000001</v>
      </c>
      <c r="AK48" s="39">
        <v>4.2313838290000003</v>
      </c>
      <c r="AL48" s="39">
        <v>2.1647145399999999</v>
      </c>
      <c r="AM48" s="39">
        <v>26.08157199</v>
      </c>
      <c r="AN48" s="39">
        <v>14.29506909</v>
      </c>
      <c r="AO48" s="39">
        <v>2.4808066919999998</v>
      </c>
      <c r="AP48" s="39">
        <v>4.0208333329999997</v>
      </c>
      <c r="AQ48" s="39">
        <v>4.6114475949999996</v>
      </c>
      <c r="AR48" s="39">
        <v>0.70237580600000005</v>
      </c>
      <c r="AS48" s="39">
        <v>2.5307751669999998</v>
      </c>
      <c r="AT48" s="39">
        <v>4.36152914</v>
      </c>
      <c r="AU48" s="39">
        <v>3.0772648519999999</v>
      </c>
      <c r="AV48" s="39">
        <v>3.2968074700000001</v>
      </c>
      <c r="AW48" s="39">
        <v>1.457988356</v>
      </c>
      <c r="AX48" s="39">
        <v>3.885830399</v>
      </c>
      <c r="AY48" s="39">
        <v>2.4671914859999999</v>
      </c>
      <c r="AZ48" s="39">
        <v>1.8920062929999999</v>
      </c>
      <c r="BA48" s="39">
        <v>6.3085276920000002</v>
      </c>
      <c r="BB48" s="39">
        <v>1.019504577</v>
      </c>
      <c r="BC48" s="39">
        <v>1.226456121</v>
      </c>
      <c r="BD48" s="39">
        <v>4.9124339509999997</v>
      </c>
      <c r="BE48" s="39">
        <v>1.304511199</v>
      </c>
      <c r="BF48" s="39">
        <v>2.581170373</v>
      </c>
      <c r="BG48" s="39">
        <v>0.45303046000000002</v>
      </c>
      <c r="BH48" s="39">
        <v>1.237443262</v>
      </c>
      <c r="BI48" s="39">
        <v>0.72618758900000002</v>
      </c>
    </row>
    <row r="49" spans="1:61" hidden="1" x14ac:dyDescent="0.3">
      <c r="A49" s="39" t="s">
        <v>462</v>
      </c>
      <c r="B49" t="s">
        <v>463</v>
      </c>
      <c r="C49" s="60" t="s">
        <v>387</v>
      </c>
      <c r="D49" s="60" t="s">
        <v>388</v>
      </c>
      <c r="E49" s="60"/>
      <c r="F49" s="60"/>
      <c r="G49" s="60"/>
      <c r="H49" s="60"/>
      <c r="I49" s="60"/>
      <c r="J49" s="60"/>
      <c r="K49" s="60"/>
      <c r="L49" s="60"/>
      <c r="M49" s="60"/>
      <c r="N49" s="60">
        <v>-1.1015911869999999</v>
      </c>
      <c r="O49" s="39">
        <v>5.8580858090000003</v>
      </c>
      <c r="P49" s="39">
        <v>4.0140296180000004</v>
      </c>
      <c r="Q49" s="39">
        <v>8.0929186959999999</v>
      </c>
      <c r="R49" s="39">
        <v>10.384748699999999</v>
      </c>
      <c r="S49" s="39">
        <v>17.232933490000001</v>
      </c>
      <c r="T49" s="39">
        <v>13.55332941</v>
      </c>
      <c r="U49" s="39">
        <v>9.9306505640000005</v>
      </c>
      <c r="V49" s="39">
        <v>14.698309160000001</v>
      </c>
      <c r="W49" s="39">
        <v>12.463052340000001</v>
      </c>
      <c r="X49" s="39">
        <v>6.5806108190000003</v>
      </c>
      <c r="Y49" s="39">
        <v>9.5517542760000005</v>
      </c>
      <c r="Z49" s="39">
        <v>10.727499999999999</v>
      </c>
      <c r="AA49" s="39">
        <v>13.25701986</v>
      </c>
      <c r="AB49" s="39">
        <v>16.63122641</v>
      </c>
      <c r="AC49" s="39">
        <v>11.37332209</v>
      </c>
      <c r="AD49" s="39">
        <v>8.5083743439999999</v>
      </c>
      <c r="AE49" s="39">
        <v>7.7700249870000002</v>
      </c>
      <c r="AF49" s="39">
        <v>13.14049984</v>
      </c>
      <c r="AG49" s="39">
        <v>1.6823326080000001</v>
      </c>
      <c r="AH49" s="39">
        <v>-1.6655258959999999</v>
      </c>
      <c r="AI49" s="39">
        <v>1.0993812839999999</v>
      </c>
      <c r="AJ49" s="39">
        <v>6.0051330999999999E-2</v>
      </c>
      <c r="AK49" s="39">
        <v>-1.6055046E-2</v>
      </c>
      <c r="AL49" s="39">
        <v>-3.2065545690000001</v>
      </c>
      <c r="AM49" s="39">
        <v>35.094461850000002</v>
      </c>
      <c r="AN49" s="39">
        <v>9.0696907190000005</v>
      </c>
      <c r="AO49" s="39">
        <v>3.9240637270000001</v>
      </c>
      <c r="AP49" s="39">
        <v>4.7862388190000003</v>
      </c>
      <c r="AQ49" s="39">
        <v>3.1707518540000001</v>
      </c>
      <c r="AR49" s="39">
        <v>1.8717450069999999</v>
      </c>
      <c r="AS49" s="39">
        <v>1.2271901300000001</v>
      </c>
      <c r="AT49" s="39">
        <v>4.4197724589999998</v>
      </c>
      <c r="AU49" s="39">
        <v>2.834422601</v>
      </c>
      <c r="AV49" s="39">
        <v>0.62316355700000003</v>
      </c>
      <c r="AW49" s="39">
        <v>0.23364737999999999</v>
      </c>
      <c r="AX49" s="39">
        <v>2.013539502</v>
      </c>
      <c r="AY49" s="39">
        <v>5.1175781599999999</v>
      </c>
      <c r="AZ49" s="39">
        <v>0.92140224599999998</v>
      </c>
      <c r="BA49" s="39">
        <v>5.3378062760000002</v>
      </c>
      <c r="BB49" s="39">
        <v>3.043618479</v>
      </c>
      <c r="BC49" s="39">
        <v>1.275380462</v>
      </c>
      <c r="BD49" s="39">
        <v>2.9396994630000002</v>
      </c>
      <c r="BE49" s="39">
        <v>2.942510001</v>
      </c>
      <c r="BF49" s="39">
        <v>1.945145275</v>
      </c>
      <c r="BG49" s="39">
        <v>1.947948268</v>
      </c>
      <c r="BH49" s="39">
        <v>2.685982772</v>
      </c>
      <c r="BI49" s="39">
        <v>0.86576719999999996</v>
      </c>
    </row>
    <row r="50" spans="1:61" hidden="1" x14ac:dyDescent="0.3">
      <c r="A50" s="39" t="s">
        <v>464</v>
      </c>
      <c r="B50" t="s">
        <v>465</v>
      </c>
      <c r="C50" s="60" t="s">
        <v>387</v>
      </c>
      <c r="D50" s="60" t="s">
        <v>388</v>
      </c>
      <c r="E50" s="60"/>
      <c r="F50" s="60"/>
      <c r="G50" s="60"/>
      <c r="H50" s="60"/>
      <c r="I50" s="60">
        <v>35.421064979999997</v>
      </c>
      <c r="J50" s="60">
        <v>-2.7269802780000001</v>
      </c>
      <c r="K50" s="60">
        <v>15.78010125</v>
      </c>
      <c r="L50" s="60">
        <v>36.926524870000001</v>
      </c>
      <c r="M50" s="60">
        <v>53.321672710000001</v>
      </c>
      <c r="N50" s="60">
        <v>6.1761957350000003</v>
      </c>
      <c r="O50" s="39">
        <v>8.0252840449999994</v>
      </c>
      <c r="P50" s="39">
        <v>5.777349826</v>
      </c>
      <c r="Q50" s="39">
        <v>15.80421539</v>
      </c>
      <c r="R50" s="39">
        <v>15.64276212</v>
      </c>
      <c r="S50" s="39">
        <v>29.469281049999999</v>
      </c>
      <c r="T50" s="39">
        <v>28.657970200000001</v>
      </c>
      <c r="U50" s="39">
        <v>80.385959080000006</v>
      </c>
      <c r="V50" s="39">
        <v>68.947708199999994</v>
      </c>
      <c r="W50" s="39">
        <v>48.769037609999998</v>
      </c>
      <c r="X50" s="39">
        <v>101.0512604</v>
      </c>
      <c r="Y50" s="39">
        <v>46.625906829999998</v>
      </c>
      <c r="Z50" s="39">
        <v>35.408264870000004</v>
      </c>
      <c r="AA50" s="39">
        <v>36.699697569999998</v>
      </c>
      <c r="AB50" s="39">
        <v>76.526697670000004</v>
      </c>
      <c r="AC50" s="39">
        <v>52.227011359999999</v>
      </c>
      <c r="AD50" s="39">
        <v>23.82078452</v>
      </c>
      <c r="AE50" s="39">
        <v>44.4</v>
      </c>
      <c r="AF50" s="39">
        <v>78.670360110000004</v>
      </c>
      <c r="AG50" s="39">
        <v>71.091731269999997</v>
      </c>
      <c r="AH50" s="39">
        <v>104.06522940000001</v>
      </c>
      <c r="AI50" s="39">
        <v>81.295404809999994</v>
      </c>
      <c r="AJ50" s="39">
        <v>2154.436827</v>
      </c>
      <c r="AK50" s="39">
        <v>4129.1698569999999</v>
      </c>
      <c r="AL50" s="39">
        <v>1986.9047619999999</v>
      </c>
      <c r="AM50" s="39">
        <v>23773.13177</v>
      </c>
      <c r="AN50" s="39">
        <v>541.90888319999999</v>
      </c>
      <c r="AO50" s="39">
        <v>492.44185019999998</v>
      </c>
      <c r="AP50" s="39">
        <v>198.5167074</v>
      </c>
      <c r="AQ50" s="39">
        <v>29.148806919999998</v>
      </c>
      <c r="AR50" s="39">
        <v>284.89497590000002</v>
      </c>
      <c r="AS50" s="39">
        <v>513.90684369999997</v>
      </c>
      <c r="AT50" s="39">
        <v>359.93661429999997</v>
      </c>
      <c r="AU50" s="39">
        <v>31.5225826</v>
      </c>
      <c r="AV50" s="39">
        <v>12.873965719999999</v>
      </c>
      <c r="AW50" s="39">
        <v>3.9943840079999999</v>
      </c>
      <c r="AX50" s="39">
        <v>21.316816719999998</v>
      </c>
      <c r="AY50" s="39">
        <v>13.052694969999999</v>
      </c>
      <c r="AZ50" s="39">
        <v>16.945100650000001</v>
      </c>
      <c r="BA50" s="39">
        <v>17.30138457</v>
      </c>
      <c r="BB50" s="39">
        <v>2.8</v>
      </c>
      <c r="BC50" s="39">
        <v>7.1</v>
      </c>
      <c r="BD50" s="39">
        <v>15.31651591</v>
      </c>
      <c r="BE50" s="39">
        <v>9.7218280630000002</v>
      </c>
      <c r="BF50" s="39">
        <v>1.632925411</v>
      </c>
    </row>
    <row r="51" spans="1:61" hidden="1" x14ac:dyDescent="0.3">
      <c r="A51" s="39" t="s">
        <v>466</v>
      </c>
      <c r="B51" t="s">
        <v>467</v>
      </c>
      <c r="C51" s="60" t="s">
        <v>387</v>
      </c>
      <c r="D51" s="60" t="s">
        <v>388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AE51" s="39">
        <v>4.158110883</v>
      </c>
      <c r="AF51" s="39">
        <v>0.44356825999999999</v>
      </c>
      <c r="AG51" s="39">
        <v>1.030421982</v>
      </c>
      <c r="AH51" s="39">
        <v>-1.7969888300000001</v>
      </c>
      <c r="AI51" s="39">
        <v>2.8890537420000002</v>
      </c>
      <c r="AJ51" s="39">
        <v>-1.6783496899999999</v>
      </c>
      <c r="AK51" s="39">
        <v>-3.9354681010000001</v>
      </c>
      <c r="AL51" s="39">
        <v>4.9236641219999999</v>
      </c>
      <c r="AM51" s="39">
        <v>42.439675029999997</v>
      </c>
      <c r="AN51" s="39">
        <v>9.4180074349999998</v>
      </c>
      <c r="AO51" s="39">
        <v>10.03112033</v>
      </c>
      <c r="AR51" s="39">
        <v>4.1426713729999998</v>
      </c>
      <c r="AS51" s="39">
        <v>-0.881991517</v>
      </c>
      <c r="AT51" s="39">
        <v>5.5989921999999998E-2</v>
      </c>
      <c r="AU51" s="39">
        <v>4.3787597180000004</v>
      </c>
      <c r="AV51" s="39">
        <v>-0.63184498700000002</v>
      </c>
      <c r="AW51" s="39">
        <v>2.4297660799999998</v>
      </c>
      <c r="AX51" s="39">
        <v>3.0944901150000002</v>
      </c>
      <c r="AY51" s="39">
        <v>6.5378439530000003</v>
      </c>
      <c r="AZ51" s="39">
        <v>2.6564132429999998</v>
      </c>
      <c r="BA51" s="39">
        <v>7.3342453870000002</v>
      </c>
      <c r="BB51" s="39">
        <v>7.4544530739999999</v>
      </c>
      <c r="BC51" s="39">
        <v>0.42556065900000001</v>
      </c>
      <c r="BD51" s="39">
        <v>0.76007264399999996</v>
      </c>
      <c r="BE51" s="39">
        <v>6.0947930570000004</v>
      </c>
      <c r="BF51" s="39">
        <v>6.008934751</v>
      </c>
      <c r="BG51" s="39">
        <v>7.7160493999999996E-2</v>
      </c>
      <c r="BH51" s="39">
        <v>4.5140360660000001</v>
      </c>
    </row>
    <row r="52" spans="1:61" hidden="1" x14ac:dyDescent="0.3">
      <c r="A52" s="39" t="s">
        <v>468</v>
      </c>
      <c r="B52" t="s">
        <v>469</v>
      </c>
      <c r="C52" s="60" t="s">
        <v>387</v>
      </c>
      <c r="D52" s="60" t="s">
        <v>388</v>
      </c>
      <c r="E52" s="60">
        <v>5.8140762820000003</v>
      </c>
      <c r="F52" s="60">
        <v>8.2831904559999998</v>
      </c>
      <c r="G52" s="60">
        <v>4.6970939510000003</v>
      </c>
      <c r="H52" s="60">
        <v>26.355435530000001</v>
      </c>
      <c r="I52" s="60">
        <v>17.072435219999999</v>
      </c>
      <c r="J52" s="60">
        <v>7.5906836689999997</v>
      </c>
      <c r="K52" s="60">
        <v>16.728168270000001</v>
      </c>
      <c r="L52" s="60">
        <v>8.3281913640000003</v>
      </c>
      <c r="M52" s="60">
        <v>7.4475387829999997</v>
      </c>
      <c r="N52" s="60">
        <v>6.9816630799999997</v>
      </c>
      <c r="O52" s="39">
        <v>6.9086227579999999</v>
      </c>
      <c r="P52" s="39">
        <v>11.50999736</v>
      </c>
      <c r="Q52" s="39">
        <v>13.639918890000001</v>
      </c>
      <c r="R52" s="39">
        <v>21.219947650000002</v>
      </c>
      <c r="S52" s="39">
        <v>24.582212030000001</v>
      </c>
      <c r="T52" s="39">
        <v>23.16657356</v>
      </c>
      <c r="U52" s="39">
        <v>20.117424849999999</v>
      </c>
      <c r="V52" s="39">
        <v>33.713501770000001</v>
      </c>
      <c r="W52" s="39">
        <v>17.390994030000002</v>
      </c>
      <c r="X52" s="39">
        <v>24.486933560000001</v>
      </c>
      <c r="Y52" s="39">
        <v>26.533530129999999</v>
      </c>
      <c r="Z52" s="39">
        <v>27.504236890000001</v>
      </c>
      <c r="AA52" s="39">
        <v>24.56145897</v>
      </c>
      <c r="AB52" s="39">
        <v>19.73080813</v>
      </c>
      <c r="AC52" s="39">
        <v>16.15534903</v>
      </c>
      <c r="AD52" s="39">
        <v>24.04569944</v>
      </c>
      <c r="AE52" s="39">
        <v>18.872324800000001</v>
      </c>
      <c r="AF52" s="39">
        <v>23.30062586</v>
      </c>
      <c r="AG52" s="39">
        <v>28.108766159999998</v>
      </c>
      <c r="AH52" s="39">
        <v>25.866256889999999</v>
      </c>
      <c r="AI52" s="39">
        <v>29.145470549999999</v>
      </c>
      <c r="AJ52" s="39">
        <v>30.373816399999999</v>
      </c>
      <c r="AK52" s="39">
        <v>27.02259553</v>
      </c>
      <c r="AL52" s="39">
        <v>22.43841317</v>
      </c>
      <c r="AM52" s="39">
        <v>22.847860220000001</v>
      </c>
      <c r="AN52" s="39">
        <v>20.893466119999999</v>
      </c>
      <c r="AO52" s="39">
        <v>20.798008070000002</v>
      </c>
      <c r="AP52" s="39">
        <v>18.468127599999999</v>
      </c>
      <c r="AQ52" s="39">
        <v>18.676201559999999</v>
      </c>
      <c r="AR52" s="39">
        <v>10.87474413</v>
      </c>
      <c r="AS52" s="39">
        <v>9.2211334320000002</v>
      </c>
      <c r="AT52" s="39">
        <v>7.9684680490000002</v>
      </c>
      <c r="AU52" s="39">
        <v>6.3501253489999998</v>
      </c>
      <c r="AV52" s="39">
        <v>7.1311862689999996</v>
      </c>
      <c r="AW52" s="39">
        <v>5.9046781729999998</v>
      </c>
      <c r="AX52" s="39">
        <v>5.0481161529999996</v>
      </c>
      <c r="AY52" s="39">
        <v>4.2963334350000002</v>
      </c>
      <c r="AZ52" s="39">
        <v>5.5437539349999998</v>
      </c>
      <c r="BA52" s="39">
        <v>6.9969907659999997</v>
      </c>
      <c r="BB52" s="39">
        <v>4.2029331079999999</v>
      </c>
      <c r="BC52" s="39">
        <v>2.2782201579999999</v>
      </c>
      <c r="BD52" s="39">
        <v>3.4116161209999998</v>
      </c>
      <c r="BE52" s="39">
        <v>3.176934374</v>
      </c>
      <c r="BF52" s="39">
        <v>2.0227749479999999</v>
      </c>
      <c r="BG52" s="39">
        <v>2.8778102510000001</v>
      </c>
      <c r="BH52" s="39">
        <v>5.0050306569999998</v>
      </c>
      <c r="BI52" s="39">
        <v>7.5174528079999998</v>
      </c>
    </row>
    <row r="53" spans="1:61" hidden="1" x14ac:dyDescent="0.3">
      <c r="A53" s="39" t="s">
        <v>470</v>
      </c>
      <c r="B53" t="s">
        <v>471</v>
      </c>
      <c r="C53" s="60" t="s">
        <v>387</v>
      </c>
      <c r="D53" s="60" t="s">
        <v>388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AT53" s="39">
        <v>5.5545939479999999</v>
      </c>
      <c r="AU53" s="39">
        <v>3.5330421429999999</v>
      </c>
      <c r="AV53" s="39">
        <v>3.7990813669999999</v>
      </c>
      <c r="AW53" s="39">
        <v>4.4749928910000003</v>
      </c>
      <c r="AX53" s="39">
        <v>3.0133239509999998</v>
      </c>
      <c r="AY53" s="39">
        <v>3.3743636010000002</v>
      </c>
      <c r="AZ53" s="39">
        <v>4.4661671009999999</v>
      </c>
      <c r="BA53" s="39">
        <v>1.7007817629999999</v>
      </c>
      <c r="BB53" s="39">
        <v>4.3623482930000002</v>
      </c>
      <c r="BC53" s="39">
        <v>3.3547577030000002</v>
      </c>
      <c r="BD53" s="39">
        <v>1.7713637739999999</v>
      </c>
      <c r="BE53" s="39">
        <v>1.7689070979999999</v>
      </c>
      <c r="BF53" s="39">
        <v>2.2973030219999999</v>
      </c>
      <c r="BG53" s="39">
        <v>0.57874750200000002</v>
      </c>
      <c r="BH53" s="39">
        <v>-8.1151692700000009</v>
      </c>
    </row>
    <row r="54" spans="1:61" hidden="1" x14ac:dyDescent="0.3">
      <c r="A54" s="39" t="s">
        <v>472</v>
      </c>
      <c r="B54" t="s">
        <v>473</v>
      </c>
      <c r="C54" s="60" t="s">
        <v>387</v>
      </c>
      <c r="D54" s="60" t="s">
        <v>388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AC54" s="39">
        <v>11.25</v>
      </c>
      <c r="AD54" s="39">
        <v>5.3932584270000001</v>
      </c>
      <c r="AE54" s="39">
        <v>10.87420043</v>
      </c>
      <c r="AF54" s="39">
        <v>3.846153846</v>
      </c>
      <c r="AG54" s="39">
        <v>4.0740740740000003</v>
      </c>
      <c r="AH54" s="39">
        <v>4.5551601420000001</v>
      </c>
      <c r="AI54" s="39">
        <v>10.653505790000001</v>
      </c>
      <c r="AJ54" s="39">
        <v>9.5509074129999991</v>
      </c>
      <c r="AK54" s="39">
        <v>3.1166643270000001</v>
      </c>
      <c r="AL54" s="39">
        <v>5.7883959039999997</v>
      </c>
      <c r="AM54" s="39">
        <v>3.4520583299999998</v>
      </c>
      <c r="AN54" s="39">
        <v>8.3515249800000007</v>
      </c>
      <c r="AO54" s="39">
        <v>5.9636196180000001</v>
      </c>
      <c r="AP54" s="39">
        <v>8.5560625810000008</v>
      </c>
      <c r="AQ54" s="39">
        <v>4.3942351000000004</v>
      </c>
      <c r="AR54" s="39">
        <v>4.3564337450000004</v>
      </c>
      <c r="AS54" s="39">
        <v>-2.4774566849999999</v>
      </c>
      <c r="AT54" s="39">
        <v>3.3499647229999998</v>
      </c>
      <c r="AU54" s="39">
        <v>1.8845341010000001</v>
      </c>
      <c r="AV54" s="39">
        <v>1.1881703859999999</v>
      </c>
      <c r="AW54" s="39">
        <v>-1.890821723</v>
      </c>
      <c r="AX54" s="39">
        <v>0.418891613</v>
      </c>
      <c r="AY54" s="39">
        <v>5.3690768709999999</v>
      </c>
      <c r="AZ54" s="39">
        <v>4.410997042</v>
      </c>
      <c r="BA54" s="39">
        <v>6.7827681030000004</v>
      </c>
      <c r="BB54" s="39">
        <v>0.98322278600000002</v>
      </c>
      <c r="BC54" s="39">
        <v>2.0786647089999999</v>
      </c>
      <c r="BD54" s="39">
        <v>4.4738834220000001</v>
      </c>
      <c r="BE54" s="39">
        <v>2.5432939640000001</v>
      </c>
      <c r="BF54" s="39">
        <v>1.512153759</v>
      </c>
      <c r="BG54" s="39">
        <v>-0.24363079500000001</v>
      </c>
      <c r="BH54" s="39">
        <v>0.13257972200000001</v>
      </c>
      <c r="BI54" s="39">
        <v>-1.407665505</v>
      </c>
    </row>
    <row r="55" spans="1:61" hidden="1" x14ac:dyDescent="0.3">
      <c r="A55" s="39" t="s">
        <v>474</v>
      </c>
      <c r="B55" t="s">
        <v>475</v>
      </c>
      <c r="C55" s="60" t="s">
        <v>387</v>
      </c>
      <c r="D55" s="60" t="s">
        <v>388</v>
      </c>
      <c r="E55" s="60">
        <v>0.790205818</v>
      </c>
      <c r="F55" s="60">
        <v>2.4307939099999998</v>
      </c>
      <c r="G55" s="60">
        <v>2.6778596870000002</v>
      </c>
      <c r="H55" s="60">
        <v>2.9316184710000002</v>
      </c>
      <c r="I55" s="60">
        <v>3.3240331599999999</v>
      </c>
      <c r="J55" s="60">
        <v>-0.66500000100000001</v>
      </c>
      <c r="K55" s="60">
        <v>0.18288283799999999</v>
      </c>
      <c r="L55" s="60">
        <v>1.2083403109999999</v>
      </c>
      <c r="M55" s="60">
        <v>4.0938914310000003</v>
      </c>
      <c r="N55" s="60">
        <v>2.629340837</v>
      </c>
      <c r="O55" s="39">
        <v>4.6522974929999998</v>
      </c>
      <c r="P55" s="39">
        <v>3.0830484139999998</v>
      </c>
      <c r="Q55" s="39">
        <v>4.6011256930000002</v>
      </c>
      <c r="R55" s="39">
        <v>15.21403422</v>
      </c>
      <c r="S55" s="39">
        <v>30.073629279999999</v>
      </c>
      <c r="T55" s="39">
        <v>17.369202019999999</v>
      </c>
      <c r="U55" s="39">
        <v>3.485833333</v>
      </c>
      <c r="V55" s="39">
        <v>4.1744844299999997</v>
      </c>
      <c r="W55" s="39">
        <v>6.0146714389999998</v>
      </c>
      <c r="X55" s="39">
        <v>9.183509785</v>
      </c>
      <c r="Y55" s="39">
        <v>18.126389880000001</v>
      </c>
      <c r="Z55" s="39">
        <v>37.057200680000001</v>
      </c>
      <c r="AA55" s="39">
        <v>90.122713300000001</v>
      </c>
      <c r="AB55" s="39">
        <v>32.62056218</v>
      </c>
      <c r="AC55" s="39">
        <v>11.95066091</v>
      </c>
      <c r="AD55" s="39">
        <v>15.0517585</v>
      </c>
      <c r="AE55" s="39">
        <v>11.836750759999999</v>
      </c>
      <c r="AF55" s="39">
        <v>16.846652760000001</v>
      </c>
      <c r="AG55" s="39">
        <v>20.826323219999999</v>
      </c>
      <c r="AH55" s="39">
        <v>16.50995417</v>
      </c>
      <c r="AI55" s="39">
        <v>19.044180090000001</v>
      </c>
      <c r="AJ55" s="39">
        <v>28.709320829999999</v>
      </c>
      <c r="AK55" s="39">
        <v>21.788254250000001</v>
      </c>
      <c r="AL55" s="39">
        <v>9.781446442</v>
      </c>
      <c r="AM55" s="39">
        <v>13.5342451</v>
      </c>
      <c r="AN55" s="39">
        <v>23.189236709999999</v>
      </c>
      <c r="AO55" s="39">
        <v>17.522494569999999</v>
      </c>
      <c r="AP55" s="39">
        <v>13.23146987</v>
      </c>
      <c r="AQ55" s="39">
        <v>11.666093480000001</v>
      </c>
      <c r="AR55" s="39">
        <v>10.04588377</v>
      </c>
      <c r="AS55" s="39">
        <v>10.99252429</v>
      </c>
      <c r="AT55" s="39">
        <v>11.226975510000001</v>
      </c>
      <c r="AU55" s="39">
        <v>9.1648157920000006</v>
      </c>
      <c r="AV55" s="39">
        <v>9.4475648099999994</v>
      </c>
      <c r="AW55" s="39">
        <v>12.315030930000001</v>
      </c>
      <c r="AX55" s="39">
        <v>13.797975279999999</v>
      </c>
      <c r="AY55" s="39">
        <v>11.47053071</v>
      </c>
      <c r="AZ55" s="39">
        <v>9.3573313870000003</v>
      </c>
      <c r="BA55" s="39">
        <v>13.423356350000001</v>
      </c>
      <c r="BB55" s="39">
        <v>7.8438258410000001</v>
      </c>
      <c r="BC55" s="39">
        <v>5.660230651</v>
      </c>
      <c r="BD55" s="39">
        <v>4.8830124809999997</v>
      </c>
      <c r="BE55" s="39">
        <v>4.5040676919999996</v>
      </c>
      <c r="BF55" s="39">
        <v>5.224285869</v>
      </c>
      <c r="BG55" s="39">
        <v>4.5153126769999998</v>
      </c>
      <c r="BH55" s="39">
        <v>0.79668497999999999</v>
      </c>
      <c r="BI55" s="39">
        <v>-4.1863780000000001E-3</v>
      </c>
    </row>
    <row r="56" spans="1:61" hidden="1" x14ac:dyDescent="0.3">
      <c r="A56" s="39" t="s">
        <v>476</v>
      </c>
      <c r="B56" t="s">
        <v>477</v>
      </c>
      <c r="C56" s="60" t="s">
        <v>387</v>
      </c>
      <c r="D56" s="60" t="s">
        <v>388</v>
      </c>
      <c r="E56" s="60"/>
      <c r="F56" s="60"/>
      <c r="G56" s="60"/>
      <c r="H56" s="60"/>
      <c r="I56" s="60"/>
      <c r="J56" s="60"/>
      <c r="K56" s="60"/>
      <c r="L56" s="60">
        <v>3.2071790870000001</v>
      </c>
      <c r="M56" s="60">
        <v>5.3699190190000001</v>
      </c>
      <c r="N56" s="60">
        <v>5.835231866</v>
      </c>
      <c r="O56" s="39">
        <v>7.2842163739999997</v>
      </c>
      <c r="P56" s="39">
        <v>4.6149718269999997</v>
      </c>
      <c r="Q56" s="39">
        <v>6.8308113190000004</v>
      </c>
      <c r="R56" s="39">
        <v>13.440600699999999</v>
      </c>
      <c r="S56" s="39">
        <v>27.158189459999999</v>
      </c>
      <c r="T56" s="39">
        <v>17.17760363</v>
      </c>
      <c r="U56" s="39">
        <v>9.9315956525000004</v>
      </c>
      <c r="V56" s="39">
        <v>9.7311327690000002</v>
      </c>
      <c r="W56" s="39">
        <v>9.4823825910000004</v>
      </c>
      <c r="X56" s="39">
        <v>14.782239270000002</v>
      </c>
      <c r="Y56" s="39">
        <v>17.470304280000001</v>
      </c>
      <c r="Z56" s="39">
        <v>12.73971811</v>
      </c>
      <c r="AA56" s="39">
        <v>6.8390325269999996</v>
      </c>
      <c r="AB56" s="39">
        <v>4.9960968000000001</v>
      </c>
      <c r="AC56" s="39">
        <v>3.688744528</v>
      </c>
      <c r="AD56" s="39">
        <v>3.915105251</v>
      </c>
      <c r="AE56" s="39">
        <v>2.1902582540000002</v>
      </c>
      <c r="AF56" s="39">
        <v>4.0245804329999997</v>
      </c>
      <c r="AG56" s="39">
        <v>4</v>
      </c>
      <c r="AH56" s="39">
        <v>5.3876582280000003</v>
      </c>
      <c r="AI56" s="39">
        <v>4.2675566290000004</v>
      </c>
      <c r="AJ56" s="39">
        <v>5.5570615339999998</v>
      </c>
      <c r="AK56" s="39">
        <v>5.4718255930000002</v>
      </c>
      <c r="AL56" s="39">
        <v>2.72289767</v>
      </c>
      <c r="AM56" s="39">
        <v>2.5693430460000002</v>
      </c>
      <c r="AN56" s="39">
        <v>2.9232080475000002</v>
      </c>
      <c r="AO56" s="39">
        <v>2.2363630399999996</v>
      </c>
      <c r="AP56" s="39">
        <v>2.9959840304999998</v>
      </c>
      <c r="AQ56" s="39">
        <v>2.6986029585</v>
      </c>
      <c r="AR56" s="39">
        <v>2.6213952460000001</v>
      </c>
      <c r="AS56" s="39">
        <v>2.4358130349999998</v>
      </c>
      <c r="AT56" s="39">
        <v>2.627413142</v>
      </c>
      <c r="AU56" s="39">
        <v>2.173577925</v>
      </c>
      <c r="AV56" s="39">
        <v>2.235436644</v>
      </c>
      <c r="AW56" s="39">
        <v>2.3941098209999998</v>
      </c>
      <c r="AX56" s="39">
        <v>3.733429165</v>
      </c>
      <c r="AY56" s="39">
        <v>4.2560492940000003</v>
      </c>
      <c r="AZ56" s="39">
        <v>4.034229829</v>
      </c>
      <c r="BA56" s="39">
        <v>8.0322557929999991</v>
      </c>
      <c r="BB56" s="39">
        <v>0.42153912599999999</v>
      </c>
      <c r="BC56" s="39">
        <v>3.2503440920000002</v>
      </c>
      <c r="BD56" s="39">
        <v>3.4567496719999999</v>
      </c>
      <c r="BE56" s="39">
        <v>2.5984441409999999</v>
      </c>
      <c r="BF56" s="39">
        <v>1.1069855399999999</v>
      </c>
      <c r="BG56" s="39">
        <v>1.201399645</v>
      </c>
      <c r="BH56" s="39">
        <v>-0.78633887700000005</v>
      </c>
      <c r="BI56" s="39">
        <v>0.231336293</v>
      </c>
    </row>
    <row r="57" spans="1:61" hidden="1" x14ac:dyDescent="0.3">
      <c r="A57" s="39" t="s">
        <v>478</v>
      </c>
      <c r="B57" t="s">
        <v>479</v>
      </c>
      <c r="C57" s="60" t="s">
        <v>387</v>
      </c>
      <c r="D57" s="60" t="s">
        <v>388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1:61" hidden="1" x14ac:dyDescent="0.3">
      <c r="A58" s="39" t="s">
        <v>480</v>
      </c>
      <c r="B58" t="s">
        <v>481</v>
      </c>
      <c r="C58" s="60" t="s">
        <v>387</v>
      </c>
      <c r="D58" s="60" t="s">
        <v>388</v>
      </c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1:61" hidden="1" x14ac:dyDescent="0.3">
      <c r="A59" s="39" t="s">
        <v>482</v>
      </c>
      <c r="B59" t="s">
        <v>483</v>
      </c>
      <c r="C59" s="60" t="s">
        <v>387</v>
      </c>
      <c r="D59" s="60" t="s">
        <v>388</v>
      </c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61" hidden="1" x14ac:dyDescent="0.3">
      <c r="A60" s="39" t="s">
        <v>484</v>
      </c>
      <c r="B60" t="s">
        <v>485</v>
      </c>
      <c r="C60" s="60" t="s">
        <v>387</v>
      </c>
      <c r="D60" s="60" t="s">
        <v>388</v>
      </c>
      <c r="E60" s="60">
        <v>0.82730093100000002</v>
      </c>
      <c r="F60" s="60">
        <v>-0.61538461499999997</v>
      </c>
      <c r="G60" s="60">
        <v>0.103199174</v>
      </c>
      <c r="H60" s="60">
        <v>1.958762887</v>
      </c>
      <c r="I60" s="60">
        <v>-0.30333670499999998</v>
      </c>
      <c r="J60" s="60">
        <v>0.20283975700000001</v>
      </c>
      <c r="K60" s="60">
        <v>0.50607287400000001</v>
      </c>
      <c r="L60" s="60">
        <v>0.70493454300000002</v>
      </c>
      <c r="M60" s="60">
        <v>3.7666666659999999</v>
      </c>
      <c r="N60" s="60">
        <v>2.3851590100000002</v>
      </c>
      <c r="O60" s="39">
        <v>2.4001882499999998</v>
      </c>
      <c r="P60" s="39">
        <v>4.144006128</v>
      </c>
      <c r="Q60" s="39">
        <v>4.8323036190000002</v>
      </c>
      <c r="R60" s="39">
        <v>7.8088823410000003</v>
      </c>
      <c r="S60" s="39">
        <v>16.176666669999999</v>
      </c>
      <c r="T60" s="39">
        <v>4.6394858399999999</v>
      </c>
      <c r="U60" s="39">
        <v>3.8543897220000001</v>
      </c>
      <c r="V60" s="39">
        <v>7.3264604809999998</v>
      </c>
      <c r="W60" s="39">
        <v>7.4362832990000003</v>
      </c>
      <c r="X60" s="39">
        <v>9.463708295</v>
      </c>
      <c r="Y60" s="39">
        <v>13.51756058</v>
      </c>
      <c r="Z60" s="39">
        <v>10.744693610000001</v>
      </c>
      <c r="AA60" s="39">
        <v>6.4327972669999998</v>
      </c>
      <c r="AB60" s="39">
        <v>5.0497142410000002</v>
      </c>
      <c r="AC60" s="39">
        <v>5.9919511099999996</v>
      </c>
      <c r="AD60" s="39">
        <v>5.0344536639999999</v>
      </c>
      <c r="AE60" s="39">
        <v>1.21836926</v>
      </c>
      <c r="AF60" s="39">
        <v>2.7916666669999999</v>
      </c>
      <c r="AG60" s="39">
        <v>3.429266315</v>
      </c>
      <c r="AH60" s="39">
        <v>3.7654804830000002</v>
      </c>
      <c r="AI60" s="39">
        <v>4.5020546289999999</v>
      </c>
      <c r="AJ60" s="39">
        <v>5.0352743880000004</v>
      </c>
      <c r="AK60" s="39">
        <v>6.5102195309999997</v>
      </c>
      <c r="AL60" s="39">
        <v>4.8541666670000003</v>
      </c>
      <c r="AM60" s="39">
        <v>4.6985893110000001</v>
      </c>
      <c r="AN60" s="39">
        <v>2.6158178799999998</v>
      </c>
      <c r="AO60" s="39">
        <v>2.9789248650000002</v>
      </c>
      <c r="AP60" s="39">
        <v>3.605344444</v>
      </c>
      <c r="AQ60" s="39">
        <v>2.2277073270000001</v>
      </c>
      <c r="AR60" s="39">
        <v>1.63</v>
      </c>
      <c r="AS60" s="39">
        <v>4.1416576469999997</v>
      </c>
      <c r="AT60" s="39">
        <v>1.9770563830000001</v>
      </c>
      <c r="AU60" s="39">
        <v>2.8011550519999999</v>
      </c>
      <c r="AV60" s="39">
        <v>4.1390653869999996</v>
      </c>
      <c r="AW60" s="39">
        <v>2.286217068</v>
      </c>
      <c r="AX60" s="39">
        <v>2.5584519860000001</v>
      </c>
      <c r="AY60" s="39">
        <v>2.4958749309999999</v>
      </c>
      <c r="AZ60" s="39">
        <v>2.372492743</v>
      </c>
      <c r="BA60" s="39">
        <v>4.669171081</v>
      </c>
      <c r="BB60" s="39">
        <v>0.37407997599999998</v>
      </c>
      <c r="BC60" s="39">
        <v>2.3812583630000002</v>
      </c>
      <c r="BD60" s="39">
        <v>3.2894493960000002</v>
      </c>
      <c r="BE60" s="39">
        <v>2.3897689579999999</v>
      </c>
      <c r="BF60" s="39">
        <v>-0.40005306099999999</v>
      </c>
      <c r="BG60" s="39">
        <v>-1.3549888539999999</v>
      </c>
      <c r="BH60" s="39">
        <v>-2.0969976909999999</v>
      </c>
      <c r="BI60" s="39">
        <v>-1.4291666670000001</v>
      </c>
    </row>
    <row r="61" spans="1:61" hidden="1" x14ac:dyDescent="0.3">
      <c r="A61" s="39" t="s">
        <v>486</v>
      </c>
      <c r="B61" t="s">
        <v>487</v>
      </c>
      <c r="C61" s="60" t="s">
        <v>387</v>
      </c>
      <c r="D61" s="60" t="s">
        <v>388</v>
      </c>
      <c r="E61" s="60"/>
      <c r="F61" s="60"/>
      <c r="G61" s="60"/>
      <c r="H61" s="60"/>
      <c r="I61" s="60"/>
      <c r="J61" s="60"/>
      <c r="K61" s="60"/>
      <c r="L61" s="60"/>
      <c r="M61" s="60"/>
      <c r="N61" s="60"/>
      <c r="AM61" s="39">
        <v>9.9639855940000004</v>
      </c>
      <c r="AN61" s="39">
        <v>9.170305677</v>
      </c>
      <c r="AO61" s="39">
        <v>8.8000000000000007</v>
      </c>
      <c r="AP61" s="39">
        <v>8.5477941180000006</v>
      </c>
      <c r="AQ61" s="39">
        <v>10.62658764</v>
      </c>
      <c r="AR61" s="39">
        <v>2.1431305009999999</v>
      </c>
      <c r="AS61" s="39">
        <v>3.9028350189999998</v>
      </c>
      <c r="AT61" s="39">
        <v>4.705811647</v>
      </c>
      <c r="AU61" s="39">
        <v>1.7850992999999999</v>
      </c>
      <c r="AV61" s="39">
        <v>0.107708792</v>
      </c>
      <c r="AW61" s="39">
        <v>2.8272711400000001</v>
      </c>
      <c r="AX61" s="39">
        <v>1.846170702</v>
      </c>
      <c r="AY61" s="39">
        <v>2.5281049969999998</v>
      </c>
      <c r="AZ61" s="39">
        <v>2.9274434710000001</v>
      </c>
      <c r="BA61" s="39">
        <v>6.3509862889999997</v>
      </c>
      <c r="BB61" s="39">
        <v>1.044811886</v>
      </c>
      <c r="BC61" s="39">
        <v>1.4087179240000001</v>
      </c>
      <c r="BD61" s="39">
        <v>1.936389149</v>
      </c>
      <c r="BE61" s="39">
        <v>3.2990731389999999</v>
      </c>
      <c r="BF61" s="39">
        <v>1.434726602</v>
      </c>
      <c r="BG61" s="39">
        <v>0.33718689800000001</v>
      </c>
      <c r="BH61" s="39">
        <v>0.34478243800000002</v>
      </c>
      <c r="BI61" s="39">
        <v>0.63935281799999999</v>
      </c>
    </row>
    <row r="62" spans="1:61" hidden="1" x14ac:dyDescent="0.3">
      <c r="A62" s="39" t="s">
        <v>488</v>
      </c>
      <c r="B62" t="s">
        <v>489</v>
      </c>
      <c r="C62" s="60" t="s">
        <v>387</v>
      </c>
      <c r="D62" s="60" t="s">
        <v>388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AK62" s="39">
        <v>5.0773300770000001</v>
      </c>
      <c r="AL62" s="39">
        <v>4.4349762760000004</v>
      </c>
      <c r="AM62" s="39">
        <v>2.7445526189999998</v>
      </c>
      <c r="AN62" s="39">
        <v>1.7236711490000001</v>
      </c>
      <c r="AO62" s="39">
        <v>1.4460610359999999</v>
      </c>
      <c r="AP62" s="39">
        <v>1.8801923920000001</v>
      </c>
      <c r="AQ62" s="39">
        <v>0.93562231799999995</v>
      </c>
      <c r="AR62" s="39">
        <v>0.56977634200000005</v>
      </c>
      <c r="AS62" s="39">
        <v>1.4713343480000001</v>
      </c>
      <c r="AT62" s="39">
        <v>1.9838568510000001</v>
      </c>
      <c r="AU62" s="39">
        <v>1.4208067129999999</v>
      </c>
      <c r="AV62" s="39">
        <v>1.0342233919999999</v>
      </c>
      <c r="AW62" s="39">
        <v>1.6657360880000001</v>
      </c>
      <c r="AX62" s="39">
        <v>1.5469107550000001</v>
      </c>
      <c r="AY62" s="39">
        <v>1.5774292409999999</v>
      </c>
      <c r="AZ62" s="39">
        <v>2.2983405800000001</v>
      </c>
      <c r="BA62" s="39">
        <v>2.6283830670000001</v>
      </c>
      <c r="BB62" s="39">
        <v>0.31273772300000002</v>
      </c>
      <c r="BC62" s="39">
        <v>1.1038085609999999</v>
      </c>
      <c r="BD62" s="39">
        <v>2.075172931</v>
      </c>
      <c r="BE62" s="39">
        <v>2.0084911820000002</v>
      </c>
      <c r="BF62" s="39">
        <v>1.504722267</v>
      </c>
      <c r="BG62" s="39">
        <v>0.90679703499999997</v>
      </c>
      <c r="BH62" s="39">
        <v>0.234429945</v>
      </c>
      <c r="BI62" s="39">
        <v>0.48335542199999998</v>
      </c>
    </row>
    <row r="63" spans="1:61" hidden="1" x14ac:dyDescent="0.3">
      <c r="A63" s="39" t="s">
        <v>490</v>
      </c>
      <c r="B63" t="s">
        <v>491</v>
      </c>
      <c r="C63" s="60" t="s">
        <v>387</v>
      </c>
      <c r="D63" s="60" t="s">
        <v>388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Y63" s="39">
        <v>12.05802357</v>
      </c>
      <c r="Z63" s="39">
        <v>5.7173678539999999</v>
      </c>
      <c r="AA63" s="39">
        <v>-2.4107142860000002</v>
      </c>
      <c r="AB63" s="39">
        <v>0.901842896</v>
      </c>
      <c r="AC63" s="39">
        <v>1.8847150260000001</v>
      </c>
      <c r="AD63" s="39">
        <v>2.1289029880000001</v>
      </c>
      <c r="AE63" s="39">
        <v>18.147633450000001</v>
      </c>
      <c r="AF63" s="39">
        <v>4.0891164460000002</v>
      </c>
      <c r="AT63" s="39">
        <v>1.7466522499999999</v>
      </c>
      <c r="AU63" s="39">
        <v>0.63761955400000003</v>
      </c>
      <c r="AV63" s="39">
        <v>1.981967346</v>
      </c>
      <c r="AW63" s="39">
        <v>3.122262047</v>
      </c>
      <c r="AX63" s="39">
        <v>3.104966401</v>
      </c>
      <c r="AY63" s="39">
        <v>3.4834069969999999</v>
      </c>
      <c r="AZ63" s="39">
        <v>4.9659765460000003</v>
      </c>
      <c r="BA63" s="39">
        <v>11.95862069</v>
      </c>
      <c r="BB63" s="39">
        <v>1.675495873</v>
      </c>
      <c r="BC63" s="39">
        <v>3.9500787590000002</v>
      </c>
      <c r="BD63" s="39">
        <v>5.0687139480000001</v>
      </c>
      <c r="BE63" s="39">
        <v>3.7312095080000001</v>
      </c>
      <c r="BF63" s="39">
        <v>2.4205932080000001</v>
      </c>
      <c r="BG63" s="39">
        <v>1.341864943</v>
      </c>
      <c r="BH63" s="39">
        <v>-0.84738973399999995</v>
      </c>
      <c r="BI63" s="39">
        <v>2.7384120869999999</v>
      </c>
    </row>
    <row r="64" spans="1:61" hidden="1" x14ac:dyDescent="0.3">
      <c r="A64" s="39" t="s">
        <v>492</v>
      </c>
      <c r="B64" t="s">
        <v>493</v>
      </c>
      <c r="C64" s="60" t="s">
        <v>387</v>
      </c>
      <c r="D64" s="60" t="s">
        <v>388</v>
      </c>
      <c r="E64" s="60"/>
      <c r="F64" s="60"/>
      <c r="G64" s="60"/>
      <c r="H64" s="60"/>
      <c r="I64" s="60"/>
      <c r="J64" s="60"/>
      <c r="K64" s="60"/>
      <c r="L64" s="60">
        <v>0.95245654400000002</v>
      </c>
      <c r="M64" s="60">
        <v>5.3699190190000001</v>
      </c>
      <c r="N64" s="60">
        <v>4.215788689</v>
      </c>
      <c r="O64" s="39">
        <v>12.393498960000001</v>
      </c>
      <c r="P64" s="39">
        <v>3.637406039</v>
      </c>
      <c r="Q64" s="39">
        <v>3.687995575</v>
      </c>
      <c r="R64" s="39">
        <v>12.09911672</v>
      </c>
      <c r="S64" s="39">
        <v>34.376074250000002</v>
      </c>
      <c r="T64" s="39">
        <v>19.902788439999998</v>
      </c>
      <c r="U64" s="39">
        <v>10.90249627</v>
      </c>
      <c r="V64" s="39">
        <v>9.5036552519999997</v>
      </c>
      <c r="W64" s="39">
        <v>7.7125790580000002</v>
      </c>
      <c r="Z64" s="39">
        <v>13.266687490000001</v>
      </c>
      <c r="AA64" s="39">
        <v>4.3945940979999998</v>
      </c>
      <c r="AB64" s="39">
        <v>4.1479524440000004</v>
      </c>
      <c r="AC64" s="39">
        <v>2.2179942499999998</v>
      </c>
      <c r="AD64" s="39">
        <v>3.7399799809999998</v>
      </c>
      <c r="AE64" s="39">
        <v>2.7742336769999998</v>
      </c>
      <c r="AF64" s="39">
        <v>4.0245804329999997</v>
      </c>
      <c r="AG64" s="39">
        <v>2.9245916310000002</v>
      </c>
      <c r="AH64" s="39">
        <v>6.2185214980000003</v>
      </c>
      <c r="AI64" s="39">
        <v>3.1909232319999998</v>
      </c>
      <c r="AJ64" s="39">
        <v>5.5570615339999998</v>
      </c>
      <c r="AK64" s="39">
        <v>5.4718255930000002</v>
      </c>
      <c r="AL64" s="39">
        <v>1.569026042</v>
      </c>
      <c r="AM64" s="39">
        <v>1.5136735E-2</v>
      </c>
      <c r="AN64" s="39">
        <v>1.3175374580000001</v>
      </c>
      <c r="AO64" s="39">
        <v>1.6771645049999999</v>
      </c>
      <c r="AP64" s="39">
        <v>2.4362971550000001</v>
      </c>
      <c r="AQ64" s="39">
        <v>0.99914745800000004</v>
      </c>
      <c r="AR64" s="39">
        <v>1.179477874</v>
      </c>
      <c r="AS64" s="39">
        <v>0.85694680499999998</v>
      </c>
      <c r="AT64" s="39">
        <v>1.3038940349999999</v>
      </c>
      <c r="AU64" s="39">
        <v>0.17005533</v>
      </c>
      <c r="AV64" s="39">
        <v>1.4533680040000001</v>
      </c>
      <c r="AW64" s="39">
        <v>2.3941098209999998</v>
      </c>
      <c r="AX64" s="39">
        <v>1.6819007989999999</v>
      </c>
      <c r="AY64" s="39">
        <v>2.5928209089999998</v>
      </c>
      <c r="AZ64" s="39">
        <v>3.2378361440000001</v>
      </c>
      <c r="BA64" s="39">
        <v>6.334754545</v>
      </c>
      <c r="BB64" s="39">
        <v>2.9933034000000001E-2</v>
      </c>
      <c r="BC64" s="39">
        <v>3.20744344</v>
      </c>
      <c r="BD64" s="39">
        <v>2.3876309789999999</v>
      </c>
      <c r="BE64" s="39">
        <v>1.356771478</v>
      </c>
      <c r="BF64" s="39">
        <v>-4.6411647E-2</v>
      </c>
      <c r="BG64" s="39">
        <v>0.79913976399999997</v>
      </c>
      <c r="BH64" s="39">
        <v>-0.78633887700000005</v>
      </c>
      <c r="BI64" s="39">
        <v>0.231336293</v>
      </c>
    </row>
    <row r="65" spans="1:61" hidden="1" x14ac:dyDescent="0.3">
      <c r="A65" s="39" t="s">
        <v>494</v>
      </c>
      <c r="B65" t="s">
        <v>495</v>
      </c>
      <c r="C65" s="60" t="s">
        <v>387</v>
      </c>
      <c r="D65" s="60" t="s">
        <v>388</v>
      </c>
      <c r="E65" s="60">
        <v>1.2552301260000001</v>
      </c>
      <c r="F65" s="60">
        <v>3.451628586</v>
      </c>
      <c r="G65" s="60">
        <v>7.3778195479999997</v>
      </c>
      <c r="H65" s="60">
        <v>6.1050328230000002</v>
      </c>
      <c r="I65" s="60">
        <v>3.0927835049999999</v>
      </c>
      <c r="J65" s="60">
        <v>5.4499999990000001</v>
      </c>
      <c r="K65" s="60">
        <v>7.0649596969999999</v>
      </c>
      <c r="L65" s="60">
        <v>8.207853558</v>
      </c>
      <c r="M65" s="60">
        <v>7.9536152790000001</v>
      </c>
      <c r="N65" s="60">
        <v>3.4879312520000001</v>
      </c>
      <c r="O65" s="39">
        <v>6.5148369759999998</v>
      </c>
      <c r="P65" s="39">
        <v>5.869876756</v>
      </c>
      <c r="Q65" s="39">
        <v>6.5623477179999998</v>
      </c>
      <c r="R65" s="39">
        <v>9.3033890550000002</v>
      </c>
      <c r="S65" s="39">
        <v>15.27519524</v>
      </c>
      <c r="T65" s="39">
        <v>9.6056133559999992</v>
      </c>
      <c r="U65" s="39">
        <v>9</v>
      </c>
      <c r="V65" s="39">
        <v>11.139143730000001</v>
      </c>
      <c r="W65" s="39">
        <v>10.0089427</v>
      </c>
      <c r="X65" s="39">
        <v>9.6110555279999996</v>
      </c>
      <c r="Y65" s="39">
        <v>12.305322609999999</v>
      </c>
      <c r="Z65" s="39">
        <v>11.791590490000001</v>
      </c>
      <c r="AA65" s="39">
        <v>10.08994276</v>
      </c>
      <c r="AB65" s="39">
        <v>6.9073083779999997</v>
      </c>
      <c r="AC65" s="39">
        <v>6.3220786440000003</v>
      </c>
      <c r="AD65" s="39">
        <v>4.6523784629999998</v>
      </c>
      <c r="AE65" s="39">
        <v>3.721278721</v>
      </c>
      <c r="AF65" s="39">
        <v>3.9850710330000001</v>
      </c>
      <c r="AG65" s="39">
        <v>4.5501910390000004</v>
      </c>
      <c r="AH65" s="39">
        <v>4.7840531559999997</v>
      </c>
      <c r="AI65" s="39">
        <v>2.6527161279999998</v>
      </c>
      <c r="AJ65" s="39">
        <v>2.3679604649999999</v>
      </c>
      <c r="AK65" s="39">
        <v>2.1019812930000001</v>
      </c>
      <c r="AL65" s="39">
        <v>1.2509850280000001</v>
      </c>
      <c r="AM65" s="39">
        <v>1.994357428</v>
      </c>
      <c r="AN65" s="39">
        <v>2.0984357120000001</v>
      </c>
      <c r="AO65" s="39">
        <v>2.1113602390000001</v>
      </c>
      <c r="AP65" s="39">
        <v>2.1957914000000001</v>
      </c>
      <c r="AQ65" s="39">
        <v>1.853178156</v>
      </c>
      <c r="AR65" s="39">
        <v>2.4786850660000002</v>
      </c>
      <c r="AS65" s="39">
        <v>2.9247791410000001</v>
      </c>
      <c r="AT65" s="39">
        <v>2.35</v>
      </c>
      <c r="AU65" s="39">
        <v>2.4263149319999999</v>
      </c>
      <c r="AV65" s="39">
        <v>2.0906200319999999</v>
      </c>
      <c r="AW65" s="39">
        <v>1.1601650699999999</v>
      </c>
      <c r="AX65" s="39">
        <v>1.808805419</v>
      </c>
      <c r="AY65" s="39">
        <v>1.8900733350000001</v>
      </c>
      <c r="AZ65" s="39">
        <v>1.714031313</v>
      </c>
      <c r="BA65" s="39">
        <v>3.3994747589999998</v>
      </c>
      <c r="BB65" s="39">
        <v>1.3263722309999999</v>
      </c>
      <c r="BC65" s="39">
        <v>2.2977301209999998</v>
      </c>
      <c r="BD65" s="39">
        <v>2.7586822610000001</v>
      </c>
      <c r="BE65" s="39">
        <v>2.397914857</v>
      </c>
      <c r="BF65" s="39">
        <v>0.78907178</v>
      </c>
      <c r="BG65" s="39">
        <v>0.56402054000000001</v>
      </c>
      <c r="BH65" s="39">
        <v>0.45203415400000002</v>
      </c>
      <c r="BI65" s="39">
        <v>0.25</v>
      </c>
    </row>
    <row r="66" spans="1:61" hidden="1" x14ac:dyDescent="0.3">
      <c r="A66" s="39" t="s">
        <v>496</v>
      </c>
      <c r="B66" t="s">
        <v>497</v>
      </c>
      <c r="C66" s="60" t="s">
        <v>387</v>
      </c>
      <c r="D66" s="60" t="s">
        <v>388</v>
      </c>
      <c r="E66" s="60">
        <v>-3.5621917999999999</v>
      </c>
      <c r="F66" s="60">
        <v>-3.900000001</v>
      </c>
      <c r="G66" s="60">
        <v>9.1571279919999995</v>
      </c>
      <c r="H66" s="60">
        <v>8.5795996189999997</v>
      </c>
      <c r="I66" s="60">
        <v>2.1071115009999999</v>
      </c>
      <c r="J66" s="60">
        <v>-1.8916595009999999</v>
      </c>
      <c r="K66" s="60">
        <v>0.26292725700000003</v>
      </c>
      <c r="L66" s="60">
        <v>1.238344989</v>
      </c>
      <c r="M66" s="60">
        <v>3.5976398999999999E-2</v>
      </c>
      <c r="N66" s="60">
        <v>0.95662806600000005</v>
      </c>
      <c r="O66" s="39">
        <v>3.8166666660000002</v>
      </c>
      <c r="P66" s="39">
        <v>3.580028897</v>
      </c>
      <c r="Q66" s="39">
        <v>8.6407315560000004</v>
      </c>
      <c r="R66" s="39">
        <v>15.07953492</v>
      </c>
      <c r="S66" s="39">
        <v>13.140767370000001</v>
      </c>
      <c r="T66" s="39">
        <v>14.501725739999999</v>
      </c>
      <c r="U66" s="39">
        <v>7.7655502390000004</v>
      </c>
      <c r="V66" s="39">
        <v>12.853527509999999</v>
      </c>
      <c r="W66" s="39">
        <v>3.477850342</v>
      </c>
      <c r="X66" s="39">
        <v>9.1738051340000002</v>
      </c>
      <c r="Y66" s="39">
        <v>16.753135690000001</v>
      </c>
      <c r="Z66" s="39">
        <v>7.5146389070000001</v>
      </c>
      <c r="AA66" s="39">
        <v>7.6462430660000003</v>
      </c>
      <c r="AB66" s="39">
        <v>5.6286232939999996</v>
      </c>
      <c r="AC66" s="39">
        <v>20.151678109999999</v>
      </c>
      <c r="AD66" s="39">
        <v>45.33617555</v>
      </c>
      <c r="AE66" s="39">
        <v>7.6389726659999999</v>
      </c>
      <c r="AF66" s="39">
        <v>13.55072378</v>
      </c>
      <c r="AG66" s="39">
        <v>43.863832350000003</v>
      </c>
      <c r="AH66" s="39">
        <v>40.657916120000003</v>
      </c>
      <c r="AI66" s="39">
        <v>50.46247924</v>
      </c>
      <c r="AJ66" s="39">
        <v>47.079157410000001</v>
      </c>
      <c r="AK66" s="39">
        <v>4.2590263889999997</v>
      </c>
      <c r="AL66" s="39">
        <v>5.2503388070000003</v>
      </c>
      <c r="AM66" s="39">
        <v>8.2607679859999994</v>
      </c>
      <c r="AN66" s="39">
        <v>12.535959460000001</v>
      </c>
      <c r="AO66" s="39">
        <v>5.3992938500000003</v>
      </c>
      <c r="AP66" s="39">
        <v>8.2965675480000005</v>
      </c>
      <c r="AQ66" s="39">
        <v>4.8316655859999997</v>
      </c>
      <c r="AR66" s="39">
        <v>6.4705418679999998</v>
      </c>
      <c r="AS66" s="39">
        <v>7.7241356620000001</v>
      </c>
      <c r="AT66" s="39">
        <v>8.8830684879999993</v>
      </c>
      <c r="AU66" s="39">
        <v>5.2233676979999997</v>
      </c>
      <c r="AV66" s="39">
        <v>27.449712739999999</v>
      </c>
      <c r="AW66" s="39">
        <v>51.460859829999997</v>
      </c>
      <c r="AX66" s="39">
        <v>4.1902026049999996</v>
      </c>
      <c r="AY66" s="39">
        <v>7.572805239</v>
      </c>
      <c r="AZ66" s="39">
        <v>6.1435665520000002</v>
      </c>
      <c r="BA66" s="39">
        <v>10.6446211</v>
      </c>
      <c r="BB66" s="39">
        <v>1.4421513180000001</v>
      </c>
      <c r="BC66" s="39">
        <v>6.3299322010000001</v>
      </c>
      <c r="BD66" s="39">
        <v>8.4601688100000008</v>
      </c>
      <c r="BE66" s="39">
        <v>3.6945249050000002</v>
      </c>
      <c r="BF66" s="39">
        <v>4.8309509669999997</v>
      </c>
      <c r="BG66" s="39">
        <v>2.9986422610000001</v>
      </c>
      <c r="BH66" s="39">
        <v>0.83674634699999995</v>
      </c>
      <c r="BI66" s="39">
        <v>1.614166072</v>
      </c>
    </row>
    <row r="67" spans="1:61" hidden="1" x14ac:dyDescent="0.3">
      <c r="A67" s="39" t="s">
        <v>498</v>
      </c>
      <c r="B67" t="s">
        <v>499</v>
      </c>
      <c r="C67" s="60" t="s">
        <v>387</v>
      </c>
      <c r="D67" s="60" t="s">
        <v>388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39">
        <v>6.5999999989999996</v>
      </c>
      <c r="P67" s="39">
        <v>2.6266416509999999</v>
      </c>
      <c r="Q67" s="39">
        <v>3.6563071300000001</v>
      </c>
      <c r="R67" s="39">
        <v>6.1728395059999999</v>
      </c>
      <c r="S67" s="39">
        <v>4.6996124029999997</v>
      </c>
      <c r="T67" s="39">
        <v>8.2303166529999991</v>
      </c>
      <c r="U67" s="39">
        <v>9.4307354019999998</v>
      </c>
      <c r="V67" s="39">
        <v>11.98928332</v>
      </c>
      <c r="W67" s="39">
        <v>17.523923450000002</v>
      </c>
      <c r="X67" s="39">
        <v>11.348600510000001</v>
      </c>
      <c r="Y67" s="39">
        <v>9.5178244979999995</v>
      </c>
      <c r="Z67" s="39">
        <v>14.65484264</v>
      </c>
      <c r="AA67" s="39">
        <v>6.5425096299999996</v>
      </c>
      <c r="AB67" s="39">
        <v>5.9671639299999999</v>
      </c>
      <c r="AC67" s="39">
        <v>8.1163979550000001</v>
      </c>
      <c r="AD67" s="39">
        <v>10.482287039999999</v>
      </c>
      <c r="AE67" s="39">
        <v>12.371609169999999</v>
      </c>
      <c r="AF67" s="39">
        <v>7.4412609129999998</v>
      </c>
      <c r="AG67" s="39">
        <v>5.911544964</v>
      </c>
      <c r="AH67" s="39">
        <v>9.3043612580000001</v>
      </c>
      <c r="AI67" s="39">
        <v>16.65253439</v>
      </c>
      <c r="AJ67" s="39">
        <v>25.88638693</v>
      </c>
      <c r="AK67" s="39">
        <v>31.669661909999999</v>
      </c>
      <c r="AL67" s="39">
        <v>20.54032612</v>
      </c>
      <c r="AM67" s="39">
        <v>29.047656119999999</v>
      </c>
      <c r="AN67" s="39">
        <v>29.779626489999998</v>
      </c>
      <c r="AO67" s="39">
        <v>18.679075860000001</v>
      </c>
      <c r="AP67" s="39">
        <v>5.733522754</v>
      </c>
      <c r="AQ67" s="39">
        <v>4.950161638</v>
      </c>
      <c r="AR67" s="39">
        <v>2.6455111339999999</v>
      </c>
      <c r="AS67" s="39">
        <v>0.33916318899999998</v>
      </c>
      <c r="AT67" s="39">
        <v>4.2259883489999996</v>
      </c>
      <c r="AU67" s="39">
        <v>1.418301923</v>
      </c>
      <c r="AV67" s="39">
        <v>4.268953958</v>
      </c>
      <c r="AW67" s="39">
        <v>3.961800303</v>
      </c>
      <c r="AX67" s="39">
        <v>1.3824465669999999</v>
      </c>
      <c r="AY67" s="39">
        <v>2.3145240870000001</v>
      </c>
      <c r="AZ67" s="39">
        <v>3.6738272689999998</v>
      </c>
      <c r="BA67" s="39">
        <v>4.8629905280000001</v>
      </c>
      <c r="BB67" s="39">
        <v>5.734333414</v>
      </c>
      <c r="BC67" s="39">
        <v>3.9130434780000001</v>
      </c>
      <c r="BD67" s="39">
        <v>4.5217646629999999</v>
      </c>
      <c r="BE67" s="39">
        <v>8.8945852940000005</v>
      </c>
      <c r="BF67" s="39">
        <v>3.2536841769999998</v>
      </c>
      <c r="BG67" s="39">
        <v>2.9164064129999998</v>
      </c>
      <c r="BH67" s="39">
        <v>4.7849769630000001</v>
      </c>
      <c r="BI67" s="39">
        <v>6.3977141089999998</v>
      </c>
    </row>
    <row r="68" spans="1:61" hidden="1" x14ac:dyDescent="0.3">
      <c r="A68" s="39" t="s">
        <v>500</v>
      </c>
      <c r="B68" t="s">
        <v>501</v>
      </c>
      <c r="C68" s="60" t="s">
        <v>387</v>
      </c>
      <c r="D68" s="60" t="s">
        <v>388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AF68" s="39">
        <v>5.1748812735000005</v>
      </c>
      <c r="AG68" s="39">
        <v>9.3421268855000008</v>
      </c>
      <c r="AH68" s="39">
        <v>6.4625617110000002</v>
      </c>
      <c r="AI68" s="39">
        <v>8.19137132</v>
      </c>
      <c r="AJ68" s="39">
        <v>6.9656812779999999</v>
      </c>
      <c r="AK68" s="39">
        <v>7.5257357200000001</v>
      </c>
      <c r="AL68" s="39">
        <v>5.7369058334999998</v>
      </c>
      <c r="AM68" s="39">
        <v>7.6514890145000001</v>
      </c>
      <c r="AN68" s="39">
        <v>5.8181818180000002</v>
      </c>
      <c r="AO68" s="39">
        <v>7.3134825934999999</v>
      </c>
      <c r="AP68" s="39">
        <v>5.6080284339999995</v>
      </c>
      <c r="AQ68" s="39">
        <v>8.6148315364999988</v>
      </c>
      <c r="AR68" s="39">
        <v>4.2907285174999998</v>
      </c>
      <c r="AS68" s="39">
        <v>2.0271403665000003</v>
      </c>
      <c r="AT68" s="39">
        <v>4.8090861005000001</v>
      </c>
      <c r="AU68" s="39">
        <v>3.5279559985</v>
      </c>
      <c r="AV68" s="39">
        <v>4.1727477779999997</v>
      </c>
      <c r="AW68" s="39">
        <v>4.5342137410000003</v>
      </c>
      <c r="AX68" s="39">
        <v>6.3492550650000004</v>
      </c>
      <c r="AY68" s="39">
        <v>5.0951666170000003</v>
      </c>
      <c r="AZ68" s="39">
        <v>5.5770639319999997</v>
      </c>
      <c r="BA68" s="39">
        <v>9.7765851949999991</v>
      </c>
      <c r="BB68" s="39">
        <v>3.2146957519999999</v>
      </c>
      <c r="BC68" s="39">
        <v>3.7898363480000001</v>
      </c>
      <c r="BD68" s="39">
        <v>5.4109181140000002</v>
      </c>
      <c r="BE68" s="39">
        <v>3.1720856460000002</v>
      </c>
      <c r="BF68" s="39">
        <v>2.9976940810000001</v>
      </c>
      <c r="BG68" s="39">
        <v>3.855238553</v>
      </c>
      <c r="BH68" s="39">
        <v>1.3708232730000001</v>
      </c>
      <c r="BI68" s="39">
        <v>2.063829787</v>
      </c>
    </row>
    <row r="69" spans="1:61" hidden="1" x14ac:dyDescent="0.3">
      <c r="A69" s="39" t="s">
        <v>502</v>
      </c>
      <c r="B69" t="s">
        <v>503</v>
      </c>
      <c r="C69" s="60" t="s">
        <v>387</v>
      </c>
      <c r="D69" s="60" t="s">
        <v>388</v>
      </c>
      <c r="E69" s="60"/>
      <c r="F69" s="60"/>
      <c r="G69" s="60"/>
      <c r="H69" s="60"/>
      <c r="I69" s="60"/>
      <c r="J69" s="60">
        <v>3.1276725860000001</v>
      </c>
      <c r="K69" s="60">
        <v>4.215788377</v>
      </c>
      <c r="L69" s="60">
        <v>2.0347912670000001</v>
      </c>
      <c r="M69" s="60">
        <v>1.9562358445000001</v>
      </c>
      <c r="N69" s="60">
        <v>2.7165967515</v>
      </c>
      <c r="O69" s="39">
        <v>3.7877817519999999</v>
      </c>
      <c r="P69" s="39">
        <v>4.029279635</v>
      </c>
      <c r="Q69" s="39">
        <v>5.7422744195000002</v>
      </c>
      <c r="R69" s="39">
        <v>12.044817930000001</v>
      </c>
      <c r="S69" s="39">
        <v>17.516875935000002</v>
      </c>
      <c r="T69" s="39">
        <v>12.04574193</v>
      </c>
      <c r="U69" s="39">
        <v>10.19347696</v>
      </c>
      <c r="V69" s="39">
        <v>11.977547645000001</v>
      </c>
      <c r="W69" s="39">
        <v>9.0439882699999998</v>
      </c>
      <c r="X69" s="39">
        <v>12.354608710000001</v>
      </c>
      <c r="Y69" s="39">
        <v>16.513988654999999</v>
      </c>
      <c r="Z69" s="39">
        <v>13.098851679999999</v>
      </c>
      <c r="AA69" s="39">
        <v>10.446829675</v>
      </c>
      <c r="AB69" s="39">
        <v>10.477143809999999</v>
      </c>
      <c r="AC69" s="39">
        <v>9.8425204475000001</v>
      </c>
      <c r="AD69" s="39">
        <v>9.9368308704999997</v>
      </c>
      <c r="AE69" s="39">
        <v>11.957481099999999</v>
      </c>
      <c r="AF69" s="39">
        <v>10.750328039999999</v>
      </c>
      <c r="AG69" s="39">
        <v>9.6543996029999999</v>
      </c>
      <c r="AH69" s="39">
        <v>10.618770729</v>
      </c>
      <c r="AI69" s="39">
        <v>13.706638779999999</v>
      </c>
      <c r="AJ69" s="39">
        <v>15.419907370000001</v>
      </c>
      <c r="AK69" s="39">
        <v>11.009174310000001</v>
      </c>
      <c r="AL69" s="39">
        <v>10.74864672</v>
      </c>
      <c r="AM69" s="39">
        <v>9.5750239079999986</v>
      </c>
      <c r="AN69" s="39">
        <v>10.04302032</v>
      </c>
      <c r="AO69" s="39">
        <v>8.8834041494999987</v>
      </c>
      <c r="AP69" s="39">
        <v>7.1061665685000008</v>
      </c>
      <c r="AQ69" s="39">
        <v>6.7709757350000004</v>
      </c>
      <c r="AR69" s="39">
        <v>5.3790011949999998</v>
      </c>
      <c r="AS69" s="39">
        <v>3.977125032</v>
      </c>
      <c r="AT69" s="39">
        <v>3.7508205750000001</v>
      </c>
      <c r="AU69" s="39">
        <v>5.0310895310000001</v>
      </c>
      <c r="AV69" s="39">
        <v>5.6878585264999995</v>
      </c>
      <c r="AW69" s="39">
        <v>4.4446623624999999</v>
      </c>
      <c r="AX69" s="39">
        <v>5.3523720659999992</v>
      </c>
      <c r="AY69" s="39">
        <v>6.1443890725000001</v>
      </c>
      <c r="AZ69" s="39">
        <v>6.4168639020000002</v>
      </c>
      <c r="BA69" s="39">
        <v>10.6446211</v>
      </c>
      <c r="BB69" s="39">
        <v>4.530176591</v>
      </c>
      <c r="BC69" s="39">
        <v>4.5801998545</v>
      </c>
      <c r="BD69" s="39">
        <v>5.9905003195000006</v>
      </c>
      <c r="BE69" s="39">
        <v>5.1484198175000007</v>
      </c>
      <c r="BF69" s="39">
        <v>4.8309509669999997</v>
      </c>
      <c r="BG69" s="39">
        <v>4.4031359400000003</v>
      </c>
      <c r="BH69" s="39">
        <v>3.0946798935000004</v>
      </c>
      <c r="BI69" s="39">
        <v>3.6104808054999999</v>
      </c>
    </row>
    <row r="70" spans="1:61" hidden="1" x14ac:dyDescent="0.3">
      <c r="A70" s="39" t="s">
        <v>504</v>
      </c>
      <c r="B70" t="s">
        <v>505</v>
      </c>
      <c r="C70" s="60" t="s">
        <v>387</v>
      </c>
      <c r="D70" s="60" t="s">
        <v>388</v>
      </c>
      <c r="E70" s="60"/>
      <c r="F70" s="60"/>
      <c r="G70" s="60"/>
      <c r="H70" s="60"/>
      <c r="I70" s="60"/>
      <c r="J70" s="60"/>
      <c r="K70" s="60"/>
      <c r="L70" s="60"/>
      <c r="M70" s="60"/>
      <c r="N70" s="60"/>
      <c r="AF70" s="39">
        <v>4.6859877880000003</v>
      </c>
      <c r="AG70" s="39">
        <v>7.8873239440000003</v>
      </c>
      <c r="AH70" s="39">
        <v>6.4176607839999997</v>
      </c>
      <c r="AI70" s="39">
        <v>7.8126774030000004</v>
      </c>
      <c r="AJ70" s="39">
        <v>6.4973455600000003</v>
      </c>
      <c r="AK70" s="39">
        <v>6.3063063059999998</v>
      </c>
      <c r="AL70" s="39">
        <v>4.8599385075000008</v>
      </c>
      <c r="AM70" s="39">
        <v>5.6499089395000004</v>
      </c>
      <c r="AN70" s="39">
        <v>4.6381357830000001</v>
      </c>
      <c r="AO70" s="39">
        <v>5.5248098599999995</v>
      </c>
      <c r="AP70" s="39">
        <v>3.7276576014999998</v>
      </c>
      <c r="AQ70" s="39">
        <v>5.4910118034999993</v>
      </c>
      <c r="AR70" s="39">
        <v>1.9838242725000002</v>
      </c>
      <c r="AS70" s="39">
        <v>1.5750608255</v>
      </c>
      <c r="AT70" s="39">
        <v>3.7460182389999996</v>
      </c>
      <c r="AU70" s="39">
        <v>2.6918596990000001</v>
      </c>
      <c r="AV70" s="39">
        <v>2.7707352410000001</v>
      </c>
      <c r="AW70" s="39">
        <v>3.2375139399999999</v>
      </c>
      <c r="AX70" s="39">
        <v>2.9608650879999998</v>
      </c>
      <c r="AY70" s="39">
        <v>3.7000868059999998</v>
      </c>
      <c r="AZ70" s="39">
        <v>4.5222976069999996</v>
      </c>
      <c r="BA70" s="39">
        <v>7.7322785789999999</v>
      </c>
      <c r="BB70" s="39">
        <v>1.4723431140000001</v>
      </c>
      <c r="BC70" s="39">
        <v>3.2475884239999999</v>
      </c>
      <c r="BD70" s="39">
        <v>5.252918288</v>
      </c>
      <c r="BE70" s="39">
        <v>3.02</v>
      </c>
      <c r="BF70" s="39">
        <v>2.9091788219999999</v>
      </c>
      <c r="BG70" s="39">
        <v>2.761954083</v>
      </c>
      <c r="BH70" s="39">
        <v>1.2762277049999999</v>
      </c>
      <c r="BI70" s="39">
        <v>1.638072033</v>
      </c>
    </row>
    <row r="71" spans="1:61" hidden="1" x14ac:dyDescent="0.3">
      <c r="A71" s="39" t="s">
        <v>506</v>
      </c>
      <c r="B71" t="s">
        <v>507</v>
      </c>
      <c r="C71" s="60" t="s">
        <v>387</v>
      </c>
      <c r="D71" s="60" t="s">
        <v>388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AM71" s="39">
        <v>222.196901</v>
      </c>
      <c r="AN71" s="39">
        <v>88.107702570000001</v>
      </c>
      <c r="AO71" s="39">
        <v>39.005921854999997</v>
      </c>
      <c r="AP71" s="39">
        <v>16.674320235</v>
      </c>
      <c r="AQ71" s="39">
        <v>10.517271865000001</v>
      </c>
      <c r="AR71" s="39">
        <v>20.938173814999999</v>
      </c>
      <c r="AS71" s="39">
        <v>15.940812435</v>
      </c>
      <c r="AT71" s="39">
        <v>8.3541377719999996</v>
      </c>
      <c r="AU71" s="39">
        <v>5.8101305129999998</v>
      </c>
      <c r="AV71" s="39">
        <v>4.9506155925000002</v>
      </c>
      <c r="AW71" s="39">
        <v>6.9216578745000001</v>
      </c>
      <c r="AX71" s="39">
        <v>7.9135448610000001</v>
      </c>
      <c r="AY71" s="39">
        <v>7.1473212989999997</v>
      </c>
      <c r="AZ71" s="39">
        <v>8.4119935725000001</v>
      </c>
      <c r="BA71" s="39">
        <v>11.396450235</v>
      </c>
      <c r="BB71" s="39">
        <v>3.4367452795000002</v>
      </c>
      <c r="BC71" s="39">
        <v>6.2810593479999994</v>
      </c>
      <c r="BD71" s="39">
        <v>7.6309204235000001</v>
      </c>
      <c r="BE71" s="39">
        <v>3.3254930490000003</v>
      </c>
      <c r="BF71" s="39">
        <v>3.3853208454999999</v>
      </c>
      <c r="BG71" s="39">
        <v>2.5317180060000002</v>
      </c>
      <c r="BH71" s="39">
        <v>3.8650821175000001</v>
      </c>
      <c r="BI71" s="39">
        <v>1.2025564040000001</v>
      </c>
    </row>
    <row r="72" spans="1:61" hidden="1" x14ac:dyDescent="0.3">
      <c r="A72" s="39" t="s">
        <v>508</v>
      </c>
      <c r="B72" t="s">
        <v>509</v>
      </c>
      <c r="C72" s="60" t="s">
        <v>387</v>
      </c>
      <c r="D72" s="60" t="s">
        <v>388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AL72" s="39">
        <v>5.6780586260000003</v>
      </c>
      <c r="AM72" s="39">
        <v>10.922787189999999</v>
      </c>
      <c r="AN72" s="39">
        <v>9.0536813919999997</v>
      </c>
      <c r="AO72" s="39">
        <v>8.1962194840000002</v>
      </c>
      <c r="AP72" s="39">
        <v>5.5389729809999997</v>
      </c>
      <c r="AQ72" s="39">
        <v>4.658303933</v>
      </c>
      <c r="AR72" s="39">
        <v>2.3331389050000002</v>
      </c>
      <c r="AS72" s="39">
        <v>3.9028350189999998</v>
      </c>
      <c r="AT72" s="39">
        <v>4.2785469949999992</v>
      </c>
      <c r="AU72" s="39">
        <v>2.7861598829999998</v>
      </c>
      <c r="AV72" s="39">
        <v>2.233864933</v>
      </c>
      <c r="AW72" s="39">
        <v>2.863059555</v>
      </c>
      <c r="AX72" s="39">
        <v>2.6009574610000001</v>
      </c>
      <c r="AY72" s="39">
        <v>3.1928859425000002</v>
      </c>
      <c r="AZ72" s="39">
        <v>2.9300629765000004</v>
      </c>
      <c r="BA72" s="39">
        <v>6.0715627704999999</v>
      </c>
      <c r="BB72" s="39">
        <v>1.5080803944999999</v>
      </c>
      <c r="BC72" s="39">
        <v>2.3902580255000001</v>
      </c>
      <c r="BD72" s="39">
        <v>3.779038044</v>
      </c>
      <c r="BE72" s="39">
        <v>2.7908354334999999</v>
      </c>
      <c r="BF72" s="39">
        <v>1.7275666355000001</v>
      </c>
      <c r="BG72" s="39">
        <v>0.58626990499999998</v>
      </c>
      <c r="BH72" s="39">
        <v>0.21802142400000002</v>
      </c>
      <c r="BI72" s="39">
        <v>0.37885636300000003</v>
      </c>
    </row>
    <row r="73" spans="1:61" hidden="1" x14ac:dyDescent="0.3">
      <c r="A73" s="39" t="s">
        <v>510</v>
      </c>
      <c r="B73" t="s">
        <v>511</v>
      </c>
      <c r="C73" s="60" t="s">
        <v>387</v>
      </c>
      <c r="D73" s="60" t="s">
        <v>388</v>
      </c>
      <c r="E73" s="60">
        <v>1.6765991259999999</v>
      </c>
      <c r="F73" s="60">
        <v>3.9856205060000001</v>
      </c>
      <c r="G73" s="60">
        <v>2.8708853150000002</v>
      </c>
      <c r="H73" s="60">
        <v>5.9395090589999997</v>
      </c>
      <c r="I73" s="60">
        <v>4.034204538</v>
      </c>
      <c r="J73" s="60">
        <v>3.0690706620000001</v>
      </c>
      <c r="K73" s="60">
        <v>5.453726928</v>
      </c>
      <c r="L73" s="60">
        <v>3.8181381569999999</v>
      </c>
      <c r="M73" s="60">
        <v>4.3176561299999996</v>
      </c>
      <c r="N73" s="60">
        <v>6.3266814489999996</v>
      </c>
      <c r="O73" s="39">
        <v>5.1299874880000003</v>
      </c>
      <c r="P73" s="39">
        <v>8.3840253899999997</v>
      </c>
      <c r="Q73" s="39">
        <v>7.8818936070000003</v>
      </c>
      <c r="R73" s="39">
        <v>13.01176205</v>
      </c>
      <c r="S73" s="39">
        <v>23.32135427</v>
      </c>
      <c r="T73" s="39">
        <v>15.36298569</v>
      </c>
      <c r="U73" s="39">
        <v>10.67139375</v>
      </c>
      <c r="V73" s="39">
        <v>13.01405518</v>
      </c>
      <c r="W73" s="39">
        <v>11.650072639999999</v>
      </c>
      <c r="X73" s="39">
        <v>10.26625623</v>
      </c>
      <c r="Y73" s="39">
        <v>13.04898406</v>
      </c>
      <c r="Z73" s="39">
        <v>16.387474539999999</v>
      </c>
      <c r="AA73" s="39">
        <v>16.257969589999998</v>
      </c>
      <c r="AB73" s="39">
        <v>48.433874709999998</v>
      </c>
      <c r="AC73" s="39">
        <v>31.23023908</v>
      </c>
      <c r="AD73" s="39">
        <v>27.983216030000001</v>
      </c>
      <c r="AE73" s="39">
        <v>23.030226110000001</v>
      </c>
      <c r="AF73" s="39">
        <v>29.503997250000001</v>
      </c>
      <c r="AG73" s="39">
        <v>58.216286539999999</v>
      </c>
      <c r="AH73" s="39">
        <v>75.648190099999994</v>
      </c>
      <c r="AI73" s="39">
        <v>48.519112999999997</v>
      </c>
      <c r="AJ73" s="39">
        <v>48.803827750000004</v>
      </c>
      <c r="AK73" s="39">
        <v>54.340836009999997</v>
      </c>
      <c r="AL73" s="39">
        <v>45</v>
      </c>
      <c r="AM73" s="39">
        <v>27.44252874</v>
      </c>
      <c r="AN73" s="39">
        <v>22.88613303</v>
      </c>
      <c r="AO73" s="39">
        <v>24.373088689999999</v>
      </c>
      <c r="AP73" s="39">
        <v>30.642980080000001</v>
      </c>
      <c r="AQ73" s="39">
        <v>36.098433159999999</v>
      </c>
      <c r="AR73" s="39">
        <v>52.242350909999999</v>
      </c>
      <c r="AS73" s="39">
        <v>96.09411369</v>
      </c>
      <c r="AT73" s="39">
        <v>37.678020940000003</v>
      </c>
      <c r="AU73" s="39">
        <v>12.48401857</v>
      </c>
      <c r="AV73" s="39">
        <v>7.9294100050000003</v>
      </c>
      <c r="AW73" s="39">
        <v>2.7421813290000001</v>
      </c>
      <c r="AX73" s="39">
        <v>2.407769783</v>
      </c>
      <c r="AY73" s="39">
        <v>3.0348742930000001</v>
      </c>
      <c r="AZ73" s="39">
        <v>2.276301235</v>
      </c>
      <c r="BA73" s="39">
        <v>8.4008254339999997</v>
      </c>
      <c r="BB73" s="39">
        <v>5.1579240000000004</v>
      </c>
      <c r="BC73" s="39">
        <v>3.556123806</v>
      </c>
      <c r="BD73" s="39">
        <v>4.4745538590000002</v>
      </c>
      <c r="BE73" s="39">
        <v>5.1006534800000001</v>
      </c>
      <c r="BF73" s="39">
        <v>2.7386317569999998</v>
      </c>
      <c r="BG73" s="39">
        <v>3.5731278500000001</v>
      </c>
      <c r="BH73" s="39">
        <v>3.970219159</v>
      </c>
      <c r="BI73" s="39">
        <v>1.7244302359999999</v>
      </c>
    </row>
    <row r="74" spans="1:61" hidden="1" x14ac:dyDescent="0.3">
      <c r="A74" s="39" t="s">
        <v>512</v>
      </c>
      <c r="B74" t="s">
        <v>513</v>
      </c>
      <c r="C74" s="60" t="s">
        <v>387</v>
      </c>
      <c r="D74" s="60" t="s">
        <v>388</v>
      </c>
      <c r="E74" s="60">
        <v>0.33282904699999999</v>
      </c>
      <c r="F74" s="60">
        <v>0.69360675500000002</v>
      </c>
      <c r="G74" s="60">
        <v>-3.0030765879999999</v>
      </c>
      <c r="H74" s="60">
        <v>0.74664570799999996</v>
      </c>
      <c r="I74" s="60">
        <v>3.6609829490000001</v>
      </c>
      <c r="J74" s="60">
        <v>14.83900446</v>
      </c>
      <c r="K74" s="60">
        <v>9.0364406580000001</v>
      </c>
      <c r="L74" s="60">
        <v>0.70189748399999996</v>
      </c>
      <c r="M74" s="60">
        <v>-1.6757594250000001</v>
      </c>
      <c r="N74" s="60">
        <v>3.4098202820000001</v>
      </c>
      <c r="O74" s="39">
        <v>3.7628985959999999</v>
      </c>
      <c r="P74" s="39">
        <v>3.1404217139999999</v>
      </c>
      <c r="Q74" s="39">
        <v>2.1023633460000002</v>
      </c>
      <c r="R74" s="39">
        <v>5.1121840389999997</v>
      </c>
      <c r="S74" s="39">
        <v>10.02431775</v>
      </c>
      <c r="T74" s="39">
        <v>9.6696954819999998</v>
      </c>
      <c r="U74" s="39">
        <v>10.317415889999999</v>
      </c>
      <c r="V74" s="39">
        <v>12.73216279</v>
      </c>
      <c r="W74" s="39">
        <v>11.07810038</v>
      </c>
      <c r="X74" s="39">
        <v>9.9043605120000002</v>
      </c>
      <c r="Y74" s="39">
        <v>20.819224930000001</v>
      </c>
      <c r="Z74" s="39">
        <v>10.317284219999999</v>
      </c>
      <c r="AA74" s="39">
        <v>14.823008850000001</v>
      </c>
      <c r="AB74" s="39">
        <v>16.079873880000001</v>
      </c>
      <c r="AC74" s="39">
        <v>17.03636638</v>
      </c>
      <c r="AD74" s="39">
        <v>12.10675606</v>
      </c>
      <c r="AE74" s="39">
        <v>23.86428982</v>
      </c>
      <c r="AF74" s="39">
        <v>19.693593310000001</v>
      </c>
      <c r="AG74" s="39">
        <v>17.663486150000001</v>
      </c>
      <c r="AH74" s="39">
        <v>21.261867089999999</v>
      </c>
      <c r="AI74" s="39">
        <v>16.756374709999999</v>
      </c>
      <c r="AJ74" s="39">
        <v>19.748544819999999</v>
      </c>
      <c r="AK74" s="39">
        <v>13.637424169999999</v>
      </c>
      <c r="AL74" s="39">
        <v>12.08979229</v>
      </c>
      <c r="AM74" s="39">
        <v>8.1542312859999999</v>
      </c>
      <c r="AN74" s="39">
        <v>15.7422305</v>
      </c>
      <c r="AO74" s="39">
        <v>7.1871036970000004</v>
      </c>
      <c r="AP74" s="39">
        <v>4.6256057879999997</v>
      </c>
      <c r="AQ74" s="39">
        <v>3.8725754640000001</v>
      </c>
      <c r="AR74" s="39">
        <v>3.079499126</v>
      </c>
      <c r="AS74" s="39">
        <v>2.6838053529999999</v>
      </c>
      <c r="AT74" s="39">
        <v>2.2697572049999999</v>
      </c>
      <c r="AU74" s="39">
        <v>2.7372385499999998</v>
      </c>
      <c r="AV74" s="39">
        <v>4.5077763629999996</v>
      </c>
      <c r="AW74" s="39">
        <v>11.270619330000001</v>
      </c>
      <c r="AX74" s="39">
        <v>4.8693969690000003</v>
      </c>
      <c r="AY74" s="39">
        <v>7.6445264450000003</v>
      </c>
      <c r="AZ74" s="39">
        <v>9.3189690580000004</v>
      </c>
      <c r="BA74" s="39">
        <v>18.31683168</v>
      </c>
      <c r="BB74" s="39">
        <v>11.76349544</v>
      </c>
      <c r="BC74" s="39">
        <v>11.265188269999999</v>
      </c>
      <c r="BD74" s="39">
        <v>10.053916900000001</v>
      </c>
      <c r="BE74" s="39">
        <v>7.1181556199999996</v>
      </c>
      <c r="BF74" s="39">
        <v>9.4215765400000002</v>
      </c>
      <c r="BG74" s="39">
        <v>10.145800550000001</v>
      </c>
      <c r="BH74" s="39">
        <v>10.35748965</v>
      </c>
      <c r="BI74" s="39">
        <v>13.814638390000001</v>
      </c>
    </row>
    <row r="75" spans="1:61" hidden="1" x14ac:dyDescent="0.3">
      <c r="A75" s="39" t="s">
        <v>514</v>
      </c>
      <c r="B75" t="s">
        <v>515</v>
      </c>
      <c r="C75" s="60" t="s">
        <v>387</v>
      </c>
      <c r="D75" s="60" t="s">
        <v>388</v>
      </c>
      <c r="E75" s="60">
        <v>1.589403973</v>
      </c>
      <c r="F75" s="60">
        <v>1.8171447199999999</v>
      </c>
      <c r="G75" s="60">
        <v>2.662070988</v>
      </c>
      <c r="H75" s="60">
        <v>2.8763231020000002</v>
      </c>
      <c r="I75" s="60">
        <v>3.8685705960000001</v>
      </c>
      <c r="J75" s="60">
        <v>4.0598015219999999</v>
      </c>
      <c r="K75" s="60">
        <v>3.3149999989999999</v>
      </c>
      <c r="L75" s="60">
        <v>3.0927835049999999</v>
      </c>
      <c r="M75" s="60">
        <v>3.6756126029999998</v>
      </c>
      <c r="N75" s="60">
        <v>2.4651586249999999</v>
      </c>
      <c r="O75" s="39">
        <v>4.3728249359999998</v>
      </c>
      <c r="P75" s="39">
        <v>5.3975139729999997</v>
      </c>
      <c r="Q75" s="39">
        <v>6.0630045910000003</v>
      </c>
      <c r="R75" s="39">
        <v>8.0135194070000004</v>
      </c>
      <c r="S75" s="39">
        <v>15.717340589999999</v>
      </c>
      <c r="T75" s="39">
        <v>12.76820376</v>
      </c>
      <c r="U75" s="39">
        <v>9.7973384190000008</v>
      </c>
      <c r="V75" s="39">
        <v>10.0403748</v>
      </c>
      <c r="W75" s="39">
        <v>7.634615385</v>
      </c>
      <c r="X75" s="39">
        <v>9.463708295</v>
      </c>
      <c r="Y75" s="39">
        <v>13.53911173</v>
      </c>
      <c r="Z75" s="39">
        <v>12.007734449999999</v>
      </c>
      <c r="AA75" s="39">
        <v>9.5666666659999997</v>
      </c>
      <c r="AB75" s="39">
        <v>8.6692710500000008</v>
      </c>
      <c r="AC75" s="39">
        <v>7.0676586190000004</v>
      </c>
      <c r="AD75" s="39">
        <v>5.4427645790000003</v>
      </c>
      <c r="AE75" s="39">
        <v>2.5385264940000001</v>
      </c>
      <c r="AF75" s="39">
        <v>3.118040089</v>
      </c>
      <c r="AG75" s="39">
        <v>2.7008172209999999</v>
      </c>
      <c r="AH75" s="39">
        <v>3.7654804830000002</v>
      </c>
      <c r="AI75" s="39">
        <v>3.7019831239999998</v>
      </c>
      <c r="AJ75" s="39">
        <v>3.334348356</v>
      </c>
      <c r="AK75" s="39">
        <v>4.0297627819999997</v>
      </c>
      <c r="AL75" s="39">
        <v>4.4556260075000003</v>
      </c>
      <c r="AM75" s="39">
        <v>4.1299218160000004</v>
      </c>
      <c r="AN75" s="39">
        <v>4.123148338</v>
      </c>
      <c r="AO75" s="39">
        <v>2.9789248650000002</v>
      </c>
      <c r="AP75" s="39">
        <v>2.161612308</v>
      </c>
      <c r="AQ75" s="39">
        <v>2.2277073270000001</v>
      </c>
      <c r="AR75" s="39">
        <v>1.655629139</v>
      </c>
      <c r="AS75" s="39">
        <v>2.8467211159999999</v>
      </c>
      <c r="AT75" s="39">
        <v>2.787816211</v>
      </c>
      <c r="AU75" s="39">
        <v>2.461074837</v>
      </c>
      <c r="AV75" s="39">
        <v>2.1125387679999998</v>
      </c>
      <c r="AW75" s="39">
        <v>2.22568082</v>
      </c>
      <c r="AX75" s="39">
        <v>2.4895820679999998</v>
      </c>
      <c r="AY75" s="39">
        <v>2.6758333329999999</v>
      </c>
      <c r="AZ75" s="39">
        <v>2.5106662289999999</v>
      </c>
      <c r="BA75" s="39">
        <v>4.0756607640000002</v>
      </c>
      <c r="BB75" s="39">
        <v>0.37407997599999998</v>
      </c>
      <c r="BC75" s="39">
        <v>1.529639382</v>
      </c>
      <c r="BD75" s="39">
        <v>3.2894493960000002</v>
      </c>
      <c r="BE75" s="39">
        <v>2.4856750870000002</v>
      </c>
      <c r="BF75" s="39">
        <v>1.3749062030000001</v>
      </c>
      <c r="BG75" s="39">
        <v>0.24105754300000001</v>
      </c>
      <c r="BH75" s="39">
        <v>3.7803732999999999E-2</v>
      </c>
      <c r="BI75" s="39">
        <v>0.18333486099999999</v>
      </c>
    </row>
    <row r="76" spans="1:61" hidden="1" x14ac:dyDescent="0.3">
      <c r="A76" s="39" t="s">
        <v>516</v>
      </c>
      <c r="B76" t="s">
        <v>517</v>
      </c>
      <c r="C76" s="60" t="s">
        <v>387</v>
      </c>
      <c r="D76" s="60" t="s">
        <v>388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1:61" hidden="1" x14ac:dyDescent="0.3">
      <c r="A77" s="39" t="s">
        <v>518</v>
      </c>
      <c r="B77" t="s">
        <v>519</v>
      </c>
      <c r="C77" s="60" t="s">
        <v>387</v>
      </c>
      <c r="D77" s="60" t="s">
        <v>388</v>
      </c>
      <c r="E77" s="60">
        <v>1.2092300869999999</v>
      </c>
      <c r="F77" s="60">
        <v>2.0059191049999998</v>
      </c>
      <c r="G77" s="60">
        <v>5.6347589950000003</v>
      </c>
      <c r="H77" s="60">
        <v>8.8046272489999993</v>
      </c>
      <c r="I77" s="60">
        <v>6.9501870449999998</v>
      </c>
      <c r="J77" s="60">
        <v>13.23637703</v>
      </c>
      <c r="K77" s="60">
        <v>6.1941147780000003</v>
      </c>
      <c r="L77" s="60">
        <v>6.4145744029999996</v>
      </c>
      <c r="M77" s="60">
        <v>4.9633146310000003</v>
      </c>
      <c r="N77" s="60">
        <v>2.1244517539999999</v>
      </c>
      <c r="O77" s="39">
        <v>5.7576164270000003</v>
      </c>
      <c r="P77" s="39">
        <v>8.2360406089999998</v>
      </c>
      <c r="Q77" s="39">
        <v>8.2893656940000007</v>
      </c>
      <c r="R77" s="39">
        <v>11.39021221</v>
      </c>
      <c r="S77" s="39">
        <v>15.717340589999999</v>
      </c>
      <c r="T77" s="39">
        <v>16.92566149</v>
      </c>
      <c r="U77" s="39">
        <v>17.62931034</v>
      </c>
      <c r="V77" s="39">
        <v>24.526688650000001</v>
      </c>
      <c r="W77" s="39">
        <v>19.784207949999999</v>
      </c>
      <c r="X77" s="39">
        <v>15.66901408</v>
      </c>
      <c r="Y77" s="39">
        <v>15.54989204</v>
      </c>
      <c r="Z77" s="39">
        <v>14.55703958</v>
      </c>
      <c r="AA77" s="39">
        <v>14.407958069999999</v>
      </c>
      <c r="AB77" s="39">
        <v>12.177449510000001</v>
      </c>
      <c r="AC77" s="39">
        <v>11.274325960000001</v>
      </c>
      <c r="AD77" s="39">
        <v>8.8175264490000007</v>
      </c>
      <c r="AE77" s="39">
        <v>8.7965034240000008</v>
      </c>
      <c r="AF77" s="39">
        <v>5.2462594500000002</v>
      </c>
      <c r="AG77" s="39">
        <v>4.8404790889999996</v>
      </c>
      <c r="AH77" s="39">
        <v>6.7914683790000003</v>
      </c>
      <c r="AI77" s="39">
        <v>6.7179404580000002</v>
      </c>
      <c r="AJ77" s="39">
        <v>5.9353264489999997</v>
      </c>
      <c r="AK77" s="39">
        <v>5.925723648</v>
      </c>
      <c r="AL77" s="39">
        <v>4.5686360219999997</v>
      </c>
      <c r="AM77" s="39">
        <v>4.7184676239999996</v>
      </c>
      <c r="AN77" s="39">
        <v>4.6747530580000003</v>
      </c>
      <c r="AO77" s="39">
        <v>3.5585065810000001</v>
      </c>
      <c r="AP77" s="39">
        <v>1.970708492</v>
      </c>
      <c r="AQ77" s="39">
        <v>1.8335370600000001</v>
      </c>
      <c r="AR77" s="39">
        <v>2.3106721960000001</v>
      </c>
      <c r="AS77" s="39">
        <v>3.4326142800000001</v>
      </c>
      <c r="AT77" s="39">
        <v>3.5911008760000001</v>
      </c>
      <c r="AU77" s="39">
        <v>3.0667772709999999</v>
      </c>
      <c r="AV77" s="39">
        <v>3.0398848799999998</v>
      </c>
      <c r="AW77" s="39">
        <v>3.0374862180000002</v>
      </c>
      <c r="AX77" s="39">
        <v>3.3697144790000002</v>
      </c>
      <c r="AY77" s="39">
        <v>3.5153749109999999</v>
      </c>
      <c r="AZ77" s="39">
        <v>2.7870304730000002</v>
      </c>
      <c r="BA77" s="39">
        <v>4.0756607640000002</v>
      </c>
      <c r="BB77" s="39">
        <v>-0.28799683500000001</v>
      </c>
      <c r="BC77" s="39">
        <v>1.7998813300000001</v>
      </c>
      <c r="BD77" s="39">
        <v>3.196146412</v>
      </c>
      <c r="BE77" s="39">
        <v>2.4460001849999999</v>
      </c>
      <c r="BF77" s="39">
        <v>1.408546292</v>
      </c>
      <c r="BG77" s="39">
        <v>-0.15087031300000001</v>
      </c>
      <c r="BH77" s="39">
        <v>-0.50046132099999996</v>
      </c>
      <c r="BI77" s="39">
        <v>-0.20267174099999999</v>
      </c>
    </row>
    <row r="78" spans="1:61" hidden="1" x14ac:dyDescent="0.3">
      <c r="A78" s="39" t="s">
        <v>520</v>
      </c>
      <c r="B78" t="s">
        <v>521</v>
      </c>
      <c r="C78" s="60" t="s">
        <v>387</v>
      </c>
      <c r="D78" s="60" t="s">
        <v>388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AL78" s="39">
        <v>89.811949029999994</v>
      </c>
      <c r="AM78" s="39">
        <v>47.654690619999997</v>
      </c>
      <c r="AN78" s="39">
        <v>28.77661372</v>
      </c>
      <c r="AO78" s="39">
        <v>23.050343349999999</v>
      </c>
      <c r="AP78" s="39">
        <v>10.58187893</v>
      </c>
      <c r="AQ78" s="39">
        <v>8.2083333330000006</v>
      </c>
      <c r="AR78" s="39">
        <v>3.2961108970000002</v>
      </c>
      <c r="AS78" s="39">
        <v>4.0199806159999998</v>
      </c>
      <c r="AT78" s="39">
        <v>5.7453304860000003</v>
      </c>
      <c r="AU78" s="39">
        <v>3.57128333</v>
      </c>
      <c r="AV78" s="39">
        <v>1.3382894759999999</v>
      </c>
      <c r="AW78" s="39">
        <v>3.0480717070000001</v>
      </c>
      <c r="AX78" s="39">
        <v>4.0896899209999997</v>
      </c>
      <c r="AY78" s="39">
        <v>4.4299148700000002</v>
      </c>
      <c r="AZ78" s="39">
        <v>6.5976385940000002</v>
      </c>
      <c r="BA78" s="39">
        <v>10.365603030000001</v>
      </c>
      <c r="BB78" s="39">
        <v>-8.4776493999999994E-2</v>
      </c>
      <c r="BC78" s="39">
        <v>2.975580329</v>
      </c>
      <c r="BD78" s="39">
        <v>4.977614784</v>
      </c>
      <c r="BE78" s="39">
        <v>3.934921578</v>
      </c>
      <c r="BF78" s="39">
        <v>2.788496796</v>
      </c>
      <c r="BG78" s="39">
        <v>-0.144815519</v>
      </c>
      <c r="BH78" s="39">
        <v>-0.45676665300000002</v>
      </c>
      <c r="BI78" s="39">
        <v>0.149108978</v>
      </c>
    </row>
    <row r="79" spans="1:61" hidden="1" x14ac:dyDescent="0.3">
      <c r="A79" s="39" t="s">
        <v>522</v>
      </c>
      <c r="B79" t="s">
        <v>523</v>
      </c>
      <c r="C79" s="60" t="s">
        <v>387</v>
      </c>
      <c r="D79" s="60" t="s">
        <v>388</v>
      </c>
      <c r="E79" s="60"/>
      <c r="F79" s="60"/>
      <c r="G79" s="60"/>
      <c r="H79" s="60"/>
      <c r="I79" s="60"/>
      <c r="J79" s="60"/>
      <c r="K79" s="60">
        <v>-1.3618677050000001</v>
      </c>
      <c r="L79" s="60">
        <v>0.80867850100000005</v>
      </c>
      <c r="M79" s="60">
        <v>0.18261266600000001</v>
      </c>
      <c r="N79" s="60">
        <v>1.425688431</v>
      </c>
      <c r="O79" s="39">
        <v>10.12195122</v>
      </c>
      <c r="P79" s="39">
        <v>0.53622428200000005</v>
      </c>
      <c r="Q79" s="39">
        <v>-6.0815119720000004</v>
      </c>
      <c r="R79" s="39">
        <v>8.9135802470000005</v>
      </c>
      <c r="S79" s="39">
        <v>8.5921559740000006</v>
      </c>
      <c r="T79" s="39">
        <v>6.5501043839999999</v>
      </c>
      <c r="U79" s="39">
        <v>28.537839819999999</v>
      </c>
      <c r="V79" s="39">
        <v>16.65713959</v>
      </c>
      <c r="W79" s="39">
        <v>14.308114460000001</v>
      </c>
      <c r="X79" s="39">
        <v>16.03223594</v>
      </c>
      <c r="Y79" s="39">
        <v>4.4825378059999998</v>
      </c>
      <c r="Z79" s="39">
        <v>6.1359671870000003</v>
      </c>
      <c r="AA79" s="39">
        <v>5.8900610770000004</v>
      </c>
      <c r="AB79" s="39">
        <v>-0.67537806499999997</v>
      </c>
      <c r="AC79" s="39">
        <v>8.4172737830000006</v>
      </c>
      <c r="AD79" s="39">
        <v>19.064685140000002</v>
      </c>
      <c r="AE79" s="39">
        <v>-9.8087650709999998</v>
      </c>
      <c r="AF79" s="39">
        <v>-2.4286724830000002</v>
      </c>
      <c r="AG79" s="39">
        <v>7.0807153209999996</v>
      </c>
      <c r="AH79" s="39">
        <v>7.8173011819999996</v>
      </c>
      <c r="AI79" s="39">
        <v>5.1524812420000003</v>
      </c>
      <c r="AJ79" s="39">
        <v>35.722598230000003</v>
      </c>
      <c r="AK79" s="39">
        <v>10.52744401</v>
      </c>
      <c r="AL79" s="39">
        <v>3.543065962</v>
      </c>
      <c r="AM79" s="39">
        <v>7.593876002</v>
      </c>
      <c r="AN79" s="39">
        <v>10.02217336</v>
      </c>
      <c r="AO79" s="39">
        <v>-8.4842486889999993</v>
      </c>
      <c r="AP79" s="39">
        <v>2.395209581</v>
      </c>
      <c r="AQ79" s="39">
        <v>0.89480169399999998</v>
      </c>
      <c r="AR79" s="39">
        <v>7.941448641</v>
      </c>
      <c r="AS79" s="39">
        <v>0.66245810900000002</v>
      </c>
      <c r="AT79" s="39">
        <v>-8.2378445340000006</v>
      </c>
      <c r="AU79" s="39">
        <v>1.6537293280000001</v>
      </c>
      <c r="AV79" s="39">
        <v>17.7622842</v>
      </c>
      <c r="AW79" s="39">
        <v>3.256272907</v>
      </c>
      <c r="AX79" s="39">
        <v>12.94487921</v>
      </c>
      <c r="AY79" s="39">
        <v>12.31</v>
      </c>
      <c r="AZ79" s="39">
        <v>17.238001959999998</v>
      </c>
      <c r="BA79" s="39">
        <v>44.391281229999997</v>
      </c>
      <c r="BB79" s="39">
        <v>8.4683357879999992</v>
      </c>
      <c r="BC79" s="39">
        <v>8.1369411310000004</v>
      </c>
      <c r="BD79" s="39">
        <v>33.22421525</v>
      </c>
      <c r="BE79" s="39">
        <v>22.770460880000002</v>
      </c>
      <c r="BF79" s="39">
        <v>8.078472326</v>
      </c>
      <c r="BG79" s="39">
        <v>7.3918144799999999</v>
      </c>
      <c r="BH79" s="39">
        <v>10.134114650000001</v>
      </c>
      <c r="BI79" s="39">
        <v>7.2660761440000003</v>
      </c>
    </row>
    <row r="80" spans="1:61" hidden="1" x14ac:dyDescent="0.3">
      <c r="A80" s="39" t="s">
        <v>524</v>
      </c>
      <c r="B80" t="s">
        <v>525</v>
      </c>
      <c r="C80" s="60" t="s">
        <v>387</v>
      </c>
      <c r="D80" s="60" t="s">
        <v>388</v>
      </c>
      <c r="E80" s="60">
        <v>1.589403973</v>
      </c>
      <c r="F80" s="60">
        <v>2.0059191049999998</v>
      </c>
      <c r="G80" s="60">
        <v>3.9473684210000002</v>
      </c>
      <c r="H80" s="60">
        <v>2.8763231020000002</v>
      </c>
      <c r="I80" s="60">
        <v>3.3999999989999998</v>
      </c>
      <c r="J80" s="60">
        <v>4.4444444440000002</v>
      </c>
      <c r="K80" s="60">
        <v>3.9361602549999999</v>
      </c>
      <c r="L80" s="60">
        <v>3.1833150400000001</v>
      </c>
      <c r="M80" s="60">
        <v>3.6756126029999998</v>
      </c>
      <c r="N80" s="60">
        <v>2.691993353</v>
      </c>
      <c r="O80" s="39">
        <v>4.5333333329999999</v>
      </c>
      <c r="P80" s="39">
        <v>5.4510505645</v>
      </c>
      <c r="Q80" s="39">
        <v>6.0351976364999995</v>
      </c>
      <c r="R80" s="39">
        <v>7.8088823410000003</v>
      </c>
      <c r="S80" s="39">
        <v>13.64931545</v>
      </c>
      <c r="T80" s="39">
        <v>10.746280390000001</v>
      </c>
      <c r="U80" s="39">
        <v>9.6254927729999995</v>
      </c>
      <c r="V80" s="39">
        <v>10.0403748</v>
      </c>
      <c r="W80" s="39">
        <v>7.7993500539999996</v>
      </c>
      <c r="X80" s="39">
        <v>8.9764123470000001</v>
      </c>
      <c r="Y80" s="39">
        <v>13.51756058</v>
      </c>
      <c r="Z80" s="39">
        <v>12.007734449999999</v>
      </c>
      <c r="AA80" s="39">
        <v>9.5666666659999997</v>
      </c>
      <c r="AB80" s="39">
        <v>8.6692710500000008</v>
      </c>
      <c r="AC80" s="39">
        <v>7.6738032230000002</v>
      </c>
      <c r="AD80" s="39">
        <v>5.8310991960000003</v>
      </c>
      <c r="AE80" s="39">
        <v>3.721278721</v>
      </c>
      <c r="AF80" s="39">
        <v>3.9850710330000001</v>
      </c>
      <c r="AG80" s="39">
        <v>4.5501910390000004</v>
      </c>
      <c r="AH80" s="39">
        <v>5.7296573130000006</v>
      </c>
      <c r="AI80" s="39">
        <v>6.2995839299999998</v>
      </c>
      <c r="AJ80" s="39">
        <v>5.9353264489999997</v>
      </c>
      <c r="AK80" s="39">
        <v>5.0773300770000001</v>
      </c>
      <c r="AL80" s="39">
        <v>4.6083147115000003</v>
      </c>
      <c r="AM80" s="39">
        <v>4.7085284674999999</v>
      </c>
      <c r="AN80" s="39">
        <v>4.2748969204999998</v>
      </c>
      <c r="AO80" s="39">
        <v>3.3396020745000001</v>
      </c>
      <c r="AP80" s="39">
        <v>2.65393466</v>
      </c>
      <c r="AQ80" s="39">
        <v>2.4060646895</v>
      </c>
      <c r="AR80" s="39">
        <v>2.168078339</v>
      </c>
      <c r="AS80" s="39">
        <v>3.1567271684999998</v>
      </c>
      <c r="AT80" s="39">
        <v>3.1517294265000002</v>
      </c>
      <c r="AU80" s="39">
        <v>2.3074027065</v>
      </c>
      <c r="AV80" s="39">
        <v>2.0998468854999999</v>
      </c>
      <c r="AW80" s="39">
        <v>2.255948944</v>
      </c>
      <c r="AX80" s="39">
        <v>2.4835182319999998</v>
      </c>
      <c r="AY80" s="39">
        <v>2.6019691649999999</v>
      </c>
      <c r="AZ80" s="39">
        <v>2.6336949724999998</v>
      </c>
      <c r="BA80" s="39">
        <v>4.2047666530000001</v>
      </c>
      <c r="BB80" s="39">
        <v>0.95036600000000004</v>
      </c>
      <c r="BC80" s="39">
        <v>1.669887361</v>
      </c>
      <c r="BD80" s="39">
        <v>3.309659785</v>
      </c>
      <c r="BE80" s="39">
        <v>2.7187690445000001</v>
      </c>
      <c r="BF80" s="39">
        <v>1.3876899465000001</v>
      </c>
      <c r="BG80" s="39">
        <v>0.2205662005</v>
      </c>
      <c r="BH80" s="39">
        <v>-5.85336105E-2</v>
      </c>
      <c r="BI80" s="39">
        <v>0.21666743049999998</v>
      </c>
    </row>
    <row r="81" spans="1:61" hidden="1" x14ac:dyDescent="0.3">
      <c r="A81" s="39" t="s">
        <v>526</v>
      </c>
      <c r="B81" t="s">
        <v>527</v>
      </c>
      <c r="C81" s="60" t="s">
        <v>387</v>
      </c>
      <c r="D81" s="60" t="s">
        <v>388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AE81" s="39">
        <v>9.5042083155000014</v>
      </c>
      <c r="AF81" s="39">
        <v>7.0282719525000008</v>
      </c>
      <c r="AG81" s="39">
        <v>11.690586890000001</v>
      </c>
      <c r="AH81" s="39">
        <v>9.837116653999999</v>
      </c>
      <c r="AI81" s="39">
        <v>10.452688364</v>
      </c>
      <c r="AJ81" s="39">
        <v>13.473113040000001</v>
      </c>
      <c r="AK81" s="39">
        <v>10.88016734</v>
      </c>
      <c r="AL81" s="39">
        <v>12.148346884999999</v>
      </c>
      <c r="AM81" s="39">
        <v>24.387583720000002</v>
      </c>
      <c r="AN81" s="39">
        <v>19.226328805000001</v>
      </c>
      <c r="AO81" s="39">
        <v>11.699267339999999</v>
      </c>
      <c r="AP81" s="39">
        <v>7.7266389869012553</v>
      </c>
      <c r="AQ81" s="39">
        <v>6.9951318555000004</v>
      </c>
      <c r="AR81" s="39">
        <v>4.1426713729999998</v>
      </c>
      <c r="AS81" s="39">
        <v>3.8226008810000001</v>
      </c>
      <c r="AT81" s="39">
        <v>5.1870119189999997</v>
      </c>
      <c r="AU81" s="39">
        <v>5.450667406</v>
      </c>
      <c r="AV81" s="39">
        <v>7.5995125039999998</v>
      </c>
      <c r="AW81" s="39">
        <v>4.4331413670000002</v>
      </c>
      <c r="AX81" s="39">
        <v>7.2040592953280651</v>
      </c>
      <c r="AY81" s="39">
        <v>6.946000701</v>
      </c>
      <c r="AZ81" s="39">
        <v>5.1675556414999999</v>
      </c>
      <c r="BA81" s="39">
        <v>10.46007314</v>
      </c>
      <c r="BB81" s="39">
        <v>3.3133908050000001</v>
      </c>
      <c r="BC81" s="39">
        <v>3.6249885135</v>
      </c>
      <c r="BD81" s="39">
        <v>5.0574081055000004</v>
      </c>
      <c r="BE81" s="39">
        <v>5.9859049735000003</v>
      </c>
      <c r="BF81" s="39">
        <v>2.6058180270000002</v>
      </c>
      <c r="BG81" s="39">
        <v>2.2870406069999998</v>
      </c>
      <c r="BH81" s="39">
        <v>2.0908640119999999</v>
      </c>
      <c r="BI81" s="39">
        <v>4.1384486305000001</v>
      </c>
    </row>
    <row r="82" spans="1:61" hidden="1" x14ac:dyDescent="0.3">
      <c r="A82" s="39" t="s">
        <v>528</v>
      </c>
      <c r="B82" t="s">
        <v>529</v>
      </c>
      <c r="C82" s="60" t="s">
        <v>387</v>
      </c>
      <c r="D82" s="60" t="s">
        <v>388</v>
      </c>
      <c r="E82" s="60">
        <v>3.234854151</v>
      </c>
      <c r="F82" s="60">
        <v>1.8052285210000001</v>
      </c>
      <c r="G82" s="60">
        <v>4.4597319420000003</v>
      </c>
      <c r="H82" s="60">
        <v>4.8654479390000001</v>
      </c>
      <c r="I82" s="60">
        <v>10.35677549</v>
      </c>
      <c r="J82" s="60">
        <v>4.8175039249999996</v>
      </c>
      <c r="K82" s="60">
        <v>3.9361602549999999</v>
      </c>
      <c r="L82" s="60">
        <v>5.628855766</v>
      </c>
      <c r="M82" s="60">
        <v>9.1916666659999997</v>
      </c>
      <c r="N82" s="60">
        <v>2.205601771</v>
      </c>
      <c r="O82" s="39">
        <v>2.7329749109999999</v>
      </c>
      <c r="P82" s="39">
        <v>6.4835005089999997</v>
      </c>
      <c r="Q82" s="39">
        <v>7.1399317399999997</v>
      </c>
      <c r="R82" s="39">
        <v>10.986079849999999</v>
      </c>
      <c r="S82" s="39">
        <v>16.67292527</v>
      </c>
      <c r="T82" s="39">
        <v>17.811393630000001</v>
      </c>
      <c r="U82" s="39">
        <v>14.342694789999999</v>
      </c>
      <c r="V82" s="39">
        <v>12.65828834</v>
      </c>
      <c r="W82" s="39">
        <v>7.7993500539999996</v>
      </c>
      <c r="X82" s="39">
        <v>7.4669552450000003</v>
      </c>
      <c r="Y82" s="39">
        <v>11.594619870000001</v>
      </c>
      <c r="Z82" s="39">
        <v>12.007734449999999</v>
      </c>
      <c r="AA82" s="39">
        <v>9.5666666659999997</v>
      </c>
      <c r="AB82" s="39">
        <v>8.3662914510000004</v>
      </c>
      <c r="AC82" s="39">
        <v>7.0676586190000004</v>
      </c>
      <c r="AD82" s="39">
        <v>5.8669288760000002</v>
      </c>
      <c r="AE82" s="39">
        <v>2.9</v>
      </c>
      <c r="AF82" s="39">
        <v>4.0816326529999998</v>
      </c>
      <c r="AG82" s="39">
        <v>5.0964830379999997</v>
      </c>
      <c r="AH82" s="39">
        <v>6.6335973939999997</v>
      </c>
      <c r="AI82" s="39">
        <v>6.1028952299999997</v>
      </c>
      <c r="AJ82" s="39">
        <v>4.1159534090000003</v>
      </c>
      <c r="AK82" s="39">
        <v>2.601973477</v>
      </c>
      <c r="AL82" s="39">
        <v>2.101071975</v>
      </c>
      <c r="AM82" s="39">
        <v>1.085913127</v>
      </c>
      <c r="AN82" s="39">
        <v>0.98522167500000002</v>
      </c>
      <c r="AO82" s="39">
        <v>0.61661528200000004</v>
      </c>
      <c r="AP82" s="39">
        <v>1.1950310559999999</v>
      </c>
      <c r="AQ82" s="39">
        <v>1.399130883</v>
      </c>
      <c r="AR82" s="39">
        <v>1.159265049</v>
      </c>
      <c r="AS82" s="39">
        <v>3.3676668869999999</v>
      </c>
      <c r="AT82" s="39">
        <v>2.5662389600000002</v>
      </c>
      <c r="AU82" s="39">
        <v>1.5621445979999999</v>
      </c>
      <c r="AV82" s="39">
        <v>0.87743855100000001</v>
      </c>
      <c r="AW82" s="39">
        <v>0.18712337500000001</v>
      </c>
      <c r="AX82" s="39">
        <v>0.86105922899999998</v>
      </c>
      <c r="AY82" s="39">
        <v>1.566666667</v>
      </c>
      <c r="AZ82" s="39">
        <v>2.5106662289999999</v>
      </c>
      <c r="BA82" s="39">
        <v>4.0659516570000003</v>
      </c>
      <c r="BB82" s="39">
        <v>6.1529E-4</v>
      </c>
      <c r="BC82" s="39">
        <v>1.2103576250000001</v>
      </c>
      <c r="BD82" s="39">
        <v>3.4168090339999999</v>
      </c>
      <c r="BE82" s="39">
        <v>2.8083323259999999</v>
      </c>
      <c r="BF82" s="39">
        <v>1.4782881329999999</v>
      </c>
      <c r="BG82" s="39">
        <v>1.041200006</v>
      </c>
      <c r="BH82" s="39">
        <v>-0.20716437100000001</v>
      </c>
      <c r="BI82" s="39">
        <v>0.35697050000000002</v>
      </c>
    </row>
    <row r="83" spans="1:61" hidden="1" x14ac:dyDescent="0.3">
      <c r="A83" s="39" t="s">
        <v>530</v>
      </c>
      <c r="B83" t="s">
        <v>531</v>
      </c>
      <c r="C83" s="60" t="s">
        <v>387</v>
      </c>
      <c r="D83" s="60" t="s">
        <v>388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39">
        <v>4.1241785630000001</v>
      </c>
      <c r="P83" s="39">
        <v>9.1381936889999995</v>
      </c>
      <c r="Q83" s="39">
        <v>21.978504059999999</v>
      </c>
      <c r="R83" s="39">
        <v>11.085318210000001</v>
      </c>
      <c r="S83" s="39">
        <v>14.49846951</v>
      </c>
      <c r="T83" s="39">
        <v>13.06488098</v>
      </c>
      <c r="U83" s="39">
        <v>11.432436429999999</v>
      </c>
      <c r="V83" s="39">
        <v>7.00630445</v>
      </c>
      <c r="W83" s="39">
        <v>6.1080710050000002</v>
      </c>
      <c r="X83" s="39">
        <v>7.8067582499999997</v>
      </c>
      <c r="Y83" s="39">
        <v>14.492874410000001</v>
      </c>
      <c r="Z83" s="39">
        <v>11.180666759999999</v>
      </c>
      <c r="AA83" s="39">
        <v>7.0315568940000004</v>
      </c>
      <c r="AB83" s="39">
        <v>6.7041839980000004</v>
      </c>
      <c r="AC83" s="39">
        <v>5.2912176110000004</v>
      </c>
      <c r="AD83" s="39">
        <v>4.4209723959999998</v>
      </c>
      <c r="AE83" s="39">
        <v>1.7988424839999999</v>
      </c>
      <c r="AF83" s="39">
        <v>5.6637747589999998</v>
      </c>
      <c r="AG83" s="39">
        <v>11.75832688</v>
      </c>
      <c r="AH83" s="39">
        <v>6.1893540339999999</v>
      </c>
      <c r="AI83" s="39">
        <v>8.19137132</v>
      </c>
      <c r="AJ83" s="39">
        <v>6.4973455600000003</v>
      </c>
      <c r="AK83" s="39">
        <v>4.8830227160000002</v>
      </c>
      <c r="AL83" s="39">
        <v>5.2065892519999997</v>
      </c>
      <c r="AM83" s="39">
        <v>0.81666666700000001</v>
      </c>
      <c r="AN83" s="39">
        <v>2.1656472139999998</v>
      </c>
      <c r="AO83" s="39">
        <v>3.0501618119999998</v>
      </c>
      <c r="AP83" s="39">
        <v>3.3681400639999999</v>
      </c>
      <c r="AQ83" s="39">
        <v>5.7116816039999998</v>
      </c>
      <c r="AR83" s="39">
        <v>1.9686736600000001</v>
      </c>
      <c r="AS83" s="39">
        <v>1.0921646</v>
      </c>
      <c r="AT83" s="39">
        <v>4.2726702449999996</v>
      </c>
      <c r="AU83" s="39">
        <v>0.76203208600000005</v>
      </c>
      <c r="AV83" s="39">
        <v>4.1727477779999997</v>
      </c>
      <c r="AW83" s="39">
        <v>2.8274851939999999</v>
      </c>
      <c r="AX83" s="39">
        <v>2.3657645380000001</v>
      </c>
      <c r="AY83" s="39">
        <v>2.490836388</v>
      </c>
      <c r="AZ83" s="39">
        <v>4.8037064129999996</v>
      </c>
      <c r="BA83" s="39">
        <v>7.7322785789999999</v>
      </c>
      <c r="BB83" s="39">
        <v>3.2146957519999999</v>
      </c>
      <c r="BC83" s="39">
        <v>3.6800148309999998</v>
      </c>
      <c r="BD83" s="39">
        <v>7.2865444789999998</v>
      </c>
      <c r="BE83" s="39">
        <v>3.4083333329999999</v>
      </c>
      <c r="BF83" s="39">
        <v>2.9091788219999999</v>
      </c>
      <c r="BG83" s="39">
        <v>0.540328896</v>
      </c>
      <c r="BH83" s="39">
        <v>1.3708232730000001</v>
      </c>
      <c r="BI83" s="39">
        <v>3.8647714180000001</v>
      </c>
    </row>
    <row r="84" spans="1:61" hidden="1" x14ac:dyDescent="0.3">
      <c r="A84" s="39" t="s">
        <v>532</v>
      </c>
      <c r="B84" t="s">
        <v>533</v>
      </c>
      <c r="C84" s="60" t="s">
        <v>387</v>
      </c>
      <c r="D84" s="60" t="s">
        <v>388</v>
      </c>
      <c r="E84" s="60">
        <v>4.1392649910000001</v>
      </c>
      <c r="F84" s="60">
        <v>2.4145616639999998</v>
      </c>
      <c r="G84" s="60">
        <v>5.2472494259999998</v>
      </c>
      <c r="H84" s="60">
        <v>4.9396898330000001</v>
      </c>
      <c r="I84" s="60">
        <v>3.229337712</v>
      </c>
      <c r="J84" s="60">
        <v>2.7147401910000002</v>
      </c>
      <c r="K84" s="60">
        <v>2.5707206280000001</v>
      </c>
      <c r="L84" s="60">
        <v>2.8183190740000001</v>
      </c>
      <c r="M84" s="60">
        <v>4.5521292219999996</v>
      </c>
      <c r="N84" s="60">
        <v>6.0393258420000002</v>
      </c>
      <c r="O84" s="39">
        <v>5.8454746139999996</v>
      </c>
      <c r="P84" s="39">
        <v>5.3975139729999997</v>
      </c>
      <c r="Q84" s="39">
        <v>6.0630045910000003</v>
      </c>
      <c r="R84" s="39">
        <v>7.3805970150000002</v>
      </c>
      <c r="S84" s="39">
        <v>13.64931545</v>
      </c>
      <c r="T84" s="39">
        <v>11.68592919</v>
      </c>
      <c r="U84" s="39">
        <v>9.6254927729999995</v>
      </c>
      <c r="V84" s="39">
        <v>9.4945559880000001</v>
      </c>
      <c r="W84" s="39">
        <v>9.2505587739999999</v>
      </c>
      <c r="X84" s="39">
        <v>10.64673709</v>
      </c>
      <c r="Y84" s="39">
        <v>13.53911173</v>
      </c>
      <c r="Z84" s="39">
        <v>13.33333333</v>
      </c>
      <c r="AA84" s="39">
        <v>11.978475599999999</v>
      </c>
      <c r="AB84" s="39">
        <v>9.4595484170000006</v>
      </c>
      <c r="AC84" s="39">
        <v>7.6738032230000002</v>
      </c>
      <c r="AD84" s="39">
        <v>5.8310991960000003</v>
      </c>
      <c r="AE84" s="39">
        <v>2.5385264940000001</v>
      </c>
      <c r="AF84" s="39">
        <v>3.2888980390000002</v>
      </c>
      <c r="AG84" s="39">
        <v>2.7008172209999999</v>
      </c>
      <c r="AH84" s="39">
        <v>3.4983017950000002</v>
      </c>
      <c r="AI84" s="39">
        <v>3.3800571939999999</v>
      </c>
      <c r="AJ84" s="39">
        <v>3.2169347450000001</v>
      </c>
      <c r="AK84" s="39">
        <v>2.3657650380000002</v>
      </c>
      <c r="AL84" s="39">
        <v>2.1060104119999998</v>
      </c>
      <c r="AM84" s="39">
        <v>1.660872924</v>
      </c>
      <c r="AN84" s="39">
        <v>1.7781155019999999</v>
      </c>
      <c r="AO84" s="39">
        <v>2.0047782280000002</v>
      </c>
      <c r="AP84" s="39">
        <v>1.221995927</v>
      </c>
      <c r="AQ84" s="39">
        <v>0.59523809500000002</v>
      </c>
      <c r="AR84" s="39">
        <v>0.533377781</v>
      </c>
      <c r="AS84" s="39">
        <v>1.6994114229999999</v>
      </c>
      <c r="AT84" s="39">
        <v>1.630257581</v>
      </c>
      <c r="AU84" s="39">
        <v>1.916907283</v>
      </c>
      <c r="AV84" s="39">
        <v>2.1090737389999998</v>
      </c>
      <c r="AW84" s="39">
        <v>2.1348747590000001</v>
      </c>
      <c r="AX84" s="39">
        <v>1.735587081</v>
      </c>
      <c r="AY84" s="39">
        <v>1.68372645</v>
      </c>
      <c r="AZ84" s="39">
        <v>1.4880735279999999</v>
      </c>
      <c r="BA84" s="39">
        <v>2.8139150430000002</v>
      </c>
      <c r="BB84" s="39">
        <v>8.8084169000000004E-2</v>
      </c>
      <c r="BC84" s="39">
        <v>1.529639382</v>
      </c>
      <c r="BD84" s="39">
        <v>2.1174868089999999</v>
      </c>
      <c r="BE84" s="39">
        <v>1.9556855</v>
      </c>
      <c r="BF84" s="39">
        <v>0.86360692999999999</v>
      </c>
      <c r="BG84" s="39">
        <v>0.50770067299999999</v>
      </c>
      <c r="BH84" s="39">
        <v>3.7803732999999999E-2</v>
      </c>
      <c r="BI84" s="39">
        <v>0.18333486099999999</v>
      </c>
    </row>
    <row r="85" spans="1:61" hidden="1" x14ac:dyDescent="0.3">
      <c r="A85" s="39" t="s">
        <v>534</v>
      </c>
      <c r="B85" t="s">
        <v>535</v>
      </c>
      <c r="C85" s="60" t="s">
        <v>387</v>
      </c>
      <c r="D85" s="60" t="s">
        <v>388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1:61" hidden="1" x14ac:dyDescent="0.3">
      <c r="A86" s="39" t="s">
        <v>536</v>
      </c>
      <c r="B86" t="s">
        <v>537</v>
      </c>
      <c r="C86" s="60" t="s">
        <v>387</v>
      </c>
      <c r="D86" s="60" t="s">
        <v>388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1:61" hidden="1" x14ac:dyDescent="0.3">
      <c r="A87" s="39" t="s">
        <v>538</v>
      </c>
      <c r="B87" t="s">
        <v>539</v>
      </c>
      <c r="C87" s="60" t="s">
        <v>387</v>
      </c>
      <c r="D87" s="60" t="s">
        <v>388</v>
      </c>
      <c r="E87" s="60"/>
      <c r="F87" s="60"/>
      <c r="G87" s="60"/>
      <c r="H87" s="60">
        <v>7.1583333329999999</v>
      </c>
      <c r="I87" s="60">
        <v>3.3284081190000001</v>
      </c>
      <c r="J87" s="60">
        <v>2.438473696</v>
      </c>
      <c r="K87" s="60">
        <v>3.6441113810000001</v>
      </c>
      <c r="L87" s="60">
        <v>1.9777415469999999</v>
      </c>
      <c r="M87" s="60">
        <v>2.335604059</v>
      </c>
      <c r="N87" s="60">
        <v>2.975139247</v>
      </c>
      <c r="O87" s="39">
        <v>3.8126649079999999</v>
      </c>
      <c r="P87" s="39">
        <v>3.863260897</v>
      </c>
      <c r="Q87" s="39">
        <v>3.4870916429999999</v>
      </c>
      <c r="R87" s="39">
        <v>6.2071411679999997</v>
      </c>
      <c r="S87" s="39">
        <v>12.072804189999999</v>
      </c>
      <c r="T87" s="39">
        <v>28.45294264</v>
      </c>
      <c r="U87" s="39">
        <v>20.171564459999999</v>
      </c>
      <c r="V87" s="39">
        <v>13.852569089999999</v>
      </c>
      <c r="W87" s="39">
        <v>10.7641691</v>
      </c>
      <c r="X87" s="39">
        <v>7.9526985379999999</v>
      </c>
      <c r="Y87" s="39">
        <v>12.34035926</v>
      </c>
      <c r="Z87" s="39">
        <v>8.7065021490000003</v>
      </c>
      <c r="AA87" s="39">
        <v>16.685796880000002</v>
      </c>
      <c r="AB87" s="39">
        <v>10.671936759999999</v>
      </c>
      <c r="AC87" s="39">
        <v>5.8571428570000004</v>
      </c>
      <c r="AD87" s="39">
        <v>7.354925776</v>
      </c>
      <c r="AE87" s="39">
        <v>6.2853551230000004</v>
      </c>
      <c r="AF87" s="39">
        <v>-0.946185689</v>
      </c>
      <c r="AG87" s="39">
        <v>-8.7761194029999992</v>
      </c>
      <c r="AH87" s="39">
        <v>6.7408376959999998</v>
      </c>
      <c r="AI87" s="39">
        <v>7.7253218879999999</v>
      </c>
      <c r="AJ87" s="39">
        <v>-11.68611269</v>
      </c>
      <c r="AK87" s="39">
        <v>-9.5429133030000006</v>
      </c>
      <c r="AL87" s="39">
        <v>0.53374655599999998</v>
      </c>
      <c r="AM87" s="39">
        <v>36.1162457</v>
      </c>
      <c r="AN87" s="39">
        <v>9.6465310409999994</v>
      </c>
      <c r="AO87" s="39">
        <v>0.689693377</v>
      </c>
      <c r="AP87" s="39">
        <v>3.9734500750000001</v>
      </c>
      <c r="AQ87" s="39">
        <v>1.4487385429999999</v>
      </c>
      <c r="AR87" s="39">
        <v>-1.936603976</v>
      </c>
      <c r="AS87" s="39">
        <v>0.50492002599999997</v>
      </c>
      <c r="AT87" s="39">
        <v>2.1376205270000002</v>
      </c>
      <c r="AU87" s="39">
        <v>3.6682889000000003E-2</v>
      </c>
      <c r="AV87" s="39">
        <v>2.2353531360000001</v>
      </c>
      <c r="AW87" s="39">
        <v>0.40820530700000002</v>
      </c>
      <c r="AX87" s="39">
        <v>3.7083333330000001</v>
      </c>
      <c r="AY87" s="39">
        <v>-1.409401366</v>
      </c>
      <c r="AZ87" s="39">
        <v>5.0303188370000003</v>
      </c>
      <c r="BA87" s="39">
        <v>5.2643014560000001</v>
      </c>
      <c r="BB87" s="39">
        <v>1.8857075459999999</v>
      </c>
      <c r="BC87" s="39">
        <v>1.461544027</v>
      </c>
      <c r="BD87" s="39">
        <v>1.269343222</v>
      </c>
      <c r="BE87" s="39">
        <v>2.6617843809999999</v>
      </c>
      <c r="BF87" s="39">
        <v>0.48014267100000002</v>
      </c>
      <c r="BG87" s="39">
        <v>4.6556078909999998</v>
      </c>
      <c r="BH87" s="39">
        <v>-0.298498343</v>
      </c>
      <c r="BI87" s="39">
        <v>2.106707128</v>
      </c>
    </row>
    <row r="88" spans="1:61" hidden="1" x14ac:dyDescent="0.3">
      <c r="A88" s="39" t="s">
        <v>368</v>
      </c>
      <c r="B88" t="s">
        <v>540</v>
      </c>
      <c r="C88" s="60" t="s">
        <v>387</v>
      </c>
      <c r="D88" s="60" t="s">
        <v>388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AH88" s="39">
        <v>5.2375951690000004</v>
      </c>
      <c r="AI88" s="39">
        <v>6.9726830489999996</v>
      </c>
      <c r="AJ88" s="39">
        <v>7.5326492539999998</v>
      </c>
      <c r="AK88" s="39">
        <v>4.2615484710000002</v>
      </c>
      <c r="AL88" s="39">
        <v>2.5065002600000001</v>
      </c>
      <c r="AM88" s="39">
        <v>1.9784902600000001</v>
      </c>
      <c r="AN88" s="39">
        <v>2.656452094</v>
      </c>
      <c r="AO88" s="39">
        <v>2.4811009890000002</v>
      </c>
      <c r="AP88" s="39">
        <v>1.7779459049999999</v>
      </c>
      <c r="AQ88" s="39">
        <v>1.588923992</v>
      </c>
      <c r="AR88" s="39">
        <v>1.3354065669999999</v>
      </c>
      <c r="AS88" s="39">
        <v>0.78526942899999996</v>
      </c>
      <c r="AT88" s="39">
        <v>1.2358946799999999</v>
      </c>
      <c r="AU88" s="39">
        <v>1.2561924980000001</v>
      </c>
      <c r="AV88" s="39">
        <v>1.3629215450000001</v>
      </c>
      <c r="AW88" s="39">
        <v>1.3445957589999999</v>
      </c>
      <c r="AX88" s="39">
        <v>2.049668311</v>
      </c>
      <c r="AY88" s="39">
        <v>2.3335277940000001</v>
      </c>
      <c r="AZ88" s="39">
        <v>2.3210359149999999</v>
      </c>
      <c r="BA88" s="39">
        <v>3.6134988859999999</v>
      </c>
      <c r="BB88" s="39">
        <v>2.1662313719999999</v>
      </c>
      <c r="BC88" s="39">
        <v>3.2857142860000002</v>
      </c>
      <c r="BD88" s="39">
        <v>4.4842396449999997</v>
      </c>
      <c r="BE88" s="39">
        <v>2.8217097469999999</v>
      </c>
      <c r="BF88" s="39">
        <v>2.5545466870000002</v>
      </c>
      <c r="BG88" s="39">
        <v>1.460191609</v>
      </c>
      <c r="BH88" s="39">
        <v>5.0020842000000003E-2</v>
      </c>
      <c r="BI88" s="39">
        <v>0.64161319900000002</v>
      </c>
    </row>
    <row r="89" spans="1:61" hidden="1" x14ac:dyDescent="0.3">
      <c r="A89" s="39" t="s">
        <v>541</v>
      </c>
      <c r="B89" t="s">
        <v>542</v>
      </c>
      <c r="C89" s="60" t="s">
        <v>387</v>
      </c>
      <c r="D89" s="60" t="s">
        <v>388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AN89" s="39">
        <v>162.71715219999999</v>
      </c>
      <c r="AO89" s="39">
        <v>39.357500000000002</v>
      </c>
      <c r="AP89" s="39">
        <v>7.0876176290000004</v>
      </c>
      <c r="AQ89" s="39">
        <v>3.566807813</v>
      </c>
      <c r="AR89" s="39">
        <v>19.192675820000002</v>
      </c>
      <c r="AS89" s="39">
        <v>4.0639620140000003</v>
      </c>
      <c r="AT89" s="39">
        <v>4.646044421</v>
      </c>
      <c r="AU89" s="39">
        <v>5.5878373000000003</v>
      </c>
      <c r="AV89" s="39">
        <v>0.83773453200000003</v>
      </c>
      <c r="AW89" s="39">
        <v>5.6563263619999997</v>
      </c>
      <c r="AX89" s="39">
        <v>8.2470904310000002</v>
      </c>
      <c r="AY89" s="39">
        <v>9.1610600640000008</v>
      </c>
      <c r="AZ89" s="39">
        <v>9.2449567049999999</v>
      </c>
      <c r="BA89" s="39">
        <v>9.9994157090000009</v>
      </c>
      <c r="BB89" s="39">
        <v>1.7275146109999999</v>
      </c>
      <c r="BC89" s="39">
        <v>7.1101789750000002</v>
      </c>
      <c r="BD89" s="39">
        <v>8.5429333330000006</v>
      </c>
      <c r="BE89" s="39">
        <v>-0.94365885299999996</v>
      </c>
      <c r="BF89" s="39">
        <v>-0.51205841100000005</v>
      </c>
      <c r="BG89" s="39">
        <v>3.068812104</v>
      </c>
      <c r="BH89" s="39">
        <v>4.0035782070000003</v>
      </c>
      <c r="BI89" s="39">
        <v>2.1349271390000002</v>
      </c>
    </row>
    <row r="90" spans="1:61" hidden="1" x14ac:dyDescent="0.3">
      <c r="A90" s="39" t="s">
        <v>543</v>
      </c>
      <c r="B90" t="s">
        <v>544</v>
      </c>
      <c r="C90" s="60" t="s">
        <v>387</v>
      </c>
      <c r="D90" s="60" t="s">
        <v>388</v>
      </c>
      <c r="E90" s="60"/>
      <c r="F90" s="60"/>
      <c r="G90" s="60"/>
      <c r="H90" s="60"/>
      <c r="I90" s="60"/>
      <c r="J90" s="60">
        <v>26.444784850000001</v>
      </c>
      <c r="K90" s="60">
        <v>13.237885459999999</v>
      </c>
      <c r="L90" s="60">
        <v>-8.4224858979999997</v>
      </c>
      <c r="M90" s="60">
        <v>7.8947368420000004</v>
      </c>
      <c r="N90" s="60">
        <v>7.3170731629999999</v>
      </c>
      <c r="O90" s="39">
        <v>3.0303030309999999</v>
      </c>
      <c r="P90" s="39">
        <v>9.5588235370000003</v>
      </c>
      <c r="Q90" s="39">
        <v>10.06711409</v>
      </c>
      <c r="R90" s="39">
        <v>17.682926819999999</v>
      </c>
      <c r="S90" s="39">
        <v>18.134715029999999</v>
      </c>
      <c r="T90" s="39">
        <v>29.8245614</v>
      </c>
      <c r="U90" s="39">
        <v>56.081081079999997</v>
      </c>
      <c r="V90" s="39">
        <v>116.4502165</v>
      </c>
      <c r="W90" s="39">
        <v>73.091666669999995</v>
      </c>
      <c r="X90" s="39">
        <v>54.441288329999999</v>
      </c>
      <c r="Y90" s="39">
        <v>50.070139339999997</v>
      </c>
      <c r="Z90" s="39">
        <v>116.503604</v>
      </c>
      <c r="AA90" s="39">
        <v>22.295566409999999</v>
      </c>
      <c r="AB90" s="39">
        <v>122.8745146</v>
      </c>
      <c r="AC90" s="39">
        <v>39.665313789999999</v>
      </c>
      <c r="AD90" s="39">
        <v>10.305440669999999</v>
      </c>
      <c r="AE90" s="39">
        <v>24.565416079999999</v>
      </c>
      <c r="AF90" s="39">
        <v>39.815067880000001</v>
      </c>
      <c r="AG90" s="39">
        <v>31.359267630000002</v>
      </c>
      <c r="AH90" s="39">
        <v>25.223692029999999</v>
      </c>
      <c r="AI90" s="39">
        <v>37.259066490000002</v>
      </c>
      <c r="AJ90" s="39">
        <v>18.03143901</v>
      </c>
      <c r="AK90" s="39">
        <v>10.05611674</v>
      </c>
      <c r="AL90" s="39">
        <v>24.959842470000002</v>
      </c>
      <c r="AM90" s="39">
        <v>24.870255440000001</v>
      </c>
      <c r="AN90" s="39">
        <v>59.461553700000003</v>
      </c>
      <c r="AO90" s="39">
        <v>46.561019680000001</v>
      </c>
      <c r="AP90" s="39">
        <v>27.885208639999998</v>
      </c>
      <c r="AQ90" s="39">
        <v>14.624166669999999</v>
      </c>
      <c r="AR90" s="39">
        <v>12.408668909999999</v>
      </c>
      <c r="AS90" s="39">
        <v>25.193219370000001</v>
      </c>
      <c r="AT90" s="39">
        <v>32.905408899999998</v>
      </c>
      <c r="AU90" s="39">
        <v>14.81624006</v>
      </c>
      <c r="AV90" s="39">
        <v>26.674949730000002</v>
      </c>
      <c r="AW90" s="39">
        <v>12.62457406</v>
      </c>
      <c r="AX90" s="39">
        <v>15.11818572</v>
      </c>
      <c r="AY90" s="39">
        <v>10.915169970000001</v>
      </c>
      <c r="AZ90" s="39">
        <v>10.73272807</v>
      </c>
      <c r="BA90" s="39">
        <v>16.522143310000001</v>
      </c>
      <c r="BB90" s="39">
        <v>19.250714429999999</v>
      </c>
      <c r="BC90" s="39">
        <v>10.707568119999999</v>
      </c>
      <c r="BD90" s="39">
        <v>8.726836831</v>
      </c>
      <c r="BE90" s="39">
        <v>9.1607783109999996</v>
      </c>
      <c r="BF90" s="39">
        <v>11.608333330000001</v>
      </c>
      <c r="BG90" s="39">
        <v>15.493168069999999</v>
      </c>
      <c r="BH90" s="39">
        <v>17.145073700000001</v>
      </c>
      <c r="BI90" s="39">
        <v>17.473923840000001</v>
      </c>
    </row>
    <row r="91" spans="1:61" hidden="1" x14ac:dyDescent="0.3">
      <c r="A91" s="39" t="s">
        <v>545</v>
      </c>
      <c r="B91" t="s">
        <v>546</v>
      </c>
      <c r="C91" s="60" t="s">
        <v>387</v>
      </c>
      <c r="D91" s="60" t="s">
        <v>388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1:61" hidden="1" x14ac:dyDescent="0.3">
      <c r="A92" s="39" t="s">
        <v>547</v>
      </c>
      <c r="B92" t="s">
        <v>548</v>
      </c>
      <c r="C92" s="60" t="s">
        <v>387</v>
      </c>
      <c r="D92" s="60" t="s">
        <v>388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AX92" s="39">
        <v>31.373302590000002</v>
      </c>
      <c r="AY92" s="39">
        <v>34.695270600000001</v>
      </c>
      <c r="AZ92" s="39">
        <v>22.844421919999998</v>
      </c>
      <c r="BA92" s="39">
        <v>18.384064590000001</v>
      </c>
      <c r="BB92" s="39">
        <v>4.6843886899999996</v>
      </c>
      <c r="BC92" s="39">
        <v>15.46198107</v>
      </c>
      <c r="BD92" s="39">
        <v>21.35046642</v>
      </c>
      <c r="BE92" s="39">
        <v>15.22455748</v>
      </c>
      <c r="BF92" s="39">
        <v>11.888423769999999</v>
      </c>
      <c r="BG92" s="39">
        <v>9.7139773340000009</v>
      </c>
      <c r="BH92" s="39">
        <v>8.1519697339999997</v>
      </c>
      <c r="BI92" s="39">
        <v>8.1298771589999994</v>
      </c>
    </row>
    <row r="93" spans="1:61" hidden="1" x14ac:dyDescent="0.3">
      <c r="A93" s="39" t="s">
        <v>549</v>
      </c>
      <c r="B93" t="s">
        <v>550</v>
      </c>
      <c r="C93" s="60" t="s">
        <v>387</v>
      </c>
      <c r="D93" s="60" t="s">
        <v>388</v>
      </c>
      <c r="E93" s="60"/>
      <c r="F93" s="60"/>
      <c r="G93" s="60">
        <v>1.7876178760000001</v>
      </c>
      <c r="H93" s="60">
        <v>4.6161282530000003</v>
      </c>
      <c r="I93" s="60">
        <v>-4.5356537809999997</v>
      </c>
      <c r="J93" s="60">
        <v>1.2180366220000001</v>
      </c>
      <c r="K93" s="60">
        <v>0.239081925</v>
      </c>
      <c r="L93" s="60">
        <v>1.407218954</v>
      </c>
      <c r="M93" s="60">
        <v>4.1787534300000004</v>
      </c>
      <c r="N93" s="60">
        <v>5.0120409390000003</v>
      </c>
      <c r="O93" s="39">
        <v>-1.98509388</v>
      </c>
      <c r="P93" s="39">
        <v>3.0562257800000001</v>
      </c>
      <c r="Q93" s="39">
        <v>8.6981199010000001</v>
      </c>
      <c r="R93" s="39">
        <v>6.9186084460000004</v>
      </c>
      <c r="S93" s="39">
        <v>9.2363103599999992</v>
      </c>
      <c r="T93" s="39">
        <v>25.925000000000001</v>
      </c>
      <c r="U93" s="39">
        <v>17.02733108</v>
      </c>
      <c r="V93" s="39">
        <v>12.38973083</v>
      </c>
      <c r="W93" s="39">
        <v>8.8553459120000007</v>
      </c>
      <c r="X93" s="39">
        <v>6.1289577069999996</v>
      </c>
      <c r="Y93" s="39">
        <v>6.8246156520000003</v>
      </c>
      <c r="Z93" s="39">
        <v>5.9442270060000002</v>
      </c>
      <c r="AA93" s="39">
        <v>10.855845459999999</v>
      </c>
      <c r="AB93" s="39">
        <v>10.636303679999999</v>
      </c>
      <c r="AC93" s="39">
        <v>22.09845941</v>
      </c>
      <c r="AD93" s="39">
        <v>18.319884869999999</v>
      </c>
      <c r="AE93" s="39">
        <v>56.560172010000002</v>
      </c>
      <c r="AF93" s="39">
        <v>23.529166960000001</v>
      </c>
      <c r="AG93" s="39">
        <v>11.690586890000001</v>
      </c>
      <c r="AH93" s="39">
        <v>8.2750160879999992</v>
      </c>
      <c r="AI93" s="39">
        <v>12.167784109999999</v>
      </c>
      <c r="AJ93" s="39">
        <v>8.6423432600000005</v>
      </c>
      <c r="AK93" s="39">
        <v>9.4865425059999993</v>
      </c>
      <c r="AL93" s="39">
        <v>6.4638042279999999</v>
      </c>
      <c r="AM93" s="39">
        <v>1.710206323</v>
      </c>
      <c r="AN93" s="39">
        <v>6.9809744179999997</v>
      </c>
      <c r="AO93" s="39">
        <v>1.099488708</v>
      </c>
      <c r="AP93" s="39">
        <v>2.7812279000000002</v>
      </c>
      <c r="AQ93" s="39">
        <v>1.1141884120000001</v>
      </c>
      <c r="AR93" s="39">
        <v>3.8123720539999999</v>
      </c>
      <c r="AS93" s="39">
        <v>0.84496956700000003</v>
      </c>
      <c r="AT93" s="39">
        <v>4.4925960920000003</v>
      </c>
      <c r="AU93" s="39">
        <v>8.6091247440000007</v>
      </c>
      <c r="AV93" s="39">
        <v>17.032866540000001</v>
      </c>
      <c r="AW93" s="39">
        <v>14.20674328</v>
      </c>
      <c r="AX93" s="39">
        <v>4.838621775</v>
      </c>
      <c r="AY93" s="39">
        <v>2.0565034249999998</v>
      </c>
      <c r="AZ93" s="39">
        <v>5.3691347370000004</v>
      </c>
      <c r="BA93" s="39">
        <v>4.4436549100000002</v>
      </c>
      <c r="BB93" s="39">
        <v>4.5615815470000003</v>
      </c>
      <c r="BC93" s="39">
        <v>5.048936576</v>
      </c>
      <c r="BD93" s="39">
        <v>4.7964849789999997</v>
      </c>
      <c r="BE93" s="39">
        <v>4.2545347749999998</v>
      </c>
      <c r="BF93" s="39">
        <v>5.6997302970000003</v>
      </c>
      <c r="BG93" s="39">
        <v>5.9473749219999998</v>
      </c>
      <c r="BH93" s="39">
        <v>6.8087211480000001</v>
      </c>
      <c r="BI93" s="39">
        <v>7.2200924310000003</v>
      </c>
    </row>
    <row r="94" spans="1:61" hidden="1" x14ac:dyDescent="0.3">
      <c r="A94" s="39" t="s">
        <v>551</v>
      </c>
      <c r="B94" t="s">
        <v>552</v>
      </c>
      <c r="C94" s="60" t="s">
        <v>387</v>
      </c>
      <c r="D94" s="60" t="s">
        <v>388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AG94" s="39">
        <v>60.281782630000002</v>
      </c>
      <c r="AH94" s="39">
        <v>80.788140639999995</v>
      </c>
      <c r="AI94" s="39">
        <v>33.001977830000001</v>
      </c>
      <c r="AJ94" s="39">
        <v>57.595284749999998</v>
      </c>
      <c r="AK94" s="39">
        <v>69.583636400000003</v>
      </c>
      <c r="AL94" s="39">
        <v>48.108166070000003</v>
      </c>
      <c r="AM94" s="39">
        <v>15.17634743</v>
      </c>
      <c r="AN94" s="39">
        <v>45.36530836</v>
      </c>
      <c r="AO94" s="39">
        <v>50.734054960000002</v>
      </c>
      <c r="AP94" s="39">
        <v>49.10092358</v>
      </c>
      <c r="AQ94" s="39">
        <v>8.0137551899999995</v>
      </c>
      <c r="AR94" s="39">
        <v>-2.0863051320000001</v>
      </c>
      <c r="AS94" s="39">
        <v>8.6363209489999999</v>
      </c>
      <c r="AT94" s="39">
        <v>3.3481226550000001</v>
      </c>
      <c r="AU94" s="39">
        <v>3.300121753</v>
      </c>
      <c r="AV94" s="39">
        <v>-3.5025855109999999</v>
      </c>
      <c r="AW94" s="39">
        <v>0.88330269699999997</v>
      </c>
      <c r="AX94" s="39">
        <v>3.3291992279999998</v>
      </c>
      <c r="AY94" s="39">
        <v>1.9547371760000001</v>
      </c>
      <c r="AZ94" s="39">
        <v>4.617437722</v>
      </c>
      <c r="BA94" s="39">
        <v>10.46007314</v>
      </c>
      <c r="BB94" s="39">
        <v>-1.651397336</v>
      </c>
      <c r="BC94" s="39">
        <v>2.5178514019999998</v>
      </c>
      <c r="BD94" s="39">
        <v>5.0461022629999999</v>
      </c>
      <c r="BE94" s="39">
        <v>2.130545803</v>
      </c>
      <c r="BF94" s="39">
        <v>1.2071255569999999</v>
      </c>
      <c r="BG94" s="39">
        <v>-1.509244606</v>
      </c>
      <c r="BH94" s="39">
        <v>1.4046088729999999</v>
      </c>
      <c r="BI94" s="39">
        <v>1.694338806</v>
      </c>
    </row>
    <row r="95" spans="1:61" hidden="1" x14ac:dyDescent="0.3">
      <c r="A95" s="39" t="s">
        <v>553</v>
      </c>
      <c r="B95" t="s">
        <v>554</v>
      </c>
      <c r="C95" s="60" t="s">
        <v>387</v>
      </c>
      <c r="D95" s="60" t="s">
        <v>388</v>
      </c>
      <c r="E95" s="60"/>
      <c r="F95" s="60"/>
      <c r="G95" s="60"/>
      <c r="H95" s="60"/>
      <c r="I95" s="60"/>
      <c r="J95" s="60"/>
      <c r="K95" s="60"/>
      <c r="L95" s="60"/>
      <c r="M95" s="60"/>
      <c r="N95" s="60"/>
      <c r="AE95" s="39">
        <v>-17.64042409</v>
      </c>
      <c r="AF95" s="39">
        <v>-13.17447275</v>
      </c>
      <c r="AG95" s="39">
        <v>2.5236593059999999</v>
      </c>
      <c r="AH95" s="39">
        <v>6.1661538460000003</v>
      </c>
      <c r="AI95" s="39">
        <v>0.85787155100000001</v>
      </c>
      <c r="AJ95" s="39">
        <v>-3.4252873560000001</v>
      </c>
      <c r="AK95" s="39">
        <v>-4.278743156</v>
      </c>
      <c r="AL95" s="39">
        <v>5.4522847370000003</v>
      </c>
      <c r="AM95" s="39">
        <v>31.841016840000002</v>
      </c>
      <c r="AN95" s="39">
        <v>19.872434949999999</v>
      </c>
      <c r="AO95" s="39">
        <v>4.5407277150000001</v>
      </c>
      <c r="AP95" s="39">
        <v>3.0165054069999999</v>
      </c>
      <c r="AQ95" s="39">
        <v>7.9357106980000003</v>
      </c>
      <c r="AR95" s="39">
        <v>0.37226617000000001</v>
      </c>
      <c r="AS95" s="39">
        <v>4.8022888689999998</v>
      </c>
      <c r="AT95" s="39">
        <v>8.8253892589999996</v>
      </c>
      <c r="AU95" s="39">
        <v>7.5924784980000002</v>
      </c>
      <c r="AV95" s="39">
        <v>7.3235439939999996</v>
      </c>
      <c r="AW95" s="39">
        <v>4.2196878709999996</v>
      </c>
      <c r="AX95" s="39">
        <v>5.6316335139999998</v>
      </c>
      <c r="AY95" s="39">
        <v>4.415899842</v>
      </c>
      <c r="AZ95" s="39">
        <v>2.8037383180000002</v>
      </c>
      <c r="BA95" s="39">
        <v>6.5517669119999997</v>
      </c>
      <c r="BB95" s="39">
        <v>4.6910656770000001</v>
      </c>
      <c r="BC95" s="39">
        <v>7.7891654800000003</v>
      </c>
      <c r="BD95" s="39">
        <v>4.8053892219999996</v>
      </c>
      <c r="BE95" s="39">
        <v>3.6566204830000002</v>
      </c>
      <c r="BF95" s="39">
        <v>2.9488769459999999</v>
      </c>
      <c r="BG95" s="39">
        <v>4.3099986609999998</v>
      </c>
      <c r="BH95" s="39">
        <v>1.668163737</v>
      </c>
      <c r="BI95" s="39">
        <v>1.419916698</v>
      </c>
    </row>
    <row r="96" spans="1:61" hidden="1" x14ac:dyDescent="0.3">
      <c r="A96" s="39" t="s">
        <v>555</v>
      </c>
      <c r="B96" t="s">
        <v>556</v>
      </c>
      <c r="C96" s="60" t="s">
        <v>387</v>
      </c>
      <c r="D96" s="60" t="s">
        <v>388</v>
      </c>
      <c r="E96" s="60">
        <v>1.589403973</v>
      </c>
      <c r="F96" s="60">
        <v>1.8171447199999999</v>
      </c>
      <c r="G96" s="60">
        <v>-0.32813125300000001</v>
      </c>
      <c r="H96" s="60">
        <v>2.962903485</v>
      </c>
      <c r="I96" s="60">
        <v>0.88122904199999996</v>
      </c>
      <c r="J96" s="60">
        <v>2.9916512059999998</v>
      </c>
      <c r="K96" s="60">
        <v>5.0063799449999999</v>
      </c>
      <c r="L96" s="60">
        <v>1.7298070050000001</v>
      </c>
      <c r="M96" s="60">
        <v>0.33024170899999999</v>
      </c>
      <c r="N96" s="60">
        <v>2.4651586249999999</v>
      </c>
      <c r="O96" s="39">
        <v>3.1918529150000001</v>
      </c>
      <c r="P96" s="39">
        <v>3.0751800600000001</v>
      </c>
      <c r="Q96" s="39">
        <v>4.2916893979999999</v>
      </c>
      <c r="R96" s="39">
        <v>15.510026160000001</v>
      </c>
      <c r="S96" s="39">
        <v>26.86995245</v>
      </c>
      <c r="T96" s="39">
        <v>13.366666670000001</v>
      </c>
      <c r="U96" s="39">
        <v>13.312261100000001</v>
      </c>
      <c r="V96" s="39">
        <v>12.16996432</v>
      </c>
      <c r="W96" s="39">
        <v>12.532531369999999</v>
      </c>
      <c r="X96" s="39">
        <v>19.04615068</v>
      </c>
      <c r="Y96" s="39">
        <v>24.874805729999999</v>
      </c>
      <c r="Z96" s="39">
        <v>24.458964250000001</v>
      </c>
      <c r="AA96" s="39">
        <v>20.91898428</v>
      </c>
      <c r="AB96" s="39">
        <v>20.241666670000001</v>
      </c>
      <c r="AC96" s="39">
        <v>18.44895696</v>
      </c>
      <c r="AD96" s="39">
        <v>19.302556899999999</v>
      </c>
      <c r="AE96" s="39">
        <v>23.021088769999999</v>
      </c>
      <c r="AF96" s="39">
        <v>16.384946580000001</v>
      </c>
      <c r="AG96" s="39">
        <v>13.526752070000001</v>
      </c>
      <c r="AH96" s="39">
        <v>13.7</v>
      </c>
      <c r="AI96" s="39">
        <v>20.40457344</v>
      </c>
      <c r="AJ96" s="39">
        <v>19.47285123</v>
      </c>
      <c r="AK96" s="39">
        <v>15.865899020000001</v>
      </c>
      <c r="AL96" s="39">
        <v>14.414493650000001</v>
      </c>
      <c r="AM96" s="39">
        <v>10.922787189999999</v>
      </c>
      <c r="AN96" s="39">
        <v>8.9370571069999993</v>
      </c>
      <c r="AO96" s="39">
        <v>8.1962194840000002</v>
      </c>
      <c r="AP96" s="39">
        <v>5.5389729809999997</v>
      </c>
      <c r="AQ96" s="39">
        <v>4.7662255870000001</v>
      </c>
      <c r="AR96" s="39">
        <v>2.6367827290000001</v>
      </c>
      <c r="AS96" s="39">
        <v>3.1660825209999999</v>
      </c>
      <c r="AT96" s="39">
        <v>3.37396641</v>
      </c>
      <c r="AU96" s="39">
        <v>3.6293629360000002</v>
      </c>
      <c r="AV96" s="39">
        <v>3.5306507909999998</v>
      </c>
      <c r="AW96" s="39">
        <v>2.8988479699999998</v>
      </c>
      <c r="AX96" s="39">
        <v>3.5450730500000001</v>
      </c>
      <c r="AY96" s="39">
        <v>3.1959459699999999</v>
      </c>
      <c r="AZ96" s="39">
        <v>2.89500102</v>
      </c>
      <c r="BA96" s="39">
        <v>4.15279636</v>
      </c>
      <c r="BB96" s="39">
        <v>1.210073956</v>
      </c>
      <c r="BC96" s="39">
        <v>4.7129815759999998</v>
      </c>
      <c r="BD96" s="39">
        <v>3.3298701739999998</v>
      </c>
      <c r="BE96" s="39">
        <v>1.5015197950000001</v>
      </c>
      <c r="BF96" s="39">
        <v>-0.92127191799999997</v>
      </c>
      <c r="BG96" s="39">
        <v>-1.3122424109999999</v>
      </c>
      <c r="BH96" s="39">
        <v>-1.7359023659999999</v>
      </c>
      <c r="BI96" s="39">
        <v>-0.82565758099999997</v>
      </c>
    </row>
    <row r="97" spans="1:61" hidden="1" x14ac:dyDescent="0.3">
      <c r="A97" s="39" t="s">
        <v>557</v>
      </c>
      <c r="B97" t="s">
        <v>558</v>
      </c>
      <c r="C97" s="60" t="s">
        <v>387</v>
      </c>
      <c r="D97" s="60" t="s">
        <v>388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V97" s="39">
        <v>18.456883510000001</v>
      </c>
      <c r="W97" s="39">
        <v>18.13537676</v>
      </c>
      <c r="X97" s="39">
        <v>20.88288288</v>
      </c>
      <c r="Y97" s="39">
        <v>21.821433890000002</v>
      </c>
      <c r="Z97" s="39">
        <v>18.787470939999999</v>
      </c>
      <c r="AA97" s="39">
        <v>7.8127414120000003</v>
      </c>
      <c r="AB97" s="39">
        <v>6.0953472819999996</v>
      </c>
      <c r="AC97" s="39">
        <v>5.6596127870000004</v>
      </c>
      <c r="AD97" s="39">
        <v>2.5013849239999999</v>
      </c>
      <c r="AE97" s="39">
        <v>0.55707990399999996</v>
      </c>
      <c r="AF97" s="39">
        <v>-0.87233338800000004</v>
      </c>
      <c r="AG97" s="39">
        <v>4</v>
      </c>
      <c r="AH97" s="39">
        <v>5.5929487179999997</v>
      </c>
      <c r="AI97" s="39">
        <v>2.724237365</v>
      </c>
      <c r="AJ97" s="39">
        <v>2.6446036789999998</v>
      </c>
      <c r="AK97" s="39">
        <v>3.778337531</v>
      </c>
      <c r="AL97" s="39">
        <v>2.8085991680000002</v>
      </c>
      <c r="AM97" s="39">
        <v>3.7706576730000001</v>
      </c>
      <c r="AN97" s="39">
        <v>1.8688247529999999</v>
      </c>
      <c r="AO97" s="39">
        <v>2.0323517209999999</v>
      </c>
      <c r="AP97" s="39">
        <v>1.24452783</v>
      </c>
      <c r="AQ97" s="39">
        <v>1.3776933039999999</v>
      </c>
      <c r="AR97" s="39">
        <v>0.57742763900000005</v>
      </c>
      <c r="AS97" s="39">
        <v>2.1818181820000002</v>
      </c>
      <c r="AT97" s="39">
        <v>3.1409930519999998</v>
      </c>
      <c r="AU97" s="39">
        <v>-0.42800693400000001</v>
      </c>
      <c r="AV97" s="39">
        <v>2.2300876189999999</v>
      </c>
      <c r="AW97" s="39">
        <v>2.2250199739999998</v>
      </c>
      <c r="AX97" s="39">
        <v>3.5250185530000002</v>
      </c>
      <c r="AY97" s="39">
        <v>4.2560492940000003</v>
      </c>
      <c r="AZ97" s="39">
        <v>3.8606706069999999</v>
      </c>
      <c r="BA97" s="39">
        <v>8.0322557929999991</v>
      </c>
      <c r="BB97" s="39">
        <v>-0.309006161</v>
      </c>
      <c r="BC97" s="39">
        <v>3.436509059</v>
      </c>
      <c r="BD97" s="39">
        <v>3.033472803</v>
      </c>
      <c r="BE97" s="39">
        <v>2.4107770400000001</v>
      </c>
      <c r="BF97" s="39">
        <v>-4.4228555000000003E-2</v>
      </c>
      <c r="BG97" s="39">
        <v>-0.94675729900000005</v>
      </c>
      <c r="BH97" s="39">
        <v>-0.62154377000000005</v>
      </c>
      <c r="BI97" s="39">
        <v>1.7212917830000001</v>
      </c>
    </row>
    <row r="98" spans="1:61" hidden="1" x14ac:dyDescent="0.3">
      <c r="A98" s="39" t="s">
        <v>559</v>
      </c>
      <c r="B98" t="s">
        <v>560</v>
      </c>
      <c r="C98" s="60" t="s">
        <v>387</v>
      </c>
      <c r="D98" s="60" t="s">
        <v>388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1:61" hidden="1" x14ac:dyDescent="0.3">
      <c r="A99" s="39" t="s">
        <v>561</v>
      </c>
      <c r="B99" t="s">
        <v>562</v>
      </c>
      <c r="C99" s="60" t="s">
        <v>387</v>
      </c>
      <c r="D99" s="60" t="s">
        <v>388</v>
      </c>
      <c r="E99" s="60">
        <v>-1.190693153</v>
      </c>
      <c r="F99" s="60">
        <v>-0.55333538299999996</v>
      </c>
      <c r="G99" s="60">
        <v>2.0525502320000002</v>
      </c>
      <c r="H99" s="60">
        <v>0.151450899</v>
      </c>
      <c r="I99" s="60">
        <v>-0.19356399699999999</v>
      </c>
      <c r="J99" s="60">
        <v>-0.8</v>
      </c>
      <c r="K99" s="60">
        <v>0.684261974</v>
      </c>
      <c r="L99" s="60">
        <v>0.48543689299999998</v>
      </c>
      <c r="M99" s="60">
        <v>1.9263285020000001</v>
      </c>
      <c r="N99" s="60">
        <v>2.0972806450000001</v>
      </c>
      <c r="O99" s="39">
        <v>2.3443393490000002</v>
      </c>
      <c r="P99" s="39">
        <v>-0.45359188099999997</v>
      </c>
      <c r="Q99" s="39">
        <v>0.52970325200000001</v>
      </c>
      <c r="R99" s="39">
        <v>13.79603399</v>
      </c>
      <c r="S99" s="39">
        <v>16.494896690000001</v>
      </c>
      <c r="T99" s="39">
        <v>13.159244380000001</v>
      </c>
      <c r="U99" s="39">
        <v>10.725</v>
      </c>
      <c r="V99" s="39">
        <v>12.32457969</v>
      </c>
      <c r="W99" s="39">
        <v>8.2879762499999998</v>
      </c>
      <c r="X99" s="39">
        <v>11.34338588</v>
      </c>
      <c r="Y99" s="39">
        <v>10.82384323</v>
      </c>
      <c r="Z99" s="39">
        <v>11.43306795</v>
      </c>
      <c r="AA99" s="39">
        <v>0.30738556099999997</v>
      </c>
      <c r="AB99" s="39">
        <v>4.538678151</v>
      </c>
      <c r="AC99" s="39">
        <v>3.4067501180000002</v>
      </c>
      <c r="AD99" s="39">
        <v>18.686791299999999</v>
      </c>
      <c r="AE99" s="39">
        <v>36.931121300000001</v>
      </c>
      <c r="AF99" s="39">
        <v>12.323213279999999</v>
      </c>
      <c r="AG99" s="39">
        <v>10.83270377</v>
      </c>
      <c r="AH99" s="39">
        <v>11.3871322</v>
      </c>
      <c r="AI99" s="39">
        <v>41.221867140000001</v>
      </c>
      <c r="AJ99" s="39">
        <v>33.166421919999998</v>
      </c>
      <c r="AK99" s="39">
        <v>10.045918</v>
      </c>
      <c r="AL99" s="39">
        <v>11.819690169999999</v>
      </c>
      <c r="AM99" s="39">
        <v>10.85532115</v>
      </c>
      <c r="AN99" s="39">
        <v>8.4114131230000009</v>
      </c>
      <c r="AO99" s="39">
        <v>11.056916530000001</v>
      </c>
      <c r="AP99" s="39">
        <v>9.2329029489999996</v>
      </c>
      <c r="AQ99" s="39">
        <v>6.6134607049999996</v>
      </c>
      <c r="AR99" s="39">
        <v>5.2136105859999997</v>
      </c>
      <c r="AS99" s="39">
        <v>5.9775773470000004</v>
      </c>
      <c r="AT99" s="39">
        <v>7.2858736659999996</v>
      </c>
      <c r="AU99" s="39">
        <v>8.1326305429999994</v>
      </c>
      <c r="AV99" s="39">
        <v>5.6034767539999999</v>
      </c>
      <c r="AW99" s="39">
        <v>7.5786224730000002</v>
      </c>
      <c r="AX99" s="39">
        <v>9.1086498569999996</v>
      </c>
      <c r="AY99" s="39">
        <v>6.5608528279999998</v>
      </c>
      <c r="AZ99" s="39">
        <v>6.8216175359999998</v>
      </c>
      <c r="BA99" s="39">
        <v>11.355761129999999</v>
      </c>
      <c r="BB99" s="39">
        <v>1.859102547</v>
      </c>
      <c r="BC99" s="39">
        <v>3.8595090980000002</v>
      </c>
      <c r="BD99" s="39">
        <v>6.2153417629999996</v>
      </c>
      <c r="BE99" s="39">
        <v>3.7825002400000001</v>
      </c>
      <c r="BF99" s="39">
        <v>4.3433713129999996</v>
      </c>
      <c r="BG99" s="39">
        <v>3.4183616969999999</v>
      </c>
      <c r="BH99" s="39">
        <v>2.3887203279999998</v>
      </c>
      <c r="BI99" s="39">
        <v>4.4484419989999999</v>
      </c>
    </row>
    <row r="100" spans="1:61" hidden="1" x14ac:dyDescent="0.3">
      <c r="A100" s="39" t="s">
        <v>563</v>
      </c>
      <c r="B100" t="s">
        <v>564</v>
      </c>
      <c r="C100" s="60" t="s">
        <v>387</v>
      </c>
      <c r="D100" s="60" t="s">
        <v>388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1:61" hidden="1" x14ac:dyDescent="0.3">
      <c r="A101" s="39" t="s">
        <v>565</v>
      </c>
      <c r="B101" t="s">
        <v>566</v>
      </c>
      <c r="C101" s="60" t="s">
        <v>387</v>
      </c>
      <c r="D101" s="60" t="s">
        <v>388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AN101" s="39">
        <v>12.21052632</v>
      </c>
      <c r="AO101" s="39">
        <v>7.0947119729999999</v>
      </c>
      <c r="AP101" s="39">
        <v>3.555670906</v>
      </c>
      <c r="AQ101" s="39">
        <v>4.586466165</v>
      </c>
      <c r="AR101" s="39">
        <v>7.5382193989999999</v>
      </c>
      <c r="AS101" s="39">
        <v>6.1485433299999999</v>
      </c>
      <c r="AT101" s="39">
        <v>2.627413142</v>
      </c>
      <c r="AU101" s="39">
        <v>5.3410152139999996</v>
      </c>
      <c r="AV101" s="39">
        <v>5.9809781409999996</v>
      </c>
      <c r="AW101" s="39">
        <v>4.6684662240000003</v>
      </c>
      <c r="AX101" s="39">
        <v>6.9255430389999999</v>
      </c>
      <c r="AY101" s="39">
        <v>6.5785726679999996</v>
      </c>
      <c r="AZ101" s="39">
        <v>12.30442642</v>
      </c>
      <c r="BA101" s="39">
        <v>8.1004623999999996</v>
      </c>
      <c r="BB101" s="39">
        <v>2.913358428</v>
      </c>
      <c r="BC101" s="39">
        <v>2.0866666669999998</v>
      </c>
      <c r="BD101" s="39">
        <v>4.9777356370000003</v>
      </c>
      <c r="BE101" s="39">
        <v>2.391935213</v>
      </c>
      <c r="BF101" s="39">
        <v>1.832450594</v>
      </c>
      <c r="BG101" s="39">
        <v>0.92076972400000001</v>
      </c>
      <c r="BH101" s="39">
        <v>-0.95739682000000004</v>
      </c>
      <c r="BI101" s="39">
        <v>0.73864060300000001</v>
      </c>
    </row>
    <row r="102" spans="1:61" hidden="1" x14ac:dyDescent="0.3">
      <c r="A102" s="39" t="s">
        <v>567</v>
      </c>
      <c r="B102" t="s">
        <v>568</v>
      </c>
      <c r="C102" s="60" t="s">
        <v>387</v>
      </c>
      <c r="D102" s="60" t="s">
        <v>388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Y102" s="39">
        <v>13.509370329999999</v>
      </c>
      <c r="Z102" s="39">
        <v>11.650673165000001</v>
      </c>
      <c r="AA102" s="39">
        <v>9.3570502130000008</v>
      </c>
      <c r="AB102" s="39">
        <v>6.9073083779999997</v>
      </c>
      <c r="AC102" s="39">
        <v>5.9919511099999996</v>
      </c>
      <c r="AD102" s="39">
        <v>4.6286940484999999</v>
      </c>
      <c r="AE102" s="39">
        <v>2.8250000000000002</v>
      </c>
      <c r="AF102" s="39">
        <v>3.6919606849999997</v>
      </c>
      <c r="AG102" s="39">
        <v>4.4763014334999998</v>
      </c>
      <c r="AH102" s="39">
        <v>5.0824888080000008</v>
      </c>
      <c r="AI102" s="39">
        <v>5.3883480479999992</v>
      </c>
      <c r="AJ102" s="39">
        <v>4.9481927495000004</v>
      </c>
      <c r="AK102" s="39">
        <v>3.5600643085000003</v>
      </c>
      <c r="AL102" s="39">
        <v>3.6258055379999998</v>
      </c>
      <c r="AM102" s="39">
        <v>2.7445526189999998</v>
      </c>
      <c r="AN102" s="39">
        <v>2.9568002510000002</v>
      </c>
      <c r="AO102" s="39">
        <v>2.4811009890000002</v>
      </c>
      <c r="AP102" s="39">
        <v>2.1957914000000001</v>
      </c>
      <c r="AQ102" s="39">
        <v>1.869488536</v>
      </c>
      <c r="AR102" s="39">
        <v>1.6952360450000001</v>
      </c>
      <c r="AS102" s="39">
        <v>2.596615957</v>
      </c>
      <c r="AT102" s="39">
        <v>2.5662389600000002</v>
      </c>
      <c r="AU102" s="39">
        <v>2.074076174</v>
      </c>
      <c r="AV102" s="39">
        <v>2.0648395719999999</v>
      </c>
      <c r="AW102" s="39">
        <v>2.1648740809999998</v>
      </c>
      <c r="AX102" s="39">
        <v>2.4544976974999999</v>
      </c>
      <c r="AY102" s="39">
        <v>2.4792182475</v>
      </c>
      <c r="AZ102" s="39">
        <v>2.52275655</v>
      </c>
      <c r="BA102" s="39">
        <v>4.4895599539999997</v>
      </c>
      <c r="BB102" s="39">
        <v>1.189904616</v>
      </c>
      <c r="BC102" s="39">
        <v>1.9618846830000001</v>
      </c>
      <c r="BD102" s="39">
        <v>3.3403180080000001</v>
      </c>
      <c r="BE102" s="39">
        <v>2.598297643</v>
      </c>
      <c r="BF102" s="39">
        <v>1.434726602</v>
      </c>
      <c r="BG102" s="39">
        <v>0.97603508000000005</v>
      </c>
      <c r="BH102" s="39">
        <v>0.34478243800000002</v>
      </c>
      <c r="BI102" s="39">
        <v>0.52865172100000002</v>
      </c>
    </row>
    <row r="103" spans="1:61" hidden="1" x14ac:dyDescent="0.3">
      <c r="A103" s="39" t="s">
        <v>569</v>
      </c>
      <c r="B103" t="s">
        <v>570</v>
      </c>
      <c r="C103" s="60" t="s">
        <v>387</v>
      </c>
      <c r="D103" s="60" t="s">
        <v>388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AA103" s="39">
        <v>10.970464140000001</v>
      </c>
      <c r="AB103" s="39">
        <v>9.8859315589999994</v>
      </c>
      <c r="AC103" s="39">
        <v>8.650519031</v>
      </c>
      <c r="AD103" s="39">
        <v>3.503184713</v>
      </c>
      <c r="AE103" s="39">
        <v>3.384615385</v>
      </c>
      <c r="AF103" s="39">
        <v>5.654761905</v>
      </c>
      <c r="AG103" s="39">
        <v>7.8873239440000003</v>
      </c>
      <c r="AH103" s="39">
        <v>10.18276762</v>
      </c>
      <c r="AI103" s="39">
        <v>10.426540279999999</v>
      </c>
      <c r="AJ103" s="39">
        <v>11.158798279999999</v>
      </c>
      <c r="AK103" s="39">
        <v>9.6525096529999992</v>
      </c>
      <c r="AL103" s="39">
        <v>8.8028169009999999</v>
      </c>
      <c r="AM103" s="39">
        <v>8.7378640779999994</v>
      </c>
      <c r="AN103" s="39">
        <v>9.0773809520000004</v>
      </c>
      <c r="AO103" s="39">
        <v>6.2755798089999999</v>
      </c>
      <c r="AP103" s="39">
        <v>5.7766367140000003</v>
      </c>
      <c r="AQ103" s="39">
        <v>2.9126213590000001</v>
      </c>
      <c r="AR103" s="39">
        <v>-4.0094339620000001</v>
      </c>
      <c r="AS103" s="39">
        <v>-3.6855036860000001</v>
      </c>
      <c r="AT103" s="39">
        <v>-1.658163265</v>
      </c>
      <c r="AU103" s="39">
        <v>-2.9831387810000001</v>
      </c>
      <c r="AV103" s="39">
        <v>-2.673796791</v>
      </c>
      <c r="AW103" s="39">
        <v>-0.27472527499999999</v>
      </c>
      <c r="AX103" s="39">
        <v>0.82644628099999995</v>
      </c>
      <c r="AY103" s="39">
        <v>2.0491803279999998</v>
      </c>
      <c r="AZ103" s="39">
        <v>2.0080321290000001</v>
      </c>
      <c r="BA103" s="39">
        <v>4.3307086610000001</v>
      </c>
      <c r="BB103" s="39">
        <v>0.62893081799999995</v>
      </c>
      <c r="BC103" s="39">
        <v>2.25</v>
      </c>
      <c r="BD103" s="39">
        <v>5.2567237159999998</v>
      </c>
      <c r="BE103" s="39">
        <v>4.0650406500000003</v>
      </c>
      <c r="BF103" s="39">
        <v>4.3526785710000002</v>
      </c>
      <c r="BG103" s="39">
        <v>4.4919786100000003</v>
      </c>
      <c r="BH103" s="39">
        <v>2.968270215</v>
      </c>
      <c r="BI103" s="39">
        <v>2.385685885</v>
      </c>
    </row>
    <row r="104" spans="1:61" hidden="1" x14ac:dyDescent="0.3">
      <c r="A104" s="39" t="s">
        <v>571</v>
      </c>
      <c r="B104" s="39" t="s">
        <v>572</v>
      </c>
      <c r="C104" s="39" t="s">
        <v>387</v>
      </c>
      <c r="D104" s="39" t="s">
        <v>388</v>
      </c>
      <c r="E104" s="39">
        <v>-1.7462381570000001</v>
      </c>
      <c r="F104" s="39">
        <v>1.562992374</v>
      </c>
      <c r="G104" s="39">
        <v>1.0921501709999999</v>
      </c>
      <c r="H104" s="39">
        <v>3.081456019</v>
      </c>
      <c r="I104" s="39">
        <v>4.4721014710000002</v>
      </c>
      <c r="J104" s="39">
        <v>3.1862745100000001</v>
      </c>
      <c r="K104" s="39">
        <v>1.7842346570000001</v>
      </c>
      <c r="L104" s="39">
        <v>2.0918409869999999</v>
      </c>
      <c r="M104" s="39">
        <v>1.8612244899999999</v>
      </c>
      <c r="N104" s="39">
        <v>1.258214457</v>
      </c>
      <c r="O104" s="39">
        <v>2.8808864270000001</v>
      </c>
      <c r="P104" s="39">
        <v>2.223247942</v>
      </c>
      <c r="Q104" s="39">
        <v>3.612281758</v>
      </c>
      <c r="R104" s="39">
        <v>5.1932016269999997</v>
      </c>
      <c r="S104" s="39">
        <v>12.849547749999999</v>
      </c>
      <c r="T104" s="39">
        <v>8.376162506</v>
      </c>
      <c r="U104" s="39">
        <v>4.883418958</v>
      </c>
      <c r="V104" s="39">
        <v>8.4347077190000004</v>
      </c>
      <c r="W104" s="39">
        <v>5.7483246460000004</v>
      </c>
      <c r="X104" s="39">
        <v>12.13535589</v>
      </c>
      <c r="Y104" s="39">
        <v>18.06154304</v>
      </c>
      <c r="Z104" s="39">
        <v>9.4056912609999994</v>
      </c>
      <c r="AA104" s="39">
        <v>8.9826217059999998</v>
      </c>
      <c r="AB104" s="39">
        <v>8.2528116580000006</v>
      </c>
      <c r="AC104" s="39">
        <v>4.7263681589999997</v>
      </c>
      <c r="AD104" s="39">
        <v>3.3626752359999998</v>
      </c>
      <c r="AE104" s="39">
        <v>4.3527238319999997</v>
      </c>
      <c r="AF104" s="39">
        <v>2.4871540219999999</v>
      </c>
      <c r="AG104" s="39">
        <v>4.4912576360000003</v>
      </c>
      <c r="AH104" s="39">
        <v>9.8504092579999991</v>
      </c>
      <c r="AI104" s="39">
        <v>23.322566439999999</v>
      </c>
      <c r="AJ104" s="39">
        <v>33.972260249999998</v>
      </c>
      <c r="AK104" s="39">
        <v>8.7598862529999995</v>
      </c>
      <c r="AL104" s="39">
        <v>10.74864672</v>
      </c>
      <c r="AM104" s="39">
        <v>21.729346880000001</v>
      </c>
      <c r="AN104" s="39">
        <v>29.46452923</v>
      </c>
      <c r="AO104" s="39">
        <v>23.837835309999999</v>
      </c>
      <c r="AP104" s="39">
        <v>20.199866759999999</v>
      </c>
      <c r="AQ104" s="39">
        <v>13.668107750000001</v>
      </c>
      <c r="AR104" s="39">
        <v>11.66374098</v>
      </c>
      <c r="AS104" s="39">
        <v>11.04803493</v>
      </c>
      <c r="AT104" s="39">
        <v>9.6657491150000006</v>
      </c>
      <c r="AU104" s="39">
        <v>7.6988652950000001</v>
      </c>
      <c r="AV104" s="39">
        <v>7.6741663940000002</v>
      </c>
      <c r="AW104" s="39">
        <v>8.1137909710000002</v>
      </c>
      <c r="AX104" s="39">
        <v>8.8090607480000003</v>
      </c>
      <c r="AY104" s="39">
        <v>5.5777520770000004</v>
      </c>
      <c r="AZ104" s="39">
        <v>6.9362147089999997</v>
      </c>
      <c r="BA104" s="39">
        <v>11.406220899999999</v>
      </c>
      <c r="BB104" s="39">
        <v>5.4920252779999998</v>
      </c>
      <c r="BC104" s="39">
        <v>4.7005499290000001</v>
      </c>
      <c r="BD104" s="39">
        <v>6.7622795729999998</v>
      </c>
      <c r="BE104" s="39">
        <v>5.1961861550000004</v>
      </c>
      <c r="BF104" s="39">
        <v>5.1618989859999997</v>
      </c>
      <c r="BG104" s="39">
        <v>6.1292493029999999</v>
      </c>
      <c r="BH104" s="39">
        <v>3.1578311800000001</v>
      </c>
      <c r="BI104" s="39">
        <v>2.7246122330000002</v>
      </c>
    </row>
    <row r="105" spans="1:61" hidden="1" x14ac:dyDescent="0.3">
      <c r="A105" s="39" t="s">
        <v>573</v>
      </c>
      <c r="B105" s="39" t="s">
        <v>574</v>
      </c>
      <c r="C105" s="39" t="s">
        <v>387</v>
      </c>
      <c r="D105" s="39" t="s">
        <v>388</v>
      </c>
      <c r="R105" s="39">
        <v>10.39077825</v>
      </c>
      <c r="S105" s="39">
        <v>16.161699405</v>
      </c>
      <c r="T105" s="39">
        <v>17.392884909999999</v>
      </c>
      <c r="U105" s="39">
        <v>7.1020068960000007</v>
      </c>
      <c r="V105" s="39">
        <v>13.02243867</v>
      </c>
      <c r="W105" s="39">
        <v>10.224436279999999</v>
      </c>
      <c r="X105" s="39">
        <v>15.333397694999999</v>
      </c>
      <c r="Y105" s="39">
        <v>13.806296545</v>
      </c>
      <c r="Z105" s="39">
        <v>12.16739435</v>
      </c>
      <c r="AA105" s="39">
        <v>13.25701986</v>
      </c>
      <c r="AB105" s="39">
        <v>13.50251052</v>
      </c>
      <c r="AC105" s="39">
        <v>13.050448635</v>
      </c>
      <c r="AD105" s="39">
        <v>10.537729975</v>
      </c>
      <c r="AE105" s="39">
        <v>7.7700249870000002</v>
      </c>
      <c r="AF105" s="39">
        <v>8.1523425379999992</v>
      </c>
      <c r="AG105" s="39">
        <v>11.690586890000001</v>
      </c>
      <c r="AH105" s="39">
        <v>9.4317026019999997</v>
      </c>
      <c r="AI105" s="39">
        <v>11.80401094</v>
      </c>
      <c r="AJ105" s="39">
        <v>14.017611375000001</v>
      </c>
      <c r="AK105" s="39">
        <v>10.09896715</v>
      </c>
      <c r="AL105" s="39">
        <v>9.3703441600000001</v>
      </c>
      <c r="AM105" s="39">
        <v>29.187619425000001</v>
      </c>
      <c r="AN105" s="39">
        <v>14.46254822</v>
      </c>
      <c r="AO105" s="39">
        <v>10.68099962</v>
      </c>
      <c r="AP105" s="39">
        <v>7.7691490299012553</v>
      </c>
      <c r="AQ105" s="39">
        <v>6.2090415910000001</v>
      </c>
      <c r="AR105" s="39">
        <v>4.0741761360000002</v>
      </c>
      <c r="AS105" s="39">
        <v>4.165404423</v>
      </c>
      <c r="AT105" s="39">
        <v>4.7931814959999999</v>
      </c>
      <c r="AU105" s="39">
        <v>3.895705258</v>
      </c>
      <c r="AV105" s="39">
        <v>5.303566215</v>
      </c>
      <c r="AW105" s="39">
        <v>4.6684662240000003</v>
      </c>
      <c r="AX105" s="39">
        <v>8.4487264230000001</v>
      </c>
      <c r="AY105" s="39">
        <v>7.1967367439999999</v>
      </c>
      <c r="AZ105" s="39">
        <v>7.9522099089999996</v>
      </c>
      <c r="BA105" s="39">
        <v>10.46007314</v>
      </c>
      <c r="BB105" s="39">
        <v>4.3623482930000002</v>
      </c>
      <c r="BC105" s="39">
        <v>4.7005499290000001</v>
      </c>
      <c r="BD105" s="39">
        <v>6.7622795729999998</v>
      </c>
      <c r="BE105" s="39">
        <v>6.2709030099999996</v>
      </c>
      <c r="BF105" s="39">
        <v>5.1618989859999997</v>
      </c>
      <c r="BG105" s="39">
        <v>4.4730067859999991</v>
      </c>
      <c r="BH105" s="39">
        <v>4.0300327749999996</v>
      </c>
      <c r="BI105" s="39">
        <v>5.3007867480000002</v>
      </c>
    </row>
    <row r="106" spans="1:61" hidden="1" x14ac:dyDescent="0.3">
      <c r="A106" s="39" t="s">
        <v>575</v>
      </c>
      <c r="B106" s="39" t="s">
        <v>576</v>
      </c>
      <c r="C106" s="39" t="s">
        <v>387</v>
      </c>
      <c r="D106" s="39" t="s">
        <v>388</v>
      </c>
      <c r="AE106" s="39">
        <v>50</v>
      </c>
      <c r="AF106" s="39">
        <v>133.33333329999999</v>
      </c>
      <c r="AG106" s="39">
        <v>185.7142857</v>
      </c>
      <c r="AH106" s="39">
        <v>1400</v>
      </c>
      <c r="AI106" s="39">
        <v>500</v>
      </c>
      <c r="AJ106" s="39">
        <v>122.2222222</v>
      </c>
      <c r="AK106" s="39">
        <v>625</v>
      </c>
      <c r="AL106" s="39">
        <v>1500</v>
      </c>
      <c r="AM106" s="39">
        <v>107.3275862</v>
      </c>
      <c r="AN106" s="39">
        <v>3.9501039499999999</v>
      </c>
      <c r="AO106" s="39">
        <v>4.3</v>
      </c>
      <c r="AP106" s="39">
        <v>4.1706615530000004</v>
      </c>
      <c r="AQ106" s="39">
        <v>6.3966866080000004</v>
      </c>
      <c r="AR106" s="39">
        <v>4.0191387560000003</v>
      </c>
      <c r="AS106" s="39">
        <v>4.6113155470000002</v>
      </c>
      <c r="AT106" s="39">
        <v>3.7767024669999998</v>
      </c>
      <c r="AU106" s="39">
        <v>1.671784374</v>
      </c>
      <c r="AV106" s="39">
        <v>1.767337808</v>
      </c>
      <c r="AW106" s="39">
        <v>2.0553967910000002</v>
      </c>
      <c r="AX106" s="39">
        <v>3.3171782439999999</v>
      </c>
      <c r="AY106" s="39">
        <v>3.1898259150000001</v>
      </c>
      <c r="AZ106" s="39">
        <v>2.8992827559999998</v>
      </c>
      <c r="BA106" s="39">
        <v>6.0769683880000001</v>
      </c>
      <c r="BB106" s="39">
        <v>2.378528459</v>
      </c>
      <c r="BC106" s="39">
        <v>1.0305550530000001</v>
      </c>
      <c r="BD106" s="39">
        <v>2.2727272730000001</v>
      </c>
      <c r="BE106" s="39">
        <v>3.4120734910000001</v>
      </c>
      <c r="BF106" s="39">
        <v>2.2165820639999998</v>
      </c>
      <c r="BG106" s="39">
        <v>-0.21519616</v>
      </c>
      <c r="BH106" s="39">
        <v>-0.46449900500000002</v>
      </c>
      <c r="BI106" s="39">
        <v>-1.1000000000000001</v>
      </c>
    </row>
    <row r="107" spans="1:61" hidden="1" x14ac:dyDescent="0.3">
      <c r="A107" s="39" t="s">
        <v>577</v>
      </c>
      <c r="B107" s="39" t="s">
        <v>578</v>
      </c>
      <c r="C107" s="39" t="s">
        <v>387</v>
      </c>
      <c r="D107" s="39" t="s">
        <v>388</v>
      </c>
      <c r="E107" s="39">
        <v>-5.0300415960000002</v>
      </c>
      <c r="F107" s="39">
        <v>3.7797063830000002</v>
      </c>
      <c r="G107" s="39">
        <v>-0.55490426000000004</v>
      </c>
      <c r="H107" s="39">
        <v>4.3068217539999996</v>
      </c>
      <c r="I107" s="39">
        <v>9.1621458709999999</v>
      </c>
      <c r="J107" s="39">
        <v>2.263942573</v>
      </c>
      <c r="K107" s="39">
        <v>8.301835853</v>
      </c>
      <c r="L107" s="39">
        <v>-2.9353109810000002</v>
      </c>
      <c r="M107" s="39">
        <v>1.3162118780000001</v>
      </c>
      <c r="N107" s="39">
        <v>1.4131812420000001</v>
      </c>
      <c r="O107" s="39">
        <v>1.3684934070000001</v>
      </c>
      <c r="P107" s="39">
        <v>9.5795832819999998</v>
      </c>
      <c r="Q107" s="39">
        <v>3.1896939689999999</v>
      </c>
      <c r="R107" s="39">
        <v>22.73891948</v>
      </c>
      <c r="S107" s="39">
        <v>14.95069734</v>
      </c>
      <c r="T107" s="39">
        <v>16.773570320000001</v>
      </c>
      <c r="U107" s="39">
        <v>7.0381522780000001</v>
      </c>
      <c r="V107" s="39">
        <v>6.4919005810000003</v>
      </c>
      <c r="W107" s="39">
        <v>-2.6735949840000002</v>
      </c>
      <c r="X107" s="39">
        <v>13.093924299999999</v>
      </c>
      <c r="Y107" s="39">
        <v>17.778305249999999</v>
      </c>
      <c r="Z107" s="39">
        <v>10.858333330000001</v>
      </c>
      <c r="AA107" s="39">
        <v>7.3592422759999998</v>
      </c>
      <c r="AB107" s="39">
        <v>10.24366335</v>
      </c>
      <c r="AC107" s="39">
        <v>6.4020323909999997</v>
      </c>
      <c r="AD107" s="39">
        <v>10.64883901</v>
      </c>
      <c r="AE107" s="39">
        <v>3.2799266340000002</v>
      </c>
      <c r="AF107" s="39">
        <v>-11.44946461</v>
      </c>
      <c r="AG107" s="39">
        <v>4.1054680589999997</v>
      </c>
      <c r="AH107" s="39">
        <v>6.9239050369999999</v>
      </c>
      <c r="AI107" s="39">
        <v>21.276032010000002</v>
      </c>
      <c r="AJ107" s="39">
        <v>15.419907370000001</v>
      </c>
      <c r="AK107" s="39">
        <v>19.358494650000001</v>
      </c>
      <c r="AL107" s="39">
        <v>29.705971510000001</v>
      </c>
      <c r="AM107" s="39">
        <v>39.331619539999998</v>
      </c>
      <c r="AN107" s="39">
        <v>27.608185169999999</v>
      </c>
      <c r="AO107" s="39">
        <v>20.58359621</v>
      </c>
      <c r="AP107" s="39">
        <v>20.559007340000001</v>
      </c>
      <c r="AQ107" s="39">
        <v>10.6343382</v>
      </c>
      <c r="AR107" s="39">
        <v>8.6709571969999999</v>
      </c>
      <c r="AS107" s="39">
        <v>13.70772152</v>
      </c>
      <c r="AT107" s="39">
        <v>14.173280419999999</v>
      </c>
      <c r="AU107" s="39">
        <v>9.8534437809999993</v>
      </c>
      <c r="AV107" s="39">
        <v>39.281445550000001</v>
      </c>
      <c r="AW107" s="39">
        <v>22.811711259999999</v>
      </c>
      <c r="AX107" s="39">
        <v>15.728646189999999</v>
      </c>
      <c r="AY107" s="39">
        <v>13.06571209</v>
      </c>
      <c r="AZ107" s="39">
        <v>8.5287846480000002</v>
      </c>
      <c r="BA107" s="39">
        <v>15.519676130000001</v>
      </c>
      <c r="BB107" s="39">
        <v>-1.4636278000000001E-2</v>
      </c>
      <c r="BC107" s="39">
        <v>5.6965110230000002</v>
      </c>
      <c r="BD107" s="39">
        <v>8.4110710409999996</v>
      </c>
      <c r="BE107" s="39">
        <v>6.2796654959999998</v>
      </c>
      <c r="BF107" s="39">
        <v>5.8534727220000002</v>
      </c>
      <c r="BG107" s="39">
        <v>4.5661735309999996</v>
      </c>
      <c r="BH107" s="39">
        <v>9.0165188129999994</v>
      </c>
      <c r="BI107" s="39">
        <v>13.83374255</v>
      </c>
    </row>
    <row r="108" spans="1:61" hidden="1" x14ac:dyDescent="0.3">
      <c r="A108" s="39" t="s">
        <v>579</v>
      </c>
      <c r="B108" s="39" t="s">
        <v>580</v>
      </c>
      <c r="C108" s="39" t="s">
        <v>387</v>
      </c>
      <c r="D108" s="39" t="s">
        <v>388</v>
      </c>
      <c r="R108" s="39">
        <v>3.3879781420000001</v>
      </c>
      <c r="S108" s="39">
        <v>1.7970401680000001</v>
      </c>
      <c r="T108" s="39">
        <v>3.8421599180000001</v>
      </c>
      <c r="U108" s="39">
        <v>5.2283983330000003</v>
      </c>
      <c r="V108" s="39">
        <v>3.9088956960000001</v>
      </c>
      <c r="W108" s="39">
        <v>4.6871427490000004</v>
      </c>
      <c r="X108" s="39">
        <v>8.9764123470000001</v>
      </c>
      <c r="Y108" s="39">
        <v>9.2858574390000008</v>
      </c>
      <c r="Z108" s="39">
        <v>4.511278195</v>
      </c>
      <c r="AA108" s="39">
        <v>7.0158039419999998</v>
      </c>
      <c r="AB108" s="39">
        <v>6.4034132880000003</v>
      </c>
      <c r="AC108" s="39">
        <v>8.6508323469999997</v>
      </c>
      <c r="AD108" s="39">
        <v>7.006859414</v>
      </c>
      <c r="AE108" s="39">
        <v>5.2916666670000003</v>
      </c>
      <c r="AF108" s="39">
        <v>8.6822318959999993</v>
      </c>
      <c r="AG108" s="39">
        <v>15.787940580000001</v>
      </c>
      <c r="AH108" s="39">
        <v>16.94968553</v>
      </c>
      <c r="AI108" s="39">
        <v>28.970153270000001</v>
      </c>
      <c r="AJ108" s="39">
        <v>34.234008840000001</v>
      </c>
      <c r="AK108" s="39">
        <v>22.949801189999999</v>
      </c>
      <c r="AL108" s="39">
        <v>22.45105345</v>
      </c>
      <c r="AM108" s="39">
        <v>18.866390039999999</v>
      </c>
      <c r="AN108" s="39">
        <v>28.30287036</v>
      </c>
      <c r="AO108" s="39">
        <v>23.428143710000001</v>
      </c>
      <c r="AP108" s="39">
        <v>18.314129779999998</v>
      </c>
      <c r="AQ108" s="39">
        <v>14.175066920000001</v>
      </c>
      <c r="AR108" s="39">
        <v>10.03092578</v>
      </c>
      <c r="AS108" s="39">
        <v>9.7805863239999997</v>
      </c>
      <c r="AT108" s="39">
        <v>9.1562722930000007</v>
      </c>
      <c r="AU108" s="39">
        <v>5.261540654</v>
      </c>
      <c r="AV108" s="39">
        <v>4.648457584</v>
      </c>
      <c r="AW108" s="39">
        <v>6.779959775</v>
      </c>
      <c r="AX108" s="39">
        <v>3.5508083140000002</v>
      </c>
      <c r="AY108" s="39">
        <v>3.878312373</v>
      </c>
      <c r="AZ108" s="39">
        <v>7.9350088750000003</v>
      </c>
      <c r="BA108" s="39">
        <v>6.0661571529999998</v>
      </c>
      <c r="BB108" s="39">
        <v>4.2091898429999999</v>
      </c>
      <c r="BC108" s="39">
        <v>4.8813450759999997</v>
      </c>
      <c r="BD108" s="39">
        <v>3.9207353149999999</v>
      </c>
      <c r="BE108" s="39">
        <v>5.6676396059999998</v>
      </c>
      <c r="BF108" s="39">
        <v>1.7211024770000001</v>
      </c>
      <c r="BG108" s="39">
        <v>-0.22231506100000001</v>
      </c>
      <c r="BH108" s="39">
        <v>-7.0282475999999997E-2</v>
      </c>
      <c r="BI108" s="39">
        <v>0.40074222599999998</v>
      </c>
    </row>
    <row r="109" spans="1:61" hidden="1" x14ac:dyDescent="0.3">
      <c r="A109" s="39" t="s">
        <v>581</v>
      </c>
      <c r="B109" s="39" t="s">
        <v>582</v>
      </c>
      <c r="C109" s="39" t="s">
        <v>387</v>
      </c>
      <c r="D109" s="39" t="s">
        <v>388</v>
      </c>
      <c r="O109" s="39">
        <v>4.0579074359999998</v>
      </c>
      <c r="P109" s="39">
        <v>3.6746143060000001</v>
      </c>
      <c r="Q109" s="39">
        <v>6.3494860500000003</v>
      </c>
      <c r="R109" s="39">
        <v>12.796894529999999</v>
      </c>
      <c r="S109" s="39">
        <v>17.556822749999998</v>
      </c>
      <c r="T109" s="39">
        <v>12.701072849999999</v>
      </c>
      <c r="U109" s="39">
        <v>10.49440482</v>
      </c>
      <c r="V109" s="39">
        <v>11.78257054</v>
      </c>
      <c r="W109" s="39">
        <v>10.306129224999999</v>
      </c>
      <c r="X109" s="39">
        <v>12.480169220000001</v>
      </c>
      <c r="Y109" s="39">
        <v>17.8769028</v>
      </c>
      <c r="Z109" s="39">
        <v>14.396738835000001</v>
      </c>
      <c r="AA109" s="39">
        <v>10.667614319999998</v>
      </c>
      <c r="AB109" s="39">
        <v>11.684700530000001</v>
      </c>
      <c r="AC109" s="39">
        <v>12.44756933</v>
      </c>
      <c r="AD109" s="39">
        <v>11.382384800000001</v>
      </c>
      <c r="AE109" s="39">
        <v>11.690051895</v>
      </c>
      <c r="AF109" s="39">
        <v>10.751858990000001</v>
      </c>
      <c r="AG109" s="39">
        <v>12.77955272</v>
      </c>
      <c r="AH109" s="39">
        <v>12.670042090000001</v>
      </c>
      <c r="AI109" s="39">
        <v>16.65253439</v>
      </c>
      <c r="AJ109" s="39">
        <v>19.505001674999999</v>
      </c>
      <c r="AK109" s="39">
        <v>12.848873885</v>
      </c>
      <c r="AL109" s="39">
        <v>12.08979229</v>
      </c>
      <c r="AM109" s="39">
        <v>17.16775986</v>
      </c>
      <c r="AN109" s="39">
        <v>12.980686909999999</v>
      </c>
      <c r="AO109" s="39">
        <v>9.7889204020000005</v>
      </c>
      <c r="AP109" s="39">
        <v>7.1253272250000004</v>
      </c>
      <c r="AQ109" s="39">
        <v>7.2661980440000002</v>
      </c>
      <c r="AR109" s="39">
        <v>4.7748359355000005</v>
      </c>
      <c r="AS109" s="39">
        <v>4.6875701369999998</v>
      </c>
      <c r="AT109" s="39">
        <v>5.4402960724999998</v>
      </c>
      <c r="AU109" s="39">
        <v>5.1272286144999999</v>
      </c>
      <c r="AV109" s="39">
        <v>4.5077763629999996</v>
      </c>
      <c r="AW109" s="39">
        <v>4.6882828720000003</v>
      </c>
      <c r="AX109" s="39">
        <v>4.8693969690000003</v>
      </c>
      <c r="AY109" s="39">
        <v>6.125</v>
      </c>
      <c r="AZ109" s="39">
        <v>6.1435665520000002</v>
      </c>
      <c r="BA109" s="39">
        <v>9.0946430720000002</v>
      </c>
      <c r="BB109" s="39">
        <v>3.6753958405000002</v>
      </c>
      <c r="BC109" s="39">
        <v>4.3368424750000001</v>
      </c>
      <c r="BD109" s="39">
        <v>5.7946163755000004</v>
      </c>
      <c r="BE109" s="39">
        <v>4.3917898255000001</v>
      </c>
      <c r="BF109" s="39">
        <v>3.8958748624999999</v>
      </c>
      <c r="BG109" s="39">
        <v>3.3078962575000004</v>
      </c>
      <c r="BH109" s="39">
        <v>2.8904991525000003</v>
      </c>
      <c r="BI109" s="39">
        <v>2.9410883475</v>
      </c>
    </row>
    <row r="110" spans="1:61" hidden="1" x14ac:dyDescent="0.3">
      <c r="A110" s="39" t="s">
        <v>583</v>
      </c>
      <c r="B110" s="39" t="s">
        <v>584</v>
      </c>
      <c r="C110" s="39" t="s">
        <v>387</v>
      </c>
      <c r="D110" s="39" t="s">
        <v>388</v>
      </c>
      <c r="T110" s="39">
        <v>13.55332941</v>
      </c>
      <c r="U110" s="39">
        <v>10.19347696</v>
      </c>
      <c r="V110" s="39">
        <v>11.78257054</v>
      </c>
      <c r="W110" s="39">
        <v>9.5843791209999996</v>
      </c>
      <c r="X110" s="39">
        <v>12.480169220000001</v>
      </c>
      <c r="Y110" s="39">
        <v>16.753135690000001</v>
      </c>
      <c r="Z110" s="39">
        <v>13.208343745000001</v>
      </c>
      <c r="AA110" s="39">
        <v>10.84685792</v>
      </c>
      <c r="AB110" s="39">
        <v>11.39778274</v>
      </c>
      <c r="AC110" s="39">
        <v>11.148590335</v>
      </c>
      <c r="AD110" s="39">
        <v>9.3533308129999995</v>
      </c>
      <c r="AE110" s="39">
        <v>9.5042083155000014</v>
      </c>
      <c r="AF110" s="39">
        <v>9.0370899895000001</v>
      </c>
      <c r="AG110" s="39">
        <v>9.9240233979999992</v>
      </c>
      <c r="AH110" s="39">
        <v>11.39317471</v>
      </c>
      <c r="AI110" s="39">
        <v>11.80401094</v>
      </c>
      <c r="AJ110" s="39">
        <v>14.136460485000001</v>
      </c>
      <c r="AK110" s="39">
        <v>10.88016734</v>
      </c>
      <c r="AL110" s="39">
        <v>10.835235920000001</v>
      </c>
      <c r="AM110" s="39">
        <v>21.729346880000001</v>
      </c>
      <c r="AN110" s="39">
        <v>12.24955879</v>
      </c>
      <c r="AO110" s="39">
        <v>9.2204666240000002</v>
      </c>
      <c r="AP110" s="39">
        <v>7.1546826145000004</v>
      </c>
      <c r="AQ110" s="39">
        <v>7.1970742034999997</v>
      </c>
      <c r="AR110" s="39">
        <v>4.7748359355000005</v>
      </c>
      <c r="AS110" s="39">
        <v>4.3666645129999999</v>
      </c>
      <c r="AT110" s="39">
        <v>5.1672399604999999</v>
      </c>
      <c r="AU110" s="39">
        <v>4.2402666069999997</v>
      </c>
      <c r="AV110" s="39">
        <v>5.1657896635</v>
      </c>
      <c r="AW110" s="39">
        <v>4.6013399825000008</v>
      </c>
      <c r="AX110" s="39">
        <v>6.4659470585000003</v>
      </c>
      <c r="AY110" s="39">
        <v>6.2463789740000006</v>
      </c>
      <c r="AZ110" s="39">
        <v>6.3995774515000008</v>
      </c>
      <c r="BA110" s="39">
        <v>10.29697582</v>
      </c>
      <c r="BB110" s="39">
        <v>4.2190305209999996</v>
      </c>
      <c r="BC110" s="39">
        <v>4.4068413985000001</v>
      </c>
      <c r="BD110" s="39">
        <v>5.9905003195000006</v>
      </c>
      <c r="BE110" s="39">
        <v>5.0937415240000004</v>
      </c>
      <c r="BF110" s="39">
        <v>4.3389384829999997</v>
      </c>
      <c r="BG110" s="39">
        <v>3.5541733510000002</v>
      </c>
      <c r="BH110" s="39">
        <v>3.0603570420000001</v>
      </c>
      <c r="BI110" s="39">
        <v>3.041213172</v>
      </c>
    </row>
    <row r="111" spans="1:61" hidden="1" x14ac:dyDescent="0.3">
      <c r="A111" s="39" t="s">
        <v>585</v>
      </c>
      <c r="B111" s="39" t="s">
        <v>586</v>
      </c>
      <c r="C111" s="39" t="s">
        <v>387</v>
      </c>
      <c r="D111" s="39" t="s">
        <v>388</v>
      </c>
      <c r="Z111" s="39">
        <v>12.942828325000001</v>
      </c>
      <c r="AA111" s="39">
        <v>11.385754535</v>
      </c>
      <c r="AB111" s="39">
        <v>10.24366335</v>
      </c>
      <c r="AC111" s="39">
        <v>9.2295181950000007</v>
      </c>
      <c r="AD111" s="39">
        <v>8.4915849160000008</v>
      </c>
      <c r="AE111" s="39">
        <v>7.6016791599999998</v>
      </c>
      <c r="AF111" s="39">
        <v>7.1132376400000004</v>
      </c>
      <c r="AG111" s="39">
        <v>8.7990836955000002</v>
      </c>
      <c r="AH111" s="39">
        <v>8.2750160879999992</v>
      </c>
      <c r="AI111" s="39">
        <v>9.0521315530000006</v>
      </c>
      <c r="AJ111" s="39">
        <v>12.035986045000001</v>
      </c>
      <c r="AK111" s="39">
        <v>9.9603232049999999</v>
      </c>
      <c r="AL111" s="39">
        <v>9.2695032465000011</v>
      </c>
      <c r="AM111" s="39">
        <v>22.26405248</v>
      </c>
      <c r="AN111" s="39">
        <v>10.749415169999999</v>
      </c>
      <c r="AO111" s="39">
        <v>9.0422770200000002</v>
      </c>
      <c r="AP111" s="39">
        <v>7.5728346709999999</v>
      </c>
      <c r="AQ111" s="39">
        <v>6.2280041539999997</v>
      </c>
      <c r="AR111" s="39">
        <v>5.1031778860000001</v>
      </c>
      <c r="AS111" s="39">
        <v>4.01099373</v>
      </c>
      <c r="AT111" s="39">
        <v>4.7931814959999999</v>
      </c>
      <c r="AU111" s="39">
        <v>3.7501746580000002</v>
      </c>
      <c r="AV111" s="39">
        <v>5.6687077339999998</v>
      </c>
      <c r="AW111" s="39">
        <v>4.5342137410000003</v>
      </c>
      <c r="AX111" s="39">
        <v>7.1654175990000004</v>
      </c>
      <c r="AY111" s="39">
        <v>6.5785726679999996</v>
      </c>
      <c r="AZ111" s="39">
        <v>7.0255143699999998</v>
      </c>
      <c r="BA111" s="39">
        <v>10.687732015</v>
      </c>
      <c r="BB111" s="39">
        <v>4.3623482930000002</v>
      </c>
      <c r="BC111" s="39">
        <v>4.5489818804999995</v>
      </c>
      <c r="BD111" s="39">
        <v>6.7752370084999995</v>
      </c>
      <c r="BE111" s="39">
        <v>5.8715860175000003</v>
      </c>
      <c r="BF111" s="39">
        <v>4.9283407109999997</v>
      </c>
      <c r="BG111" s="39">
        <v>4.2575332054999997</v>
      </c>
      <c r="BH111" s="39">
        <v>3.1578311800000001</v>
      </c>
      <c r="BI111" s="39">
        <v>3.2709473265</v>
      </c>
    </row>
    <row r="112" spans="1:61" hidden="1" x14ac:dyDescent="0.3">
      <c r="A112" s="39" t="s">
        <v>587</v>
      </c>
      <c r="B112" s="39" t="s">
        <v>588</v>
      </c>
      <c r="C112" s="39" t="s">
        <v>387</v>
      </c>
      <c r="D112" s="39" t="s">
        <v>388</v>
      </c>
      <c r="Q112" s="39">
        <v>5.5074411940000001</v>
      </c>
      <c r="R112" s="39">
        <v>9.8329714614999997</v>
      </c>
      <c r="S112" s="39">
        <v>20.48861552</v>
      </c>
      <c r="T112" s="39">
        <v>17.742787700000001</v>
      </c>
      <c r="U112" s="39">
        <v>10.90249627</v>
      </c>
      <c r="V112" s="39">
        <v>10.245851375000001</v>
      </c>
      <c r="W112" s="39">
        <v>9.6535231965000001</v>
      </c>
      <c r="X112" s="39">
        <v>9.3900427129999997</v>
      </c>
      <c r="Y112" s="39">
        <v>12.06434316</v>
      </c>
      <c r="Z112" s="39">
        <v>12.942828325000001</v>
      </c>
      <c r="AA112" s="39">
        <v>7.4630019344999994</v>
      </c>
      <c r="AB112" s="39">
        <v>7.1320657005000001</v>
      </c>
      <c r="AC112" s="39">
        <v>7.4206092039999998</v>
      </c>
      <c r="AD112" s="39">
        <v>5.3932584270000001</v>
      </c>
      <c r="AE112" s="39">
        <v>3.8322625654999998</v>
      </c>
      <c r="AF112" s="39">
        <v>4.3528994895000004</v>
      </c>
      <c r="AG112" s="39">
        <v>4.0370370370000002</v>
      </c>
      <c r="AH112" s="39">
        <v>5.0740544300000003</v>
      </c>
      <c r="AI112" s="39">
        <v>7.1588809525000006</v>
      </c>
      <c r="AJ112" s="39">
        <v>6.5576159045000004</v>
      </c>
      <c r="AK112" s="39">
        <v>4.7242561844999997</v>
      </c>
      <c r="AL112" s="39">
        <v>4.9741143030000003</v>
      </c>
      <c r="AM112" s="39">
        <v>12.368194389999999</v>
      </c>
      <c r="AN112" s="39">
        <v>8.7106078495000006</v>
      </c>
      <c r="AO112" s="39">
        <v>9.4476038730000003</v>
      </c>
      <c r="AP112" s="39">
        <v>8.5298742139999995</v>
      </c>
      <c r="AQ112" s="39">
        <v>6.2280041539999997</v>
      </c>
      <c r="AR112" s="39">
        <v>4.2495525589999996</v>
      </c>
      <c r="AS112" s="39">
        <v>4.0387252999999994</v>
      </c>
      <c r="AT112" s="39">
        <v>4.8634966344999997</v>
      </c>
      <c r="AU112" s="39">
        <v>2.397865409</v>
      </c>
      <c r="AV112" s="39">
        <v>2.914134701</v>
      </c>
      <c r="AW112" s="39">
        <v>2.9600394670000001</v>
      </c>
      <c r="AX112" s="39">
        <v>3.733429165</v>
      </c>
      <c r="AY112" s="39">
        <v>5.1175781599999999</v>
      </c>
      <c r="AZ112" s="39">
        <v>5.3822236520000004</v>
      </c>
      <c r="BA112" s="39">
        <v>9.5652390194999999</v>
      </c>
      <c r="BB112" s="39">
        <v>2.0134206324999999</v>
      </c>
      <c r="BC112" s="39">
        <v>3.436509059</v>
      </c>
      <c r="BD112" s="39">
        <v>4.4408340099999997</v>
      </c>
      <c r="BE112" s="39">
        <v>4.5372050819999998</v>
      </c>
      <c r="BF112" s="39">
        <v>4.6417902209999999</v>
      </c>
      <c r="BG112" s="39">
        <v>1.947948268</v>
      </c>
      <c r="BH112" s="39">
        <v>2.5395159089999999</v>
      </c>
      <c r="BI112" s="39">
        <v>0.70990666749999998</v>
      </c>
    </row>
    <row r="113" spans="1:61" hidden="1" x14ac:dyDescent="0.3">
      <c r="A113" s="39" t="s">
        <v>589</v>
      </c>
      <c r="B113" s="39" t="s">
        <v>590</v>
      </c>
      <c r="C113" s="39" t="s">
        <v>387</v>
      </c>
      <c r="D113" s="39" t="s">
        <v>388</v>
      </c>
      <c r="E113" s="39">
        <v>39.590443690000001</v>
      </c>
      <c r="F113" s="39">
        <v>13.691931540000001</v>
      </c>
      <c r="G113" s="39">
        <v>131.39784950000001</v>
      </c>
      <c r="H113" s="39">
        <v>145.9107807</v>
      </c>
      <c r="I113" s="39">
        <v>108.994709</v>
      </c>
      <c r="J113" s="39">
        <v>306.76311029999999</v>
      </c>
      <c r="K113" s="39">
        <v>1136.2541120000001</v>
      </c>
      <c r="L113" s="39">
        <v>106</v>
      </c>
      <c r="M113" s="39">
        <v>128.84304209999999</v>
      </c>
      <c r="N113" s="39">
        <v>15.52059395</v>
      </c>
      <c r="O113" s="39">
        <v>12.34889059</v>
      </c>
      <c r="P113" s="39">
        <v>4.3584854259999997</v>
      </c>
      <c r="Q113" s="39">
        <v>6.5126598800000002</v>
      </c>
      <c r="R113" s="39">
        <v>31.037863009999999</v>
      </c>
      <c r="S113" s="39">
        <v>40.602206840000001</v>
      </c>
      <c r="T113" s="39">
        <v>19.05426975</v>
      </c>
      <c r="U113" s="39">
        <v>19.859225739999999</v>
      </c>
      <c r="V113" s="39">
        <v>11.036539899999999</v>
      </c>
      <c r="W113" s="39">
        <v>8.1094694430000001</v>
      </c>
      <c r="X113" s="39">
        <v>16.260288859999999</v>
      </c>
      <c r="Y113" s="39">
        <v>18.0171508</v>
      </c>
      <c r="Z113" s="39">
        <v>12.24437573</v>
      </c>
      <c r="AA113" s="39">
        <v>9.4814484110000006</v>
      </c>
      <c r="AB113" s="39">
        <v>11.787289980000001</v>
      </c>
      <c r="AC113" s="39">
        <v>10.4555227</v>
      </c>
      <c r="AD113" s="39">
        <v>4.72939738</v>
      </c>
      <c r="AE113" s="39">
        <v>5.8271969410000004</v>
      </c>
      <c r="AF113" s="39">
        <v>9.2754909580000007</v>
      </c>
      <c r="AG113" s="39">
        <v>8.043166094</v>
      </c>
      <c r="AH113" s="39">
        <v>6.4176607839999997</v>
      </c>
      <c r="AI113" s="39">
        <v>7.8126774030000004</v>
      </c>
      <c r="AJ113" s="39">
        <v>9.4161314530000002</v>
      </c>
      <c r="AK113" s="39">
        <v>7.5257357200000001</v>
      </c>
      <c r="AL113" s="39">
        <v>9.6877855139999998</v>
      </c>
      <c r="AM113" s="39">
        <v>8.5184972430000006</v>
      </c>
      <c r="AN113" s="39">
        <v>9.4320545869999997</v>
      </c>
      <c r="AO113" s="39">
        <v>7.9684801690000002</v>
      </c>
      <c r="AP113" s="39">
        <v>6.2298961679999998</v>
      </c>
      <c r="AQ113" s="39">
        <v>58.387087180000002</v>
      </c>
      <c r="AR113" s="39">
        <v>20.489117530000001</v>
      </c>
      <c r="AS113" s="39">
        <v>3.720024005</v>
      </c>
      <c r="AT113" s="39">
        <v>11.502092510000001</v>
      </c>
      <c r="AU113" s="39">
        <v>11.878756429999999</v>
      </c>
      <c r="AV113" s="39">
        <v>6.5857191869999996</v>
      </c>
      <c r="AW113" s="39">
        <v>6.2435209260000004</v>
      </c>
      <c r="AX113" s="39">
        <v>10.45195661</v>
      </c>
      <c r="AY113" s="39">
        <v>13.10941528</v>
      </c>
      <c r="AZ113" s="39">
        <v>6.4074484590000003</v>
      </c>
      <c r="BA113" s="39">
        <v>9.7765851949999991</v>
      </c>
      <c r="BB113" s="39">
        <v>4.8135243259999996</v>
      </c>
      <c r="BC113" s="39">
        <v>5.1327549000000001</v>
      </c>
      <c r="BD113" s="39">
        <v>5.357499604</v>
      </c>
      <c r="BE113" s="39">
        <v>4.2795119589999997</v>
      </c>
      <c r="BF113" s="39">
        <v>6.4133867779999996</v>
      </c>
      <c r="BG113" s="39">
        <v>6.3949254079999998</v>
      </c>
      <c r="BH113" s="39">
        <v>6.3631211309999998</v>
      </c>
      <c r="BI113" s="39">
        <v>3.5258051570000002</v>
      </c>
    </row>
    <row r="114" spans="1:61" hidden="1" x14ac:dyDescent="0.3">
      <c r="A114" s="39" t="s">
        <v>591</v>
      </c>
      <c r="B114" s="39" t="s">
        <v>592</v>
      </c>
      <c r="C114" s="39" t="s">
        <v>387</v>
      </c>
      <c r="D114" s="39" t="s">
        <v>388</v>
      </c>
      <c r="Z114" s="39">
        <v>13.656254745</v>
      </c>
      <c r="AA114" s="39">
        <v>12.099841455</v>
      </c>
      <c r="AB114" s="39">
        <v>10.636303679999999</v>
      </c>
      <c r="AC114" s="39">
        <v>9.5430695745000005</v>
      </c>
      <c r="AD114" s="39">
        <v>10.36464045</v>
      </c>
      <c r="AE114" s="39">
        <v>11.7613694455</v>
      </c>
      <c r="AF114" s="39">
        <v>9.8746960910000006</v>
      </c>
      <c r="AG114" s="39">
        <v>10.770202619999999</v>
      </c>
      <c r="AH114" s="39">
        <v>9.0129959460000002</v>
      </c>
      <c r="AI114" s="39">
        <v>11.634757</v>
      </c>
      <c r="AJ114" s="39">
        <v>14.085698574999999</v>
      </c>
      <c r="AK114" s="39">
        <v>10.639302189999999</v>
      </c>
      <c r="AL114" s="39">
        <v>9.6793465810000008</v>
      </c>
      <c r="AM114" s="39">
        <v>23.637788614999998</v>
      </c>
      <c r="AN114" s="39">
        <v>12.826148</v>
      </c>
      <c r="AO114" s="39">
        <v>9.0050629240000006</v>
      </c>
      <c r="AP114" s="39">
        <v>7.4710556449012548</v>
      </c>
      <c r="AQ114" s="39">
        <v>7.1119111425000003</v>
      </c>
      <c r="AR114" s="39">
        <v>5.9420324425000004</v>
      </c>
      <c r="AS114" s="39">
        <v>4.01099373</v>
      </c>
      <c r="AT114" s="39">
        <v>4.7931814959999999</v>
      </c>
      <c r="AU114" s="39">
        <v>4.1786723989999999</v>
      </c>
      <c r="AV114" s="39">
        <v>5.7519193839999998</v>
      </c>
      <c r="AW114" s="39">
        <v>4.7021338315000003</v>
      </c>
      <c r="AX114" s="39">
        <v>7.2040592953280651</v>
      </c>
      <c r="AY114" s="39">
        <v>6.7837252755000002</v>
      </c>
      <c r="AZ114" s="39">
        <v>7.4600642740000005</v>
      </c>
      <c r="BA114" s="39">
        <v>11.010388004999999</v>
      </c>
      <c r="BB114" s="39">
        <v>4.530176591</v>
      </c>
      <c r="BC114" s="39">
        <v>5.048936576</v>
      </c>
      <c r="BD114" s="39">
        <v>7.3238911670000002</v>
      </c>
      <c r="BE114" s="39">
        <v>6.1035928000000004</v>
      </c>
      <c r="BF114" s="39">
        <v>4.9689935819999995</v>
      </c>
      <c r="BG114" s="39">
        <v>4.5661735309999996</v>
      </c>
      <c r="BH114" s="39">
        <v>3.4226775140000001</v>
      </c>
      <c r="BI114" s="39">
        <v>4.7738864190000001</v>
      </c>
    </row>
    <row r="115" spans="1:61" hidden="1" x14ac:dyDescent="0.3">
      <c r="A115" s="39" t="s">
        <v>593</v>
      </c>
      <c r="B115" s="39" t="s">
        <v>594</v>
      </c>
      <c r="C115" s="39" t="s">
        <v>387</v>
      </c>
      <c r="D115" s="39" t="s">
        <v>388</v>
      </c>
    </row>
    <row r="116" spans="1:61" hidden="1" x14ac:dyDescent="0.3">
      <c r="A116" s="39" t="s">
        <v>352</v>
      </c>
      <c r="B116" s="39" t="s">
        <v>351</v>
      </c>
      <c r="C116" s="39" t="s">
        <v>387</v>
      </c>
      <c r="D116" s="39" t="s">
        <v>388</v>
      </c>
      <c r="E116" s="39">
        <v>1.783264746</v>
      </c>
      <c r="F116" s="39">
        <v>1.752021563</v>
      </c>
      <c r="G116" s="39">
        <v>3.57615894</v>
      </c>
      <c r="H116" s="39">
        <v>2.9411764709999999</v>
      </c>
      <c r="I116" s="39">
        <v>13.354037269999999</v>
      </c>
      <c r="J116" s="39">
        <v>9.4794520549999994</v>
      </c>
      <c r="K116" s="39">
        <v>10.81081081</v>
      </c>
      <c r="L116" s="39">
        <v>13.053297199999999</v>
      </c>
      <c r="M116" s="39">
        <v>2.9964043149999999</v>
      </c>
      <c r="N116" s="39">
        <v>0.57471264399999999</v>
      </c>
      <c r="O116" s="39">
        <v>5.095238095</v>
      </c>
      <c r="P116" s="39">
        <v>3.0811055729999999</v>
      </c>
      <c r="Q116" s="39">
        <v>6.461538462</v>
      </c>
      <c r="R116" s="39">
        <v>16.928158549999999</v>
      </c>
      <c r="S116" s="39">
        <v>28.60169492</v>
      </c>
      <c r="T116" s="39">
        <v>5.7386051619999998</v>
      </c>
      <c r="U116" s="39">
        <v>-7.6343806799999996</v>
      </c>
      <c r="V116" s="39">
        <v>8.321619342</v>
      </c>
      <c r="W116" s="39">
        <v>2.517518817</v>
      </c>
      <c r="X116" s="39">
        <v>6.2531645569999998</v>
      </c>
      <c r="Y116" s="39">
        <v>11.365260900000001</v>
      </c>
      <c r="Z116" s="39">
        <v>13.115104840000001</v>
      </c>
      <c r="AA116" s="39">
        <v>7.8872706639999999</v>
      </c>
      <c r="AB116" s="39">
        <v>11.868863960000001</v>
      </c>
      <c r="AC116" s="39">
        <v>8.3215796900000001</v>
      </c>
      <c r="AD116" s="39">
        <v>5.5555555559999998</v>
      </c>
      <c r="AE116" s="39">
        <v>8.7308114040000007</v>
      </c>
      <c r="AF116" s="39">
        <v>8.7986890209999995</v>
      </c>
      <c r="AG116" s="39">
        <v>9.3847758080000006</v>
      </c>
      <c r="AH116" s="39">
        <v>3.2625601099999999</v>
      </c>
      <c r="AI116" s="39">
        <v>8.9712335450000005</v>
      </c>
      <c r="AJ116" s="39">
        <v>13.87024609</v>
      </c>
      <c r="AK116" s="39">
        <v>11.78781925</v>
      </c>
      <c r="AL116" s="39">
        <v>6.362038664</v>
      </c>
      <c r="AM116" s="39">
        <v>10.21150033</v>
      </c>
      <c r="AN116" s="39">
        <v>10.224887560000001</v>
      </c>
      <c r="AO116" s="39">
        <v>8.9771490749999998</v>
      </c>
      <c r="AP116" s="39">
        <v>7.1642536200000002</v>
      </c>
      <c r="AQ116" s="39">
        <v>13.2308409</v>
      </c>
      <c r="AR116" s="39">
        <v>4.669821024</v>
      </c>
      <c r="AS116" s="39">
        <v>4.0094339620000001</v>
      </c>
      <c r="AT116" s="39">
        <v>3.684807256</v>
      </c>
      <c r="AU116" s="39">
        <v>4.3921997450000001</v>
      </c>
      <c r="AV116" s="39">
        <v>3.8058659220000002</v>
      </c>
      <c r="AW116" s="39">
        <v>3.7672384800000001</v>
      </c>
      <c r="AX116" s="39">
        <v>4.2463533230000001</v>
      </c>
      <c r="AY116" s="39">
        <v>6.1455223879999998</v>
      </c>
      <c r="AZ116" s="39">
        <v>6.369996746</v>
      </c>
      <c r="BA116" s="39">
        <v>8.3518164440000007</v>
      </c>
      <c r="BB116" s="39">
        <v>10.87739112</v>
      </c>
      <c r="BC116" s="39">
        <v>11.992296919999999</v>
      </c>
      <c r="BD116" s="39">
        <v>8.8578452970000008</v>
      </c>
      <c r="BE116" s="39">
        <v>9.3124456050000006</v>
      </c>
      <c r="BF116" s="39">
        <v>10.907643309999999</v>
      </c>
      <c r="BG116" s="39">
        <v>6.6495001509999998</v>
      </c>
      <c r="BH116" s="39">
        <v>4.9069734409999999</v>
      </c>
      <c r="BI116" s="39">
        <v>4.941447235</v>
      </c>
    </row>
    <row r="117" spans="1:61" hidden="1" x14ac:dyDescent="0.3">
      <c r="A117" s="39" t="s">
        <v>595</v>
      </c>
      <c r="B117" s="39" t="s">
        <v>596</v>
      </c>
      <c r="C117" s="39" t="s">
        <v>387</v>
      </c>
      <c r="D117" s="39" t="s">
        <v>388</v>
      </c>
    </row>
    <row r="118" spans="1:61" hidden="1" x14ac:dyDescent="0.3">
      <c r="A118" s="39" t="s">
        <v>597</v>
      </c>
      <c r="B118" s="39" t="s">
        <v>598</v>
      </c>
      <c r="C118" s="39" t="s">
        <v>387</v>
      </c>
      <c r="D118" s="39" t="s">
        <v>388</v>
      </c>
      <c r="E118" s="39">
        <v>0.45083726899999998</v>
      </c>
      <c r="F118" s="39">
        <v>2.7569993589999999</v>
      </c>
      <c r="G118" s="39">
        <v>4.2637271209999996</v>
      </c>
      <c r="H118" s="39">
        <v>2.4536205870000001</v>
      </c>
      <c r="I118" s="39">
        <v>6.717289719</v>
      </c>
      <c r="J118" s="39">
        <v>4.9881235149999998</v>
      </c>
      <c r="K118" s="39">
        <v>3.0542986409999999</v>
      </c>
      <c r="L118" s="39">
        <v>3.1833150400000001</v>
      </c>
      <c r="M118" s="39">
        <v>4.6808510639999996</v>
      </c>
      <c r="N118" s="39">
        <v>7.4186991859999996</v>
      </c>
      <c r="O118" s="39">
        <v>8.2071901609999998</v>
      </c>
      <c r="P118" s="39">
        <v>8.9617486339999992</v>
      </c>
      <c r="Q118" s="39">
        <v>8.6058174530000002</v>
      </c>
      <c r="R118" s="39">
        <v>11.41485039</v>
      </c>
      <c r="S118" s="39">
        <v>16.97612732</v>
      </c>
      <c r="T118" s="39">
        <v>20.87585034</v>
      </c>
      <c r="U118" s="39">
        <v>17.98569586</v>
      </c>
      <c r="V118" s="39">
        <v>13.636363640000001</v>
      </c>
      <c r="W118" s="39">
        <v>7.634615385</v>
      </c>
      <c r="X118" s="39">
        <v>13.239235300000001</v>
      </c>
      <c r="Y118" s="39">
        <v>18.223414330000001</v>
      </c>
      <c r="Z118" s="39">
        <v>20.343316290000001</v>
      </c>
      <c r="AA118" s="39">
        <v>17.1168437</v>
      </c>
      <c r="AB118" s="39">
        <v>10.494946880000001</v>
      </c>
      <c r="AC118" s="39">
        <v>8.5834896809999996</v>
      </c>
      <c r="AD118" s="39">
        <v>5.4427645790000003</v>
      </c>
      <c r="AE118" s="39">
        <v>3.8150289019999999</v>
      </c>
      <c r="AF118" s="39">
        <v>3.118040089</v>
      </c>
      <c r="AG118" s="39">
        <v>2.1598272139999999</v>
      </c>
      <c r="AH118" s="39">
        <v>4.1226215640000001</v>
      </c>
      <c r="AI118" s="39">
        <v>3.2741116749999999</v>
      </c>
      <c r="AJ118" s="39">
        <v>3.1948881789999999</v>
      </c>
      <c r="AK118" s="39">
        <v>3.1197904259999998</v>
      </c>
      <c r="AL118" s="39">
        <v>1.4087759820000001</v>
      </c>
      <c r="AM118" s="39">
        <v>2.3457071279999999</v>
      </c>
      <c r="AN118" s="39">
        <v>2.514463729</v>
      </c>
      <c r="AO118" s="39">
        <v>1.6930757540000001</v>
      </c>
      <c r="AP118" s="39">
        <v>1.437210957</v>
      </c>
      <c r="AQ118" s="39">
        <v>2.4268780250000002</v>
      </c>
      <c r="AR118" s="39">
        <v>1.640271493</v>
      </c>
      <c r="AS118" s="39">
        <v>5.5648302730000001</v>
      </c>
      <c r="AT118" s="39">
        <v>4.8723548460000004</v>
      </c>
      <c r="AU118" s="39">
        <v>4.6519524619999997</v>
      </c>
      <c r="AV118" s="39">
        <v>3.479883193</v>
      </c>
      <c r="AW118" s="39">
        <v>2.1948734029999999</v>
      </c>
      <c r="AX118" s="39">
        <v>2.4315409990000001</v>
      </c>
      <c r="AY118" s="39">
        <v>3.9388947129999998</v>
      </c>
      <c r="AZ118" s="39">
        <v>4.8799247100000001</v>
      </c>
      <c r="BA118" s="39">
        <v>4.0535062829999999</v>
      </c>
      <c r="BB118" s="39">
        <v>-4.47993767</v>
      </c>
      <c r="BC118" s="39">
        <v>-0.94616639499999999</v>
      </c>
      <c r="BD118" s="39">
        <v>2.5788704550000001</v>
      </c>
      <c r="BE118" s="39">
        <v>1.6927847149999999</v>
      </c>
      <c r="BF118" s="39">
        <v>0.50267820399999996</v>
      </c>
      <c r="BG118" s="39">
        <v>0.19678583099999999</v>
      </c>
      <c r="BH118" s="39">
        <v>-0.29459901799999999</v>
      </c>
      <c r="BI118" s="39">
        <v>0</v>
      </c>
    </row>
    <row r="119" spans="1:61" hidden="1" x14ac:dyDescent="0.3">
      <c r="A119" s="39" t="s">
        <v>599</v>
      </c>
      <c r="B119" s="39" t="s">
        <v>600</v>
      </c>
      <c r="C119" s="39" t="s">
        <v>387</v>
      </c>
      <c r="D119" s="39" t="s">
        <v>388</v>
      </c>
      <c r="E119" s="39">
        <v>9.8224108129999994</v>
      </c>
      <c r="F119" s="39">
        <v>3.1625643960000001</v>
      </c>
      <c r="G119" s="39">
        <v>0.72132057199999999</v>
      </c>
      <c r="H119" s="39">
        <v>0.37184960700000003</v>
      </c>
      <c r="I119" s="39">
        <v>3.8144895719999998</v>
      </c>
      <c r="J119" s="39">
        <v>2.154374835</v>
      </c>
      <c r="K119" s="39">
        <v>-0.38814853199999999</v>
      </c>
      <c r="L119" s="39">
        <v>1.5976100799999999</v>
      </c>
      <c r="M119" s="39">
        <v>0.69036052199999998</v>
      </c>
      <c r="N119" s="39">
        <v>3.5931945160000001</v>
      </c>
      <c r="O119" s="39">
        <v>1.6668709399999999</v>
      </c>
      <c r="P119" s="39">
        <v>4.195298373</v>
      </c>
      <c r="Q119" s="39">
        <v>6.3982413510000002</v>
      </c>
      <c r="R119" s="39">
        <v>9.8194867329999997</v>
      </c>
      <c r="S119" s="39">
        <v>14.24893554</v>
      </c>
      <c r="T119" s="39">
        <v>12.87918183</v>
      </c>
      <c r="U119" s="39">
        <v>11.25614251</v>
      </c>
      <c r="V119" s="39">
        <v>27.287784680000001</v>
      </c>
      <c r="W119" s="39">
        <v>11.7219692</v>
      </c>
      <c r="X119" s="39">
        <v>10.487236729999999</v>
      </c>
      <c r="Y119" s="39">
        <v>20.64391444</v>
      </c>
      <c r="Z119" s="39">
        <v>24.20358976</v>
      </c>
      <c r="AA119" s="39">
        <v>18.689725930000002</v>
      </c>
      <c r="AB119" s="39">
        <v>19.740189180000002</v>
      </c>
      <c r="AC119" s="39">
        <v>12.54021945</v>
      </c>
      <c r="AD119" s="39">
        <v>4.3893409569999999</v>
      </c>
      <c r="AE119" s="39">
        <v>18.42900302</v>
      </c>
      <c r="AF119" s="39">
        <v>28.571428569999998</v>
      </c>
      <c r="AG119" s="39">
        <v>28.670634920000001</v>
      </c>
      <c r="AH119" s="39">
        <v>22.349653050000001</v>
      </c>
      <c r="AI119" s="39">
        <v>7.6276749380000002</v>
      </c>
      <c r="AJ119" s="39">
        <v>17.12856794</v>
      </c>
      <c r="AK119" s="39">
        <v>25.80772262</v>
      </c>
      <c r="AL119" s="39">
        <v>21.202630750000001</v>
      </c>
      <c r="AM119" s="39">
        <v>31.447028419999999</v>
      </c>
      <c r="AN119" s="39">
        <v>49.65598585</v>
      </c>
      <c r="AO119" s="39">
        <v>28.937344020000001</v>
      </c>
      <c r="AP119" s="39">
        <v>17.349225749999999</v>
      </c>
      <c r="AQ119" s="39">
        <v>17.866134209999998</v>
      </c>
      <c r="AR119" s="39">
        <v>20.070707809999998</v>
      </c>
      <c r="AS119" s="39">
        <v>14.47675132</v>
      </c>
      <c r="AT119" s="39">
        <v>11.274247129999999</v>
      </c>
      <c r="AU119" s="39">
        <v>14.33593374</v>
      </c>
      <c r="AV119" s="39">
        <v>16.468011619999999</v>
      </c>
      <c r="AW119" s="39">
        <v>14.7615087</v>
      </c>
      <c r="AX119" s="39">
        <v>13.433118009999999</v>
      </c>
      <c r="AY119" s="39">
        <v>11.9395522</v>
      </c>
      <c r="AZ119" s="39">
        <v>17.213046349999999</v>
      </c>
      <c r="BA119" s="39">
        <v>25.549844610000001</v>
      </c>
      <c r="BB119" s="39">
        <v>13.50026182</v>
      </c>
      <c r="BC119" s="39">
        <v>10.13714717</v>
      </c>
      <c r="BD119" s="39">
        <v>20.628332060000002</v>
      </c>
      <c r="BE119" s="39">
        <v>27.35738864</v>
      </c>
      <c r="BF119" s="39">
        <v>39.266360980000002</v>
      </c>
      <c r="BG119" s="39">
        <v>17.235358680000001</v>
      </c>
      <c r="BH119" s="39">
        <v>13.705799750000001</v>
      </c>
      <c r="BI119" s="39">
        <v>8.5697178350000005</v>
      </c>
    </row>
    <row r="120" spans="1:61" hidden="1" x14ac:dyDescent="0.3">
      <c r="A120" s="39" t="s">
        <v>601</v>
      </c>
      <c r="B120" s="39" t="s">
        <v>602</v>
      </c>
      <c r="C120" s="39" t="s">
        <v>387</v>
      </c>
      <c r="D120" s="39" t="s">
        <v>388</v>
      </c>
      <c r="E120" s="39">
        <v>3.4782379040000002</v>
      </c>
      <c r="F120" s="39">
        <v>0.91626043199999996</v>
      </c>
      <c r="G120" s="39">
        <v>1.2923621649999999</v>
      </c>
      <c r="H120" s="39">
        <v>3.9549574289999998</v>
      </c>
      <c r="I120" s="39">
        <v>-9.0136519999999998E-2</v>
      </c>
      <c r="J120" s="39">
        <v>-0.45558086599999997</v>
      </c>
      <c r="K120" s="39">
        <v>1.9832189170000001</v>
      </c>
      <c r="L120" s="39">
        <v>3.2909498880000001</v>
      </c>
      <c r="M120" s="39">
        <v>2.196475983</v>
      </c>
      <c r="N120" s="39">
        <v>5.7392536610000002</v>
      </c>
      <c r="O120" s="39">
        <v>4.3555952649999998</v>
      </c>
      <c r="P120" s="39">
        <v>3.5958904110000001</v>
      </c>
      <c r="Q120" s="39">
        <v>5.1859504129999996</v>
      </c>
      <c r="R120" s="39">
        <v>4.8909840899999999</v>
      </c>
      <c r="S120" s="39">
        <v>7.7</v>
      </c>
      <c r="T120" s="39">
        <v>9.5171773440000003</v>
      </c>
      <c r="U120" s="39">
        <v>12.823230179999999</v>
      </c>
      <c r="V120" s="39">
        <v>9.16776254</v>
      </c>
      <c r="W120" s="39">
        <v>4.6119428669999998</v>
      </c>
      <c r="AJ120" s="39">
        <v>180.952381</v>
      </c>
      <c r="AK120" s="39">
        <v>83.615819209999998</v>
      </c>
      <c r="AL120" s="39">
        <v>207.69230769999999</v>
      </c>
      <c r="AM120" s="39">
        <v>448.5</v>
      </c>
      <c r="AN120" s="39">
        <v>387.31084779999998</v>
      </c>
      <c r="AO120" s="39">
        <v>-16.117325749999999</v>
      </c>
      <c r="AP120" s="39">
        <v>23.06319968</v>
      </c>
      <c r="AQ120" s="39">
        <v>14.76877356</v>
      </c>
      <c r="AR120" s="39">
        <v>12.57776234</v>
      </c>
      <c r="AS120" s="39">
        <v>4.9789621320000004</v>
      </c>
      <c r="AT120" s="39">
        <v>16.374081499999999</v>
      </c>
      <c r="AU120" s="39">
        <v>19.316694600000002</v>
      </c>
      <c r="AV120" s="39">
        <v>33.616210600000002</v>
      </c>
      <c r="AW120" s="39">
        <v>26.961906819999999</v>
      </c>
      <c r="AX120" s="39">
        <v>36.959480919999997</v>
      </c>
      <c r="AY120" s="39">
        <v>53.230962910000002</v>
      </c>
      <c r="AZ120" s="39">
        <v>-10.06749258</v>
      </c>
      <c r="BA120" s="39">
        <v>12.66285283</v>
      </c>
      <c r="BB120" s="39">
        <v>6.873615472</v>
      </c>
      <c r="BC120" s="39">
        <v>2.8777472529999999</v>
      </c>
      <c r="BD120" s="39">
        <v>5.8014553710000003</v>
      </c>
      <c r="BE120" s="39">
        <v>6.0890964160000003</v>
      </c>
      <c r="BF120" s="39">
        <v>1.879498007</v>
      </c>
      <c r="BG120" s="39">
        <v>2.235974079</v>
      </c>
      <c r="BH120" s="39">
        <v>1.393330288</v>
      </c>
    </row>
    <row r="121" spans="1:61" hidden="1" x14ac:dyDescent="0.3">
      <c r="A121" s="39" t="s">
        <v>603</v>
      </c>
      <c r="B121" s="39" t="s">
        <v>604</v>
      </c>
      <c r="C121" s="39" t="s">
        <v>387</v>
      </c>
      <c r="D121" s="39" t="s">
        <v>388</v>
      </c>
      <c r="E121" s="39">
        <v>4.314720812</v>
      </c>
      <c r="F121" s="39">
        <v>4.6228710460000002</v>
      </c>
      <c r="G121" s="39">
        <v>10.93023256</v>
      </c>
      <c r="H121" s="39">
        <v>12.78825996</v>
      </c>
      <c r="I121" s="39">
        <v>19.330855020000001</v>
      </c>
      <c r="J121" s="39">
        <v>7.3208722740000001</v>
      </c>
      <c r="K121" s="39">
        <v>10.740203190000001</v>
      </c>
      <c r="L121" s="39">
        <v>3.2765399739999999</v>
      </c>
      <c r="M121" s="39">
        <v>12.6344086</v>
      </c>
      <c r="N121" s="39">
        <v>22.195704060000001</v>
      </c>
      <c r="O121" s="39">
        <v>13.0859375</v>
      </c>
      <c r="P121" s="39">
        <v>6.735751295</v>
      </c>
      <c r="Q121" s="39">
        <v>9.7087378639999997</v>
      </c>
      <c r="R121" s="39">
        <v>20.951327429999999</v>
      </c>
      <c r="S121" s="39">
        <v>42.727882450000003</v>
      </c>
      <c r="T121" s="39">
        <v>49.427565700000002</v>
      </c>
      <c r="U121" s="39">
        <v>32.781767449999997</v>
      </c>
      <c r="V121" s="39">
        <v>30.645161290000001</v>
      </c>
      <c r="W121" s="39">
        <v>44.032921809999998</v>
      </c>
      <c r="X121" s="39">
        <v>45.428571429999998</v>
      </c>
      <c r="Y121" s="39">
        <v>58.546168960000003</v>
      </c>
      <c r="Z121" s="39">
        <v>50.805452289999998</v>
      </c>
      <c r="AA121" s="39">
        <v>51.027115860000002</v>
      </c>
      <c r="AB121" s="39">
        <v>84.22198041</v>
      </c>
      <c r="AC121" s="39">
        <v>29.17897224</v>
      </c>
      <c r="AD121" s="39">
        <v>31.6872428</v>
      </c>
      <c r="AE121" s="39">
        <v>21.909722219999999</v>
      </c>
      <c r="AF121" s="39">
        <v>17.7489794</v>
      </c>
      <c r="AG121" s="39">
        <v>25.750856679999998</v>
      </c>
      <c r="AH121" s="39">
        <v>20.75819508</v>
      </c>
      <c r="AI121" s="39">
        <v>15.51071879</v>
      </c>
      <c r="AJ121" s="39">
        <v>6.8087795910000004</v>
      </c>
      <c r="AK121" s="39">
        <v>3.9593307869999999</v>
      </c>
      <c r="AL121" s="39">
        <v>4.0827943080000004</v>
      </c>
      <c r="AM121" s="39">
        <v>1.551158397</v>
      </c>
      <c r="AN121" s="39">
        <v>1.6547537450000001</v>
      </c>
      <c r="AO121" s="39">
        <v>2.2972452319999999</v>
      </c>
      <c r="AP121" s="39">
        <v>1.746998729</v>
      </c>
      <c r="AQ121" s="39">
        <v>1.716725091</v>
      </c>
      <c r="AR121" s="39">
        <v>3.224749922</v>
      </c>
      <c r="AS121" s="39">
        <v>5.1187293599999997</v>
      </c>
      <c r="AT121" s="39">
        <v>6.3953923259999996</v>
      </c>
      <c r="AU121" s="39">
        <v>5.1743532060000001</v>
      </c>
      <c r="AV121" s="39">
        <v>2.0648395719999999</v>
      </c>
      <c r="AW121" s="39">
        <v>3.150849112</v>
      </c>
      <c r="AX121" s="39">
        <v>4</v>
      </c>
      <c r="AY121" s="39">
        <v>6.6758241759999999</v>
      </c>
      <c r="AZ121" s="39">
        <v>5.0636678399999999</v>
      </c>
      <c r="BA121" s="39">
        <v>12.678189160000001</v>
      </c>
      <c r="BB121" s="39">
        <v>12.00581173</v>
      </c>
      <c r="BC121" s="39">
        <v>5.3935959579999997</v>
      </c>
      <c r="BD121" s="39">
        <v>3.9904126450000001</v>
      </c>
      <c r="BE121" s="39">
        <v>5.1952905999999999</v>
      </c>
      <c r="BF121" s="39">
        <v>3.8846449930000002</v>
      </c>
      <c r="BG121" s="39">
        <v>2.0349997150000001</v>
      </c>
      <c r="BH121" s="39">
        <v>1.631284916</v>
      </c>
      <c r="BI121" s="39">
        <v>1.6947009669999999</v>
      </c>
    </row>
    <row r="122" spans="1:61" hidden="1" x14ac:dyDescent="0.3">
      <c r="A122" s="39" t="s">
        <v>605</v>
      </c>
      <c r="B122" s="39" t="s">
        <v>606</v>
      </c>
      <c r="C122" s="39" t="s">
        <v>387</v>
      </c>
      <c r="D122" s="39" t="s">
        <v>388</v>
      </c>
      <c r="E122" s="39">
        <v>2.2281124210000001</v>
      </c>
      <c r="F122" s="39">
        <v>6.7898234039999998</v>
      </c>
      <c r="G122" s="39">
        <v>9.4081940680000002</v>
      </c>
      <c r="H122" s="39">
        <v>6.581137365</v>
      </c>
      <c r="I122" s="39">
        <v>5.1727504230000001</v>
      </c>
      <c r="J122" s="39">
        <v>7.7083332640000002</v>
      </c>
      <c r="K122" s="39">
        <v>7.9303675440000001</v>
      </c>
      <c r="L122" s="39">
        <v>1.70609316</v>
      </c>
      <c r="M122" s="39">
        <v>2.0792218579999999</v>
      </c>
      <c r="N122" s="39">
        <v>2.458054256</v>
      </c>
      <c r="O122" s="39">
        <v>6.1107420360000004</v>
      </c>
      <c r="P122" s="39">
        <v>11.97266084</v>
      </c>
      <c r="Q122" s="39">
        <v>12.88149859</v>
      </c>
      <c r="R122" s="39">
        <v>20.03232027</v>
      </c>
      <c r="S122" s="39">
        <v>39.679991639999997</v>
      </c>
      <c r="T122" s="39">
        <v>39.30676553</v>
      </c>
      <c r="U122" s="39">
        <v>31.310873409999999</v>
      </c>
      <c r="V122" s="39">
        <v>34.616666649999999</v>
      </c>
      <c r="W122" s="39">
        <v>50.550947119999996</v>
      </c>
      <c r="X122" s="39">
        <v>78.310032930000006</v>
      </c>
      <c r="Y122" s="39">
        <v>131.0250202</v>
      </c>
      <c r="Z122" s="39">
        <v>116.80865609999999</v>
      </c>
      <c r="AA122" s="39">
        <v>120.36439110000001</v>
      </c>
      <c r="AB122" s="39">
        <v>145.6375371</v>
      </c>
      <c r="AC122" s="39">
        <v>373.8205135</v>
      </c>
      <c r="AD122" s="39">
        <v>304.58416820000002</v>
      </c>
      <c r="AE122" s="39">
        <v>48.15528226</v>
      </c>
      <c r="AF122" s="39">
        <v>19.852610259999999</v>
      </c>
      <c r="AG122" s="39">
        <v>16.231049049999999</v>
      </c>
      <c r="AH122" s="39">
        <v>20.249444480000001</v>
      </c>
      <c r="AI122" s="39">
        <v>17.173342869999999</v>
      </c>
      <c r="AJ122" s="39">
        <v>19.00595208</v>
      </c>
      <c r="AK122" s="39">
        <v>11.948018640000001</v>
      </c>
      <c r="AL122" s="39">
        <v>10.943943790000001</v>
      </c>
      <c r="AM122" s="39">
        <v>12.342266130000001</v>
      </c>
      <c r="AN122" s="39">
        <v>10.04302032</v>
      </c>
      <c r="AO122" s="39">
        <v>11.27662443</v>
      </c>
      <c r="AP122" s="39">
        <v>9.0011508869999997</v>
      </c>
      <c r="AQ122" s="39">
        <v>5.434843012</v>
      </c>
      <c r="AR122" s="39">
        <v>5.1944552789999996</v>
      </c>
      <c r="AS122" s="39">
        <v>1.124841572</v>
      </c>
      <c r="AT122" s="39">
        <v>1.1158389470000001</v>
      </c>
      <c r="AU122" s="39">
        <v>5.68743818</v>
      </c>
      <c r="AV122" s="39">
        <v>0.66953673400000002</v>
      </c>
      <c r="AW122" s="39">
        <v>-0.41370180400000001</v>
      </c>
      <c r="AX122" s="39">
        <v>1.326600199</v>
      </c>
      <c r="AY122" s="39">
        <v>2.114186498</v>
      </c>
      <c r="AZ122" s="39">
        <v>0.51010202000000004</v>
      </c>
      <c r="BA122" s="39">
        <v>4.5974723849999997</v>
      </c>
      <c r="BB122" s="39">
        <v>3.3250000000000002</v>
      </c>
      <c r="BC122" s="39">
        <v>2.6929591099999999</v>
      </c>
      <c r="BD122" s="39">
        <v>3.4591954930000002</v>
      </c>
      <c r="BE122" s="39">
        <v>1.70761176</v>
      </c>
      <c r="BF122" s="39">
        <v>1.5258731290000001</v>
      </c>
      <c r="BG122" s="39">
        <v>0.47595601500000001</v>
      </c>
      <c r="BH122" s="39">
        <v>-0.633122293</v>
      </c>
      <c r="BI122" s="39">
        <v>-0.54493628400000005</v>
      </c>
    </row>
    <row r="123" spans="1:61" hidden="1" x14ac:dyDescent="0.3">
      <c r="A123" s="39" t="s">
        <v>607</v>
      </c>
      <c r="B123" s="39" t="s">
        <v>608</v>
      </c>
      <c r="C123" s="39" t="s">
        <v>387</v>
      </c>
      <c r="D123" s="39" t="s">
        <v>388</v>
      </c>
      <c r="E123" s="39">
        <v>1.3698630140000001</v>
      </c>
      <c r="F123" s="39">
        <v>2.7027027029999999</v>
      </c>
      <c r="G123" s="39">
        <v>3.9473684210000002</v>
      </c>
      <c r="H123" s="39">
        <v>7.5949367089999997</v>
      </c>
      <c r="I123" s="39">
        <v>5.8823529409999997</v>
      </c>
      <c r="J123" s="39">
        <v>4.4444444440000002</v>
      </c>
      <c r="K123" s="39">
        <v>3.191489362</v>
      </c>
      <c r="L123" s="39">
        <v>3.0927835049999999</v>
      </c>
      <c r="M123" s="39">
        <v>2</v>
      </c>
      <c r="N123" s="39">
        <v>1.9607843140000001</v>
      </c>
      <c r="O123" s="39">
        <v>4.807692308</v>
      </c>
      <c r="P123" s="39">
        <v>5.5045871560000004</v>
      </c>
      <c r="Q123" s="39">
        <v>5.2173913040000004</v>
      </c>
      <c r="R123" s="39">
        <v>10.74380165</v>
      </c>
      <c r="S123" s="39">
        <v>19.40298507</v>
      </c>
      <c r="T123" s="39">
        <v>16.875</v>
      </c>
      <c r="U123" s="39">
        <v>16.577540110000001</v>
      </c>
      <c r="V123" s="39">
        <v>17.431192660000001</v>
      </c>
      <c r="W123" s="39">
        <v>12.109375</v>
      </c>
      <c r="X123" s="39">
        <v>14.634146339999999</v>
      </c>
      <c r="Y123" s="39">
        <v>21.276595740000001</v>
      </c>
      <c r="Z123" s="39">
        <v>17.79448622</v>
      </c>
      <c r="AA123" s="39">
        <v>16.382978720000001</v>
      </c>
      <c r="AB123" s="39">
        <v>14.62522852</v>
      </c>
      <c r="AC123" s="39">
        <v>10.84529506</v>
      </c>
      <c r="AD123" s="39">
        <v>9.2086330939999996</v>
      </c>
      <c r="AE123" s="39">
        <v>5.7971014490000004</v>
      </c>
      <c r="AF123" s="39">
        <v>4.7322540469999996</v>
      </c>
      <c r="AG123" s="39">
        <v>5.1129607610000001</v>
      </c>
      <c r="AH123" s="39">
        <v>6.2217194569999998</v>
      </c>
      <c r="AI123" s="39">
        <v>6.49627263</v>
      </c>
      <c r="AJ123" s="39">
        <v>6.3</v>
      </c>
      <c r="AK123" s="39">
        <v>5.0799623709999997</v>
      </c>
      <c r="AL123" s="39">
        <v>4.4762757390000001</v>
      </c>
      <c r="AM123" s="39">
        <v>4.0274207369999999</v>
      </c>
      <c r="AN123" s="39">
        <v>5.2443712250000001</v>
      </c>
      <c r="AO123" s="39">
        <v>3.9745242840000001</v>
      </c>
      <c r="AP123" s="39">
        <v>2.0431055200000001</v>
      </c>
      <c r="AQ123" s="39">
        <v>1.962939698</v>
      </c>
      <c r="AR123" s="39">
        <v>1.655629139</v>
      </c>
      <c r="AS123" s="39">
        <v>2.5193183019999998</v>
      </c>
      <c r="AT123" s="39">
        <v>2.787816211</v>
      </c>
      <c r="AU123" s="39">
        <v>2.461074837</v>
      </c>
      <c r="AV123" s="39">
        <v>2.6764705879999999</v>
      </c>
      <c r="AW123" s="39">
        <v>2.2152200899999999</v>
      </c>
      <c r="AX123" s="39">
        <v>1.9990658569999999</v>
      </c>
      <c r="AY123" s="39">
        <v>2.06978661</v>
      </c>
      <c r="AZ123" s="39">
        <v>1.8214445939999999</v>
      </c>
      <c r="BA123" s="39">
        <v>3.3750440610000001</v>
      </c>
      <c r="BB123" s="39">
        <v>0.75014917699999994</v>
      </c>
      <c r="BC123" s="39">
        <v>1.539893392</v>
      </c>
      <c r="BD123" s="39">
        <v>2.7414382129999999</v>
      </c>
      <c r="BE123" s="39">
        <v>3.0413625299999998</v>
      </c>
      <c r="BF123" s="39">
        <v>1.219992129</v>
      </c>
      <c r="BG123" s="39">
        <v>0.24105754300000001</v>
      </c>
      <c r="BH123" s="39">
        <v>3.8786750000000002E-2</v>
      </c>
      <c r="BI123" s="39">
        <v>-0.123335389</v>
      </c>
    </row>
    <row r="124" spans="1:61" hidden="1" x14ac:dyDescent="0.3">
      <c r="A124" s="39" t="s">
        <v>609</v>
      </c>
      <c r="B124" s="39" t="s">
        <v>610</v>
      </c>
      <c r="C124" s="39" t="s">
        <v>387</v>
      </c>
      <c r="D124" s="39" t="s">
        <v>388</v>
      </c>
      <c r="E124" s="39">
        <v>3.2742491380000001</v>
      </c>
      <c r="F124" s="39">
        <v>6.6984505360000002</v>
      </c>
      <c r="G124" s="39">
        <v>1.4075067020000001</v>
      </c>
      <c r="H124" s="39">
        <v>1.762502754</v>
      </c>
      <c r="I124" s="39">
        <v>2.0134228190000001</v>
      </c>
      <c r="J124" s="39">
        <v>2.6315789469999999</v>
      </c>
      <c r="K124" s="39">
        <v>1.9023986770000001</v>
      </c>
      <c r="L124" s="39">
        <v>3.0235389609999999</v>
      </c>
      <c r="M124" s="39">
        <v>5.9286980500000004</v>
      </c>
      <c r="N124" s="39">
        <v>6.3034585349999999</v>
      </c>
      <c r="O124" s="39">
        <v>14.728004200000001</v>
      </c>
      <c r="P124" s="39">
        <v>5.3361792960000001</v>
      </c>
      <c r="Q124" s="39">
        <v>5.4277029959999998</v>
      </c>
      <c r="R124" s="39">
        <v>17.682591980000002</v>
      </c>
      <c r="S124" s="39">
        <v>27.158189459999999</v>
      </c>
      <c r="T124" s="39">
        <v>17.37614679</v>
      </c>
      <c r="U124" s="39">
        <v>9.7936532750000005</v>
      </c>
      <c r="V124" s="39">
        <v>11.19100164</v>
      </c>
      <c r="W124" s="39">
        <v>34.899801519999997</v>
      </c>
      <c r="X124" s="39">
        <v>29.079259610000001</v>
      </c>
      <c r="Y124" s="39">
        <v>27.308158989999999</v>
      </c>
      <c r="Z124" s="39">
        <v>12.73971811</v>
      </c>
      <c r="AA124" s="39">
        <v>6.545407967</v>
      </c>
      <c r="AB124" s="39">
        <v>11.582111080000001</v>
      </c>
      <c r="AC124" s="39">
        <v>27.81476932</v>
      </c>
      <c r="AD124" s="39">
        <v>25.673101240000001</v>
      </c>
      <c r="AE124" s="39">
        <v>15.10537542</v>
      </c>
      <c r="AF124" s="39">
        <v>6.6524480500000003</v>
      </c>
      <c r="AG124" s="39">
        <v>8.2667657440000006</v>
      </c>
      <c r="AH124" s="39">
        <v>14.329539029999999</v>
      </c>
      <c r="AI124" s="39">
        <v>21.960175119999999</v>
      </c>
      <c r="AJ124" s="39">
        <v>51.071097729999998</v>
      </c>
      <c r="AK124" s="39">
        <v>77.296592959999998</v>
      </c>
      <c r="AL124" s="39">
        <v>22.06994942</v>
      </c>
      <c r="AM124" s="39">
        <v>35.063394250000002</v>
      </c>
      <c r="AN124" s="39">
        <v>19.908748840000001</v>
      </c>
      <c r="AO124" s="39">
        <v>26.406656609999999</v>
      </c>
      <c r="AP124" s="39">
        <v>9.657552613</v>
      </c>
      <c r="AQ124" s="39">
        <v>8.6318961299999994</v>
      </c>
      <c r="AR124" s="39">
        <v>5.9542394910000001</v>
      </c>
      <c r="AS124" s="39">
        <v>8.1710835609999997</v>
      </c>
      <c r="AT124" s="39">
        <v>6.990623416</v>
      </c>
      <c r="AU124" s="39">
        <v>7.07746604</v>
      </c>
      <c r="AV124" s="39">
        <v>10.32207758</v>
      </c>
      <c r="AW124" s="39">
        <v>13.62567735</v>
      </c>
      <c r="AX124" s="39">
        <v>15.2960432</v>
      </c>
      <c r="AY124" s="39">
        <v>8.5919761240000003</v>
      </c>
      <c r="AZ124" s="39">
        <v>9.2932551570000008</v>
      </c>
      <c r="BA124" s="39">
        <v>22.020927690000001</v>
      </c>
      <c r="BB124" s="39">
        <v>9.5737872779999993</v>
      </c>
      <c r="BC124" s="39">
        <v>12.60950824</v>
      </c>
      <c r="BD124" s="39">
        <v>7.5296924430000001</v>
      </c>
      <c r="BE124" s="39">
        <v>6.898248186</v>
      </c>
      <c r="BF124" s="39">
        <v>9.3444028340000003</v>
      </c>
      <c r="BG124" s="39">
        <v>8.2900057769999993</v>
      </c>
      <c r="BH124" s="39">
        <v>3.6771710550000001</v>
      </c>
      <c r="BI124" s="39">
        <v>2.3494200269999999</v>
      </c>
    </row>
    <row r="125" spans="1:61" hidden="1" x14ac:dyDescent="0.3">
      <c r="A125" s="39" t="s">
        <v>611</v>
      </c>
      <c r="B125" s="39" t="s">
        <v>612</v>
      </c>
      <c r="C125" s="39" t="s">
        <v>387</v>
      </c>
      <c r="D125" s="39" t="s">
        <v>388</v>
      </c>
      <c r="O125" s="39">
        <v>5.8999999990000003</v>
      </c>
      <c r="P125" s="39">
        <v>4.8158640239999997</v>
      </c>
      <c r="Q125" s="39">
        <v>7.6576576579999998</v>
      </c>
      <c r="R125" s="39">
        <v>11.12970711</v>
      </c>
      <c r="S125" s="39">
        <v>19.42771084</v>
      </c>
      <c r="T125" s="39">
        <v>11.97982346</v>
      </c>
      <c r="U125" s="39">
        <v>11.5</v>
      </c>
      <c r="V125" s="39">
        <v>14.566517190000001</v>
      </c>
      <c r="W125" s="39">
        <v>6.9215213000000002</v>
      </c>
      <c r="X125" s="39">
        <v>14.24649176</v>
      </c>
      <c r="Y125" s="39">
        <v>11.11111111</v>
      </c>
      <c r="Z125" s="39">
        <v>7.7</v>
      </c>
      <c r="AA125" s="39">
        <v>7.4280408539999998</v>
      </c>
      <c r="AB125" s="39">
        <v>5.0201670979999999</v>
      </c>
      <c r="AC125" s="39">
        <v>3.847472738</v>
      </c>
      <c r="AD125" s="39">
        <v>2.9850746269999999</v>
      </c>
      <c r="AE125" s="39">
        <v>0</v>
      </c>
      <c r="AF125" s="39">
        <v>-0.2</v>
      </c>
      <c r="AG125" s="39">
        <v>6.6132264530000002</v>
      </c>
      <c r="AH125" s="39">
        <v>25.7127193</v>
      </c>
      <c r="AI125" s="39">
        <v>16.192137559999999</v>
      </c>
      <c r="AJ125" s="39">
        <v>8.1554959789999995</v>
      </c>
      <c r="AK125" s="39">
        <v>3.995835606</v>
      </c>
      <c r="AL125" s="39">
        <v>3.3166666669999998</v>
      </c>
      <c r="AM125" s="39">
        <v>3.516696241</v>
      </c>
      <c r="AN125" s="39">
        <v>2.353124513</v>
      </c>
      <c r="AO125" s="39">
        <v>6.5012180270000002</v>
      </c>
      <c r="AP125" s="39">
        <v>3.0378842029999999</v>
      </c>
      <c r="AQ125" s="39">
        <v>3.0916666670000001</v>
      </c>
      <c r="AR125" s="39">
        <v>0.60625656800000005</v>
      </c>
      <c r="AS125" s="39">
        <v>0.66688092600000004</v>
      </c>
      <c r="AT125" s="39">
        <v>1.772204374</v>
      </c>
      <c r="AU125" s="39">
        <v>1.83299389</v>
      </c>
      <c r="AV125" s="39">
        <v>1.63</v>
      </c>
      <c r="AW125" s="39">
        <v>3.3618682149999999</v>
      </c>
      <c r="AX125" s="39">
        <v>3.4936853459999999</v>
      </c>
      <c r="AY125" s="39">
        <v>6.2517246670000004</v>
      </c>
      <c r="AZ125" s="39">
        <v>5.3868240319999998</v>
      </c>
      <c r="BA125" s="39">
        <v>14.92781501</v>
      </c>
      <c r="BB125" s="39">
        <v>-0.67817812899999996</v>
      </c>
      <c r="BC125" s="39">
        <v>5.0139416429999999</v>
      </c>
      <c r="BD125" s="39">
        <v>4.1583333329999999</v>
      </c>
      <c r="BE125" s="39">
        <v>4.5203616289999999</v>
      </c>
      <c r="BF125" s="39">
        <v>4.8300673610000002</v>
      </c>
      <c r="BG125" s="39">
        <v>2.8915662649999998</v>
      </c>
      <c r="BH125" s="39">
        <v>-0.872897594</v>
      </c>
      <c r="BI125" s="39">
        <v>-0.78751431800000005</v>
      </c>
    </row>
    <row r="126" spans="1:61" hidden="1" x14ac:dyDescent="0.3">
      <c r="A126" s="39" t="s">
        <v>354</v>
      </c>
      <c r="B126" s="39" t="s">
        <v>353</v>
      </c>
      <c r="C126" s="39" t="s">
        <v>387</v>
      </c>
      <c r="D126" s="39" t="s">
        <v>388</v>
      </c>
      <c r="E126" s="39">
        <v>3.59375</v>
      </c>
      <c r="F126" s="39">
        <v>5.4047259929999996</v>
      </c>
      <c r="G126" s="39">
        <v>6.7731934169999999</v>
      </c>
      <c r="H126" s="39">
        <v>7.6613803889999996</v>
      </c>
      <c r="I126" s="39">
        <v>3.838174274</v>
      </c>
      <c r="J126" s="39">
        <v>6.5934065940000002</v>
      </c>
      <c r="K126" s="39">
        <v>5.0796626060000003</v>
      </c>
      <c r="L126" s="39">
        <v>3.9778808410000002</v>
      </c>
      <c r="M126" s="39">
        <v>5.3697032089999999</v>
      </c>
      <c r="N126" s="39">
        <v>5.2425919890000001</v>
      </c>
      <c r="O126" s="39">
        <v>7.6732673269999996</v>
      </c>
      <c r="P126" s="39">
        <v>6.3504208110000002</v>
      </c>
      <c r="Q126" s="39">
        <v>4.8441247000000001</v>
      </c>
      <c r="R126" s="39">
        <v>11.619396160000001</v>
      </c>
      <c r="S126" s="39">
        <v>23.176229509999999</v>
      </c>
      <c r="T126" s="39">
        <v>11.778406260000001</v>
      </c>
      <c r="U126" s="39">
        <v>9.3912784640000009</v>
      </c>
      <c r="V126" s="39">
        <v>8.1360544220000008</v>
      </c>
      <c r="W126" s="39">
        <v>4.2148968289999997</v>
      </c>
      <c r="X126" s="39">
        <v>3.6943136540000001</v>
      </c>
      <c r="Y126" s="39">
        <v>7.8123180809999999</v>
      </c>
      <c r="Z126" s="39">
        <v>4.9136069109999996</v>
      </c>
      <c r="AA126" s="39">
        <v>2.717447247</v>
      </c>
      <c r="AB126" s="39">
        <v>1.873935264</v>
      </c>
      <c r="AC126" s="39">
        <v>2.2919535710000001</v>
      </c>
      <c r="AD126" s="39">
        <v>2.0386575630000001</v>
      </c>
      <c r="AE126" s="39">
        <v>0.60314767700000005</v>
      </c>
      <c r="AF126" s="39">
        <v>0.140515222</v>
      </c>
      <c r="AG126" s="39">
        <v>0.66417212299999995</v>
      </c>
      <c r="AH126" s="39">
        <v>2.2767400800000002</v>
      </c>
      <c r="AI126" s="39">
        <v>3.034708341</v>
      </c>
      <c r="AJ126" s="39">
        <v>3.2980599650000002</v>
      </c>
      <c r="AK126" s="39">
        <v>1.7073587160000001</v>
      </c>
      <c r="AL126" s="39">
        <v>1.267416485</v>
      </c>
      <c r="AM126" s="39">
        <v>0.68794032299999996</v>
      </c>
      <c r="AN126" s="39">
        <v>-0.123477116</v>
      </c>
      <c r="AO126" s="39">
        <v>0.13187175500000001</v>
      </c>
      <c r="AP126" s="39">
        <v>1.761461849</v>
      </c>
      <c r="AQ126" s="39">
        <v>0.66326943299999996</v>
      </c>
      <c r="AR126" s="39">
        <v>-0.32944957800000002</v>
      </c>
      <c r="AS126" s="39">
        <v>-0.65301515600000004</v>
      </c>
      <c r="AT126" s="39">
        <v>-0.74005550399999998</v>
      </c>
      <c r="AU126" s="39">
        <v>-0.92349402700000005</v>
      </c>
      <c r="AV126" s="39">
        <v>-0.25654181599999998</v>
      </c>
      <c r="AW126" s="39">
        <v>-8.5733879999999995E-3</v>
      </c>
      <c r="AX126" s="39">
        <v>-0.28294606900000002</v>
      </c>
      <c r="AY126" s="39">
        <v>0.24935511599999999</v>
      </c>
      <c r="AZ126" s="39">
        <v>6.0039453999999999E-2</v>
      </c>
      <c r="BA126" s="39">
        <v>1.380078862</v>
      </c>
      <c r="BB126" s="39">
        <v>-1.3528367299999999</v>
      </c>
      <c r="BC126" s="39">
        <v>-0.719979429</v>
      </c>
      <c r="BD126" s="39">
        <v>-0.267633601</v>
      </c>
      <c r="BE126" s="39">
        <v>-5.1939058000000003E-2</v>
      </c>
      <c r="BF126" s="39">
        <v>0.34644032600000002</v>
      </c>
      <c r="BG126" s="39">
        <v>2.761954083</v>
      </c>
      <c r="BH126" s="39">
        <v>0.78951789000000006</v>
      </c>
      <c r="BI126" s="39">
        <v>-0.116666667</v>
      </c>
    </row>
    <row r="127" spans="1:61" hidden="1" x14ac:dyDescent="0.3">
      <c r="A127" s="39" t="s">
        <v>613</v>
      </c>
      <c r="B127" s="39" t="s">
        <v>614</v>
      </c>
      <c r="C127" s="39" t="s">
        <v>387</v>
      </c>
      <c r="D127" s="39" t="s">
        <v>388</v>
      </c>
      <c r="AM127" s="39">
        <v>1877.3723950000001</v>
      </c>
      <c r="AN127" s="39">
        <v>176.15529889999999</v>
      </c>
      <c r="AO127" s="39">
        <v>39.18254237</v>
      </c>
      <c r="AP127" s="39">
        <v>17.408041059999999</v>
      </c>
      <c r="AQ127" s="39">
        <v>7.1463266550000002</v>
      </c>
      <c r="AR127" s="39">
        <v>8.2960276529999994</v>
      </c>
      <c r="AS127" s="39">
        <v>13.180890590000001</v>
      </c>
      <c r="AT127" s="39">
        <v>8.3541377719999996</v>
      </c>
      <c r="AU127" s="39">
        <v>5.8369245210000003</v>
      </c>
      <c r="AV127" s="39">
        <v>6.4382181010000004</v>
      </c>
      <c r="AW127" s="39">
        <v>6.8820543900000004</v>
      </c>
      <c r="AX127" s="39">
        <v>7.579999291</v>
      </c>
      <c r="AY127" s="39">
        <v>8.5908162590000003</v>
      </c>
      <c r="AZ127" s="39">
        <v>10.76867075</v>
      </c>
      <c r="BA127" s="39">
        <v>17.151933400000001</v>
      </c>
      <c r="BB127" s="39">
        <v>7.3063544900000004</v>
      </c>
      <c r="BC127" s="39">
        <v>7.1158135969999998</v>
      </c>
      <c r="BD127" s="39">
        <v>8.3485691860000006</v>
      </c>
      <c r="BE127" s="39">
        <v>5.1137088840000002</v>
      </c>
      <c r="BF127" s="39">
        <v>5.8367023329999999</v>
      </c>
      <c r="BG127" s="39">
        <v>6.7183065800000001</v>
      </c>
      <c r="BH127" s="39">
        <v>6.6461875089999998</v>
      </c>
      <c r="BI127" s="39">
        <v>14.510244589999999</v>
      </c>
    </row>
    <row r="128" spans="1:61" hidden="1" x14ac:dyDescent="0.3">
      <c r="A128" s="39" t="s">
        <v>615</v>
      </c>
      <c r="B128" s="39" t="s">
        <v>616</v>
      </c>
      <c r="C128" s="39" t="s">
        <v>387</v>
      </c>
      <c r="D128" s="39" t="s">
        <v>388</v>
      </c>
      <c r="E128" s="39">
        <v>1.2437810949999999</v>
      </c>
      <c r="F128" s="39">
        <v>2.4570024570000002</v>
      </c>
      <c r="G128" s="39">
        <v>3.1175059950000001</v>
      </c>
      <c r="H128" s="39">
        <v>0.69767441900000005</v>
      </c>
      <c r="I128" s="39">
        <v>-9.9304867000000005E-2</v>
      </c>
      <c r="J128" s="39">
        <v>3.5785288280000001</v>
      </c>
      <c r="K128" s="39">
        <v>5.014395393</v>
      </c>
      <c r="L128" s="39">
        <v>1.759195796</v>
      </c>
      <c r="M128" s="39">
        <v>0.36671156999999999</v>
      </c>
      <c r="N128" s="39">
        <v>-0.17150100700000001</v>
      </c>
      <c r="O128" s="39">
        <v>2.1885270389999998</v>
      </c>
      <c r="P128" s="39">
        <v>3.7802061249999999</v>
      </c>
      <c r="Q128" s="39">
        <v>5.831644743</v>
      </c>
      <c r="R128" s="39">
        <v>9.281194223</v>
      </c>
      <c r="S128" s="39">
        <v>17.809948030000001</v>
      </c>
      <c r="T128" s="39">
        <v>19.120184009999999</v>
      </c>
      <c r="U128" s="39">
        <v>11.44903049</v>
      </c>
      <c r="V128" s="39">
        <v>14.820964480000001</v>
      </c>
      <c r="W128" s="39">
        <v>16.931782460000001</v>
      </c>
      <c r="X128" s="39">
        <v>7.9793526180000001</v>
      </c>
      <c r="Y128" s="39">
        <v>13.858181460000001</v>
      </c>
      <c r="Z128" s="39">
        <v>11.60305344</v>
      </c>
      <c r="AA128" s="39">
        <v>20.666714670000001</v>
      </c>
      <c r="AB128" s="39">
        <v>11.39778274</v>
      </c>
      <c r="AC128" s="39">
        <v>10.28409821</v>
      </c>
      <c r="AD128" s="39">
        <v>13.00656642</v>
      </c>
      <c r="AE128" s="39">
        <v>2.5342759890000002</v>
      </c>
      <c r="AF128" s="39">
        <v>8.6376731899999992</v>
      </c>
      <c r="AG128" s="39">
        <v>12.26496305</v>
      </c>
      <c r="AH128" s="39">
        <v>13.789317280000001</v>
      </c>
      <c r="AI128" s="39">
        <v>17.781814430000001</v>
      </c>
      <c r="AJ128" s="39">
        <v>20.084495579999999</v>
      </c>
      <c r="AK128" s="39">
        <v>27.33236445</v>
      </c>
      <c r="AL128" s="39">
        <v>45.978881299999998</v>
      </c>
      <c r="AM128" s="39">
        <v>28.814389429999999</v>
      </c>
      <c r="AN128" s="39">
        <v>1.5543281609999999</v>
      </c>
      <c r="AO128" s="39">
        <v>8.8640874160000003</v>
      </c>
      <c r="AP128" s="39">
        <v>11.361845049999999</v>
      </c>
      <c r="AQ128" s="39">
        <v>6.7224365080000004</v>
      </c>
      <c r="AR128" s="39">
        <v>5.742001095</v>
      </c>
      <c r="AS128" s="39">
        <v>9.9800251539999998</v>
      </c>
      <c r="AT128" s="39">
        <v>5.7385981429999999</v>
      </c>
      <c r="AU128" s="39">
        <v>1.961308217</v>
      </c>
      <c r="AV128" s="39">
        <v>9.8156906300000006</v>
      </c>
      <c r="AW128" s="39">
        <v>11.62403554</v>
      </c>
      <c r="AX128" s="39">
        <v>10.312778359999999</v>
      </c>
      <c r="AY128" s="39">
        <v>14.45373421</v>
      </c>
      <c r="AZ128" s="39">
        <v>9.7588802300000008</v>
      </c>
      <c r="BA128" s="39">
        <v>26.239816640000001</v>
      </c>
      <c r="BB128" s="39">
        <v>9.2341259240000007</v>
      </c>
      <c r="BC128" s="39">
        <v>3.9613888909999999</v>
      </c>
      <c r="BD128" s="39">
        <v>14.0215499</v>
      </c>
      <c r="BE128" s="39">
        <v>9.3783958510000005</v>
      </c>
      <c r="BF128" s="39">
        <v>5.7182740799999996</v>
      </c>
      <c r="BG128" s="39">
        <v>6.8774980970000001</v>
      </c>
      <c r="BH128" s="39">
        <v>6.5824109169999998</v>
      </c>
      <c r="BI128" s="39">
        <v>6.2975475019999996</v>
      </c>
    </row>
    <row r="129" spans="1:61" hidden="1" x14ac:dyDescent="0.3">
      <c r="A129" s="39" t="s">
        <v>617</v>
      </c>
      <c r="B129" s="39" t="s">
        <v>618</v>
      </c>
      <c r="C129" s="39" t="s">
        <v>387</v>
      </c>
      <c r="D129" s="39" t="s">
        <v>388</v>
      </c>
      <c r="AO129" s="39">
        <v>31.94733772</v>
      </c>
      <c r="AP129" s="39">
        <v>23.43542785</v>
      </c>
      <c r="AQ129" s="39">
        <v>10.457382580000001</v>
      </c>
      <c r="AR129" s="39">
        <v>37.030925840000002</v>
      </c>
      <c r="AS129" s="39">
        <v>18.700734279999999</v>
      </c>
      <c r="AT129" s="39">
        <v>6.9196798939999997</v>
      </c>
      <c r="AU129" s="39">
        <v>2.1342098630000002</v>
      </c>
      <c r="AV129" s="39">
        <v>2.9746129520000002</v>
      </c>
      <c r="AW129" s="39">
        <v>4.1108137349999998</v>
      </c>
      <c r="AX129" s="39">
        <v>4.3548513389999997</v>
      </c>
      <c r="AY129" s="39">
        <v>5.5612018689999996</v>
      </c>
      <c r="AZ129" s="39">
        <v>10.175241339999999</v>
      </c>
      <c r="BA129" s="39">
        <v>24.524207499999999</v>
      </c>
      <c r="BB129" s="39">
        <v>6.8986294240000001</v>
      </c>
      <c r="BC129" s="39">
        <v>7.9677222560000001</v>
      </c>
      <c r="BD129" s="39">
        <v>16.495884719999999</v>
      </c>
      <c r="BE129" s="39">
        <v>2.6870273060000001</v>
      </c>
      <c r="BF129" s="39">
        <v>6.6065357220000003</v>
      </c>
      <c r="BG129" s="39">
        <v>7.5342472980000004</v>
      </c>
      <c r="BH129" s="39">
        <v>6.5033183909999996</v>
      </c>
      <c r="BI129" s="39">
        <v>0.42167945800000001</v>
      </c>
    </row>
    <row r="130" spans="1:61" hidden="1" x14ac:dyDescent="0.3">
      <c r="A130" s="39" t="s">
        <v>619</v>
      </c>
      <c r="B130" s="39" t="s">
        <v>620</v>
      </c>
      <c r="C130" s="39" t="s">
        <v>387</v>
      </c>
      <c r="D130" s="39" t="s">
        <v>388</v>
      </c>
      <c r="AN130" s="39">
        <v>-0.79894433799999998</v>
      </c>
      <c r="AO130" s="39">
        <v>7.150861409</v>
      </c>
      <c r="AP130" s="39">
        <v>7.9602139779999996</v>
      </c>
      <c r="AQ130" s="39">
        <v>14.80650354</v>
      </c>
      <c r="AR130" s="39">
        <v>4.0082070209999996</v>
      </c>
      <c r="AS130" s="39">
        <v>-0.79199252899999995</v>
      </c>
      <c r="AT130" s="39">
        <v>-0.60064830000000002</v>
      </c>
      <c r="AU130" s="39">
        <v>3.225083615</v>
      </c>
      <c r="AV130" s="39">
        <v>1.210011336</v>
      </c>
      <c r="AW130" s="39">
        <v>3.9247816630000001</v>
      </c>
      <c r="AX130" s="39">
        <v>6.3492550650000004</v>
      </c>
      <c r="AY130" s="39">
        <v>6.1432557570000004</v>
      </c>
      <c r="AZ130" s="39">
        <v>7.6683934300000001</v>
      </c>
      <c r="BA130" s="39">
        <v>24.997178850000001</v>
      </c>
      <c r="BB130" s="39">
        <v>-0.66130760200000005</v>
      </c>
      <c r="BC130" s="39">
        <v>3.9962300800000001</v>
      </c>
      <c r="BD130" s="39">
        <v>5.4785873040000004</v>
      </c>
      <c r="BE130" s="39">
        <v>2.9327246179999999</v>
      </c>
      <c r="BF130" s="39">
        <v>2.94260016</v>
      </c>
      <c r="BG130" s="39">
        <v>3.855238553</v>
      </c>
      <c r="BH130" s="39">
        <v>1.221270061</v>
      </c>
      <c r="BI130" s="39">
        <v>3.0219574009999999</v>
      </c>
    </row>
    <row r="131" spans="1:61" hidden="1" x14ac:dyDescent="0.3">
      <c r="A131" s="39" t="s">
        <v>621</v>
      </c>
      <c r="B131" s="39" t="s">
        <v>622</v>
      </c>
      <c r="C131" s="39" t="s">
        <v>387</v>
      </c>
      <c r="D131" s="39" t="s">
        <v>388</v>
      </c>
    </row>
    <row r="132" spans="1:61" hidden="1" x14ac:dyDescent="0.3">
      <c r="A132" s="39" t="s">
        <v>623</v>
      </c>
      <c r="B132" s="39" t="s">
        <v>624</v>
      </c>
      <c r="C132" s="39" t="s">
        <v>387</v>
      </c>
      <c r="D132" s="39" t="s">
        <v>388</v>
      </c>
      <c r="Y132" s="39">
        <v>17.7366548</v>
      </c>
      <c r="Z132" s="39">
        <v>10.4763632</v>
      </c>
      <c r="AA132" s="39">
        <v>5.927222982</v>
      </c>
      <c r="AB132" s="39">
        <v>2.2915353700000001</v>
      </c>
      <c r="AC132" s="39">
        <v>2.7149047049999999</v>
      </c>
      <c r="AD132" s="39">
        <v>2.6195463000000001</v>
      </c>
      <c r="AE132" s="39">
        <v>-6.6855339999999999E-3</v>
      </c>
      <c r="AF132" s="39">
        <v>0.96301264900000005</v>
      </c>
      <c r="AG132" s="39">
        <v>0.23252503399999999</v>
      </c>
      <c r="AH132" s="39">
        <v>5.1699649560000003</v>
      </c>
      <c r="AI132" s="39">
        <v>4.0109840779999999</v>
      </c>
      <c r="AJ132" s="39">
        <v>4.3237394440000001</v>
      </c>
      <c r="AK132" s="39">
        <v>2.8584467249999999</v>
      </c>
      <c r="AL132" s="39">
        <v>1.794861464</v>
      </c>
      <c r="AM132" s="39">
        <v>1.442269588</v>
      </c>
      <c r="AN132" s="39">
        <v>2.9568002510000002</v>
      </c>
      <c r="AO132" s="39">
        <v>2.0865738519999999</v>
      </c>
      <c r="AP132" s="39">
        <v>8.9051833909999996</v>
      </c>
      <c r="AQ132" s="39">
        <v>3.44635866</v>
      </c>
      <c r="AR132" s="39">
        <v>3.363036304</v>
      </c>
      <c r="AS132" s="39">
        <v>2.1488553270000001</v>
      </c>
      <c r="AT132" s="39">
        <v>2.3034474829999998</v>
      </c>
      <c r="AU132" s="39">
        <v>2.0410910260000001</v>
      </c>
      <c r="AV132" s="39">
        <v>2.235436644</v>
      </c>
      <c r="AW132" s="39">
        <v>2.3145546220000002</v>
      </c>
      <c r="AX132" s="39">
        <v>3.3778190399999999</v>
      </c>
      <c r="AY132" s="39">
        <v>8.4679803319999998</v>
      </c>
      <c r="AZ132" s="39">
        <v>4.5130264389999999</v>
      </c>
      <c r="BA132" s="39">
        <v>5.338104135</v>
      </c>
      <c r="BB132" s="39">
        <v>2.034306199</v>
      </c>
      <c r="BC132" s="39">
        <v>0.50550030999999995</v>
      </c>
      <c r="BD132" s="39">
        <v>5.8351651960000002</v>
      </c>
      <c r="BE132" s="39">
        <v>0.81608928199999997</v>
      </c>
      <c r="BF132" s="39">
        <v>1.1069855399999999</v>
      </c>
      <c r="BG132" s="39">
        <v>0.24786539199999999</v>
      </c>
      <c r="BH132" s="39">
        <v>-2.3018756300000001</v>
      </c>
      <c r="BI132" s="39">
        <v>-0.69014237599999995</v>
      </c>
    </row>
    <row r="133" spans="1:61" hidden="1" x14ac:dyDescent="0.3">
      <c r="A133" s="39" t="s">
        <v>625</v>
      </c>
      <c r="B133" s="39" t="s">
        <v>626</v>
      </c>
      <c r="C133" s="39" t="s">
        <v>387</v>
      </c>
      <c r="D133" s="39" t="s">
        <v>388</v>
      </c>
      <c r="L133" s="39">
        <v>10.56</v>
      </c>
      <c r="M133" s="39">
        <v>10.91445427</v>
      </c>
      <c r="N133" s="39">
        <v>12.5</v>
      </c>
      <c r="O133" s="39">
        <v>16.075650119999999</v>
      </c>
      <c r="P133" s="39">
        <v>13.44195519</v>
      </c>
      <c r="Q133" s="39">
        <v>11.669658889999999</v>
      </c>
      <c r="R133" s="39">
        <v>3.2154340850000001</v>
      </c>
      <c r="S133" s="39">
        <v>24.299065420000002</v>
      </c>
      <c r="T133" s="39">
        <v>25.313283210000002</v>
      </c>
      <c r="U133" s="39">
        <v>15.3</v>
      </c>
      <c r="V133" s="39">
        <v>10.172744720000001</v>
      </c>
      <c r="W133" s="39">
        <v>14.45993032</v>
      </c>
      <c r="X133" s="39">
        <v>18.26484018</v>
      </c>
      <c r="Y133" s="39">
        <v>28.7001287</v>
      </c>
      <c r="Z133" s="39">
        <v>21.341666669999999</v>
      </c>
      <c r="AA133" s="39">
        <v>7.1904402159999998</v>
      </c>
      <c r="AB133" s="39">
        <v>3.4213223990000001</v>
      </c>
      <c r="AC133" s="39">
        <v>2.3060796649999999</v>
      </c>
      <c r="AD133" s="39">
        <v>2.4590163930000002</v>
      </c>
      <c r="AE133" s="39">
        <v>2.75</v>
      </c>
      <c r="AF133" s="39">
        <v>3.04947283</v>
      </c>
      <c r="AG133" s="39">
        <v>7.1462301269999999</v>
      </c>
      <c r="AH133" s="39">
        <v>5.7000146909999998</v>
      </c>
      <c r="AI133" s="39">
        <v>8.5776330079999994</v>
      </c>
      <c r="AJ133" s="39">
        <v>9.3000000000000007</v>
      </c>
      <c r="AK133" s="39">
        <v>6.3063063059999998</v>
      </c>
      <c r="AL133" s="39">
        <v>4.7457627120000003</v>
      </c>
      <c r="AM133" s="39">
        <v>6.2567421789999997</v>
      </c>
      <c r="AN133" s="39">
        <v>4.4796954309999997</v>
      </c>
      <c r="AO133" s="39">
        <v>4.9234292259999997</v>
      </c>
      <c r="AP133" s="39">
        <v>4.4468694580000001</v>
      </c>
      <c r="AQ133" s="39">
        <v>7.5120804489999999</v>
      </c>
      <c r="AR133" s="39">
        <v>0.81144773000000003</v>
      </c>
      <c r="AS133" s="39">
        <v>2.2653331730000001</v>
      </c>
      <c r="AT133" s="39">
        <v>4.0664196480000001</v>
      </c>
      <c r="AU133" s="39">
        <v>2.7625113520000002</v>
      </c>
      <c r="AV133" s="39">
        <v>3.5148792420000001</v>
      </c>
      <c r="AW133" s="39">
        <v>3.5905913909999998</v>
      </c>
      <c r="AX133" s="39">
        <v>2.7540902009999999</v>
      </c>
      <c r="AY133" s="39">
        <v>2.2418471040000001</v>
      </c>
      <c r="AZ133" s="39">
        <v>2.5348468710000001</v>
      </c>
      <c r="BA133" s="39">
        <v>4.6737959570000003</v>
      </c>
      <c r="BB133" s="39">
        <v>2.7566864770000001</v>
      </c>
      <c r="BC133" s="39">
        <v>2.939181359</v>
      </c>
      <c r="BD133" s="39">
        <v>4.0258462499999998</v>
      </c>
      <c r="BE133" s="39">
        <v>2.187221208</v>
      </c>
      <c r="BF133" s="39">
        <v>1.3013770579999999</v>
      </c>
      <c r="BG133" s="39">
        <v>1.2747996939999999</v>
      </c>
      <c r="BH133" s="39">
        <v>0.70696287899999999</v>
      </c>
      <c r="BI133" s="39">
        <v>0.97</v>
      </c>
    </row>
    <row r="134" spans="1:61" hidden="1" x14ac:dyDescent="0.3">
      <c r="A134" s="39" t="s">
        <v>627</v>
      </c>
      <c r="B134" s="39" t="s">
        <v>628</v>
      </c>
      <c r="C134" s="39" t="s">
        <v>387</v>
      </c>
      <c r="D134" s="39" t="s">
        <v>388</v>
      </c>
      <c r="R134" s="39">
        <v>8.2666666660000008</v>
      </c>
      <c r="S134" s="39">
        <v>12.992610839999999</v>
      </c>
      <c r="T134" s="39">
        <v>8.3923705720000008</v>
      </c>
      <c r="U134" s="39">
        <v>5.2350427350000004</v>
      </c>
      <c r="V134" s="39">
        <v>9.8895192590000001</v>
      </c>
      <c r="W134" s="39">
        <v>8.6897451229999998</v>
      </c>
      <c r="X134" s="39">
        <v>7.0499999989999997</v>
      </c>
      <c r="Y134" s="39">
        <v>6.9282266860000004</v>
      </c>
      <c r="Z134" s="39">
        <v>7.3747815960000001</v>
      </c>
      <c r="AA134" s="39">
        <v>7.7767984270000001</v>
      </c>
      <c r="AB134" s="39">
        <v>4.7181680930000001</v>
      </c>
      <c r="AC134" s="39">
        <v>1.1774600500000001</v>
      </c>
      <c r="AD134" s="39">
        <v>1.4903218140000001</v>
      </c>
      <c r="AE134" s="39">
        <v>0.95360674000000001</v>
      </c>
      <c r="AF134" s="39">
        <v>0.65484469199999995</v>
      </c>
      <c r="AG134" s="39">
        <v>1.46813288</v>
      </c>
      <c r="AH134" s="39">
        <v>3.3420335909999999</v>
      </c>
      <c r="AI134" s="39">
        <v>9.8336353150000004</v>
      </c>
      <c r="AJ134" s="39">
        <v>9.0581883619999992</v>
      </c>
      <c r="AK134" s="39">
        <v>-0.54547121399999998</v>
      </c>
      <c r="AL134" s="39">
        <v>0.38254136500000002</v>
      </c>
      <c r="AM134" s="39">
        <v>2.5344352620000001</v>
      </c>
      <c r="AN134" s="39">
        <v>2.6867275660000001</v>
      </c>
      <c r="AO134" s="39">
        <v>3.5539856969999999</v>
      </c>
      <c r="AP134" s="39">
        <v>0.68219143500000001</v>
      </c>
      <c r="AQ134" s="39">
        <v>0.12965828800000001</v>
      </c>
      <c r="AR134" s="39">
        <v>2.9908103590000001</v>
      </c>
      <c r="AS134" s="39">
        <v>1.8129461389999999</v>
      </c>
      <c r="AT134" s="39">
        <v>1.3</v>
      </c>
      <c r="AU134" s="39">
        <v>0.888450148</v>
      </c>
      <c r="AV134" s="39">
        <v>0.96135029400000005</v>
      </c>
      <c r="AW134" s="39">
        <v>1.248564437</v>
      </c>
      <c r="AX134" s="39">
        <v>4.1429758359999997</v>
      </c>
      <c r="AY134" s="39">
        <v>3.057013392</v>
      </c>
      <c r="AZ134" s="39">
        <v>5.4849498329999999</v>
      </c>
      <c r="BA134" s="39">
        <v>10.582709789999999</v>
      </c>
      <c r="BB134" s="39">
        <v>4.6095954839999997</v>
      </c>
      <c r="BC134" s="39">
        <v>4.4964028779999996</v>
      </c>
      <c r="BD134" s="39">
        <v>4.9053356279999996</v>
      </c>
      <c r="BE134" s="39">
        <v>3.1993437240000002</v>
      </c>
      <c r="BF134" s="39">
        <v>2.7027027029999999</v>
      </c>
      <c r="BG134" s="39">
        <v>2.9089009290000001</v>
      </c>
      <c r="BH134" s="39">
        <v>3.2717024810000002</v>
      </c>
      <c r="BI134" s="39">
        <v>3.198404612</v>
      </c>
    </row>
    <row r="135" spans="1:61" hidden="1" x14ac:dyDescent="0.3">
      <c r="A135" s="39" t="s">
        <v>629</v>
      </c>
      <c r="B135" s="39" t="s">
        <v>630</v>
      </c>
      <c r="C135" s="39" t="s">
        <v>387</v>
      </c>
      <c r="D135" s="39" t="s">
        <v>388</v>
      </c>
      <c r="E135" s="39">
        <v>2.8571428569999999</v>
      </c>
      <c r="F135" s="39">
        <v>2.4307939099999998</v>
      </c>
      <c r="G135" s="39">
        <v>2.0525502320000002</v>
      </c>
      <c r="H135" s="39">
        <v>2.097902098</v>
      </c>
      <c r="I135" s="39">
        <v>3.3240331599999999</v>
      </c>
      <c r="J135" s="39">
        <v>2.6315789469999999</v>
      </c>
      <c r="K135" s="39">
        <v>2.6761013094999999</v>
      </c>
      <c r="L135" s="39">
        <v>2.0918409869999999</v>
      </c>
      <c r="M135" s="39">
        <v>2.5376807129999999</v>
      </c>
      <c r="N135" s="39">
        <v>2.4399621439999999</v>
      </c>
      <c r="O135" s="39">
        <v>3.9555092109999999</v>
      </c>
      <c r="P135" s="39">
        <v>3.6746143060000001</v>
      </c>
      <c r="Q135" s="39">
        <v>5.4095488390000002</v>
      </c>
      <c r="R135" s="39">
        <v>13.226181374999999</v>
      </c>
      <c r="S135" s="39">
        <v>20.110195555000001</v>
      </c>
      <c r="T135" s="39">
        <v>15.15151515</v>
      </c>
      <c r="U135" s="39">
        <v>9.6691198469999993</v>
      </c>
      <c r="V135" s="39">
        <v>10.688957419999999</v>
      </c>
      <c r="W135" s="39">
        <v>9.5896008459999997</v>
      </c>
      <c r="X135" s="39">
        <v>14.842308170000001</v>
      </c>
      <c r="Y135" s="39">
        <v>19.477729109999999</v>
      </c>
      <c r="Z135" s="39">
        <v>14.960998005</v>
      </c>
      <c r="AA135" s="39">
        <v>8.3976815590000005</v>
      </c>
      <c r="AB135" s="39">
        <v>10.912887215000001</v>
      </c>
      <c r="AC135" s="39">
        <v>11.761760604999999</v>
      </c>
      <c r="AD135" s="39">
        <v>20.507583179999997</v>
      </c>
      <c r="AE135" s="39">
        <v>16.896668054999999</v>
      </c>
      <c r="AF135" s="39">
        <v>15.712675605000001</v>
      </c>
      <c r="AG135" s="39">
        <v>17.88162642</v>
      </c>
      <c r="AH135" s="39">
        <v>15.841711140000001</v>
      </c>
      <c r="AI135" s="39">
        <v>23.660865774999998</v>
      </c>
      <c r="AJ135" s="39">
        <v>27.33839167</v>
      </c>
      <c r="AK135" s="39">
        <v>15.350644125000001</v>
      </c>
      <c r="AL135" s="39">
        <v>11.284168444999999</v>
      </c>
      <c r="AM135" s="39">
        <v>10.7205639</v>
      </c>
      <c r="AN135" s="39">
        <v>12.21052632</v>
      </c>
      <c r="AO135" s="39">
        <v>11.056916530000001</v>
      </c>
      <c r="AP135" s="39">
        <v>7.1451116089999998</v>
      </c>
      <c r="AQ135" s="39">
        <v>7.2478217520000001</v>
      </c>
      <c r="AR135" s="39">
        <v>5.9542394910000001</v>
      </c>
      <c r="AS135" s="39">
        <v>7.044702451</v>
      </c>
      <c r="AT135" s="39">
        <v>6.3625003480000002</v>
      </c>
      <c r="AU135" s="39">
        <v>5.3410152139999996</v>
      </c>
      <c r="AV135" s="39">
        <v>5.9809781409999996</v>
      </c>
      <c r="AW135" s="39">
        <v>4.6882828720000003</v>
      </c>
      <c r="AX135" s="39">
        <v>5.3932310689999996</v>
      </c>
      <c r="AY135" s="39">
        <v>4.2963334350000002</v>
      </c>
      <c r="AZ135" s="39">
        <v>6.4262793450000002</v>
      </c>
      <c r="BA135" s="39">
        <v>8.758683177</v>
      </c>
      <c r="BB135" s="39">
        <v>2.913358428</v>
      </c>
      <c r="BC135" s="39">
        <v>3.8595090980000002</v>
      </c>
      <c r="BD135" s="39">
        <v>5.8758024369999999</v>
      </c>
      <c r="BE135" s="39">
        <v>4.1776358709999997</v>
      </c>
      <c r="BF135" s="39">
        <v>3.806389823</v>
      </c>
      <c r="BG135" s="39">
        <v>3.4684199394999999</v>
      </c>
      <c r="BH135" s="39">
        <v>2.9248220040000001</v>
      </c>
      <c r="BI135" s="39">
        <v>2.7246122330000002</v>
      </c>
    </row>
    <row r="136" spans="1:61" hidden="1" x14ac:dyDescent="0.3">
      <c r="A136" s="39" t="s">
        <v>631</v>
      </c>
      <c r="B136" s="39" t="s">
        <v>632</v>
      </c>
      <c r="C136" s="39" t="s">
        <v>387</v>
      </c>
      <c r="D136" s="39" t="s">
        <v>388</v>
      </c>
      <c r="AH136" s="39">
        <v>61.332596510000002</v>
      </c>
      <c r="AI136" s="39">
        <v>35.642982969999998</v>
      </c>
      <c r="AJ136" s="39">
        <v>13.44155844</v>
      </c>
      <c r="AK136" s="39">
        <v>9.8645296699999996</v>
      </c>
      <c r="AL136" s="39">
        <v>6.267222415</v>
      </c>
      <c r="AM136" s="39">
        <v>6.7844807859999996</v>
      </c>
      <c r="AN136" s="39">
        <v>19.593918989999999</v>
      </c>
      <c r="AO136" s="39">
        <v>13.0244157</v>
      </c>
      <c r="AP136" s="39">
        <v>27.508862449999999</v>
      </c>
      <c r="AQ136" s="39">
        <v>90.980734560000002</v>
      </c>
      <c r="AR136" s="39">
        <v>125.2721284</v>
      </c>
      <c r="AS136" s="39">
        <v>25.084641430000001</v>
      </c>
      <c r="AT136" s="39">
        <v>7.8118079480000002</v>
      </c>
      <c r="AU136" s="39">
        <v>10.631344629999999</v>
      </c>
      <c r="AV136" s="39">
        <v>15.48935292</v>
      </c>
      <c r="AW136" s="39">
        <v>10.46226673</v>
      </c>
      <c r="AX136" s="39">
        <v>7.1654175990000004</v>
      </c>
      <c r="AY136" s="39">
        <v>6.8021893799999997</v>
      </c>
      <c r="AZ136" s="39">
        <v>4.5222976069999996</v>
      </c>
      <c r="BA136" s="39">
        <v>7.6293050290000002</v>
      </c>
      <c r="BB136" s="39">
        <v>3.5294368E-2</v>
      </c>
      <c r="BC136" s="39">
        <v>5.9823483849999999</v>
      </c>
      <c r="BD136" s="39">
        <v>7.5769240529999999</v>
      </c>
      <c r="BE136" s="39">
        <v>4.2569422049999996</v>
      </c>
      <c r="BF136" s="39">
        <v>6.3649392770000004</v>
      </c>
      <c r="BG136" s="39">
        <v>4.1352263699999998</v>
      </c>
      <c r="BH136" s="39">
        <v>1.2762277049999999</v>
      </c>
      <c r="BI136" s="39">
        <v>1.5093596140000001</v>
      </c>
    </row>
    <row r="137" spans="1:61" hidden="1" x14ac:dyDescent="0.3">
      <c r="A137" s="39" t="s">
        <v>633</v>
      </c>
      <c r="B137" s="39" t="s">
        <v>634</v>
      </c>
      <c r="C137" s="39" t="s">
        <v>387</v>
      </c>
      <c r="D137" s="39" t="s">
        <v>388</v>
      </c>
      <c r="BB137" s="39">
        <v>1.1876494529999999</v>
      </c>
      <c r="BC137" s="39">
        <v>3.9898414639999999</v>
      </c>
      <c r="BD137" s="39">
        <v>4.9185520360000003</v>
      </c>
      <c r="BE137" s="39">
        <v>6.6369294950000004</v>
      </c>
      <c r="BF137" s="39">
        <v>5.5438287370000001</v>
      </c>
      <c r="BG137" s="39">
        <v>0.74971861100000003</v>
      </c>
      <c r="BH137" s="39">
        <v>-3.748891999</v>
      </c>
      <c r="BI137" s="39">
        <v>-0.81475174400000006</v>
      </c>
    </row>
    <row r="138" spans="1:61" hidden="1" x14ac:dyDescent="0.3">
      <c r="A138" s="39" t="s">
        <v>635</v>
      </c>
      <c r="B138" s="39" t="s">
        <v>636</v>
      </c>
      <c r="C138" s="39" t="s">
        <v>387</v>
      </c>
      <c r="D138" s="39" t="s">
        <v>388</v>
      </c>
      <c r="AU138" s="39">
        <v>14.15964701</v>
      </c>
      <c r="AV138" s="39">
        <v>10.330288120000001</v>
      </c>
      <c r="AW138" s="39">
        <v>7.829087049</v>
      </c>
      <c r="AX138" s="39">
        <v>10.834358849999999</v>
      </c>
      <c r="AY138" s="39">
        <v>7.3414460830000001</v>
      </c>
      <c r="AZ138" s="39">
        <v>11.39070907</v>
      </c>
      <c r="BA138" s="39">
        <v>17.490214269999999</v>
      </c>
      <c r="BB138" s="39">
        <v>7.4275557499999998</v>
      </c>
      <c r="BC138" s="39">
        <v>7.2910366350000002</v>
      </c>
      <c r="BD138" s="39">
        <v>8.4866004650000004</v>
      </c>
      <c r="BE138" s="39">
        <v>6.834768221</v>
      </c>
      <c r="BF138" s="39">
        <v>7.5748978569999998</v>
      </c>
      <c r="BG138" s="39">
        <v>9.8263580430000008</v>
      </c>
      <c r="BH138" s="39">
        <v>7.7826529210000004</v>
      </c>
      <c r="BI138" s="39">
        <v>8.8339670879999996</v>
      </c>
    </row>
    <row r="139" spans="1:61" hidden="1" x14ac:dyDescent="0.3">
      <c r="A139" s="39" t="s">
        <v>637</v>
      </c>
      <c r="B139" s="39" t="s">
        <v>638</v>
      </c>
      <c r="C139" s="39" t="s">
        <v>387</v>
      </c>
      <c r="D139" s="39" t="s">
        <v>388</v>
      </c>
      <c r="J139" s="39">
        <v>11.425000000000001</v>
      </c>
      <c r="K139" s="39">
        <v>12.242913769999999</v>
      </c>
      <c r="L139" s="39">
        <v>7.2961087420000004</v>
      </c>
      <c r="M139" s="39">
        <v>0.39123144700000001</v>
      </c>
      <c r="N139" s="39">
        <v>9.7859705550000005</v>
      </c>
      <c r="O139" s="39">
        <v>-5.296371422</v>
      </c>
      <c r="P139" s="39">
        <v>-3.1038494079999999</v>
      </c>
      <c r="Q139" s="39">
        <v>-0.25102319200000001</v>
      </c>
      <c r="R139" s="39">
        <v>7.970895563</v>
      </c>
      <c r="S139" s="39">
        <v>7.4584515610000004</v>
      </c>
      <c r="T139" s="39">
        <v>9.1192003009999993</v>
      </c>
      <c r="U139" s="39">
        <v>5.47921528</v>
      </c>
      <c r="V139" s="39">
        <v>6.2802130280000004</v>
      </c>
      <c r="W139" s="39">
        <v>29.379794159999999</v>
      </c>
      <c r="X139" s="39">
        <v>-6.0390287499999999</v>
      </c>
      <c r="Y139" s="39">
        <v>9.7342887949999994</v>
      </c>
      <c r="Z139" s="39">
        <v>11.19972261</v>
      </c>
      <c r="AA139" s="39">
        <v>10.25880886</v>
      </c>
      <c r="AB139" s="39">
        <v>10.605203619999999</v>
      </c>
      <c r="AC139" s="39">
        <v>12.47762721</v>
      </c>
      <c r="AD139" s="39">
        <v>9.1384405550000007</v>
      </c>
      <c r="AE139" s="39">
        <v>3.2909810460000002</v>
      </c>
      <c r="AF139" s="39">
        <v>4.355716878</v>
      </c>
      <c r="AG139" s="39">
        <v>6.0869565220000004</v>
      </c>
      <c r="AH139" s="39">
        <v>1.511839709</v>
      </c>
      <c r="AI139" s="39">
        <v>8.4514624079999994</v>
      </c>
      <c r="AJ139" s="39">
        <v>11.896095300000001</v>
      </c>
      <c r="AK139" s="39">
        <v>9.3597515900000001</v>
      </c>
      <c r="AL139" s="39">
        <v>11.07355327</v>
      </c>
      <c r="AM139" s="39">
        <v>5.1125989040000004</v>
      </c>
      <c r="AN139" s="39">
        <v>7.237984945</v>
      </c>
      <c r="AO139" s="39">
        <v>4.0280777539999999</v>
      </c>
      <c r="AP139" s="39">
        <v>3.5502958580000001</v>
      </c>
      <c r="AQ139" s="39">
        <v>3.7092731830000001</v>
      </c>
      <c r="AR139" s="39">
        <v>2.6486225229999998</v>
      </c>
      <c r="AS139" s="39">
        <v>-2.9</v>
      </c>
      <c r="AT139" s="39">
        <v>-8.8139375209999997</v>
      </c>
      <c r="AU139" s="39">
        <v>-9.7976470590000009</v>
      </c>
      <c r="AV139" s="39">
        <v>-2.1911519199999998</v>
      </c>
      <c r="AW139" s="39">
        <v>-2.1975677409999999</v>
      </c>
      <c r="AX139" s="39">
        <v>2.650205761</v>
      </c>
      <c r="AY139" s="39">
        <v>1.459268762</v>
      </c>
      <c r="AZ139" s="39">
        <v>6.2509878299999997</v>
      </c>
      <c r="BA139" s="39">
        <v>10.3607289</v>
      </c>
      <c r="BB139" s="39">
        <v>2.4599002560000001</v>
      </c>
      <c r="BC139" s="39">
        <v>2.7998950009999999</v>
      </c>
      <c r="BD139" s="39">
        <v>15.518481530000001</v>
      </c>
      <c r="BE139" s="39">
        <v>6.0598039220000004</v>
      </c>
      <c r="BF139" s="39">
        <v>2.6058180270000002</v>
      </c>
    </row>
    <row r="140" spans="1:61" hidden="1" x14ac:dyDescent="0.3">
      <c r="A140" s="39" t="s">
        <v>639</v>
      </c>
      <c r="B140" s="39" t="s">
        <v>640</v>
      </c>
      <c r="C140" s="39" t="s">
        <v>387</v>
      </c>
      <c r="D140" s="39" t="s">
        <v>388</v>
      </c>
      <c r="K140" s="39">
        <v>2.4790083969999999</v>
      </c>
      <c r="L140" s="39">
        <v>3.2071790870000001</v>
      </c>
      <c r="M140" s="39">
        <v>3.9694541050000001</v>
      </c>
      <c r="N140" s="39">
        <v>2.2543815</v>
      </c>
      <c r="O140" s="39">
        <v>13.398762530000001</v>
      </c>
      <c r="P140" s="39">
        <v>8.3913452490000005</v>
      </c>
      <c r="Q140" s="39">
        <v>7.8805762890000004</v>
      </c>
      <c r="R140" s="39">
        <v>13.440600699999999</v>
      </c>
      <c r="S140" s="39">
        <v>34.220604229999999</v>
      </c>
      <c r="T140" s="39">
        <v>17.742787700000001</v>
      </c>
      <c r="U140" s="39">
        <v>9.6691198469999993</v>
      </c>
      <c r="V140" s="39">
        <v>8.8657319000000001</v>
      </c>
      <c r="W140" s="39">
        <v>10.877518289999999</v>
      </c>
      <c r="X140" s="39">
        <v>9.3900427129999997</v>
      </c>
      <c r="Y140" s="39">
        <v>19.477729109999999</v>
      </c>
      <c r="Z140" s="39">
        <v>15.124844380000001</v>
      </c>
      <c r="AA140" s="39">
        <v>4.6140674989999999</v>
      </c>
      <c r="AB140" s="39">
        <v>1.4730585350000001</v>
      </c>
      <c r="AC140" s="39">
        <v>1.2054841039999999</v>
      </c>
      <c r="AD140" s="39">
        <v>1.4231989819999999</v>
      </c>
      <c r="AE140" s="39">
        <v>2.1902582540000002</v>
      </c>
      <c r="AF140" s="39">
        <v>7.021753039</v>
      </c>
      <c r="AG140" s="39">
        <v>0.82947242600000004</v>
      </c>
      <c r="AH140" s="39">
        <v>4.372637664</v>
      </c>
      <c r="AI140" s="39">
        <v>4.2675566290000004</v>
      </c>
      <c r="AJ140" s="39">
        <v>6.149550531</v>
      </c>
      <c r="AK140" s="39">
        <v>5.1388977990000004</v>
      </c>
      <c r="AL140" s="39">
        <v>0.84818159599999998</v>
      </c>
      <c r="AM140" s="39">
        <v>2.8159166519999999</v>
      </c>
      <c r="AN140" s="39">
        <v>5.6296592150000002</v>
      </c>
      <c r="AO140" s="39">
        <v>0.92484261000000001</v>
      </c>
      <c r="AP140" s="39">
        <v>-5.5202869999999996E-3</v>
      </c>
      <c r="AQ140" s="39">
        <v>3.2019434169999998</v>
      </c>
      <c r="AR140" s="39">
        <v>3.5037978409999999</v>
      </c>
      <c r="AS140" s="39">
        <v>3.7107860869999998</v>
      </c>
      <c r="AT140" s="39">
        <v>5.3072208099999996</v>
      </c>
      <c r="AU140" s="39">
        <v>-0.25553662700000002</v>
      </c>
      <c r="AV140" s="39">
        <v>1.034253724</v>
      </c>
      <c r="AW140" s="39">
        <v>1.460368144</v>
      </c>
      <c r="AX140" s="39">
        <v>3.910769658</v>
      </c>
      <c r="AY140" s="39">
        <v>2.3383217529999998</v>
      </c>
      <c r="AZ140" s="39">
        <v>3.072637855</v>
      </c>
      <c r="BA140" s="39">
        <v>7.175961687</v>
      </c>
      <c r="BB140" s="39">
        <v>-1.672072072</v>
      </c>
      <c r="BC140" s="39">
        <v>3.2503440920000002</v>
      </c>
      <c r="BD140" s="39">
        <v>2.7694079409999999</v>
      </c>
      <c r="BE140" s="39">
        <v>4.1776358709999997</v>
      </c>
      <c r="BF140" s="39">
        <v>1.472018389</v>
      </c>
      <c r="BG140" s="39">
        <v>3.518478182</v>
      </c>
      <c r="BH140" s="39">
        <v>-0.98430920399999999</v>
      </c>
      <c r="BI140" s="39">
        <v>-3.0932425700000001</v>
      </c>
    </row>
    <row r="141" spans="1:61" hidden="1" x14ac:dyDescent="0.3">
      <c r="A141" s="39" t="s">
        <v>641</v>
      </c>
      <c r="B141" s="39" t="s">
        <v>642</v>
      </c>
      <c r="C141" s="39" t="s">
        <v>387</v>
      </c>
      <c r="D141" s="39" t="s">
        <v>388</v>
      </c>
      <c r="K141" s="39">
        <v>4.0943580500000003</v>
      </c>
      <c r="L141" s="39">
        <v>3.0202437179999997</v>
      </c>
      <c r="M141" s="39">
        <v>4.2057737804999995</v>
      </c>
      <c r="N141" s="39">
        <v>2.9981721019999998</v>
      </c>
      <c r="O141" s="39">
        <v>4.8387666970000005</v>
      </c>
      <c r="P141" s="39">
        <v>4.7841143815000002</v>
      </c>
      <c r="Q141" s="39">
        <v>6.6711776655000001</v>
      </c>
      <c r="R141" s="39">
        <v>13.79603399</v>
      </c>
      <c r="S141" s="39">
        <v>23.32135427</v>
      </c>
      <c r="T141" s="39">
        <v>16.068278005</v>
      </c>
      <c r="U141" s="39">
        <v>9.7313865610000008</v>
      </c>
      <c r="V141" s="39">
        <v>11.19100164</v>
      </c>
      <c r="W141" s="39">
        <v>10.25658617</v>
      </c>
      <c r="X141" s="39">
        <v>14.782239270000002</v>
      </c>
      <c r="Y141" s="39">
        <v>18.126389880000001</v>
      </c>
      <c r="Z141" s="39">
        <v>14.682357419999999</v>
      </c>
      <c r="AA141" s="39">
        <v>9.3216447645000002</v>
      </c>
      <c r="AB141" s="39">
        <v>10.912887215000001</v>
      </c>
      <c r="AC141" s="39">
        <v>11.761760604999999</v>
      </c>
      <c r="AD141" s="39">
        <v>15.0517585</v>
      </c>
      <c r="AE141" s="39">
        <v>11.836750759999999</v>
      </c>
      <c r="AF141" s="39">
        <v>13.55072378</v>
      </c>
      <c r="AG141" s="39">
        <v>10.83270377</v>
      </c>
      <c r="AH141" s="39">
        <v>14.329539029999999</v>
      </c>
      <c r="AI141" s="39">
        <v>21.960175119999999</v>
      </c>
      <c r="AJ141" s="39">
        <v>22.661511829999998</v>
      </c>
      <c r="AK141" s="39">
        <v>12.0603236</v>
      </c>
      <c r="AL141" s="39">
        <v>10.74864672</v>
      </c>
      <c r="AM141" s="39">
        <v>8.8146940180000009</v>
      </c>
      <c r="AN141" s="39">
        <v>10.564374215000001</v>
      </c>
      <c r="AO141" s="39">
        <v>8.574017532500001</v>
      </c>
      <c r="AP141" s="39">
        <v>7.0473388469999998</v>
      </c>
      <c r="AQ141" s="39">
        <v>5.361476605</v>
      </c>
      <c r="AR141" s="39">
        <v>3.5037978409999999</v>
      </c>
      <c r="AS141" s="39">
        <v>4.6082299889999998</v>
      </c>
      <c r="AT141" s="39">
        <v>4.3593406520000002</v>
      </c>
      <c r="AU141" s="39">
        <v>4.2402666069999997</v>
      </c>
      <c r="AV141" s="39">
        <v>4.5481379239999997</v>
      </c>
      <c r="AW141" s="39">
        <v>4.4373808009999998</v>
      </c>
      <c r="AX141" s="39">
        <v>4.6992773899999998</v>
      </c>
      <c r="AY141" s="39">
        <v>4.2963334350000002</v>
      </c>
      <c r="AZ141" s="39">
        <v>5.5437539349999998</v>
      </c>
      <c r="BA141" s="39">
        <v>8.5840137520000006</v>
      </c>
      <c r="BB141" s="39">
        <v>2.591946734</v>
      </c>
      <c r="BC141" s="39">
        <v>3.556123806</v>
      </c>
      <c r="BD141" s="39">
        <v>5.1289237669999999</v>
      </c>
      <c r="BE141" s="39">
        <v>4.1115085459999996</v>
      </c>
      <c r="BF141" s="39">
        <v>2.7386317569999998</v>
      </c>
      <c r="BG141" s="39">
        <v>3.4040537115</v>
      </c>
      <c r="BH141" s="39">
        <v>2.5546807954999999</v>
      </c>
      <c r="BI141" s="39">
        <v>2.53701613</v>
      </c>
    </row>
    <row r="142" spans="1:61" hidden="1" x14ac:dyDescent="0.3">
      <c r="A142" s="39" t="s">
        <v>643</v>
      </c>
      <c r="B142" s="39" t="s">
        <v>644</v>
      </c>
      <c r="C142" s="39" t="s">
        <v>387</v>
      </c>
      <c r="D142" s="39" t="s">
        <v>388</v>
      </c>
      <c r="Z142" s="39">
        <v>11.99104595</v>
      </c>
      <c r="AA142" s="39">
        <v>11.879155900000001</v>
      </c>
      <c r="AB142" s="39">
        <v>11.126644124999999</v>
      </c>
      <c r="AC142" s="39">
        <v>9.8566209540000003</v>
      </c>
      <c r="AD142" s="39">
        <v>10.42384023</v>
      </c>
      <c r="AE142" s="39">
        <v>9.950859951</v>
      </c>
      <c r="AF142" s="39">
        <v>10.3125120655</v>
      </c>
      <c r="AG142" s="39">
        <v>11.45637163</v>
      </c>
      <c r="AH142" s="39">
        <v>9.0129959460000002</v>
      </c>
      <c r="AI142" s="39">
        <v>10</v>
      </c>
      <c r="AJ142" s="39">
        <v>15.05013078</v>
      </c>
      <c r="AK142" s="39">
        <v>14.512378610000001</v>
      </c>
      <c r="AL142" s="39">
        <v>9.5248453704999996</v>
      </c>
      <c r="AM142" s="39">
        <v>24.571013730000001</v>
      </c>
      <c r="AN142" s="39">
        <v>15.448025834999999</v>
      </c>
      <c r="AO142" s="39">
        <v>9.330314585</v>
      </c>
      <c r="AP142" s="39">
        <v>7.9602139779999996</v>
      </c>
      <c r="AQ142" s="39">
        <v>8.0316666550000004</v>
      </c>
      <c r="AR142" s="39">
        <v>6.1066958979999999</v>
      </c>
      <c r="AS142" s="39">
        <v>3.9552617665000001</v>
      </c>
      <c r="AT142" s="39">
        <v>4.7931814959999999</v>
      </c>
      <c r="AU142" s="39">
        <v>3.895705258</v>
      </c>
      <c r="AV142" s="39">
        <v>6.8971612425000002</v>
      </c>
      <c r="AW142" s="39">
        <v>4.6350075900000007</v>
      </c>
      <c r="AX142" s="39">
        <v>7.5640806170000001</v>
      </c>
      <c r="AY142" s="39">
        <v>7.0585362754999998</v>
      </c>
      <c r="AZ142" s="39">
        <v>7.7867556100000002</v>
      </c>
      <c r="BA142" s="39">
        <v>10.55993552</v>
      </c>
      <c r="BB142" s="39">
        <v>4.5615815470000003</v>
      </c>
      <c r="BC142" s="39">
        <v>5.9823483849999999</v>
      </c>
      <c r="BD142" s="39">
        <v>7.5769240529999999</v>
      </c>
      <c r="BE142" s="39">
        <v>6.2796654959999998</v>
      </c>
      <c r="BF142" s="39">
        <v>5.5182713699999999</v>
      </c>
      <c r="BG142" s="39">
        <v>4.5852537699999996</v>
      </c>
      <c r="BH142" s="39">
        <v>4.5217085429999999</v>
      </c>
      <c r="BI142" s="39">
        <v>5.5135257270000002</v>
      </c>
    </row>
    <row r="143" spans="1:61" hidden="1" x14ac:dyDescent="0.3">
      <c r="A143" s="39" t="s">
        <v>645</v>
      </c>
      <c r="B143" s="39" t="s">
        <v>646</v>
      </c>
      <c r="C143" s="39" t="s">
        <v>387</v>
      </c>
      <c r="D143" s="39" t="s">
        <v>388</v>
      </c>
      <c r="Z143" s="39">
        <v>11.99104595</v>
      </c>
      <c r="AA143" s="39">
        <v>11.879155900000001</v>
      </c>
      <c r="AB143" s="39">
        <v>11.997111324999999</v>
      </c>
      <c r="AC143" s="39">
        <v>11.784027480000001</v>
      </c>
      <c r="AD143" s="39">
        <v>10.518975989999999</v>
      </c>
      <c r="AE143" s="39">
        <v>6.1847785450000003</v>
      </c>
      <c r="AF143" s="39">
        <v>7.1132376400000004</v>
      </c>
      <c r="AG143" s="39">
        <v>8.9830033819999997</v>
      </c>
      <c r="AH143" s="39">
        <v>8.5609514999999998</v>
      </c>
      <c r="AI143" s="39">
        <v>10.012092102499999</v>
      </c>
      <c r="AJ143" s="39">
        <v>14.017611375000001</v>
      </c>
      <c r="AK143" s="39">
        <v>12.519911310000001</v>
      </c>
      <c r="AL143" s="39">
        <v>7.5053941909999997</v>
      </c>
      <c r="AM143" s="39">
        <v>28.735771540000002</v>
      </c>
      <c r="AN143" s="39">
        <v>17.811453710000002</v>
      </c>
      <c r="AO143" s="39">
        <v>9.2204666240000002</v>
      </c>
      <c r="AP143" s="39">
        <v>7.3692766188025098</v>
      </c>
      <c r="AQ143" s="39">
        <v>5.753314584</v>
      </c>
      <c r="AR143" s="39">
        <v>3.3854242729999999</v>
      </c>
      <c r="AS143" s="39">
        <v>3.8226008810000001</v>
      </c>
      <c r="AT143" s="39">
        <v>4.7500145000000007</v>
      </c>
      <c r="AU143" s="39">
        <v>3.300121753</v>
      </c>
      <c r="AV143" s="39">
        <v>5.707009319</v>
      </c>
      <c r="AW143" s="39">
        <v>3.9943840079999999</v>
      </c>
      <c r="AX143" s="39">
        <v>7.890365675</v>
      </c>
      <c r="AY143" s="39">
        <v>7.2548955609999997</v>
      </c>
      <c r="AZ143" s="39">
        <v>7.0255143699999998</v>
      </c>
      <c r="BA143" s="39">
        <v>10.31238346</v>
      </c>
      <c r="BB143" s="39">
        <v>4.5615815470000003</v>
      </c>
      <c r="BC143" s="39">
        <v>3.665655294</v>
      </c>
      <c r="BD143" s="39">
        <v>7.205508536</v>
      </c>
      <c r="BE143" s="39">
        <v>6.4340125559999999</v>
      </c>
      <c r="BF143" s="39">
        <v>4.2213719229999995</v>
      </c>
      <c r="BG143" s="39">
        <v>3.259073527</v>
      </c>
      <c r="BH143" s="39">
        <v>5.4160615989999998</v>
      </c>
      <c r="BI143" s="39">
        <v>5.6319719369999994</v>
      </c>
    </row>
    <row r="144" spans="1:61" hidden="1" x14ac:dyDescent="0.3">
      <c r="A144" s="39" t="s">
        <v>647</v>
      </c>
      <c r="B144" s="39" t="s">
        <v>648</v>
      </c>
      <c r="C144" s="39" t="s">
        <v>387</v>
      </c>
      <c r="D144" s="39" t="s">
        <v>388</v>
      </c>
    </row>
    <row r="145" spans="1:61" hidden="1" x14ac:dyDescent="0.3">
      <c r="A145" s="39" t="s">
        <v>649</v>
      </c>
      <c r="B145" s="39" t="s">
        <v>650</v>
      </c>
      <c r="C145" s="39" t="s">
        <v>387</v>
      </c>
      <c r="D145" s="39" t="s">
        <v>388</v>
      </c>
      <c r="E145" s="39">
        <v>-1.544676806</v>
      </c>
      <c r="F145" s="39">
        <v>1.13444364</v>
      </c>
      <c r="G145" s="39">
        <v>1.503579953</v>
      </c>
      <c r="H145" s="39">
        <v>2.2729054</v>
      </c>
      <c r="I145" s="39">
        <v>3.195647176</v>
      </c>
      <c r="J145" s="39">
        <v>0.22278330599999999</v>
      </c>
      <c r="K145" s="39">
        <v>-0.15560166</v>
      </c>
      <c r="L145" s="39">
        <v>2.1892393320000001</v>
      </c>
      <c r="M145" s="39">
        <v>5.8605664490000002</v>
      </c>
      <c r="N145" s="39">
        <v>7.4569527339999997</v>
      </c>
      <c r="O145" s="39">
        <v>5.8669560780000003</v>
      </c>
      <c r="P145" s="39">
        <v>2.6653802089999998</v>
      </c>
      <c r="Q145" s="39">
        <v>6.3494860500000003</v>
      </c>
      <c r="R145" s="39">
        <v>9.6266431019999992</v>
      </c>
      <c r="S145" s="39">
        <v>12.3028868</v>
      </c>
      <c r="T145" s="39">
        <v>6.6259925529999997</v>
      </c>
      <c r="U145" s="39">
        <v>1.3295186809999999</v>
      </c>
      <c r="V145" s="39">
        <v>1.2248795880000001</v>
      </c>
      <c r="W145" s="39">
        <v>12.141597279999999</v>
      </c>
      <c r="X145" s="39">
        <v>10.73192143</v>
      </c>
      <c r="Y145" s="39">
        <v>26.145410099999999</v>
      </c>
      <c r="Z145" s="39">
        <v>17.968995499999998</v>
      </c>
      <c r="AA145" s="39">
        <v>10.82574917</v>
      </c>
      <c r="AB145" s="39">
        <v>13.96438801</v>
      </c>
      <c r="AC145" s="39">
        <v>16.638253750000001</v>
      </c>
      <c r="AD145" s="39">
        <v>1.481180122</v>
      </c>
      <c r="AE145" s="39">
        <v>7.976361936</v>
      </c>
      <c r="AF145" s="39">
        <v>7.717165606</v>
      </c>
      <c r="AG145" s="39">
        <v>13.9915489</v>
      </c>
      <c r="AH145" s="39">
        <v>11.567536090000001</v>
      </c>
      <c r="AI145" s="39">
        <v>21.495252050000001</v>
      </c>
      <c r="AJ145" s="39">
        <v>12.185630720000001</v>
      </c>
      <c r="AK145" s="39">
        <v>11.38343705</v>
      </c>
      <c r="AL145" s="39">
        <v>11.746737019999999</v>
      </c>
      <c r="AM145" s="39">
        <v>8.4487124869999999</v>
      </c>
      <c r="AN145" s="39">
        <v>7.6748487340000002</v>
      </c>
      <c r="AO145" s="39">
        <v>15.93583104</v>
      </c>
      <c r="AP145" s="39">
        <v>9.5736962640000005</v>
      </c>
      <c r="AQ145" s="39">
        <v>9.3642430070000007</v>
      </c>
      <c r="AR145" s="39">
        <v>4.6917056300000004</v>
      </c>
      <c r="AS145" s="39">
        <v>6.1762759100000002</v>
      </c>
      <c r="AT145" s="39">
        <v>14.1584558</v>
      </c>
      <c r="AU145" s="39">
        <v>9.5510316700000004</v>
      </c>
      <c r="AV145" s="39">
        <v>6.3146378710000004</v>
      </c>
      <c r="AW145" s="39">
        <v>7.5759258300000001</v>
      </c>
      <c r="AX145" s="39">
        <v>11.6396861</v>
      </c>
      <c r="AY145" s="39">
        <v>10.02018361</v>
      </c>
      <c r="AZ145" s="39">
        <v>15.842111490000001</v>
      </c>
      <c r="BA145" s="39">
        <v>22.564495529999999</v>
      </c>
      <c r="BB145" s="39">
        <v>3.4649632210000001</v>
      </c>
      <c r="BC145" s="39">
        <v>6.2176488929999998</v>
      </c>
      <c r="BD145" s="39">
        <v>6.7167684359999997</v>
      </c>
      <c r="BE145" s="39">
        <v>7.5429137319999997</v>
      </c>
      <c r="BF145" s="39">
        <v>6.9115465289999998</v>
      </c>
      <c r="BG145" s="39">
        <v>2.7632865990000002</v>
      </c>
      <c r="BH145" s="39">
        <v>2.2368525419999998</v>
      </c>
      <c r="BI145" s="39">
        <v>3.9878966560000002</v>
      </c>
    </row>
    <row r="146" spans="1:61" hidden="1" x14ac:dyDescent="0.3">
      <c r="A146" s="39" t="s">
        <v>651</v>
      </c>
      <c r="B146" s="39" t="s">
        <v>652</v>
      </c>
      <c r="C146" s="39" t="s">
        <v>387</v>
      </c>
      <c r="D146" s="39" t="s">
        <v>388</v>
      </c>
      <c r="Y146" s="39">
        <v>14.7009813</v>
      </c>
      <c r="Z146" s="39">
        <v>12.452894880000001</v>
      </c>
      <c r="AA146" s="39">
        <v>10.374767219999999</v>
      </c>
      <c r="AB146" s="39">
        <v>11.482653559999999</v>
      </c>
      <c r="AC146" s="39">
        <v>10.719692634999999</v>
      </c>
      <c r="AD146" s="39">
        <v>7.5819918645</v>
      </c>
      <c r="AE146" s="39">
        <v>9.3254619000000005</v>
      </c>
      <c r="AF146" s="39">
        <v>9.5750935245000015</v>
      </c>
      <c r="AG146" s="39">
        <v>10.83270377</v>
      </c>
      <c r="AH146" s="39">
        <v>11.483376655000001</v>
      </c>
      <c r="AI146" s="39">
        <v>11.906054605000001</v>
      </c>
      <c r="AJ146" s="39">
        <v>13.224265769999999</v>
      </c>
      <c r="AK146" s="39">
        <v>10.09896715</v>
      </c>
      <c r="AL146" s="39">
        <v>10.977507684999999</v>
      </c>
      <c r="AM146" s="39">
        <v>10.85532115</v>
      </c>
      <c r="AN146" s="39">
        <v>10.209047160000001</v>
      </c>
      <c r="AO146" s="39">
        <v>10.20246446</v>
      </c>
      <c r="AP146" s="39">
        <v>7.5622337989999995</v>
      </c>
      <c r="AQ146" s="39">
        <v>8.537362139999999</v>
      </c>
      <c r="AR146" s="39">
        <v>5.9390490180000004</v>
      </c>
      <c r="AS146" s="39">
        <v>4.2153132635000006</v>
      </c>
      <c r="AT146" s="39">
        <v>4.7931814959999999</v>
      </c>
      <c r="AU146" s="39">
        <v>3.8632668199999998</v>
      </c>
      <c r="AV146" s="39">
        <v>5.1657896635</v>
      </c>
      <c r="AW146" s="39">
        <v>5.9499236440000001</v>
      </c>
      <c r="AX146" s="39">
        <v>7.0692753024999995</v>
      </c>
      <c r="AY146" s="39">
        <v>6.3947843100000004</v>
      </c>
      <c r="AZ146" s="39">
        <v>7.6323522730000004</v>
      </c>
      <c r="BA146" s="39">
        <v>11.768302105</v>
      </c>
      <c r="BB146" s="39">
        <v>4.3058115765</v>
      </c>
      <c r="BC146" s="39">
        <v>5.9979786604999994</v>
      </c>
      <c r="BD146" s="39">
        <v>7.3332991135000007</v>
      </c>
      <c r="BE146" s="39">
        <v>5.1671516265000008</v>
      </c>
      <c r="BF146" s="39">
        <v>5.7155800980000002</v>
      </c>
      <c r="BG146" s="39">
        <v>5.207939509</v>
      </c>
      <c r="BH146" s="39">
        <v>4.0013400155000003</v>
      </c>
      <c r="BI146" s="39">
        <v>3.5755222624999998</v>
      </c>
    </row>
    <row r="147" spans="1:61" hidden="1" x14ac:dyDescent="0.3">
      <c r="A147" s="39" t="s">
        <v>653</v>
      </c>
      <c r="B147" s="39" t="s">
        <v>654</v>
      </c>
      <c r="C147" s="39" t="s">
        <v>387</v>
      </c>
      <c r="D147" s="39" t="s">
        <v>388</v>
      </c>
      <c r="V147" s="39">
        <v>11.6041381</v>
      </c>
      <c r="W147" s="39">
        <v>8.9496670910000002</v>
      </c>
      <c r="X147" s="39">
        <v>12.2449823</v>
      </c>
      <c r="Y147" s="39">
        <v>16.27484162</v>
      </c>
      <c r="Z147" s="39">
        <v>13.13255242</v>
      </c>
      <c r="AA147" s="39">
        <v>10.84685792</v>
      </c>
      <c r="AB147" s="39">
        <v>10.671936759999999</v>
      </c>
      <c r="AC147" s="39">
        <v>11.015521619999999</v>
      </c>
      <c r="AD147" s="39">
        <v>9.3533308129999995</v>
      </c>
      <c r="AE147" s="39">
        <v>9.5042083155000014</v>
      </c>
      <c r="AF147" s="39">
        <v>8.7181811054999994</v>
      </c>
      <c r="AG147" s="39">
        <v>9.9240233979999992</v>
      </c>
      <c r="AH147" s="39">
        <v>10.618770729</v>
      </c>
      <c r="AI147" s="39">
        <v>11.80401094</v>
      </c>
      <c r="AJ147" s="39">
        <v>14.136460485000001</v>
      </c>
      <c r="AK147" s="39">
        <v>10.88016734</v>
      </c>
      <c r="AL147" s="39">
        <v>10.74864672</v>
      </c>
      <c r="AM147" s="39">
        <v>22.26405248</v>
      </c>
      <c r="AN147" s="39">
        <v>12.316084889999999</v>
      </c>
      <c r="AO147" s="39">
        <v>9.330314585</v>
      </c>
      <c r="AP147" s="39">
        <v>7.1451116089999998</v>
      </c>
      <c r="AQ147" s="39">
        <v>7.2478217520000001</v>
      </c>
      <c r="AR147" s="39">
        <v>5.0197284794999995</v>
      </c>
      <c r="AS147" s="39">
        <v>4.3666645129999999</v>
      </c>
      <c r="AT147" s="39">
        <v>5.1672399604999999</v>
      </c>
      <c r="AU147" s="39">
        <v>5.0310895310000001</v>
      </c>
      <c r="AV147" s="39">
        <v>5.3029769734999999</v>
      </c>
      <c r="AW147" s="39">
        <v>4.6993267364999998</v>
      </c>
      <c r="AX147" s="39">
        <v>6.8044861005000001</v>
      </c>
      <c r="AY147" s="39">
        <v>6.2463789740000006</v>
      </c>
      <c r="AZ147" s="39">
        <v>6.4168639020000002</v>
      </c>
      <c r="BA147" s="39">
        <v>10.327791100000001</v>
      </c>
      <c r="BB147" s="39">
        <v>4.2190305209999996</v>
      </c>
      <c r="BC147" s="39">
        <v>4.4627529414999998</v>
      </c>
      <c r="BD147" s="39">
        <v>6.2430475854999994</v>
      </c>
      <c r="BE147" s="39">
        <v>5.0937415240000004</v>
      </c>
      <c r="BF147" s="39">
        <v>4.3433713129999996</v>
      </c>
      <c r="BG147" s="39">
        <v>3.5541733510000002</v>
      </c>
      <c r="BH147" s="39">
        <v>2.7206412630000001</v>
      </c>
      <c r="BI147" s="39">
        <v>3.1328951295</v>
      </c>
    </row>
    <row r="148" spans="1:61" hidden="1" x14ac:dyDescent="0.3">
      <c r="A148" s="39" t="s">
        <v>655</v>
      </c>
      <c r="B148" s="39" t="s">
        <v>656</v>
      </c>
      <c r="C148" s="39" t="s">
        <v>387</v>
      </c>
      <c r="D148" s="39" t="s">
        <v>388</v>
      </c>
      <c r="S148" s="39">
        <v>13.42283452</v>
      </c>
      <c r="T148" s="39">
        <v>14.21193968</v>
      </c>
      <c r="U148" s="39">
        <v>11.412552</v>
      </c>
      <c r="V148" s="39">
        <v>16.688311689999999</v>
      </c>
      <c r="W148" s="39">
        <v>13.48357901</v>
      </c>
      <c r="X148" s="39">
        <v>16.0035524</v>
      </c>
      <c r="Y148" s="39">
        <v>16.27484162</v>
      </c>
      <c r="Z148" s="39">
        <v>12.413261370000001</v>
      </c>
      <c r="AA148" s="39">
        <v>12.1399177</v>
      </c>
      <c r="AB148" s="39">
        <v>17.49235474</v>
      </c>
      <c r="AC148" s="39">
        <v>10.983862569999999</v>
      </c>
      <c r="AD148" s="39">
        <v>13.32082552</v>
      </c>
      <c r="AE148" s="39">
        <v>18.004966889999999</v>
      </c>
      <c r="AF148" s="39">
        <v>11.750263070000001</v>
      </c>
      <c r="AG148" s="39">
        <v>11.45637163</v>
      </c>
      <c r="AH148" s="39">
        <v>14.72824556</v>
      </c>
      <c r="AI148" s="39">
        <v>11.634757</v>
      </c>
      <c r="AJ148" s="39">
        <v>17.678100260000001</v>
      </c>
      <c r="AK148" s="39">
        <v>17.208520180000001</v>
      </c>
      <c r="AL148" s="39">
        <v>13.135660769999999</v>
      </c>
      <c r="AM148" s="39">
        <v>8.2147386220000005</v>
      </c>
      <c r="AN148" s="39">
        <v>9.2708333330000006</v>
      </c>
      <c r="AO148" s="39">
        <v>9.330314585</v>
      </c>
      <c r="AS148" s="39">
        <v>6.1319753869999998</v>
      </c>
      <c r="AT148" s="39">
        <v>-9.6161535390000008</v>
      </c>
      <c r="AU148" s="39">
        <v>33.812578340000002</v>
      </c>
      <c r="AV148" s="39">
        <v>6.6291635710000003</v>
      </c>
      <c r="AW148" s="39">
        <v>5.0234206859999997</v>
      </c>
      <c r="AX148" s="39">
        <v>3.437884231</v>
      </c>
      <c r="AY148" s="39">
        <v>6.0727187970000003</v>
      </c>
      <c r="AZ148" s="39">
        <v>8.0124366899999995</v>
      </c>
      <c r="BA148" s="39">
        <v>10.715666130000001</v>
      </c>
      <c r="BB148" s="39">
        <v>7.3794393520000003</v>
      </c>
      <c r="BC148" s="39">
        <v>3.5978110210000001</v>
      </c>
      <c r="BD148" s="39">
        <v>5.0248165660000002</v>
      </c>
      <c r="BE148" s="39">
        <v>6.1035928000000004</v>
      </c>
      <c r="BF148" s="39">
        <v>4.9283407109999997</v>
      </c>
      <c r="BG148" s="39">
        <v>5.3403616769999998</v>
      </c>
      <c r="BH148" s="39">
        <v>3.1754545940000001</v>
      </c>
      <c r="BI148" s="39">
        <v>6.6091160579999997</v>
      </c>
    </row>
    <row r="149" spans="1:61" hidden="1" x14ac:dyDescent="0.3">
      <c r="A149" s="39" t="s">
        <v>657</v>
      </c>
      <c r="B149" s="39" t="s">
        <v>658</v>
      </c>
      <c r="C149" s="39" t="s">
        <v>387</v>
      </c>
      <c r="D149" s="39" t="s">
        <v>388</v>
      </c>
      <c r="AF149" s="39">
        <v>5.7564640110000003</v>
      </c>
      <c r="AG149" s="39">
        <v>7.1969696970000001</v>
      </c>
      <c r="AH149" s="39">
        <v>6.1893540339999999</v>
      </c>
      <c r="AI149" s="39">
        <v>7.6060995770000002</v>
      </c>
      <c r="AJ149" s="39">
        <v>6.9048966830000005</v>
      </c>
      <c r="AK149" s="39">
        <v>5.7402466289999996</v>
      </c>
      <c r="AL149" s="39">
        <v>10.149642446</v>
      </c>
      <c r="AM149" s="39">
        <v>10.128909189000002</v>
      </c>
      <c r="AN149" s="39">
        <v>8.0129260420000001</v>
      </c>
      <c r="AO149" s="39">
        <v>7.2269133179999994</v>
      </c>
      <c r="AP149" s="39">
        <v>5.8676654700000004</v>
      </c>
      <c r="AQ149" s="39">
        <v>5.4415255399999998</v>
      </c>
      <c r="AR149" s="39">
        <v>3.3880093855000002</v>
      </c>
      <c r="AS149" s="39">
        <v>4.1028098305</v>
      </c>
      <c r="AT149" s="39">
        <v>4.646044421</v>
      </c>
      <c r="AU149" s="39">
        <v>2.8011550519999999</v>
      </c>
      <c r="AV149" s="39">
        <v>3.219889953</v>
      </c>
      <c r="AW149" s="39">
        <v>3.8888156810000001</v>
      </c>
      <c r="AX149" s="39">
        <v>4.1429758359999997</v>
      </c>
      <c r="AY149" s="39">
        <v>4.456623037</v>
      </c>
      <c r="AZ149" s="39">
        <v>5.4380762365000006</v>
      </c>
      <c r="BA149" s="39">
        <v>8.9577321879999996</v>
      </c>
      <c r="BB149" s="39">
        <v>3.0640270899999997</v>
      </c>
      <c r="BC149" s="39">
        <v>3.2880595394999999</v>
      </c>
      <c r="BD149" s="39">
        <v>4.6420834410000005</v>
      </c>
      <c r="BE149" s="39">
        <v>3.3254930490000003</v>
      </c>
      <c r="BF149" s="39">
        <v>2.7439922459999999</v>
      </c>
      <c r="BG149" s="39">
        <v>2.0587238270000001</v>
      </c>
      <c r="BH149" s="39">
        <v>1.5945960145</v>
      </c>
      <c r="BI149" s="39">
        <v>1.1116830449999999</v>
      </c>
    </row>
    <row r="150" spans="1:61" hidden="1" x14ac:dyDescent="0.3">
      <c r="A150" s="39" t="s">
        <v>659</v>
      </c>
      <c r="B150" s="39" t="s">
        <v>660</v>
      </c>
      <c r="C150" s="39" t="s">
        <v>387</v>
      </c>
      <c r="D150" s="39" t="s">
        <v>388</v>
      </c>
      <c r="AL150" s="39">
        <v>410.24098770000001</v>
      </c>
      <c r="AM150" s="39">
        <v>72.150139019999997</v>
      </c>
      <c r="AN150" s="39">
        <v>39.65679677</v>
      </c>
      <c r="AO150" s="39">
        <v>24.6181275</v>
      </c>
      <c r="AP150" s="39">
        <v>8.8778903410000005</v>
      </c>
      <c r="AQ150" s="39">
        <v>5.0749342989999997</v>
      </c>
      <c r="AR150" s="39">
        <v>0.753709399</v>
      </c>
      <c r="AS150" s="39">
        <v>1.0067873300000001</v>
      </c>
      <c r="AT150" s="39">
        <v>1.3551349539999999</v>
      </c>
      <c r="AU150" s="39">
        <v>0.29834254100000002</v>
      </c>
      <c r="AV150" s="39">
        <v>-1.145753002</v>
      </c>
      <c r="AW150" s="39">
        <v>1.181321743</v>
      </c>
      <c r="AX150" s="39">
        <v>2.6434629360000002</v>
      </c>
      <c r="AY150" s="39">
        <v>3.7450370209999999</v>
      </c>
      <c r="AZ150" s="39">
        <v>5.7302441039999996</v>
      </c>
      <c r="BA150" s="39">
        <v>10.927411469999999</v>
      </c>
      <c r="BB150" s="39">
        <v>4.4515124789999998</v>
      </c>
      <c r="BC150" s="39">
        <v>1.3191844450000001</v>
      </c>
      <c r="BD150" s="39">
        <v>4.1303006880000002</v>
      </c>
      <c r="BE150" s="39">
        <v>3.0899832690000002</v>
      </c>
      <c r="BF150" s="39">
        <v>1.0474666210000001</v>
      </c>
      <c r="BG150" s="39">
        <v>0.103789914</v>
      </c>
      <c r="BH150" s="39">
        <v>-0.88410843500000003</v>
      </c>
      <c r="BI150" s="39">
        <v>0.90552155400000001</v>
      </c>
    </row>
    <row r="151" spans="1:61" hidden="1" x14ac:dyDescent="0.3">
      <c r="A151" s="39" t="s">
        <v>661</v>
      </c>
      <c r="B151" s="39" t="s">
        <v>662</v>
      </c>
      <c r="C151" s="39" t="s">
        <v>387</v>
      </c>
      <c r="D151" s="39" t="s">
        <v>388</v>
      </c>
      <c r="E151" s="39">
        <v>0.44961969899999998</v>
      </c>
      <c r="F151" s="39">
        <v>0.482428095</v>
      </c>
      <c r="G151" s="39">
        <v>0.89595685300000005</v>
      </c>
      <c r="H151" s="39">
        <v>2.8763231020000002</v>
      </c>
      <c r="I151" s="39">
        <v>3.287086446</v>
      </c>
      <c r="J151" s="39">
        <v>3.3271337050000001</v>
      </c>
      <c r="K151" s="39">
        <v>3.3149999989999999</v>
      </c>
      <c r="L151" s="39">
        <v>2.1826453080000001</v>
      </c>
      <c r="M151" s="39">
        <v>2.6254302049999998</v>
      </c>
      <c r="N151" s="39">
        <v>2.2944388889999998</v>
      </c>
      <c r="O151" s="39">
        <v>4.6385900009999999</v>
      </c>
      <c r="P151" s="39">
        <v>4.6636294390000002</v>
      </c>
      <c r="Q151" s="39">
        <v>5.2350808779999998</v>
      </c>
      <c r="R151" s="39">
        <v>6.1339927059999999</v>
      </c>
      <c r="S151" s="39">
        <v>9.4443658979999991</v>
      </c>
      <c r="T151" s="39">
        <v>10.746280390000001</v>
      </c>
      <c r="U151" s="39">
        <v>9.7973384190000008</v>
      </c>
      <c r="V151" s="39">
        <v>6.7054976120000003</v>
      </c>
      <c r="W151" s="39">
        <v>3.1024496670000001</v>
      </c>
      <c r="X151" s="39">
        <v>4.5386223750000001</v>
      </c>
      <c r="Y151" s="39">
        <v>6.2999020029999997</v>
      </c>
      <c r="Z151" s="39">
        <v>8.0729501199999998</v>
      </c>
      <c r="AA151" s="39">
        <v>9.3570502130000008</v>
      </c>
      <c r="AB151" s="39">
        <v>8.6692710500000008</v>
      </c>
      <c r="AC151" s="39">
        <v>5.6368482369999997</v>
      </c>
      <c r="AD151" s="39">
        <v>4.0935867410000002</v>
      </c>
      <c r="AE151" s="39">
        <v>0.29456495700000002</v>
      </c>
      <c r="AF151" s="39">
        <v>-0.13408035200000001</v>
      </c>
      <c r="AG151" s="39">
        <v>1.515224167</v>
      </c>
      <c r="AH151" s="39">
        <v>3.3709634249999998</v>
      </c>
      <c r="AI151" s="39">
        <v>3.7019831239999998</v>
      </c>
      <c r="AJ151" s="39">
        <v>3.1183593200000002</v>
      </c>
      <c r="AK151" s="39">
        <v>3.1541687879999998</v>
      </c>
      <c r="AL151" s="39">
        <v>3.5779198399999999</v>
      </c>
      <c r="AM151" s="39">
        <v>2.2048089800000001</v>
      </c>
      <c r="AN151" s="39">
        <v>1.9152494710000001</v>
      </c>
      <c r="AO151" s="39">
        <v>1.3934676210000001</v>
      </c>
      <c r="AP151" s="39">
        <v>1.367511396</v>
      </c>
      <c r="AQ151" s="39">
        <v>0.95856626099999998</v>
      </c>
      <c r="AR151" s="39">
        <v>1.0048368969999999</v>
      </c>
      <c r="AS151" s="39">
        <v>3.1473718160000002</v>
      </c>
      <c r="AT151" s="39">
        <v>2.6674580049999999</v>
      </c>
      <c r="AU151" s="39">
        <v>2.074076174</v>
      </c>
      <c r="AV151" s="39">
        <v>2.0498404269999999</v>
      </c>
      <c r="AW151" s="39">
        <v>2.22568082</v>
      </c>
      <c r="AX151" s="39">
        <v>2.4895820679999998</v>
      </c>
      <c r="AY151" s="39">
        <v>2.6758333329999999</v>
      </c>
      <c r="AZ151" s="39">
        <v>2.3033657710000002</v>
      </c>
      <c r="BA151" s="39">
        <v>3.4002649759999999</v>
      </c>
      <c r="BB151" s="39">
        <v>0.36981624299999999</v>
      </c>
      <c r="BC151" s="39">
        <v>2.2734048329999998</v>
      </c>
      <c r="BD151" s="39">
        <v>3.409795876</v>
      </c>
      <c r="BE151" s="39">
        <v>2.664199548</v>
      </c>
      <c r="BF151" s="39">
        <v>1.7340307939999999</v>
      </c>
      <c r="BG151" s="39">
        <v>0.62974906900000005</v>
      </c>
      <c r="BH151" s="39">
        <v>0.47451379500000002</v>
      </c>
      <c r="BI151" s="39">
        <v>0.299166667</v>
      </c>
    </row>
    <row r="152" spans="1:61" hidden="1" x14ac:dyDescent="0.3">
      <c r="A152" s="39" t="s">
        <v>663</v>
      </c>
      <c r="B152" s="39" t="s">
        <v>664</v>
      </c>
      <c r="C152" s="39" t="s">
        <v>387</v>
      </c>
      <c r="D152" s="39" t="s">
        <v>388</v>
      </c>
      <c r="AK152" s="39">
        <v>243.26682249999999</v>
      </c>
      <c r="AL152" s="39">
        <v>108.7677305</v>
      </c>
      <c r="AM152" s="39">
        <v>35.925092360000001</v>
      </c>
      <c r="AN152" s="39">
        <v>24.97943287</v>
      </c>
      <c r="AO152" s="39">
        <v>17.611278680000002</v>
      </c>
      <c r="AP152" s="39">
        <v>8.4378320939999991</v>
      </c>
      <c r="AQ152" s="39">
        <v>4.658303933</v>
      </c>
      <c r="AR152" s="39">
        <v>2.3588429930000001</v>
      </c>
      <c r="AS152" s="39">
        <v>2.6485922839999998</v>
      </c>
      <c r="AT152" s="39">
        <v>2.4786672080000001</v>
      </c>
      <c r="AU152" s="39">
        <v>1.923076923</v>
      </c>
      <c r="AV152" s="39">
        <v>2.956623225</v>
      </c>
      <c r="AW152" s="39">
        <v>6.2157566600000003</v>
      </c>
      <c r="AX152" s="39">
        <v>6.7235859119999999</v>
      </c>
      <c r="AY152" s="39">
        <v>6.5</v>
      </c>
      <c r="AZ152" s="39">
        <v>10.140845069999999</v>
      </c>
      <c r="BA152" s="39">
        <v>15.43052003</v>
      </c>
      <c r="BB152" s="39">
        <v>3.4711964549999998</v>
      </c>
      <c r="BC152" s="39">
        <v>-1.070663812</v>
      </c>
      <c r="BD152" s="39">
        <v>4.4011544010000003</v>
      </c>
      <c r="BE152" s="39">
        <v>2.2114720110000001</v>
      </c>
      <c r="BF152" s="39">
        <v>0</v>
      </c>
      <c r="BG152" s="39">
        <v>0.60851926999999995</v>
      </c>
      <c r="BH152" s="39">
        <v>0.20161290300000001</v>
      </c>
      <c r="BI152" s="39">
        <v>0.13413816200000001</v>
      </c>
    </row>
    <row r="153" spans="1:61" hidden="1" x14ac:dyDescent="0.3">
      <c r="A153" s="39" t="s">
        <v>665</v>
      </c>
      <c r="B153" s="39" t="s">
        <v>666</v>
      </c>
      <c r="C153" s="39" t="s">
        <v>387</v>
      </c>
      <c r="D153" s="39" t="s">
        <v>388</v>
      </c>
      <c r="AH153" s="39">
        <v>8.7709455419999998</v>
      </c>
      <c r="AI153" s="39">
        <v>7.969693844</v>
      </c>
      <c r="AJ153" s="39">
        <v>9.568877659</v>
      </c>
      <c r="AK153" s="39">
        <v>7.7139216839999998</v>
      </c>
      <c r="AL153" s="39">
        <v>6.7058855279999996</v>
      </c>
      <c r="AM153" s="39">
        <v>6.2520689020000004</v>
      </c>
      <c r="AN153" s="39">
        <v>8.5586660430000006</v>
      </c>
      <c r="AO153" s="39">
        <v>4.8224867680000001</v>
      </c>
      <c r="AP153" s="39">
        <v>3.4909371509999998</v>
      </c>
      <c r="AQ153" s="39">
        <v>0.172630385</v>
      </c>
      <c r="AR153" s="39">
        <v>-3.1994554119999998</v>
      </c>
      <c r="AS153" s="39">
        <v>-1.6057196439999999</v>
      </c>
      <c r="AT153" s="39">
        <v>-1.989279333</v>
      </c>
      <c r="AU153" s="39">
        <v>-2.637335926</v>
      </c>
      <c r="AV153" s="39">
        <v>-1.5603545130000001</v>
      </c>
      <c r="AW153" s="39">
        <v>0.98538347800000003</v>
      </c>
      <c r="AX153" s="39">
        <v>4.3909578790000001</v>
      </c>
      <c r="AY153" s="39">
        <v>5.156566443</v>
      </c>
      <c r="AZ153" s="39">
        <v>5.57037037</v>
      </c>
      <c r="BA153" s="39">
        <v>8.6023014310000008</v>
      </c>
      <c r="BB153" s="39">
        <v>1.1758625149999999</v>
      </c>
      <c r="BC153" s="39">
        <v>2.8097062579999998</v>
      </c>
      <c r="BD153" s="39">
        <v>5.8012422360000002</v>
      </c>
      <c r="BE153" s="39">
        <v>6.1054361860000004</v>
      </c>
      <c r="BF153" s="39">
        <v>5.5106783220000004</v>
      </c>
      <c r="BG153" s="39">
        <v>6.0409019400000004</v>
      </c>
      <c r="BH153" s="39">
        <v>4.5593907629999997</v>
      </c>
      <c r="BI153" s="39">
        <v>2.374195989</v>
      </c>
    </row>
    <row r="154" spans="1:61" hidden="1" x14ac:dyDescent="0.3">
      <c r="A154" s="39" t="s">
        <v>667</v>
      </c>
      <c r="B154" s="39" t="s">
        <v>668</v>
      </c>
      <c r="C154" s="39" t="s">
        <v>387</v>
      </c>
      <c r="D154" s="39" t="s">
        <v>388</v>
      </c>
    </row>
    <row r="155" spans="1:61" hidden="1" x14ac:dyDescent="0.3">
      <c r="A155" s="39" t="s">
        <v>669</v>
      </c>
      <c r="B155" s="39" t="s">
        <v>670</v>
      </c>
      <c r="C155" s="39" t="s">
        <v>387</v>
      </c>
      <c r="D155" s="39" t="s">
        <v>388</v>
      </c>
      <c r="E155" s="39">
        <v>3.424299065</v>
      </c>
      <c r="F155" s="39">
        <v>1.763124605</v>
      </c>
      <c r="G155" s="39">
        <v>5.0967290810000003</v>
      </c>
      <c r="H155" s="39">
        <v>5.6997116869999997</v>
      </c>
      <c r="I155" s="39">
        <v>4.0215414740000002</v>
      </c>
      <c r="J155" s="39">
        <v>3.4828212199999999</v>
      </c>
      <c r="K155" s="39">
        <v>-1.013579365</v>
      </c>
      <c r="L155" s="39">
        <v>-0.74827699400000003</v>
      </c>
      <c r="M155" s="39">
        <v>0.436479069</v>
      </c>
      <c r="N155" s="39">
        <v>2.949891354</v>
      </c>
      <c r="O155" s="39">
        <v>1.2791813240000001</v>
      </c>
      <c r="P155" s="39">
        <v>4.155352068</v>
      </c>
      <c r="Q155" s="39">
        <v>3.759170557</v>
      </c>
      <c r="R155" s="39">
        <v>4.0846140359999996</v>
      </c>
      <c r="S155" s="39">
        <v>17.556822749999998</v>
      </c>
      <c r="T155" s="39">
        <v>7.9182892669999996</v>
      </c>
      <c r="U155" s="39">
        <v>8.5021524429999999</v>
      </c>
      <c r="V155" s="39">
        <v>12.59700099</v>
      </c>
      <c r="W155" s="39">
        <v>9.7160327500000001</v>
      </c>
      <c r="X155" s="39">
        <v>8.3313654180000007</v>
      </c>
      <c r="Y155" s="39">
        <v>9.4083794740000002</v>
      </c>
      <c r="Z155" s="39">
        <v>12.49252839</v>
      </c>
      <c r="AA155" s="39">
        <v>10.527807299999999</v>
      </c>
      <c r="AB155" s="39">
        <v>6.2079353890000002</v>
      </c>
      <c r="AC155" s="39">
        <v>12.44756933</v>
      </c>
      <c r="AD155" s="39">
        <v>7.7286389010000001</v>
      </c>
      <c r="AE155" s="39">
        <v>8.7335591869999991</v>
      </c>
      <c r="AF155" s="39">
        <v>2.6987399769999998</v>
      </c>
      <c r="AG155" s="39">
        <v>2.369055055</v>
      </c>
      <c r="AH155" s="39">
        <v>3.2599694920000002</v>
      </c>
      <c r="AI155" s="39">
        <v>6.7825940149999999</v>
      </c>
      <c r="AJ155" s="39">
        <v>7.9861660079999996</v>
      </c>
      <c r="AK155" s="39">
        <v>5.7402466289999996</v>
      </c>
      <c r="AL155" s="39">
        <v>5.18311396</v>
      </c>
      <c r="AM155" s="39">
        <v>5.14167153</v>
      </c>
      <c r="AN155" s="39">
        <v>6.123581648</v>
      </c>
      <c r="AO155" s="39">
        <v>2.9868092279999998</v>
      </c>
      <c r="AP155" s="39">
        <v>1.038198951</v>
      </c>
      <c r="AQ155" s="39">
        <v>2.7531133080000001</v>
      </c>
      <c r="AR155" s="39">
        <v>0.68478260899999999</v>
      </c>
      <c r="AS155" s="39">
        <v>1.8946345680000001</v>
      </c>
      <c r="AT155" s="39">
        <v>0.61980187499999995</v>
      </c>
      <c r="AU155" s="39">
        <v>2.7956196690000001</v>
      </c>
      <c r="AV155" s="39">
        <v>1.167733675</v>
      </c>
      <c r="AW155" s="39">
        <v>1.4934440339999999</v>
      </c>
      <c r="AX155" s="39">
        <v>0.98264165999999997</v>
      </c>
      <c r="AY155" s="39">
        <v>3.28476167</v>
      </c>
      <c r="AZ155" s="39">
        <v>2.042085127</v>
      </c>
      <c r="BA155" s="39">
        <v>3.707317073</v>
      </c>
      <c r="BB155" s="39">
        <v>0.99482596400000001</v>
      </c>
      <c r="BC155" s="39">
        <v>0.98735533099999995</v>
      </c>
      <c r="BD155" s="39">
        <v>0.92236032000000001</v>
      </c>
      <c r="BE155" s="39">
        <v>1.278741213</v>
      </c>
      <c r="BF155" s="39">
        <v>1.8875018800000001</v>
      </c>
      <c r="BG155" s="39">
        <v>0.435456491</v>
      </c>
      <c r="BH155" s="39">
        <v>1.557907113</v>
      </c>
      <c r="BI155" s="39">
        <v>1.635311143</v>
      </c>
    </row>
    <row r="156" spans="1:61" hidden="1" x14ac:dyDescent="0.3">
      <c r="A156" s="39" t="s">
        <v>671</v>
      </c>
      <c r="B156" s="39" t="s">
        <v>672</v>
      </c>
      <c r="C156" s="39" t="s">
        <v>387</v>
      </c>
      <c r="D156" s="39" t="s">
        <v>388</v>
      </c>
    </row>
    <row r="157" spans="1:61" hidden="1" x14ac:dyDescent="0.3">
      <c r="A157" s="39" t="s">
        <v>673</v>
      </c>
      <c r="B157" s="39" t="s">
        <v>674</v>
      </c>
      <c r="C157" s="39" t="s">
        <v>387</v>
      </c>
      <c r="D157" s="39" t="s">
        <v>388</v>
      </c>
      <c r="AN157" s="39">
        <v>29.769345600000001</v>
      </c>
      <c r="AO157" s="39">
        <v>23.513499469999999</v>
      </c>
      <c r="AP157" s="39">
        <v>11.895126769999999</v>
      </c>
      <c r="AQ157" s="39">
        <v>7.7864858119999996</v>
      </c>
      <c r="AR157" s="39">
        <v>39.170116630000003</v>
      </c>
      <c r="AS157" s="39">
        <v>31.145651359999999</v>
      </c>
      <c r="AT157" s="39">
        <v>9.6363393179999992</v>
      </c>
      <c r="AU157" s="39">
        <v>5.2533040880000001</v>
      </c>
      <c r="AV157" s="39">
        <v>11.62356125</v>
      </c>
      <c r="AW157" s="39">
        <v>12.479074049999999</v>
      </c>
      <c r="AX157" s="39">
        <v>11.765930470000001</v>
      </c>
      <c r="AY157" s="39">
        <v>12.874055930000001</v>
      </c>
      <c r="AZ157" s="39">
        <v>12.135501140000001</v>
      </c>
      <c r="BA157" s="39">
        <v>12.897076029999999</v>
      </c>
      <c r="BB157" s="39">
        <v>-5.8686760999999997E-2</v>
      </c>
      <c r="BC157" s="39">
        <v>7.352251206</v>
      </c>
      <c r="BD157" s="39">
        <v>7.6106072090000003</v>
      </c>
      <c r="BE157" s="39">
        <v>4.6395186429999997</v>
      </c>
      <c r="BF157" s="39">
        <v>4.6417902209999999</v>
      </c>
      <c r="BG157" s="39">
        <v>5.0887858320000001</v>
      </c>
      <c r="BH157" s="39">
        <v>9.6786094669999994</v>
      </c>
      <c r="BI157" s="39">
        <v>6.3840983470000001</v>
      </c>
    </row>
    <row r="158" spans="1:61" hidden="1" x14ac:dyDescent="0.3">
      <c r="A158" s="39" t="s">
        <v>675</v>
      </c>
      <c r="B158" s="39" t="s">
        <v>676</v>
      </c>
      <c r="C158" s="39" t="s">
        <v>387</v>
      </c>
      <c r="D158" s="39" t="s">
        <v>388</v>
      </c>
      <c r="J158" s="39">
        <v>4.201860366</v>
      </c>
      <c r="K158" s="39">
        <v>3.2115739790000002</v>
      </c>
      <c r="L158" s="39">
        <v>0.81519037699999997</v>
      </c>
      <c r="M158" s="39">
        <v>0.95651316399999997</v>
      </c>
      <c r="N158" s="39">
        <v>3.8288728270000001</v>
      </c>
      <c r="O158" s="39">
        <v>2.8786453430000001</v>
      </c>
      <c r="P158" s="39">
        <v>5.3858814920000002</v>
      </c>
      <c r="Q158" s="39">
        <v>5.6225596529999997</v>
      </c>
      <c r="R158" s="39">
        <v>6.1201018649999996</v>
      </c>
      <c r="S158" s="39">
        <v>22.100944420000001</v>
      </c>
      <c r="T158" s="39">
        <v>8.1912128319999997</v>
      </c>
      <c r="U158" s="39">
        <v>4.9868151190000001</v>
      </c>
      <c r="V158" s="39">
        <v>3.1089528909999999</v>
      </c>
      <c r="W158" s="39">
        <v>6.5284469229999997</v>
      </c>
      <c r="X158" s="39">
        <v>14.055592259999999</v>
      </c>
      <c r="Y158" s="39">
        <v>18.217865889999999</v>
      </c>
      <c r="Z158" s="39">
        <v>30.538177430000001</v>
      </c>
      <c r="AA158" s="39">
        <v>31.789704650000001</v>
      </c>
      <c r="AB158" s="39">
        <v>19.328338590000001</v>
      </c>
      <c r="AC158" s="39">
        <v>9.8566209540000003</v>
      </c>
      <c r="AD158" s="39">
        <v>10.55648396</v>
      </c>
      <c r="AE158" s="39">
        <v>14.497332099999999</v>
      </c>
      <c r="AF158" s="39">
        <v>14.993135130000001</v>
      </c>
      <c r="AG158" s="39">
        <v>26.853797140000001</v>
      </c>
      <c r="AH158" s="39">
        <v>9.0129959460000002</v>
      </c>
      <c r="AI158" s="39">
        <v>11.784483829999999</v>
      </c>
      <c r="AJ158" s="39">
        <v>8.5926476049999998</v>
      </c>
      <c r="AK158" s="39">
        <v>14.512378610000001</v>
      </c>
      <c r="AL158" s="39">
        <v>10.0083612</v>
      </c>
      <c r="AM158" s="39">
        <v>38.941790900000001</v>
      </c>
      <c r="AN158" s="39">
        <v>49.080210059999999</v>
      </c>
      <c r="AO158" s="39">
        <v>19.75635454</v>
      </c>
      <c r="AP158" s="39">
        <v>4.4863826170000003</v>
      </c>
      <c r="AQ158" s="39">
        <v>6.2080160869999998</v>
      </c>
      <c r="AR158" s="39">
        <v>9.9295339929999997</v>
      </c>
      <c r="AS158" s="39">
        <v>11.8596845</v>
      </c>
      <c r="AT158" s="39">
        <v>7.5362846279999998</v>
      </c>
      <c r="AU158" s="39">
        <v>16.498525529999998</v>
      </c>
      <c r="AV158" s="39">
        <v>-1.704004796</v>
      </c>
      <c r="AW158" s="39">
        <v>13.9558018</v>
      </c>
      <c r="AX158" s="39">
        <v>18.363824650000002</v>
      </c>
      <c r="AY158" s="39">
        <v>10.765637160000001</v>
      </c>
      <c r="AZ158" s="39">
        <v>10.287966320000001</v>
      </c>
      <c r="BA158" s="39">
        <v>9.296508394</v>
      </c>
      <c r="BB158" s="39">
        <v>8.9542180239999993</v>
      </c>
      <c r="BC158" s="39">
        <v>9.247321736</v>
      </c>
      <c r="BD158" s="39">
        <v>9.4825404859999995</v>
      </c>
      <c r="BE158" s="39">
        <v>5.7138443419999998</v>
      </c>
      <c r="BF158" s="39">
        <v>5.8264294449999996</v>
      </c>
      <c r="BG158" s="39">
        <v>6.0805954829999997</v>
      </c>
      <c r="BH158" s="39">
        <v>7.4040020320000002</v>
      </c>
      <c r="BI158" s="39">
        <v>6.6548018649999996</v>
      </c>
    </row>
    <row r="159" spans="1:61" hidden="1" x14ac:dyDescent="0.3">
      <c r="A159" s="39" t="s">
        <v>677</v>
      </c>
      <c r="B159" s="39" t="s">
        <v>678</v>
      </c>
      <c r="C159" s="39" t="s">
        <v>387</v>
      </c>
      <c r="D159" s="39" t="s">
        <v>388</v>
      </c>
      <c r="W159" s="39">
        <v>12.65597148</v>
      </c>
      <c r="X159" s="39">
        <v>27.848101270000001</v>
      </c>
      <c r="Y159" s="39">
        <v>23.762376239999998</v>
      </c>
      <c r="Z159" s="39">
        <v>23.7</v>
      </c>
      <c r="AA159" s="39">
        <v>21.988682300000001</v>
      </c>
      <c r="AH159" s="39">
        <v>-23.822102139999998</v>
      </c>
      <c r="AI159" s="39">
        <v>3.6211699159999999</v>
      </c>
      <c r="AJ159" s="39">
        <v>14.729838709999999</v>
      </c>
      <c r="AK159" s="39">
        <v>16.84790933</v>
      </c>
      <c r="AL159" s="39">
        <v>20.133700350000002</v>
      </c>
      <c r="AM159" s="39">
        <v>3.386100983</v>
      </c>
      <c r="AN159" s="39">
        <v>5.4888613319999999</v>
      </c>
      <c r="AO159" s="39">
        <v>6.2412459150000004</v>
      </c>
      <c r="AP159" s="39">
        <v>7.5728346709999999</v>
      </c>
      <c r="AQ159" s="39">
        <v>-1.404252338</v>
      </c>
      <c r="AR159" s="39">
        <v>2.9537083609999999</v>
      </c>
      <c r="AS159" s="39">
        <v>-1.174756812</v>
      </c>
      <c r="AT159" s="39">
        <v>0.67257736999999995</v>
      </c>
      <c r="AU159" s="39">
        <v>4.1786723989999999</v>
      </c>
      <c r="AV159" s="39">
        <v>-1.260651135</v>
      </c>
      <c r="AW159" s="39">
        <v>-1.685412125</v>
      </c>
      <c r="AX159" s="39">
        <v>1.3002750089999999</v>
      </c>
      <c r="AY159" s="39">
        <v>2.7384213160000002</v>
      </c>
      <c r="AZ159" s="39">
        <v>6.7947735390000004</v>
      </c>
      <c r="BA159" s="39">
        <v>12.041458349999999</v>
      </c>
      <c r="BB159" s="39">
        <v>4.530176591</v>
      </c>
      <c r="BC159" s="39">
        <v>6.1498853679999996</v>
      </c>
      <c r="BD159" s="39">
        <v>12.85292894</v>
      </c>
      <c r="BE159" s="39">
        <v>10.88469566</v>
      </c>
      <c r="BF159" s="39">
        <v>3.8055168190000002</v>
      </c>
      <c r="BG159" s="39">
        <v>2.1201131100000001</v>
      </c>
      <c r="BH159" s="39">
        <v>0.95320665900000001</v>
      </c>
      <c r="BI159" s="39">
        <v>0.50250941400000004</v>
      </c>
    </row>
    <row r="160" spans="1:61" hidden="1" x14ac:dyDescent="0.3">
      <c r="A160" s="39" t="s">
        <v>679</v>
      </c>
      <c r="B160" s="39" t="s">
        <v>355</v>
      </c>
      <c r="C160" s="39" t="s">
        <v>387</v>
      </c>
      <c r="D160" s="39" t="s">
        <v>388</v>
      </c>
      <c r="O160" s="39">
        <v>3.7392787219999999</v>
      </c>
      <c r="P160" s="39">
        <v>4.1753252204999995</v>
      </c>
      <c r="Q160" s="39">
        <v>4.0451751324999998</v>
      </c>
      <c r="R160" s="39">
        <v>8.2666666660000008</v>
      </c>
      <c r="S160" s="39">
        <v>14.24893554</v>
      </c>
      <c r="T160" s="39">
        <v>9.6696954819999998</v>
      </c>
      <c r="U160" s="39">
        <v>11.25614251</v>
      </c>
      <c r="V160" s="39">
        <v>11.98928332</v>
      </c>
      <c r="W160" s="39">
        <v>9.7160327500000001</v>
      </c>
      <c r="X160" s="39">
        <v>7.7392364279999999</v>
      </c>
      <c r="Y160" s="39">
        <v>10.4226999525</v>
      </c>
      <c r="Z160" s="39">
        <v>11.27215971</v>
      </c>
      <c r="AA160" s="39">
        <v>8.3312557560000009</v>
      </c>
      <c r="AB160" s="39">
        <v>5.4936655139999999</v>
      </c>
      <c r="AC160" s="39">
        <v>8.1163979550000001</v>
      </c>
      <c r="AD160" s="39">
        <v>4.3893409569999999</v>
      </c>
      <c r="AE160" s="39">
        <v>6.1643835620000003</v>
      </c>
      <c r="AF160" s="39">
        <v>4.0891164460000002</v>
      </c>
      <c r="AG160" s="39">
        <v>5.9992507430000002</v>
      </c>
      <c r="AH160" s="39">
        <v>5.5414598154999997</v>
      </c>
      <c r="AI160" s="39">
        <v>8.0395686729999998</v>
      </c>
      <c r="AJ160" s="39">
        <v>9.0290941809999996</v>
      </c>
      <c r="AK160" s="39">
        <v>7.5920483680000004</v>
      </c>
      <c r="AL160" s="39">
        <v>8.0635288749999994</v>
      </c>
      <c r="AM160" s="39">
        <v>5.1271352170000002</v>
      </c>
      <c r="AN160" s="39">
        <v>6.7410676160000005</v>
      </c>
      <c r="AO160" s="39">
        <v>4.4663061800000001</v>
      </c>
      <c r="AP160" s="39">
        <v>3.5502958580000001</v>
      </c>
      <c r="AQ160" s="39">
        <v>3.1253657970000002</v>
      </c>
      <c r="AR160" s="39">
        <v>2.6486225229999998</v>
      </c>
      <c r="AS160" s="39">
        <v>1.8129461389999999</v>
      </c>
      <c r="AT160" s="39">
        <v>1.7466522499999999</v>
      </c>
      <c r="AU160" s="39">
        <v>1.83299389</v>
      </c>
      <c r="AV160" s="39">
        <v>1.981967346</v>
      </c>
      <c r="AW160" s="39">
        <v>3.122262047</v>
      </c>
      <c r="AX160" s="39">
        <v>3.104966401</v>
      </c>
      <c r="AY160" s="39">
        <v>3.4834069969999999</v>
      </c>
      <c r="AZ160" s="39">
        <v>4.1687133640000003</v>
      </c>
      <c r="BA160" s="39">
        <v>11.27066524</v>
      </c>
      <c r="BB160" s="39">
        <v>2.9208971180000001</v>
      </c>
      <c r="BC160" s="39">
        <v>3.9130434780000001</v>
      </c>
      <c r="BD160" s="39">
        <v>4.5217646629999999</v>
      </c>
      <c r="BE160" s="39">
        <v>3.7312095080000001</v>
      </c>
      <c r="BF160" s="39">
        <v>2.9171368725</v>
      </c>
      <c r="BG160" s="39">
        <v>2.651195499</v>
      </c>
      <c r="BH160" s="39">
        <v>1.6969504049999999</v>
      </c>
      <c r="BI160" s="39">
        <v>2.7384120869999999</v>
      </c>
    </row>
    <row r="161" spans="1:61" hidden="1" x14ac:dyDescent="0.3">
      <c r="A161" s="39" t="s">
        <v>358</v>
      </c>
      <c r="B161" s="39" t="s">
        <v>357</v>
      </c>
      <c r="C161" s="39" t="s">
        <v>387</v>
      </c>
      <c r="D161" s="39" t="s">
        <v>388</v>
      </c>
      <c r="E161" s="39">
        <v>4.927518869</v>
      </c>
      <c r="F161" s="39">
        <v>1.6087596909999999</v>
      </c>
      <c r="G161" s="39">
        <v>1.1989841779999999</v>
      </c>
      <c r="H161" s="39">
        <v>0.594055008</v>
      </c>
      <c r="I161" s="39">
        <v>2.3379031719999999</v>
      </c>
      <c r="J161" s="39">
        <v>3.5680386569999998</v>
      </c>
      <c r="K161" s="39">
        <v>4.215788377</v>
      </c>
      <c r="L161" s="39">
        <v>3.016948475</v>
      </c>
      <c r="M161" s="39">
        <v>2.3339509349999998</v>
      </c>
      <c r="N161" s="39">
        <v>3.3670033670000001</v>
      </c>
      <c r="O161" s="39">
        <v>5.2117263850000004</v>
      </c>
      <c r="P161" s="39">
        <v>5.2631578980000002</v>
      </c>
      <c r="Q161" s="39">
        <v>4.9999999969999998</v>
      </c>
      <c r="R161" s="39">
        <v>12.044817930000001</v>
      </c>
      <c r="S161" s="39">
        <v>23.75</v>
      </c>
      <c r="T161" s="39">
        <v>15.15151515</v>
      </c>
      <c r="U161" s="39">
        <v>15.78947368</v>
      </c>
      <c r="V161" s="39">
        <v>29.002525250000001</v>
      </c>
      <c r="W161" s="39">
        <v>17.461094249999999</v>
      </c>
      <c r="X161" s="39">
        <v>18.173485540000001</v>
      </c>
      <c r="Y161" s="39">
        <v>26.36440558</v>
      </c>
      <c r="Z161" s="39">
        <v>27.928129009999999</v>
      </c>
      <c r="AA161" s="39">
        <v>58.924365350000002</v>
      </c>
      <c r="AB161" s="39">
        <v>101.75929739999999</v>
      </c>
      <c r="AC161" s="39">
        <v>65.539851179999999</v>
      </c>
      <c r="AD161" s="39">
        <v>57.74837702</v>
      </c>
      <c r="AE161" s="39">
        <v>86.233877190000001</v>
      </c>
      <c r="AF161" s="39">
        <v>131.82667509999999</v>
      </c>
      <c r="AG161" s="39">
        <v>114.1616945</v>
      </c>
      <c r="AH161" s="39">
        <v>20.00800027</v>
      </c>
      <c r="AI161" s="39">
        <v>26.65264522</v>
      </c>
      <c r="AJ161" s="39">
        <v>22.661511829999998</v>
      </c>
      <c r="AK161" s="39">
        <v>15.50854449</v>
      </c>
      <c r="AL161" s="39">
        <v>9.7515305550000004</v>
      </c>
      <c r="AM161" s="39">
        <v>6.9657781390000002</v>
      </c>
      <c r="AN161" s="39">
        <v>34.999274999999997</v>
      </c>
      <c r="AO161" s="39">
        <v>34.377658189999998</v>
      </c>
      <c r="AP161" s="39">
        <v>20.62648433</v>
      </c>
      <c r="AQ161" s="39">
        <v>15.92799503</v>
      </c>
      <c r="AR161" s="39">
        <v>16.585605090000001</v>
      </c>
      <c r="AS161" s="39">
        <v>9.4950191390000001</v>
      </c>
      <c r="AT161" s="39">
        <v>6.3625003480000002</v>
      </c>
      <c r="AU161" s="39">
        <v>5.0310895310000001</v>
      </c>
      <c r="AV161" s="39">
        <v>4.5481379239999997</v>
      </c>
      <c r="AW161" s="39">
        <v>4.6882828720000003</v>
      </c>
      <c r="AX161" s="39">
        <v>3.988060736</v>
      </c>
      <c r="AY161" s="39">
        <v>3.6294632259999999</v>
      </c>
      <c r="AZ161" s="39">
        <v>3.9668496289999999</v>
      </c>
      <c r="BA161" s="39">
        <v>5.1249816920000004</v>
      </c>
      <c r="BB161" s="39">
        <v>5.2973571269999997</v>
      </c>
      <c r="BC161" s="39">
        <v>4.156727837</v>
      </c>
      <c r="BD161" s="39">
        <v>3.4073796170000001</v>
      </c>
      <c r="BE161" s="39">
        <v>4.1115085459999996</v>
      </c>
      <c r="BF161" s="39">
        <v>3.806389823</v>
      </c>
      <c r="BG161" s="39">
        <v>4.0186172019999997</v>
      </c>
      <c r="BH161" s="39">
        <v>2.7206412630000001</v>
      </c>
      <c r="BI161" s="39">
        <v>2.821707752</v>
      </c>
    </row>
    <row r="162" spans="1:61" hidden="1" x14ac:dyDescent="0.3">
      <c r="A162" s="39" t="s">
        <v>680</v>
      </c>
      <c r="B162" s="39" t="s">
        <v>681</v>
      </c>
      <c r="C162" s="39" t="s">
        <v>387</v>
      </c>
      <c r="D162" s="39" t="s">
        <v>388</v>
      </c>
    </row>
    <row r="163" spans="1:61" hidden="1" x14ac:dyDescent="0.3">
      <c r="A163" s="39" t="s">
        <v>682</v>
      </c>
      <c r="B163" s="39" t="s">
        <v>683</v>
      </c>
      <c r="C163" s="39" t="s">
        <v>387</v>
      </c>
      <c r="D163" s="39" t="s">
        <v>388</v>
      </c>
      <c r="U163" s="39">
        <v>10.000094297</v>
      </c>
      <c r="V163" s="39">
        <v>11.610067019999999</v>
      </c>
      <c r="W163" s="39">
        <v>9.5843791209999996</v>
      </c>
      <c r="X163" s="39">
        <v>11.70973062</v>
      </c>
      <c r="Y163" s="39">
        <v>17.692059530000002</v>
      </c>
      <c r="Z163" s="39">
        <v>13.86413928</v>
      </c>
      <c r="AA163" s="39">
        <v>10.393308080000001</v>
      </c>
      <c r="AB163" s="39">
        <v>10.605203619999999</v>
      </c>
      <c r="AC163" s="39">
        <v>10.983862569999999</v>
      </c>
      <c r="AD163" s="39">
        <v>9.0905011889999994</v>
      </c>
      <c r="AE163" s="39">
        <v>9.6829547310000006</v>
      </c>
      <c r="AF163" s="39">
        <v>8.7986890209999995</v>
      </c>
      <c r="AG163" s="39">
        <v>10.004028504000001</v>
      </c>
      <c r="AH163" s="39">
        <v>11.483376655000001</v>
      </c>
      <c r="AI163" s="39">
        <v>12.63482106</v>
      </c>
      <c r="AJ163" s="39">
        <v>14.136460485000001</v>
      </c>
      <c r="AK163" s="39">
        <v>10.88016734</v>
      </c>
      <c r="AL163" s="39">
        <v>11.476552835</v>
      </c>
      <c r="AM163" s="39">
        <v>13.5342451</v>
      </c>
      <c r="AN163" s="39">
        <v>11.032122319999999</v>
      </c>
      <c r="AO163" s="39">
        <v>9.5596174934999993</v>
      </c>
      <c r="AP163" s="39">
        <v>7.1352194170000001</v>
      </c>
      <c r="AQ163" s="39">
        <v>7.7298573844999998</v>
      </c>
      <c r="AR163" s="39">
        <v>5.2136105859999997</v>
      </c>
      <c r="AS163" s="39">
        <v>4.609772768</v>
      </c>
      <c r="AT163" s="39">
        <v>5.3263613830000001</v>
      </c>
      <c r="AU163" s="39">
        <v>5.2383358930000004</v>
      </c>
      <c r="AV163" s="39">
        <v>5.1796778190000001</v>
      </c>
      <c r="AW163" s="39">
        <v>4.8292108359999997</v>
      </c>
      <c r="AX163" s="39">
        <v>5.3932310689999996</v>
      </c>
      <c r="AY163" s="39">
        <v>6.1432557570000004</v>
      </c>
      <c r="AZ163" s="39">
        <v>6.4074484590000003</v>
      </c>
      <c r="BA163" s="39">
        <v>10.3607289</v>
      </c>
      <c r="BB163" s="39">
        <v>3.9449673564999999</v>
      </c>
      <c r="BC163" s="39">
        <v>4.5801998545</v>
      </c>
      <c r="BD163" s="39">
        <v>6.1602699825</v>
      </c>
      <c r="BE163" s="39">
        <v>4.5617898889999999</v>
      </c>
      <c r="BF163" s="39">
        <v>4.6417902209999999</v>
      </c>
      <c r="BG163" s="39">
        <v>3.5731278500000001</v>
      </c>
      <c r="BH163" s="39">
        <v>2.6127493404999997</v>
      </c>
      <c r="BI163" s="39">
        <v>2.7315121600000003</v>
      </c>
    </row>
    <row r="164" spans="1:61" hidden="1" x14ac:dyDescent="0.3">
      <c r="A164" s="39" t="s">
        <v>684</v>
      </c>
      <c r="B164" s="39" t="s">
        <v>685</v>
      </c>
      <c r="C164" s="39" t="s">
        <v>387</v>
      </c>
      <c r="D164" s="39" t="s">
        <v>388</v>
      </c>
      <c r="AM164" s="39">
        <v>126.5833683</v>
      </c>
      <c r="AN164" s="39">
        <v>16.37358897</v>
      </c>
      <c r="AO164" s="39">
        <v>2.4666000860000001</v>
      </c>
      <c r="AP164" s="39">
        <v>1.2943648720000001</v>
      </c>
      <c r="AQ164" s="39">
        <v>0.54419965299999995</v>
      </c>
      <c r="AR164" s="39">
        <v>-1.2792865760000001</v>
      </c>
      <c r="AS164" s="39">
        <v>6.6074229100000004</v>
      </c>
      <c r="AT164" s="39">
        <v>5.1988852569999997</v>
      </c>
      <c r="AU164" s="39">
        <v>2.3145979410000002</v>
      </c>
      <c r="AV164" s="39">
        <v>0.85556212300000001</v>
      </c>
      <c r="AW164" s="39">
        <v>-0.44865020700000002</v>
      </c>
      <c r="AX164" s="39">
        <v>0.52401493899999996</v>
      </c>
      <c r="AY164" s="39">
        <v>3.2150605759999999</v>
      </c>
      <c r="AZ164" s="39">
        <v>2.2508487189999999</v>
      </c>
      <c r="BA164" s="39">
        <v>8.3321962979999995</v>
      </c>
      <c r="BB164" s="39">
        <v>-0.73890591500000002</v>
      </c>
      <c r="BC164" s="39">
        <v>1.5082688319999999</v>
      </c>
      <c r="BD164" s="39">
        <v>3.9050650839999999</v>
      </c>
      <c r="BE164" s="39">
        <v>3.3171858460000001</v>
      </c>
      <c r="BF164" s="39">
        <v>2.7852817889999999</v>
      </c>
      <c r="BG164" s="39">
        <v>-0.28170503299999999</v>
      </c>
      <c r="BH164" s="39">
        <v>-0.29992047599999999</v>
      </c>
      <c r="BI164" s="39">
        <v>-0.239290788</v>
      </c>
    </row>
    <row r="165" spans="1:61" hidden="1" x14ac:dyDescent="0.3">
      <c r="A165" s="39" t="s">
        <v>686</v>
      </c>
      <c r="B165" s="39" t="s">
        <v>687</v>
      </c>
      <c r="C165" s="39" t="s">
        <v>387</v>
      </c>
      <c r="D165" s="39" t="s">
        <v>388</v>
      </c>
      <c r="AH165" s="39">
        <v>-7.6692997999999998E-2</v>
      </c>
      <c r="AI165" s="39">
        <v>0.60633970400000003</v>
      </c>
      <c r="AJ165" s="39">
        <v>1.80042722</v>
      </c>
      <c r="AK165" s="39">
        <v>-6.2425059950000001</v>
      </c>
      <c r="AL165" s="39">
        <v>-0.26376788400000001</v>
      </c>
      <c r="AM165" s="39">
        <v>23.17679115</v>
      </c>
      <c r="AN165" s="39">
        <v>13.44176968</v>
      </c>
      <c r="AO165" s="39">
        <v>6.8054599680000001</v>
      </c>
      <c r="AP165" s="39">
        <v>-0.36299979599999999</v>
      </c>
      <c r="AQ165" s="39">
        <v>4.0365894600000001</v>
      </c>
      <c r="AR165" s="39">
        <v>-1.2019036860000001</v>
      </c>
      <c r="AS165" s="39">
        <v>-0.67766165899999997</v>
      </c>
      <c r="AT165" s="39">
        <v>5.1870119189999997</v>
      </c>
      <c r="AU165" s="39">
        <v>5.0328227569999999</v>
      </c>
      <c r="AV165" s="39">
        <v>-1.34672619</v>
      </c>
      <c r="AW165" s="39">
        <v>-3.0997812809999998</v>
      </c>
      <c r="AX165" s="39">
        <v>6.3978829389999996</v>
      </c>
      <c r="AY165" s="39">
        <v>1.5435259690000001</v>
      </c>
      <c r="AZ165" s="39">
        <v>1.4120020170000001</v>
      </c>
      <c r="BA165" s="39">
        <v>9.1709881370000002</v>
      </c>
      <c r="BB165" s="39">
        <v>2.4637518859999998</v>
      </c>
      <c r="BC165" s="39">
        <v>1.1089269070000001</v>
      </c>
      <c r="BD165" s="39">
        <v>2.8555341059999999</v>
      </c>
      <c r="BE165" s="39">
        <v>5.4273871900000001</v>
      </c>
      <c r="BF165" s="39">
        <v>-0.60622167400000004</v>
      </c>
      <c r="BG165" s="39">
        <v>0.89500918200000001</v>
      </c>
      <c r="BH165" s="39">
        <v>1.4357358419999999</v>
      </c>
      <c r="BI165" s="39">
        <v>-1.800441907</v>
      </c>
    </row>
    <row r="166" spans="1:61" hidden="1" x14ac:dyDescent="0.3">
      <c r="A166" s="39" t="s">
        <v>688</v>
      </c>
      <c r="B166" s="39" t="s">
        <v>689</v>
      </c>
      <c r="C166" s="39" t="s">
        <v>387</v>
      </c>
      <c r="D166" s="39" t="s">
        <v>388</v>
      </c>
      <c r="E166" s="39">
        <v>3.384615385</v>
      </c>
      <c r="F166" s="39">
        <v>2.5113215310000001</v>
      </c>
      <c r="G166" s="39">
        <v>0.16867469900000001</v>
      </c>
      <c r="H166" s="39">
        <v>1.8763531389999999</v>
      </c>
      <c r="I166" s="39">
        <v>2.180243999</v>
      </c>
      <c r="J166" s="39">
        <v>1.6022184559999999</v>
      </c>
      <c r="K166" s="39">
        <v>0.52312357899999995</v>
      </c>
      <c r="L166" s="39">
        <v>0.69386831599999998</v>
      </c>
      <c r="M166" s="39">
        <v>2.0373005769999999</v>
      </c>
      <c r="N166" s="39">
        <v>2.3342876019999999</v>
      </c>
      <c r="O166" s="39">
        <v>3.7156588479999999</v>
      </c>
      <c r="P166" s="39">
        <v>2.323812158</v>
      </c>
      <c r="Q166" s="39">
        <v>3.372761068</v>
      </c>
      <c r="R166" s="39">
        <v>7.6892899180000001</v>
      </c>
      <c r="S166" s="39">
        <v>7.2556162720000001</v>
      </c>
      <c r="T166" s="39">
        <v>8.7916666659999994</v>
      </c>
      <c r="U166" s="39">
        <v>0.55151282999999995</v>
      </c>
      <c r="V166" s="39">
        <v>10.0403748</v>
      </c>
      <c r="W166" s="39">
        <v>4.7075112499999996</v>
      </c>
      <c r="X166" s="39">
        <v>7.1471074379999999</v>
      </c>
      <c r="Y166" s="39">
        <v>15.747254099999999</v>
      </c>
      <c r="Z166" s="39">
        <v>11.50975584</v>
      </c>
      <c r="AA166" s="39">
        <v>5.8182339719999998</v>
      </c>
      <c r="AB166" s="39">
        <v>-0.88099755999999996</v>
      </c>
      <c r="AC166" s="39">
        <v>-0.44250000099999998</v>
      </c>
      <c r="AD166" s="39">
        <v>-0.23520746000000001</v>
      </c>
      <c r="AE166" s="39">
        <v>2.0278887139999999</v>
      </c>
      <c r="AF166" s="39">
        <v>0.43172566899999998</v>
      </c>
      <c r="AG166" s="39">
        <v>0.938344387</v>
      </c>
      <c r="AH166" s="39">
        <v>0.84769135900000003</v>
      </c>
      <c r="AI166" s="39">
        <v>2.983405861</v>
      </c>
      <c r="AJ166" s="39">
        <v>2.542192848</v>
      </c>
      <c r="AK166" s="39">
        <v>1.6332120990000001</v>
      </c>
      <c r="AL166" s="39">
        <v>4.1448195419999996</v>
      </c>
      <c r="AM166" s="39">
        <v>4.1299218160000004</v>
      </c>
      <c r="AN166" s="39">
        <v>4.4266455029999996</v>
      </c>
      <c r="AO166" s="39">
        <v>2.0539999999999998</v>
      </c>
      <c r="AP166" s="39">
        <v>3.1120779199999999</v>
      </c>
      <c r="AQ166" s="39">
        <v>2.3852513540000002</v>
      </c>
      <c r="AR166" s="39">
        <v>2.134768888</v>
      </c>
      <c r="AS166" s="39">
        <v>2.3695928749999999</v>
      </c>
      <c r="AT166" s="39">
        <v>2.929492443</v>
      </c>
      <c r="AU166" s="39">
        <v>2.1884904810000001</v>
      </c>
      <c r="AV166" s="39">
        <v>1.303837774</v>
      </c>
      <c r="AW166" s="39">
        <v>2.7908284810000001</v>
      </c>
      <c r="AX166" s="39">
        <v>3.0079665250000001</v>
      </c>
      <c r="AY166" s="39">
        <v>2.7732641710000001</v>
      </c>
      <c r="AZ166" s="39">
        <v>1.2513494060000001</v>
      </c>
      <c r="BA166" s="39">
        <v>4.2567369460000002</v>
      </c>
      <c r="BB166" s="39">
        <v>2.0853573320000001</v>
      </c>
      <c r="BC166" s="39">
        <v>1.516833766</v>
      </c>
      <c r="BD166" s="39">
        <v>2.7219051689999998</v>
      </c>
      <c r="BE166" s="39">
        <v>2.417624644</v>
      </c>
      <c r="BF166" s="39">
        <v>1.3749062030000001</v>
      </c>
      <c r="BG166" s="39">
        <v>0.31150005800000002</v>
      </c>
      <c r="BH166" s="39">
        <v>1.099931591</v>
      </c>
      <c r="BI166" s="39">
        <v>0.57705466400000005</v>
      </c>
    </row>
    <row r="167" spans="1:61" hidden="1" x14ac:dyDescent="0.3">
      <c r="A167" s="39" t="s">
        <v>690</v>
      </c>
      <c r="B167" s="39" t="s">
        <v>691</v>
      </c>
      <c r="C167" s="39" t="s">
        <v>387</v>
      </c>
      <c r="D167" s="39" t="s">
        <v>388</v>
      </c>
      <c r="E167" s="39">
        <v>7.3899371069999997</v>
      </c>
      <c r="F167" s="39">
        <v>-0.14641288299999999</v>
      </c>
      <c r="G167" s="39">
        <v>-1.6129032270000001</v>
      </c>
      <c r="H167" s="39">
        <v>-2.682563338</v>
      </c>
      <c r="I167" s="39">
        <v>-0.45941806899999998</v>
      </c>
      <c r="J167" s="39">
        <v>17.69230769</v>
      </c>
      <c r="K167" s="39">
        <v>25.49019608</v>
      </c>
      <c r="L167" s="39">
        <v>0.83333333200000004</v>
      </c>
      <c r="M167" s="39">
        <v>2.376033058</v>
      </c>
      <c r="N167" s="39">
        <v>-4.3390514629999997</v>
      </c>
      <c r="O167" s="39">
        <v>-4.0084388180000001</v>
      </c>
      <c r="P167" s="39">
        <v>2.0879120879999999</v>
      </c>
      <c r="Q167" s="39">
        <v>7.6426264799999997</v>
      </c>
      <c r="R167" s="39">
        <v>25.2</v>
      </c>
      <c r="S167" s="39">
        <v>25.211661339999999</v>
      </c>
      <c r="T167" s="39">
        <v>31.655662929999998</v>
      </c>
      <c r="U167" s="39">
        <v>22.384401700000002</v>
      </c>
      <c r="V167" s="39">
        <v>-1.1566872429999999</v>
      </c>
      <c r="W167" s="39">
        <v>-6.0447061260000003</v>
      </c>
      <c r="X167" s="39">
        <v>5.6722950289999998</v>
      </c>
      <c r="Y167" s="39">
        <v>0.60815308400000001</v>
      </c>
      <c r="Z167" s="39">
        <v>0.31844473299999998</v>
      </c>
      <c r="AA167" s="39">
        <v>5.3047404050000004</v>
      </c>
      <c r="AB167" s="39">
        <v>5.6500833630000002</v>
      </c>
      <c r="AC167" s="39">
        <v>4.8463115480000001</v>
      </c>
      <c r="AD167" s="39">
        <v>6.8075665580000004</v>
      </c>
      <c r="AE167" s="39">
        <v>9.3254619000000005</v>
      </c>
      <c r="AF167" s="39">
        <v>24.76</v>
      </c>
      <c r="AG167" s="39">
        <v>16.042802179999999</v>
      </c>
      <c r="AH167" s="39">
        <v>27.198526449999999</v>
      </c>
      <c r="AI167" s="39">
        <v>17.626775030000001</v>
      </c>
      <c r="AJ167" s="39">
        <v>32.272038289999998</v>
      </c>
      <c r="AK167" s="39">
        <v>21.913210400000001</v>
      </c>
      <c r="AL167" s="39">
        <v>31.831606870000002</v>
      </c>
      <c r="AM167" s="39">
        <v>24.09878608</v>
      </c>
      <c r="AN167" s="39">
        <v>25.1947124</v>
      </c>
      <c r="AO167" s="39">
        <v>16.27539664</v>
      </c>
      <c r="AP167" s="39">
        <v>29.697232580000001</v>
      </c>
      <c r="AQ167" s="39">
        <v>51.487549749999999</v>
      </c>
      <c r="AR167" s="39">
        <v>18.40104337</v>
      </c>
      <c r="AS167" s="39">
        <v>-0.109165515</v>
      </c>
      <c r="AT167" s="39">
        <v>21.101305379999999</v>
      </c>
      <c r="AU167" s="39">
        <v>57.074511260000001</v>
      </c>
      <c r="AV167" s="39">
        <v>36.589717530000001</v>
      </c>
      <c r="AW167" s="39">
        <v>4.5342137410000003</v>
      </c>
      <c r="AX167" s="39">
        <v>9.3686181420000008</v>
      </c>
      <c r="AY167" s="39">
        <v>19.996487340000002</v>
      </c>
      <c r="AZ167" s="39">
        <v>35.024597069999999</v>
      </c>
      <c r="BA167" s="39">
        <v>26.799537189999999</v>
      </c>
      <c r="BB167" s="39">
        <v>1.4723431140000001</v>
      </c>
      <c r="BC167" s="39">
        <v>7.7183819590000002</v>
      </c>
      <c r="BD167" s="39">
        <v>5.0214601459999999</v>
      </c>
      <c r="BE167" s="39">
        <v>1.467583227</v>
      </c>
      <c r="BF167" s="39">
        <v>5.5242792070000002</v>
      </c>
      <c r="BG167" s="39">
        <v>5.4744647129999997</v>
      </c>
      <c r="BH167" s="39">
        <v>9.4854725549999994</v>
      </c>
      <c r="BI167" s="39">
        <v>6.9647391770000002</v>
      </c>
    </row>
    <row r="168" spans="1:61" hidden="1" x14ac:dyDescent="0.3">
      <c r="A168" s="39" t="s">
        <v>692</v>
      </c>
      <c r="B168" s="39" t="s">
        <v>693</v>
      </c>
      <c r="C168" s="39" t="s">
        <v>387</v>
      </c>
      <c r="D168" s="39" t="s">
        <v>388</v>
      </c>
      <c r="O168" s="39">
        <v>4.0592469304999996</v>
      </c>
      <c r="P168" s="39">
        <v>3.8756212395</v>
      </c>
      <c r="Q168" s="39">
        <v>3.7077388435</v>
      </c>
      <c r="R168" s="39">
        <v>7.0718675344999999</v>
      </c>
      <c r="S168" s="39">
        <v>12.136626645</v>
      </c>
      <c r="T168" s="39">
        <v>9.5934364129999992</v>
      </c>
      <c r="U168" s="39">
        <v>10.7867792</v>
      </c>
      <c r="V168" s="39">
        <v>12.293142155</v>
      </c>
      <c r="W168" s="39">
        <v>10.397066564999999</v>
      </c>
      <c r="X168" s="39">
        <v>9.9043605120000002</v>
      </c>
      <c r="Y168" s="39">
        <v>11.58456734</v>
      </c>
      <c r="Z168" s="39">
        <v>11.846125499999999</v>
      </c>
      <c r="AA168" s="39">
        <v>10.393308080000001</v>
      </c>
      <c r="AB168" s="39">
        <v>6.1676138649999999</v>
      </c>
      <c r="AC168" s="39">
        <v>9.2295181950000007</v>
      </c>
      <c r="AD168" s="39">
        <v>7.7286389010000001</v>
      </c>
      <c r="AE168" s="39">
        <v>12.371609169999999</v>
      </c>
      <c r="AF168" s="39">
        <v>7.4412609129999998</v>
      </c>
      <c r="AG168" s="39">
        <v>6.9050980749999997</v>
      </c>
      <c r="AH168" s="39">
        <v>10.351789239</v>
      </c>
      <c r="AI168" s="39">
        <v>12.321799983999998</v>
      </c>
      <c r="AJ168" s="39">
        <v>14.512331620000001</v>
      </c>
      <c r="AK168" s="39">
        <v>12.323299240000001</v>
      </c>
      <c r="AL168" s="39">
        <v>12.656466394999999</v>
      </c>
      <c r="AM168" s="39">
        <v>11.741349218</v>
      </c>
      <c r="AN168" s="39">
        <v>11.861094153</v>
      </c>
      <c r="AO168" s="39">
        <v>6.8441608620000007</v>
      </c>
      <c r="AP168" s="39">
        <v>3.652026207</v>
      </c>
      <c r="AQ168" s="39">
        <v>3.8725754640000001</v>
      </c>
      <c r="AR168" s="39">
        <v>2.6901248579999999</v>
      </c>
      <c r="AS168" s="39">
        <v>2.6838053529999999</v>
      </c>
      <c r="AT168" s="39">
        <v>2.1265452690000002</v>
      </c>
      <c r="AU168" s="39">
        <v>2.7291356995</v>
      </c>
      <c r="AV168" s="39">
        <v>4.3359930875000003</v>
      </c>
      <c r="AW168" s="39">
        <v>3.7970401764999999</v>
      </c>
      <c r="AX168" s="39">
        <v>3.8004680264999999</v>
      </c>
      <c r="AY168" s="39">
        <v>5.3711190910000006</v>
      </c>
      <c r="AZ168" s="39">
        <v>4.4368430249999999</v>
      </c>
      <c r="BA168" s="39">
        <v>12.310736760000001</v>
      </c>
      <c r="BB168" s="39">
        <v>2.9208971180000001</v>
      </c>
      <c r="BC168" s="39">
        <v>3.9898414639999999</v>
      </c>
      <c r="BD168" s="39">
        <v>4.9185520360000003</v>
      </c>
      <c r="BE168" s="39">
        <v>6.0890964160000003</v>
      </c>
      <c r="BF168" s="39">
        <v>4.0418757689999998</v>
      </c>
      <c r="BG168" s="39">
        <v>2.8915662649999998</v>
      </c>
      <c r="BH168" s="39">
        <v>1.4947592854999998</v>
      </c>
      <c r="BI168" s="39">
        <v>2.7384120869999999</v>
      </c>
    </row>
    <row r="169" spans="1:61" hidden="1" x14ac:dyDescent="0.3">
      <c r="A169" s="39" t="s">
        <v>694</v>
      </c>
      <c r="B169" s="39" t="s">
        <v>695</v>
      </c>
      <c r="C169" s="39" t="s">
        <v>387</v>
      </c>
      <c r="D169" s="39" t="s">
        <v>388</v>
      </c>
      <c r="AY169" s="39">
        <v>2.9245125810000001</v>
      </c>
      <c r="AZ169" s="39">
        <v>4.3471221570000003</v>
      </c>
      <c r="BA169" s="39">
        <v>8.7587276959999993</v>
      </c>
      <c r="BB169" s="39">
        <v>3.4667237320000002</v>
      </c>
      <c r="BC169" s="39">
        <v>0.65494657000000001</v>
      </c>
      <c r="BD169" s="39">
        <v>3.4501431120000001</v>
      </c>
      <c r="BE169" s="39">
        <v>4.1452472499999997</v>
      </c>
      <c r="BF169" s="39">
        <v>2.2058926809999999</v>
      </c>
      <c r="BG169" s="39">
        <v>-0.71051405199999995</v>
      </c>
      <c r="BH169" s="39">
        <v>1.548691582</v>
      </c>
      <c r="BI169" s="39">
        <v>-0.271385023</v>
      </c>
    </row>
    <row r="170" spans="1:61" hidden="1" x14ac:dyDescent="0.3">
      <c r="A170" s="39" t="s">
        <v>696</v>
      </c>
      <c r="B170" s="39" t="s">
        <v>697</v>
      </c>
      <c r="C170" s="39" t="s">
        <v>387</v>
      </c>
      <c r="D170" s="39" t="s">
        <v>388</v>
      </c>
      <c r="AL170" s="39">
        <v>268.15048890000003</v>
      </c>
      <c r="AM170" s="39">
        <v>87.580009329999996</v>
      </c>
      <c r="AN170" s="39">
        <v>4.3516101000000001E-2</v>
      </c>
      <c r="AO170" s="39">
        <v>46.889952149999999</v>
      </c>
      <c r="AP170" s="39">
        <v>36.556114890000003</v>
      </c>
      <c r="AQ170" s="39">
        <v>9.3570421770000003</v>
      </c>
      <c r="AR170" s="39">
        <v>7.564941503</v>
      </c>
      <c r="AS170" s="39">
        <v>11.59553876</v>
      </c>
      <c r="AT170" s="39">
        <v>6.2773602049999999</v>
      </c>
      <c r="AU170" s="39">
        <v>0.91707468700000006</v>
      </c>
      <c r="AV170" s="39">
        <v>5.1289949940000001</v>
      </c>
      <c r="AW170" s="39">
        <v>8.2411544939999999</v>
      </c>
      <c r="AX170" s="39">
        <v>12.71656741</v>
      </c>
      <c r="AY170" s="39">
        <v>5.0951666170000003</v>
      </c>
      <c r="AZ170" s="39">
        <v>9.0452461629999998</v>
      </c>
      <c r="BA170" s="39">
        <v>25.056664470000001</v>
      </c>
      <c r="BB170" s="39">
        <v>6.2792329279999999</v>
      </c>
      <c r="BC170" s="39">
        <v>10.14963142</v>
      </c>
      <c r="BD170" s="39">
        <v>9.4840932930000008</v>
      </c>
      <c r="BE170" s="39">
        <v>14.984490579999999</v>
      </c>
      <c r="BF170" s="39">
        <v>8.6048281109999998</v>
      </c>
      <c r="BG170" s="39">
        <v>13.024648109999999</v>
      </c>
      <c r="BH170" s="39">
        <v>5.7759495100000002</v>
      </c>
      <c r="BI170" s="39">
        <v>0.554046135</v>
      </c>
    </row>
    <row r="171" spans="1:61" hidden="1" x14ac:dyDescent="0.3">
      <c r="A171" s="39" t="s">
        <v>698</v>
      </c>
      <c r="B171" s="39" t="s">
        <v>699</v>
      </c>
      <c r="C171" s="39" t="s">
        <v>387</v>
      </c>
      <c r="D171" s="39" t="s">
        <v>388</v>
      </c>
    </row>
    <row r="172" spans="1:61" hidden="1" x14ac:dyDescent="0.3">
      <c r="A172" s="39" t="s">
        <v>700</v>
      </c>
      <c r="B172" s="39" t="s">
        <v>701</v>
      </c>
      <c r="C172" s="39" t="s">
        <v>387</v>
      </c>
      <c r="D172" s="39" t="s">
        <v>388</v>
      </c>
      <c r="AG172" s="39">
        <v>50.136986299999997</v>
      </c>
      <c r="AH172" s="39">
        <v>40.145985400000001</v>
      </c>
      <c r="AI172" s="39">
        <v>47.0052083333334</v>
      </c>
      <c r="AJ172" s="39">
        <v>32.933233308327097</v>
      </c>
      <c r="AK172" s="39">
        <v>45.485327313769801</v>
      </c>
      <c r="AL172" s="39">
        <v>42.200025859839798</v>
      </c>
      <c r="AM172" s="39">
        <v>63.183378418312799</v>
      </c>
      <c r="AN172" s="39">
        <v>54.434012202936401</v>
      </c>
      <c r="AO172" s="39">
        <v>48.491350409011702</v>
      </c>
      <c r="AP172" s="39">
        <v>7.3692766188025098</v>
      </c>
      <c r="AQ172" s="39">
        <v>1.4803599966355501</v>
      </c>
      <c r="AR172" s="39">
        <v>2.8595109821798399</v>
      </c>
      <c r="AS172" s="39">
        <v>12.723609991942</v>
      </c>
      <c r="AT172" s="39">
        <v>9.0499678318679209</v>
      </c>
      <c r="AU172" s="39">
        <v>16.781383153064599</v>
      </c>
      <c r="AV172" s="39">
        <v>13.426326129666</v>
      </c>
      <c r="AW172" s="39">
        <v>12.6634961325092</v>
      </c>
      <c r="AX172" s="39">
        <v>7.1677691976561304</v>
      </c>
      <c r="AY172" s="39">
        <v>13.2386638696143</v>
      </c>
      <c r="AZ172" s="39">
        <v>8.1625673330000001</v>
      </c>
      <c r="BA172" s="39">
        <v>10.327791100000001</v>
      </c>
      <c r="BB172" s="39">
        <v>3.2516927189999998</v>
      </c>
      <c r="BC172" s="39">
        <v>12.70123982</v>
      </c>
      <c r="BD172" s="39">
        <v>10.351132570000001</v>
      </c>
      <c r="BE172" s="39">
        <v>2.0912761610000001</v>
      </c>
      <c r="BF172" s="39">
        <v>4.2079636950000001</v>
      </c>
      <c r="BG172" s="39">
        <v>2.2870406069999998</v>
      </c>
      <c r="BH172" s="39">
        <v>2.3918635250000002</v>
      </c>
      <c r="BI172" s="39">
        <v>9.9662162159999994</v>
      </c>
    </row>
    <row r="173" spans="1:61" hidden="1" x14ac:dyDescent="0.3">
      <c r="A173" s="39" t="s">
        <v>702</v>
      </c>
      <c r="B173" s="39" t="s">
        <v>703</v>
      </c>
      <c r="C173" s="39" t="s">
        <v>387</v>
      </c>
      <c r="D173" s="39" t="s">
        <v>388</v>
      </c>
      <c r="AE173" s="39">
        <v>7.4333333330000002</v>
      </c>
      <c r="AF173" s="39">
        <v>8.1523425379999992</v>
      </c>
      <c r="AG173" s="39">
        <v>1.3196586100000001</v>
      </c>
      <c r="AH173" s="39">
        <v>12.932682099999999</v>
      </c>
      <c r="AI173" s="39">
        <v>6.6002256490000004</v>
      </c>
      <c r="AJ173" s="39">
        <v>5.6286666670000001</v>
      </c>
      <c r="AK173" s="39">
        <v>10.14181756</v>
      </c>
      <c r="AL173" s="39">
        <v>9.3703441600000001</v>
      </c>
      <c r="AM173" s="39">
        <v>4.1282586129999999</v>
      </c>
      <c r="AN173" s="39">
        <v>6.5437906850000003</v>
      </c>
      <c r="AO173" s="39">
        <v>4.6813062390000004</v>
      </c>
      <c r="AP173" s="39">
        <v>4.6253469530000002</v>
      </c>
      <c r="AQ173" s="39">
        <v>8.0316666550000004</v>
      </c>
      <c r="AR173" s="39">
        <v>4.0741761360000002</v>
      </c>
      <c r="AS173" s="39">
        <v>3.2540674580000002</v>
      </c>
      <c r="AT173" s="39">
        <v>4.7148963469999998</v>
      </c>
      <c r="AU173" s="39">
        <v>3.895705258</v>
      </c>
      <c r="AV173" s="39">
        <v>5.1519015079999999</v>
      </c>
      <c r="AW173" s="39">
        <v>10.367623350000001</v>
      </c>
      <c r="AX173" s="39">
        <v>12.125648719999999</v>
      </c>
      <c r="AY173" s="39">
        <v>6.241033281</v>
      </c>
      <c r="AZ173" s="39">
        <v>7.254108413</v>
      </c>
      <c r="BA173" s="39">
        <v>7.3466354120000004</v>
      </c>
      <c r="BB173" s="39">
        <v>2.2209203240000002</v>
      </c>
      <c r="BC173" s="39">
        <v>6.2835408739999998</v>
      </c>
      <c r="BD173" s="39">
        <v>5.6424334529999998</v>
      </c>
      <c r="BE173" s="39">
        <v>4.9358798139999998</v>
      </c>
      <c r="BF173" s="39">
        <v>4.1296423899999999</v>
      </c>
      <c r="BG173" s="39">
        <v>3.5352188519999999</v>
      </c>
      <c r="BH173" s="39">
        <v>0.48455457600000001</v>
      </c>
      <c r="BI173" s="39">
        <v>1.4860067699999999</v>
      </c>
    </row>
    <row r="174" spans="1:61" hidden="1" x14ac:dyDescent="0.3">
      <c r="A174" s="39" t="s">
        <v>704</v>
      </c>
      <c r="B174" s="39" t="s">
        <v>705</v>
      </c>
      <c r="C174" s="39" t="s">
        <v>387</v>
      </c>
      <c r="D174" s="39" t="s">
        <v>388</v>
      </c>
      <c r="I174" s="39">
        <v>1.895574173</v>
      </c>
      <c r="J174" s="39">
        <v>1.7855659829999999</v>
      </c>
      <c r="K174" s="39">
        <v>2.5048955610000001</v>
      </c>
      <c r="L174" s="39">
        <v>1.878532198</v>
      </c>
      <c r="M174" s="39">
        <v>6.9771075869999999</v>
      </c>
      <c r="N174" s="39">
        <v>2.3152205669999999</v>
      </c>
      <c r="O174" s="39">
        <v>1.5418659429999999</v>
      </c>
      <c r="P174" s="39">
        <v>0.31634446399999999</v>
      </c>
      <c r="Q174" s="39">
        <v>5.395935529</v>
      </c>
      <c r="R174" s="39">
        <v>13.450797870000001</v>
      </c>
      <c r="S174" s="39">
        <v>29.11563031</v>
      </c>
      <c r="T174" s="39">
        <v>14.73832327</v>
      </c>
      <c r="U174" s="39">
        <v>12.95572917</v>
      </c>
      <c r="V174" s="39">
        <v>9.1724989709999996</v>
      </c>
      <c r="W174" s="39">
        <v>8.5451391510000008</v>
      </c>
      <c r="X174" s="39">
        <v>14.466370209999999</v>
      </c>
      <c r="Y174" s="39">
        <v>41.999514390000002</v>
      </c>
      <c r="Z174" s="39">
        <v>14.461591070000001</v>
      </c>
      <c r="AA174" s="39">
        <v>11.415693129999999</v>
      </c>
      <c r="AB174" s="39">
        <v>5.5894980179999996</v>
      </c>
      <c r="AC174" s="39">
        <v>7.3891625620000001</v>
      </c>
      <c r="AD174" s="39">
        <v>6.6987039470000003</v>
      </c>
      <c r="AE174" s="39">
        <v>1.6326530610000001</v>
      </c>
      <c r="AF174" s="39">
        <v>0.51874163299999998</v>
      </c>
      <c r="AG174" s="39">
        <v>9.1593141340000006</v>
      </c>
      <c r="AH174" s="39">
        <v>12.670042090000001</v>
      </c>
      <c r="AI174" s="39">
        <v>13.488088790000001</v>
      </c>
      <c r="AJ174" s="39">
        <v>7.0010137749999997</v>
      </c>
      <c r="AK174" s="39">
        <v>4.6435192990000003</v>
      </c>
      <c r="AL174" s="39">
        <v>10.517838449999999</v>
      </c>
      <c r="AM174" s="39">
        <v>7.3234715440000002</v>
      </c>
      <c r="AN174" s="39">
        <v>6.0293318850000004</v>
      </c>
      <c r="AO174" s="39">
        <v>6.5509733609999996</v>
      </c>
      <c r="AP174" s="39">
        <v>6.8333433499999998</v>
      </c>
      <c r="AQ174" s="39">
        <v>6.8107932379999996</v>
      </c>
      <c r="AR174" s="39">
        <v>6.909146249</v>
      </c>
      <c r="AS174" s="39">
        <v>4.199288256</v>
      </c>
      <c r="AT174" s="39">
        <v>5.3893442619999998</v>
      </c>
      <c r="AU174" s="39">
        <v>6.460504781</v>
      </c>
      <c r="AV174" s="39">
        <v>3.9242657169999999</v>
      </c>
      <c r="AW174" s="39">
        <v>4.7103706010000002</v>
      </c>
      <c r="AX174" s="39">
        <v>4.9415992810000002</v>
      </c>
      <c r="AY174" s="39">
        <v>8.9326484019999999</v>
      </c>
      <c r="AZ174" s="39">
        <v>8.8027246530000003</v>
      </c>
      <c r="BA174" s="39">
        <v>9.7327233329999991</v>
      </c>
      <c r="BB174" s="39">
        <v>2.5498112879999999</v>
      </c>
      <c r="BC174" s="39">
        <v>2.892968717</v>
      </c>
      <c r="BD174" s="39">
        <v>6.5313535470000001</v>
      </c>
      <c r="BE174" s="39">
        <v>3.852160333</v>
      </c>
      <c r="BF174" s="39">
        <v>3.5432999999999999</v>
      </c>
      <c r="BG174" s="39">
        <v>3.2176876729999999</v>
      </c>
      <c r="BH174" s="39">
        <v>1.2865497079999999</v>
      </c>
      <c r="BI174" s="39">
        <v>1.023864511</v>
      </c>
    </row>
    <row r="175" spans="1:61" hidden="1" x14ac:dyDescent="0.3">
      <c r="A175" s="39" t="s">
        <v>706</v>
      </c>
      <c r="B175" s="39" t="s">
        <v>707</v>
      </c>
      <c r="C175" s="39" t="s">
        <v>387</v>
      </c>
      <c r="D175" s="39" t="s">
        <v>388</v>
      </c>
      <c r="Z175" s="39">
        <v>11.81469755</v>
      </c>
      <c r="AA175" s="39">
        <v>9.8211624440000005</v>
      </c>
      <c r="AB175" s="39">
        <v>13.50251052</v>
      </c>
      <c r="AC175" s="39">
        <v>20.026303200000001</v>
      </c>
      <c r="AD175" s="39">
        <v>10.518975989999999</v>
      </c>
      <c r="AE175" s="39">
        <v>14.04686796</v>
      </c>
      <c r="AF175" s="39">
        <v>25.155095429999999</v>
      </c>
      <c r="AG175" s="39">
        <v>33.912164939999997</v>
      </c>
      <c r="AH175" s="39">
        <v>12.446362049999999</v>
      </c>
      <c r="AI175" s="39">
        <v>11.82353805</v>
      </c>
      <c r="AJ175" s="39">
        <v>12.61531538</v>
      </c>
      <c r="AK175" s="39">
        <v>23.75135302</v>
      </c>
      <c r="AL175" s="39">
        <v>22.772710230000001</v>
      </c>
      <c r="AM175" s="39">
        <v>34.649636149999999</v>
      </c>
      <c r="AN175" s="39">
        <v>83.325774749999994</v>
      </c>
      <c r="AO175" s="39">
        <v>37.602045019999998</v>
      </c>
      <c r="AP175" s="39">
        <v>9.13735243</v>
      </c>
      <c r="AQ175" s="39">
        <v>29.748651280000001</v>
      </c>
      <c r="AR175" s="39">
        <v>44.804164290000003</v>
      </c>
      <c r="AS175" s="39">
        <v>29.581488459999999</v>
      </c>
      <c r="AT175" s="39">
        <v>22.7</v>
      </c>
      <c r="AU175" s="39">
        <v>14.74463461</v>
      </c>
      <c r="AV175" s="39">
        <v>9.576797869</v>
      </c>
      <c r="AW175" s="39">
        <v>11.429806080000001</v>
      </c>
      <c r="AX175" s="39">
        <v>15.41034466</v>
      </c>
      <c r="AY175" s="39">
        <v>13.974294349999999</v>
      </c>
      <c r="AZ175" s="39">
        <v>7.9522099089999996</v>
      </c>
      <c r="BA175" s="39">
        <v>8.712601866</v>
      </c>
      <c r="BB175" s="39">
        <v>8.4220442769999995</v>
      </c>
      <c r="BC175" s="39">
        <v>7.4115909289999999</v>
      </c>
      <c r="BD175" s="39">
        <v>7.6228226279999998</v>
      </c>
      <c r="BE175" s="39">
        <v>21.271265</v>
      </c>
      <c r="BF175" s="39">
        <v>27.283333330000001</v>
      </c>
      <c r="BG175" s="39">
        <v>23.79206495</v>
      </c>
      <c r="BH175" s="39">
        <v>21.869050139999999</v>
      </c>
      <c r="BI175" s="39">
        <v>21.70724298</v>
      </c>
    </row>
    <row r="176" spans="1:61" hidden="1" x14ac:dyDescent="0.3">
      <c r="A176" s="39" t="s">
        <v>708</v>
      </c>
      <c r="B176" s="39" t="s">
        <v>709</v>
      </c>
      <c r="C176" s="39" t="s">
        <v>387</v>
      </c>
      <c r="D176" s="39" t="s">
        <v>388</v>
      </c>
      <c r="E176" s="39">
        <v>6.3182598000000006E-2</v>
      </c>
      <c r="F176" s="39">
        <v>-0.18040772199999999</v>
      </c>
      <c r="G176" s="39">
        <v>0.10844026800000001</v>
      </c>
      <c r="H176" s="39">
        <v>3.1052536559999999</v>
      </c>
      <c r="I176" s="39">
        <v>-0.40273157100000001</v>
      </c>
      <c r="J176" s="39">
        <v>-0.105485232</v>
      </c>
      <c r="K176" s="39">
        <v>0.96796902500000004</v>
      </c>
      <c r="L176" s="39">
        <v>4.5755621399999997</v>
      </c>
      <c r="M176" s="39">
        <v>-0.15834652900000001</v>
      </c>
      <c r="N176" s="39">
        <v>-0.40901502499999998</v>
      </c>
      <c r="O176" s="39">
        <v>1.8439359660000001</v>
      </c>
      <c r="P176" s="39">
        <v>1.613035964</v>
      </c>
      <c r="Q176" s="39">
        <v>3.2315542239999999</v>
      </c>
      <c r="R176" s="39">
        <v>10.56017574</v>
      </c>
      <c r="S176" s="39">
        <v>17.328980980000001</v>
      </c>
      <c r="T176" s="39">
        <v>4.4877222689999998</v>
      </c>
      <c r="U176" s="39">
        <v>2.6337115070000001</v>
      </c>
      <c r="V176" s="39">
        <v>4.7882240139999999</v>
      </c>
      <c r="W176" s="39">
        <v>4.860064586</v>
      </c>
      <c r="X176" s="39">
        <v>3.6544679979999999</v>
      </c>
      <c r="Y176" s="39">
        <v>6.6749195349999999</v>
      </c>
      <c r="Z176" s="39">
        <v>9.6999999999999993</v>
      </c>
      <c r="AA176" s="39">
        <v>5.81890003</v>
      </c>
      <c r="AB176" s="39">
        <v>3.7042354629999998</v>
      </c>
      <c r="AC176" s="39">
        <v>3.8972726010000001</v>
      </c>
      <c r="AD176" s="39">
        <v>0.34645879099999999</v>
      </c>
      <c r="AE176" s="39">
        <v>0.73700285499999996</v>
      </c>
      <c r="AF176" s="39">
        <v>0.29000790900000001</v>
      </c>
      <c r="AG176" s="39">
        <v>2.5565194529999999</v>
      </c>
      <c r="AH176" s="39">
        <v>2.8132008970000002</v>
      </c>
      <c r="AI176" s="39">
        <v>2.6178010469999999</v>
      </c>
      <c r="AJ176" s="39">
        <v>4.358333333</v>
      </c>
      <c r="AK176" s="39">
        <v>4.7672283000000002</v>
      </c>
      <c r="AL176" s="39">
        <v>3.5365853660000002</v>
      </c>
      <c r="AM176" s="39">
        <v>3.724970554</v>
      </c>
      <c r="AN176" s="39">
        <v>3.4505750960000001</v>
      </c>
      <c r="AO176" s="39">
        <v>3.4885594590000002</v>
      </c>
      <c r="AP176" s="39">
        <v>2.6625145969999999</v>
      </c>
      <c r="AQ176" s="39">
        <v>5.2703420029999997</v>
      </c>
      <c r="AR176" s="39">
        <v>2.7445613020000001</v>
      </c>
      <c r="AS176" s="39">
        <v>1.5347402370000001</v>
      </c>
      <c r="AT176" s="39">
        <v>1.416784732</v>
      </c>
      <c r="AU176" s="39">
        <v>1.807872463</v>
      </c>
      <c r="AV176" s="39">
        <v>0.99281620800000003</v>
      </c>
      <c r="AW176" s="39">
        <v>1.5185421990000001</v>
      </c>
      <c r="AX176" s="39">
        <v>2.9608650879999998</v>
      </c>
      <c r="AY176" s="39">
        <v>3.6092356419999998</v>
      </c>
      <c r="AZ176" s="39">
        <v>2.0273531779999998</v>
      </c>
      <c r="BA176" s="39">
        <v>5.4407822110000001</v>
      </c>
      <c r="BB176" s="39">
        <v>0.583308406</v>
      </c>
      <c r="BC176" s="39">
        <v>1.7100371750000001</v>
      </c>
      <c r="BD176" s="39">
        <v>3.2</v>
      </c>
      <c r="BE176" s="39">
        <v>1.6472868220000001</v>
      </c>
      <c r="BF176" s="39">
        <v>2.097235462</v>
      </c>
      <c r="BG176" s="39">
        <v>3.1746031750000001</v>
      </c>
      <c r="BH176" s="39">
        <v>2.0814479640000001</v>
      </c>
      <c r="BI176" s="39">
        <v>2.1276595739999999</v>
      </c>
    </row>
    <row r="177" spans="1:61" hidden="1" x14ac:dyDescent="0.3">
      <c r="A177" s="39" t="s">
        <v>80</v>
      </c>
      <c r="B177" s="39" t="s">
        <v>710</v>
      </c>
      <c r="C177" s="39" t="s">
        <v>387</v>
      </c>
      <c r="D177" s="39" t="s">
        <v>388</v>
      </c>
      <c r="E177" s="39">
        <v>1.4108420559999999</v>
      </c>
      <c r="F177" s="39">
        <v>0.97058236949999999</v>
      </c>
      <c r="G177" s="39">
        <v>1.1473174579999998</v>
      </c>
      <c r="H177" s="39">
        <v>1.4916794025</v>
      </c>
      <c r="I177" s="39">
        <v>1.550539033</v>
      </c>
      <c r="J177" s="39">
        <v>2.06473847</v>
      </c>
      <c r="K177" s="39">
        <v>3.3642237349999999</v>
      </c>
      <c r="L177" s="39">
        <v>3.1742451870000004</v>
      </c>
      <c r="M177" s="39">
        <v>4.1516433584999994</v>
      </c>
      <c r="N177" s="39">
        <v>4.9615624189999998</v>
      </c>
      <c r="O177" s="39">
        <v>4.6307022519999999</v>
      </c>
      <c r="P177" s="39">
        <v>3.5462522329999997</v>
      </c>
      <c r="Q177" s="39">
        <v>4.0403073675000005</v>
      </c>
      <c r="R177" s="39">
        <v>6.9158062104999996</v>
      </c>
      <c r="S177" s="39">
        <v>10.950002614999999</v>
      </c>
      <c r="T177" s="39">
        <v>9.9726320325</v>
      </c>
      <c r="U177" s="39">
        <v>6.6225744249999998</v>
      </c>
      <c r="V177" s="39">
        <v>7.2387532550000007</v>
      </c>
      <c r="W177" s="39">
        <v>8.2801522799999994</v>
      </c>
      <c r="X177" s="39">
        <v>10.205293431499999</v>
      </c>
      <c r="Y177" s="39">
        <v>11.84622832</v>
      </c>
      <c r="Z177" s="39">
        <v>11.38897446</v>
      </c>
      <c r="AA177" s="39">
        <v>8.481985366</v>
      </c>
      <c r="AB177" s="39">
        <v>4.5142945015000002</v>
      </c>
      <c r="AC177" s="39">
        <v>4.3280463024999998</v>
      </c>
      <c r="AD177" s="39">
        <v>3.7560227790000003</v>
      </c>
      <c r="AE177" s="39">
        <v>3.0163170054999999</v>
      </c>
      <c r="AF177" s="39">
        <v>4.0528619460000002</v>
      </c>
      <c r="AG177" s="39">
        <v>4.0158778279999998</v>
      </c>
      <c r="AH177" s="39">
        <v>4.9110078450000003</v>
      </c>
      <c r="AI177" s="39">
        <v>5.0813225639999997</v>
      </c>
      <c r="AJ177" s="39">
        <v>4.9250991700000002</v>
      </c>
      <c r="AK177" s="39">
        <v>2.2673323669999998</v>
      </c>
      <c r="AL177" s="39">
        <v>2.3965129780000001</v>
      </c>
      <c r="AM177" s="39">
        <v>1.3963607139999998</v>
      </c>
      <c r="AN177" s="39">
        <v>2.4868243779999997</v>
      </c>
      <c r="AO177" s="39">
        <v>2.2508676625000001</v>
      </c>
      <c r="AP177" s="39">
        <v>1.979453159</v>
      </c>
      <c r="AQ177" s="39">
        <v>1.2741107779999998</v>
      </c>
      <c r="AR177" s="39">
        <v>1.9614350739999999</v>
      </c>
      <c r="AS177" s="39">
        <v>3.048148614</v>
      </c>
      <c r="AT177" s="39">
        <v>2.6756456295</v>
      </c>
      <c r="AU177" s="39">
        <v>1.9222130180000001</v>
      </c>
      <c r="AV177" s="39">
        <v>2.5143290934999998</v>
      </c>
      <c r="AW177" s="39">
        <v>2.267247706</v>
      </c>
      <c r="AX177" s="39">
        <v>2.8031494395000003</v>
      </c>
      <c r="AY177" s="39">
        <v>2.613984748</v>
      </c>
      <c r="AZ177" s="39">
        <v>2.4955282375000003</v>
      </c>
      <c r="BA177" s="39">
        <v>3.1046854855000001</v>
      </c>
      <c r="BB177" s="39">
        <v>-2.8039731499999998E-2</v>
      </c>
      <c r="BC177" s="39">
        <v>1.7084574914999999</v>
      </c>
      <c r="BD177" s="39">
        <v>3.0344883290000002</v>
      </c>
      <c r="BE177" s="39">
        <v>1.7925077480000002</v>
      </c>
      <c r="BF177" s="39">
        <v>1.2015622770000001</v>
      </c>
      <c r="BG177" s="39">
        <v>1.764429442</v>
      </c>
      <c r="BH177" s="39">
        <v>0.62193424850000001</v>
      </c>
      <c r="BI177" s="39">
        <v>1.3451713765000002</v>
      </c>
    </row>
    <row r="178" spans="1:61" hidden="1" x14ac:dyDescent="0.3">
      <c r="A178" s="39" t="s">
        <v>711</v>
      </c>
      <c r="B178" s="39" t="s">
        <v>256</v>
      </c>
      <c r="C178" s="39" t="s">
        <v>387</v>
      </c>
      <c r="D178" s="39" t="s">
        <v>388</v>
      </c>
      <c r="AV178" s="39">
        <v>7.1361531149999999</v>
      </c>
      <c r="AW178" s="39">
        <v>4.1366321309999998</v>
      </c>
      <c r="AX178" s="39">
        <v>2.28194607</v>
      </c>
      <c r="AY178" s="39">
        <v>4.9611668929999997</v>
      </c>
      <c r="AZ178" s="39">
        <v>6.5478814109999997</v>
      </c>
      <c r="BA178" s="39">
        <v>9.0946430720000002</v>
      </c>
      <c r="BB178" s="39">
        <v>9.4517265150000007</v>
      </c>
      <c r="BC178" s="39">
        <v>4.8749198759999999</v>
      </c>
      <c r="BD178" s="39">
        <v>5.0055951810000003</v>
      </c>
      <c r="BE178" s="39">
        <v>6.721997773</v>
      </c>
      <c r="BF178" s="39">
        <v>5.6009250230000003</v>
      </c>
      <c r="BG178" s="39">
        <v>5.3501696689999996</v>
      </c>
      <c r="BH178" s="39">
        <v>3.4057733080000001</v>
      </c>
      <c r="BI178" s="39">
        <v>6.7119637819999998</v>
      </c>
    </row>
    <row r="179" spans="1:61" hidden="1" x14ac:dyDescent="0.3">
      <c r="A179" s="39" t="s">
        <v>712</v>
      </c>
      <c r="B179" s="39" t="s">
        <v>713</v>
      </c>
      <c r="C179" s="39" t="s">
        <v>387</v>
      </c>
      <c r="D179" s="39" t="s">
        <v>388</v>
      </c>
    </row>
    <row r="180" spans="1:61" hidden="1" x14ac:dyDescent="0.3">
      <c r="A180" s="39" t="s">
        <v>714</v>
      </c>
      <c r="B180" s="39" t="s">
        <v>715</v>
      </c>
      <c r="C180" s="39" t="s">
        <v>387</v>
      </c>
      <c r="D180" s="39" t="s">
        <v>388</v>
      </c>
      <c r="I180" s="39">
        <v>1.004016064</v>
      </c>
      <c r="J180" s="39">
        <v>4.3737574559999999</v>
      </c>
      <c r="K180" s="39">
        <v>10.57142857</v>
      </c>
      <c r="L180" s="39">
        <v>0.43066322099999998</v>
      </c>
      <c r="M180" s="39">
        <v>-2.923098913</v>
      </c>
      <c r="N180" s="39">
        <v>10.645660019999999</v>
      </c>
      <c r="O180" s="39">
        <v>1.1178388450000001</v>
      </c>
      <c r="P180" s="39">
        <v>4.1916167660000001</v>
      </c>
      <c r="Q180" s="39">
        <v>9.7511683720000004</v>
      </c>
      <c r="R180" s="39">
        <v>11.78501554</v>
      </c>
      <c r="S180" s="39">
        <v>3.3975084940000002</v>
      </c>
      <c r="T180" s="39">
        <v>9.1158020509999993</v>
      </c>
      <c r="U180" s="39">
        <v>23.529680160000002</v>
      </c>
      <c r="V180" s="39">
        <v>23.251089610000001</v>
      </c>
      <c r="W180" s="39">
        <v>10.09320028</v>
      </c>
      <c r="X180" s="39">
        <v>7.2678770720000001</v>
      </c>
      <c r="Y180" s="39">
        <v>10.30527571</v>
      </c>
      <c r="Z180" s="39">
        <v>22.91340756</v>
      </c>
      <c r="AA180" s="39">
        <v>11.641835739999999</v>
      </c>
      <c r="AB180" s="39">
        <v>-2.4896056870000001</v>
      </c>
      <c r="AC180" s="39">
        <v>8.3644241180000005</v>
      </c>
      <c r="AD180" s="39">
        <v>-0.92339912400000002</v>
      </c>
      <c r="AE180" s="39">
        <v>-3.207571342</v>
      </c>
      <c r="AF180" s="39">
        <v>-6.7121089290000002</v>
      </c>
      <c r="AG180" s="39">
        <v>-1.39396304</v>
      </c>
      <c r="AH180" s="39">
        <v>-2.8435251799999999</v>
      </c>
      <c r="AI180" s="39">
        <v>-0.77565301099999995</v>
      </c>
      <c r="AJ180" s="39">
        <v>-7.7966417909999999</v>
      </c>
      <c r="AK180" s="39">
        <v>-4.4756179019999998</v>
      </c>
      <c r="AL180" s="39">
        <v>-1.2150349650000001</v>
      </c>
      <c r="AM180" s="39">
        <v>36.041058309999997</v>
      </c>
      <c r="AN180" s="39">
        <v>10.56328867</v>
      </c>
      <c r="AO180" s="39">
        <v>5.288857513</v>
      </c>
      <c r="AP180" s="39">
        <v>2.9334525340000002</v>
      </c>
      <c r="AQ180" s="39">
        <v>4.5480157769999998</v>
      </c>
      <c r="AR180" s="39">
        <v>-2.3021250379999998</v>
      </c>
      <c r="AS180" s="39">
        <v>2.9001497359999999</v>
      </c>
      <c r="AT180" s="39">
        <v>4.0055142840000002</v>
      </c>
      <c r="AU180" s="39">
        <v>2.628865979</v>
      </c>
      <c r="AV180" s="39">
        <v>-1.6144076919999999</v>
      </c>
      <c r="AW180" s="39">
        <v>0.26254375699999999</v>
      </c>
      <c r="AX180" s="39">
        <v>7.7974978180000001</v>
      </c>
      <c r="AY180" s="39">
        <v>4.048583E-2</v>
      </c>
      <c r="AZ180" s="39">
        <v>5.3959261000000001E-2</v>
      </c>
      <c r="BA180" s="39">
        <v>11.30510988</v>
      </c>
      <c r="BB180" s="39">
        <v>0.58290659099999997</v>
      </c>
      <c r="BC180" s="39">
        <v>0.80407308099999997</v>
      </c>
      <c r="BD180" s="39">
        <v>2.9423851399999998</v>
      </c>
      <c r="BE180" s="39">
        <v>0.45508981999999998</v>
      </c>
      <c r="BF180" s="39">
        <v>2.2985216980000001</v>
      </c>
      <c r="BG180" s="39">
        <v>-0.92454471999999999</v>
      </c>
      <c r="BH180" s="39">
        <v>1.006885086</v>
      </c>
      <c r="BI180" s="39">
        <v>0.17079949699999999</v>
      </c>
    </row>
    <row r="181" spans="1:61" hidden="1" x14ac:dyDescent="0.3">
      <c r="A181" s="39" t="s">
        <v>716</v>
      </c>
      <c r="B181" s="39" t="s">
        <v>717</v>
      </c>
      <c r="C181" s="39" t="s">
        <v>387</v>
      </c>
      <c r="D181" s="39" t="s">
        <v>388</v>
      </c>
      <c r="E181" s="39">
        <v>5.4443273620000001</v>
      </c>
      <c r="F181" s="39">
        <v>6.2791472349999999</v>
      </c>
      <c r="G181" s="39">
        <v>5.2656323460000003</v>
      </c>
      <c r="H181" s="39">
        <v>-2.6946553519999998</v>
      </c>
      <c r="I181" s="39">
        <v>0.85679314600000001</v>
      </c>
      <c r="J181" s="39">
        <v>4.1034587379999996</v>
      </c>
      <c r="K181" s="39">
        <v>9.6903460839999997</v>
      </c>
      <c r="L181" s="39">
        <v>-3.7263367650000001</v>
      </c>
      <c r="M181" s="39">
        <v>-0.47605905900000001</v>
      </c>
      <c r="N181" s="39">
        <v>10.155979200000001</v>
      </c>
      <c r="O181" s="39">
        <v>13.757079920000001</v>
      </c>
      <c r="P181" s="39">
        <v>15.99911485</v>
      </c>
      <c r="Q181" s="39">
        <v>3.457649752</v>
      </c>
      <c r="R181" s="39">
        <v>5.4026644539999999</v>
      </c>
      <c r="S181" s="39">
        <v>12.674393179999999</v>
      </c>
      <c r="T181" s="39">
        <v>33.964188319999998</v>
      </c>
      <c r="U181" s="39">
        <v>24.3</v>
      </c>
      <c r="V181" s="39">
        <v>15.08783406</v>
      </c>
      <c r="W181" s="39">
        <v>21.70924574</v>
      </c>
      <c r="X181" s="39">
        <v>11.70973062</v>
      </c>
      <c r="Y181" s="39">
        <v>9.9722619899999998</v>
      </c>
      <c r="Z181" s="39">
        <v>20.812822910000001</v>
      </c>
      <c r="AA181" s="39">
        <v>7.6977472469999997</v>
      </c>
      <c r="AB181" s="39">
        <v>23.212331549999998</v>
      </c>
      <c r="AC181" s="39">
        <v>17.82053329</v>
      </c>
      <c r="AD181" s="39">
        <v>7.4353448279999999</v>
      </c>
      <c r="AE181" s="39">
        <v>5.7171514539999997</v>
      </c>
      <c r="AF181" s="39">
        <v>11.29032258</v>
      </c>
      <c r="AG181" s="39">
        <v>54.511224779999999</v>
      </c>
      <c r="AH181" s="39">
        <v>50.466688120000001</v>
      </c>
      <c r="AI181" s="39">
        <v>7.3644003060000003</v>
      </c>
      <c r="AJ181" s="39">
        <v>13.0069731</v>
      </c>
      <c r="AK181" s="39">
        <v>44.588842720000002</v>
      </c>
      <c r="AL181" s="39">
        <v>57.16525283</v>
      </c>
      <c r="AM181" s="39">
        <v>57.031708909999999</v>
      </c>
      <c r="AN181" s="39">
        <v>72.835502300000002</v>
      </c>
      <c r="AO181" s="39">
        <v>29.268292679999998</v>
      </c>
      <c r="AP181" s="39">
        <v>8.5298742139999995</v>
      </c>
      <c r="AQ181" s="39">
        <v>9.9963781239999996</v>
      </c>
      <c r="AR181" s="39">
        <v>6.6183733949999999</v>
      </c>
      <c r="AS181" s="39">
        <v>6.9332921560000003</v>
      </c>
      <c r="AT181" s="39">
        <v>18.87364621</v>
      </c>
      <c r="AU181" s="39">
        <v>12.8765792</v>
      </c>
      <c r="AV181" s="39">
        <v>14.03178361</v>
      </c>
      <c r="AW181" s="39">
        <v>14.99803382</v>
      </c>
      <c r="AX181" s="39">
        <v>17.86349337</v>
      </c>
      <c r="AY181" s="39">
        <v>8.2395265169999998</v>
      </c>
      <c r="AZ181" s="39">
        <v>5.3822236520000004</v>
      </c>
      <c r="BA181" s="39">
        <v>11.57798352</v>
      </c>
      <c r="BB181" s="39">
        <v>11.53767275</v>
      </c>
      <c r="BC181" s="39">
        <v>13.72020184</v>
      </c>
      <c r="BD181" s="39">
        <v>10.84079259</v>
      </c>
      <c r="BE181" s="39">
        <v>12.21700718</v>
      </c>
      <c r="BF181" s="39">
        <v>8.4758272849999994</v>
      </c>
      <c r="BG181" s="39">
        <v>8.0573826260000008</v>
      </c>
      <c r="BH181" s="39">
        <v>9.0176837909999996</v>
      </c>
      <c r="BI181" s="39">
        <v>15.69685447</v>
      </c>
    </row>
    <row r="182" spans="1:61" hidden="1" x14ac:dyDescent="0.3">
      <c r="A182" s="39" t="s">
        <v>718</v>
      </c>
      <c r="B182" s="39" t="s">
        <v>719</v>
      </c>
      <c r="C182" s="39" t="s">
        <v>387</v>
      </c>
      <c r="D182" s="39" t="s">
        <v>388</v>
      </c>
      <c r="R182" s="39">
        <v>27.02</v>
      </c>
      <c r="S182" s="39">
        <v>13.320736889999999</v>
      </c>
      <c r="T182" s="39">
        <v>7.5239683199999998</v>
      </c>
      <c r="U182" s="39">
        <v>2.8090069139999998</v>
      </c>
      <c r="V182" s="39">
        <v>11.3998565</v>
      </c>
      <c r="W182" s="39">
        <v>4.5602422100000002</v>
      </c>
      <c r="X182" s="39">
        <v>48.182169709999997</v>
      </c>
      <c r="Y182" s="39">
        <v>35.301257100000001</v>
      </c>
      <c r="Z182" s="39">
        <v>23.87</v>
      </c>
      <c r="AA182" s="39">
        <v>24.79212077</v>
      </c>
      <c r="AB182" s="39">
        <v>31.071289950000001</v>
      </c>
      <c r="AC182" s="39">
        <v>35.442064389999999</v>
      </c>
      <c r="AD182" s="39">
        <v>219.47264369999999</v>
      </c>
      <c r="AE182" s="39">
        <v>681.42164779999996</v>
      </c>
      <c r="AF182" s="39">
        <v>911.92523319999998</v>
      </c>
      <c r="AG182" s="39">
        <v>10205.02706</v>
      </c>
      <c r="AH182" s="39">
        <v>4770.1895270000005</v>
      </c>
      <c r="AI182" s="39">
        <v>7485.4921880000002</v>
      </c>
      <c r="AJ182" s="39">
        <v>2945.0929569999998</v>
      </c>
      <c r="AK182" s="39">
        <v>23.673716389999999</v>
      </c>
      <c r="AL182" s="39">
        <v>20.400652269999998</v>
      </c>
      <c r="AM182" s="39">
        <v>6.711705909</v>
      </c>
      <c r="AN182" s="39">
        <v>10.935541669999999</v>
      </c>
      <c r="AO182" s="39">
        <v>11.61887177</v>
      </c>
      <c r="AP182" s="39">
        <v>9.2247122959999999</v>
      </c>
      <c r="AQ182" s="39">
        <v>13.03844187</v>
      </c>
      <c r="AR182" s="39">
        <v>11.216736259999999</v>
      </c>
      <c r="AS182" s="39">
        <v>9.8729999999999993</v>
      </c>
      <c r="AT182" s="39">
        <v>5.9860418629999996</v>
      </c>
      <c r="AU182" s="39">
        <v>3.7501746580000002</v>
      </c>
      <c r="AV182" s="39">
        <v>5.3023877319999997</v>
      </c>
      <c r="AW182" s="39">
        <v>8.4702106359999991</v>
      </c>
      <c r="AX182" s="39">
        <v>9.5990998609999991</v>
      </c>
      <c r="AY182" s="39">
        <v>9.1401996679999993</v>
      </c>
      <c r="AZ182" s="39">
        <v>11.126934739999999</v>
      </c>
      <c r="BA182" s="39">
        <v>19.82620313</v>
      </c>
      <c r="BB182" s="39">
        <v>3.6870016049999998</v>
      </c>
      <c r="BC182" s="39">
        <v>5.4548554620000003</v>
      </c>
      <c r="BD182" s="39">
        <v>8.0826726579999999</v>
      </c>
      <c r="BE182" s="39">
        <v>7.1936135749999996</v>
      </c>
      <c r="BF182" s="39">
        <v>7.1353807930000004</v>
      </c>
      <c r="BG182" s="39">
        <v>6.0357918679999996</v>
      </c>
      <c r="BH182" s="39">
        <v>3.9991018239999998</v>
      </c>
      <c r="BI182" s="39">
        <v>3.5199372520000001</v>
      </c>
    </row>
    <row r="183" spans="1:61" hidden="1" x14ac:dyDescent="0.3">
      <c r="A183" s="39" t="s">
        <v>720</v>
      </c>
      <c r="B183" s="39" t="s">
        <v>721</v>
      </c>
      <c r="C183" s="39" t="s">
        <v>387</v>
      </c>
      <c r="D183" s="39" t="s">
        <v>388</v>
      </c>
      <c r="E183" s="39">
        <v>2.323943662</v>
      </c>
      <c r="F183" s="39">
        <v>1.3076393669999999</v>
      </c>
      <c r="G183" s="39">
        <v>2.2860381639999998</v>
      </c>
      <c r="H183" s="39">
        <v>3.3431843360000002</v>
      </c>
      <c r="I183" s="39">
        <v>5.7908847190000001</v>
      </c>
      <c r="J183" s="39">
        <v>5.794897787</v>
      </c>
      <c r="K183" s="39">
        <v>5.7968700100000001</v>
      </c>
      <c r="L183" s="39">
        <v>3.486792452</v>
      </c>
      <c r="M183" s="39">
        <v>3.6756126029999998</v>
      </c>
      <c r="N183" s="39">
        <v>7.4282498590000001</v>
      </c>
      <c r="O183" s="39">
        <v>3.6799371399999998</v>
      </c>
      <c r="P183" s="39">
        <v>7.4775798919999996</v>
      </c>
      <c r="Q183" s="39">
        <v>7.7917499120000002</v>
      </c>
      <c r="R183" s="39">
        <v>8.0135194070000004</v>
      </c>
      <c r="S183" s="39">
        <v>9.6093671139999994</v>
      </c>
      <c r="T183" s="39">
        <v>10.21272677</v>
      </c>
      <c r="U183" s="39">
        <v>9.0574866309999997</v>
      </c>
      <c r="V183" s="39">
        <v>6.474103586</v>
      </c>
      <c r="W183" s="39">
        <v>4.0800172699999999</v>
      </c>
      <c r="X183" s="39">
        <v>4.2104535399999996</v>
      </c>
      <c r="Y183" s="39">
        <v>6.5414980429999998</v>
      </c>
      <c r="Z183" s="39">
        <v>6.7376548979999997</v>
      </c>
      <c r="AA183" s="39">
        <v>5.8864860649999997</v>
      </c>
      <c r="AB183" s="39">
        <v>2.764875027</v>
      </c>
      <c r="AC183" s="39">
        <v>3.307504663</v>
      </c>
      <c r="AD183" s="39">
        <v>2.2293214809999999</v>
      </c>
      <c r="AE183" s="39">
        <v>0.19021739200000001</v>
      </c>
      <c r="AF183" s="39">
        <v>-0.69947539299999995</v>
      </c>
      <c r="AG183" s="39">
        <v>0.73794549300000001</v>
      </c>
      <c r="AH183" s="39">
        <v>1.0821609919999999</v>
      </c>
      <c r="AI183" s="39">
        <v>2.4540887749999998</v>
      </c>
      <c r="AJ183" s="39">
        <v>3.1333333329999999</v>
      </c>
      <c r="AK183" s="39">
        <v>3.1835811249999999</v>
      </c>
      <c r="AL183" s="39">
        <v>2.584181676</v>
      </c>
      <c r="AM183" s="39">
        <v>2.8015267179999999</v>
      </c>
      <c r="AN183" s="39">
        <v>1.923219722</v>
      </c>
      <c r="AO183" s="39">
        <v>2.016666667</v>
      </c>
      <c r="AP183" s="39">
        <v>2.1761711849999998</v>
      </c>
      <c r="AQ183" s="39">
        <v>1.9854623090000001</v>
      </c>
      <c r="AR183" s="39">
        <v>2.1930261770000001</v>
      </c>
      <c r="AS183" s="39">
        <v>2.316666342</v>
      </c>
      <c r="AT183" s="39">
        <v>4.1623368579999998</v>
      </c>
      <c r="AU183" s="39">
        <v>3.2866857650000001</v>
      </c>
      <c r="AV183" s="39">
        <v>2.1125387679999998</v>
      </c>
      <c r="AW183" s="39">
        <v>1.238349793</v>
      </c>
      <c r="AX183" s="39">
        <v>1.6740813130000001</v>
      </c>
      <c r="AY183" s="39">
        <v>1.1676530599999999</v>
      </c>
      <c r="AZ183" s="39">
        <v>1.6141801179999999</v>
      </c>
      <c r="BA183" s="39">
        <v>2.4865503210000002</v>
      </c>
      <c r="BB183" s="39">
        <v>1.189904616</v>
      </c>
      <c r="BC183" s="39">
        <v>1.2755525679999999</v>
      </c>
      <c r="BD183" s="39">
        <v>2.3410701779999998</v>
      </c>
      <c r="BE183" s="39">
        <v>2.455547653</v>
      </c>
      <c r="BF183" s="39">
        <v>2.5068985270000002</v>
      </c>
      <c r="BG183" s="39">
        <v>0.97603508000000005</v>
      </c>
      <c r="BH183" s="39">
        <v>0.60024814699999995</v>
      </c>
      <c r="BI183" s="39">
        <v>0.31666666700000001</v>
      </c>
    </row>
    <row r="184" spans="1:61" hidden="1" x14ac:dyDescent="0.3">
      <c r="A184" s="39" t="s">
        <v>722</v>
      </c>
      <c r="B184" s="39" t="s">
        <v>723</v>
      </c>
      <c r="C184" s="39" t="s">
        <v>387</v>
      </c>
      <c r="D184" s="39" t="s">
        <v>388</v>
      </c>
      <c r="E184" s="39">
        <v>0.39267015799999999</v>
      </c>
      <c r="F184" s="39">
        <v>2.4511082129999999</v>
      </c>
      <c r="G184" s="39">
        <v>5.2685161620000001</v>
      </c>
      <c r="H184" s="39">
        <v>2.5870406180000001</v>
      </c>
      <c r="I184" s="39">
        <v>5.6799434370000004</v>
      </c>
      <c r="J184" s="39">
        <v>4.2595896529999999</v>
      </c>
      <c r="K184" s="39">
        <v>3.2513368969999998</v>
      </c>
      <c r="L184" s="39">
        <v>4.4333954840000001</v>
      </c>
      <c r="M184" s="39">
        <v>3.4715334260000001</v>
      </c>
      <c r="N184" s="39">
        <v>3.067484662</v>
      </c>
      <c r="O184" s="39">
        <v>10.56547619</v>
      </c>
      <c r="P184" s="39">
        <v>6.2584118440000003</v>
      </c>
      <c r="Q184" s="39">
        <v>7.2197593409999996</v>
      </c>
      <c r="R184" s="39">
        <v>7.4424099239999997</v>
      </c>
      <c r="S184" s="39">
        <v>9.4145134699999993</v>
      </c>
      <c r="T184" s="39">
        <v>11.70707198</v>
      </c>
      <c r="U184" s="39">
        <v>9.1757562129999997</v>
      </c>
      <c r="V184" s="39">
        <v>9.0431558350000003</v>
      </c>
      <c r="W184" s="39">
        <v>8.151506564</v>
      </c>
      <c r="X184" s="39">
        <v>4.7598253279999998</v>
      </c>
      <c r="Y184" s="39">
        <v>10.896206749999999</v>
      </c>
      <c r="Z184" s="39">
        <v>13.63704706</v>
      </c>
      <c r="AA184" s="39">
        <v>11.3720561</v>
      </c>
      <c r="AB184" s="39">
        <v>8.4110484109999994</v>
      </c>
      <c r="AC184" s="39">
        <v>6.2791079940000003</v>
      </c>
      <c r="AD184" s="39">
        <v>5.6658246119999998</v>
      </c>
      <c r="AE184" s="39">
        <v>7.1867681499999998</v>
      </c>
      <c r="AF184" s="39">
        <v>8.7259319949999998</v>
      </c>
      <c r="AG184" s="39">
        <v>6.6984844680000002</v>
      </c>
      <c r="AH184" s="39">
        <v>4.5554422040000002</v>
      </c>
      <c r="AI184" s="39">
        <v>4.1130333620000004</v>
      </c>
      <c r="AJ184" s="39">
        <v>3.420682695</v>
      </c>
      <c r="AK184" s="39">
        <v>2.3421162689999999</v>
      </c>
      <c r="AL184" s="39">
        <v>2.2714888979999999</v>
      </c>
      <c r="AM184" s="39">
        <v>1.3985548269999999</v>
      </c>
      <c r="AN184" s="39">
        <v>2.4564053729999999</v>
      </c>
      <c r="AO184" s="39">
        <v>1.2586941890000001</v>
      </c>
      <c r="AP184" s="39">
        <v>2.5807411440000001</v>
      </c>
      <c r="AQ184" s="39">
        <v>2.2556854999999998</v>
      </c>
      <c r="AR184" s="39">
        <v>2.3331389050000002</v>
      </c>
      <c r="AS184" s="39">
        <v>3.0860679100000001</v>
      </c>
      <c r="AT184" s="39">
        <v>3.017377567</v>
      </c>
      <c r="AU184" s="39">
        <v>1.2881459900000001</v>
      </c>
      <c r="AV184" s="39">
        <v>2.4753974259999998</v>
      </c>
      <c r="AW184" s="39">
        <v>0.46539114999999998</v>
      </c>
      <c r="AX184" s="39">
        <v>1.5220588239999999</v>
      </c>
      <c r="AY184" s="39">
        <v>2.3321503589999999</v>
      </c>
      <c r="AZ184" s="39">
        <v>0.72899709800000001</v>
      </c>
      <c r="BA184" s="39">
        <v>3.7661607639999999</v>
      </c>
      <c r="BB184" s="39">
        <v>2.1668472369999998</v>
      </c>
      <c r="BC184" s="39">
        <v>2.3992576880000001</v>
      </c>
      <c r="BD184" s="39">
        <v>1.3009708740000001</v>
      </c>
      <c r="BE184" s="39">
        <v>0.70921985799999998</v>
      </c>
      <c r="BF184" s="39">
        <v>2.131709174</v>
      </c>
      <c r="BG184" s="39">
        <v>2.0250962850000001</v>
      </c>
      <c r="BH184" s="39">
        <v>2.1736483199999999</v>
      </c>
      <c r="BI184" s="39">
        <v>3.55</v>
      </c>
    </row>
    <row r="185" spans="1:61" hidden="1" x14ac:dyDescent="0.3">
      <c r="A185" s="39" t="s">
        <v>724</v>
      </c>
      <c r="B185" s="39" t="s">
        <v>725</v>
      </c>
      <c r="C185" s="39" t="s">
        <v>387</v>
      </c>
      <c r="D185" s="39" t="s">
        <v>388</v>
      </c>
      <c r="J185" s="39">
        <v>8.4718693280000004</v>
      </c>
      <c r="K185" s="39">
        <v>14.388970690000001</v>
      </c>
      <c r="L185" s="39">
        <v>-2.8083313830000001</v>
      </c>
      <c r="M185" s="39">
        <v>1.179869974</v>
      </c>
      <c r="N185" s="39">
        <v>4.0575916230000004</v>
      </c>
      <c r="O185" s="39">
        <v>15.23727845</v>
      </c>
      <c r="P185" s="39">
        <v>-1.999503845</v>
      </c>
      <c r="Q185" s="39">
        <v>8.3890238959999994</v>
      </c>
      <c r="R185" s="39">
        <v>11.429772529999999</v>
      </c>
      <c r="S185" s="39">
        <v>19.806338029999999</v>
      </c>
      <c r="T185" s="39">
        <v>7.5859852139999999</v>
      </c>
      <c r="U185" s="39">
        <v>-3.1132357329999998</v>
      </c>
      <c r="V185" s="39">
        <v>9.8988528430000002</v>
      </c>
      <c r="W185" s="39">
        <v>7.3460912509999998</v>
      </c>
      <c r="X185" s="39">
        <v>3.5654537849999999</v>
      </c>
      <c r="Y185" s="39">
        <v>14.684502780000001</v>
      </c>
      <c r="Z185" s="39">
        <v>11.144856730000001</v>
      </c>
      <c r="AA185" s="39">
        <v>11.698546589999999</v>
      </c>
      <c r="AB185" s="39">
        <v>12.37723808</v>
      </c>
      <c r="AC185" s="39">
        <v>2.8457849569999998</v>
      </c>
      <c r="AD185" s="39">
        <v>8.0526412660000002</v>
      </c>
      <c r="AE185" s="39">
        <v>18.998949549999999</v>
      </c>
      <c r="AF185" s="39">
        <v>10.750328039999999</v>
      </c>
      <c r="AG185" s="39">
        <v>8.9830033819999997</v>
      </c>
      <c r="AH185" s="39">
        <v>8.8468869120000004</v>
      </c>
      <c r="AI185" s="39">
        <v>8.239700375</v>
      </c>
      <c r="AJ185" s="39">
        <v>15.55745293</v>
      </c>
      <c r="AK185" s="39">
        <v>17.14952362</v>
      </c>
      <c r="AL185" s="39">
        <v>7.5053941909999997</v>
      </c>
      <c r="AM185" s="39">
        <v>8.3492867289999992</v>
      </c>
      <c r="AN185" s="39">
        <v>7.6229695069999996</v>
      </c>
      <c r="AO185" s="39">
        <v>9.2204666240000002</v>
      </c>
      <c r="AP185" s="39">
        <v>4.0099886050000002</v>
      </c>
      <c r="AQ185" s="39">
        <v>11.244467780000001</v>
      </c>
      <c r="AR185" s="39">
        <v>7.45111261</v>
      </c>
      <c r="AS185" s="39">
        <v>2.4788202070000001</v>
      </c>
      <c r="AT185" s="39">
        <v>2.6883037349999999</v>
      </c>
      <c r="AU185" s="39">
        <v>3.0293994870000001</v>
      </c>
      <c r="AV185" s="39">
        <v>5.707009319</v>
      </c>
      <c r="AW185" s="39">
        <v>2.8418113119999999</v>
      </c>
      <c r="AX185" s="39">
        <v>6.836332659</v>
      </c>
      <c r="AY185" s="39">
        <v>6.9203358069999998</v>
      </c>
      <c r="AZ185" s="39">
        <v>5.7459103120000004</v>
      </c>
      <c r="BA185" s="39">
        <v>9.878396059</v>
      </c>
      <c r="BB185" s="39">
        <v>11.07764508</v>
      </c>
      <c r="BC185" s="39">
        <v>9.3240005040000007</v>
      </c>
      <c r="BD185" s="39">
        <v>9.2717141769999998</v>
      </c>
      <c r="BE185" s="39">
        <v>9.4541807430000002</v>
      </c>
      <c r="BF185" s="39">
        <v>9.0426814560000004</v>
      </c>
      <c r="BG185" s="39">
        <v>8.3679787700000006</v>
      </c>
      <c r="BH185" s="39">
        <v>7.8689089570000004</v>
      </c>
      <c r="BI185" s="39">
        <v>8.7903433199999998</v>
      </c>
    </row>
    <row r="186" spans="1:61" hidden="1" x14ac:dyDescent="0.3">
      <c r="A186" s="39" t="s">
        <v>726</v>
      </c>
      <c r="B186" s="39" t="s">
        <v>727</v>
      </c>
      <c r="C186" s="39" t="s">
        <v>387</v>
      </c>
      <c r="D186" s="39" t="s">
        <v>388</v>
      </c>
    </row>
    <row r="187" spans="1:61" hidden="1" x14ac:dyDescent="0.3">
      <c r="A187" s="39" t="s">
        <v>728</v>
      </c>
      <c r="B187" s="39" t="s">
        <v>729</v>
      </c>
      <c r="C187" s="39" t="s">
        <v>387</v>
      </c>
      <c r="D187" s="39" t="s">
        <v>388</v>
      </c>
      <c r="E187" s="39">
        <v>0.83892617400000002</v>
      </c>
      <c r="F187" s="39">
        <v>1.830282862</v>
      </c>
      <c r="G187" s="39">
        <v>2.6960784310000001</v>
      </c>
      <c r="H187" s="39">
        <v>1.909307876</v>
      </c>
      <c r="I187" s="39">
        <v>3.4348165499999999</v>
      </c>
      <c r="J187" s="39">
        <v>3.3962264150000001</v>
      </c>
      <c r="K187" s="39">
        <v>2.7737226279999998</v>
      </c>
      <c r="L187" s="39">
        <v>6.1079545450000001</v>
      </c>
      <c r="M187" s="39">
        <v>4.2838018739999999</v>
      </c>
      <c r="N187" s="39">
        <v>4.8780487800000003</v>
      </c>
      <c r="O187" s="39">
        <v>6.7105178790000002</v>
      </c>
      <c r="P187" s="39">
        <v>10.3030303</v>
      </c>
      <c r="Q187" s="39">
        <v>6.7765567769999997</v>
      </c>
      <c r="R187" s="39">
        <v>8.2332761580000007</v>
      </c>
      <c r="S187" s="39">
        <v>11.251980980000001</v>
      </c>
      <c r="T187" s="39">
        <v>14.529914529999999</v>
      </c>
      <c r="U187" s="39">
        <v>16.79104478</v>
      </c>
      <c r="V187" s="39">
        <v>14.58998935</v>
      </c>
      <c r="W187" s="39">
        <v>11.895910779999999</v>
      </c>
      <c r="X187" s="39">
        <v>13.70431894</v>
      </c>
      <c r="Y187" s="39">
        <v>17.09276844</v>
      </c>
      <c r="Z187" s="39">
        <v>15.34622583</v>
      </c>
      <c r="AA187" s="39">
        <v>16.170903190000001</v>
      </c>
      <c r="AB187" s="39">
        <v>7.3556797019999998</v>
      </c>
      <c r="AC187" s="39">
        <v>6.2012142240000001</v>
      </c>
      <c r="AD187" s="39">
        <v>15.405271490000001</v>
      </c>
      <c r="AE187" s="39">
        <v>13.21782178</v>
      </c>
      <c r="AF187" s="39">
        <v>15.74114561</v>
      </c>
      <c r="AG187" s="39">
        <v>6.3751416699999996</v>
      </c>
      <c r="AH187" s="39">
        <v>5.7178371659999998</v>
      </c>
      <c r="AI187" s="39">
        <v>6.1000531899999997</v>
      </c>
      <c r="AJ187" s="39">
        <v>2.598944591</v>
      </c>
      <c r="AK187" s="39">
        <v>1.0158158669999999</v>
      </c>
      <c r="AL187" s="39">
        <v>1.2856415480000001</v>
      </c>
      <c r="AM187" s="39">
        <v>1.6817430289999999</v>
      </c>
      <c r="AN187" s="39">
        <v>3.7551467139999999</v>
      </c>
      <c r="AO187" s="39">
        <v>2.2855707650000001</v>
      </c>
      <c r="AP187" s="39">
        <v>1.18723143</v>
      </c>
      <c r="AQ187" s="39">
        <v>1.242462113</v>
      </c>
      <c r="AR187" s="39">
        <v>0.27804077100000002</v>
      </c>
      <c r="AS187" s="39">
        <v>3.0069436970000001</v>
      </c>
      <c r="AT187" s="39">
        <v>2.5096009929999998</v>
      </c>
      <c r="AU187" s="39">
        <v>2.660947121</v>
      </c>
      <c r="AV187" s="39">
        <v>1.123590179</v>
      </c>
      <c r="AW187" s="39">
        <v>2.2902490929999999</v>
      </c>
      <c r="AX187" s="39">
        <v>3.0370207389999999</v>
      </c>
      <c r="AY187" s="39">
        <v>3.3654044930000002</v>
      </c>
      <c r="AZ187" s="39">
        <v>2.37614328</v>
      </c>
      <c r="BA187" s="39">
        <v>3.958944282</v>
      </c>
      <c r="BB187" s="39">
        <v>2.1156558529999998</v>
      </c>
      <c r="BC187" s="39">
        <v>2.3020257829999999</v>
      </c>
      <c r="BD187" s="39">
        <v>4.4329432940000002</v>
      </c>
      <c r="BE187" s="39">
        <v>0.88343029500000003</v>
      </c>
      <c r="BF187" s="39">
        <v>1.302862025</v>
      </c>
      <c r="BG187" s="39">
        <v>0.90659919899999997</v>
      </c>
      <c r="BH187" s="39">
        <v>0.33430839899999998</v>
      </c>
      <c r="BI187" s="39">
        <v>1.0828821319999999</v>
      </c>
    </row>
    <row r="188" spans="1:61" hidden="1" x14ac:dyDescent="0.3">
      <c r="A188" s="39" t="s">
        <v>730</v>
      </c>
      <c r="B188" s="39" t="s">
        <v>731</v>
      </c>
      <c r="C188" s="39" t="s">
        <v>387</v>
      </c>
      <c r="D188" s="39" t="s">
        <v>388</v>
      </c>
      <c r="E188" s="39">
        <v>1.589403973</v>
      </c>
      <c r="F188" s="39">
        <v>2.0059191049999998</v>
      </c>
      <c r="G188" s="39">
        <v>4.2637271209999996</v>
      </c>
      <c r="H188" s="39">
        <v>2.962903485</v>
      </c>
      <c r="I188" s="39">
        <v>3.4348165499999999</v>
      </c>
      <c r="J188" s="39">
        <v>4.4444444440000002</v>
      </c>
      <c r="K188" s="39">
        <v>4.215788377</v>
      </c>
      <c r="L188" s="39">
        <v>3.773927145</v>
      </c>
      <c r="M188" s="39">
        <v>3.8805891115</v>
      </c>
      <c r="N188" s="39">
        <v>3.6168565140000002</v>
      </c>
      <c r="O188" s="39">
        <v>5.8015455204999995</v>
      </c>
      <c r="P188" s="39">
        <v>6.3504208110000002</v>
      </c>
      <c r="Q188" s="39">
        <v>6.5623477179999998</v>
      </c>
      <c r="R188" s="39">
        <v>9.0292150165000002</v>
      </c>
      <c r="S188" s="39">
        <v>15.19266771</v>
      </c>
      <c r="T188" s="39">
        <v>13.067435215</v>
      </c>
      <c r="U188" s="39">
        <v>11.795407454999999</v>
      </c>
      <c r="V188" s="39">
        <v>11.313588469999999</v>
      </c>
      <c r="W188" s="39">
        <v>9.0816997414999996</v>
      </c>
      <c r="X188" s="39">
        <v>10.128896309</v>
      </c>
      <c r="Y188" s="39">
        <v>13.524241029999999</v>
      </c>
      <c r="Z188" s="39">
        <v>13.485190195000001</v>
      </c>
      <c r="AA188" s="39">
        <v>10.974432754999999</v>
      </c>
      <c r="AB188" s="39">
        <v>8.7879798119999997</v>
      </c>
      <c r="AC188" s="39">
        <v>7.3707309209999998</v>
      </c>
      <c r="AD188" s="39">
        <v>6.3029889605000005</v>
      </c>
      <c r="AE188" s="39">
        <v>4.7623644990000003</v>
      </c>
      <c r="AF188" s="39">
        <v>4.5485510135</v>
      </c>
      <c r="AG188" s="39">
        <v>5.4552480299999999</v>
      </c>
      <c r="AH188" s="39">
        <v>5.7178371659999998</v>
      </c>
      <c r="AI188" s="39">
        <v>6.49627263</v>
      </c>
      <c r="AJ188" s="39">
        <v>5.8793919260000003</v>
      </c>
      <c r="AK188" s="39">
        <v>4.0297627819999997</v>
      </c>
      <c r="AL188" s="39">
        <v>4.0827943080000004</v>
      </c>
      <c r="AM188" s="39">
        <v>2.8015267179999999</v>
      </c>
      <c r="AN188" s="39">
        <v>3.7551467139999999</v>
      </c>
      <c r="AO188" s="39">
        <v>2.6124196999999998</v>
      </c>
      <c r="AP188" s="39">
        <v>2.161612308</v>
      </c>
      <c r="AQ188" s="39">
        <v>1.962939698</v>
      </c>
      <c r="AR188" s="39">
        <v>2.1880271969999998</v>
      </c>
      <c r="AS188" s="39">
        <v>3.0860679100000001</v>
      </c>
      <c r="AT188" s="39">
        <v>3.017377567</v>
      </c>
      <c r="AU188" s="39">
        <v>2.461074837</v>
      </c>
      <c r="AV188" s="39">
        <v>2.1125387679999998</v>
      </c>
      <c r="AW188" s="39">
        <v>2.22568082</v>
      </c>
      <c r="AX188" s="39">
        <v>2.4315409990000001</v>
      </c>
      <c r="AY188" s="39">
        <v>2.462561564</v>
      </c>
      <c r="AZ188" s="39">
        <v>2.388059701</v>
      </c>
      <c r="BA188" s="39">
        <v>4.0659516570000003</v>
      </c>
      <c r="BB188" s="39">
        <v>0.85592011400000001</v>
      </c>
      <c r="BC188" s="39">
        <v>1.813535031</v>
      </c>
      <c r="BD188" s="39">
        <v>3.3298701739999998</v>
      </c>
      <c r="BE188" s="39">
        <v>2.455547653</v>
      </c>
      <c r="BF188" s="39">
        <v>1.434726602</v>
      </c>
      <c r="BG188" s="39">
        <v>0.60851926999999995</v>
      </c>
      <c r="BH188" s="39">
        <v>0.234429945</v>
      </c>
      <c r="BI188" s="39">
        <v>0.40074222599999998</v>
      </c>
    </row>
    <row r="189" spans="1:61" hidden="1" x14ac:dyDescent="0.3">
      <c r="A189" s="39" t="s">
        <v>732</v>
      </c>
      <c r="B189" s="39" t="s">
        <v>733</v>
      </c>
      <c r="C189" s="39" t="s">
        <v>387</v>
      </c>
      <c r="D189" s="39" t="s">
        <v>388</v>
      </c>
      <c r="AT189" s="39">
        <v>-0.81666666700000001</v>
      </c>
      <c r="AU189" s="39">
        <v>-0.28566627500000003</v>
      </c>
      <c r="AV189" s="39">
        <v>0.18537243</v>
      </c>
      <c r="AW189" s="39">
        <v>0.75693860400000001</v>
      </c>
      <c r="AX189" s="39">
        <v>1.8614357260000001</v>
      </c>
      <c r="AY189" s="39">
        <v>3.204130132</v>
      </c>
      <c r="AZ189" s="39">
        <v>5.9552167699999998</v>
      </c>
      <c r="BA189" s="39">
        <v>12.090827340000001</v>
      </c>
      <c r="BB189" s="39">
        <v>3.9351758999999999</v>
      </c>
      <c r="BC189" s="39">
        <v>3.2033963719999998</v>
      </c>
      <c r="BD189" s="39">
        <v>4.0700573420000001</v>
      </c>
      <c r="BE189" s="39">
        <v>2.9107025210000002</v>
      </c>
      <c r="BF189" s="39">
        <v>1.2454169820000001</v>
      </c>
      <c r="BG189" s="39">
        <v>1.0140148389999999</v>
      </c>
      <c r="BH189" s="39">
        <v>6.5290133E-2</v>
      </c>
      <c r="BI189" s="39">
        <v>1.101052116</v>
      </c>
    </row>
    <row r="190" spans="1:61" hidden="1" x14ac:dyDescent="0.3">
      <c r="A190" s="39" t="s">
        <v>734</v>
      </c>
      <c r="B190" s="39" t="s">
        <v>735</v>
      </c>
      <c r="C190" s="39" t="s">
        <v>387</v>
      </c>
      <c r="D190" s="39" t="s">
        <v>388</v>
      </c>
      <c r="Y190" s="39">
        <v>13.601982830000001</v>
      </c>
      <c r="Z190" s="39">
        <v>11.044645210000001</v>
      </c>
      <c r="AA190" s="39">
        <v>10.355926135000001</v>
      </c>
      <c r="AB190" s="39">
        <v>6.0526315789999998</v>
      </c>
      <c r="AC190" s="39">
        <v>6.5123854679999997</v>
      </c>
      <c r="AD190" s="39">
        <v>5.2138560455</v>
      </c>
      <c r="AE190" s="39">
        <v>6.2853551230000004</v>
      </c>
      <c r="AF190" s="39">
        <v>2.7916666669999999</v>
      </c>
      <c r="AG190" s="39">
        <v>4.6025104600000004</v>
      </c>
      <c r="AH190" s="39">
        <v>6.453495771</v>
      </c>
      <c r="AI190" s="39">
        <v>8.8626609439999999</v>
      </c>
      <c r="AJ190" s="39">
        <v>6.9048966830000005</v>
      </c>
      <c r="AK190" s="39">
        <v>4.3014250430000001</v>
      </c>
      <c r="AL190" s="39">
        <v>5.7883959039999997</v>
      </c>
      <c r="AM190" s="39">
        <v>4.6985893110000001</v>
      </c>
      <c r="AN190" s="39">
        <v>6.9809744179999997</v>
      </c>
      <c r="AO190" s="39">
        <v>4.9045346060000004</v>
      </c>
      <c r="AP190" s="39">
        <v>4.8344898189999999</v>
      </c>
      <c r="AQ190" s="39">
        <v>2.951388889</v>
      </c>
      <c r="AR190" s="39">
        <v>3.224749922</v>
      </c>
      <c r="AS190" s="39">
        <v>4.0808191315000002</v>
      </c>
      <c r="AT190" s="39">
        <v>3.3801846734999996</v>
      </c>
      <c r="AU190" s="39">
        <v>3.4165819480000001</v>
      </c>
      <c r="AV190" s="39">
        <v>2.7835594539999997</v>
      </c>
      <c r="AW190" s="39">
        <v>3.150849112</v>
      </c>
      <c r="AX190" s="39">
        <v>3.3291992279999998</v>
      </c>
      <c r="AY190" s="39">
        <v>3.7097847980000003</v>
      </c>
      <c r="AZ190" s="39">
        <v>5.1098896140000001</v>
      </c>
      <c r="BA190" s="39">
        <v>9.079439645499999</v>
      </c>
      <c r="BB190" s="39">
        <v>3.1311182840000003</v>
      </c>
      <c r="BC190" s="39">
        <v>3.1651690160000001</v>
      </c>
      <c r="BD190" s="39">
        <v>4.8009371004999997</v>
      </c>
      <c r="BE190" s="39">
        <v>3.8935409554999998</v>
      </c>
      <c r="BF190" s="39">
        <v>3.2185279840000001</v>
      </c>
      <c r="BG190" s="39">
        <v>2.0775564124999999</v>
      </c>
      <c r="BH190" s="39">
        <v>1.4766502275</v>
      </c>
      <c r="BI190" s="39">
        <v>1.694338806</v>
      </c>
    </row>
    <row r="191" spans="1:61" hidden="1" x14ac:dyDescent="0.3">
      <c r="A191" s="39" t="s">
        <v>736</v>
      </c>
      <c r="B191" s="39" t="s">
        <v>737</v>
      </c>
      <c r="C191" s="39" t="s">
        <v>387</v>
      </c>
      <c r="D191" s="39" t="s">
        <v>388</v>
      </c>
      <c r="E191" s="39">
        <v>6.9473684210000002</v>
      </c>
      <c r="F191" s="39">
        <v>1.6404199479999999</v>
      </c>
      <c r="G191" s="39">
        <v>-0.51646223400000002</v>
      </c>
      <c r="H191" s="39">
        <v>1.456488448</v>
      </c>
      <c r="I191" s="39">
        <v>4.1795868809999996</v>
      </c>
      <c r="J191" s="39">
        <v>5.5686354790000001</v>
      </c>
      <c r="K191" s="39">
        <v>7.2276215979999998</v>
      </c>
      <c r="L191" s="39">
        <v>6.8113996339999998</v>
      </c>
      <c r="M191" s="39">
        <v>0.17062734800000001</v>
      </c>
      <c r="N191" s="39">
        <v>3.1869867959999998</v>
      </c>
      <c r="O191" s="39">
        <v>5.3498409100000002</v>
      </c>
      <c r="P191" s="39">
        <v>4.7306914820000001</v>
      </c>
      <c r="Q191" s="39">
        <v>5.1832376450000002</v>
      </c>
      <c r="R191" s="39">
        <v>23.07008403</v>
      </c>
      <c r="S191" s="39">
        <v>26.663034849999999</v>
      </c>
      <c r="T191" s="39">
        <v>20.90450946</v>
      </c>
      <c r="U191" s="39">
        <v>7.1583237310000003</v>
      </c>
      <c r="V191" s="39">
        <v>10.132967689999999</v>
      </c>
      <c r="W191" s="39">
        <v>6.1386926669999999</v>
      </c>
      <c r="X191" s="39">
        <v>8.2670469759999996</v>
      </c>
      <c r="Y191" s="39">
        <v>11.93823091</v>
      </c>
      <c r="Z191" s="39">
        <v>11.879913589999999</v>
      </c>
      <c r="AA191" s="39">
        <v>5.9035287839999997</v>
      </c>
      <c r="AB191" s="39">
        <v>6.3620334999999999</v>
      </c>
      <c r="AC191" s="39">
        <v>6.0871667360000004</v>
      </c>
      <c r="AD191" s="39">
        <v>5.6148392180000002</v>
      </c>
      <c r="AE191" s="39">
        <v>3.506414248</v>
      </c>
      <c r="AF191" s="39">
        <v>4.6812185460000002</v>
      </c>
      <c r="AG191" s="39">
        <v>8.8379370179999999</v>
      </c>
      <c r="AH191" s="39">
        <v>7.8442647369999996</v>
      </c>
      <c r="AI191" s="39">
        <v>9.0521315530000006</v>
      </c>
      <c r="AJ191" s="39">
        <v>11.791270340000001</v>
      </c>
      <c r="AK191" s="39">
        <v>9.5090414620000008</v>
      </c>
      <c r="AL191" s="39">
        <v>9.9736647600000001</v>
      </c>
      <c r="AM191" s="39">
        <v>12.368194389999999</v>
      </c>
      <c r="AN191" s="39">
        <v>12.343578519999999</v>
      </c>
      <c r="AO191" s="39">
        <v>10.373808589999999</v>
      </c>
      <c r="AP191" s="39">
        <v>11.37549289</v>
      </c>
      <c r="AQ191" s="39">
        <v>6.2280041539999997</v>
      </c>
      <c r="AR191" s="39">
        <v>4.1426371809999996</v>
      </c>
      <c r="AS191" s="39">
        <v>4.3666645129999999</v>
      </c>
      <c r="AT191" s="39">
        <v>3.1482614459999998</v>
      </c>
      <c r="AU191" s="39">
        <v>3.2903447259999998</v>
      </c>
      <c r="AV191" s="39">
        <v>2.914134701</v>
      </c>
      <c r="AW191" s="39">
        <v>7.4446246929999997</v>
      </c>
      <c r="AX191" s="39">
        <v>9.0633273699999997</v>
      </c>
      <c r="AY191" s="39">
        <v>7.9210844009999999</v>
      </c>
      <c r="AZ191" s="39">
        <v>7.5986844109999998</v>
      </c>
      <c r="BA191" s="39">
        <v>20.286121090000002</v>
      </c>
      <c r="BB191" s="39">
        <v>13.647765059999999</v>
      </c>
      <c r="BC191" s="39">
        <v>13.881139259999999</v>
      </c>
      <c r="BD191" s="39">
        <v>11.91676947</v>
      </c>
      <c r="BE191" s="39">
        <v>9.6850534100000001</v>
      </c>
      <c r="BF191" s="39">
        <v>7.6895036550000002</v>
      </c>
      <c r="BG191" s="39">
        <v>7.1916711649999998</v>
      </c>
      <c r="BH191" s="39">
        <v>2.5395159089999999</v>
      </c>
      <c r="BI191" s="39">
        <v>3.752595854</v>
      </c>
    </row>
    <row r="192" spans="1:61" hidden="1" x14ac:dyDescent="0.3">
      <c r="A192" s="39" t="s">
        <v>738</v>
      </c>
      <c r="B192" s="39" t="s">
        <v>739</v>
      </c>
      <c r="C192" s="39" t="s">
        <v>387</v>
      </c>
      <c r="D192" s="39" t="s">
        <v>388</v>
      </c>
      <c r="E192" s="39">
        <v>5.1177071999999997E-2</v>
      </c>
      <c r="F192" s="39">
        <v>0.61381074199999996</v>
      </c>
      <c r="G192" s="39">
        <v>0.78800203400000002</v>
      </c>
      <c r="H192" s="39">
        <v>0.44988752799999998</v>
      </c>
      <c r="I192" s="39">
        <v>2.4135357050000001</v>
      </c>
      <c r="J192" s="39">
        <v>0.46161321700000002</v>
      </c>
      <c r="K192" s="39">
        <v>0.193470375</v>
      </c>
      <c r="L192" s="39">
        <v>1.375814627</v>
      </c>
      <c r="M192" s="39">
        <v>1.6190476199999999</v>
      </c>
      <c r="N192" s="39">
        <v>1.827553889</v>
      </c>
      <c r="O192" s="39">
        <v>3.0832949840000001</v>
      </c>
      <c r="P192" s="39">
        <v>1.9196428569999999</v>
      </c>
      <c r="Q192" s="39">
        <v>5.4095488390000002</v>
      </c>
      <c r="R192" s="39">
        <v>6.8564305010000002</v>
      </c>
      <c r="S192" s="39">
        <v>16.26806663</v>
      </c>
      <c r="T192" s="39">
        <v>5.8810413070000003</v>
      </c>
      <c r="U192" s="39">
        <v>3.9499999990000001</v>
      </c>
      <c r="V192" s="39">
        <v>4.5855379190000001</v>
      </c>
      <c r="W192" s="39">
        <v>4.2005212329999999</v>
      </c>
      <c r="X192" s="39">
        <v>7.9888185959999998</v>
      </c>
      <c r="Y192" s="39">
        <v>13.80790191</v>
      </c>
      <c r="Z192" s="39">
        <v>7.3023283650000002</v>
      </c>
      <c r="AA192" s="39">
        <v>4.2505717629999999</v>
      </c>
      <c r="AB192" s="39">
        <v>2.1028412439999999</v>
      </c>
      <c r="AC192" s="39">
        <v>1.5826433289999999</v>
      </c>
      <c r="AD192" s="39">
        <v>1.0266198929999999</v>
      </c>
      <c r="AE192" s="39">
        <v>-6.6384107999999997E-2</v>
      </c>
      <c r="AF192" s="39">
        <v>0.99642309699999998</v>
      </c>
      <c r="AG192" s="39">
        <v>0.35922084500000001</v>
      </c>
      <c r="AH192" s="39">
        <v>0.205867258</v>
      </c>
      <c r="AI192" s="39">
        <v>0.76948535500000004</v>
      </c>
      <c r="AJ192" s="39">
        <v>1.2562607770000001</v>
      </c>
      <c r="AK192" s="39">
        <v>1.8245215699999999</v>
      </c>
      <c r="AL192" s="39">
        <v>0.45393007899999999</v>
      </c>
      <c r="AM192" s="39">
        <v>1.268431901</v>
      </c>
      <c r="AN192" s="39">
        <v>0.99420698299999999</v>
      </c>
      <c r="AO192" s="39">
        <v>1.255716611</v>
      </c>
      <c r="AP192" s="39">
        <v>1.3243512209999999</v>
      </c>
      <c r="AQ192" s="39">
        <v>0.55908129299999998</v>
      </c>
      <c r="AR192" s="39">
        <v>1.247182569</v>
      </c>
      <c r="AS192" s="39">
        <v>1.498961116</v>
      </c>
      <c r="AT192" s="39">
        <v>0.30706243599999999</v>
      </c>
      <c r="AU192" s="39">
        <v>1.005830904</v>
      </c>
      <c r="AV192" s="39">
        <v>0.39166666700000002</v>
      </c>
      <c r="AW192" s="39">
        <v>0.18261807899999999</v>
      </c>
      <c r="AX192" s="39">
        <v>3.1817051950000002</v>
      </c>
      <c r="AY192" s="39">
        <v>2.0958805109999998</v>
      </c>
      <c r="AZ192" s="39">
        <v>4.1686330030000001</v>
      </c>
      <c r="BA192" s="39">
        <v>8.758683177</v>
      </c>
      <c r="BB192" s="39">
        <v>2.409053041</v>
      </c>
      <c r="BC192" s="39">
        <v>3.4912887260000001</v>
      </c>
      <c r="BD192" s="39">
        <v>5.8758024369999999</v>
      </c>
      <c r="BE192" s="39">
        <v>5.6981995919999999</v>
      </c>
      <c r="BF192" s="39">
        <v>4.0271599159999996</v>
      </c>
      <c r="BG192" s="39">
        <v>2.6378293570000002</v>
      </c>
      <c r="BH192" s="39">
        <v>0.12552614300000001</v>
      </c>
      <c r="BI192" s="39">
        <v>0.74602659699999996</v>
      </c>
    </row>
    <row r="193" spans="1:61" hidden="1" x14ac:dyDescent="0.3">
      <c r="A193" s="39" t="s">
        <v>740</v>
      </c>
      <c r="B193" s="39" t="s">
        <v>741</v>
      </c>
      <c r="C193" s="39" t="s">
        <v>387</v>
      </c>
      <c r="D193" s="39" t="s">
        <v>388</v>
      </c>
      <c r="E193" s="39">
        <v>8.6644591630000001</v>
      </c>
      <c r="F193" s="39">
        <v>5.9167089879999999</v>
      </c>
      <c r="G193" s="39">
        <v>6.6410932640000002</v>
      </c>
      <c r="H193" s="39">
        <v>6.0701438840000002</v>
      </c>
      <c r="I193" s="39">
        <v>9.7922848669999993</v>
      </c>
      <c r="J193" s="39">
        <v>16.38996139</v>
      </c>
      <c r="K193" s="39">
        <v>8.8406037489999996</v>
      </c>
      <c r="L193" s="39">
        <v>9.7836025610000004</v>
      </c>
      <c r="M193" s="39">
        <v>19.086618550000001</v>
      </c>
      <c r="N193" s="39">
        <v>6.2361580610000003</v>
      </c>
      <c r="O193" s="39">
        <v>5.0252359010000003</v>
      </c>
      <c r="P193" s="39">
        <v>6.7906393649999996</v>
      </c>
      <c r="Q193" s="39">
        <v>7.2197221679999997</v>
      </c>
      <c r="R193" s="39">
        <v>9.4890510950000007</v>
      </c>
      <c r="S193" s="39">
        <v>16.891666669999999</v>
      </c>
      <c r="T193" s="39">
        <v>23.618735300000001</v>
      </c>
      <c r="U193" s="39">
        <v>33.483275659999997</v>
      </c>
      <c r="V193" s="39">
        <v>38.054091419999999</v>
      </c>
      <c r="W193" s="39">
        <v>57.848782630000002</v>
      </c>
      <c r="X193" s="39">
        <v>66.694422970000005</v>
      </c>
      <c r="Y193" s="39">
        <v>59.14507124</v>
      </c>
      <c r="Z193" s="39">
        <v>75.433268760000004</v>
      </c>
      <c r="AA193" s="39">
        <v>64.448158539999994</v>
      </c>
      <c r="AB193" s="39">
        <v>111.1506352</v>
      </c>
      <c r="AC193" s="39">
        <v>110.2085196</v>
      </c>
      <c r="AD193" s="39">
        <v>163.39950519999999</v>
      </c>
      <c r="AE193" s="39">
        <v>77.921025549999996</v>
      </c>
      <c r="AF193" s="39">
        <v>85.822306240000003</v>
      </c>
      <c r="AG193" s="39">
        <v>667.01932859999999</v>
      </c>
      <c r="AH193" s="39">
        <v>3398.6790099999998</v>
      </c>
      <c r="AI193" s="39">
        <v>7481.6636109999999</v>
      </c>
      <c r="AJ193" s="39">
        <v>409.53016659999997</v>
      </c>
      <c r="AK193" s="39">
        <v>73.528294239999994</v>
      </c>
      <c r="AL193" s="39">
        <v>48.57998645</v>
      </c>
      <c r="AM193" s="39">
        <v>23.736905060000002</v>
      </c>
      <c r="AN193" s="39">
        <v>11.128702970000001</v>
      </c>
      <c r="AO193" s="39">
        <v>11.537942409999999</v>
      </c>
      <c r="AP193" s="39">
        <v>8.5621894899999997</v>
      </c>
      <c r="AQ193" s="39">
        <v>7.2478217520000001</v>
      </c>
      <c r="AR193" s="39">
        <v>3.4696599629999998</v>
      </c>
      <c r="AS193" s="39">
        <v>3.7573383329999999</v>
      </c>
      <c r="AT193" s="39">
        <v>1.9770987849999999</v>
      </c>
      <c r="AU193" s="39">
        <v>0.193135004</v>
      </c>
      <c r="AV193" s="39">
        <v>2.259377534</v>
      </c>
      <c r="AW193" s="39">
        <v>3.6624732010000001</v>
      </c>
      <c r="AX193" s="39">
        <v>1.616301939</v>
      </c>
      <c r="AY193" s="39">
        <v>2.002258012</v>
      </c>
      <c r="AZ193" s="39">
        <v>1.779986447</v>
      </c>
      <c r="BA193" s="39">
        <v>5.7858759820000003</v>
      </c>
      <c r="BB193" s="39">
        <v>2.9362315360000002</v>
      </c>
      <c r="BC193" s="39">
        <v>1.528320597</v>
      </c>
      <c r="BD193" s="39">
        <v>3.3706850249999998</v>
      </c>
      <c r="BE193" s="39">
        <v>3.6537323590000002</v>
      </c>
      <c r="BF193" s="39">
        <v>2.8165028209999998</v>
      </c>
      <c r="BG193" s="39">
        <v>3.2260467890000002</v>
      </c>
      <c r="BH193" s="39">
        <v>3.555396247</v>
      </c>
      <c r="BI193" s="39">
        <v>3.595722243</v>
      </c>
    </row>
    <row r="194" spans="1:61" hidden="1" x14ac:dyDescent="0.3">
      <c r="A194" s="39" t="s">
        <v>742</v>
      </c>
      <c r="B194" s="39" t="s">
        <v>743</v>
      </c>
      <c r="C194" s="39" t="s">
        <v>387</v>
      </c>
      <c r="D194" s="39" t="s">
        <v>388</v>
      </c>
      <c r="E194" s="39">
        <v>4.1548217799999998</v>
      </c>
      <c r="F194" s="39">
        <v>1.595633005</v>
      </c>
      <c r="G194" s="39">
        <v>5.7966522009999997</v>
      </c>
      <c r="H194" s="39">
        <v>5.6255493699999999</v>
      </c>
      <c r="I194" s="39">
        <v>8.1830790570000005</v>
      </c>
      <c r="J194" s="39">
        <v>2.5641025640000001</v>
      </c>
      <c r="K194" s="39">
        <v>5.4</v>
      </c>
      <c r="L194" s="39">
        <v>6.2539531940000002</v>
      </c>
      <c r="M194" s="39">
        <v>2.3588064590000002</v>
      </c>
      <c r="N194" s="39">
        <v>1.9555103229999999</v>
      </c>
      <c r="O194" s="39">
        <v>14.381461679999999</v>
      </c>
      <c r="P194" s="39">
        <v>21.403343540000002</v>
      </c>
      <c r="Q194" s="39">
        <v>8.2040341350000006</v>
      </c>
      <c r="R194" s="39">
        <v>16.580032259999999</v>
      </c>
      <c r="S194" s="39">
        <v>34.16359164</v>
      </c>
      <c r="T194" s="39">
        <v>6.7614027050000001</v>
      </c>
      <c r="U194" s="39">
        <v>9.1992271359999993</v>
      </c>
      <c r="V194" s="39">
        <v>9.8987515970000004</v>
      </c>
      <c r="W194" s="39">
        <v>7.3345259389999997</v>
      </c>
      <c r="X194" s="39">
        <v>17.533333330000001</v>
      </c>
      <c r="Y194" s="39">
        <v>18.200510489999999</v>
      </c>
      <c r="Z194" s="39">
        <v>13.082598519999999</v>
      </c>
      <c r="AA194" s="39">
        <v>10.22172714</v>
      </c>
      <c r="AB194" s="39">
        <v>10.02935656</v>
      </c>
      <c r="AC194" s="39">
        <v>50.338975640000001</v>
      </c>
      <c r="AD194" s="39">
        <v>23.103107179999999</v>
      </c>
      <c r="AE194" s="39">
        <v>1.1481377770000001</v>
      </c>
      <c r="AF194" s="39">
        <v>4.0697674419999998</v>
      </c>
      <c r="AG194" s="39">
        <v>13.860069169999999</v>
      </c>
      <c r="AH194" s="39">
        <v>12.242990649999999</v>
      </c>
      <c r="AI194" s="39">
        <v>12.17735221</v>
      </c>
      <c r="AJ194" s="39">
        <v>19.261458529999999</v>
      </c>
      <c r="AK194" s="39">
        <v>8.6510035789999993</v>
      </c>
      <c r="AL194" s="39">
        <v>6.716311041</v>
      </c>
      <c r="AM194" s="39">
        <v>10.386473430000001</v>
      </c>
      <c r="AN194" s="39">
        <v>6.8319961100000004</v>
      </c>
      <c r="AO194" s="39">
        <v>7.4761037779999997</v>
      </c>
      <c r="AP194" s="39">
        <v>5.5902593969999996</v>
      </c>
      <c r="AQ194" s="39">
        <v>9.2349343229999992</v>
      </c>
      <c r="AR194" s="39">
        <v>5.9390490180000004</v>
      </c>
      <c r="AS194" s="39">
        <v>3.977125032</v>
      </c>
      <c r="AT194" s="39">
        <v>5.3455019559999997</v>
      </c>
      <c r="AU194" s="39">
        <v>2.7227722769999998</v>
      </c>
      <c r="AV194" s="39">
        <v>2.2891566270000001</v>
      </c>
      <c r="AW194" s="39">
        <v>4.8292108359999997</v>
      </c>
      <c r="AX194" s="39">
        <v>6.5168539330000002</v>
      </c>
      <c r="AY194" s="39">
        <v>5.4852320680000002</v>
      </c>
      <c r="AZ194" s="39">
        <v>2.9</v>
      </c>
      <c r="BA194" s="39">
        <v>8.2604470360000004</v>
      </c>
      <c r="BB194" s="39">
        <v>4.2190305209999996</v>
      </c>
      <c r="BC194" s="39">
        <v>3.7898363480000001</v>
      </c>
      <c r="BD194" s="39">
        <v>4.6473029050000001</v>
      </c>
      <c r="BE194" s="39">
        <v>3.1720856460000002</v>
      </c>
      <c r="BF194" s="39">
        <v>2.9976940810000001</v>
      </c>
      <c r="BG194" s="39">
        <v>4.1044776120000002</v>
      </c>
      <c r="BH194" s="39">
        <v>1.433691756</v>
      </c>
      <c r="BI194" s="39">
        <v>1.766784452</v>
      </c>
    </row>
    <row r="195" spans="1:61" hidden="1" x14ac:dyDescent="0.3">
      <c r="A195" s="39" t="s">
        <v>744</v>
      </c>
      <c r="B195" s="39" t="s">
        <v>745</v>
      </c>
      <c r="C195" s="39" t="s">
        <v>387</v>
      </c>
      <c r="D195" s="39" t="s">
        <v>388</v>
      </c>
    </row>
    <row r="196" spans="1:61" hidden="1" x14ac:dyDescent="0.3">
      <c r="A196" s="39" t="s">
        <v>746</v>
      </c>
      <c r="B196" s="39" t="s">
        <v>747</v>
      </c>
      <c r="C196" s="39" t="s">
        <v>387</v>
      </c>
      <c r="D196" s="39" t="s">
        <v>388</v>
      </c>
      <c r="Q196" s="39">
        <v>6.0750000000000002</v>
      </c>
      <c r="R196" s="39">
        <v>8.3431534289999991</v>
      </c>
      <c r="S196" s="39">
        <v>23.167283009999998</v>
      </c>
      <c r="T196" s="39">
        <v>10.49099258</v>
      </c>
      <c r="U196" s="39">
        <v>7.6566496160000002</v>
      </c>
      <c r="V196" s="39">
        <v>4.5285820350000003</v>
      </c>
      <c r="W196" s="39">
        <v>5.7999999989999997</v>
      </c>
      <c r="X196" s="39">
        <v>5.7655954630000004</v>
      </c>
      <c r="Y196" s="39">
        <v>12.06434316</v>
      </c>
      <c r="Z196" s="39">
        <v>8.0542264760000002</v>
      </c>
      <c r="AA196" s="39">
        <v>5.5350553509999996</v>
      </c>
      <c r="AB196" s="39">
        <v>7.9020979010000003</v>
      </c>
      <c r="AC196" s="39">
        <v>7.4206092039999998</v>
      </c>
      <c r="AD196" s="39">
        <v>3.7104072399999999</v>
      </c>
      <c r="AE196" s="39">
        <v>5.4537521819999997</v>
      </c>
      <c r="AF196" s="39">
        <v>3.3374706939999998</v>
      </c>
      <c r="AG196" s="39">
        <v>5.4450820770000004</v>
      </c>
      <c r="AH196" s="39">
        <v>4.4804455130000003</v>
      </c>
      <c r="AI196" s="39">
        <v>6.9533615989999999</v>
      </c>
      <c r="AJ196" s="39">
        <v>6.9656812779999999</v>
      </c>
      <c r="AK196" s="39">
        <v>4.3096145699999999</v>
      </c>
      <c r="AL196" s="39">
        <v>4.9741143030000003</v>
      </c>
      <c r="AM196" s="39">
        <v>2.8527221740000002</v>
      </c>
      <c r="AN196" s="39">
        <v>17.280932679999999</v>
      </c>
      <c r="AO196" s="39">
        <v>11.62417829</v>
      </c>
      <c r="AP196" s="39">
        <v>3.9643780519999998</v>
      </c>
      <c r="AQ196" s="39">
        <v>13.574191770000001</v>
      </c>
      <c r="AR196" s="39">
        <v>14.932181740000001</v>
      </c>
      <c r="AS196" s="39">
        <v>15.595893309999999</v>
      </c>
      <c r="AT196" s="39">
        <v>9.2981733280000007</v>
      </c>
      <c r="AU196" s="39">
        <v>11.7994471</v>
      </c>
      <c r="AV196" s="39">
        <v>14.709077969999999</v>
      </c>
      <c r="AW196" s="39">
        <v>2.1589313130000001</v>
      </c>
      <c r="AX196" s="39">
        <v>1.780804399</v>
      </c>
      <c r="AY196" s="39">
        <v>2.3684623839999999</v>
      </c>
      <c r="AZ196" s="39">
        <v>0.91135045599999998</v>
      </c>
      <c r="BA196" s="39">
        <v>10.76141823</v>
      </c>
      <c r="BB196" s="39">
        <v>6.9183253259999997</v>
      </c>
      <c r="BC196" s="39">
        <v>6.0136089359999998</v>
      </c>
      <c r="BD196" s="39">
        <v>4.4408340099999997</v>
      </c>
      <c r="BE196" s="39">
        <v>4.5372050819999998</v>
      </c>
      <c r="BF196" s="39">
        <v>4.9603174599999997</v>
      </c>
      <c r="BG196" s="39">
        <v>5.207939509</v>
      </c>
      <c r="BH196" s="39">
        <v>6.0102416669999998</v>
      </c>
      <c r="BI196" s="39">
        <v>6.6737288140000004</v>
      </c>
    </row>
    <row r="197" spans="1:61" hidden="1" x14ac:dyDescent="0.3">
      <c r="A197" s="39" t="s">
        <v>748</v>
      </c>
      <c r="B197" s="39" t="s">
        <v>749</v>
      </c>
      <c r="C197" s="39" t="s">
        <v>387</v>
      </c>
      <c r="D197" s="39" t="s">
        <v>388</v>
      </c>
      <c r="P197" s="39">
        <v>1.099999999</v>
      </c>
      <c r="Q197" s="39">
        <v>-9.8911967000000003E-2</v>
      </c>
      <c r="R197" s="39">
        <v>2.4752475249999999</v>
      </c>
      <c r="S197" s="39">
        <v>7.0531400959999999</v>
      </c>
      <c r="T197" s="39">
        <v>2.2563176899999999</v>
      </c>
      <c r="U197" s="39">
        <v>4.4130626660000001</v>
      </c>
      <c r="V197" s="39">
        <v>4.9027895179999996</v>
      </c>
      <c r="W197" s="39">
        <v>8.1012658230000003</v>
      </c>
      <c r="X197" s="39">
        <v>7.0257611239999997</v>
      </c>
      <c r="Y197" s="39">
        <v>9.6827133480000001</v>
      </c>
      <c r="Z197" s="39">
        <v>19.127182040000001</v>
      </c>
      <c r="AA197" s="39">
        <v>103.5587189</v>
      </c>
      <c r="AB197" s="39">
        <v>25.534759359999999</v>
      </c>
      <c r="AC197" s="39">
        <v>15.400999430000001</v>
      </c>
      <c r="AD197" s="39">
        <v>11.521260740000001</v>
      </c>
      <c r="AE197" s="39">
        <v>16.54996817</v>
      </c>
      <c r="AF197" s="39">
        <v>26.37902785</v>
      </c>
      <c r="AG197" s="39">
        <v>58.720829729999998</v>
      </c>
      <c r="AH197" s="39">
        <v>244.55093299999999</v>
      </c>
      <c r="AI197" s="39">
        <v>555.38115059999996</v>
      </c>
      <c r="AJ197" s="39">
        <v>76.706219110000006</v>
      </c>
      <c r="AK197" s="39">
        <v>45.329203720000002</v>
      </c>
      <c r="AL197" s="39">
        <v>36.865805029999997</v>
      </c>
      <c r="AM197" s="39">
        <v>33.252128489999997</v>
      </c>
      <c r="AN197" s="39">
        <v>28.07169648</v>
      </c>
      <c r="AO197" s="39">
        <v>19.817221230000001</v>
      </c>
      <c r="AP197" s="39">
        <v>15.08161686</v>
      </c>
      <c r="AQ197" s="39">
        <v>11.725153690000001</v>
      </c>
      <c r="AR197" s="39">
        <v>7.2750000000000004</v>
      </c>
      <c r="AS197" s="39">
        <v>10.05981512</v>
      </c>
      <c r="AT197" s="39">
        <v>5.4912478829999998</v>
      </c>
      <c r="AU197" s="39">
        <v>1.9001739600000001</v>
      </c>
      <c r="AV197" s="39">
        <v>0.78791858199999998</v>
      </c>
      <c r="AW197" s="39">
        <v>3.5765472310000002</v>
      </c>
      <c r="AX197" s="39">
        <v>2.1070507580000002</v>
      </c>
      <c r="AY197" s="39">
        <v>1.114943945</v>
      </c>
      <c r="AZ197" s="39">
        <v>2.388059701</v>
      </c>
      <c r="BA197" s="39">
        <v>4.3493782349999996</v>
      </c>
      <c r="BB197" s="39">
        <v>3.8259778770000001</v>
      </c>
      <c r="BC197" s="39">
        <v>2.7074523589999999</v>
      </c>
      <c r="BD197" s="39">
        <v>4.2583333330000004</v>
      </c>
      <c r="BE197" s="39">
        <v>3.5568699540000002</v>
      </c>
      <c r="BF197" s="39">
        <v>1.034269836</v>
      </c>
      <c r="BG197" s="39">
        <v>0.106951872</v>
      </c>
      <c r="BH197" s="39">
        <v>-0.99130036600000004</v>
      </c>
      <c r="BI197" s="39">
        <v>-0.60967620099999997</v>
      </c>
    </row>
    <row r="198" spans="1:61" hidden="1" x14ac:dyDescent="0.3">
      <c r="A198" s="39" t="s">
        <v>750</v>
      </c>
      <c r="B198" s="39" t="s">
        <v>751</v>
      </c>
      <c r="C198" s="39" t="s">
        <v>387</v>
      </c>
      <c r="D198" s="39" t="s">
        <v>388</v>
      </c>
      <c r="AC198" s="39">
        <v>14.31686979</v>
      </c>
      <c r="AD198" s="39">
        <v>10.518975989999999</v>
      </c>
      <c r="AE198" s="39">
        <v>7.4333333330000002</v>
      </c>
      <c r="AF198" s="39">
        <v>8.6376731899999992</v>
      </c>
      <c r="AG198" s="39">
        <v>12.26496305</v>
      </c>
      <c r="AH198" s="39">
        <v>10.337297897999999</v>
      </c>
      <c r="AI198" s="39">
        <v>7.1832849364999998</v>
      </c>
      <c r="AJ198" s="39">
        <v>8.8196409975000005</v>
      </c>
      <c r="AK198" s="39">
        <v>12.327098084999999</v>
      </c>
      <c r="AL198" s="39">
        <v>9.3703441600000001</v>
      </c>
      <c r="AM198" s="39">
        <v>34.649636149999999</v>
      </c>
      <c r="AN198" s="39">
        <v>19.189403970000001</v>
      </c>
      <c r="AO198" s="39">
        <v>8.8640874160000003</v>
      </c>
      <c r="AP198" s="39">
        <v>7.7691490299012553</v>
      </c>
      <c r="AQ198" s="39">
        <v>6.4652262975000001</v>
      </c>
      <c r="AR198" s="39">
        <v>3.8123720539999999</v>
      </c>
      <c r="AS198" s="39">
        <v>4.165404423</v>
      </c>
      <c r="AT198" s="39">
        <v>5.0774504550000001</v>
      </c>
      <c r="AU198" s="39">
        <v>4.3787597180000004</v>
      </c>
      <c r="AV198" s="39">
        <v>6.2343625644999996</v>
      </c>
      <c r="AW198" s="39">
        <v>4.3473403810000004</v>
      </c>
      <c r="AX198" s="39">
        <v>7.8439317465</v>
      </c>
      <c r="AY198" s="39">
        <v>6.946000701</v>
      </c>
      <c r="AZ198" s="39">
        <v>5.9959075589999999</v>
      </c>
      <c r="BA198" s="39">
        <v>10.28768479</v>
      </c>
      <c r="BB198" s="39">
        <v>4.6843886899999996</v>
      </c>
      <c r="BC198" s="39">
        <v>3.9765528849999998</v>
      </c>
      <c r="BD198" s="39">
        <v>6.4293968110000002</v>
      </c>
      <c r="BE198" s="39">
        <v>6.5758997079999997</v>
      </c>
      <c r="BF198" s="39">
        <v>4.2079636950000001</v>
      </c>
      <c r="BG198" s="39">
        <v>3.3971461894999999</v>
      </c>
      <c r="BH198" s="39">
        <v>4.0919682499999999</v>
      </c>
      <c r="BI198" s="39">
        <v>5.4644280820000004</v>
      </c>
    </row>
    <row r="199" spans="1:61" hidden="1" x14ac:dyDescent="0.3">
      <c r="A199" s="39" t="s">
        <v>752</v>
      </c>
      <c r="B199" s="39" t="s">
        <v>753</v>
      </c>
      <c r="C199" s="39" t="s">
        <v>387</v>
      </c>
      <c r="D199" s="39" t="s">
        <v>388</v>
      </c>
    </row>
    <row r="200" spans="1:61" hidden="1" x14ac:dyDescent="0.3">
      <c r="A200" s="39" t="s">
        <v>754</v>
      </c>
      <c r="B200" s="39" t="s">
        <v>755</v>
      </c>
      <c r="C200" s="39" t="s">
        <v>387</v>
      </c>
      <c r="D200" s="39" t="s">
        <v>388</v>
      </c>
    </row>
    <row r="201" spans="1:61" hidden="1" x14ac:dyDescent="0.3">
      <c r="A201" s="39" t="s">
        <v>756</v>
      </c>
      <c r="B201" s="39" t="s">
        <v>757</v>
      </c>
      <c r="C201" s="39" t="s">
        <v>387</v>
      </c>
      <c r="D201" s="39" t="s">
        <v>388</v>
      </c>
      <c r="E201" s="39">
        <v>3.0228632809999998</v>
      </c>
      <c r="F201" s="39">
        <v>1.5490020849999999</v>
      </c>
      <c r="G201" s="39">
        <v>2.662070988</v>
      </c>
      <c r="H201" s="39">
        <v>2.0215729699999998</v>
      </c>
      <c r="I201" s="39">
        <v>3.3999999989999998</v>
      </c>
      <c r="J201" s="39">
        <v>3.4816247589999998</v>
      </c>
      <c r="K201" s="39">
        <v>5.0467289710000003</v>
      </c>
      <c r="L201" s="39">
        <v>5.5160142350000001</v>
      </c>
      <c r="M201" s="39">
        <v>6.0708263069999999</v>
      </c>
      <c r="N201" s="39">
        <v>7.4025115650000002</v>
      </c>
      <c r="O201" s="39">
        <v>4.5333333329999999</v>
      </c>
      <c r="P201" s="39">
        <v>7.4960753540000002</v>
      </c>
      <c r="Q201" s="39">
        <v>8.9448703910000003</v>
      </c>
      <c r="R201" s="39">
        <v>10.355227879999999</v>
      </c>
      <c r="S201" s="39">
        <v>27.968417859999999</v>
      </c>
      <c r="T201" s="39">
        <v>20.408163269999999</v>
      </c>
      <c r="U201" s="39">
        <v>18.24990146</v>
      </c>
      <c r="V201" s="39">
        <v>27.19166667</v>
      </c>
      <c r="W201" s="39">
        <v>22.64299286</v>
      </c>
      <c r="X201" s="39">
        <v>23.537582140000001</v>
      </c>
      <c r="Y201" s="39">
        <v>16.691891890000001</v>
      </c>
      <c r="Z201" s="39">
        <v>20.040763389999999</v>
      </c>
      <c r="AA201" s="39">
        <v>22.73021949</v>
      </c>
      <c r="AB201" s="39">
        <v>25.105644430000002</v>
      </c>
      <c r="AC201" s="39">
        <v>28.783333330000001</v>
      </c>
      <c r="AD201" s="39">
        <v>19.645399250000001</v>
      </c>
      <c r="AE201" s="39">
        <v>11.7631152</v>
      </c>
      <c r="AF201" s="39">
        <v>9.3431483580000005</v>
      </c>
      <c r="AG201" s="39">
        <v>9.6970481619999997</v>
      </c>
      <c r="AH201" s="39">
        <v>12.616546680000001</v>
      </c>
      <c r="AI201" s="39">
        <v>13.3724586</v>
      </c>
      <c r="AJ201" s="39">
        <v>10.92623405</v>
      </c>
      <c r="AK201" s="39">
        <v>8.9416666669999998</v>
      </c>
      <c r="AL201" s="39">
        <v>6.5019505850000003</v>
      </c>
      <c r="AM201" s="39">
        <v>5.2143934500000002</v>
      </c>
      <c r="AN201" s="39">
        <v>4.123148338</v>
      </c>
      <c r="AO201" s="39">
        <v>3.1206975680000002</v>
      </c>
      <c r="AP201" s="39">
        <v>2.161612308</v>
      </c>
      <c r="AQ201" s="39">
        <v>2.7164402970000001</v>
      </c>
      <c r="AR201" s="39">
        <v>2.3038857789999998</v>
      </c>
      <c r="AS201" s="39">
        <v>2.8467211159999999</v>
      </c>
      <c r="AT201" s="39">
        <v>4.3947571319999996</v>
      </c>
      <c r="AU201" s="39">
        <v>3.5450516990000001</v>
      </c>
      <c r="AV201" s="39">
        <v>3.2833333329999999</v>
      </c>
      <c r="AW201" s="39">
        <v>2.355978699</v>
      </c>
      <c r="AX201" s="39">
        <v>2.2938672549999999</v>
      </c>
      <c r="AY201" s="39">
        <v>2.7433150959999999</v>
      </c>
      <c r="AZ201" s="39">
        <v>2.805070127</v>
      </c>
      <c r="BA201" s="39">
        <v>2.5904077970000001</v>
      </c>
      <c r="BB201" s="39">
        <v>-0.83553002200000004</v>
      </c>
      <c r="BC201" s="39">
        <v>1.4025728989999999</v>
      </c>
      <c r="BD201" s="39">
        <v>3.6530110040000001</v>
      </c>
      <c r="BE201" s="39">
        <v>2.7733385410000002</v>
      </c>
      <c r="BF201" s="39">
        <v>0.274416667</v>
      </c>
      <c r="BG201" s="39">
        <v>-0.27815336699999998</v>
      </c>
      <c r="BH201" s="39">
        <v>0.48793862399999999</v>
      </c>
      <c r="BI201" s="39">
        <v>0.60739707499999995</v>
      </c>
    </row>
    <row r="202" spans="1:61" hidden="1" x14ac:dyDescent="0.3">
      <c r="A202" s="39" t="s">
        <v>758</v>
      </c>
      <c r="B202" s="39" t="s">
        <v>759</v>
      </c>
      <c r="C202" s="39" t="s">
        <v>387</v>
      </c>
      <c r="D202" s="39" t="s">
        <v>388</v>
      </c>
      <c r="E202" s="39">
        <v>8.1818181820000007</v>
      </c>
      <c r="F202" s="39">
        <v>18.48739496</v>
      </c>
      <c r="G202" s="39">
        <v>1.418439716</v>
      </c>
      <c r="H202" s="39">
        <v>2.097902098</v>
      </c>
      <c r="I202" s="39">
        <v>1.3698630140000001</v>
      </c>
      <c r="J202" s="39">
        <v>3.8592981580000001</v>
      </c>
      <c r="K202" s="39">
        <v>2.873194222</v>
      </c>
      <c r="L202" s="39">
        <v>1.3652675919999999</v>
      </c>
      <c r="M202" s="39">
        <v>0.70807357800000004</v>
      </c>
      <c r="N202" s="39">
        <v>2.2468475360000002</v>
      </c>
      <c r="O202" s="39">
        <v>-0.85955602099999995</v>
      </c>
      <c r="P202" s="39">
        <v>4.9532569359999998</v>
      </c>
      <c r="Q202" s="39">
        <v>9.1803749729999993</v>
      </c>
      <c r="R202" s="39">
        <v>12.796894529999999</v>
      </c>
      <c r="S202" s="39">
        <v>25.23331778</v>
      </c>
      <c r="T202" s="39">
        <v>6.6930600839999999</v>
      </c>
      <c r="U202" s="39">
        <v>4.4746147470000004</v>
      </c>
      <c r="V202" s="39">
        <v>9.3598529169999996</v>
      </c>
      <c r="W202" s="39">
        <v>10.660247590000001</v>
      </c>
      <c r="X202" s="39">
        <v>28.161038600000001</v>
      </c>
      <c r="Y202" s="39">
        <v>22.447330139999998</v>
      </c>
      <c r="Z202" s="39">
        <v>12.974697470000001</v>
      </c>
      <c r="AA202" s="39">
        <v>5.1200654370000001</v>
      </c>
      <c r="AB202" s="39">
        <v>13.43375556</v>
      </c>
      <c r="AC202" s="39">
        <v>20.311462550000002</v>
      </c>
      <c r="AD202" s="39">
        <v>25.210716439999999</v>
      </c>
      <c r="AE202" s="39">
        <v>31.742597270000001</v>
      </c>
      <c r="AF202" s="39">
        <v>21.810274039999999</v>
      </c>
      <c r="AG202" s="39">
        <v>22.59425718</v>
      </c>
      <c r="AH202" s="39">
        <v>26.422126720000001</v>
      </c>
      <c r="AI202" s="39">
        <v>37.259956180000003</v>
      </c>
      <c r="AJ202" s="39">
        <v>24.225352109999999</v>
      </c>
      <c r="AK202" s="39">
        <v>15.192743760000001</v>
      </c>
      <c r="AL202" s="39">
        <v>18.208661419999999</v>
      </c>
      <c r="AM202" s="39">
        <v>20.566194840000001</v>
      </c>
      <c r="AN202" s="39">
        <v>13.42541436</v>
      </c>
      <c r="AO202" s="39">
        <v>9.7996833900000002</v>
      </c>
      <c r="AP202" s="39">
        <v>6.9495660849999998</v>
      </c>
      <c r="AQ202" s="39">
        <v>11.55326844</v>
      </c>
      <c r="AR202" s="39">
        <v>6.7522658609999997</v>
      </c>
      <c r="AS202" s="39">
        <v>8.9821597680000007</v>
      </c>
      <c r="AT202" s="39">
        <v>7.2680602859999999</v>
      </c>
      <c r="AU202" s="39">
        <v>10.51024209</v>
      </c>
      <c r="AV202" s="39">
        <v>14.23679705</v>
      </c>
      <c r="AW202" s="39">
        <v>4.3232649299999997</v>
      </c>
      <c r="AX202" s="39">
        <v>6.8073820310000004</v>
      </c>
      <c r="AY202" s="39">
        <v>9.5913088460000004</v>
      </c>
      <c r="AZ202" s="39">
        <v>8.1287764350000007</v>
      </c>
      <c r="BA202" s="39">
        <v>10.154544660000001</v>
      </c>
      <c r="BB202" s="39">
        <v>2.591946734</v>
      </c>
      <c r="BC202" s="39">
        <v>4.651162791</v>
      </c>
      <c r="BD202" s="39">
        <v>8.2539682540000001</v>
      </c>
      <c r="BE202" s="39">
        <v>3.6759189800000001</v>
      </c>
      <c r="BF202" s="39">
        <v>2.6838573870000002</v>
      </c>
      <c r="BG202" s="39">
        <v>5.0288276749999996</v>
      </c>
      <c r="BH202" s="39">
        <v>3.1290027450000002</v>
      </c>
      <c r="BI202" s="39">
        <v>4.0868228059999998</v>
      </c>
    </row>
    <row r="203" spans="1:61" hidden="1" x14ac:dyDescent="0.3">
      <c r="A203" s="39" t="s">
        <v>760</v>
      </c>
      <c r="B203" s="39" t="s">
        <v>761</v>
      </c>
      <c r="C203" s="39" t="s">
        <v>387</v>
      </c>
      <c r="D203" s="39" t="s">
        <v>388</v>
      </c>
      <c r="AP203" s="39">
        <v>7.0870059120000004</v>
      </c>
      <c r="AQ203" s="39">
        <v>5.5796450579999997</v>
      </c>
      <c r="AR203" s="39">
        <v>5.544391804</v>
      </c>
      <c r="AS203" s="39">
        <v>2.7981989239999998</v>
      </c>
      <c r="AT203" s="39">
        <v>1.2227847590000001</v>
      </c>
      <c r="AU203" s="39">
        <v>5.7095158599999998</v>
      </c>
      <c r="AV203" s="39">
        <v>4.4030322169999998</v>
      </c>
      <c r="AW203" s="39">
        <v>3.0041749860000002</v>
      </c>
      <c r="AX203" s="39">
        <v>4.1072507070000004</v>
      </c>
      <c r="AY203" s="39">
        <v>3.8423412560000001</v>
      </c>
      <c r="AZ203" s="39">
        <v>1.8597437939999999</v>
      </c>
      <c r="BA203" s="39">
        <v>9.8899978869999998</v>
      </c>
      <c r="BB203" s="39">
        <v>2.7539348509999999</v>
      </c>
      <c r="BC203" s="39">
        <v>3.749157276</v>
      </c>
      <c r="BD203" s="39">
        <v>2.877243585</v>
      </c>
      <c r="BE203" s="39">
        <v>2.7790876830000002</v>
      </c>
      <c r="BF203" s="39">
        <v>1.7243993360000001</v>
      </c>
      <c r="BG203" s="39">
        <v>1.7329851000000001</v>
      </c>
      <c r="BH203" s="39">
        <v>1.4316114579999999</v>
      </c>
      <c r="BI203" s="39">
        <v>-0.21910660800000001</v>
      </c>
    </row>
    <row r="204" spans="1:61" hidden="1" x14ac:dyDescent="0.3">
      <c r="A204" s="39" t="s">
        <v>762</v>
      </c>
      <c r="B204" s="39" t="s">
        <v>763</v>
      </c>
      <c r="C204" s="39" t="s">
        <v>387</v>
      </c>
      <c r="D204" s="39" t="s">
        <v>388</v>
      </c>
    </row>
    <row r="205" spans="1:61" hidden="1" x14ac:dyDescent="0.3">
      <c r="A205" s="39" t="s">
        <v>764</v>
      </c>
      <c r="B205" s="39" t="s">
        <v>765</v>
      </c>
      <c r="C205" s="39" t="s">
        <v>387</v>
      </c>
      <c r="D205" s="39" t="s">
        <v>388</v>
      </c>
      <c r="E205" s="39">
        <v>1.5496667</v>
      </c>
      <c r="F205" s="39">
        <v>1.8453706649999999</v>
      </c>
      <c r="G205" s="39">
        <v>2.6960784310000001</v>
      </c>
      <c r="H205" s="39">
        <v>2.870761882</v>
      </c>
      <c r="I205" s="39">
        <v>3.3886452079999998</v>
      </c>
      <c r="J205" s="39">
        <v>3.9620081410000001</v>
      </c>
      <c r="K205" s="39">
        <v>3.737446941</v>
      </c>
      <c r="L205" s="39">
        <v>3.6348751529999999</v>
      </c>
      <c r="M205" s="39">
        <v>3.6756126029999998</v>
      </c>
      <c r="N205" s="39">
        <v>3.0804024019999998</v>
      </c>
      <c r="O205" s="39">
        <v>4.6385900009999999</v>
      </c>
      <c r="P205" s="39">
        <v>6.0639964199999996</v>
      </c>
      <c r="Q205" s="39">
        <v>6.0630045910000003</v>
      </c>
      <c r="R205" s="39">
        <v>8.1233977824999997</v>
      </c>
      <c r="S205" s="39">
        <v>13.163601700000001</v>
      </c>
      <c r="T205" s="39">
        <v>11.696500584999999</v>
      </c>
      <c r="U205" s="39">
        <v>9.2835173385000012</v>
      </c>
      <c r="V205" s="39">
        <v>9.2688559115000011</v>
      </c>
      <c r="W205" s="39">
        <v>8.0375902809999999</v>
      </c>
      <c r="X205" s="39">
        <v>9.0332066730000005</v>
      </c>
      <c r="Y205" s="39">
        <v>11.94997124</v>
      </c>
      <c r="Z205" s="39">
        <v>11.899662469999999</v>
      </c>
      <c r="AA205" s="39">
        <v>9.5666666659999997</v>
      </c>
      <c r="AB205" s="39">
        <v>7.3556797019999998</v>
      </c>
      <c r="AC205" s="39">
        <v>6.2012142240000001</v>
      </c>
      <c r="AD205" s="39">
        <v>4.6523784629999998</v>
      </c>
      <c r="AE205" s="39">
        <v>2.9</v>
      </c>
      <c r="AF205" s="39">
        <v>3.9850710330000001</v>
      </c>
      <c r="AG205" s="39">
        <v>4.8404790889999996</v>
      </c>
      <c r="AH205" s="39">
        <v>5.7000146909999998</v>
      </c>
      <c r="AI205" s="39">
        <v>6.1000531899999997</v>
      </c>
      <c r="AJ205" s="39">
        <v>5.615234375</v>
      </c>
      <c r="AK205" s="39">
        <v>3.6066719534999998</v>
      </c>
      <c r="AL205" s="39">
        <v>3.8853125399999997</v>
      </c>
      <c r="AM205" s="39">
        <v>2.9590651270000001</v>
      </c>
      <c r="AN205" s="39">
        <v>3.7551467139999999</v>
      </c>
      <c r="AO205" s="39">
        <v>2.4811009890000002</v>
      </c>
      <c r="AP205" s="39">
        <v>2.1761711849999998</v>
      </c>
      <c r="AQ205" s="39">
        <v>1.8335370600000001</v>
      </c>
      <c r="AR205" s="39">
        <v>1.5127453394999999</v>
      </c>
      <c r="AS205" s="39">
        <v>2.6320397934999997</v>
      </c>
      <c r="AT205" s="39">
        <v>2.6654493634999996</v>
      </c>
      <c r="AU205" s="39">
        <v>1.9954917285</v>
      </c>
      <c r="AV205" s="39">
        <v>2.0216854894999998</v>
      </c>
      <c r="AW205" s="39">
        <v>2.0765834294999999</v>
      </c>
      <c r="AX205" s="39">
        <v>2.3911101375000001</v>
      </c>
      <c r="AY205" s="39">
        <v>2.462561564</v>
      </c>
      <c r="AZ205" s="39">
        <v>2.3210359149999999</v>
      </c>
      <c r="BA205" s="39">
        <v>4.15279636</v>
      </c>
      <c r="BB205" s="39">
        <v>0.85592011400000001</v>
      </c>
      <c r="BC205" s="39">
        <v>2.1885378520000001</v>
      </c>
      <c r="BD205" s="39">
        <v>3.3298701739999998</v>
      </c>
      <c r="BE205" s="39">
        <v>2.4856750870000002</v>
      </c>
      <c r="BF205" s="39">
        <v>1.408546292</v>
      </c>
      <c r="BG205" s="39">
        <v>0.90659919899999997</v>
      </c>
      <c r="BH205" s="39">
        <v>0.33430839899999998</v>
      </c>
      <c r="BI205" s="39">
        <v>0.53020504300000004</v>
      </c>
    </row>
    <row r="206" spans="1:61" hidden="1" x14ac:dyDescent="0.3">
      <c r="A206" s="39" t="s">
        <v>766</v>
      </c>
      <c r="B206" s="39" t="s">
        <v>767</v>
      </c>
      <c r="C206" s="39" t="s">
        <v>387</v>
      </c>
      <c r="D206" s="39" t="s">
        <v>388</v>
      </c>
    </row>
    <row r="207" spans="1:61" hidden="1" x14ac:dyDescent="0.3">
      <c r="A207" s="39" t="s">
        <v>768</v>
      </c>
      <c r="B207" s="39" t="s">
        <v>769</v>
      </c>
      <c r="C207" s="39" t="s">
        <v>387</v>
      </c>
      <c r="D207" s="39" t="s">
        <v>388</v>
      </c>
      <c r="Y207" s="39">
        <v>6.7999999989999997</v>
      </c>
      <c r="Z207" s="39">
        <v>8.5205992510000002</v>
      </c>
      <c r="AA207" s="39">
        <v>5.7</v>
      </c>
      <c r="AB207" s="39">
        <v>2.7436140010000001</v>
      </c>
      <c r="AC207" s="39">
        <v>1.1049723760000001</v>
      </c>
      <c r="AD207" s="39">
        <v>1.9125683069999999</v>
      </c>
      <c r="AE207" s="39">
        <v>0.75757575799999999</v>
      </c>
      <c r="AF207" s="39">
        <v>2.6852846399999999</v>
      </c>
      <c r="AG207" s="39">
        <v>4.6025104600000004</v>
      </c>
      <c r="AH207" s="39">
        <v>3.3</v>
      </c>
      <c r="AI207" s="39">
        <v>3.0009680539999999</v>
      </c>
      <c r="AJ207" s="39">
        <v>4.4172932329999997</v>
      </c>
      <c r="AK207" s="39">
        <v>3.0603060310000001</v>
      </c>
      <c r="AL207" s="39">
        <v>-0.87336244500000004</v>
      </c>
      <c r="AM207" s="39">
        <v>1.3215859029999999</v>
      </c>
      <c r="AN207" s="39">
        <v>2.9565217389999998</v>
      </c>
      <c r="AO207" s="39">
        <v>4.9045346060000004</v>
      </c>
      <c r="AP207" s="39">
        <v>4.8344898189999999</v>
      </c>
      <c r="AQ207" s="39">
        <v>2.951388889</v>
      </c>
      <c r="AR207" s="39">
        <v>2.1817032040000002</v>
      </c>
      <c r="AS207" s="39">
        <v>1.650335224</v>
      </c>
      <c r="AT207" s="39">
        <v>1.4713343480000001</v>
      </c>
      <c r="AU207" s="39">
        <v>0.24</v>
      </c>
      <c r="AV207" s="39">
        <v>2.2645650439999998</v>
      </c>
      <c r="AW207" s="39">
        <v>6.7993366499999999</v>
      </c>
      <c r="AX207" s="39">
        <v>8.8143953229999994</v>
      </c>
      <c r="AY207" s="39">
        <v>11.835809619999999</v>
      </c>
      <c r="AZ207" s="39">
        <v>13.75816258</v>
      </c>
      <c r="BA207" s="39">
        <v>15.05014516</v>
      </c>
      <c r="BB207" s="39">
        <v>-4.8632780159999998</v>
      </c>
      <c r="BC207" s="39">
        <v>-2.4252567520000001</v>
      </c>
      <c r="BD207" s="39">
        <v>1.916389889</v>
      </c>
      <c r="BE207" s="39">
        <v>1.8665850669999999</v>
      </c>
      <c r="BF207" s="39">
        <v>3.131571042</v>
      </c>
      <c r="BG207" s="39">
        <v>3.0824743130000001</v>
      </c>
      <c r="BH207" s="39">
        <v>1.8835893290000001</v>
      </c>
      <c r="BI207" s="39">
        <v>2.875505832</v>
      </c>
    </row>
    <row r="208" spans="1:61" hidden="1" x14ac:dyDescent="0.3">
      <c r="A208" s="39" t="s">
        <v>770</v>
      </c>
      <c r="B208" s="39" t="s">
        <v>771</v>
      </c>
      <c r="C208" s="39" t="s">
        <v>387</v>
      </c>
      <c r="D208" s="39" t="s">
        <v>388</v>
      </c>
      <c r="AJ208" s="39">
        <v>230.62249</v>
      </c>
      <c r="AK208" s="39">
        <v>211.2055876</v>
      </c>
      <c r="AL208" s="39">
        <v>255.16686179999999</v>
      </c>
      <c r="AM208" s="39">
        <v>136.7593928</v>
      </c>
      <c r="AN208" s="39">
        <v>32.242484730000001</v>
      </c>
      <c r="AO208" s="39">
        <v>38.829301340000001</v>
      </c>
      <c r="AP208" s="39">
        <v>154.76348039999999</v>
      </c>
      <c r="AQ208" s="39">
        <v>59.096582750000003</v>
      </c>
      <c r="AR208" s="39">
        <v>45.803781129999997</v>
      </c>
      <c r="AS208" s="39">
        <v>45.66659404</v>
      </c>
      <c r="AT208" s="39">
        <v>34.46776732</v>
      </c>
      <c r="AU208" s="39">
        <v>22.537210000000002</v>
      </c>
      <c r="AV208" s="39">
        <v>15.27397114</v>
      </c>
      <c r="AW208" s="39">
        <v>11.87686787</v>
      </c>
      <c r="AX208" s="39">
        <v>8.9890568000000002</v>
      </c>
      <c r="AY208" s="39">
        <v>6.5845884129999996</v>
      </c>
      <c r="AZ208" s="39">
        <v>4.8357793840000003</v>
      </c>
      <c r="BA208" s="39">
        <v>7.8483251440000004</v>
      </c>
      <c r="BB208" s="39">
        <v>5.5876634970000003</v>
      </c>
      <c r="BC208" s="39">
        <v>6.0942157870000004</v>
      </c>
      <c r="BD208" s="39">
        <v>5.7877773799999996</v>
      </c>
      <c r="BE208" s="39">
        <v>3.3338002520000001</v>
      </c>
      <c r="BF208" s="39">
        <v>3.9853599019999999</v>
      </c>
      <c r="BG208" s="39">
        <v>1.0689610220000001</v>
      </c>
      <c r="BH208" s="39">
        <v>-0.593318715</v>
      </c>
      <c r="BI208" s="39">
        <v>-1.538403049</v>
      </c>
    </row>
    <row r="209" spans="1:61" hidden="1" x14ac:dyDescent="0.3">
      <c r="A209" s="39" t="s">
        <v>772</v>
      </c>
      <c r="B209" s="39" t="s">
        <v>773</v>
      </c>
      <c r="C209" s="39" t="s">
        <v>387</v>
      </c>
      <c r="D209" s="39" t="s">
        <v>388</v>
      </c>
      <c r="AL209" s="39">
        <v>874.62184690000004</v>
      </c>
      <c r="AM209" s="39">
        <v>307.63440919999999</v>
      </c>
      <c r="AN209" s="39">
        <v>197.47138469999999</v>
      </c>
      <c r="AO209" s="39">
        <v>47.741666670000001</v>
      </c>
      <c r="AP209" s="39">
        <v>14.76676632</v>
      </c>
      <c r="AQ209" s="39">
        <v>27.674841499999999</v>
      </c>
      <c r="AR209" s="39">
        <v>85.741781509999996</v>
      </c>
      <c r="AS209" s="39">
        <v>20.776340879999999</v>
      </c>
      <c r="AT209" s="39">
        <v>21.45786502</v>
      </c>
      <c r="AU209" s="39">
        <v>15.7920011</v>
      </c>
      <c r="AV209" s="39">
        <v>13.679720359999999</v>
      </c>
      <c r="AW209" s="39">
        <v>10.86095476</v>
      </c>
      <c r="AX209" s="39">
        <v>12.6833396</v>
      </c>
      <c r="AY209" s="39">
        <v>9.6871088860000008</v>
      </c>
      <c r="AZ209" s="39">
        <v>8.9913281610000002</v>
      </c>
      <c r="BA209" s="39">
        <v>14.11222781</v>
      </c>
      <c r="BB209" s="39">
        <v>11.66055046</v>
      </c>
      <c r="BC209" s="39">
        <v>6.852353956</v>
      </c>
      <c r="BD209" s="39">
        <v>8.4352172240000005</v>
      </c>
      <c r="BE209" s="39">
        <v>5.0868295679999997</v>
      </c>
      <c r="BF209" s="39">
        <v>6.7417373500000002</v>
      </c>
      <c r="BG209" s="39">
        <v>7.8298397040000003</v>
      </c>
      <c r="BH209" s="39">
        <v>15.52633251</v>
      </c>
      <c r="BI209" s="39">
        <v>7.0497662910000001</v>
      </c>
    </row>
    <row r="210" spans="1:61" hidden="1" x14ac:dyDescent="0.3">
      <c r="A210" s="39" t="s">
        <v>774</v>
      </c>
      <c r="B210" s="39" t="s">
        <v>775</v>
      </c>
      <c r="C210" s="39" t="s">
        <v>387</v>
      </c>
      <c r="D210" s="39" t="s">
        <v>388</v>
      </c>
      <c r="L210" s="39">
        <v>1.4529273</v>
      </c>
      <c r="M210" s="39">
        <v>3.161936973</v>
      </c>
      <c r="N210" s="39">
        <v>0.48493955300000002</v>
      </c>
      <c r="O210" s="39">
        <v>0.51488580799999994</v>
      </c>
      <c r="P210" s="39">
        <v>0.48858007399999998</v>
      </c>
      <c r="Q210" s="39">
        <v>3.0921938089999998</v>
      </c>
      <c r="R210" s="39">
        <v>9.3736740760000004</v>
      </c>
      <c r="S210" s="39">
        <v>31.088299370000001</v>
      </c>
      <c r="T210" s="39">
        <v>30.226046570000001</v>
      </c>
      <c r="U210" s="39">
        <v>7.1658615140000004</v>
      </c>
      <c r="V210" s="39">
        <v>13.65514651</v>
      </c>
      <c r="W210" s="39">
        <v>13.270533800000001</v>
      </c>
      <c r="X210" s="39">
        <v>15.67332944</v>
      </c>
      <c r="Y210" s="39">
        <v>7.2493929929999998</v>
      </c>
      <c r="Z210" s="39">
        <v>6.4506644719999997</v>
      </c>
      <c r="AA210" s="39">
        <v>12.56513653</v>
      </c>
      <c r="AB210" s="39">
        <v>6.5930021429999996</v>
      </c>
      <c r="AC210" s="39">
        <v>5.3695703879999996</v>
      </c>
      <c r="AD210" s="39">
        <v>1.7593300569999999</v>
      </c>
      <c r="AE210" s="39">
        <v>-1.117066573</v>
      </c>
      <c r="AF210" s="39">
        <v>4.1330149079999998</v>
      </c>
      <c r="AG210" s="39">
        <v>2.9786435569999998</v>
      </c>
      <c r="AH210" s="39">
        <v>1.0102782480000001</v>
      </c>
      <c r="AI210" s="39">
        <v>4.1857637260000002</v>
      </c>
      <c r="AJ210" s="39">
        <v>19.637165809999999</v>
      </c>
      <c r="AK210" s="39">
        <v>9.5604118759999999</v>
      </c>
      <c r="AL210" s="39">
        <v>12.354388760000001</v>
      </c>
      <c r="AO210" s="39">
        <v>7.4113717350000003</v>
      </c>
      <c r="AP210" s="39">
        <v>12.01542252</v>
      </c>
      <c r="AQ210" s="39">
        <v>6.2100670950000003</v>
      </c>
      <c r="AR210" s="39">
        <v>-2.405932097</v>
      </c>
      <c r="AS210" s="39">
        <v>3.8995298030000001</v>
      </c>
      <c r="AT210" s="39">
        <v>3.3428550669999999</v>
      </c>
      <c r="AU210" s="39">
        <v>1.9925854249999999</v>
      </c>
      <c r="AV210" s="39">
        <v>7.44970014</v>
      </c>
      <c r="AW210" s="39">
        <v>12.250710290000001</v>
      </c>
      <c r="AX210" s="39">
        <v>9.0140891809999992</v>
      </c>
      <c r="AY210" s="39">
        <v>8.8828265480000006</v>
      </c>
      <c r="AZ210" s="39">
        <v>9.0807220589999993</v>
      </c>
      <c r="BA210" s="39">
        <v>15.444931179999999</v>
      </c>
      <c r="BB210" s="39">
        <v>10.3941857</v>
      </c>
      <c r="BC210" s="39">
        <v>2.309146191</v>
      </c>
      <c r="BD210" s="39">
        <v>5.6706827310000003</v>
      </c>
      <c r="BE210" s="39">
        <v>6.2709030099999996</v>
      </c>
      <c r="BF210" s="39">
        <v>4.2347801509999998</v>
      </c>
      <c r="BG210" s="39">
        <v>1.7841004119999999</v>
      </c>
      <c r="BH210" s="39">
        <v>2.518087704</v>
      </c>
      <c r="BI210" s="39">
        <v>5.7254586999999999</v>
      </c>
    </row>
    <row r="211" spans="1:61" hidden="1" x14ac:dyDescent="0.3">
      <c r="A211" s="39" t="s">
        <v>776</v>
      </c>
      <c r="B211" s="39" t="s">
        <v>777</v>
      </c>
      <c r="C211" s="39" t="s">
        <v>387</v>
      </c>
      <c r="D211" s="39" t="s">
        <v>388</v>
      </c>
      <c r="J211" s="39">
        <v>7.0202524035000007</v>
      </c>
      <c r="K211" s="39">
        <v>9.0192162039999992</v>
      </c>
      <c r="L211" s="39">
        <v>4.5003194830000002</v>
      </c>
      <c r="M211" s="39">
        <v>2.0881371445000001</v>
      </c>
      <c r="N211" s="39">
        <v>3.6222892094999999</v>
      </c>
      <c r="O211" s="39">
        <v>5.6083984940000002</v>
      </c>
      <c r="P211" s="39">
        <v>2.8732428909999999</v>
      </c>
      <c r="Q211" s="39">
        <v>6.4055122559999997</v>
      </c>
      <c r="R211" s="39">
        <v>14.17896554</v>
      </c>
      <c r="S211" s="39">
        <v>23.234686439999997</v>
      </c>
      <c r="T211" s="39">
        <v>7.1059888835000002</v>
      </c>
      <c r="U211" s="39">
        <v>-0.89185852599999993</v>
      </c>
      <c r="V211" s="39">
        <v>9.1102360924999992</v>
      </c>
      <c r="W211" s="39">
        <v>7.3460912509999998</v>
      </c>
      <c r="X211" s="39">
        <v>8.2670469759999996</v>
      </c>
      <c r="Y211" s="39">
        <v>14.684502780000001</v>
      </c>
      <c r="Z211" s="39">
        <v>12.497509215000001</v>
      </c>
      <c r="AA211" s="39">
        <v>10.365090049999999</v>
      </c>
      <c r="AB211" s="39">
        <v>12.37723808</v>
      </c>
      <c r="AC211" s="39">
        <v>7.0328198259999999</v>
      </c>
      <c r="AD211" s="39">
        <v>5.5555555559999998</v>
      </c>
      <c r="AE211" s="39">
        <v>8.7308114040000007</v>
      </c>
      <c r="AF211" s="39">
        <v>8.2579273134999998</v>
      </c>
      <c r="AG211" s="39">
        <v>9.1838895950000001</v>
      </c>
      <c r="AH211" s="39">
        <v>7.8442647369999996</v>
      </c>
      <c r="AI211" s="39">
        <v>8.9712335450000005</v>
      </c>
      <c r="AJ211" s="39">
        <v>12.28070175</v>
      </c>
      <c r="AK211" s="39">
        <v>11.78781925</v>
      </c>
      <c r="AL211" s="39">
        <v>9.9736647600000001</v>
      </c>
      <c r="AM211" s="39">
        <v>8.3492867289999992</v>
      </c>
      <c r="AN211" s="39">
        <v>9.4956253220000004</v>
      </c>
      <c r="AO211" s="39">
        <v>8.9771490749999998</v>
      </c>
      <c r="AP211" s="39">
        <v>7.1642536200000002</v>
      </c>
      <c r="AQ211" s="39">
        <v>9.3642430070000007</v>
      </c>
      <c r="AR211" s="39">
        <v>4.6917056300000004</v>
      </c>
      <c r="AS211" s="39">
        <v>4.0094339620000001</v>
      </c>
      <c r="AT211" s="39">
        <v>3.1482614459999998</v>
      </c>
      <c r="AU211" s="39">
        <v>3.332564933</v>
      </c>
      <c r="AV211" s="39">
        <v>3.8058659220000002</v>
      </c>
      <c r="AW211" s="39">
        <v>3.7672384800000001</v>
      </c>
      <c r="AX211" s="39">
        <v>6.9414754104999998</v>
      </c>
      <c r="AY211" s="39">
        <v>6.8427984889999998</v>
      </c>
      <c r="AZ211" s="39">
        <v>7.1967289750000001</v>
      </c>
      <c r="BA211" s="39">
        <v>10.9599272045</v>
      </c>
      <c r="BB211" s="39">
        <v>4.9768244765</v>
      </c>
      <c r="BC211" s="39">
        <v>7.5815297765</v>
      </c>
      <c r="BD211" s="39">
        <v>9.7366871585000005</v>
      </c>
      <c r="BE211" s="39">
        <v>9.3833131740000013</v>
      </c>
      <c r="BF211" s="39">
        <v>7.592144695</v>
      </c>
      <c r="BG211" s="39">
        <v>6.8203327389999995</v>
      </c>
      <c r="BH211" s="39">
        <v>3.5306122259999997</v>
      </c>
      <c r="BI211" s="39">
        <v>4.1826746594999999</v>
      </c>
    </row>
    <row r="212" spans="1:61" hidden="1" x14ac:dyDescent="0.3">
      <c r="A212" s="39" t="s">
        <v>778</v>
      </c>
      <c r="B212" s="39" t="s">
        <v>779</v>
      </c>
      <c r="C212" s="39" t="s">
        <v>387</v>
      </c>
      <c r="D212" s="39" t="s">
        <v>388</v>
      </c>
      <c r="I212" s="39">
        <v>2.7999999990000002</v>
      </c>
      <c r="J212" s="39">
        <v>0.38910505899999998</v>
      </c>
      <c r="K212" s="39">
        <v>1.550387596</v>
      </c>
      <c r="L212" s="39">
        <v>2.0992366420000002</v>
      </c>
      <c r="M212" s="39">
        <v>1.588785047</v>
      </c>
      <c r="N212" s="39">
        <v>3.4958601659999999</v>
      </c>
      <c r="O212" s="39">
        <v>0.177777778</v>
      </c>
      <c r="P212" s="39">
        <v>4.4749999999999996</v>
      </c>
      <c r="Q212" s="39">
        <v>4.3311797079999996</v>
      </c>
      <c r="R212" s="39">
        <v>16.513761469999999</v>
      </c>
      <c r="S212" s="39">
        <v>21.437007869999999</v>
      </c>
      <c r="T212" s="39">
        <v>34.576106340000003</v>
      </c>
      <c r="U212" s="39">
        <v>31.55866056</v>
      </c>
      <c r="V212" s="39">
        <v>11.39901117</v>
      </c>
      <c r="W212" s="39">
        <v>-1.58360185</v>
      </c>
      <c r="X212" s="39">
        <v>1.0815669029999999</v>
      </c>
      <c r="Y212" s="39">
        <v>4.169266554</v>
      </c>
      <c r="Z212" s="39">
        <v>2.7989821880000001</v>
      </c>
      <c r="AA212" s="39">
        <v>1.021039604</v>
      </c>
      <c r="AB212" s="39">
        <v>0.19142419599999999</v>
      </c>
      <c r="AC212" s="39">
        <v>-1.5590370650000001</v>
      </c>
      <c r="AD212" s="39">
        <v>-3.0587687290000001</v>
      </c>
      <c r="AE212" s="39">
        <v>-3.2033314650000002</v>
      </c>
      <c r="AF212" s="39">
        <v>-1.5471167370000001</v>
      </c>
      <c r="AG212" s="39">
        <v>0.90756302499999997</v>
      </c>
      <c r="AH212" s="39">
        <v>1.032644903</v>
      </c>
      <c r="AI212" s="39">
        <v>2.0771513349999999</v>
      </c>
      <c r="AJ212" s="39">
        <v>4.8611111109999996</v>
      </c>
      <c r="AK212" s="39">
        <v>-7.7006006000000002E-2</v>
      </c>
      <c r="AL212" s="39">
        <v>1.055795314</v>
      </c>
      <c r="AM212" s="39">
        <v>0.56432547899999996</v>
      </c>
      <c r="AN212" s="39">
        <v>4.8684310310000001</v>
      </c>
      <c r="AO212" s="39">
        <v>1.2220695640000001</v>
      </c>
      <c r="AP212" s="39">
        <v>5.7151022000000003E-2</v>
      </c>
      <c r="AQ212" s="39">
        <v>-0.35698986100000002</v>
      </c>
      <c r="AR212" s="39">
        <v>-1.3478943839999999</v>
      </c>
      <c r="AS212" s="39">
        <v>-1.125</v>
      </c>
      <c r="AT212" s="39">
        <v>-1.112515803</v>
      </c>
      <c r="AU212" s="39">
        <v>0.23012017400000001</v>
      </c>
      <c r="AV212" s="39">
        <v>0.586734694</v>
      </c>
      <c r="AW212" s="39">
        <v>0.32969819900000003</v>
      </c>
      <c r="AX212" s="39">
        <v>0.69935962299999999</v>
      </c>
      <c r="AY212" s="39">
        <v>2.2073466659999998</v>
      </c>
      <c r="AZ212" s="39">
        <v>4.1687133640000003</v>
      </c>
      <c r="BA212" s="39">
        <v>9.8687519649999995</v>
      </c>
      <c r="BB212" s="39">
        <v>5.0666323310000001</v>
      </c>
      <c r="BC212" s="39">
        <v>5.3431372550000003</v>
      </c>
      <c r="BD212" s="39">
        <v>5.8235910559999997</v>
      </c>
      <c r="BE212" s="39">
        <v>2.885962454</v>
      </c>
      <c r="BF212" s="39">
        <v>3.5062636170000001</v>
      </c>
      <c r="BG212" s="39">
        <v>2.6705255540000001</v>
      </c>
      <c r="BH212" s="39">
        <v>2.1846370679999998</v>
      </c>
      <c r="BI212" s="39">
        <v>3.523510972</v>
      </c>
    </row>
    <row r="213" spans="1:61" hidden="1" x14ac:dyDescent="0.3">
      <c r="A213" s="39" t="s">
        <v>780</v>
      </c>
      <c r="B213" s="39" t="s">
        <v>781</v>
      </c>
      <c r="C213" s="39" t="s">
        <v>387</v>
      </c>
      <c r="D213" s="39" t="s">
        <v>388</v>
      </c>
      <c r="E213" s="39">
        <v>9.2240286000000005E-2</v>
      </c>
      <c r="F213" s="39">
        <v>8.7605114620000002</v>
      </c>
      <c r="G213" s="39">
        <v>1.6628713660000001</v>
      </c>
      <c r="H213" s="39">
        <v>4.6882325360000001</v>
      </c>
      <c r="I213" s="39">
        <v>3.950838434</v>
      </c>
      <c r="J213" s="39">
        <v>-2.4460293910000002</v>
      </c>
      <c r="K213" s="39">
        <v>1.7124631990000001</v>
      </c>
      <c r="L213" s="39">
        <v>11.013555889999999</v>
      </c>
      <c r="M213" s="39">
        <v>-10.033895360000001</v>
      </c>
      <c r="N213" s="39">
        <v>12.60686857</v>
      </c>
      <c r="O213" s="39">
        <v>4.0277956499999998</v>
      </c>
      <c r="P213" s="39">
        <v>1.303669009</v>
      </c>
      <c r="Q213" s="39">
        <v>13.55475071</v>
      </c>
      <c r="R213" s="39">
        <v>15.289087950000001</v>
      </c>
      <c r="S213" s="39">
        <v>26.158102299999999</v>
      </c>
      <c r="T213" s="39">
        <v>23.963047639999999</v>
      </c>
      <c r="U213" s="39">
        <v>1.6748842639999999</v>
      </c>
      <c r="V213" s="39">
        <v>17.07633079</v>
      </c>
      <c r="W213" s="39">
        <v>19.230404400000001</v>
      </c>
      <c r="X213" s="39">
        <v>31.138455010000001</v>
      </c>
      <c r="Y213" s="39">
        <v>25.35236901</v>
      </c>
      <c r="Z213" s="39">
        <v>24.57572433</v>
      </c>
      <c r="AA213" s="39">
        <v>25.712879749999999</v>
      </c>
      <c r="AB213" s="39">
        <v>30.58777478</v>
      </c>
      <c r="AC213" s="39">
        <v>34.146341460000002</v>
      </c>
      <c r="AD213" s="39">
        <v>45.407503230000003</v>
      </c>
      <c r="AE213" s="39">
        <v>24.453490129999999</v>
      </c>
      <c r="AF213" s="39">
        <v>20.557238040000001</v>
      </c>
      <c r="AG213" s="39">
        <v>64.700562700000006</v>
      </c>
      <c r="AH213" s="39">
        <v>66.720321929999997</v>
      </c>
      <c r="AI213" s="39">
        <v>65.158097999999995</v>
      </c>
      <c r="AJ213" s="39">
        <v>123.5781269</v>
      </c>
      <c r="AK213" s="39">
        <v>117.6244689</v>
      </c>
      <c r="AL213" s="39">
        <v>101.3804238</v>
      </c>
      <c r="AM213" s="39">
        <v>115.3981443</v>
      </c>
      <c r="AN213" s="39">
        <v>68.375192949999999</v>
      </c>
      <c r="AO213" s="39">
        <v>132.82377740000001</v>
      </c>
      <c r="AP213" s="39">
        <v>46.650322770000002</v>
      </c>
      <c r="AQ213" s="39">
        <v>17.105056470000001</v>
      </c>
      <c r="AR213" s="39">
        <v>15.994745829999999</v>
      </c>
      <c r="AS213" s="39">
        <v>8.0330554450000005</v>
      </c>
      <c r="AT213" s="39">
        <v>4.8714666449999999</v>
      </c>
      <c r="AU213" s="39">
        <v>8.3338170599999994</v>
      </c>
      <c r="AV213" s="39">
        <v>7.7106908320000001</v>
      </c>
      <c r="AW213" s="39">
        <v>8.4180063860000001</v>
      </c>
      <c r="AX213" s="39">
        <v>8.516734349</v>
      </c>
      <c r="AY213" s="39">
        <v>7.1967367439999999</v>
      </c>
      <c r="AZ213" s="39">
        <v>7.9760234890000001</v>
      </c>
      <c r="BA213" s="39">
        <v>14.30651248</v>
      </c>
      <c r="BB213" s="39">
        <v>11.24854637</v>
      </c>
      <c r="BC213" s="39">
        <v>13.24539414</v>
      </c>
      <c r="BD213" s="39">
        <v>22.112120740000002</v>
      </c>
      <c r="BE213" s="39">
        <v>37.393364929999997</v>
      </c>
      <c r="BF213" s="39">
        <v>29.958606419999999</v>
      </c>
      <c r="BG213" s="39">
        <v>36.907763770000003</v>
      </c>
      <c r="BH213" s="39">
        <v>16.911792250000001</v>
      </c>
      <c r="BI213" s="39">
        <v>17.750326479999998</v>
      </c>
    </row>
    <row r="214" spans="1:61" hidden="1" x14ac:dyDescent="0.3">
      <c r="A214" s="39" t="s">
        <v>782</v>
      </c>
      <c r="B214" s="39" t="s">
        <v>783</v>
      </c>
      <c r="C214" s="39" t="s">
        <v>387</v>
      </c>
      <c r="D214" s="39" t="s">
        <v>388</v>
      </c>
      <c r="M214" s="39">
        <v>5.8333333000000001E-2</v>
      </c>
      <c r="N214" s="39">
        <v>4.0226534520000001</v>
      </c>
      <c r="O214" s="39">
        <v>2.8102481990000001</v>
      </c>
      <c r="P214" s="39">
        <v>3.8782026319999998</v>
      </c>
      <c r="Q214" s="39">
        <v>6.1548841740000002</v>
      </c>
      <c r="R214" s="39">
        <v>11.285310730000001</v>
      </c>
      <c r="S214" s="39">
        <v>16.60109151</v>
      </c>
      <c r="T214" s="39">
        <v>31.653423320000002</v>
      </c>
      <c r="U214" s="39">
        <v>1.0830921870000001</v>
      </c>
      <c r="V214" s="39">
        <v>11.34058564</v>
      </c>
      <c r="W214" s="39">
        <v>3.4196510560000002</v>
      </c>
      <c r="X214" s="39">
        <v>9.6533598529999995</v>
      </c>
      <c r="Y214" s="39">
        <v>8.7290276609999999</v>
      </c>
      <c r="Z214" s="39">
        <v>5.9131937199999998</v>
      </c>
      <c r="AA214" s="39">
        <v>17.37638522</v>
      </c>
      <c r="AB214" s="39">
        <v>11.61698457</v>
      </c>
      <c r="AC214" s="39">
        <v>11.784027480000001</v>
      </c>
      <c r="AD214" s="39">
        <v>13.00005762</v>
      </c>
      <c r="AE214" s="39">
        <v>6.1847785450000003</v>
      </c>
      <c r="AF214" s="39">
        <v>-4.1407237859999997</v>
      </c>
      <c r="AG214" s="39">
        <v>-1.826682251</v>
      </c>
      <c r="AH214" s="39">
        <v>0.44730934100000003</v>
      </c>
      <c r="AI214" s="39">
        <v>0.32509863</v>
      </c>
      <c r="AJ214" s="39">
        <v>-1.7535569019999999</v>
      </c>
      <c r="AK214" s="39">
        <v>-0.109942967</v>
      </c>
      <c r="AL214" s="39">
        <v>-0.58643461500000005</v>
      </c>
      <c r="AM214" s="39">
        <v>32.293666860000002</v>
      </c>
      <c r="AN214" s="39">
        <v>7.8640078459999998</v>
      </c>
      <c r="AO214" s="39">
        <v>2.7543066349999998</v>
      </c>
      <c r="AP214" s="39">
        <v>1.7531647809999999</v>
      </c>
      <c r="AQ214" s="39">
        <v>1.156780704</v>
      </c>
      <c r="AR214" s="39">
        <v>0.82725060800000005</v>
      </c>
      <c r="AS214" s="39">
        <v>0.73198198199999998</v>
      </c>
      <c r="AT214" s="39">
        <v>3.0743432080000002</v>
      </c>
      <c r="AU214" s="39">
        <v>2.2311744650000001</v>
      </c>
      <c r="AV214" s="39">
        <v>-3.0312215999999999E-2</v>
      </c>
      <c r="AW214" s="39">
        <v>0.50788356599999995</v>
      </c>
      <c r="AX214" s="39">
        <v>1.704502602</v>
      </c>
      <c r="AY214" s="39">
        <v>2.1134593989999999</v>
      </c>
      <c r="AZ214" s="39">
        <v>5.8533042850000001</v>
      </c>
      <c r="BA214" s="39">
        <v>5.7697585069999997</v>
      </c>
      <c r="BB214" s="39">
        <v>-2.2480214790000002</v>
      </c>
      <c r="BC214" s="39">
        <v>1.228681197</v>
      </c>
      <c r="BD214" s="39">
        <v>3.4032282980000002</v>
      </c>
      <c r="BE214" s="39">
        <v>1.4213784570000001</v>
      </c>
      <c r="BF214" s="39">
        <v>0.69862683699999995</v>
      </c>
      <c r="BG214" s="39">
        <v>-1.0797448169999999</v>
      </c>
      <c r="BH214" s="39">
        <v>0.14510745999999999</v>
      </c>
      <c r="BI214" s="39">
        <v>0.83476888900000001</v>
      </c>
    </row>
    <row r="215" spans="1:61" hidden="1" x14ac:dyDescent="0.3">
      <c r="A215" s="39" t="s">
        <v>784</v>
      </c>
      <c r="B215" s="39" t="s">
        <v>785</v>
      </c>
      <c r="C215" s="39" t="s">
        <v>387</v>
      </c>
      <c r="D215" s="39" t="s">
        <v>388</v>
      </c>
      <c r="F215" s="39">
        <v>0.4</v>
      </c>
      <c r="G215" s="39">
        <v>0.41958042000000001</v>
      </c>
      <c r="H215" s="39">
        <v>2.205199629</v>
      </c>
      <c r="I215" s="39">
        <v>1.726095844</v>
      </c>
      <c r="J215" s="39">
        <v>0.178611297</v>
      </c>
      <c r="K215" s="39">
        <v>2.005794517</v>
      </c>
      <c r="L215" s="39">
        <v>3.342800961</v>
      </c>
      <c r="M215" s="39">
        <v>0.65539112099999997</v>
      </c>
      <c r="N215" s="39">
        <v>-0.27305188000000002</v>
      </c>
      <c r="O215" s="39">
        <v>0.46335299099999999</v>
      </c>
      <c r="P215" s="39">
        <v>1.761006289</v>
      </c>
      <c r="Q215" s="39">
        <v>2.0807581380000002</v>
      </c>
      <c r="R215" s="39">
        <v>19.636730579999998</v>
      </c>
      <c r="S215" s="39">
        <v>22.368421049999998</v>
      </c>
      <c r="T215" s="39">
        <v>2.5365315690000001</v>
      </c>
      <c r="U215" s="39">
        <v>-1.8418929820000001</v>
      </c>
      <c r="V215" s="39">
        <v>3.1639501440000002</v>
      </c>
      <c r="W215" s="39">
        <v>4.8725438130000001</v>
      </c>
      <c r="X215" s="39">
        <v>4.0764653749999997</v>
      </c>
      <c r="Y215" s="39">
        <v>8.5269431939999993</v>
      </c>
      <c r="Z215" s="39">
        <v>8.1820219680000008</v>
      </c>
      <c r="AA215" s="39">
        <v>3.9162867800000001</v>
      </c>
      <c r="AB215" s="39">
        <v>1.196410768</v>
      </c>
      <c r="AC215" s="39">
        <v>2.6009852219999998</v>
      </c>
      <c r="AD215" s="39">
        <v>0.48012291099999999</v>
      </c>
      <c r="AE215" s="39">
        <v>-1.385703364</v>
      </c>
      <c r="AF215" s="39">
        <v>0.52330652200000005</v>
      </c>
      <c r="AG215" s="39">
        <v>1.5231851919999999</v>
      </c>
      <c r="AH215" s="39">
        <v>2.3454562719999998</v>
      </c>
      <c r="AI215" s="39">
        <v>3.460753387</v>
      </c>
      <c r="AJ215" s="39">
        <v>3.4257017310000002</v>
      </c>
      <c r="AK215" s="39">
        <v>2.263071187</v>
      </c>
      <c r="AL215" s="39">
        <v>2.2892996440000002</v>
      </c>
      <c r="AM215" s="39">
        <v>3.1001326260000002</v>
      </c>
      <c r="AN215" s="39">
        <v>1.7205338480000001</v>
      </c>
      <c r="AO215" s="39">
        <v>1.383180525</v>
      </c>
      <c r="AP215" s="39">
        <v>2.0035861850000001</v>
      </c>
      <c r="AQ215" s="39">
        <v>-0.267502293</v>
      </c>
      <c r="AR215" s="39">
        <v>1.6709834E-2</v>
      </c>
      <c r="AS215" s="39">
        <v>1.3616239240000001</v>
      </c>
      <c r="AT215" s="39">
        <v>0.99719795600000005</v>
      </c>
      <c r="AU215" s="39">
        <v>-0.39167686699999998</v>
      </c>
      <c r="AV215" s="39">
        <v>0.5079053</v>
      </c>
      <c r="AW215" s="39">
        <v>1.6627271990000001</v>
      </c>
      <c r="AX215" s="39">
        <v>0.42510627699999998</v>
      </c>
      <c r="AY215" s="39">
        <v>1.0209163349999999</v>
      </c>
      <c r="AZ215" s="39">
        <v>2.095144195</v>
      </c>
      <c r="BA215" s="39">
        <v>6.5185900529999996</v>
      </c>
      <c r="BB215" s="39">
        <v>0.60362172999999997</v>
      </c>
      <c r="BC215" s="39">
        <v>2.8</v>
      </c>
      <c r="BD215" s="39">
        <v>5.252918288</v>
      </c>
      <c r="BE215" s="39">
        <v>4.5286506470000001</v>
      </c>
      <c r="BF215" s="39">
        <v>2.3784901760000001</v>
      </c>
      <c r="BG215" s="39">
        <v>1.0101010100000001</v>
      </c>
      <c r="BH215" s="39">
        <v>-0.5</v>
      </c>
      <c r="BI215" s="39">
        <v>-0.50251256300000002</v>
      </c>
    </row>
    <row r="216" spans="1:61" hidden="1" x14ac:dyDescent="0.3">
      <c r="A216" s="39" t="s">
        <v>786</v>
      </c>
      <c r="B216" s="39" t="s">
        <v>787</v>
      </c>
      <c r="C216" s="39" t="s">
        <v>387</v>
      </c>
      <c r="D216" s="39" t="s">
        <v>388</v>
      </c>
      <c r="Q216" s="39">
        <v>6.8775461299999998</v>
      </c>
      <c r="R216" s="39">
        <v>3.2286995510000001</v>
      </c>
      <c r="S216" s="39">
        <v>18.853171159999999</v>
      </c>
      <c r="T216" s="39">
        <v>10.06944444</v>
      </c>
      <c r="U216" s="39">
        <v>4.255319149</v>
      </c>
      <c r="V216" s="39">
        <v>8.6167800450000005</v>
      </c>
      <c r="W216" s="39">
        <v>6.263048017</v>
      </c>
      <c r="X216" s="39">
        <v>8.0550098230000007</v>
      </c>
      <c r="Y216" s="39">
        <v>13.09090909</v>
      </c>
      <c r="Z216" s="39">
        <v>16.398713829999998</v>
      </c>
      <c r="AA216" s="39">
        <v>12.983425410000001</v>
      </c>
      <c r="AB216" s="39">
        <v>6.2347188259999999</v>
      </c>
      <c r="AC216" s="39">
        <v>11.047180669999999</v>
      </c>
      <c r="AD216" s="39">
        <v>9.568221071</v>
      </c>
      <c r="AE216" s="39">
        <v>13.57187894</v>
      </c>
      <c r="AF216" s="39">
        <v>10.992366410000001</v>
      </c>
      <c r="AG216" s="39">
        <v>16.73752657</v>
      </c>
      <c r="AH216" s="39">
        <v>14.932247869999999</v>
      </c>
      <c r="AI216" s="39">
        <v>8.7375926180000008</v>
      </c>
      <c r="AJ216" s="39">
        <v>15.05013078</v>
      </c>
      <c r="AK216" s="39">
        <v>10.751160369999999</v>
      </c>
      <c r="AL216" s="39">
        <v>9.1686623330000003</v>
      </c>
      <c r="AM216" s="39">
        <v>13.25603259</v>
      </c>
      <c r="AN216" s="39">
        <v>9.6292197010000002</v>
      </c>
      <c r="AO216" s="39">
        <v>11.774356389999999</v>
      </c>
      <c r="AP216" s="39">
        <v>8.0840013549999998</v>
      </c>
      <c r="AQ216" s="39">
        <v>12.399503810000001</v>
      </c>
      <c r="AR216" s="39">
        <v>8.020368393</v>
      </c>
      <c r="AS216" s="39">
        <v>7.8895618699999996</v>
      </c>
      <c r="AT216" s="39">
        <v>6.9258373210000004</v>
      </c>
      <c r="AU216" s="39">
        <v>10.92963419</v>
      </c>
      <c r="AV216" s="39">
        <v>8.2694634929999999</v>
      </c>
      <c r="AW216" s="39">
        <v>6.9858420270000003</v>
      </c>
      <c r="AX216" s="39">
        <v>7.3306634160000002</v>
      </c>
      <c r="AY216" s="39">
        <v>11.21998702</v>
      </c>
      <c r="AZ216" s="39">
        <v>7.6660201350000001</v>
      </c>
      <c r="BA216" s="39">
        <v>17.320065199999998</v>
      </c>
      <c r="BB216" s="39">
        <v>7.0927171690000002</v>
      </c>
      <c r="BC216" s="39">
        <v>1.0514816330000001</v>
      </c>
      <c r="BD216" s="39">
        <v>7.3427070600000004</v>
      </c>
      <c r="BE216" s="39">
        <v>5.9120060250000002</v>
      </c>
      <c r="BF216" s="39">
        <v>5.3913638859999997</v>
      </c>
      <c r="BG216" s="39">
        <v>5.1659023790000003</v>
      </c>
      <c r="BH216" s="39">
        <v>-0.55855936399999995</v>
      </c>
    </row>
    <row r="217" spans="1:61" hidden="1" x14ac:dyDescent="0.3">
      <c r="A217" s="39" t="s">
        <v>788</v>
      </c>
      <c r="B217" s="39" t="s">
        <v>789</v>
      </c>
      <c r="C217" s="39" t="s">
        <v>387</v>
      </c>
      <c r="D217" s="39" t="s">
        <v>388</v>
      </c>
      <c r="E217" s="39">
        <v>2.3454157790000001</v>
      </c>
      <c r="F217" s="39">
        <v>4.140625</v>
      </c>
      <c r="G217" s="39">
        <v>-0.85021255299999998</v>
      </c>
      <c r="H217" s="39">
        <v>0.73139974799999996</v>
      </c>
      <c r="I217" s="39">
        <v>11.54231347</v>
      </c>
      <c r="J217" s="39">
        <v>4.6689113349999998</v>
      </c>
      <c r="K217" s="39">
        <v>4.3105297020000002</v>
      </c>
      <c r="L217" s="39">
        <v>4.8519736839999998</v>
      </c>
      <c r="M217" s="39">
        <v>1.611147398</v>
      </c>
      <c r="N217" s="39">
        <v>3.0640668519999998</v>
      </c>
      <c r="O217" s="39">
        <v>6.4033264040000004</v>
      </c>
      <c r="P217" s="39">
        <v>-1.270027354</v>
      </c>
      <c r="Q217" s="39">
        <v>5.5016821690000004</v>
      </c>
      <c r="R217" s="39">
        <v>5.6649784280000004</v>
      </c>
      <c r="S217" s="39">
        <v>14.41505415</v>
      </c>
      <c r="T217" s="39">
        <v>19.906904579999999</v>
      </c>
      <c r="U217" s="39">
        <v>17.184265010000001</v>
      </c>
      <c r="V217" s="39">
        <v>8.3370141350000004</v>
      </c>
      <c r="W217" s="39">
        <v>10.89593314</v>
      </c>
      <c r="X217" s="39">
        <v>21.25</v>
      </c>
      <c r="Y217" s="39">
        <v>12.91161179</v>
      </c>
      <c r="Z217" s="39">
        <v>23.369148119999998</v>
      </c>
      <c r="AA217" s="39">
        <v>26.889580089999999</v>
      </c>
      <c r="AB217" s="39">
        <v>68.525554600000007</v>
      </c>
      <c r="AC217" s="39">
        <v>66.574545450000002</v>
      </c>
      <c r="AD217" s="39">
        <v>76.576143900000005</v>
      </c>
      <c r="AE217" s="39">
        <v>80.866899090000004</v>
      </c>
      <c r="AF217" s="39">
        <v>178.7002607</v>
      </c>
      <c r="AG217" s="39">
        <v>34.286639270000002</v>
      </c>
      <c r="AH217" s="39">
        <v>60.80045295</v>
      </c>
      <c r="AI217" s="39">
        <v>110.94576069999999</v>
      </c>
      <c r="AJ217" s="39">
        <v>102.6945455</v>
      </c>
      <c r="AK217" s="39">
        <v>65.500184090000005</v>
      </c>
      <c r="AL217" s="39">
        <v>22.209424599999998</v>
      </c>
      <c r="AM217" s="39">
        <v>24.20415371</v>
      </c>
      <c r="AN217" s="39">
        <v>25.980744510000001</v>
      </c>
      <c r="AO217" s="39">
        <v>23.137022989999998</v>
      </c>
      <c r="AP217" s="39">
        <v>14.949538</v>
      </c>
      <c r="AQ217" s="39">
        <v>35.532513999999999</v>
      </c>
      <c r="AR217" s="39">
        <v>34.08353288</v>
      </c>
      <c r="AS217" s="39">
        <v>-0.83641903799999995</v>
      </c>
      <c r="AT217" s="39">
        <v>2.090235066</v>
      </c>
      <c r="AU217" s="39">
        <v>-3.2859457289999998</v>
      </c>
      <c r="AV217" s="39">
        <v>7.5995125039999998</v>
      </c>
      <c r="AW217" s="39">
        <v>14.18840934</v>
      </c>
      <c r="AX217" s="39">
        <v>12.05087483</v>
      </c>
      <c r="AY217" s="39">
        <v>9.5393843880000002</v>
      </c>
      <c r="AZ217" s="39">
        <v>11.656141679999999</v>
      </c>
      <c r="BA217" s="39">
        <v>-35.836676359999998</v>
      </c>
      <c r="BB217" s="39">
        <v>9.2522797810000004</v>
      </c>
      <c r="BC217" s="39">
        <v>16.635223830000001</v>
      </c>
      <c r="BD217" s="39">
        <v>6.7881944440000002</v>
      </c>
      <c r="BE217" s="39">
        <v>6.588359616</v>
      </c>
      <c r="BF217" s="39">
        <v>5.5182713699999999</v>
      </c>
      <c r="BG217" s="39">
        <v>4.6454620469999997</v>
      </c>
      <c r="BH217" s="39">
        <v>6.6936792790000004</v>
      </c>
      <c r="BI217" s="39">
        <v>10.883285860000001</v>
      </c>
    </row>
    <row r="218" spans="1:61" hidden="1" x14ac:dyDescent="0.3">
      <c r="A218" s="39" t="s">
        <v>790</v>
      </c>
      <c r="B218" s="39" t="s">
        <v>791</v>
      </c>
      <c r="C218" s="39" t="s">
        <v>387</v>
      </c>
      <c r="D218" s="39" t="s">
        <v>388</v>
      </c>
      <c r="E218" s="39">
        <v>-3.8974199000000001E-2</v>
      </c>
      <c r="F218" s="39">
        <v>-2.6824703680000002</v>
      </c>
      <c r="G218" s="39">
        <v>9.6153846000000001E-2</v>
      </c>
      <c r="H218" s="39">
        <v>1.569004163</v>
      </c>
      <c r="I218" s="39">
        <v>1.757566204</v>
      </c>
      <c r="J218" s="39">
        <v>0.456974673</v>
      </c>
      <c r="K218" s="39">
        <v>-1.187355436</v>
      </c>
      <c r="L218" s="39">
        <v>1.4669163549999999</v>
      </c>
      <c r="M218" s="39">
        <v>2.5376807129999999</v>
      </c>
      <c r="N218" s="39">
        <v>-0.19499025</v>
      </c>
      <c r="O218" s="39">
        <v>2.8178539219999998</v>
      </c>
      <c r="P218" s="39">
        <v>0.44580866800000002</v>
      </c>
      <c r="Q218" s="39">
        <v>1.5352153669999999</v>
      </c>
      <c r="R218" s="39">
        <v>6.3919742030000002</v>
      </c>
      <c r="S218" s="39">
        <v>16.899036840000001</v>
      </c>
      <c r="T218" s="39">
        <v>19.088499649999999</v>
      </c>
      <c r="U218" s="39">
        <v>7.0346896320000001</v>
      </c>
      <c r="V218" s="39">
        <v>11.820277539999999</v>
      </c>
      <c r="W218" s="39">
        <v>13.27512329</v>
      </c>
      <c r="X218" s="39">
        <v>14.05602474</v>
      </c>
      <c r="Y218" s="39">
        <v>17.36696826</v>
      </c>
      <c r="Z218" s="39">
        <v>14.79715163</v>
      </c>
      <c r="AA218" s="39">
        <v>11.72888687</v>
      </c>
      <c r="AB218" s="39">
        <v>13.314317730000001</v>
      </c>
      <c r="AC218" s="39">
        <v>11.507169510000001</v>
      </c>
      <c r="AD218" s="39">
        <v>22.328375059999999</v>
      </c>
      <c r="AE218" s="39">
        <v>31.935016149999999</v>
      </c>
      <c r="AF218" s="39">
        <v>24.864500339999999</v>
      </c>
      <c r="AG218" s="39">
        <v>19.761161789999999</v>
      </c>
      <c r="AH218" s="39">
        <v>17.634079939999999</v>
      </c>
      <c r="AI218" s="39">
        <v>23.99916511</v>
      </c>
      <c r="AJ218" s="39">
        <v>14.402674879999999</v>
      </c>
      <c r="AK218" s="39">
        <v>11.21448138</v>
      </c>
      <c r="AL218" s="39">
        <v>18.506688329999999</v>
      </c>
      <c r="AM218" s="39">
        <v>10.58580665</v>
      </c>
      <c r="AN218" s="39">
        <v>10.029656449999999</v>
      </c>
      <c r="AO218" s="39">
        <v>9.7889204020000005</v>
      </c>
      <c r="AP218" s="39">
        <v>4.4901362789999997</v>
      </c>
      <c r="AQ218" s="39">
        <v>2.5470597760000002</v>
      </c>
      <c r="AR218" s="39">
        <v>0.51482713000000002</v>
      </c>
      <c r="AS218" s="39">
        <v>2.271287568</v>
      </c>
      <c r="AT218" s="39">
        <v>3.7508205750000001</v>
      </c>
      <c r="AU218" s="39">
        <v>1.865525036</v>
      </c>
      <c r="AV218" s="39">
        <v>2.1203909169999999</v>
      </c>
      <c r="AW218" s="39">
        <v>4.4519439240000001</v>
      </c>
      <c r="AX218" s="39">
        <v>4.6909487089999997</v>
      </c>
      <c r="AY218" s="39">
        <v>4.0371235939999996</v>
      </c>
      <c r="AZ218" s="39">
        <v>4.5780857240000001</v>
      </c>
      <c r="BA218" s="39">
        <v>6.707922935</v>
      </c>
      <c r="BB218" s="39">
        <v>1.0559502970000001</v>
      </c>
      <c r="BC218" s="39">
        <v>0.90780693700000004</v>
      </c>
      <c r="BD218" s="39">
        <v>5.1289237669999999</v>
      </c>
      <c r="BE218" s="39">
        <v>1.7295779950000001</v>
      </c>
      <c r="BF218" s="39">
        <v>0.79250931499999999</v>
      </c>
      <c r="BG218" s="39">
        <v>1.105775113</v>
      </c>
      <c r="BH218" s="39">
        <v>-0.73063367000000001</v>
      </c>
      <c r="BI218" s="39">
        <v>0.60393865899999999</v>
      </c>
    </row>
    <row r="219" spans="1:61" hidden="1" x14ac:dyDescent="0.3">
      <c r="A219" s="39" t="s">
        <v>792</v>
      </c>
      <c r="B219" s="39" t="s">
        <v>793</v>
      </c>
      <c r="C219" s="39" t="s">
        <v>387</v>
      </c>
      <c r="D219" s="39" t="s">
        <v>388</v>
      </c>
      <c r="AW219" s="39">
        <v>1.4308386850000001</v>
      </c>
      <c r="AX219" s="39">
        <v>1.6854889049999999</v>
      </c>
      <c r="AY219" s="39">
        <v>2.0952593560000001</v>
      </c>
      <c r="AZ219" s="39">
        <v>2.498945757</v>
      </c>
      <c r="BA219" s="39">
        <v>4.2932024929999999</v>
      </c>
      <c r="BB219" s="39">
        <v>2.19959237</v>
      </c>
      <c r="BC219" s="39">
        <v>2.5854181559999998</v>
      </c>
      <c r="BD219" s="39">
        <v>2.0078767069999999</v>
      </c>
      <c r="BE219" s="39">
        <v>2.8273322420000002</v>
      </c>
      <c r="BF219" s="39">
        <v>1.6043929809999999</v>
      </c>
      <c r="BG219" s="39">
        <v>1.113017052</v>
      </c>
      <c r="BH219" s="39">
        <v>0.14563257199999999</v>
      </c>
      <c r="BI219" s="39">
        <v>0.57394802</v>
      </c>
    </row>
    <row r="220" spans="1:61" hidden="1" x14ac:dyDescent="0.3">
      <c r="A220" s="39" t="s">
        <v>794</v>
      </c>
      <c r="B220" s="39" t="s">
        <v>795</v>
      </c>
      <c r="C220" s="39" t="s">
        <v>387</v>
      </c>
      <c r="D220" s="39" t="s">
        <v>388</v>
      </c>
    </row>
    <row r="221" spans="1:61" hidden="1" x14ac:dyDescent="0.3">
      <c r="A221" s="39" t="s">
        <v>796</v>
      </c>
      <c r="B221" s="39" t="s">
        <v>797</v>
      </c>
      <c r="C221" s="39" t="s">
        <v>387</v>
      </c>
      <c r="D221" s="39" t="s">
        <v>388</v>
      </c>
      <c r="AN221" s="39">
        <v>82.660515189999998</v>
      </c>
      <c r="AO221" s="39">
        <v>95.600926119999997</v>
      </c>
      <c r="AP221" s="39">
        <v>23.307866140000002</v>
      </c>
      <c r="AQ221" s="39">
        <v>30.159699799999999</v>
      </c>
      <c r="AR221" s="39">
        <v>42.453905460000001</v>
      </c>
      <c r="AS221" s="39">
        <v>71.120628789999998</v>
      </c>
      <c r="AT221" s="39">
        <v>95.005225809999999</v>
      </c>
      <c r="AU221" s="39">
        <v>19.49083216</v>
      </c>
      <c r="AV221" s="39">
        <v>9.8761788970000008</v>
      </c>
      <c r="AW221" s="39">
        <v>11.02636272</v>
      </c>
      <c r="AX221" s="39">
        <v>16.119980649999999</v>
      </c>
      <c r="AY221" s="39">
        <v>11.724023000000001</v>
      </c>
      <c r="AZ221" s="39">
        <v>6.3917064440000004</v>
      </c>
      <c r="BA221" s="39">
        <v>12.41098678</v>
      </c>
      <c r="BB221" s="39">
        <v>8.1169509219999991</v>
      </c>
      <c r="BC221" s="39">
        <v>6.1425536019999996</v>
      </c>
      <c r="BD221" s="39">
        <v>11.137397630000001</v>
      </c>
      <c r="BE221" s="39">
        <v>7.3303858960000001</v>
      </c>
      <c r="BF221" s="39">
        <v>7.6942636289999999</v>
      </c>
      <c r="BG221" s="39">
        <v>2.0824479390000001</v>
      </c>
      <c r="BH221" s="39">
        <v>1.39235822</v>
      </c>
      <c r="BI221" s="39">
        <v>1.1223139740000001</v>
      </c>
    </row>
    <row r="222" spans="1:61" hidden="1" x14ac:dyDescent="0.3">
      <c r="A222" s="39" t="s">
        <v>798</v>
      </c>
      <c r="B222" s="39" t="s">
        <v>799</v>
      </c>
      <c r="C222" s="39" t="s">
        <v>387</v>
      </c>
      <c r="D222" s="39" t="s">
        <v>388</v>
      </c>
      <c r="S222" s="39">
        <v>16.161699405</v>
      </c>
      <c r="T222" s="39">
        <v>18.012199500000001</v>
      </c>
      <c r="U222" s="39">
        <v>11.44903049</v>
      </c>
      <c r="V222" s="39">
        <v>14.698309160000001</v>
      </c>
      <c r="W222" s="39">
        <v>10.89593314</v>
      </c>
      <c r="X222" s="39">
        <v>14.466370209999999</v>
      </c>
      <c r="Y222" s="39">
        <v>12.91161179</v>
      </c>
      <c r="Z222" s="39">
        <v>13.805795535000001</v>
      </c>
      <c r="AA222" s="39">
        <v>12.352527115000001</v>
      </c>
      <c r="AB222" s="39">
        <v>11.960095785</v>
      </c>
      <c r="AC222" s="39">
        <v>11.449900920000001</v>
      </c>
      <c r="AD222" s="39">
        <v>10.36464045</v>
      </c>
      <c r="AE222" s="39">
        <v>8.7264898590000008</v>
      </c>
      <c r="AF222" s="39">
        <v>9.2198035320000002</v>
      </c>
      <c r="AG222" s="39">
        <v>10.307842881999999</v>
      </c>
      <c r="AH222" s="39">
        <v>11.575014749999999</v>
      </c>
      <c r="AI222" s="39">
        <v>11.39634612</v>
      </c>
      <c r="AJ222" s="39">
        <v>10.6579617465</v>
      </c>
      <c r="AK222" s="39">
        <v>10.09896715</v>
      </c>
      <c r="AL222" s="39">
        <v>9.7174465540000003</v>
      </c>
      <c r="AM222" s="39">
        <v>27.44798071</v>
      </c>
      <c r="AN222" s="39">
        <v>13.868419384999999</v>
      </c>
      <c r="AO222" s="39">
        <v>7.4113717350000003</v>
      </c>
      <c r="AP222" s="39">
        <v>8.2099232620000002</v>
      </c>
      <c r="AQ222" s="39">
        <v>6.6919175825000003</v>
      </c>
      <c r="AR222" s="39">
        <v>4.3564337450000004</v>
      </c>
      <c r="AS222" s="39">
        <v>4.5007885625000004</v>
      </c>
      <c r="AT222" s="39">
        <v>5.1474680020000001</v>
      </c>
      <c r="AU222" s="39">
        <v>5.1123208545000001</v>
      </c>
      <c r="AV222" s="39">
        <v>7.1361531149999999</v>
      </c>
      <c r="AW222" s="39">
        <v>4.4749928910000003</v>
      </c>
      <c r="AX222" s="39">
        <v>7.4826335078280657</v>
      </c>
      <c r="AY222" s="39">
        <v>6.946000701</v>
      </c>
      <c r="AZ222" s="39">
        <v>7.0897091400000001</v>
      </c>
      <c r="BA222" s="39">
        <v>10.327791100000001</v>
      </c>
      <c r="BB222" s="39">
        <v>7.2547196760000006</v>
      </c>
      <c r="BC222" s="39">
        <v>4.2574159849999997</v>
      </c>
      <c r="BD222" s="39">
        <v>5.6706827310000003</v>
      </c>
      <c r="BE222" s="39">
        <v>6.2709030099999996</v>
      </c>
      <c r="BF222" s="39">
        <v>4.9041008450000003</v>
      </c>
      <c r="BG222" s="39">
        <v>4.3914879904999999</v>
      </c>
      <c r="BH222" s="39">
        <v>4.0919682499999999</v>
      </c>
      <c r="BI222" s="39">
        <v>5.6319719369999994</v>
      </c>
    </row>
    <row r="223" spans="1:61" hidden="1" x14ac:dyDescent="0.3">
      <c r="A223" s="39" t="s">
        <v>800</v>
      </c>
      <c r="B223" s="39" t="s">
        <v>801</v>
      </c>
      <c r="C223" s="39" t="s">
        <v>387</v>
      </c>
      <c r="D223" s="39" t="s">
        <v>388</v>
      </c>
      <c r="BB223" s="39">
        <v>5.0062736149999996</v>
      </c>
      <c r="BC223" s="39">
        <v>1.1696218030000001</v>
      </c>
      <c r="BD223" s="39">
        <v>47.306075659999998</v>
      </c>
      <c r="BE223" s="39">
        <v>45.07723146</v>
      </c>
      <c r="BF223" s="39">
        <v>-3.9326314000000001E-2</v>
      </c>
      <c r="BG223" s="39">
        <v>3.259073527</v>
      </c>
      <c r="BH223" s="39">
        <v>50.150598350000003</v>
      </c>
      <c r="BI223" s="39">
        <v>380.77690369999999</v>
      </c>
    </row>
    <row r="224" spans="1:61" hidden="1" x14ac:dyDescent="0.3">
      <c r="A224" s="39" t="s">
        <v>802</v>
      </c>
      <c r="B224" s="39" t="s">
        <v>803</v>
      </c>
      <c r="C224" s="39" t="s">
        <v>387</v>
      </c>
      <c r="D224" s="39" t="s">
        <v>388</v>
      </c>
      <c r="P224" s="39">
        <v>3.8571118185</v>
      </c>
      <c r="Q224" s="39">
        <v>5.7271021979999999</v>
      </c>
      <c r="R224" s="39">
        <v>9.4817424510000006</v>
      </c>
      <c r="S224" s="39">
        <v>16.60109151</v>
      </c>
      <c r="T224" s="39">
        <v>18.311785755000002</v>
      </c>
      <c r="U224" s="39">
        <v>11.54488065</v>
      </c>
      <c r="V224" s="39">
        <v>14.759636820000001</v>
      </c>
      <c r="W224" s="39">
        <v>11.015772524999999</v>
      </c>
      <c r="X224" s="39">
        <v>14.260981234999999</v>
      </c>
      <c r="Y224" s="39">
        <v>13.24157615</v>
      </c>
      <c r="Z224" s="39">
        <v>13.15</v>
      </c>
      <c r="AA224" s="39">
        <v>12.1399177</v>
      </c>
      <c r="AB224" s="39">
        <v>11.61698457</v>
      </c>
      <c r="AC224" s="39">
        <v>11.37332209</v>
      </c>
      <c r="AD224" s="39">
        <v>10.305440669999999</v>
      </c>
      <c r="AE224" s="39">
        <v>7.7700249870000002</v>
      </c>
      <c r="AF224" s="39">
        <v>8.6376731899999992</v>
      </c>
      <c r="AG224" s="39">
        <v>9.1593141340000006</v>
      </c>
      <c r="AH224" s="39">
        <v>10.294005347999999</v>
      </c>
      <c r="AI224" s="39">
        <v>11.024925955</v>
      </c>
      <c r="AJ224" s="39">
        <v>9.5509074129999991</v>
      </c>
      <c r="AK224" s="39">
        <v>10.05611674</v>
      </c>
      <c r="AL224" s="39">
        <v>9.6983965675000015</v>
      </c>
      <c r="AM224" s="39">
        <v>26.08157199</v>
      </c>
      <c r="AN224" s="39">
        <v>13.44176968</v>
      </c>
      <c r="AO224" s="39">
        <v>7.3827488204999998</v>
      </c>
      <c r="AP224" s="39">
        <v>8.1690214409999999</v>
      </c>
      <c r="AQ224" s="39">
        <v>6.6613986570000003</v>
      </c>
      <c r="AR224" s="39">
        <v>4.7689622314999998</v>
      </c>
      <c r="AS224" s="39">
        <v>4.8022888689999998</v>
      </c>
      <c r="AT224" s="39">
        <v>5.1672399604999999</v>
      </c>
      <c r="AU224" s="39">
        <v>5.0328227569999999</v>
      </c>
      <c r="AV224" s="39">
        <v>6.8826583430000001</v>
      </c>
      <c r="AW224" s="39">
        <v>4.3473403810000004</v>
      </c>
      <c r="AX224" s="39">
        <v>7.1677691976561304</v>
      </c>
      <c r="AY224" s="39">
        <v>6.6952646580000001</v>
      </c>
      <c r="AZ224" s="39">
        <v>7.0809984720000001</v>
      </c>
      <c r="BA224" s="39">
        <v>10.393932120000001</v>
      </c>
      <c r="BB224" s="39">
        <v>7.3794393520000003</v>
      </c>
      <c r="BC224" s="39">
        <v>4.116984435</v>
      </c>
      <c r="BD224" s="39">
        <v>5.656558092</v>
      </c>
      <c r="BE224" s="39">
        <v>6.4234013589999996</v>
      </c>
      <c r="BF224" s="39">
        <v>4.621519664</v>
      </c>
      <c r="BG224" s="39">
        <v>4.3798400409999996</v>
      </c>
      <c r="BH224" s="39">
        <v>4.0415904979999997</v>
      </c>
      <c r="BI224" s="39">
        <v>5.5384851739999998</v>
      </c>
    </row>
    <row r="225" spans="1:61" hidden="1" x14ac:dyDescent="0.3">
      <c r="A225" s="39" t="s">
        <v>804</v>
      </c>
      <c r="B225" s="39" t="s">
        <v>805</v>
      </c>
      <c r="C225" s="39" t="s">
        <v>387</v>
      </c>
      <c r="D225" s="39" t="s">
        <v>388</v>
      </c>
      <c r="V225" s="39">
        <v>11.19100164</v>
      </c>
      <c r="W225" s="39">
        <v>8.9496670910000002</v>
      </c>
      <c r="X225" s="39">
        <v>11.73623064</v>
      </c>
      <c r="Y225" s="39">
        <v>15.120064254999999</v>
      </c>
      <c r="Z225" s="39">
        <v>12.57445901</v>
      </c>
      <c r="AA225" s="39">
        <v>7.5445750149999995</v>
      </c>
      <c r="AB225" s="39">
        <v>5.5894980179999996</v>
      </c>
      <c r="AC225" s="39">
        <v>5.4038088594999998</v>
      </c>
      <c r="AD225" s="39">
        <v>4.8197316489999995</v>
      </c>
      <c r="AE225" s="39">
        <v>4.7661413320000001</v>
      </c>
      <c r="AF225" s="39">
        <v>4.0891164460000002</v>
      </c>
      <c r="AG225" s="39">
        <v>4.8588591780000003</v>
      </c>
      <c r="AH225" s="39">
        <v>6.1777539400000006</v>
      </c>
      <c r="AI225" s="39">
        <v>7.6657107325</v>
      </c>
      <c r="AJ225" s="39">
        <v>6.3633312175000007</v>
      </c>
      <c r="AK225" s="39">
        <v>5.3053616960000003</v>
      </c>
      <c r="AL225" s="39">
        <v>4.2913755340000002</v>
      </c>
      <c r="AM225" s="39">
        <v>3.4520583299999998</v>
      </c>
      <c r="AN225" s="39">
        <v>5.3355333634999997</v>
      </c>
      <c r="AO225" s="39">
        <v>3.22736812</v>
      </c>
      <c r="AP225" s="39">
        <v>3.6157116010000001</v>
      </c>
      <c r="AQ225" s="39">
        <v>3.2381944799999998</v>
      </c>
      <c r="AR225" s="39">
        <v>2.9537083609999999</v>
      </c>
      <c r="AS225" s="39">
        <v>3.3114264330000003</v>
      </c>
      <c r="AT225" s="39">
        <v>3.530911245</v>
      </c>
      <c r="AU225" s="39">
        <v>3.0506384024999997</v>
      </c>
      <c r="AV225" s="39">
        <v>2.6671620229999999</v>
      </c>
      <c r="AW225" s="39">
        <v>3.122262047</v>
      </c>
      <c r="AX225" s="39">
        <v>3.437884231</v>
      </c>
      <c r="AY225" s="39">
        <v>3.8181247025</v>
      </c>
      <c r="AZ225" s="39">
        <v>5.0469933385000001</v>
      </c>
      <c r="BA225" s="39">
        <v>8.5429440949999993</v>
      </c>
      <c r="BB225" s="39">
        <v>2.6726620619999997</v>
      </c>
      <c r="BC225" s="39">
        <v>3.2288937660000001</v>
      </c>
      <c r="BD225" s="39">
        <v>4.8915020029999994</v>
      </c>
      <c r="BE225" s="39">
        <v>3.532476908</v>
      </c>
      <c r="BF225" s="39">
        <v>2.2515978514999997</v>
      </c>
      <c r="BG225" s="39">
        <v>1.4451494724999998</v>
      </c>
      <c r="BH225" s="39">
        <v>1.0344625249999999</v>
      </c>
      <c r="BI225" s="39">
        <v>1.3618869889999998</v>
      </c>
    </row>
    <row r="226" spans="1:61" hidden="1" x14ac:dyDescent="0.3">
      <c r="A226" s="39" t="s">
        <v>806</v>
      </c>
      <c r="B226" s="39" t="s">
        <v>807</v>
      </c>
      <c r="C226" s="39" t="s">
        <v>387</v>
      </c>
      <c r="D226" s="39" t="s">
        <v>388</v>
      </c>
      <c r="AP226" s="39">
        <v>35.817178239999997</v>
      </c>
      <c r="AQ226" s="39">
        <v>50.49313575</v>
      </c>
      <c r="AR226" s="39">
        <v>12.725177009999999</v>
      </c>
      <c r="AS226" s="39">
        <v>12.208945630000001</v>
      </c>
      <c r="AT226" s="39">
        <v>9.2220370759999994</v>
      </c>
      <c r="AU226" s="39">
        <v>10.12872467</v>
      </c>
      <c r="AV226" s="39">
        <v>9.7924197490000005</v>
      </c>
      <c r="AW226" s="39">
        <v>13.28588609</v>
      </c>
      <c r="AX226" s="39">
        <v>17.152204940000001</v>
      </c>
      <c r="AY226" s="39">
        <v>23.077037350000001</v>
      </c>
      <c r="AZ226" s="39">
        <v>18.548513629999999</v>
      </c>
      <c r="BA226" s="39">
        <v>31.990103950000002</v>
      </c>
      <c r="BB226" s="39">
        <v>16.957475800000001</v>
      </c>
      <c r="BC226" s="39">
        <v>13.340052350000001</v>
      </c>
      <c r="BD226" s="39">
        <v>14.32090217</v>
      </c>
      <c r="BE226" s="39">
        <v>10.63793534</v>
      </c>
      <c r="BF226" s="39">
        <v>8.1058327089999995</v>
      </c>
      <c r="BG226" s="39">
        <v>6.9984994399999998</v>
      </c>
      <c r="BH226" s="39">
        <v>5.2457328490000004</v>
      </c>
      <c r="BI226" s="39">
        <v>5.4312533209999998</v>
      </c>
    </row>
    <row r="227" spans="1:61" hidden="1" x14ac:dyDescent="0.3">
      <c r="A227" s="39" t="s">
        <v>808</v>
      </c>
      <c r="B227" s="39" t="s">
        <v>809</v>
      </c>
      <c r="C227" s="39" t="s">
        <v>387</v>
      </c>
      <c r="D227" s="39" t="s">
        <v>388</v>
      </c>
      <c r="E227" s="39">
        <v>2.8571428569999999</v>
      </c>
      <c r="F227" s="39">
        <v>1.709401709</v>
      </c>
      <c r="G227" s="39">
        <v>2.1008403360000001</v>
      </c>
      <c r="H227" s="39">
        <v>2.0576131690000001</v>
      </c>
      <c r="I227" s="39">
        <v>4.2338709679999997</v>
      </c>
      <c r="J227" s="39">
        <v>1.9342359769999999</v>
      </c>
      <c r="K227" s="39">
        <v>4.743833017</v>
      </c>
      <c r="L227" s="39">
        <v>10.6884058</v>
      </c>
      <c r="M227" s="39">
        <v>0.163666121</v>
      </c>
      <c r="N227" s="39">
        <v>11.274509800000001</v>
      </c>
      <c r="O227" s="39">
        <v>2.588042588</v>
      </c>
      <c r="P227" s="39">
        <v>0.21555165300000001</v>
      </c>
      <c r="Q227" s="39">
        <v>3.2342866250000002</v>
      </c>
      <c r="R227" s="39">
        <v>12.940813329999999</v>
      </c>
      <c r="S227" s="39">
        <v>16.876195679999999</v>
      </c>
      <c r="T227" s="39">
        <v>8.4473284230000001</v>
      </c>
      <c r="U227" s="39">
        <v>10.06953803</v>
      </c>
      <c r="V227" s="39">
        <v>9.7311327690000002</v>
      </c>
      <c r="W227" s="39">
        <v>8.8235294119999992</v>
      </c>
      <c r="X227" s="39">
        <v>14.842308170000001</v>
      </c>
      <c r="Y227" s="39">
        <v>14.109706449999999</v>
      </c>
      <c r="Z227" s="39">
        <v>8.7939698489999998</v>
      </c>
      <c r="AA227" s="39">
        <v>7.2764086179999996</v>
      </c>
      <c r="AB227" s="39">
        <v>4.4118080749999997</v>
      </c>
      <c r="AC227" s="39">
        <v>3.688744528</v>
      </c>
      <c r="AD227" s="39">
        <v>10.865952979999999</v>
      </c>
      <c r="AE227" s="39">
        <v>18.687960690000001</v>
      </c>
      <c r="AF227" s="39">
        <v>53.392953259999999</v>
      </c>
      <c r="AG227" s="39">
        <v>7.3132878080000001</v>
      </c>
      <c r="AH227" s="39">
        <v>0.76964674200000005</v>
      </c>
      <c r="AI227" s="39">
        <v>21.739944340000001</v>
      </c>
      <c r="AJ227" s="39">
        <v>25.967462510000001</v>
      </c>
      <c r="AK227" s="39">
        <v>43.666178389999999</v>
      </c>
      <c r="AL227" s="39">
        <v>143.51155850000001</v>
      </c>
      <c r="AM227" s="39">
        <v>368.47806869999999</v>
      </c>
      <c r="AN227" s="39">
        <v>235.5588151</v>
      </c>
      <c r="AO227" s="39">
        <v>-0.70188725100000005</v>
      </c>
      <c r="AP227" s="39">
        <v>7.1451116089999998</v>
      </c>
      <c r="AQ227" s="39">
        <v>18.975369199999999</v>
      </c>
      <c r="AR227" s="39">
        <v>98.773091410000006</v>
      </c>
      <c r="AS227" s="39">
        <v>59.401686550000001</v>
      </c>
      <c r="AT227" s="39">
        <v>38.586287890000001</v>
      </c>
      <c r="AU227" s="39">
        <v>15.52739892</v>
      </c>
      <c r="AV227" s="39">
        <v>23.00223218</v>
      </c>
      <c r="AW227" s="39">
        <v>9.9863251200000001</v>
      </c>
      <c r="AX227" s="39">
        <v>9.8980048959999998</v>
      </c>
      <c r="AY227" s="39">
        <v>11.281304329999999</v>
      </c>
      <c r="AZ227" s="39">
        <v>6.4262793450000002</v>
      </c>
      <c r="BA227" s="39">
        <v>14.667142739999999</v>
      </c>
      <c r="BB227" s="39">
        <v>-0.162987837</v>
      </c>
      <c r="BC227" s="39">
        <v>6.9447872950000002</v>
      </c>
      <c r="BD227" s="39">
        <v>17.71177964</v>
      </c>
      <c r="BE227" s="39">
        <v>5.0068631940000001</v>
      </c>
      <c r="BF227" s="39">
        <v>1.9171988799999999</v>
      </c>
      <c r="BG227" s="39">
        <v>3.3897457260000001</v>
      </c>
      <c r="BH227" s="39">
        <v>6.8938972769999998</v>
      </c>
      <c r="BI227" s="39">
        <v>52.335617980000002</v>
      </c>
    </row>
    <row r="228" spans="1:61" hidden="1" x14ac:dyDescent="0.3">
      <c r="A228" s="39" t="s">
        <v>810</v>
      </c>
      <c r="B228" s="39" t="s">
        <v>811</v>
      </c>
      <c r="C228" s="39" t="s">
        <v>387</v>
      </c>
      <c r="D228" s="39" t="s">
        <v>388</v>
      </c>
      <c r="AM228" s="39">
        <v>13.410133480000001</v>
      </c>
      <c r="AN228" s="39">
        <v>9.8871688819999992</v>
      </c>
      <c r="AO228" s="39">
        <v>5.809254954</v>
      </c>
      <c r="AP228" s="39">
        <v>6.1095334689999996</v>
      </c>
      <c r="AQ228" s="39">
        <v>6.6982719069999996</v>
      </c>
      <c r="AR228" s="39">
        <v>10.570445749999999</v>
      </c>
      <c r="AS228" s="39">
        <v>12.035776780000001</v>
      </c>
      <c r="AT228" s="39">
        <v>7.3296309150000001</v>
      </c>
      <c r="AU228" s="39">
        <v>3.3233106499999998</v>
      </c>
      <c r="AV228" s="39">
        <v>8.5541430540000007</v>
      </c>
      <c r="AW228" s="39">
        <v>7.5485008819999999</v>
      </c>
      <c r="AX228" s="39">
        <v>2.7090849459999999</v>
      </c>
      <c r="AY228" s="39">
        <v>4.4833312039999997</v>
      </c>
      <c r="AZ228" s="39">
        <v>2.7567237160000002</v>
      </c>
      <c r="BA228" s="39">
        <v>4.5981797630000001</v>
      </c>
      <c r="BB228" s="39">
        <v>1.6151046410000001</v>
      </c>
      <c r="BC228" s="39">
        <v>0.95701813300000005</v>
      </c>
      <c r="BD228" s="39">
        <v>3.9192859910000002</v>
      </c>
      <c r="BE228" s="39">
        <v>3.6061026350000001</v>
      </c>
      <c r="BF228" s="39">
        <v>1.4004736900000001</v>
      </c>
      <c r="BG228" s="39">
        <v>-7.6165330000000003E-2</v>
      </c>
      <c r="BH228" s="39">
        <v>-0.32521977699999999</v>
      </c>
      <c r="BI228" s="39">
        <v>-0.52001019599999998</v>
      </c>
    </row>
    <row r="229" spans="1:61" hidden="1" x14ac:dyDescent="0.3">
      <c r="A229" s="39" t="s">
        <v>812</v>
      </c>
      <c r="B229" s="39" t="s">
        <v>813</v>
      </c>
      <c r="C229" s="39" t="s">
        <v>387</v>
      </c>
      <c r="D229" s="39" t="s">
        <v>388</v>
      </c>
      <c r="AL229" s="39">
        <v>32.858333330000001</v>
      </c>
      <c r="AM229" s="39">
        <v>20.993539479999999</v>
      </c>
      <c r="AN229" s="39">
        <v>13.46293416</v>
      </c>
      <c r="AO229" s="39">
        <v>9.7922848659999993</v>
      </c>
      <c r="AP229" s="39">
        <v>8.3617697240000002</v>
      </c>
      <c r="AQ229" s="39">
        <v>7.9133468159999998</v>
      </c>
      <c r="AR229" s="39">
        <v>6.14945348</v>
      </c>
      <c r="AS229" s="39">
        <v>8.8788036780000006</v>
      </c>
      <c r="AT229" s="39">
        <v>8.4224846279999994</v>
      </c>
      <c r="AU229" s="39">
        <v>7.4700875289999997</v>
      </c>
      <c r="AV229" s="39">
        <v>5.5788018609999996</v>
      </c>
      <c r="AW229" s="39">
        <v>3.5890267960000002</v>
      </c>
      <c r="AX229" s="39">
        <v>2.4774543960000002</v>
      </c>
      <c r="AY229" s="39">
        <v>2.462561564</v>
      </c>
      <c r="AZ229" s="39">
        <v>3.6111653330000002</v>
      </c>
      <c r="BA229" s="39">
        <v>5.6518462700000001</v>
      </c>
      <c r="BB229" s="39">
        <v>0.85592011400000001</v>
      </c>
      <c r="BC229" s="39">
        <v>1.840965347</v>
      </c>
      <c r="BD229" s="39">
        <v>1.810579921</v>
      </c>
      <c r="BE229" s="39">
        <v>2.598297643</v>
      </c>
      <c r="BF229" s="39">
        <v>1.760351239</v>
      </c>
      <c r="BG229" s="39">
        <v>0.20007485799999999</v>
      </c>
      <c r="BH229" s="39">
        <v>-0.51812612400000002</v>
      </c>
      <c r="BI229" s="39">
        <v>-5.6665722000000002E-2</v>
      </c>
    </row>
    <row r="230" spans="1:61" hidden="1" x14ac:dyDescent="0.3">
      <c r="A230" s="39" t="s">
        <v>814</v>
      </c>
      <c r="B230" s="39" t="s">
        <v>815</v>
      </c>
      <c r="C230" s="39" t="s">
        <v>387</v>
      </c>
      <c r="D230" s="39" t="s">
        <v>388</v>
      </c>
      <c r="E230" s="39">
        <v>4.1417794429999999</v>
      </c>
      <c r="F230" s="39">
        <v>2.1579719260000001</v>
      </c>
      <c r="G230" s="39">
        <v>4.7662018049999997</v>
      </c>
      <c r="H230" s="39">
        <v>2.870761882</v>
      </c>
      <c r="I230" s="39">
        <v>3.3886452079999998</v>
      </c>
      <c r="J230" s="39">
        <v>5.0127688939999997</v>
      </c>
      <c r="K230" s="39">
        <v>6.4048129210000004</v>
      </c>
      <c r="L230" s="39">
        <v>4.2893145989999999</v>
      </c>
      <c r="M230" s="39">
        <v>1.9431238449999999</v>
      </c>
      <c r="N230" s="39">
        <v>2.691993353</v>
      </c>
      <c r="O230" s="39">
        <v>7.0163659889999996</v>
      </c>
      <c r="P230" s="39">
        <v>7.3955414570000002</v>
      </c>
      <c r="Q230" s="39">
        <v>6.0073906819999996</v>
      </c>
      <c r="R230" s="39">
        <v>6.7179958700000002</v>
      </c>
      <c r="S230" s="39">
        <v>9.9117236660000003</v>
      </c>
      <c r="T230" s="39">
        <v>9.7798775340000006</v>
      </c>
      <c r="U230" s="39">
        <v>10.27855381</v>
      </c>
      <c r="V230" s="39">
        <v>11.488033209999999</v>
      </c>
      <c r="W230" s="39">
        <v>9.9204114360000002</v>
      </c>
      <c r="X230" s="39">
        <v>7.2097859680000003</v>
      </c>
      <c r="Y230" s="39">
        <v>13.703583249999999</v>
      </c>
      <c r="Z230" s="39">
        <v>12.108333330000001</v>
      </c>
      <c r="AA230" s="39">
        <v>8.5780123390000007</v>
      </c>
      <c r="AB230" s="39">
        <v>8.9066885740000004</v>
      </c>
      <c r="AC230" s="39">
        <v>8.0211214480000006</v>
      </c>
      <c r="AD230" s="39">
        <v>7.3673184359999997</v>
      </c>
      <c r="AE230" s="39">
        <v>4.2330623310000002</v>
      </c>
      <c r="AF230" s="39">
        <v>4.2223493320000003</v>
      </c>
      <c r="AG230" s="39">
        <v>5.7975352989999998</v>
      </c>
      <c r="AH230" s="39">
        <v>6.437161047</v>
      </c>
      <c r="AI230" s="39">
        <v>10.46964998</v>
      </c>
      <c r="AJ230" s="39">
        <v>9.3370232219999991</v>
      </c>
      <c r="AK230" s="39">
        <v>2.2816477750000002</v>
      </c>
      <c r="AL230" s="39">
        <v>4.6479934009999999</v>
      </c>
      <c r="AM230" s="39">
        <v>2.200212482</v>
      </c>
      <c r="AN230" s="39">
        <v>2.5284195700000001</v>
      </c>
      <c r="AO230" s="39">
        <v>0.47097301699999999</v>
      </c>
      <c r="AP230" s="39">
        <v>0.51759497399999999</v>
      </c>
      <c r="AQ230" s="39">
        <v>-0.13601917199999999</v>
      </c>
      <c r="AR230" s="39">
        <v>0.454014788</v>
      </c>
      <c r="AS230" s="39">
        <v>1.0372546490000001</v>
      </c>
      <c r="AT230" s="39">
        <v>2.4059583409999998</v>
      </c>
      <c r="AU230" s="39">
        <v>2.1584821359999999</v>
      </c>
      <c r="AV230" s="39">
        <v>1.9256553489999999</v>
      </c>
      <c r="AW230" s="39">
        <v>0.373659829</v>
      </c>
      <c r="AX230" s="39">
        <v>0.45317085299999998</v>
      </c>
      <c r="AY230" s="39">
        <v>1.360214686</v>
      </c>
      <c r="AZ230" s="39">
        <v>2.2121688339999999</v>
      </c>
      <c r="BA230" s="39">
        <v>3.4370491059999999</v>
      </c>
      <c r="BB230" s="39">
        <v>-0.494460544</v>
      </c>
      <c r="BC230" s="39">
        <v>1.157988027</v>
      </c>
      <c r="BD230" s="39">
        <v>2.9611507380000002</v>
      </c>
      <c r="BE230" s="39">
        <v>0.88837750699999996</v>
      </c>
      <c r="BF230" s="39">
        <v>-4.4292970000000001E-2</v>
      </c>
      <c r="BG230" s="39">
        <v>-0.17963849400000001</v>
      </c>
      <c r="BH230" s="39">
        <v>-4.6784745000000003E-2</v>
      </c>
      <c r="BI230" s="39">
        <v>0.98426924500000001</v>
      </c>
    </row>
    <row r="231" spans="1:61" hidden="1" x14ac:dyDescent="0.3">
      <c r="A231" s="39" t="s">
        <v>816</v>
      </c>
      <c r="B231" s="39" t="s">
        <v>817</v>
      </c>
      <c r="C231" s="39" t="s">
        <v>387</v>
      </c>
      <c r="D231" s="39" t="s">
        <v>388</v>
      </c>
      <c r="K231" s="39">
        <v>3.1775210079999998</v>
      </c>
      <c r="L231" s="39">
        <v>1.8240434379999999</v>
      </c>
      <c r="M231" s="39">
        <v>3.4494250950000001</v>
      </c>
      <c r="N231" s="39">
        <v>3.2055412379999999</v>
      </c>
      <c r="O231" s="39">
        <v>1.849539566</v>
      </c>
      <c r="P231" s="39">
        <v>2.3216611760000001</v>
      </c>
      <c r="Q231" s="39">
        <v>2.3663321850000001</v>
      </c>
      <c r="R231" s="39">
        <v>11.543525969999999</v>
      </c>
      <c r="S231" s="39">
        <v>19.287775450000002</v>
      </c>
      <c r="T231" s="39">
        <v>12.04574193</v>
      </c>
      <c r="U231" s="39">
        <v>6.5309126590000002</v>
      </c>
      <c r="V231" s="39">
        <v>20.805121830000001</v>
      </c>
      <c r="W231" s="39">
        <v>8.5176147629999992</v>
      </c>
      <c r="X231" s="39">
        <v>16.453516969999999</v>
      </c>
      <c r="Y231" s="39">
        <v>18.683975400000001</v>
      </c>
      <c r="Z231" s="39">
        <v>20.055796650000001</v>
      </c>
      <c r="AA231" s="39">
        <v>10.807421339999999</v>
      </c>
      <c r="AB231" s="39">
        <v>11.56752438</v>
      </c>
      <c r="AC231" s="39">
        <v>12.93972664</v>
      </c>
      <c r="AD231" s="39">
        <v>20.462633449999998</v>
      </c>
      <c r="AE231" s="39">
        <v>13.73707533</v>
      </c>
      <c r="AF231" s="39">
        <v>13.37662338</v>
      </c>
      <c r="AG231" s="39">
        <v>20.394562279999999</v>
      </c>
      <c r="AH231" s="39">
        <v>7.5461647730000001</v>
      </c>
      <c r="AI231" s="39">
        <v>13.09228991</v>
      </c>
      <c r="AJ231" s="39">
        <v>8.9343065690000003</v>
      </c>
      <c r="AK231" s="39">
        <v>7.558295363</v>
      </c>
      <c r="AL231" s="39">
        <v>12.02342387</v>
      </c>
      <c r="AM231" s="39">
        <v>13.769324879999999</v>
      </c>
      <c r="AN231" s="39">
        <v>12.28859126</v>
      </c>
      <c r="AO231" s="39">
        <v>6.4252133029999996</v>
      </c>
      <c r="AP231" s="39">
        <v>7.1253272250000004</v>
      </c>
      <c r="AQ231" s="39">
        <v>8.1099656360000001</v>
      </c>
      <c r="AR231" s="39">
        <v>6.0888606340000004</v>
      </c>
      <c r="AS231" s="39">
        <v>12.208535850000001</v>
      </c>
      <c r="AT231" s="39">
        <v>5.942109823</v>
      </c>
      <c r="AU231" s="39">
        <v>12.01971547</v>
      </c>
      <c r="AV231" s="39">
        <v>7.29</v>
      </c>
      <c r="AW231" s="39">
        <v>3.4453350729999999</v>
      </c>
      <c r="AX231" s="39">
        <v>4.7740040459999999</v>
      </c>
      <c r="AY231" s="39">
        <v>5.304639463</v>
      </c>
      <c r="AZ231" s="39">
        <v>8.0760882790000004</v>
      </c>
      <c r="BA231" s="39">
        <v>12.65746019</v>
      </c>
      <c r="BB231" s="39">
        <v>7.4482342340000001</v>
      </c>
      <c r="BC231" s="39">
        <v>4.509236918</v>
      </c>
      <c r="BD231" s="39">
        <v>6.1051982020000004</v>
      </c>
      <c r="BE231" s="39">
        <v>8.9396091850000001</v>
      </c>
      <c r="BF231" s="39">
        <v>5.6195994169999999</v>
      </c>
      <c r="BG231" s="39">
        <v>5.6852668639999999</v>
      </c>
      <c r="BH231" s="39">
        <v>4.954437553</v>
      </c>
      <c r="BI231" s="39">
        <v>7.8464118200000001</v>
      </c>
    </row>
    <row r="232" spans="1:61" hidden="1" x14ac:dyDescent="0.3">
      <c r="A232" s="39" t="s">
        <v>818</v>
      </c>
      <c r="B232" s="39" t="s">
        <v>819</v>
      </c>
      <c r="C232" s="39" t="s">
        <v>387</v>
      </c>
      <c r="D232" s="39" t="s">
        <v>388</v>
      </c>
    </row>
    <row r="233" spans="1:61" hidden="1" x14ac:dyDescent="0.3">
      <c r="A233" s="39" t="s">
        <v>820</v>
      </c>
      <c r="B233" s="39" t="s">
        <v>821</v>
      </c>
      <c r="C233" s="39" t="s">
        <v>387</v>
      </c>
      <c r="D233" s="39" t="s">
        <v>388</v>
      </c>
      <c r="P233" s="39">
        <v>14.599292869999999</v>
      </c>
      <c r="Q233" s="39">
        <v>20.94099499</v>
      </c>
      <c r="R233" s="39">
        <v>18.239795919999999</v>
      </c>
      <c r="S233" s="39">
        <v>24.42466739</v>
      </c>
      <c r="T233" s="39">
        <v>18.61137201</v>
      </c>
      <c r="U233" s="39">
        <v>14.868733629999999</v>
      </c>
      <c r="V233" s="39">
        <v>14.95916852</v>
      </c>
      <c r="W233" s="39">
        <v>11.783251229999999</v>
      </c>
      <c r="X233" s="39">
        <v>12.480169220000001</v>
      </c>
      <c r="Y233" s="39">
        <v>13.57154051</v>
      </c>
      <c r="Z233" s="39">
        <v>10.5767904</v>
      </c>
      <c r="AA233" s="39">
        <v>-0.91264667499999996</v>
      </c>
      <c r="AB233" s="39">
        <v>6.0526315789999998</v>
      </c>
      <c r="AC233" s="39">
        <v>4.0942928040000002</v>
      </c>
      <c r="AD233" s="39">
        <v>0.83432657899999996</v>
      </c>
      <c r="AE233" s="39">
        <v>0.23640661900000001</v>
      </c>
      <c r="AF233" s="39">
        <v>2.5943396230000002</v>
      </c>
      <c r="AG233" s="39">
        <v>1.8390804599999999</v>
      </c>
      <c r="AH233" s="39">
        <v>1.5801354400000001</v>
      </c>
      <c r="AI233" s="39">
        <v>3.888888889</v>
      </c>
      <c r="AJ233" s="39">
        <v>1.986754967</v>
      </c>
      <c r="AK233" s="39">
        <v>3.246753247</v>
      </c>
      <c r="AL233" s="39">
        <v>1.383647799</v>
      </c>
      <c r="AM233" s="39">
        <v>1.7369727049999999</v>
      </c>
      <c r="AN233" s="39">
        <v>-0.243902439</v>
      </c>
      <c r="AO233" s="39">
        <v>-1.100244499</v>
      </c>
      <c r="AP233" s="39">
        <v>0.61804697200000003</v>
      </c>
      <c r="AQ233" s="39">
        <v>2.5798525799999998</v>
      </c>
      <c r="AR233" s="39">
        <v>6.3473053889999997</v>
      </c>
      <c r="AS233" s="39">
        <v>6.2687687690000002</v>
      </c>
      <c r="AT233" s="39">
        <v>5.9696220420000001</v>
      </c>
      <c r="AU233" s="39">
        <v>0.17499999999999999</v>
      </c>
      <c r="AV233" s="39">
        <v>3.3025538640000001</v>
      </c>
      <c r="AW233" s="39">
        <v>3.8573039140000001</v>
      </c>
      <c r="AX233" s="39">
        <v>0.90718771799999998</v>
      </c>
      <c r="AY233" s="39">
        <v>-0.35346549900000002</v>
      </c>
      <c r="AZ233" s="39">
        <v>5.3206002730000002</v>
      </c>
      <c r="BA233" s="39">
        <v>36.964758289999999</v>
      </c>
      <c r="BB233" s="39">
        <v>31.754440769999999</v>
      </c>
      <c r="BC233" s="39">
        <v>-2.4046387509999998</v>
      </c>
      <c r="BD233" s="39">
        <v>2.559267722</v>
      </c>
      <c r="BE233" s="39">
        <v>7.1103706229999997</v>
      </c>
      <c r="BF233" s="39">
        <v>4.3389384829999997</v>
      </c>
      <c r="BG233" s="39">
        <v>1.3858345459999999</v>
      </c>
      <c r="BH233" s="39">
        <v>4.0415904979999997</v>
      </c>
      <c r="BI233" s="39">
        <v>-1.015546276</v>
      </c>
    </row>
    <row r="234" spans="1:61" hidden="1" x14ac:dyDescent="0.3">
      <c r="A234" s="39" t="s">
        <v>822</v>
      </c>
      <c r="B234" s="39" t="s">
        <v>823</v>
      </c>
      <c r="C234" s="39" t="s">
        <v>387</v>
      </c>
      <c r="D234" s="39" t="s">
        <v>388</v>
      </c>
      <c r="E234" s="39">
        <v>5.1189095130000002</v>
      </c>
      <c r="F234" s="39">
        <v>1.9588908819999999</v>
      </c>
      <c r="G234" s="39">
        <v>-3.846153846</v>
      </c>
      <c r="H234" s="39">
        <v>1.9166666670000001</v>
      </c>
      <c r="I234" s="39">
        <v>5.3965658220000003</v>
      </c>
      <c r="J234" s="39">
        <v>-3.8789759500000001</v>
      </c>
      <c r="K234" s="39">
        <v>3.7933817589999999</v>
      </c>
      <c r="L234" s="39">
        <v>6.4541213060000002</v>
      </c>
      <c r="M234" s="39">
        <v>2.8487947409999999</v>
      </c>
      <c r="N234" s="39">
        <v>-1.988636364</v>
      </c>
      <c r="O234" s="39">
        <v>4.6376811590000004</v>
      </c>
      <c r="P234" s="39">
        <v>5.6094182830000001</v>
      </c>
      <c r="Q234" s="39">
        <v>2.0983606560000001</v>
      </c>
      <c r="R234" s="39">
        <v>20.359666019999999</v>
      </c>
      <c r="S234" s="39">
        <v>15.52828175</v>
      </c>
      <c r="T234" s="39">
        <v>11.464968150000001</v>
      </c>
      <c r="U234" s="39">
        <v>11.42857143</v>
      </c>
      <c r="V234" s="39">
        <v>11.965811970000001</v>
      </c>
      <c r="W234" s="39">
        <v>4.8091603049999998</v>
      </c>
      <c r="X234" s="39">
        <v>4.552075747</v>
      </c>
      <c r="Y234" s="39">
        <v>19.296412400000001</v>
      </c>
      <c r="Z234" s="39">
        <v>18.394160580000001</v>
      </c>
      <c r="AA234" s="39">
        <v>14.30332922</v>
      </c>
      <c r="AB234" s="39">
        <v>6.1272923410000004</v>
      </c>
      <c r="AC234" s="39">
        <v>9.2295181950000007</v>
      </c>
      <c r="AD234" s="39">
        <v>17.252931319999998</v>
      </c>
      <c r="AE234" s="39">
        <v>36.063492060000002</v>
      </c>
      <c r="AF234" s="39">
        <v>59.484367710000001</v>
      </c>
      <c r="AG234" s="39">
        <v>34.562211980000001</v>
      </c>
      <c r="AH234" s="39">
        <v>11.399217220000001</v>
      </c>
      <c r="AI234" s="39">
        <v>19.396867220000001</v>
      </c>
      <c r="AJ234" s="39">
        <v>9</v>
      </c>
      <c r="AK234" s="39">
        <v>11.009174310000001</v>
      </c>
      <c r="AL234" s="39">
        <v>13.2231405</v>
      </c>
      <c r="AM234" s="39">
        <v>15.32846715</v>
      </c>
      <c r="AN234" s="39">
        <v>7.9799578059999998</v>
      </c>
      <c r="AO234" s="39">
        <v>8.2498900989999999</v>
      </c>
      <c r="AP234" s="39">
        <v>1.8861113620000001</v>
      </c>
      <c r="AQ234" s="39">
        <v>-0.79716563299999998</v>
      </c>
      <c r="AR234" s="39">
        <v>-3.703703704</v>
      </c>
      <c r="AS234" s="39">
        <v>-3.846153846</v>
      </c>
      <c r="AT234" s="39">
        <v>3</v>
      </c>
      <c r="AU234" s="39">
        <v>-0.130505282</v>
      </c>
      <c r="AV234" s="39">
        <v>5.7968294489999996</v>
      </c>
      <c r="AW234" s="39">
        <v>4.4331413670000002</v>
      </c>
      <c r="AX234" s="39">
        <v>7.2403493929999998</v>
      </c>
      <c r="AY234" s="39">
        <v>10.024110540000001</v>
      </c>
      <c r="AZ234" s="39">
        <v>3.9077095040000001</v>
      </c>
      <c r="BA234" s="39">
        <v>15.74532522</v>
      </c>
      <c r="BB234" s="39">
        <v>2.9208971180000001</v>
      </c>
      <c r="BC234" s="39">
        <v>4.3974138319999998</v>
      </c>
      <c r="BD234" s="39">
        <v>4.7531638889999996</v>
      </c>
      <c r="BE234" s="39">
        <v>36.702295339999999</v>
      </c>
    </row>
    <row r="235" spans="1:61" hidden="1" x14ac:dyDescent="0.3">
      <c r="A235" s="39" t="s">
        <v>824</v>
      </c>
      <c r="B235" s="39" t="s">
        <v>825</v>
      </c>
      <c r="C235" s="39" t="s">
        <v>387</v>
      </c>
      <c r="D235" s="39" t="s">
        <v>388</v>
      </c>
    </row>
    <row r="236" spans="1:61" hidden="1" x14ac:dyDescent="0.3">
      <c r="A236" s="39" t="s">
        <v>826</v>
      </c>
      <c r="B236" s="39" t="s">
        <v>827</v>
      </c>
      <c r="C236" s="39" t="s">
        <v>387</v>
      </c>
      <c r="D236" s="39" t="s">
        <v>388</v>
      </c>
      <c r="AC236" s="39">
        <v>20.250896059999999</v>
      </c>
      <c r="AD236" s="39">
        <v>5.1539990060000003</v>
      </c>
      <c r="AE236" s="39">
        <v>-13.056572579999999</v>
      </c>
      <c r="AF236" s="39">
        <v>-5.9748427670000002</v>
      </c>
      <c r="AG236" s="39">
        <v>15.477517649999999</v>
      </c>
      <c r="AH236" s="39">
        <v>-3.6891346039999999</v>
      </c>
      <c r="AI236" s="39">
        <v>-0.73828226500000005</v>
      </c>
      <c r="AJ236" s="39">
        <v>3.1938747300000001</v>
      </c>
      <c r="AK236" s="39">
        <v>-3.1130306719999998</v>
      </c>
      <c r="AL236" s="39">
        <v>-8.4279334870000007</v>
      </c>
      <c r="AM236" s="39">
        <v>41.724897239999997</v>
      </c>
      <c r="AN236" s="39">
        <v>9.2303259979999996</v>
      </c>
      <c r="AO236" s="39">
        <v>11.330878909999999</v>
      </c>
      <c r="AP236" s="39">
        <v>5.5722571109999999</v>
      </c>
      <c r="AQ236" s="39">
        <v>4.2588511020000004</v>
      </c>
      <c r="AR236" s="39">
        <v>-8.0250596269999992</v>
      </c>
      <c r="AS236" s="39">
        <v>3.8226008810000001</v>
      </c>
      <c r="AT236" s="39">
        <v>12.43128653</v>
      </c>
      <c r="AU236" s="39">
        <v>5.1918189520000002</v>
      </c>
      <c r="AV236" s="39">
        <v>-1.7525694119999999</v>
      </c>
      <c r="AW236" s="39">
        <v>-5.3554002890000003</v>
      </c>
      <c r="AX236" s="39">
        <v>7.890365675</v>
      </c>
      <c r="AY236" s="39">
        <v>8.0362889800000001</v>
      </c>
      <c r="AZ236" s="39">
        <v>-8.9747396199999994</v>
      </c>
      <c r="BA236" s="39">
        <v>10.29697582</v>
      </c>
      <c r="BB236" s="39">
        <v>9.9524229070000008</v>
      </c>
      <c r="BC236" s="39">
        <v>-2.0778657460000001</v>
      </c>
      <c r="BD236" s="39">
        <v>-3.7042957040000002</v>
      </c>
      <c r="BE236" s="39">
        <v>14.018205419999999</v>
      </c>
      <c r="BF236" s="39">
        <v>0.145451048</v>
      </c>
      <c r="BG236" s="39">
        <v>1.6808358750000001</v>
      </c>
      <c r="BH236" s="39">
        <v>3.6699004340000001</v>
      </c>
    </row>
    <row r="237" spans="1:61" hidden="1" x14ac:dyDescent="0.3">
      <c r="A237" s="39" t="s">
        <v>828</v>
      </c>
      <c r="B237" s="39" t="s">
        <v>829</v>
      </c>
      <c r="C237" s="39" t="s">
        <v>387</v>
      </c>
      <c r="D237" s="39" t="s">
        <v>388</v>
      </c>
      <c r="AF237" s="39">
        <v>5.1748812735000005</v>
      </c>
      <c r="AG237" s="39">
        <v>9.3421268855000008</v>
      </c>
      <c r="AH237" s="39">
        <v>6.4625617110000002</v>
      </c>
      <c r="AI237" s="39">
        <v>8.19137132</v>
      </c>
      <c r="AJ237" s="39">
        <v>6.9656812779999999</v>
      </c>
      <c r="AK237" s="39">
        <v>7.5257357200000001</v>
      </c>
      <c r="AL237" s="39">
        <v>5.7369058334999998</v>
      </c>
      <c r="AM237" s="39">
        <v>7.6514890145000001</v>
      </c>
      <c r="AN237" s="39">
        <v>5.8181818180000002</v>
      </c>
      <c r="AO237" s="39">
        <v>7.3134825934999999</v>
      </c>
      <c r="AP237" s="39">
        <v>5.6080284339999995</v>
      </c>
      <c r="AQ237" s="39">
        <v>8.6148315364999988</v>
      </c>
      <c r="AR237" s="39">
        <v>4.2907285174999998</v>
      </c>
      <c r="AS237" s="39">
        <v>2.0271403665000003</v>
      </c>
      <c r="AT237" s="39">
        <v>4.8090861005000001</v>
      </c>
      <c r="AU237" s="39">
        <v>3.5279559985</v>
      </c>
      <c r="AV237" s="39">
        <v>4.1727477779999997</v>
      </c>
      <c r="AW237" s="39">
        <v>4.5342137410000003</v>
      </c>
      <c r="AX237" s="39">
        <v>6.3492550650000004</v>
      </c>
      <c r="AY237" s="39">
        <v>5.0951666170000003</v>
      </c>
      <c r="AZ237" s="39">
        <v>5.5770639319999997</v>
      </c>
      <c r="BA237" s="39">
        <v>9.7765851949999991</v>
      </c>
      <c r="BB237" s="39">
        <v>3.2146957519999999</v>
      </c>
      <c r="BC237" s="39">
        <v>3.7898363480000001</v>
      </c>
      <c r="BD237" s="39">
        <v>5.4109181140000002</v>
      </c>
      <c r="BE237" s="39">
        <v>3.1720856460000002</v>
      </c>
      <c r="BF237" s="39">
        <v>2.9976940810000001</v>
      </c>
      <c r="BG237" s="39">
        <v>3.855238553</v>
      </c>
      <c r="BH237" s="39">
        <v>1.3708232730000001</v>
      </c>
      <c r="BI237" s="39">
        <v>2.063829787</v>
      </c>
    </row>
    <row r="238" spans="1:61" hidden="1" x14ac:dyDescent="0.3">
      <c r="A238" s="39" t="s">
        <v>830</v>
      </c>
      <c r="B238" s="39" t="s">
        <v>831</v>
      </c>
      <c r="C238" s="39" t="s">
        <v>387</v>
      </c>
      <c r="D238" s="39" t="s">
        <v>388</v>
      </c>
      <c r="AM238" s="39">
        <v>136.7593928</v>
      </c>
      <c r="AN238" s="39">
        <v>85.384108879999999</v>
      </c>
      <c r="AO238" s="39">
        <v>38.829301340000001</v>
      </c>
      <c r="AP238" s="39">
        <v>15.940599410000001</v>
      </c>
      <c r="AQ238" s="39">
        <v>10.57716115</v>
      </c>
      <c r="AR238" s="39">
        <v>19.192675820000002</v>
      </c>
      <c r="AS238" s="39">
        <v>13.180890590000001</v>
      </c>
      <c r="AT238" s="39">
        <v>7.8575441440000002</v>
      </c>
      <c r="AU238" s="39">
        <v>5.6989839065000005</v>
      </c>
      <c r="AV238" s="39">
        <v>4.7215533660000002</v>
      </c>
      <c r="AW238" s="39">
        <v>6.8820543900000004</v>
      </c>
      <c r="AX238" s="39">
        <v>7.579999291</v>
      </c>
      <c r="AY238" s="39">
        <v>7.0330292849999996</v>
      </c>
      <c r="AZ238" s="39">
        <v>8.4024867529999998</v>
      </c>
      <c r="BA238" s="39">
        <v>10.44412838</v>
      </c>
      <c r="BB238" s="39">
        <v>3.4667237320000002</v>
      </c>
      <c r="BC238" s="39">
        <v>6.1425536019999996</v>
      </c>
      <c r="BD238" s="39">
        <v>7.6106072090000003</v>
      </c>
      <c r="BE238" s="39">
        <v>3.3338002520000001</v>
      </c>
      <c r="BF238" s="39">
        <v>2.7852817889999999</v>
      </c>
      <c r="BG238" s="39">
        <v>2.0824479390000001</v>
      </c>
      <c r="BH238" s="39">
        <v>3.7265860279999998</v>
      </c>
      <c r="BI238" s="39">
        <v>1.1223139740000001</v>
      </c>
    </row>
    <row r="239" spans="1:61" hidden="1" x14ac:dyDescent="0.3">
      <c r="A239" s="39" t="s">
        <v>832</v>
      </c>
      <c r="B239" s="39" t="s">
        <v>833</v>
      </c>
      <c r="C239" s="39" t="s">
        <v>387</v>
      </c>
      <c r="D239" s="39" t="s">
        <v>388</v>
      </c>
      <c r="L239" s="39">
        <v>-2.3188405809999999</v>
      </c>
      <c r="M239" s="39">
        <v>0.29673590599999999</v>
      </c>
      <c r="N239" s="39">
        <v>6.0157790929999999</v>
      </c>
      <c r="O239" s="39">
        <v>4.4806201550000004</v>
      </c>
      <c r="P239" s="39">
        <v>6.4920611360000002</v>
      </c>
      <c r="Q239" s="39">
        <v>7.7266076779999997</v>
      </c>
      <c r="R239" s="39">
        <v>3.6153149660000001</v>
      </c>
      <c r="S239" s="39">
        <v>12.831931689999999</v>
      </c>
      <c r="T239" s="39">
        <v>18.012199500000001</v>
      </c>
      <c r="U239" s="39">
        <v>11.640730810000001</v>
      </c>
      <c r="V239" s="39">
        <v>22.457013409999998</v>
      </c>
      <c r="W239" s="39">
        <v>0.44277309399999998</v>
      </c>
      <c r="X239" s="39">
        <v>7.5392512079999996</v>
      </c>
      <c r="Y239" s="39">
        <v>12.30685721</v>
      </c>
      <c r="Z239" s="39">
        <v>19.71650236</v>
      </c>
      <c r="AA239" s="39">
        <v>11.129673329999999</v>
      </c>
      <c r="AB239" s="39">
        <v>9.3554650800000001</v>
      </c>
      <c r="AC239" s="39">
        <v>-3.5266287100000002</v>
      </c>
      <c r="AD239" s="39">
        <v>-1.814414382</v>
      </c>
      <c r="AE239" s="39">
        <v>4.124615264</v>
      </c>
      <c r="AF239" s="39">
        <v>5.4008849999999997E-2</v>
      </c>
      <c r="AG239" s="39">
        <v>-0.15091098</v>
      </c>
      <c r="AH239" s="39">
        <v>-0.83940311700000003</v>
      </c>
      <c r="AI239" s="39">
        <v>1.0153415050000001</v>
      </c>
      <c r="AJ239" s="39">
        <v>0.38708179799999998</v>
      </c>
      <c r="AK239" s="39">
        <v>1.3937866370000001</v>
      </c>
      <c r="AL239" s="39">
        <v>-1.0068816890000001</v>
      </c>
      <c r="AM239" s="39">
        <v>39.162767379999998</v>
      </c>
      <c r="AN239" s="39">
        <v>16.43350345</v>
      </c>
      <c r="AO239" s="39">
        <v>4.6875</v>
      </c>
      <c r="AP239" s="39">
        <v>8.2508250830000005</v>
      </c>
      <c r="AQ239" s="39">
        <v>0.973332278</v>
      </c>
      <c r="AR239" s="39">
        <v>-7.0532915000000002E-2</v>
      </c>
      <c r="AS239" s="39">
        <v>1.890047839</v>
      </c>
      <c r="AT239" s="39">
        <v>3.9100985220000002</v>
      </c>
      <c r="AU239" s="39">
        <v>3.0740740739999999</v>
      </c>
      <c r="AV239" s="39">
        <v>-0.96298958000000001</v>
      </c>
      <c r="AW239" s="39">
        <v>0.39184384300000002</v>
      </c>
      <c r="AX239" s="39">
        <v>6.8015901699999999</v>
      </c>
      <c r="AY239" s="39">
        <v>2.2265836490000002</v>
      </c>
      <c r="AZ239" s="39">
        <v>0.95994703699999995</v>
      </c>
      <c r="BA239" s="39">
        <v>8.6819672130000001</v>
      </c>
      <c r="BB239" s="39">
        <v>3.3133908050000001</v>
      </c>
      <c r="BC239" s="39">
        <v>1.834169331</v>
      </c>
      <c r="BD239" s="39">
        <v>3.5722772279999999</v>
      </c>
      <c r="BE239" s="39">
        <v>2.6307739369999998</v>
      </c>
      <c r="BF239" s="39">
        <v>1.766766021</v>
      </c>
      <c r="BG239" s="39">
        <v>0.18671606700000001</v>
      </c>
      <c r="BH239" s="39">
        <v>1.7898644990000001</v>
      </c>
      <c r="BI239" s="39">
        <v>0.85442469899999995</v>
      </c>
    </row>
    <row r="240" spans="1:61" hidden="1" x14ac:dyDescent="0.3">
      <c r="A240" s="39" t="s">
        <v>834</v>
      </c>
      <c r="B240" s="39" t="s">
        <v>835</v>
      </c>
      <c r="C240" s="39" t="s">
        <v>387</v>
      </c>
      <c r="D240" s="39" t="s">
        <v>388</v>
      </c>
      <c r="E240" s="39">
        <v>-0.76586433300000001</v>
      </c>
      <c r="F240" s="39">
        <v>7.3869900770000001</v>
      </c>
      <c r="G240" s="39">
        <v>3.6960985630000001</v>
      </c>
      <c r="H240" s="39">
        <v>0</v>
      </c>
      <c r="I240" s="39">
        <v>-0.79207920799999998</v>
      </c>
      <c r="J240" s="39">
        <v>0.16633399800000001</v>
      </c>
      <c r="K240" s="39">
        <v>4.0352042509999997</v>
      </c>
      <c r="L240" s="39">
        <v>4.3096568240000002</v>
      </c>
      <c r="M240" s="39">
        <v>1.7903596020000001</v>
      </c>
      <c r="N240" s="39">
        <v>2.4503908600000002</v>
      </c>
      <c r="O240" s="39">
        <v>-8.8041086000000005E-2</v>
      </c>
      <c r="P240" s="39">
        <v>0.48465266499999998</v>
      </c>
      <c r="Q240" s="39">
        <v>4.8377667349999998</v>
      </c>
      <c r="R240" s="39">
        <v>15.509549700000001</v>
      </c>
      <c r="S240" s="39">
        <v>24.313559829999999</v>
      </c>
      <c r="T240" s="39">
        <v>5.3300970870000004</v>
      </c>
      <c r="U240" s="39">
        <v>4.1493055549999998</v>
      </c>
      <c r="V240" s="39">
        <v>7.6012668779999997</v>
      </c>
      <c r="W240" s="39">
        <v>7.9240898529999999</v>
      </c>
      <c r="X240" s="39">
        <v>9.8973659660000006</v>
      </c>
      <c r="Y240" s="39">
        <v>19.703500519999999</v>
      </c>
      <c r="Z240" s="39">
        <v>12.662993070000001</v>
      </c>
      <c r="AA240" s="39">
        <v>5.2590799029999999</v>
      </c>
      <c r="AB240" s="39">
        <v>3.7265366210000002</v>
      </c>
      <c r="AC240" s="39">
        <v>0.86489843</v>
      </c>
      <c r="AD240" s="39">
        <v>2.4317312339999999</v>
      </c>
      <c r="AE240" s="39">
        <v>1.8416759680000001</v>
      </c>
      <c r="AF240" s="39">
        <v>2.4664611280000002</v>
      </c>
      <c r="AG240" s="39">
        <v>3.8627307470000001</v>
      </c>
      <c r="AH240" s="39">
        <v>5.3554650800000001</v>
      </c>
      <c r="AI240" s="39">
        <v>5.8639947440000002</v>
      </c>
      <c r="AJ240" s="39">
        <v>5.7098525990000004</v>
      </c>
      <c r="AK240" s="39">
        <v>4.139145751</v>
      </c>
      <c r="AL240" s="39">
        <v>3.3121916840000001</v>
      </c>
      <c r="AM240" s="39">
        <v>5.0477489770000004</v>
      </c>
      <c r="AN240" s="39">
        <v>5.8181818180000002</v>
      </c>
      <c r="AO240" s="39">
        <v>5.8051055470000001</v>
      </c>
      <c r="AP240" s="39">
        <v>5.6257974710000003</v>
      </c>
      <c r="AQ240" s="39">
        <v>7.9947287500000002</v>
      </c>
      <c r="AR240" s="39">
        <v>0.28472645899999999</v>
      </c>
      <c r="AS240" s="39">
        <v>1.591969175</v>
      </c>
      <c r="AT240" s="39">
        <v>1.6269088730000001</v>
      </c>
      <c r="AU240" s="39">
        <v>0.69730897700000005</v>
      </c>
      <c r="AV240" s="39">
        <v>1.8043499460000001</v>
      </c>
      <c r="AW240" s="39">
        <v>2.7591492620000002</v>
      </c>
      <c r="AX240" s="39">
        <v>4.5403691960000003</v>
      </c>
      <c r="AY240" s="39">
        <v>4.6374743599999997</v>
      </c>
      <c r="AZ240" s="39">
        <v>2.2415409529999999</v>
      </c>
      <c r="BA240" s="39">
        <v>5.4684894960000001</v>
      </c>
      <c r="BB240" s="39">
        <v>-0.84571609199999997</v>
      </c>
      <c r="BC240" s="39">
        <v>3.2475884239999999</v>
      </c>
      <c r="BD240" s="39">
        <v>3.8098204089999999</v>
      </c>
      <c r="BE240" s="39">
        <v>3.02</v>
      </c>
      <c r="BF240" s="39">
        <v>2.1849606600000002</v>
      </c>
      <c r="BG240" s="39">
        <v>1.8958901340000001</v>
      </c>
      <c r="BH240" s="39">
        <v>-0.90016434199999995</v>
      </c>
      <c r="BI240" s="39">
        <v>0.188334903</v>
      </c>
    </row>
    <row r="241" spans="1:61" hidden="1" x14ac:dyDescent="0.3">
      <c r="A241" s="39" t="s">
        <v>836</v>
      </c>
      <c r="B241" s="39" t="s">
        <v>837</v>
      </c>
      <c r="C241" s="39" t="s">
        <v>387</v>
      </c>
      <c r="D241" s="39" t="s">
        <v>388</v>
      </c>
      <c r="AT241" s="39">
        <v>38.591889449999996</v>
      </c>
      <c r="AU241" s="39">
        <v>12.24998478</v>
      </c>
      <c r="AV241" s="39">
        <v>16.303491210000001</v>
      </c>
      <c r="AW241" s="39">
        <v>7.1419650839999997</v>
      </c>
      <c r="AX241" s="39">
        <v>7.0919324430000001</v>
      </c>
      <c r="AY241" s="39">
        <v>10.010865190000001</v>
      </c>
      <c r="AZ241" s="39">
        <v>13.149124710000001</v>
      </c>
      <c r="BA241" s="39">
        <v>20.470521909999999</v>
      </c>
      <c r="BB241" s="39">
        <v>6.4482348109999998</v>
      </c>
      <c r="BC241" s="39">
        <v>6.4195650940000002</v>
      </c>
      <c r="BD241" s="39">
        <v>12.43154904</v>
      </c>
      <c r="BE241" s="39">
        <v>5.8311660099999996</v>
      </c>
      <c r="BF241" s="39">
        <v>5.0096464530000002</v>
      </c>
      <c r="BG241" s="39">
        <v>6.104427651</v>
      </c>
      <c r="BH241" s="39">
        <v>5.7145594959999997</v>
      </c>
      <c r="BI241" s="39">
        <v>6.0045808230000004</v>
      </c>
    </row>
    <row r="242" spans="1:61" hidden="1" x14ac:dyDescent="0.3">
      <c r="A242" s="39" t="s">
        <v>838</v>
      </c>
      <c r="B242" s="39" t="s">
        <v>839</v>
      </c>
      <c r="C242" s="39" t="s">
        <v>387</v>
      </c>
      <c r="D242" s="39" t="s">
        <v>388</v>
      </c>
    </row>
    <row r="243" spans="1:61" hidden="1" x14ac:dyDescent="0.3">
      <c r="A243" s="39" t="s">
        <v>840</v>
      </c>
      <c r="B243" s="39" t="s">
        <v>841</v>
      </c>
      <c r="C243" s="39" t="s">
        <v>387</v>
      </c>
      <c r="D243" s="39" t="s">
        <v>388</v>
      </c>
      <c r="E243" s="39">
        <v>3.0656959974999998</v>
      </c>
      <c r="F243" s="39">
        <v>3.1052501465</v>
      </c>
      <c r="G243" s="39">
        <v>2.3893500115000004</v>
      </c>
      <c r="H243" s="39">
        <v>3.0065372450000001</v>
      </c>
      <c r="I243" s="39">
        <v>3.679118849</v>
      </c>
      <c r="J243" s="39">
        <v>2.7459324880000002</v>
      </c>
      <c r="K243" s="39">
        <v>4.0943580500000003</v>
      </c>
      <c r="L243" s="39">
        <v>2.5766035675000003</v>
      </c>
      <c r="M243" s="39">
        <v>4.031672768</v>
      </c>
      <c r="N243" s="39">
        <v>2.5346514904999999</v>
      </c>
      <c r="O243" s="39">
        <v>4.3039033519999998</v>
      </c>
      <c r="P243" s="39">
        <v>4.3139356209999997</v>
      </c>
      <c r="Q243" s="39">
        <v>5.9696235039999994</v>
      </c>
      <c r="R243" s="39">
        <v>13.79603399</v>
      </c>
      <c r="S243" s="39">
        <v>23.32135427</v>
      </c>
      <c r="T243" s="39">
        <v>16.068278005</v>
      </c>
      <c r="U243" s="39">
        <v>9.9315956525000004</v>
      </c>
      <c r="V243" s="39">
        <v>11.3998565</v>
      </c>
      <c r="W243" s="39">
        <v>10.35567228</v>
      </c>
      <c r="X243" s="39">
        <v>15.225393244999999</v>
      </c>
      <c r="Y243" s="39">
        <v>19.477729109999999</v>
      </c>
      <c r="Z243" s="39">
        <v>14.960998005</v>
      </c>
      <c r="AA243" s="39">
        <v>9.3216447645000002</v>
      </c>
      <c r="AB243" s="39">
        <v>12.448214405000002</v>
      </c>
      <c r="AC243" s="39">
        <v>12.64272066</v>
      </c>
      <c r="AD243" s="39">
        <v>20.507583179999997</v>
      </c>
      <c r="AE243" s="39">
        <v>16.896668054999999</v>
      </c>
      <c r="AF243" s="39">
        <v>15.712675605000001</v>
      </c>
      <c r="AG243" s="39">
        <v>15.343225265000001</v>
      </c>
      <c r="AH243" s="39">
        <v>15.841711140000001</v>
      </c>
      <c r="AI243" s="39">
        <v>23.660865774999998</v>
      </c>
      <c r="AJ243" s="39">
        <v>25.09640731</v>
      </c>
      <c r="AK243" s="39">
        <v>15.309273520000001</v>
      </c>
      <c r="AL243" s="39">
        <v>11.327463045</v>
      </c>
      <c r="AM243" s="39">
        <v>10.7205639</v>
      </c>
      <c r="AN243" s="39">
        <v>11.128702970000001</v>
      </c>
      <c r="AO243" s="39">
        <v>9.7996833900000002</v>
      </c>
      <c r="AP243" s="39">
        <v>7.1451116089999998</v>
      </c>
      <c r="AQ243" s="39">
        <v>6.6134607049999996</v>
      </c>
      <c r="AR243" s="39">
        <v>5.0357884134999997</v>
      </c>
      <c r="AS243" s="39">
        <v>5.3707010369999999</v>
      </c>
      <c r="AT243" s="39">
        <v>5.4219370364999993</v>
      </c>
      <c r="AU243" s="39">
        <v>5.1272286144999999</v>
      </c>
      <c r="AV243" s="39">
        <v>5.4529322429999993</v>
      </c>
      <c r="AW243" s="39">
        <v>4.5602050740000006</v>
      </c>
      <c r="AX243" s="39">
        <v>4.8736967714999997</v>
      </c>
      <c r="AY243" s="39">
        <v>4.9370427560000003</v>
      </c>
      <c r="AZ243" s="39">
        <v>6.2849229485000002</v>
      </c>
      <c r="BA243" s="39">
        <v>8.6501411499999996</v>
      </c>
      <c r="BB243" s="39">
        <v>2.752652581</v>
      </c>
      <c r="BC243" s="39">
        <v>3.7078164520000003</v>
      </c>
      <c r="BD243" s="39">
        <v>5.4820444815</v>
      </c>
      <c r="BE243" s="39">
        <v>4.1445722084999996</v>
      </c>
      <c r="BF243" s="39">
        <v>3.3114463220000001</v>
      </c>
      <c r="BG243" s="39">
        <v>3.518478182</v>
      </c>
      <c r="BH243" s="39">
        <v>3.1290027450000002</v>
      </c>
      <c r="BI243" s="39">
        <v>2.7731599925000001</v>
      </c>
    </row>
    <row r="244" spans="1:61" hidden="1" x14ac:dyDescent="0.3">
      <c r="A244" s="39" t="s">
        <v>842</v>
      </c>
      <c r="B244" s="39" t="s">
        <v>843</v>
      </c>
      <c r="C244" s="39" t="s">
        <v>387</v>
      </c>
      <c r="D244" s="39" t="s">
        <v>388</v>
      </c>
      <c r="AV244" s="39">
        <v>7.165158914</v>
      </c>
      <c r="AW244" s="39">
        <v>3.2375139399999999</v>
      </c>
      <c r="AX244" s="39">
        <v>1.1116740039999999</v>
      </c>
      <c r="AY244" s="39">
        <v>3.9361625990000002</v>
      </c>
      <c r="AZ244" s="39">
        <v>10.300902020000001</v>
      </c>
      <c r="BA244" s="39">
        <v>9.0642362189999997</v>
      </c>
      <c r="BB244" s="39">
        <v>0.66968118600000004</v>
      </c>
      <c r="BC244" s="39">
        <v>6.765976802</v>
      </c>
      <c r="BD244" s="39">
        <v>13.499840239999999</v>
      </c>
      <c r="BE244" s="39">
        <v>11.800309670000001</v>
      </c>
      <c r="BF244" s="39">
        <v>11.156622459999999</v>
      </c>
      <c r="BG244" s="39">
        <v>0.44354838699999999</v>
      </c>
      <c r="BH244" s="39">
        <v>0.63428342000000004</v>
      </c>
      <c r="BI244" s="39">
        <v>-1.220679751</v>
      </c>
    </row>
    <row r="245" spans="1:61" hidden="1" x14ac:dyDescent="0.3">
      <c r="A245" s="39" t="s">
        <v>844</v>
      </c>
      <c r="B245" s="39" t="s">
        <v>845</v>
      </c>
      <c r="C245" s="39" t="s">
        <v>387</v>
      </c>
      <c r="D245" s="39" t="s">
        <v>388</v>
      </c>
      <c r="J245" s="39">
        <v>2.8185980275000002</v>
      </c>
      <c r="K245" s="39">
        <v>2.8883003380000001</v>
      </c>
      <c r="L245" s="39">
        <v>2.444279984</v>
      </c>
      <c r="M245" s="39">
        <v>0.56341979549999999</v>
      </c>
      <c r="N245" s="39">
        <v>3.5015073990000003</v>
      </c>
      <c r="O245" s="39">
        <v>4.0592469304999996</v>
      </c>
      <c r="P245" s="39">
        <v>3.8756212395</v>
      </c>
      <c r="Q245" s="39">
        <v>3.7077388435</v>
      </c>
      <c r="R245" s="39">
        <v>7.0718675344999999</v>
      </c>
      <c r="S245" s="39">
        <v>12.136626645</v>
      </c>
      <c r="T245" s="39">
        <v>9.5934364129999992</v>
      </c>
      <c r="U245" s="39">
        <v>10.7867792</v>
      </c>
      <c r="V245" s="39">
        <v>12.293142155</v>
      </c>
      <c r="W245" s="39">
        <v>10.397066564999999</v>
      </c>
      <c r="X245" s="39">
        <v>9.9043605120000002</v>
      </c>
      <c r="Y245" s="39">
        <v>11.58456734</v>
      </c>
      <c r="Z245" s="39">
        <v>11.846125499999999</v>
      </c>
      <c r="AA245" s="39">
        <v>10.393308080000001</v>
      </c>
      <c r="AB245" s="39">
        <v>6.1676138649999999</v>
      </c>
      <c r="AC245" s="39">
        <v>9.2295181950000007</v>
      </c>
      <c r="AD245" s="39">
        <v>7.7286389010000001</v>
      </c>
      <c r="AE245" s="39">
        <v>12.371609169999999</v>
      </c>
      <c r="AF245" s="39">
        <v>7.4412609129999998</v>
      </c>
      <c r="AG245" s="39">
        <v>6.9050980749999997</v>
      </c>
      <c r="AH245" s="39">
        <v>10.351789239</v>
      </c>
      <c r="AI245" s="39">
        <v>12.321799983999998</v>
      </c>
      <c r="AJ245" s="39">
        <v>14.512331620000001</v>
      </c>
      <c r="AK245" s="39">
        <v>12.323299240000001</v>
      </c>
      <c r="AL245" s="39">
        <v>12.656466394999999</v>
      </c>
      <c r="AM245" s="39">
        <v>11.741349218</v>
      </c>
      <c r="AN245" s="39">
        <v>11.861094153</v>
      </c>
      <c r="AO245" s="39">
        <v>6.8441608620000007</v>
      </c>
      <c r="AP245" s="39">
        <v>3.6011610325000003</v>
      </c>
      <c r="AQ245" s="39">
        <v>3.7909243235000001</v>
      </c>
      <c r="AR245" s="39">
        <v>2.6693736904999996</v>
      </c>
      <c r="AS245" s="39">
        <v>2.2892199605000001</v>
      </c>
      <c r="AT245" s="39">
        <v>2.2697572049999999</v>
      </c>
      <c r="AU245" s="39">
        <v>2.7210328490000002</v>
      </c>
      <c r="AV245" s="39">
        <v>4.268953958</v>
      </c>
      <c r="AW245" s="39">
        <v>3.961800303</v>
      </c>
      <c r="AX245" s="39">
        <v>3.4936853459999999</v>
      </c>
      <c r="AY245" s="39">
        <v>6.2517246670000004</v>
      </c>
      <c r="AZ245" s="39">
        <v>4.9659765460000003</v>
      </c>
      <c r="BA245" s="39">
        <v>12.66285283</v>
      </c>
      <c r="BB245" s="39">
        <v>3.222855461</v>
      </c>
      <c r="BC245" s="39">
        <v>4.1936276479999997</v>
      </c>
      <c r="BD245" s="39">
        <v>4.9936329920000002</v>
      </c>
      <c r="BE245" s="39">
        <v>6.3630129555000003</v>
      </c>
      <c r="BF245" s="39">
        <v>4.8300673610000002</v>
      </c>
      <c r="BG245" s="39">
        <v>2.9039863389999998</v>
      </c>
      <c r="BH245" s="39">
        <v>1.557907113</v>
      </c>
      <c r="BI245" s="39">
        <v>3.2247133469999998</v>
      </c>
    </row>
    <row r="246" spans="1:61" hidden="1" x14ac:dyDescent="0.3">
      <c r="A246" s="39" t="s">
        <v>846</v>
      </c>
      <c r="B246" s="39" t="s">
        <v>847</v>
      </c>
      <c r="C246" s="39" t="s">
        <v>387</v>
      </c>
      <c r="D246" s="39" t="s">
        <v>388</v>
      </c>
      <c r="U246" s="39">
        <v>7.1095758350000002</v>
      </c>
      <c r="V246" s="39">
        <v>17.537938449999999</v>
      </c>
      <c r="W246" s="39">
        <v>9.5843791209999996</v>
      </c>
      <c r="X246" s="39">
        <v>5.4600155279999996</v>
      </c>
      <c r="Y246" s="39">
        <v>22.39338892</v>
      </c>
      <c r="Z246" s="39">
        <v>14.899248119999999</v>
      </c>
      <c r="AA246" s="39">
        <v>10.83787038</v>
      </c>
      <c r="AB246" s="39">
        <v>9.8135531179999997</v>
      </c>
      <c r="AC246" s="39">
        <v>0.106451613</v>
      </c>
      <c r="AD246" s="39">
        <v>16.765000000000001</v>
      </c>
      <c r="AE246" s="39">
        <v>21.67387488</v>
      </c>
      <c r="AF246" s="39">
        <v>4.6859877880000003</v>
      </c>
      <c r="AG246" s="39">
        <v>9.9240233979999992</v>
      </c>
      <c r="AH246" s="39">
        <v>4.073643648</v>
      </c>
      <c r="AI246" s="39">
        <v>9.7098638459999993</v>
      </c>
      <c r="AJ246" s="39">
        <v>10.5954494</v>
      </c>
      <c r="AK246" s="39">
        <v>7.9369801219999996</v>
      </c>
      <c r="AL246" s="39">
        <v>0.96090445999999996</v>
      </c>
      <c r="AM246" s="39">
        <v>1.0129520670000001</v>
      </c>
      <c r="AN246" s="39">
        <v>1.460006304</v>
      </c>
      <c r="AO246" s="39">
        <v>2.99528024</v>
      </c>
      <c r="AP246" s="39">
        <v>2.1247313239999999</v>
      </c>
      <c r="AQ246" s="39">
        <v>3.2744455430000001</v>
      </c>
      <c r="AR246" s="39">
        <v>4.4643546770000002</v>
      </c>
      <c r="AS246" s="39">
        <v>6.3276355139999998</v>
      </c>
      <c r="AT246" s="39">
        <v>8.2902831890000002</v>
      </c>
      <c r="AU246" s="39">
        <v>10.359060789999999</v>
      </c>
      <c r="AV246" s="39">
        <v>11.63862196</v>
      </c>
      <c r="AW246" s="39">
        <v>10.97340537</v>
      </c>
      <c r="AX246" s="39">
        <v>8.6656922109999996</v>
      </c>
      <c r="AY246" s="39">
        <v>6.1491160650000003</v>
      </c>
      <c r="AZ246" s="39">
        <v>5.8422487490000004</v>
      </c>
      <c r="BA246" s="39">
        <v>10.44698751</v>
      </c>
      <c r="BB246" s="39">
        <v>1.426859721</v>
      </c>
      <c r="BC246" s="39">
        <v>3.534912023</v>
      </c>
      <c r="BD246" s="39">
        <v>6.270753408</v>
      </c>
      <c r="BE246" s="39">
        <v>1.147538537</v>
      </c>
      <c r="BF246" s="39">
        <v>0.77562932200000001</v>
      </c>
      <c r="BG246" s="39">
        <v>2.5108763330000001</v>
      </c>
      <c r="BH246" s="39">
        <v>-1.05399832</v>
      </c>
      <c r="BI246" s="39">
        <v>2.579997777</v>
      </c>
    </row>
    <row r="247" spans="1:61" hidden="1" x14ac:dyDescent="0.3">
      <c r="A247" s="39" t="s">
        <v>848</v>
      </c>
      <c r="B247" s="39" t="s">
        <v>849</v>
      </c>
      <c r="C247" s="39" t="s">
        <v>387</v>
      </c>
      <c r="D247" s="39" t="s">
        <v>388</v>
      </c>
      <c r="J247" s="39">
        <v>7.0202524035000007</v>
      </c>
      <c r="K247" s="39">
        <v>9.0192162039999992</v>
      </c>
      <c r="L247" s="39">
        <v>4.5003194830000002</v>
      </c>
      <c r="M247" s="39">
        <v>2.0881371445000001</v>
      </c>
      <c r="N247" s="39">
        <v>3.6222892094999999</v>
      </c>
      <c r="O247" s="39">
        <v>5.6083984940000002</v>
      </c>
      <c r="P247" s="39">
        <v>2.8732428909999999</v>
      </c>
      <c r="Q247" s="39">
        <v>6.4055122559999997</v>
      </c>
      <c r="R247" s="39">
        <v>14.17896554</v>
      </c>
      <c r="S247" s="39">
        <v>23.234686439999997</v>
      </c>
      <c r="T247" s="39">
        <v>7.1059888835000002</v>
      </c>
      <c r="U247" s="39">
        <v>-0.89185852599999993</v>
      </c>
      <c r="V247" s="39">
        <v>9.1102360924999992</v>
      </c>
      <c r="W247" s="39">
        <v>7.3460912509999998</v>
      </c>
      <c r="X247" s="39">
        <v>8.2670469759999996</v>
      </c>
      <c r="Y247" s="39">
        <v>14.684502780000001</v>
      </c>
      <c r="Z247" s="39">
        <v>12.497509215000001</v>
      </c>
      <c r="AA247" s="39">
        <v>10.365090049999999</v>
      </c>
      <c r="AB247" s="39">
        <v>12.37723808</v>
      </c>
      <c r="AC247" s="39">
        <v>7.0328198259999999</v>
      </c>
      <c r="AD247" s="39">
        <v>5.5555555559999998</v>
      </c>
      <c r="AE247" s="39">
        <v>8.7308114040000007</v>
      </c>
      <c r="AF247" s="39">
        <v>8.2579273134999998</v>
      </c>
      <c r="AG247" s="39">
        <v>9.1838895950000001</v>
      </c>
      <c r="AH247" s="39">
        <v>7.8442647369999996</v>
      </c>
      <c r="AI247" s="39">
        <v>8.9712335450000005</v>
      </c>
      <c r="AJ247" s="39">
        <v>12.28070175</v>
      </c>
      <c r="AK247" s="39">
        <v>11.78781925</v>
      </c>
      <c r="AL247" s="39">
        <v>9.9736647600000001</v>
      </c>
      <c r="AM247" s="39">
        <v>8.3492867289999992</v>
      </c>
      <c r="AN247" s="39">
        <v>9.4956253220000004</v>
      </c>
      <c r="AO247" s="39">
        <v>8.9771490749999998</v>
      </c>
      <c r="AP247" s="39">
        <v>7.1642536200000002</v>
      </c>
      <c r="AQ247" s="39">
        <v>9.3642430070000007</v>
      </c>
      <c r="AR247" s="39">
        <v>4.6917056300000004</v>
      </c>
      <c r="AS247" s="39">
        <v>4.0094339620000001</v>
      </c>
      <c r="AT247" s="39">
        <v>3.1482614459999998</v>
      </c>
      <c r="AU247" s="39">
        <v>3.332564933</v>
      </c>
      <c r="AV247" s="39">
        <v>3.8058659220000002</v>
      </c>
      <c r="AW247" s="39">
        <v>3.7672384800000001</v>
      </c>
      <c r="AX247" s="39">
        <v>6.9414754104999998</v>
      </c>
      <c r="AY247" s="39">
        <v>6.8427984889999998</v>
      </c>
      <c r="AZ247" s="39">
        <v>7.1967289750000001</v>
      </c>
      <c r="BA247" s="39">
        <v>10.9599272045</v>
      </c>
      <c r="BB247" s="39">
        <v>4.9768244765</v>
      </c>
      <c r="BC247" s="39">
        <v>7.5815297765</v>
      </c>
      <c r="BD247" s="39">
        <v>9.7366871585000005</v>
      </c>
      <c r="BE247" s="39">
        <v>9.3833131740000013</v>
      </c>
      <c r="BF247" s="39">
        <v>7.592144695</v>
      </c>
      <c r="BG247" s="39">
        <v>6.8203327389999995</v>
      </c>
      <c r="BH247" s="39">
        <v>3.5306122259999997</v>
      </c>
      <c r="BI247" s="39">
        <v>4.1826746594999999</v>
      </c>
    </row>
    <row r="248" spans="1:61" hidden="1" x14ac:dyDescent="0.3">
      <c r="A248" s="39" t="s">
        <v>850</v>
      </c>
      <c r="B248" s="39" t="s">
        <v>851</v>
      </c>
      <c r="C248" s="39" t="s">
        <v>387</v>
      </c>
      <c r="D248" s="39" t="s">
        <v>388</v>
      </c>
      <c r="P248" s="39">
        <v>3.8571118185</v>
      </c>
      <c r="Q248" s="39">
        <v>5.7271021979999999</v>
      </c>
      <c r="R248" s="39">
        <v>9.4817424510000006</v>
      </c>
      <c r="S248" s="39">
        <v>16.60109151</v>
      </c>
      <c r="T248" s="39">
        <v>18.311785755000002</v>
      </c>
      <c r="U248" s="39">
        <v>11.54488065</v>
      </c>
      <c r="V248" s="39">
        <v>14.759636820000001</v>
      </c>
      <c r="W248" s="39">
        <v>11.015772524999999</v>
      </c>
      <c r="X248" s="39">
        <v>14.260981234999999</v>
      </c>
      <c r="Y248" s="39">
        <v>13.24157615</v>
      </c>
      <c r="Z248" s="39">
        <v>13.15</v>
      </c>
      <c r="AA248" s="39">
        <v>12.1399177</v>
      </c>
      <c r="AB248" s="39">
        <v>11.61698457</v>
      </c>
      <c r="AC248" s="39">
        <v>11.37332209</v>
      </c>
      <c r="AD248" s="39">
        <v>10.305440669999999</v>
      </c>
      <c r="AE248" s="39">
        <v>7.7700249870000002</v>
      </c>
      <c r="AF248" s="39">
        <v>8.6376731899999992</v>
      </c>
      <c r="AG248" s="39">
        <v>9.1593141340000006</v>
      </c>
      <c r="AH248" s="39">
        <v>10.294005347999999</v>
      </c>
      <c r="AI248" s="39">
        <v>11.024925955</v>
      </c>
      <c r="AJ248" s="39">
        <v>9.5509074129999991</v>
      </c>
      <c r="AK248" s="39">
        <v>10.05611674</v>
      </c>
      <c r="AL248" s="39">
        <v>9.6983965675000015</v>
      </c>
      <c r="AM248" s="39">
        <v>26.08157199</v>
      </c>
      <c r="AN248" s="39">
        <v>13.44176968</v>
      </c>
      <c r="AO248" s="39">
        <v>7.3827488204999998</v>
      </c>
      <c r="AP248" s="39">
        <v>8.1690214409999999</v>
      </c>
      <c r="AQ248" s="39">
        <v>6.6613986570000003</v>
      </c>
      <c r="AR248" s="39">
        <v>4.7689622314999998</v>
      </c>
      <c r="AS248" s="39">
        <v>4.8022888689999998</v>
      </c>
      <c r="AT248" s="39">
        <v>5.1672399604999999</v>
      </c>
      <c r="AU248" s="39">
        <v>5.0328227569999999</v>
      </c>
      <c r="AV248" s="39">
        <v>6.8826583430000001</v>
      </c>
      <c r="AW248" s="39">
        <v>4.3473403810000004</v>
      </c>
      <c r="AX248" s="39">
        <v>7.1677691976561304</v>
      </c>
      <c r="AY248" s="39">
        <v>6.6952646580000001</v>
      </c>
      <c r="AZ248" s="39">
        <v>7.0809984720000001</v>
      </c>
      <c r="BA248" s="39">
        <v>10.393932120000001</v>
      </c>
      <c r="BB248" s="39">
        <v>7.3794393520000003</v>
      </c>
      <c r="BC248" s="39">
        <v>4.116984435</v>
      </c>
      <c r="BD248" s="39">
        <v>5.656558092</v>
      </c>
      <c r="BE248" s="39">
        <v>6.4234013589999996</v>
      </c>
      <c r="BF248" s="39">
        <v>4.621519664</v>
      </c>
      <c r="BG248" s="39">
        <v>4.3798400409999996</v>
      </c>
      <c r="BH248" s="39">
        <v>4.0415904979999997</v>
      </c>
      <c r="BI248" s="39">
        <v>5.5384851739999998</v>
      </c>
    </row>
    <row r="249" spans="1:61" hidden="1" x14ac:dyDescent="0.3">
      <c r="A249" s="39" t="s">
        <v>852</v>
      </c>
      <c r="B249" s="39" t="s">
        <v>853</v>
      </c>
      <c r="C249" s="39" t="s">
        <v>387</v>
      </c>
      <c r="D249" s="39" t="s">
        <v>388</v>
      </c>
      <c r="E249" s="39">
        <v>2.08</v>
      </c>
      <c r="F249" s="39">
        <v>1.5227576979999999</v>
      </c>
      <c r="G249" s="39">
        <v>2.983352563</v>
      </c>
      <c r="H249" s="39">
        <v>3.7612035850000001</v>
      </c>
      <c r="I249" s="39">
        <v>0.86379762400000004</v>
      </c>
      <c r="J249" s="39">
        <v>1.7816179839999999</v>
      </c>
      <c r="K249" s="39">
        <v>4.0943580500000003</v>
      </c>
      <c r="L249" s="39">
        <v>2.1362586600000002</v>
      </c>
      <c r="M249" s="39">
        <v>8.2320520070000001</v>
      </c>
      <c r="N249" s="39">
        <v>2.435202716</v>
      </c>
      <c r="O249" s="39">
        <v>2.5239005739999998</v>
      </c>
      <c r="P249" s="39">
        <v>3.5310207629999999</v>
      </c>
      <c r="Q249" s="39">
        <v>9.3010688130000005</v>
      </c>
      <c r="R249" s="39">
        <v>14.81074548</v>
      </c>
      <c r="S249" s="39">
        <v>22.024977270000001</v>
      </c>
      <c r="T249" s="39">
        <v>16.97906047</v>
      </c>
      <c r="U249" s="39">
        <v>10.692464360000001</v>
      </c>
      <c r="V249" s="39">
        <v>11.744863540000001</v>
      </c>
      <c r="W249" s="39">
        <v>10.25658617</v>
      </c>
      <c r="X249" s="39">
        <v>14.722170370000001</v>
      </c>
      <c r="Y249" s="39">
        <v>17.470304280000001</v>
      </c>
      <c r="Z249" s="39">
        <v>14.331886600000001</v>
      </c>
      <c r="AA249" s="39">
        <v>11.63476294</v>
      </c>
      <c r="AB249" s="39">
        <v>15.175000000000001</v>
      </c>
      <c r="AC249" s="39">
        <v>13.33478041</v>
      </c>
      <c r="AD249" s="39">
        <v>7.6225740550000003</v>
      </c>
      <c r="AE249" s="39">
        <v>7.6936765930000002</v>
      </c>
      <c r="AF249" s="39">
        <v>10.751858990000001</v>
      </c>
      <c r="AG249" s="39">
        <v>7.7584920669999997</v>
      </c>
      <c r="AH249" s="39">
        <v>11.43213181</v>
      </c>
      <c r="AI249" s="39">
        <v>11.06442577</v>
      </c>
      <c r="AJ249" s="39">
        <v>3.7831021439999999</v>
      </c>
      <c r="AK249" s="39">
        <v>6.4398541920000003</v>
      </c>
      <c r="AL249" s="39">
        <v>10.835235920000001</v>
      </c>
      <c r="AM249" s="39">
        <v>8.8146940180000009</v>
      </c>
      <c r="AN249" s="39">
        <v>5.1822053950000004</v>
      </c>
      <c r="AO249" s="39">
        <v>3.4045744280000001</v>
      </c>
      <c r="AP249" s="39">
        <v>3.6260787579999998</v>
      </c>
      <c r="AQ249" s="39">
        <v>5.6127090769999999</v>
      </c>
      <c r="AR249" s="39">
        <v>3.439135909</v>
      </c>
      <c r="AS249" s="39">
        <v>3.555413197</v>
      </c>
      <c r="AT249" s="39">
        <v>5.5366532629999998</v>
      </c>
      <c r="AU249" s="39">
        <v>4.1393950110000004</v>
      </c>
      <c r="AV249" s="39">
        <v>3.813487345</v>
      </c>
      <c r="AW249" s="39">
        <v>3.7224903870000001</v>
      </c>
      <c r="AX249" s="39">
        <v>6.8859441549999998</v>
      </c>
      <c r="AY249" s="39">
        <v>8.3167293929999992</v>
      </c>
      <c r="AZ249" s="39">
        <v>7.8893582230000003</v>
      </c>
      <c r="BA249" s="39">
        <v>12.048497100000001</v>
      </c>
      <c r="BB249" s="39">
        <v>6.9713706039999996</v>
      </c>
      <c r="BC249" s="39">
        <v>10.54738949</v>
      </c>
      <c r="BD249" s="39">
        <v>5.0993661540000002</v>
      </c>
      <c r="BE249" s="39">
        <v>9.2685802390000003</v>
      </c>
      <c r="BF249" s="39">
        <v>5.1998174050000001</v>
      </c>
      <c r="BG249" s="39">
        <v>5.6844181459999996</v>
      </c>
      <c r="BH249" s="39">
        <v>4.6581711730000004</v>
      </c>
      <c r="BI249" s="39">
        <v>3.0604689430000001</v>
      </c>
    </row>
    <row r="250" spans="1:61" hidden="1" x14ac:dyDescent="0.3">
      <c r="A250" s="39" t="s">
        <v>854</v>
      </c>
      <c r="B250" s="39" t="s">
        <v>855</v>
      </c>
      <c r="C250" s="39" t="s">
        <v>387</v>
      </c>
      <c r="D250" s="39" t="s">
        <v>388</v>
      </c>
      <c r="AC250" s="39">
        <v>8.9</v>
      </c>
      <c r="AD250" s="39">
        <v>7.2543617999999999</v>
      </c>
      <c r="AE250" s="39">
        <v>6.1643835620000003</v>
      </c>
      <c r="AF250" s="39">
        <v>8.2258064520000005</v>
      </c>
      <c r="AG250" s="39">
        <v>7.1969696970000001</v>
      </c>
      <c r="AH250" s="39">
        <v>7.7408860400000004</v>
      </c>
      <c r="AI250" s="39">
        <v>6.5452930729999999</v>
      </c>
      <c r="AJ250" s="39">
        <v>8.1937150949999999</v>
      </c>
      <c r="AK250" s="39">
        <v>5.8243451459999998</v>
      </c>
      <c r="AL250" s="39">
        <v>3.9749563189999999</v>
      </c>
      <c r="AM250" s="39">
        <v>4.7332306400000004</v>
      </c>
      <c r="AN250" s="39">
        <v>6.2441502870000001</v>
      </c>
      <c r="AO250" s="39">
        <v>3.725144727</v>
      </c>
      <c r="AP250" s="39">
        <v>3.652026207</v>
      </c>
      <c r="AQ250" s="39">
        <v>3.1253657970000002</v>
      </c>
      <c r="AR250" s="39">
        <v>2.6901248579999999</v>
      </c>
      <c r="AS250" s="39">
        <v>2.9623079470000002</v>
      </c>
      <c r="AT250" s="39">
        <v>1.983333333</v>
      </c>
      <c r="AU250" s="39">
        <v>2.7210328490000002</v>
      </c>
      <c r="AV250" s="39">
        <v>2.7125924750000001</v>
      </c>
      <c r="AW250" s="39">
        <v>3.6322800499999999</v>
      </c>
      <c r="AX250" s="39">
        <v>2.0177864140000001</v>
      </c>
      <c r="AY250" s="39">
        <v>4.490513515</v>
      </c>
      <c r="AZ250" s="39">
        <v>3.4165466470000001</v>
      </c>
      <c r="BA250" s="39">
        <v>4.9206963249999998</v>
      </c>
      <c r="BB250" s="39">
        <v>3.5248138039999999</v>
      </c>
      <c r="BC250" s="39">
        <v>4.4162689650000004</v>
      </c>
      <c r="BD250" s="39">
        <v>3.544029353</v>
      </c>
      <c r="BE250" s="39">
        <v>5.1381170980000004</v>
      </c>
      <c r="BF250" s="39">
        <v>5.7985446190000003</v>
      </c>
      <c r="BG250" s="39">
        <v>4.9377353030000002</v>
      </c>
      <c r="BH250" s="39">
        <v>4.8571822820000001</v>
      </c>
      <c r="BI250" s="39">
        <v>3.7110146070000001</v>
      </c>
    </row>
    <row r="251" spans="1:61" hidden="1" x14ac:dyDescent="0.3">
      <c r="A251" s="39" t="s">
        <v>856</v>
      </c>
      <c r="B251" s="39" t="s">
        <v>857</v>
      </c>
      <c r="C251" s="39" t="s">
        <v>387</v>
      </c>
      <c r="D251" s="39" t="s">
        <v>388</v>
      </c>
      <c r="E251" s="39">
        <v>1.3020833329999999</v>
      </c>
      <c r="F251" s="39">
        <v>0.51413881900000002</v>
      </c>
      <c r="G251" s="39">
        <v>2.9411764709999999</v>
      </c>
      <c r="H251" s="39">
        <v>3.1055900620000001</v>
      </c>
      <c r="I251" s="39">
        <v>1.6867469879999999</v>
      </c>
      <c r="J251" s="39">
        <v>5.9241706159999996</v>
      </c>
      <c r="K251" s="39">
        <v>4.3624161060000004</v>
      </c>
      <c r="L251" s="39">
        <v>6.7524115760000001</v>
      </c>
      <c r="M251" s="39">
        <v>0.40160642699999999</v>
      </c>
      <c r="N251" s="39">
        <v>7.8666666660000004</v>
      </c>
      <c r="O251" s="39">
        <v>6.9298516689999996</v>
      </c>
      <c r="P251" s="39">
        <v>15.743082149999999</v>
      </c>
      <c r="Q251" s="39">
        <v>11.66666667</v>
      </c>
      <c r="R251" s="39">
        <v>15.439655650000001</v>
      </c>
      <c r="S251" s="39">
        <v>15.81521476</v>
      </c>
      <c r="T251" s="39">
        <v>19.199732409999999</v>
      </c>
      <c r="U251" s="39">
        <v>17.362938020000001</v>
      </c>
      <c r="V251" s="39">
        <v>27.080904990000001</v>
      </c>
      <c r="W251" s="39">
        <v>45.284571970000002</v>
      </c>
      <c r="X251" s="39">
        <v>58.692027520000003</v>
      </c>
      <c r="Y251" s="39">
        <v>110.1732087</v>
      </c>
      <c r="Z251" s="39">
        <v>36.57546945</v>
      </c>
      <c r="AA251" s="39">
        <v>30.837680710000001</v>
      </c>
      <c r="AB251" s="39">
        <v>31.40448868</v>
      </c>
      <c r="AC251" s="39">
        <v>48.377822770000002</v>
      </c>
      <c r="AD251" s="39">
        <v>44.960206679999999</v>
      </c>
      <c r="AE251" s="39">
        <v>34.619419929999999</v>
      </c>
      <c r="AF251" s="39">
        <v>38.846213390000003</v>
      </c>
      <c r="AG251" s="39">
        <v>73.666666669999998</v>
      </c>
      <c r="AH251" s="39">
        <v>63.272552779999998</v>
      </c>
      <c r="AI251" s="39">
        <v>60.312702049999999</v>
      </c>
      <c r="AJ251" s="39">
        <v>65.969421429999997</v>
      </c>
      <c r="AK251" s="39">
        <v>70.072791140000007</v>
      </c>
      <c r="AL251" s="39">
        <v>66.097082589999999</v>
      </c>
      <c r="AM251" s="39">
        <v>106.2627286</v>
      </c>
      <c r="AN251" s="39">
        <v>88.107702570000001</v>
      </c>
      <c r="AO251" s="39">
        <v>80.346902779999994</v>
      </c>
      <c r="AP251" s="39">
        <v>85.733241599999999</v>
      </c>
      <c r="AQ251" s="39">
        <v>84.641335699999999</v>
      </c>
      <c r="AR251" s="39">
        <v>64.867479200000005</v>
      </c>
      <c r="AS251" s="39">
        <v>54.915382409999999</v>
      </c>
      <c r="AT251" s="39">
        <v>54.400184039999999</v>
      </c>
      <c r="AU251" s="39">
        <v>44.964123549999996</v>
      </c>
      <c r="AV251" s="39">
        <v>25.296367879999998</v>
      </c>
      <c r="AW251" s="39">
        <v>10.584236239999999</v>
      </c>
      <c r="AX251" s="39">
        <v>10.138404919999999</v>
      </c>
      <c r="AY251" s="39">
        <v>9.5972421229999991</v>
      </c>
      <c r="AZ251" s="39">
        <v>8.7561809099999994</v>
      </c>
      <c r="BA251" s="39">
        <v>10.44412838</v>
      </c>
      <c r="BB251" s="39">
        <v>6.2509766310000003</v>
      </c>
      <c r="BC251" s="39">
        <v>8.5664442059999999</v>
      </c>
      <c r="BD251" s="39">
        <v>6.4718796709999999</v>
      </c>
      <c r="BE251" s="39">
        <v>8.8915699650000004</v>
      </c>
      <c r="BF251" s="39">
        <v>7.493090305</v>
      </c>
      <c r="BG251" s="39">
        <v>8.8545727139999997</v>
      </c>
      <c r="BH251" s="39">
        <v>7.6708536479999996</v>
      </c>
      <c r="BI251" s="39">
        <v>7.7751341529999998</v>
      </c>
    </row>
    <row r="252" spans="1:61" hidden="1" x14ac:dyDescent="0.3">
      <c r="A252" s="39" t="s">
        <v>858</v>
      </c>
      <c r="B252" s="39" t="s">
        <v>859</v>
      </c>
      <c r="C252" s="39" t="s">
        <v>387</v>
      </c>
      <c r="D252" s="39" t="s">
        <v>388</v>
      </c>
    </row>
    <row r="253" spans="1:61" hidden="1" x14ac:dyDescent="0.3">
      <c r="A253" s="39" t="s">
        <v>860</v>
      </c>
      <c r="B253" s="39" t="s">
        <v>861</v>
      </c>
      <c r="C253" s="39" t="s">
        <v>387</v>
      </c>
      <c r="D253" s="39" t="s">
        <v>388</v>
      </c>
      <c r="K253" s="39">
        <v>9.7770154389999995</v>
      </c>
      <c r="L253" s="39">
        <v>12.1875</v>
      </c>
      <c r="M253" s="39">
        <v>15.5988858</v>
      </c>
      <c r="N253" s="39">
        <v>16.415662650000002</v>
      </c>
      <c r="O253" s="39">
        <v>3.4928848640000001</v>
      </c>
      <c r="P253" s="39">
        <v>4.7750000000000004</v>
      </c>
      <c r="Q253" s="39">
        <v>7.6354092099999997</v>
      </c>
      <c r="R253" s="39">
        <v>10.396807799999999</v>
      </c>
      <c r="S253" s="39">
        <v>19.598393569999999</v>
      </c>
      <c r="T253" s="39">
        <v>26.057756879999999</v>
      </c>
      <c r="U253" s="39">
        <v>6.8593500269999996</v>
      </c>
      <c r="V253" s="39">
        <v>11.6041381</v>
      </c>
      <c r="W253" s="39">
        <v>6.5750000000000002</v>
      </c>
      <c r="X253" s="39">
        <v>12.94862773</v>
      </c>
      <c r="Y253" s="39">
        <v>30.1973001</v>
      </c>
      <c r="Z253" s="39">
        <v>25.65002393</v>
      </c>
      <c r="AA253" s="39">
        <v>28.932334650000001</v>
      </c>
      <c r="AB253" s="39">
        <v>27.055927530000002</v>
      </c>
      <c r="AC253" s="39">
        <v>36.14594151</v>
      </c>
      <c r="AD253" s="39">
        <v>33.282103829999997</v>
      </c>
      <c r="AE253" s="39">
        <v>32.432201579999997</v>
      </c>
      <c r="AF253" s="39">
        <v>29.949369539999999</v>
      </c>
      <c r="AG253" s="39">
        <v>31.186718280000001</v>
      </c>
      <c r="AH253" s="39">
        <v>25.849838259999999</v>
      </c>
      <c r="AI253" s="39">
        <v>35.826771649999998</v>
      </c>
      <c r="AJ253" s="39">
        <v>28.695652169999999</v>
      </c>
      <c r="AK253" s="39">
        <v>21.846846849999999</v>
      </c>
      <c r="AL253" s="39">
        <v>25.277264330000001</v>
      </c>
      <c r="AM253" s="39">
        <v>34.083364070000002</v>
      </c>
      <c r="AN253" s="39">
        <v>27.427785419999999</v>
      </c>
      <c r="AO253" s="39">
        <v>20.97725964</v>
      </c>
      <c r="AP253" s="39">
        <v>16.090654929999999</v>
      </c>
      <c r="AQ253" s="39">
        <v>12.799754050000001</v>
      </c>
      <c r="AR253" s="39">
        <v>7.8904333610000004</v>
      </c>
      <c r="AS253" s="39">
        <v>5.9239610960000002</v>
      </c>
      <c r="AT253" s="39">
        <v>5.1474680020000001</v>
      </c>
      <c r="AU253" s="39">
        <v>5.3178336609999999</v>
      </c>
      <c r="AV253" s="39">
        <v>5.303566215</v>
      </c>
      <c r="AW253" s="39">
        <v>4.7358014390000003</v>
      </c>
      <c r="AX253" s="39">
        <v>5.0345700930000001</v>
      </c>
      <c r="AY253" s="39">
        <v>7.2509726209999998</v>
      </c>
      <c r="AZ253" s="39">
        <v>7.0255143699999998</v>
      </c>
      <c r="BA253" s="39">
        <v>10.27839376</v>
      </c>
      <c r="BB253" s="39">
        <v>12.142227869999999</v>
      </c>
      <c r="BC253" s="39">
        <v>6.2001559559999997</v>
      </c>
      <c r="BD253" s="39">
        <v>12.690969470000001</v>
      </c>
      <c r="BE253" s="39">
        <v>16.00109385</v>
      </c>
      <c r="BF253" s="39">
        <v>7.8707236460000001</v>
      </c>
      <c r="BG253" s="39">
        <v>6.1316143299999997</v>
      </c>
      <c r="BH253" s="39">
        <v>5.5878373610000001</v>
      </c>
      <c r="BI253" s="39">
        <v>5.1703201749999996</v>
      </c>
    </row>
    <row r="254" spans="1:61" hidden="1" x14ac:dyDescent="0.3">
      <c r="A254" s="39" t="s">
        <v>862</v>
      </c>
      <c r="B254" s="39" t="s">
        <v>863</v>
      </c>
      <c r="C254" s="39" t="s">
        <v>387</v>
      </c>
      <c r="D254" s="39" t="s">
        <v>388</v>
      </c>
      <c r="Z254" s="39">
        <v>108.739648</v>
      </c>
      <c r="AA254" s="39">
        <v>49.274086560000001</v>
      </c>
      <c r="AB254" s="39">
        <v>24.05315615</v>
      </c>
      <c r="AC254" s="39">
        <v>42.725629349999998</v>
      </c>
      <c r="AD254" s="39">
        <v>157.65529309999999</v>
      </c>
      <c r="AE254" s="39">
        <v>160.98471989999999</v>
      </c>
      <c r="AF254" s="39">
        <v>200.0260213</v>
      </c>
      <c r="AG254" s="39">
        <v>196.1188205</v>
      </c>
      <c r="AH254" s="39">
        <v>61.441019259999997</v>
      </c>
      <c r="AI254" s="39">
        <v>33.118650219999999</v>
      </c>
      <c r="AJ254" s="39">
        <v>28.0681431</v>
      </c>
      <c r="AK254" s="39">
        <v>52.442268810000002</v>
      </c>
      <c r="AL254" s="39">
        <v>1.163982625</v>
      </c>
      <c r="AM254" s="39">
        <v>10.03675988</v>
      </c>
      <c r="AN254" s="39">
        <v>6.5501401899999996</v>
      </c>
      <c r="AO254" s="39">
        <v>7.1916466039999998</v>
      </c>
      <c r="AP254" s="39">
        <v>8.1690214409999999</v>
      </c>
      <c r="AQ254" s="39">
        <v>6.8804171999999997E-2</v>
      </c>
      <c r="AR254" s="39">
        <v>5.777368987</v>
      </c>
      <c r="AS254" s="39">
        <v>3.3920215850000002</v>
      </c>
      <c r="AT254" s="39">
        <v>1.8651252410000001</v>
      </c>
      <c r="AU254" s="39">
        <v>-0.28750851199999999</v>
      </c>
      <c r="AV254" s="39">
        <v>8.6804765160000006</v>
      </c>
      <c r="AW254" s="39">
        <v>3.7212874399999998</v>
      </c>
      <c r="AX254" s="39">
        <v>8.4487264230000001</v>
      </c>
      <c r="AY254" s="39">
        <v>7.3106761359999997</v>
      </c>
      <c r="AZ254" s="39">
        <v>6.1385108329999998</v>
      </c>
      <c r="BA254" s="39">
        <v>12.05085555</v>
      </c>
      <c r="BB254" s="39">
        <v>13.017256189999999</v>
      </c>
      <c r="BC254" s="39">
        <v>3.9765528849999998</v>
      </c>
      <c r="BD254" s="39">
        <v>18.692904479999999</v>
      </c>
      <c r="BE254" s="39">
        <v>12.679700670000001</v>
      </c>
      <c r="BF254" s="39">
        <v>4.9041008450000003</v>
      </c>
      <c r="BG254" s="39">
        <v>3.076285108</v>
      </c>
      <c r="BH254" s="39">
        <v>5.4160615989999998</v>
      </c>
      <c r="BI254" s="39">
        <v>5.4644280820000004</v>
      </c>
    </row>
    <row r="255" spans="1:61" hidden="1" x14ac:dyDescent="0.3">
      <c r="A255" s="39" t="s">
        <v>864</v>
      </c>
      <c r="B255" s="39" t="s">
        <v>865</v>
      </c>
      <c r="C255" s="39" t="s">
        <v>387</v>
      </c>
      <c r="D255" s="39" t="s">
        <v>388</v>
      </c>
      <c r="AL255" s="39">
        <v>4734.9143469999999</v>
      </c>
      <c r="AM255" s="39">
        <v>891.18774810000002</v>
      </c>
      <c r="AN255" s="39">
        <v>376.74617480000001</v>
      </c>
      <c r="AO255" s="39">
        <v>80.325501459999998</v>
      </c>
      <c r="AP255" s="39">
        <v>15.940599410000001</v>
      </c>
      <c r="AQ255" s="39">
        <v>10.57716115</v>
      </c>
      <c r="AR255" s="39">
        <v>22.68367181</v>
      </c>
      <c r="AS255" s="39">
        <v>28.203097240000002</v>
      </c>
      <c r="AT255" s="39">
        <v>11.95880854</v>
      </c>
      <c r="AU255" s="39">
        <v>0.75742084600000004</v>
      </c>
      <c r="AV255" s="39">
        <v>5.1796778190000001</v>
      </c>
      <c r="AW255" s="39">
        <v>9.0480678609999998</v>
      </c>
      <c r="AX255" s="39">
        <v>13.569576489999999</v>
      </c>
      <c r="AY255" s="39">
        <v>9.0563165909999999</v>
      </c>
      <c r="AZ255" s="39">
        <v>12.84019539</v>
      </c>
      <c r="BA255" s="39">
        <v>25.23191095</v>
      </c>
      <c r="BB255" s="39">
        <v>15.89456869</v>
      </c>
      <c r="BC255" s="39">
        <v>9.3785894790000004</v>
      </c>
      <c r="BD255" s="39">
        <v>7.9600945129999996</v>
      </c>
      <c r="BE255" s="39">
        <v>0.55555555599999995</v>
      </c>
      <c r="BF255" s="39">
        <v>-0.27624309400000002</v>
      </c>
      <c r="BG255" s="39">
        <v>12.18836565</v>
      </c>
      <c r="BH255" s="39">
        <v>48.724279840000001</v>
      </c>
      <c r="BI255" s="39">
        <v>13.895037820000001</v>
      </c>
    </row>
    <row r="256" spans="1:61" hidden="1" x14ac:dyDescent="0.3">
      <c r="A256" s="39" t="s">
        <v>866</v>
      </c>
      <c r="B256" s="39" t="s">
        <v>867</v>
      </c>
      <c r="C256" s="39" t="s">
        <v>387</v>
      </c>
      <c r="D256" s="39" t="s">
        <v>388</v>
      </c>
      <c r="T256" s="39">
        <v>12.972031404999999</v>
      </c>
      <c r="U256" s="39">
        <v>10.67139375</v>
      </c>
      <c r="V256" s="39">
        <v>11.17148121</v>
      </c>
      <c r="W256" s="39">
        <v>10.660247590000001</v>
      </c>
      <c r="X256" s="39">
        <v>11.73623064</v>
      </c>
      <c r="Y256" s="39">
        <v>19.703500519999999</v>
      </c>
      <c r="Z256" s="39">
        <v>15.012046250000001</v>
      </c>
      <c r="AA256" s="39">
        <v>10.54833962</v>
      </c>
      <c r="AB256" s="39">
        <v>10.477143809999999</v>
      </c>
      <c r="AC256" s="39">
        <v>11.52647975</v>
      </c>
      <c r="AD256" s="39">
        <v>10.482287039999999</v>
      </c>
      <c r="AE256" s="39">
        <v>10.772534295</v>
      </c>
      <c r="AF256" s="39">
        <v>7.2338355310000004</v>
      </c>
      <c r="AG256" s="39">
        <v>9.1593141340000006</v>
      </c>
      <c r="AH256" s="39">
        <v>10.439688004000001</v>
      </c>
      <c r="AI256" s="39">
        <v>13.904538219999999</v>
      </c>
      <c r="AJ256" s="39">
        <v>16.231670579999999</v>
      </c>
      <c r="AK256" s="39">
        <v>15.350644125000001</v>
      </c>
      <c r="AL256" s="39">
        <v>14.47044099</v>
      </c>
      <c r="AM256" s="39">
        <v>22.706456455000001</v>
      </c>
      <c r="AN256" s="39">
        <v>12.980686909999999</v>
      </c>
      <c r="AO256" s="39">
        <v>7.2244189394999996</v>
      </c>
      <c r="AP256" s="39">
        <v>6.9374415149999997</v>
      </c>
      <c r="AQ256" s="39">
        <v>6.7360959475</v>
      </c>
      <c r="AR256" s="39">
        <v>4.2417467164999998</v>
      </c>
      <c r="AS256" s="39">
        <v>5.158957708</v>
      </c>
      <c r="AT256" s="39">
        <v>5.5456224479999996</v>
      </c>
      <c r="AU256" s="39">
        <v>6.0935249349999996</v>
      </c>
      <c r="AV256" s="39">
        <v>5.858979916</v>
      </c>
      <c r="AW256" s="39">
        <v>4.6684662240000003</v>
      </c>
      <c r="AX256" s="39">
        <v>4.5403691960000003</v>
      </c>
      <c r="AY256" s="39">
        <v>4.6374743599999997</v>
      </c>
      <c r="AZ256" s="39">
        <v>5.5770639319999997</v>
      </c>
      <c r="BA256" s="39">
        <v>8.7587276959999993</v>
      </c>
      <c r="BB256" s="39">
        <v>3.0754636440000001</v>
      </c>
      <c r="BC256" s="39">
        <v>3.6180693184999999</v>
      </c>
      <c r="BD256" s="39">
        <v>5.1018690544999998</v>
      </c>
      <c r="BE256" s="39">
        <v>3.9818344395</v>
      </c>
      <c r="BF256" s="39">
        <v>2.8008923049999996</v>
      </c>
      <c r="BG256" s="39">
        <v>2.8971083320000002</v>
      </c>
      <c r="BH256" s="39">
        <v>1.415177401</v>
      </c>
      <c r="BI256" s="39">
        <v>1.8622151179999999</v>
      </c>
    </row>
    <row r="257" spans="1:61" hidden="1" x14ac:dyDescent="0.3">
      <c r="A257" s="39" t="s">
        <v>868</v>
      </c>
      <c r="B257" s="39" t="s">
        <v>869</v>
      </c>
      <c r="C257" s="39" t="s">
        <v>387</v>
      </c>
      <c r="D257" s="39" t="s">
        <v>388</v>
      </c>
      <c r="E257" s="39">
        <v>38.504037400000001</v>
      </c>
      <c r="F257" s="39">
        <v>22.74726399</v>
      </c>
      <c r="G257" s="39">
        <v>10.90742438</v>
      </c>
      <c r="H257" s="39">
        <v>21.254695720000001</v>
      </c>
      <c r="I257" s="39">
        <v>42.369415699999998</v>
      </c>
      <c r="J257" s="39">
        <v>56.556556559999997</v>
      </c>
      <c r="K257" s="39">
        <v>73.462693209999998</v>
      </c>
      <c r="L257" s="39">
        <v>89.275297289999997</v>
      </c>
      <c r="M257" s="39">
        <v>125.33699110000001</v>
      </c>
      <c r="N257" s="39">
        <v>20.966666669999999</v>
      </c>
      <c r="O257" s="39">
        <v>16.306144939999999</v>
      </c>
      <c r="P257" s="39">
        <v>23.953088910000002</v>
      </c>
      <c r="Q257" s="39">
        <v>76.484923780000003</v>
      </c>
      <c r="R257" s="39">
        <v>96.997265319999997</v>
      </c>
      <c r="S257" s="39">
        <v>77.213413779999996</v>
      </c>
      <c r="T257" s="39">
        <v>81.405384010000006</v>
      </c>
      <c r="U257" s="39">
        <v>50.623049559999998</v>
      </c>
      <c r="V257" s="39">
        <v>58.196175019999998</v>
      </c>
      <c r="W257" s="39">
        <v>44.548343670000001</v>
      </c>
      <c r="X257" s="39">
        <v>66.844286190000005</v>
      </c>
      <c r="Y257" s="39">
        <v>63.475830430000002</v>
      </c>
      <c r="Z257" s="39">
        <v>34.045335860000002</v>
      </c>
      <c r="AA257" s="39">
        <v>18.992501300000001</v>
      </c>
      <c r="AB257" s="39">
        <v>49.197379650000002</v>
      </c>
      <c r="AC257" s="39">
        <v>55.304423540000002</v>
      </c>
      <c r="AD257" s="39">
        <v>72.222564430000006</v>
      </c>
      <c r="AE257" s="39">
        <v>76.380636409999994</v>
      </c>
      <c r="AF257" s="39">
        <v>63.566662430000001</v>
      </c>
      <c r="AG257" s="39">
        <v>62.19195646</v>
      </c>
      <c r="AH257" s="39">
        <v>80.447436730000007</v>
      </c>
      <c r="AI257" s="39">
        <v>112.5259056</v>
      </c>
      <c r="AJ257" s="39">
        <v>101.9716832</v>
      </c>
      <c r="AK257" s="39">
        <v>68.459193839999998</v>
      </c>
      <c r="AL257" s="39">
        <v>54.100792439999999</v>
      </c>
      <c r="AM257" s="39">
        <v>44.736042150000003</v>
      </c>
      <c r="AN257" s="39">
        <v>42.248319799999997</v>
      </c>
      <c r="AO257" s="39">
        <v>28.342048599999998</v>
      </c>
      <c r="AP257" s="39">
        <v>19.81880932</v>
      </c>
      <c r="AQ257" s="39">
        <v>10.81107031</v>
      </c>
      <c r="AR257" s="39">
        <v>5.6586880390000003</v>
      </c>
      <c r="AS257" s="39">
        <v>4.7638247270000003</v>
      </c>
      <c r="AT257" s="39">
        <v>4.3593406520000002</v>
      </c>
      <c r="AU257" s="39">
        <v>13.972472590000001</v>
      </c>
      <c r="AV257" s="39">
        <v>19.379730169999998</v>
      </c>
      <c r="AW257" s="39">
        <v>9.1576050749999993</v>
      </c>
      <c r="AX257" s="39">
        <v>4.6992773899999998</v>
      </c>
      <c r="AY257" s="39">
        <v>6.3989034360000003</v>
      </c>
      <c r="AZ257" s="39">
        <v>8.1142140420000004</v>
      </c>
      <c r="BA257" s="39">
        <v>7.8609517289999999</v>
      </c>
      <c r="BB257" s="39">
        <v>7.0991673960000004</v>
      </c>
      <c r="BC257" s="39">
        <v>6.6763868679999998</v>
      </c>
      <c r="BD257" s="39">
        <v>8.0937752019999998</v>
      </c>
      <c r="BE257" s="39">
        <v>8.097765806</v>
      </c>
      <c r="BF257" s="39">
        <v>8.5751350399999993</v>
      </c>
      <c r="BG257" s="39">
        <v>8.8773533320000002</v>
      </c>
      <c r="BH257" s="39">
        <v>8.6662698710000008</v>
      </c>
      <c r="BI257" s="39">
        <v>9.6394134759999996</v>
      </c>
    </row>
    <row r="258" spans="1:61" x14ac:dyDescent="0.3">
      <c r="A258" s="39" t="s">
        <v>364</v>
      </c>
      <c r="B258" s="39" t="s">
        <v>363</v>
      </c>
      <c r="C258" s="39" t="s">
        <v>387</v>
      </c>
      <c r="D258" s="39" t="s">
        <v>388</v>
      </c>
      <c r="E258" s="64">
        <v>1.5099294270000001</v>
      </c>
      <c r="F258" s="64">
        <v>1.0751818909999999</v>
      </c>
      <c r="G258" s="64">
        <v>1.116071429</v>
      </c>
      <c r="H258" s="64">
        <v>1.214128036</v>
      </c>
      <c r="I258" s="64">
        <v>1.3086150489999999</v>
      </c>
      <c r="J258" s="64">
        <v>1.66846071</v>
      </c>
      <c r="K258" s="64">
        <v>2.9910005289999999</v>
      </c>
      <c r="L258" s="64">
        <v>2.7756360830000002</v>
      </c>
      <c r="M258" s="64">
        <v>4.2177210970000001</v>
      </c>
      <c r="N258" s="64">
        <v>5.4147004719999998</v>
      </c>
      <c r="O258" s="64">
        <v>5.8952959030000001</v>
      </c>
      <c r="P258" s="64">
        <v>4.255928924</v>
      </c>
      <c r="Q258" s="64">
        <v>3.3056147349999998</v>
      </c>
      <c r="R258" s="64">
        <v>6.2200638640000001</v>
      </c>
      <c r="S258" s="64">
        <v>11.03526022</v>
      </c>
      <c r="T258" s="64">
        <v>9.1319307349999992</v>
      </c>
      <c r="U258" s="64">
        <v>5.7370270830000001</v>
      </c>
      <c r="V258" s="64">
        <v>6.4864600640000001</v>
      </c>
      <c r="W258" s="64">
        <v>7.6474638510000004</v>
      </c>
      <c r="X258" s="64">
        <v>11.266044089999999</v>
      </c>
      <c r="Y258" s="64">
        <v>13.509370329999999</v>
      </c>
      <c r="Z258" s="64">
        <v>10.31553398</v>
      </c>
      <c r="AA258" s="64">
        <v>6.1606160619999999</v>
      </c>
      <c r="AB258" s="64">
        <v>3.2124352329999999</v>
      </c>
      <c r="AC258" s="64">
        <v>4.3172690759999997</v>
      </c>
      <c r="AD258" s="64">
        <v>3.5611164579999999</v>
      </c>
      <c r="AE258" s="64">
        <v>1.8587360589999999</v>
      </c>
      <c r="AF258" s="64">
        <v>3.7408759119999999</v>
      </c>
      <c r="AG258" s="64">
        <v>4.009088244</v>
      </c>
      <c r="AH258" s="64">
        <v>4.8270030300000002</v>
      </c>
      <c r="AI258" s="64">
        <v>5.3979564399999997</v>
      </c>
      <c r="AJ258" s="64">
        <v>4.2349639650000004</v>
      </c>
      <c r="AK258" s="64">
        <v>3.0288196780000001</v>
      </c>
      <c r="AL258" s="64">
        <v>2.9516569659999998</v>
      </c>
      <c r="AM258" s="64">
        <v>2.6074415919999998</v>
      </c>
      <c r="AN258" s="64">
        <v>2.8054196889999998</v>
      </c>
      <c r="AO258" s="64">
        <v>2.9312041999999998</v>
      </c>
      <c r="AP258" s="64">
        <v>2.3376899369999999</v>
      </c>
      <c r="AQ258" s="64">
        <v>1.5522790989999999</v>
      </c>
      <c r="AR258" s="64">
        <v>2.1880271969999998</v>
      </c>
      <c r="AS258" s="64">
        <v>3.376857271</v>
      </c>
      <c r="AT258" s="64">
        <v>2.8261711190000001</v>
      </c>
      <c r="AU258" s="64">
        <v>1.5860316270000001</v>
      </c>
      <c r="AV258" s="64">
        <v>2.270094973</v>
      </c>
      <c r="AW258" s="64">
        <v>2.6772366929999998</v>
      </c>
      <c r="AX258" s="64">
        <v>3.392746845</v>
      </c>
      <c r="AY258" s="64">
        <v>3.2259441010000001</v>
      </c>
      <c r="AZ258" s="64">
        <v>2.852672482</v>
      </c>
      <c r="BA258" s="64">
        <v>3.8391002969999999</v>
      </c>
      <c r="BB258" s="64">
        <v>-0.355546266</v>
      </c>
      <c r="BC258" s="64">
        <v>1.6400434420000001</v>
      </c>
      <c r="BD258" s="64">
        <v>3.156841569</v>
      </c>
      <c r="BE258" s="64">
        <v>2.0693372650000001</v>
      </c>
      <c r="BF258" s="64">
        <v>1.464832656</v>
      </c>
      <c r="BG258" s="64">
        <v>1.6222229770000001</v>
      </c>
      <c r="BH258" s="64">
        <v>0.11862713599999999</v>
      </c>
      <c r="BI258" s="64">
        <v>1.2615832060000001</v>
      </c>
    </row>
    <row r="259" spans="1:61" hidden="1" x14ac:dyDescent="0.3">
      <c r="A259" s="39" t="s">
        <v>870</v>
      </c>
      <c r="B259" s="39" t="s">
        <v>871</v>
      </c>
      <c r="C259" s="39" t="s">
        <v>387</v>
      </c>
      <c r="D259" s="39" t="s">
        <v>388</v>
      </c>
    </row>
    <row r="260" spans="1:61" hidden="1" x14ac:dyDescent="0.3">
      <c r="A260" s="39" t="s">
        <v>872</v>
      </c>
      <c r="B260" s="39" t="s">
        <v>873</v>
      </c>
      <c r="C260" s="39" t="s">
        <v>387</v>
      </c>
      <c r="D260" s="39" t="s">
        <v>388</v>
      </c>
      <c r="T260" s="39">
        <v>6.797706797</v>
      </c>
      <c r="U260" s="39">
        <v>11.288982620000001</v>
      </c>
      <c r="V260" s="39">
        <v>10.186913199999999</v>
      </c>
      <c r="W260" s="39">
        <v>8.4295281030000009</v>
      </c>
      <c r="X260" s="39">
        <v>15.60847832</v>
      </c>
      <c r="Y260" s="39">
        <v>17.207474999999999</v>
      </c>
      <c r="Z260" s="39">
        <v>12.735656649999999</v>
      </c>
      <c r="AA260" s="39">
        <v>7.228256622</v>
      </c>
      <c r="AB260" s="39">
        <v>5.4583879900000003</v>
      </c>
      <c r="AC260" s="39">
        <v>2.7019556360000001</v>
      </c>
      <c r="AD260" s="39">
        <v>2.1396851030000001</v>
      </c>
      <c r="AE260" s="39">
        <v>1.027667984</v>
      </c>
      <c r="AF260" s="39">
        <v>3.3059467919999999</v>
      </c>
      <c r="AG260" s="39">
        <v>0.22722969100000001</v>
      </c>
      <c r="AH260" s="39">
        <v>2.8339316079999999</v>
      </c>
      <c r="AI260" s="39">
        <v>7.6060995770000002</v>
      </c>
      <c r="AJ260" s="39">
        <v>5.4920038699999996</v>
      </c>
      <c r="AK260" s="39">
        <v>3.4635304269999998</v>
      </c>
      <c r="AL260" s="39">
        <v>4.2913755340000002</v>
      </c>
      <c r="AM260" s="39">
        <v>1.0089495530000001</v>
      </c>
      <c r="AN260" s="39">
        <v>1.738372899</v>
      </c>
      <c r="AO260" s="39">
        <v>4.4079011379999997</v>
      </c>
      <c r="AP260" s="39">
        <v>0.44361602999999999</v>
      </c>
      <c r="AQ260" s="39">
        <v>2.1424064729999999</v>
      </c>
      <c r="AR260" s="39">
        <v>1.0135504440000001</v>
      </c>
      <c r="AS260" s="39">
        <v>0.16767963699999999</v>
      </c>
      <c r="AT260" s="39">
        <v>0.90085848599999996</v>
      </c>
      <c r="AU260" s="39">
        <v>1.8555039900000001</v>
      </c>
      <c r="AV260" s="39">
        <v>0.20598170900000001</v>
      </c>
      <c r="AW260" s="39">
        <v>2.9600394670000001</v>
      </c>
      <c r="AX260" s="39">
        <v>3.733429165</v>
      </c>
      <c r="AY260" s="39">
        <v>3.0486161900000002</v>
      </c>
      <c r="AZ260" s="39">
        <v>6.9156923539999999</v>
      </c>
      <c r="BA260" s="39">
        <v>10.06624182</v>
      </c>
      <c r="BB260" s="39">
        <v>0.42153912599999999</v>
      </c>
      <c r="BC260" s="39">
        <v>1.4805730109999999</v>
      </c>
      <c r="BD260" s="39">
        <v>3.1860311160000001</v>
      </c>
      <c r="BE260" s="39">
        <v>2.5984441409999999</v>
      </c>
      <c r="BF260" s="39">
        <v>0.80512780399999995</v>
      </c>
      <c r="BG260" s="39">
        <v>0.19385856100000001</v>
      </c>
      <c r="BH260" s="39">
        <v>-1.73361195</v>
      </c>
      <c r="BI260" s="39">
        <v>-0.14964164799999999</v>
      </c>
    </row>
    <row r="261" spans="1:61" hidden="1" x14ac:dyDescent="0.3">
      <c r="A261" s="39" t="s">
        <v>874</v>
      </c>
      <c r="B261" s="39" t="s">
        <v>875</v>
      </c>
      <c r="C261" s="39" t="s">
        <v>387</v>
      </c>
      <c r="D261" s="39" t="s">
        <v>388</v>
      </c>
      <c r="E261" s="39">
        <v>3.4239448530000001</v>
      </c>
      <c r="F261" s="39">
        <v>-2.8012701610000001</v>
      </c>
      <c r="G261" s="39">
        <v>0.98007504199999995</v>
      </c>
      <c r="H261" s="39">
        <v>1.149940741</v>
      </c>
      <c r="I261" s="39">
        <v>2.0963962249999999</v>
      </c>
      <c r="J261" s="39">
        <v>1.718362283</v>
      </c>
      <c r="K261" s="39">
        <v>1.76861621</v>
      </c>
      <c r="L261" s="39">
        <v>2.3970755999999999E-2</v>
      </c>
      <c r="M261" s="39">
        <v>1.288119346</v>
      </c>
      <c r="N261" s="39">
        <v>2.4399621439999999</v>
      </c>
      <c r="O261" s="39">
        <v>2.4915552729999999</v>
      </c>
      <c r="P261" s="39">
        <v>3.2422535209999999</v>
      </c>
      <c r="Q261" s="39">
        <v>2.821205424</v>
      </c>
      <c r="R261" s="39">
        <v>4.1263102030000001</v>
      </c>
      <c r="S261" s="39">
        <v>8.2874617740000005</v>
      </c>
      <c r="T261" s="39">
        <v>10.244281279999999</v>
      </c>
      <c r="U261" s="39">
        <v>7.6016650659999998</v>
      </c>
      <c r="V261" s="39">
        <v>7.8026425430000002</v>
      </c>
      <c r="W261" s="39">
        <v>7.1145954099999997</v>
      </c>
      <c r="X261" s="39">
        <v>12.354608710000001</v>
      </c>
      <c r="Y261" s="39">
        <v>21.541072849999999</v>
      </c>
      <c r="Z261" s="39">
        <v>16.049972950000001</v>
      </c>
      <c r="AA261" s="39">
        <v>9.6606678230000007</v>
      </c>
      <c r="AB261" s="39">
        <v>6.3380490549999999</v>
      </c>
      <c r="AC261" s="39">
        <v>11.5728603</v>
      </c>
      <c r="AD261" s="39">
        <v>11.382384800000001</v>
      </c>
      <c r="AE261" s="39">
        <v>11.54335303</v>
      </c>
      <c r="AF261" s="39">
        <v>28.135479539999999</v>
      </c>
      <c r="AG261" s="39">
        <v>29.468725460000002</v>
      </c>
      <c r="AH261" s="39">
        <v>84.463311099999999</v>
      </c>
      <c r="AI261" s="39">
        <v>40.655752079999999</v>
      </c>
      <c r="AJ261" s="39">
        <v>34.205400689999998</v>
      </c>
      <c r="AK261" s="39">
        <v>31.422633489999999</v>
      </c>
      <c r="AL261" s="39">
        <v>38.121615290000001</v>
      </c>
      <c r="AM261" s="39">
        <v>60.821010080000001</v>
      </c>
      <c r="AN261" s="39">
        <v>59.919104019999999</v>
      </c>
      <c r="AO261" s="39">
        <v>99.877142239999998</v>
      </c>
      <c r="AP261" s="39">
        <v>50.03906989</v>
      </c>
      <c r="AQ261" s="39">
        <v>35.782015280000003</v>
      </c>
      <c r="AR261" s="39">
        <v>23.569890350000001</v>
      </c>
      <c r="AS261" s="39">
        <v>16.20480731</v>
      </c>
      <c r="AT261" s="39">
        <v>12.53472371</v>
      </c>
      <c r="AU261" s="39">
        <v>22.43278141</v>
      </c>
      <c r="AV261" s="39">
        <v>31.089673999999999</v>
      </c>
      <c r="AW261" s="39">
        <v>21.747669299999998</v>
      </c>
      <c r="AX261" s="39">
        <v>15.954630870000001</v>
      </c>
      <c r="AY261" s="39">
        <v>13.662645639999999</v>
      </c>
      <c r="AZ261" s="39">
        <v>18.69864535</v>
      </c>
      <c r="BA261" s="39">
        <v>31.440598690000002</v>
      </c>
      <c r="BB261" s="39">
        <v>27.080941450000001</v>
      </c>
      <c r="BC261" s="39">
        <v>28.18746471</v>
      </c>
      <c r="BD261" s="39">
        <v>26.090212319999999</v>
      </c>
      <c r="BE261" s="39">
        <v>21.06899563</v>
      </c>
      <c r="BF261" s="39">
        <v>40.639427519999998</v>
      </c>
      <c r="BG261" s="39">
        <v>62.168649979999998</v>
      </c>
      <c r="BH261" s="39">
        <v>121.73808529999999</v>
      </c>
      <c r="BI261" s="39">
        <v>254.9485348</v>
      </c>
    </row>
    <row r="262" spans="1:61" hidden="1" x14ac:dyDescent="0.3">
      <c r="A262" s="39" t="s">
        <v>876</v>
      </c>
      <c r="B262" s="39" t="s">
        <v>877</v>
      </c>
      <c r="C262" s="39" t="s">
        <v>387</v>
      </c>
      <c r="D262" s="39" t="s">
        <v>388</v>
      </c>
    </row>
    <row r="263" spans="1:61" hidden="1" x14ac:dyDescent="0.3">
      <c r="A263" s="39" t="s">
        <v>878</v>
      </c>
      <c r="B263" s="39" t="s">
        <v>879</v>
      </c>
      <c r="C263" s="39" t="s">
        <v>387</v>
      </c>
      <c r="D263" s="39" t="s">
        <v>388</v>
      </c>
    </row>
    <row r="264" spans="1:61" hidden="1" x14ac:dyDescent="0.3">
      <c r="A264" s="39" t="s">
        <v>880</v>
      </c>
      <c r="B264" s="39" t="s">
        <v>881</v>
      </c>
      <c r="C264" s="39" t="s">
        <v>387</v>
      </c>
      <c r="D264" s="39" t="s">
        <v>388</v>
      </c>
      <c r="AO264" s="39">
        <v>5.6749999999999998</v>
      </c>
      <c r="AP264" s="39">
        <v>3.2095260630000002</v>
      </c>
      <c r="AQ264" s="39">
        <v>7.2661980440000002</v>
      </c>
      <c r="AR264" s="39">
        <v>4.1171023580000004</v>
      </c>
      <c r="AS264" s="39">
        <v>-1.710337279</v>
      </c>
      <c r="AT264" s="39">
        <v>-0.43154451199999999</v>
      </c>
      <c r="AU264" s="39">
        <v>3.830828382</v>
      </c>
      <c r="AV264" s="39">
        <v>3.219889953</v>
      </c>
      <c r="AW264" s="39">
        <v>7.7591312930000003</v>
      </c>
      <c r="AX264" s="39">
        <v>8.2814217659999994</v>
      </c>
      <c r="AY264" s="39">
        <v>7.3857868020000002</v>
      </c>
      <c r="AZ264" s="39">
        <v>8.3037894899999998</v>
      </c>
      <c r="BA264" s="39">
        <v>23.11631629</v>
      </c>
      <c r="BB264" s="39">
        <v>7.0545584989999996</v>
      </c>
      <c r="BC264" s="39">
        <v>8.8616003610000007</v>
      </c>
      <c r="BD264" s="39">
        <v>18.677477119999999</v>
      </c>
      <c r="BE264" s="39">
        <v>9.0942160790000006</v>
      </c>
      <c r="BF264" s="39">
        <v>6.5922558980000003</v>
      </c>
      <c r="BG264" s="39">
        <v>4.0858999410000001</v>
      </c>
      <c r="BH264" s="39">
        <v>0.87860371400000004</v>
      </c>
      <c r="BI264" s="39">
        <v>3.2438328580000002</v>
      </c>
    </row>
    <row r="265" spans="1:61" hidden="1" x14ac:dyDescent="0.3">
      <c r="A265" s="39" t="s">
        <v>882</v>
      </c>
      <c r="B265" s="39" t="s">
        <v>883</v>
      </c>
      <c r="C265" s="39" t="s">
        <v>387</v>
      </c>
      <c r="D265" s="39" t="s">
        <v>388</v>
      </c>
      <c r="V265" s="39">
        <v>5.7365094799999996</v>
      </c>
      <c r="W265" s="39">
        <v>6.4137931029999997</v>
      </c>
      <c r="X265" s="39">
        <v>4.1693670340000004</v>
      </c>
      <c r="Y265" s="39">
        <v>11.24014932</v>
      </c>
      <c r="Z265" s="39">
        <v>26.845637580000002</v>
      </c>
      <c r="AA265" s="39">
        <v>6.6725455609999997</v>
      </c>
      <c r="AB265" s="39">
        <v>1.6533480300000001</v>
      </c>
      <c r="AC265" s="39">
        <v>5.516400108</v>
      </c>
      <c r="AD265" s="39">
        <v>1.0661528579999999</v>
      </c>
      <c r="AE265" s="39">
        <v>4.7661413320000001</v>
      </c>
      <c r="AF265" s="39">
        <v>16.03939501</v>
      </c>
      <c r="AG265" s="39">
        <v>8.7602303730000006</v>
      </c>
      <c r="AH265" s="39">
        <v>7.7480490519999998</v>
      </c>
      <c r="AI265" s="39">
        <v>4.7594412830000001</v>
      </c>
      <c r="AJ265" s="39">
        <v>6.4691358020000003</v>
      </c>
      <c r="AK265" s="39">
        <v>4.0584415580000002</v>
      </c>
      <c r="AL265" s="39">
        <v>3.5658569199999999</v>
      </c>
      <c r="AM265" s="39">
        <v>2.302560792</v>
      </c>
      <c r="AN265" s="39">
        <v>2.2297013040000002</v>
      </c>
      <c r="AO265" s="39">
        <v>0.90634441099999996</v>
      </c>
      <c r="AP265" s="39">
        <v>2.8307022320000002</v>
      </c>
      <c r="AQ265" s="39">
        <v>3.2821598729999999</v>
      </c>
      <c r="AR265" s="39">
        <v>1.998974885</v>
      </c>
      <c r="AS265" s="39">
        <v>2.4623115580000001</v>
      </c>
      <c r="AT265" s="39">
        <v>3.6537518389999999</v>
      </c>
      <c r="AU265" s="39">
        <v>1.9635675420000001</v>
      </c>
      <c r="AV265" s="39">
        <v>3.0162412989999998</v>
      </c>
      <c r="AW265" s="39">
        <v>1.418918919</v>
      </c>
      <c r="AX265" s="39">
        <v>1.199200533</v>
      </c>
      <c r="AY265" s="39">
        <v>2.0408163269999999</v>
      </c>
      <c r="AZ265" s="39">
        <v>3.9569892470000001</v>
      </c>
      <c r="BA265" s="39">
        <v>4.8272858919999999</v>
      </c>
      <c r="BB265" s="39">
        <v>4.2505009620000003</v>
      </c>
      <c r="BC265" s="39">
        <v>2.8092932589999999</v>
      </c>
      <c r="BD265" s="39">
        <v>0.86268290800000003</v>
      </c>
      <c r="BE265" s="39">
        <v>1.363636364</v>
      </c>
      <c r="BF265" s="39">
        <v>1.4461433180000001</v>
      </c>
      <c r="BG265" s="39">
        <v>0.79886383800000005</v>
      </c>
      <c r="BH265" s="39">
        <v>2.4656569209999999</v>
      </c>
      <c r="BI265" s="39">
        <v>0.85940185599999996</v>
      </c>
    </row>
    <row r="266" spans="1:61" hidden="1" x14ac:dyDescent="0.3">
      <c r="A266" s="39" t="s">
        <v>884</v>
      </c>
      <c r="B266" s="39" t="s">
        <v>885</v>
      </c>
      <c r="C266" s="39" t="s">
        <v>387</v>
      </c>
      <c r="D266" s="39" t="s">
        <v>388</v>
      </c>
      <c r="V266" s="39">
        <v>11.369798405000001</v>
      </c>
      <c r="W266" s="39">
        <v>8.8553459120000007</v>
      </c>
      <c r="Y266" s="39">
        <v>13.983943955000001</v>
      </c>
      <c r="Z266" s="39">
        <v>12.737687380000001</v>
      </c>
      <c r="AA266" s="39">
        <v>10.527807299999999</v>
      </c>
      <c r="AB266" s="39">
        <v>9.4075067485000012</v>
      </c>
      <c r="AC266" s="39">
        <v>8.4172737830000006</v>
      </c>
      <c r="AD266" s="39">
        <v>7.3046437879999999</v>
      </c>
      <c r="AE266" s="39">
        <v>6.1745810535000007</v>
      </c>
      <c r="AF266" s="39">
        <v>6.7978771575000003</v>
      </c>
      <c r="AG266" s="39">
        <v>7.4127659570000004</v>
      </c>
      <c r="AH266" s="39">
        <v>7.5527949349999997</v>
      </c>
      <c r="AI266" s="39">
        <v>8.5145477079999985</v>
      </c>
      <c r="AJ266" s="39">
        <v>9.3185116109999999</v>
      </c>
      <c r="AK266" s="39">
        <v>7.8254509030000001</v>
      </c>
      <c r="AL266" s="39">
        <v>8.0166355740000004</v>
      </c>
      <c r="AM266" s="39">
        <v>10.298986880000001</v>
      </c>
      <c r="AN266" s="39">
        <v>9.2708333330000006</v>
      </c>
      <c r="AO266" s="39">
        <v>6.9500859705</v>
      </c>
      <c r="AP266" s="39">
        <v>5.6080284339999995</v>
      </c>
      <c r="AQ266" s="39">
        <v>5.1902930679999999</v>
      </c>
      <c r="AR266" s="39">
        <v>3.2604304095000001</v>
      </c>
      <c r="AS266" s="39">
        <v>3.555413197</v>
      </c>
      <c r="AT266" s="39">
        <v>3.9842954779999999</v>
      </c>
      <c r="AU266" s="39">
        <v>3.0756694629999997</v>
      </c>
      <c r="AV266" s="39">
        <v>3.2968074700000001</v>
      </c>
      <c r="AW266" s="39">
        <v>3.6114357204999998</v>
      </c>
      <c r="AX266" s="39">
        <v>4.1665892204999997</v>
      </c>
      <c r="AY266" s="39">
        <v>4.456623037</v>
      </c>
      <c r="AZ266" s="39">
        <v>5.1098896140000001</v>
      </c>
      <c r="BA266" s="39">
        <v>8.9538427709999997</v>
      </c>
      <c r="BB266" s="39">
        <v>2.9171277729999998</v>
      </c>
      <c r="BC266" s="39">
        <v>3.4912887260000001</v>
      </c>
      <c r="BD266" s="39">
        <v>4.977614784</v>
      </c>
      <c r="BE266" s="39">
        <v>3.7825002400000001</v>
      </c>
      <c r="BF266" s="39">
        <v>2.6932800449999998</v>
      </c>
      <c r="BG266" s="39">
        <v>2.5108763330000001</v>
      </c>
      <c r="BH266" s="39">
        <v>1.5285291519999999</v>
      </c>
      <c r="BI266" s="39">
        <v>1.6648249745000001</v>
      </c>
    </row>
    <row r="267" spans="1:61" hidden="1" x14ac:dyDescent="0.3">
      <c r="A267" s="39" t="s">
        <v>886</v>
      </c>
      <c r="B267" s="39" t="s">
        <v>887</v>
      </c>
      <c r="C267" s="39" t="s">
        <v>387</v>
      </c>
      <c r="D267" s="39" t="s">
        <v>388</v>
      </c>
      <c r="G267" s="39">
        <v>2.6548672569999998</v>
      </c>
      <c r="H267" s="39">
        <v>0.68965517200000004</v>
      </c>
      <c r="I267" s="39">
        <v>5.3082191779999999</v>
      </c>
      <c r="J267" s="39">
        <v>2.113821138</v>
      </c>
      <c r="K267" s="39">
        <v>2.8662420380000002</v>
      </c>
      <c r="L267" s="39">
        <v>-0.51599587199999997</v>
      </c>
      <c r="M267" s="39">
        <v>1.711618257</v>
      </c>
      <c r="N267" s="39">
        <v>4.1305456400000002</v>
      </c>
      <c r="O267" s="39">
        <v>2.7424094029999999</v>
      </c>
      <c r="P267" s="39">
        <v>4.7664442329999996</v>
      </c>
      <c r="Q267" s="39">
        <v>7.5068243859999999</v>
      </c>
      <c r="R267" s="39">
        <v>11.764243</v>
      </c>
      <c r="S267" s="39">
        <v>24.98767866</v>
      </c>
      <c r="T267" s="39">
        <v>8.7877422260000007</v>
      </c>
      <c r="U267" s="39">
        <v>4.9036868269999996</v>
      </c>
      <c r="V267" s="39">
        <v>14.610790270000001</v>
      </c>
      <c r="W267" s="39">
        <v>2.0586588570000002</v>
      </c>
      <c r="X267" s="39">
        <v>11.119551</v>
      </c>
      <c r="Y267" s="39">
        <v>33.047242900000001</v>
      </c>
      <c r="Z267" s="39">
        <v>20.50662445</v>
      </c>
      <c r="AA267" s="39">
        <v>18.296224590000001</v>
      </c>
      <c r="AB267" s="39">
        <v>16.460135609999998</v>
      </c>
      <c r="AC267" s="39">
        <v>11.86006826</v>
      </c>
      <c r="AD267" s="39">
        <v>9.0905011889999994</v>
      </c>
      <c r="AE267" s="39">
        <v>5.7335581790000001</v>
      </c>
      <c r="AF267" s="39">
        <v>4.5668494959999997</v>
      </c>
      <c r="AG267" s="39">
        <v>8.5078680109999993</v>
      </c>
      <c r="AH267" s="39">
        <v>6.4625617110000002</v>
      </c>
      <c r="AI267" s="39">
        <v>15.23846327</v>
      </c>
      <c r="AJ267" s="39">
        <v>-1.819197988</v>
      </c>
      <c r="AK267" s="39">
        <v>9.0311379289999998</v>
      </c>
      <c r="AL267" s="39">
        <v>1.715091237</v>
      </c>
      <c r="AM267" s="39">
        <v>12.08038189</v>
      </c>
      <c r="AN267" s="39">
        <v>-2.9035286569999998</v>
      </c>
      <c r="AO267" s="39">
        <v>5.3746197200000001</v>
      </c>
      <c r="AP267" s="39">
        <v>6.8618235529999998</v>
      </c>
      <c r="AQ267" s="39">
        <v>2.2188346879999998</v>
      </c>
      <c r="AR267" s="39">
        <v>0.26512013299999998</v>
      </c>
      <c r="AS267" s="39">
        <v>0.96678235000000001</v>
      </c>
      <c r="AT267" s="39">
        <v>3.8382846389999998</v>
      </c>
      <c r="AU267" s="39">
        <v>8.0503144649999996</v>
      </c>
      <c r="AV267" s="39">
        <v>0.115830116</v>
      </c>
      <c r="AW267" s="39">
        <v>16.313150790000002</v>
      </c>
      <c r="AX267" s="39">
        <v>1.856763926</v>
      </c>
      <c r="AY267" s="39">
        <v>3.7000868059999998</v>
      </c>
      <c r="AZ267" s="39">
        <v>5.5770639319999997</v>
      </c>
      <c r="BA267" s="39">
        <v>11.56590684</v>
      </c>
      <c r="BB267" s="39">
        <v>6.3249533619999996</v>
      </c>
      <c r="BC267" s="39">
        <v>0.77700726899999994</v>
      </c>
      <c r="BD267" s="39">
        <v>5.1981429280000002</v>
      </c>
      <c r="BE267" s="39">
        <v>2.049018835</v>
      </c>
      <c r="BF267" s="39">
        <v>0.61008572100000003</v>
      </c>
      <c r="BG267" s="39">
        <v>-0.40681608800000002</v>
      </c>
      <c r="BH267" s="39">
        <v>0.71674758900000002</v>
      </c>
      <c r="BI267" s="39">
        <v>1.3038572799999999</v>
      </c>
    </row>
    <row r="268" spans="1:61" hidden="1" x14ac:dyDescent="0.3">
      <c r="A268" s="39" t="s">
        <v>888</v>
      </c>
      <c r="B268" s="39" t="s">
        <v>889</v>
      </c>
      <c r="C268" s="39" t="s">
        <v>387</v>
      </c>
      <c r="D268" s="39" t="s">
        <v>388</v>
      </c>
      <c r="AV268" s="39">
        <v>-1.0848126229999999</v>
      </c>
      <c r="AW268" s="39">
        <v>-1.0647269660000001</v>
      </c>
      <c r="AX268" s="39">
        <v>-1.385189132</v>
      </c>
      <c r="AY268" s="39">
        <v>0.63749324699999999</v>
      </c>
      <c r="AZ268" s="39">
        <v>4.3375563670000004</v>
      </c>
      <c r="BA268" s="39">
        <v>9.3434863139999997</v>
      </c>
      <c r="BB268" s="39">
        <v>-2.4185958969999999</v>
      </c>
      <c r="BC268" s="39">
        <v>3.5008197509999999</v>
      </c>
      <c r="BD268" s="39">
        <v>7.3238911670000002</v>
      </c>
      <c r="BE268" s="39">
        <v>2.4917520400000002</v>
      </c>
      <c r="BF268" s="39">
        <v>1.7619652690000001</v>
      </c>
      <c r="BG268" s="39">
        <v>0.42454008199999999</v>
      </c>
      <c r="BH268" s="39">
        <v>-0.53879310300000005</v>
      </c>
      <c r="BI268" s="39">
        <v>0.30002500199999999</v>
      </c>
    </row>
    <row r="269" spans="1:61" hidden="1" x14ac:dyDescent="0.3">
      <c r="A269" s="39" t="s">
        <v>890</v>
      </c>
      <c r="B269" s="39" t="s">
        <v>891</v>
      </c>
      <c r="C269" s="39" t="s">
        <v>387</v>
      </c>
      <c r="D269" s="39" t="s">
        <v>388</v>
      </c>
      <c r="AJ269" s="39">
        <v>36</v>
      </c>
      <c r="AK269" s="39">
        <v>29.41176471</v>
      </c>
      <c r="AL269" s="39">
        <v>35.752298019999998</v>
      </c>
      <c r="AM269" s="39">
        <v>49.394155380000001</v>
      </c>
      <c r="AN269" s="39">
        <v>55.081106869999999</v>
      </c>
      <c r="AO269" s="39">
        <v>30.733733269999998</v>
      </c>
      <c r="AP269" s="39">
        <v>2.1767266740000002</v>
      </c>
      <c r="AQ269" s="39">
        <v>5.9765085210000004</v>
      </c>
      <c r="AR269" s="39">
        <v>8.6602194939999997</v>
      </c>
      <c r="AS269" s="39">
        <v>4.59</v>
      </c>
      <c r="AT269" s="39">
        <v>11.91159129</v>
      </c>
      <c r="AU269" s="39">
        <v>12.23853394</v>
      </c>
      <c r="AV269" s="39">
        <v>10.832360700000001</v>
      </c>
      <c r="AW269" s="39">
        <v>12.515095150000001</v>
      </c>
      <c r="AX269" s="39">
        <v>11.81126394</v>
      </c>
      <c r="AY269" s="39">
        <v>10.844798689999999</v>
      </c>
      <c r="AZ269" s="39">
        <v>7.9051177900000003</v>
      </c>
      <c r="BA269" s="39">
        <v>18.97625743</v>
      </c>
      <c r="BB269" s="39">
        <v>5.407760981</v>
      </c>
      <c r="BC269" s="39">
        <v>11.17483386</v>
      </c>
      <c r="BD269" s="39">
        <v>19.543561709999999</v>
      </c>
      <c r="BE269" s="39">
        <v>9.8853871449999993</v>
      </c>
      <c r="BF269" s="39">
        <v>10.96844215</v>
      </c>
      <c r="BG269" s="39">
        <v>8.1047258360000001</v>
      </c>
    </row>
    <row r="270" spans="1:61" hidden="1" x14ac:dyDescent="0.3">
      <c r="A270" s="39" t="s">
        <v>892</v>
      </c>
      <c r="B270" s="39" t="s">
        <v>893</v>
      </c>
      <c r="C270" s="39" t="s">
        <v>387</v>
      </c>
      <c r="D270" s="39" t="s">
        <v>388</v>
      </c>
      <c r="E270" s="39">
        <v>1.3257890939999999</v>
      </c>
      <c r="F270" s="39">
        <v>2.1023513139999999</v>
      </c>
      <c r="G270" s="39">
        <v>1.2462747219999999</v>
      </c>
      <c r="H270" s="39">
        <v>1.3379716349999999</v>
      </c>
      <c r="I270" s="39">
        <v>2.5349881170000002</v>
      </c>
      <c r="J270" s="39">
        <v>4.0690188000000003</v>
      </c>
      <c r="K270" s="39">
        <v>3.4892353379999999</v>
      </c>
      <c r="L270" s="39">
        <v>3.5389765660000001</v>
      </c>
      <c r="M270" s="39">
        <v>1.9861431869999999</v>
      </c>
      <c r="N270" s="39">
        <v>3.2382246380000002</v>
      </c>
      <c r="O270" s="39">
        <v>4.0579074359999998</v>
      </c>
      <c r="P270" s="39">
        <v>5.7124789209999998</v>
      </c>
      <c r="Q270" s="39">
        <v>6.4606181459999998</v>
      </c>
      <c r="R270" s="39">
        <v>9.5898108260000008</v>
      </c>
      <c r="S270" s="39">
        <v>11.63903606</v>
      </c>
      <c r="T270" s="39">
        <v>12.52296387</v>
      </c>
      <c r="U270" s="39">
        <v>11.020408160000001</v>
      </c>
      <c r="V270" s="39">
        <v>11.15196078</v>
      </c>
      <c r="W270" s="39">
        <v>11.13561191</v>
      </c>
      <c r="X270" s="39">
        <v>13.293650789999999</v>
      </c>
      <c r="Y270" s="39">
        <v>13.66024518</v>
      </c>
      <c r="Z270" s="39">
        <v>15.254237290000001</v>
      </c>
      <c r="AA270" s="39">
        <v>14.63903743</v>
      </c>
      <c r="AB270" s="39">
        <v>12.303207</v>
      </c>
      <c r="AC270" s="39">
        <v>11.52647975</v>
      </c>
      <c r="AD270" s="39">
        <v>16.294227190000001</v>
      </c>
      <c r="AE270" s="39">
        <v>18.65492394</v>
      </c>
      <c r="AF270" s="39">
        <v>16.16059379</v>
      </c>
      <c r="AG270" s="39">
        <v>12.77955272</v>
      </c>
      <c r="AH270" s="39">
        <v>14.73087819</v>
      </c>
      <c r="AI270" s="39">
        <v>14.320987649999999</v>
      </c>
      <c r="AJ270" s="39">
        <v>15.334773220000001</v>
      </c>
      <c r="AK270" s="39">
        <v>13.87470208</v>
      </c>
      <c r="AL270" s="39">
        <v>9.7174465540000003</v>
      </c>
      <c r="AM270" s="39">
        <v>8.9385474859999992</v>
      </c>
      <c r="AN270" s="39">
        <v>8.6804252660000003</v>
      </c>
      <c r="AO270" s="39">
        <v>7.3541259060000002</v>
      </c>
      <c r="AP270" s="39">
        <v>8.5977701540000009</v>
      </c>
      <c r="AQ270" s="39">
        <v>6.8805528130000004</v>
      </c>
      <c r="AR270" s="39">
        <v>5.1814907180000001</v>
      </c>
      <c r="AS270" s="39">
        <v>5.3389532839999996</v>
      </c>
      <c r="AT270" s="39">
        <v>5.7019006340000002</v>
      </c>
      <c r="AU270" s="39">
        <v>9.1640378550000001</v>
      </c>
      <c r="AV270" s="39">
        <v>5.858979916</v>
      </c>
      <c r="AW270" s="39">
        <v>1.3853818330000001</v>
      </c>
      <c r="AX270" s="39">
        <v>3.3992999460000002</v>
      </c>
      <c r="AY270" s="39">
        <v>4.6416248939999996</v>
      </c>
      <c r="AZ270" s="39">
        <v>7.0984198080000001</v>
      </c>
      <c r="BA270" s="39">
        <v>11.53645077</v>
      </c>
      <c r="BB270" s="39">
        <v>7.13</v>
      </c>
      <c r="BC270" s="39">
        <v>4.2574159849999997</v>
      </c>
      <c r="BD270" s="39">
        <v>5.0004726340000003</v>
      </c>
      <c r="BE270" s="39">
        <v>5.6535830029999996</v>
      </c>
      <c r="BF270" s="39">
        <v>5.7515337420000003</v>
      </c>
      <c r="BG270" s="39">
        <v>6.0671984529999996</v>
      </c>
      <c r="BH270" s="39">
        <v>4.5882710419999997</v>
      </c>
      <c r="BI270" s="39">
        <v>6.3262638000000004</v>
      </c>
    </row>
    <row r="271" spans="1:61" hidden="1" x14ac:dyDescent="0.3">
      <c r="A271" s="39" t="s">
        <v>894</v>
      </c>
      <c r="B271" s="39" t="s">
        <v>895</v>
      </c>
      <c r="C271" s="39" t="s">
        <v>387</v>
      </c>
      <c r="D271" s="39" t="s">
        <v>388</v>
      </c>
      <c r="AE271" s="39">
        <v>55.828220860000002</v>
      </c>
      <c r="AF271" s="39">
        <v>47.04724409</v>
      </c>
      <c r="AG271" s="39">
        <v>51.004016059999998</v>
      </c>
      <c r="AH271" s="39">
        <v>123.4042553</v>
      </c>
      <c r="AI271" s="39">
        <v>107.0238095</v>
      </c>
      <c r="AJ271" s="39">
        <v>97.642323169999997</v>
      </c>
      <c r="AK271" s="39">
        <v>165.70652699999999</v>
      </c>
      <c r="AL271" s="39">
        <v>183.31204149999999</v>
      </c>
      <c r="AM271" s="39">
        <v>54.601321839999997</v>
      </c>
      <c r="AN271" s="39">
        <v>34.929587419999997</v>
      </c>
      <c r="AO271" s="39">
        <v>43.073098000000002</v>
      </c>
      <c r="AP271" s="39">
        <v>24.418721569999999</v>
      </c>
      <c r="AQ271" s="39">
        <v>24.458456349999999</v>
      </c>
      <c r="AR271" s="39">
        <v>26.78769668</v>
      </c>
      <c r="AS271" s="39">
        <v>26.030411789999999</v>
      </c>
      <c r="AT271" s="39">
        <v>21.393782179999999</v>
      </c>
      <c r="AU271" s="39">
        <v>22.233344639999999</v>
      </c>
      <c r="AV271" s="39">
        <v>21.401578390000001</v>
      </c>
      <c r="AW271" s="39">
        <v>17.967789109999998</v>
      </c>
      <c r="AX271" s="39">
        <v>18.324439699999999</v>
      </c>
      <c r="AY271" s="39">
        <v>9.0195724720000001</v>
      </c>
      <c r="AZ271" s="39">
        <v>10.6573496</v>
      </c>
      <c r="BA271" s="39">
        <v>12.445579349999999</v>
      </c>
      <c r="BB271" s="39">
        <v>13.39525463</v>
      </c>
      <c r="BC271" s="39">
        <v>8.5017613339999993</v>
      </c>
      <c r="BD271" s="39">
        <v>6.4293968110000002</v>
      </c>
      <c r="BE271" s="39">
        <v>6.5758997079999997</v>
      </c>
      <c r="BF271" s="39">
        <v>6.9776760549999999</v>
      </c>
      <c r="BG271" s="39">
        <v>7.8068755359999997</v>
      </c>
      <c r="BH271" s="39">
        <v>10.110592889999999</v>
      </c>
      <c r="BI271" s="39">
        <v>17.86996005</v>
      </c>
    </row>
    <row r="272" spans="1:61" hidden="1" x14ac:dyDescent="0.3">
      <c r="A272" s="39" t="s">
        <v>896</v>
      </c>
      <c r="B272" s="39" t="s">
        <v>897</v>
      </c>
      <c r="C272" s="39" t="s">
        <v>387</v>
      </c>
      <c r="D272" s="39" t="s">
        <v>388</v>
      </c>
      <c r="J272" s="39">
        <v>2.5</v>
      </c>
      <c r="K272" s="39">
        <v>3.1219512200000001</v>
      </c>
      <c r="L272" s="39">
        <v>2.3651844839999998</v>
      </c>
      <c r="M272" s="39">
        <v>1.3863216270000001</v>
      </c>
      <c r="N272" s="39">
        <v>0.36463081000000003</v>
      </c>
      <c r="O272" s="39">
        <v>2.0890099910000002</v>
      </c>
      <c r="P272" s="39">
        <v>3.0249110319999999</v>
      </c>
      <c r="Q272" s="39">
        <v>2.8497409330000001</v>
      </c>
      <c r="R272" s="39">
        <v>3.106633081</v>
      </c>
      <c r="S272" s="39">
        <v>6.5960912049999996</v>
      </c>
      <c r="T272" s="39">
        <v>10.00763942</v>
      </c>
      <c r="U272" s="39">
        <v>10.95008052</v>
      </c>
      <c r="V272" s="39">
        <v>10.304789550000001</v>
      </c>
      <c r="W272" s="39">
        <v>5.6578947370000003</v>
      </c>
      <c r="X272" s="39">
        <v>18.150684930000001</v>
      </c>
      <c r="Y272" s="39">
        <v>5.4018445320000001</v>
      </c>
      <c r="Z272" s="39">
        <v>13.15</v>
      </c>
      <c r="AA272" s="39">
        <v>10.63485049</v>
      </c>
      <c r="AB272" s="39">
        <v>23.119424840000001</v>
      </c>
      <c r="AC272" s="39">
        <v>20.151392269999999</v>
      </c>
      <c r="AD272" s="39">
        <v>8.4915849160000008</v>
      </c>
      <c r="AE272" s="39">
        <v>14.33074785</v>
      </c>
      <c r="AF272" s="39">
        <v>12.46916268</v>
      </c>
      <c r="AG272" s="39">
        <v>7.4223412150000003</v>
      </c>
      <c r="AH272" s="39">
        <v>12.88210918</v>
      </c>
      <c r="AI272" s="39">
        <v>17.36273675</v>
      </c>
      <c r="AJ272" s="39">
        <v>23.341666669999999</v>
      </c>
      <c r="AK272" s="39">
        <v>42.064725359999997</v>
      </c>
      <c r="AL272" s="39">
        <v>27.588338799999999</v>
      </c>
      <c r="AM272" s="39">
        <v>22.26405248</v>
      </c>
      <c r="AN272" s="39">
        <v>22.593823359999998</v>
      </c>
      <c r="AO272" s="39">
        <v>21.43390033</v>
      </c>
      <c r="AP272" s="39">
        <v>18.736048820000001</v>
      </c>
      <c r="AQ272" s="39">
        <v>31.819592960000001</v>
      </c>
      <c r="AR272" s="39">
        <v>58.519671850000002</v>
      </c>
      <c r="AS272" s="39">
        <v>55.866452070000001</v>
      </c>
      <c r="AT272" s="39">
        <v>76.707265410000005</v>
      </c>
      <c r="AU272" s="39">
        <v>140.05999679999999</v>
      </c>
      <c r="AV272" s="39">
        <v>431.69982099999999</v>
      </c>
      <c r="AW272" s="39">
        <v>282.38021739999999</v>
      </c>
      <c r="AX272" s="39">
        <v>302.11699629999998</v>
      </c>
      <c r="AY272" s="39">
        <v>1096.677633</v>
      </c>
      <c r="AZ272" s="39">
        <v>24411.03081</v>
      </c>
      <c r="BC272" s="39">
        <v>3.0344788839999999</v>
      </c>
      <c r="BD272" s="39">
        <v>3.2775094120000001</v>
      </c>
      <c r="BE272" s="39">
        <v>3.9222353390000002</v>
      </c>
      <c r="BF272" s="39">
        <v>1.6316220189999999</v>
      </c>
      <c r="BG272" s="39">
        <v>-0.217286171</v>
      </c>
      <c r="BH272" s="39">
        <v>-2.3987099590000001</v>
      </c>
      <c r="BI272" s="39">
        <v>-1.55978908</v>
      </c>
    </row>
    <row r="273" spans="3:61" x14ac:dyDescent="0.3">
      <c r="C273" s="39" t="s">
        <v>898</v>
      </c>
      <c r="D273" s="57"/>
      <c r="E273" s="57">
        <f t="shared" ref="E273:AV273" si="0">F273/(1+F258/100)</f>
        <v>15.154181878682351</v>
      </c>
      <c r="F273" s="57">
        <f t="shared" si="0"/>
        <v>15.317116897971147</v>
      </c>
      <c r="G273" s="57">
        <f t="shared" si="0"/>
        <v>15.488066863415936</v>
      </c>
      <c r="H273" s="57">
        <f t="shared" si="0"/>
        <v>15.676111825439095</v>
      </c>
      <c r="I273" s="57">
        <f t="shared" si="0"/>
        <v>15.88125178388486</v>
      </c>
      <c r="J273" s="57">
        <f t="shared" si="0"/>
        <v>16.146224230155152</v>
      </c>
      <c r="K273" s="57">
        <f t="shared" si="0"/>
        <v>16.62915788229262</v>
      </c>
      <c r="L273" s="57">
        <f t="shared" si="0"/>
        <v>17.090722788772574</v>
      </c>
      <c r="M273" s="57">
        <f t="shared" si="0"/>
        <v>17.811561809464422</v>
      </c>
      <c r="N273" s="57">
        <f t="shared" si="0"/>
        <v>18.776004530832061</v>
      </c>
      <c r="O273" s="57">
        <f t="shared" si="0"/>
        <v>19.882905556685298</v>
      </c>
      <c r="P273" s="57">
        <f t="shared" si="0"/>
        <v>20.72910788520387</v>
      </c>
      <c r="Q273" s="57">
        <f t="shared" si="0"/>
        <v>21.414332329891216</v>
      </c>
      <c r="R273" s="57">
        <f t="shared" si="0"/>
        <v>22.746317476859648</v>
      </c>
      <c r="S273" s="57">
        <f t="shared" si="0"/>
        <v>25.256432800898452</v>
      </c>
      <c r="T273" s="57">
        <f t="shared" si="0"/>
        <v>27.562832750408319</v>
      </c>
      <c r="U273" s="57">
        <f t="shared" si="0"/>
        <v>29.144119930141237</v>
      </c>
      <c r="V273" s="57">
        <f t="shared" si="0"/>
        <v>31.034541630414111</v>
      </c>
      <c r="W273" s="57">
        <f t="shared" si="0"/>
        <v>33.407896982923575</v>
      </c>
      <c r="X273" s="57">
        <f t="shared" si="0"/>
        <v>37.171645386561529</v>
      </c>
      <c r="Y273" s="57">
        <f t="shared" si="0"/>
        <v>42.193300619586481</v>
      </c>
      <c r="Z273" s="57">
        <f t="shared" si="0"/>
        <v>46.545764882283478</v>
      </c>
      <c r="AA273" s="57">
        <f t="shared" si="0"/>
        <v>49.413270749802187</v>
      </c>
      <c r="AB273" s="57">
        <f t="shared" si="0"/>
        <v>51.00064006914652</v>
      </c>
      <c r="AC273" s="57">
        <f t="shared" si="0"/>
        <v>53.202474931413853</v>
      </c>
      <c r="AD273" s="57">
        <f t="shared" si="0"/>
        <v>55.097077022259754</v>
      </c>
      <c r="AE273" s="57">
        <f t="shared" si="0"/>
        <v>56.121186260327498</v>
      </c>
      <c r="AF273" s="57">
        <f t="shared" si="0"/>
        <v>58.220610198668744</v>
      </c>
      <c r="AG273" s="57">
        <f t="shared" si="0"/>
        <v>60.554725837728633</v>
      </c>
      <c r="AH273" s="57">
        <f t="shared" si="0"/>
        <v>63.477704288723992</v>
      </c>
      <c r="AI273" s="57">
        <f t="shared" si="0"/>
        <v>66.904203115341332</v>
      </c>
      <c r="AJ273" s="57">
        <f t="shared" si="0"/>
        <v>69.737572008346447</v>
      </c>
      <c r="AK273" s="57">
        <f t="shared" si="0"/>
        <v>71.849797312294655</v>
      </c>
      <c r="AL273" s="57">
        <f t="shared" si="0"/>
        <v>73.970556859719878</v>
      </c>
      <c r="AM273" s="57">
        <f t="shared" si="0"/>
        <v>75.899295925114217</v>
      </c>
      <c r="AN273" s="57">
        <f t="shared" si="0"/>
        <v>78.028589716809748</v>
      </c>
      <c r="AO273" s="57">
        <f t="shared" si="0"/>
        <v>80.315767015789632</v>
      </c>
      <c r="AP273" s="57">
        <f t="shared" si="0"/>
        <v>82.193300619142121</v>
      </c>
      <c r="AQ273" s="57">
        <f t="shared" si="0"/>
        <v>83.469170045431298</v>
      </c>
      <c r="AR273" s="57">
        <f t="shared" si="0"/>
        <v>85.295498187135507</v>
      </c>
      <c r="AS273" s="57">
        <f t="shared" si="0"/>
        <v>88.175805419503476</v>
      </c>
      <c r="AT273" s="57">
        <f t="shared" si="0"/>
        <v>90.667804566215125</v>
      </c>
      <c r="AU273" s="57">
        <f t="shared" si="0"/>
        <v>92.105824622141839</v>
      </c>
      <c r="AV273" s="57">
        <f t="shared" si="0"/>
        <v>94.19671431672927</v>
      </c>
      <c r="AW273" s="57">
        <f>AX273/(1+AX258/100)</f>
        <v>96.718583316017131</v>
      </c>
      <c r="AX273" s="39">
        <v>100</v>
      </c>
      <c r="AY273" s="57">
        <f>AX273*(1+AY258/100)</f>
        <v>103.22594410099998</v>
      </c>
      <c r="AZ273" s="57">
        <f t="shared" ref="AZ273:BI273" si="1">AY273*(1+AZ258/100)</f>
        <v>106.17064220265392</v>
      </c>
      <c r="BA273" s="57">
        <f t="shared" si="1"/>
        <v>110.24663964278282</v>
      </c>
      <c r="BB273" s="57">
        <f t="shared" si="1"/>
        <v>109.85466183214244</v>
      </c>
      <c r="BC273" s="57">
        <f t="shared" si="1"/>
        <v>111.65632600925176</v>
      </c>
      <c r="BD273" s="57">
        <f t="shared" si="1"/>
        <v>115.18113932312998</v>
      </c>
      <c r="BE273" s="57">
        <f t="shared" si="1"/>
        <v>117.56462556139509</v>
      </c>
      <c r="BF273" s="57">
        <f t="shared" si="1"/>
        <v>119.28675058852252</v>
      </c>
      <c r="BG273" s="57">
        <f t="shared" si="1"/>
        <v>121.22184766508623</v>
      </c>
      <c r="BH273" s="57">
        <f t="shared" si="1"/>
        <v>121.36564967117759</v>
      </c>
      <c r="BI273" s="57">
        <f t="shared" si="1"/>
        <v>122.89677832528197</v>
      </c>
    </row>
  </sheetData>
  <autoFilter ref="A8:BJ272" xr:uid="{6C89F578-9B79-4A98-AEC9-AD17EE837B5D}">
    <filterColumn colId="0">
      <filters>
        <filter val="United States"/>
      </filters>
    </filterColumn>
  </autoFilter>
  <conditionalFormatting sqref="A1:XFD1 A2:A5 C25:XFD103 A8:A103 B2:XFD24 A275:XFD1048576 A274:B274 D274:XFD274 A104:XFD273">
    <cfRule type="expression" dxfId="61" priority="1">
      <formula>_xlfn.ISFORMULA(A1)</formula>
    </cfRule>
  </conditionalFormatting>
  <hyperlinks>
    <hyperlink ref="B3" r:id="rId1" xr:uid="{FD367421-F4CC-4F9D-8678-F94E8EC407AB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F40D-BEB5-4D6F-9730-1F8FB04E9615}">
  <sheetPr>
    <tabColor theme="7" tint="0.39997558519241921"/>
  </sheetPr>
  <dimension ref="A1:E14"/>
  <sheetViews>
    <sheetView workbookViewId="0"/>
    <sheetView workbookViewId="1"/>
  </sheetViews>
  <sheetFormatPr defaultColWidth="10.44140625" defaultRowHeight="14.4" x14ac:dyDescent="0.3"/>
  <cols>
    <col min="1" max="1" width="15.77734375" style="39" customWidth="1"/>
    <col min="2" max="2" width="45.77734375" style="39" customWidth="1"/>
    <col min="3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5" s="27" customFormat="1" ht="49.5" customHeight="1" x14ac:dyDescent="0.3">
      <c r="A1" s="27" t="s">
        <v>899</v>
      </c>
    </row>
    <row r="2" spans="1:5" s="28" customFormat="1" x14ac:dyDescent="0.3">
      <c r="A2" s="28" t="s">
        <v>331</v>
      </c>
      <c r="B2" s="28" t="s">
        <v>900</v>
      </c>
    </row>
    <row r="3" spans="1:5" s="28" customFormat="1" x14ac:dyDescent="0.3">
      <c r="A3" s="28" t="s">
        <v>332</v>
      </c>
      <c r="B3" s="75" t="s">
        <v>197</v>
      </c>
    </row>
    <row r="4" spans="1:5" s="28" customFormat="1" x14ac:dyDescent="0.3">
      <c r="A4" s="28" t="s">
        <v>333</v>
      </c>
      <c r="B4" s="56">
        <v>43220</v>
      </c>
    </row>
    <row r="5" spans="1:5" s="28" customFormat="1" x14ac:dyDescent="0.3">
      <c r="A5" s="28" t="s">
        <v>194</v>
      </c>
      <c r="B5" s="28" t="s">
        <v>901</v>
      </c>
    </row>
    <row r="6" spans="1:5" s="28" customFormat="1" x14ac:dyDescent="0.3">
      <c r="A6" s="28" t="s">
        <v>46</v>
      </c>
    </row>
    <row r="8" spans="1:5" x14ac:dyDescent="0.3">
      <c r="A8" s="39" t="s">
        <v>21</v>
      </c>
      <c r="B8" s="39" t="s">
        <v>902</v>
      </c>
      <c r="C8" s="39" t="s">
        <v>903</v>
      </c>
      <c r="D8" s="39" t="s">
        <v>904</v>
      </c>
      <c r="E8" s="39" t="s">
        <v>905</v>
      </c>
    </row>
    <row r="9" spans="1:5" x14ac:dyDescent="0.3">
      <c r="A9" s="39" t="s">
        <v>906</v>
      </c>
      <c r="B9" s="77" t="s">
        <v>907</v>
      </c>
      <c r="C9" s="39" t="s">
        <v>908</v>
      </c>
      <c r="D9" s="39">
        <v>1</v>
      </c>
      <c r="E9" s="39">
        <v>2.38845897E-2</v>
      </c>
    </row>
    <row r="10" spans="1:5" x14ac:dyDescent="0.3">
      <c r="A10" s="39" t="s">
        <v>909</v>
      </c>
      <c r="B10" s="77" t="s">
        <v>910</v>
      </c>
      <c r="C10" s="39" t="s">
        <v>911</v>
      </c>
      <c r="D10" s="39">
        <v>1</v>
      </c>
      <c r="E10" s="39">
        <v>7.33</v>
      </c>
    </row>
    <row r="11" spans="1:5" x14ac:dyDescent="0.3">
      <c r="A11" s="39" t="s">
        <v>906</v>
      </c>
      <c r="B11" s="77" t="s">
        <v>907</v>
      </c>
      <c r="C11" s="39" t="s">
        <v>912</v>
      </c>
      <c r="D11" s="39">
        <v>1</v>
      </c>
      <c r="E11" s="39">
        <v>0.94781711999999996</v>
      </c>
    </row>
    <row r="12" spans="1:5" x14ac:dyDescent="0.3">
      <c r="A12" s="39" t="s">
        <v>909</v>
      </c>
      <c r="B12" s="77" t="s">
        <v>910</v>
      </c>
      <c r="C12" s="39" t="s">
        <v>913</v>
      </c>
      <c r="D12" s="39">
        <v>1</v>
      </c>
      <c r="E12" s="39">
        <v>2.8000000000000001E-2</v>
      </c>
    </row>
    <row r="13" spans="1:5" x14ac:dyDescent="0.3">
      <c r="A13" s="39" t="s">
        <v>909</v>
      </c>
      <c r="B13" s="77" t="s">
        <v>910</v>
      </c>
      <c r="C13" s="39" t="s">
        <v>914</v>
      </c>
      <c r="D13" s="39">
        <v>1</v>
      </c>
      <c r="E13" s="39">
        <v>1.5</v>
      </c>
    </row>
    <row r="14" spans="1:5" x14ac:dyDescent="0.3">
      <c r="A14" s="39" t="s">
        <v>909</v>
      </c>
      <c r="B14" s="77" t="s">
        <v>910</v>
      </c>
      <c r="C14" s="39" t="s">
        <v>915</v>
      </c>
      <c r="D14" s="39">
        <v>1</v>
      </c>
      <c r="E14" s="39">
        <v>3</v>
      </c>
    </row>
  </sheetData>
  <conditionalFormatting sqref="A1:XFD1 A2:A5 A8:B8 D8:XFD8 B2:XFD7 A9:XFD1048576">
    <cfRule type="expression" dxfId="60" priority="2">
      <formula>_xlfn.ISFORMULA(A1)</formula>
    </cfRule>
  </conditionalFormatting>
  <conditionalFormatting sqref="C8">
    <cfRule type="expression" dxfId="59" priority="1">
      <formula>_xlfn.ISFORMULA(C8)</formula>
    </cfRule>
  </conditionalFormatting>
  <hyperlinks>
    <hyperlink ref="B3" r:id="rId1" display="https://www.iea.org/statistics/resources/unitconverter/" xr:uid="{20A550AA-43DF-41BF-B693-0DEDBB91E53B}"/>
    <hyperlink ref="B9" r:id="rId2" xr:uid="{90228632-F663-419E-94DD-4F9D971CECA8}"/>
    <hyperlink ref="B10" r:id="rId3" xr:uid="{C5B63EB0-E423-4188-B7C5-4C927F1D7194}"/>
    <hyperlink ref="B11" r:id="rId4" xr:uid="{E618ED62-6F48-4A66-856F-A8CC1E49219D}"/>
    <hyperlink ref="B12" r:id="rId5" xr:uid="{CE5E17CD-51F9-437C-8655-4C349A112E80}"/>
    <hyperlink ref="B13:B14" r:id="rId6" display="https://www.bp.com/content/dam/bp/en/corporate/pdf/energy-economics/statistical-review-2017/bp-statistical-review-of%20world%20energy-2017-approximate-conversion-factors.pdf" xr:uid="{2C9240FC-6741-4EBA-A56E-B98ECE92D7DB}"/>
  </hyperlinks>
  <pageMargins left="0.7" right="0.7" top="0.75" bottom="0.75" header="0.3" footer="0.3"/>
  <pageSetup paperSize="9" orientation="portrait" horizontalDpi="4294967294" verticalDpi="4294967294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  <pageSetUpPr autoPageBreaks="0"/>
  </sheetPr>
  <dimension ref="A1:O103"/>
  <sheetViews>
    <sheetView workbookViewId="0"/>
    <sheetView workbookViewId="1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916</v>
      </c>
    </row>
    <row r="2" spans="1:15" s="28" customFormat="1" x14ac:dyDescent="0.3">
      <c r="A2" s="28" t="s">
        <v>331</v>
      </c>
      <c r="B2" s="28" t="s">
        <v>917</v>
      </c>
    </row>
    <row r="3" spans="1:15" s="28" customFormat="1" x14ac:dyDescent="0.3">
      <c r="A3" s="28" t="s">
        <v>332</v>
      </c>
      <c r="B3" s="28" t="s">
        <v>197</v>
      </c>
    </row>
    <row r="4" spans="1:15" s="28" customFormat="1" x14ac:dyDescent="0.3">
      <c r="A4" s="28" t="s">
        <v>333</v>
      </c>
      <c r="B4" s="56">
        <v>43141</v>
      </c>
      <c r="C4" s="56"/>
    </row>
    <row r="5" spans="1:15" s="28" customFormat="1" x14ac:dyDescent="0.3">
      <c r="A5" s="28" t="s">
        <v>194</v>
      </c>
      <c r="B5" s="28" t="s">
        <v>918</v>
      </c>
    </row>
    <row r="6" spans="1:15" s="28" customFormat="1" x14ac:dyDescent="0.3">
      <c r="A6" s="28" t="s">
        <v>46</v>
      </c>
      <c r="B6" s="28" t="s">
        <v>919</v>
      </c>
    </row>
    <row r="8" spans="1:15" x14ac:dyDescent="0.3">
      <c r="A8" s="39" t="s">
        <v>56</v>
      </c>
      <c r="B8" s="39" t="s">
        <v>920</v>
      </c>
      <c r="C8" s="39" t="s">
        <v>921</v>
      </c>
      <c r="D8" s="59">
        <v>2005</v>
      </c>
      <c r="E8" s="59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</row>
    <row r="9" spans="1:15" x14ac:dyDescent="0.3">
      <c r="A9" s="39" t="s">
        <v>249</v>
      </c>
      <c r="B9" s="39" t="s">
        <v>258</v>
      </c>
      <c r="C9" s="39" t="str">
        <f>INDEX('R0. Region mapping'!$C$9:$C$24,MATCH($B9,'R0. Region mapping'!$A$9:$A$24,0))</f>
        <v>AFR</v>
      </c>
      <c r="D9" s="60">
        <v>910451.41386102198</v>
      </c>
      <c r="E9" s="60">
        <v>946296.82746112801</v>
      </c>
      <c r="F9" s="60">
        <v>1002471.31658517</v>
      </c>
      <c r="G9" s="60">
        <v>1261772.2143079501</v>
      </c>
      <c r="H9" s="60">
        <v>1319388.4756387901</v>
      </c>
      <c r="I9" s="60">
        <v>1681718.22397241</v>
      </c>
      <c r="J9" s="60">
        <v>2616008.0451993798</v>
      </c>
      <c r="K9" s="60">
        <v>3425423.94926348</v>
      </c>
      <c r="L9" s="60">
        <v>4607572.9682912901</v>
      </c>
      <c r="M9" s="60">
        <v>5901621.62173435</v>
      </c>
      <c r="N9" s="60">
        <v>7307649.7152023502</v>
      </c>
      <c r="O9" s="60">
        <v>9087591.5842977408</v>
      </c>
    </row>
    <row r="10" spans="1:15" x14ac:dyDescent="0.3">
      <c r="A10" s="39" t="s">
        <v>249</v>
      </c>
      <c r="B10" s="39" t="s">
        <v>261</v>
      </c>
      <c r="C10" s="39" t="str">
        <f>INDEX('R0. Region mapping'!$C$9:$C$24,MATCH($B10,'R0. Region mapping'!$A$9:$A$24,0))</f>
        <v>AUS</v>
      </c>
      <c r="D10" s="60">
        <v>437436.46821065398</v>
      </c>
      <c r="E10" s="60">
        <v>473467.04831944202</v>
      </c>
      <c r="F10" s="60">
        <v>460843.73120985902</v>
      </c>
      <c r="G10" s="60">
        <v>465356.034348174</v>
      </c>
      <c r="H10" s="60">
        <v>474131.35547998699</v>
      </c>
      <c r="I10" s="60">
        <v>457129.36226503103</v>
      </c>
      <c r="J10" s="60">
        <v>406011.99656844902</v>
      </c>
      <c r="K10" s="60">
        <v>415951.02701707801</v>
      </c>
      <c r="L10" s="60">
        <v>436427.41107402497</v>
      </c>
      <c r="M10" s="60">
        <v>452162.14381067199</v>
      </c>
      <c r="N10" s="60">
        <v>486932.352045051</v>
      </c>
      <c r="O10" s="60">
        <v>452122.928581824</v>
      </c>
    </row>
    <row r="11" spans="1:15" x14ac:dyDescent="0.3">
      <c r="A11" s="39" t="s">
        <v>249</v>
      </c>
      <c r="B11" s="39" t="s">
        <v>341</v>
      </c>
      <c r="C11" s="39" t="str">
        <f>INDEX('R0. Region mapping'!$C$9:$C$24,MATCH($B11,'R0. Region mapping'!$A$9:$A$24,0))</f>
        <v>NAM</v>
      </c>
      <c r="D11" s="60">
        <v>571708.52589818696</v>
      </c>
      <c r="E11" s="60">
        <v>574805.55051349895</v>
      </c>
      <c r="F11" s="60">
        <v>569392.106772703</v>
      </c>
      <c r="G11" s="60">
        <v>544517.63099416601</v>
      </c>
      <c r="H11" s="60">
        <v>560395.97735967196</v>
      </c>
      <c r="I11" s="60">
        <v>533634.28641457495</v>
      </c>
      <c r="J11" s="60">
        <v>532763.68594835699</v>
      </c>
      <c r="K11" s="60">
        <v>554154.76508121402</v>
      </c>
      <c r="L11" s="60">
        <v>757597.39318995201</v>
      </c>
      <c r="M11" s="60">
        <v>850043.84178941802</v>
      </c>
      <c r="N11" s="60">
        <v>1165529.49414194</v>
      </c>
      <c r="O11" s="60">
        <v>1221054.52825995</v>
      </c>
    </row>
    <row r="12" spans="1:15" x14ac:dyDescent="0.3">
      <c r="A12" s="39" t="s">
        <v>249</v>
      </c>
      <c r="B12" s="39" t="s">
        <v>343</v>
      </c>
      <c r="C12" s="39" t="str">
        <f>INDEX('R0. Region mapping'!$C$9:$C$24,MATCH($B12,'R0. Region mapping'!$A$9:$A$24,0))</f>
        <v>ASI</v>
      </c>
      <c r="D12" s="60">
        <v>5541840.7684754403</v>
      </c>
      <c r="E12" s="60">
        <v>6713777.9075384997</v>
      </c>
      <c r="F12" s="60">
        <v>9719065.6774866991</v>
      </c>
      <c r="G12" s="60">
        <v>13428379.2684166</v>
      </c>
      <c r="H12" s="60">
        <v>15795700.093494499</v>
      </c>
      <c r="I12" s="60">
        <v>15015507.6017604</v>
      </c>
      <c r="J12" s="60">
        <v>13974280.834041201</v>
      </c>
      <c r="K12" s="60">
        <v>13816893.045335401</v>
      </c>
      <c r="L12" s="60">
        <v>12773385.999591401</v>
      </c>
      <c r="M12" s="60">
        <v>12112234.8155948</v>
      </c>
      <c r="N12" s="60">
        <v>11120121.5220953</v>
      </c>
      <c r="O12" s="60">
        <v>10498672.424682099</v>
      </c>
    </row>
    <row r="13" spans="1:15" x14ac:dyDescent="0.3">
      <c r="A13" s="39" t="s">
        <v>249</v>
      </c>
      <c r="B13" s="39" t="s">
        <v>345</v>
      </c>
      <c r="C13" s="39" t="str">
        <f>INDEX('R0. Region mapping'!$C$9:$C$24,MATCH($B13,'R0. Region mapping'!$A$9:$A$24,0))</f>
        <v>LAM</v>
      </c>
      <c r="D13" s="60">
        <v>1120908.8209827801</v>
      </c>
      <c r="E13" s="60">
        <v>1222095.8607518</v>
      </c>
      <c r="F13" s="60">
        <v>1254781.1736452801</v>
      </c>
      <c r="G13" s="60">
        <v>1231027.18945558</v>
      </c>
      <c r="H13" s="60">
        <v>1369965.4862857901</v>
      </c>
      <c r="I13" s="60">
        <v>1526877.2944695</v>
      </c>
      <c r="J13" s="60">
        <v>1674010.57780327</v>
      </c>
      <c r="K13" s="60">
        <v>1800210.3484875599</v>
      </c>
      <c r="L13" s="60">
        <v>2065981.08179957</v>
      </c>
      <c r="M13" s="60">
        <v>2056623.3926963201</v>
      </c>
      <c r="N13" s="60">
        <v>2102953.5225800402</v>
      </c>
      <c r="O13" s="60">
        <v>2050754.3407550601</v>
      </c>
    </row>
    <row r="14" spans="1:15" x14ac:dyDescent="0.3">
      <c r="A14" s="39" t="s">
        <v>249</v>
      </c>
      <c r="B14" s="39" t="s">
        <v>347</v>
      </c>
      <c r="C14" s="39" t="str">
        <f>INDEX('R0. Region mapping'!$C$9:$C$24,MATCH($B14,'R0. Region mapping'!$A$9:$A$24,0))</f>
        <v>EUR</v>
      </c>
      <c r="D14" s="60">
        <v>757614.68868823897</v>
      </c>
      <c r="E14" s="60">
        <v>865835.95919965103</v>
      </c>
      <c r="F14" s="60">
        <v>899036.94404449395</v>
      </c>
      <c r="G14" s="60">
        <v>916632.60301692702</v>
      </c>
      <c r="H14" s="60">
        <v>849497.35639543796</v>
      </c>
      <c r="I14" s="60">
        <v>908233.82080152899</v>
      </c>
      <c r="J14" s="60">
        <v>933200.69716015004</v>
      </c>
      <c r="K14" s="60">
        <v>1091930.13340425</v>
      </c>
      <c r="L14" s="60">
        <v>1157901.6760970601</v>
      </c>
      <c r="M14" s="60">
        <v>1228435.8800150501</v>
      </c>
      <c r="N14" s="60">
        <v>1312994.9592365799</v>
      </c>
      <c r="O14" s="60">
        <v>1377228.53174334</v>
      </c>
    </row>
    <row r="15" spans="1:15" x14ac:dyDescent="0.3">
      <c r="A15" s="39" t="s">
        <v>249</v>
      </c>
      <c r="B15" s="39" t="s">
        <v>349</v>
      </c>
      <c r="C15" s="39" t="str">
        <f>INDEX('R0. Region mapping'!$C$9:$C$24,MATCH($B15,'R0. Region mapping'!$A$9:$A$24,0))</f>
        <v>ASI</v>
      </c>
      <c r="D15" s="60">
        <v>2001542.92010064</v>
      </c>
      <c r="E15" s="60">
        <v>2261440.04926001</v>
      </c>
      <c r="F15" s="60">
        <v>2254152.7897314699</v>
      </c>
      <c r="G15" s="60">
        <v>2278848.0989573202</v>
      </c>
      <c r="H15" s="60">
        <v>2488912.8415950602</v>
      </c>
      <c r="I15" s="60">
        <v>2646426.27630577</v>
      </c>
      <c r="J15" s="60">
        <v>2993552.6846725899</v>
      </c>
      <c r="K15" s="60">
        <v>3196761.63958934</v>
      </c>
      <c r="L15" s="60">
        <v>3410439.1087258402</v>
      </c>
      <c r="M15" s="60">
        <v>3727126.1862907698</v>
      </c>
      <c r="N15" s="60">
        <v>3893440.7590056299</v>
      </c>
      <c r="O15" s="60">
        <v>4034040.4338164101</v>
      </c>
    </row>
    <row r="16" spans="1:15" x14ac:dyDescent="0.3">
      <c r="A16" s="39" t="s">
        <v>249</v>
      </c>
      <c r="B16" s="39" t="s">
        <v>351</v>
      </c>
      <c r="C16" s="39" t="str">
        <f>INDEX('R0. Region mapping'!$C$9:$C$24,MATCH($B16,'R0. Region mapping'!$A$9:$A$24,0))</f>
        <v>ASI</v>
      </c>
      <c r="D16" s="60">
        <v>1233439.6846600799</v>
      </c>
      <c r="E16" s="60">
        <v>1268125.8485193299</v>
      </c>
      <c r="F16" s="60">
        <v>1708373.05984733</v>
      </c>
      <c r="G16" s="60">
        <v>2101146.7499913001</v>
      </c>
      <c r="H16" s="60">
        <v>2683548.3534401101</v>
      </c>
      <c r="I16" s="60">
        <v>3428880.9707410601</v>
      </c>
      <c r="J16" s="60">
        <v>4324441.0615514703</v>
      </c>
      <c r="K16" s="60">
        <v>5110582.5661030198</v>
      </c>
      <c r="L16" s="60">
        <v>5908567.0766722104</v>
      </c>
      <c r="M16" s="60">
        <v>6490422.4649702702</v>
      </c>
      <c r="N16" s="60">
        <v>6700054.3535147896</v>
      </c>
      <c r="O16" s="60">
        <v>6485868.8448892897</v>
      </c>
    </row>
    <row r="17" spans="1:15" x14ac:dyDescent="0.3">
      <c r="A17" s="39" t="s">
        <v>249</v>
      </c>
      <c r="B17" s="39" t="s">
        <v>353</v>
      </c>
      <c r="C17" s="39" t="str">
        <f>INDEX('R0. Region mapping'!$C$9:$C$24,MATCH($B17,'R0. Region mapping'!$A$9:$A$24,0))</f>
        <v>ASI</v>
      </c>
      <c r="D17" s="60">
        <v>1400712.3094466401</v>
      </c>
      <c r="E17" s="60">
        <v>1378600.81194285</v>
      </c>
      <c r="F17" s="60">
        <v>1298313.4378335399</v>
      </c>
      <c r="G17" s="60">
        <v>1216906.4723408399</v>
      </c>
      <c r="H17" s="60">
        <v>1132676.1983664699</v>
      </c>
      <c r="I17" s="60">
        <v>1080633.38774965</v>
      </c>
      <c r="J17" s="60">
        <v>1100783.28197128</v>
      </c>
      <c r="K17" s="60">
        <v>1110461.1500657101</v>
      </c>
      <c r="L17" s="60">
        <v>1098099.2095991699</v>
      </c>
      <c r="M17" s="60">
        <v>1088580.4560474399</v>
      </c>
      <c r="N17" s="60">
        <v>1097452.7570363199</v>
      </c>
      <c r="O17" s="60">
        <v>1115105.80425613</v>
      </c>
    </row>
    <row r="18" spans="1:15" x14ac:dyDescent="0.3">
      <c r="A18" s="39" t="s">
        <v>249</v>
      </c>
      <c r="B18" s="39" t="s">
        <v>355</v>
      </c>
      <c r="C18" s="39" t="str">
        <f>INDEX('R0. Region mapping'!$C$9:$C$24,MATCH($B18,'R0. Region mapping'!$A$9:$A$24,0))</f>
        <v>AFR</v>
      </c>
      <c r="D18" s="60">
        <v>1698323.2141624901</v>
      </c>
      <c r="E18" s="60">
        <v>1726413.1416138799</v>
      </c>
      <c r="F18" s="60">
        <v>1881192.1896450699</v>
      </c>
      <c r="G18" s="60">
        <v>2154465.8097056402</v>
      </c>
      <c r="H18" s="60">
        <v>2356299.0118922298</v>
      </c>
      <c r="I18" s="60">
        <v>2698033.32470875</v>
      </c>
      <c r="J18" s="60">
        <v>3276335.1145820701</v>
      </c>
      <c r="K18" s="60">
        <v>3685743.1877510701</v>
      </c>
      <c r="L18" s="60">
        <v>4011225.9921422601</v>
      </c>
      <c r="M18" s="60">
        <v>4365890.99536312</v>
      </c>
      <c r="N18" s="60">
        <v>4604387.0042523798</v>
      </c>
      <c r="O18" s="60">
        <v>4775217.2017692598</v>
      </c>
    </row>
    <row r="19" spans="1:15" x14ac:dyDescent="0.3">
      <c r="A19" s="39" t="s">
        <v>249</v>
      </c>
      <c r="B19" s="39" t="s">
        <v>357</v>
      </c>
      <c r="C19" s="39" t="str">
        <f>INDEX('R0. Region mapping'!$C$9:$C$24,MATCH($B19,'R0. Region mapping'!$A$9:$A$24,0))</f>
        <v>LAM</v>
      </c>
      <c r="D19" s="60">
        <v>437153.69464158901</v>
      </c>
      <c r="E19" s="60">
        <v>403092.06967990898</v>
      </c>
      <c r="F19" s="60">
        <v>385315.46220527502</v>
      </c>
      <c r="G19" s="60">
        <v>355012.09748418001</v>
      </c>
      <c r="H19" s="60">
        <v>359182.03699714103</v>
      </c>
      <c r="I19" s="60">
        <v>358447.65351220098</v>
      </c>
      <c r="J19" s="60">
        <v>346292.87028076698</v>
      </c>
      <c r="K19" s="60">
        <v>335676.94614032598</v>
      </c>
      <c r="L19" s="60">
        <v>333421.35316359001</v>
      </c>
      <c r="M19" s="60">
        <v>360302.01324051898</v>
      </c>
      <c r="N19" s="60">
        <v>354157.98772575997</v>
      </c>
      <c r="O19" s="60">
        <v>391737.87755326502</v>
      </c>
    </row>
    <row r="20" spans="1:15" x14ac:dyDescent="0.3">
      <c r="A20" s="39" t="s">
        <v>249</v>
      </c>
      <c r="B20" s="39" t="s">
        <v>359</v>
      </c>
      <c r="C20" s="39" t="str">
        <f>INDEX('R0. Region mapping'!$C$9:$C$24,MATCH($B20,'R0. Region mapping'!$A$9:$A$24,0))</f>
        <v>ASI</v>
      </c>
      <c r="D20" s="60">
        <v>1632762.52632819</v>
      </c>
      <c r="E20" s="60">
        <v>1595124.1055315</v>
      </c>
      <c r="F20" s="60">
        <v>2023450.42644393</v>
      </c>
      <c r="G20" s="60">
        <v>2366633.5603105901</v>
      </c>
      <c r="H20" s="60">
        <v>2788544.32398109</v>
      </c>
      <c r="I20" s="60">
        <v>3755158.3160542501</v>
      </c>
      <c r="J20" s="60">
        <v>4975239.52087331</v>
      </c>
      <c r="K20" s="60">
        <v>5981253.8400772801</v>
      </c>
      <c r="L20" s="60">
        <v>6902661.0227902103</v>
      </c>
      <c r="M20" s="60">
        <v>8305109.7512945598</v>
      </c>
      <c r="N20" s="60">
        <v>9184176.9186970405</v>
      </c>
      <c r="O20" s="60">
        <v>10555521.256223099</v>
      </c>
    </row>
    <row r="21" spans="1:15" x14ac:dyDescent="0.3">
      <c r="A21" s="39" t="s">
        <v>249</v>
      </c>
      <c r="B21" s="39" t="s">
        <v>361</v>
      </c>
      <c r="C21" s="39" t="str">
        <f>INDEX('R0. Region mapping'!$C$9:$C$24,MATCH($B21,'R0. Region mapping'!$A$9:$A$24,0))</f>
        <v>ASI</v>
      </c>
      <c r="D21" s="60">
        <v>507957.15517727402</v>
      </c>
      <c r="E21" s="60">
        <v>578644.72714277904</v>
      </c>
      <c r="F21" s="60">
        <v>661618.37689171103</v>
      </c>
      <c r="G21" s="60">
        <v>715946.27799191698</v>
      </c>
      <c r="H21" s="60">
        <v>848879.31517409603</v>
      </c>
      <c r="I21" s="60">
        <v>903967.45584027702</v>
      </c>
      <c r="J21" s="60">
        <v>986588.77957112005</v>
      </c>
      <c r="K21" s="60">
        <v>1036028.32538811</v>
      </c>
      <c r="L21" s="60">
        <v>1053116.4485307899</v>
      </c>
      <c r="M21" s="60">
        <v>1072528.6652580099</v>
      </c>
      <c r="N21" s="60">
        <v>1112425.3577811699</v>
      </c>
      <c r="O21" s="60">
        <v>1133058.3883221</v>
      </c>
    </row>
    <row r="22" spans="1:15" x14ac:dyDescent="0.3">
      <c r="A22" s="39" t="s">
        <v>249</v>
      </c>
      <c r="B22" s="39" t="s">
        <v>363</v>
      </c>
      <c r="C22" s="39" t="str">
        <f>INDEX('R0. Region mapping'!$C$9:$C$24,MATCH($B22,'R0. Region mapping'!$A$9:$A$24,0))</f>
        <v>NAM</v>
      </c>
      <c r="D22" s="60">
        <v>6374817.5598841896</v>
      </c>
      <c r="E22" s="60">
        <v>6361179.3674234701</v>
      </c>
      <c r="F22" s="60">
        <v>6428357.9709620196</v>
      </c>
      <c r="G22" s="60">
        <v>6647890.9051878303</v>
      </c>
      <c r="H22" s="60">
        <v>6654340.3711602502</v>
      </c>
      <c r="I22" s="60">
        <v>6582009.0640085703</v>
      </c>
      <c r="J22" s="60">
        <v>6746041.1252206098</v>
      </c>
      <c r="K22" s="60">
        <v>6997217.5090880701</v>
      </c>
      <c r="L22" s="60">
        <v>6897275.4705908597</v>
      </c>
      <c r="M22" s="60">
        <v>6686327.6712303096</v>
      </c>
      <c r="N22" s="60">
        <v>5482939.7469470399</v>
      </c>
      <c r="O22" s="60">
        <v>5077784.8202440804</v>
      </c>
    </row>
    <row r="23" spans="1:15" x14ac:dyDescent="0.3">
      <c r="A23" s="39" t="s">
        <v>249</v>
      </c>
      <c r="B23" s="39" t="s">
        <v>365</v>
      </c>
      <c r="C23" s="39" t="str">
        <f>INDEX('R0. Region mapping'!$C$9:$C$24,MATCH($B23,'R0. Region mapping'!$A$9:$A$24,0))</f>
        <v>EUR</v>
      </c>
      <c r="D23" s="60">
        <v>3900311.5729926801</v>
      </c>
      <c r="E23" s="60">
        <v>3747532.9416302899</v>
      </c>
      <c r="F23" s="60">
        <v>3679973.5548697701</v>
      </c>
      <c r="G23" s="60">
        <v>3396788.16117161</v>
      </c>
      <c r="H23" s="60">
        <v>3354901.3763583298</v>
      </c>
      <c r="I23" s="60">
        <v>3452006.7680614102</v>
      </c>
      <c r="J23" s="60">
        <v>3993603.5964361602</v>
      </c>
      <c r="K23" s="60">
        <v>4686165.6305079795</v>
      </c>
      <c r="L23" s="60">
        <v>5077061.3699696604</v>
      </c>
      <c r="M23" s="60">
        <v>5356334.9188198699</v>
      </c>
      <c r="N23" s="60">
        <v>5874438.9700881299</v>
      </c>
      <c r="O23" s="60">
        <v>6338054.5810698904</v>
      </c>
    </row>
    <row r="24" spans="1:15" x14ac:dyDescent="0.3">
      <c r="A24" s="39" t="s">
        <v>251</v>
      </c>
      <c r="B24" s="39" t="s">
        <v>258</v>
      </c>
      <c r="C24" s="39" t="str">
        <f>INDEX('R0. Region mapping'!$C$9:$C$24,MATCH($B24,'R0. Region mapping'!$A$9:$A$24,0))</f>
        <v>AFR</v>
      </c>
      <c r="D24" s="60">
        <v>910451.41386100894</v>
      </c>
      <c r="E24" s="60">
        <v>950235.711029995</v>
      </c>
      <c r="F24" s="60">
        <v>1007797.92944996</v>
      </c>
      <c r="G24" s="60">
        <v>1215547.5479174601</v>
      </c>
      <c r="H24" s="60">
        <v>859734.06685236399</v>
      </c>
      <c r="I24" s="60">
        <v>851860.21707556001</v>
      </c>
      <c r="J24" s="60">
        <v>667509.06912370503</v>
      </c>
      <c r="K24" s="60">
        <v>513613.11127117398</v>
      </c>
      <c r="L24" s="60">
        <v>80809.626494358294</v>
      </c>
      <c r="M24" s="60">
        <v>-370031.544078095</v>
      </c>
      <c r="N24" s="60">
        <v>-461937.68987350003</v>
      </c>
      <c r="O24" s="60">
        <v>-712090.79015273403</v>
      </c>
    </row>
    <row r="25" spans="1:15" x14ac:dyDescent="0.3">
      <c r="A25" s="39" t="s">
        <v>251</v>
      </c>
      <c r="B25" s="39" t="s">
        <v>261</v>
      </c>
      <c r="C25" s="39" t="str">
        <f>INDEX('R0. Region mapping'!$C$9:$C$24,MATCH($B25,'R0. Region mapping'!$A$9:$A$24,0))</f>
        <v>AUS</v>
      </c>
      <c r="D25" s="60">
        <v>437436.46821065102</v>
      </c>
      <c r="E25" s="60">
        <v>470770.88863250701</v>
      </c>
      <c r="F25" s="60">
        <v>457987.34987814201</v>
      </c>
      <c r="G25" s="60">
        <v>367000</v>
      </c>
      <c r="H25" s="60">
        <v>175690.75099357899</v>
      </c>
      <c r="I25" s="60">
        <v>133166.34139551499</v>
      </c>
      <c r="J25" s="60">
        <v>-120686.786823278</v>
      </c>
      <c r="K25" s="60">
        <v>-1003956.1933735301</v>
      </c>
      <c r="L25" s="60">
        <v>-1110417.6169413</v>
      </c>
      <c r="M25" s="60">
        <v>-1193673.84979885</v>
      </c>
      <c r="N25" s="60">
        <v>-1279118.5942812201</v>
      </c>
      <c r="O25" s="60">
        <v>-1361986.11596072</v>
      </c>
    </row>
    <row r="26" spans="1:15" x14ac:dyDescent="0.3">
      <c r="A26" s="39" t="s">
        <v>251</v>
      </c>
      <c r="B26" s="39" t="s">
        <v>341</v>
      </c>
      <c r="C26" s="39" t="str">
        <f>INDEX('R0. Region mapping'!$C$9:$C$24,MATCH($B26,'R0. Region mapping'!$A$9:$A$24,0))</f>
        <v>NAM</v>
      </c>
      <c r="D26" s="60">
        <v>571708.525898188</v>
      </c>
      <c r="E26" s="60">
        <v>574805.56959002197</v>
      </c>
      <c r="F26" s="60">
        <v>569390.46799705096</v>
      </c>
      <c r="G26" s="60">
        <v>551877.66077201196</v>
      </c>
      <c r="H26" s="60">
        <v>329624.668370247</v>
      </c>
      <c r="I26" s="60">
        <v>219997.24223067801</v>
      </c>
      <c r="J26" s="60">
        <v>-51526.1664461537</v>
      </c>
      <c r="K26" s="60">
        <v>-529454.19459153095</v>
      </c>
      <c r="L26" s="60">
        <v>-619999.97893715696</v>
      </c>
      <c r="M26" s="60">
        <v>-705692.41960247199</v>
      </c>
      <c r="N26" s="60">
        <v>-798885.29033852997</v>
      </c>
      <c r="O26" s="60">
        <v>-893534.71022620401</v>
      </c>
    </row>
    <row r="27" spans="1:15" x14ac:dyDescent="0.3">
      <c r="A27" s="39" t="s">
        <v>251</v>
      </c>
      <c r="B27" s="39" t="s">
        <v>343</v>
      </c>
      <c r="C27" s="39" t="str">
        <f>INDEX('R0. Region mapping'!$C$9:$C$24,MATCH($B27,'R0. Region mapping'!$A$9:$A$24,0))</f>
        <v>ASI</v>
      </c>
      <c r="D27" s="60">
        <v>5541840.7684754403</v>
      </c>
      <c r="E27" s="60">
        <v>6713943.5103374096</v>
      </c>
      <c r="F27" s="60">
        <v>9710383.1874941103</v>
      </c>
      <c r="G27" s="60">
        <v>11823000</v>
      </c>
      <c r="H27" s="60">
        <v>7008231.5002996502</v>
      </c>
      <c r="I27" s="60">
        <v>5498120.4286088003</v>
      </c>
      <c r="J27" s="60">
        <v>3230042.26041942</v>
      </c>
      <c r="K27" s="60">
        <v>2431840.1338711898</v>
      </c>
      <c r="L27" s="60">
        <v>1088426.09092906</v>
      </c>
      <c r="M27" s="60">
        <v>559042.64965607598</v>
      </c>
      <c r="N27" s="60">
        <v>226254.701944181</v>
      </c>
      <c r="O27" s="60">
        <v>-197414.704208159</v>
      </c>
    </row>
    <row r="28" spans="1:15" x14ac:dyDescent="0.3">
      <c r="A28" s="39" t="s">
        <v>251</v>
      </c>
      <c r="B28" s="39" t="s">
        <v>345</v>
      </c>
      <c r="C28" s="39" t="str">
        <f>INDEX('R0. Region mapping'!$C$9:$C$24,MATCH($B28,'R0. Region mapping'!$A$9:$A$24,0))</f>
        <v>LAM</v>
      </c>
      <c r="D28" s="60">
        <v>1120908.8209827801</v>
      </c>
      <c r="E28" s="60">
        <v>1221947.69850042</v>
      </c>
      <c r="F28" s="60">
        <v>1254654.3208691201</v>
      </c>
      <c r="G28" s="60">
        <v>1248798.6049649999</v>
      </c>
      <c r="H28" s="60">
        <v>1033076.29681339</v>
      </c>
      <c r="I28" s="60">
        <v>964306.02606696298</v>
      </c>
      <c r="J28" s="60">
        <v>503494.90252382302</v>
      </c>
      <c r="K28" s="60">
        <v>-952268.22618305997</v>
      </c>
      <c r="L28" s="60">
        <v>-2129822.1950061498</v>
      </c>
      <c r="M28" s="60">
        <v>-2552850.5165932998</v>
      </c>
      <c r="N28" s="60">
        <v>-2921144.4038718701</v>
      </c>
      <c r="O28" s="60">
        <v>-3328074.5656260699</v>
      </c>
    </row>
    <row r="29" spans="1:15" x14ac:dyDescent="0.3">
      <c r="A29" s="39" t="s">
        <v>251</v>
      </c>
      <c r="B29" s="39" t="s">
        <v>347</v>
      </c>
      <c r="C29" s="39" t="str">
        <f>INDEX('R0. Region mapping'!$C$9:$C$24,MATCH($B29,'R0. Region mapping'!$A$9:$A$24,0))</f>
        <v>EUR</v>
      </c>
      <c r="D29" s="60">
        <v>757614.68868823803</v>
      </c>
      <c r="E29" s="60">
        <v>863811.33707046299</v>
      </c>
      <c r="F29" s="60">
        <v>894698.70841554902</v>
      </c>
      <c r="G29" s="60">
        <v>976993.22519790195</v>
      </c>
      <c r="H29" s="60">
        <v>347383.50152564899</v>
      </c>
      <c r="I29" s="60">
        <v>259739.57960105001</v>
      </c>
      <c r="J29" s="60">
        <v>-6676.7903414277198</v>
      </c>
      <c r="K29" s="60">
        <v>-272366.23832546902</v>
      </c>
      <c r="L29" s="60">
        <v>-326178.60323139298</v>
      </c>
      <c r="M29" s="60">
        <v>-360001.73036080803</v>
      </c>
      <c r="N29" s="60">
        <v>-391748.46722618799</v>
      </c>
      <c r="O29" s="60">
        <v>-428574.894536359</v>
      </c>
    </row>
    <row r="30" spans="1:15" x14ac:dyDescent="0.3">
      <c r="A30" s="39" t="s">
        <v>251</v>
      </c>
      <c r="B30" s="39" t="s">
        <v>349</v>
      </c>
      <c r="C30" s="39" t="str">
        <f>INDEX('R0. Region mapping'!$C$9:$C$24,MATCH($B30,'R0. Region mapping'!$A$9:$A$24,0))</f>
        <v>ASI</v>
      </c>
      <c r="D30" s="60">
        <v>2001343.77103464</v>
      </c>
      <c r="E30" s="60">
        <v>2262090.7762859901</v>
      </c>
      <c r="F30" s="60">
        <v>2254152.7307305201</v>
      </c>
      <c r="G30" s="60">
        <v>2288968.9921967299</v>
      </c>
      <c r="H30" s="60">
        <v>1544848.6156560699</v>
      </c>
      <c r="I30" s="60">
        <v>1325223.72198965</v>
      </c>
      <c r="J30" s="60">
        <v>678611.58081004501</v>
      </c>
      <c r="K30" s="60">
        <v>-2133585.91861672</v>
      </c>
      <c r="L30" s="60">
        <v>-2374714.67454118</v>
      </c>
      <c r="M30" s="60">
        <v>-2466578.1498704399</v>
      </c>
      <c r="N30" s="60">
        <v>-2520274.4270510399</v>
      </c>
      <c r="O30" s="60">
        <v>-2614778.03334331</v>
      </c>
    </row>
    <row r="31" spans="1:15" x14ac:dyDescent="0.3">
      <c r="A31" s="39" t="s">
        <v>251</v>
      </c>
      <c r="B31" s="39" t="s">
        <v>367</v>
      </c>
      <c r="C31" s="39" t="str">
        <f>INDEX('R0. Region mapping'!$C$9:$C$24,MATCH($B31,'R0. Region mapping'!$A$9:$A$24,0))</f>
        <v>EUR</v>
      </c>
      <c r="D31" s="60"/>
      <c r="E31" s="60"/>
      <c r="F31" s="60"/>
      <c r="G31" s="60"/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</row>
    <row r="32" spans="1:15" x14ac:dyDescent="0.3">
      <c r="A32" s="39" t="s">
        <v>251</v>
      </c>
      <c r="B32" s="39" t="s">
        <v>351</v>
      </c>
      <c r="C32" s="39" t="str">
        <f>INDEX('R0. Region mapping'!$C$9:$C$24,MATCH($B32,'R0. Region mapping'!$A$9:$A$24,0))</f>
        <v>ASI</v>
      </c>
      <c r="D32" s="60">
        <v>1233439.6846600799</v>
      </c>
      <c r="E32" s="60">
        <v>1267984.9898635</v>
      </c>
      <c r="F32" s="60">
        <v>1708373.05984733</v>
      </c>
      <c r="G32" s="60">
        <v>2202696.3833400598</v>
      </c>
      <c r="H32" s="60">
        <v>1265055.9627060399</v>
      </c>
      <c r="I32" s="60">
        <v>1206640.44730446</v>
      </c>
      <c r="J32" s="60">
        <v>992418.08489722502</v>
      </c>
      <c r="K32" s="60">
        <v>891412.08063162398</v>
      </c>
      <c r="L32" s="60">
        <v>256482.904336323</v>
      </c>
      <c r="M32" s="60">
        <v>-54510.715267021304</v>
      </c>
      <c r="N32" s="60">
        <v>-266330.74475108902</v>
      </c>
      <c r="O32" s="60">
        <v>-634074.24477264797</v>
      </c>
    </row>
    <row r="33" spans="1:15" x14ac:dyDescent="0.3">
      <c r="A33" s="39" t="s">
        <v>251</v>
      </c>
      <c r="B33" s="39" t="s">
        <v>353</v>
      </c>
      <c r="C33" s="39" t="str">
        <f>INDEX('R0. Region mapping'!$C$9:$C$24,MATCH($B33,'R0. Region mapping'!$A$9:$A$24,0))</f>
        <v>ASI</v>
      </c>
      <c r="D33" s="60">
        <v>1400712.3094466401</v>
      </c>
      <c r="E33" s="60">
        <v>1369678.3633525099</v>
      </c>
      <c r="F33" s="60">
        <v>1288968.4765790701</v>
      </c>
      <c r="G33" s="60">
        <v>1182494.3430924099</v>
      </c>
      <c r="H33" s="60">
        <v>657846.69273091899</v>
      </c>
      <c r="I33" s="60">
        <v>467248.10962241999</v>
      </c>
      <c r="J33" s="60">
        <v>358980.46518042602</v>
      </c>
      <c r="K33" s="60">
        <v>266243.60002289503</v>
      </c>
      <c r="L33" s="60">
        <v>208079.161125682</v>
      </c>
      <c r="M33" s="60">
        <v>183196.93285011599</v>
      </c>
      <c r="N33" s="60">
        <v>166875.905410395</v>
      </c>
      <c r="O33" s="60">
        <v>152693.16681321399</v>
      </c>
    </row>
    <row r="34" spans="1:15" x14ac:dyDescent="0.3">
      <c r="A34" s="39" t="s">
        <v>251</v>
      </c>
      <c r="B34" s="39" t="s">
        <v>355</v>
      </c>
      <c r="C34" s="39" t="str">
        <f>INDEX('R0. Region mapping'!$C$9:$C$24,MATCH($B34,'R0. Region mapping'!$A$9:$A$24,0))</f>
        <v>AFR</v>
      </c>
      <c r="D34" s="60">
        <v>1698323.2200617399</v>
      </c>
      <c r="E34" s="60">
        <v>1726444.33466619</v>
      </c>
      <c r="F34" s="60">
        <v>1881226.2790731799</v>
      </c>
      <c r="G34" s="60">
        <v>2141455.5673577702</v>
      </c>
      <c r="H34" s="60">
        <v>1794083.97589486</v>
      </c>
      <c r="I34" s="60">
        <v>1520810.62959115</v>
      </c>
      <c r="J34" s="60">
        <v>1327974.7463261499</v>
      </c>
      <c r="K34" s="60">
        <v>1179389.1049818399</v>
      </c>
      <c r="L34" s="60">
        <v>966238.40364027396</v>
      </c>
      <c r="M34" s="60">
        <v>834588.49562205095</v>
      </c>
      <c r="N34" s="60">
        <v>755565.34412499797</v>
      </c>
      <c r="O34" s="60">
        <v>637316.41839551297</v>
      </c>
    </row>
    <row r="35" spans="1:15" x14ac:dyDescent="0.3">
      <c r="A35" s="39" t="s">
        <v>251</v>
      </c>
      <c r="B35" s="39" t="s">
        <v>357</v>
      </c>
      <c r="C35" s="39" t="str">
        <f>INDEX('R0. Region mapping'!$C$9:$C$24,MATCH($B35,'R0. Region mapping'!$A$9:$A$24,0))</f>
        <v>LAM</v>
      </c>
      <c r="D35" s="60">
        <v>437153.69464158901</v>
      </c>
      <c r="E35" s="60">
        <v>403092.06967990898</v>
      </c>
      <c r="F35" s="60">
        <v>385261.85845567298</v>
      </c>
      <c r="G35" s="60">
        <v>347457.43992732698</v>
      </c>
      <c r="H35" s="60">
        <v>236187.73448938699</v>
      </c>
      <c r="I35" s="60">
        <v>183200.30468706301</v>
      </c>
      <c r="J35" s="60">
        <v>-44420.622821860903</v>
      </c>
      <c r="K35" s="60">
        <v>-123037.764827616</v>
      </c>
      <c r="L35" s="60">
        <v>-156865.79850409701</v>
      </c>
      <c r="M35" s="60">
        <v>-212898.28029671</v>
      </c>
      <c r="N35" s="60">
        <v>-266604.57173400902</v>
      </c>
      <c r="O35" s="60">
        <v>-333511.28638857102</v>
      </c>
    </row>
    <row r="36" spans="1:15" x14ac:dyDescent="0.3">
      <c r="A36" s="39" t="s">
        <v>251</v>
      </c>
      <c r="B36" s="39" t="s">
        <v>359</v>
      </c>
      <c r="C36" s="39" t="str">
        <f>INDEX('R0. Region mapping'!$C$9:$C$24,MATCH($B36,'R0. Region mapping'!$A$9:$A$24,0))</f>
        <v>ASI</v>
      </c>
      <c r="D36" s="60">
        <v>1632762.52632819</v>
      </c>
      <c r="E36" s="60">
        <v>1604436.7547875899</v>
      </c>
      <c r="F36" s="60">
        <v>2021784.7676508599</v>
      </c>
      <c r="G36" s="60">
        <v>2038000</v>
      </c>
      <c r="H36" s="60">
        <v>1785631.26514354</v>
      </c>
      <c r="I36" s="60">
        <v>1909560.90635849</v>
      </c>
      <c r="J36" s="60">
        <v>1553644.687249</v>
      </c>
      <c r="K36" s="60">
        <v>1263890.07453288</v>
      </c>
      <c r="L36" s="60">
        <v>1123371.7510432899</v>
      </c>
      <c r="M36" s="60">
        <v>846010.34005378396</v>
      </c>
      <c r="N36" s="60">
        <v>728680.80641064805</v>
      </c>
      <c r="O36" s="60">
        <v>544196.11505733605</v>
      </c>
    </row>
    <row r="37" spans="1:15" x14ac:dyDescent="0.3">
      <c r="A37" s="39" t="s">
        <v>251</v>
      </c>
      <c r="B37" s="39" t="s">
        <v>361</v>
      </c>
      <c r="C37" s="39" t="str">
        <f>INDEX('R0. Region mapping'!$C$9:$C$24,MATCH($B37,'R0. Region mapping'!$A$9:$A$24,0))</f>
        <v>ASI</v>
      </c>
      <c r="D37" s="60">
        <v>507957.13003896998</v>
      </c>
      <c r="E37" s="60">
        <v>578644.72714277904</v>
      </c>
      <c r="F37" s="60">
        <v>661618.37691875396</v>
      </c>
      <c r="G37" s="60">
        <v>461000</v>
      </c>
      <c r="H37" s="60">
        <v>394562.476973799</v>
      </c>
      <c r="I37" s="60">
        <v>339037.27752636198</v>
      </c>
      <c r="J37" s="60">
        <v>239097.71005159299</v>
      </c>
      <c r="K37" s="60">
        <v>205159.22175836301</v>
      </c>
      <c r="L37" s="60">
        <v>183138.556368513</v>
      </c>
      <c r="M37" s="60">
        <v>164292.449394853</v>
      </c>
      <c r="N37" s="60">
        <v>143222.53320681601</v>
      </c>
      <c r="O37" s="60">
        <v>109852.252821036</v>
      </c>
    </row>
    <row r="38" spans="1:15" x14ac:dyDescent="0.3">
      <c r="A38" s="39" t="s">
        <v>251</v>
      </c>
      <c r="B38" s="39" t="s">
        <v>363</v>
      </c>
      <c r="C38" s="39" t="str">
        <f>INDEX('R0. Region mapping'!$C$9:$C$24,MATCH($B38,'R0. Region mapping'!$A$9:$A$24,0))</f>
        <v>NAM</v>
      </c>
      <c r="D38" s="60">
        <v>6374817.5598841896</v>
      </c>
      <c r="E38" s="60">
        <v>6361222.4833089001</v>
      </c>
      <c r="F38" s="60">
        <v>6427913.6879920401</v>
      </c>
      <c r="G38" s="60">
        <v>5370000</v>
      </c>
      <c r="H38" s="60">
        <v>2829498.2014267799</v>
      </c>
      <c r="I38" s="60">
        <v>2270173.57230312</v>
      </c>
      <c r="J38" s="60">
        <v>1571097.2821633499</v>
      </c>
      <c r="K38" s="60">
        <v>47964.379864577197</v>
      </c>
      <c r="L38" s="60">
        <v>-663882.26752928202</v>
      </c>
      <c r="M38" s="60">
        <v>-949397.49566337804</v>
      </c>
      <c r="N38" s="60">
        <v>-1153927.23159238</v>
      </c>
      <c r="O38" s="60">
        <v>-1327987.3991930501</v>
      </c>
    </row>
    <row r="39" spans="1:15" x14ac:dyDescent="0.3">
      <c r="A39" s="39" t="s">
        <v>251</v>
      </c>
      <c r="B39" s="39" t="s">
        <v>365</v>
      </c>
      <c r="C39" s="39" t="str">
        <f>INDEX('R0. Region mapping'!$C$9:$C$24,MATCH($B39,'R0. Region mapping'!$A$9:$A$24,0))</f>
        <v>EUR</v>
      </c>
      <c r="D39" s="60">
        <v>3900311.5333695002</v>
      </c>
      <c r="E39" s="60">
        <v>3747456.7290467899</v>
      </c>
      <c r="F39" s="60">
        <v>3678317.8245548801</v>
      </c>
      <c r="G39" s="60">
        <v>2649000</v>
      </c>
      <c r="H39" s="60">
        <v>1996618.8027331701</v>
      </c>
      <c r="I39" s="60">
        <v>1737433.26605258</v>
      </c>
      <c r="J39" s="60">
        <v>1316801.2108970501</v>
      </c>
      <c r="K39" s="60">
        <v>251687.21271459901</v>
      </c>
      <c r="L39" s="60">
        <v>-106078.735860969</v>
      </c>
      <c r="M39" s="60">
        <v>-266466.29253849701</v>
      </c>
      <c r="N39" s="60">
        <v>-393546.86601737601</v>
      </c>
      <c r="O39" s="60">
        <v>-475320.55762272398</v>
      </c>
    </row>
    <row r="40" spans="1:15" x14ac:dyDescent="0.3">
      <c r="A40" s="39" t="s">
        <v>252</v>
      </c>
      <c r="B40" s="39" t="s">
        <v>258</v>
      </c>
      <c r="C40" s="39" t="str">
        <f>INDEX('R0. Region mapping'!$C$9:$C$24,MATCH($B40,'R0. Region mapping'!$A$9:$A$24,0))</f>
        <v>AFR</v>
      </c>
      <c r="D40" s="60">
        <v>910451.41386100894</v>
      </c>
      <c r="E40" s="60">
        <v>950235.711029995</v>
      </c>
      <c r="F40" s="60">
        <v>1007797.92944996</v>
      </c>
      <c r="G40" s="60">
        <v>1215547.5479174601</v>
      </c>
      <c r="H40" s="60">
        <v>694877.425499012</v>
      </c>
      <c r="I40" s="60">
        <v>480058.627271801</v>
      </c>
      <c r="J40" s="60">
        <v>611779.31579092401</v>
      </c>
      <c r="K40" s="60">
        <v>741607.84098209196</v>
      </c>
      <c r="L40" s="60">
        <v>845696.13856803102</v>
      </c>
      <c r="M40" s="60">
        <v>48741.627903823501</v>
      </c>
      <c r="N40" s="60">
        <v>-430945.76577019499</v>
      </c>
      <c r="O40" s="60">
        <v>-635285.84043416299</v>
      </c>
    </row>
    <row r="41" spans="1:15" x14ac:dyDescent="0.3">
      <c r="A41" s="39" t="s">
        <v>252</v>
      </c>
      <c r="B41" s="39" t="s">
        <v>261</v>
      </c>
      <c r="C41" s="39" t="str">
        <f>INDEX('R0. Region mapping'!$C$9:$C$24,MATCH($B41,'R0. Region mapping'!$A$9:$A$24,0))</f>
        <v>AUS</v>
      </c>
      <c r="D41" s="60">
        <v>437436.46821065102</v>
      </c>
      <c r="E41" s="60">
        <v>470770.88863250701</v>
      </c>
      <c r="F41" s="60">
        <v>457987.34987814201</v>
      </c>
      <c r="G41" s="60">
        <v>367000</v>
      </c>
      <c r="H41" s="60">
        <v>-28374.482044526401</v>
      </c>
      <c r="I41" s="60">
        <v>-509989.49428074399</v>
      </c>
      <c r="J41" s="60">
        <v>-932482.54457350296</v>
      </c>
      <c r="K41" s="60">
        <v>-1004432.3920963</v>
      </c>
      <c r="L41" s="60">
        <v>-1105519.39016604</v>
      </c>
      <c r="M41" s="60">
        <v>-1189019.14638037</v>
      </c>
      <c r="N41" s="60">
        <v>-1275231.55077346</v>
      </c>
      <c r="O41" s="60">
        <v>-1358260.8102394899</v>
      </c>
    </row>
    <row r="42" spans="1:15" x14ac:dyDescent="0.3">
      <c r="A42" s="39" t="s">
        <v>252</v>
      </c>
      <c r="B42" s="39" t="s">
        <v>341</v>
      </c>
      <c r="C42" s="39" t="str">
        <f>INDEX('R0. Region mapping'!$C$9:$C$24,MATCH($B42,'R0. Region mapping'!$A$9:$A$24,0))</f>
        <v>NAM</v>
      </c>
      <c r="D42" s="60">
        <v>571708.525898188</v>
      </c>
      <c r="E42" s="60">
        <v>574805.56959002197</v>
      </c>
      <c r="F42" s="60">
        <v>569390.46799705096</v>
      </c>
      <c r="G42" s="60">
        <v>551877.66077201196</v>
      </c>
      <c r="H42" s="60">
        <v>240513.44057567601</v>
      </c>
      <c r="I42" s="60">
        <v>36447.309564724397</v>
      </c>
      <c r="J42" s="60">
        <v>-195972.84583480499</v>
      </c>
      <c r="K42" s="60">
        <v>-485052.554593865</v>
      </c>
      <c r="L42" s="60">
        <v>-597074.04289220297</v>
      </c>
      <c r="M42" s="60">
        <v>-690628.96412433404</v>
      </c>
      <c r="N42" s="60">
        <v>-785078.30724382994</v>
      </c>
      <c r="O42" s="60">
        <v>-877644.58369338897</v>
      </c>
    </row>
    <row r="43" spans="1:15" x14ac:dyDescent="0.3">
      <c r="A43" s="39" t="s">
        <v>252</v>
      </c>
      <c r="B43" s="39" t="s">
        <v>343</v>
      </c>
      <c r="C43" s="39" t="str">
        <f>INDEX('R0. Region mapping'!$C$9:$C$24,MATCH($B43,'R0. Region mapping'!$A$9:$A$24,0))</f>
        <v>ASI</v>
      </c>
      <c r="D43" s="60">
        <v>5541840.7684754403</v>
      </c>
      <c r="E43" s="60">
        <v>6713943.5103374096</v>
      </c>
      <c r="F43" s="60">
        <v>9710383.1874941103</v>
      </c>
      <c r="G43" s="60">
        <v>11823000</v>
      </c>
      <c r="H43" s="60">
        <v>9298415.8593795598</v>
      </c>
      <c r="I43" s="60">
        <v>5345875.4203973999</v>
      </c>
      <c r="J43" s="60">
        <v>3276206.8034488899</v>
      </c>
      <c r="K43" s="60">
        <v>2960986.1063924199</v>
      </c>
      <c r="L43" s="60">
        <v>2074708.7999869699</v>
      </c>
      <c r="M43" s="60">
        <v>809807.70298763399</v>
      </c>
      <c r="N43" s="60">
        <v>452693.202815586</v>
      </c>
      <c r="O43" s="60">
        <v>-125350.847396789</v>
      </c>
    </row>
    <row r="44" spans="1:15" x14ac:dyDescent="0.3">
      <c r="A44" s="39" t="s">
        <v>252</v>
      </c>
      <c r="B44" s="39" t="s">
        <v>345</v>
      </c>
      <c r="C44" s="39" t="str">
        <f>INDEX('R0. Region mapping'!$C$9:$C$24,MATCH($B44,'R0. Region mapping'!$A$9:$A$24,0))</f>
        <v>LAM</v>
      </c>
      <c r="D44" s="60">
        <v>1120908.8209827801</v>
      </c>
      <c r="E44" s="60">
        <v>1221947.69850042</v>
      </c>
      <c r="F44" s="60">
        <v>1254654.3208691201</v>
      </c>
      <c r="G44" s="60">
        <v>1248798.6049649999</v>
      </c>
      <c r="H44" s="60">
        <v>870965.19350579602</v>
      </c>
      <c r="I44" s="60">
        <v>688072.36108559498</v>
      </c>
      <c r="J44" s="60">
        <v>364675.33434463001</v>
      </c>
      <c r="K44" s="60">
        <v>308044.49770211702</v>
      </c>
      <c r="L44" s="60">
        <v>-86809.1126822644</v>
      </c>
      <c r="M44" s="60">
        <v>-1999305.9944094999</v>
      </c>
      <c r="N44" s="60">
        <v>-2864843.8863298199</v>
      </c>
      <c r="O44" s="60">
        <v>-3311542.9520870298</v>
      </c>
    </row>
    <row r="45" spans="1:15" x14ac:dyDescent="0.3">
      <c r="A45" s="39" t="s">
        <v>252</v>
      </c>
      <c r="B45" s="39" t="s">
        <v>347</v>
      </c>
      <c r="C45" s="39" t="str">
        <f>INDEX('R0. Region mapping'!$C$9:$C$24,MATCH($B45,'R0. Region mapping'!$A$9:$A$24,0))</f>
        <v>EUR</v>
      </c>
      <c r="D45" s="60">
        <v>757614.68868823803</v>
      </c>
      <c r="E45" s="60">
        <v>863811.33707046299</v>
      </c>
      <c r="F45" s="60">
        <v>894698.70841554902</v>
      </c>
      <c r="G45" s="60">
        <v>976993.22519790195</v>
      </c>
      <c r="H45" s="60">
        <v>218801.28315878299</v>
      </c>
      <c r="I45" s="60">
        <v>-44134.234285119303</v>
      </c>
      <c r="J45" s="60">
        <v>-203195.86778703801</v>
      </c>
      <c r="K45" s="60">
        <v>-245978.64663751901</v>
      </c>
      <c r="L45" s="60">
        <v>-294319.95575921203</v>
      </c>
      <c r="M45" s="60">
        <v>-345398.076558145</v>
      </c>
      <c r="N45" s="60">
        <v>-374492.60053300799</v>
      </c>
      <c r="O45" s="60">
        <v>-420214.36155580898</v>
      </c>
    </row>
    <row r="46" spans="1:15" x14ac:dyDescent="0.3">
      <c r="A46" s="39" t="s">
        <v>252</v>
      </c>
      <c r="B46" s="39" t="s">
        <v>349</v>
      </c>
      <c r="C46" s="39" t="str">
        <f>INDEX('R0. Region mapping'!$C$9:$C$24,MATCH($B46,'R0. Region mapping'!$A$9:$A$24,0))</f>
        <v>ASI</v>
      </c>
      <c r="D46" s="60">
        <v>2001343.77103464</v>
      </c>
      <c r="E46" s="60">
        <v>2262090.7762859901</v>
      </c>
      <c r="F46" s="60">
        <v>2254152.7307305201</v>
      </c>
      <c r="G46" s="60">
        <v>2288968.9921967299</v>
      </c>
      <c r="H46" s="60">
        <v>538397.65472018695</v>
      </c>
      <c r="I46" s="60">
        <v>-1140094.8312473299</v>
      </c>
      <c r="J46" s="60">
        <v>-1977060.68995794</v>
      </c>
      <c r="K46" s="60">
        <v>-2172239.72835061</v>
      </c>
      <c r="L46" s="60">
        <v>-2304627.4010574901</v>
      </c>
      <c r="M46" s="60">
        <v>-2410925.9662127402</v>
      </c>
      <c r="N46" s="60">
        <v>-2468104.7104528002</v>
      </c>
      <c r="O46" s="60">
        <v>-2576155.9962556302</v>
      </c>
    </row>
    <row r="47" spans="1:15" x14ac:dyDescent="0.3">
      <c r="A47" s="39" t="s">
        <v>252</v>
      </c>
      <c r="B47" s="39" t="s">
        <v>367</v>
      </c>
      <c r="C47" s="39" t="str">
        <f>INDEX('R0. Region mapping'!$C$9:$C$24,MATCH($B47,'R0. Region mapping'!$A$9:$A$24,0))</f>
        <v>EUR</v>
      </c>
      <c r="D47" s="60"/>
      <c r="E47" s="60"/>
      <c r="F47" s="60"/>
      <c r="G47" s="60"/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</row>
    <row r="48" spans="1:15" x14ac:dyDescent="0.3">
      <c r="A48" s="39" t="s">
        <v>252</v>
      </c>
      <c r="B48" s="39" t="s">
        <v>351</v>
      </c>
      <c r="C48" s="39" t="str">
        <f>INDEX('R0. Region mapping'!$C$9:$C$24,MATCH($B48,'R0. Region mapping'!$A$9:$A$24,0))</f>
        <v>ASI</v>
      </c>
      <c r="D48" s="60">
        <v>1233439.6846600799</v>
      </c>
      <c r="E48" s="60">
        <v>1267984.9898635</v>
      </c>
      <c r="F48" s="60">
        <v>1708373.05984733</v>
      </c>
      <c r="G48" s="60">
        <v>2202696.3833400598</v>
      </c>
      <c r="H48" s="60">
        <v>1276518.5653669799</v>
      </c>
      <c r="I48" s="60">
        <v>1043582.97507768</v>
      </c>
      <c r="J48" s="60">
        <v>928021.63679164206</v>
      </c>
      <c r="K48" s="60">
        <v>1021644.97086155</v>
      </c>
      <c r="L48" s="60">
        <v>775539.15919649205</v>
      </c>
      <c r="M48" s="60">
        <v>127679.49787545401</v>
      </c>
      <c r="N48" s="60">
        <v>-184061.53375044299</v>
      </c>
      <c r="O48" s="60">
        <v>-501529.62951253599</v>
      </c>
    </row>
    <row r="49" spans="1:15" x14ac:dyDescent="0.3">
      <c r="A49" s="39" t="s">
        <v>252</v>
      </c>
      <c r="B49" s="39" t="s">
        <v>353</v>
      </c>
      <c r="C49" s="39" t="str">
        <f>INDEX('R0. Region mapping'!$C$9:$C$24,MATCH($B49,'R0. Region mapping'!$A$9:$A$24,0))</f>
        <v>ASI</v>
      </c>
      <c r="D49" s="60">
        <v>1400712.3094466401</v>
      </c>
      <c r="E49" s="60">
        <v>1369678.3633525099</v>
      </c>
      <c r="F49" s="60">
        <v>1288968.4765790701</v>
      </c>
      <c r="G49" s="60">
        <v>1182494.3430924099</v>
      </c>
      <c r="H49" s="60">
        <v>788142.66967861902</v>
      </c>
      <c r="I49" s="60">
        <v>502618.225780899</v>
      </c>
      <c r="J49" s="60">
        <v>376429.68044029397</v>
      </c>
      <c r="K49" s="60">
        <v>273967.86964928801</v>
      </c>
      <c r="L49" s="60">
        <v>232360.06215436</v>
      </c>
      <c r="M49" s="60">
        <v>195807.99158464701</v>
      </c>
      <c r="N49" s="60">
        <v>162021.325887485</v>
      </c>
      <c r="O49" s="60">
        <v>153159.985094384</v>
      </c>
    </row>
    <row r="50" spans="1:15" x14ac:dyDescent="0.3">
      <c r="A50" s="39" t="s">
        <v>252</v>
      </c>
      <c r="B50" s="39" t="s">
        <v>355</v>
      </c>
      <c r="C50" s="39" t="str">
        <f>INDEX('R0. Region mapping'!$C$9:$C$24,MATCH($B50,'R0. Region mapping'!$A$9:$A$24,0))</f>
        <v>AFR</v>
      </c>
      <c r="D50" s="60">
        <v>1698323.2200617399</v>
      </c>
      <c r="E50" s="60">
        <v>1726444.33466619</v>
      </c>
      <c r="F50" s="60">
        <v>1881226.2790731799</v>
      </c>
      <c r="G50" s="60">
        <v>2141455.5673577702</v>
      </c>
      <c r="H50" s="60">
        <v>1672859.4093532399</v>
      </c>
      <c r="I50" s="60">
        <v>1447702.96346119</v>
      </c>
      <c r="J50" s="60">
        <v>1308637.58933566</v>
      </c>
      <c r="K50" s="60">
        <v>1305367.6126285</v>
      </c>
      <c r="L50" s="60">
        <v>1173006.3498368501</v>
      </c>
      <c r="M50" s="60">
        <v>860191.87406216795</v>
      </c>
      <c r="N50" s="60">
        <v>742286.30837013898</v>
      </c>
      <c r="O50" s="60">
        <v>611930.69993435906</v>
      </c>
    </row>
    <row r="51" spans="1:15" x14ac:dyDescent="0.3">
      <c r="A51" s="39" t="s">
        <v>252</v>
      </c>
      <c r="B51" s="39" t="s">
        <v>357</v>
      </c>
      <c r="C51" s="39" t="str">
        <f>INDEX('R0. Region mapping'!$C$9:$C$24,MATCH($B51,'R0. Region mapping'!$A$9:$A$24,0))</f>
        <v>LAM</v>
      </c>
      <c r="D51" s="60">
        <v>437153.69464158901</v>
      </c>
      <c r="E51" s="60">
        <v>403092.06967990898</v>
      </c>
      <c r="F51" s="60">
        <v>385261.85845567298</v>
      </c>
      <c r="G51" s="60">
        <v>347457.43992732698</v>
      </c>
      <c r="H51" s="60">
        <v>174088.63770221401</v>
      </c>
      <c r="I51" s="60">
        <v>51225.999822761303</v>
      </c>
      <c r="J51" s="60">
        <v>-22617.709903184401</v>
      </c>
      <c r="K51" s="60">
        <v>-117954.553419132</v>
      </c>
      <c r="L51" s="60">
        <v>-154768.045535532</v>
      </c>
      <c r="M51" s="60">
        <v>-214436.004157911</v>
      </c>
      <c r="N51" s="60">
        <v>-266250.46538941399</v>
      </c>
      <c r="O51" s="60">
        <v>-332845.58708762401</v>
      </c>
    </row>
    <row r="52" spans="1:15" x14ac:dyDescent="0.3">
      <c r="A52" s="39" t="s">
        <v>252</v>
      </c>
      <c r="B52" s="39" t="s">
        <v>359</v>
      </c>
      <c r="C52" s="39" t="str">
        <f>INDEX('R0. Region mapping'!$C$9:$C$24,MATCH($B52,'R0. Region mapping'!$A$9:$A$24,0))</f>
        <v>ASI</v>
      </c>
      <c r="D52" s="60">
        <v>1632762.52632819</v>
      </c>
      <c r="E52" s="60">
        <v>1604436.7547875899</v>
      </c>
      <c r="F52" s="60">
        <v>2021784.7676508599</v>
      </c>
      <c r="G52" s="60">
        <v>2038000</v>
      </c>
      <c r="H52" s="60">
        <v>1817905.9393029299</v>
      </c>
      <c r="I52" s="60">
        <v>1545736.53184189</v>
      </c>
      <c r="J52" s="60">
        <v>1531104.7642363501</v>
      </c>
      <c r="K52" s="60">
        <v>1642454.26161024</v>
      </c>
      <c r="L52" s="60">
        <v>1397760.8093696199</v>
      </c>
      <c r="M52" s="60">
        <v>1062923.69131642</v>
      </c>
      <c r="N52" s="60">
        <v>832083.18228079705</v>
      </c>
      <c r="O52" s="60">
        <v>662945.04503013997</v>
      </c>
    </row>
    <row r="53" spans="1:15" x14ac:dyDescent="0.3">
      <c r="A53" s="39" t="s">
        <v>252</v>
      </c>
      <c r="B53" s="39" t="s">
        <v>361</v>
      </c>
      <c r="C53" s="39" t="str">
        <f>INDEX('R0. Region mapping'!$C$9:$C$24,MATCH($B53,'R0. Region mapping'!$A$9:$A$24,0))</f>
        <v>ASI</v>
      </c>
      <c r="D53" s="60">
        <v>507957.13003896998</v>
      </c>
      <c r="E53" s="60">
        <v>578644.72714277904</v>
      </c>
      <c r="F53" s="60">
        <v>661618.37691875396</v>
      </c>
      <c r="G53" s="60">
        <v>461000</v>
      </c>
      <c r="H53" s="60">
        <v>522179.31958187802</v>
      </c>
      <c r="I53" s="60">
        <v>375346.29633553303</v>
      </c>
      <c r="J53" s="60">
        <v>252787.55459929799</v>
      </c>
      <c r="K53" s="60">
        <v>227713.695565612</v>
      </c>
      <c r="L53" s="60">
        <v>199934.049861323</v>
      </c>
      <c r="M53" s="60">
        <v>163631.83507079299</v>
      </c>
      <c r="N53" s="60">
        <v>138554.376181345</v>
      </c>
      <c r="O53" s="60">
        <v>102798.97797266299</v>
      </c>
    </row>
    <row r="54" spans="1:15" x14ac:dyDescent="0.3">
      <c r="A54" s="39" t="s">
        <v>252</v>
      </c>
      <c r="B54" s="39" t="s">
        <v>363</v>
      </c>
      <c r="C54" s="39" t="str">
        <f>INDEX('R0. Region mapping'!$C$9:$C$24,MATCH($B54,'R0. Region mapping'!$A$9:$A$24,0))</f>
        <v>NAM</v>
      </c>
      <c r="D54" s="60">
        <v>6374817.5598841896</v>
      </c>
      <c r="E54" s="60">
        <v>6361222.4833089001</v>
      </c>
      <c r="F54" s="60">
        <v>6427913.6879920401</v>
      </c>
      <c r="G54" s="60">
        <v>5370000</v>
      </c>
      <c r="H54" s="60">
        <v>2728946.64003865</v>
      </c>
      <c r="I54" s="60">
        <v>1292696.0481922701</v>
      </c>
      <c r="J54" s="60">
        <v>679899.83584709396</v>
      </c>
      <c r="K54" s="60">
        <v>271516.44738024101</v>
      </c>
      <c r="L54" s="60">
        <v>-517974.93020480301</v>
      </c>
      <c r="M54" s="60">
        <v>-886363.45627568394</v>
      </c>
      <c r="N54" s="60">
        <v>-1151489.9128914999</v>
      </c>
      <c r="O54" s="60">
        <v>-1330949.54363237</v>
      </c>
    </row>
    <row r="55" spans="1:15" x14ac:dyDescent="0.3">
      <c r="A55" s="39" t="s">
        <v>252</v>
      </c>
      <c r="B55" s="39" t="s">
        <v>365</v>
      </c>
      <c r="C55" s="39" t="str">
        <f>INDEX('R0. Region mapping'!$C$9:$C$24,MATCH($B55,'R0. Region mapping'!$A$9:$A$24,0))</f>
        <v>EUR</v>
      </c>
      <c r="D55" s="60">
        <v>3900311.5333695002</v>
      </c>
      <c r="E55" s="60">
        <v>3747456.7290467899</v>
      </c>
      <c r="F55" s="60">
        <v>3678317.8245548801</v>
      </c>
      <c r="G55" s="60">
        <v>2649000</v>
      </c>
      <c r="H55" s="60">
        <v>1978234.8767381001</v>
      </c>
      <c r="I55" s="60">
        <v>1269780.5753321501</v>
      </c>
      <c r="J55" s="60">
        <v>830701.99305568798</v>
      </c>
      <c r="K55" s="60">
        <v>496194.73940306302</v>
      </c>
      <c r="L55" s="60">
        <v>23410.896104329498</v>
      </c>
      <c r="M55" s="60">
        <v>-205719.44413023299</v>
      </c>
      <c r="N55" s="60">
        <v>-363007.10165826301</v>
      </c>
      <c r="O55" s="60">
        <v>-468757.143758016</v>
      </c>
    </row>
    <row r="56" spans="1:15" x14ac:dyDescent="0.3">
      <c r="A56" s="39" t="s">
        <v>253</v>
      </c>
      <c r="B56" s="39" t="s">
        <v>258</v>
      </c>
      <c r="C56" s="39" t="str">
        <f>INDEX('R0. Region mapping'!$C$9:$C$24,MATCH($B56,'R0. Region mapping'!$A$9:$A$24,0))</f>
        <v>AFR</v>
      </c>
      <c r="D56" s="60">
        <v>910451.41386100894</v>
      </c>
      <c r="E56" s="60">
        <v>950235.711029995</v>
      </c>
      <c r="F56" s="60">
        <v>1007797.92944996</v>
      </c>
      <c r="G56" s="60">
        <v>1215547.5479174601</v>
      </c>
      <c r="H56" s="60">
        <v>807817.33639183699</v>
      </c>
      <c r="I56" s="60">
        <v>794849.27753143304</v>
      </c>
      <c r="J56" s="60">
        <v>605353.03910249297</v>
      </c>
      <c r="K56" s="60">
        <v>462958.23901994497</v>
      </c>
      <c r="L56" s="60">
        <v>-105867.07378485901</v>
      </c>
      <c r="M56" s="60">
        <v>-534915.19622644503</v>
      </c>
      <c r="N56" s="60">
        <v>-641946.024783695</v>
      </c>
      <c r="O56" s="60">
        <v>-845627.58616999502</v>
      </c>
    </row>
    <row r="57" spans="1:15" x14ac:dyDescent="0.3">
      <c r="A57" s="39" t="s">
        <v>253</v>
      </c>
      <c r="B57" s="39" t="s">
        <v>261</v>
      </c>
      <c r="C57" s="39" t="str">
        <f>INDEX('R0. Region mapping'!$C$9:$C$24,MATCH($B57,'R0. Region mapping'!$A$9:$A$24,0))</f>
        <v>AUS</v>
      </c>
      <c r="D57" s="60">
        <v>437436.46821065102</v>
      </c>
      <c r="E57" s="60">
        <v>470770.88863250701</v>
      </c>
      <c r="F57" s="60">
        <v>457987.34987814201</v>
      </c>
      <c r="G57" s="60">
        <v>367000</v>
      </c>
      <c r="H57" s="60">
        <v>169515.64546348201</v>
      </c>
      <c r="I57" s="60">
        <v>111907.49300711299</v>
      </c>
      <c r="J57" s="60">
        <v>-127552.637788711</v>
      </c>
      <c r="K57" s="60">
        <v>-1027279.00954603</v>
      </c>
      <c r="L57" s="60">
        <v>-1115026.60655804</v>
      </c>
      <c r="M57" s="60">
        <v>-1202308.9453304701</v>
      </c>
      <c r="N57" s="60">
        <v>-1286348.8025018501</v>
      </c>
      <c r="O57" s="60">
        <v>-1368583.5608208601</v>
      </c>
    </row>
    <row r="58" spans="1:15" x14ac:dyDescent="0.3">
      <c r="A58" s="39" t="s">
        <v>253</v>
      </c>
      <c r="B58" s="39" t="s">
        <v>341</v>
      </c>
      <c r="C58" s="39" t="str">
        <f>INDEX('R0. Region mapping'!$C$9:$C$24,MATCH($B58,'R0. Region mapping'!$A$9:$A$24,0))</f>
        <v>NAM</v>
      </c>
      <c r="D58" s="60">
        <v>571708.525898188</v>
      </c>
      <c r="E58" s="60">
        <v>574805.56959002197</v>
      </c>
      <c r="F58" s="60">
        <v>569390.46799705096</v>
      </c>
      <c r="G58" s="60">
        <v>551877.66077201196</v>
      </c>
      <c r="H58" s="60">
        <v>313979.58525885001</v>
      </c>
      <c r="I58" s="60">
        <v>194668.471943474</v>
      </c>
      <c r="J58" s="60">
        <v>-73780.903764833507</v>
      </c>
      <c r="K58" s="60">
        <v>-538082.44576824096</v>
      </c>
      <c r="L58" s="60">
        <v>-637896.27908620494</v>
      </c>
      <c r="M58" s="60">
        <v>-730072.76199430798</v>
      </c>
      <c r="N58" s="60">
        <v>-822884.237696458</v>
      </c>
      <c r="O58" s="60">
        <v>-912528.00123198598</v>
      </c>
    </row>
    <row r="59" spans="1:15" x14ac:dyDescent="0.3">
      <c r="A59" s="39" t="s">
        <v>253</v>
      </c>
      <c r="B59" s="39" t="s">
        <v>343</v>
      </c>
      <c r="C59" s="39" t="str">
        <f>INDEX('R0. Region mapping'!$C$9:$C$24,MATCH($B59,'R0. Region mapping'!$A$9:$A$24,0))</f>
        <v>ASI</v>
      </c>
      <c r="D59" s="60">
        <v>5541840.7684754403</v>
      </c>
      <c r="E59" s="60">
        <v>6713943.5103374096</v>
      </c>
      <c r="F59" s="60">
        <v>9710383.1874941103</v>
      </c>
      <c r="G59" s="60">
        <v>11823000</v>
      </c>
      <c r="H59" s="60">
        <v>7939996.9210454896</v>
      </c>
      <c r="I59" s="60">
        <v>6535293.6816981602</v>
      </c>
      <c r="J59" s="60">
        <v>3650556.8953970498</v>
      </c>
      <c r="K59" s="60">
        <v>2313104.99388341</v>
      </c>
      <c r="L59" s="60">
        <v>1197112.34105646</v>
      </c>
      <c r="M59" s="60">
        <v>564051.83409236895</v>
      </c>
      <c r="N59" s="60">
        <v>215475.845380944</v>
      </c>
      <c r="O59" s="60">
        <v>-256118.32124132701</v>
      </c>
    </row>
    <row r="60" spans="1:15" x14ac:dyDescent="0.3">
      <c r="A60" s="39" t="s">
        <v>253</v>
      </c>
      <c r="B60" s="39" t="s">
        <v>345</v>
      </c>
      <c r="C60" s="39" t="str">
        <f>INDEX('R0. Region mapping'!$C$9:$C$24,MATCH($B60,'R0. Region mapping'!$A$9:$A$24,0))</f>
        <v>LAM</v>
      </c>
      <c r="D60" s="60">
        <v>1120908.8209827801</v>
      </c>
      <c r="E60" s="60">
        <v>1221947.69850042</v>
      </c>
      <c r="F60" s="60">
        <v>1254654.3208691201</v>
      </c>
      <c r="G60" s="60">
        <v>1248798.6049649999</v>
      </c>
      <c r="H60" s="60">
        <v>986183.37796580198</v>
      </c>
      <c r="I60" s="60">
        <v>857988.90870323102</v>
      </c>
      <c r="J60" s="60">
        <v>473506.22681289399</v>
      </c>
      <c r="K60" s="60">
        <v>173863.01891328799</v>
      </c>
      <c r="L60" s="60">
        <v>-270724.32194365503</v>
      </c>
      <c r="M60" s="60">
        <v>-2606273.1689167498</v>
      </c>
      <c r="N60" s="60">
        <v>-2987757.0398716098</v>
      </c>
      <c r="O60" s="60">
        <v>-3381199.5853701402</v>
      </c>
    </row>
    <row r="61" spans="1:15" x14ac:dyDescent="0.3">
      <c r="A61" s="39" t="s">
        <v>253</v>
      </c>
      <c r="B61" s="39" t="s">
        <v>347</v>
      </c>
      <c r="C61" s="39" t="str">
        <f>INDEX('R0. Region mapping'!$C$9:$C$24,MATCH($B61,'R0. Region mapping'!$A$9:$A$24,0))</f>
        <v>EUR</v>
      </c>
      <c r="D61" s="60">
        <v>757614.68868823803</v>
      </c>
      <c r="E61" s="60">
        <v>863811.33707046299</v>
      </c>
      <c r="F61" s="60">
        <v>894698.70841554902</v>
      </c>
      <c r="G61" s="60">
        <v>976993.22519790195</v>
      </c>
      <c r="H61" s="60">
        <v>327378.29714813799</v>
      </c>
      <c r="I61" s="60">
        <v>222504.27648905301</v>
      </c>
      <c r="J61" s="60">
        <v>-50204.124878214498</v>
      </c>
      <c r="K61" s="60">
        <v>-286249.44900813798</v>
      </c>
      <c r="L61" s="60">
        <v>-336165.54122859298</v>
      </c>
      <c r="M61" s="60">
        <v>-370371.77123864199</v>
      </c>
      <c r="N61" s="60">
        <v>-399742.16942255199</v>
      </c>
      <c r="O61" s="60">
        <v>-436265.13893425901</v>
      </c>
    </row>
    <row r="62" spans="1:15" x14ac:dyDescent="0.3">
      <c r="A62" s="39" t="s">
        <v>253</v>
      </c>
      <c r="B62" s="39" t="s">
        <v>349</v>
      </c>
      <c r="C62" s="39" t="str">
        <f>INDEX('R0. Region mapping'!$C$9:$C$24,MATCH($B62,'R0. Region mapping'!$A$9:$A$24,0))</f>
        <v>ASI</v>
      </c>
      <c r="D62" s="60">
        <v>2001343.77103464</v>
      </c>
      <c r="E62" s="60">
        <v>2262090.7762859901</v>
      </c>
      <c r="F62" s="60">
        <v>2254152.7307305201</v>
      </c>
      <c r="G62" s="60">
        <v>2288968.9921967299</v>
      </c>
      <c r="H62" s="60">
        <v>1439688.4044917901</v>
      </c>
      <c r="I62" s="60">
        <v>1073639.0685588301</v>
      </c>
      <c r="J62" s="60">
        <v>432934.20079330401</v>
      </c>
      <c r="K62" s="60">
        <v>-2268619.69022323</v>
      </c>
      <c r="L62" s="60">
        <v>-2443021.1178762801</v>
      </c>
      <c r="M62" s="60">
        <v>-2535575.1161587699</v>
      </c>
      <c r="N62" s="60">
        <v>-2590852.4546742998</v>
      </c>
      <c r="O62" s="60">
        <v>-2668531.7102801702</v>
      </c>
    </row>
    <row r="63" spans="1:15" x14ac:dyDescent="0.3">
      <c r="A63" s="39" t="s">
        <v>253</v>
      </c>
      <c r="B63" s="39" t="s">
        <v>367</v>
      </c>
      <c r="C63" s="39" t="str">
        <f>INDEX('R0. Region mapping'!$C$9:$C$24,MATCH($B63,'R0. Region mapping'!$A$9:$A$24,0))</f>
        <v>EUR</v>
      </c>
      <c r="D63" s="60"/>
      <c r="E63" s="60"/>
      <c r="F63" s="60"/>
      <c r="G63" s="60"/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</row>
    <row r="64" spans="1:15" x14ac:dyDescent="0.3">
      <c r="A64" s="39" t="s">
        <v>253</v>
      </c>
      <c r="B64" s="39" t="s">
        <v>351</v>
      </c>
      <c r="C64" s="39" t="str">
        <f>INDEX('R0. Region mapping'!$C$9:$C$24,MATCH($B64,'R0. Region mapping'!$A$9:$A$24,0))</f>
        <v>ASI</v>
      </c>
      <c r="D64" s="60">
        <v>1233439.6846600799</v>
      </c>
      <c r="E64" s="60">
        <v>1267984.9898635</v>
      </c>
      <c r="F64" s="60">
        <v>1708373.05984733</v>
      </c>
      <c r="G64" s="60">
        <v>2202696.3833400598</v>
      </c>
      <c r="H64" s="60">
        <v>1350254.73052815</v>
      </c>
      <c r="I64" s="60">
        <v>1384471.7542146</v>
      </c>
      <c r="J64" s="60">
        <v>991373.70581227902</v>
      </c>
      <c r="K64" s="60">
        <v>693158.40218399197</v>
      </c>
      <c r="L64" s="60">
        <v>195999.59223806299</v>
      </c>
      <c r="M64" s="60">
        <v>-170486.088270979</v>
      </c>
      <c r="N64" s="60">
        <v>-355225.30054103798</v>
      </c>
      <c r="O64" s="60">
        <v>-646174.56782806898</v>
      </c>
    </row>
    <row r="65" spans="1:15" x14ac:dyDescent="0.3">
      <c r="A65" s="39" t="s">
        <v>253</v>
      </c>
      <c r="B65" s="39" t="s">
        <v>353</v>
      </c>
      <c r="C65" s="39" t="str">
        <f>INDEX('R0. Region mapping'!$C$9:$C$24,MATCH($B65,'R0. Region mapping'!$A$9:$A$24,0))</f>
        <v>ASI</v>
      </c>
      <c r="D65" s="60">
        <v>1400712.3094466401</v>
      </c>
      <c r="E65" s="60">
        <v>1369678.3633525099</v>
      </c>
      <c r="F65" s="60">
        <v>1288968.4765790701</v>
      </c>
      <c r="G65" s="60">
        <v>1182494.3430924099</v>
      </c>
      <c r="H65" s="60">
        <v>744163.51004575402</v>
      </c>
      <c r="I65" s="60">
        <v>494953.06143525097</v>
      </c>
      <c r="J65" s="60">
        <v>325518.21273620799</v>
      </c>
      <c r="K65" s="60">
        <v>246794.26067540201</v>
      </c>
      <c r="L65" s="60">
        <v>198828.95007617201</v>
      </c>
      <c r="M65" s="60">
        <v>177776.705123594</v>
      </c>
      <c r="N65" s="60">
        <v>160411.715795336</v>
      </c>
      <c r="O65" s="60">
        <v>144759.429114467</v>
      </c>
    </row>
    <row r="66" spans="1:15" x14ac:dyDescent="0.3">
      <c r="A66" s="39" t="s">
        <v>253</v>
      </c>
      <c r="B66" s="39" t="s">
        <v>355</v>
      </c>
      <c r="C66" s="39" t="str">
        <f>INDEX('R0. Region mapping'!$C$9:$C$24,MATCH($B66,'R0. Region mapping'!$A$9:$A$24,0))</f>
        <v>AFR</v>
      </c>
      <c r="D66" s="60">
        <v>1698323.2200617399</v>
      </c>
      <c r="E66" s="60">
        <v>1726444.33466619</v>
      </c>
      <c r="F66" s="60">
        <v>1881226.2790731799</v>
      </c>
      <c r="G66" s="60">
        <v>2141455.5673577702</v>
      </c>
      <c r="H66" s="60">
        <v>1756612.7175000701</v>
      </c>
      <c r="I66" s="60">
        <v>1711030.8963833</v>
      </c>
      <c r="J66" s="60">
        <v>1416368.7461689699</v>
      </c>
      <c r="K66" s="60">
        <v>1114995.2965060801</v>
      </c>
      <c r="L66" s="60">
        <v>886003.57878023898</v>
      </c>
      <c r="M66" s="60">
        <v>730270.32081751199</v>
      </c>
      <c r="N66" s="60">
        <v>659246.01736387506</v>
      </c>
      <c r="O66" s="60">
        <v>557966.34316436795</v>
      </c>
    </row>
    <row r="67" spans="1:15" x14ac:dyDescent="0.3">
      <c r="A67" s="39" t="s">
        <v>253</v>
      </c>
      <c r="B67" s="39" t="s">
        <v>357</v>
      </c>
      <c r="C67" s="39" t="str">
        <f>INDEX('R0. Region mapping'!$C$9:$C$24,MATCH($B67,'R0. Region mapping'!$A$9:$A$24,0))</f>
        <v>LAM</v>
      </c>
      <c r="D67" s="60">
        <v>437153.69464158901</v>
      </c>
      <c r="E67" s="60">
        <v>403092.06967990898</v>
      </c>
      <c r="F67" s="60">
        <v>385261.85845567298</v>
      </c>
      <c r="G67" s="60">
        <v>347457.43992732698</v>
      </c>
      <c r="H67" s="60">
        <v>220593.147657233</v>
      </c>
      <c r="I67" s="60">
        <v>159096.79304034999</v>
      </c>
      <c r="J67" s="60">
        <v>-51465.128270427398</v>
      </c>
      <c r="K67" s="60">
        <v>-143574.32185291499</v>
      </c>
      <c r="L67" s="60">
        <v>-180518.77902747699</v>
      </c>
      <c r="M67" s="60">
        <v>-233186.79052026401</v>
      </c>
      <c r="N67" s="60">
        <v>-284098.52796634799</v>
      </c>
      <c r="O67" s="60">
        <v>-348242.48116327397</v>
      </c>
    </row>
    <row r="68" spans="1:15" x14ac:dyDescent="0.3">
      <c r="A68" s="39" t="s">
        <v>253</v>
      </c>
      <c r="B68" s="39" t="s">
        <v>359</v>
      </c>
      <c r="C68" s="39" t="str">
        <f>INDEX('R0. Region mapping'!$C$9:$C$24,MATCH($B68,'R0. Region mapping'!$A$9:$A$24,0))</f>
        <v>ASI</v>
      </c>
      <c r="D68" s="60">
        <v>1632762.52632819</v>
      </c>
      <c r="E68" s="60">
        <v>1604436.7547875899</v>
      </c>
      <c r="F68" s="60">
        <v>2021784.7676508599</v>
      </c>
      <c r="G68" s="60">
        <v>2038000</v>
      </c>
      <c r="H68" s="60">
        <v>1811168.49604027</v>
      </c>
      <c r="I68" s="60">
        <v>1760951.6880606001</v>
      </c>
      <c r="J68" s="60">
        <v>1334441.00006375</v>
      </c>
      <c r="K68" s="60">
        <v>1146951.4840726401</v>
      </c>
      <c r="L68" s="60">
        <v>861310.30036817002</v>
      </c>
      <c r="M68" s="60">
        <v>626152.60075663298</v>
      </c>
      <c r="N68" s="60">
        <v>539824.39946992102</v>
      </c>
      <c r="O68" s="60">
        <v>406223.562559193</v>
      </c>
    </row>
    <row r="69" spans="1:15" x14ac:dyDescent="0.3">
      <c r="A69" s="39" t="s">
        <v>253</v>
      </c>
      <c r="B69" s="39" t="s">
        <v>361</v>
      </c>
      <c r="C69" s="39" t="str">
        <f>INDEX('R0. Region mapping'!$C$9:$C$24,MATCH($B69,'R0. Region mapping'!$A$9:$A$24,0))</f>
        <v>ASI</v>
      </c>
      <c r="D69" s="60">
        <v>507957.13003896998</v>
      </c>
      <c r="E69" s="60">
        <v>578644.72714277904</v>
      </c>
      <c r="F69" s="60">
        <v>661618.37691875396</v>
      </c>
      <c r="G69" s="60">
        <v>461000</v>
      </c>
      <c r="H69" s="60">
        <v>471545.007727405</v>
      </c>
      <c r="I69" s="60">
        <v>397113.06916388002</v>
      </c>
      <c r="J69" s="60">
        <v>216041.23497865</v>
      </c>
      <c r="K69" s="60">
        <v>187575.51871173599</v>
      </c>
      <c r="L69" s="60">
        <v>167418.80982791801</v>
      </c>
      <c r="M69" s="60">
        <v>143397.46796991999</v>
      </c>
      <c r="N69" s="60">
        <v>124330.45974340499</v>
      </c>
      <c r="O69" s="60">
        <v>91329.631638376406</v>
      </c>
    </row>
    <row r="70" spans="1:15" x14ac:dyDescent="0.3">
      <c r="A70" s="39" t="s">
        <v>253</v>
      </c>
      <c r="B70" s="39" t="s">
        <v>363</v>
      </c>
      <c r="C70" s="39" t="str">
        <f>INDEX('R0. Region mapping'!$C$9:$C$24,MATCH($B70,'R0. Region mapping'!$A$9:$A$24,0))</f>
        <v>NAM</v>
      </c>
      <c r="D70" s="60">
        <v>6374817.5598841896</v>
      </c>
      <c r="E70" s="60">
        <v>6361222.4833089001</v>
      </c>
      <c r="F70" s="60">
        <v>6427913.6879920401</v>
      </c>
      <c r="G70" s="60">
        <v>5370000</v>
      </c>
      <c r="H70" s="60">
        <v>3079805.30110014</v>
      </c>
      <c r="I70" s="60">
        <v>2318942.0389276901</v>
      </c>
      <c r="J70" s="60">
        <v>1446242.1233514401</v>
      </c>
      <c r="K70" s="60">
        <v>-168250.22537132801</v>
      </c>
      <c r="L70" s="60">
        <v>-756088.47348309204</v>
      </c>
      <c r="M70" s="60">
        <v>-1015750.7812308</v>
      </c>
      <c r="N70" s="60">
        <v>-1258367.1379935199</v>
      </c>
      <c r="O70" s="60">
        <v>-1448764.06929792</v>
      </c>
    </row>
    <row r="71" spans="1:15" x14ac:dyDescent="0.3">
      <c r="A71" s="39" t="s">
        <v>253</v>
      </c>
      <c r="B71" s="39" t="s">
        <v>365</v>
      </c>
      <c r="C71" s="39" t="str">
        <f>INDEX('R0. Region mapping'!$C$9:$C$24,MATCH($B71,'R0. Region mapping'!$A$9:$A$24,0))</f>
        <v>EUR</v>
      </c>
      <c r="D71" s="60">
        <v>3900311.5333695002</v>
      </c>
      <c r="E71" s="60">
        <v>3747456.7290467899</v>
      </c>
      <c r="F71" s="60">
        <v>3678317.8245548801</v>
      </c>
      <c r="G71" s="60">
        <v>2649000</v>
      </c>
      <c r="H71" s="60">
        <v>2110592.6272366899</v>
      </c>
      <c r="I71" s="60">
        <v>1631152.7295186799</v>
      </c>
      <c r="J71" s="60">
        <v>1110987.5187069301</v>
      </c>
      <c r="K71" s="60">
        <v>189515.233698264</v>
      </c>
      <c r="L71" s="60">
        <v>-150218.03564074999</v>
      </c>
      <c r="M71" s="60">
        <v>-321645.04080386198</v>
      </c>
      <c r="N71" s="60">
        <v>-452416.18563143798</v>
      </c>
      <c r="O71" s="60">
        <v>-540252.08971600095</v>
      </c>
    </row>
    <row r="72" spans="1:15" x14ac:dyDescent="0.3">
      <c r="A72" s="39" t="s">
        <v>254</v>
      </c>
      <c r="B72" s="39" t="s">
        <v>258</v>
      </c>
      <c r="C72" s="39" t="str">
        <f>INDEX('R0. Region mapping'!$C$9:$C$24,MATCH($B72,'R0. Region mapping'!$A$9:$A$24,0))</f>
        <v>AFR</v>
      </c>
      <c r="D72" s="60">
        <v>910451.41386100894</v>
      </c>
      <c r="E72" s="60">
        <v>950235.711029995</v>
      </c>
      <c r="F72" s="60">
        <v>1007797.92944996</v>
      </c>
      <c r="G72" s="60">
        <v>1215547.5479174601</v>
      </c>
      <c r="H72" s="60">
        <v>829940.79455916595</v>
      </c>
      <c r="I72" s="60">
        <v>834073.17992241797</v>
      </c>
      <c r="J72" s="60">
        <v>654448.71019965596</v>
      </c>
      <c r="K72" s="60">
        <v>528031.17767309595</v>
      </c>
      <c r="L72" s="60">
        <v>478.10197540500701</v>
      </c>
      <c r="M72" s="60">
        <v>-455764.97813955002</v>
      </c>
      <c r="N72" s="60">
        <v>-554370.11334682605</v>
      </c>
      <c r="O72" s="60">
        <v>-747663.04456501896</v>
      </c>
    </row>
    <row r="73" spans="1:15" x14ac:dyDescent="0.3">
      <c r="A73" s="39" t="s">
        <v>254</v>
      </c>
      <c r="B73" s="39" t="s">
        <v>261</v>
      </c>
      <c r="C73" s="39" t="str">
        <f>INDEX('R0. Region mapping'!$C$9:$C$24,MATCH($B73,'R0. Region mapping'!$A$9:$A$24,0))</f>
        <v>AUS</v>
      </c>
      <c r="D73" s="60">
        <v>437436.46821065102</v>
      </c>
      <c r="E73" s="60">
        <v>470770.88863250701</v>
      </c>
      <c r="F73" s="60">
        <v>457987.34987814201</v>
      </c>
      <c r="G73" s="60">
        <v>367000</v>
      </c>
      <c r="H73" s="60">
        <v>174205.05771009799</v>
      </c>
      <c r="I73" s="60">
        <v>121962.794348362</v>
      </c>
      <c r="J73" s="60">
        <v>-124030.39183593899</v>
      </c>
      <c r="K73" s="60">
        <v>-1007670.10878684</v>
      </c>
      <c r="L73" s="60">
        <v>-1112506.58750307</v>
      </c>
      <c r="M73" s="60">
        <v>-1196551.49054343</v>
      </c>
      <c r="N73" s="60">
        <v>-1283570.81382695</v>
      </c>
      <c r="O73" s="60">
        <v>-1366040.7173893601</v>
      </c>
    </row>
    <row r="74" spans="1:15" x14ac:dyDescent="0.3">
      <c r="A74" s="39" t="s">
        <v>254</v>
      </c>
      <c r="B74" s="39" t="s">
        <v>341</v>
      </c>
      <c r="C74" s="39" t="str">
        <f>INDEX('R0. Region mapping'!$C$9:$C$24,MATCH($B74,'R0. Region mapping'!$A$9:$A$24,0))</f>
        <v>NAM</v>
      </c>
      <c r="D74" s="60">
        <v>571708.525898188</v>
      </c>
      <c r="E74" s="60">
        <v>574805.56959002197</v>
      </c>
      <c r="F74" s="60">
        <v>569390.46799705096</v>
      </c>
      <c r="G74" s="60">
        <v>551877.66077201196</v>
      </c>
      <c r="H74" s="60">
        <v>316925.46938022698</v>
      </c>
      <c r="I74" s="60">
        <v>214700.32287802399</v>
      </c>
      <c r="J74" s="60">
        <v>-57066.109779237202</v>
      </c>
      <c r="K74" s="60">
        <v>-546973.39809481497</v>
      </c>
      <c r="L74" s="60">
        <v>-642501.91742015502</v>
      </c>
      <c r="M74" s="60">
        <v>-730035.135832028</v>
      </c>
      <c r="N74" s="60">
        <v>-816208.65217131795</v>
      </c>
      <c r="O74" s="60">
        <v>-902150.68417154101</v>
      </c>
    </row>
    <row r="75" spans="1:15" x14ac:dyDescent="0.3">
      <c r="A75" s="39" t="s">
        <v>254</v>
      </c>
      <c r="B75" s="39" t="s">
        <v>343</v>
      </c>
      <c r="C75" s="39" t="str">
        <f>INDEX('R0. Region mapping'!$C$9:$C$24,MATCH($B75,'R0. Region mapping'!$A$9:$A$24,0))</f>
        <v>ASI</v>
      </c>
      <c r="D75" s="60">
        <v>5541840.7684754403</v>
      </c>
      <c r="E75" s="60">
        <v>6713943.5103374096</v>
      </c>
      <c r="F75" s="60">
        <v>9710383.1874941103</v>
      </c>
      <c r="G75" s="60">
        <v>11823000</v>
      </c>
      <c r="H75" s="60">
        <v>8147456.0473694699</v>
      </c>
      <c r="I75" s="60">
        <v>6464839.2390570696</v>
      </c>
      <c r="J75" s="60">
        <v>3793312.96175077</v>
      </c>
      <c r="K75" s="60">
        <v>2047048.7331659601</v>
      </c>
      <c r="L75" s="60">
        <v>916807.63834339799</v>
      </c>
      <c r="M75" s="60">
        <v>445475.607485577</v>
      </c>
      <c r="N75" s="60">
        <v>127250.06698349801</v>
      </c>
      <c r="O75" s="60">
        <v>-218104.456369822</v>
      </c>
    </row>
    <row r="76" spans="1:15" x14ac:dyDescent="0.3">
      <c r="A76" s="39" t="s">
        <v>254</v>
      </c>
      <c r="B76" s="39" t="s">
        <v>345</v>
      </c>
      <c r="C76" s="39" t="str">
        <f>INDEX('R0. Region mapping'!$C$9:$C$24,MATCH($B76,'R0. Region mapping'!$A$9:$A$24,0))</f>
        <v>LAM</v>
      </c>
      <c r="D76" s="60">
        <v>1120908.8209827801</v>
      </c>
      <c r="E76" s="60">
        <v>1221947.69850042</v>
      </c>
      <c r="F76" s="60">
        <v>1254654.3208691201</v>
      </c>
      <c r="G76" s="60">
        <v>1248798.6049649999</v>
      </c>
      <c r="H76" s="60">
        <v>1023087.44769386</v>
      </c>
      <c r="I76" s="60">
        <v>924789.10478804098</v>
      </c>
      <c r="J76" s="60">
        <v>529423.38244448602</v>
      </c>
      <c r="K76" s="60">
        <v>-53746.940123166401</v>
      </c>
      <c r="L76" s="60">
        <v>-2142425.3351103398</v>
      </c>
      <c r="M76" s="60">
        <v>-2552046.1544872099</v>
      </c>
      <c r="N76" s="60">
        <v>-2921706.45517819</v>
      </c>
      <c r="O76" s="60">
        <v>-3333626.3148924001</v>
      </c>
    </row>
    <row r="77" spans="1:15" x14ac:dyDescent="0.3">
      <c r="A77" s="39" t="s">
        <v>254</v>
      </c>
      <c r="B77" s="39" t="s">
        <v>347</v>
      </c>
      <c r="C77" s="39" t="str">
        <f>INDEX('R0. Region mapping'!$C$9:$C$24,MATCH($B77,'R0. Region mapping'!$A$9:$A$24,0))</f>
        <v>EUR</v>
      </c>
      <c r="D77" s="60">
        <v>757614.68868823803</v>
      </c>
      <c r="E77" s="60">
        <v>863811.33707046299</v>
      </c>
      <c r="F77" s="60">
        <v>894698.70841554902</v>
      </c>
      <c r="G77" s="60">
        <v>976993.22519790195</v>
      </c>
      <c r="H77" s="60">
        <v>334224.24353461701</v>
      </c>
      <c r="I77" s="60">
        <v>237640.812585195</v>
      </c>
      <c r="J77" s="60">
        <v>-37484.279806157399</v>
      </c>
      <c r="K77" s="60">
        <v>-290326.24607714999</v>
      </c>
      <c r="L77" s="60">
        <v>-330311.83554826397</v>
      </c>
      <c r="M77" s="60">
        <v>-367063.39903437102</v>
      </c>
      <c r="N77" s="60">
        <v>-397995.76402579102</v>
      </c>
      <c r="O77" s="60">
        <v>-431433.10850737302</v>
      </c>
    </row>
    <row r="78" spans="1:15" x14ac:dyDescent="0.3">
      <c r="A78" s="39" t="s">
        <v>254</v>
      </c>
      <c r="B78" s="39" t="s">
        <v>349</v>
      </c>
      <c r="C78" s="39" t="str">
        <f>INDEX('R0. Region mapping'!$C$9:$C$24,MATCH($B78,'R0. Region mapping'!$A$9:$A$24,0))</f>
        <v>ASI</v>
      </c>
      <c r="D78" s="60">
        <v>2001343.77103464</v>
      </c>
      <c r="E78" s="60">
        <v>2262090.7762859901</v>
      </c>
      <c r="F78" s="60">
        <v>2254152.7307305201</v>
      </c>
      <c r="G78" s="60">
        <v>2288968.9921967299</v>
      </c>
      <c r="H78" s="60">
        <v>1508990.3846839899</v>
      </c>
      <c r="I78" s="60">
        <v>1260863.0191730601</v>
      </c>
      <c r="J78" s="60">
        <v>656485.13970595796</v>
      </c>
      <c r="K78" s="60">
        <v>-2162896.1123364498</v>
      </c>
      <c r="L78" s="60">
        <v>-2379644.7547967699</v>
      </c>
      <c r="M78" s="60">
        <v>-2475842.9567126199</v>
      </c>
      <c r="N78" s="60">
        <v>-2536986.40844305</v>
      </c>
      <c r="O78" s="60">
        <v>-2632022.8624059302</v>
      </c>
    </row>
    <row r="79" spans="1:15" x14ac:dyDescent="0.3">
      <c r="A79" s="39" t="s">
        <v>254</v>
      </c>
      <c r="B79" s="39" t="s">
        <v>367</v>
      </c>
      <c r="C79" s="39" t="str">
        <f>INDEX('R0. Region mapping'!$C$9:$C$24,MATCH($B79,'R0. Region mapping'!$A$9:$A$24,0))</f>
        <v>EUR</v>
      </c>
      <c r="D79" s="60"/>
      <c r="E79" s="60"/>
      <c r="F79" s="60"/>
      <c r="G79" s="60"/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</row>
    <row r="80" spans="1:15" x14ac:dyDescent="0.3">
      <c r="A80" s="39" t="s">
        <v>254</v>
      </c>
      <c r="B80" s="39" t="s">
        <v>351</v>
      </c>
      <c r="C80" s="39" t="str">
        <f>INDEX('R0. Region mapping'!$C$9:$C$24,MATCH($B80,'R0. Region mapping'!$A$9:$A$24,0))</f>
        <v>ASI</v>
      </c>
      <c r="D80" s="60">
        <v>1233439.6846600799</v>
      </c>
      <c r="E80" s="60">
        <v>1267984.9898635</v>
      </c>
      <c r="F80" s="60">
        <v>1708373.05984733</v>
      </c>
      <c r="G80" s="60">
        <v>2202696.3833400598</v>
      </c>
      <c r="H80" s="60">
        <v>1295603.7228077899</v>
      </c>
      <c r="I80" s="60">
        <v>1317416.5142909901</v>
      </c>
      <c r="J80" s="60">
        <v>1001528.50258741</v>
      </c>
      <c r="K80" s="60">
        <v>372556.03370606102</v>
      </c>
      <c r="L80" s="60">
        <v>74171.011674263296</v>
      </c>
      <c r="M80" s="60">
        <v>-112075.62067175</v>
      </c>
      <c r="N80" s="60">
        <v>-406596.186076265</v>
      </c>
      <c r="O80" s="60">
        <v>-665785.98141439899</v>
      </c>
    </row>
    <row r="81" spans="1:15" x14ac:dyDescent="0.3">
      <c r="A81" s="39" t="s">
        <v>254</v>
      </c>
      <c r="B81" s="39" t="s">
        <v>353</v>
      </c>
      <c r="C81" s="39" t="str">
        <f>INDEX('R0. Region mapping'!$C$9:$C$24,MATCH($B81,'R0. Region mapping'!$A$9:$A$24,0))</f>
        <v>ASI</v>
      </c>
      <c r="D81" s="60">
        <v>1400712.3094466401</v>
      </c>
      <c r="E81" s="60">
        <v>1369678.3633525099</v>
      </c>
      <c r="F81" s="60">
        <v>1288968.4765790701</v>
      </c>
      <c r="G81" s="60">
        <v>1182494.3430924099</v>
      </c>
      <c r="H81" s="60">
        <v>757382.98625841294</v>
      </c>
      <c r="I81" s="60">
        <v>460214.26278119901</v>
      </c>
      <c r="J81" s="60">
        <v>310776.45943280199</v>
      </c>
      <c r="K81" s="60">
        <v>241534.891009657</v>
      </c>
      <c r="L81" s="60">
        <v>200156.87994331101</v>
      </c>
      <c r="M81" s="60">
        <v>182558.285219346</v>
      </c>
      <c r="N81" s="60">
        <v>166346.12462758899</v>
      </c>
      <c r="O81" s="60">
        <v>151829.88207269201</v>
      </c>
    </row>
    <row r="82" spans="1:15" x14ac:dyDescent="0.3">
      <c r="A82" s="39" t="s">
        <v>254</v>
      </c>
      <c r="B82" s="39" t="s">
        <v>355</v>
      </c>
      <c r="C82" s="39" t="str">
        <f>INDEX('R0. Region mapping'!$C$9:$C$24,MATCH($B82,'R0. Region mapping'!$A$9:$A$24,0))</f>
        <v>AFR</v>
      </c>
      <c r="D82" s="60">
        <v>1698323.2200617399</v>
      </c>
      <c r="E82" s="60">
        <v>1726444.33466619</v>
      </c>
      <c r="F82" s="60">
        <v>1881226.2790731799</v>
      </c>
      <c r="G82" s="60">
        <v>2141455.5673577702</v>
      </c>
      <c r="H82" s="60">
        <v>1789930.4532321999</v>
      </c>
      <c r="I82" s="60">
        <v>1719363.55127463</v>
      </c>
      <c r="J82" s="60">
        <v>1428711.5857101399</v>
      </c>
      <c r="K82" s="60">
        <v>1116987.71816546</v>
      </c>
      <c r="L82" s="60">
        <v>857377.696813758</v>
      </c>
      <c r="M82" s="60">
        <v>788367.61104604998</v>
      </c>
      <c r="N82" s="60">
        <v>722442.43803356495</v>
      </c>
      <c r="O82" s="60">
        <v>596377.34484360297</v>
      </c>
    </row>
    <row r="83" spans="1:15" x14ac:dyDescent="0.3">
      <c r="A83" s="39" t="s">
        <v>254</v>
      </c>
      <c r="B83" s="39" t="s">
        <v>357</v>
      </c>
      <c r="C83" s="39" t="str">
        <f>INDEX('R0. Region mapping'!$C$9:$C$24,MATCH($B83,'R0. Region mapping'!$A$9:$A$24,0))</f>
        <v>LAM</v>
      </c>
      <c r="D83" s="60">
        <v>437153.69464158901</v>
      </c>
      <c r="E83" s="60">
        <v>403092.06967990898</v>
      </c>
      <c r="F83" s="60">
        <v>385261.85845567298</v>
      </c>
      <c r="G83" s="60">
        <v>347457.43992732698</v>
      </c>
      <c r="H83" s="60">
        <v>231392.13940191199</v>
      </c>
      <c r="I83" s="60">
        <v>176195.96288636301</v>
      </c>
      <c r="J83" s="60">
        <v>-52738.737394779899</v>
      </c>
      <c r="K83" s="60">
        <v>-121589.788435489</v>
      </c>
      <c r="L83" s="60">
        <v>-161408.315154827</v>
      </c>
      <c r="M83" s="60">
        <v>-219277.81275808599</v>
      </c>
      <c r="N83" s="60">
        <v>-266888.41926920501</v>
      </c>
      <c r="O83" s="60">
        <v>-333448.37777175999</v>
      </c>
    </row>
    <row r="84" spans="1:15" x14ac:dyDescent="0.3">
      <c r="A84" s="39" t="s">
        <v>254</v>
      </c>
      <c r="B84" s="39" t="s">
        <v>359</v>
      </c>
      <c r="C84" s="39" t="str">
        <f>INDEX('R0. Region mapping'!$C$9:$C$24,MATCH($B84,'R0. Region mapping'!$A$9:$A$24,0))</f>
        <v>ASI</v>
      </c>
      <c r="D84" s="60">
        <v>1632762.52632819</v>
      </c>
      <c r="E84" s="60">
        <v>1604436.7547875899</v>
      </c>
      <c r="F84" s="60">
        <v>2021784.7676508599</v>
      </c>
      <c r="G84" s="60">
        <v>2038000</v>
      </c>
      <c r="H84" s="60">
        <v>1901705.0743300801</v>
      </c>
      <c r="I84" s="60">
        <v>1897228.7720654199</v>
      </c>
      <c r="J84" s="60">
        <v>1511573.2238231399</v>
      </c>
      <c r="K84" s="60">
        <v>1093590.23776897</v>
      </c>
      <c r="L84" s="60">
        <v>905916.70705093804</v>
      </c>
      <c r="M84" s="60">
        <v>761744.173276569</v>
      </c>
      <c r="N84" s="60">
        <v>679732.32909263205</v>
      </c>
      <c r="O84" s="60">
        <v>503305.076744408</v>
      </c>
    </row>
    <row r="85" spans="1:15" x14ac:dyDescent="0.3">
      <c r="A85" s="39" t="s">
        <v>254</v>
      </c>
      <c r="B85" s="39" t="s">
        <v>361</v>
      </c>
      <c r="C85" s="39" t="str">
        <f>INDEX('R0. Region mapping'!$C$9:$C$24,MATCH($B85,'R0. Region mapping'!$A$9:$A$24,0))</f>
        <v>ASI</v>
      </c>
      <c r="D85" s="60">
        <v>507957.13003896998</v>
      </c>
      <c r="E85" s="60">
        <v>578644.72714277904</v>
      </c>
      <c r="F85" s="60">
        <v>661618.37691875396</v>
      </c>
      <c r="G85" s="60">
        <v>461000</v>
      </c>
      <c r="H85" s="60">
        <v>482032.293644085</v>
      </c>
      <c r="I85" s="60">
        <v>419974.98754598899</v>
      </c>
      <c r="J85" s="60">
        <v>240353.80618359899</v>
      </c>
      <c r="K85" s="60">
        <v>196905.12922381499</v>
      </c>
      <c r="L85" s="60">
        <v>174634.96435150001</v>
      </c>
      <c r="M85" s="60">
        <v>154646.08733564799</v>
      </c>
      <c r="N85" s="60">
        <v>134501.70359370299</v>
      </c>
      <c r="O85" s="60">
        <v>104962.60137725899</v>
      </c>
    </row>
    <row r="86" spans="1:15" x14ac:dyDescent="0.3">
      <c r="A86" s="39" t="s">
        <v>254</v>
      </c>
      <c r="B86" s="39" t="s">
        <v>363</v>
      </c>
      <c r="C86" s="39" t="str">
        <f>INDEX('R0. Region mapping'!$C$9:$C$24,MATCH($B86,'R0. Region mapping'!$A$9:$A$24,0))</f>
        <v>NAM</v>
      </c>
      <c r="D86" s="60">
        <v>6374817.5598841896</v>
      </c>
      <c r="E86" s="60">
        <v>6361222.4833089001</v>
      </c>
      <c r="F86" s="60">
        <v>6427913.6879920401</v>
      </c>
      <c r="G86" s="60">
        <v>5370000</v>
      </c>
      <c r="H86" s="60">
        <v>3095226.0768580898</v>
      </c>
      <c r="I86" s="60">
        <v>2418123.73867134</v>
      </c>
      <c r="J86" s="60">
        <v>1505059.8784620301</v>
      </c>
      <c r="K86" s="60">
        <v>-357358.45145332202</v>
      </c>
      <c r="L86" s="60">
        <v>-741502.47889971605</v>
      </c>
      <c r="M86" s="60">
        <v>-977249.44538183801</v>
      </c>
      <c r="N86" s="60">
        <v>-1161090.6111377201</v>
      </c>
      <c r="O86" s="60">
        <v>-1355904.4900231401</v>
      </c>
    </row>
    <row r="87" spans="1:15" x14ac:dyDescent="0.3">
      <c r="A87" s="39" t="s">
        <v>254</v>
      </c>
      <c r="B87" s="39" t="s">
        <v>365</v>
      </c>
      <c r="C87" s="39" t="str">
        <f>INDEX('R0. Region mapping'!$C$9:$C$24,MATCH($B87,'R0. Region mapping'!$A$9:$A$24,0))</f>
        <v>EUR</v>
      </c>
      <c r="D87" s="60">
        <v>3900311.5333695002</v>
      </c>
      <c r="E87" s="60">
        <v>3747456.7290467899</v>
      </c>
      <c r="F87" s="60">
        <v>3678317.8245548801</v>
      </c>
      <c r="G87" s="60">
        <v>2649000</v>
      </c>
      <c r="H87" s="60">
        <v>1972555.6615892299</v>
      </c>
      <c r="I87" s="60">
        <v>1611376.8456550899</v>
      </c>
      <c r="J87" s="60">
        <v>1102823.8668806099</v>
      </c>
      <c r="K87" s="60">
        <v>129657.957625568</v>
      </c>
      <c r="L87" s="60">
        <v>-160977.664487067</v>
      </c>
      <c r="M87" s="60">
        <v>-291657.33947849902</v>
      </c>
      <c r="N87" s="60">
        <v>-408280.519066607</v>
      </c>
      <c r="O87" s="60">
        <v>-473822.16997143498</v>
      </c>
    </row>
    <row r="88" spans="1:15" x14ac:dyDescent="0.3">
      <c r="A88" s="39" t="s">
        <v>255</v>
      </c>
      <c r="B88" s="39" t="s">
        <v>258</v>
      </c>
      <c r="C88" s="39" t="str">
        <f>INDEX('R0. Region mapping'!$C$9:$C$24,MATCH($B88,'R0. Region mapping'!$A$9:$A$24,0))</f>
        <v>AFR</v>
      </c>
      <c r="D88" s="60">
        <v>910451.41386100894</v>
      </c>
      <c r="E88" s="60">
        <v>950235.711029995</v>
      </c>
      <c r="F88" s="60">
        <v>1007797.92944996</v>
      </c>
      <c r="G88" s="60">
        <v>1215547.5479174601</v>
      </c>
      <c r="H88" s="60">
        <v>1273758.54788437</v>
      </c>
      <c r="I88" s="60">
        <v>823240.67046316899</v>
      </c>
      <c r="J88" s="60">
        <v>541546.78862622601</v>
      </c>
      <c r="K88" s="60">
        <v>-129846.208317171</v>
      </c>
      <c r="L88" s="60">
        <v>-556061.07138823601</v>
      </c>
      <c r="M88" s="60">
        <v>-531911.14018938004</v>
      </c>
      <c r="N88" s="60">
        <v>-605507.07604613202</v>
      </c>
      <c r="O88" s="60">
        <v>-777546.35526611295</v>
      </c>
    </row>
    <row r="89" spans="1:15" x14ac:dyDescent="0.3">
      <c r="A89" s="39" t="s">
        <v>255</v>
      </c>
      <c r="B89" s="39" t="s">
        <v>261</v>
      </c>
      <c r="C89" s="39" t="str">
        <f>INDEX('R0. Region mapping'!$C$9:$C$24,MATCH($B89,'R0. Region mapping'!$A$9:$A$24,0))</f>
        <v>AUS</v>
      </c>
      <c r="D89" s="60">
        <v>437436.46821065102</v>
      </c>
      <c r="E89" s="60">
        <v>470770.88863250701</v>
      </c>
      <c r="F89" s="60">
        <v>457987.34987814201</v>
      </c>
      <c r="G89" s="60">
        <v>367000</v>
      </c>
      <c r="H89" s="60">
        <v>442244.40189093503</v>
      </c>
      <c r="I89" s="60">
        <v>124853.98082037699</v>
      </c>
      <c r="J89" s="60">
        <v>-136749.896365447</v>
      </c>
      <c r="K89" s="60">
        <v>-1031250.22199838</v>
      </c>
      <c r="L89" s="60">
        <v>-1120616.9782596901</v>
      </c>
      <c r="M89" s="60">
        <v>-1212929.88263828</v>
      </c>
      <c r="N89" s="60">
        <v>-1293024.95020112</v>
      </c>
      <c r="O89" s="60">
        <v>-1375667.2567569099</v>
      </c>
    </row>
    <row r="90" spans="1:15" x14ac:dyDescent="0.3">
      <c r="A90" s="39" t="s">
        <v>255</v>
      </c>
      <c r="B90" s="39" t="s">
        <v>341</v>
      </c>
      <c r="C90" s="39" t="str">
        <f>INDEX('R0. Region mapping'!$C$9:$C$24,MATCH($B90,'R0. Region mapping'!$A$9:$A$24,0))</f>
        <v>NAM</v>
      </c>
      <c r="D90" s="60">
        <v>571708.525898188</v>
      </c>
      <c r="E90" s="60">
        <v>574805.56959002197</v>
      </c>
      <c r="F90" s="60">
        <v>569390.46799705096</v>
      </c>
      <c r="G90" s="60">
        <v>551877.66077201196</v>
      </c>
      <c r="H90" s="60">
        <v>556345.37874555797</v>
      </c>
      <c r="I90" s="60">
        <v>216664.29762295799</v>
      </c>
      <c r="J90" s="60">
        <v>-65492.140072484697</v>
      </c>
      <c r="K90" s="60">
        <v>-541538.215035717</v>
      </c>
      <c r="L90" s="60">
        <v>-636557.54136148898</v>
      </c>
      <c r="M90" s="60">
        <v>-735458.66332074697</v>
      </c>
      <c r="N90" s="60">
        <v>-822834.45586832496</v>
      </c>
      <c r="O90" s="60">
        <v>-908292.220704871</v>
      </c>
    </row>
    <row r="91" spans="1:15" x14ac:dyDescent="0.3">
      <c r="A91" s="39" t="s">
        <v>255</v>
      </c>
      <c r="B91" s="39" t="s">
        <v>343</v>
      </c>
      <c r="C91" s="39" t="str">
        <f>INDEX('R0. Region mapping'!$C$9:$C$24,MATCH($B91,'R0. Region mapping'!$A$9:$A$24,0))</f>
        <v>ASI</v>
      </c>
      <c r="D91" s="60">
        <v>5541840.7684754403</v>
      </c>
      <c r="E91" s="60">
        <v>6713943.5103374096</v>
      </c>
      <c r="F91" s="60">
        <v>9710383.1874941103</v>
      </c>
      <c r="G91" s="60">
        <v>11823000</v>
      </c>
      <c r="H91" s="60">
        <v>15600185.5588814</v>
      </c>
      <c r="I91" s="60">
        <v>6180983.8193845404</v>
      </c>
      <c r="J91" s="60">
        <v>3530462.5506998301</v>
      </c>
      <c r="K91" s="60">
        <v>1406544.9887482999</v>
      </c>
      <c r="L91" s="60">
        <v>617149.11321098101</v>
      </c>
      <c r="M91" s="60">
        <v>268755.22251433</v>
      </c>
      <c r="N91" s="60">
        <v>77438.182349330993</v>
      </c>
      <c r="O91" s="60">
        <v>-247578.28997662399</v>
      </c>
    </row>
    <row r="92" spans="1:15" x14ac:dyDescent="0.3">
      <c r="A92" s="39" t="s">
        <v>255</v>
      </c>
      <c r="B92" s="39" t="s">
        <v>345</v>
      </c>
      <c r="C92" s="39" t="str">
        <f>INDEX('R0. Region mapping'!$C$9:$C$24,MATCH($B92,'R0. Region mapping'!$A$9:$A$24,0))</f>
        <v>LAM</v>
      </c>
      <c r="D92" s="60">
        <v>1120908.8209827801</v>
      </c>
      <c r="E92" s="60">
        <v>1221947.69850042</v>
      </c>
      <c r="F92" s="60">
        <v>1254654.3208691201</v>
      </c>
      <c r="G92" s="60">
        <v>1248798.6049649999</v>
      </c>
      <c r="H92" s="60">
        <v>1375088.8033243399</v>
      </c>
      <c r="I92" s="60">
        <v>791554.34443315002</v>
      </c>
      <c r="J92" s="60">
        <v>446747.142997891</v>
      </c>
      <c r="K92" s="60">
        <v>-117183.96220190699</v>
      </c>
      <c r="L92" s="60">
        <v>-2260066.9428363699</v>
      </c>
      <c r="M92" s="60">
        <v>-2622108.6552288602</v>
      </c>
      <c r="N92" s="60">
        <v>-2961984.3799042902</v>
      </c>
      <c r="O92" s="60">
        <v>-3361625.2389437198</v>
      </c>
    </row>
    <row r="93" spans="1:15" x14ac:dyDescent="0.3">
      <c r="A93" s="39" t="s">
        <v>255</v>
      </c>
      <c r="B93" s="39" t="s">
        <v>347</v>
      </c>
      <c r="C93" s="39" t="str">
        <f>INDEX('R0. Region mapping'!$C$9:$C$24,MATCH($B93,'R0. Region mapping'!$A$9:$A$24,0))</f>
        <v>EUR</v>
      </c>
      <c r="D93" s="60">
        <v>757614.68868823803</v>
      </c>
      <c r="E93" s="60">
        <v>863811.33707046299</v>
      </c>
      <c r="F93" s="60">
        <v>894698.70841554902</v>
      </c>
      <c r="G93" s="60">
        <v>976993.22519790195</v>
      </c>
      <c r="H93" s="60">
        <v>902523.136342037</v>
      </c>
      <c r="I93" s="60">
        <v>229747.83866777099</v>
      </c>
      <c r="J93" s="60">
        <v>-82138.865108194295</v>
      </c>
      <c r="K93" s="60">
        <v>-309865.70823298802</v>
      </c>
      <c r="L93" s="60">
        <v>-346520.02705656399</v>
      </c>
      <c r="M93" s="60">
        <v>-378632.56096258602</v>
      </c>
      <c r="N93" s="60">
        <v>-403765.46419894398</v>
      </c>
      <c r="O93" s="60">
        <v>-434907.17660428601</v>
      </c>
    </row>
    <row r="94" spans="1:15" x14ac:dyDescent="0.3">
      <c r="A94" s="39" t="s">
        <v>255</v>
      </c>
      <c r="B94" s="39" t="s">
        <v>349</v>
      </c>
      <c r="C94" s="39" t="str">
        <f>INDEX('R0. Region mapping'!$C$9:$C$24,MATCH($B94,'R0. Region mapping'!$A$9:$A$24,0))</f>
        <v>ASI</v>
      </c>
      <c r="D94" s="60">
        <v>2001343.77103464</v>
      </c>
      <c r="E94" s="60">
        <v>2262090.7762859901</v>
      </c>
      <c r="F94" s="60">
        <v>2254152.7307305201</v>
      </c>
      <c r="G94" s="60">
        <v>2288968.9921967299</v>
      </c>
      <c r="H94" s="60">
        <v>2470563.97354209</v>
      </c>
      <c r="I94" s="60">
        <v>1108489.3782746899</v>
      </c>
      <c r="J94" s="60">
        <v>486156.12722622597</v>
      </c>
      <c r="K94" s="60">
        <v>-2235637.6731233299</v>
      </c>
      <c r="L94" s="60">
        <v>-2423593.0864729299</v>
      </c>
      <c r="M94" s="60">
        <v>-2503554.1993946</v>
      </c>
      <c r="N94" s="60">
        <v>-2557721.3374181301</v>
      </c>
      <c r="O94" s="60">
        <v>-2656424.01016533</v>
      </c>
    </row>
    <row r="95" spans="1:15" x14ac:dyDescent="0.3">
      <c r="A95" s="39" t="s">
        <v>255</v>
      </c>
      <c r="B95" s="39" t="s">
        <v>367</v>
      </c>
      <c r="C95" s="39" t="str">
        <f>INDEX('R0. Region mapping'!$C$9:$C$24,MATCH($B95,'R0. Region mapping'!$A$9:$A$24,0))</f>
        <v>EUR</v>
      </c>
      <c r="D95" s="60"/>
      <c r="E95" s="60"/>
      <c r="F95" s="60"/>
      <c r="G95" s="60"/>
      <c r="H95" s="60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</row>
    <row r="96" spans="1:15" x14ac:dyDescent="0.3">
      <c r="A96" s="39" t="s">
        <v>255</v>
      </c>
      <c r="B96" s="39" t="s">
        <v>351</v>
      </c>
      <c r="C96" s="39" t="str">
        <f>INDEX('R0. Region mapping'!$C$9:$C$24,MATCH($B96,'R0. Region mapping'!$A$9:$A$24,0))</f>
        <v>ASI</v>
      </c>
      <c r="D96" s="60">
        <v>1233439.6846600799</v>
      </c>
      <c r="E96" s="60">
        <v>1267984.9898635</v>
      </c>
      <c r="F96" s="60">
        <v>1708373.05984733</v>
      </c>
      <c r="G96" s="60">
        <v>2202696.3833400598</v>
      </c>
      <c r="H96" s="60">
        <v>2700572.7965234802</v>
      </c>
      <c r="I96" s="60">
        <v>1278086.5786808301</v>
      </c>
      <c r="J96" s="60">
        <v>925314.59899794206</v>
      </c>
      <c r="K96" s="60">
        <v>264758.08643359097</v>
      </c>
      <c r="L96" s="60">
        <v>-57945.3592476876</v>
      </c>
      <c r="M96" s="60">
        <v>-266664.479913941</v>
      </c>
      <c r="N96" s="60">
        <v>-470213.81744948798</v>
      </c>
      <c r="O96" s="60">
        <v>-10902301.6778324</v>
      </c>
    </row>
    <row r="97" spans="1:15" x14ac:dyDescent="0.3">
      <c r="A97" s="39" t="s">
        <v>255</v>
      </c>
      <c r="B97" s="39" t="s">
        <v>353</v>
      </c>
      <c r="C97" s="39" t="str">
        <f>INDEX('R0. Region mapping'!$C$9:$C$24,MATCH($B97,'R0. Region mapping'!$A$9:$A$24,0))</f>
        <v>ASI</v>
      </c>
      <c r="D97" s="60">
        <v>1400712.3094466401</v>
      </c>
      <c r="E97" s="60">
        <v>1369678.3633525099</v>
      </c>
      <c r="F97" s="60">
        <v>1288968.4765790701</v>
      </c>
      <c r="G97" s="60">
        <v>1182494.3430924099</v>
      </c>
      <c r="H97" s="60">
        <v>1119268.08115618</v>
      </c>
      <c r="I97" s="60">
        <v>489671.66577621002</v>
      </c>
      <c r="J97" s="60">
        <v>255404.21176096899</v>
      </c>
      <c r="K97" s="60">
        <v>216955.98308143101</v>
      </c>
      <c r="L97" s="60">
        <v>187984.84741119499</v>
      </c>
      <c r="M97" s="60">
        <v>173653.908850529</v>
      </c>
      <c r="N97" s="60">
        <v>161377.47349516099</v>
      </c>
      <c r="O97" s="60">
        <v>146873.35867294099</v>
      </c>
    </row>
    <row r="98" spans="1:15" x14ac:dyDescent="0.3">
      <c r="A98" s="39" t="s">
        <v>255</v>
      </c>
      <c r="B98" s="39" t="s">
        <v>355</v>
      </c>
      <c r="C98" s="39" t="str">
        <f>INDEX('R0. Region mapping'!$C$9:$C$24,MATCH($B98,'R0. Region mapping'!$A$9:$A$24,0))</f>
        <v>AFR</v>
      </c>
      <c r="D98" s="60">
        <v>1698323.2200617399</v>
      </c>
      <c r="E98" s="60">
        <v>1726444.33466619</v>
      </c>
      <c r="F98" s="60">
        <v>1881226.2790731799</v>
      </c>
      <c r="G98" s="60">
        <v>2141455.5673577702</v>
      </c>
      <c r="H98" s="60">
        <v>2382056.0497380299</v>
      </c>
      <c r="I98" s="60">
        <v>1684219.5856584799</v>
      </c>
      <c r="J98" s="60">
        <v>1343209.66280216</v>
      </c>
      <c r="K98" s="60">
        <v>959184.03183582705</v>
      </c>
      <c r="L98" s="60">
        <v>784618.89147845202</v>
      </c>
      <c r="M98" s="60">
        <v>729489.19277454901</v>
      </c>
      <c r="N98" s="60">
        <v>668614.28543699696</v>
      </c>
      <c r="O98" s="60">
        <v>552115.67407498998</v>
      </c>
    </row>
    <row r="99" spans="1:15" x14ac:dyDescent="0.3">
      <c r="A99" s="39" t="s">
        <v>255</v>
      </c>
      <c r="B99" s="39" t="s">
        <v>357</v>
      </c>
      <c r="C99" s="39" t="str">
        <f>INDEX('R0. Region mapping'!$C$9:$C$24,MATCH($B99,'R0. Region mapping'!$A$9:$A$24,0))</f>
        <v>LAM</v>
      </c>
      <c r="D99" s="60">
        <v>437153.69464158901</v>
      </c>
      <c r="E99" s="60">
        <v>403092.06967990898</v>
      </c>
      <c r="F99" s="60">
        <v>385261.85845567298</v>
      </c>
      <c r="G99" s="60">
        <v>347457.43992732698</v>
      </c>
      <c r="H99" s="60">
        <v>360535.67318098003</v>
      </c>
      <c r="I99" s="60">
        <v>172538.183522965</v>
      </c>
      <c r="J99" s="60">
        <v>-103926.304283499</v>
      </c>
      <c r="K99" s="60">
        <v>-137778.25779362</v>
      </c>
      <c r="L99" s="60">
        <v>-185289.434777116</v>
      </c>
      <c r="M99" s="60">
        <v>-234888.196456126</v>
      </c>
      <c r="N99" s="60">
        <v>-277304.26268631098</v>
      </c>
      <c r="O99" s="60">
        <v>-339595.15165026498</v>
      </c>
    </row>
    <row r="100" spans="1:15" x14ac:dyDescent="0.3">
      <c r="A100" s="39" t="s">
        <v>255</v>
      </c>
      <c r="B100" s="39" t="s">
        <v>359</v>
      </c>
      <c r="C100" s="39" t="str">
        <f>INDEX('R0. Region mapping'!$C$9:$C$24,MATCH($B100,'R0. Region mapping'!$A$9:$A$24,0))</f>
        <v>ASI</v>
      </c>
      <c r="D100" s="60">
        <v>1632762.52632819</v>
      </c>
      <c r="E100" s="60">
        <v>1604436.7547875899</v>
      </c>
      <c r="F100" s="60">
        <v>2021784.7676508599</v>
      </c>
      <c r="G100" s="60">
        <v>2038000</v>
      </c>
      <c r="H100" s="60">
        <v>2755284.2916085501</v>
      </c>
      <c r="I100" s="60">
        <v>1741501.61060556</v>
      </c>
      <c r="J100" s="60">
        <v>1111824.6640767299</v>
      </c>
      <c r="K100" s="60">
        <v>848852.89598841697</v>
      </c>
      <c r="L100" s="60">
        <v>742131.31955006602</v>
      </c>
      <c r="M100" s="60">
        <v>679239.11600155896</v>
      </c>
      <c r="N100" s="60">
        <v>604521.73478597403</v>
      </c>
      <c r="O100" s="60">
        <v>456985.664827272</v>
      </c>
    </row>
    <row r="101" spans="1:15" x14ac:dyDescent="0.3">
      <c r="A101" s="39" t="s">
        <v>255</v>
      </c>
      <c r="B101" s="39" t="s">
        <v>361</v>
      </c>
      <c r="C101" s="39" t="str">
        <f>INDEX('R0. Region mapping'!$C$9:$C$24,MATCH($B101,'R0. Region mapping'!$A$9:$A$24,0))</f>
        <v>ASI</v>
      </c>
      <c r="D101" s="60">
        <v>507957.13003896998</v>
      </c>
      <c r="E101" s="60">
        <v>578644.72714277904</v>
      </c>
      <c r="F101" s="60">
        <v>661618.37691875396</v>
      </c>
      <c r="G101" s="60">
        <v>461000</v>
      </c>
      <c r="H101" s="60">
        <v>790318.31819191901</v>
      </c>
      <c r="I101" s="60">
        <v>416045.53197848803</v>
      </c>
      <c r="J101" s="60">
        <v>220157.92669195001</v>
      </c>
      <c r="K101" s="60">
        <v>186391.676807346</v>
      </c>
      <c r="L101" s="60">
        <v>163354.95047656499</v>
      </c>
      <c r="M101" s="60">
        <v>144560.741107637</v>
      </c>
      <c r="N101" s="60">
        <v>122369.068413606</v>
      </c>
      <c r="O101" s="60">
        <v>94466.443701201104</v>
      </c>
    </row>
    <row r="102" spans="1:15" x14ac:dyDescent="0.3">
      <c r="A102" s="39" t="s">
        <v>255</v>
      </c>
      <c r="B102" s="39" t="s">
        <v>363</v>
      </c>
      <c r="C102" s="39" t="str">
        <f>INDEX('R0. Region mapping'!$C$9:$C$24,MATCH($B102,'R0. Region mapping'!$A$9:$A$24,0))</f>
        <v>NAM</v>
      </c>
      <c r="D102" s="60">
        <v>6374817.5598841896</v>
      </c>
      <c r="E102" s="60">
        <v>6361222.4833089001</v>
      </c>
      <c r="F102" s="60">
        <v>6427913.6879920401</v>
      </c>
      <c r="G102" s="60">
        <v>5370000</v>
      </c>
      <c r="H102" s="60">
        <v>6142023.0235016402</v>
      </c>
      <c r="I102" s="60">
        <v>2419232.9372342299</v>
      </c>
      <c r="J102" s="60">
        <v>1457490.9092276699</v>
      </c>
      <c r="K102" s="60">
        <v>-533008.00567791401</v>
      </c>
      <c r="L102" s="60">
        <v>-781211.46212259098</v>
      </c>
      <c r="M102" s="60">
        <v>-1015581.39508258</v>
      </c>
      <c r="N102" s="60">
        <v>-1212553.4487207499</v>
      </c>
      <c r="O102" s="60">
        <v>-1394202.0044297399</v>
      </c>
    </row>
    <row r="103" spans="1:15" x14ac:dyDescent="0.3">
      <c r="A103" s="39" t="s">
        <v>255</v>
      </c>
      <c r="B103" s="39" t="s">
        <v>365</v>
      </c>
      <c r="C103" s="39" t="str">
        <f>INDEX('R0. Region mapping'!$C$9:$C$24,MATCH($B103,'R0. Region mapping'!$A$9:$A$24,0))</f>
        <v>EUR</v>
      </c>
      <c r="D103" s="60">
        <v>3900311.5333695002</v>
      </c>
      <c r="E103" s="60">
        <v>3747456.7290467899</v>
      </c>
      <c r="F103" s="60">
        <v>3678317.8245548801</v>
      </c>
      <c r="G103" s="60">
        <v>2649000</v>
      </c>
      <c r="H103" s="60">
        <v>3304940.8741524001</v>
      </c>
      <c r="I103" s="60">
        <v>1534104.51246722</v>
      </c>
      <c r="J103" s="60">
        <v>763830.36408160999</v>
      </c>
      <c r="K103" s="60">
        <v>-18481.7639525944</v>
      </c>
      <c r="L103" s="60">
        <v>-190062.52961645101</v>
      </c>
      <c r="M103" s="60">
        <v>-323913.98898853699</v>
      </c>
      <c r="N103" s="60">
        <v>-425766.66698632197</v>
      </c>
      <c r="O103" s="60">
        <v>-497002.83191062498</v>
      </c>
    </row>
  </sheetData>
  <autoFilter ref="A8:O103" xr:uid="{22B8B308-FB61-4E00-8CC3-3F141220BB52}"/>
  <conditionalFormatting sqref="A1:XFD1 B2:XFD7 A2:A5 A8:XFD1048576">
    <cfRule type="expression" dxfId="58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A22-70A2-496D-B387-1516A26C5659}">
  <sheetPr>
    <tabColor theme="7" tint="0.39997558519241921"/>
  </sheetPr>
  <dimension ref="A1:O127"/>
  <sheetViews>
    <sheetView workbookViewId="0"/>
    <sheetView workbookViewId="1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922</v>
      </c>
    </row>
    <row r="2" spans="1:15" s="28" customFormat="1" x14ac:dyDescent="0.3">
      <c r="A2" s="28" t="s">
        <v>331</v>
      </c>
      <c r="B2" s="28" t="s">
        <v>917</v>
      </c>
    </row>
    <row r="3" spans="1:15" s="28" customFormat="1" x14ac:dyDescent="0.3">
      <c r="A3" s="28" t="s">
        <v>332</v>
      </c>
      <c r="B3" s="28" t="s">
        <v>197</v>
      </c>
    </row>
    <row r="4" spans="1:15" s="28" customFormat="1" x14ac:dyDescent="0.3">
      <c r="A4" s="28" t="s">
        <v>333</v>
      </c>
      <c r="B4" s="56">
        <v>43263</v>
      </c>
      <c r="C4" s="56"/>
    </row>
    <row r="5" spans="1:15" s="28" customFormat="1" x14ac:dyDescent="0.3">
      <c r="A5" s="28" t="s">
        <v>194</v>
      </c>
      <c r="B5" s="28" t="s">
        <v>923</v>
      </c>
    </row>
    <row r="6" spans="1:15" s="28" customFormat="1" x14ac:dyDescent="0.3">
      <c r="A6" s="28" t="s">
        <v>46</v>
      </c>
      <c r="B6" s="28" t="s">
        <v>919</v>
      </c>
    </row>
    <row r="8" spans="1:15" x14ac:dyDescent="0.3">
      <c r="A8" s="39" t="s">
        <v>56</v>
      </c>
      <c r="B8" s="39" t="s">
        <v>920</v>
      </c>
      <c r="C8" s="39" t="s">
        <v>921</v>
      </c>
      <c r="D8" s="63">
        <v>2020</v>
      </c>
      <c r="E8" s="63">
        <v>2030</v>
      </c>
      <c r="F8" s="63">
        <v>2040</v>
      </c>
      <c r="G8" s="63">
        <v>2050</v>
      </c>
      <c r="H8" s="63">
        <v>2060</v>
      </c>
      <c r="I8" s="63">
        <v>2070</v>
      </c>
      <c r="J8" s="63">
        <v>2080</v>
      </c>
      <c r="K8" s="63">
        <v>2090</v>
      </c>
      <c r="L8" s="63">
        <v>2100</v>
      </c>
      <c r="M8" s="60"/>
      <c r="N8" s="60"/>
      <c r="O8" s="60"/>
    </row>
    <row r="9" spans="1:15" x14ac:dyDescent="0.3">
      <c r="A9" s="39" t="s">
        <v>251</v>
      </c>
      <c r="B9" s="39" t="s">
        <v>258</v>
      </c>
      <c r="C9" s="39" t="str">
        <f>INDEX('R0. Region mapping'!$C$9:$C$24,MATCH($B9,'R0. Region mapping'!$A$9:$A$24,0))</f>
        <v>AFR</v>
      </c>
      <c r="D9" s="62"/>
      <c r="E9" s="62">
        <v>-0.14293636096068901</v>
      </c>
      <c r="F9" s="62">
        <v>-0.23282827033998699</v>
      </c>
      <c r="G9" s="62">
        <v>-0.37925271851869102</v>
      </c>
      <c r="H9" s="62">
        <v>-0.61776271538583405</v>
      </c>
      <c r="I9" s="62">
        <v>-1.00627036771478</v>
      </c>
      <c r="J9" s="62">
        <v>-1.63910839505702</v>
      </c>
      <c r="K9" s="62">
        <v>-2.6699348574141801</v>
      </c>
      <c r="L9" s="62">
        <v>-4.3490425430877497</v>
      </c>
      <c r="M9" s="60"/>
      <c r="N9" s="60"/>
      <c r="O9" s="60"/>
    </row>
    <row r="10" spans="1:15" x14ac:dyDescent="0.3">
      <c r="A10" s="39" t="s">
        <v>251</v>
      </c>
      <c r="B10" s="39" t="s">
        <v>261</v>
      </c>
      <c r="C10" s="39" t="str">
        <f>INDEX('R0. Region mapping'!$C$9:$C$24,MATCH($B10,'R0. Region mapping'!$A$9:$A$24,0))</f>
        <v>AUS</v>
      </c>
      <c r="D10" s="62">
        <v>-7.0253473468926395E-2</v>
      </c>
      <c r="E10" s="62">
        <v>-0.14293636096068901</v>
      </c>
      <c r="F10" s="62">
        <v>-0.23282827312718901</v>
      </c>
      <c r="G10" s="62">
        <v>-0.37925271851571801</v>
      </c>
      <c r="H10" s="62">
        <v>-0.61776271538583405</v>
      </c>
      <c r="I10" s="62">
        <v>-1.0062703677154301</v>
      </c>
      <c r="J10" s="62">
        <v>-1.63910839505702</v>
      </c>
      <c r="K10" s="62">
        <v>-2.6699348574141801</v>
      </c>
      <c r="L10" s="62">
        <v>-4.3490425430877497</v>
      </c>
      <c r="M10" s="60"/>
      <c r="N10" s="60"/>
      <c r="O10" s="60"/>
    </row>
    <row r="11" spans="1:15" x14ac:dyDescent="0.3">
      <c r="A11" s="39" t="s">
        <v>251</v>
      </c>
      <c r="B11" s="39" t="s">
        <v>341</v>
      </c>
      <c r="C11" s="39" t="str">
        <f>INDEX('R0. Region mapping'!$C$9:$C$24,MATCH($B11,'R0. Region mapping'!$A$9:$A$24,0))</f>
        <v>NAM</v>
      </c>
      <c r="D11" s="62"/>
      <c r="E11" s="62">
        <v>-0.14293636096068901</v>
      </c>
      <c r="F11" s="62">
        <v>-0.23282827033998699</v>
      </c>
      <c r="G11" s="62">
        <v>-0.37925271851871201</v>
      </c>
      <c r="H11" s="62">
        <v>-0.61776271538583405</v>
      </c>
      <c r="I11" s="62">
        <v>-1.0062703677154301</v>
      </c>
      <c r="J11" s="62">
        <v>-1.63910839505702</v>
      </c>
      <c r="K11" s="62">
        <v>-2.6699348574141801</v>
      </c>
      <c r="L11" s="62">
        <v>-4.3490425430877497</v>
      </c>
      <c r="M11" s="60"/>
      <c r="N11" s="60"/>
      <c r="O11" s="60"/>
    </row>
    <row r="12" spans="1:15" x14ac:dyDescent="0.3">
      <c r="A12" s="39" t="s">
        <v>251</v>
      </c>
      <c r="B12" s="39" t="s">
        <v>343</v>
      </c>
      <c r="C12" s="39" t="str">
        <f>INDEX('R0. Region mapping'!$C$9:$C$24,MATCH($B12,'R0. Region mapping'!$A$9:$A$24,0))</f>
        <v>ASI</v>
      </c>
      <c r="D12" s="62">
        <v>-5.8256368485074199E-2</v>
      </c>
      <c r="E12" s="62">
        <v>-0.14293636096069001</v>
      </c>
      <c r="F12" s="62">
        <v>-0.23282827033998699</v>
      </c>
      <c r="G12" s="62">
        <v>-0.37925271854425702</v>
      </c>
      <c r="H12" s="62">
        <v>-0.61776271538583405</v>
      </c>
      <c r="I12" s="62">
        <v>-1.0062703677154301</v>
      </c>
      <c r="J12" s="62">
        <v>-1.63910839505702</v>
      </c>
      <c r="K12" s="62">
        <v>-2.6699348574141801</v>
      </c>
      <c r="L12" s="62">
        <v>-4.3490425430877497</v>
      </c>
      <c r="M12" s="60"/>
      <c r="N12" s="60"/>
      <c r="O12" s="60"/>
    </row>
    <row r="13" spans="1:15" x14ac:dyDescent="0.3">
      <c r="A13" s="39" t="s">
        <v>251</v>
      </c>
      <c r="B13" s="39" t="s">
        <v>345</v>
      </c>
      <c r="C13" s="39" t="str">
        <f>INDEX('R0. Region mapping'!$C$9:$C$24,MATCH($B13,'R0. Region mapping'!$A$9:$A$24,0))</f>
        <v>LAM</v>
      </c>
      <c r="D13" s="62"/>
      <c r="E13" s="62">
        <v>-0.14293636096068901</v>
      </c>
      <c r="F13" s="62">
        <v>-0.23282827033998699</v>
      </c>
      <c r="G13" s="62">
        <v>-0.37925271851869102</v>
      </c>
      <c r="H13" s="62">
        <v>-0.61776271538583405</v>
      </c>
      <c r="I13" s="62">
        <v>-1.0062703677154301</v>
      </c>
      <c r="J13" s="62">
        <v>-1.63910839505702</v>
      </c>
      <c r="K13" s="62">
        <v>-2.6699348574141801</v>
      </c>
      <c r="L13" s="62">
        <v>-4.3490425430877497</v>
      </c>
      <c r="M13" s="60"/>
      <c r="N13" s="60"/>
      <c r="O13" s="60"/>
    </row>
    <row r="14" spans="1:15" x14ac:dyDescent="0.3">
      <c r="A14" s="39" t="s">
        <v>251</v>
      </c>
      <c r="B14" s="39" t="s">
        <v>347</v>
      </c>
      <c r="C14" s="39" t="str">
        <f>INDEX('R0. Region mapping'!$C$9:$C$24,MATCH($B14,'R0. Region mapping'!$A$9:$A$24,0))</f>
        <v>EUR</v>
      </c>
      <c r="D14" s="62"/>
      <c r="E14" s="62">
        <v>-0.14293636096068901</v>
      </c>
      <c r="F14" s="62">
        <v>-0.23282827033998699</v>
      </c>
      <c r="G14" s="62">
        <v>-0.37925271851869102</v>
      </c>
      <c r="H14" s="62">
        <v>-0.61776271538583405</v>
      </c>
      <c r="I14" s="62">
        <v>-1.0062703677154301</v>
      </c>
      <c r="J14" s="62">
        <v>-1.63910839505702</v>
      </c>
      <c r="K14" s="62">
        <v>-2.6699348574141801</v>
      </c>
      <c r="L14" s="62">
        <v>-4.3490425430877497</v>
      </c>
      <c r="M14" s="60"/>
      <c r="N14" s="60"/>
      <c r="O14" s="60"/>
    </row>
    <row r="15" spans="1:15" x14ac:dyDescent="0.3">
      <c r="A15" s="39" t="s">
        <v>251</v>
      </c>
      <c r="B15" s="39" t="s">
        <v>349</v>
      </c>
      <c r="C15" s="39" t="str">
        <f>INDEX('R0. Region mapping'!$C$9:$C$24,MATCH($B15,'R0. Region mapping'!$A$9:$A$24,0))</f>
        <v>ASI</v>
      </c>
      <c r="D15" s="62"/>
      <c r="E15" s="62">
        <v>-0.14293636096068901</v>
      </c>
      <c r="F15" s="62">
        <v>-0.23282827033998699</v>
      </c>
      <c r="G15" s="62">
        <v>-0.37925271851869102</v>
      </c>
      <c r="H15" s="62">
        <v>-0.61776271538583405</v>
      </c>
      <c r="I15" s="62">
        <v>-1.0062703677154301</v>
      </c>
      <c r="J15" s="62">
        <v>-1.63910839505702</v>
      </c>
      <c r="K15" s="62">
        <v>-2.6699348574141801</v>
      </c>
      <c r="L15" s="62">
        <v>-4.3490425430877497</v>
      </c>
      <c r="M15" s="60"/>
      <c r="N15" s="60"/>
      <c r="O15" s="60"/>
    </row>
    <row r="16" spans="1:15" x14ac:dyDescent="0.3">
      <c r="A16" s="39" t="s">
        <v>251</v>
      </c>
      <c r="B16" s="39" t="s">
        <v>367</v>
      </c>
      <c r="C16" s="39" t="str">
        <f>INDEX('R0. Region mapping'!$C$9:$C$24,MATCH($B16,'R0. Region mapping'!$A$9:$A$24,0))</f>
        <v>EUR</v>
      </c>
      <c r="D16" s="62"/>
      <c r="E16" s="62">
        <v>-0.14313636096068899</v>
      </c>
      <c r="F16" s="62">
        <v>-0.23302827033998699</v>
      </c>
      <c r="G16" s="62">
        <v>-0.379452718518691</v>
      </c>
      <c r="H16" s="62">
        <v>-0.61796271538583403</v>
      </c>
      <c r="I16" s="62">
        <v>-1.0064703677154301</v>
      </c>
      <c r="J16" s="62">
        <v>-1.63930839505702</v>
      </c>
      <c r="K16" s="62">
        <v>-2.6701348574141801</v>
      </c>
      <c r="L16" s="62">
        <v>-4.3492425430877502</v>
      </c>
      <c r="M16" s="60"/>
      <c r="N16" s="60"/>
      <c r="O16" s="60"/>
    </row>
    <row r="17" spans="1:15" x14ac:dyDescent="0.3">
      <c r="A17" s="39" t="s">
        <v>251</v>
      </c>
      <c r="B17" s="39" t="s">
        <v>351</v>
      </c>
      <c r="C17" s="39" t="str">
        <f>INDEX('R0. Region mapping'!$C$9:$C$24,MATCH($B17,'R0. Region mapping'!$A$9:$A$24,0))</f>
        <v>ASI</v>
      </c>
      <c r="D17" s="62"/>
      <c r="E17" s="62">
        <v>-0.14293636096068901</v>
      </c>
      <c r="F17" s="62">
        <v>-0.23282827033998699</v>
      </c>
      <c r="G17" s="62">
        <v>-0.37925271851869102</v>
      </c>
      <c r="H17" s="62">
        <v>-0.61776271538583405</v>
      </c>
      <c r="I17" s="62">
        <v>-1.0062703677154301</v>
      </c>
      <c r="J17" s="62">
        <v>-1.63910839505702</v>
      </c>
      <c r="K17" s="62">
        <v>-2.6699348574141801</v>
      </c>
      <c r="L17" s="62">
        <v>-4.3490425430877497</v>
      </c>
      <c r="M17" s="60"/>
      <c r="N17" s="60"/>
      <c r="O17" s="60"/>
    </row>
    <row r="18" spans="1:15" x14ac:dyDescent="0.3">
      <c r="A18" s="39" t="s">
        <v>251</v>
      </c>
      <c r="B18" s="39" t="s">
        <v>353</v>
      </c>
      <c r="C18" s="39" t="str">
        <f>INDEX('R0. Region mapping'!$C$9:$C$24,MATCH($B18,'R0. Region mapping'!$A$9:$A$24,0))</f>
        <v>ASI</v>
      </c>
      <c r="D18" s="62"/>
      <c r="E18" s="62">
        <v>-0.14293636096068901</v>
      </c>
      <c r="F18" s="62">
        <v>-0.23282827033998699</v>
      </c>
      <c r="G18" s="62">
        <v>-0.37925271851869102</v>
      </c>
      <c r="H18" s="62">
        <v>-0.61776271538583405</v>
      </c>
      <c r="I18" s="62">
        <v>-1.0062703677154301</v>
      </c>
      <c r="J18" s="62">
        <v>-1.63910839505702</v>
      </c>
      <c r="K18" s="62">
        <v>-2.6699348574141801</v>
      </c>
      <c r="L18" s="62">
        <v>-4.3490425430877497</v>
      </c>
      <c r="M18" s="60"/>
      <c r="N18" s="60"/>
      <c r="O18" s="60"/>
    </row>
    <row r="19" spans="1:15" x14ac:dyDescent="0.3">
      <c r="A19" s="39" t="s">
        <v>251</v>
      </c>
      <c r="B19" s="39" t="s">
        <v>355</v>
      </c>
      <c r="C19" s="39" t="str">
        <f>INDEX('R0. Region mapping'!$C$9:$C$24,MATCH($B19,'R0. Region mapping'!$A$9:$A$24,0))</f>
        <v>AFR</v>
      </c>
      <c r="D19" s="62"/>
      <c r="E19" s="62">
        <v>-0.14293636096068901</v>
      </c>
      <c r="F19" s="62">
        <v>-0.23282827033998699</v>
      </c>
      <c r="G19" s="62">
        <v>-0.37925271851869102</v>
      </c>
      <c r="H19" s="62">
        <v>-0.61776271538583405</v>
      </c>
      <c r="I19" s="62">
        <v>-1.0062703677154301</v>
      </c>
      <c r="J19" s="62">
        <v>-1.63910839505702</v>
      </c>
      <c r="K19" s="62">
        <v>-2.6699348574141801</v>
      </c>
      <c r="L19" s="62">
        <v>-4.3490425430877497</v>
      </c>
      <c r="M19" s="60"/>
      <c r="N19" s="60"/>
      <c r="O19" s="60"/>
    </row>
    <row r="20" spans="1:15" x14ac:dyDescent="0.3">
      <c r="A20" s="39" t="s">
        <v>251</v>
      </c>
      <c r="B20" s="39" t="s">
        <v>357</v>
      </c>
      <c r="C20" s="39" t="str">
        <f>INDEX('R0. Region mapping'!$C$9:$C$24,MATCH($B20,'R0. Region mapping'!$A$9:$A$24,0))</f>
        <v>LAM</v>
      </c>
      <c r="D20" s="62"/>
      <c r="E20" s="62">
        <v>-0.14293636096068901</v>
      </c>
      <c r="F20" s="62">
        <v>-0.23282827033998699</v>
      </c>
      <c r="G20" s="62">
        <v>-0.37925271851900899</v>
      </c>
      <c r="H20" s="62">
        <v>-0.61776271538583405</v>
      </c>
      <c r="I20" s="62">
        <v>-1.0062703677154301</v>
      </c>
      <c r="J20" s="62">
        <v>-1.63910839505702</v>
      </c>
      <c r="K20" s="62">
        <v>-2.6699348574141801</v>
      </c>
      <c r="L20" s="62">
        <v>-4.3490425430877497</v>
      </c>
      <c r="M20" s="60"/>
      <c r="N20" s="60"/>
      <c r="O20" s="60"/>
    </row>
    <row r="21" spans="1:15" x14ac:dyDescent="0.3">
      <c r="A21" s="39" t="s">
        <v>251</v>
      </c>
      <c r="B21" s="39" t="s">
        <v>359</v>
      </c>
      <c r="C21" s="39" t="str">
        <f>INDEX('R0. Region mapping'!$C$9:$C$24,MATCH($B21,'R0. Region mapping'!$A$9:$A$24,0))</f>
        <v>ASI</v>
      </c>
      <c r="D21" s="62">
        <v>-2.7466455721358501E-2</v>
      </c>
      <c r="E21" s="62">
        <v>-0.14293636096068901</v>
      </c>
      <c r="F21" s="62">
        <v>-0.23282827033998699</v>
      </c>
      <c r="G21" s="62">
        <v>-0.37925271851869102</v>
      </c>
      <c r="H21" s="62">
        <v>-0.61776271538583405</v>
      </c>
      <c r="I21" s="62">
        <v>-1.0062703677154301</v>
      </c>
      <c r="J21" s="62">
        <v>-1.63910839505702</v>
      </c>
      <c r="K21" s="62">
        <v>-2.6699348574141801</v>
      </c>
      <c r="L21" s="62">
        <v>-4.3490425430877497</v>
      </c>
      <c r="M21" s="60"/>
      <c r="N21" s="60"/>
      <c r="O21" s="60"/>
    </row>
    <row r="22" spans="1:15" x14ac:dyDescent="0.3">
      <c r="A22" s="39" t="s">
        <v>251</v>
      </c>
      <c r="B22" s="39" t="s">
        <v>361</v>
      </c>
      <c r="C22" s="39" t="str">
        <f>INDEX('R0. Region mapping'!$C$9:$C$24,MATCH($B22,'R0. Region mapping'!$A$9:$A$24,0))</f>
        <v>ASI</v>
      </c>
      <c r="D22" s="62">
        <v>-0.19732212378449801</v>
      </c>
      <c r="E22" s="62">
        <v>-0.14293636096068901</v>
      </c>
      <c r="F22" s="62">
        <v>-0.23282827033998699</v>
      </c>
      <c r="G22" s="62">
        <v>-0.37925271851869102</v>
      </c>
      <c r="H22" s="62">
        <v>-0.61776271538583405</v>
      </c>
      <c r="I22" s="62">
        <v>-1.0062703677154301</v>
      </c>
      <c r="J22" s="62">
        <v>-1.63910839505702</v>
      </c>
      <c r="K22" s="62">
        <v>-2.6699348574141801</v>
      </c>
      <c r="L22" s="62">
        <v>-4.3490425430877497</v>
      </c>
      <c r="M22" s="60"/>
      <c r="N22" s="60"/>
      <c r="O22" s="60"/>
    </row>
    <row r="23" spans="1:15" x14ac:dyDescent="0.3">
      <c r="A23" s="39" t="s">
        <v>251</v>
      </c>
      <c r="B23" s="39" t="s">
        <v>363</v>
      </c>
      <c r="C23" s="39" t="str">
        <f>INDEX('R0. Region mapping'!$C$9:$C$24,MATCH($B23,'R0. Region mapping'!$A$9:$A$24,0))</f>
        <v>NAM</v>
      </c>
      <c r="D23" s="62">
        <v>-8.0483833787223194E-2</v>
      </c>
      <c r="E23" s="62">
        <v>-0.14293636096069001</v>
      </c>
      <c r="F23" s="62">
        <v>-0.23282827033998699</v>
      </c>
      <c r="G23" s="62">
        <v>-0.37925271851866899</v>
      </c>
      <c r="H23" s="62">
        <v>-0.61776271538549798</v>
      </c>
      <c r="I23" s="62">
        <v>-1.0062703677154301</v>
      </c>
      <c r="J23" s="62">
        <v>-1.63910839505702</v>
      </c>
      <c r="K23" s="62">
        <v>-2.6699348574141801</v>
      </c>
      <c r="L23" s="62">
        <v>-4.3490425430877497</v>
      </c>
      <c r="M23" s="60"/>
      <c r="N23" s="60"/>
      <c r="O23" s="60"/>
    </row>
    <row r="24" spans="1:15" x14ac:dyDescent="0.3">
      <c r="A24" s="39" t="s">
        <v>251</v>
      </c>
      <c r="B24" s="39" t="s">
        <v>365</v>
      </c>
      <c r="C24" s="39" t="str">
        <f>INDEX('R0. Region mapping'!$C$9:$C$24,MATCH($B24,'R0. Region mapping'!$A$9:$A$24,0))</f>
        <v>EUR</v>
      </c>
      <c r="D24" s="62">
        <v>-0.104306754845487</v>
      </c>
      <c r="E24" s="62">
        <v>-0.14293636096068901</v>
      </c>
      <c r="F24" s="62">
        <v>-0.23282827033998699</v>
      </c>
      <c r="G24" s="62">
        <v>-0.37925271851869102</v>
      </c>
      <c r="H24" s="62">
        <v>-0.61776271538583405</v>
      </c>
      <c r="I24" s="62">
        <v>-1.0062703677154301</v>
      </c>
      <c r="J24" s="62">
        <v>-1.63910839505703</v>
      </c>
      <c r="K24" s="62">
        <v>-2.6699348574141801</v>
      </c>
      <c r="L24" s="62">
        <v>-4.3490425430877497</v>
      </c>
      <c r="M24" s="60"/>
      <c r="N24" s="60"/>
      <c r="O24" s="60"/>
    </row>
    <row r="25" spans="1:15" x14ac:dyDescent="0.3">
      <c r="A25" s="39" t="s">
        <v>252</v>
      </c>
      <c r="B25" s="39" t="s">
        <v>258</v>
      </c>
      <c r="C25" s="39" t="str">
        <f>INDEX('R0. Region mapping'!$C$9:$C$24,MATCH($B25,'R0. Region mapping'!$A$9:$A$24,0))</f>
        <v>AFR</v>
      </c>
      <c r="D25" s="62"/>
      <c r="E25" s="62">
        <v>-0.12729265944304799</v>
      </c>
      <c r="F25" s="62">
        <v>-0.207346328994992</v>
      </c>
      <c r="G25" s="62">
        <v>-0.33774532118196998</v>
      </c>
      <c r="H25" s="62">
        <v>-0.55015153889253199</v>
      </c>
      <c r="I25" s="62">
        <v>-0.89613888561538801</v>
      </c>
      <c r="J25" s="62">
        <v>-1.4597158156252299</v>
      </c>
      <c r="K25" s="62">
        <v>-2.3777232486939899</v>
      </c>
      <c r="L25" s="62">
        <v>-3.87306062376144</v>
      </c>
      <c r="M25" s="60"/>
      <c r="N25" s="60"/>
      <c r="O25" s="60"/>
    </row>
    <row r="26" spans="1:15" x14ac:dyDescent="0.3">
      <c r="A26" s="39" t="s">
        <v>252</v>
      </c>
      <c r="B26" s="39" t="s">
        <v>261</v>
      </c>
      <c r="C26" s="39" t="str">
        <f>INDEX('R0. Region mapping'!$C$9:$C$24,MATCH($B26,'R0. Region mapping'!$A$9:$A$24,0))</f>
        <v>AUS</v>
      </c>
      <c r="D26" s="62">
        <v>-7.0253473468926395E-2</v>
      </c>
      <c r="E26" s="62">
        <v>-0.12729265944304799</v>
      </c>
      <c r="F26" s="62">
        <v>-0.207346328994992</v>
      </c>
      <c r="G26" s="62">
        <v>-0.33774532118196998</v>
      </c>
      <c r="H26" s="62">
        <v>-0.55015153889253299</v>
      </c>
      <c r="I26" s="62">
        <v>-0.89613888561538801</v>
      </c>
      <c r="J26" s="62">
        <v>-1.4597158156252299</v>
      </c>
      <c r="K26" s="62">
        <v>-2.3777232486939899</v>
      </c>
      <c r="L26" s="62">
        <v>-3.87306062376144</v>
      </c>
      <c r="M26" s="60"/>
      <c r="N26" s="60"/>
      <c r="O26" s="60"/>
    </row>
    <row r="27" spans="1:15" x14ac:dyDescent="0.3">
      <c r="A27" s="39" t="s">
        <v>252</v>
      </c>
      <c r="B27" s="39" t="s">
        <v>341</v>
      </c>
      <c r="C27" s="39" t="str">
        <f>INDEX('R0. Region mapping'!$C$9:$C$24,MATCH($B27,'R0. Region mapping'!$A$9:$A$24,0))</f>
        <v>NAM</v>
      </c>
      <c r="D27" s="62"/>
      <c r="E27" s="62">
        <v>-0.12729265944298901</v>
      </c>
      <c r="F27" s="62">
        <v>-0.207346328994992</v>
      </c>
      <c r="G27" s="62">
        <v>-0.337745321182575</v>
      </c>
      <c r="H27" s="62">
        <v>-0.55015153889253299</v>
      </c>
      <c r="I27" s="62">
        <v>-0.89613888561538801</v>
      </c>
      <c r="J27" s="62">
        <v>-1.4597158156252299</v>
      </c>
      <c r="K27" s="62">
        <v>-2.3777232486939899</v>
      </c>
      <c r="L27" s="62">
        <v>-3.87306062376144</v>
      </c>
      <c r="M27" s="60"/>
      <c r="N27" s="60"/>
      <c r="O27" s="60"/>
    </row>
    <row r="28" spans="1:15" x14ac:dyDescent="0.3">
      <c r="A28" s="39" t="s">
        <v>252</v>
      </c>
      <c r="B28" s="39" t="s">
        <v>343</v>
      </c>
      <c r="C28" s="39" t="str">
        <f>INDEX('R0. Region mapping'!$C$9:$C$24,MATCH($B28,'R0. Region mapping'!$A$9:$A$24,0))</f>
        <v>ASI</v>
      </c>
      <c r="D28" s="62">
        <v>-5.8256368485074199E-2</v>
      </c>
      <c r="E28" s="62">
        <v>-0.12729265944304799</v>
      </c>
      <c r="F28" s="62">
        <v>-0.207346328994992</v>
      </c>
      <c r="G28" s="62">
        <v>-0.33774532118196998</v>
      </c>
      <c r="H28" s="62">
        <v>-0.55015153889253299</v>
      </c>
      <c r="I28" s="62">
        <v>-0.89613888561538602</v>
      </c>
      <c r="J28" s="62">
        <v>-1.4597158156252299</v>
      </c>
      <c r="K28" s="62">
        <v>-2.3777232486939899</v>
      </c>
      <c r="L28" s="62">
        <v>-3.87306062376144</v>
      </c>
      <c r="M28" s="60"/>
      <c r="N28" s="60"/>
      <c r="O28" s="60"/>
    </row>
    <row r="29" spans="1:15" x14ac:dyDescent="0.3">
      <c r="A29" s="39" t="s">
        <v>252</v>
      </c>
      <c r="B29" s="39" t="s">
        <v>345</v>
      </c>
      <c r="C29" s="39" t="str">
        <f>INDEX('R0. Region mapping'!$C$9:$C$24,MATCH($B29,'R0. Region mapping'!$A$9:$A$24,0))</f>
        <v>LAM</v>
      </c>
      <c r="D29" s="62"/>
      <c r="E29" s="62">
        <v>-0.12729265944304799</v>
      </c>
      <c r="F29" s="62">
        <v>-0.207346328994992</v>
      </c>
      <c r="G29" s="62">
        <v>-0.33774532118196998</v>
      </c>
      <c r="H29" s="62">
        <v>-0.55015153889253299</v>
      </c>
      <c r="I29" s="62">
        <v>-0.89613888561538801</v>
      </c>
      <c r="J29" s="62">
        <v>-1.4597158156252299</v>
      </c>
      <c r="K29" s="62">
        <v>-2.3777232486939899</v>
      </c>
      <c r="L29" s="62">
        <v>-3.87306062376144</v>
      </c>
      <c r="M29" s="60"/>
      <c r="N29" s="60"/>
      <c r="O29" s="60"/>
    </row>
    <row r="30" spans="1:15" x14ac:dyDescent="0.3">
      <c r="A30" s="39" t="s">
        <v>252</v>
      </c>
      <c r="B30" s="39" t="s">
        <v>347</v>
      </c>
      <c r="C30" s="39" t="str">
        <f>INDEX('R0. Region mapping'!$C$9:$C$24,MATCH($B30,'R0. Region mapping'!$A$9:$A$24,0))</f>
        <v>EUR</v>
      </c>
      <c r="D30" s="62"/>
      <c r="E30" s="62">
        <v>-0.127292659441572</v>
      </c>
      <c r="F30" s="62">
        <v>-0.207346328994992</v>
      </c>
      <c r="G30" s="62">
        <v>-0.33774532118196998</v>
      </c>
      <c r="H30" s="62">
        <v>-0.55015153889253299</v>
      </c>
      <c r="I30" s="62">
        <v>-0.89613888561538801</v>
      </c>
      <c r="J30" s="62">
        <v>-1.4597158156252299</v>
      </c>
      <c r="K30" s="62">
        <v>-2.3777232486939899</v>
      </c>
      <c r="L30" s="62">
        <v>-3.87306062376144</v>
      </c>
      <c r="M30" s="60"/>
      <c r="N30" s="60"/>
      <c r="O30" s="60"/>
    </row>
    <row r="31" spans="1:15" x14ac:dyDescent="0.3">
      <c r="A31" s="39" t="s">
        <v>252</v>
      </c>
      <c r="B31" s="39" t="s">
        <v>349</v>
      </c>
      <c r="C31" s="39" t="str">
        <f>INDEX('R0. Region mapping'!$C$9:$C$24,MATCH($B31,'R0. Region mapping'!$A$9:$A$24,0))</f>
        <v>ASI</v>
      </c>
      <c r="D31" s="62"/>
      <c r="E31" s="62">
        <v>-0.12729265944304799</v>
      </c>
      <c r="F31" s="62">
        <v>-0.207346328994992</v>
      </c>
      <c r="G31" s="62">
        <v>-0.33774532118196998</v>
      </c>
      <c r="H31" s="62">
        <v>-0.55015153889253299</v>
      </c>
      <c r="I31" s="62">
        <v>-0.89613888561538801</v>
      </c>
      <c r="J31" s="62">
        <v>-1.4597158156252299</v>
      </c>
      <c r="K31" s="62">
        <v>-2.3777232486939899</v>
      </c>
      <c r="L31" s="62">
        <v>-3.87306062376144</v>
      </c>
      <c r="M31" s="60"/>
      <c r="N31" s="60"/>
      <c r="O31" s="60"/>
    </row>
    <row r="32" spans="1:15" x14ac:dyDescent="0.3">
      <c r="A32" s="39" t="s">
        <v>252</v>
      </c>
      <c r="B32" s="39" t="s">
        <v>367</v>
      </c>
      <c r="C32" s="39" t="str">
        <f>INDEX('R0. Region mapping'!$C$9:$C$24,MATCH($B32,'R0. Region mapping'!$A$9:$A$24,0))</f>
        <v>EUR</v>
      </c>
      <c r="D32" s="62"/>
      <c r="E32" s="62">
        <v>-0.127492659443048</v>
      </c>
      <c r="F32" s="62">
        <v>-0.20754632899499201</v>
      </c>
      <c r="G32" s="62">
        <v>-0.33794532118197002</v>
      </c>
      <c r="H32" s="62">
        <v>-0.55035153889253297</v>
      </c>
      <c r="I32" s="62">
        <v>-0.89633888561538799</v>
      </c>
      <c r="J32" s="62">
        <v>-1.4599158156252301</v>
      </c>
      <c r="K32" s="62">
        <v>-2.3779232486939899</v>
      </c>
      <c r="L32" s="62">
        <v>-3.87326062376144</v>
      </c>
      <c r="M32" s="60"/>
      <c r="N32" s="60"/>
      <c r="O32" s="60"/>
    </row>
    <row r="33" spans="1:15" x14ac:dyDescent="0.3">
      <c r="A33" s="39" t="s">
        <v>252</v>
      </c>
      <c r="B33" s="39" t="s">
        <v>351</v>
      </c>
      <c r="C33" s="39" t="str">
        <f>INDEX('R0. Region mapping'!$C$9:$C$24,MATCH($B33,'R0. Region mapping'!$A$9:$A$24,0))</f>
        <v>ASI</v>
      </c>
      <c r="D33" s="62"/>
      <c r="E33" s="62">
        <v>-0.12729265944304799</v>
      </c>
      <c r="F33" s="62">
        <v>-0.207346328994992</v>
      </c>
      <c r="G33" s="62">
        <v>-0.33774532118196998</v>
      </c>
      <c r="H33" s="62">
        <v>-0.55015153889253299</v>
      </c>
      <c r="I33" s="62">
        <v>-0.89613888561538801</v>
      </c>
      <c r="J33" s="62">
        <v>-1.4597158156252299</v>
      </c>
      <c r="K33" s="62">
        <v>-2.3777232486939899</v>
      </c>
      <c r="L33" s="62">
        <v>-3.87306062376144</v>
      </c>
      <c r="M33" s="60"/>
      <c r="N33" s="60"/>
      <c r="O33" s="60"/>
    </row>
    <row r="34" spans="1:15" x14ac:dyDescent="0.3">
      <c r="A34" s="39" t="s">
        <v>252</v>
      </c>
      <c r="B34" s="39" t="s">
        <v>353</v>
      </c>
      <c r="C34" s="39" t="str">
        <f>INDEX('R0. Region mapping'!$C$9:$C$24,MATCH($B34,'R0. Region mapping'!$A$9:$A$24,0))</f>
        <v>ASI</v>
      </c>
      <c r="D34" s="62"/>
      <c r="E34" s="62">
        <v>-0.12729265944304799</v>
      </c>
      <c r="F34" s="62">
        <v>-0.207346328994992</v>
      </c>
      <c r="G34" s="62">
        <v>-0.33774532118196998</v>
      </c>
      <c r="H34" s="62">
        <v>-0.55015153889253299</v>
      </c>
      <c r="I34" s="62">
        <v>-0.89613888561538801</v>
      </c>
      <c r="J34" s="62">
        <v>-1.4597158156252299</v>
      </c>
      <c r="K34" s="62">
        <v>-2.3777232486939899</v>
      </c>
      <c r="L34" s="62">
        <v>-3.87306062376144</v>
      </c>
      <c r="M34" s="60"/>
      <c r="N34" s="60"/>
      <c r="O34" s="60"/>
    </row>
    <row r="35" spans="1:15" x14ac:dyDescent="0.3">
      <c r="A35" s="39" t="s">
        <v>252</v>
      </c>
      <c r="B35" s="39" t="s">
        <v>355</v>
      </c>
      <c r="C35" s="39" t="str">
        <f>INDEX('R0. Region mapping'!$C$9:$C$24,MATCH($B35,'R0. Region mapping'!$A$9:$A$24,0))</f>
        <v>AFR</v>
      </c>
      <c r="D35" s="62"/>
      <c r="E35" s="62">
        <v>-0.12729265944304799</v>
      </c>
      <c r="F35" s="62">
        <v>-0.207346328994992</v>
      </c>
      <c r="G35" s="62">
        <v>-0.33774532118196998</v>
      </c>
      <c r="H35" s="62">
        <v>-0.55015153889253299</v>
      </c>
      <c r="I35" s="62">
        <v>-0.89613888561538801</v>
      </c>
      <c r="J35" s="62">
        <v>-1.4597158156252299</v>
      </c>
      <c r="K35" s="62">
        <v>-2.3777232486939899</v>
      </c>
      <c r="L35" s="62">
        <v>-3.87306062376144</v>
      </c>
      <c r="M35" s="60"/>
      <c r="N35" s="60"/>
      <c r="O35" s="60"/>
    </row>
    <row r="36" spans="1:15" x14ac:dyDescent="0.3">
      <c r="A36" s="39" t="s">
        <v>252</v>
      </c>
      <c r="B36" s="39" t="s">
        <v>357</v>
      </c>
      <c r="C36" s="39" t="str">
        <f>INDEX('R0. Region mapping'!$C$9:$C$24,MATCH($B36,'R0. Region mapping'!$A$9:$A$24,0))</f>
        <v>LAM</v>
      </c>
      <c r="D36" s="62"/>
      <c r="E36" s="62">
        <v>-0.12729265944304799</v>
      </c>
      <c r="F36" s="62">
        <v>-0.207346328994992</v>
      </c>
      <c r="G36" s="62">
        <v>-0.33774532118196998</v>
      </c>
      <c r="H36" s="62">
        <v>-0.55015153889253299</v>
      </c>
      <c r="I36" s="62">
        <v>-0.89613888561538801</v>
      </c>
      <c r="J36" s="62">
        <v>-1.4597158156252401</v>
      </c>
      <c r="K36" s="62">
        <v>-2.3777232486939899</v>
      </c>
      <c r="L36" s="62">
        <v>-3.87306062376144</v>
      </c>
      <c r="M36" s="60"/>
      <c r="N36" s="60"/>
      <c r="O36" s="60"/>
    </row>
    <row r="37" spans="1:15" x14ac:dyDescent="0.3">
      <c r="A37" s="39" t="s">
        <v>252</v>
      </c>
      <c r="B37" s="39" t="s">
        <v>359</v>
      </c>
      <c r="C37" s="39" t="str">
        <f>INDEX('R0. Region mapping'!$C$9:$C$24,MATCH($B37,'R0. Region mapping'!$A$9:$A$24,0))</f>
        <v>ASI</v>
      </c>
      <c r="D37" s="62">
        <v>-2.7466455721358501E-2</v>
      </c>
      <c r="E37" s="62">
        <v>-0.12729265944304799</v>
      </c>
      <c r="F37" s="62">
        <v>-0.207346328994992</v>
      </c>
      <c r="G37" s="62">
        <v>-0.33774532118196998</v>
      </c>
      <c r="H37" s="62">
        <v>-0.55015153889253299</v>
      </c>
      <c r="I37" s="62">
        <v>-0.89613888561538801</v>
      </c>
      <c r="J37" s="62">
        <v>-1.4597158156252299</v>
      </c>
      <c r="K37" s="62">
        <v>-2.3777232486939899</v>
      </c>
      <c r="L37" s="62">
        <v>-3.87306062376144</v>
      </c>
      <c r="M37" s="60"/>
      <c r="N37" s="60"/>
      <c r="O37" s="60"/>
    </row>
    <row r="38" spans="1:15" x14ac:dyDescent="0.3">
      <c r="A38" s="39" t="s">
        <v>252</v>
      </c>
      <c r="B38" s="39" t="s">
        <v>361</v>
      </c>
      <c r="C38" s="39" t="str">
        <f>INDEX('R0. Region mapping'!$C$9:$C$24,MATCH($B38,'R0. Region mapping'!$A$9:$A$24,0))</f>
        <v>ASI</v>
      </c>
      <c r="D38" s="62">
        <v>-0.19732212378449801</v>
      </c>
      <c r="E38" s="62">
        <v>-0.12729265944304799</v>
      </c>
      <c r="F38" s="62">
        <v>-0.207346328994992</v>
      </c>
      <c r="G38" s="62">
        <v>-0.33774532118196998</v>
      </c>
      <c r="H38" s="62">
        <v>-0.55015153889253299</v>
      </c>
      <c r="I38" s="62">
        <v>-0.89613888561538801</v>
      </c>
      <c r="J38" s="62">
        <v>-1.4597158156252299</v>
      </c>
      <c r="K38" s="62">
        <v>-2.3777232486939899</v>
      </c>
      <c r="L38" s="62">
        <v>-3.87306062376144</v>
      </c>
      <c r="M38" s="60"/>
      <c r="N38" s="60"/>
      <c r="O38" s="60"/>
    </row>
    <row r="39" spans="1:15" x14ac:dyDescent="0.3">
      <c r="A39" s="39" t="s">
        <v>252</v>
      </c>
      <c r="B39" s="39" t="s">
        <v>363</v>
      </c>
      <c r="C39" s="39" t="str">
        <f>INDEX('R0. Region mapping'!$C$9:$C$24,MATCH($B39,'R0. Region mapping'!$A$9:$A$24,0))</f>
        <v>NAM</v>
      </c>
      <c r="D39" s="62">
        <v>-8.0483833787223194E-2</v>
      </c>
      <c r="E39" s="62">
        <v>-0.12729265944268101</v>
      </c>
      <c r="F39" s="62">
        <v>-0.207346328994992</v>
      </c>
      <c r="G39" s="62">
        <v>-0.33774532118196998</v>
      </c>
      <c r="H39" s="62">
        <v>-0.55015153889253299</v>
      </c>
      <c r="I39" s="62">
        <v>-0.89613888561538801</v>
      </c>
      <c r="J39" s="62">
        <v>-1.4597158156252299</v>
      </c>
      <c r="K39" s="62">
        <v>-2.3777232486939899</v>
      </c>
      <c r="L39" s="62">
        <v>-3.87306062376144</v>
      </c>
      <c r="M39" s="60"/>
      <c r="N39" s="60"/>
      <c r="O39" s="60"/>
    </row>
    <row r="40" spans="1:15" x14ac:dyDescent="0.3">
      <c r="A40" s="39" t="s">
        <v>252</v>
      </c>
      <c r="B40" s="39" t="s">
        <v>365</v>
      </c>
      <c r="C40" s="39" t="str">
        <f>INDEX('R0. Region mapping'!$C$9:$C$24,MATCH($B40,'R0. Region mapping'!$A$9:$A$24,0))</f>
        <v>EUR</v>
      </c>
      <c r="D40" s="62">
        <v>-0.104306754845487</v>
      </c>
      <c r="E40" s="62">
        <v>-0.12729265944304799</v>
      </c>
      <c r="F40" s="62">
        <v>-0.207346328994992</v>
      </c>
      <c r="G40" s="62">
        <v>-0.33774532118196998</v>
      </c>
      <c r="H40" s="62">
        <v>-0.55015153889253299</v>
      </c>
      <c r="I40" s="62">
        <v>-0.89613888561538801</v>
      </c>
      <c r="J40" s="62">
        <v>-1.4597158156252299</v>
      </c>
      <c r="K40" s="62">
        <v>-2.3777232486939899</v>
      </c>
      <c r="L40" s="62">
        <v>-3.87306062376144</v>
      </c>
      <c r="M40" s="60"/>
      <c r="N40" s="60"/>
      <c r="O40" s="60"/>
    </row>
    <row r="41" spans="1:15" x14ac:dyDescent="0.3">
      <c r="A41" s="39" t="s">
        <v>253</v>
      </c>
      <c r="B41" s="39" t="s">
        <v>258</v>
      </c>
      <c r="C41" s="39" t="str">
        <f>INDEX('R0. Region mapping'!$C$9:$C$24,MATCH($B41,'R0. Region mapping'!$A$9:$A$24,0))</f>
        <v>AFR</v>
      </c>
      <c r="D41" s="62"/>
      <c r="E41" s="62">
        <v>-0.16969950238859699</v>
      </c>
      <c r="F41" s="62">
        <v>-0.27642260760759002</v>
      </c>
      <c r="G41" s="62">
        <v>-0.45026330033192402</v>
      </c>
      <c r="H41" s="62">
        <v>-0.73343147041525802</v>
      </c>
      <c r="I41" s="62">
        <v>-1.1946825812688899</v>
      </c>
      <c r="J41" s="62">
        <v>-1.9460120373334999</v>
      </c>
      <c r="K41" s="62">
        <v>-3.1698485512567598</v>
      </c>
      <c r="L41" s="62">
        <v>-5.1633492728404002</v>
      </c>
      <c r="M41" s="60"/>
      <c r="N41" s="60"/>
      <c r="O41" s="60"/>
    </row>
    <row r="42" spans="1:15" x14ac:dyDescent="0.3">
      <c r="A42" s="39" t="s">
        <v>253</v>
      </c>
      <c r="B42" s="39" t="s">
        <v>261</v>
      </c>
      <c r="C42" s="39" t="str">
        <f>INDEX('R0. Region mapping'!$C$9:$C$24,MATCH($B42,'R0. Region mapping'!$A$9:$A$24,0))</f>
        <v>AUS</v>
      </c>
      <c r="D42" s="62">
        <v>-7.0253473468926395E-2</v>
      </c>
      <c r="E42" s="62">
        <v>-0.16969950238912099</v>
      </c>
      <c r="F42" s="62">
        <v>-0.27642260760758902</v>
      </c>
      <c r="G42" s="62">
        <v>-0.45026330025181399</v>
      </c>
      <c r="H42" s="62">
        <v>-0.73343147041525802</v>
      </c>
      <c r="I42" s="62">
        <v>-1.1946825812688899</v>
      </c>
      <c r="J42" s="62">
        <v>-1.9460120373335099</v>
      </c>
      <c r="K42" s="62">
        <v>-3.1698485512567598</v>
      </c>
      <c r="L42" s="62">
        <v>-5.1633492728404002</v>
      </c>
      <c r="M42" s="60"/>
      <c r="N42" s="60"/>
      <c r="O42" s="60"/>
    </row>
    <row r="43" spans="1:15" x14ac:dyDescent="0.3">
      <c r="A43" s="39" t="s">
        <v>253</v>
      </c>
      <c r="B43" s="39" t="s">
        <v>341</v>
      </c>
      <c r="C43" s="39" t="str">
        <f>INDEX('R0. Region mapping'!$C$9:$C$24,MATCH($B43,'R0. Region mapping'!$A$9:$A$24,0))</f>
        <v>NAM</v>
      </c>
      <c r="D43" s="62"/>
      <c r="E43" s="62">
        <v>-0.16969950238859699</v>
      </c>
      <c r="F43" s="62">
        <v>-0.27642260760759102</v>
      </c>
      <c r="G43" s="62">
        <v>-0.45026330025181399</v>
      </c>
      <c r="H43" s="62">
        <v>-0.73343147041525802</v>
      </c>
      <c r="I43" s="62">
        <v>-1.1946825812688899</v>
      </c>
      <c r="J43" s="62">
        <v>-1.9460120373334999</v>
      </c>
      <c r="K43" s="62">
        <v>-3.1698485512567598</v>
      </c>
      <c r="L43" s="62">
        <v>-5.1633492728404002</v>
      </c>
      <c r="M43" s="60"/>
      <c r="N43" s="60"/>
      <c r="O43" s="60"/>
    </row>
    <row r="44" spans="1:15" x14ac:dyDescent="0.3">
      <c r="A44" s="39" t="s">
        <v>253</v>
      </c>
      <c r="B44" s="39" t="s">
        <v>343</v>
      </c>
      <c r="C44" s="39" t="str">
        <f>INDEX('R0. Region mapping'!$C$9:$C$24,MATCH($B44,'R0. Region mapping'!$A$9:$A$24,0))</f>
        <v>ASI</v>
      </c>
      <c r="D44" s="62">
        <v>-5.8256368485074199E-2</v>
      </c>
      <c r="E44" s="62">
        <v>-0.16969950238859699</v>
      </c>
      <c r="F44" s="62">
        <v>-0.27642260760759002</v>
      </c>
      <c r="G44" s="62">
        <v>-0.45026330025181399</v>
      </c>
      <c r="H44" s="62">
        <v>-0.73343147041525802</v>
      </c>
      <c r="I44" s="62">
        <v>-1.1946825812688899</v>
      </c>
      <c r="J44" s="62">
        <v>-1.9460120373334999</v>
      </c>
      <c r="K44" s="62">
        <v>-3.1698485512567598</v>
      </c>
      <c r="L44" s="62">
        <v>-5.1633492728404002</v>
      </c>
      <c r="M44" s="60"/>
      <c r="N44" s="60"/>
      <c r="O44" s="60"/>
    </row>
    <row r="45" spans="1:15" x14ac:dyDescent="0.3">
      <c r="A45" s="39" t="s">
        <v>253</v>
      </c>
      <c r="B45" s="39" t="s">
        <v>345</v>
      </c>
      <c r="C45" s="39" t="str">
        <f>INDEX('R0. Region mapping'!$C$9:$C$24,MATCH($B45,'R0. Region mapping'!$A$9:$A$24,0))</f>
        <v>LAM</v>
      </c>
      <c r="D45" s="62"/>
      <c r="E45" s="62">
        <v>-0.16969950238859699</v>
      </c>
      <c r="F45" s="62">
        <v>-0.27642260760759102</v>
      </c>
      <c r="G45" s="62">
        <v>-0.45026330025181399</v>
      </c>
      <c r="H45" s="62">
        <v>-0.73343147041525802</v>
      </c>
      <c r="I45" s="62">
        <v>-1.1946825812688899</v>
      </c>
      <c r="J45" s="62">
        <v>-1.9460120373334999</v>
      </c>
      <c r="K45" s="62">
        <v>-3.1698485512567598</v>
      </c>
      <c r="L45" s="62">
        <v>-5.1633492728404002</v>
      </c>
      <c r="M45" s="60"/>
      <c r="N45" s="60"/>
      <c r="O45" s="60"/>
    </row>
    <row r="46" spans="1:15" x14ac:dyDescent="0.3">
      <c r="A46" s="39" t="s">
        <v>253</v>
      </c>
      <c r="B46" s="39" t="s">
        <v>347</v>
      </c>
      <c r="C46" s="39" t="str">
        <f>INDEX('R0. Region mapping'!$C$9:$C$24,MATCH($B46,'R0. Region mapping'!$A$9:$A$24,0))</f>
        <v>EUR</v>
      </c>
      <c r="D46" s="62"/>
      <c r="E46" s="62">
        <v>-0.16969950238859599</v>
      </c>
      <c r="F46" s="62">
        <v>-0.27642260760759102</v>
      </c>
      <c r="G46" s="62">
        <v>-0.45026330025181399</v>
      </c>
      <c r="H46" s="62">
        <v>-0.73343147041525802</v>
      </c>
      <c r="I46" s="62">
        <v>-1.1946825812688899</v>
      </c>
      <c r="J46" s="62">
        <v>-1.9460120373334999</v>
      </c>
      <c r="K46" s="62">
        <v>-3.1698485512567598</v>
      </c>
      <c r="L46" s="62">
        <v>-5.1633492728404002</v>
      </c>
      <c r="M46" s="60"/>
      <c r="N46" s="60"/>
      <c r="O46" s="60"/>
    </row>
    <row r="47" spans="1:15" x14ac:dyDescent="0.3">
      <c r="A47" s="39" t="s">
        <v>253</v>
      </c>
      <c r="B47" s="39" t="s">
        <v>349</v>
      </c>
      <c r="C47" s="39" t="str">
        <f>INDEX('R0. Region mapping'!$C$9:$C$24,MATCH($B47,'R0. Region mapping'!$A$9:$A$24,0))</f>
        <v>ASI</v>
      </c>
      <c r="D47" s="62"/>
      <c r="E47" s="62">
        <v>-0.16969950238859699</v>
      </c>
      <c r="F47" s="62">
        <v>-0.27642260760759002</v>
      </c>
      <c r="G47" s="62">
        <v>-0.45026330025181399</v>
      </c>
      <c r="H47" s="62">
        <v>-0.73343147041525802</v>
      </c>
      <c r="I47" s="62">
        <v>-1.1946825812688899</v>
      </c>
      <c r="J47" s="62">
        <v>-1.9460120373334999</v>
      </c>
      <c r="K47" s="62">
        <v>-3.1698485512567598</v>
      </c>
      <c r="L47" s="62">
        <v>-5.1633492728404002</v>
      </c>
      <c r="M47" s="60"/>
      <c r="N47" s="60"/>
      <c r="O47" s="60"/>
    </row>
    <row r="48" spans="1:15" x14ac:dyDescent="0.3">
      <c r="A48" s="39" t="s">
        <v>253</v>
      </c>
      <c r="B48" s="39" t="s">
        <v>367</v>
      </c>
      <c r="C48" s="39" t="str">
        <f>INDEX('R0. Region mapping'!$C$9:$C$24,MATCH($B48,'R0. Region mapping'!$A$9:$A$24,0))</f>
        <v>EUR</v>
      </c>
      <c r="D48" s="62"/>
      <c r="E48" s="62">
        <v>-0.169899502388597</v>
      </c>
      <c r="F48" s="62">
        <v>-0.276622607607591</v>
      </c>
      <c r="G48" s="62">
        <v>-0.45046330025181403</v>
      </c>
      <c r="H48" s="62">
        <v>-0.733631470415258</v>
      </c>
      <c r="I48" s="62">
        <v>-1.1948825812688899</v>
      </c>
      <c r="J48" s="62">
        <v>-1.9462120373334999</v>
      </c>
      <c r="K48" s="62">
        <v>-3.1700485512567602</v>
      </c>
      <c r="L48" s="62">
        <v>-5.1635492728403998</v>
      </c>
      <c r="M48" s="60"/>
      <c r="N48" s="60"/>
      <c r="O48" s="60"/>
    </row>
    <row r="49" spans="1:15" x14ac:dyDescent="0.3">
      <c r="A49" s="39" t="s">
        <v>253</v>
      </c>
      <c r="B49" s="39" t="s">
        <v>351</v>
      </c>
      <c r="C49" s="39" t="str">
        <f>INDEX('R0. Region mapping'!$C$9:$C$24,MATCH($B49,'R0. Region mapping'!$A$9:$A$24,0))</f>
        <v>ASI</v>
      </c>
      <c r="D49" s="62"/>
      <c r="E49" s="62">
        <v>-0.16969950238859699</v>
      </c>
      <c r="F49" s="62">
        <v>-0.27642260760759102</v>
      </c>
      <c r="G49" s="62">
        <v>-0.45026330025181399</v>
      </c>
      <c r="H49" s="62">
        <v>-0.73343147041525802</v>
      </c>
      <c r="I49" s="62">
        <v>-1.1946825812688899</v>
      </c>
      <c r="J49" s="62">
        <v>-1.9460120373334999</v>
      </c>
      <c r="K49" s="62">
        <v>-3.1698485512567598</v>
      </c>
      <c r="L49" s="62">
        <v>-5.1633492728404002</v>
      </c>
      <c r="M49" s="60"/>
      <c r="N49" s="60"/>
      <c r="O49" s="60"/>
    </row>
    <row r="50" spans="1:15" x14ac:dyDescent="0.3">
      <c r="A50" s="39" t="s">
        <v>253</v>
      </c>
      <c r="B50" s="39" t="s">
        <v>353</v>
      </c>
      <c r="C50" s="39" t="str">
        <f>INDEX('R0. Region mapping'!$C$9:$C$24,MATCH($B50,'R0. Region mapping'!$A$9:$A$24,0))</f>
        <v>ASI</v>
      </c>
      <c r="D50" s="62"/>
      <c r="E50" s="62">
        <v>-0.16969950238859699</v>
      </c>
      <c r="F50" s="62">
        <v>-0.27642260760759102</v>
      </c>
      <c r="G50" s="62">
        <v>-0.45026330025181399</v>
      </c>
      <c r="H50" s="62">
        <v>-0.73343147041525802</v>
      </c>
      <c r="I50" s="62">
        <v>-1.1946825812688899</v>
      </c>
      <c r="J50" s="62">
        <v>-1.9460120373334999</v>
      </c>
      <c r="K50" s="62">
        <v>-3.1698485512567598</v>
      </c>
      <c r="L50" s="62">
        <v>-5.1633492728404002</v>
      </c>
      <c r="M50" s="60"/>
      <c r="N50" s="60"/>
      <c r="O50" s="60"/>
    </row>
    <row r="51" spans="1:15" x14ac:dyDescent="0.3">
      <c r="A51" s="39" t="s">
        <v>253</v>
      </c>
      <c r="B51" s="39" t="s">
        <v>355</v>
      </c>
      <c r="C51" s="39" t="str">
        <f>INDEX('R0. Region mapping'!$C$9:$C$24,MATCH($B51,'R0. Region mapping'!$A$9:$A$24,0))</f>
        <v>AFR</v>
      </c>
      <c r="D51" s="62"/>
      <c r="E51" s="62">
        <v>-0.16969950238859699</v>
      </c>
      <c r="F51" s="62">
        <v>-0.27642260760759102</v>
      </c>
      <c r="G51" s="62">
        <v>-0.45026330025181399</v>
      </c>
      <c r="H51" s="62">
        <v>-0.73343147041525802</v>
      </c>
      <c r="I51" s="62">
        <v>-1.1946825812688899</v>
      </c>
      <c r="J51" s="62">
        <v>-1.9460120373334999</v>
      </c>
      <c r="K51" s="62">
        <v>-3.1698485512567598</v>
      </c>
      <c r="L51" s="62">
        <v>-5.1633492728404002</v>
      </c>
      <c r="M51" s="60"/>
      <c r="N51" s="60"/>
      <c r="O51" s="60"/>
    </row>
    <row r="52" spans="1:15" x14ac:dyDescent="0.3">
      <c r="A52" s="39" t="s">
        <v>253</v>
      </c>
      <c r="B52" s="39" t="s">
        <v>357</v>
      </c>
      <c r="C52" s="39" t="str">
        <f>INDEX('R0. Region mapping'!$C$9:$C$24,MATCH($B52,'R0. Region mapping'!$A$9:$A$24,0))</f>
        <v>LAM</v>
      </c>
      <c r="D52" s="62"/>
      <c r="E52" s="62">
        <v>-0.16969950238859699</v>
      </c>
      <c r="F52" s="62">
        <v>-0.27642260760759102</v>
      </c>
      <c r="G52" s="62">
        <v>-0.45026330025181399</v>
      </c>
      <c r="H52" s="62">
        <v>-0.73343147041525802</v>
      </c>
      <c r="I52" s="62">
        <v>-1.1946825812688899</v>
      </c>
      <c r="J52" s="62">
        <v>-1.9460120373334999</v>
      </c>
      <c r="K52" s="62">
        <v>-3.1698485512567598</v>
      </c>
      <c r="L52" s="62">
        <v>-5.1633492728404002</v>
      </c>
      <c r="M52" s="60"/>
      <c r="N52" s="60"/>
      <c r="O52" s="60"/>
    </row>
    <row r="53" spans="1:15" x14ac:dyDescent="0.3">
      <c r="A53" s="39" t="s">
        <v>253</v>
      </c>
      <c r="B53" s="39" t="s">
        <v>359</v>
      </c>
      <c r="C53" s="39" t="str">
        <f>INDEX('R0. Region mapping'!$C$9:$C$24,MATCH($B53,'R0. Region mapping'!$A$9:$A$24,0))</f>
        <v>ASI</v>
      </c>
      <c r="D53" s="62">
        <v>-2.7466455721358501E-2</v>
      </c>
      <c r="E53" s="62">
        <v>-0.16969950238859699</v>
      </c>
      <c r="F53" s="62">
        <v>-0.27642260760759102</v>
      </c>
      <c r="G53" s="62">
        <v>-0.45026330025181399</v>
      </c>
      <c r="H53" s="62">
        <v>-0.73343147041525802</v>
      </c>
      <c r="I53" s="62">
        <v>-1.1946825812688899</v>
      </c>
      <c r="J53" s="62">
        <v>-1.9460120373334999</v>
      </c>
      <c r="K53" s="62">
        <v>-3.1698485512567598</v>
      </c>
      <c r="L53" s="62">
        <v>-5.1633492728404002</v>
      </c>
      <c r="M53" s="60"/>
      <c r="N53" s="60"/>
      <c r="O53" s="60"/>
    </row>
    <row r="54" spans="1:15" x14ac:dyDescent="0.3">
      <c r="A54" s="39" t="s">
        <v>253</v>
      </c>
      <c r="B54" s="39" t="s">
        <v>361</v>
      </c>
      <c r="C54" s="39" t="str">
        <f>INDEX('R0. Region mapping'!$C$9:$C$24,MATCH($B54,'R0. Region mapping'!$A$9:$A$24,0))</f>
        <v>ASI</v>
      </c>
      <c r="D54" s="62">
        <v>-0.19732212378449801</v>
      </c>
      <c r="E54" s="62">
        <v>-0.16969950238859699</v>
      </c>
      <c r="F54" s="62">
        <v>-0.27642260760759102</v>
      </c>
      <c r="G54" s="62">
        <v>-0.45026330025181399</v>
      </c>
      <c r="H54" s="62">
        <v>-0.73343147041525802</v>
      </c>
      <c r="I54" s="62">
        <v>-1.1946825812688899</v>
      </c>
      <c r="J54" s="62">
        <v>-1.9460120373334999</v>
      </c>
      <c r="K54" s="62">
        <v>-3.1698485512567598</v>
      </c>
      <c r="L54" s="62">
        <v>-5.1633492728404002</v>
      </c>
      <c r="M54" s="60"/>
      <c r="N54" s="60"/>
      <c r="O54" s="60"/>
    </row>
    <row r="55" spans="1:15" x14ac:dyDescent="0.3">
      <c r="A55" s="39" t="s">
        <v>253</v>
      </c>
      <c r="B55" s="39" t="s">
        <v>363</v>
      </c>
      <c r="C55" s="39" t="str">
        <f>INDEX('R0. Region mapping'!$C$9:$C$24,MATCH($B55,'R0. Region mapping'!$A$9:$A$24,0))</f>
        <v>NAM</v>
      </c>
      <c r="D55" s="62">
        <v>-8.0483833787223194E-2</v>
      </c>
      <c r="E55" s="62">
        <v>-0.16969950238859699</v>
      </c>
      <c r="F55" s="62">
        <v>-0.27642260760759002</v>
      </c>
      <c r="G55" s="62">
        <v>-0.45026330025108802</v>
      </c>
      <c r="H55" s="62">
        <v>-0.73343147041525802</v>
      </c>
      <c r="I55" s="62">
        <v>-1.1946825812688999</v>
      </c>
      <c r="J55" s="62">
        <v>-1.9460120373334999</v>
      </c>
      <c r="K55" s="62">
        <v>-3.1698485512567598</v>
      </c>
      <c r="L55" s="62">
        <v>-5.1633492728403896</v>
      </c>
      <c r="M55" s="60"/>
      <c r="N55" s="60"/>
      <c r="O55" s="60"/>
    </row>
    <row r="56" spans="1:15" x14ac:dyDescent="0.3">
      <c r="A56" s="39" t="s">
        <v>253</v>
      </c>
      <c r="B56" s="39" t="s">
        <v>365</v>
      </c>
      <c r="C56" s="39" t="str">
        <f>INDEX('R0. Region mapping'!$C$9:$C$24,MATCH($B56,'R0. Region mapping'!$A$9:$A$24,0))</f>
        <v>EUR</v>
      </c>
      <c r="D56" s="62">
        <v>-0.104306754845487</v>
      </c>
      <c r="E56" s="62">
        <v>-0.16969950238859699</v>
      </c>
      <c r="F56" s="62">
        <v>-0.27642260300445098</v>
      </c>
      <c r="G56" s="62">
        <v>-0.45026330025181399</v>
      </c>
      <c r="H56" s="62">
        <v>-0.73343147041525802</v>
      </c>
      <c r="I56" s="62">
        <v>-1.1946825812688899</v>
      </c>
      <c r="J56" s="62">
        <v>-1.9460120373332299</v>
      </c>
      <c r="K56" s="62">
        <v>-3.1698485512567598</v>
      </c>
      <c r="L56" s="62">
        <v>-5.1633492728404002</v>
      </c>
      <c r="M56" s="60"/>
      <c r="N56" s="60"/>
      <c r="O56" s="60"/>
    </row>
    <row r="57" spans="1:15" x14ac:dyDescent="0.3">
      <c r="A57" s="39" t="s">
        <v>254</v>
      </c>
      <c r="B57" s="39" t="s">
        <v>258</v>
      </c>
      <c r="C57" s="39" t="str">
        <f>INDEX('R0. Region mapping'!$C$9:$C$24,MATCH($B57,'R0. Region mapping'!$A$9:$A$24,0))</f>
        <v>AFR</v>
      </c>
      <c r="D57" s="62"/>
      <c r="E57" s="62">
        <v>-0.170870282129992</v>
      </c>
      <c r="F57" s="62">
        <v>-0.27832968443748901</v>
      </c>
      <c r="G57" s="62">
        <v>-0.45336972745288701</v>
      </c>
      <c r="H57" s="62">
        <v>-0.73849151299140203</v>
      </c>
      <c r="I57" s="62">
        <v>-1.20292485742745</v>
      </c>
      <c r="J57" s="62">
        <v>-1.9594378366891401</v>
      </c>
      <c r="K57" s="62">
        <v>-3.1917177636873602</v>
      </c>
      <c r="L57" s="62">
        <v>-5.1989719154604499</v>
      </c>
      <c r="M57" s="60"/>
      <c r="N57" s="60"/>
      <c r="O57" s="60"/>
    </row>
    <row r="58" spans="1:15" x14ac:dyDescent="0.3">
      <c r="A58" s="39" t="s">
        <v>254</v>
      </c>
      <c r="B58" s="39" t="s">
        <v>261</v>
      </c>
      <c r="C58" s="39" t="str">
        <f>INDEX('R0. Region mapping'!$C$9:$C$24,MATCH($B58,'R0. Region mapping'!$A$9:$A$24,0))</f>
        <v>AUS</v>
      </c>
      <c r="D58" s="62">
        <v>-7.0253473468926395E-2</v>
      </c>
      <c r="E58" s="62">
        <v>-0.170870282129992</v>
      </c>
      <c r="F58" s="62">
        <v>-0.27832968443748901</v>
      </c>
      <c r="G58" s="62">
        <v>-0.45336972745298898</v>
      </c>
      <c r="H58" s="62">
        <v>-0.73849151299156202</v>
      </c>
      <c r="I58" s="62">
        <v>-1.2029248574327001</v>
      </c>
      <c r="J58" s="62">
        <v>-1.9594378366891401</v>
      </c>
      <c r="K58" s="62">
        <v>-3.1917177636873602</v>
      </c>
      <c r="L58" s="62">
        <v>-5.1989719154604499</v>
      </c>
      <c r="M58" s="60"/>
      <c r="N58" s="60"/>
      <c r="O58" s="60"/>
    </row>
    <row r="59" spans="1:15" x14ac:dyDescent="0.3">
      <c r="A59" s="39" t="s">
        <v>254</v>
      </c>
      <c r="B59" s="39" t="s">
        <v>341</v>
      </c>
      <c r="C59" s="39" t="str">
        <f>INDEX('R0. Region mapping'!$C$9:$C$24,MATCH($B59,'R0. Region mapping'!$A$9:$A$24,0))</f>
        <v>NAM</v>
      </c>
      <c r="D59" s="62"/>
      <c r="E59" s="62">
        <v>-0.170870282129992</v>
      </c>
      <c r="F59" s="62">
        <v>-0.27832968443748901</v>
      </c>
      <c r="G59" s="62">
        <v>-0.45336972745288701</v>
      </c>
      <c r="H59" s="62">
        <v>-0.73849151299156202</v>
      </c>
      <c r="I59" s="62">
        <v>-1.2029248574327001</v>
      </c>
      <c r="J59" s="62">
        <v>-1.9594378366891401</v>
      </c>
      <c r="K59" s="62">
        <v>-3.1917177636873602</v>
      </c>
      <c r="L59" s="62">
        <v>-5.1989719154604499</v>
      </c>
      <c r="M59" s="60"/>
      <c r="N59" s="60"/>
      <c r="O59" s="60"/>
    </row>
    <row r="60" spans="1:15" x14ac:dyDescent="0.3">
      <c r="A60" s="39" t="s">
        <v>254</v>
      </c>
      <c r="B60" s="39" t="s">
        <v>343</v>
      </c>
      <c r="C60" s="39" t="str">
        <f>INDEX('R0. Region mapping'!$C$9:$C$24,MATCH($B60,'R0. Region mapping'!$A$9:$A$24,0))</f>
        <v>ASI</v>
      </c>
      <c r="D60" s="62">
        <v>-5.8256368485074199E-2</v>
      </c>
      <c r="E60" s="62">
        <v>-0.170870282129992</v>
      </c>
      <c r="F60" s="62">
        <v>-0.27832968443748901</v>
      </c>
      <c r="G60" s="62">
        <v>-0.45336972745288701</v>
      </c>
      <c r="H60" s="62">
        <v>-0.73849151299156202</v>
      </c>
      <c r="I60" s="62">
        <v>-1.2029248574327001</v>
      </c>
      <c r="J60" s="62">
        <v>-1.9594378366891401</v>
      </c>
      <c r="K60" s="62">
        <v>-3.1917177636873602</v>
      </c>
      <c r="L60" s="62">
        <v>-5.1989719154604499</v>
      </c>
      <c r="M60" s="60"/>
      <c r="N60" s="60"/>
      <c r="O60" s="60"/>
    </row>
    <row r="61" spans="1:15" x14ac:dyDescent="0.3">
      <c r="A61" s="39" t="s">
        <v>254</v>
      </c>
      <c r="B61" s="39" t="s">
        <v>345</v>
      </c>
      <c r="C61" s="39" t="str">
        <f>INDEX('R0. Region mapping'!$C$9:$C$24,MATCH($B61,'R0. Region mapping'!$A$9:$A$24,0))</f>
        <v>LAM</v>
      </c>
      <c r="D61" s="62"/>
      <c r="E61" s="62">
        <v>-0.170870282129992</v>
      </c>
      <c r="F61" s="62">
        <v>-0.27832968443748901</v>
      </c>
      <c r="G61" s="62">
        <v>-0.45336972745288701</v>
      </c>
      <c r="H61" s="62">
        <v>-0.73849151299156202</v>
      </c>
      <c r="I61" s="62">
        <v>-1.2029248574327001</v>
      </c>
      <c r="J61" s="62">
        <v>-1.9594378366891401</v>
      </c>
      <c r="K61" s="62">
        <v>-3.1917177636873602</v>
      </c>
      <c r="L61" s="62">
        <v>-5.1989719154604499</v>
      </c>
      <c r="M61" s="60"/>
      <c r="N61" s="60"/>
      <c r="O61" s="60"/>
    </row>
    <row r="62" spans="1:15" x14ac:dyDescent="0.3">
      <c r="A62" s="39" t="s">
        <v>254</v>
      </c>
      <c r="B62" s="39" t="s">
        <v>347</v>
      </c>
      <c r="C62" s="39" t="str">
        <f>INDEX('R0. Region mapping'!$C$9:$C$24,MATCH($B62,'R0. Region mapping'!$A$9:$A$24,0))</f>
        <v>EUR</v>
      </c>
      <c r="D62" s="62"/>
      <c r="E62" s="62">
        <v>-0.170870282129992</v>
      </c>
      <c r="F62" s="62">
        <v>-0.27832968443748901</v>
      </c>
      <c r="G62" s="62">
        <v>-0.45336972745288701</v>
      </c>
      <c r="H62" s="62">
        <v>-0.73849151299156202</v>
      </c>
      <c r="I62" s="62">
        <v>-1.2029248574327001</v>
      </c>
      <c r="J62" s="62">
        <v>-1.9594378366891401</v>
      </c>
      <c r="K62" s="62">
        <v>-3.1917177636873602</v>
      </c>
      <c r="L62" s="62">
        <v>-5.1989719154604499</v>
      </c>
      <c r="M62" s="60"/>
      <c r="N62" s="60"/>
      <c r="O62" s="60"/>
    </row>
    <row r="63" spans="1:15" x14ac:dyDescent="0.3">
      <c r="A63" s="39" t="s">
        <v>254</v>
      </c>
      <c r="B63" s="39" t="s">
        <v>349</v>
      </c>
      <c r="C63" s="39" t="str">
        <f>INDEX('R0. Region mapping'!$C$9:$C$24,MATCH($B63,'R0. Region mapping'!$A$9:$A$24,0))</f>
        <v>ASI</v>
      </c>
      <c r="D63" s="62"/>
      <c r="E63" s="62">
        <v>-0.170870282129992</v>
      </c>
      <c r="F63" s="62">
        <v>-0.27832968443748901</v>
      </c>
      <c r="G63" s="62">
        <v>-0.45336972745288701</v>
      </c>
      <c r="H63" s="62">
        <v>-0.73849151299156202</v>
      </c>
      <c r="I63" s="62">
        <v>-1.2029248574327001</v>
      </c>
      <c r="J63" s="62">
        <v>-1.9594378366891401</v>
      </c>
      <c r="K63" s="62">
        <v>-3.1917177636873602</v>
      </c>
      <c r="L63" s="62">
        <v>-5.1989719154487304</v>
      </c>
      <c r="M63" s="60"/>
      <c r="N63" s="60"/>
      <c r="O63" s="60"/>
    </row>
    <row r="64" spans="1:15" x14ac:dyDescent="0.3">
      <c r="A64" s="39" t="s">
        <v>254</v>
      </c>
      <c r="B64" s="39" t="s">
        <v>367</v>
      </c>
      <c r="C64" s="39" t="str">
        <f>INDEX('R0. Region mapping'!$C$9:$C$24,MATCH($B64,'R0. Region mapping'!$A$9:$A$24,0))</f>
        <v>EUR</v>
      </c>
      <c r="D64" s="62"/>
      <c r="E64" s="62">
        <v>-0.17107028212998701</v>
      </c>
      <c r="F64" s="62">
        <v>-0.27852968443748899</v>
      </c>
      <c r="G64" s="62">
        <v>-0.45356972745288698</v>
      </c>
      <c r="H64" s="62">
        <v>-0.73869151299156199</v>
      </c>
      <c r="I64" s="62">
        <v>-1.2031248574327</v>
      </c>
      <c r="J64" s="62">
        <v>-1.95963783668914</v>
      </c>
      <c r="K64" s="62">
        <v>-3.1919177636873601</v>
      </c>
      <c r="L64" s="62">
        <v>-5.1991719154487299</v>
      </c>
      <c r="M64" s="60"/>
      <c r="N64" s="60"/>
      <c r="O64" s="60"/>
    </row>
    <row r="65" spans="1:15" x14ac:dyDescent="0.3">
      <c r="A65" s="39" t="s">
        <v>254</v>
      </c>
      <c r="B65" s="39" t="s">
        <v>351</v>
      </c>
      <c r="C65" s="39" t="str">
        <f>INDEX('R0. Region mapping'!$C$9:$C$24,MATCH($B65,'R0. Region mapping'!$A$9:$A$24,0))</f>
        <v>ASI</v>
      </c>
      <c r="D65" s="62"/>
      <c r="E65" s="62">
        <v>-0.17087028212998701</v>
      </c>
      <c r="F65" s="62">
        <v>-0.27832968443748901</v>
      </c>
      <c r="G65" s="62">
        <v>-0.45336972745288701</v>
      </c>
      <c r="H65" s="62">
        <v>-0.73849151299156202</v>
      </c>
      <c r="I65" s="62">
        <v>-1.2029248574327001</v>
      </c>
      <c r="J65" s="62">
        <v>-1.9594378366891401</v>
      </c>
      <c r="K65" s="62">
        <v>-3.1917177636873602</v>
      </c>
      <c r="L65" s="62">
        <v>-5.1989719149298397</v>
      </c>
      <c r="M65" s="60"/>
      <c r="N65" s="60"/>
      <c r="O65" s="60"/>
    </row>
    <row r="66" spans="1:15" x14ac:dyDescent="0.3">
      <c r="A66" s="39" t="s">
        <v>254</v>
      </c>
      <c r="B66" s="39" t="s">
        <v>353</v>
      </c>
      <c r="C66" s="39" t="str">
        <f>INDEX('R0. Region mapping'!$C$9:$C$24,MATCH($B66,'R0. Region mapping'!$A$9:$A$24,0))</f>
        <v>ASI</v>
      </c>
      <c r="D66" s="62"/>
      <c r="E66" s="62">
        <v>-0.170870282129992</v>
      </c>
      <c r="F66" s="62">
        <v>-0.27832968443748901</v>
      </c>
      <c r="G66" s="62">
        <v>-0.45336972745288701</v>
      </c>
      <c r="H66" s="62">
        <v>-0.73849151299156202</v>
      </c>
      <c r="I66" s="62">
        <v>-1.2029248574327001</v>
      </c>
      <c r="J66" s="62">
        <v>-1.9594378366891401</v>
      </c>
      <c r="K66" s="62">
        <v>-3.1917177636873602</v>
      </c>
      <c r="L66" s="62">
        <v>-5.1989719154604499</v>
      </c>
      <c r="M66" s="60"/>
      <c r="N66" s="60"/>
      <c r="O66" s="60"/>
    </row>
    <row r="67" spans="1:15" x14ac:dyDescent="0.3">
      <c r="A67" s="39" t="s">
        <v>254</v>
      </c>
      <c r="B67" s="39" t="s">
        <v>355</v>
      </c>
      <c r="C67" s="39" t="str">
        <f>INDEX('R0. Region mapping'!$C$9:$C$24,MATCH($B67,'R0. Region mapping'!$A$9:$A$24,0))</f>
        <v>AFR</v>
      </c>
      <c r="D67" s="62"/>
      <c r="E67" s="62">
        <v>-0.170870282129992</v>
      </c>
      <c r="F67" s="62">
        <v>-0.27832968443748901</v>
      </c>
      <c r="G67" s="62">
        <v>-0.45336972745288701</v>
      </c>
      <c r="H67" s="62">
        <v>-0.73849151299156202</v>
      </c>
      <c r="I67" s="62">
        <v>-1.2029248574327001</v>
      </c>
      <c r="J67" s="62">
        <v>-1.9594378366891401</v>
      </c>
      <c r="K67" s="62">
        <v>-3.1917177636873602</v>
      </c>
      <c r="L67" s="62">
        <v>-5.1989719154604499</v>
      </c>
      <c r="M67" s="60"/>
      <c r="N67" s="60"/>
      <c r="O67" s="60"/>
    </row>
    <row r="68" spans="1:15" x14ac:dyDescent="0.3">
      <c r="A68" s="39" t="s">
        <v>254</v>
      </c>
      <c r="B68" s="39" t="s">
        <v>357</v>
      </c>
      <c r="C68" s="39" t="str">
        <f>INDEX('R0. Region mapping'!$C$9:$C$24,MATCH($B68,'R0. Region mapping'!$A$9:$A$24,0))</f>
        <v>LAM</v>
      </c>
      <c r="D68" s="62"/>
      <c r="E68" s="62">
        <v>-0.170870282129992</v>
      </c>
      <c r="F68" s="62">
        <v>-0.27832968443748901</v>
      </c>
      <c r="G68" s="62">
        <v>-0.45336972745288701</v>
      </c>
      <c r="H68" s="62">
        <v>-0.73849151299156202</v>
      </c>
      <c r="I68" s="62">
        <v>-1.2029248574327001</v>
      </c>
      <c r="J68" s="62">
        <v>-1.9594378366891401</v>
      </c>
      <c r="K68" s="62">
        <v>-3.1917177636873602</v>
      </c>
      <c r="L68" s="62">
        <v>-5.1989719154604499</v>
      </c>
      <c r="M68" s="60"/>
      <c r="N68" s="60"/>
      <c r="O68" s="60"/>
    </row>
    <row r="69" spans="1:15" x14ac:dyDescent="0.3">
      <c r="A69" s="39" t="s">
        <v>254</v>
      </c>
      <c r="B69" s="39" t="s">
        <v>359</v>
      </c>
      <c r="C69" s="39" t="str">
        <f>INDEX('R0. Region mapping'!$C$9:$C$24,MATCH($B69,'R0. Region mapping'!$A$9:$A$24,0))</f>
        <v>ASI</v>
      </c>
      <c r="D69" s="62">
        <v>-2.7466455721358501E-2</v>
      </c>
      <c r="E69" s="62">
        <v>-0.170870282129992</v>
      </c>
      <c r="F69" s="62">
        <v>-0.27832968443748901</v>
      </c>
      <c r="G69" s="62">
        <v>-0.45336972745288701</v>
      </c>
      <c r="H69" s="62">
        <v>-0.73849151299156202</v>
      </c>
      <c r="I69" s="62">
        <v>-1.2029248574327001</v>
      </c>
      <c r="J69" s="62">
        <v>-1.9594378366891401</v>
      </c>
      <c r="K69" s="62">
        <v>-3.1917177653742801</v>
      </c>
      <c r="L69" s="62">
        <v>-5.1989719154604499</v>
      </c>
      <c r="M69" s="60"/>
      <c r="N69" s="60"/>
      <c r="O69" s="60"/>
    </row>
    <row r="70" spans="1:15" x14ac:dyDescent="0.3">
      <c r="A70" s="39" t="s">
        <v>254</v>
      </c>
      <c r="B70" s="39" t="s">
        <v>361</v>
      </c>
      <c r="C70" s="39" t="str">
        <f>INDEX('R0. Region mapping'!$C$9:$C$24,MATCH($B70,'R0. Region mapping'!$A$9:$A$24,0))</f>
        <v>ASI</v>
      </c>
      <c r="D70" s="62">
        <v>-0.19732212378449801</v>
      </c>
      <c r="E70" s="62">
        <v>-0.170870282129992</v>
      </c>
      <c r="F70" s="62">
        <v>-0.27832968443748901</v>
      </c>
      <c r="G70" s="62">
        <v>-0.45336972745288701</v>
      </c>
      <c r="H70" s="62">
        <v>-0.73849151299156202</v>
      </c>
      <c r="I70" s="62">
        <v>-1.2029248574327001</v>
      </c>
      <c r="J70" s="62">
        <v>-1.9594378366891401</v>
      </c>
      <c r="K70" s="62">
        <v>-3.1917177636873602</v>
      </c>
      <c r="L70" s="62">
        <v>-5.1989719154604499</v>
      </c>
      <c r="M70" s="60"/>
      <c r="N70" s="60"/>
      <c r="O70" s="60"/>
    </row>
    <row r="71" spans="1:15" x14ac:dyDescent="0.3">
      <c r="A71" s="39" t="s">
        <v>254</v>
      </c>
      <c r="B71" s="39" t="s">
        <v>363</v>
      </c>
      <c r="C71" s="39" t="str">
        <f>INDEX('R0. Region mapping'!$C$9:$C$24,MATCH($B71,'R0. Region mapping'!$A$9:$A$24,0))</f>
        <v>NAM</v>
      </c>
      <c r="D71" s="62">
        <v>-8.0483833787223194E-2</v>
      </c>
      <c r="E71" s="62">
        <v>-0.170870282129992</v>
      </c>
      <c r="F71" s="62">
        <v>-0.27832968443748901</v>
      </c>
      <c r="G71" s="62">
        <v>-0.45336972745288701</v>
      </c>
      <c r="H71" s="62">
        <v>-0.73849151299156102</v>
      </c>
      <c r="I71" s="62">
        <v>-1.2029248574327001</v>
      </c>
      <c r="J71" s="62">
        <v>-1.9594378366891401</v>
      </c>
      <c r="K71" s="62">
        <v>-3.1917177636873602</v>
      </c>
      <c r="L71" s="62">
        <v>-5.1989719154604499</v>
      </c>
      <c r="M71" s="60"/>
      <c r="N71" s="60"/>
      <c r="O71" s="60"/>
    </row>
    <row r="72" spans="1:15" x14ac:dyDescent="0.3">
      <c r="A72" s="39" t="s">
        <v>254</v>
      </c>
      <c r="B72" s="39" t="s">
        <v>365</v>
      </c>
      <c r="C72" s="39" t="str">
        <f>INDEX('R0. Region mapping'!$C$9:$C$24,MATCH($B72,'R0. Region mapping'!$A$9:$A$24,0))</f>
        <v>EUR</v>
      </c>
      <c r="D72" s="62">
        <v>-0.104306754845487</v>
      </c>
      <c r="E72" s="62">
        <v>-0.170870282129992</v>
      </c>
      <c r="F72" s="62">
        <v>-0.27832968443748901</v>
      </c>
      <c r="G72" s="62">
        <v>-0.45336972745288701</v>
      </c>
      <c r="H72" s="62">
        <v>-0.73849151299156202</v>
      </c>
      <c r="I72" s="62">
        <v>-1.2029248574327001</v>
      </c>
      <c r="J72" s="62">
        <v>-1.9594378366891401</v>
      </c>
      <c r="K72" s="62">
        <v>-3.1917177636873602</v>
      </c>
      <c r="L72" s="62">
        <v>-5.1989719154604499</v>
      </c>
      <c r="M72" s="60"/>
      <c r="N72" s="60"/>
      <c r="O72" s="60"/>
    </row>
    <row r="73" spans="1:15" x14ac:dyDescent="0.3">
      <c r="A73" s="39" t="s">
        <v>924</v>
      </c>
      <c r="B73" s="39" t="s">
        <v>258</v>
      </c>
      <c r="C73" s="39" t="str">
        <f>INDEX('R0. Region mapping'!$C$9:$C$24,MATCH($B73,'R0. Region mapping'!$A$9:$A$24,0))</f>
        <v>AFR</v>
      </c>
      <c r="D73" s="62"/>
      <c r="E73" s="62">
        <v>-4.5869512266327296E-3</v>
      </c>
      <c r="F73" s="62">
        <v>-7.4716602063522597E-3</v>
      </c>
      <c r="G73" s="62">
        <v>-1.2170547163786599E-2</v>
      </c>
      <c r="H73" s="62">
        <v>-1.9824538879133401E-2</v>
      </c>
      <c r="I73" s="62">
        <v>-3.2292084858560798E-2</v>
      </c>
      <c r="J73" s="62">
        <v>-5.26004035135509E-2</v>
      </c>
      <c r="K73" s="62">
        <v>-8.5680514649547498E-2</v>
      </c>
      <c r="L73" s="62">
        <v>-0.13956452993364901</v>
      </c>
      <c r="M73" s="60"/>
      <c r="N73" s="60"/>
      <c r="O73" s="60"/>
    </row>
    <row r="74" spans="1:15" x14ac:dyDescent="0.3">
      <c r="A74" s="39" t="s">
        <v>924</v>
      </c>
      <c r="B74" s="39" t="s">
        <v>261</v>
      </c>
      <c r="C74" s="39" t="str">
        <f>INDEX('R0. Region mapping'!$C$9:$C$24,MATCH($B74,'R0. Region mapping'!$A$9:$A$24,0))</f>
        <v>AUS</v>
      </c>
      <c r="D74" s="62">
        <v>-7.0253473468926395E-2</v>
      </c>
      <c r="E74" s="62">
        <v>-4.5869512266327296E-3</v>
      </c>
      <c r="F74" s="62">
        <v>-7.4716602063522597E-3</v>
      </c>
      <c r="G74" s="62">
        <v>-1.2170547163592499E-2</v>
      </c>
      <c r="H74" s="62">
        <v>-1.9824538879133401E-2</v>
      </c>
      <c r="I74" s="62">
        <v>-3.2292084858560798E-2</v>
      </c>
      <c r="J74" s="62">
        <v>-5.26004035135509E-2</v>
      </c>
      <c r="K74" s="62">
        <v>-8.5680514649548303E-2</v>
      </c>
      <c r="L74" s="62">
        <v>-0.139564529932175</v>
      </c>
      <c r="M74" s="60"/>
      <c r="N74" s="60"/>
      <c r="O74" s="60"/>
    </row>
    <row r="75" spans="1:15" x14ac:dyDescent="0.3">
      <c r="A75" s="39" t="s">
        <v>924</v>
      </c>
      <c r="B75" s="39" t="s">
        <v>341</v>
      </c>
      <c r="C75" s="39" t="str">
        <f>INDEX('R0. Region mapping'!$C$9:$C$24,MATCH($B75,'R0. Region mapping'!$A$9:$A$24,0))</f>
        <v>NAM</v>
      </c>
      <c r="D75" s="62"/>
      <c r="E75" s="62">
        <v>-4.5869512266327296E-3</v>
      </c>
      <c r="F75" s="62">
        <v>-7.4716602063522597E-3</v>
      </c>
      <c r="G75" s="62">
        <v>-1.2170547163234E-2</v>
      </c>
      <c r="H75" s="62">
        <v>-1.9824538879133401E-2</v>
      </c>
      <c r="I75" s="62">
        <v>-3.2292084858560798E-2</v>
      </c>
      <c r="J75" s="62">
        <v>-5.26004035135509E-2</v>
      </c>
      <c r="K75" s="62">
        <v>-8.5680514649548303E-2</v>
      </c>
      <c r="L75" s="62">
        <v>-0.139564529932173</v>
      </c>
      <c r="M75" s="60"/>
      <c r="N75" s="60"/>
      <c r="O75" s="60"/>
    </row>
    <row r="76" spans="1:15" x14ac:dyDescent="0.3">
      <c r="A76" s="39" t="s">
        <v>924</v>
      </c>
      <c r="B76" s="39" t="s">
        <v>343</v>
      </c>
      <c r="C76" s="39" t="str">
        <f>INDEX('R0. Region mapping'!$C$9:$C$24,MATCH($B76,'R0. Region mapping'!$A$9:$A$24,0))</f>
        <v>ASI</v>
      </c>
      <c r="D76" s="62">
        <v>-5.8256368485074199E-2</v>
      </c>
      <c r="E76" s="62">
        <v>-4.5869512266324798E-3</v>
      </c>
      <c r="F76" s="62">
        <v>-7.4716602063522502E-3</v>
      </c>
      <c r="G76" s="62">
        <v>-1.2170547159478899E-2</v>
      </c>
      <c r="H76" s="62">
        <v>-1.9824538879134001E-2</v>
      </c>
      <c r="I76" s="62">
        <v>-3.22920848585612E-2</v>
      </c>
      <c r="J76" s="62">
        <v>-5.26004035135509E-2</v>
      </c>
      <c r="K76" s="62">
        <v>-8.5680514649548303E-2</v>
      </c>
      <c r="L76" s="62">
        <v>-0.139564529932175</v>
      </c>
      <c r="M76" s="60"/>
      <c r="N76" s="60"/>
      <c r="O76" s="60"/>
    </row>
    <row r="77" spans="1:15" x14ac:dyDescent="0.3">
      <c r="A77" s="39" t="s">
        <v>924</v>
      </c>
      <c r="B77" s="39" t="s">
        <v>345</v>
      </c>
      <c r="C77" s="39" t="str">
        <f>INDEX('R0. Region mapping'!$C$9:$C$24,MATCH($B77,'R0. Region mapping'!$A$9:$A$24,0))</f>
        <v>LAM</v>
      </c>
      <c r="D77" s="62"/>
      <c r="E77" s="62">
        <v>-4.5869512266327296E-3</v>
      </c>
      <c r="F77" s="62">
        <v>-7.4716602063522597E-3</v>
      </c>
      <c r="G77" s="62">
        <v>-1.2170547163234E-2</v>
      </c>
      <c r="H77" s="62">
        <v>-1.9824538879133401E-2</v>
      </c>
      <c r="I77" s="62">
        <v>-3.2292084858560798E-2</v>
      </c>
      <c r="J77" s="62">
        <v>-5.26004035135509E-2</v>
      </c>
      <c r="K77" s="62">
        <v>-8.5680514649545306E-2</v>
      </c>
      <c r="L77" s="62">
        <v>-0.139564529932175</v>
      </c>
      <c r="M77" s="60"/>
      <c r="N77" s="60"/>
      <c r="O77" s="60"/>
    </row>
    <row r="78" spans="1:15" x14ac:dyDescent="0.3">
      <c r="A78" s="39" t="s">
        <v>924</v>
      </c>
      <c r="B78" s="39" t="s">
        <v>347</v>
      </c>
      <c r="C78" s="39" t="str">
        <f>INDEX('R0. Region mapping'!$C$9:$C$24,MATCH($B78,'R0. Region mapping'!$A$9:$A$24,0))</f>
        <v>EUR</v>
      </c>
      <c r="D78" s="62"/>
      <c r="E78" s="62">
        <v>-4.5869512266327296E-3</v>
      </c>
      <c r="F78" s="62">
        <v>-7.4716602064009204E-3</v>
      </c>
      <c r="G78" s="62">
        <v>-1.2170547163234E-2</v>
      </c>
      <c r="H78" s="62">
        <v>-1.9824538879979502E-2</v>
      </c>
      <c r="I78" s="62">
        <v>-3.2292084858560798E-2</v>
      </c>
      <c r="J78" s="62">
        <v>-5.2600403512837499E-2</v>
      </c>
      <c r="K78" s="62">
        <v>-8.5680514649548303E-2</v>
      </c>
      <c r="L78" s="62">
        <v>-0.13956452992551599</v>
      </c>
      <c r="M78" s="60"/>
      <c r="N78" s="60"/>
      <c r="O78" s="60"/>
    </row>
    <row r="79" spans="1:15" x14ac:dyDescent="0.3">
      <c r="A79" s="39" t="s">
        <v>924</v>
      </c>
      <c r="B79" s="39" t="s">
        <v>349</v>
      </c>
      <c r="C79" s="39" t="str">
        <f>INDEX('R0. Region mapping'!$C$9:$C$24,MATCH($B79,'R0. Region mapping'!$A$9:$A$24,0))</f>
        <v>ASI</v>
      </c>
      <c r="D79" s="62"/>
      <c r="E79" s="62">
        <v>-4.5869512266362598E-3</v>
      </c>
      <c r="F79" s="62">
        <v>-7.4716602063522597E-3</v>
      </c>
      <c r="G79" s="62">
        <v>-1.2170547163234E-2</v>
      </c>
      <c r="H79" s="62">
        <v>-1.98245388796057E-2</v>
      </c>
      <c r="I79" s="62">
        <v>-3.2292084858560798E-2</v>
      </c>
      <c r="J79" s="62">
        <v>-5.26004035135509E-2</v>
      </c>
      <c r="K79" s="62">
        <v>-8.5680514649548303E-2</v>
      </c>
      <c r="L79" s="62">
        <v>-0.139564529932175</v>
      </c>
      <c r="M79" s="60"/>
      <c r="N79" s="60"/>
      <c r="O79" s="60"/>
    </row>
    <row r="80" spans="1:15" x14ac:dyDescent="0.3">
      <c r="A80" s="39" t="s">
        <v>924</v>
      </c>
      <c r="B80" s="39" t="s">
        <v>367</v>
      </c>
      <c r="C80" s="39" t="str">
        <f>INDEX('R0. Region mapping'!$C$9:$C$24,MATCH($B80,'R0. Region mapping'!$A$9:$A$24,0))</f>
        <v>EUR</v>
      </c>
      <c r="D80" s="62"/>
      <c r="E80" s="62">
        <v>-4.7869512266327302E-3</v>
      </c>
      <c r="F80" s="62">
        <v>-7.6716602063522602E-3</v>
      </c>
      <c r="G80" s="62">
        <v>-1.2370547163234E-2</v>
      </c>
      <c r="H80" s="62">
        <v>-2.0024538879133399E-2</v>
      </c>
      <c r="I80" s="62">
        <v>-3.2492084858560803E-2</v>
      </c>
      <c r="J80" s="62">
        <v>-5.2800403513550899E-2</v>
      </c>
      <c r="K80" s="62">
        <v>-8.5880514649548406E-2</v>
      </c>
      <c r="L80" s="62">
        <v>-0.139764529932175</v>
      </c>
      <c r="M80" s="60"/>
      <c r="N80" s="60"/>
      <c r="O80" s="60"/>
    </row>
    <row r="81" spans="1:15" x14ac:dyDescent="0.3">
      <c r="A81" s="39" t="s">
        <v>924</v>
      </c>
      <c r="B81" s="39" t="s">
        <v>351</v>
      </c>
      <c r="C81" s="39" t="str">
        <f>INDEX('R0. Region mapping'!$C$9:$C$24,MATCH($B81,'R0. Region mapping'!$A$9:$A$24,0))</f>
        <v>ASI</v>
      </c>
      <c r="D81" s="62"/>
      <c r="E81" s="62">
        <v>-4.5869512266331399E-3</v>
      </c>
      <c r="F81" s="62">
        <v>-7.4716602063522597E-3</v>
      </c>
      <c r="G81" s="62">
        <v>-1.21705471632281E-2</v>
      </c>
      <c r="H81" s="62">
        <v>-1.9824538879133401E-2</v>
      </c>
      <c r="I81" s="62">
        <v>-3.2292084858560798E-2</v>
      </c>
      <c r="J81" s="62">
        <v>-5.26004035135509E-2</v>
      </c>
      <c r="K81" s="62">
        <v>-8.5680514648782305E-2</v>
      </c>
      <c r="L81" s="62">
        <v>-0.139564529932175</v>
      </c>
      <c r="M81" s="60"/>
      <c r="N81" s="60"/>
      <c r="O81" s="60"/>
    </row>
    <row r="82" spans="1:15" x14ac:dyDescent="0.3">
      <c r="A82" s="39" t="s">
        <v>924</v>
      </c>
      <c r="B82" s="39" t="s">
        <v>353</v>
      </c>
      <c r="C82" s="39" t="str">
        <f>INDEX('R0. Region mapping'!$C$9:$C$24,MATCH($B82,'R0. Region mapping'!$A$9:$A$24,0))</f>
        <v>ASI</v>
      </c>
      <c r="D82" s="62"/>
      <c r="E82" s="62">
        <v>-4.5869512266327296E-3</v>
      </c>
      <c r="F82" s="62">
        <v>-7.4716602063522597E-3</v>
      </c>
      <c r="G82" s="62">
        <v>-1.2170547163234E-2</v>
      </c>
      <c r="H82" s="62">
        <v>-1.9824538879133401E-2</v>
      </c>
      <c r="I82" s="62">
        <v>-3.2292084858560798E-2</v>
      </c>
      <c r="J82" s="62">
        <v>-5.26004035135509E-2</v>
      </c>
      <c r="K82" s="62">
        <v>-8.5680514649548303E-2</v>
      </c>
      <c r="L82" s="62">
        <v>-0.139564529932175</v>
      </c>
      <c r="M82" s="60"/>
      <c r="N82" s="60"/>
      <c r="O82" s="60"/>
    </row>
    <row r="83" spans="1:15" x14ac:dyDescent="0.3">
      <c r="A83" s="39" t="s">
        <v>924</v>
      </c>
      <c r="B83" s="39" t="s">
        <v>355</v>
      </c>
      <c r="C83" s="39" t="str">
        <f>INDEX('R0. Region mapping'!$C$9:$C$24,MATCH($B83,'R0. Region mapping'!$A$9:$A$24,0))</f>
        <v>AFR</v>
      </c>
      <c r="D83" s="62"/>
      <c r="E83" s="62">
        <v>-4.5869512266327296E-3</v>
      </c>
      <c r="F83" s="62">
        <v>-7.4716602063522597E-3</v>
      </c>
      <c r="G83" s="62">
        <v>-1.2170547163234E-2</v>
      </c>
      <c r="H83" s="62">
        <v>-1.9824538879133401E-2</v>
      </c>
      <c r="I83" s="62">
        <v>-3.2292084858560798E-2</v>
      </c>
      <c r="J83" s="62">
        <v>-5.26004035135509E-2</v>
      </c>
      <c r="K83" s="62">
        <v>-8.5680514649548303E-2</v>
      </c>
      <c r="L83" s="62">
        <v>-0.139564529932175</v>
      </c>
      <c r="M83" s="60"/>
      <c r="N83" s="60"/>
      <c r="O83" s="60"/>
    </row>
    <row r="84" spans="1:15" x14ac:dyDescent="0.3">
      <c r="A84" s="39" t="s">
        <v>924</v>
      </c>
      <c r="B84" s="39" t="s">
        <v>357</v>
      </c>
      <c r="C84" s="39" t="str">
        <f>INDEX('R0. Region mapping'!$C$9:$C$24,MATCH($B84,'R0. Region mapping'!$A$9:$A$24,0))</f>
        <v>LAM</v>
      </c>
      <c r="D84" s="62"/>
      <c r="E84" s="62">
        <v>-4.5869512266327296E-3</v>
      </c>
      <c r="F84" s="62">
        <v>-7.4716602063522796E-3</v>
      </c>
      <c r="G84" s="62">
        <v>-1.2170547163233901E-2</v>
      </c>
      <c r="H84" s="62">
        <v>-1.9824538879133401E-2</v>
      </c>
      <c r="I84" s="62">
        <v>-3.2292084858560798E-2</v>
      </c>
      <c r="J84" s="62">
        <v>-5.2600403513550602E-2</v>
      </c>
      <c r="K84" s="62">
        <v>-8.5680514649548303E-2</v>
      </c>
      <c r="L84" s="62">
        <v>-0.139564529932175</v>
      </c>
      <c r="M84" s="60"/>
      <c r="N84" s="60"/>
      <c r="O84" s="60"/>
    </row>
    <row r="85" spans="1:15" x14ac:dyDescent="0.3">
      <c r="A85" s="39" t="s">
        <v>924</v>
      </c>
      <c r="B85" s="39" t="s">
        <v>359</v>
      </c>
      <c r="C85" s="39" t="str">
        <f>INDEX('R0. Region mapping'!$C$9:$C$24,MATCH($B85,'R0. Region mapping'!$A$9:$A$24,0))</f>
        <v>ASI</v>
      </c>
      <c r="D85" s="62">
        <v>-2.7466455721358501E-2</v>
      </c>
      <c r="E85" s="62">
        <v>-4.5869512266327296E-3</v>
      </c>
      <c r="F85" s="62">
        <v>-7.4716602063522597E-3</v>
      </c>
      <c r="G85" s="62">
        <v>-1.2170547163234E-2</v>
      </c>
      <c r="H85" s="62">
        <v>-1.9824538879133401E-2</v>
      </c>
      <c r="I85" s="62">
        <v>-3.2292084858560798E-2</v>
      </c>
      <c r="J85" s="62">
        <v>-5.26004035135509E-2</v>
      </c>
      <c r="K85" s="62">
        <v>-8.5680514649548303E-2</v>
      </c>
      <c r="L85" s="62">
        <v>-0.13956452996788099</v>
      </c>
      <c r="M85" s="60"/>
      <c r="N85" s="60"/>
      <c r="O85" s="60"/>
    </row>
    <row r="86" spans="1:15" x14ac:dyDescent="0.3">
      <c r="A86" s="39" t="s">
        <v>924</v>
      </c>
      <c r="B86" s="39" t="s">
        <v>361</v>
      </c>
      <c r="C86" s="39" t="str">
        <f>INDEX('R0. Region mapping'!$C$9:$C$24,MATCH($B86,'R0. Region mapping'!$A$9:$A$24,0))</f>
        <v>ASI</v>
      </c>
      <c r="D86" s="62">
        <v>-0.19732212378449801</v>
      </c>
      <c r="E86" s="62">
        <v>-4.5869512266327296E-3</v>
      </c>
      <c r="F86" s="62">
        <v>-7.4716602063522597E-3</v>
      </c>
      <c r="G86" s="62">
        <v>-1.2170547163234E-2</v>
      </c>
      <c r="H86" s="62">
        <v>-1.9824538879133401E-2</v>
      </c>
      <c r="I86" s="62">
        <v>-3.2292084858560798E-2</v>
      </c>
      <c r="J86" s="62">
        <v>-5.26004035135509E-2</v>
      </c>
      <c r="K86" s="62">
        <v>-8.5680514649548303E-2</v>
      </c>
      <c r="L86" s="62">
        <v>-0.139564529932175</v>
      </c>
      <c r="M86" s="60"/>
      <c r="N86" s="60"/>
      <c r="O86" s="60"/>
    </row>
    <row r="87" spans="1:15" x14ac:dyDescent="0.3">
      <c r="A87" s="39" t="s">
        <v>924</v>
      </c>
      <c r="B87" s="39" t="s">
        <v>363</v>
      </c>
      <c r="C87" s="39" t="str">
        <f>INDEX('R0. Region mapping'!$C$9:$C$24,MATCH($B87,'R0. Region mapping'!$A$9:$A$24,0))</f>
        <v>NAM</v>
      </c>
      <c r="D87" s="62">
        <v>-8.0483833787223194E-2</v>
      </c>
      <c r="E87" s="62">
        <v>-4.5869512264011102E-3</v>
      </c>
      <c r="F87" s="62">
        <v>-7.4716602062062203E-3</v>
      </c>
      <c r="G87" s="62">
        <v>-1.2170547163234E-2</v>
      </c>
      <c r="H87" s="62">
        <v>-1.9824538879133401E-2</v>
      </c>
      <c r="I87" s="62">
        <v>-3.2292084858307701E-2</v>
      </c>
      <c r="J87" s="62">
        <v>-5.2600403513552399E-2</v>
      </c>
      <c r="K87" s="62">
        <v>-8.5680514650239001E-2</v>
      </c>
      <c r="L87" s="62">
        <v>-0.139564529932175</v>
      </c>
      <c r="M87" s="60"/>
      <c r="N87" s="60"/>
      <c r="O87" s="60"/>
    </row>
    <row r="88" spans="1:15" x14ac:dyDescent="0.3">
      <c r="A88" s="39" t="s">
        <v>924</v>
      </c>
      <c r="B88" s="39" t="s">
        <v>365</v>
      </c>
      <c r="C88" s="39" t="str">
        <f>INDEX('R0. Region mapping'!$C$9:$C$24,MATCH($B88,'R0. Region mapping'!$A$9:$A$24,0))</f>
        <v>EUR</v>
      </c>
      <c r="D88" s="62">
        <v>-0.104306754845487</v>
      </c>
      <c r="E88" s="62">
        <v>-4.5869512266327296E-3</v>
      </c>
      <c r="F88" s="62">
        <v>-7.4716602063522597E-3</v>
      </c>
      <c r="G88" s="62">
        <v>-1.2170547163234201E-2</v>
      </c>
      <c r="H88" s="62">
        <v>-1.9824538879133401E-2</v>
      </c>
      <c r="I88" s="62">
        <v>-3.2292084858559202E-2</v>
      </c>
      <c r="J88" s="62">
        <v>-5.2600403513537501E-2</v>
      </c>
      <c r="K88" s="62">
        <v>-8.5680514649548303E-2</v>
      </c>
      <c r="L88" s="62">
        <v>-0.139564529932175</v>
      </c>
      <c r="M88" s="60"/>
      <c r="N88" s="60"/>
      <c r="O88" s="60"/>
    </row>
    <row r="89" spans="1:15" x14ac:dyDescent="0.3">
      <c r="A89" s="39" t="s">
        <v>925</v>
      </c>
      <c r="B89" s="39" t="s">
        <v>261</v>
      </c>
      <c r="C89" s="39" t="str">
        <f>INDEX('R0. Region mapping'!$C$9:$C$24,MATCH($B89,'R0. Region mapping'!$A$9:$A$24,0))</f>
        <v>AUS</v>
      </c>
      <c r="D89" s="62">
        <v>-7.0253473468926395E-2</v>
      </c>
      <c r="E89" s="62"/>
      <c r="F89" s="62"/>
      <c r="G89" s="62"/>
      <c r="H89" s="62"/>
      <c r="I89" s="62"/>
      <c r="J89" s="62"/>
      <c r="K89" s="62"/>
      <c r="L89" s="62"/>
      <c r="M89" s="60"/>
      <c r="N89" s="60"/>
      <c r="O89" s="60"/>
    </row>
    <row r="90" spans="1:15" x14ac:dyDescent="0.3">
      <c r="A90" s="39" t="s">
        <v>925</v>
      </c>
      <c r="B90" s="39" t="s">
        <v>343</v>
      </c>
      <c r="C90" s="39" t="str">
        <f>INDEX('R0. Region mapping'!$C$9:$C$24,MATCH($B90,'R0. Region mapping'!$A$9:$A$24,0))</f>
        <v>ASI</v>
      </c>
      <c r="D90" s="62">
        <v>-5.8256368485074199E-2</v>
      </c>
      <c r="E90" s="62"/>
      <c r="F90" s="62"/>
      <c r="G90" s="62"/>
      <c r="H90" s="62"/>
      <c r="I90" s="62"/>
      <c r="J90" s="62"/>
      <c r="K90" s="62"/>
      <c r="L90" s="62"/>
      <c r="M90" s="60"/>
      <c r="N90" s="60"/>
      <c r="O90" s="60"/>
    </row>
    <row r="91" spans="1:15" x14ac:dyDescent="0.3">
      <c r="A91" s="39" t="s">
        <v>925</v>
      </c>
      <c r="B91" s="39" t="s">
        <v>367</v>
      </c>
      <c r="C91" s="39" t="str">
        <f>INDEX('R0. Region mapping'!$C$9:$C$24,MATCH($B91,'R0. Region mapping'!$A$9:$A$24,0))</f>
        <v>EUR</v>
      </c>
      <c r="D91" s="62"/>
      <c r="E91" s="62">
        <v>-2.0000000000000001E-4</v>
      </c>
      <c r="F91" s="62">
        <v>-2.0000000000000001E-4</v>
      </c>
      <c r="G91" s="62">
        <v>-2.0000000000000001E-4</v>
      </c>
      <c r="H91" s="62">
        <v>-2.0000000000000001E-4</v>
      </c>
      <c r="I91" s="62">
        <v>2.0000000000000001E-4</v>
      </c>
      <c r="J91" s="62">
        <v>-2.0000000000000001E-4</v>
      </c>
      <c r="K91" s="62">
        <v>-2.0000000000000001E-4</v>
      </c>
      <c r="L91" s="62">
        <v>-2.0000000000000001E-4</v>
      </c>
      <c r="M91" s="60"/>
      <c r="N91" s="60"/>
      <c r="O91" s="60"/>
    </row>
    <row r="92" spans="1:15" x14ac:dyDescent="0.3">
      <c r="A92" s="39" t="s">
        <v>925</v>
      </c>
      <c r="B92" s="39" t="s">
        <v>359</v>
      </c>
      <c r="C92" s="39" t="str">
        <f>INDEX('R0. Region mapping'!$C$9:$C$24,MATCH($B92,'R0. Region mapping'!$A$9:$A$24,0))</f>
        <v>ASI</v>
      </c>
      <c r="D92" s="62">
        <v>-2.7466455721358501E-2</v>
      </c>
      <c r="E92" s="62"/>
      <c r="F92" s="62"/>
      <c r="G92" s="62"/>
      <c r="H92" s="62"/>
      <c r="I92" s="62"/>
      <c r="J92" s="62"/>
      <c r="K92" s="62"/>
      <c r="L92" s="62"/>
      <c r="M92" s="60"/>
      <c r="N92" s="60"/>
      <c r="O92" s="60"/>
    </row>
    <row r="93" spans="1:15" x14ac:dyDescent="0.3">
      <c r="A93" s="39" t="s">
        <v>925</v>
      </c>
      <c r="B93" s="39" t="s">
        <v>361</v>
      </c>
      <c r="C93" s="39" t="str">
        <f>INDEX('R0. Region mapping'!$C$9:$C$24,MATCH($B93,'R0. Region mapping'!$A$9:$A$24,0))</f>
        <v>ASI</v>
      </c>
      <c r="D93" s="62">
        <v>-0.19732212378449801</v>
      </c>
      <c r="E93" s="62"/>
      <c r="F93" s="62"/>
      <c r="G93" s="62"/>
      <c r="H93" s="62"/>
      <c r="I93" s="62"/>
      <c r="J93" s="62"/>
      <c r="K93" s="62"/>
      <c r="L93" s="62"/>
      <c r="M93" s="60"/>
      <c r="N93" s="60"/>
      <c r="O93" s="60"/>
    </row>
    <row r="94" spans="1:15" x14ac:dyDescent="0.3">
      <c r="A94" s="39" t="s">
        <v>925</v>
      </c>
      <c r="B94" s="39" t="s">
        <v>363</v>
      </c>
      <c r="C94" s="39" t="str">
        <f>INDEX('R0. Region mapping'!$C$9:$C$24,MATCH($B94,'R0. Region mapping'!$A$9:$A$24,0))</f>
        <v>NAM</v>
      </c>
      <c r="D94" s="62">
        <v>-8.0483833787223194E-2</v>
      </c>
      <c r="E94" s="62"/>
      <c r="F94" s="62"/>
      <c r="G94" s="62"/>
      <c r="H94" s="62"/>
      <c r="I94" s="62"/>
      <c r="J94" s="62"/>
      <c r="K94" s="62"/>
      <c r="L94" s="62"/>
      <c r="M94" s="60"/>
      <c r="N94" s="60"/>
      <c r="O94" s="60"/>
    </row>
    <row r="95" spans="1:15" x14ac:dyDescent="0.3">
      <c r="A95" s="39" t="s">
        <v>925</v>
      </c>
      <c r="B95" s="39" t="s">
        <v>365</v>
      </c>
      <c r="C95" s="39" t="str">
        <f>INDEX('R0. Region mapping'!$C$9:$C$24,MATCH($B95,'R0. Region mapping'!$A$9:$A$24,0))</f>
        <v>EUR</v>
      </c>
      <c r="D95" s="62">
        <v>-0.104306754845487</v>
      </c>
      <c r="E95" s="62"/>
      <c r="F95" s="62"/>
      <c r="G95" s="62"/>
      <c r="H95" s="62"/>
      <c r="I95" s="62"/>
      <c r="J95" s="62"/>
      <c r="K95" s="62"/>
      <c r="L95" s="62"/>
      <c r="M95" s="60"/>
      <c r="N95" s="60"/>
      <c r="O95" s="60"/>
    </row>
    <row r="96" spans="1:15" x14ac:dyDescent="0.3">
      <c r="A96" s="39" t="s">
        <v>270</v>
      </c>
      <c r="B96" s="39" t="s">
        <v>258</v>
      </c>
      <c r="C96" s="39" t="str">
        <f>INDEX('R0. Region mapping'!$C$9:$C$24,MATCH($B96,'R0. Region mapping'!$A$9:$A$24,0))</f>
        <v>AFR</v>
      </c>
      <c r="D96" s="62"/>
      <c r="E96" s="62">
        <v>-0.32866167563218801</v>
      </c>
      <c r="F96" s="62">
        <v>-0.53535523746494096</v>
      </c>
      <c r="G96" s="62">
        <v>-0.87203726972380502</v>
      </c>
      <c r="H96" s="62">
        <v>-1.4204568230027801</v>
      </c>
      <c r="I96" s="62">
        <v>-2.3137744865585801</v>
      </c>
      <c r="J96" s="62">
        <v>-3.7688948287300001</v>
      </c>
      <c r="K96" s="62">
        <v>-6.1391325354075903</v>
      </c>
      <c r="L96" s="62">
        <v>-10</v>
      </c>
      <c r="M96" s="60"/>
      <c r="N96" s="60"/>
      <c r="O96" s="60"/>
    </row>
    <row r="97" spans="1:15" x14ac:dyDescent="0.3">
      <c r="A97" s="39" t="s">
        <v>270</v>
      </c>
      <c r="B97" s="39" t="s">
        <v>261</v>
      </c>
      <c r="C97" s="39" t="str">
        <f>INDEX('R0. Region mapping'!$C$9:$C$24,MATCH($B97,'R0. Region mapping'!$A$9:$A$24,0))</f>
        <v>AUS</v>
      </c>
      <c r="D97" s="62">
        <v>-7.0253473468926395E-2</v>
      </c>
      <c r="E97" s="62">
        <v>-0.32866167563218801</v>
      </c>
      <c r="F97" s="62">
        <v>-0.53535523746494096</v>
      </c>
      <c r="G97" s="62">
        <v>-0.87203726972380502</v>
      </c>
      <c r="H97" s="62">
        <v>-1.4204568230027801</v>
      </c>
      <c r="I97" s="62">
        <v>-2.3137744865585801</v>
      </c>
      <c r="J97" s="62">
        <v>-3.7688948287300001</v>
      </c>
      <c r="K97" s="62">
        <v>-6.1391325354075903</v>
      </c>
      <c r="L97" s="62">
        <v>-10</v>
      </c>
      <c r="M97" s="60"/>
      <c r="N97" s="60"/>
      <c r="O97" s="60"/>
    </row>
    <row r="98" spans="1:15" x14ac:dyDescent="0.3">
      <c r="A98" s="39" t="s">
        <v>270</v>
      </c>
      <c r="B98" s="39" t="s">
        <v>341</v>
      </c>
      <c r="C98" s="39" t="str">
        <f>INDEX('R0. Region mapping'!$C$9:$C$24,MATCH($B98,'R0. Region mapping'!$A$9:$A$24,0))</f>
        <v>NAM</v>
      </c>
      <c r="D98" s="62"/>
      <c r="E98" s="62">
        <v>-0.32866167563218801</v>
      </c>
      <c r="F98" s="62">
        <v>-0.53535523746494096</v>
      </c>
      <c r="G98" s="62">
        <v>-0.87203726972380502</v>
      </c>
      <c r="H98" s="62">
        <v>-1.4204568230027801</v>
      </c>
      <c r="I98" s="62">
        <v>-2.3137744865585801</v>
      </c>
      <c r="J98" s="62">
        <v>-3.7688948287300001</v>
      </c>
      <c r="K98" s="62">
        <v>-6.1391325354075903</v>
      </c>
      <c r="L98" s="62">
        <v>-10</v>
      </c>
      <c r="M98" s="60"/>
      <c r="N98" s="60"/>
      <c r="O98" s="60"/>
    </row>
    <row r="99" spans="1:15" x14ac:dyDescent="0.3">
      <c r="A99" s="39" t="s">
        <v>270</v>
      </c>
      <c r="B99" s="39" t="s">
        <v>343</v>
      </c>
      <c r="C99" s="39" t="str">
        <f>INDEX('R0. Region mapping'!$C$9:$C$24,MATCH($B99,'R0. Region mapping'!$A$9:$A$24,0))</f>
        <v>ASI</v>
      </c>
      <c r="D99" s="62">
        <v>-5.8256368485074199E-2</v>
      </c>
      <c r="E99" s="62">
        <v>-0.32866167563218801</v>
      </c>
      <c r="F99" s="62">
        <v>-0.53535523746494096</v>
      </c>
      <c r="G99" s="62">
        <v>-0.87203726972380502</v>
      </c>
      <c r="H99" s="62">
        <v>-1.4204568230027801</v>
      </c>
      <c r="I99" s="62">
        <v>-2.3137744865585801</v>
      </c>
      <c r="J99" s="62">
        <v>-3.7688948287300001</v>
      </c>
      <c r="K99" s="62">
        <v>-6.1391325354075903</v>
      </c>
      <c r="L99" s="62">
        <v>-10</v>
      </c>
      <c r="M99" s="60"/>
      <c r="N99" s="60"/>
      <c r="O99" s="60"/>
    </row>
    <row r="100" spans="1:15" x14ac:dyDescent="0.3">
      <c r="A100" s="39" t="s">
        <v>270</v>
      </c>
      <c r="B100" s="39" t="s">
        <v>345</v>
      </c>
      <c r="C100" s="39" t="str">
        <f>INDEX('R0. Region mapping'!$C$9:$C$24,MATCH($B100,'R0. Region mapping'!$A$9:$A$24,0))</f>
        <v>LAM</v>
      </c>
      <c r="D100" s="62"/>
      <c r="E100" s="62">
        <v>-0.32866167563218801</v>
      </c>
      <c r="F100" s="62">
        <v>-0.53535523746494096</v>
      </c>
      <c r="G100" s="62">
        <v>-0.87203726972380502</v>
      </c>
      <c r="H100" s="62">
        <v>-1.4204568230027801</v>
      </c>
      <c r="I100" s="62">
        <v>-2.3137744865585801</v>
      </c>
      <c r="J100" s="62">
        <v>-3.7688948287300001</v>
      </c>
      <c r="K100" s="62">
        <v>-6.1391325354075903</v>
      </c>
      <c r="L100" s="62">
        <v>-10</v>
      </c>
      <c r="M100" s="60"/>
      <c r="N100" s="60"/>
      <c r="O100" s="60"/>
    </row>
    <row r="101" spans="1:15" x14ac:dyDescent="0.3">
      <c r="A101" s="39" t="s">
        <v>270</v>
      </c>
      <c r="B101" s="39" t="s">
        <v>347</v>
      </c>
      <c r="C101" s="39" t="str">
        <f>INDEX('R0. Region mapping'!$C$9:$C$24,MATCH($B101,'R0. Region mapping'!$A$9:$A$24,0))</f>
        <v>EUR</v>
      </c>
      <c r="D101" s="62"/>
      <c r="E101" s="62">
        <v>-0.32866167563218801</v>
      </c>
      <c r="F101" s="62">
        <v>-0.53535523746494096</v>
      </c>
      <c r="G101" s="62">
        <v>-0.87203726972380502</v>
      </c>
      <c r="H101" s="62">
        <v>-1.4204568230027801</v>
      </c>
      <c r="I101" s="62">
        <v>-2.3137744865585801</v>
      </c>
      <c r="J101" s="62">
        <v>-3.7688948287300001</v>
      </c>
      <c r="K101" s="62">
        <v>-6.1391325354075903</v>
      </c>
      <c r="L101" s="62">
        <v>-10</v>
      </c>
      <c r="M101" s="60"/>
      <c r="N101" s="60"/>
      <c r="O101" s="60"/>
    </row>
    <row r="102" spans="1:15" x14ac:dyDescent="0.3">
      <c r="A102" s="39" t="s">
        <v>270</v>
      </c>
      <c r="B102" s="39" t="s">
        <v>349</v>
      </c>
      <c r="C102" s="39" t="str">
        <f>INDEX('R0. Region mapping'!$C$9:$C$24,MATCH($B102,'R0. Region mapping'!$A$9:$A$24,0))</f>
        <v>ASI</v>
      </c>
      <c r="D102" s="502"/>
      <c r="E102" s="502">
        <v>-0.32866167563218801</v>
      </c>
      <c r="F102" s="502">
        <v>-0.53535523746494096</v>
      </c>
      <c r="G102" s="502">
        <v>-0.87203726972380502</v>
      </c>
      <c r="H102" s="502">
        <v>-1.4204568230027801</v>
      </c>
      <c r="I102" s="502">
        <v>-2.3137744865585801</v>
      </c>
      <c r="J102" s="502">
        <v>-3.7688948287300001</v>
      </c>
      <c r="K102" s="502">
        <v>-6.1391325354075903</v>
      </c>
      <c r="L102" s="502">
        <v>-10</v>
      </c>
    </row>
    <row r="103" spans="1:15" x14ac:dyDescent="0.3">
      <c r="A103" s="39" t="s">
        <v>270</v>
      </c>
      <c r="B103" s="39" t="s">
        <v>367</v>
      </c>
      <c r="C103" s="39" t="str">
        <f>INDEX('R0. Region mapping'!$C$9:$C$24,MATCH($B103,'R0. Region mapping'!$A$9:$A$24,0))</f>
        <v>EUR</v>
      </c>
      <c r="D103" s="502"/>
      <c r="E103" s="502">
        <v>-0.32886167563218799</v>
      </c>
      <c r="F103" s="502">
        <v>-0.53555523746494105</v>
      </c>
      <c r="G103" s="502">
        <v>-0.872237269723805</v>
      </c>
      <c r="H103" s="502">
        <v>-1.4206568230027801</v>
      </c>
      <c r="I103" s="502">
        <v>-2.3139744865585801</v>
      </c>
      <c r="J103" s="502">
        <v>-3.7690948287300001</v>
      </c>
      <c r="K103" s="502">
        <v>-6.1393325354075898</v>
      </c>
      <c r="L103" s="502">
        <v>-10.0002</v>
      </c>
    </row>
    <row r="104" spans="1:15" x14ac:dyDescent="0.3">
      <c r="A104" s="39" t="s">
        <v>270</v>
      </c>
      <c r="B104" s="39" t="s">
        <v>351</v>
      </c>
      <c r="C104" s="39" t="str">
        <f>INDEX('R0. Region mapping'!$C$9:$C$24,MATCH($B104,'R0. Region mapping'!$A$9:$A$24,0))</f>
        <v>ASI</v>
      </c>
      <c r="D104" s="502"/>
      <c r="E104" s="502">
        <v>-0.32866167563218801</v>
      </c>
      <c r="F104" s="502">
        <v>-0.53535523746494096</v>
      </c>
      <c r="G104" s="502">
        <v>-0.87203726972380502</v>
      </c>
      <c r="H104" s="502">
        <v>-1.4204568230027801</v>
      </c>
      <c r="I104" s="502">
        <v>-2.3137744865585801</v>
      </c>
      <c r="J104" s="502">
        <v>-3.7688948287300001</v>
      </c>
      <c r="K104" s="502">
        <v>-6.1391325354075903</v>
      </c>
      <c r="L104" s="502">
        <v>-10</v>
      </c>
    </row>
    <row r="105" spans="1:15" x14ac:dyDescent="0.3">
      <c r="A105" s="39" t="s">
        <v>270</v>
      </c>
      <c r="B105" s="39" t="s">
        <v>353</v>
      </c>
      <c r="C105" s="39" t="str">
        <f>INDEX('R0. Region mapping'!$C$9:$C$24,MATCH($B105,'R0. Region mapping'!$A$9:$A$24,0))</f>
        <v>ASI</v>
      </c>
      <c r="D105" s="502"/>
      <c r="E105" s="502">
        <v>-0.32866167563218801</v>
      </c>
      <c r="F105" s="502">
        <v>-0.53535523746494096</v>
      </c>
      <c r="G105" s="502">
        <v>-0.87203726972380502</v>
      </c>
      <c r="H105" s="502">
        <v>-1.4204568230027801</v>
      </c>
      <c r="I105" s="502">
        <v>-2.3137744865585801</v>
      </c>
      <c r="J105" s="502">
        <v>-3.7688948287300001</v>
      </c>
      <c r="K105" s="502">
        <v>-6.1391325354075903</v>
      </c>
      <c r="L105" s="502">
        <v>-10</v>
      </c>
    </row>
    <row r="106" spans="1:15" x14ac:dyDescent="0.3">
      <c r="A106" s="39" t="s">
        <v>270</v>
      </c>
      <c r="B106" s="39" t="s">
        <v>355</v>
      </c>
      <c r="C106" s="39" t="str">
        <f>INDEX('R0. Region mapping'!$C$9:$C$24,MATCH($B106,'R0. Region mapping'!$A$9:$A$24,0))</f>
        <v>AFR</v>
      </c>
      <c r="D106" s="502"/>
      <c r="E106" s="502">
        <v>-0.32866167563218801</v>
      </c>
      <c r="F106" s="502">
        <v>-0.53535523746494096</v>
      </c>
      <c r="G106" s="502">
        <v>-0.87203726972380502</v>
      </c>
      <c r="H106" s="502">
        <v>-1.4204568230027801</v>
      </c>
      <c r="I106" s="502">
        <v>-2.3137744865585801</v>
      </c>
      <c r="J106" s="502">
        <v>-3.7688948287300001</v>
      </c>
      <c r="K106" s="502">
        <v>-6.1391325354075903</v>
      </c>
      <c r="L106" s="502">
        <v>-10</v>
      </c>
    </row>
    <row r="107" spans="1:15" x14ac:dyDescent="0.3">
      <c r="A107" s="39" t="s">
        <v>270</v>
      </c>
      <c r="B107" s="39" t="s">
        <v>357</v>
      </c>
      <c r="C107" s="39" t="str">
        <f>INDEX('R0. Region mapping'!$C$9:$C$24,MATCH($B107,'R0. Region mapping'!$A$9:$A$24,0))</f>
        <v>LAM</v>
      </c>
      <c r="D107" s="502"/>
      <c r="E107" s="502">
        <v>-0.32866167563218801</v>
      </c>
      <c r="F107" s="502">
        <v>-0.53535523746494096</v>
      </c>
      <c r="G107" s="502">
        <v>-0.87203726972380502</v>
      </c>
      <c r="H107" s="502">
        <v>-1.4204568230027801</v>
      </c>
      <c r="I107" s="502">
        <v>-2.3137744865585801</v>
      </c>
      <c r="J107" s="502">
        <v>-3.7688948287300001</v>
      </c>
      <c r="K107" s="502">
        <v>-6.1391325354075903</v>
      </c>
      <c r="L107" s="502">
        <v>-10</v>
      </c>
    </row>
    <row r="108" spans="1:15" x14ac:dyDescent="0.3">
      <c r="A108" s="39" t="s">
        <v>270</v>
      </c>
      <c r="B108" s="39" t="s">
        <v>359</v>
      </c>
      <c r="C108" s="39" t="str">
        <f>INDEX('R0. Region mapping'!$C$9:$C$24,MATCH($B108,'R0. Region mapping'!$A$9:$A$24,0))</f>
        <v>ASI</v>
      </c>
      <c r="D108" s="502">
        <v>-2.7466455721358501E-2</v>
      </c>
      <c r="E108" s="502">
        <v>-0.32866167563218801</v>
      </c>
      <c r="F108" s="502">
        <v>-0.53535523746494096</v>
      </c>
      <c r="G108" s="502">
        <v>-0.87203726972380502</v>
      </c>
      <c r="H108" s="502">
        <v>-1.4204568230027801</v>
      </c>
      <c r="I108" s="502">
        <v>-2.3137744865585801</v>
      </c>
      <c r="J108" s="502">
        <v>-3.7688948287300001</v>
      </c>
      <c r="K108" s="502">
        <v>-6.1391325354075903</v>
      </c>
      <c r="L108" s="502">
        <v>-10</v>
      </c>
    </row>
    <row r="109" spans="1:15" x14ac:dyDescent="0.3">
      <c r="A109" s="39" t="s">
        <v>270</v>
      </c>
      <c r="B109" s="39" t="s">
        <v>361</v>
      </c>
      <c r="C109" s="39" t="str">
        <f>INDEX('R0. Region mapping'!$C$9:$C$24,MATCH($B109,'R0. Region mapping'!$A$9:$A$24,0))</f>
        <v>ASI</v>
      </c>
      <c r="D109" s="502">
        <v>-0.19732212378449801</v>
      </c>
      <c r="E109" s="502">
        <v>-0.32866167563218801</v>
      </c>
      <c r="F109" s="502">
        <v>-0.53535523746494096</v>
      </c>
      <c r="G109" s="502">
        <v>-0.87203726972380502</v>
      </c>
      <c r="H109" s="502">
        <v>-1.4204568230027801</v>
      </c>
      <c r="I109" s="502">
        <v>-2.3137744865585801</v>
      </c>
      <c r="J109" s="502">
        <v>-3.7688948287300001</v>
      </c>
      <c r="K109" s="502">
        <v>-6.1391325354075903</v>
      </c>
      <c r="L109" s="502">
        <v>-10</v>
      </c>
    </row>
    <row r="110" spans="1:15" x14ac:dyDescent="0.3">
      <c r="A110" s="39" t="s">
        <v>270</v>
      </c>
      <c r="B110" s="39" t="s">
        <v>363</v>
      </c>
      <c r="C110" s="39" t="str">
        <f>INDEX('R0. Region mapping'!$C$9:$C$24,MATCH($B110,'R0. Region mapping'!$A$9:$A$24,0))</f>
        <v>NAM</v>
      </c>
      <c r="D110" s="502">
        <v>-8.0483833787223194E-2</v>
      </c>
      <c r="E110" s="502">
        <v>-0.32866167563218801</v>
      </c>
      <c r="F110" s="502">
        <v>-0.53535523746494096</v>
      </c>
      <c r="G110" s="502">
        <v>-0.87203726972380502</v>
      </c>
      <c r="H110" s="502">
        <v>-1.4204568230027801</v>
      </c>
      <c r="I110" s="502">
        <v>-2.3137744865585801</v>
      </c>
      <c r="J110" s="502">
        <v>-3.7688948287300001</v>
      </c>
      <c r="K110" s="502">
        <v>-6.1391325354075903</v>
      </c>
      <c r="L110" s="502">
        <v>-10</v>
      </c>
    </row>
    <row r="111" spans="1:15" x14ac:dyDescent="0.3">
      <c r="A111" s="39" t="s">
        <v>270</v>
      </c>
      <c r="B111" s="39" t="s">
        <v>365</v>
      </c>
      <c r="C111" s="39" t="str">
        <f>INDEX('R0. Region mapping'!$C$9:$C$24,MATCH($B111,'R0. Region mapping'!$A$9:$A$24,0))</f>
        <v>EUR</v>
      </c>
      <c r="D111" s="502">
        <v>-0.104306754845487</v>
      </c>
      <c r="E111" s="502">
        <v>-0.32866167563218801</v>
      </c>
      <c r="F111" s="502">
        <v>-0.53535523746494096</v>
      </c>
      <c r="G111" s="502">
        <v>-0.87203726972380502</v>
      </c>
      <c r="H111" s="502">
        <v>-1.4204568230027801</v>
      </c>
      <c r="I111" s="502">
        <v>-2.3137744865585801</v>
      </c>
      <c r="J111" s="502">
        <v>-3.7688948287300001</v>
      </c>
      <c r="K111" s="502">
        <v>-6.1391325354075903</v>
      </c>
      <c r="L111" s="502">
        <v>-10</v>
      </c>
    </row>
    <row r="112" spans="1:15" x14ac:dyDescent="0.3">
      <c r="A112" s="39" t="s">
        <v>255</v>
      </c>
      <c r="B112" s="39" t="s">
        <v>258</v>
      </c>
      <c r="C112" s="39" t="str">
        <f>INDEX('R0. Region mapping'!$C$9:$C$24,MATCH($B112,'R0. Region mapping'!$A$9:$A$24,0))</f>
        <v>AFR</v>
      </c>
      <c r="D112" s="502"/>
      <c r="E112" s="502"/>
      <c r="F112" s="502">
        <v>-0.53535523746494096</v>
      </c>
      <c r="G112" s="502">
        <v>-0.87203726972380502</v>
      </c>
      <c r="H112" s="502">
        <v>-1.4204568230027801</v>
      </c>
      <c r="I112" s="502">
        <v>-2.3137744865585801</v>
      </c>
      <c r="J112" s="502">
        <v>-3.7688948287300001</v>
      </c>
      <c r="K112" s="502">
        <v>-6.1391325354075903</v>
      </c>
      <c r="L112" s="502">
        <v>-10</v>
      </c>
    </row>
    <row r="113" spans="1:12" x14ac:dyDescent="0.3">
      <c r="A113" s="39" t="s">
        <v>255</v>
      </c>
      <c r="B113" s="39" t="s">
        <v>261</v>
      </c>
      <c r="C113" s="39" t="str">
        <f>INDEX('R0. Region mapping'!$C$9:$C$24,MATCH($B113,'R0. Region mapping'!$A$9:$A$24,0))</f>
        <v>AUS</v>
      </c>
      <c r="D113" s="502">
        <v>-7.0253473468926395E-2</v>
      </c>
      <c r="E113" s="502"/>
      <c r="F113" s="502">
        <v>-0.53535523746494096</v>
      </c>
      <c r="G113" s="502">
        <v>-0.87203726972380502</v>
      </c>
      <c r="H113" s="502">
        <v>-1.4204568230027801</v>
      </c>
      <c r="I113" s="502">
        <v>-2.3137744865585801</v>
      </c>
      <c r="J113" s="502">
        <v>-3.7688948287300001</v>
      </c>
      <c r="K113" s="502">
        <v>-6.1391325354075903</v>
      </c>
      <c r="L113" s="502">
        <v>-10</v>
      </c>
    </row>
    <row r="114" spans="1:12" x14ac:dyDescent="0.3">
      <c r="A114" s="39" t="s">
        <v>255</v>
      </c>
      <c r="B114" s="39" t="s">
        <v>341</v>
      </c>
      <c r="C114" s="39" t="str">
        <f>INDEX('R0. Region mapping'!$C$9:$C$24,MATCH($B114,'R0. Region mapping'!$A$9:$A$24,0))</f>
        <v>NAM</v>
      </c>
      <c r="D114" s="502"/>
      <c r="E114" s="502"/>
      <c r="F114" s="502">
        <v>-0.53535523746494096</v>
      </c>
      <c r="G114" s="502">
        <v>-0.87203726972380502</v>
      </c>
      <c r="H114" s="502">
        <v>-1.4204568230027801</v>
      </c>
      <c r="I114" s="502">
        <v>-2.3137744865585801</v>
      </c>
      <c r="J114" s="502">
        <v>-3.7688948287300001</v>
      </c>
      <c r="K114" s="502">
        <v>-6.1391325354075903</v>
      </c>
      <c r="L114" s="502">
        <v>-10</v>
      </c>
    </row>
    <row r="115" spans="1:12" x14ac:dyDescent="0.3">
      <c r="A115" s="39" t="s">
        <v>255</v>
      </c>
      <c r="B115" s="39" t="s">
        <v>343</v>
      </c>
      <c r="C115" s="39" t="str">
        <f>INDEX('R0. Region mapping'!$C$9:$C$24,MATCH($B115,'R0. Region mapping'!$A$9:$A$24,0))</f>
        <v>ASI</v>
      </c>
      <c r="D115" s="502">
        <v>-5.8256368485074199E-2</v>
      </c>
      <c r="E115" s="502"/>
      <c r="F115" s="502">
        <v>-0.53535523746494096</v>
      </c>
      <c r="G115" s="502">
        <v>-0.87203726972380502</v>
      </c>
      <c r="H115" s="502">
        <v>-1.4204568230027801</v>
      </c>
      <c r="I115" s="502">
        <v>-2.3137744865585801</v>
      </c>
      <c r="J115" s="502">
        <v>-3.7688948287300001</v>
      </c>
      <c r="K115" s="502">
        <v>-6.1391325354075903</v>
      </c>
      <c r="L115" s="502">
        <v>-10</v>
      </c>
    </row>
    <row r="116" spans="1:12" x14ac:dyDescent="0.3">
      <c r="A116" s="39" t="s">
        <v>255</v>
      </c>
      <c r="B116" s="39" t="s">
        <v>345</v>
      </c>
      <c r="C116" s="39" t="str">
        <f>INDEX('R0. Region mapping'!$C$9:$C$24,MATCH($B116,'R0. Region mapping'!$A$9:$A$24,0))</f>
        <v>LAM</v>
      </c>
      <c r="D116" s="502"/>
      <c r="E116" s="502"/>
      <c r="F116" s="502">
        <v>-0.53535523746494096</v>
      </c>
      <c r="G116" s="502">
        <v>-0.87203726972380502</v>
      </c>
      <c r="H116" s="502">
        <v>-1.4204568230027801</v>
      </c>
      <c r="I116" s="502">
        <v>-2.3137744865585801</v>
      </c>
      <c r="J116" s="502">
        <v>-3.7688948287300001</v>
      </c>
      <c r="K116" s="502">
        <v>-6.1391325354075903</v>
      </c>
      <c r="L116" s="502">
        <v>-10</v>
      </c>
    </row>
    <row r="117" spans="1:12" x14ac:dyDescent="0.3">
      <c r="A117" s="39" t="s">
        <v>255</v>
      </c>
      <c r="B117" s="39" t="s">
        <v>347</v>
      </c>
      <c r="C117" s="39" t="str">
        <f>INDEX('R0. Region mapping'!$C$9:$C$24,MATCH($B117,'R0. Region mapping'!$A$9:$A$24,0))</f>
        <v>EUR</v>
      </c>
      <c r="D117" s="502"/>
      <c r="E117" s="502"/>
      <c r="F117" s="502">
        <v>-0.53535523746494096</v>
      </c>
      <c r="G117" s="502">
        <v>-0.87203726972380502</v>
      </c>
      <c r="H117" s="502">
        <v>-1.4204568230027801</v>
      </c>
      <c r="I117" s="502">
        <v>-2.3137744865585801</v>
      </c>
      <c r="J117" s="502">
        <v>-3.7688948287300001</v>
      </c>
      <c r="K117" s="502">
        <v>-6.1391325354075903</v>
      </c>
      <c r="L117" s="502">
        <v>-10</v>
      </c>
    </row>
    <row r="118" spans="1:12" x14ac:dyDescent="0.3">
      <c r="A118" s="39" t="s">
        <v>255</v>
      </c>
      <c r="B118" s="39" t="s">
        <v>349</v>
      </c>
      <c r="C118" s="39" t="str">
        <f>INDEX('R0. Region mapping'!$C$9:$C$24,MATCH($B118,'R0. Region mapping'!$A$9:$A$24,0))</f>
        <v>ASI</v>
      </c>
      <c r="D118" s="502"/>
      <c r="E118" s="502"/>
      <c r="F118" s="502">
        <v>-0.53535523746494096</v>
      </c>
      <c r="G118" s="502">
        <v>-0.87203726972380502</v>
      </c>
      <c r="H118" s="502">
        <v>-1.4204568230027801</v>
      </c>
      <c r="I118" s="502">
        <v>-2.3137744865585801</v>
      </c>
      <c r="J118" s="502">
        <v>-3.7688948287300001</v>
      </c>
      <c r="K118" s="502">
        <v>-6.1391325354075903</v>
      </c>
      <c r="L118" s="502">
        <v>-10</v>
      </c>
    </row>
    <row r="119" spans="1:12" x14ac:dyDescent="0.3">
      <c r="A119" s="39" t="s">
        <v>255</v>
      </c>
      <c r="B119" s="39" t="s">
        <v>367</v>
      </c>
      <c r="C119" s="39" t="str">
        <f>INDEX('R0. Region mapping'!$C$9:$C$24,MATCH($B119,'R0. Region mapping'!$A$9:$A$24,0))</f>
        <v>EUR</v>
      </c>
      <c r="D119" s="502"/>
      <c r="E119" s="502"/>
      <c r="F119" s="502">
        <v>-0.53555523746494105</v>
      </c>
      <c r="G119" s="502">
        <v>-0.872237269723805</v>
      </c>
      <c r="H119" s="502">
        <v>-1.4206568230027801</v>
      </c>
      <c r="I119" s="502">
        <v>-2.3139744865585801</v>
      </c>
      <c r="J119" s="502">
        <v>-3.7690948287300001</v>
      </c>
      <c r="K119" s="502">
        <v>-6.1393325354075898</v>
      </c>
      <c r="L119" s="502">
        <v>-10.0002</v>
      </c>
    </row>
    <row r="120" spans="1:12" x14ac:dyDescent="0.3">
      <c r="A120" s="39" t="s">
        <v>255</v>
      </c>
      <c r="B120" s="39" t="s">
        <v>351</v>
      </c>
      <c r="C120" s="39" t="str">
        <f>INDEX('R0. Region mapping'!$C$9:$C$24,MATCH($B120,'R0. Region mapping'!$A$9:$A$24,0))</f>
        <v>ASI</v>
      </c>
      <c r="D120" s="502"/>
      <c r="E120" s="502"/>
      <c r="F120" s="502">
        <v>-0.53535523746494096</v>
      </c>
      <c r="G120" s="502">
        <v>-0.87203726972380502</v>
      </c>
      <c r="H120" s="502">
        <v>-1.4204568230027801</v>
      </c>
      <c r="I120" s="502">
        <v>-2.3137744865585801</v>
      </c>
      <c r="J120" s="502">
        <v>-3.7688948287300001</v>
      </c>
      <c r="K120" s="502">
        <v>-6.1391325354075903</v>
      </c>
      <c r="L120" s="502">
        <v>-10</v>
      </c>
    </row>
    <row r="121" spans="1:12" x14ac:dyDescent="0.3">
      <c r="A121" s="39" t="s">
        <v>255</v>
      </c>
      <c r="B121" s="39" t="s">
        <v>353</v>
      </c>
      <c r="C121" s="39" t="str">
        <f>INDEX('R0. Region mapping'!$C$9:$C$24,MATCH($B121,'R0. Region mapping'!$A$9:$A$24,0))</f>
        <v>ASI</v>
      </c>
      <c r="D121" s="502"/>
      <c r="E121" s="502"/>
      <c r="F121" s="502">
        <v>-0.53535523746494096</v>
      </c>
      <c r="G121" s="502">
        <v>-0.87203726972380502</v>
      </c>
      <c r="H121" s="502">
        <v>-1.4204568230027801</v>
      </c>
      <c r="I121" s="502">
        <v>-2.3137744865585801</v>
      </c>
      <c r="J121" s="502">
        <v>-3.7688948287300001</v>
      </c>
      <c r="K121" s="502">
        <v>-6.1391325354075903</v>
      </c>
      <c r="L121" s="502">
        <v>-10</v>
      </c>
    </row>
    <row r="122" spans="1:12" x14ac:dyDescent="0.3">
      <c r="A122" s="39" t="s">
        <v>255</v>
      </c>
      <c r="B122" s="39" t="s">
        <v>355</v>
      </c>
      <c r="C122" s="39" t="str">
        <f>INDEX('R0. Region mapping'!$C$9:$C$24,MATCH($B122,'R0. Region mapping'!$A$9:$A$24,0))</f>
        <v>AFR</v>
      </c>
      <c r="D122" s="502"/>
      <c r="E122" s="502"/>
      <c r="F122" s="502">
        <v>-0.53535523746494096</v>
      </c>
      <c r="G122" s="502">
        <v>-0.87203726972380502</v>
      </c>
      <c r="H122" s="502">
        <v>-1.4204568230027801</v>
      </c>
      <c r="I122" s="502">
        <v>-2.3137744865585801</v>
      </c>
      <c r="J122" s="502">
        <v>-3.7688948287300001</v>
      </c>
      <c r="K122" s="502">
        <v>-6.1391325354075903</v>
      </c>
      <c r="L122" s="502">
        <v>-10</v>
      </c>
    </row>
    <row r="123" spans="1:12" x14ac:dyDescent="0.3">
      <c r="A123" s="39" t="s">
        <v>255</v>
      </c>
      <c r="B123" s="39" t="s">
        <v>357</v>
      </c>
      <c r="C123" s="39" t="str">
        <f>INDEX('R0. Region mapping'!$C$9:$C$24,MATCH($B123,'R0. Region mapping'!$A$9:$A$24,0))</f>
        <v>LAM</v>
      </c>
      <c r="D123" s="502"/>
      <c r="E123" s="502"/>
      <c r="F123" s="502">
        <v>-0.53535523746494096</v>
      </c>
      <c r="G123" s="502">
        <v>-0.87203726972380502</v>
      </c>
      <c r="H123" s="502">
        <v>-1.4204568230027801</v>
      </c>
      <c r="I123" s="502">
        <v>-2.3137744865585801</v>
      </c>
      <c r="J123" s="502">
        <v>-3.7688948287300001</v>
      </c>
      <c r="K123" s="502">
        <v>-6.1391325354075903</v>
      </c>
      <c r="L123" s="502">
        <v>-10</v>
      </c>
    </row>
    <row r="124" spans="1:12" x14ac:dyDescent="0.3">
      <c r="A124" s="39" t="s">
        <v>255</v>
      </c>
      <c r="B124" s="39" t="s">
        <v>359</v>
      </c>
      <c r="C124" s="39" t="str">
        <f>INDEX('R0. Region mapping'!$C$9:$C$24,MATCH($B124,'R0. Region mapping'!$A$9:$A$24,0))</f>
        <v>ASI</v>
      </c>
      <c r="D124" s="502">
        <v>-2.7466455721358501E-2</v>
      </c>
      <c r="E124" s="502"/>
      <c r="F124" s="502">
        <v>-0.53535523746494096</v>
      </c>
      <c r="G124" s="502">
        <v>-0.87203726972380502</v>
      </c>
      <c r="H124" s="502">
        <v>-1.4204568230027801</v>
      </c>
      <c r="I124" s="502">
        <v>-2.3137744865585801</v>
      </c>
      <c r="J124" s="502">
        <v>-3.7688948287300001</v>
      </c>
      <c r="K124" s="502">
        <v>-6.1391325354075903</v>
      </c>
      <c r="L124" s="502">
        <v>-10</v>
      </c>
    </row>
    <row r="125" spans="1:12" x14ac:dyDescent="0.3">
      <c r="A125" s="39" t="s">
        <v>255</v>
      </c>
      <c r="B125" s="39" t="s">
        <v>361</v>
      </c>
      <c r="C125" s="39" t="str">
        <f>INDEX('R0. Region mapping'!$C$9:$C$24,MATCH($B125,'R0. Region mapping'!$A$9:$A$24,0))</f>
        <v>ASI</v>
      </c>
      <c r="D125" s="502">
        <v>-0.19732212378449801</v>
      </c>
      <c r="E125" s="502"/>
      <c r="F125" s="502">
        <v>-0.53535523746494096</v>
      </c>
      <c r="G125" s="502">
        <v>-0.87203726972380502</v>
      </c>
      <c r="H125" s="502">
        <v>-1.4204568230027801</v>
      </c>
      <c r="I125" s="502">
        <v>-2.3137744865585801</v>
      </c>
      <c r="J125" s="502">
        <v>-3.7688948287300001</v>
      </c>
      <c r="K125" s="502">
        <v>-6.1391325354075903</v>
      </c>
      <c r="L125" s="502">
        <v>-10</v>
      </c>
    </row>
    <row r="126" spans="1:12" x14ac:dyDescent="0.3">
      <c r="A126" s="39" t="s">
        <v>255</v>
      </c>
      <c r="B126" s="39" t="s">
        <v>363</v>
      </c>
      <c r="C126" s="39" t="str">
        <f>INDEX('R0. Region mapping'!$C$9:$C$24,MATCH($B126,'R0. Region mapping'!$A$9:$A$24,0))</f>
        <v>NAM</v>
      </c>
      <c r="D126" s="502">
        <v>-8.0483833787223194E-2</v>
      </c>
      <c r="E126" s="502"/>
      <c r="F126" s="502">
        <v>-0.53535523746494096</v>
      </c>
      <c r="G126" s="502">
        <v>-0.87203726972380502</v>
      </c>
      <c r="H126" s="502">
        <v>-1.4204568230027801</v>
      </c>
      <c r="I126" s="502">
        <v>-2.3137744865585801</v>
      </c>
      <c r="J126" s="502">
        <v>-3.7688948287300001</v>
      </c>
      <c r="K126" s="502">
        <v>-6.1391325354075903</v>
      </c>
      <c r="L126" s="502">
        <v>-10</v>
      </c>
    </row>
    <row r="127" spans="1:12" x14ac:dyDescent="0.3">
      <c r="A127" s="39" t="s">
        <v>255</v>
      </c>
      <c r="B127" s="39" t="s">
        <v>365</v>
      </c>
      <c r="C127" s="39" t="str">
        <f>INDEX('R0. Region mapping'!$C$9:$C$24,MATCH($B127,'R0. Region mapping'!$A$9:$A$24,0))</f>
        <v>EUR</v>
      </c>
      <c r="D127" s="502">
        <v>-0.104306754845487</v>
      </c>
      <c r="E127" s="502"/>
      <c r="F127" s="502">
        <v>-0.53535523746494096</v>
      </c>
      <c r="G127" s="502">
        <v>-0.87203726972380502</v>
      </c>
      <c r="H127" s="502">
        <v>-1.4204568230027801</v>
      </c>
      <c r="I127" s="502">
        <v>-2.3137744865585801</v>
      </c>
      <c r="J127" s="502">
        <v>-3.7688948287300001</v>
      </c>
      <c r="K127" s="502">
        <v>-6.1391325354075903</v>
      </c>
      <c r="L127" s="502">
        <v>-10</v>
      </c>
    </row>
  </sheetData>
  <autoFilter ref="A8:L88" xr:uid="{6E709C33-1B95-4F8C-9500-529FB205D8F2}"/>
  <conditionalFormatting sqref="A1:XFD1 B2:XFD7 A2:A5 A8:XFD1048576">
    <cfRule type="expression" dxfId="57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63B-C904-40B9-9D77-DE4C7F6972A2}">
  <sheetPr>
    <tabColor theme="7" tint="0.39997558519241921"/>
  </sheetPr>
  <dimension ref="A1:P396"/>
  <sheetViews>
    <sheetView workbookViewId="0"/>
    <sheetView workbookViewId="1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926</v>
      </c>
    </row>
    <row r="2" spans="1:16" s="28" customFormat="1" x14ac:dyDescent="0.3">
      <c r="A2" s="28" t="s">
        <v>331</v>
      </c>
      <c r="B2" s="28" t="s">
        <v>917</v>
      </c>
    </row>
    <row r="3" spans="1:16" s="28" customFormat="1" x14ac:dyDescent="0.3">
      <c r="A3" s="28" t="s">
        <v>332</v>
      </c>
      <c r="B3" s="28" t="s">
        <v>197</v>
      </c>
    </row>
    <row r="4" spans="1:16" s="28" customFormat="1" x14ac:dyDescent="0.3">
      <c r="A4" s="28" t="s">
        <v>333</v>
      </c>
      <c r="B4" s="56">
        <v>43141</v>
      </c>
    </row>
    <row r="5" spans="1:16" s="28" customFormat="1" x14ac:dyDescent="0.3">
      <c r="A5" s="28" t="s">
        <v>194</v>
      </c>
      <c r="B5" s="28" t="s">
        <v>927</v>
      </c>
    </row>
    <row r="6" spans="1:16" s="28" customFormat="1" x14ac:dyDescent="0.3">
      <c r="A6" s="28" t="s">
        <v>46</v>
      </c>
      <c r="B6" s="28" t="s">
        <v>928</v>
      </c>
    </row>
    <row r="8" spans="1:16" x14ac:dyDescent="0.3">
      <c r="A8" s="39" t="s">
        <v>56</v>
      </c>
      <c r="B8" s="39" t="s">
        <v>371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249</v>
      </c>
      <c r="B9" s="39" t="s">
        <v>929</v>
      </c>
      <c r="C9" s="62" t="s">
        <v>258</v>
      </c>
      <c r="D9" s="62" t="str">
        <f>INDEX('R0. Region mapping'!$C$9:$C$24,MATCH($C9,'R0. Region mapping'!$A$9:$A$24,0))</f>
        <v>AFR</v>
      </c>
      <c r="E9" s="60">
        <v>5943.7487520000004</v>
      </c>
      <c r="F9" s="60">
        <v>6367.0922568611986</v>
      </c>
      <c r="G9" s="60">
        <v>7562.1082802642986</v>
      </c>
      <c r="H9" s="60">
        <v>9957.8525219478088</v>
      </c>
      <c r="I9" s="60">
        <v>13819.146217799798</v>
      </c>
      <c r="J9" s="60">
        <v>19798.134978081129</v>
      </c>
      <c r="K9" s="60">
        <v>27933.77381763433</v>
      </c>
      <c r="L9" s="60">
        <v>39425.72439952584</v>
      </c>
      <c r="M9" s="60">
        <v>55613.877974561015</v>
      </c>
      <c r="N9" s="60">
        <v>65672.370731198593</v>
      </c>
      <c r="O9" s="60">
        <v>83121.714011018528</v>
      </c>
      <c r="P9" s="58">
        <v>100287.1129438811</v>
      </c>
    </row>
    <row r="10" spans="1:16" x14ac:dyDescent="0.3">
      <c r="A10" s="39" t="s">
        <v>249</v>
      </c>
      <c r="B10" s="39" t="s">
        <v>929</v>
      </c>
      <c r="C10" s="62" t="s">
        <v>261</v>
      </c>
      <c r="D10" s="62" t="str">
        <f>INDEX('R0. Region mapping'!$C$9:$C$24,MATCH($C10,'R0. Region mapping'!$A$9:$A$24,0))</f>
        <v>AUS</v>
      </c>
      <c r="E10" s="60">
        <v>8698.3700759999992</v>
      </c>
      <c r="F10" s="60">
        <v>9317.9114846631001</v>
      </c>
      <c r="G10" s="60">
        <v>11066.755867564099</v>
      </c>
      <c r="H10" s="60">
        <v>14572.804136276191</v>
      </c>
      <c r="I10" s="60">
        <v>20556.37945340549</v>
      </c>
      <c r="J10" s="60">
        <v>28996.80337983129</v>
      </c>
      <c r="K10" s="60">
        <v>40686.40992095352</v>
      </c>
      <c r="L10" s="60">
        <v>57697.516441296975</v>
      </c>
      <c r="M10" s="60">
        <v>81388.045183010283</v>
      </c>
      <c r="N10" s="60">
        <v>96334.139314059619</v>
      </c>
      <c r="O10" s="60">
        <v>102604.57444437801</v>
      </c>
      <c r="P10" s="58">
        <v>89365.667505705365</v>
      </c>
    </row>
    <row r="11" spans="1:16" x14ac:dyDescent="0.3">
      <c r="A11" s="39" t="s">
        <v>249</v>
      </c>
      <c r="B11" s="39" t="s">
        <v>929</v>
      </c>
      <c r="C11" s="62" t="s">
        <v>341</v>
      </c>
      <c r="D11" s="62" t="str">
        <f>INDEX('R0. Region mapping'!$C$9:$C$24,MATCH($C11,'R0. Region mapping'!$A$9:$A$24,0))</f>
        <v>NAM</v>
      </c>
      <c r="E11" s="60">
        <v>617.51113199999998</v>
      </c>
      <c r="F11" s="60">
        <v>1424.9757345876001</v>
      </c>
      <c r="G11" s="60">
        <v>1584.5546077635161</v>
      </c>
      <c r="H11" s="60">
        <v>1451.65115058161</v>
      </c>
      <c r="I11" s="60">
        <v>673.00708354092296</v>
      </c>
      <c r="J11" s="60">
        <v>7.62028107306267</v>
      </c>
      <c r="K11" s="60">
        <v>7.62028107306267</v>
      </c>
      <c r="L11" s="60">
        <v>7.62028107306271</v>
      </c>
      <c r="M11" s="60">
        <v>7.6202810730626602</v>
      </c>
      <c r="N11" s="60">
        <v>7.6202810730626602</v>
      </c>
      <c r="O11" s="60">
        <v>7.6202810730626602</v>
      </c>
      <c r="P11" s="58">
        <v>6.5560129029481198</v>
      </c>
    </row>
    <row r="12" spans="1:16" x14ac:dyDescent="0.3">
      <c r="A12" s="39" t="s">
        <v>249</v>
      </c>
      <c r="B12" s="39" t="s">
        <v>929</v>
      </c>
      <c r="C12" s="62" t="s">
        <v>343</v>
      </c>
      <c r="D12" s="62" t="str">
        <f>INDEX('R0. Region mapping'!$C$9:$C$24,MATCH($C12,'R0. Region mapping'!$A$9:$A$24,0))</f>
        <v>ASI</v>
      </c>
      <c r="E12" s="60">
        <v>46391.120343504801</v>
      </c>
      <c r="F12" s="60">
        <v>58024.0049994</v>
      </c>
      <c r="G12" s="60">
        <v>77644.269314924502</v>
      </c>
      <c r="H12" s="60">
        <v>87851.77870432724</v>
      </c>
      <c r="I12" s="60">
        <v>97912.94250315275</v>
      </c>
      <c r="J12" s="60">
        <v>89188.773075266945</v>
      </c>
      <c r="K12" s="60">
        <v>76187.47264397057</v>
      </c>
      <c r="L12" s="60">
        <v>51244.064687148821</v>
      </c>
      <c r="M12" s="60">
        <v>10335.34186530942</v>
      </c>
      <c r="N12" s="60">
        <v>2306.949626942026</v>
      </c>
      <c r="O12" s="60">
        <v>627.92395776131798</v>
      </c>
      <c r="P12" s="58">
        <v>627.75479053552704</v>
      </c>
    </row>
    <row r="13" spans="1:16" x14ac:dyDescent="0.3">
      <c r="A13" s="39" t="s">
        <v>249</v>
      </c>
      <c r="B13" s="39" t="s">
        <v>929</v>
      </c>
      <c r="C13" s="62" t="s">
        <v>345</v>
      </c>
      <c r="D13" s="62" t="str">
        <f>INDEX('R0. Region mapping'!$C$9:$C$24,MATCH($C13,'R0. Region mapping'!$A$9:$A$24,0))</f>
        <v>LAM</v>
      </c>
      <c r="E13" s="60">
        <v>1956.4995470857345</v>
      </c>
      <c r="F13" s="60">
        <v>2095.445209019198</v>
      </c>
      <c r="G13" s="60">
        <v>2489.6842308059158</v>
      </c>
      <c r="H13" s="60">
        <v>3279.2941454791589</v>
      </c>
      <c r="I13" s="60">
        <v>4625.5826701557289</v>
      </c>
      <c r="J13" s="60">
        <v>6524.4060519261884</v>
      </c>
      <c r="K13" s="60">
        <v>9202.8598987891182</v>
      </c>
      <c r="L13" s="60">
        <v>12123.730990422688</v>
      </c>
      <c r="M13" s="60">
        <v>18209.409442899232</v>
      </c>
      <c r="N13" s="60">
        <v>25824.359797255012</v>
      </c>
      <c r="O13" s="60">
        <v>8604.0398095235396</v>
      </c>
      <c r="P13" s="58">
        <v>10168.766906091001</v>
      </c>
    </row>
    <row r="14" spans="1:16" x14ac:dyDescent="0.3">
      <c r="A14" s="39" t="s">
        <v>249</v>
      </c>
      <c r="B14" s="39" t="s">
        <v>929</v>
      </c>
      <c r="C14" s="62" t="s">
        <v>347</v>
      </c>
      <c r="D14" s="62" t="str">
        <f>INDEX('R0. Region mapping'!$C$9:$C$24,MATCH($C14,'R0. Region mapping'!$A$9:$A$24,0))</f>
        <v>EUR</v>
      </c>
      <c r="E14" s="60">
        <v>220.65328754332259</v>
      </c>
      <c r="F14" s="60">
        <v>4653.0258739403698</v>
      </c>
      <c r="G14" s="60">
        <v>5526.0222973536002</v>
      </c>
      <c r="H14" s="60">
        <v>4969.4842541685703</v>
      </c>
      <c r="I14" s="60">
        <v>4551.2511735429252</v>
      </c>
      <c r="J14" s="60">
        <v>5475.9980502212511</v>
      </c>
      <c r="K14" s="60">
        <v>5487.9555771682626</v>
      </c>
      <c r="L14" s="60">
        <v>7296.6259052994601</v>
      </c>
      <c r="M14" s="60">
        <v>7926.2269642689635</v>
      </c>
      <c r="N14" s="60">
        <v>8615.9298244731817</v>
      </c>
      <c r="O14" s="60">
        <v>9343.0322752389329</v>
      </c>
      <c r="P14" s="58">
        <v>181.26781884579918</v>
      </c>
    </row>
    <row r="15" spans="1:16" x14ac:dyDescent="0.3">
      <c r="A15" s="39" t="s">
        <v>249</v>
      </c>
      <c r="B15" s="39" t="s">
        <v>929</v>
      </c>
      <c r="C15" s="62" t="s">
        <v>349</v>
      </c>
      <c r="D15" s="62" t="str">
        <f>INDEX('R0. Region mapping'!$C$9:$C$24,MATCH($C15,'R0. Region mapping'!$A$9:$A$24,0))</f>
        <v>ASI</v>
      </c>
      <c r="E15" s="60">
        <v>7004.1642922463398</v>
      </c>
      <c r="F15" s="60">
        <v>7501.01150087112</v>
      </c>
      <c r="G15" s="60">
        <v>7295.3816510674205</v>
      </c>
      <c r="H15" s="60">
        <v>6429.32100502908</v>
      </c>
      <c r="I15" s="60">
        <v>5520.190178926493</v>
      </c>
      <c r="J15" s="60">
        <v>6659.1243991754309</v>
      </c>
      <c r="K15" s="60">
        <v>10303.842545547817</v>
      </c>
      <c r="L15" s="60">
        <v>11815.15041307568</v>
      </c>
      <c r="M15" s="60">
        <v>12836.34430683105</v>
      </c>
      <c r="N15" s="60">
        <v>16159.418610003786</v>
      </c>
      <c r="O15" s="60">
        <v>19689.185295374424</v>
      </c>
      <c r="P15" s="58">
        <v>32619.854331068891</v>
      </c>
    </row>
    <row r="16" spans="1:16" x14ac:dyDescent="0.3">
      <c r="A16" s="39" t="s">
        <v>249</v>
      </c>
      <c r="B16" s="39" t="s">
        <v>929</v>
      </c>
      <c r="C16" s="62" t="s">
        <v>351</v>
      </c>
      <c r="D16" s="62" t="str">
        <f>INDEX('R0. Region mapping'!$C$9:$C$24,MATCH($C16,'R0. Region mapping'!$A$9:$A$24,0))</f>
        <v>ASI</v>
      </c>
      <c r="E16" s="60">
        <v>7409.3540039325098</v>
      </c>
      <c r="F16" s="60">
        <v>8929.7982051012004</v>
      </c>
      <c r="G16" s="60">
        <v>12524.503927366441</v>
      </c>
      <c r="H16" s="60">
        <v>13939.316043226268</v>
      </c>
      <c r="I16" s="60">
        <v>19118.059976132961</v>
      </c>
      <c r="J16" s="60">
        <v>24679.832049920584</v>
      </c>
      <c r="K16" s="60">
        <v>31485.84017115767</v>
      </c>
      <c r="L16" s="60">
        <v>37034.315211003232</v>
      </c>
      <c r="M16" s="60">
        <v>44968.308955907298</v>
      </c>
      <c r="N16" s="60">
        <v>51342.633107971204</v>
      </c>
      <c r="O16" s="60">
        <v>19081.4478617307</v>
      </c>
      <c r="P16" s="58">
        <v>6.23073185699036</v>
      </c>
    </row>
    <row r="17" spans="1:16" x14ac:dyDescent="0.3">
      <c r="A17" s="39" t="s">
        <v>249</v>
      </c>
      <c r="B17" s="39" t="s">
        <v>929</v>
      </c>
      <c r="C17" s="62" t="s">
        <v>355</v>
      </c>
      <c r="D17" s="62" t="str">
        <f>INDEX('R0. Region mapping'!$C$9:$C$24,MATCH($C17,'R0. Region mapping'!$A$9:$A$24,0))</f>
        <v>AFR</v>
      </c>
      <c r="E17" s="60">
        <v>167.08318595763097</v>
      </c>
      <c r="F17" s="60">
        <v>85.690512330299896</v>
      </c>
      <c r="G17" s="60">
        <v>225.21379663578699</v>
      </c>
      <c r="H17" s="60">
        <v>513.84593078341948</v>
      </c>
      <c r="I17" s="60">
        <v>352.4901736769005</v>
      </c>
      <c r="J17" s="60">
        <v>78.991367683050697</v>
      </c>
      <c r="K17" s="60">
        <v>82.701581335995002</v>
      </c>
      <c r="L17" s="60">
        <v>104.1904377108773</v>
      </c>
      <c r="M17" s="60">
        <v>125.9704493436941</v>
      </c>
      <c r="N17" s="60">
        <v>108.577831396665</v>
      </c>
      <c r="O17" s="60">
        <v>95.630449554077103</v>
      </c>
      <c r="P17" s="58">
        <v>82.221410014416392</v>
      </c>
    </row>
    <row r="18" spans="1:16" x14ac:dyDescent="0.3">
      <c r="A18" s="39" t="s">
        <v>249</v>
      </c>
      <c r="B18" s="39" t="s">
        <v>929</v>
      </c>
      <c r="C18" s="62" t="s">
        <v>357</v>
      </c>
      <c r="D18" s="62" t="str">
        <f>INDEX('R0. Region mapping'!$C$9:$C$24,MATCH($C18,'R0. Region mapping'!$A$9:$A$24,0))</f>
        <v>LAM</v>
      </c>
      <c r="E18" s="60">
        <v>173.91967199999999</v>
      </c>
      <c r="F18" s="60">
        <v>231.3813991797</v>
      </c>
      <c r="G18" s="60">
        <v>238.62200678714299</v>
      </c>
      <c r="H18" s="60">
        <v>102.51347491245799</v>
      </c>
      <c r="I18" s="60">
        <v>4.7756148048</v>
      </c>
      <c r="J18" s="60">
        <v>4.7756148047999902</v>
      </c>
      <c r="K18" s="60">
        <v>4.7756148048</v>
      </c>
      <c r="L18" s="60">
        <v>4.0591394438400004</v>
      </c>
      <c r="M18" s="60">
        <v>3.3426640828799998</v>
      </c>
      <c r="N18" s="60">
        <v>2.6261887219200002</v>
      </c>
      <c r="O18" s="60">
        <v>1.9520504212740999</v>
      </c>
      <c r="P18" s="58">
        <v>2.0309302520347199</v>
      </c>
    </row>
    <row r="19" spans="1:16" x14ac:dyDescent="0.3">
      <c r="A19" s="39" t="s">
        <v>249</v>
      </c>
      <c r="B19" s="39" t="s">
        <v>929</v>
      </c>
      <c r="C19" s="62" t="s">
        <v>359</v>
      </c>
      <c r="D19" s="62" t="str">
        <f>INDEX('R0. Region mapping'!$C$9:$C$24,MATCH($C19,'R0. Region mapping'!$A$9:$A$24,0))</f>
        <v>ASI</v>
      </c>
      <c r="E19" s="60">
        <v>6026.521788</v>
      </c>
      <c r="F19" s="60">
        <v>6455.7608023502989</v>
      </c>
      <c r="G19" s="60">
        <v>7667.4186974833201</v>
      </c>
      <c r="H19" s="60">
        <v>10096.526231028209</v>
      </c>
      <c r="I19" s="60">
        <v>8892.2799842781478</v>
      </c>
      <c r="J19" s="60">
        <v>15145.135362252833</v>
      </c>
      <c r="K19" s="60">
        <v>23100.22908425047</v>
      </c>
      <c r="L19" s="60">
        <v>36662.973077383991</v>
      </c>
      <c r="M19" s="60">
        <v>56387.607135542756</v>
      </c>
      <c r="N19" s="60">
        <v>79540.201560637826</v>
      </c>
      <c r="O19" s="60">
        <v>112200.26395409656</v>
      </c>
      <c r="P19" s="58">
        <v>158267.80908295515</v>
      </c>
    </row>
    <row r="20" spans="1:16" x14ac:dyDescent="0.3">
      <c r="A20" s="39" t="s">
        <v>249</v>
      </c>
      <c r="B20" s="39" t="s">
        <v>929</v>
      </c>
      <c r="C20" s="62" t="s">
        <v>361</v>
      </c>
      <c r="D20" s="62" t="str">
        <f>INDEX('R0. Region mapping'!$C$9:$C$24,MATCH($C20,'R0. Region mapping'!$A$9:$A$24,0))</f>
        <v>ASI</v>
      </c>
      <c r="E20" s="60">
        <v>27.360000740522899</v>
      </c>
      <c r="F20" s="60">
        <v>6.17539931520158</v>
      </c>
      <c r="G20" s="60">
        <v>6.9509008023695502</v>
      </c>
      <c r="H20" s="60">
        <v>15.476799692411699</v>
      </c>
      <c r="I20" s="60">
        <v>22.5781400528898</v>
      </c>
      <c r="J20" s="60">
        <v>7.13014905196298</v>
      </c>
      <c r="K20" s="60">
        <v>6.3168295116092503</v>
      </c>
      <c r="L20" s="60">
        <v>6.2235534452150398</v>
      </c>
      <c r="M20" s="60">
        <v>6.2235534452150398</v>
      </c>
      <c r="N20" s="60">
        <v>6.2235534452150398</v>
      </c>
      <c r="O20" s="60">
        <v>6.2235534452150398</v>
      </c>
      <c r="P20" s="58">
        <v>4.9894991336057899</v>
      </c>
    </row>
    <row r="21" spans="1:16" x14ac:dyDescent="0.3">
      <c r="A21" s="39" t="s">
        <v>249</v>
      </c>
      <c r="B21" s="39" t="s">
        <v>929</v>
      </c>
      <c r="C21" s="62" t="s">
        <v>363</v>
      </c>
      <c r="D21" s="62" t="str">
        <f>INDEX('R0. Region mapping'!$C$9:$C$24,MATCH($C21,'R0. Region mapping'!$A$9:$A$24,0))</f>
        <v>NAM</v>
      </c>
      <c r="E21" s="60">
        <v>22227.2315051361</v>
      </c>
      <c r="F21" s="60">
        <v>25304.621501101501</v>
      </c>
      <c r="G21" s="60">
        <v>30053.952426435699</v>
      </c>
      <c r="H21" s="60">
        <v>31708.8467632795</v>
      </c>
      <c r="I21" s="60">
        <v>34842.622519398494</v>
      </c>
      <c r="J21" s="60">
        <v>40707.369521450782</v>
      </c>
      <c r="K21" s="60">
        <v>46941.052761764775</v>
      </c>
      <c r="L21" s="60">
        <v>59790.411422364516</v>
      </c>
      <c r="M21" s="60">
        <v>63780.823647039499</v>
      </c>
      <c r="N21" s="60">
        <v>63351.467100940004</v>
      </c>
      <c r="O21" s="60">
        <v>80347.262069202785</v>
      </c>
      <c r="P21" s="58">
        <v>91865.089978876291</v>
      </c>
    </row>
    <row r="22" spans="1:16" x14ac:dyDescent="0.3">
      <c r="A22" s="39" t="s">
        <v>249</v>
      </c>
      <c r="B22" s="39" t="s">
        <v>929</v>
      </c>
      <c r="C22" s="62" t="s">
        <v>365</v>
      </c>
      <c r="D22" s="62" t="str">
        <f>INDEX('R0. Region mapping'!$C$9:$C$24,MATCH($C22,'R0. Region mapping'!$A$9:$A$24,0))</f>
        <v>EUR</v>
      </c>
      <c r="E22" s="60">
        <v>1670.2518210122685</v>
      </c>
      <c r="F22" s="60">
        <v>2465.98526880084</v>
      </c>
      <c r="G22" s="60">
        <v>3217.9165036998402</v>
      </c>
      <c r="H22" s="60">
        <v>4683.6064209372798</v>
      </c>
      <c r="I22" s="60">
        <v>3678.9677902162298</v>
      </c>
      <c r="J22" s="60">
        <v>294.25837521993299</v>
      </c>
      <c r="K22" s="60">
        <v>310.84967374174897</v>
      </c>
      <c r="L22" s="60">
        <v>320.14889255641015</v>
      </c>
      <c r="M22" s="60">
        <v>640.68575206896503</v>
      </c>
      <c r="N22" s="60">
        <v>746.04613813717606</v>
      </c>
      <c r="O22" s="60">
        <v>866.49976865432609</v>
      </c>
      <c r="P22" s="58">
        <v>980.48386770344405</v>
      </c>
    </row>
    <row r="23" spans="1:16" x14ac:dyDescent="0.3">
      <c r="A23" s="39" t="s">
        <v>249</v>
      </c>
      <c r="B23" s="39" t="s">
        <v>930</v>
      </c>
      <c r="C23" s="62" t="s">
        <v>258</v>
      </c>
      <c r="D23" s="62" t="str">
        <f>INDEX('R0. Region mapping'!$C$9:$C$24,MATCH($C23,'R0. Region mapping'!$A$9:$A$24,0))</f>
        <v>AFR</v>
      </c>
      <c r="E23" s="60">
        <v>9039.9093712585</v>
      </c>
      <c r="F23" s="60">
        <v>8809.2557572813712</v>
      </c>
      <c r="G23" s="60">
        <v>9990.048090982531</v>
      </c>
      <c r="H23" s="60">
        <v>13006.424791376801</v>
      </c>
      <c r="I23" s="60">
        <v>12730.204791930157</v>
      </c>
      <c r="J23" s="60">
        <v>13650.293880589468</v>
      </c>
      <c r="K23" s="60">
        <v>10909.400945354198</v>
      </c>
      <c r="L23" s="60">
        <v>15390.899430733471</v>
      </c>
      <c r="M23" s="60">
        <v>16052.731180853483</v>
      </c>
      <c r="N23" s="60">
        <v>16416.745836411355</v>
      </c>
      <c r="O23" s="60">
        <v>15577.291942869248</v>
      </c>
      <c r="P23" s="58">
        <v>14095.62202663019</v>
      </c>
    </row>
    <row r="24" spans="1:16" x14ac:dyDescent="0.3">
      <c r="A24" s="39" t="s">
        <v>249</v>
      </c>
      <c r="B24" s="39" t="s">
        <v>930</v>
      </c>
      <c r="C24" s="62" t="s">
        <v>261</v>
      </c>
      <c r="D24" s="62" t="str">
        <f>INDEX('R0. Region mapping'!$C$9:$C$24,MATCH($C24,'R0. Region mapping'!$A$9:$A$24,0))</f>
        <v>AUS</v>
      </c>
      <c r="E24" s="60">
        <v>3084.4860447073602</v>
      </c>
      <c r="F24" s="60">
        <v>1703.66057912118</v>
      </c>
      <c r="G24" s="60">
        <v>1622.8672533731601</v>
      </c>
      <c r="H24" s="60">
        <v>757.54845727631903</v>
      </c>
      <c r="I24" s="60">
        <v>929.27638160862296</v>
      </c>
      <c r="J24" s="60">
        <v>1236.5548514935099</v>
      </c>
      <c r="K24" s="60">
        <v>1518.5445841370631</v>
      </c>
      <c r="L24" s="60">
        <v>1788.82022840695</v>
      </c>
      <c r="M24" s="60">
        <v>2042.513234378511</v>
      </c>
      <c r="N24" s="60">
        <v>2059.2395004380819</v>
      </c>
      <c r="O24" s="60">
        <v>2037.8497207229809</v>
      </c>
      <c r="P24" s="58">
        <v>4083.0211247734896</v>
      </c>
    </row>
    <row r="25" spans="1:16" x14ac:dyDescent="0.3">
      <c r="A25" s="39" t="s">
        <v>249</v>
      </c>
      <c r="B25" s="39" t="s">
        <v>930</v>
      </c>
      <c r="C25" s="62" t="s">
        <v>341</v>
      </c>
      <c r="D25" s="62" t="str">
        <f>INDEX('R0. Region mapping'!$C$9:$C$24,MATCH($C25,'R0. Region mapping'!$A$9:$A$24,0))</f>
        <v>NAM</v>
      </c>
      <c r="E25" s="60">
        <v>7605.4334891381804</v>
      </c>
      <c r="F25" s="60">
        <v>7112.7803487342298</v>
      </c>
      <c r="G25" s="60">
        <v>6603.8425615837095</v>
      </c>
      <c r="H25" s="60">
        <v>6749.2048510879204</v>
      </c>
      <c r="I25" s="60">
        <v>6721.67496868133</v>
      </c>
      <c r="J25" s="60">
        <v>3057.9744107326446</v>
      </c>
      <c r="K25" s="60">
        <v>3213.3257807386567</v>
      </c>
      <c r="L25" s="60">
        <v>3498.9313238242498</v>
      </c>
      <c r="M25" s="60">
        <v>6523.7833643986023</v>
      </c>
      <c r="N25" s="60">
        <v>5844.06455025375</v>
      </c>
      <c r="O25" s="60">
        <v>8542.0544596779873</v>
      </c>
      <c r="P25" s="58">
        <v>7555.2267947554501</v>
      </c>
    </row>
    <row r="26" spans="1:16" x14ac:dyDescent="0.3">
      <c r="A26" s="39" t="s">
        <v>249</v>
      </c>
      <c r="B26" s="39" t="s">
        <v>930</v>
      </c>
      <c r="C26" s="62" t="s">
        <v>343</v>
      </c>
      <c r="D26" s="62" t="str">
        <f>INDEX('R0. Region mapping'!$C$9:$C$24,MATCH($C26,'R0. Region mapping'!$A$9:$A$24,0))</f>
        <v>ASI</v>
      </c>
      <c r="E26" s="60">
        <v>7727.7237550360596</v>
      </c>
      <c r="F26" s="60">
        <v>2206.0987283551472</v>
      </c>
      <c r="G26" s="60">
        <v>4310.3390774762602</v>
      </c>
      <c r="H26" s="60">
        <v>117.46397338049999</v>
      </c>
      <c r="I26" s="60">
        <v>1029.3115024680901</v>
      </c>
      <c r="J26" s="60">
        <v>1149.33185225741</v>
      </c>
      <c r="K26" s="60">
        <v>6475.1956546736601</v>
      </c>
      <c r="L26" s="60">
        <v>6783.2943294329398</v>
      </c>
      <c r="M26" s="60">
        <v>8402.3797039396541</v>
      </c>
      <c r="N26" s="60">
        <v>9173.0024370772098</v>
      </c>
      <c r="O26" s="60">
        <v>7671.7379905536</v>
      </c>
      <c r="P26" s="58">
        <v>7306.4171338605702</v>
      </c>
    </row>
    <row r="27" spans="1:16" x14ac:dyDescent="0.3">
      <c r="A27" s="39" t="s">
        <v>249</v>
      </c>
      <c r="B27" s="39" t="s">
        <v>930</v>
      </c>
      <c r="C27" s="62" t="s">
        <v>345</v>
      </c>
      <c r="D27" s="62" t="str">
        <f>INDEX('R0. Region mapping'!$C$9:$C$24,MATCH($C27,'R0. Region mapping'!$A$9:$A$24,0))</f>
        <v>LAM</v>
      </c>
      <c r="E27" s="60">
        <v>8096.6507530708395</v>
      </c>
      <c r="F27" s="60">
        <v>9132.6344729641096</v>
      </c>
      <c r="G27" s="60">
        <v>8876.6809683694046</v>
      </c>
      <c r="H27" s="60">
        <v>7204.997638925066</v>
      </c>
      <c r="I27" s="60">
        <v>8088.9369678462681</v>
      </c>
      <c r="J27" s="60">
        <v>10561.046847445277</v>
      </c>
      <c r="K27" s="60">
        <v>13912.357058321453</v>
      </c>
      <c r="L27" s="60">
        <v>14911.728622961311</v>
      </c>
      <c r="M27" s="60">
        <v>15515.117141024142</v>
      </c>
      <c r="N27" s="60">
        <v>14461.645908586424</v>
      </c>
      <c r="O27" s="60">
        <v>13698.069917586534</v>
      </c>
      <c r="P27" s="58">
        <v>13669.65281733144</v>
      </c>
    </row>
    <row r="28" spans="1:16" x14ac:dyDescent="0.3">
      <c r="A28" s="39" t="s">
        <v>249</v>
      </c>
      <c r="B28" s="39" t="s">
        <v>930</v>
      </c>
      <c r="C28" s="62" t="s">
        <v>347</v>
      </c>
      <c r="D28" s="62" t="str">
        <f>INDEX('R0. Region mapping'!$C$9:$C$24,MATCH($C28,'R0. Region mapping'!$A$9:$A$24,0))</f>
        <v>EUR</v>
      </c>
      <c r="E28" s="60">
        <v>5482.4287494051005</v>
      </c>
      <c r="F28" s="60">
        <v>1041.1289227197251</v>
      </c>
      <c r="G28" s="60">
        <v>785.95957857476105</v>
      </c>
      <c r="H28" s="60">
        <v>317.05678870720698</v>
      </c>
      <c r="I28" s="60">
        <v>704.61375141802307</v>
      </c>
      <c r="J28" s="60">
        <v>133.64359861218199</v>
      </c>
      <c r="K28" s="60">
        <v>26.928570769656599</v>
      </c>
      <c r="L28" s="60">
        <v>783.99263307171907</v>
      </c>
      <c r="M28" s="60">
        <v>876.10828598950195</v>
      </c>
      <c r="N28" s="60">
        <v>18.125259314217701</v>
      </c>
      <c r="O28" s="60">
        <v>790.22915744314605</v>
      </c>
      <c r="P28" s="58">
        <v>1049.3831308297611</v>
      </c>
    </row>
    <row r="29" spans="1:16" x14ac:dyDescent="0.3">
      <c r="A29" s="39" t="s">
        <v>249</v>
      </c>
      <c r="B29" s="39" t="s">
        <v>930</v>
      </c>
      <c r="C29" s="62" t="s">
        <v>349</v>
      </c>
      <c r="D29" s="62" t="str">
        <f>INDEX('R0. Region mapping'!$C$9:$C$24,MATCH($C29,'R0. Region mapping'!$A$9:$A$24,0))</f>
        <v>ASI</v>
      </c>
      <c r="E29" s="60">
        <v>30072.882008484899</v>
      </c>
      <c r="F29" s="60">
        <v>25478.003599230498</v>
      </c>
      <c r="G29" s="60">
        <v>31993.922931261699</v>
      </c>
      <c r="H29" s="60">
        <v>53282.0593574167</v>
      </c>
      <c r="I29" s="60">
        <v>75643.618944693779</v>
      </c>
      <c r="J29" s="60">
        <v>81923.707773014801</v>
      </c>
      <c r="K29" s="60">
        <v>90197.570470632098</v>
      </c>
      <c r="L29" s="60">
        <v>93228.004798615497</v>
      </c>
      <c r="M29" s="60">
        <v>87779.109046827522</v>
      </c>
      <c r="N29" s="60">
        <v>85006.438393622448</v>
      </c>
      <c r="O29" s="60">
        <v>86215.714657346529</v>
      </c>
      <c r="P29" s="58">
        <v>86272.10171494908</v>
      </c>
    </row>
    <row r="30" spans="1:16" x14ac:dyDescent="0.3">
      <c r="A30" s="39" t="s">
        <v>249</v>
      </c>
      <c r="B30" s="39" t="s">
        <v>930</v>
      </c>
      <c r="C30" s="62" t="s">
        <v>351</v>
      </c>
      <c r="D30" s="62" t="str">
        <f>INDEX('R0. Region mapping'!$C$9:$C$24,MATCH($C30,'R0. Region mapping'!$A$9:$A$24,0))</f>
        <v>ASI</v>
      </c>
      <c r="E30" s="60">
        <v>3459.6166456903029</v>
      </c>
      <c r="F30" s="60">
        <v>1030.5562778877324</v>
      </c>
      <c r="G30" s="60">
        <v>1276.9104255180521</v>
      </c>
      <c r="H30" s="60">
        <v>1273.6161880275711</v>
      </c>
      <c r="I30" s="60">
        <v>344.92766975930402</v>
      </c>
      <c r="J30" s="60">
        <v>253.1375639826</v>
      </c>
      <c r="K30" s="60">
        <v>5.0000000000000001E-3</v>
      </c>
      <c r="L30" s="60">
        <v>0.29944830960000801</v>
      </c>
      <c r="M30" s="60">
        <v>540.61597133155396</v>
      </c>
      <c r="N30" s="60">
        <v>1071.741608738432</v>
      </c>
      <c r="O30" s="60">
        <v>1119.4400547160521</v>
      </c>
      <c r="P30" s="58">
        <v>813.54409472240104</v>
      </c>
    </row>
    <row r="31" spans="1:16" x14ac:dyDescent="0.3">
      <c r="A31" s="39" t="s">
        <v>249</v>
      </c>
      <c r="B31" s="39" t="s">
        <v>930</v>
      </c>
      <c r="C31" s="62" t="s">
        <v>353</v>
      </c>
      <c r="D31" s="62" t="str">
        <f>INDEX('R0. Region mapping'!$C$9:$C$24,MATCH($C31,'R0. Region mapping'!$A$9:$A$24,0))</f>
        <v>ASI</v>
      </c>
      <c r="E31" s="60">
        <v>183.98666424392104</v>
      </c>
      <c r="F31" s="60">
        <v>166.207131163187</v>
      </c>
      <c r="G31" s="60">
        <v>125.38201894835399</v>
      </c>
      <c r="H31" s="60">
        <v>0.78604780121264772</v>
      </c>
      <c r="I31" s="60">
        <v>5.5555555555555601E-3</v>
      </c>
      <c r="J31" s="60">
        <v>7.7777777777777802E-3</v>
      </c>
      <c r="K31" s="60">
        <v>1.4999999999999999E-2</v>
      </c>
      <c r="L31" s="60">
        <v>43.430660370156303</v>
      </c>
      <c r="M31" s="60">
        <v>43.334291088621399</v>
      </c>
      <c r="N31" s="60">
        <v>18.4163984583179</v>
      </c>
      <c r="O31" s="60">
        <v>39.501148701890699</v>
      </c>
      <c r="P31" s="58">
        <v>57.902547160208499</v>
      </c>
    </row>
    <row r="32" spans="1:16" x14ac:dyDescent="0.3">
      <c r="A32" s="39" t="s">
        <v>249</v>
      </c>
      <c r="B32" s="39" t="s">
        <v>930</v>
      </c>
      <c r="C32" s="62" t="s">
        <v>355</v>
      </c>
      <c r="D32" s="62" t="str">
        <f>INDEX('R0. Region mapping'!$C$9:$C$24,MATCH($C32,'R0. Region mapping'!$A$9:$A$24,0))</f>
        <v>AFR</v>
      </c>
      <c r="E32" s="60">
        <v>11965.1475750926</v>
      </c>
      <c r="F32" s="60">
        <v>18670.582639865701</v>
      </c>
      <c r="G32" s="60">
        <v>21642.15935518482</v>
      </c>
      <c r="H32" s="60">
        <v>29311.27791113724</v>
      </c>
      <c r="I32" s="60">
        <v>35943.446180779574</v>
      </c>
      <c r="J32" s="60">
        <v>39770.869210956982</v>
      </c>
      <c r="K32" s="60">
        <v>48603.577097674461</v>
      </c>
      <c r="L32" s="60">
        <v>46874.378189388255</v>
      </c>
      <c r="M32" s="60">
        <v>47551.841903333639</v>
      </c>
      <c r="N32" s="60">
        <v>45315.463980307177</v>
      </c>
      <c r="O32" s="60">
        <v>37607.11459433553</v>
      </c>
      <c r="P32" s="58">
        <v>33560.764072040911</v>
      </c>
    </row>
    <row r="33" spans="1:16" x14ac:dyDescent="0.3">
      <c r="A33" s="39" t="s">
        <v>249</v>
      </c>
      <c r="B33" s="39" t="s">
        <v>930</v>
      </c>
      <c r="C33" s="62" t="s">
        <v>357</v>
      </c>
      <c r="D33" s="62" t="str">
        <f>INDEX('R0. Region mapping'!$C$9:$C$24,MATCH($C33,'R0. Region mapping'!$A$9:$A$24,0))</f>
        <v>LAM</v>
      </c>
      <c r="E33" s="60">
        <v>1489.2188291199968</v>
      </c>
      <c r="F33" s="60">
        <v>511.30880000000002</v>
      </c>
      <c r="G33" s="60">
        <v>809.14954583038298</v>
      </c>
      <c r="H33" s="60">
        <v>895.01602619006962</v>
      </c>
      <c r="I33" s="60">
        <v>478.4734653940148</v>
      </c>
      <c r="J33" s="60">
        <v>530.95726952768996</v>
      </c>
      <c r="K33" s="60">
        <v>179.13003586724199</v>
      </c>
      <c r="L33" s="60">
        <v>549.58219498482595</v>
      </c>
      <c r="M33" s="60">
        <v>621.48493993270108</v>
      </c>
      <c r="N33" s="60">
        <v>1171.052134917526</v>
      </c>
      <c r="O33" s="60">
        <v>1099.1881949535941</v>
      </c>
      <c r="P33" s="58">
        <v>1099.1881949535941</v>
      </c>
    </row>
    <row r="34" spans="1:16" x14ac:dyDescent="0.3">
      <c r="A34" s="39" t="s">
        <v>249</v>
      </c>
      <c r="B34" s="39" t="s">
        <v>930</v>
      </c>
      <c r="C34" s="62" t="s">
        <v>359</v>
      </c>
      <c r="D34" s="62" t="str">
        <f>INDEX('R0. Region mapping'!$C$9:$C$24,MATCH($C34,'R0. Region mapping'!$A$9:$A$24,0))</f>
        <v>ASI</v>
      </c>
      <c r="E34" s="60">
        <v>10236.542041205346</v>
      </c>
      <c r="F34" s="60">
        <v>12625.883482459647</v>
      </c>
      <c r="G34" s="60">
        <v>13210.60529891632</v>
      </c>
      <c r="H34" s="60">
        <v>13889.83984796607</v>
      </c>
      <c r="I34" s="60">
        <v>8385.1120165081466</v>
      </c>
      <c r="J34" s="60">
        <v>2654.903274103383</v>
      </c>
      <c r="K34" s="60">
        <v>1263.597074636672</v>
      </c>
      <c r="L34" s="60">
        <v>1453.1688909040281</v>
      </c>
      <c r="M34" s="60">
        <v>2940.0524962714053</v>
      </c>
      <c r="N34" s="60">
        <v>868.96563865976395</v>
      </c>
      <c r="O34" s="60">
        <v>4371.18122473738</v>
      </c>
      <c r="P34" s="58">
        <v>4164.2117029832743</v>
      </c>
    </row>
    <row r="35" spans="1:16" x14ac:dyDescent="0.3">
      <c r="A35" s="39" t="s">
        <v>249</v>
      </c>
      <c r="B35" s="39" t="s">
        <v>930</v>
      </c>
      <c r="C35" s="62" t="s">
        <v>361</v>
      </c>
      <c r="D35" s="62" t="str">
        <f>INDEX('R0. Region mapping'!$C$9:$C$24,MATCH($C35,'R0. Region mapping'!$A$9:$A$24,0))</f>
        <v>ASI</v>
      </c>
      <c r="E35" s="60"/>
      <c r="F35" s="60"/>
      <c r="G35" s="60"/>
      <c r="H35" s="60"/>
      <c r="I35" s="60"/>
      <c r="J35" s="60">
        <v>3.8888888888888901E-3</v>
      </c>
      <c r="K35" s="60">
        <v>5.0000000000000001E-3</v>
      </c>
      <c r="L35" s="60"/>
      <c r="M35" s="60"/>
      <c r="N35" s="60"/>
      <c r="O35" s="60"/>
      <c r="P35" s="58"/>
    </row>
    <row r="36" spans="1:16" x14ac:dyDescent="0.3">
      <c r="A36" s="39" t="s">
        <v>249</v>
      </c>
      <c r="B36" s="39" t="s">
        <v>930</v>
      </c>
      <c r="C36" s="62" t="s">
        <v>363</v>
      </c>
      <c r="D36" s="62" t="str">
        <f>INDEX('R0. Region mapping'!$C$9:$C$24,MATCH($C36,'R0. Region mapping'!$A$9:$A$24,0))</f>
        <v>NAM</v>
      </c>
      <c r="E36" s="60">
        <v>26046.228122184351</v>
      </c>
      <c r="F36" s="60">
        <v>18167.61759729504</v>
      </c>
      <c r="G36" s="60">
        <v>13819.707273898093</v>
      </c>
      <c r="H36" s="60">
        <v>18632.378395786691</v>
      </c>
      <c r="I36" s="60">
        <v>16536.433792487042</v>
      </c>
      <c r="J36" s="60">
        <v>20817.890471167389</v>
      </c>
      <c r="K36" s="60">
        <v>23546.674833487421</v>
      </c>
      <c r="L36" s="60">
        <v>25142.482004847501</v>
      </c>
      <c r="M36" s="60">
        <v>24574.44787021714</v>
      </c>
      <c r="N36" s="60">
        <v>22996.725533701192</v>
      </c>
      <c r="O36" s="60">
        <v>22816.608403531463</v>
      </c>
      <c r="P36" s="58">
        <v>20750.092124498809</v>
      </c>
    </row>
    <row r="37" spans="1:16" x14ac:dyDescent="0.3">
      <c r="A37" s="39" t="s">
        <v>249</v>
      </c>
      <c r="B37" s="39" t="s">
        <v>930</v>
      </c>
      <c r="C37" s="62" t="s">
        <v>365</v>
      </c>
      <c r="D37" s="62" t="str">
        <f>INDEX('R0. Region mapping'!$C$9:$C$24,MATCH($C37,'R0. Region mapping'!$A$9:$A$24,0))</f>
        <v>EUR</v>
      </c>
      <c r="E37" s="60">
        <v>11985.75789668888</v>
      </c>
      <c r="F37" s="60">
        <v>7770.3580283789379</v>
      </c>
      <c r="G37" s="60">
        <v>9149.4721615786311</v>
      </c>
      <c r="H37" s="60">
        <v>6233.8196948441037</v>
      </c>
      <c r="I37" s="60">
        <v>5423.7552253000003</v>
      </c>
      <c r="J37" s="60">
        <v>3727.9118857706198</v>
      </c>
      <c r="K37" s="60">
        <v>1695.8433399293799</v>
      </c>
      <c r="L37" s="60">
        <v>2478.10230978247</v>
      </c>
      <c r="M37" s="60">
        <v>4010.6120968837217</v>
      </c>
      <c r="N37" s="60">
        <v>6006.0207128089805</v>
      </c>
      <c r="O37" s="60">
        <v>6870.2467797503305</v>
      </c>
      <c r="P37" s="58">
        <v>8690.0442898627607</v>
      </c>
    </row>
    <row r="38" spans="1:16" x14ac:dyDescent="0.3">
      <c r="A38" s="39" t="s">
        <v>249</v>
      </c>
      <c r="B38" s="39" t="s">
        <v>931</v>
      </c>
      <c r="C38" s="62" t="s">
        <v>258</v>
      </c>
      <c r="D38" s="62" t="str">
        <f>INDEX('R0. Region mapping'!$C$9:$C$24,MATCH($C38,'R0. Region mapping'!$A$9:$A$24,0))</f>
        <v>AFR</v>
      </c>
      <c r="E38" s="60">
        <v>20335.725670305044</v>
      </c>
      <c r="F38" s="60">
        <v>21914.136463044742</v>
      </c>
      <c r="G38" s="60">
        <v>25818.52078753704</v>
      </c>
      <c r="H38" s="60">
        <v>32133.195679142933</v>
      </c>
      <c r="I38" s="60">
        <v>23299.661391899634</v>
      </c>
      <c r="J38" s="60">
        <v>15138.321002900404</v>
      </c>
      <c r="K38" s="60">
        <v>17238.545015211083</v>
      </c>
      <c r="L38" s="60">
        <v>13242.969405023812</v>
      </c>
      <c r="M38" s="60">
        <v>1228.6116199448634</v>
      </c>
      <c r="N38" s="60">
        <v>1218.252159110602</v>
      </c>
      <c r="O38" s="60">
        <v>7880.2441117979834</v>
      </c>
      <c r="P38" s="58">
        <v>7880.2441117979834</v>
      </c>
    </row>
    <row r="39" spans="1:16" x14ac:dyDescent="0.3">
      <c r="A39" s="39" t="s">
        <v>249</v>
      </c>
      <c r="B39" s="39" t="s">
        <v>931</v>
      </c>
      <c r="C39" s="62" t="s">
        <v>261</v>
      </c>
      <c r="D39" s="62" t="str">
        <f>INDEX('R0. Region mapping'!$C$9:$C$24,MATCH($C39,'R0. Region mapping'!$A$9:$A$24,0))</f>
        <v>AUS</v>
      </c>
      <c r="E39" s="60">
        <v>1540.9259280000001</v>
      </c>
      <c r="F39" s="60">
        <v>1486.5190094075394</v>
      </c>
      <c r="G39" s="60">
        <v>1250.4881594075391</v>
      </c>
      <c r="H39" s="60">
        <v>825.54338859246195</v>
      </c>
      <c r="I39" s="60">
        <v>1008.2986704</v>
      </c>
      <c r="J39" s="60">
        <v>1008.2986704000001</v>
      </c>
      <c r="K39" s="60">
        <v>1.9259280000000001</v>
      </c>
      <c r="L39" s="60">
        <v>785.26176353999995</v>
      </c>
      <c r="M39" s="60">
        <v>785.26176353999995</v>
      </c>
      <c r="N39" s="60">
        <v>1.9259280000000001</v>
      </c>
      <c r="O39" s="60">
        <v>641.99951585999997</v>
      </c>
      <c r="P39" s="58">
        <v>641.99951585999997</v>
      </c>
    </row>
    <row r="40" spans="1:16" x14ac:dyDescent="0.3">
      <c r="A40" s="39" t="s">
        <v>249</v>
      </c>
      <c r="B40" s="39" t="s">
        <v>931</v>
      </c>
      <c r="C40" s="62" t="s">
        <v>341</v>
      </c>
      <c r="D40" s="62" t="str">
        <f>INDEX('R0. Region mapping'!$C$9:$C$24,MATCH($C40,'R0. Region mapping'!$A$9:$A$24,0))</f>
        <v>NAM</v>
      </c>
      <c r="E40" s="60">
        <v>1620.8897142857099</v>
      </c>
      <c r="F40" s="60">
        <v>1620.8897142857099</v>
      </c>
      <c r="G40" s="60">
        <v>1620.8897142857099</v>
      </c>
      <c r="H40" s="60">
        <v>1620.8897142857099</v>
      </c>
      <c r="I40" s="60">
        <v>1620.8897142857099</v>
      </c>
      <c r="J40" s="60">
        <v>1620.8897142857099</v>
      </c>
      <c r="K40" s="60">
        <v>1620.8897142857099</v>
      </c>
      <c r="L40" s="60">
        <v>5922.9615658098101</v>
      </c>
      <c r="M40" s="60">
        <v>29393.958085006299</v>
      </c>
      <c r="N40" s="60">
        <v>32108.648345959202</v>
      </c>
      <c r="O40" s="60">
        <v>49357.838930777754</v>
      </c>
      <c r="P40" s="58">
        <v>44954.737569676799</v>
      </c>
    </row>
    <row r="41" spans="1:16" x14ac:dyDescent="0.3">
      <c r="A41" s="39" t="s">
        <v>249</v>
      </c>
      <c r="B41" s="39" t="s">
        <v>931</v>
      </c>
      <c r="C41" s="62" t="s">
        <v>343</v>
      </c>
      <c r="D41" s="62" t="str">
        <f>INDEX('R0. Region mapping'!$C$9:$C$24,MATCH($C41,'R0. Region mapping'!$A$9:$A$24,0))</f>
        <v>ASI</v>
      </c>
      <c r="E41" s="60">
        <v>7308.1868000000004</v>
      </c>
      <c r="F41" s="60">
        <v>7206.5868</v>
      </c>
      <c r="G41" s="60">
        <v>5340.0019798500007</v>
      </c>
      <c r="H41" s="60">
        <v>2353.4662676100002</v>
      </c>
      <c r="I41" s="60">
        <v>5786.7299049200001</v>
      </c>
      <c r="J41" s="60">
        <v>5736.1106555600009</v>
      </c>
      <c r="K41" s="60">
        <v>372.87602838330002</v>
      </c>
      <c r="L41" s="60">
        <v>1704.9993172166999</v>
      </c>
      <c r="M41" s="60">
        <v>3647.5510066166999</v>
      </c>
      <c r="N41" s="60">
        <v>2420.8814867433002</v>
      </c>
      <c r="O41" s="60">
        <v>1660.9831092000002</v>
      </c>
      <c r="P41" s="58">
        <v>1555.52934024</v>
      </c>
    </row>
    <row r="42" spans="1:16" x14ac:dyDescent="0.3">
      <c r="A42" s="39" t="s">
        <v>249</v>
      </c>
      <c r="B42" s="39" t="s">
        <v>931</v>
      </c>
      <c r="C42" s="62" t="s">
        <v>345</v>
      </c>
      <c r="D42" s="62" t="str">
        <f>INDEX('R0. Region mapping'!$C$9:$C$24,MATCH($C42,'R0. Region mapping'!$A$9:$A$24,0))</f>
        <v>LAM</v>
      </c>
      <c r="E42" s="60">
        <v>18302.179957521825</v>
      </c>
      <c r="F42" s="60">
        <v>19255.602393991387</v>
      </c>
      <c r="G42" s="60">
        <v>21654.362272564562</v>
      </c>
      <c r="H42" s="60">
        <v>25844.941043712148</v>
      </c>
      <c r="I42" s="60">
        <v>30803.899092708758</v>
      </c>
      <c r="J42" s="60">
        <v>42871.499513343602</v>
      </c>
      <c r="K42" s="60">
        <v>41200.280635009556</v>
      </c>
      <c r="L42" s="60">
        <v>36425.847428364068</v>
      </c>
      <c r="M42" s="60">
        <v>32313.394062808758</v>
      </c>
      <c r="N42" s="60">
        <v>23418.68311981616</v>
      </c>
      <c r="O42" s="60">
        <v>8653.1805157789804</v>
      </c>
      <c r="P42" s="58">
        <v>24749.628650928353</v>
      </c>
    </row>
    <row r="43" spans="1:16" x14ac:dyDescent="0.3">
      <c r="A43" s="39" t="s">
        <v>249</v>
      </c>
      <c r="B43" s="39" t="s">
        <v>931</v>
      </c>
      <c r="C43" s="62" t="s">
        <v>347</v>
      </c>
      <c r="D43" s="62" t="str">
        <f>INDEX('R0. Region mapping'!$C$9:$C$24,MATCH($C43,'R0. Region mapping'!$A$9:$A$24,0))</f>
        <v>EUR</v>
      </c>
      <c r="E43" s="60">
        <v>14.373790279604</v>
      </c>
      <c r="F43" s="60">
        <v>347.17003749999998</v>
      </c>
      <c r="G43" s="60">
        <v>253.70118124999999</v>
      </c>
      <c r="H43" s="60">
        <v>104.15101125</v>
      </c>
      <c r="I43" s="60">
        <v>386.63392838601999</v>
      </c>
      <c r="J43" s="60">
        <v>382.36106638601996</v>
      </c>
      <c r="K43" s="60">
        <v>452.1074112</v>
      </c>
      <c r="L43" s="60">
        <v>452.1074112</v>
      </c>
      <c r="M43" s="60">
        <v>248.98706301751702</v>
      </c>
      <c r="N43" s="60">
        <v>323.21166569817603</v>
      </c>
      <c r="O43" s="60">
        <v>465.26865988850204</v>
      </c>
      <c r="P43" s="58">
        <v>394.066101515806</v>
      </c>
    </row>
    <row r="44" spans="1:16" x14ac:dyDescent="0.3">
      <c r="A44" s="39" t="s">
        <v>249</v>
      </c>
      <c r="B44" s="39" t="s">
        <v>931</v>
      </c>
      <c r="C44" s="62" t="s">
        <v>349</v>
      </c>
      <c r="D44" s="62" t="str">
        <f>INDEX('R0. Region mapping'!$C$9:$C$24,MATCH($C44,'R0. Region mapping'!$A$9:$A$24,0))</f>
        <v>ASI</v>
      </c>
      <c r="E44" s="60">
        <v>21817.018442619701</v>
      </c>
      <c r="F44" s="60">
        <v>23622.3198182374</v>
      </c>
      <c r="G44" s="60">
        <v>17847.535703723799</v>
      </c>
      <c r="H44" s="60">
        <v>15659.982537651489</v>
      </c>
      <c r="I44" s="60">
        <v>22042.558465435457</v>
      </c>
      <c r="J44" s="60">
        <v>14949.05469599296</v>
      </c>
      <c r="K44" s="60">
        <v>11477.50126336378</v>
      </c>
      <c r="L44" s="60">
        <v>13105.8928937651</v>
      </c>
      <c r="M44" s="60">
        <v>19082.18392344048</v>
      </c>
      <c r="N44" s="60">
        <v>27368.312634999362</v>
      </c>
      <c r="O44" s="60">
        <v>23748.597236960159</v>
      </c>
      <c r="P44" s="58">
        <v>13834.076894999998</v>
      </c>
    </row>
    <row r="45" spans="1:16" x14ac:dyDescent="0.3">
      <c r="A45" s="39" t="s">
        <v>249</v>
      </c>
      <c r="B45" s="39" t="s">
        <v>931</v>
      </c>
      <c r="C45" s="62" t="s">
        <v>351</v>
      </c>
      <c r="D45" s="62" t="str">
        <f>INDEX('R0. Region mapping'!$C$9:$C$24,MATCH($C45,'R0. Region mapping'!$A$9:$A$24,0))</f>
        <v>ASI</v>
      </c>
      <c r="E45" s="60">
        <v>1375.9391274</v>
      </c>
      <c r="F45" s="60">
        <v>1239.6361176</v>
      </c>
      <c r="G45" s="60">
        <v>895.29275159999997</v>
      </c>
      <c r="H45" s="60">
        <v>344.343366</v>
      </c>
      <c r="I45" s="60">
        <v>1150.602563557273</v>
      </c>
      <c r="J45" s="60">
        <v>1150.62529083</v>
      </c>
      <c r="K45" s="60">
        <v>2.27272727272727E-2</v>
      </c>
      <c r="L45" s="60">
        <v>1.3611286800000399</v>
      </c>
      <c r="M45" s="60">
        <v>770.76852731999998</v>
      </c>
      <c r="N45" s="60">
        <v>769.40739864</v>
      </c>
      <c r="O45" s="60">
        <v>499.18169699999987</v>
      </c>
      <c r="P45" s="58">
        <v>499.18169699999999</v>
      </c>
    </row>
    <row r="46" spans="1:16" x14ac:dyDescent="0.3">
      <c r="A46" s="39" t="s">
        <v>249</v>
      </c>
      <c r="B46" s="39" t="s">
        <v>931</v>
      </c>
      <c r="C46" s="62" t="s">
        <v>353</v>
      </c>
      <c r="D46" s="62" t="str">
        <f>INDEX('R0. Region mapping'!$C$9:$C$24,MATCH($C46,'R0. Region mapping'!$A$9:$A$24,0))</f>
        <v>ASI</v>
      </c>
      <c r="E46" s="60">
        <v>13.39776</v>
      </c>
      <c r="F46" s="60">
        <v>12.057983999999999</v>
      </c>
      <c r="G46" s="60"/>
      <c r="H46" s="60"/>
      <c r="I46" s="60"/>
      <c r="J46" s="60"/>
      <c r="K46" s="60">
        <v>0.03</v>
      </c>
      <c r="L46" s="60">
        <v>15.7591152</v>
      </c>
      <c r="M46" s="60">
        <v>15.729115199999999</v>
      </c>
      <c r="N46" s="60"/>
      <c r="O46" s="60"/>
      <c r="P46" s="58">
        <v>31.5</v>
      </c>
    </row>
    <row r="47" spans="1:16" x14ac:dyDescent="0.3">
      <c r="A47" s="39" t="s">
        <v>249</v>
      </c>
      <c r="B47" s="39" t="s">
        <v>931</v>
      </c>
      <c r="C47" s="62" t="s">
        <v>355</v>
      </c>
      <c r="D47" s="62" t="str">
        <f>INDEX('R0. Region mapping'!$C$9:$C$24,MATCH($C47,'R0. Region mapping'!$A$9:$A$24,0))</f>
        <v>AFR</v>
      </c>
      <c r="E47" s="60">
        <v>54799</v>
      </c>
      <c r="F47" s="60">
        <v>59272.2</v>
      </c>
      <c r="G47" s="60">
        <v>69906.954510271142</v>
      </c>
      <c r="H47" s="60">
        <v>87778.576581791989</v>
      </c>
      <c r="I47" s="60">
        <v>89325.523786178615</v>
      </c>
      <c r="J47" s="60">
        <v>91086.823382379807</v>
      </c>
      <c r="K47" s="60">
        <v>91155.127200883449</v>
      </c>
      <c r="L47" s="60">
        <v>84902.354962803453</v>
      </c>
      <c r="M47" s="60">
        <v>63627.291307268504</v>
      </c>
      <c r="N47" s="60">
        <v>52612.222420815204</v>
      </c>
      <c r="O47" s="60">
        <v>40844.295090741885</v>
      </c>
      <c r="P47" s="58">
        <v>15543.709080574401</v>
      </c>
    </row>
    <row r="48" spans="1:16" x14ac:dyDescent="0.3">
      <c r="A48" s="39" t="s">
        <v>249</v>
      </c>
      <c r="B48" s="39" t="s">
        <v>931</v>
      </c>
      <c r="C48" s="62" t="s">
        <v>357</v>
      </c>
      <c r="D48" s="62" t="str">
        <f>INDEX('R0. Region mapping'!$C$9:$C$24,MATCH($C48,'R0. Region mapping'!$A$9:$A$24,0))</f>
        <v>LAM</v>
      </c>
      <c r="E48" s="60">
        <v>7756</v>
      </c>
      <c r="F48" s="60">
        <v>7989.2000000000007</v>
      </c>
      <c r="G48" s="60">
        <v>8497.4</v>
      </c>
      <c r="H48" s="60">
        <v>5481.9425198393201</v>
      </c>
      <c r="I48" s="60">
        <v>4710.2099467206799</v>
      </c>
      <c r="J48" s="60">
        <v>3513.7400803200003</v>
      </c>
      <c r="K48" s="60">
        <v>2798.9068104256498</v>
      </c>
      <c r="L48" s="60">
        <v>2965.8143735743492</v>
      </c>
      <c r="M48" s="60">
        <v>1975.3665436543499</v>
      </c>
      <c r="N48" s="60">
        <v>1808.4589805056501</v>
      </c>
      <c r="O48" s="60"/>
      <c r="P48" s="58"/>
    </row>
    <row r="49" spans="1:16" x14ac:dyDescent="0.3">
      <c r="A49" s="39" t="s">
        <v>249</v>
      </c>
      <c r="B49" s="39" t="s">
        <v>931</v>
      </c>
      <c r="C49" s="62" t="s">
        <v>359</v>
      </c>
      <c r="D49" s="62" t="str">
        <f>INDEX('R0. Region mapping'!$C$9:$C$24,MATCH($C49,'R0. Region mapping'!$A$9:$A$24,0))</f>
        <v>ASI</v>
      </c>
      <c r="E49" s="60">
        <v>6066.7654501654515</v>
      </c>
      <c r="F49" s="60">
        <v>5986.8994166433868</v>
      </c>
      <c r="G49" s="60">
        <v>5452.9580292552973</v>
      </c>
      <c r="H49" s="60">
        <v>4584.6826980552987</v>
      </c>
      <c r="I49" s="60">
        <v>3499.3385340552977</v>
      </c>
      <c r="J49" s="60">
        <v>2413.9943700552976</v>
      </c>
      <c r="K49" s="60">
        <v>1487.9462434143645</v>
      </c>
      <c r="L49" s="60">
        <v>1110.5817353071277</v>
      </c>
      <c r="M49" s="60">
        <v>1504.6699370226816</v>
      </c>
      <c r="N49" s="60">
        <v>1504.6699370226816</v>
      </c>
      <c r="O49" s="60">
        <v>1504.6699370226827</v>
      </c>
      <c r="P49" s="58">
        <v>1295.3140600974934</v>
      </c>
    </row>
    <row r="50" spans="1:16" x14ac:dyDescent="0.3">
      <c r="A50" s="39" t="s">
        <v>249</v>
      </c>
      <c r="B50" s="39" t="s">
        <v>931</v>
      </c>
      <c r="C50" s="62" t="s">
        <v>363</v>
      </c>
      <c r="D50" s="62" t="str">
        <f>INDEX('R0. Region mapping'!$C$9:$C$24,MATCH($C50,'R0. Region mapping'!$A$9:$A$24,0))</f>
        <v>NAM</v>
      </c>
      <c r="E50" s="60"/>
      <c r="F50" s="60"/>
      <c r="G50" s="60"/>
      <c r="H50" s="60"/>
      <c r="I50" s="60"/>
      <c r="J50" s="60"/>
      <c r="K50" s="60"/>
      <c r="L50" s="60">
        <v>5535.6076967661893</v>
      </c>
      <c r="M50" s="60">
        <v>7662.0735048338092</v>
      </c>
      <c r="N50" s="60">
        <v>2134.8929991076097</v>
      </c>
      <c r="O50" s="60">
        <v>5789.6375317723905</v>
      </c>
      <c r="P50" s="58">
        <v>13201.822095359999</v>
      </c>
    </row>
    <row r="51" spans="1:16" x14ac:dyDescent="0.3">
      <c r="A51" s="39" t="s">
        <v>249</v>
      </c>
      <c r="B51" s="39" t="s">
        <v>931</v>
      </c>
      <c r="C51" s="62" t="s">
        <v>365</v>
      </c>
      <c r="D51" s="62" t="str">
        <f>INDEX('R0. Region mapping'!$C$9:$C$24,MATCH($C51,'R0. Region mapping'!$A$9:$A$24,0))</f>
        <v>EUR</v>
      </c>
      <c r="E51" s="60">
        <v>9134.5790933332901</v>
      </c>
      <c r="F51" s="60">
        <v>2912.8393822335001</v>
      </c>
      <c r="G51" s="60"/>
      <c r="H51" s="60"/>
      <c r="I51" s="60">
        <v>68.954921279999994</v>
      </c>
      <c r="J51" s="60">
        <v>34.477460639999997</v>
      </c>
      <c r="K51" s="60">
        <v>6399.4088299222103</v>
      </c>
      <c r="L51" s="60">
        <v>9036.64</v>
      </c>
      <c r="M51" s="60">
        <v>8225.7371731200001</v>
      </c>
      <c r="N51" s="60">
        <v>7378.9618438400003</v>
      </c>
      <c r="O51" s="60">
        <v>6399.4582556800033</v>
      </c>
      <c r="P51" s="58">
        <v>5431.5135849600001</v>
      </c>
    </row>
    <row r="52" spans="1:16" x14ac:dyDescent="0.3">
      <c r="A52" s="39" t="s">
        <v>251</v>
      </c>
      <c r="B52" s="39" t="s">
        <v>929</v>
      </c>
      <c r="C52" s="62" t="s">
        <v>258</v>
      </c>
      <c r="D52" s="62" t="str">
        <f>INDEX('R0. Region mapping'!$C$9:$C$24,MATCH($C52,'R0. Region mapping'!$A$9:$A$24,0))</f>
        <v>AFR</v>
      </c>
      <c r="E52" s="60">
        <v>5943.7487520000004</v>
      </c>
      <c r="F52" s="60">
        <v>6367.0922568611986</v>
      </c>
      <c r="G52" s="60">
        <v>7562.1082802642986</v>
      </c>
      <c r="H52" s="60">
        <v>9957.8529219478114</v>
      </c>
      <c r="I52" s="60">
        <v>1515.180396263019</v>
      </c>
      <c r="J52" s="60">
        <v>2159.3123700688807</v>
      </c>
      <c r="K52" s="60">
        <v>11183.823235438842</v>
      </c>
      <c r="L52" s="60">
        <v>12303.349201631188</v>
      </c>
      <c r="M52" s="60">
        <v>55613.886258816849</v>
      </c>
      <c r="N52" s="60">
        <v>28004.073651761417</v>
      </c>
      <c r="O52" s="60">
        <v>29736.499386319654</v>
      </c>
      <c r="P52" s="58">
        <v>13940.734009520294</v>
      </c>
    </row>
    <row r="53" spans="1:16" x14ac:dyDescent="0.3">
      <c r="A53" s="39" t="s">
        <v>251</v>
      </c>
      <c r="B53" s="39" t="s">
        <v>929</v>
      </c>
      <c r="C53" s="62" t="s">
        <v>261</v>
      </c>
      <c r="D53" s="62" t="str">
        <f>INDEX('R0. Region mapping'!$C$9:$C$24,MATCH($C53,'R0. Region mapping'!$A$9:$A$24,0))</f>
        <v>AUS</v>
      </c>
      <c r="E53" s="60">
        <v>8698.3700759999992</v>
      </c>
      <c r="F53" s="60">
        <v>9317.9114846631001</v>
      </c>
      <c r="G53" s="60">
        <v>11066.755867564099</v>
      </c>
      <c r="H53" s="60">
        <v>14019.36566308741</v>
      </c>
      <c r="I53" s="60">
        <v>18511.957015153042</v>
      </c>
      <c r="J53" s="60">
        <v>24574.538195083238</v>
      </c>
      <c r="K53" s="60">
        <v>39526.635049027318</v>
      </c>
      <c r="L53" s="60">
        <v>56536.117223715402</v>
      </c>
      <c r="M53" s="60">
        <v>400.38763796858598</v>
      </c>
      <c r="N53" s="60">
        <v>674.22520411437495</v>
      </c>
      <c r="O53" s="60">
        <v>603.25490552225904</v>
      </c>
      <c r="P53" s="58">
        <v>281.08744484879105</v>
      </c>
    </row>
    <row r="54" spans="1:16" x14ac:dyDescent="0.3">
      <c r="A54" s="39" t="s">
        <v>251</v>
      </c>
      <c r="B54" s="39" t="s">
        <v>929</v>
      </c>
      <c r="C54" s="62" t="s">
        <v>341</v>
      </c>
      <c r="D54" s="62" t="str">
        <f>INDEX('R0. Region mapping'!$C$9:$C$24,MATCH($C54,'R0. Region mapping'!$A$9:$A$24,0))</f>
        <v>NAM</v>
      </c>
      <c r="E54" s="60">
        <v>617.51113199999998</v>
      </c>
      <c r="F54" s="60">
        <v>1424.9757345876001</v>
      </c>
      <c r="G54" s="60">
        <v>1584.5546077635161</v>
      </c>
      <c r="H54" s="60">
        <v>1452.5937686550301</v>
      </c>
      <c r="I54" s="60">
        <v>5.32134085057268</v>
      </c>
      <c r="J54" s="60">
        <v>5.32134085057268</v>
      </c>
      <c r="K54" s="60">
        <v>19.4004096395768</v>
      </c>
      <c r="L54" s="60">
        <v>16.705943562023599</v>
      </c>
      <c r="M54" s="60">
        <v>53.963407872374503</v>
      </c>
      <c r="N54" s="60">
        <v>33.564221256137401</v>
      </c>
      <c r="O54" s="60">
        <v>3.4444455845664899</v>
      </c>
      <c r="P54" s="58">
        <v>2.3801774144519499</v>
      </c>
    </row>
    <row r="55" spans="1:16" x14ac:dyDescent="0.3">
      <c r="A55" s="39" t="s">
        <v>251</v>
      </c>
      <c r="B55" s="39" t="s">
        <v>929</v>
      </c>
      <c r="C55" s="62" t="s">
        <v>343</v>
      </c>
      <c r="D55" s="62" t="str">
        <f>INDEX('R0. Region mapping'!$C$9:$C$24,MATCH($C55,'R0. Region mapping'!$A$9:$A$24,0))</f>
        <v>ASI</v>
      </c>
      <c r="E55" s="60">
        <v>46391.120343504801</v>
      </c>
      <c r="F55" s="60">
        <v>58024.0049994</v>
      </c>
      <c r="G55" s="60">
        <v>77398.900157678203</v>
      </c>
      <c r="H55" s="60">
        <v>60194.217420111934</v>
      </c>
      <c r="I55" s="60">
        <v>373.9586255644104</v>
      </c>
      <c r="J55" s="60">
        <v>349.11653201663</v>
      </c>
      <c r="K55" s="60">
        <v>437.84796904563098</v>
      </c>
      <c r="L55" s="60">
        <v>399.34470096321598</v>
      </c>
      <c r="M55" s="60">
        <v>398.60667928414102</v>
      </c>
      <c r="N55" s="60">
        <v>225.380598867391</v>
      </c>
      <c r="O55" s="60">
        <v>224.813837681774</v>
      </c>
      <c r="P55" s="58">
        <v>225.89256816396701</v>
      </c>
    </row>
    <row r="56" spans="1:16" x14ac:dyDescent="0.3">
      <c r="A56" s="39" t="s">
        <v>251</v>
      </c>
      <c r="B56" s="39" t="s">
        <v>929</v>
      </c>
      <c r="C56" s="62" t="s">
        <v>345</v>
      </c>
      <c r="D56" s="62" t="str">
        <f>INDEX('R0. Region mapping'!$C$9:$C$24,MATCH($C56,'R0. Region mapping'!$A$9:$A$24,0))</f>
        <v>LAM</v>
      </c>
      <c r="E56" s="60">
        <v>1956.4995470857345</v>
      </c>
      <c r="F56" s="60">
        <v>2095.445209019198</v>
      </c>
      <c r="G56" s="60">
        <v>2489.6842308059158</v>
      </c>
      <c r="H56" s="60">
        <v>3279.2994271424759</v>
      </c>
      <c r="I56" s="60">
        <v>1494.1923669700859</v>
      </c>
      <c r="J56" s="60">
        <v>1559.4019592486709</v>
      </c>
      <c r="K56" s="60">
        <v>2593.8671435230199</v>
      </c>
      <c r="L56" s="60">
        <v>2572.9827933333872</v>
      </c>
      <c r="M56" s="60">
        <v>4430.5803772177942</v>
      </c>
      <c r="N56" s="60">
        <v>20666.144487780741</v>
      </c>
      <c r="O56" s="60">
        <v>2969.4700860120147</v>
      </c>
      <c r="P56" s="58">
        <v>1444.7456416874206</v>
      </c>
    </row>
    <row r="57" spans="1:16" x14ac:dyDescent="0.3">
      <c r="A57" s="39" t="s">
        <v>251</v>
      </c>
      <c r="B57" s="39" t="s">
        <v>929</v>
      </c>
      <c r="C57" s="62" t="s">
        <v>347</v>
      </c>
      <c r="D57" s="62" t="str">
        <f>INDEX('R0. Region mapping'!$C$9:$C$24,MATCH($C57,'R0. Region mapping'!$A$9:$A$24,0))</f>
        <v>EUR</v>
      </c>
      <c r="E57" s="60">
        <v>220.65328754320069</v>
      </c>
      <c r="F57" s="60">
        <v>4653.0258739403698</v>
      </c>
      <c r="G57" s="60">
        <v>5526.0222973536002</v>
      </c>
      <c r="H57" s="60">
        <v>5814.0175940579702</v>
      </c>
      <c r="I57" s="60">
        <v>179.36092678204972</v>
      </c>
      <c r="J57" s="60">
        <v>212.81570757336499</v>
      </c>
      <c r="K57" s="60">
        <v>225.34812583675301</v>
      </c>
      <c r="L57" s="60">
        <v>327.899911834509</v>
      </c>
      <c r="M57" s="60">
        <v>320.92637556637402</v>
      </c>
      <c r="N57" s="60">
        <v>47.639283768412703</v>
      </c>
      <c r="O57" s="60">
        <v>45.7351368565717</v>
      </c>
      <c r="P57" s="58">
        <v>43.410246963460203</v>
      </c>
    </row>
    <row r="58" spans="1:16" x14ac:dyDescent="0.3">
      <c r="A58" s="39" t="s">
        <v>251</v>
      </c>
      <c r="B58" s="39" t="s">
        <v>929</v>
      </c>
      <c r="C58" s="62" t="s">
        <v>349</v>
      </c>
      <c r="D58" s="62" t="str">
        <f>INDEX('R0. Region mapping'!$C$9:$C$24,MATCH($C58,'R0. Region mapping'!$A$9:$A$24,0))</f>
        <v>ASI</v>
      </c>
      <c r="E58" s="60">
        <v>7004.1642922463398</v>
      </c>
      <c r="F58" s="60">
        <v>7501.01150087112</v>
      </c>
      <c r="G58" s="60">
        <v>7249.1500741468599</v>
      </c>
      <c r="H58" s="60">
        <v>6868.0245479229998</v>
      </c>
      <c r="I58" s="60">
        <v>474.92721776591702</v>
      </c>
      <c r="J58" s="60">
        <v>553.38101335233705</v>
      </c>
      <c r="K58" s="60">
        <v>652.82463033352406</v>
      </c>
      <c r="L58" s="60">
        <v>705.91022829246208</v>
      </c>
      <c r="M58" s="60">
        <v>707.94071892804504</v>
      </c>
      <c r="N58" s="60">
        <v>720.70445179115393</v>
      </c>
      <c r="O58" s="60">
        <v>252.444510332416</v>
      </c>
      <c r="P58" s="58">
        <v>237.62430971648388</v>
      </c>
    </row>
    <row r="59" spans="1:16" x14ac:dyDescent="0.3">
      <c r="A59" s="39" t="s">
        <v>251</v>
      </c>
      <c r="B59" s="39" t="s">
        <v>929</v>
      </c>
      <c r="C59" s="62" t="s">
        <v>351</v>
      </c>
      <c r="D59" s="62" t="str">
        <f>INDEX('R0. Region mapping'!$C$9:$C$24,MATCH($C59,'R0. Region mapping'!$A$9:$A$24,0))</f>
        <v>ASI</v>
      </c>
      <c r="E59" s="60">
        <v>7409.3540039325098</v>
      </c>
      <c r="F59" s="60">
        <v>8929.7982051012004</v>
      </c>
      <c r="G59" s="60">
        <v>12524.503927366441</v>
      </c>
      <c r="H59" s="60">
        <v>16680.461549150321</v>
      </c>
      <c r="I59" s="60">
        <v>3020.255043011658</v>
      </c>
      <c r="J59" s="60">
        <v>4692.1217291577896</v>
      </c>
      <c r="K59" s="60">
        <v>6457.1773282348304</v>
      </c>
      <c r="L59" s="60">
        <v>7.2687799131031401</v>
      </c>
      <c r="M59" s="60">
        <v>14252.490485676701</v>
      </c>
      <c r="N59" s="60">
        <v>13619.7152717804</v>
      </c>
      <c r="O59" s="60">
        <v>12918.4616509604</v>
      </c>
      <c r="P59" s="58">
        <v>1916.8639252785199</v>
      </c>
    </row>
    <row r="60" spans="1:16" x14ac:dyDescent="0.3">
      <c r="A60" s="39" t="s">
        <v>251</v>
      </c>
      <c r="B60" s="39" t="s">
        <v>929</v>
      </c>
      <c r="C60" s="62" t="s">
        <v>353</v>
      </c>
      <c r="D60" s="62" t="str">
        <f>INDEX('R0. Region mapping'!$C$9:$C$24,MATCH($C60,'R0. Region mapping'!$A$9:$A$24,0))</f>
        <v>ASI</v>
      </c>
      <c r="E60" s="60"/>
      <c r="F60" s="60"/>
      <c r="G60" s="60"/>
      <c r="H60" s="60">
        <v>4.0000000000000002E-4</v>
      </c>
      <c r="I60" s="60">
        <v>1.36424070424845E-3</v>
      </c>
      <c r="J60" s="60">
        <v>2.3243962466017501E-3</v>
      </c>
      <c r="K60" s="60">
        <v>3.6787904646488098E-3</v>
      </c>
      <c r="L60" s="60">
        <v>5.5892972700184104E-3</v>
      </c>
      <c r="M60" s="60">
        <v>8.2842558018309791E-3</v>
      </c>
      <c r="N60" s="60">
        <v>1.2085760966731101E-2</v>
      </c>
      <c r="O60" s="60">
        <v>1.7448159440834068E-2</v>
      </c>
      <c r="P60" s="58">
        <v>2.5012352082360148E-2</v>
      </c>
    </row>
    <row r="61" spans="1:16" x14ac:dyDescent="0.3">
      <c r="A61" s="39" t="s">
        <v>251</v>
      </c>
      <c r="B61" s="39" t="s">
        <v>929</v>
      </c>
      <c r="C61" s="62" t="s">
        <v>355</v>
      </c>
      <c r="D61" s="62" t="str">
        <f>INDEX('R0. Region mapping'!$C$9:$C$24,MATCH($C61,'R0. Region mapping'!$A$9:$A$24,0))</f>
        <v>AFR</v>
      </c>
      <c r="E61" s="60">
        <v>167.08318595763097</v>
      </c>
      <c r="F61" s="60">
        <v>85.690512330299896</v>
      </c>
      <c r="G61" s="60">
        <v>225.21379663578699</v>
      </c>
      <c r="H61" s="60">
        <v>511.06860185559179</v>
      </c>
      <c r="I61" s="60">
        <v>208.45560653108231</v>
      </c>
      <c r="J61" s="60">
        <v>118.17264260306679</v>
      </c>
      <c r="K61" s="60">
        <v>40.7127222705059</v>
      </c>
      <c r="L61" s="60">
        <v>33.263103934702585</v>
      </c>
      <c r="M61" s="60">
        <v>35.380628359357701</v>
      </c>
      <c r="N61" s="60">
        <v>31.915495352317699</v>
      </c>
      <c r="O61" s="60">
        <v>31.093343479229201</v>
      </c>
      <c r="P61" s="58">
        <v>27.630923518589199</v>
      </c>
    </row>
    <row r="62" spans="1:16" x14ac:dyDescent="0.3">
      <c r="A62" s="39" t="s">
        <v>251</v>
      </c>
      <c r="B62" s="39" t="s">
        <v>929</v>
      </c>
      <c r="C62" s="62" t="s">
        <v>357</v>
      </c>
      <c r="D62" s="62" t="str">
        <f>INDEX('R0. Region mapping'!$C$9:$C$24,MATCH($C62,'R0. Region mapping'!$A$9:$A$24,0))</f>
        <v>LAM</v>
      </c>
      <c r="E62" s="60">
        <v>173.91967199999999</v>
      </c>
      <c r="F62" s="60">
        <v>231.3813991797</v>
      </c>
      <c r="G62" s="60">
        <v>238.62200678714299</v>
      </c>
      <c r="H62" s="60">
        <v>102.51449333298</v>
      </c>
      <c r="I62" s="60"/>
      <c r="J62" s="60"/>
      <c r="K62" s="60"/>
      <c r="L62" s="60"/>
      <c r="M62" s="60"/>
      <c r="N62" s="60"/>
      <c r="O62" s="60"/>
      <c r="P62" s="58"/>
    </row>
    <row r="63" spans="1:16" x14ac:dyDescent="0.3">
      <c r="A63" s="39" t="s">
        <v>251</v>
      </c>
      <c r="B63" s="39" t="s">
        <v>929</v>
      </c>
      <c r="C63" s="62" t="s">
        <v>359</v>
      </c>
      <c r="D63" s="62" t="str">
        <f>INDEX('R0. Region mapping'!$C$9:$C$24,MATCH($C63,'R0. Region mapping'!$A$9:$A$24,0))</f>
        <v>ASI</v>
      </c>
      <c r="E63" s="60">
        <v>6026.521788</v>
      </c>
      <c r="F63" s="60">
        <v>6455.7608023502989</v>
      </c>
      <c r="G63" s="60">
        <v>7667.4186974833201</v>
      </c>
      <c r="H63" s="60">
        <v>10096.526631028211</v>
      </c>
      <c r="I63" s="60">
        <v>6622.5626363982974</v>
      </c>
      <c r="J63" s="60">
        <v>959.38647159193101</v>
      </c>
      <c r="K63" s="60">
        <v>508.69254976279097</v>
      </c>
      <c r="L63" s="60">
        <v>12.625086557168734</v>
      </c>
      <c r="M63" s="60">
        <v>2313.7608936514343</v>
      </c>
      <c r="N63" s="60">
        <v>264.24630812896527</v>
      </c>
      <c r="O63" s="60">
        <v>14.294225880535954</v>
      </c>
      <c r="P63" s="58">
        <v>13.03393267651359</v>
      </c>
    </row>
    <row r="64" spans="1:16" x14ac:dyDescent="0.3">
      <c r="A64" s="39" t="s">
        <v>251</v>
      </c>
      <c r="B64" s="39" t="s">
        <v>929</v>
      </c>
      <c r="C64" s="62" t="s">
        <v>361</v>
      </c>
      <c r="D64" s="62" t="str">
        <f>INDEX('R0. Region mapping'!$C$9:$C$24,MATCH($C64,'R0. Region mapping'!$A$9:$A$24,0))</f>
        <v>ASI</v>
      </c>
      <c r="E64" s="60">
        <v>27.359994934522401</v>
      </c>
      <c r="F64" s="60">
        <v>6.1753993152015898</v>
      </c>
      <c r="G64" s="60">
        <v>6.9509008023695502</v>
      </c>
      <c r="H64" s="60">
        <v>6.2017798029881703</v>
      </c>
      <c r="I64" s="60">
        <v>6.3955351701629404</v>
      </c>
      <c r="J64" s="60">
        <v>6.0526881603796099</v>
      </c>
      <c r="K64" s="60">
        <v>5.1661637440483696</v>
      </c>
      <c r="L64" s="60">
        <v>4.3947408123393101</v>
      </c>
      <c r="M64" s="60">
        <v>4.3947408123393101</v>
      </c>
      <c r="N64" s="60">
        <v>4.2676560925199203</v>
      </c>
      <c r="O64" s="60">
        <v>3.8973090250606401</v>
      </c>
      <c r="P64" s="58">
        <v>2.65249299850064</v>
      </c>
    </row>
    <row r="65" spans="1:16" x14ac:dyDescent="0.3">
      <c r="A65" s="39" t="s">
        <v>251</v>
      </c>
      <c r="B65" s="39" t="s">
        <v>929</v>
      </c>
      <c r="C65" s="62" t="s">
        <v>363</v>
      </c>
      <c r="D65" s="62" t="str">
        <f>INDEX('R0. Region mapping'!$C$9:$C$24,MATCH($C65,'R0. Region mapping'!$A$9:$A$24,0))</f>
        <v>NAM</v>
      </c>
      <c r="E65" s="60">
        <v>22227.2315051361</v>
      </c>
      <c r="F65" s="60">
        <v>25304.621501101501</v>
      </c>
      <c r="G65" s="60">
        <v>30053.952426435699</v>
      </c>
      <c r="H65" s="60">
        <v>18603.188516073231</v>
      </c>
      <c r="I65" s="60">
        <v>111.5248422534728</v>
      </c>
      <c r="J65" s="60">
        <v>83.475088955403209</v>
      </c>
      <c r="K65" s="60">
        <v>80.731351925389106</v>
      </c>
      <c r="L65" s="60">
        <v>89.431422428661705</v>
      </c>
      <c r="M65" s="60">
        <v>80.707849765040805</v>
      </c>
      <c r="N65" s="60">
        <v>71.964723048814605</v>
      </c>
      <c r="O65" s="60">
        <v>70.600284736740505</v>
      </c>
      <c r="P65" s="58">
        <v>70.763823377873109</v>
      </c>
    </row>
    <row r="66" spans="1:16" x14ac:dyDescent="0.3">
      <c r="A66" s="39" t="s">
        <v>251</v>
      </c>
      <c r="B66" s="39" t="s">
        <v>929</v>
      </c>
      <c r="C66" s="62" t="s">
        <v>365</v>
      </c>
      <c r="D66" s="62" t="str">
        <f>INDEX('R0. Region mapping'!$C$9:$C$24,MATCH($C66,'R0. Region mapping'!$A$9:$A$24,0))</f>
        <v>EUR</v>
      </c>
      <c r="E66" s="60">
        <v>1670.2518210122685</v>
      </c>
      <c r="F66" s="60">
        <v>2465.98526880084</v>
      </c>
      <c r="G66" s="60">
        <v>3217.9165036998402</v>
      </c>
      <c r="H66" s="60">
        <v>130.76926927129901</v>
      </c>
      <c r="I66" s="60">
        <v>120.209736468465</v>
      </c>
      <c r="J66" s="60">
        <v>309.42383924401099</v>
      </c>
      <c r="K66" s="60">
        <v>1231.84822791125</v>
      </c>
      <c r="L66" s="60">
        <v>1329.4612119671599</v>
      </c>
      <c r="M66" s="60">
        <v>1411.6124026965001</v>
      </c>
      <c r="N66" s="60">
        <v>510.25869330259098</v>
      </c>
      <c r="O66" s="60">
        <v>67.531191087828702</v>
      </c>
      <c r="P66" s="58">
        <v>62.9613953881124</v>
      </c>
    </row>
    <row r="67" spans="1:16" x14ac:dyDescent="0.3">
      <c r="A67" s="39" t="s">
        <v>251</v>
      </c>
      <c r="B67" s="39" t="s">
        <v>930</v>
      </c>
      <c r="C67" s="62" t="s">
        <v>258</v>
      </c>
      <c r="D67" s="62" t="str">
        <f>INDEX('R0. Region mapping'!$C$9:$C$24,MATCH($C67,'R0. Region mapping'!$A$9:$A$24,0))</f>
        <v>AFR</v>
      </c>
      <c r="E67" s="60">
        <v>9039.9093712582599</v>
      </c>
      <c r="F67" s="60">
        <v>8916.1687147200209</v>
      </c>
      <c r="G67" s="60">
        <v>10526.03068617582</v>
      </c>
      <c r="H67" s="60">
        <v>13789.7862667601</v>
      </c>
      <c r="I67" s="60">
        <v>12779.745619918571</v>
      </c>
      <c r="J67" s="60">
        <v>11822.050523523687</v>
      </c>
      <c r="K67" s="60">
        <v>6528.1586201598348</v>
      </c>
      <c r="L67" s="60">
        <v>10247.51395203321</v>
      </c>
      <c r="M67" s="60">
        <v>9767.3344011035333</v>
      </c>
      <c r="N67" s="60">
        <v>11625.817792210499</v>
      </c>
      <c r="O67" s="60">
        <v>12951.695532290458</v>
      </c>
      <c r="P67" s="58">
        <v>10286.269870074153</v>
      </c>
    </row>
    <row r="68" spans="1:16" x14ac:dyDescent="0.3">
      <c r="A68" s="39" t="s">
        <v>251</v>
      </c>
      <c r="B68" s="39" t="s">
        <v>930</v>
      </c>
      <c r="C68" s="62" t="s">
        <v>261</v>
      </c>
      <c r="D68" s="62" t="str">
        <f>INDEX('R0. Region mapping'!$C$9:$C$24,MATCH($C68,'R0. Region mapping'!$A$9:$A$24,0))</f>
        <v>AUS</v>
      </c>
      <c r="E68" s="60">
        <v>3084.4860447073002</v>
      </c>
      <c r="F68" s="60">
        <v>1703.66057912118</v>
      </c>
      <c r="G68" s="60">
        <v>1618.49252316968</v>
      </c>
      <c r="H68" s="60">
        <v>757.80667035737804</v>
      </c>
      <c r="I68" s="60">
        <v>1263.36619350666</v>
      </c>
      <c r="J68" s="60">
        <v>1009.48832282117</v>
      </c>
      <c r="K68" s="60">
        <v>400.71426048834502</v>
      </c>
      <c r="L68" s="60">
        <v>372.65813961695699</v>
      </c>
      <c r="M68" s="60">
        <v>415.14380212268702</v>
      </c>
      <c r="N68" s="60">
        <v>401.68190657006897</v>
      </c>
      <c r="O68" s="60">
        <v>357.194436815095</v>
      </c>
      <c r="P68" s="58">
        <v>249.32793554038199</v>
      </c>
    </row>
    <row r="69" spans="1:16" x14ac:dyDescent="0.3">
      <c r="A69" s="39" t="s">
        <v>251</v>
      </c>
      <c r="B69" s="39" t="s">
        <v>930</v>
      </c>
      <c r="C69" s="62" t="s">
        <v>341</v>
      </c>
      <c r="D69" s="62" t="str">
        <f>INDEX('R0. Region mapping'!$C$9:$C$24,MATCH($C69,'R0. Region mapping'!$A$9:$A$24,0))</f>
        <v>NAM</v>
      </c>
      <c r="E69" s="60">
        <v>7605.4334891381804</v>
      </c>
      <c r="F69" s="60">
        <v>7112.7855872739901</v>
      </c>
      <c r="G69" s="60">
        <v>6603.8425615837205</v>
      </c>
      <c r="H69" s="60">
        <v>8236.2225034909388</v>
      </c>
      <c r="I69" s="60">
        <v>7541.731307555995</v>
      </c>
      <c r="J69" s="60">
        <v>2059.1359269088371</v>
      </c>
      <c r="K69" s="60">
        <v>2995.9663645823171</v>
      </c>
      <c r="L69" s="60">
        <v>3566.035158724796</v>
      </c>
      <c r="M69" s="60">
        <v>1263.5810239601901</v>
      </c>
      <c r="N69" s="60">
        <v>1272.642624341448</v>
      </c>
      <c r="O69" s="60">
        <v>1168.9009805984961</v>
      </c>
      <c r="P69" s="58">
        <v>997.18284638213595</v>
      </c>
    </row>
    <row r="70" spans="1:16" x14ac:dyDescent="0.3">
      <c r="A70" s="39" t="s">
        <v>251</v>
      </c>
      <c r="B70" s="39" t="s">
        <v>930</v>
      </c>
      <c r="C70" s="62" t="s">
        <v>343</v>
      </c>
      <c r="D70" s="62" t="str">
        <f>INDEX('R0. Region mapping'!$C$9:$C$24,MATCH($C70,'R0. Region mapping'!$A$9:$A$24,0))</f>
        <v>ASI</v>
      </c>
      <c r="E70" s="60">
        <v>7727.7237550360696</v>
      </c>
      <c r="F70" s="60">
        <v>2206.5955447464339</v>
      </c>
      <c r="G70" s="60">
        <v>4310.3390774762602</v>
      </c>
      <c r="H70" s="60">
        <v>117.46397338050001</v>
      </c>
      <c r="I70" s="60">
        <v>202.99105909155799</v>
      </c>
      <c r="J70" s="60">
        <v>200.460096623558</v>
      </c>
      <c r="K70" s="60">
        <v>86.137646899107594</v>
      </c>
      <c r="L70" s="60">
        <v>86.137646899107594</v>
      </c>
      <c r="M70" s="60">
        <v>50.162457204879999</v>
      </c>
      <c r="N70" s="60">
        <v>82.777457204879994</v>
      </c>
      <c r="O70" s="60">
        <v>226.69</v>
      </c>
      <c r="P70" s="58">
        <v>194.07499999999999</v>
      </c>
    </row>
    <row r="71" spans="1:16" x14ac:dyDescent="0.3">
      <c r="A71" s="39" t="s">
        <v>251</v>
      </c>
      <c r="B71" s="39" t="s">
        <v>930</v>
      </c>
      <c r="C71" s="62" t="s">
        <v>345</v>
      </c>
      <c r="D71" s="62" t="str">
        <f>INDEX('R0. Region mapping'!$C$9:$C$24,MATCH($C71,'R0. Region mapping'!$A$9:$A$24,0))</f>
        <v>LAM</v>
      </c>
      <c r="E71" s="60">
        <v>8096.6507530707595</v>
      </c>
      <c r="F71" s="60">
        <v>9129.9007758533298</v>
      </c>
      <c r="G71" s="60">
        <v>8874.3315350985831</v>
      </c>
      <c r="H71" s="60">
        <v>8057.4088748627501</v>
      </c>
      <c r="I71" s="60">
        <v>7120.9449152188772</v>
      </c>
      <c r="J71" s="60">
        <v>7405.2406081786203</v>
      </c>
      <c r="K71" s="60">
        <v>6444.765177414336</v>
      </c>
      <c r="L71" s="60">
        <v>6107.4171475713629</v>
      </c>
      <c r="M71" s="60">
        <v>9167.0937712238592</v>
      </c>
      <c r="N71" s="60">
        <v>9316.080847884472</v>
      </c>
      <c r="O71" s="60">
        <v>8368.8880073664623</v>
      </c>
      <c r="P71" s="58">
        <v>7340.1645839417197</v>
      </c>
    </row>
    <row r="72" spans="1:16" x14ac:dyDescent="0.3">
      <c r="A72" s="39" t="s">
        <v>251</v>
      </c>
      <c r="B72" s="39" t="s">
        <v>930</v>
      </c>
      <c r="C72" s="62" t="s">
        <v>347</v>
      </c>
      <c r="D72" s="62" t="str">
        <f>INDEX('R0. Region mapping'!$C$9:$C$24,MATCH($C72,'R0. Region mapping'!$A$9:$A$24,0))</f>
        <v>EUR</v>
      </c>
      <c r="E72" s="60">
        <v>5482.4287494051005</v>
      </c>
      <c r="F72" s="60">
        <v>1041.1289227197251</v>
      </c>
      <c r="G72" s="60">
        <v>282.377261648922</v>
      </c>
      <c r="H72" s="60">
        <v>752.61168596449784</v>
      </c>
      <c r="I72" s="60">
        <v>418.78961050845498</v>
      </c>
      <c r="J72" s="60">
        <v>123.173359936305</v>
      </c>
      <c r="K72" s="60">
        <v>37.399938340343603</v>
      </c>
      <c r="L72" s="60">
        <v>151.92240464728701</v>
      </c>
      <c r="M72" s="60">
        <v>0.50206165965644467</v>
      </c>
      <c r="N72" s="60">
        <v>23.591445872201501</v>
      </c>
      <c r="O72" s="60">
        <v>23.591445872201501</v>
      </c>
      <c r="P72" s="58">
        <v>0.502061659656444</v>
      </c>
    </row>
    <row r="73" spans="1:16" x14ac:dyDescent="0.3">
      <c r="A73" s="39" t="s">
        <v>251</v>
      </c>
      <c r="B73" s="39" t="s">
        <v>930</v>
      </c>
      <c r="C73" s="62" t="s">
        <v>349</v>
      </c>
      <c r="D73" s="62" t="str">
        <f>INDEX('R0. Region mapping'!$C$9:$C$24,MATCH($C73,'R0. Region mapping'!$A$9:$A$24,0))</f>
        <v>ASI</v>
      </c>
      <c r="E73" s="60">
        <v>30068.7717821429</v>
      </c>
      <c r="F73" s="60">
        <v>25532.1150386843</v>
      </c>
      <c r="G73" s="60">
        <v>32059.0488437239</v>
      </c>
      <c r="H73" s="60">
        <v>61604.775304686897</v>
      </c>
      <c r="I73" s="60">
        <v>72081.368018901703</v>
      </c>
      <c r="J73" s="60">
        <v>78197.803907727197</v>
      </c>
      <c r="K73" s="60">
        <v>67161.136613410999</v>
      </c>
      <c r="L73" s="60">
        <v>55563.482313816028</v>
      </c>
      <c r="M73" s="60">
        <v>41073.658495668889</v>
      </c>
      <c r="N73" s="60">
        <v>33241.524430619298</v>
      </c>
      <c r="O73" s="60">
        <v>41173.058471423996</v>
      </c>
      <c r="P73" s="58">
        <v>34682.539712732498</v>
      </c>
    </row>
    <row r="74" spans="1:16" x14ac:dyDescent="0.3">
      <c r="A74" s="39" t="s">
        <v>251</v>
      </c>
      <c r="B74" s="39" t="s">
        <v>930</v>
      </c>
      <c r="C74" s="62" t="s">
        <v>351</v>
      </c>
      <c r="D74" s="62" t="str">
        <f>INDEX('R0. Region mapping'!$C$9:$C$24,MATCH($C74,'R0. Region mapping'!$A$9:$A$24,0))</f>
        <v>ASI</v>
      </c>
      <c r="E74" s="60">
        <v>3459.6166456903106</v>
      </c>
      <c r="F74" s="60">
        <v>1029.5981722224676</v>
      </c>
      <c r="G74" s="60">
        <v>1276.9104255180521</v>
      </c>
      <c r="H74" s="60">
        <v>286.25569661408502</v>
      </c>
      <c r="I74" s="60">
        <v>1206.314952311352</v>
      </c>
      <c r="J74" s="60">
        <v>91.379761931132407</v>
      </c>
      <c r="K74" s="60">
        <v>253.13882333452599</v>
      </c>
      <c r="L74" s="60">
        <v>161.7590614033937</v>
      </c>
      <c r="M74" s="60">
        <v>540.90725501691497</v>
      </c>
      <c r="N74" s="60">
        <v>1176.541131262313</v>
      </c>
      <c r="O74" s="60">
        <v>711.90997757824482</v>
      </c>
      <c r="P74" s="58">
        <v>173.79999999999998</v>
      </c>
    </row>
    <row r="75" spans="1:16" x14ac:dyDescent="0.3">
      <c r="A75" s="39" t="s">
        <v>251</v>
      </c>
      <c r="B75" s="39" t="s">
        <v>930</v>
      </c>
      <c r="C75" s="62" t="s">
        <v>353</v>
      </c>
      <c r="D75" s="62" t="str">
        <f>INDEX('R0. Region mapping'!$C$9:$C$24,MATCH($C75,'R0. Region mapping'!$A$9:$A$24,0))</f>
        <v>ASI</v>
      </c>
      <c r="E75" s="60">
        <v>183.98666424391905</v>
      </c>
      <c r="F75" s="60">
        <v>166.207131163187</v>
      </c>
      <c r="G75" s="60">
        <v>125.38201894835399</v>
      </c>
      <c r="H75" s="60">
        <v>0.78653019743897246</v>
      </c>
      <c r="I75" s="60">
        <v>43.421215925711856</v>
      </c>
      <c r="J75" s="60">
        <v>7.7777777777777802E-3</v>
      </c>
      <c r="K75" s="60">
        <v>1.4999999999999999E-2</v>
      </c>
      <c r="L75" s="60">
        <v>37.354039852133901</v>
      </c>
      <c r="M75" s="60">
        <v>5.9955117304499996</v>
      </c>
      <c r="N75" s="60">
        <v>0.55000000000000004</v>
      </c>
      <c r="O75" s="60">
        <v>15.700000000000001</v>
      </c>
      <c r="P75" s="58">
        <v>15.56975033824</v>
      </c>
    </row>
    <row r="76" spans="1:16" x14ac:dyDescent="0.3">
      <c r="A76" s="39" t="s">
        <v>251</v>
      </c>
      <c r="B76" s="39" t="s">
        <v>930</v>
      </c>
      <c r="C76" s="62" t="s">
        <v>355</v>
      </c>
      <c r="D76" s="62" t="str">
        <f>INDEX('R0. Region mapping'!$C$9:$C$24,MATCH($C76,'R0. Region mapping'!$A$9:$A$24,0))</f>
        <v>AFR</v>
      </c>
      <c r="E76" s="60">
        <v>11965.1546962092</v>
      </c>
      <c r="F76" s="60">
        <v>18709.1842639723</v>
      </c>
      <c r="G76" s="60">
        <v>21680.798387036219</v>
      </c>
      <c r="H76" s="60">
        <v>29336.115536749341</v>
      </c>
      <c r="I76" s="60">
        <v>49048.707539202325</v>
      </c>
      <c r="J76" s="60">
        <v>46652.170207176983</v>
      </c>
      <c r="K76" s="60">
        <v>35193.114674907672</v>
      </c>
      <c r="L76" s="60">
        <v>33934.520549708293</v>
      </c>
      <c r="M76" s="60">
        <v>30068.893617523943</v>
      </c>
      <c r="N76" s="60">
        <v>30089.934361046398</v>
      </c>
      <c r="O76" s="60">
        <v>23317.5013842917</v>
      </c>
      <c r="P76" s="58">
        <v>19071.368859412974</v>
      </c>
    </row>
    <row r="77" spans="1:16" x14ac:dyDescent="0.3">
      <c r="A77" s="39" t="s">
        <v>251</v>
      </c>
      <c r="B77" s="39" t="s">
        <v>930</v>
      </c>
      <c r="C77" s="62" t="s">
        <v>357</v>
      </c>
      <c r="D77" s="62" t="str">
        <f>INDEX('R0. Region mapping'!$C$9:$C$24,MATCH($C77,'R0. Region mapping'!$A$9:$A$24,0))</f>
        <v>LAM</v>
      </c>
      <c r="E77" s="60">
        <v>1489.2188291199968</v>
      </c>
      <c r="F77" s="60">
        <v>511.30880000000002</v>
      </c>
      <c r="G77" s="60">
        <v>929.84418681747502</v>
      </c>
      <c r="H77" s="60">
        <v>488.30774085952851</v>
      </c>
      <c r="I77" s="60">
        <v>490.27042068036201</v>
      </c>
      <c r="J77" s="60">
        <v>170.64619219002989</v>
      </c>
      <c r="K77" s="60">
        <v>591.111313262713</v>
      </c>
      <c r="L77" s="60">
        <v>143.30402869379299</v>
      </c>
      <c r="M77" s="60">
        <v>225.63926859290228</v>
      </c>
      <c r="N77" s="60">
        <v>216.46931610163099</v>
      </c>
      <c r="O77" s="60">
        <v>25.681632448271401</v>
      </c>
      <c r="P77" s="58"/>
    </row>
    <row r="78" spans="1:16" x14ac:dyDescent="0.3">
      <c r="A78" s="39" t="s">
        <v>251</v>
      </c>
      <c r="B78" s="39" t="s">
        <v>930</v>
      </c>
      <c r="C78" s="62" t="s">
        <v>359</v>
      </c>
      <c r="D78" s="62" t="str">
        <f>INDEX('R0. Region mapping'!$C$9:$C$24,MATCH($C78,'R0. Region mapping'!$A$9:$A$24,0))</f>
        <v>ASI</v>
      </c>
      <c r="E78" s="60">
        <v>10236.542041205354</v>
      </c>
      <c r="F78" s="60">
        <v>12469.319080968828</v>
      </c>
      <c r="G78" s="60">
        <v>13179.446794249599</v>
      </c>
      <c r="H78" s="60">
        <v>12202.387928084578</v>
      </c>
      <c r="I78" s="60">
        <v>9308.294460505329</v>
      </c>
      <c r="J78" s="60">
        <v>2471.2516178767819</v>
      </c>
      <c r="K78" s="60">
        <v>1084.2432364938409</v>
      </c>
      <c r="L78" s="60">
        <v>948.47842191476298</v>
      </c>
      <c r="M78" s="60">
        <v>1396.2872262611099</v>
      </c>
      <c r="N78" s="60">
        <v>1668.4427158628059</v>
      </c>
      <c r="O78" s="60">
        <v>1857.4330439515031</v>
      </c>
      <c r="P78" s="58">
        <v>1857.3616446963397</v>
      </c>
    </row>
    <row r="79" spans="1:16" x14ac:dyDescent="0.3">
      <c r="A79" s="39" t="s">
        <v>251</v>
      </c>
      <c r="B79" s="39" t="s">
        <v>930</v>
      </c>
      <c r="C79" s="62" t="s">
        <v>363</v>
      </c>
      <c r="D79" s="62" t="str">
        <f>INDEX('R0. Region mapping'!$C$9:$C$24,MATCH($C79,'R0. Region mapping'!$A$9:$A$24,0))</f>
        <v>NAM</v>
      </c>
      <c r="E79" s="60">
        <v>26046.228122184351</v>
      </c>
      <c r="F79" s="60">
        <v>18178.038336062</v>
      </c>
      <c r="G79" s="60">
        <v>13690.63829702781</v>
      </c>
      <c r="H79" s="60">
        <v>19260.962735507193</v>
      </c>
      <c r="I79" s="60">
        <v>16242.52333864721</v>
      </c>
      <c r="J79" s="60">
        <v>18145.496828132291</v>
      </c>
      <c r="K79" s="60">
        <v>13120.815218202641</v>
      </c>
      <c r="L79" s="60">
        <v>16764.592736099999</v>
      </c>
      <c r="M79" s="60">
        <v>10844.052050027231</v>
      </c>
      <c r="N79" s="60">
        <v>8918.2459148829421</v>
      </c>
      <c r="O79" s="60">
        <v>5847.1943223565004</v>
      </c>
      <c r="P79" s="58">
        <v>3158.2790655551503</v>
      </c>
    </row>
    <row r="80" spans="1:16" x14ac:dyDescent="0.3">
      <c r="A80" s="39" t="s">
        <v>251</v>
      </c>
      <c r="B80" s="39" t="s">
        <v>930</v>
      </c>
      <c r="C80" s="62" t="s">
        <v>365</v>
      </c>
      <c r="D80" s="62" t="str">
        <f>INDEX('R0. Region mapping'!$C$9:$C$24,MATCH($C80,'R0. Region mapping'!$A$9:$A$24,0))</f>
        <v>EUR</v>
      </c>
      <c r="E80" s="60">
        <v>11985.75210389231</v>
      </c>
      <c r="F80" s="60">
        <v>7770.0078160139255</v>
      </c>
      <c r="G80" s="60">
        <v>9149.4721615786311</v>
      </c>
      <c r="H80" s="60">
        <v>6234.0064817865814</v>
      </c>
      <c r="I80" s="60">
        <v>2590.8975332766599</v>
      </c>
      <c r="J80" s="60">
        <v>697.65350442841304</v>
      </c>
      <c r="K80" s="60">
        <v>2358.1436620703598</v>
      </c>
      <c r="L80" s="60">
        <v>5200.8482937559302</v>
      </c>
      <c r="M80" s="60">
        <v>3470.0793247588599</v>
      </c>
      <c r="N80" s="60">
        <v>3763.2677676952999</v>
      </c>
      <c r="O80" s="60">
        <v>2681.9470848200299</v>
      </c>
      <c r="P80" s="58">
        <v>6116.5959843273104</v>
      </c>
    </row>
    <row r="81" spans="1:16" x14ac:dyDescent="0.3">
      <c r="A81" s="39" t="s">
        <v>251</v>
      </c>
      <c r="B81" s="39" t="s">
        <v>931</v>
      </c>
      <c r="C81" s="62" t="s">
        <v>258</v>
      </c>
      <c r="D81" s="62" t="str">
        <f>INDEX('R0. Region mapping'!$C$9:$C$24,MATCH($C81,'R0. Region mapping'!$A$9:$A$24,0))</f>
        <v>AFR</v>
      </c>
      <c r="E81" s="60">
        <v>20335.725670305044</v>
      </c>
      <c r="F81" s="60">
        <v>21914.136463044742</v>
      </c>
      <c r="G81" s="60">
        <v>25818.52078753704</v>
      </c>
      <c r="H81" s="60">
        <v>32133.230397922413</v>
      </c>
      <c r="I81" s="60">
        <v>23288.442317812965</v>
      </c>
      <c r="J81" s="60">
        <v>11030.287906749689</v>
      </c>
      <c r="K81" s="60">
        <v>15264.127497864942</v>
      </c>
      <c r="L81" s="60">
        <v>13519.640285774363</v>
      </c>
      <c r="M81" s="60">
        <v>2257.6514738480664</v>
      </c>
      <c r="N81" s="60">
        <v>1217.003168029026</v>
      </c>
      <c r="O81" s="60">
        <v>10635.807178786137</v>
      </c>
      <c r="P81" s="58">
        <v>9425.7925901326435</v>
      </c>
    </row>
    <row r="82" spans="1:16" x14ac:dyDescent="0.3">
      <c r="A82" s="39" t="s">
        <v>251</v>
      </c>
      <c r="B82" s="39" t="s">
        <v>931</v>
      </c>
      <c r="C82" s="62" t="s">
        <v>261</v>
      </c>
      <c r="D82" s="62" t="str">
        <f>INDEX('R0. Region mapping'!$C$9:$C$24,MATCH($C82,'R0. Region mapping'!$A$9:$A$24,0))</f>
        <v>AUS</v>
      </c>
      <c r="E82" s="60">
        <v>1540.9259280000001</v>
      </c>
      <c r="F82" s="60">
        <v>1486.5190094075394</v>
      </c>
      <c r="G82" s="60">
        <v>1250.4881594075391</v>
      </c>
      <c r="H82" s="60">
        <v>825.54338859246172</v>
      </c>
      <c r="I82" s="60">
        <v>206.87577909507218</v>
      </c>
      <c r="J82" s="60">
        <v>1008.3043000717601</v>
      </c>
      <c r="K82" s="60">
        <v>803.35444897669106</v>
      </c>
      <c r="L82" s="60">
        <v>1.9276683690239917</v>
      </c>
      <c r="M82" s="60">
        <v>785.26455947310797</v>
      </c>
      <c r="N82" s="60">
        <v>785.26281910408352</v>
      </c>
      <c r="O82" s="60">
        <v>500.58179908076357</v>
      </c>
      <c r="P82" s="58">
        <v>500.58179908076397</v>
      </c>
    </row>
    <row r="83" spans="1:16" x14ac:dyDescent="0.3">
      <c r="A83" s="39" t="s">
        <v>251</v>
      </c>
      <c r="B83" s="39" t="s">
        <v>931</v>
      </c>
      <c r="C83" s="62" t="s">
        <v>341</v>
      </c>
      <c r="D83" s="62" t="str">
        <f>INDEX('R0. Region mapping'!$C$9:$C$24,MATCH($C83,'R0. Region mapping'!$A$9:$A$24,0))</f>
        <v>NAM</v>
      </c>
      <c r="E83" s="60">
        <v>1620.8897142857099</v>
      </c>
      <c r="F83" s="60">
        <v>1620.8897142857099</v>
      </c>
      <c r="G83" s="60">
        <v>1620.8897142857099</v>
      </c>
      <c r="H83" s="60">
        <v>1620.8897142857099</v>
      </c>
      <c r="I83" s="60">
        <v>1620.8897142857099</v>
      </c>
      <c r="J83" s="60">
        <v>1620.8897142857099</v>
      </c>
      <c r="K83" s="60">
        <v>1620.8897142857099</v>
      </c>
      <c r="L83" s="60">
        <v>1620.8897142857099</v>
      </c>
      <c r="M83" s="60">
        <v>4680.2986279280904</v>
      </c>
      <c r="N83" s="60">
        <v>5815.0897142857102</v>
      </c>
      <c r="O83" s="60">
        <v>5284.4897142857099</v>
      </c>
      <c r="P83" s="58">
        <v>4149.69862792809</v>
      </c>
    </row>
    <row r="84" spans="1:16" x14ac:dyDescent="0.3">
      <c r="A84" s="39" t="s">
        <v>251</v>
      </c>
      <c r="B84" s="39" t="s">
        <v>931</v>
      </c>
      <c r="C84" s="62" t="s">
        <v>343</v>
      </c>
      <c r="D84" s="62" t="str">
        <f>INDEX('R0. Region mapping'!$C$9:$C$24,MATCH($C84,'R0. Region mapping'!$A$9:$A$24,0))</f>
        <v>ASI</v>
      </c>
      <c r="E84" s="60">
        <v>7308.1868000000004</v>
      </c>
      <c r="F84" s="60">
        <v>7206.5868</v>
      </c>
      <c r="G84" s="60">
        <v>5340.0019798500007</v>
      </c>
      <c r="H84" s="60">
        <v>2353.4662676100011</v>
      </c>
      <c r="I84" s="60">
        <v>4064.0079818311501</v>
      </c>
      <c r="J84" s="60">
        <v>4013.3887324711509</v>
      </c>
      <c r="K84" s="60">
        <v>1726.9397379821485</v>
      </c>
      <c r="L84" s="60">
        <v>1726.9397379821498</v>
      </c>
      <c r="M84" s="60">
        <v>1007.4359440976</v>
      </c>
      <c r="N84" s="60">
        <v>1659.735944097602</v>
      </c>
      <c r="O84" s="60">
        <v>4537.9867999999951</v>
      </c>
      <c r="P84" s="58">
        <v>3885.6867999999999</v>
      </c>
    </row>
    <row r="85" spans="1:16" x14ac:dyDescent="0.3">
      <c r="A85" s="39" t="s">
        <v>251</v>
      </c>
      <c r="B85" s="39" t="s">
        <v>931</v>
      </c>
      <c r="C85" s="62" t="s">
        <v>345</v>
      </c>
      <c r="D85" s="62" t="str">
        <f>INDEX('R0. Region mapping'!$C$9:$C$24,MATCH($C85,'R0. Region mapping'!$A$9:$A$24,0))</f>
        <v>LAM</v>
      </c>
      <c r="E85" s="60">
        <v>18302.179957521825</v>
      </c>
      <c r="F85" s="60">
        <v>19255.602393991387</v>
      </c>
      <c r="G85" s="60">
        <v>21654.362272564562</v>
      </c>
      <c r="H85" s="60">
        <v>25844.941043712155</v>
      </c>
      <c r="I85" s="60">
        <v>25946.96402797207</v>
      </c>
      <c r="J85" s="60">
        <v>20521.505476591112</v>
      </c>
      <c r="K85" s="60">
        <v>22313.056340870644</v>
      </c>
      <c r="L85" s="60">
        <v>27957.606495180378</v>
      </c>
      <c r="M85" s="60">
        <v>40468.879157276191</v>
      </c>
      <c r="N85" s="60">
        <v>39360.438785164202</v>
      </c>
      <c r="O85" s="60">
        <v>31286.662739808788</v>
      </c>
      <c r="P85" s="58">
        <v>29639.715287791209</v>
      </c>
    </row>
    <row r="86" spans="1:16" x14ac:dyDescent="0.3">
      <c r="A86" s="39" t="s">
        <v>251</v>
      </c>
      <c r="B86" s="39" t="s">
        <v>931</v>
      </c>
      <c r="C86" s="62" t="s">
        <v>347</v>
      </c>
      <c r="D86" s="62" t="str">
        <f>INDEX('R0. Region mapping'!$C$9:$C$24,MATCH($C86,'R0. Region mapping'!$A$9:$A$24,0))</f>
        <v>EUR</v>
      </c>
      <c r="E86" s="60">
        <v>14.373790279604</v>
      </c>
      <c r="F86" s="60">
        <v>347.17003749999998</v>
      </c>
      <c r="G86" s="60">
        <v>253.70118124999999</v>
      </c>
      <c r="H86" s="60">
        <v>104.15101125</v>
      </c>
      <c r="I86" s="60">
        <v>8.5457239999999892</v>
      </c>
      <c r="J86" s="60">
        <v>4.2728619999999999</v>
      </c>
      <c r="K86" s="60">
        <v>627.91261544208419</v>
      </c>
      <c r="L86" s="60">
        <v>636.341796446589</v>
      </c>
      <c r="M86" s="60">
        <v>8.42918100450472</v>
      </c>
      <c r="N86" s="60">
        <v>396.07997063714799</v>
      </c>
      <c r="O86" s="60">
        <v>396.07997063714799</v>
      </c>
      <c r="P86" s="58"/>
    </row>
    <row r="87" spans="1:16" x14ac:dyDescent="0.3">
      <c r="A87" s="39" t="s">
        <v>251</v>
      </c>
      <c r="B87" s="39" t="s">
        <v>931</v>
      </c>
      <c r="C87" s="62" t="s">
        <v>349</v>
      </c>
      <c r="D87" s="62" t="str">
        <f>INDEX('R0. Region mapping'!$C$9:$C$24,MATCH($C87,'R0. Region mapping'!$A$9:$A$24,0))</f>
        <v>ASI</v>
      </c>
      <c r="E87" s="60">
        <v>21817.018442619701</v>
      </c>
      <c r="F87" s="60">
        <v>23622.3198182374</v>
      </c>
      <c r="G87" s="60">
        <v>17845.328481427601</v>
      </c>
      <c r="H87" s="60">
        <v>10904.57065416027</v>
      </c>
      <c r="I87" s="60">
        <v>11447.884647747791</v>
      </c>
      <c r="J87" s="60">
        <v>14256.9783052194</v>
      </c>
      <c r="K87" s="60">
        <v>14346.68150993973</v>
      </c>
      <c r="L87" s="60">
        <v>9198.3023378097587</v>
      </c>
      <c r="M87" s="60">
        <v>12998.893719498599</v>
      </c>
      <c r="N87" s="60">
        <v>20363.359316933409</v>
      </c>
      <c r="O87" s="60">
        <v>17516.375546952575</v>
      </c>
      <c r="P87" s="58">
        <v>10151.909949517762</v>
      </c>
    </row>
    <row r="88" spans="1:16" x14ac:dyDescent="0.3">
      <c r="A88" s="39" t="s">
        <v>251</v>
      </c>
      <c r="B88" s="39" t="s">
        <v>931</v>
      </c>
      <c r="C88" s="62" t="s">
        <v>351</v>
      </c>
      <c r="D88" s="62" t="str">
        <f>INDEX('R0. Region mapping'!$C$9:$C$24,MATCH($C88,'R0. Region mapping'!$A$9:$A$24,0))</f>
        <v>ASI</v>
      </c>
      <c r="E88" s="60">
        <v>1375.9391274</v>
      </c>
      <c r="F88" s="60">
        <v>1239.6361176</v>
      </c>
      <c r="G88" s="60">
        <v>895.29275159999997</v>
      </c>
      <c r="H88" s="60">
        <v>344.343366</v>
      </c>
      <c r="I88" s="60"/>
      <c r="J88" s="60">
        <v>415.36255423242</v>
      </c>
      <c r="K88" s="60">
        <v>1150.6310151569332</v>
      </c>
      <c r="L88" s="60">
        <v>735.26846092451785</v>
      </c>
      <c r="M88" s="60">
        <v>655.63780005067304</v>
      </c>
      <c r="N88" s="60">
        <v>794.13780005067292</v>
      </c>
      <c r="O88" s="60">
        <v>924</v>
      </c>
      <c r="P88" s="58">
        <v>790</v>
      </c>
    </row>
    <row r="89" spans="1:16" x14ac:dyDescent="0.3">
      <c r="A89" s="39" t="s">
        <v>251</v>
      </c>
      <c r="B89" s="39" t="s">
        <v>931</v>
      </c>
      <c r="C89" s="60" t="s">
        <v>353</v>
      </c>
      <c r="D89" s="62" t="str">
        <f>INDEX('R0. Region mapping'!$C$9:$C$24,MATCH($C89,'R0. Region mapping'!$A$9:$A$24,0))</f>
        <v>ASI</v>
      </c>
      <c r="E89" s="60">
        <v>13.39776</v>
      </c>
      <c r="F89" s="60">
        <v>12.057983999999999</v>
      </c>
      <c r="G89" s="60"/>
      <c r="H89" s="60"/>
      <c r="I89" s="60"/>
      <c r="J89" s="60"/>
      <c r="K89" s="60"/>
      <c r="L89" s="60">
        <v>11.991023460899999</v>
      </c>
      <c r="M89" s="60">
        <v>11.991023460899999</v>
      </c>
      <c r="N89" s="60">
        <v>1.0999999999999994</v>
      </c>
      <c r="O89" s="60">
        <v>31.4</v>
      </c>
      <c r="P89" s="58">
        <v>31.139500676480012</v>
      </c>
    </row>
    <row r="90" spans="1:16" x14ac:dyDescent="0.3">
      <c r="A90" s="39" t="s">
        <v>251</v>
      </c>
      <c r="B90" s="39" t="s">
        <v>931</v>
      </c>
      <c r="C90" s="60" t="s">
        <v>355</v>
      </c>
      <c r="D90" s="62" t="str">
        <f>INDEX('R0. Region mapping'!$C$9:$C$24,MATCH($C90,'R0. Region mapping'!$A$9:$A$24,0))</f>
        <v>AFR</v>
      </c>
      <c r="E90" s="60">
        <v>54799</v>
      </c>
      <c r="F90" s="60">
        <v>59272.2</v>
      </c>
      <c r="G90" s="60">
        <v>69906.954510271142</v>
      </c>
      <c r="H90" s="60">
        <v>87778.576581791989</v>
      </c>
      <c r="I90" s="60">
        <v>88023.10848460671</v>
      </c>
      <c r="J90" s="60">
        <v>89793.119017097924</v>
      </c>
      <c r="K90" s="60">
        <v>90634.710936290154</v>
      </c>
      <c r="L90" s="60">
        <v>81991.565286182842</v>
      </c>
      <c r="M90" s="60">
        <v>61899.422879178062</v>
      </c>
      <c r="N90" s="60">
        <v>50239.200577275398</v>
      </c>
      <c r="O90" s="60">
        <v>39558.951713925133</v>
      </c>
      <c r="P90" s="58">
        <v>26958.193550702304</v>
      </c>
    </row>
    <row r="91" spans="1:16" x14ac:dyDescent="0.3">
      <c r="A91" s="39" t="s">
        <v>251</v>
      </c>
      <c r="B91" s="39" t="s">
        <v>931</v>
      </c>
      <c r="C91" s="60" t="s">
        <v>357</v>
      </c>
      <c r="D91" s="62" t="str">
        <f>INDEX('R0. Region mapping'!$C$9:$C$24,MATCH($C91,'R0. Region mapping'!$A$9:$A$24,0))</f>
        <v>LAM</v>
      </c>
      <c r="E91" s="60">
        <v>7756</v>
      </c>
      <c r="F91" s="60">
        <v>7989.2000000000007</v>
      </c>
      <c r="G91" s="60">
        <v>8497.4</v>
      </c>
      <c r="H91" s="60">
        <v>5481.9714124771926</v>
      </c>
      <c r="I91" s="60">
        <v>3862.8455120077797</v>
      </c>
      <c r="J91" s="60">
        <v>2666.346752969223</v>
      </c>
      <c r="K91" s="60">
        <v>1694.56943366016</v>
      </c>
      <c r="L91" s="60">
        <v>2239.1254483405201</v>
      </c>
      <c r="M91" s="60">
        <v>3525.6135717640987</v>
      </c>
      <c r="N91" s="60">
        <v>3382.3330640879817</v>
      </c>
      <c r="O91" s="60">
        <v>401.27550700424098</v>
      </c>
      <c r="P91" s="58"/>
    </row>
    <row r="92" spans="1:16" x14ac:dyDescent="0.3">
      <c r="A92" s="39" t="s">
        <v>251</v>
      </c>
      <c r="B92" s="39" t="s">
        <v>931</v>
      </c>
      <c r="C92" s="60" t="s">
        <v>359</v>
      </c>
      <c r="D92" s="62" t="str">
        <f>INDEX('R0. Region mapping'!$C$9:$C$24,MATCH($C92,'R0. Region mapping'!$A$9:$A$24,0))</f>
        <v>ASI</v>
      </c>
      <c r="E92" s="60">
        <v>6066.7654501654515</v>
      </c>
      <c r="F92" s="60">
        <v>5986.8994166433868</v>
      </c>
      <c r="G92" s="60">
        <v>5452.9580292552973</v>
      </c>
      <c r="H92" s="60">
        <v>4584.6826980552987</v>
      </c>
      <c r="I92" s="60">
        <v>3499.3385340552986</v>
      </c>
      <c r="J92" s="60">
        <v>2172.6440560920855</v>
      </c>
      <c r="K92" s="60">
        <v>1267.5879345806052</v>
      </c>
      <c r="L92" s="60">
        <v>18.056153144969752</v>
      </c>
      <c r="M92" s="60">
        <v>1838.1576511896635</v>
      </c>
      <c r="N92" s="60">
        <v>1838.1576511896653</v>
      </c>
      <c r="O92" s="60">
        <v>1838.157651189666</v>
      </c>
      <c r="P92" s="58">
        <v>1838.157651189664</v>
      </c>
    </row>
    <row r="93" spans="1:16" x14ac:dyDescent="0.3">
      <c r="A93" s="39" t="s">
        <v>251</v>
      </c>
      <c r="B93" s="39" t="s">
        <v>931</v>
      </c>
      <c r="C93" s="60" t="s">
        <v>363</v>
      </c>
      <c r="D93" s="62" t="str">
        <f>INDEX('R0. Region mapping'!$C$9:$C$24,MATCH($C93,'R0. Region mapping'!$A$9:$A$24,0))</f>
        <v>NAM</v>
      </c>
      <c r="E93" s="60"/>
      <c r="F93" s="60"/>
      <c r="G93" s="60"/>
      <c r="H93" s="60"/>
      <c r="I93" s="60"/>
      <c r="J93" s="60"/>
      <c r="K93" s="60"/>
      <c r="L93" s="60"/>
      <c r="M93" s="60">
        <v>12180.000000000029</v>
      </c>
      <c r="N93" s="60">
        <v>12180</v>
      </c>
      <c r="O93" s="60">
        <v>12959.99999999996</v>
      </c>
      <c r="P93" s="58">
        <v>15791.395327775761</v>
      </c>
    </row>
    <row r="94" spans="1:16" x14ac:dyDescent="0.3">
      <c r="A94" s="39" t="s">
        <v>251</v>
      </c>
      <c r="B94" s="39" t="s">
        <v>931</v>
      </c>
      <c r="C94" s="60" t="s">
        <v>365</v>
      </c>
      <c r="D94" s="62" t="str">
        <f>INDEX('R0. Region mapping'!$C$9:$C$24,MATCH($C94,'R0. Region mapping'!$A$9:$A$24,0))</f>
        <v>EUR</v>
      </c>
      <c r="E94" s="60">
        <v>9134.56984293403</v>
      </c>
      <c r="F94" s="60">
        <v>2913.85272147769</v>
      </c>
      <c r="G94" s="60"/>
      <c r="H94" s="60"/>
      <c r="I94" s="60">
        <v>2.28511913935403</v>
      </c>
      <c r="J94" s="60">
        <v>34.477460639999997</v>
      </c>
      <c r="K94" s="60">
        <v>1880</v>
      </c>
      <c r="L94" s="60">
        <v>9036.64</v>
      </c>
      <c r="M94" s="60">
        <v>8129.2800000000007</v>
      </c>
      <c r="N94" s="60">
        <v>7221.9200000000046</v>
      </c>
      <c r="O94" s="60">
        <v>10120.555037056711</v>
      </c>
      <c r="P94" s="58">
        <v>23081.494280480412</v>
      </c>
    </row>
    <row r="95" spans="1:16" x14ac:dyDescent="0.3">
      <c r="A95" s="39" t="s">
        <v>252</v>
      </c>
      <c r="B95" s="39" t="s">
        <v>929</v>
      </c>
      <c r="C95" s="60" t="s">
        <v>258</v>
      </c>
      <c r="D95" s="62" t="str">
        <f>INDEX('R0. Region mapping'!$C$9:$C$24,MATCH($C95,'R0. Region mapping'!$A$9:$A$24,0))</f>
        <v>AFR</v>
      </c>
      <c r="E95" s="60">
        <v>5943.7487520000004</v>
      </c>
      <c r="F95" s="60">
        <v>6367.0922568611986</v>
      </c>
      <c r="G95" s="60">
        <v>7562.1082802642986</v>
      </c>
      <c r="H95" s="60">
        <v>9957.8529219478114</v>
      </c>
      <c r="I95" s="60">
        <v>14030.621690971238</v>
      </c>
      <c r="J95" s="60">
        <v>2378.3049683868107</v>
      </c>
      <c r="K95" s="60">
        <v>10348.104335794142</v>
      </c>
      <c r="L95" s="60">
        <v>7814.5869778322667</v>
      </c>
      <c r="M95" s="60">
        <v>55613.886258816856</v>
      </c>
      <c r="N95" s="60">
        <v>47667.337683862315</v>
      </c>
      <c r="O95" s="60">
        <v>61661.54921429362</v>
      </c>
      <c r="P95" s="58">
        <v>38140.660059093359</v>
      </c>
    </row>
    <row r="96" spans="1:16" x14ac:dyDescent="0.3">
      <c r="A96" s="39" t="s">
        <v>252</v>
      </c>
      <c r="B96" s="39" t="s">
        <v>929</v>
      </c>
      <c r="C96" s="60" t="s">
        <v>261</v>
      </c>
      <c r="D96" s="62" t="str">
        <f>INDEX('R0. Region mapping'!$C$9:$C$24,MATCH($C96,'R0. Region mapping'!$A$9:$A$24,0))</f>
        <v>AUS</v>
      </c>
      <c r="E96" s="60">
        <v>8698.3700759999992</v>
      </c>
      <c r="F96" s="60">
        <v>9317.9114846631001</v>
      </c>
      <c r="G96" s="60">
        <v>11066.755867564099</v>
      </c>
      <c r="H96" s="60">
        <v>14019.36566308741</v>
      </c>
      <c r="I96" s="60">
        <v>18516.528872947274</v>
      </c>
      <c r="J96" s="60">
        <v>27283.240975275079</v>
      </c>
      <c r="K96" s="60">
        <v>39524.403550680116</v>
      </c>
      <c r="L96" s="60">
        <v>54104.417375575809</v>
      </c>
      <c r="M96" s="60">
        <v>699.72085895806401</v>
      </c>
      <c r="N96" s="60">
        <v>454.54024174106098</v>
      </c>
      <c r="O96" s="60">
        <v>731.8782199064201</v>
      </c>
      <c r="P96" s="58">
        <v>725.24463922274197</v>
      </c>
    </row>
    <row r="97" spans="1:16" x14ac:dyDescent="0.3">
      <c r="A97" s="39" t="s">
        <v>252</v>
      </c>
      <c r="B97" s="39" t="s">
        <v>929</v>
      </c>
      <c r="C97" s="60" t="s">
        <v>341</v>
      </c>
      <c r="D97" s="62" t="str">
        <f>INDEX('R0. Region mapping'!$C$9:$C$24,MATCH($C97,'R0. Region mapping'!$A$9:$A$24,0))</f>
        <v>NAM</v>
      </c>
      <c r="E97" s="60">
        <v>617.51113199999998</v>
      </c>
      <c r="F97" s="60">
        <v>1424.9757345876001</v>
      </c>
      <c r="G97" s="60">
        <v>1584.5546077635161</v>
      </c>
      <c r="H97" s="60">
        <v>1452.5937686550301</v>
      </c>
      <c r="I97" s="60">
        <v>5.32134085057268</v>
      </c>
      <c r="J97" s="60">
        <v>5.3213408505726898</v>
      </c>
      <c r="K97" s="60">
        <v>41.011336794546203</v>
      </c>
      <c r="L97" s="60">
        <v>44.8858699139154</v>
      </c>
      <c r="M97" s="60">
        <v>51.356085938827597</v>
      </c>
      <c r="N97" s="60">
        <v>50.710719006088098</v>
      </c>
      <c r="O97" s="60">
        <v>48.070857939096598</v>
      </c>
      <c r="P97" s="58">
        <v>5.49174473283359</v>
      </c>
    </row>
    <row r="98" spans="1:16" x14ac:dyDescent="0.3">
      <c r="A98" s="39" t="s">
        <v>252</v>
      </c>
      <c r="B98" s="39" t="s">
        <v>929</v>
      </c>
      <c r="C98" s="60" t="s">
        <v>343</v>
      </c>
      <c r="D98" s="62" t="str">
        <f>INDEX('R0. Region mapping'!$C$9:$C$24,MATCH($C98,'R0. Region mapping'!$A$9:$A$24,0))</f>
        <v>ASI</v>
      </c>
      <c r="E98" s="60">
        <v>46391.120343504801</v>
      </c>
      <c r="F98" s="60">
        <v>58024.0049994</v>
      </c>
      <c r="G98" s="60">
        <v>77398.900157678203</v>
      </c>
      <c r="H98" s="60">
        <v>60194.217420111934</v>
      </c>
      <c r="I98" s="60">
        <v>6081.1123126036146</v>
      </c>
      <c r="J98" s="60">
        <v>421.24075358466399</v>
      </c>
      <c r="K98" s="60">
        <v>495.247008214179</v>
      </c>
      <c r="L98" s="60">
        <v>586.10759933003999</v>
      </c>
      <c r="M98" s="60">
        <v>493.32372101170398</v>
      </c>
      <c r="N98" s="60">
        <v>225.38014283771901</v>
      </c>
      <c r="O98" s="60">
        <v>224.79200626385</v>
      </c>
      <c r="P98" s="58">
        <v>225.84454847155001</v>
      </c>
    </row>
    <row r="99" spans="1:16" x14ac:dyDescent="0.3">
      <c r="A99" s="39" t="s">
        <v>252</v>
      </c>
      <c r="B99" s="39" t="s">
        <v>929</v>
      </c>
      <c r="C99" s="60" t="s">
        <v>345</v>
      </c>
      <c r="D99" s="62" t="str">
        <f>INDEX('R0. Region mapping'!$C$9:$C$24,MATCH($C99,'R0. Region mapping'!$A$9:$A$24,0))</f>
        <v>LAM</v>
      </c>
      <c r="E99" s="60">
        <v>1956.4995470857345</v>
      </c>
      <c r="F99" s="60">
        <v>2095.445209019198</v>
      </c>
      <c r="G99" s="60">
        <v>2489.6842308059158</v>
      </c>
      <c r="H99" s="60">
        <v>3279.2994271424759</v>
      </c>
      <c r="I99" s="60">
        <v>3763.3518398761357</v>
      </c>
      <c r="J99" s="60">
        <v>1577.171081810623</v>
      </c>
      <c r="K99" s="60">
        <v>2628.4863071234158</v>
      </c>
      <c r="L99" s="60">
        <v>3180.4627495662571</v>
      </c>
      <c r="M99" s="60">
        <v>9019.3562440952537</v>
      </c>
      <c r="N99" s="60">
        <v>11750.65984625477</v>
      </c>
      <c r="O99" s="60">
        <v>4396.6095190443821</v>
      </c>
      <c r="P99" s="58">
        <v>3123.4982337957763</v>
      </c>
    </row>
    <row r="100" spans="1:16" x14ac:dyDescent="0.3">
      <c r="A100" s="39" t="s">
        <v>252</v>
      </c>
      <c r="B100" s="39" t="s">
        <v>929</v>
      </c>
      <c r="C100" s="60" t="s">
        <v>347</v>
      </c>
      <c r="D100" s="62" t="str">
        <f>INDEX('R0. Region mapping'!$C$9:$C$24,MATCH($C100,'R0. Region mapping'!$A$9:$A$24,0))</f>
        <v>EUR</v>
      </c>
      <c r="E100" s="60">
        <v>220.65328754320069</v>
      </c>
      <c r="F100" s="60">
        <v>4653.0258739403698</v>
      </c>
      <c r="G100" s="60">
        <v>5526.0222973536002</v>
      </c>
      <c r="H100" s="60">
        <v>5814.0175940579702</v>
      </c>
      <c r="I100" s="60">
        <v>310.50580427934699</v>
      </c>
      <c r="J100" s="60">
        <v>309.72890979140601</v>
      </c>
      <c r="K100" s="60">
        <v>240.69695178300199</v>
      </c>
      <c r="L100" s="60">
        <v>342.51363325403702</v>
      </c>
      <c r="M100" s="60">
        <v>48.9940754932896</v>
      </c>
      <c r="N100" s="60">
        <v>315.27891563485599</v>
      </c>
      <c r="O100" s="60">
        <v>46.422232818134098</v>
      </c>
      <c r="P100" s="58">
        <v>43.386465880358202</v>
      </c>
    </row>
    <row r="101" spans="1:16" x14ac:dyDescent="0.3">
      <c r="A101" s="39" t="s">
        <v>252</v>
      </c>
      <c r="B101" s="39" t="s">
        <v>929</v>
      </c>
      <c r="C101" s="60" t="s">
        <v>349</v>
      </c>
      <c r="D101" s="62" t="str">
        <f>INDEX('R0. Region mapping'!$C$9:$C$24,MATCH($C101,'R0. Region mapping'!$A$9:$A$24,0))</f>
        <v>ASI</v>
      </c>
      <c r="E101" s="60">
        <v>7004.1642922463398</v>
      </c>
      <c r="F101" s="60">
        <v>7501.01150087112</v>
      </c>
      <c r="G101" s="60">
        <v>7249.1500741468599</v>
      </c>
      <c r="H101" s="60">
        <v>6868.0245479229998</v>
      </c>
      <c r="I101" s="60">
        <v>856.44444867157301</v>
      </c>
      <c r="J101" s="60">
        <v>803.27664810058104</v>
      </c>
      <c r="K101" s="60">
        <v>985.56422021509002</v>
      </c>
      <c r="L101" s="60">
        <v>707.784172686445</v>
      </c>
      <c r="M101" s="60">
        <v>711.41016264665006</v>
      </c>
      <c r="N101" s="60">
        <v>726.53541079330091</v>
      </c>
      <c r="O101" s="60">
        <v>793.29160912553994</v>
      </c>
      <c r="P101" s="58">
        <v>749.44785203180595</v>
      </c>
    </row>
    <row r="102" spans="1:16" x14ac:dyDescent="0.3">
      <c r="A102" s="39" t="s">
        <v>252</v>
      </c>
      <c r="B102" s="39" t="s">
        <v>929</v>
      </c>
      <c r="C102" s="39" t="s">
        <v>351</v>
      </c>
      <c r="D102" s="62" t="str">
        <f>INDEX('R0. Region mapping'!$C$9:$C$24,MATCH($C102,'R0. Region mapping'!$A$9:$A$24,0))</f>
        <v>ASI</v>
      </c>
      <c r="E102" s="58">
        <v>7409.3540039325098</v>
      </c>
      <c r="F102" s="58">
        <v>8929.7982051012004</v>
      </c>
      <c r="G102" s="58">
        <v>12524.503927366441</v>
      </c>
      <c r="H102" s="58">
        <v>16680.461549150321</v>
      </c>
      <c r="I102" s="58">
        <v>6909.8375858989803</v>
      </c>
      <c r="J102" s="58">
        <v>4702.1420577241506</v>
      </c>
      <c r="K102" s="58">
        <v>9314.9943880550309</v>
      </c>
      <c r="L102" s="58">
        <v>12454.986257188701</v>
      </c>
      <c r="M102" s="58">
        <v>13841.570480451101</v>
      </c>
      <c r="N102" s="58">
        <v>15201.6811863412</v>
      </c>
      <c r="O102" s="58">
        <v>15546.7927954926</v>
      </c>
      <c r="P102" s="58">
        <v>16055.3358486866</v>
      </c>
    </row>
    <row r="103" spans="1:16" x14ac:dyDescent="0.3">
      <c r="A103" s="39" t="s">
        <v>252</v>
      </c>
      <c r="B103" s="39" t="s">
        <v>929</v>
      </c>
      <c r="C103" s="39" t="s">
        <v>353</v>
      </c>
      <c r="D103" s="62" t="str">
        <f>INDEX('R0. Region mapping'!$C$9:$C$24,MATCH($C103,'R0. Region mapping'!$A$9:$A$24,0))</f>
        <v>ASI</v>
      </c>
      <c r="E103" s="58"/>
      <c r="F103" s="58"/>
      <c r="G103" s="58"/>
      <c r="H103" s="58">
        <v>4.0000000000000002E-4</v>
      </c>
      <c r="I103" s="58">
        <v>1.36424070424845E-3</v>
      </c>
      <c r="J103" s="58">
        <v>2.3243962466017501E-3</v>
      </c>
      <c r="K103" s="58">
        <v>3.6787904646488098E-3</v>
      </c>
      <c r="L103" s="58">
        <v>5.5892972700184104E-3</v>
      </c>
      <c r="M103" s="58">
        <v>8.2842558018309791E-3</v>
      </c>
      <c r="N103" s="58">
        <v>1.2085760966731101E-2</v>
      </c>
      <c r="O103" s="58">
        <v>1.7448159440834068E-2</v>
      </c>
      <c r="P103" s="58">
        <v>2.5012352082360148E-2</v>
      </c>
    </row>
    <row r="104" spans="1:16" x14ac:dyDescent="0.3">
      <c r="A104" s="39" t="s">
        <v>252</v>
      </c>
      <c r="B104" s="39" t="s">
        <v>929</v>
      </c>
      <c r="C104" s="39" t="s">
        <v>355</v>
      </c>
      <c r="D104" s="62" t="str">
        <f>INDEX('R0. Region mapping'!$C$9:$C$24,MATCH($C104,'R0. Region mapping'!$A$9:$A$24,0))</f>
        <v>AFR</v>
      </c>
      <c r="E104" s="58">
        <v>167.08318595763097</v>
      </c>
      <c r="F104" s="58">
        <v>85.690512330299896</v>
      </c>
      <c r="G104" s="58">
        <v>225.21379663578699</v>
      </c>
      <c r="H104" s="58">
        <v>511.06860185559179</v>
      </c>
      <c r="I104" s="58">
        <v>232.90129588046332</v>
      </c>
      <c r="J104" s="58">
        <v>93.726953253684897</v>
      </c>
      <c r="K104" s="58">
        <v>40.7127222705059</v>
      </c>
      <c r="L104" s="58">
        <v>33.263103934703793</v>
      </c>
      <c r="M104" s="58">
        <v>28.622897068318498</v>
      </c>
      <c r="N104" s="58">
        <v>26.105258275597699</v>
      </c>
      <c r="O104" s="58">
        <v>26.677991245314789</v>
      </c>
      <c r="P104" s="58">
        <v>23.212858238274798</v>
      </c>
    </row>
    <row r="105" spans="1:16" x14ac:dyDescent="0.3">
      <c r="A105" s="39" t="s">
        <v>252</v>
      </c>
      <c r="B105" s="39" t="s">
        <v>929</v>
      </c>
      <c r="C105" s="39" t="s">
        <v>357</v>
      </c>
      <c r="D105" s="62" t="str">
        <f>INDEX('R0. Region mapping'!$C$9:$C$24,MATCH($C105,'R0. Region mapping'!$A$9:$A$24,0))</f>
        <v>LAM</v>
      </c>
      <c r="E105" s="58">
        <v>173.91967199999999</v>
      </c>
      <c r="F105" s="58">
        <v>231.3813991797</v>
      </c>
      <c r="G105" s="58">
        <v>238.62200678714299</v>
      </c>
      <c r="H105" s="58">
        <v>102.51449333298</v>
      </c>
      <c r="I105" s="58"/>
      <c r="J105" s="58"/>
      <c r="K105" s="58"/>
      <c r="L105" s="58"/>
      <c r="M105" s="58"/>
      <c r="N105" s="58"/>
      <c r="O105" s="58"/>
      <c r="P105" s="58"/>
    </row>
    <row r="106" spans="1:16" x14ac:dyDescent="0.3">
      <c r="A106" s="39" t="s">
        <v>252</v>
      </c>
      <c r="B106" s="39" t="s">
        <v>929</v>
      </c>
      <c r="C106" s="39" t="s">
        <v>359</v>
      </c>
      <c r="D106" s="62" t="str">
        <f>INDEX('R0. Region mapping'!$C$9:$C$24,MATCH($C106,'R0. Region mapping'!$A$9:$A$24,0))</f>
        <v>ASI</v>
      </c>
      <c r="E106" s="58">
        <v>6026.521788</v>
      </c>
      <c r="F106" s="58">
        <v>6455.7608023502989</v>
      </c>
      <c r="G106" s="58">
        <v>7667.4186974833201</v>
      </c>
      <c r="H106" s="58">
        <v>10096.526631028211</v>
      </c>
      <c r="I106" s="58">
        <v>10845.286739846666</v>
      </c>
      <c r="J106" s="58">
        <v>947.28905048023103</v>
      </c>
      <c r="K106" s="58">
        <v>305.37656800294297</v>
      </c>
      <c r="L106" s="58">
        <v>12.882042384947731</v>
      </c>
      <c r="M106" s="58">
        <v>14.2339767161808</v>
      </c>
      <c r="N106" s="58">
        <v>13.668879915198834</v>
      </c>
      <c r="O106" s="58">
        <v>13.421129402841702</v>
      </c>
      <c r="P106" s="58">
        <v>13.03443418552596</v>
      </c>
    </row>
    <row r="107" spans="1:16" x14ac:dyDescent="0.3">
      <c r="A107" s="39" t="s">
        <v>252</v>
      </c>
      <c r="B107" s="39" t="s">
        <v>929</v>
      </c>
      <c r="C107" s="39" t="s">
        <v>361</v>
      </c>
      <c r="D107" s="62" t="str">
        <f>INDEX('R0. Region mapping'!$C$9:$C$24,MATCH($C107,'R0. Region mapping'!$A$9:$A$24,0))</f>
        <v>ASI</v>
      </c>
      <c r="E107" s="58">
        <v>27.359994934522401</v>
      </c>
      <c r="F107" s="58">
        <v>6.1753993152015898</v>
      </c>
      <c r="G107" s="58">
        <v>6.9509008023695502</v>
      </c>
      <c r="H107" s="58">
        <v>6.2017798029881703</v>
      </c>
      <c r="I107" s="58">
        <v>6.4663566025587302</v>
      </c>
      <c r="J107" s="58">
        <v>6.1745203657311798</v>
      </c>
      <c r="K107" s="58">
        <v>5.1718097034274102</v>
      </c>
      <c r="L107" s="58">
        <v>5.2985379487591002</v>
      </c>
      <c r="M107" s="58">
        <v>4.3947408123393803</v>
      </c>
      <c r="N107" s="58">
        <v>4.0543284684535204</v>
      </c>
      <c r="O107" s="58">
        <v>2.8095124418935198</v>
      </c>
      <c r="P107" s="58">
        <v>1.5646964153335201</v>
      </c>
    </row>
    <row r="108" spans="1:16" x14ac:dyDescent="0.3">
      <c r="A108" s="39" t="s">
        <v>252</v>
      </c>
      <c r="B108" s="39" t="s">
        <v>929</v>
      </c>
      <c r="C108" s="39" t="s">
        <v>363</v>
      </c>
      <c r="D108" s="62" t="str">
        <f>INDEX('R0. Region mapping'!$C$9:$C$24,MATCH($C108,'R0. Region mapping'!$A$9:$A$24,0))</f>
        <v>NAM</v>
      </c>
      <c r="E108" s="58">
        <v>22227.2315051361</v>
      </c>
      <c r="F108" s="58">
        <v>25304.621501101501</v>
      </c>
      <c r="G108" s="58">
        <v>30053.952426435699</v>
      </c>
      <c r="H108" s="58">
        <v>18603.188516073231</v>
      </c>
      <c r="I108" s="58">
        <v>112.9262323251925</v>
      </c>
      <c r="J108" s="58">
        <v>90.4856059037851</v>
      </c>
      <c r="K108" s="58">
        <v>77.435626212143404</v>
      </c>
      <c r="L108" s="58">
        <v>89.431422428661705</v>
      </c>
      <c r="M108" s="58">
        <v>159.7776173293141</v>
      </c>
      <c r="N108" s="58">
        <v>151.0344906130876</v>
      </c>
      <c r="O108" s="58">
        <v>69.312030021902302</v>
      </c>
      <c r="P108" s="58">
        <v>68.878187093094908</v>
      </c>
    </row>
    <row r="109" spans="1:16" x14ac:dyDescent="0.3">
      <c r="A109" s="39" t="s">
        <v>252</v>
      </c>
      <c r="B109" s="39" t="s">
        <v>929</v>
      </c>
      <c r="C109" s="39" t="s">
        <v>365</v>
      </c>
      <c r="D109" s="62" t="str">
        <f>INDEX('R0. Region mapping'!$C$9:$C$24,MATCH($C109,'R0. Region mapping'!$A$9:$A$24,0))</f>
        <v>EUR</v>
      </c>
      <c r="E109" s="58">
        <v>1670.2518210122685</v>
      </c>
      <c r="F109" s="58">
        <v>2465.98526880084</v>
      </c>
      <c r="G109" s="58">
        <v>3217.9165036998402</v>
      </c>
      <c r="H109" s="58">
        <v>130.76926927129901</v>
      </c>
      <c r="I109" s="58">
        <v>665.74228604354903</v>
      </c>
      <c r="J109" s="58">
        <v>287.55181015430202</v>
      </c>
      <c r="K109" s="58">
        <v>1234.60499930639</v>
      </c>
      <c r="L109" s="58">
        <v>1329.4612119671599</v>
      </c>
      <c r="M109" s="58">
        <v>1411.6124026965001</v>
      </c>
      <c r="N109" s="58">
        <v>1442.41181547377</v>
      </c>
      <c r="O109" s="58">
        <v>1346.2282457076899</v>
      </c>
      <c r="P109" s="58">
        <v>64.320103518862794</v>
      </c>
    </row>
    <row r="110" spans="1:16" x14ac:dyDescent="0.3">
      <c r="A110" s="39" t="s">
        <v>252</v>
      </c>
      <c r="B110" s="39" t="s">
        <v>930</v>
      </c>
      <c r="C110" s="39" t="s">
        <v>258</v>
      </c>
      <c r="D110" s="62" t="str">
        <f>INDEX('R0. Region mapping'!$C$9:$C$24,MATCH($C110,'R0. Region mapping'!$A$9:$A$24,0))</f>
        <v>AFR</v>
      </c>
      <c r="E110" s="58">
        <v>9039.9093712582599</v>
      </c>
      <c r="F110" s="58">
        <v>8916.1687147200209</v>
      </c>
      <c r="G110" s="58">
        <v>10526.03068617582</v>
      </c>
      <c r="H110" s="58">
        <v>13789.7862667601</v>
      </c>
      <c r="I110" s="58">
        <v>14555.682055068561</v>
      </c>
      <c r="J110" s="58">
        <v>13668.134286828887</v>
      </c>
      <c r="K110" s="58">
        <v>15507.214296005879</v>
      </c>
      <c r="L110" s="58">
        <v>16651.044993093779</v>
      </c>
      <c r="M110" s="58">
        <v>14736.660484833668</v>
      </c>
      <c r="N110" s="58">
        <v>10840.145045366771</v>
      </c>
      <c r="O110" s="58">
        <v>13742.045071213082</v>
      </c>
      <c r="P110" s="58">
        <v>12367.175134728306</v>
      </c>
    </row>
    <row r="111" spans="1:16" x14ac:dyDescent="0.3">
      <c r="A111" s="39" t="s">
        <v>252</v>
      </c>
      <c r="B111" s="39" t="s">
        <v>930</v>
      </c>
      <c r="C111" s="39" t="s">
        <v>261</v>
      </c>
      <c r="D111" s="62" t="str">
        <f>INDEX('R0. Region mapping'!$C$9:$C$24,MATCH($C111,'R0. Region mapping'!$A$9:$A$24,0))</f>
        <v>AUS</v>
      </c>
      <c r="E111" s="58">
        <v>3084.4860447073002</v>
      </c>
      <c r="F111" s="58">
        <v>1703.66057912118</v>
      </c>
      <c r="G111" s="58">
        <v>1618.49252316968</v>
      </c>
      <c r="H111" s="58">
        <v>757.80667035737804</v>
      </c>
      <c r="I111" s="58">
        <v>874.06250762500599</v>
      </c>
      <c r="J111" s="58">
        <v>1732.8780753441579</v>
      </c>
      <c r="K111" s="58">
        <v>1456.6036416168702</v>
      </c>
      <c r="L111" s="58">
        <v>1571.75744613048</v>
      </c>
      <c r="M111" s="58">
        <v>1622.5798857221771</v>
      </c>
      <c r="N111" s="58">
        <v>1611.973652654407</v>
      </c>
      <c r="O111" s="58">
        <v>379.06669433208202</v>
      </c>
      <c r="P111" s="58">
        <v>338.41039034987199</v>
      </c>
    </row>
    <row r="112" spans="1:16" x14ac:dyDescent="0.3">
      <c r="A112" s="39" t="s">
        <v>252</v>
      </c>
      <c r="B112" s="39" t="s">
        <v>930</v>
      </c>
      <c r="C112" s="39" t="s">
        <v>341</v>
      </c>
      <c r="D112" s="62" t="str">
        <f>INDEX('R0. Region mapping'!$C$9:$C$24,MATCH($C112,'R0. Region mapping'!$A$9:$A$24,0))</f>
        <v>NAM</v>
      </c>
      <c r="E112" s="58">
        <v>7605.4334891381804</v>
      </c>
      <c r="F112" s="58">
        <v>7112.7855872739901</v>
      </c>
      <c r="G112" s="58">
        <v>6603.8425615837205</v>
      </c>
      <c r="H112" s="58">
        <v>8236.2225034909388</v>
      </c>
      <c r="I112" s="58">
        <v>8206.6097399986593</v>
      </c>
      <c r="J112" s="58">
        <v>6700.7313938848374</v>
      </c>
      <c r="K112" s="58">
        <v>2519.086873506797</v>
      </c>
      <c r="L112" s="58">
        <v>1240.6312150561089</v>
      </c>
      <c r="M112" s="58">
        <v>3129.5027019614736</v>
      </c>
      <c r="N112" s="58">
        <v>1339.6039142903128</v>
      </c>
      <c r="O112" s="58">
        <v>1388.5307776786599</v>
      </c>
      <c r="P112" s="58">
        <v>1086.49274013849</v>
      </c>
    </row>
    <row r="113" spans="1:16" x14ac:dyDescent="0.3">
      <c r="A113" s="39" t="s">
        <v>252</v>
      </c>
      <c r="B113" s="39" t="s">
        <v>930</v>
      </c>
      <c r="C113" s="39" t="s">
        <v>343</v>
      </c>
      <c r="D113" s="62" t="str">
        <f>INDEX('R0. Region mapping'!$C$9:$C$24,MATCH($C113,'R0. Region mapping'!$A$9:$A$24,0))</f>
        <v>ASI</v>
      </c>
      <c r="E113" s="58">
        <v>7727.7237550360696</v>
      </c>
      <c r="F113" s="58">
        <v>2206.5955447464339</v>
      </c>
      <c r="G113" s="58">
        <v>4310.3390774762602</v>
      </c>
      <c r="H113" s="58">
        <v>117.46397338050001</v>
      </c>
      <c r="I113" s="58">
        <v>202.99105909155799</v>
      </c>
      <c r="J113" s="58">
        <v>200.460096623558</v>
      </c>
      <c r="K113" s="58">
        <v>86.137646899107594</v>
      </c>
      <c r="L113" s="58">
        <v>86.137646899107594</v>
      </c>
      <c r="M113" s="58">
        <v>103.47508728</v>
      </c>
      <c r="N113" s="58">
        <v>154.15029855555099</v>
      </c>
      <c r="O113" s="58">
        <v>173.37736992488001</v>
      </c>
      <c r="P113" s="58">
        <v>122.70215864932899</v>
      </c>
    </row>
    <row r="114" spans="1:16" x14ac:dyDescent="0.3">
      <c r="A114" s="39" t="s">
        <v>252</v>
      </c>
      <c r="B114" s="39" t="s">
        <v>930</v>
      </c>
      <c r="C114" s="39" t="s">
        <v>345</v>
      </c>
      <c r="D114" s="62" t="str">
        <f>INDEX('R0. Region mapping'!$C$9:$C$24,MATCH($C114,'R0. Region mapping'!$A$9:$A$24,0))</f>
        <v>LAM</v>
      </c>
      <c r="E114" s="58">
        <v>8096.6507530707595</v>
      </c>
      <c r="F114" s="58">
        <v>9129.9007758533298</v>
      </c>
      <c r="G114" s="58">
        <v>8874.3315350985831</v>
      </c>
      <c r="H114" s="58">
        <v>8057.4088748627501</v>
      </c>
      <c r="I114" s="58">
        <v>7103.6441891619961</v>
      </c>
      <c r="J114" s="58">
        <v>10273.04843774077</v>
      </c>
      <c r="K114" s="58">
        <v>7295.6028557578584</v>
      </c>
      <c r="L114" s="58">
        <v>9783.3141364516123</v>
      </c>
      <c r="M114" s="58">
        <v>11986.668135770306</v>
      </c>
      <c r="N114" s="58">
        <v>11722.520164881775</v>
      </c>
      <c r="O114" s="58">
        <v>9466.768264781007</v>
      </c>
      <c r="P114" s="58">
        <v>7391.0101396980162</v>
      </c>
    </row>
    <row r="115" spans="1:16" x14ac:dyDescent="0.3">
      <c r="A115" s="39" t="s">
        <v>252</v>
      </c>
      <c r="B115" s="39" t="s">
        <v>930</v>
      </c>
      <c r="C115" s="39" t="s">
        <v>347</v>
      </c>
      <c r="D115" s="62" t="str">
        <f>INDEX('R0. Region mapping'!$C$9:$C$24,MATCH($C115,'R0. Region mapping'!$A$9:$A$24,0))</f>
        <v>EUR</v>
      </c>
      <c r="E115" s="58">
        <v>5482.4287494051005</v>
      </c>
      <c r="F115" s="58">
        <v>1041.1289227197251</v>
      </c>
      <c r="G115" s="58">
        <v>282.377261648922</v>
      </c>
      <c r="H115" s="58">
        <v>752.61168596449784</v>
      </c>
      <c r="I115" s="58">
        <v>571.21404681539798</v>
      </c>
      <c r="J115" s="58">
        <v>124.739437168048</v>
      </c>
      <c r="K115" s="58">
        <v>35.833861108599997</v>
      </c>
      <c r="L115" s="58">
        <v>727.28468821400895</v>
      </c>
      <c r="M115" s="58">
        <v>896.79104021451201</v>
      </c>
      <c r="N115" s="58">
        <v>27.287890692979101</v>
      </c>
      <c r="O115" s="58">
        <v>26.867999999999999</v>
      </c>
      <c r="P115" s="58">
        <v>23.189999999999998</v>
      </c>
    </row>
    <row r="116" spans="1:16" x14ac:dyDescent="0.3">
      <c r="A116" s="39" t="s">
        <v>252</v>
      </c>
      <c r="B116" s="39" t="s">
        <v>930</v>
      </c>
      <c r="C116" s="39" t="s">
        <v>349</v>
      </c>
      <c r="D116" s="62" t="str">
        <f>INDEX('R0. Region mapping'!$C$9:$C$24,MATCH($C116,'R0. Region mapping'!$A$9:$A$24,0))</f>
        <v>ASI</v>
      </c>
      <c r="E116" s="58">
        <v>30068.7717821429</v>
      </c>
      <c r="F116" s="58">
        <v>25532.1150386843</v>
      </c>
      <c r="G116" s="58">
        <v>32059.0488437239</v>
      </c>
      <c r="H116" s="58">
        <v>61604.775304686897</v>
      </c>
      <c r="I116" s="58">
        <v>92862.098154847103</v>
      </c>
      <c r="J116" s="58">
        <v>101762.82724705762</v>
      </c>
      <c r="K116" s="58">
        <v>107879.26795476444</v>
      </c>
      <c r="L116" s="58">
        <v>98584.679486469773</v>
      </c>
      <c r="M116" s="58">
        <v>81937.007417943925</v>
      </c>
      <c r="N116" s="58">
        <v>71434.609499353304</v>
      </c>
      <c r="O116" s="58">
        <v>65409.816270188399</v>
      </c>
      <c r="P116" s="58">
        <v>65051.411074710566</v>
      </c>
    </row>
    <row r="117" spans="1:16" x14ac:dyDescent="0.3">
      <c r="A117" s="39" t="s">
        <v>252</v>
      </c>
      <c r="B117" s="39" t="s">
        <v>930</v>
      </c>
      <c r="C117" s="39" t="s">
        <v>351</v>
      </c>
      <c r="D117" s="62" t="str">
        <f>INDEX('R0. Region mapping'!$C$9:$C$24,MATCH($C117,'R0. Region mapping'!$A$9:$A$24,0))</f>
        <v>ASI</v>
      </c>
      <c r="E117" s="58">
        <v>3459.6166456903106</v>
      </c>
      <c r="F117" s="58">
        <v>1029.5981722224676</v>
      </c>
      <c r="G117" s="58">
        <v>1276.9104255180521</v>
      </c>
      <c r="H117" s="58">
        <v>286.25569661408502</v>
      </c>
      <c r="I117" s="58">
        <v>673.021394392248</v>
      </c>
      <c r="J117" s="58">
        <v>161.36311606298199</v>
      </c>
      <c r="K117" s="58">
        <v>777.60569059387694</v>
      </c>
      <c r="L117" s="58">
        <v>161.75882126261399</v>
      </c>
      <c r="M117" s="58">
        <v>352.98877967064402</v>
      </c>
      <c r="N117" s="58">
        <v>305.91095999365098</v>
      </c>
      <c r="O117" s="58">
        <v>1531.0367683510872</v>
      </c>
      <c r="P117" s="58">
        <v>405.68281473086699</v>
      </c>
    </row>
    <row r="118" spans="1:16" x14ac:dyDescent="0.3">
      <c r="A118" s="39" t="s">
        <v>252</v>
      </c>
      <c r="B118" s="39" t="s">
        <v>930</v>
      </c>
      <c r="C118" s="39" t="s">
        <v>353</v>
      </c>
      <c r="D118" s="62" t="str">
        <f>INDEX('R0. Region mapping'!$C$9:$C$24,MATCH($C118,'R0. Region mapping'!$A$9:$A$24,0))</f>
        <v>ASI</v>
      </c>
      <c r="E118" s="58">
        <v>183.98666424391905</v>
      </c>
      <c r="F118" s="58">
        <v>166.207131163187</v>
      </c>
      <c r="G118" s="58">
        <v>125.38201894835399</v>
      </c>
      <c r="H118" s="58">
        <v>0.78653019743897246</v>
      </c>
      <c r="I118" s="58">
        <v>5.5555555555555601E-3</v>
      </c>
      <c r="J118" s="58">
        <v>43.427327036822966</v>
      </c>
      <c r="K118" s="58">
        <v>43.334551582583899</v>
      </c>
      <c r="L118" s="58">
        <v>1.4999999999999999E-2</v>
      </c>
      <c r="M118" s="58">
        <v>6.2053868995699997</v>
      </c>
      <c r="N118" s="58">
        <v>57.902547160208499</v>
      </c>
      <c r="O118" s="58">
        <v>45.487120686351503</v>
      </c>
      <c r="P118" s="58">
        <v>6.2403868995699998</v>
      </c>
    </row>
    <row r="119" spans="1:16" x14ac:dyDescent="0.3">
      <c r="A119" s="39" t="s">
        <v>252</v>
      </c>
      <c r="B119" s="39" t="s">
        <v>930</v>
      </c>
      <c r="C119" s="39" t="s">
        <v>355</v>
      </c>
      <c r="D119" s="62" t="str">
        <f>INDEX('R0. Region mapping'!$C$9:$C$24,MATCH($C119,'R0. Region mapping'!$A$9:$A$24,0))</f>
        <v>AFR</v>
      </c>
      <c r="E119" s="58">
        <v>11965.1546962092</v>
      </c>
      <c r="F119" s="58">
        <v>18709.1842639723</v>
      </c>
      <c r="G119" s="58">
        <v>21680.798387036219</v>
      </c>
      <c r="H119" s="58">
        <v>29336.115536749341</v>
      </c>
      <c r="I119" s="58">
        <v>56088.427961278852</v>
      </c>
      <c r="J119" s="58">
        <v>69288.998789222955</v>
      </c>
      <c r="K119" s="58">
        <v>54368.674408062667</v>
      </c>
      <c r="L119" s="58">
        <v>53261.769713698057</v>
      </c>
      <c r="M119" s="58">
        <v>51168.596794086014</v>
      </c>
      <c r="N119" s="58">
        <v>41588.311737733871</v>
      </c>
      <c r="O119" s="58">
        <v>20558.573912275122</v>
      </c>
      <c r="P119" s="58">
        <v>7125.7382141861353</v>
      </c>
    </row>
    <row r="120" spans="1:16" x14ac:dyDescent="0.3">
      <c r="A120" s="39" t="s">
        <v>252</v>
      </c>
      <c r="B120" s="39" t="s">
        <v>930</v>
      </c>
      <c r="C120" s="39" t="s">
        <v>357</v>
      </c>
      <c r="D120" s="62" t="str">
        <f>INDEX('R0. Region mapping'!$C$9:$C$24,MATCH($C120,'R0. Region mapping'!$A$9:$A$24,0))</f>
        <v>LAM</v>
      </c>
      <c r="E120" s="58">
        <v>1489.2188291199968</v>
      </c>
      <c r="F120" s="58">
        <v>511.30880000000002</v>
      </c>
      <c r="G120" s="58">
        <v>929.84418681747502</v>
      </c>
      <c r="H120" s="58">
        <v>488.30774085952851</v>
      </c>
      <c r="I120" s="58">
        <v>537.59693774513403</v>
      </c>
      <c r="J120" s="58">
        <v>315.33700913193098</v>
      </c>
      <c r="K120" s="58">
        <v>90.90974319704199</v>
      </c>
      <c r="L120" s="58">
        <v>143.30402869379401</v>
      </c>
      <c r="M120" s="58">
        <v>269.64761149532097</v>
      </c>
      <c r="N120" s="58">
        <v>166.07404206812498</v>
      </c>
      <c r="O120" s="58">
        <v>32.068563579357203</v>
      </c>
      <c r="P120" s="58"/>
    </row>
    <row r="121" spans="1:16" x14ac:dyDescent="0.3">
      <c r="A121" s="39" t="s">
        <v>252</v>
      </c>
      <c r="B121" s="39" t="s">
        <v>930</v>
      </c>
      <c r="C121" s="39" t="s">
        <v>359</v>
      </c>
      <c r="D121" s="62" t="str">
        <f>INDEX('R0. Region mapping'!$C$9:$C$24,MATCH($C121,'R0. Region mapping'!$A$9:$A$24,0))</f>
        <v>ASI</v>
      </c>
      <c r="E121" s="58">
        <v>10236.542041205354</v>
      </c>
      <c r="F121" s="58">
        <v>12469.319080968828</v>
      </c>
      <c r="G121" s="58">
        <v>13179.446794249599</v>
      </c>
      <c r="H121" s="58">
        <v>12202.387928084578</v>
      </c>
      <c r="I121" s="58">
        <v>9329.0373982782239</v>
      </c>
      <c r="J121" s="58">
        <v>4559.6302298394912</v>
      </c>
      <c r="K121" s="58">
        <v>2465.6170319131747</v>
      </c>
      <c r="L121" s="58">
        <v>1681.5377362116201</v>
      </c>
      <c r="M121" s="58">
        <v>2531.1328820884073</v>
      </c>
      <c r="N121" s="58">
        <v>5141.1089966678628</v>
      </c>
      <c r="O121" s="58">
        <v>1202.993684338293</v>
      </c>
      <c r="P121" s="58">
        <v>3125.1934708275103</v>
      </c>
    </row>
    <row r="122" spans="1:16" x14ac:dyDescent="0.3">
      <c r="A122" s="39" t="s">
        <v>252</v>
      </c>
      <c r="B122" s="39" t="s">
        <v>930</v>
      </c>
      <c r="C122" s="39" t="s">
        <v>363</v>
      </c>
      <c r="D122" s="62" t="str">
        <f>INDEX('R0. Region mapping'!$C$9:$C$24,MATCH($C122,'R0. Region mapping'!$A$9:$A$24,0))</f>
        <v>NAM</v>
      </c>
      <c r="E122" s="58">
        <v>26046.228122184351</v>
      </c>
      <c r="F122" s="58">
        <v>18178.038336062</v>
      </c>
      <c r="G122" s="58">
        <v>13690.63829702781</v>
      </c>
      <c r="H122" s="58">
        <v>19260.962735507193</v>
      </c>
      <c r="I122" s="58">
        <v>24444.205879000001</v>
      </c>
      <c r="J122" s="58">
        <v>24896.266063117986</v>
      </c>
      <c r="K122" s="58">
        <v>25445.76719260601</v>
      </c>
      <c r="L122" s="58">
        <v>21487.104683506339</v>
      </c>
      <c r="M122" s="58">
        <v>15691.122333091931</v>
      </c>
      <c r="N122" s="58">
        <v>8885.3623281208729</v>
      </c>
      <c r="O122" s="58">
        <v>3967.6028969720032</v>
      </c>
      <c r="P122" s="58">
        <v>2930.2790655551503</v>
      </c>
    </row>
    <row r="123" spans="1:16" x14ac:dyDescent="0.3">
      <c r="A123" s="39" t="s">
        <v>252</v>
      </c>
      <c r="B123" s="39" t="s">
        <v>930</v>
      </c>
      <c r="C123" s="39" t="s">
        <v>365</v>
      </c>
      <c r="D123" s="62" t="str">
        <f>INDEX('R0. Region mapping'!$C$9:$C$24,MATCH($C123,'R0. Region mapping'!$A$9:$A$24,0))</f>
        <v>EUR</v>
      </c>
      <c r="E123" s="58">
        <v>11985.75210389231</v>
      </c>
      <c r="F123" s="58">
        <v>7770.0078160139255</v>
      </c>
      <c r="G123" s="58">
        <v>9149.4721615786311</v>
      </c>
      <c r="H123" s="58">
        <v>6234.0064817865814</v>
      </c>
      <c r="I123" s="58">
        <v>4935.5877982313496</v>
      </c>
      <c r="J123" s="58">
        <v>5423.7552253000003</v>
      </c>
      <c r="K123" s="58">
        <v>498.2</v>
      </c>
      <c r="L123" s="58">
        <v>5950.6001040451602</v>
      </c>
      <c r="M123" s="58">
        <v>9671.5081155413754</v>
      </c>
      <c r="N123" s="58">
        <v>2105.6830271234899</v>
      </c>
      <c r="O123" s="58">
        <v>3024.3346142539103</v>
      </c>
      <c r="P123" s="58">
        <v>7292.9864311520505</v>
      </c>
    </row>
    <row r="124" spans="1:16" x14ac:dyDescent="0.3">
      <c r="A124" s="39" t="s">
        <v>252</v>
      </c>
      <c r="B124" s="39" t="s">
        <v>931</v>
      </c>
      <c r="C124" s="39" t="s">
        <v>258</v>
      </c>
      <c r="D124" s="62" t="str">
        <f>INDEX('R0. Region mapping'!$C$9:$C$24,MATCH($C124,'R0. Region mapping'!$A$9:$A$24,0))</f>
        <v>AFR</v>
      </c>
      <c r="E124" s="58">
        <v>20335.725670305044</v>
      </c>
      <c r="F124" s="58">
        <v>21914.136463044742</v>
      </c>
      <c r="G124" s="58">
        <v>25818.52078753704</v>
      </c>
      <c r="H124" s="58">
        <v>32133.230397922413</v>
      </c>
      <c r="I124" s="58">
        <v>23288.442317812965</v>
      </c>
      <c r="J124" s="58">
        <v>10538.824288262051</v>
      </c>
      <c r="K124" s="58">
        <v>12287.740108850194</v>
      </c>
      <c r="L124" s="58">
        <v>13231.728744101103</v>
      </c>
      <c r="M124" s="58">
        <v>5175.8910665375479</v>
      </c>
      <c r="N124" s="58">
        <v>6195.022805560453</v>
      </c>
      <c r="O124" s="58">
        <v>8853.4703799367562</v>
      </c>
      <c r="P124" s="58">
        <v>7067.6327079367538</v>
      </c>
    </row>
    <row r="125" spans="1:16" x14ac:dyDescent="0.3">
      <c r="A125" s="39" t="s">
        <v>252</v>
      </c>
      <c r="B125" s="39" t="s">
        <v>931</v>
      </c>
      <c r="C125" s="39" t="s">
        <v>261</v>
      </c>
      <c r="D125" s="62" t="str">
        <f>INDEX('R0. Region mapping'!$C$9:$C$24,MATCH($C125,'R0. Region mapping'!$A$9:$A$24,0))</f>
        <v>AUS</v>
      </c>
      <c r="E125" s="58">
        <v>1540.9259280000001</v>
      </c>
      <c r="F125" s="58">
        <v>1486.5190094075394</v>
      </c>
      <c r="G125" s="58">
        <v>1250.4881594075391</v>
      </c>
      <c r="H125" s="58">
        <v>825.54338859246172</v>
      </c>
      <c r="I125" s="58">
        <v>428.18216225627418</v>
      </c>
      <c r="J125" s="58">
        <v>1008.305170256274</v>
      </c>
      <c r="K125" s="58">
        <v>582.04893600000003</v>
      </c>
      <c r="L125" s="58">
        <v>1.9259280000000001</v>
      </c>
      <c r="M125" s="58">
        <v>861.50153537455503</v>
      </c>
      <c r="N125" s="58">
        <v>861.50153537455515</v>
      </c>
      <c r="O125" s="58">
        <v>565.76401425371489</v>
      </c>
      <c r="P125" s="58">
        <v>565.764014253715</v>
      </c>
    </row>
    <row r="126" spans="1:16" x14ac:dyDescent="0.3">
      <c r="A126" s="39" t="s">
        <v>252</v>
      </c>
      <c r="B126" s="39" t="s">
        <v>931</v>
      </c>
      <c r="C126" s="39" t="s">
        <v>341</v>
      </c>
      <c r="D126" s="62" t="str">
        <f>INDEX('R0. Region mapping'!$C$9:$C$24,MATCH($C126,'R0. Region mapping'!$A$9:$A$24,0))</f>
        <v>NAM</v>
      </c>
      <c r="E126" s="58">
        <v>1620.8897142857099</v>
      </c>
      <c r="F126" s="58">
        <v>1620.8897142857099</v>
      </c>
      <c r="G126" s="58">
        <v>1620.8897142857099</v>
      </c>
      <c r="H126" s="58">
        <v>1620.8897142857099</v>
      </c>
      <c r="I126" s="58">
        <v>1620.8897142857099</v>
      </c>
      <c r="J126" s="58">
        <v>1620.8897142857099</v>
      </c>
      <c r="K126" s="58">
        <v>1620.8897142857099</v>
      </c>
      <c r="L126" s="58">
        <v>3295.8503453707499</v>
      </c>
      <c r="M126" s="58">
        <v>6345.6897142857106</v>
      </c>
      <c r="N126" s="58">
        <v>5815.0897142857102</v>
      </c>
      <c r="O126" s="58">
        <v>5284.4897142857099</v>
      </c>
      <c r="P126" s="58">
        <v>4753.8897142857095</v>
      </c>
    </row>
    <row r="127" spans="1:16" x14ac:dyDescent="0.3">
      <c r="A127" s="39" t="s">
        <v>252</v>
      </c>
      <c r="B127" s="39" t="s">
        <v>931</v>
      </c>
      <c r="C127" s="39" t="s">
        <v>343</v>
      </c>
      <c r="D127" s="62" t="str">
        <f>INDEX('R0. Region mapping'!$C$9:$C$24,MATCH($C127,'R0. Region mapping'!$A$9:$A$24,0))</f>
        <v>ASI</v>
      </c>
      <c r="E127" s="58">
        <v>7308.1868000000004</v>
      </c>
      <c r="F127" s="58">
        <v>7206.5868</v>
      </c>
      <c r="G127" s="58">
        <v>5340.0019798500007</v>
      </c>
      <c r="H127" s="58">
        <v>2353.4662676100011</v>
      </c>
      <c r="I127" s="58">
        <v>4064.0079818311501</v>
      </c>
      <c r="J127" s="58">
        <v>4013.3887324711509</v>
      </c>
      <c r="K127" s="58">
        <v>1726.9397379821485</v>
      </c>
      <c r="L127" s="58">
        <v>1726.9397379821498</v>
      </c>
      <c r="M127" s="58">
        <v>2073.6885456</v>
      </c>
      <c r="N127" s="58">
        <v>3087.1927711110166</v>
      </c>
      <c r="O127" s="58">
        <v>3471.7341984975978</v>
      </c>
      <c r="P127" s="58">
        <v>2458.2299729865786</v>
      </c>
    </row>
    <row r="128" spans="1:16" x14ac:dyDescent="0.3">
      <c r="A128" s="39" t="s">
        <v>252</v>
      </c>
      <c r="B128" s="39" t="s">
        <v>931</v>
      </c>
      <c r="C128" s="39" t="s">
        <v>345</v>
      </c>
      <c r="D128" s="62" t="str">
        <f>INDEX('R0. Region mapping'!$C$9:$C$24,MATCH($C128,'R0. Region mapping'!$A$9:$A$24,0))</f>
        <v>LAM</v>
      </c>
      <c r="E128" s="58">
        <v>18302.179957521825</v>
      </c>
      <c r="F128" s="58">
        <v>19255.602393991387</v>
      </c>
      <c r="G128" s="58">
        <v>21654.362272564562</v>
      </c>
      <c r="H128" s="58">
        <v>25844.941043712155</v>
      </c>
      <c r="I128" s="58">
        <v>25946.96402797207</v>
      </c>
      <c r="J128" s="58">
        <v>20187.202023023099</v>
      </c>
      <c r="K128" s="58">
        <v>21774.559331265751</v>
      </c>
      <c r="L128" s="58">
        <v>28467.086189175221</v>
      </c>
      <c r="M128" s="58">
        <v>40425.090132319849</v>
      </c>
      <c r="N128" s="58">
        <v>39316.644725057486</v>
      </c>
      <c r="O128" s="58">
        <v>31242.863644551726</v>
      </c>
      <c r="P128" s="58">
        <v>30134.418237289414</v>
      </c>
    </row>
    <row r="129" spans="1:16" x14ac:dyDescent="0.3">
      <c r="A129" s="39" t="s">
        <v>252</v>
      </c>
      <c r="B129" s="39" t="s">
        <v>931</v>
      </c>
      <c r="C129" s="39" t="s">
        <v>347</v>
      </c>
      <c r="D129" s="62" t="str">
        <f>INDEX('R0. Region mapping'!$C$9:$C$24,MATCH($C129,'R0. Region mapping'!$A$9:$A$24,0))</f>
        <v>EUR</v>
      </c>
      <c r="E129" s="58">
        <v>14.373790279604</v>
      </c>
      <c r="F129" s="58">
        <v>347.17003749999998</v>
      </c>
      <c r="G129" s="58">
        <v>253.70118124999999</v>
      </c>
      <c r="H129" s="58">
        <v>104.15101125</v>
      </c>
      <c r="I129" s="58">
        <v>8.5457239999999892</v>
      </c>
      <c r="J129" s="58">
        <v>4.2728619999999999</v>
      </c>
      <c r="K129" s="58">
        <v>601.61953330864003</v>
      </c>
      <c r="L129" s="58">
        <v>606.66732000000002</v>
      </c>
      <c r="M129" s="58">
        <v>398.415385607448</v>
      </c>
      <c r="N129" s="58">
        <v>458.14008191674571</v>
      </c>
      <c r="O129" s="58">
        <v>451.09048036850197</v>
      </c>
      <c r="P129" s="58">
        <v>389.34004167580599</v>
      </c>
    </row>
    <row r="130" spans="1:16" x14ac:dyDescent="0.3">
      <c r="A130" s="39" t="s">
        <v>252</v>
      </c>
      <c r="B130" s="39" t="s">
        <v>931</v>
      </c>
      <c r="C130" s="39" t="s">
        <v>349</v>
      </c>
      <c r="D130" s="62" t="str">
        <f>INDEX('R0. Region mapping'!$C$9:$C$24,MATCH($C130,'R0. Region mapping'!$A$9:$A$24,0))</f>
        <v>ASI</v>
      </c>
      <c r="E130" s="58">
        <v>21817.018442619701</v>
      </c>
      <c r="F130" s="58">
        <v>23622.3198182374</v>
      </c>
      <c r="G130" s="58">
        <v>17845.328481427601</v>
      </c>
      <c r="H130" s="58">
        <v>10904.57065416027</v>
      </c>
      <c r="I130" s="58">
        <v>11471.523534183001</v>
      </c>
      <c r="J130" s="58">
        <v>20292.3604489871</v>
      </c>
      <c r="K130" s="58">
        <v>17430.27988918042</v>
      </c>
      <c r="L130" s="58">
        <v>9222.303644533331</v>
      </c>
      <c r="M130" s="58">
        <v>7157.6782729548904</v>
      </c>
      <c r="N130" s="58">
        <v>17037.954047310017</v>
      </c>
      <c r="O130" s="58">
        <v>20250.353727820435</v>
      </c>
      <c r="P130" s="58">
        <v>7417.9317686498907</v>
      </c>
    </row>
    <row r="131" spans="1:16" x14ac:dyDescent="0.3">
      <c r="A131" s="39" t="s">
        <v>252</v>
      </c>
      <c r="B131" s="39" t="s">
        <v>931</v>
      </c>
      <c r="C131" s="39" t="s">
        <v>351</v>
      </c>
      <c r="D131" s="62" t="str">
        <f>INDEX('R0. Region mapping'!$C$9:$C$24,MATCH($C131,'R0. Region mapping'!$A$9:$A$24,0))</f>
        <v>ASI</v>
      </c>
      <c r="E131" s="58">
        <v>1375.9391274</v>
      </c>
      <c r="F131" s="58">
        <v>1239.6361176</v>
      </c>
      <c r="G131" s="58">
        <v>895.29275159999997</v>
      </c>
      <c r="H131" s="58">
        <v>344.343366</v>
      </c>
      <c r="I131" s="58"/>
      <c r="J131" s="58">
        <v>415.36255423242</v>
      </c>
      <c r="K131" s="58">
        <v>1150.6299236079401</v>
      </c>
      <c r="L131" s="58">
        <v>735.26736937551618</v>
      </c>
      <c r="M131" s="58">
        <v>772.1318390980033</v>
      </c>
      <c r="N131" s="58">
        <v>794.13889159967493</v>
      </c>
      <c r="O131" s="58">
        <v>807.50705250167118</v>
      </c>
      <c r="P131" s="58">
        <v>790</v>
      </c>
    </row>
    <row r="132" spans="1:16" x14ac:dyDescent="0.3">
      <c r="A132" s="39" t="s">
        <v>252</v>
      </c>
      <c r="B132" s="39" t="s">
        <v>931</v>
      </c>
      <c r="C132" s="39" t="s">
        <v>353</v>
      </c>
      <c r="D132" s="62" t="str">
        <f>INDEX('R0. Region mapping'!$C$9:$C$24,MATCH($C132,'R0. Region mapping'!$A$9:$A$24,0))</f>
        <v>ASI</v>
      </c>
      <c r="E132" s="58">
        <v>13.39776</v>
      </c>
      <c r="F132" s="58">
        <v>12.057983999999999</v>
      </c>
      <c r="G132" s="58"/>
      <c r="H132" s="58"/>
      <c r="I132" s="58"/>
      <c r="J132" s="58"/>
      <c r="K132" s="58"/>
      <c r="L132" s="58">
        <v>0.03</v>
      </c>
      <c r="M132" s="58">
        <v>12.410773799139999</v>
      </c>
      <c r="N132" s="58">
        <v>31.299999999999997</v>
      </c>
      <c r="O132" s="58">
        <v>31.4</v>
      </c>
      <c r="P132" s="58">
        <v>12.480773799140001</v>
      </c>
    </row>
    <row r="133" spans="1:16" x14ac:dyDescent="0.3">
      <c r="A133" s="39" t="s">
        <v>252</v>
      </c>
      <c r="B133" s="39" t="s">
        <v>931</v>
      </c>
      <c r="C133" s="39" t="s">
        <v>355</v>
      </c>
      <c r="D133" s="62" t="str">
        <f>INDEX('R0. Region mapping'!$C$9:$C$24,MATCH($C133,'R0. Region mapping'!$A$9:$A$24,0))</f>
        <v>AFR</v>
      </c>
      <c r="E133" s="58">
        <v>54799</v>
      </c>
      <c r="F133" s="58">
        <v>59272.2</v>
      </c>
      <c r="G133" s="58">
        <v>69906.954510271142</v>
      </c>
      <c r="H133" s="58">
        <v>87778.576581791989</v>
      </c>
      <c r="I133" s="58">
        <v>88027.463952751772</v>
      </c>
      <c r="J133" s="58">
        <v>89788.763548952847</v>
      </c>
      <c r="K133" s="58">
        <v>90634.710936290154</v>
      </c>
      <c r="L133" s="58">
        <v>81839.130789552102</v>
      </c>
      <c r="M133" s="58">
        <v>62051.857375808802</v>
      </c>
      <c r="N133" s="58">
        <v>50769.078642102555</v>
      </c>
      <c r="O133" s="58">
        <v>39402.161749149316</v>
      </c>
      <c r="P133" s="58">
        <v>26585.105450650961</v>
      </c>
    </row>
    <row r="134" spans="1:16" x14ac:dyDescent="0.3">
      <c r="A134" s="39" t="s">
        <v>252</v>
      </c>
      <c r="B134" s="39" t="s">
        <v>931</v>
      </c>
      <c r="C134" s="39" t="s">
        <v>357</v>
      </c>
      <c r="D134" s="62" t="str">
        <f>INDEX('R0. Region mapping'!$C$9:$C$24,MATCH($C134,'R0. Region mapping'!$A$9:$A$24,0))</f>
        <v>LAM</v>
      </c>
      <c r="E134" s="58">
        <v>7756</v>
      </c>
      <c r="F134" s="58">
        <v>7989.2000000000007</v>
      </c>
      <c r="G134" s="58">
        <v>8497.4</v>
      </c>
      <c r="H134" s="58">
        <v>5481.9714124771926</v>
      </c>
      <c r="I134" s="58">
        <v>4650.2716687812999</v>
      </c>
      <c r="J134" s="58">
        <v>3453.7729097427332</v>
      </c>
      <c r="K134" s="58">
        <v>119.717120113126</v>
      </c>
      <c r="L134" s="58">
        <v>2239.1254483405201</v>
      </c>
      <c r="M134" s="58">
        <v>4213.2439296144021</v>
      </c>
      <c r="N134" s="58">
        <v>2594.9069073144628</v>
      </c>
      <c r="O134" s="58">
        <v>501.07130592745699</v>
      </c>
      <c r="P134" s="58"/>
    </row>
    <row r="135" spans="1:16" x14ac:dyDescent="0.3">
      <c r="A135" s="39" t="s">
        <v>252</v>
      </c>
      <c r="B135" s="39" t="s">
        <v>931</v>
      </c>
      <c r="C135" s="39" t="s">
        <v>359</v>
      </c>
      <c r="D135" s="62" t="str">
        <f>INDEX('R0. Region mapping'!$C$9:$C$24,MATCH($C135,'R0. Region mapping'!$A$9:$A$24,0))</f>
        <v>ASI</v>
      </c>
      <c r="E135" s="58">
        <v>6066.7654501654515</v>
      </c>
      <c r="F135" s="58">
        <v>5986.8994166433868</v>
      </c>
      <c r="G135" s="58">
        <v>5452.9580292552973</v>
      </c>
      <c r="H135" s="58">
        <v>4584.6826980552987</v>
      </c>
      <c r="I135" s="58">
        <v>3499.3385340552986</v>
      </c>
      <c r="J135" s="58">
        <v>2172.6440560920855</v>
      </c>
      <c r="K135" s="58">
        <v>1267.5879345806052</v>
      </c>
      <c r="L135" s="58">
        <v>18.056153144969752</v>
      </c>
      <c r="M135" s="58">
        <v>1869.0024932296935</v>
      </c>
      <c r="N135" s="58">
        <v>1869.0024932296956</v>
      </c>
      <c r="O135" s="58">
        <v>1869.0024932296967</v>
      </c>
      <c r="P135" s="58">
        <v>1745.6231250695735</v>
      </c>
    </row>
    <row r="136" spans="1:16" x14ac:dyDescent="0.3">
      <c r="A136" s="39" t="s">
        <v>252</v>
      </c>
      <c r="B136" s="39" t="s">
        <v>931</v>
      </c>
      <c r="C136" s="39" t="s">
        <v>363</v>
      </c>
      <c r="D136" s="62" t="str">
        <f>INDEX('R0. Region mapping'!$C$9:$C$24,MATCH($C136,'R0. Region mapping'!$A$9:$A$24,0))</f>
        <v>NAM</v>
      </c>
      <c r="E136" s="58"/>
      <c r="F136" s="58"/>
      <c r="G136" s="58"/>
      <c r="H136" s="58"/>
      <c r="I136" s="58"/>
      <c r="J136" s="58"/>
      <c r="K136" s="58"/>
      <c r="L136" s="58">
        <v>300</v>
      </c>
      <c r="M136" s="58">
        <v>12480.000000000029</v>
      </c>
      <c r="N136" s="58">
        <v>12720</v>
      </c>
      <c r="O136" s="58">
        <v>12959.999999999962</v>
      </c>
      <c r="P136" s="58">
        <v>14651.395327775761</v>
      </c>
    </row>
    <row r="137" spans="1:16" x14ac:dyDescent="0.3">
      <c r="A137" s="39" t="s">
        <v>252</v>
      </c>
      <c r="B137" s="39" t="s">
        <v>931</v>
      </c>
      <c r="C137" s="39" t="s">
        <v>365</v>
      </c>
      <c r="D137" s="62" t="str">
        <f>INDEX('R0. Region mapping'!$C$9:$C$24,MATCH($C137,'R0. Region mapping'!$A$9:$A$24,0))</f>
        <v>EUR</v>
      </c>
      <c r="E137" s="58">
        <v>9134.56984293403</v>
      </c>
      <c r="F137" s="58">
        <v>2913.85272147769</v>
      </c>
      <c r="G137" s="58"/>
      <c r="H137" s="58"/>
      <c r="I137" s="58"/>
      <c r="J137" s="58">
        <v>34.477460639999997</v>
      </c>
      <c r="K137" s="58">
        <v>1880</v>
      </c>
      <c r="L137" s="58">
        <v>9036.64</v>
      </c>
      <c r="M137" s="58">
        <v>8129.28</v>
      </c>
      <c r="N137" s="58">
        <v>7221.9200000000046</v>
      </c>
      <c r="O137" s="58">
        <v>11412.58345001473</v>
      </c>
      <c r="P137" s="58">
        <v>27520.7035137813</v>
      </c>
    </row>
    <row r="138" spans="1:16" x14ac:dyDescent="0.3">
      <c r="A138" s="39" t="s">
        <v>253</v>
      </c>
      <c r="B138" s="39" t="s">
        <v>929</v>
      </c>
      <c r="C138" s="39" t="s">
        <v>258</v>
      </c>
      <c r="D138" s="62" t="str">
        <f>INDEX('R0. Region mapping'!$C$9:$C$24,MATCH($C138,'R0. Region mapping'!$A$9:$A$24,0))</f>
        <v>AFR</v>
      </c>
      <c r="E138" s="58">
        <v>5943.7487520000004</v>
      </c>
      <c r="F138" s="58">
        <v>6367.0922568611986</v>
      </c>
      <c r="G138" s="58">
        <v>7562.1082802642986</v>
      </c>
      <c r="H138" s="58">
        <v>9957.8529219478114</v>
      </c>
      <c r="I138" s="58">
        <v>1703.4881473087889</v>
      </c>
      <c r="J138" s="58">
        <v>2020.3904218235509</v>
      </c>
      <c r="K138" s="58">
        <v>3084.7715885205207</v>
      </c>
      <c r="L138" s="58">
        <v>3578.4651100869005</v>
      </c>
      <c r="M138" s="58">
        <v>37653.032464354437</v>
      </c>
      <c r="N138" s="58">
        <v>41013.676500528542</v>
      </c>
      <c r="O138" s="58">
        <v>21789.817105163635</v>
      </c>
      <c r="P138" s="58">
        <v>22062.426418117277</v>
      </c>
    </row>
    <row r="139" spans="1:16" x14ac:dyDescent="0.3">
      <c r="A139" s="39" t="s">
        <v>253</v>
      </c>
      <c r="B139" s="39" t="s">
        <v>929</v>
      </c>
      <c r="C139" s="39" t="s">
        <v>261</v>
      </c>
      <c r="D139" s="62" t="str">
        <f>INDEX('R0. Region mapping'!$C$9:$C$24,MATCH($C139,'R0. Region mapping'!$A$9:$A$24,0))</f>
        <v>AUS</v>
      </c>
      <c r="E139" s="58">
        <v>8698.3700759999992</v>
      </c>
      <c r="F139" s="58">
        <v>9317.9114846631001</v>
      </c>
      <c r="G139" s="58">
        <v>11066.755867564099</v>
      </c>
      <c r="H139" s="58">
        <v>14019.36566308741</v>
      </c>
      <c r="I139" s="58">
        <v>17611.516625824934</v>
      </c>
      <c r="J139" s="58">
        <v>27246.28121315828</v>
      </c>
      <c r="K139" s="58">
        <v>39433.407678073323</v>
      </c>
      <c r="L139" s="58">
        <v>41871.602426395533</v>
      </c>
      <c r="M139" s="58">
        <v>11203.907387249394</v>
      </c>
      <c r="N139" s="58">
        <v>572.17562421924004</v>
      </c>
      <c r="O139" s="58">
        <v>580.96423797261195</v>
      </c>
      <c r="P139" s="58">
        <v>439.85487006719995</v>
      </c>
    </row>
    <row r="140" spans="1:16" x14ac:dyDescent="0.3">
      <c r="A140" s="39" t="s">
        <v>253</v>
      </c>
      <c r="B140" s="39" t="s">
        <v>929</v>
      </c>
      <c r="C140" s="39" t="s">
        <v>341</v>
      </c>
      <c r="D140" s="62" t="str">
        <f>INDEX('R0. Region mapping'!$C$9:$C$24,MATCH($C140,'R0. Region mapping'!$A$9:$A$24,0))</f>
        <v>NAM</v>
      </c>
      <c r="E140" s="58">
        <v>617.51113199999998</v>
      </c>
      <c r="F140" s="58">
        <v>1424.9757345876001</v>
      </c>
      <c r="G140" s="58">
        <v>1584.5546077635161</v>
      </c>
      <c r="H140" s="58">
        <v>1452.5937686550301</v>
      </c>
      <c r="I140" s="58">
        <v>5.32134085057268</v>
      </c>
      <c r="J140" s="58">
        <v>5.32134085057268</v>
      </c>
      <c r="K140" s="58">
        <v>5.32134085057268</v>
      </c>
      <c r="L140" s="58">
        <v>70.868732131072704</v>
      </c>
      <c r="M140" s="58">
        <v>71.863268481132394</v>
      </c>
      <c r="N140" s="58">
        <v>88.863017273066603</v>
      </c>
      <c r="O140" s="58">
        <v>3.1230726902887702</v>
      </c>
      <c r="P140" s="58">
        <v>2.07910954518769</v>
      </c>
    </row>
    <row r="141" spans="1:16" x14ac:dyDescent="0.3">
      <c r="A141" s="39" t="s">
        <v>253</v>
      </c>
      <c r="B141" s="39" t="s">
        <v>929</v>
      </c>
      <c r="C141" s="39" t="s">
        <v>343</v>
      </c>
      <c r="D141" s="62" t="str">
        <f>INDEX('R0. Region mapping'!$C$9:$C$24,MATCH($C141,'R0. Region mapping'!$A$9:$A$24,0))</f>
        <v>ASI</v>
      </c>
      <c r="E141" s="58">
        <v>46391.120343504801</v>
      </c>
      <c r="F141" s="58">
        <v>58024.0049994</v>
      </c>
      <c r="G141" s="58">
        <v>77398.900157678203</v>
      </c>
      <c r="H141" s="58">
        <v>60194.217420111934</v>
      </c>
      <c r="I141" s="58">
        <v>362.72007271240045</v>
      </c>
      <c r="J141" s="58">
        <v>456.67362631365501</v>
      </c>
      <c r="K141" s="58">
        <v>520.13274014585897</v>
      </c>
      <c r="L141" s="58">
        <v>231.725303260575</v>
      </c>
      <c r="M141" s="58">
        <v>227.11578637499699</v>
      </c>
      <c r="N141" s="58">
        <v>226.401728703998</v>
      </c>
      <c r="O141" s="58">
        <v>224.461338413487</v>
      </c>
      <c r="P141" s="58">
        <v>225.49566766949599</v>
      </c>
    </row>
    <row r="142" spans="1:16" x14ac:dyDescent="0.3">
      <c r="A142" s="39" t="s">
        <v>253</v>
      </c>
      <c r="B142" s="39" t="s">
        <v>929</v>
      </c>
      <c r="C142" s="39" t="s">
        <v>345</v>
      </c>
      <c r="D142" s="62" t="str">
        <f>INDEX('R0. Region mapping'!$C$9:$C$24,MATCH($C142,'R0. Region mapping'!$A$9:$A$24,0))</f>
        <v>LAM</v>
      </c>
      <c r="E142" s="58">
        <v>1956.4995470857345</v>
      </c>
      <c r="F142" s="58">
        <v>2095.445209019198</v>
      </c>
      <c r="G142" s="58">
        <v>2489.6842308059158</v>
      </c>
      <c r="H142" s="58">
        <v>3279.2994271424759</v>
      </c>
      <c r="I142" s="58">
        <v>1440.8870856219369</v>
      </c>
      <c r="J142" s="58">
        <v>1457.41780333715</v>
      </c>
      <c r="K142" s="58">
        <v>1389.3520819494011</v>
      </c>
      <c r="L142" s="58">
        <v>2252.4764092297969</v>
      </c>
      <c r="M142" s="58">
        <v>3123.9093688083781</v>
      </c>
      <c r="N142" s="58">
        <v>4341.4776811130851</v>
      </c>
      <c r="O142" s="58">
        <v>22280.17912860266</v>
      </c>
      <c r="P142" s="58">
        <v>3137.2036376344663</v>
      </c>
    </row>
    <row r="143" spans="1:16" x14ac:dyDescent="0.3">
      <c r="A143" s="39" t="s">
        <v>253</v>
      </c>
      <c r="B143" s="39" t="s">
        <v>929</v>
      </c>
      <c r="C143" s="39" t="s">
        <v>347</v>
      </c>
      <c r="D143" s="62" t="str">
        <f>INDEX('R0. Region mapping'!$C$9:$C$24,MATCH($C143,'R0. Region mapping'!$A$9:$A$24,0))</f>
        <v>EUR</v>
      </c>
      <c r="E143" s="58">
        <v>220.65328754320069</v>
      </c>
      <c r="F143" s="58">
        <v>4653.0258739403698</v>
      </c>
      <c r="G143" s="58">
        <v>5526.0222973536002</v>
      </c>
      <c r="H143" s="58">
        <v>5814.0175940579702</v>
      </c>
      <c r="I143" s="58">
        <v>129.45756104814399</v>
      </c>
      <c r="J143" s="58">
        <v>201.46963466548999</v>
      </c>
      <c r="K143" s="58">
        <v>192.53814890657401</v>
      </c>
      <c r="L143" s="58">
        <v>202.973060197194</v>
      </c>
      <c r="M143" s="58">
        <v>48.957162336755196</v>
      </c>
      <c r="N143" s="58">
        <v>47.4638964575594</v>
      </c>
      <c r="O143" s="58">
        <v>46.001327056458202</v>
      </c>
      <c r="P143" s="58">
        <v>43.350571722058</v>
      </c>
    </row>
    <row r="144" spans="1:16" x14ac:dyDescent="0.3">
      <c r="A144" s="39" t="s">
        <v>253</v>
      </c>
      <c r="B144" s="39" t="s">
        <v>929</v>
      </c>
      <c r="C144" s="39" t="s">
        <v>349</v>
      </c>
      <c r="D144" s="62" t="str">
        <f>INDEX('R0. Region mapping'!$C$9:$C$24,MATCH($C144,'R0. Region mapping'!$A$9:$A$24,0))</f>
        <v>ASI</v>
      </c>
      <c r="E144" s="58">
        <v>7004.1642922463398</v>
      </c>
      <c r="F144" s="58">
        <v>7501.01150087112</v>
      </c>
      <c r="G144" s="58">
        <v>7249.1500741468599</v>
      </c>
      <c r="H144" s="58">
        <v>6868.0245479229998</v>
      </c>
      <c r="I144" s="58">
        <v>529.67561579999199</v>
      </c>
      <c r="J144" s="58">
        <v>520.450221401097</v>
      </c>
      <c r="K144" s="58">
        <v>566.58092290794502</v>
      </c>
      <c r="L144" s="58">
        <v>289.1096974418179</v>
      </c>
      <c r="M144" s="58">
        <v>258.43316087653801</v>
      </c>
      <c r="N144" s="58">
        <v>250.79215362258287</v>
      </c>
      <c r="O144" s="58">
        <v>248.7480243186495</v>
      </c>
      <c r="P144" s="58">
        <v>236.94493920283318</v>
      </c>
    </row>
    <row r="145" spans="1:16" x14ac:dyDescent="0.3">
      <c r="A145" s="39" t="s">
        <v>253</v>
      </c>
      <c r="B145" s="39" t="s">
        <v>929</v>
      </c>
      <c r="C145" s="39" t="s">
        <v>351</v>
      </c>
      <c r="D145" s="62" t="str">
        <f>INDEX('R0. Region mapping'!$C$9:$C$24,MATCH($C145,'R0. Region mapping'!$A$9:$A$24,0))</f>
        <v>ASI</v>
      </c>
      <c r="E145" s="58">
        <v>7409.3540039325098</v>
      </c>
      <c r="F145" s="58">
        <v>8929.7982051012004</v>
      </c>
      <c r="G145" s="58">
        <v>12524.503927366441</v>
      </c>
      <c r="H145" s="58">
        <v>16680.461549150321</v>
      </c>
      <c r="I145" s="58">
        <v>3053.94168077123</v>
      </c>
      <c r="J145" s="58">
        <v>4055.12009984409</v>
      </c>
      <c r="K145" s="58">
        <v>5039.2425267333401</v>
      </c>
      <c r="L145" s="58">
        <v>1373.11534895143</v>
      </c>
      <c r="M145" s="58">
        <v>7.5095181728255804</v>
      </c>
      <c r="N145" s="58">
        <v>11070.6122197023</v>
      </c>
      <c r="O145" s="58">
        <v>11437.271292711401</v>
      </c>
      <c r="P145" s="58">
        <v>11166.323261069199</v>
      </c>
    </row>
    <row r="146" spans="1:16" x14ac:dyDescent="0.3">
      <c r="A146" s="39" t="s">
        <v>253</v>
      </c>
      <c r="B146" s="39" t="s">
        <v>929</v>
      </c>
      <c r="C146" s="39" t="s">
        <v>353</v>
      </c>
      <c r="D146" s="62" t="str">
        <f>INDEX('R0. Region mapping'!$C$9:$C$24,MATCH($C146,'R0. Region mapping'!$A$9:$A$24,0))</f>
        <v>ASI</v>
      </c>
      <c r="E146" s="58"/>
      <c r="F146" s="58"/>
      <c r="G146" s="58"/>
      <c r="H146" s="58">
        <v>4.0000000000000002E-4</v>
      </c>
      <c r="I146" s="58">
        <v>1.36424070424845E-3</v>
      </c>
      <c r="J146" s="58">
        <v>2.3243962466017501E-3</v>
      </c>
      <c r="K146" s="58">
        <v>3.6787904646488098E-3</v>
      </c>
      <c r="L146" s="58">
        <v>5.5892972700184104E-3</v>
      </c>
      <c r="M146" s="58">
        <v>8.2842558018309791E-3</v>
      </c>
      <c r="N146" s="58">
        <v>1.2085760966731101E-2</v>
      </c>
      <c r="O146" s="58">
        <v>1.7448159440834068E-2</v>
      </c>
      <c r="P146" s="58">
        <v>2.5012352082360148E-2</v>
      </c>
    </row>
    <row r="147" spans="1:16" x14ac:dyDescent="0.3">
      <c r="A147" s="39" t="s">
        <v>253</v>
      </c>
      <c r="B147" s="39" t="s">
        <v>929</v>
      </c>
      <c r="C147" s="39" t="s">
        <v>355</v>
      </c>
      <c r="D147" s="62" t="str">
        <f>INDEX('R0. Region mapping'!$C$9:$C$24,MATCH($C147,'R0. Region mapping'!$A$9:$A$24,0))</f>
        <v>AFR</v>
      </c>
      <c r="E147" s="58">
        <v>167.08318595763097</v>
      </c>
      <c r="F147" s="58">
        <v>85.690512330299896</v>
      </c>
      <c r="G147" s="58">
        <v>225.21379663578699</v>
      </c>
      <c r="H147" s="58">
        <v>511.06860185559179</v>
      </c>
      <c r="I147" s="58">
        <v>203.68636599495832</v>
      </c>
      <c r="J147" s="58">
        <v>122.9418831391918</v>
      </c>
      <c r="K147" s="58">
        <v>37.342065291607661</v>
      </c>
      <c r="L147" s="58">
        <v>33.263103934701888</v>
      </c>
      <c r="M147" s="58">
        <v>24.336992522584399</v>
      </c>
      <c r="N147" s="58">
        <v>25.5221148232677</v>
      </c>
      <c r="O147" s="58">
        <v>27.5955554035137</v>
      </c>
      <c r="P147" s="58">
        <v>24.133135442873687</v>
      </c>
    </row>
    <row r="148" spans="1:16" x14ac:dyDescent="0.3">
      <c r="A148" s="39" t="s">
        <v>253</v>
      </c>
      <c r="B148" s="39" t="s">
        <v>929</v>
      </c>
      <c r="C148" s="39" t="s">
        <v>357</v>
      </c>
      <c r="D148" s="62" t="str">
        <f>INDEX('R0. Region mapping'!$C$9:$C$24,MATCH($C148,'R0. Region mapping'!$A$9:$A$24,0))</f>
        <v>LAM</v>
      </c>
      <c r="E148" s="58">
        <v>173.91967199999999</v>
      </c>
      <c r="F148" s="58">
        <v>231.3813991797</v>
      </c>
      <c r="G148" s="58">
        <v>238.62200678714299</v>
      </c>
      <c r="H148" s="58">
        <v>102.51449333298</v>
      </c>
      <c r="I148" s="58"/>
      <c r="J148" s="58"/>
      <c r="K148" s="58"/>
      <c r="L148" s="58"/>
      <c r="M148" s="58"/>
      <c r="N148" s="58"/>
      <c r="O148" s="58">
        <v>6.0138930012128201E-2</v>
      </c>
      <c r="P148" s="58"/>
    </row>
    <row r="149" spans="1:16" x14ac:dyDescent="0.3">
      <c r="A149" s="39" t="s">
        <v>253</v>
      </c>
      <c r="B149" s="39" t="s">
        <v>929</v>
      </c>
      <c r="C149" s="39" t="s">
        <v>359</v>
      </c>
      <c r="D149" s="62" t="str">
        <f>INDEX('R0. Region mapping'!$C$9:$C$24,MATCH($C149,'R0. Region mapping'!$A$9:$A$24,0))</f>
        <v>ASI</v>
      </c>
      <c r="E149" s="58">
        <v>6026.521788</v>
      </c>
      <c r="F149" s="58">
        <v>6455.7608023502989</v>
      </c>
      <c r="G149" s="58">
        <v>7667.4186974833201</v>
      </c>
      <c r="H149" s="58">
        <v>10096.526631028211</v>
      </c>
      <c r="I149" s="58">
        <v>6489.9446656191794</v>
      </c>
      <c r="J149" s="58">
        <v>1090.9090019778619</v>
      </c>
      <c r="K149" s="58">
        <v>501.59288841332295</v>
      </c>
      <c r="L149" s="58">
        <v>10.738575088708824</v>
      </c>
      <c r="M149" s="58">
        <v>2566.7484437243752</v>
      </c>
      <c r="N149" s="58">
        <v>11.240824820684734</v>
      </c>
      <c r="O149" s="58">
        <v>12.833451441424323</v>
      </c>
      <c r="P149" s="58">
        <v>11.25003090579434</v>
      </c>
    </row>
    <row r="150" spans="1:16" x14ac:dyDescent="0.3">
      <c r="A150" s="39" t="s">
        <v>253</v>
      </c>
      <c r="B150" s="39" t="s">
        <v>929</v>
      </c>
      <c r="C150" s="39" t="s">
        <v>361</v>
      </c>
      <c r="D150" s="62" t="str">
        <f>INDEX('R0. Region mapping'!$C$9:$C$24,MATCH($C150,'R0. Region mapping'!$A$9:$A$24,0))</f>
        <v>ASI</v>
      </c>
      <c r="E150" s="58">
        <v>27.359994934522401</v>
      </c>
      <c r="F150" s="58">
        <v>6.1753993152015898</v>
      </c>
      <c r="G150" s="58">
        <v>6.9509008023695502</v>
      </c>
      <c r="H150" s="58">
        <v>6.2017798029881703</v>
      </c>
      <c r="I150" s="58">
        <v>6.5448216418023897</v>
      </c>
      <c r="J150" s="58">
        <v>5.5033343799789796</v>
      </c>
      <c r="K150" s="58">
        <v>4.40180118803932</v>
      </c>
      <c r="L150" s="58">
        <v>4.1759041592781401</v>
      </c>
      <c r="M150" s="58">
        <v>4.1759041592781401</v>
      </c>
      <c r="N150" s="58">
        <v>3.5720405743167398</v>
      </c>
      <c r="O150" s="58">
        <v>2.7192354447245402</v>
      </c>
      <c r="P150" s="58">
        <v>1.47441941816454</v>
      </c>
    </row>
    <row r="151" spans="1:16" x14ac:dyDescent="0.3">
      <c r="A151" s="39" t="s">
        <v>253</v>
      </c>
      <c r="B151" s="39" t="s">
        <v>929</v>
      </c>
      <c r="C151" s="39" t="s">
        <v>363</v>
      </c>
      <c r="D151" s="62" t="str">
        <f>INDEX('R0. Region mapping'!$C$9:$C$24,MATCH($C151,'R0. Region mapping'!$A$9:$A$24,0))</f>
        <v>NAM</v>
      </c>
      <c r="E151" s="58">
        <v>22227.2315051361</v>
      </c>
      <c r="F151" s="58">
        <v>25304.621501101501</v>
      </c>
      <c r="G151" s="58">
        <v>30053.952426435699</v>
      </c>
      <c r="H151" s="58">
        <v>18603.188516073231</v>
      </c>
      <c r="I151" s="58">
        <v>98.285613938940998</v>
      </c>
      <c r="J151" s="58">
        <v>84.374438779341801</v>
      </c>
      <c r="K151" s="58">
        <v>69.226562971220091</v>
      </c>
      <c r="L151" s="58">
        <v>81.5089500751874</v>
      </c>
      <c r="M151" s="58">
        <v>80.707849765040805</v>
      </c>
      <c r="N151" s="58">
        <v>71.964723048814605</v>
      </c>
      <c r="O151" s="58">
        <v>68.735719289377499</v>
      </c>
      <c r="P151" s="58">
        <v>147.49031324641581</v>
      </c>
    </row>
    <row r="152" spans="1:16" x14ac:dyDescent="0.3">
      <c r="A152" s="39" t="s">
        <v>253</v>
      </c>
      <c r="B152" s="39" t="s">
        <v>929</v>
      </c>
      <c r="C152" s="39" t="s">
        <v>365</v>
      </c>
      <c r="D152" s="62" t="str">
        <f>INDEX('R0. Region mapping'!$C$9:$C$24,MATCH($C152,'R0. Region mapping'!$A$9:$A$24,0))</f>
        <v>EUR</v>
      </c>
      <c r="E152" s="58">
        <v>1670.2518210122685</v>
      </c>
      <c r="F152" s="58">
        <v>2465.98526880084</v>
      </c>
      <c r="G152" s="58">
        <v>3217.9165036998402</v>
      </c>
      <c r="H152" s="58">
        <v>130.76926927129901</v>
      </c>
      <c r="I152" s="58">
        <v>120.209736469155</v>
      </c>
      <c r="J152" s="58">
        <v>234.329622522574</v>
      </c>
      <c r="K152" s="58">
        <v>225.49530863127501</v>
      </c>
      <c r="L152" s="58">
        <v>953.64455394427796</v>
      </c>
      <c r="M152" s="58">
        <v>1011.64415856021</v>
      </c>
      <c r="N152" s="58">
        <v>1027.06955613587</v>
      </c>
      <c r="O152" s="58">
        <v>64.617944254853697</v>
      </c>
      <c r="P152" s="58">
        <v>62.857294677138</v>
      </c>
    </row>
    <row r="153" spans="1:16" x14ac:dyDescent="0.3">
      <c r="A153" s="39" t="s">
        <v>253</v>
      </c>
      <c r="B153" s="39" t="s">
        <v>930</v>
      </c>
      <c r="C153" s="39" t="s">
        <v>258</v>
      </c>
      <c r="D153" s="62" t="str">
        <f>INDEX('R0. Region mapping'!$C$9:$C$24,MATCH($C153,'R0. Region mapping'!$A$9:$A$24,0))</f>
        <v>AFR</v>
      </c>
      <c r="E153" s="58">
        <v>9039.9093712582599</v>
      </c>
      <c r="F153" s="58">
        <v>8916.1687147200209</v>
      </c>
      <c r="G153" s="58">
        <v>10526.03068617582</v>
      </c>
      <c r="H153" s="58">
        <v>13789.7862667601</v>
      </c>
      <c r="I153" s="58">
        <v>14555.682055068561</v>
      </c>
      <c r="J153" s="58">
        <v>11390.173509532837</v>
      </c>
      <c r="K153" s="58">
        <v>5806.6964232533801</v>
      </c>
      <c r="L153" s="58">
        <v>14572.066286169558</v>
      </c>
      <c r="M153" s="58">
        <v>16364.222350967222</v>
      </c>
      <c r="N153" s="58">
        <v>9664.3182477842583</v>
      </c>
      <c r="O153" s="58">
        <v>10039.741679039429</v>
      </c>
      <c r="P153" s="58">
        <v>6993.5275925170636</v>
      </c>
    </row>
    <row r="154" spans="1:16" x14ac:dyDescent="0.3">
      <c r="A154" s="39" t="s">
        <v>253</v>
      </c>
      <c r="B154" s="39" t="s">
        <v>930</v>
      </c>
      <c r="C154" s="39" t="s">
        <v>261</v>
      </c>
      <c r="D154" s="62" t="str">
        <f>INDEX('R0. Region mapping'!$C$9:$C$24,MATCH($C154,'R0. Region mapping'!$A$9:$A$24,0))</f>
        <v>AUS</v>
      </c>
      <c r="E154" s="58">
        <v>3084.4860447073002</v>
      </c>
      <c r="F154" s="58">
        <v>1703.66057912118</v>
      </c>
      <c r="G154" s="58">
        <v>1618.49252316968</v>
      </c>
      <c r="H154" s="58">
        <v>757.80667035737804</v>
      </c>
      <c r="I154" s="58">
        <v>1720.3266775740401</v>
      </c>
      <c r="J154" s="58">
        <v>660.16874914960658</v>
      </c>
      <c r="K154" s="58">
        <v>503.18918603588202</v>
      </c>
      <c r="L154" s="58">
        <v>272.30912711528299</v>
      </c>
      <c r="M154" s="58">
        <v>323.93504848493001</v>
      </c>
      <c r="N154" s="58">
        <v>305.06883553286997</v>
      </c>
      <c r="O154" s="58">
        <v>82.122225231639604</v>
      </c>
      <c r="P154" s="58">
        <v>8.65214392777977</v>
      </c>
    </row>
    <row r="155" spans="1:16" x14ac:dyDescent="0.3">
      <c r="A155" s="39" t="s">
        <v>253</v>
      </c>
      <c r="B155" s="39" t="s">
        <v>930</v>
      </c>
      <c r="C155" s="39" t="s">
        <v>341</v>
      </c>
      <c r="D155" s="62" t="str">
        <f>INDEX('R0. Region mapping'!$C$9:$C$24,MATCH($C155,'R0. Region mapping'!$A$9:$A$24,0))</f>
        <v>NAM</v>
      </c>
      <c r="E155" s="58">
        <v>7605.4334891381804</v>
      </c>
      <c r="F155" s="58">
        <v>7112.7855872739901</v>
      </c>
      <c r="G155" s="58">
        <v>6603.8425615837205</v>
      </c>
      <c r="H155" s="58">
        <v>8236.2225034909388</v>
      </c>
      <c r="I155" s="58">
        <v>7952.3517845871374</v>
      </c>
      <c r="J155" s="58">
        <v>6111.2044064289976</v>
      </c>
      <c r="K155" s="58">
        <v>1730.3377775525669</v>
      </c>
      <c r="L155" s="58">
        <v>1018.5963370058458</v>
      </c>
      <c r="M155" s="58">
        <v>1008.25766165813</v>
      </c>
      <c r="N155" s="58">
        <v>953.67453409236396</v>
      </c>
      <c r="O155" s="58">
        <v>844.63287498996806</v>
      </c>
      <c r="P155" s="58">
        <v>740.41208117604594</v>
      </c>
    </row>
    <row r="156" spans="1:16" x14ac:dyDescent="0.3">
      <c r="A156" s="39" t="s">
        <v>253</v>
      </c>
      <c r="B156" s="39" t="s">
        <v>930</v>
      </c>
      <c r="C156" s="39" t="s">
        <v>343</v>
      </c>
      <c r="D156" s="62" t="str">
        <f>INDEX('R0. Region mapping'!$C$9:$C$24,MATCH($C156,'R0. Region mapping'!$A$9:$A$24,0))</f>
        <v>ASI</v>
      </c>
      <c r="E156" s="58">
        <v>7727.7237550360696</v>
      </c>
      <c r="F156" s="58">
        <v>2206.5955447464339</v>
      </c>
      <c r="G156" s="58">
        <v>4310.3390774762602</v>
      </c>
      <c r="H156" s="58">
        <v>117.46397338050001</v>
      </c>
      <c r="I156" s="58">
        <v>5.0619249359999996</v>
      </c>
      <c r="J156" s="58">
        <v>200.460096623558</v>
      </c>
      <c r="K156" s="58">
        <v>197.92913415555799</v>
      </c>
      <c r="L156" s="58">
        <v>86.137802111738594</v>
      </c>
      <c r="M156" s="58">
        <v>86.137802111738594</v>
      </c>
      <c r="N156" s="58">
        <v>105.288819654568</v>
      </c>
      <c r="O156" s="58">
        <v>147.04902319858101</v>
      </c>
      <c r="P156" s="58">
        <v>41.760203544012498</v>
      </c>
    </row>
    <row r="157" spans="1:16" x14ac:dyDescent="0.3">
      <c r="A157" s="39" t="s">
        <v>253</v>
      </c>
      <c r="B157" s="39" t="s">
        <v>930</v>
      </c>
      <c r="C157" s="39" t="s">
        <v>345</v>
      </c>
      <c r="D157" s="62" t="str">
        <f>INDEX('R0. Region mapping'!$C$9:$C$24,MATCH($C157,'R0. Region mapping'!$A$9:$A$24,0))</f>
        <v>LAM</v>
      </c>
      <c r="E157" s="58">
        <v>8096.6507530707595</v>
      </c>
      <c r="F157" s="58">
        <v>9129.9007758533298</v>
      </c>
      <c r="G157" s="58">
        <v>8874.3315350985831</v>
      </c>
      <c r="H157" s="58">
        <v>8057.4088748627501</v>
      </c>
      <c r="I157" s="58">
        <v>6979.9698222646784</v>
      </c>
      <c r="J157" s="58">
        <v>6014.7522160778399</v>
      </c>
      <c r="K157" s="58">
        <v>6019.1583725501005</v>
      </c>
      <c r="L157" s="58">
        <v>4558.8725078466123</v>
      </c>
      <c r="M157" s="58">
        <v>7599.8764386930416</v>
      </c>
      <c r="N157" s="58">
        <v>7606.5572266937706</v>
      </c>
      <c r="O157" s="58">
        <v>7300.3114908219404</v>
      </c>
      <c r="P157" s="58">
        <v>6555.988307862649</v>
      </c>
    </row>
    <row r="158" spans="1:16" x14ac:dyDescent="0.3">
      <c r="A158" s="39" t="s">
        <v>253</v>
      </c>
      <c r="B158" s="39" t="s">
        <v>930</v>
      </c>
      <c r="C158" s="39" t="s">
        <v>347</v>
      </c>
      <c r="D158" s="62" t="str">
        <f>INDEX('R0. Region mapping'!$C$9:$C$24,MATCH($C158,'R0. Region mapping'!$A$9:$A$24,0))</f>
        <v>EUR</v>
      </c>
      <c r="E158" s="58">
        <v>5482.4287494051005</v>
      </c>
      <c r="F158" s="58">
        <v>1041.1289227197251</v>
      </c>
      <c r="G158" s="58">
        <v>282.377261648922</v>
      </c>
      <c r="H158" s="58">
        <v>752.61168596449784</v>
      </c>
      <c r="I158" s="58">
        <v>570.71198515574201</v>
      </c>
      <c r="J158" s="58">
        <v>0.61363091735790998</v>
      </c>
      <c r="K158" s="58">
        <v>159.95966735928999</v>
      </c>
      <c r="L158" s="58">
        <v>0.502061659656445</v>
      </c>
      <c r="M158" s="58">
        <v>0.50206165965644467</v>
      </c>
      <c r="N158" s="58">
        <v>0.502061659656445</v>
      </c>
      <c r="O158" s="58">
        <v>0.502061659656445</v>
      </c>
      <c r="P158" s="58">
        <v>0.502061659656444</v>
      </c>
    </row>
    <row r="159" spans="1:16" x14ac:dyDescent="0.3">
      <c r="A159" s="39" t="s">
        <v>253</v>
      </c>
      <c r="B159" s="39" t="s">
        <v>930</v>
      </c>
      <c r="C159" s="39" t="s">
        <v>349</v>
      </c>
      <c r="D159" s="62" t="str">
        <f>INDEX('R0. Region mapping'!$C$9:$C$24,MATCH($C159,'R0. Region mapping'!$A$9:$A$24,0))</f>
        <v>ASI</v>
      </c>
      <c r="E159" s="58">
        <v>30068.7717821429</v>
      </c>
      <c r="F159" s="58">
        <v>25532.1150386843</v>
      </c>
      <c r="G159" s="58">
        <v>32059.0488437239</v>
      </c>
      <c r="H159" s="58">
        <v>61604.775304686897</v>
      </c>
      <c r="I159" s="58">
        <v>83390.951499400515</v>
      </c>
      <c r="J159" s="58">
        <v>80913.353375651001</v>
      </c>
      <c r="K159" s="58">
        <v>73012.694072120634</v>
      </c>
      <c r="L159" s="58">
        <v>68558.772152396399</v>
      </c>
      <c r="M159" s="58">
        <v>63860.419256478097</v>
      </c>
      <c r="N159" s="58">
        <v>59104.538022698594</v>
      </c>
      <c r="O159" s="58">
        <v>40686.783597856273</v>
      </c>
      <c r="P159" s="58">
        <v>43532.80837316539</v>
      </c>
    </row>
    <row r="160" spans="1:16" x14ac:dyDescent="0.3">
      <c r="A160" s="39" t="s">
        <v>253</v>
      </c>
      <c r="B160" s="39" t="s">
        <v>930</v>
      </c>
      <c r="C160" s="39" t="s">
        <v>351</v>
      </c>
      <c r="D160" s="62" t="str">
        <f>INDEX('R0. Region mapping'!$C$9:$C$24,MATCH($C160,'R0. Region mapping'!$A$9:$A$24,0))</f>
        <v>ASI</v>
      </c>
      <c r="E160" s="58">
        <v>3459.6166456903106</v>
      </c>
      <c r="F160" s="58">
        <v>1029.5981722224676</v>
      </c>
      <c r="G160" s="58">
        <v>1276.9104255180521</v>
      </c>
      <c r="H160" s="58">
        <v>286.25569661408502</v>
      </c>
      <c r="I160" s="58">
        <v>126.24541364557901</v>
      </c>
      <c r="J160" s="58">
        <v>1206.314952311352</v>
      </c>
      <c r="K160" s="58">
        <v>279.42983509217697</v>
      </c>
      <c r="L160" s="58">
        <v>163.42426923878799</v>
      </c>
      <c r="M160" s="58">
        <v>363.76614725999502</v>
      </c>
      <c r="N160" s="58">
        <v>1412.9105261735299</v>
      </c>
      <c r="O160" s="58">
        <v>293.46814442812496</v>
      </c>
      <c r="P160" s="58">
        <v>5.0000000000000001E-3</v>
      </c>
    </row>
    <row r="161" spans="1:16" x14ac:dyDescent="0.3">
      <c r="A161" s="39" t="s">
        <v>253</v>
      </c>
      <c r="B161" s="39" t="s">
        <v>930</v>
      </c>
      <c r="C161" s="39" t="s">
        <v>353</v>
      </c>
      <c r="D161" s="62" t="str">
        <f>INDEX('R0. Region mapping'!$C$9:$C$24,MATCH($C161,'R0. Region mapping'!$A$9:$A$24,0))</f>
        <v>ASI</v>
      </c>
      <c r="E161" s="58">
        <v>183.98666424391905</v>
      </c>
      <c r="F161" s="58">
        <v>166.207131163187</v>
      </c>
      <c r="G161" s="58">
        <v>125.38201894835399</v>
      </c>
      <c r="H161" s="58">
        <v>0.78653019743897246</v>
      </c>
      <c r="I161" s="58">
        <v>5.5555555555555601E-3</v>
      </c>
      <c r="J161" s="58">
        <v>1.1666666666666671E-2</v>
      </c>
      <c r="K161" s="58">
        <v>43.430660370156303</v>
      </c>
      <c r="L161" s="58">
        <v>43.334551582583899</v>
      </c>
      <c r="M161" s="58">
        <v>1.4999999999999999E-2</v>
      </c>
      <c r="N161" s="58">
        <v>12.34577379914</v>
      </c>
      <c r="O161" s="58">
        <v>15.700000000000001</v>
      </c>
      <c r="P161" s="58">
        <v>57.902547160208499</v>
      </c>
    </row>
    <row r="162" spans="1:16" x14ac:dyDescent="0.3">
      <c r="A162" s="39" t="s">
        <v>253</v>
      </c>
      <c r="B162" s="39" t="s">
        <v>930</v>
      </c>
      <c r="C162" s="39" t="s">
        <v>355</v>
      </c>
      <c r="D162" s="62" t="str">
        <f>INDEX('R0. Region mapping'!$C$9:$C$24,MATCH($C162,'R0. Region mapping'!$A$9:$A$24,0))</f>
        <v>AFR</v>
      </c>
      <c r="E162" s="58">
        <v>11965.1546962092</v>
      </c>
      <c r="F162" s="58">
        <v>18709.1842639723</v>
      </c>
      <c r="G162" s="58">
        <v>21680.798387036219</v>
      </c>
      <c r="H162" s="58">
        <v>29336.115536749341</v>
      </c>
      <c r="I162" s="58">
        <v>72413.59828838578</v>
      </c>
      <c r="J162" s="58">
        <v>63643.764246768085</v>
      </c>
      <c r="K162" s="58">
        <v>35889.343991179827</v>
      </c>
      <c r="L162" s="58">
        <v>42054.601523416539</v>
      </c>
      <c r="M162" s="58">
        <v>50843.604670978792</v>
      </c>
      <c r="N162" s="58">
        <v>22741.024289282457</v>
      </c>
      <c r="O162" s="58">
        <v>20162.90185736015</v>
      </c>
      <c r="P162" s="58">
        <v>7320.0409339838761</v>
      </c>
    </row>
    <row r="163" spans="1:16" x14ac:dyDescent="0.3">
      <c r="A163" s="39" t="s">
        <v>253</v>
      </c>
      <c r="B163" s="39" t="s">
        <v>930</v>
      </c>
      <c r="C163" s="39" t="s">
        <v>357</v>
      </c>
      <c r="D163" s="62" t="str">
        <f>INDEX('R0. Region mapping'!$C$9:$C$24,MATCH($C163,'R0. Region mapping'!$A$9:$A$24,0))</f>
        <v>LAM</v>
      </c>
      <c r="E163" s="58">
        <v>1489.2188291199968</v>
      </c>
      <c r="F163" s="58">
        <v>511.30880000000002</v>
      </c>
      <c r="G163" s="58">
        <v>929.84418681747502</v>
      </c>
      <c r="H163" s="58">
        <v>488.30774085952851</v>
      </c>
      <c r="I163" s="58">
        <v>148.22759761725001</v>
      </c>
      <c r="J163" s="58">
        <v>153.220399720258</v>
      </c>
      <c r="K163" s="58">
        <v>513.21679634829104</v>
      </c>
      <c r="L163" s="58">
        <v>143.30402869379299</v>
      </c>
      <c r="M163" s="58">
        <v>230.58884735999999</v>
      </c>
      <c r="N163" s="58">
        <v>233.89497021809399</v>
      </c>
      <c r="O163" s="58">
        <v>146.6101515518873</v>
      </c>
      <c r="P163" s="58">
        <v>2.7670661683077899E-4</v>
      </c>
    </row>
    <row r="164" spans="1:16" x14ac:dyDescent="0.3">
      <c r="A164" s="39" t="s">
        <v>253</v>
      </c>
      <c r="B164" s="39" t="s">
        <v>930</v>
      </c>
      <c r="C164" s="39" t="s">
        <v>359</v>
      </c>
      <c r="D164" s="62" t="str">
        <f>INDEX('R0. Region mapping'!$C$9:$C$24,MATCH($C164,'R0. Region mapping'!$A$9:$A$24,0))</f>
        <v>ASI</v>
      </c>
      <c r="E164" s="58">
        <v>10236.542041205354</v>
      </c>
      <c r="F164" s="58">
        <v>12469.319080968828</v>
      </c>
      <c r="G164" s="58">
        <v>13179.446794249599</v>
      </c>
      <c r="H164" s="58">
        <v>12202.387928084578</v>
      </c>
      <c r="I164" s="58">
        <v>9666.2037301182154</v>
      </c>
      <c r="J164" s="58">
        <v>3983.5136976437907</v>
      </c>
      <c r="K164" s="58">
        <v>1066.276944311551</v>
      </c>
      <c r="L164" s="58">
        <v>854.24636774250507</v>
      </c>
      <c r="M164" s="58">
        <v>1590.341088983675</v>
      </c>
      <c r="N164" s="58">
        <v>952.67195887296998</v>
      </c>
      <c r="O164" s="58">
        <v>1727.4104372744059</v>
      </c>
      <c r="P164" s="58">
        <v>3308.68971300658</v>
      </c>
    </row>
    <row r="165" spans="1:16" x14ac:dyDescent="0.3">
      <c r="A165" s="39" t="s">
        <v>253</v>
      </c>
      <c r="B165" s="39" t="s">
        <v>930</v>
      </c>
      <c r="C165" s="39" t="s">
        <v>363</v>
      </c>
      <c r="D165" s="62" t="str">
        <f>INDEX('R0. Region mapping'!$C$9:$C$24,MATCH($C165,'R0. Region mapping'!$A$9:$A$24,0))</f>
        <v>NAM</v>
      </c>
      <c r="E165" s="58">
        <v>26046.228122184351</v>
      </c>
      <c r="F165" s="58">
        <v>18178.038336062</v>
      </c>
      <c r="G165" s="58">
        <v>13690.63829702781</v>
      </c>
      <c r="H165" s="58">
        <v>19260.962735507193</v>
      </c>
      <c r="I165" s="58">
        <v>22589.960345566669</v>
      </c>
      <c r="J165" s="58">
        <v>16453.93513866371</v>
      </c>
      <c r="K165" s="58">
        <v>13736.026649311641</v>
      </c>
      <c r="L165" s="58">
        <v>14362.63419024444</v>
      </c>
      <c r="M165" s="58">
        <v>10897.756646183261</v>
      </c>
      <c r="N165" s="58">
        <v>4932.037999176473</v>
      </c>
      <c r="O165" s="58">
        <v>2102.5126020040698</v>
      </c>
      <c r="P165" s="58">
        <v>1073.8535265774401</v>
      </c>
    </row>
    <row r="166" spans="1:16" x14ac:dyDescent="0.3">
      <c r="A166" s="39" t="s">
        <v>253</v>
      </c>
      <c r="B166" s="39" t="s">
        <v>930</v>
      </c>
      <c r="C166" s="39" t="s">
        <v>365</v>
      </c>
      <c r="D166" s="62" t="str">
        <f>INDEX('R0. Region mapping'!$C$9:$C$24,MATCH($C166,'R0. Region mapping'!$A$9:$A$24,0))</f>
        <v>EUR</v>
      </c>
      <c r="E166" s="58">
        <v>11985.75210389231</v>
      </c>
      <c r="F166" s="58">
        <v>7770.0078160139255</v>
      </c>
      <c r="G166" s="58">
        <v>9149.4721615786311</v>
      </c>
      <c r="H166" s="58">
        <v>6234.0064817865814</v>
      </c>
      <c r="I166" s="58">
        <v>5246.3459985579102</v>
      </c>
      <c r="J166" s="58">
        <v>757.35168693106402</v>
      </c>
      <c r="K166" s="58">
        <v>2332.0758637048998</v>
      </c>
      <c r="L166" s="58">
        <v>2511.7694443374899</v>
      </c>
      <c r="M166" s="58">
        <v>7466.8899707517803</v>
      </c>
      <c r="N166" s="58">
        <v>1913.8088</v>
      </c>
      <c r="O166" s="58">
        <v>1673.3584000000001</v>
      </c>
      <c r="P166" s="58">
        <v>1432.9079999999999</v>
      </c>
    </row>
    <row r="167" spans="1:16" x14ac:dyDescent="0.3">
      <c r="A167" s="39" t="s">
        <v>253</v>
      </c>
      <c r="B167" s="39" t="s">
        <v>931</v>
      </c>
      <c r="C167" s="39" t="s">
        <v>258</v>
      </c>
      <c r="D167" s="62" t="str">
        <f>INDEX('R0. Region mapping'!$C$9:$C$24,MATCH($C167,'R0. Region mapping'!$A$9:$A$24,0))</f>
        <v>AFR</v>
      </c>
      <c r="E167" s="58">
        <v>20335.725670305044</v>
      </c>
      <c r="F167" s="58">
        <v>21914.136463044742</v>
      </c>
      <c r="G167" s="58">
        <v>25818.52078753704</v>
      </c>
      <c r="H167" s="58">
        <v>32133.230397922413</v>
      </c>
      <c r="I167" s="58">
        <v>23288.442317812965</v>
      </c>
      <c r="J167" s="58">
        <v>14214.045994720022</v>
      </c>
      <c r="K167" s="58">
        <v>7230.2289819565358</v>
      </c>
      <c r="L167" s="58">
        <v>12338.811594837203</v>
      </c>
      <c r="M167" s="58">
        <v>5840.4254509079037</v>
      </c>
      <c r="N167" s="58">
        <v>7168.6921758292228</v>
      </c>
      <c r="O167" s="58">
        <v>5909.5720274161386</v>
      </c>
      <c r="P167" s="58">
        <v>10648.533875517813</v>
      </c>
    </row>
    <row r="168" spans="1:16" x14ac:dyDescent="0.3">
      <c r="A168" s="39" t="s">
        <v>253</v>
      </c>
      <c r="B168" s="39" t="s">
        <v>931</v>
      </c>
      <c r="C168" s="39" t="s">
        <v>261</v>
      </c>
      <c r="D168" s="62" t="str">
        <f>INDEX('R0. Region mapping'!$C$9:$C$24,MATCH($C168,'R0. Region mapping'!$A$9:$A$24,0))</f>
        <v>AUS</v>
      </c>
      <c r="E168" s="58">
        <v>1540.9259280000001</v>
      </c>
      <c r="F168" s="58">
        <v>1486.5190094075394</v>
      </c>
      <c r="G168" s="58">
        <v>1250.4881594075391</v>
      </c>
      <c r="H168" s="58">
        <v>825.54338859246172</v>
      </c>
      <c r="I168" s="58">
        <v>1.9259280000000001</v>
      </c>
      <c r="J168" s="58">
        <v>1008.3043000717652</v>
      </c>
      <c r="K168" s="58">
        <v>1008.304300071763</v>
      </c>
      <c r="L168" s="58">
        <v>1.9267981845119959</v>
      </c>
      <c r="M168" s="58">
        <v>1.9267981845119959</v>
      </c>
      <c r="N168" s="58">
        <v>1.9259280000000001</v>
      </c>
      <c r="O168" s="58">
        <v>1.9259280000000001</v>
      </c>
      <c r="P168" s="58">
        <v>1.9259280000000001</v>
      </c>
    </row>
    <row r="169" spans="1:16" x14ac:dyDescent="0.3">
      <c r="A169" s="39" t="s">
        <v>253</v>
      </c>
      <c r="B169" s="39" t="s">
        <v>931</v>
      </c>
      <c r="C169" s="39" t="s">
        <v>341</v>
      </c>
      <c r="D169" s="62" t="str">
        <f>INDEX('R0. Region mapping'!$C$9:$C$24,MATCH($C169,'R0. Region mapping'!$A$9:$A$24,0))</f>
        <v>NAM</v>
      </c>
      <c r="E169" s="58">
        <v>1620.8897142857099</v>
      </c>
      <c r="F169" s="58">
        <v>1620.8897142857099</v>
      </c>
      <c r="G169" s="58">
        <v>1620.8897142857099</v>
      </c>
      <c r="H169" s="58">
        <v>1620.8897142857099</v>
      </c>
      <c r="I169" s="58">
        <v>1620.8897142857099</v>
      </c>
      <c r="J169" s="58">
        <v>1620.8897142857099</v>
      </c>
      <c r="K169" s="58">
        <v>1620.8897142857099</v>
      </c>
      <c r="L169" s="58">
        <v>1620.8897142857099</v>
      </c>
      <c r="M169" s="58">
        <v>1620.8897142857099</v>
      </c>
      <c r="N169" s="58">
        <v>1620.8897142857099</v>
      </c>
      <c r="O169" s="58">
        <v>1620.8897142857099</v>
      </c>
      <c r="P169" s="58">
        <v>1620.8897142857099</v>
      </c>
    </row>
    <row r="170" spans="1:16" x14ac:dyDescent="0.3">
      <c r="A170" s="39" t="s">
        <v>253</v>
      </c>
      <c r="B170" s="39" t="s">
        <v>931</v>
      </c>
      <c r="C170" s="39" t="s">
        <v>343</v>
      </c>
      <c r="D170" s="62" t="str">
        <f>INDEX('R0. Region mapping'!$C$9:$C$24,MATCH($C170,'R0. Region mapping'!$A$9:$A$24,0))</f>
        <v>ASI</v>
      </c>
      <c r="E170" s="58">
        <v>7308.1868000000004</v>
      </c>
      <c r="F170" s="58">
        <v>7206.5868</v>
      </c>
      <c r="G170" s="58">
        <v>5340.0019798500007</v>
      </c>
      <c r="H170" s="58">
        <v>2353.4662676100011</v>
      </c>
      <c r="I170" s="58">
        <v>105.42529872</v>
      </c>
      <c r="J170" s="58">
        <v>4013.38873247115</v>
      </c>
      <c r="K170" s="58">
        <v>3962.7694831111507</v>
      </c>
      <c r="L170" s="58">
        <v>1726.9428422347685</v>
      </c>
      <c r="M170" s="58">
        <v>1726.9428422347669</v>
      </c>
      <c r="N170" s="58">
        <v>2109.9631930913679</v>
      </c>
      <c r="O170" s="58">
        <v>2945.1672639716198</v>
      </c>
      <c r="P170" s="58">
        <v>839.39087088024996</v>
      </c>
    </row>
    <row r="171" spans="1:16" x14ac:dyDescent="0.3">
      <c r="A171" s="39" t="s">
        <v>253</v>
      </c>
      <c r="B171" s="39" t="s">
        <v>931</v>
      </c>
      <c r="C171" s="39" t="s">
        <v>345</v>
      </c>
      <c r="D171" s="62" t="str">
        <f>INDEX('R0. Region mapping'!$C$9:$C$24,MATCH($C171,'R0. Region mapping'!$A$9:$A$24,0))</f>
        <v>LAM</v>
      </c>
      <c r="E171" s="58">
        <v>18302.179957521825</v>
      </c>
      <c r="F171" s="58">
        <v>19255.602393991387</v>
      </c>
      <c r="G171" s="58">
        <v>21654.362272564562</v>
      </c>
      <c r="H171" s="58">
        <v>25844.941043712155</v>
      </c>
      <c r="I171" s="58">
        <v>24200.093617978571</v>
      </c>
      <c r="J171" s="58">
        <v>20309.061744682687</v>
      </c>
      <c r="K171" s="58">
        <v>16966.577114266911</v>
      </c>
      <c r="L171" s="58">
        <v>22154.867338848358</v>
      </c>
      <c r="M171" s="58">
        <v>38582.611963787436</v>
      </c>
      <c r="N171" s="58">
        <v>33166.861598791533</v>
      </c>
      <c r="O171" s="58">
        <v>32058.416191529221</v>
      </c>
      <c r="P171" s="58">
        <v>26343.5291130158</v>
      </c>
    </row>
    <row r="172" spans="1:16" x14ac:dyDescent="0.3">
      <c r="A172" s="39" t="s">
        <v>253</v>
      </c>
      <c r="B172" s="39" t="s">
        <v>931</v>
      </c>
      <c r="C172" s="39" t="s">
        <v>347</v>
      </c>
      <c r="D172" s="62" t="str">
        <f>INDEX('R0. Region mapping'!$C$9:$C$24,MATCH($C172,'R0. Region mapping'!$A$9:$A$24,0))</f>
        <v>EUR</v>
      </c>
      <c r="E172" s="58">
        <v>14.373790279604</v>
      </c>
      <c r="F172" s="58">
        <v>347.17003749999998</v>
      </c>
      <c r="G172" s="58">
        <v>253.70118124999999</v>
      </c>
      <c r="H172" s="58">
        <v>104.15101125</v>
      </c>
      <c r="I172" s="58">
        <v>8.5457239999999892</v>
      </c>
      <c r="J172" s="58">
        <v>4.2728619999999999</v>
      </c>
      <c r="K172" s="58"/>
      <c r="L172" s="58"/>
      <c r="M172" s="58"/>
      <c r="N172" s="58"/>
      <c r="O172" s="58"/>
      <c r="P172" s="58"/>
    </row>
    <row r="173" spans="1:16" x14ac:dyDescent="0.3">
      <c r="A173" s="39" t="s">
        <v>253</v>
      </c>
      <c r="B173" s="39" t="s">
        <v>931</v>
      </c>
      <c r="C173" s="39" t="s">
        <v>349</v>
      </c>
      <c r="D173" s="62" t="str">
        <f>INDEX('R0. Region mapping'!$C$9:$C$24,MATCH($C173,'R0. Region mapping'!$A$9:$A$24,0))</f>
        <v>ASI</v>
      </c>
      <c r="E173" s="58">
        <v>21817.018442619701</v>
      </c>
      <c r="F173" s="58">
        <v>23622.3198182374</v>
      </c>
      <c r="G173" s="58">
        <v>17845.328481427601</v>
      </c>
      <c r="H173" s="58">
        <v>10904.57065416027</v>
      </c>
      <c r="I173" s="58">
        <v>9954.6432230825703</v>
      </c>
      <c r="J173" s="58">
        <v>11463.2777781367</v>
      </c>
      <c r="K173" s="58">
        <v>15839.922934604991</v>
      </c>
      <c r="L173" s="58">
        <v>11992.002864892389</v>
      </c>
      <c r="M173" s="58">
        <v>8644.2365371549095</v>
      </c>
      <c r="N173" s="58">
        <v>13154.765839681528</v>
      </c>
      <c r="O173" s="58">
        <v>21097.755783067569</v>
      </c>
      <c r="P173" s="58">
        <v>18133.760864561827</v>
      </c>
    </row>
    <row r="174" spans="1:16" x14ac:dyDescent="0.3">
      <c r="A174" s="39" t="s">
        <v>253</v>
      </c>
      <c r="B174" s="39" t="s">
        <v>931</v>
      </c>
      <c r="C174" s="39" t="s">
        <v>351</v>
      </c>
      <c r="D174" s="62" t="str">
        <f>INDEX('R0. Region mapping'!$C$9:$C$24,MATCH($C174,'R0. Region mapping'!$A$9:$A$24,0))</f>
        <v>ASI</v>
      </c>
      <c r="E174" s="58">
        <v>1375.9391274</v>
      </c>
      <c r="F174" s="58">
        <v>1239.6361176</v>
      </c>
      <c r="G174" s="58">
        <v>895.29275159999997</v>
      </c>
      <c r="H174" s="58">
        <v>344.343366</v>
      </c>
      <c r="I174" s="58"/>
      <c r="J174" s="58">
        <v>415.36255423242</v>
      </c>
      <c r="K174" s="58">
        <v>415.36255423242</v>
      </c>
      <c r="L174" s="58">
        <v>742.83758744903537</v>
      </c>
      <c r="M174" s="58">
        <v>742.83758744903571</v>
      </c>
      <c r="N174" s="58">
        <v>378.496859669966</v>
      </c>
      <c r="O174" s="58">
        <v>378.496859669966</v>
      </c>
      <c r="P174" s="58"/>
    </row>
    <row r="175" spans="1:16" x14ac:dyDescent="0.3">
      <c r="A175" s="39" t="s">
        <v>253</v>
      </c>
      <c r="B175" s="39" t="s">
        <v>931</v>
      </c>
      <c r="C175" s="39" t="s">
        <v>353</v>
      </c>
      <c r="D175" s="62" t="str">
        <f>INDEX('R0. Region mapping'!$C$9:$C$24,MATCH($C175,'R0. Region mapping'!$A$9:$A$24,0))</f>
        <v>ASI</v>
      </c>
      <c r="E175" s="58">
        <v>13.39776</v>
      </c>
      <c r="F175" s="58">
        <v>12.057983999999999</v>
      </c>
      <c r="G175" s="58"/>
      <c r="H175" s="58"/>
      <c r="I175" s="58"/>
      <c r="J175" s="58"/>
      <c r="K175" s="58"/>
      <c r="L175" s="58"/>
      <c r="M175" s="58">
        <v>3.0000000000000037E-2</v>
      </c>
      <c r="N175" s="58">
        <v>24.69154759828001</v>
      </c>
      <c r="O175" s="58">
        <v>31.399999999999991</v>
      </c>
      <c r="P175" s="58">
        <v>31.500000000000004</v>
      </c>
    </row>
    <row r="176" spans="1:16" x14ac:dyDescent="0.3">
      <c r="A176" s="39" t="s">
        <v>253</v>
      </c>
      <c r="B176" s="39" t="s">
        <v>931</v>
      </c>
      <c r="C176" s="39" t="s">
        <v>355</v>
      </c>
      <c r="D176" s="62" t="str">
        <f>INDEX('R0. Region mapping'!$C$9:$C$24,MATCH($C176,'R0. Region mapping'!$A$9:$A$24,0))</f>
        <v>AFR</v>
      </c>
      <c r="E176" s="58">
        <v>54799</v>
      </c>
      <c r="F176" s="58">
        <v>59272.2</v>
      </c>
      <c r="G176" s="58">
        <v>69906.954510271142</v>
      </c>
      <c r="H176" s="58">
        <v>87778.576581791989</v>
      </c>
      <c r="I176" s="58">
        <v>87408.921781138022</v>
      </c>
      <c r="J176" s="58">
        <v>89788.763548952847</v>
      </c>
      <c r="K176" s="58">
        <v>87621.115911016648</v>
      </c>
      <c r="L176" s="58">
        <v>77534.485535929241</v>
      </c>
      <c r="M176" s="58">
        <v>60124.589133441805</v>
      </c>
      <c r="N176" s="58">
        <v>48448.563320704779</v>
      </c>
      <c r="O176" s="58">
        <v>36930.305499552851</v>
      </c>
      <c r="P176" s="58">
        <v>41241.527714522468</v>
      </c>
    </row>
    <row r="177" spans="1:16" x14ac:dyDescent="0.3">
      <c r="A177" s="39" t="s">
        <v>253</v>
      </c>
      <c r="B177" s="39" t="s">
        <v>931</v>
      </c>
      <c r="C177" s="39" t="s">
        <v>357</v>
      </c>
      <c r="D177" s="62" t="str">
        <f>INDEX('R0. Region mapping'!$C$9:$C$24,MATCH($C177,'R0. Region mapping'!$A$9:$A$24,0))</f>
        <v>LAM</v>
      </c>
      <c r="E177" s="58">
        <v>7756</v>
      </c>
      <c r="F177" s="58">
        <v>7989.2000000000007</v>
      </c>
      <c r="G177" s="58">
        <v>8497.4</v>
      </c>
      <c r="H177" s="58">
        <v>5481.9714124771926</v>
      </c>
      <c r="I177" s="58">
        <v>2316.0562127695221</v>
      </c>
      <c r="J177" s="58">
        <v>2394.0687456290402</v>
      </c>
      <c r="K177" s="58">
        <v>1274.5112918980799</v>
      </c>
      <c r="L177" s="58">
        <v>2239.1254483405201</v>
      </c>
      <c r="M177" s="58">
        <v>3602.9507400000002</v>
      </c>
      <c r="N177" s="58">
        <v>3654.6089096577098</v>
      </c>
      <c r="O177" s="58">
        <v>2290.783617998236</v>
      </c>
      <c r="P177" s="58">
        <v>4.32354088798093E-3</v>
      </c>
    </row>
    <row r="178" spans="1:16" x14ac:dyDescent="0.3">
      <c r="A178" s="39" t="s">
        <v>253</v>
      </c>
      <c r="B178" s="39" t="s">
        <v>931</v>
      </c>
      <c r="C178" s="39" t="s">
        <v>359</v>
      </c>
      <c r="D178" s="62" t="str">
        <f>INDEX('R0. Region mapping'!$C$9:$C$24,MATCH($C178,'R0. Region mapping'!$A$9:$A$24,0))</f>
        <v>ASI</v>
      </c>
      <c r="E178" s="58">
        <v>6066.7654501654515</v>
      </c>
      <c r="F178" s="58">
        <v>5986.8994166433868</v>
      </c>
      <c r="G178" s="58">
        <v>5452.9580292552973</v>
      </c>
      <c r="H178" s="58">
        <v>4584.6826980552987</v>
      </c>
      <c r="I178" s="58">
        <v>2567.1896602800753</v>
      </c>
      <c r="J178" s="58">
        <v>2413.9943700552994</v>
      </c>
      <c r="K178" s="58">
        <v>376.82241153375128</v>
      </c>
      <c r="L178" s="58">
        <v>18.034160062551379</v>
      </c>
      <c r="M178" s="58">
        <v>2233.5541701749858</v>
      </c>
      <c r="N178" s="58">
        <v>2233.5541701749826</v>
      </c>
      <c r="O178" s="58">
        <v>2233.5541701749858</v>
      </c>
      <c r="P178" s="58">
        <v>2233.5541701749848</v>
      </c>
    </row>
    <row r="179" spans="1:16" x14ac:dyDescent="0.3">
      <c r="A179" s="39" t="s">
        <v>253</v>
      </c>
      <c r="B179" s="39" t="s">
        <v>931</v>
      </c>
      <c r="C179" s="39" t="s">
        <v>363</v>
      </c>
      <c r="D179" s="62" t="str">
        <f>INDEX('R0. Region mapping'!$C$9:$C$24,MATCH($C179,'R0. Region mapping'!$A$9:$A$24,0))</f>
        <v>NAM</v>
      </c>
      <c r="E179" s="58"/>
      <c r="F179" s="58"/>
      <c r="G179" s="58"/>
      <c r="H179" s="58"/>
      <c r="I179" s="58"/>
      <c r="J179" s="58"/>
      <c r="K179" s="58"/>
      <c r="L179" s="58"/>
      <c r="M179" s="58">
        <v>111.89594080194399</v>
      </c>
      <c r="N179" s="58">
        <v>10516.256485943901</v>
      </c>
      <c r="O179" s="58">
        <v>10404.360545142001</v>
      </c>
      <c r="P179" s="58">
        <v>5369.2676328872121</v>
      </c>
    </row>
    <row r="180" spans="1:16" x14ac:dyDescent="0.3">
      <c r="A180" s="39" t="s">
        <v>253</v>
      </c>
      <c r="B180" s="39" t="s">
        <v>931</v>
      </c>
      <c r="C180" s="39" t="s">
        <v>365</v>
      </c>
      <c r="D180" s="62" t="str">
        <f>INDEX('R0. Region mapping'!$C$9:$C$24,MATCH($C180,'R0. Region mapping'!$A$9:$A$24,0))</f>
        <v>EUR</v>
      </c>
      <c r="E180" s="58">
        <v>9134.56984293403</v>
      </c>
      <c r="F180" s="58">
        <v>2913.85272147769</v>
      </c>
      <c r="G180" s="58"/>
      <c r="H180" s="58"/>
      <c r="I180" s="58"/>
      <c r="J180" s="58">
        <v>34.477460639999997</v>
      </c>
      <c r="K180" s="58">
        <v>2.05684366986064</v>
      </c>
      <c r="L180" s="58">
        <v>1882.05684366986</v>
      </c>
      <c r="M180" s="58">
        <v>8129.28</v>
      </c>
      <c r="N180" s="58">
        <v>7221.92</v>
      </c>
      <c r="O180" s="58">
        <v>6314.56</v>
      </c>
      <c r="P180" s="58">
        <v>5407.2</v>
      </c>
    </row>
    <row r="181" spans="1:16" x14ac:dyDescent="0.3">
      <c r="A181" s="39" t="s">
        <v>254</v>
      </c>
      <c r="B181" s="39" t="s">
        <v>929</v>
      </c>
      <c r="C181" s="39" t="s">
        <v>258</v>
      </c>
      <c r="D181" s="62" t="str">
        <f>INDEX('R0. Region mapping'!$C$9:$C$24,MATCH($C181,'R0. Region mapping'!$A$9:$A$24,0))</f>
        <v>AFR</v>
      </c>
      <c r="E181" s="58">
        <v>5943.7487520000004</v>
      </c>
      <c r="F181" s="58">
        <v>6367.0922568611986</v>
      </c>
      <c r="G181" s="58">
        <v>7562.1082802642986</v>
      </c>
      <c r="H181" s="58">
        <v>9957.8529219478114</v>
      </c>
      <c r="I181" s="58">
        <v>1695.192820755429</v>
      </c>
      <c r="J181" s="58">
        <v>2137.1673193209908</v>
      </c>
      <c r="K181" s="58">
        <v>13186.485192102342</v>
      </c>
      <c r="L181" s="58">
        <v>8597.0161997445757</v>
      </c>
      <c r="M181" s="58">
        <v>48862.477545982707</v>
      </c>
      <c r="N181" s="58">
        <v>29436.083990131021</v>
      </c>
      <c r="O181" s="58">
        <v>3473.7319733464519</v>
      </c>
      <c r="P181" s="58">
        <v>4123.5142219896752</v>
      </c>
    </row>
    <row r="182" spans="1:16" x14ac:dyDescent="0.3">
      <c r="A182" s="39" t="s">
        <v>254</v>
      </c>
      <c r="B182" s="39" t="s">
        <v>929</v>
      </c>
      <c r="C182" s="39" t="s">
        <v>261</v>
      </c>
      <c r="D182" s="62" t="str">
        <f>INDEX('R0. Region mapping'!$C$9:$C$24,MATCH($C182,'R0. Region mapping'!$A$9:$A$24,0))</f>
        <v>AUS</v>
      </c>
      <c r="E182" s="58">
        <v>8698.3700759999992</v>
      </c>
      <c r="F182" s="58">
        <v>9317.9114846631001</v>
      </c>
      <c r="G182" s="58">
        <v>11066.755867564099</v>
      </c>
      <c r="H182" s="58">
        <v>14019.36566308741</v>
      </c>
      <c r="I182" s="58">
        <v>17604.070241059035</v>
      </c>
      <c r="J182" s="58">
        <v>26317.718218056387</v>
      </c>
      <c r="K182" s="58">
        <v>39436.210660295052</v>
      </c>
      <c r="L182" s="58">
        <v>54159.621313974261</v>
      </c>
      <c r="M182" s="58">
        <v>1665.0004784950811</v>
      </c>
      <c r="N182" s="58">
        <v>670.33464493536098</v>
      </c>
      <c r="O182" s="58">
        <v>289.31520272164903</v>
      </c>
      <c r="P182" s="58">
        <v>284.75340718408404</v>
      </c>
    </row>
    <row r="183" spans="1:16" x14ac:dyDescent="0.3">
      <c r="A183" s="39" t="s">
        <v>254</v>
      </c>
      <c r="B183" s="39" t="s">
        <v>929</v>
      </c>
      <c r="C183" s="39" t="s">
        <v>341</v>
      </c>
      <c r="D183" s="62" t="str">
        <f>INDEX('R0. Region mapping'!$C$9:$C$24,MATCH($C183,'R0. Region mapping'!$A$9:$A$24,0))</f>
        <v>NAM</v>
      </c>
      <c r="E183" s="58">
        <v>617.51113199999998</v>
      </c>
      <c r="F183" s="58">
        <v>1424.9757345876001</v>
      </c>
      <c r="G183" s="58">
        <v>1584.5546077635161</v>
      </c>
      <c r="H183" s="58">
        <v>1452.5937686550301</v>
      </c>
      <c r="I183" s="58">
        <v>5.32134085057268</v>
      </c>
      <c r="J183" s="58">
        <v>5.32134085057268</v>
      </c>
      <c r="K183" s="58">
        <v>41.011336794546203</v>
      </c>
      <c r="L183" s="58">
        <v>54.751237502414298</v>
      </c>
      <c r="M183" s="58">
        <v>53.686969332299697</v>
      </c>
      <c r="N183" s="58">
        <v>62.516217231866598</v>
      </c>
      <c r="O183" s="58">
        <v>2.3059359858766699</v>
      </c>
      <c r="P183" s="58">
        <v>2.36342698671025</v>
      </c>
    </row>
    <row r="184" spans="1:16" x14ac:dyDescent="0.3">
      <c r="A184" s="39" t="s">
        <v>254</v>
      </c>
      <c r="B184" s="39" t="s">
        <v>929</v>
      </c>
      <c r="C184" s="39" t="s">
        <v>343</v>
      </c>
      <c r="D184" s="62" t="str">
        <f>INDEX('R0. Region mapping'!$C$9:$C$24,MATCH($C184,'R0. Region mapping'!$A$9:$A$24,0))</f>
        <v>ASI</v>
      </c>
      <c r="E184" s="58">
        <v>46391.120343504801</v>
      </c>
      <c r="F184" s="58">
        <v>58024.0049994</v>
      </c>
      <c r="G184" s="58">
        <v>77398.900157678203</v>
      </c>
      <c r="H184" s="58">
        <v>60194.217420111934</v>
      </c>
      <c r="I184" s="58">
        <v>362.74886242342245</v>
      </c>
      <c r="J184" s="58">
        <v>391.08936210513099</v>
      </c>
      <c r="K184" s="58">
        <v>404.39729670104498</v>
      </c>
      <c r="L184" s="58">
        <v>302.97443905269398</v>
      </c>
      <c r="M184" s="58">
        <v>226.083088213953</v>
      </c>
      <c r="N184" s="58">
        <v>225.311652556328</v>
      </c>
      <c r="O184" s="58">
        <v>224.68884406210199</v>
      </c>
      <c r="P184" s="58">
        <v>225.69933279704199</v>
      </c>
    </row>
    <row r="185" spans="1:16" x14ac:dyDescent="0.3">
      <c r="A185" s="39" t="s">
        <v>254</v>
      </c>
      <c r="B185" s="39" t="s">
        <v>929</v>
      </c>
      <c r="C185" s="39" t="s">
        <v>345</v>
      </c>
      <c r="D185" s="62" t="str">
        <f>INDEX('R0. Region mapping'!$C$9:$C$24,MATCH($C185,'R0. Region mapping'!$A$9:$A$24,0))</f>
        <v>LAM</v>
      </c>
      <c r="E185" s="58">
        <v>1956.4995470857345</v>
      </c>
      <c r="F185" s="58">
        <v>2095.445209019198</v>
      </c>
      <c r="G185" s="58">
        <v>2489.6842308059158</v>
      </c>
      <c r="H185" s="58">
        <v>3279.2994271424759</v>
      </c>
      <c r="I185" s="58">
        <v>1438.726696014618</v>
      </c>
      <c r="J185" s="58">
        <v>1526.7557929981658</v>
      </c>
      <c r="K185" s="58">
        <v>2635.0146689864077</v>
      </c>
      <c r="L185" s="58">
        <v>2434.4913798274279</v>
      </c>
      <c r="M185" s="58">
        <v>3106.7908592758404</v>
      </c>
      <c r="N185" s="58">
        <v>2224.9373147619467</v>
      </c>
      <c r="O185" s="58">
        <v>10918.541769615631</v>
      </c>
      <c r="P185" s="58">
        <v>12019.350427817311</v>
      </c>
    </row>
    <row r="186" spans="1:16" x14ac:dyDescent="0.3">
      <c r="A186" s="39" t="s">
        <v>254</v>
      </c>
      <c r="B186" s="39" t="s">
        <v>929</v>
      </c>
      <c r="C186" s="39" t="s">
        <v>347</v>
      </c>
      <c r="D186" s="62" t="str">
        <f>INDEX('R0. Region mapping'!$C$9:$C$24,MATCH($C186,'R0. Region mapping'!$A$9:$A$24,0))</f>
        <v>EUR</v>
      </c>
      <c r="E186" s="58">
        <v>220.65328754320069</v>
      </c>
      <c r="F186" s="58">
        <v>4653.0258739403698</v>
      </c>
      <c r="G186" s="58">
        <v>5526.0222973536002</v>
      </c>
      <c r="H186" s="58">
        <v>5814.0175940579702</v>
      </c>
      <c r="I186" s="58">
        <v>178.79440508606339</v>
      </c>
      <c r="J186" s="58">
        <v>212.77820452111399</v>
      </c>
      <c r="K186" s="58">
        <v>225.29277335628899</v>
      </c>
      <c r="L186" s="58">
        <v>469.18206243553999</v>
      </c>
      <c r="M186" s="58">
        <v>48.957162336755196</v>
      </c>
      <c r="N186" s="58">
        <v>47.276133466303698</v>
      </c>
      <c r="O186" s="58">
        <v>45.825867675103503</v>
      </c>
      <c r="P186" s="58">
        <v>43.393861082327902</v>
      </c>
    </row>
    <row r="187" spans="1:16" x14ac:dyDescent="0.3">
      <c r="A187" s="39" t="s">
        <v>254</v>
      </c>
      <c r="B187" s="39" t="s">
        <v>929</v>
      </c>
      <c r="C187" s="39" t="s">
        <v>349</v>
      </c>
      <c r="D187" s="62" t="str">
        <f>INDEX('R0. Region mapping'!$C$9:$C$24,MATCH($C187,'R0. Region mapping'!$A$9:$A$24,0))</f>
        <v>ASI</v>
      </c>
      <c r="E187" s="58">
        <v>7004.1642922463398</v>
      </c>
      <c r="F187" s="58">
        <v>7501.01150087112</v>
      </c>
      <c r="G187" s="58">
        <v>7249.1500741468599</v>
      </c>
      <c r="H187" s="58">
        <v>6868.0245479229998</v>
      </c>
      <c r="I187" s="58">
        <v>479.022427276229</v>
      </c>
      <c r="J187" s="58">
        <v>553.381013352335</v>
      </c>
      <c r="K187" s="58">
        <v>607.11943367589402</v>
      </c>
      <c r="L187" s="58">
        <v>708.85799468306004</v>
      </c>
      <c r="M187" s="58">
        <v>711.888371621543</v>
      </c>
      <c r="N187" s="58">
        <v>255.26374513733538</v>
      </c>
      <c r="O187" s="58">
        <v>250.03658368590891</v>
      </c>
      <c r="P187" s="58">
        <v>236.60172250926749</v>
      </c>
    </row>
    <row r="188" spans="1:16" x14ac:dyDescent="0.3">
      <c r="A188" s="39" t="s">
        <v>254</v>
      </c>
      <c r="B188" s="39" t="s">
        <v>929</v>
      </c>
      <c r="C188" s="39" t="s">
        <v>351</v>
      </c>
      <c r="D188" s="62" t="str">
        <f>INDEX('R0. Region mapping'!$C$9:$C$24,MATCH($C188,'R0. Region mapping'!$A$9:$A$24,0))</f>
        <v>ASI</v>
      </c>
      <c r="E188" s="58">
        <v>7409.3540039325098</v>
      </c>
      <c r="F188" s="58">
        <v>8929.7982051012004</v>
      </c>
      <c r="G188" s="58">
        <v>12524.503927366441</v>
      </c>
      <c r="H188" s="58">
        <v>16680.461549150321</v>
      </c>
      <c r="I188" s="58">
        <v>3053.94168077123</v>
      </c>
      <c r="J188" s="58">
        <v>4691.5299670937802</v>
      </c>
      <c r="K188" s="58">
        <v>5775.9480084350698</v>
      </c>
      <c r="L188" s="58">
        <v>7.5513377605389804</v>
      </c>
      <c r="M188" s="58">
        <v>12824.416103928401</v>
      </c>
      <c r="N188" s="58">
        <v>11597.287571294301</v>
      </c>
      <c r="O188" s="58">
        <v>1858.25271839328</v>
      </c>
      <c r="P188" s="58">
        <v>1917.0147247239299</v>
      </c>
    </row>
    <row r="189" spans="1:16" x14ac:dyDescent="0.3">
      <c r="A189" s="39" t="s">
        <v>254</v>
      </c>
      <c r="B189" s="39" t="s">
        <v>929</v>
      </c>
      <c r="C189" s="39" t="s">
        <v>353</v>
      </c>
      <c r="D189" s="62" t="str">
        <f>INDEX('R0. Region mapping'!$C$9:$C$24,MATCH($C189,'R0. Region mapping'!$A$9:$A$24,0))</f>
        <v>ASI</v>
      </c>
      <c r="E189" s="58"/>
      <c r="F189" s="58"/>
      <c r="G189" s="58"/>
      <c r="H189" s="58">
        <v>4.0000000000000002E-4</v>
      </c>
      <c r="I189" s="58">
        <v>1.36424070424845E-3</v>
      </c>
      <c r="J189" s="58">
        <v>2.3243962466017501E-3</v>
      </c>
      <c r="K189" s="58">
        <v>3.6787904646488098E-3</v>
      </c>
      <c r="L189" s="58">
        <v>5.5892972700184104E-3</v>
      </c>
      <c r="M189" s="58">
        <v>8.2842558018309791E-3</v>
      </c>
      <c r="N189" s="58">
        <v>1.2085760966731101E-2</v>
      </c>
      <c r="O189" s="58">
        <v>1.7448159440834068E-2</v>
      </c>
      <c r="P189" s="58">
        <v>2.5012352082360148E-2</v>
      </c>
    </row>
    <row r="190" spans="1:16" x14ac:dyDescent="0.3">
      <c r="A190" s="39" t="s">
        <v>254</v>
      </c>
      <c r="B190" s="39" t="s">
        <v>929</v>
      </c>
      <c r="C190" s="39" t="s">
        <v>355</v>
      </c>
      <c r="D190" s="62" t="str">
        <f>INDEX('R0. Region mapping'!$C$9:$C$24,MATCH($C190,'R0. Region mapping'!$A$9:$A$24,0))</f>
        <v>AFR</v>
      </c>
      <c r="E190" s="58">
        <v>167.08318595763097</v>
      </c>
      <c r="F190" s="58">
        <v>85.690512330299896</v>
      </c>
      <c r="G190" s="58">
        <v>225.21379663578699</v>
      </c>
      <c r="H190" s="58">
        <v>511.06860185559179</v>
      </c>
      <c r="I190" s="58">
        <v>203.68636599495832</v>
      </c>
      <c r="J190" s="58">
        <v>122.94188313919379</v>
      </c>
      <c r="K190" s="58">
        <v>40.3534552418526</v>
      </c>
      <c r="L190" s="58">
        <v>33.263103934700588</v>
      </c>
      <c r="M190" s="58">
        <v>26.126829315283594</v>
      </c>
      <c r="N190" s="58">
        <v>31.268177475679998</v>
      </c>
      <c r="O190" s="58">
        <v>31.086114244561291</v>
      </c>
      <c r="P190" s="58">
        <v>27.623694283921299</v>
      </c>
    </row>
    <row r="191" spans="1:16" x14ac:dyDescent="0.3">
      <c r="A191" s="39" t="s">
        <v>254</v>
      </c>
      <c r="B191" s="39" t="s">
        <v>929</v>
      </c>
      <c r="C191" s="39" t="s">
        <v>357</v>
      </c>
      <c r="D191" s="62" t="str">
        <f>INDEX('R0. Region mapping'!$C$9:$C$24,MATCH($C191,'R0. Region mapping'!$A$9:$A$24,0))</f>
        <v>LAM</v>
      </c>
      <c r="E191" s="58">
        <v>173.91967199999999</v>
      </c>
      <c r="F191" s="58">
        <v>231.3813991797</v>
      </c>
      <c r="G191" s="58">
        <v>238.62200678714299</v>
      </c>
      <c r="H191" s="58">
        <v>102.51449333298</v>
      </c>
      <c r="I191" s="58"/>
      <c r="J191" s="58"/>
      <c r="K191" s="58"/>
      <c r="L191" s="58"/>
      <c r="M191" s="58"/>
      <c r="N191" s="58"/>
      <c r="O191" s="58"/>
      <c r="P191" s="58"/>
    </row>
    <row r="192" spans="1:16" x14ac:dyDescent="0.3">
      <c r="A192" s="39" t="s">
        <v>254</v>
      </c>
      <c r="B192" s="39" t="s">
        <v>929</v>
      </c>
      <c r="C192" s="39" t="s">
        <v>359</v>
      </c>
      <c r="D192" s="62" t="str">
        <f>INDEX('R0. Region mapping'!$C$9:$C$24,MATCH($C192,'R0. Region mapping'!$A$9:$A$24,0))</f>
        <v>ASI</v>
      </c>
      <c r="E192" s="58">
        <v>6026.521788</v>
      </c>
      <c r="F192" s="58">
        <v>6455.7608023502989</v>
      </c>
      <c r="G192" s="58">
        <v>7667.4186974833201</v>
      </c>
      <c r="H192" s="58">
        <v>10096.526631028211</v>
      </c>
      <c r="I192" s="58">
        <v>6684.996910502894</v>
      </c>
      <c r="J192" s="58">
        <v>934.41160464454606</v>
      </c>
      <c r="K192" s="58">
        <v>461.15152939446</v>
      </c>
      <c r="L192" s="58">
        <v>12.625086557170134</v>
      </c>
      <c r="M192" s="58">
        <v>15.55034086392434</v>
      </c>
      <c r="N192" s="58">
        <v>15.873815836189543</v>
      </c>
      <c r="O192" s="58">
        <v>2561.9658212894242</v>
      </c>
      <c r="P192" s="58">
        <v>13.014392307270089</v>
      </c>
    </row>
    <row r="193" spans="1:16" x14ac:dyDescent="0.3">
      <c r="A193" s="39" t="s">
        <v>254</v>
      </c>
      <c r="B193" s="39" t="s">
        <v>929</v>
      </c>
      <c r="C193" s="39" t="s">
        <v>361</v>
      </c>
      <c r="D193" s="62" t="str">
        <f>INDEX('R0. Region mapping'!$C$9:$C$24,MATCH($C193,'R0. Region mapping'!$A$9:$A$24,0))</f>
        <v>ASI</v>
      </c>
      <c r="E193" s="58">
        <v>27.359994934522401</v>
      </c>
      <c r="F193" s="58">
        <v>6.1753993152015898</v>
      </c>
      <c r="G193" s="58">
        <v>6.9509008023695502</v>
      </c>
      <c r="H193" s="58">
        <v>6.2017798029881703</v>
      </c>
      <c r="I193" s="58">
        <v>6.4657366867815602</v>
      </c>
      <c r="J193" s="58">
        <v>5.9631667728967601</v>
      </c>
      <c r="K193" s="58">
        <v>5.1024300717287199</v>
      </c>
      <c r="L193" s="58">
        <v>4.1717786343703898</v>
      </c>
      <c r="M193" s="58">
        <v>4.1717786343703898</v>
      </c>
      <c r="N193" s="58">
        <v>3.8826068178320798</v>
      </c>
      <c r="O193" s="58">
        <v>3.7802359633590301</v>
      </c>
      <c r="P193" s="58">
        <v>2.53541993679903</v>
      </c>
    </row>
    <row r="194" spans="1:16" x14ac:dyDescent="0.3">
      <c r="A194" s="39" t="s">
        <v>254</v>
      </c>
      <c r="B194" s="39" t="s">
        <v>929</v>
      </c>
      <c r="C194" s="39" t="s">
        <v>363</v>
      </c>
      <c r="D194" s="62" t="str">
        <f>INDEX('R0. Region mapping'!$C$9:$C$24,MATCH($C194,'R0. Region mapping'!$A$9:$A$24,0))</f>
        <v>NAM</v>
      </c>
      <c r="E194" s="58">
        <v>22227.2315051361</v>
      </c>
      <c r="F194" s="58">
        <v>25304.621501101501</v>
      </c>
      <c r="G194" s="58">
        <v>30053.952426435699</v>
      </c>
      <c r="H194" s="58">
        <v>18603.188516073231</v>
      </c>
      <c r="I194" s="58">
        <v>108.76512842614031</v>
      </c>
      <c r="J194" s="58">
        <v>93.478853039836707</v>
      </c>
      <c r="K194" s="58">
        <v>76.471741549194491</v>
      </c>
      <c r="L194" s="58">
        <v>89.431422428661705</v>
      </c>
      <c r="M194" s="58">
        <v>80.707849765040805</v>
      </c>
      <c r="N194" s="58">
        <v>71.964723048814605</v>
      </c>
      <c r="O194" s="58">
        <v>71.816351114130001</v>
      </c>
      <c r="P194" s="58">
        <v>71.196073861100302</v>
      </c>
    </row>
    <row r="195" spans="1:16" x14ac:dyDescent="0.3">
      <c r="A195" s="39" t="s">
        <v>254</v>
      </c>
      <c r="B195" s="39" t="s">
        <v>929</v>
      </c>
      <c r="C195" s="39" t="s">
        <v>365</v>
      </c>
      <c r="D195" s="62" t="str">
        <f>INDEX('R0. Region mapping'!$C$9:$C$24,MATCH($C195,'R0. Region mapping'!$A$9:$A$24,0))</f>
        <v>EUR</v>
      </c>
      <c r="E195" s="58">
        <v>1670.2518210122685</v>
      </c>
      <c r="F195" s="58">
        <v>2465.98526880084</v>
      </c>
      <c r="G195" s="58">
        <v>3217.9165036998402</v>
      </c>
      <c r="H195" s="58">
        <v>130.76926927129901</v>
      </c>
      <c r="I195" s="58">
        <v>120.209736468465</v>
      </c>
      <c r="J195" s="58">
        <v>285.24487449352301</v>
      </c>
      <c r="K195" s="58">
        <v>1239.49498452325</v>
      </c>
      <c r="L195" s="58">
        <v>1334.7469138542699</v>
      </c>
      <c r="M195" s="58">
        <v>1341.80153609679</v>
      </c>
      <c r="N195" s="58">
        <v>440.447826702881</v>
      </c>
      <c r="O195" s="58">
        <v>64.617944254853697</v>
      </c>
      <c r="P195" s="58">
        <v>62.933085445637303</v>
      </c>
    </row>
    <row r="196" spans="1:16" x14ac:dyDescent="0.3">
      <c r="A196" s="39" t="s">
        <v>254</v>
      </c>
      <c r="B196" s="39" t="s">
        <v>930</v>
      </c>
      <c r="C196" s="39" t="s">
        <v>258</v>
      </c>
      <c r="D196" s="62" t="str">
        <f>INDEX('R0. Region mapping'!$C$9:$C$24,MATCH($C196,'R0. Region mapping'!$A$9:$A$24,0))</f>
        <v>AFR</v>
      </c>
      <c r="E196" s="58">
        <v>9039.9093712582599</v>
      </c>
      <c r="F196" s="58">
        <v>8916.1687147200209</v>
      </c>
      <c r="G196" s="58">
        <v>10526.03068617582</v>
      </c>
      <c r="H196" s="58">
        <v>13789.7862667601</v>
      </c>
      <c r="I196" s="58">
        <v>14555.682055068561</v>
      </c>
      <c r="J196" s="58">
        <v>11531.048747923231</v>
      </c>
      <c r="K196" s="58">
        <v>8975.50922205596</v>
      </c>
      <c r="L196" s="58">
        <v>8475.2463844752456</v>
      </c>
      <c r="M196" s="58">
        <v>6357.76039745047</v>
      </c>
      <c r="N196" s="58">
        <v>6441.6285928543284</v>
      </c>
      <c r="O196" s="58">
        <v>5542.3350873205309</v>
      </c>
      <c r="P196" s="58">
        <v>5208.089188560155</v>
      </c>
    </row>
    <row r="197" spans="1:16" x14ac:dyDescent="0.3">
      <c r="A197" s="39" t="s">
        <v>254</v>
      </c>
      <c r="B197" s="39" t="s">
        <v>930</v>
      </c>
      <c r="C197" s="39" t="s">
        <v>261</v>
      </c>
      <c r="D197" s="62" t="str">
        <f>INDEX('R0. Region mapping'!$C$9:$C$24,MATCH($C197,'R0. Region mapping'!$A$9:$A$24,0))</f>
        <v>AUS</v>
      </c>
      <c r="E197" s="58">
        <v>3084.4860447073002</v>
      </c>
      <c r="F197" s="58">
        <v>1703.66057912118</v>
      </c>
      <c r="G197" s="58">
        <v>1618.49252316968</v>
      </c>
      <c r="H197" s="58">
        <v>757.80667035737804</v>
      </c>
      <c r="I197" s="58">
        <v>1459.2918574995899</v>
      </c>
      <c r="J197" s="58">
        <v>823.53265882824701</v>
      </c>
      <c r="K197" s="58">
        <v>396.76675909222797</v>
      </c>
      <c r="L197" s="58">
        <v>373.14558627634301</v>
      </c>
      <c r="M197" s="58">
        <v>404.68766264580699</v>
      </c>
      <c r="N197" s="58">
        <v>387.29996220748302</v>
      </c>
      <c r="O197" s="58">
        <v>8.65214392777977</v>
      </c>
      <c r="P197" s="58">
        <v>8.65214392777977</v>
      </c>
    </row>
    <row r="198" spans="1:16" x14ac:dyDescent="0.3">
      <c r="A198" s="39" t="s">
        <v>254</v>
      </c>
      <c r="B198" s="39" t="s">
        <v>930</v>
      </c>
      <c r="C198" s="39" t="s">
        <v>341</v>
      </c>
      <c r="D198" s="62" t="str">
        <f>INDEX('R0. Region mapping'!$C$9:$C$24,MATCH($C198,'R0. Region mapping'!$A$9:$A$24,0))</f>
        <v>NAM</v>
      </c>
      <c r="E198" s="58">
        <v>7605.4334891381804</v>
      </c>
      <c r="F198" s="58">
        <v>7112.7855872739901</v>
      </c>
      <c r="G198" s="58">
        <v>6603.8425615837205</v>
      </c>
      <c r="H198" s="58">
        <v>8236.2225034909388</v>
      </c>
      <c r="I198" s="58">
        <v>7541.731307555995</v>
      </c>
      <c r="J198" s="58">
        <v>6284.4661373300369</v>
      </c>
      <c r="K198" s="58">
        <v>1475.8389578366568</v>
      </c>
      <c r="L198" s="58">
        <v>1089.373560860146</v>
      </c>
      <c r="M198" s="58">
        <v>1035.0348181493</v>
      </c>
      <c r="N198" s="58">
        <v>996.27762180870604</v>
      </c>
      <c r="O198" s="58">
        <v>942.55829961823997</v>
      </c>
      <c r="P198" s="58">
        <v>855.41992335561599</v>
      </c>
    </row>
    <row r="199" spans="1:16" x14ac:dyDescent="0.3">
      <c r="A199" s="39" t="s">
        <v>254</v>
      </c>
      <c r="B199" s="39" t="s">
        <v>930</v>
      </c>
      <c r="C199" s="39" t="s">
        <v>343</v>
      </c>
      <c r="D199" s="62" t="str">
        <f>INDEX('R0. Region mapping'!$C$9:$C$24,MATCH($C199,'R0. Region mapping'!$A$9:$A$24,0))</f>
        <v>ASI</v>
      </c>
      <c r="E199" s="58">
        <v>7727.7237550360696</v>
      </c>
      <c r="F199" s="58">
        <v>2206.5955447464339</v>
      </c>
      <c r="G199" s="58">
        <v>4310.3390774762602</v>
      </c>
      <c r="H199" s="58">
        <v>117.46397338050001</v>
      </c>
      <c r="I199" s="58">
        <v>112.99052463462699</v>
      </c>
      <c r="J199" s="58">
        <v>149.44592765467701</v>
      </c>
      <c r="K199" s="58">
        <v>156.59047306098799</v>
      </c>
      <c r="L199" s="58">
        <v>156.69952416303801</v>
      </c>
      <c r="M199" s="58">
        <v>69.71016549993</v>
      </c>
      <c r="N199" s="58">
        <v>112.07205936953299</v>
      </c>
      <c r="O199" s="58">
        <v>226.69</v>
      </c>
      <c r="P199" s="58">
        <v>145.232689540297</v>
      </c>
    </row>
    <row r="200" spans="1:16" x14ac:dyDescent="0.3">
      <c r="A200" s="39" t="s">
        <v>254</v>
      </c>
      <c r="B200" s="39" t="s">
        <v>930</v>
      </c>
      <c r="C200" s="39" t="s">
        <v>345</v>
      </c>
      <c r="D200" s="62" t="str">
        <f>INDEX('R0. Region mapping'!$C$9:$C$24,MATCH($C200,'R0. Region mapping'!$A$9:$A$24,0))</f>
        <v>LAM</v>
      </c>
      <c r="E200" s="58">
        <v>8096.6507530707595</v>
      </c>
      <c r="F200" s="58">
        <v>9129.9007758533298</v>
      </c>
      <c r="G200" s="58">
        <v>8874.3315350985831</v>
      </c>
      <c r="H200" s="58">
        <v>8057.4088748627501</v>
      </c>
      <c r="I200" s="58">
        <v>6950.4574696934596</v>
      </c>
      <c r="J200" s="58">
        <v>6784.5927791126214</v>
      </c>
      <c r="K200" s="58">
        <v>6422.4015777479099</v>
      </c>
      <c r="L200" s="58">
        <v>6673.4977324211823</v>
      </c>
      <c r="M200" s="58">
        <v>8317.2116349679745</v>
      </c>
      <c r="N200" s="58">
        <v>8158.2821761222222</v>
      </c>
      <c r="O200" s="58">
        <v>7706.9291470105527</v>
      </c>
      <c r="P200" s="58">
        <v>7171.88901671451</v>
      </c>
    </row>
    <row r="201" spans="1:16" x14ac:dyDescent="0.3">
      <c r="A201" s="39" t="s">
        <v>254</v>
      </c>
      <c r="B201" s="39" t="s">
        <v>930</v>
      </c>
      <c r="C201" s="39" t="s">
        <v>347</v>
      </c>
      <c r="D201" s="62" t="str">
        <f>INDEX('R0. Region mapping'!$C$9:$C$24,MATCH($C201,'R0. Region mapping'!$A$9:$A$24,0))</f>
        <v>EUR</v>
      </c>
      <c r="E201" s="58">
        <v>5482.4287494051005</v>
      </c>
      <c r="F201" s="58">
        <v>1041.1289227197251</v>
      </c>
      <c r="G201" s="58">
        <v>282.377261648922</v>
      </c>
      <c r="H201" s="58">
        <v>752.61168596449784</v>
      </c>
      <c r="I201" s="58">
        <v>559.43624483609199</v>
      </c>
      <c r="J201" s="58">
        <v>0.613630917357876</v>
      </c>
      <c r="K201" s="58">
        <v>122.05766735928999</v>
      </c>
      <c r="L201" s="58">
        <v>37.902000000000001</v>
      </c>
      <c r="M201" s="58">
        <v>179.82018050402459</v>
      </c>
      <c r="N201" s="58">
        <v>15.185977155145901</v>
      </c>
      <c r="O201" s="58">
        <v>7.2788141980624701</v>
      </c>
      <c r="P201" s="58">
        <v>0.502061659656444</v>
      </c>
    </row>
    <row r="202" spans="1:16" x14ac:dyDescent="0.3">
      <c r="A202" s="39" t="s">
        <v>254</v>
      </c>
      <c r="B202" s="39" t="s">
        <v>930</v>
      </c>
      <c r="C202" s="39" t="s">
        <v>349</v>
      </c>
      <c r="D202" s="62" t="str">
        <f>INDEX('R0. Region mapping'!$C$9:$C$24,MATCH($C202,'R0. Region mapping'!$A$9:$A$24,0))</f>
        <v>ASI</v>
      </c>
      <c r="E202" s="58">
        <v>30068.7717821429</v>
      </c>
      <c r="F202" s="58">
        <v>25532.1150386843</v>
      </c>
      <c r="G202" s="58">
        <v>32059.0488437239</v>
      </c>
      <c r="H202" s="58">
        <v>61604.775304686897</v>
      </c>
      <c r="I202" s="58">
        <v>78228.600291641604</v>
      </c>
      <c r="J202" s="58">
        <v>79718.37645472819</v>
      </c>
      <c r="K202" s="58">
        <v>74116.238397590467</v>
      </c>
      <c r="L202" s="58">
        <v>61329.023011782709</v>
      </c>
      <c r="M202" s="58">
        <v>44543.874947439705</v>
      </c>
      <c r="N202" s="58">
        <v>36073.159750777857</v>
      </c>
      <c r="O202" s="58">
        <v>27591.486626994902</v>
      </c>
      <c r="P202" s="58">
        <v>17385.868072137502</v>
      </c>
    </row>
    <row r="203" spans="1:16" x14ac:dyDescent="0.3">
      <c r="A203" s="39" t="s">
        <v>254</v>
      </c>
      <c r="B203" s="39" t="s">
        <v>930</v>
      </c>
      <c r="C203" s="39" t="s">
        <v>351</v>
      </c>
      <c r="D203" s="62" t="str">
        <f>INDEX('R0. Region mapping'!$C$9:$C$24,MATCH($C203,'R0. Region mapping'!$A$9:$A$24,0))</f>
        <v>ASI</v>
      </c>
      <c r="E203" s="58">
        <v>3459.6166456903106</v>
      </c>
      <c r="F203" s="58">
        <v>1029.5981722224676</v>
      </c>
      <c r="G203" s="58">
        <v>1276.9104255180521</v>
      </c>
      <c r="H203" s="58">
        <v>286.25569661408502</v>
      </c>
      <c r="I203" s="58">
        <v>266.64351243875802</v>
      </c>
      <c r="J203" s="58">
        <v>162.07318328560527</v>
      </c>
      <c r="K203" s="58">
        <v>405.672814730867</v>
      </c>
      <c r="L203" s="58">
        <v>1363.4240466087176</v>
      </c>
      <c r="M203" s="58">
        <v>144.240316011148</v>
      </c>
      <c r="N203" s="58">
        <v>1477.4119521241068</v>
      </c>
      <c r="O203" s="58">
        <v>322.48013763867448</v>
      </c>
      <c r="P203" s="58">
        <v>173.79999999999998</v>
      </c>
    </row>
    <row r="204" spans="1:16" x14ac:dyDescent="0.3">
      <c r="A204" s="39" t="s">
        <v>254</v>
      </c>
      <c r="B204" s="39" t="s">
        <v>930</v>
      </c>
      <c r="C204" s="39" t="s">
        <v>353</v>
      </c>
      <c r="D204" s="62" t="str">
        <f>INDEX('R0. Region mapping'!$C$9:$C$24,MATCH($C204,'R0. Region mapping'!$A$9:$A$24,0))</f>
        <v>ASI</v>
      </c>
      <c r="E204" s="58">
        <v>183.98666424391905</v>
      </c>
      <c r="F204" s="58">
        <v>166.207131163187</v>
      </c>
      <c r="G204" s="58">
        <v>125.38201894835399</v>
      </c>
      <c r="H204" s="58">
        <v>0.78653019743897246</v>
      </c>
      <c r="I204" s="58">
        <v>5.5555555555555601E-3</v>
      </c>
      <c r="J204" s="58">
        <v>7.7777777777777802E-3</v>
      </c>
      <c r="K204" s="58">
        <v>43.430660370156303</v>
      </c>
      <c r="L204" s="58">
        <v>35.469986760353898</v>
      </c>
      <c r="M204" s="58">
        <v>7.8795648222299999</v>
      </c>
      <c r="N204" s="58">
        <v>7.8795648222299999</v>
      </c>
      <c r="O204" s="58">
        <v>14.025822077340001</v>
      </c>
      <c r="P204" s="58">
        <v>14.025822077340001</v>
      </c>
    </row>
    <row r="205" spans="1:16" x14ac:dyDescent="0.3">
      <c r="A205" s="39" t="s">
        <v>254</v>
      </c>
      <c r="B205" s="39" t="s">
        <v>930</v>
      </c>
      <c r="C205" s="39" t="s">
        <v>355</v>
      </c>
      <c r="D205" s="62" t="str">
        <f>INDEX('R0. Region mapping'!$C$9:$C$24,MATCH($C205,'R0. Region mapping'!$A$9:$A$24,0))</f>
        <v>AFR</v>
      </c>
      <c r="E205" s="58">
        <v>11965.1546962092</v>
      </c>
      <c r="F205" s="58">
        <v>18709.1842639723</v>
      </c>
      <c r="G205" s="58">
        <v>21680.798387036219</v>
      </c>
      <c r="H205" s="58">
        <v>29336.115536749341</v>
      </c>
      <c r="I205" s="58">
        <v>73833.157702355893</v>
      </c>
      <c r="J205" s="58">
        <v>66321.61859416365</v>
      </c>
      <c r="K205" s="58">
        <v>36633.970251375824</v>
      </c>
      <c r="L205" s="58">
        <v>34411.145392735969</v>
      </c>
      <c r="M205" s="58">
        <v>20180.573341235176</v>
      </c>
      <c r="N205" s="58">
        <v>18242.077714968909</v>
      </c>
      <c r="O205" s="58">
        <v>12805.550416216227</v>
      </c>
      <c r="P205" s="58">
        <v>7394.8409643522573</v>
      </c>
    </row>
    <row r="206" spans="1:16" x14ac:dyDescent="0.3">
      <c r="A206" s="39" t="s">
        <v>254</v>
      </c>
      <c r="B206" s="39" t="s">
        <v>930</v>
      </c>
      <c r="C206" s="39" t="s">
        <v>357</v>
      </c>
      <c r="D206" s="62" t="str">
        <f>INDEX('R0. Region mapping'!$C$9:$C$24,MATCH($C206,'R0. Region mapping'!$A$9:$A$24,0))</f>
        <v>LAM</v>
      </c>
      <c r="E206" s="58">
        <v>1489.2188291199968</v>
      </c>
      <c r="F206" s="58">
        <v>511.30880000000002</v>
      </c>
      <c r="G206" s="58">
        <v>929.84418681747502</v>
      </c>
      <c r="H206" s="58">
        <v>488.30774085952851</v>
      </c>
      <c r="I206" s="58">
        <v>211.883316712002</v>
      </c>
      <c r="J206" s="58">
        <v>135.30739613353401</v>
      </c>
      <c r="K206" s="58">
        <v>179.13003586724199</v>
      </c>
      <c r="L206" s="58">
        <v>652.00870978759133</v>
      </c>
      <c r="M206" s="58">
        <v>126.6048079050821</v>
      </c>
      <c r="N206" s="58">
        <v>164.52329349191999</v>
      </c>
      <c r="O206" s="58">
        <v>89.377297079595792</v>
      </c>
      <c r="P206" s="58"/>
    </row>
    <row r="207" spans="1:16" x14ac:dyDescent="0.3">
      <c r="A207" s="39" t="s">
        <v>254</v>
      </c>
      <c r="B207" s="39" t="s">
        <v>930</v>
      </c>
      <c r="C207" s="39" t="s">
        <v>359</v>
      </c>
      <c r="D207" s="62" t="str">
        <f>INDEX('R0. Region mapping'!$C$9:$C$24,MATCH($C207,'R0. Region mapping'!$A$9:$A$24,0))</f>
        <v>ASI</v>
      </c>
      <c r="E207" s="58">
        <v>10236.542041205354</v>
      </c>
      <c r="F207" s="58">
        <v>12469.319080968828</v>
      </c>
      <c r="G207" s="58">
        <v>13179.446794249599</v>
      </c>
      <c r="H207" s="58">
        <v>12202.387928084578</v>
      </c>
      <c r="I207" s="58">
        <v>9300.2485488009988</v>
      </c>
      <c r="J207" s="58">
        <v>2471.251535407644</v>
      </c>
      <c r="K207" s="58">
        <v>1084.2431952592729</v>
      </c>
      <c r="L207" s="58">
        <v>948.47838068019496</v>
      </c>
      <c r="M207" s="58">
        <v>1696.1945604275854</v>
      </c>
      <c r="N207" s="58">
        <v>1803.644964693628</v>
      </c>
      <c r="O207" s="58">
        <v>1506.9906934295614</v>
      </c>
      <c r="P207" s="58">
        <v>1841.615419764033</v>
      </c>
    </row>
    <row r="208" spans="1:16" x14ac:dyDescent="0.3">
      <c r="A208" s="39" t="s">
        <v>254</v>
      </c>
      <c r="B208" s="39" t="s">
        <v>930</v>
      </c>
      <c r="C208" s="39" t="s">
        <v>363</v>
      </c>
      <c r="D208" s="62" t="str">
        <f>INDEX('R0. Region mapping'!$C$9:$C$24,MATCH($C208,'R0. Region mapping'!$A$9:$A$24,0))</f>
        <v>NAM</v>
      </c>
      <c r="E208" s="58">
        <v>26046.228122184351</v>
      </c>
      <c r="F208" s="58">
        <v>18178.038336062</v>
      </c>
      <c r="G208" s="58">
        <v>13690.63829702781</v>
      </c>
      <c r="H208" s="58">
        <v>19260.962735507193</v>
      </c>
      <c r="I208" s="58">
        <v>21871.08634236225</v>
      </c>
      <c r="J208" s="58">
        <v>16260.555987943968</v>
      </c>
      <c r="K208" s="58">
        <v>12497.994285769219</v>
      </c>
      <c r="L208" s="58">
        <v>6924.17973820728</v>
      </c>
      <c r="M208" s="58">
        <v>4546.67262436903</v>
      </c>
      <c r="N208" s="58">
        <v>4513.5105512358205</v>
      </c>
      <c r="O208" s="58">
        <v>4185.8871862006536</v>
      </c>
      <c r="P208" s="58">
        <v>2930.2790655551498</v>
      </c>
    </row>
    <row r="209" spans="1:16" x14ac:dyDescent="0.3">
      <c r="A209" s="39" t="s">
        <v>254</v>
      </c>
      <c r="B209" s="39" t="s">
        <v>930</v>
      </c>
      <c r="C209" s="39" t="s">
        <v>365</v>
      </c>
      <c r="D209" s="62" t="str">
        <f>INDEX('R0. Region mapping'!$C$9:$C$24,MATCH($C209,'R0. Region mapping'!$A$9:$A$24,0))</f>
        <v>EUR</v>
      </c>
      <c r="E209" s="58">
        <v>11985.75210389231</v>
      </c>
      <c r="F209" s="58">
        <v>7770.0078160139255</v>
      </c>
      <c r="G209" s="58">
        <v>9149.4721615786311</v>
      </c>
      <c r="H209" s="58">
        <v>6234.0064817865814</v>
      </c>
      <c r="I209" s="58">
        <v>2312.4985330679601</v>
      </c>
      <c r="J209" s="58">
        <v>9.1365270695999996</v>
      </c>
      <c r="K209" s="58">
        <v>2387.3266813400701</v>
      </c>
      <c r="L209" s="58">
        <v>4004.32211205372</v>
      </c>
      <c r="M209" s="58">
        <v>2154.2592</v>
      </c>
      <c r="N209" s="58">
        <v>1913.8088</v>
      </c>
      <c r="O209" s="58">
        <v>2682.5526413919602</v>
      </c>
      <c r="P209" s="58">
        <v>7312.6856571451299</v>
      </c>
    </row>
    <row r="210" spans="1:16" x14ac:dyDescent="0.3">
      <c r="A210" s="39" t="s">
        <v>254</v>
      </c>
      <c r="B210" s="39" t="s">
        <v>931</v>
      </c>
      <c r="C210" s="39" t="s">
        <v>258</v>
      </c>
      <c r="D210" s="62" t="str">
        <f>INDEX('R0. Region mapping'!$C$9:$C$24,MATCH($C210,'R0. Region mapping'!$A$9:$A$24,0))</f>
        <v>AFR</v>
      </c>
      <c r="E210" s="58">
        <v>20335.725670305044</v>
      </c>
      <c r="F210" s="58">
        <v>21914.136463044742</v>
      </c>
      <c r="G210" s="58">
        <v>25818.52078753704</v>
      </c>
      <c r="H210" s="58">
        <v>32133.230397922413</v>
      </c>
      <c r="I210" s="58">
        <v>23288.442317812965</v>
      </c>
      <c r="J210" s="58">
        <v>15127.075941019517</v>
      </c>
      <c r="K210" s="58">
        <v>12287.740108850194</v>
      </c>
      <c r="L210" s="58">
        <v>13231.728744101092</v>
      </c>
      <c r="M210" s="58">
        <v>4946.1346552396644</v>
      </c>
      <c r="N210" s="58">
        <v>1792.516253689502</v>
      </c>
      <c r="O210" s="58">
        <v>8875.4760351424502</v>
      </c>
      <c r="P210" s="58">
        <v>7089.6383631424433</v>
      </c>
    </row>
    <row r="211" spans="1:16" x14ac:dyDescent="0.3">
      <c r="A211" s="39" t="s">
        <v>254</v>
      </c>
      <c r="B211" s="39" t="s">
        <v>931</v>
      </c>
      <c r="C211" s="39" t="s">
        <v>261</v>
      </c>
      <c r="D211" s="62" t="str">
        <f>INDEX('R0. Region mapping'!$C$9:$C$24,MATCH($C211,'R0. Region mapping'!$A$9:$A$24,0))</f>
        <v>AUS</v>
      </c>
      <c r="E211" s="58">
        <v>1540.9259280000001</v>
      </c>
      <c r="F211" s="58">
        <v>1486.5190094075394</v>
      </c>
      <c r="G211" s="58">
        <v>1250.4881594075391</v>
      </c>
      <c r="H211" s="58">
        <v>825.54338859246172</v>
      </c>
      <c r="I211" s="58">
        <v>214.77078188730616</v>
      </c>
      <c r="J211" s="58">
        <v>1008.3043000717601</v>
      </c>
      <c r="K211" s="58">
        <v>795.45944618445606</v>
      </c>
      <c r="L211" s="58">
        <v>10.663998669775422</v>
      </c>
      <c r="M211" s="58">
        <v>785.26392308474101</v>
      </c>
      <c r="N211" s="58">
        <v>776.5258524149657</v>
      </c>
      <c r="O211" s="58">
        <v>19.230215855559582</v>
      </c>
      <c r="P211" s="58">
        <v>19.2302158555595</v>
      </c>
    </row>
    <row r="212" spans="1:16" x14ac:dyDescent="0.3">
      <c r="A212" s="39" t="s">
        <v>254</v>
      </c>
      <c r="B212" s="39" t="s">
        <v>931</v>
      </c>
      <c r="C212" s="39" t="s">
        <v>341</v>
      </c>
      <c r="D212" s="62" t="str">
        <f>INDEX('R0. Region mapping'!$C$9:$C$24,MATCH($C212,'R0. Region mapping'!$A$9:$A$24,0))</f>
        <v>NAM</v>
      </c>
      <c r="E212" s="58">
        <v>1620.8897142857099</v>
      </c>
      <c r="F212" s="58">
        <v>1620.8897142857099</v>
      </c>
      <c r="G212" s="58">
        <v>1620.8897142857099</v>
      </c>
      <c r="H212" s="58">
        <v>1620.8897142857099</v>
      </c>
      <c r="I212" s="58">
        <v>1620.8897142857099</v>
      </c>
      <c r="J212" s="58">
        <v>1620.8897142857099</v>
      </c>
      <c r="K212" s="58">
        <v>1620.8897142857099</v>
      </c>
      <c r="L212" s="58">
        <v>1620.8897142857099</v>
      </c>
      <c r="M212" s="58">
        <v>1620.8897142857099</v>
      </c>
      <c r="N212" s="58">
        <v>1738.7552028539048</v>
      </c>
      <c r="O212" s="58">
        <v>1738.7552028539048</v>
      </c>
      <c r="P212" s="58">
        <v>1620.8897142857099</v>
      </c>
    </row>
    <row r="213" spans="1:16" x14ac:dyDescent="0.3">
      <c r="A213" s="39" t="s">
        <v>254</v>
      </c>
      <c r="B213" s="39" t="s">
        <v>931</v>
      </c>
      <c r="C213" s="39" t="s">
        <v>343</v>
      </c>
      <c r="D213" s="62" t="str">
        <f>INDEX('R0. Region mapping'!$C$9:$C$24,MATCH($C213,'R0. Region mapping'!$A$9:$A$24,0))</f>
        <v>ASI</v>
      </c>
      <c r="E213" s="58">
        <v>7308.1868000000004</v>
      </c>
      <c r="F213" s="58">
        <v>7206.5868</v>
      </c>
      <c r="G213" s="58">
        <v>5340.0019798500007</v>
      </c>
      <c r="H213" s="58">
        <v>2353.4662676100011</v>
      </c>
      <c r="I213" s="58">
        <v>2263.9972926925298</v>
      </c>
      <c r="J213" s="58">
        <v>2993.1053530935451</v>
      </c>
      <c r="K213" s="58">
        <v>3135.9962612197651</v>
      </c>
      <c r="L213" s="58">
        <v>3138.1772832607599</v>
      </c>
      <c r="M213" s="58">
        <v>1398.3901099985999</v>
      </c>
      <c r="N213" s="58">
        <v>2245.627987390656</v>
      </c>
      <c r="O213" s="58">
        <v>4537.9867999999951</v>
      </c>
      <c r="P213" s="58">
        <v>2908.8405908059408</v>
      </c>
    </row>
    <row r="214" spans="1:16" x14ac:dyDescent="0.3">
      <c r="A214" s="39" t="s">
        <v>254</v>
      </c>
      <c r="B214" s="39" t="s">
        <v>931</v>
      </c>
      <c r="C214" s="39" t="s">
        <v>345</v>
      </c>
      <c r="D214" s="62" t="str">
        <f>INDEX('R0. Region mapping'!$C$9:$C$24,MATCH($C214,'R0. Region mapping'!$A$9:$A$24,0))</f>
        <v>LAM</v>
      </c>
      <c r="E214" s="58">
        <v>18302.179957521825</v>
      </c>
      <c r="F214" s="58">
        <v>19255.602393991387</v>
      </c>
      <c r="G214" s="58">
        <v>21654.362272564562</v>
      </c>
      <c r="H214" s="58">
        <v>25844.941043712155</v>
      </c>
      <c r="I214" s="58">
        <v>25946.96402797207</v>
      </c>
      <c r="J214" s="58">
        <v>24203.59259291357</v>
      </c>
      <c r="K214" s="58">
        <v>21774.559331265751</v>
      </c>
      <c r="L214" s="58">
        <v>28541.760528799306</v>
      </c>
      <c r="M214" s="58">
        <v>37723.940454941141</v>
      </c>
      <c r="N214" s="58">
        <v>38293.878497678859</v>
      </c>
      <c r="O214" s="58">
        <v>31898.480867173144</v>
      </c>
      <c r="P214" s="58">
        <v>29111.652009910773</v>
      </c>
    </row>
    <row r="215" spans="1:16" x14ac:dyDescent="0.3">
      <c r="A215" s="39" t="s">
        <v>254</v>
      </c>
      <c r="B215" s="39" t="s">
        <v>931</v>
      </c>
      <c r="C215" s="39" t="s">
        <v>347</v>
      </c>
      <c r="D215" s="62" t="str">
        <f>INDEX('R0. Region mapping'!$C$9:$C$24,MATCH($C215,'R0. Region mapping'!$A$9:$A$24,0))</f>
        <v>EUR</v>
      </c>
      <c r="E215" s="58">
        <v>14.373790279604</v>
      </c>
      <c r="F215" s="58">
        <v>347.17003749999998</v>
      </c>
      <c r="G215" s="58">
        <v>253.70118124999999</v>
      </c>
      <c r="H215" s="58">
        <v>104.15101125</v>
      </c>
      <c r="I215" s="58">
        <v>8.5457239999999892</v>
      </c>
      <c r="J215" s="58">
        <v>4.2728619999999999</v>
      </c>
      <c r="K215" s="58">
        <v>601.62135331060006</v>
      </c>
      <c r="L215" s="58">
        <v>636.34179644658866</v>
      </c>
      <c r="M215" s="58">
        <v>167.474869839234</v>
      </c>
      <c r="N215" s="58">
        <v>254.95942123641001</v>
      </c>
      <c r="O215" s="58">
        <v>122.20499453316501</v>
      </c>
      <c r="P215" s="58"/>
    </row>
    <row r="216" spans="1:16" x14ac:dyDescent="0.3">
      <c r="A216" s="39" t="s">
        <v>254</v>
      </c>
      <c r="B216" s="39" t="s">
        <v>931</v>
      </c>
      <c r="C216" s="39" t="s">
        <v>349</v>
      </c>
      <c r="D216" s="62" t="str">
        <f>INDEX('R0. Region mapping'!$C$9:$C$24,MATCH($C216,'R0. Region mapping'!$A$9:$A$24,0))</f>
        <v>ASI</v>
      </c>
      <c r="E216" s="58">
        <v>21817.018442619701</v>
      </c>
      <c r="F216" s="58">
        <v>23622.3198182374</v>
      </c>
      <c r="G216" s="58">
        <v>17845.328481427601</v>
      </c>
      <c r="H216" s="58">
        <v>10904.57065416027</v>
      </c>
      <c r="I216" s="58">
        <v>11454.870690029691</v>
      </c>
      <c r="J216" s="58">
        <v>15916.167299892</v>
      </c>
      <c r="K216" s="58">
        <v>12671.367768448399</v>
      </c>
      <c r="L216" s="58">
        <v>9207.4410423465888</v>
      </c>
      <c r="M216" s="58">
        <v>8615.4370788320193</v>
      </c>
      <c r="N216" s="58">
        <v>17760.908282206041</v>
      </c>
      <c r="O216" s="58">
        <v>21097.755783067605</v>
      </c>
      <c r="P216" s="58">
        <v>13556.437388796672</v>
      </c>
    </row>
    <row r="217" spans="1:16" x14ac:dyDescent="0.3">
      <c r="A217" s="39" t="s">
        <v>254</v>
      </c>
      <c r="B217" s="39" t="s">
        <v>931</v>
      </c>
      <c r="C217" s="39" t="s">
        <v>351</v>
      </c>
      <c r="D217" s="62" t="str">
        <f>INDEX('R0. Region mapping'!$C$9:$C$24,MATCH($C217,'R0. Region mapping'!$A$9:$A$24,0))</f>
        <v>ASI</v>
      </c>
      <c r="E217" s="58">
        <v>1375.9391274</v>
      </c>
      <c r="F217" s="58">
        <v>1239.6361176</v>
      </c>
      <c r="G217" s="58">
        <v>895.29275159999997</v>
      </c>
      <c r="H217" s="58">
        <v>344.343366</v>
      </c>
      <c r="I217" s="58"/>
      <c r="J217" s="58">
        <v>415.36255423242</v>
      </c>
      <c r="K217" s="58">
        <v>1150.6310151569332</v>
      </c>
      <c r="L217" s="58">
        <v>735.26846092451785</v>
      </c>
      <c r="M217" s="58">
        <v>655.63780005067304</v>
      </c>
      <c r="N217" s="58">
        <v>794.13780005067292</v>
      </c>
      <c r="O217" s="58">
        <v>924</v>
      </c>
      <c r="P217" s="58">
        <v>790</v>
      </c>
    </row>
    <row r="218" spans="1:16" x14ac:dyDescent="0.3">
      <c r="A218" s="39" t="s">
        <v>254</v>
      </c>
      <c r="B218" s="39" t="s">
        <v>931</v>
      </c>
      <c r="C218" s="39" t="s">
        <v>353</v>
      </c>
      <c r="D218" s="62" t="str">
        <f>INDEX('R0. Region mapping'!$C$9:$C$24,MATCH($C218,'R0. Region mapping'!$A$9:$A$24,0))</f>
        <v>ASI</v>
      </c>
      <c r="E218" s="58">
        <v>13.39776</v>
      </c>
      <c r="F218" s="58">
        <v>12.057983999999999</v>
      </c>
      <c r="G218" s="58"/>
      <c r="H218" s="58"/>
      <c r="I218" s="58"/>
      <c r="J218" s="58"/>
      <c r="K218" s="58"/>
      <c r="L218" s="58"/>
      <c r="M218" s="58">
        <v>15.75912964446</v>
      </c>
      <c r="N218" s="58">
        <v>15.75912964446</v>
      </c>
      <c r="O218" s="58">
        <v>28.051644154680009</v>
      </c>
      <c r="P218" s="58">
        <v>28.051644154680009</v>
      </c>
    </row>
    <row r="219" spans="1:16" x14ac:dyDescent="0.3">
      <c r="A219" s="39" t="s">
        <v>254</v>
      </c>
      <c r="B219" s="39" t="s">
        <v>931</v>
      </c>
      <c r="C219" s="39" t="s">
        <v>355</v>
      </c>
      <c r="D219" s="62" t="str">
        <f>INDEX('R0. Region mapping'!$C$9:$C$24,MATCH($C219,'R0. Region mapping'!$A$9:$A$24,0))</f>
        <v>AFR</v>
      </c>
      <c r="E219" s="58">
        <v>54799</v>
      </c>
      <c r="F219" s="58">
        <v>59272.2</v>
      </c>
      <c r="G219" s="58">
        <v>69906.954510271142</v>
      </c>
      <c r="H219" s="58">
        <v>87778.576581791989</v>
      </c>
      <c r="I219" s="58">
        <v>88023.10848460671</v>
      </c>
      <c r="J219" s="58">
        <v>89793.119017097924</v>
      </c>
      <c r="K219" s="58">
        <v>90634.710936290154</v>
      </c>
      <c r="L219" s="58">
        <v>82010.814402340504</v>
      </c>
      <c r="M219" s="58">
        <v>61880.173763020401</v>
      </c>
      <c r="N219" s="58">
        <v>50239.200577275398</v>
      </c>
      <c r="O219" s="58">
        <v>39578.200830082787</v>
      </c>
      <c r="P219" s="58">
        <v>26938.944434544646</v>
      </c>
    </row>
    <row r="220" spans="1:16" x14ac:dyDescent="0.3">
      <c r="A220" s="39" t="s">
        <v>254</v>
      </c>
      <c r="B220" s="39" t="s">
        <v>931</v>
      </c>
      <c r="C220" s="39" t="s">
        <v>357</v>
      </c>
      <c r="D220" s="62" t="str">
        <f>INDEX('R0. Region mapping'!$C$9:$C$24,MATCH($C220,'R0. Region mapping'!$A$9:$A$24,0))</f>
        <v>LAM</v>
      </c>
      <c r="E220" s="58">
        <v>7756</v>
      </c>
      <c r="F220" s="58">
        <v>7989.2000000000007</v>
      </c>
      <c r="G220" s="58">
        <v>8497.4</v>
      </c>
      <c r="H220" s="58">
        <v>5481.9714124771926</v>
      </c>
      <c r="I220" s="58">
        <v>3310.67682362503</v>
      </c>
      <c r="J220" s="58">
        <v>2114.1780645864751</v>
      </c>
      <c r="K220" s="58">
        <v>2798.9068104256498</v>
      </c>
      <c r="L220" s="58">
        <v>3602.9507400000002</v>
      </c>
      <c r="M220" s="58">
        <v>1978.2001235169082</v>
      </c>
      <c r="N220" s="58">
        <v>2570.6764608112458</v>
      </c>
      <c r="O220" s="58">
        <v>1396.52026686868</v>
      </c>
      <c r="P220" s="58"/>
    </row>
    <row r="221" spans="1:16" x14ac:dyDescent="0.3">
      <c r="A221" s="39" t="s">
        <v>254</v>
      </c>
      <c r="B221" s="39" t="s">
        <v>931</v>
      </c>
      <c r="C221" s="39" t="s">
        <v>359</v>
      </c>
      <c r="D221" s="62" t="str">
        <f>INDEX('R0. Region mapping'!$C$9:$C$24,MATCH($C221,'R0. Region mapping'!$A$9:$A$24,0))</f>
        <v>ASI</v>
      </c>
      <c r="E221" s="58">
        <v>6066.7654501654515</v>
      </c>
      <c r="F221" s="58">
        <v>5986.8994166433868</v>
      </c>
      <c r="G221" s="58">
        <v>5452.9580292552973</v>
      </c>
      <c r="H221" s="58">
        <v>4584.6826980552987</v>
      </c>
      <c r="I221" s="58">
        <v>3499.3385340552986</v>
      </c>
      <c r="J221" s="58">
        <v>2172.6440560920855</v>
      </c>
      <c r="K221" s="58">
        <v>1267.5879345806052</v>
      </c>
      <c r="L221" s="58">
        <v>18.056153144969752</v>
      </c>
      <c r="M221" s="58">
        <v>1569.6182373424574</v>
      </c>
      <c r="N221" s="58">
        <v>1569.6182373424574</v>
      </c>
      <c r="O221" s="58">
        <v>2726.0110593268973</v>
      </c>
      <c r="P221" s="58">
        <v>1487.3830707468455</v>
      </c>
    </row>
    <row r="222" spans="1:16" x14ac:dyDescent="0.3">
      <c r="A222" s="39" t="s">
        <v>254</v>
      </c>
      <c r="B222" s="39" t="s">
        <v>931</v>
      </c>
      <c r="C222" s="39" t="s">
        <v>363</v>
      </c>
      <c r="D222" s="62" t="str">
        <f>INDEX('R0. Region mapping'!$C$9:$C$24,MATCH($C222,'R0. Region mapping'!$A$9:$A$24,0))</f>
        <v>NAM</v>
      </c>
      <c r="E222" s="58"/>
      <c r="F222" s="58"/>
      <c r="G222" s="58"/>
      <c r="H222" s="58"/>
      <c r="I222" s="58"/>
      <c r="J222" s="58"/>
      <c r="K222" s="58"/>
      <c r="L222" s="58">
        <v>300</v>
      </c>
      <c r="M222" s="58">
        <v>12480.000000000029</v>
      </c>
      <c r="N222" s="58">
        <v>12720</v>
      </c>
      <c r="O222" s="58">
        <v>12959.999999999962</v>
      </c>
      <c r="P222" s="58">
        <v>14651.395327775761</v>
      </c>
    </row>
    <row r="223" spans="1:16" x14ac:dyDescent="0.3">
      <c r="A223" s="39" t="s">
        <v>254</v>
      </c>
      <c r="B223" s="39" t="s">
        <v>931</v>
      </c>
      <c r="C223" s="39" t="s">
        <v>365</v>
      </c>
      <c r="D223" s="62" t="str">
        <f>INDEX('R0. Region mapping'!$C$9:$C$24,MATCH($C223,'R0. Region mapping'!$A$9:$A$24,0))</f>
        <v>EUR</v>
      </c>
      <c r="E223" s="58">
        <v>9134.56984293403</v>
      </c>
      <c r="F223" s="58">
        <v>2913.85272147769</v>
      </c>
      <c r="G223" s="58"/>
      <c r="H223" s="58"/>
      <c r="I223" s="58"/>
      <c r="J223" s="58">
        <v>34.477460639999997</v>
      </c>
      <c r="K223" s="58">
        <v>1880</v>
      </c>
      <c r="L223" s="58">
        <v>9036.64</v>
      </c>
      <c r="M223" s="58">
        <v>8129.28</v>
      </c>
      <c r="N223" s="58">
        <v>7221.9200000000046</v>
      </c>
      <c r="O223" s="58">
        <v>10122.84015619606</v>
      </c>
      <c r="P223" s="58">
        <v>27595.040215642024</v>
      </c>
    </row>
    <row r="224" spans="1:16" x14ac:dyDescent="0.3">
      <c r="A224" s="39" t="s">
        <v>924</v>
      </c>
      <c r="B224" s="39" t="s">
        <v>929</v>
      </c>
      <c r="C224" s="39" t="s">
        <v>258</v>
      </c>
      <c r="D224" s="62" t="str">
        <f>INDEX('R0. Region mapping'!$C$9:$C$24,MATCH($C224,'R0. Region mapping'!$A$9:$A$24,0))</f>
        <v>AFR</v>
      </c>
      <c r="E224" s="58">
        <v>5943.7487520000004</v>
      </c>
      <c r="F224" s="58">
        <v>6367.0922568611986</v>
      </c>
      <c r="G224" s="58">
        <v>7562.1082802642986</v>
      </c>
      <c r="H224" s="58">
        <v>9957.8529219478114</v>
      </c>
      <c r="I224" s="58">
        <v>14021.938245830788</v>
      </c>
      <c r="J224" s="58">
        <v>19798.137302477302</v>
      </c>
      <c r="K224" s="58">
        <v>27933.777496424802</v>
      </c>
      <c r="L224" s="58">
        <v>31986.28348522598</v>
      </c>
      <c r="M224" s="58">
        <v>13677.224940909429</v>
      </c>
      <c r="N224" s="58">
        <v>11376.849690693136</v>
      </c>
      <c r="O224" s="58">
        <v>13297.251776962044</v>
      </c>
      <c r="P224" s="58">
        <v>19541.258520745283</v>
      </c>
    </row>
    <row r="225" spans="1:16" x14ac:dyDescent="0.3">
      <c r="A225" s="39" t="s">
        <v>924</v>
      </c>
      <c r="B225" s="39" t="s">
        <v>929</v>
      </c>
      <c r="C225" s="39" t="s">
        <v>261</v>
      </c>
      <c r="D225" s="62" t="str">
        <f>INDEX('R0. Region mapping'!$C$9:$C$24,MATCH($C225,'R0. Region mapping'!$A$9:$A$24,0))</f>
        <v>AUS</v>
      </c>
      <c r="E225" s="58">
        <v>8698.3700759999992</v>
      </c>
      <c r="F225" s="58">
        <v>9317.9114846631001</v>
      </c>
      <c r="G225" s="58">
        <v>11066.755867564099</v>
      </c>
      <c r="H225" s="58">
        <v>14019.36566308741</v>
      </c>
      <c r="I225" s="58">
        <v>20522.992472598518</v>
      </c>
      <c r="J225" s="58">
        <v>28650.85132722546</v>
      </c>
      <c r="K225" s="58">
        <v>40307.566348572487</v>
      </c>
      <c r="L225" s="58">
        <v>55534.781040134134</v>
      </c>
      <c r="M225" s="58">
        <v>23511.69629685691</v>
      </c>
      <c r="N225" s="58">
        <v>1760.422232435772</v>
      </c>
      <c r="O225" s="58">
        <v>4483.2902561891678</v>
      </c>
      <c r="P225" s="58">
        <v>3305.0255461961328</v>
      </c>
    </row>
    <row r="226" spans="1:16" x14ac:dyDescent="0.3">
      <c r="A226" s="39" t="s">
        <v>924</v>
      </c>
      <c r="B226" s="39" t="s">
        <v>929</v>
      </c>
      <c r="C226" s="39" t="s">
        <v>341</v>
      </c>
      <c r="D226" s="62" t="str">
        <f>INDEX('R0. Region mapping'!$C$9:$C$24,MATCH($C226,'R0. Region mapping'!$A$9:$A$24,0))</f>
        <v>NAM</v>
      </c>
      <c r="E226" s="58">
        <v>617.51113199999998</v>
      </c>
      <c r="F226" s="58">
        <v>1424.9757345876001</v>
      </c>
      <c r="G226" s="58">
        <v>1584.5546077635161</v>
      </c>
      <c r="H226" s="58">
        <v>1452.5937686550301</v>
      </c>
      <c r="I226" s="58">
        <v>672.07385668871802</v>
      </c>
      <c r="J226" s="58">
        <v>5.32134085057268</v>
      </c>
      <c r="K226" s="58">
        <v>5.32134085057268</v>
      </c>
      <c r="L226" s="58">
        <v>7.62028107306267</v>
      </c>
      <c r="M226" s="58">
        <v>7.6202810730626602</v>
      </c>
      <c r="N226" s="58">
        <v>7.62028107306267</v>
      </c>
      <c r="O226" s="58">
        <v>7.62028107306267</v>
      </c>
      <c r="P226" s="58">
        <v>7.3800090770274398</v>
      </c>
    </row>
    <row r="227" spans="1:16" x14ac:dyDescent="0.3">
      <c r="A227" s="39" t="s">
        <v>924</v>
      </c>
      <c r="B227" s="39" t="s">
        <v>929</v>
      </c>
      <c r="C227" s="39" t="s">
        <v>343</v>
      </c>
      <c r="D227" s="62" t="str">
        <f>INDEX('R0. Region mapping'!$C$9:$C$24,MATCH($C227,'R0. Region mapping'!$A$9:$A$24,0))</f>
        <v>ASI</v>
      </c>
      <c r="E227" s="58">
        <v>46391.120343504801</v>
      </c>
      <c r="F227" s="58">
        <v>58024.0049994</v>
      </c>
      <c r="G227" s="58">
        <v>77398.900157678203</v>
      </c>
      <c r="H227" s="58">
        <v>60194.217420111934</v>
      </c>
      <c r="I227" s="58">
        <v>79386.958839767656</v>
      </c>
      <c r="J227" s="58">
        <v>63023.254248429563</v>
      </c>
      <c r="K227" s="58">
        <v>33724.318266018701</v>
      </c>
      <c r="L227" s="58">
        <v>633.39526274133596</v>
      </c>
      <c r="M227" s="58">
        <v>604.96895621185104</v>
      </c>
      <c r="N227" s="58">
        <v>631.97421321761306</v>
      </c>
      <c r="O227" s="58">
        <v>631.10095658233899</v>
      </c>
      <c r="P227" s="58">
        <v>630.59051220895196</v>
      </c>
    </row>
    <row r="228" spans="1:16" x14ac:dyDescent="0.3">
      <c r="A228" s="39" t="s">
        <v>924</v>
      </c>
      <c r="B228" s="39" t="s">
        <v>929</v>
      </c>
      <c r="C228" s="39" t="s">
        <v>345</v>
      </c>
      <c r="D228" s="62" t="str">
        <f>INDEX('R0. Region mapping'!$C$9:$C$24,MATCH($C228,'R0. Region mapping'!$A$9:$A$24,0))</f>
        <v>LAM</v>
      </c>
      <c r="E228" s="58">
        <v>1956.4995470857345</v>
      </c>
      <c r="F228" s="58">
        <v>2095.445209019198</v>
      </c>
      <c r="G228" s="58">
        <v>2489.6842308059158</v>
      </c>
      <c r="H228" s="58">
        <v>3279.2994271424759</v>
      </c>
      <c r="I228" s="58">
        <v>4625.7197409345563</v>
      </c>
      <c r="J228" s="58">
        <v>6195.6204391527199</v>
      </c>
      <c r="K228" s="58">
        <v>8667.001108477476</v>
      </c>
      <c r="L228" s="58">
        <v>12036.335627269355</v>
      </c>
      <c r="M228" s="58">
        <v>5601.1824087981213</v>
      </c>
      <c r="N228" s="58">
        <v>5674.4779249031299</v>
      </c>
      <c r="O228" s="58">
        <v>5969.3707394082421</v>
      </c>
      <c r="P228" s="58">
        <v>4051.0518460097815</v>
      </c>
    </row>
    <row r="229" spans="1:16" x14ac:dyDescent="0.3">
      <c r="A229" s="39" t="s">
        <v>924</v>
      </c>
      <c r="B229" s="39" t="s">
        <v>929</v>
      </c>
      <c r="C229" s="39" t="s">
        <v>347</v>
      </c>
      <c r="D229" s="62" t="str">
        <f>INDEX('R0. Region mapping'!$C$9:$C$24,MATCH($C229,'R0. Region mapping'!$A$9:$A$24,0))</f>
        <v>EUR</v>
      </c>
      <c r="E229" s="58">
        <v>220.65328754320069</v>
      </c>
      <c r="F229" s="58">
        <v>4653.0258739403698</v>
      </c>
      <c r="G229" s="58">
        <v>5526.0222973536002</v>
      </c>
      <c r="H229" s="58">
        <v>5814.0175940579702</v>
      </c>
      <c r="I229" s="58">
        <v>5525.1805684271694</v>
      </c>
      <c r="J229" s="58">
        <v>5857.1252447203333</v>
      </c>
      <c r="K229" s="58">
        <v>5549.7569315287137</v>
      </c>
      <c r="L229" s="58">
        <v>5556.9851786547206</v>
      </c>
      <c r="M229" s="58">
        <v>140.4112822516085</v>
      </c>
      <c r="N229" s="58">
        <v>146.35486184261339</v>
      </c>
      <c r="O229" s="58">
        <v>154.10982454912681</v>
      </c>
      <c r="P229" s="58">
        <v>83.885624780346006</v>
      </c>
    </row>
    <row r="230" spans="1:16" x14ac:dyDescent="0.3">
      <c r="A230" s="39" t="s">
        <v>924</v>
      </c>
      <c r="B230" s="39" t="s">
        <v>929</v>
      </c>
      <c r="C230" s="39" t="s">
        <v>349</v>
      </c>
      <c r="D230" s="62" t="str">
        <f>INDEX('R0. Region mapping'!$C$9:$C$24,MATCH($C230,'R0. Region mapping'!$A$9:$A$24,0))</f>
        <v>ASI</v>
      </c>
      <c r="E230" s="58">
        <v>7004.1642922463398</v>
      </c>
      <c r="F230" s="58">
        <v>7501.01150087112</v>
      </c>
      <c r="G230" s="58">
        <v>7249.1500741468599</v>
      </c>
      <c r="H230" s="58">
        <v>6868.0245479229998</v>
      </c>
      <c r="I230" s="58">
        <v>5423.4985558087228</v>
      </c>
      <c r="J230" s="58">
        <v>7339.7465828283903</v>
      </c>
      <c r="K230" s="58">
        <v>7983.0563834316481</v>
      </c>
      <c r="L230" s="58">
        <v>7342.2002117800803</v>
      </c>
      <c r="M230" s="58">
        <v>5877.2781221546984</v>
      </c>
      <c r="N230" s="58">
        <v>2844.1342093084968</v>
      </c>
      <c r="O230" s="58">
        <v>2565.5396600884851</v>
      </c>
      <c r="P230" s="58">
        <v>1591.3023985843492</v>
      </c>
    </row>
    <row r="231" spans="1:16" x14ac:dyDescent="0.3">
      <c r="A231" s="39" t="s">
        <v>924</v>
      </c>
      <c r="B231" s="39" t="s">
        <v>929</v>
      </c>
      <c r="C231" s="39" t="s">
        <v>351</v>
      </c>
      <c r="D231" s="62" t="str">
        <f>INDEX('R0. Region mapping'!$C$9:$C$24,MATCH($C231,'R0. Region mapping'!$A$9:$A$24,0))</f>
        <v>ASI</v>
      </c>
      <c r="E231" s="58">
        <v>7409.3540039325098</v>
      </c>
      <c r="F231" s="58">
        <v>8929.7982051012004</v>
      </c>
      <c r="G231" s="58">
        <v>12524.503927366441</v>
      </c>
      <c r="H231" s="58">
        <v>16680.461549150321</v>
      </c>
      <c r="I231" s="58">
        <v>17995.734288262262</v>
      </c>
      <c r="J231" s="58">
        <v>19982.9871325575</v>
      </c>
      <c r="K231" s="58">
        <v>24245.262915991301</v>
      </c>
      <c r="L231" s="58">
        <v>26669.614175451101</v>
      </c>
      <c r="M231" s="58">
        <v>22533.903596327898</v>
      </c>
      <c r="N231" s="58">
        <v>18604.756452109799</v>
      </c>
      <c r="O231" s="58">
        <v>20938.0374433529</v>
      </c>
      <c r="P231" s="58">
        <v>20061.550200318899</v>
      </c>
    </row>
    <row r="232" spans="1:16" x14ac:dyDescent="0.3">
      <c r="A232" s="39" t="s">
        <v>924</v>
      </c>
      <c r="B232" s="39" t="s">
        <v>929</v>
      </c>
      <c r="C232" s="39" t="s">
        <v>353</v>
      </c>
      <c r="D232" s="62" t="str">
        <f>INDEX('R0. Region mapping'!$C$9:$C$24,MATCH($C232,'R0. Region mapping'!$A$9:$A$24,0))</f>
        <v>ASI</v>
      </c>
      <c r="E232" s="58"/>
      <c r="F232" s="58"/>
      <c r="G232" s="58"/>
      <c r="H232" s="58">
        <v>4.0000000000000002E-4</v>
      </c>
      <c r="I232" s="58">
        <v>1.36424070424845E-3</v>
      </c>
      <c r="J232" s="58">
        <v>2.3243962466017501E-3</v>
      </c>
      <c r="K232" s="58">
        <v>3.6787904646488098E-3</v>
      </c>
      <c r="L232" s="58">
        <v>5.5892972700184104E-3</v>
      </c>
      <c r="M232" s="58">
        <v>8.2842558018309791E-3</v>
      </c>
      <c r="N232" s="58">
        <v>1.2085760966731101E-2</v>
      </c>
      <c r="O232" s="58">
        <v>1.7448159440834068E-2</v>
      </c>
      <c r="P232" s="58">
        <v>2.5012352082360148E-2</v>
      </c>
    </row>
    <row r="233" spans="1:16" x14ac:dyDescent="0.3">
      <c r="A233" s="39" t="s">
        <v>924</v>
      </c>
      <c r="B233" s="39" t="s">
        <v>929</v>
      </c>
      <c r="C233" s="39" t="s">
        <v>355</v>
      </c>
      <c r="D233" s="62" t="str">
        <f>INDEX('R0. Region mapping'!$C$9:$C$24,MATCH($C233,'R0. Region mapping'!$A$9:$A$24,0))</f>
        <v>AFR</v>
      </c>
      <c r="E233" s="58">
        <v>167.08318595763097</v>
      </c>
      <c r="F233" s="58">
        <v>85.690512330299896</v>
      </c>
      <c r="G233" s="58">
        <v>225.21379663578699</v>
      </c>
      <c r="H233" s="58">
        <v>511.06860185559179</v>
      </c>
      <c r="I233" s="58">
        <v>356.8984322616235</v>
      </c>
      <c r="J233" s="58">
        <v>74.5857564529</v>
      </c>
      <c r="K233" s="58">
        <v>78.295970105844205</v>
      </c>
      <c r="L233" s="58">
        <v>74.915832451638011</v>
      </c>
      <c r="M233" s="58">
        <v>79.695865499971703</v>
      </c>
      <c r="N233" s="58">
        <v>61.326506179806799</v>
      </c>
      <c r="O233" s="58">
        <v>50.8316679897165</v>
      </c>
      <c r="P233" s="58">
        <v>47.403990160054398</v>
      </c>
    </row>
    <row r="234" spans="1:16" x14ac:dyDescent="0.3">
      <c r="A234" s="39" t="s">
        <v>924</v>
      </c>
      <c r="B234" s="39" t="s">
        <v>929</v>
      </c>
      <c r="C234" s="39" t="s">
        <v>357</v>
      </c>
      <c r="D234" s="62" t="str">
        <f>INDEX('R0. Region mapping'!$C$9:$C$24,MATCH($C234,'R0. Region mapping'!$A$9:$A$24,0))</f>
        <v>LAM</v>
      </c>
      <c r="E234" s="58">
        <v>173.91967199999999</v>
      </c>
      <c r="F234" s="58">
        <v>231.3813991797</v>
      </c>
      <c r="G234" s="58">
        <v>238.62200678714299</v>
      </c>
      <c r="H234" s="58">
        <v>102.51449333298</v>
      </c>
      <c r="I234" s="58">
        <v>4.7756148048</v>
      </c>
      <c r="J234" s="58">
        <v>4.7756148048</v>
      </c>
      <c r="K234" s="58">
        <v>2.2883509867737399</v>
      </c>
      <c r="L234" s="58">
        <v>4.0591394438400004</v>
      </c>
      <c r="M234" s="58">
        <v>3.3426640828799998</v>
      </c>
      <c r="N234" s="58">
        <v>2.6261887219200002</v>
      </c>
      <c r="O234" s="58">
        <v>2.2418426195467598</v>
      </c>
      <c r="P234" s="58"/>
    </row>
    <row r="235" spans="1:16" x14ac:dyDescent="0.3">
      <c r="A235" s="39" t="s">
        <v>924</v>
      </c>
      <c r="B235" s="39" t="s">
        <v>929</v>
      </c>
      <c r="C235" s="39" t="s">
        <v>359</v>
      </c>
      <c r="D235" s="62" t="str">
        <f>INDEX('R0. Region mapping'!$C$9:$C$24,MATCH($C235,'R0. Region mapping'!$A$9:$A$24,0))</f>
        <v>ASI</v>
      </c>
      <c r="E235" s="58">
        <v>6026.521788</v>
      </c>
      <c r="F235" s="58">
        <v>6455.7608023502989</v>
      </c>
      <c r="G235" s="58">
        <v>7667.4186974833201</v>
      </c>
      <c r="H235" s="58">
        <v>10096.526631028211</v>
      </c>
      <c r="I235" s="58">
        <v>11523.338122335852</v>
      </c>
      <c r="J235" s="58">
        <v>15876.60633358276</v>
      </c>
      <c r="K235" s="58">
        <v>23836.264538144635</v>
      </c>
      <c r="L235" s="58">
        <v>28824.019182071053</v>
      </c>
      <c r="M235" s="58">
        <v>56388.281913904641</v>
      </c>
      <c r="N235" s="58">
        <v>70587.485741033946</v>
      </c>
      <c r="O235" s="58">
        <v>67621.379759382588</v>
      </c>
      <c r="P235" s="58">
        <v>58177.486399967835</v>
      </c>
    </row>
    <row r="236" spans="1:16" x14ac:dyDescent="0.3">
      <c r="A236" s="39" t="s">
        <v>924</v>
      </c>
      <c r="B236" s="39" t="s">
        <v>929</v>
      </c>
      <c r="C236" s="39" t="s">
        <v>361</v>
      </c>
      <c r="D236" s="62" t="str">
        <f>INDEX('R0. Region mapping'!$C$9:$C$24,MATCH($C236,'R0. Region mapping'!$A$9:$A$24,0))</f>
        <v>ASI</v>
      </c>
      <c r="E236" s="58">
        <v>27.359994934522401</v>
      </c>
      <c r="F236" s="58">
        <v>6.1753993152015898</v>
      </c>
      <c r="G236" s="58">
        <v>6.9509008023695502</v>
      </c>
      <c r="H236" s="58">
        <v>6.2017798029881703</v>
      </c>
      <c r="I236" s="58">
        <v>6.9867604586874004</v>
      </c>
      <c r="J236" s="58">
        <v>6.42764098045288</v>
      </c>
      <c r="K236" s="58">
        <v>5.8030771875659104</v>
      </c>
      <c r="L236" s="58">
        <v>6.163875597094</v>
      </c>
      <c r="M236" s="58">
        <v>5.1865643858176798</v>
      </c>
      <c r="N236" s="58">
        <v>5.055186796519</v>
      </c>
      <c r="O236" s="58">
        <v>5.20183035199606</v>
      </c>
      <c r="P236" s="58">
        <v>3.9295254875669401</v>
      </c>
    </row>
    <row r="237" spans="1:16" x14ac:dyDescent="0.3">
      <c r="A237" s="39" t="s">
        <v>924</v>
      </c>
      <c r="B237" s="39" t="s">
        <v>929</v>
      </c>
      <c r="C237" s="39" t="s">
        <v>363</v>
      </c>
      <c r="D237" s="62" t="str">
        <f>INDEX('R0. Region mapping'!$C$9:$C$24,MATCH($C237,'R0. Region mapping'!$A$9:$A$24,0))</f>
        <v>NAM</v>
      </c>
      <c r="E237" s="58">
        <v>22227.2315051361</v>
      </c>
      <c r="F237" s="58">
        <v>25304.621501101501</v>
      </c>
      <c r="G237" s="58">
        <v>30053.952426435699</v>
      </c>
      <c r="H237" s="58">
        <v>18603.188516073231</v>
      </c>
      <c r="I237" s="58">
        <v>22893.542041553497</v>
      </c>
      <c r="J237" s="58">
        <v>24067.225244016179</v>
      </c>
      <c r="K237" s="58">
        <v>16683.961882436237</v>
      </c>
      <c r="L237" s="58">
        <v>14274.262440515136</v>
      </c>
      <c r="M237" s="58">
        <v>9594.9493909942121</v>
      </c>
      <c r="N237" s="58">
        <v>7886.3749391308047</v>
      </c>
      <c r="O237" s="58">
        <v>7356.9474222184408</v>
      </c>
      <c r="P237" s="58">
        <v>5766.4609166731116</v>
      </c>
    </row>
    <row r="238" spans="1:16" x14ac:dyDescent="0.3">
      <c r="A238" s="39" t="s">
        <v>924</v>
      </c>
      <c r="B238" s="39" t="s">
        <v>929</v>
      </c>
      <c r="C238" s="39" t="s">
        <v>365</v>
      </c>
      <c r="D238" s="62" t="str">
        <f>INDEX('R0. Region mapping'!$C$9:$C$24,MATCH($C238,'R0. Region mapping'!$A$9:$A$24,0))</f>
        <v>EUR</v>
      </c>
      <c r="E238" s="58">
        <v>1670.2518210122685</v>
      </c>
      <c r="F238" s="58">
        <v>2465.98526880084</v>
      </c>
      <c r="G238" s="58">
        <v>3217.9165036998402</v>
      </c>
      <c r="H238" s="58">
        <v>130.76926927129901</v>
      </c>
      <c r="I238" s="58">
        <v>6235.5457580133698</v>
      </c>
      <c r="J238" s="58">
        <v>1970.40404618036</v>
      </c>
      <c r="K238" s="58">
        <v>310.84967374175</v>
      </c>
      <c r="L238" s="58">
        <v>320.14966771898702</v>
      </c>
      <c r="M238" s="58">
        <v>250.80216579797528</v>
      </c>
      <c r="N238" s="58">
        <v>196.59351518955788</v>
      </c>
      <c r="O238" s="58">
        <v>163.49227674441013</v>
      </c>
      <c r="P238" s="58">
        <v>81.337220442092104</v>
      </c>
    </row>
    <row r="239" spans="1:16" x14ac:dyDescent="0.3">
      <c r="A239" s="39" t="s">
        <v>924</v>
      </c>
      <c r="B239" s="39" t="s">
        <v>930</v>
      </c>
      <c r="C239" s="39" t="s">
        <v>258</v>
      </c>
      <c r="D239" s="62" t="str">
        <f>INDEX('R0. Region mapping'!$C$9:$C$24,MATCH($C239,'R0. Region mapping'!$A$9:$A$24,0))</f>
        <v>AFR</v>
      </c>
      <c r="E239" s="58">
        <v>9039.9093712582599</v>
      </c>
      <c r="F239" s="58">
        <v>8916.1687147200209</v>
      </c>
      <c r="G239" s="58">
        <v>10526.03068617582</v>
      </c>
      <c r="H239" s="58">
        <v>13789.7862667601</v>
      </c>
      <c r="I239" s="58">
        <v>13257.882324083281</v>
      </c>
      <c r="J239" s="58">
        <v>10397.030568600792</v>
      </c>
      <c r="K239" s="58">
        <v>12087.524297972135</v>
      </c>
      <c r="L239" s="58">
        <v>16993.905741451934</v>
      </c>
      <c r="M239" s="58">
        <v>14549.84411211513</v>
      </c>
      <c r="N239" s="58">
        <v>17047.367487129988</v>
      </c>
      <c r="O239" s="58">
        <v>16382.657273451547</v>
      </c>
      <c r="P239" s="58">
        <v>12224.594159831839</v>
      </c>
    </row>
    <row r="240" spans="1:16" x14ac:dyDescent="0.3">
      <c r="A240" s="39" t="s">
        <v>924</v>
      </c>
      <c r="B240" s="39" t="s">
        <v>930</v>
      </c>
      <c r="C240" s="39" t="s">
        <v>261</v>
      </c>
      <c r="D240" s="62" t="str">
        <f>INDEX('R0. Region mapping'!$C$9:$C$24,MATCH($C240,'R0. Region mapping'!$A$9:$A$24,0))</f>
        <v>AUS</v>
      </c>
      <c r="E240" s="58">
        <v>3084.4860447073002</v>
      </c>
      <c r="F240" s="58">
        <v>1703.66057912118</v>
      </c>
      <c r="G240" s="58">
        <v>1618.49252316968</v>
      </c>
      <c r="H240" s="58">
        <v>757.80667035737804</v>
      </c>
      <c r="I240" s="58">
        <v>861.29303838576595</v>
      </c>
      <c r="J240" s="58">
        <v>998.48304643828999</v>
      </c>
      <c r="K240" s="58">
        <v>1087.1304418255331</v>
      </c>
      <c r="L240" s="58">
        <v>2090.8920141621306</v>
      </c>
      <c r="M240" s="58">
        <v>2250.8939725911268</v>
      </c>
      <c r="N240" s="58">
        <v>2288.6547803722001</v>
      </c>
      <c r="O240" s="58">
        <v>2261.3009182200631</v>
      </c>
      <c r="P240" s="58">
        <v>1640.2185595250089</v>
      </c>
    </row>
    <row r="241" spans="1:16" x14ac:dyDescent="0.3">
      <c r="A241" s="39" t="s">
        <v>924</v>
      </c>
      <c r="B241" s="39" t="s">
        <v>930</v>
      </c>
      <c r="C241" s="39" t="s">
        <v>341</v>
      </c>
      <c r="D241" s="62" t="str">
        <f>INDEX('R0. Region mapping'!$C$9:$C$24,MATCH($C241,'R0. Region mapping'!$A$9:$A$24,0))</f>
        <v>NAM</v>
      </c>
      <c r="E241" s="58">
        <v>7605.4334891381804</v>
      </c>
      <c r="F241" s="58">
        <v>7112.7855872739901</v>
      </c>
      <c r="G241" s="58">
        <v>6603.8425615837205</v>
      </c>
      <c r="H241" s="58">
        <v>8236.2225034909388</v>
      </c>
      <c r="I241" s="58">
        <v>7036.2308021182598</v>
      </c>
      <c r="J241" s="58">
        <v>2933.2192023717566</v>
      </c>
      <c r="K241" s="58">
        <v>2976.7552045367365</v>
      </c>
      <c r="L241" s="58">
        <v>3458.3982245112456</v>
      </c>
      <c r="M241" s="58">
        <v>5124.1663885657126</v>
      </c>
      <c r="N241" s="58">
        <v>5756.5917398429301</v>
      </c>
      <c r="O241" s="58">
        <v>8823.7774917488696</v>
      </c>
      <c r="P241" s="58">
        <v>7361.0546740628361</v>
      </c>
    </row>
    <row r="242" spans="1:16" x14ac:dyDescent="0.3">
      <c r="A242" s="39" t="s">
        <v>924</v>
      </c>
      <c r="B242" s="39" t="s">
        <v>930</v>
      </c>
      <c r="C242" s="39" t="s">
        <v>343</v>
      </c>
      <c r="D242" s="62" t="str">
        <f>INDEX('R0. Region mapping'!$C$9:$C$24,MATCH($C242,'R0. Region mapping'!$A$9:$A$24,0))</f>
        <v>ASI</v>
      </c>
      <c r="E242" s="58">
        <v>7727.7237550360696</v>
      </c>
      <c r="F242" s="58">
        <v>2206.5955447464339</v>
      </c>
      <c r="G242" s="58">
        <v>4310.3390774762602</v>
      </c>
      <c r="H242" s="58">
        <v>117.46397338050001</v>
      </c>
      <c r="I242" s="58">
        <v>1149.3438955314336</v>
      </c>
      <c r="J242" s="58">
        <v>805.90479806373901</v>
      </c>
      <c r="K242" s="58">
        <v>3017.3067182349901</v>
      </c>
      <c r="L242" s="58">
        <v>7006.7079298284052</v>
      </c>
      <c r="M242" s="58">
        <v>8816.4317715612397</v>
      </c>
      <c r="N242" s="58">
        <v>6170.4031372490899</v>
      </c>
      <c r="O242" s="58">
        <v>643.06802297734896</v>
      </c>
      <c r="P242" s="58">
        <v>86.123956020292894</v>
      </c>
    </row>
    <row r="243" spans="1:16" x14ac:dyDescent="0.3">
      <c r="A243" s="39" t="s">
        <v>924</v>
      </c>
      <c r="B243" s="39" t="s">
        <v>930</v>
      </c>
      <c r="C243" s="39" t="s">
        <v>345</v>
      </c>
      <c r="D243" s="62" t="str">
        <f>INDEX('R0. Region mapping'!$C$9:$C$24,MATCH($C243,'R0. Region mapping'!$A$9:$A$24,0))</f>
        <v>LAM</v>
      </c>
      <c r="E243" s="58">
        <v>8096.6507530707595</v>
      </c>
      <c r="F243" s="58">
        <v>9129.9007758533298</v>
      </c>
      <c r="G243" s="58">
        <v>8874.3315350985831</v>
      </c>
      <c r="H243" s="58">
        <v>8057.4088748627501</v>
      </c>
      <c r="I243" s="58">
        <v>7858.559311376006</v>
      </c>
      <c r="J243" s="58">
        <v>9755.8021685942294</v>
      </c>
      <c r="K243" s="58">
        <v>12926.24935162767</v>
      </c>
      <c r="L243" s="58">
        <v>13635.34611241542</v>
      </c>
      <c r="M243" s="58">
        <v>14040.32880940018</v>
      </c>
      <c r="N243" s="58">
        <v>12849.254969131021</v>
      </c>
      <c r="O243" s="58">
        <v>12049.7383995034</v>
      </c>
      <c r="P243" s="58">
        <v>10576.624066360549</v>
      </c>
    </row>
    <row r="244" spans="1:16" x14ac:dyDescent="0.3">
      <c r="A244" s="39" t="s">
        <v>924</v>
      </c>
      <c r="B244" s="39" t="s">
        <v>930</v>
      </c>
      <c r="C244" s="39" t="s">
        <v>347</v>
      </c>
      <c r="D244" s="62" t="str">
        <f>INDEX('R0. Region mapping'!$C$9:$C$24,MATCH($C244,'R0. Region mapping'!$A$9:$A$24,0))</f>
        <v>EUR</v>
      </c>
      <c r="E244" s="58">
        <v>5482.4287494051005</v>
      </c>
      <c r="F244" s="58">
        <v>1041.1289227197251</v>
      </c>
      <c r="G244" s="58">
        <v>282.377261648922</v>
      </c>
      <c r="H244" s="58">
        <v>752.61168596449784</v>
      </c>
      <c r="I244" s="58">
        <v>571.21404681539798</v>
      </c>
      <c r="J244" s="58">
        <v>84.859304570149106</v>
      </c>
      <c r="K244" s="58">
        <v>75.713993706499195</v>
      </c>
      <c r="L244" s="58">
        <v>250.86554335358002</v>
      </c>
      <c r="M244" s="58">
        <v>876.10982118258198</v>
      </c>
      <c r="N244" s="58">
        <v>551.25625458533796</v>
      </c>
      <c r="O244" s="58">
        <v>26.868000000000002</v>
      </c>
      <c r="P244" s="58">
        <v>861.23399581457602</v>
      </c>
    </row>
    <row r="245" spans="1:16" x14ac:dyDescent="0.3">
      <c r="A245" s="39" t="s">
        <v>924</v>
      </c>
      <c r="B245" s="39" t="s">
        <v>930</v>
      </c>
      <c r="C245" s="39" t="s">
        <v>349</v>
      </c>
      <c r="D245" s="62" t="str">
        <f>INDEX('R0. Region mapping'!$C$9:$C$24,MATCH($C245,'R0. Region mapping'!$A$9:$A$24,0))</f>
        <v>ASI</v>
      </c>
      <c r="E245" s="58">
        <v>30068.7717821429</v>
      </c>
      <c r="F245" s="58">
        <v>25532.1150386843</v>
      </c>
      <c r="G245" s="58">
        <v>32059.0488437239</v>
      </c>
      <c r="H245" s="58">
        <v>61604.775304686897</v>
      </c>
      <c r="I245" s="58">
        <v>71942.652921154295</v>
      </c>
      <c r="J245" s="58">
        <v>79447.646902330103</v>
      </c>
      <c r="K245" s="58">
        <v>86210.530595199496</v>
      </c>
      <c r="L245" s="58">
        <v>84148.85183940157</v>
      </c>
      <c r="M245" s="58">
        <v>85947.643692945116</v>
      </c>
      <c r="N245" s="58">
        <v>89160.794676657708</v>
      </c>
      <c r="O245" s="58">
        <v>86304.179170307805</v>
      </c>
      <c r="P245" s="58">
        <v>78066.21860292356</v>
      </c>
    </row>
    <row r="246" spans="1:16" x14ac:dyDescent="0.3">
      <c r="A246" s="39" t="s">
        <v>924</v>
      </c>
      <c r="B246" s="39" t="s">
        <v>930</v>
      </c>
      <c r="C246" s="39" t="s">
        <v>351</v>
      </c>
      <c r="D246" s="62" t="str">
        <f>INDEX('R0. Region mapping'!$C$9:$C$24,MATCH($C246,'R0. Region mapping'!$A$9:$A$24,0))</f>
        <v>ASI</v>
      </c>
      <c r="E246" s="58">
        <v>3459.6166456903106</v>
      </c>
      <c r="F246" s="58">
        <v>1029.5981722224676</v>
      </c>
      <c r="G246" s="58">
        <v>1276.9104255180521</v>
      </c>
      <c r="H246" s="58">
        <v>286.25569661408502</v>
      </c>
      <c r="I246" s="58">
        <v>638.060330060193</v>
      </c>
      <c r="J246" s="58">
        <v>860.72249653255494</v>
      </c>
      <c r="K246" s="58">
        <v>123.177404456359</v>
      </c>
      <c r="L246" s="58">
        <v>291.71999999999997</v>
      </c>
      <c r="M246" s="58">
        <v>223.025765557498</v>
      </c>
      <c r="N246" s="58">
        <v>1175.8898694437939</v>
      </c>
      <c r="O246" s="58">
        <v>711.57877472451798</v>
      </c>
      <c r="P246" s="58">
        <v>709.40263205449492</v>
      </c>
    </row>
    <row r="247" spans="1:16" x14ac:dyDescent="0.3">
      <c r="A247" s="39" t="s">
        <v>924</v>
      </c>
      <c r="B247" s="39" t="s">
        <v>930</v>
      </c>
      <c r="C247" s="39" t="s">
        <v>353</v>
      </c>
      <c r="D247" s="62" t="str">
        <f>INDEX('R0. Region mapping'!$C$9:$C$24,MATCH($C247,'R0. Region mapping'!$A$9:$A$24,0))</f>
        <v>ASI</v>
      </c>
      <c r="E247" s="58">
        <v>183.98666424391905</v>
      </c>
      <c r="F247" s="58">
        <v>166.207131163187</v>
      </c>
      <c r="G247" s="58">
        <v>125.38201894835399</v>
      </c>
      <c r="H247" s="58">
        <v>0.78653019743897246</v>
      </c>
      <c r="I247" s="58">
        <v>5.5555555555555601E-3</v>
      </c>
      <c r="J247" s="58">
        <v>7.7777777777777802E-3</v>
      </c>
      <c r="K247" s="58">
        <v>1.4999999999999999E-2</v>
      </c>
      <c r="L247" s="58">
        <v>43.430660370156303</v>
      </c>
      <c r="M247" s="58">
        <v>43.334551582583899</v>
      </c>
      <c r="N247" s="58">
        <v>3.7681200000000001</v>
      </c>
      <c r="O247" s="58">
        <v>57.902547160208499</v>
      </c>
      <c r="P247" s="58">
        <v>54.149774485491498</v>
      </c>
    </row>
    <row r="248" spans="1:16" x14ac:dyDescent="0.3">
      <c r="A248" s="39" t="s">
        <v>924</v>
      </c>
      <c r="B248" s="39" t="s">
        <v>930</v>
      </c>
      <c r="C248" s="39" t="s">
        <v>355</v>
      </c>
      <c r="D248" s="62" t="str">
        <f>INDEX('R0. Region mapping'!$C$9:$C$24,MATCH($C248,'R0. Region mapping'!$A$9:$A$24,0))</f>
        <v>AFR</v>
      </c>
      <c r="E248" s="58">
        <v>11965.1546962092</v>
      </c>
      <c r="F248" s="58">
        <v>18709.1842639723</v>
      </c>
      <c r="G248" s="58">
        <v>21680.798387036219</v>
      </c>
      <c r="H248" s="58">
        <v>29336.115536749341</v>
      </c>
      <c r="I248" s="58">
        <v>34971.155293991964</v>
      </c>
      <c r="J248" s="58">
        <v>39867.21663883992</v>
      </c>
      <c r="K248" s="58">
        <v>48339.756267854769</v>
      </c>
      <c r="L248" s="58">
        <v>48914.389813972099</v>
      </c>
      <c r="M248" s="58">
        <v>44435.844678912035</v>
      </c>
      <c r="N248" s="58">
        <v>45857.063734541327</v>
      </c>
      <c r="O248" s="58">
        <v>39093.045282483065</v>
      </c>
      <c r="P248" s="58">
        <v>32347.130493282544</v>
      </c>
    </row>
    <row r="249" spans="1:16" x14ac:dyDescent="0.3">
      <c r="A249" s="39" t="s">
        <v>924</v>
      </c>
      <c r="B249" s="39" t="s">
        <v>930</v>
      </c>
      <c r="C249" s="39" t="s">
        <v>357</v>
      </c>
      <c r="D249" s="62" t="str">
        <f>INDEX('R0. Region mapping'!$C$9:$C$24,MATCH($C249,'R0. Region mapping'!$A$9:$A$24,0))</f>
        <v>LAM</v>
      </c>
      <c r="E249" s="58">
        <v>1489.2188291199968</v>
      </c>
      <c r="F249" s="58">
        <v>511.30880000000002</v>
      </c>
      <c r="G249" s="58">
        <v>929.84418681747502</v>
      </c>
      <c r="H249" s="58">
        <v>488.30774085952851</v>
      </c>
      <c r="I249" s="58">
        <v>352.86415335091777</v>
      </c>
      <c r="J249" s="58">
        <v>928.57014354178386</v>
      </c>
      <c r="K249" s="58">
        <v>241.421742105314</v>
      </c>
      <c r="L249" s="58">
        <v>230.58884735999999</v>
      </c>
      <c r="M249" s="58">
        <v>551.65282049191705</v>
      </c>
      <c r="N249" s="58">
        <v>1171.052134917526</v>
      </c>
      <c r="O249" s="58">
        <v>388.84749328841843</v>
      </c>
      <c r="P249" s="58">
        <v>1099.1881949535941</v>
      </c>
    </row>
    <row r="250" spans="1:16" x14ac:dyDescent="0.3">
      <c r="A250" s="39" t="s">
        <v>924</v>
      </c>
      <c r="B250" s="39" t="s">
        <v>930</v>
      </c>
      <c r="C250" s="39" t="s">
        <v>359</v>
      </c>
      <c r="D250" s="62" t="str">
        <f>INDEX('R0. Region mapping'!$C$9:$C$24,MATCH($C250,'R0. Region mapping'!$A$9:$A$24,0))</f>
        <v>ASI</v>
      </c>
      <c r="E250" s="58">
        <v>10236.542041205354</v>
      </c>
      <c r="F250" s="58">
        <v>12469.319080968828</v>
      </c>
      <c r="G250" s="58">
        <v>13179.446794249599</v>
      </c>
      <c r="H250" s="58">
        <v>12202.387928084578</v>
      </c>
      <c r="I250" s="58">
        <v>9322.2821603640041</v>
      </c>
      <c r="J250" s="58">
        <v>2471.251535407644</v>
      </c>
      <c r="K250" s="58">
        <v>1084.2431540247048</v>
      </c>
      <c r="L250" s="58">
        <v>2103.0156822685258</v>
      </c>
      <c r="M250" s="58">
        <v>3096.905061650416</v>
      </c>
      <c r="N250" s="58">
        <v>1776.2314502536381</v>
      </c>
      <c r="O250" s="58">
        <v>2590.8003662985548</v>
      </c>
      <c r="P250" s="58">
        <v>3737.9090102104801</v>
      </c>
    </row>
    <row r="251" spans="1:16" x14ac:dyDescent="0.3">
      <c r="A251" s="39" t="s">
        <v>924</v>
      </c>
      <c r="B251" s="39" t="s">
        <v>930</v>
      </c>
      <c r="C251" s="39" t="s">
        <v>363</v>
      </c>
      <c r="D251" s="62" t="str">
        <f>INDEX('R0. Region mapping'!$C$9:$C$24,MATCH($C251,'R0. Region mapping'!$A$9:$A$24,0))</f>
        <v>NAM</v>
      </c>
      <c r="E251" s="58">
        <v>26046.228122184351</v>
      </c>
      <c r="F251" s="58">
        <v>18178.038336062</v>
      </c>
      <c r="G251" s="58">
        <v>13690.63829702781</v>
      </c>
      <c r="H251" s="58">
        <v>19260.962735507193</v>
      </c>
      <c r="I251" s="58">
        <v>17744.205727688761</v>
      </c>
      <c r="J251" s="58">
        <v>17685.781891947048</v>
      </c>
      <c r="K251" s="58">
        <v>22357.692504765058</v>
      </c>
      <c r="L251" s="58">
        <v>26054.349108935909</v>
      </c>
      <c r="M251" s="58">
        <v>26230.22051219772</v>
      </c>
      <c r="N251" s="58">
        <v>23228.490095181551</v>
      </c>
      <c r="O251" s="58">
        <v>18494.538971472874</v>
      </c>
      <c r="P251" s="58">
        <v>13801.32136720458</v>
      </c>
    </row>
    <row r="252" spans="1:16" x14ac:dyDescent="0.3">
      <c r="A252" s="39" t="s">
        <v>924</v>
      </c>
      <c r="B252" s="39" t="s">
        <v>930</v>
      </c>
      <c r="C252" s="39" t="s">
        <v>365</v>
      </c>
      <c r="D252" s="62" t="str">
        <f>INDEX('R0. Region mapping'!$C$9:$C$24,MATCH($C252,'R0. Region mapping'!$A$9:$A$24,0))</f>
        <v>EUR</v>
      </c>
      <c r="E252" s="58">
        <v>11985.75210389231</v>
      </c>
      <c r="F252" s="58">
        <v>7770.0078160139255</v>
      </c>
      <c r="G252" s="58">
        <v>9149.4721615786311</v>
      </c>
      <c r="H252" s="58">
        <v>6234.0064817865814</v>
      </c>
      <c r="I252" s="58">
        <v>5423.7552253000003</v>
      </c>
      <c r="J252" s="58">
        <v>3782.6473104938</v>
      </c>
      <c r="K252" s="58">
        <v>767.43402474285699</v>
      </c>
      <c r="L252" s="58">
        <v>2307.4011924790211</v>
      </c>
      <c r="M252" s="58">
        <v>7524.5559968693997</v>
      </c>
      <c r="N252" s="58">
        <v>6016.8443165591907</v>
      </c>
      <c r="O252" s="58">
        <v>6536.9250780122857</v>
      </c>
      <c r="P252" s="58">
        <v>6543.0921711907804</v>
      </c>
    </row>
    <row r="253" spans="1:16" x14ac:dyDescent="0.3">
      <c r="A253" s="39" t="s">
        <v>924</v>
      </c>
      <c r="B253" s="39" t="s">
        <v>931</v>
      </c>
      <c r="C253" s="39" t="s">
        <v>258</v>
      </c>
      <c r="D253" s="62" t="str">
        <f>INDEX('R0. Region mapping'!$C$9:$C$24,MATCH($C253,'R0. Region mapping'!$A$9:$A$24,0))</f>
        <v>AFR</v>
      </c>
      <c r="E253" s="58">
        <v>20335.725670305044</v>
      </c>
      <c r="F253" s="58">
        <v>21914.136463044742</v>
      </c>
      <c r="G253" s="58">
        <v>25818.52078753704</v>
      </c>
      <c r="H253" s="58">
        <v>32133.230397922413</v>
      </c>
      <c r="I253" s="58">
        <v>23288.442317812965</v>
      </c>
      <c r="J253" s="58">
        <v>15127.075941019517</v>
      </c>
      <c r="K253" s="58">
        <v>15264.127497864942</v>
      </c>
      <c r="L253" s="58">
        <v>14124.644901344584</v>
      </c>
      <c r="M253" s="58">
        <v>3050.4364352281918</v>
      </c>
      <c r="N253" s="58">
        <v>272.64254439415055</v>
      </c>
      <c r="O253" s="58">
        <v>8039.3322472147529</v>
      </c>
      <c r="P253" s="58">
        <v>7960.5488651802425</v>
      </c>
    </row>
    <row r="254" spans="1:16" x14ac:dyDescent="0.3">
      <c r="A254" s="39" t="s">
        <v>924</v>
      </c>
      <c r="B254" s="39" t="s">
        <v>931</v>
      </c>
      <c r="C254" s="39" t="s">
        <v>261</v>
      </c>
      <c r="D254" s="62" t="str">
        <f>INDEX('R0. Region mapping'!$C$9:$C$24,MATCH($C254,'R0. Region mapping'!$A$9:$A$24,0))</f>
        <v>AUS</v>
      </c>
      <c r="E254" s="58">
        <v>1540.9259280000001</v>
      </c>
      <c r="F254" s="58">
        <v>1486.5190094075394</v>
      </c>
      <c r="G254" s="58">
        <v>1250.4881594075391</v>
      </c>
      <c r="H254" s="58">
        <v>825.54338859246172</v>
      </c>
      <c r="I254" s="58">
        <v>1008.3043000717652</v>
      </c>
      <c r="J254" s="58">
        <v>1008.304300071763</v>
      </c>
      <c r="K254" s="58">
        <v>1.9276683690239917</v>
      </c>
      <c r="L254" s="58">
        <v>1.9276683690239917</v>
      </c>
      <c r="M254" s="58">
        <v>861.50153537455503</v>
      </c>
      <c r="N254" s="58">
        <v>861.50153537455526</v>
      </c>
      <c r="O254" s="58">
        <v>565.76314406920289</v>
      </c>
      <c r="P254" s="58">
        <v>565.76314406920301</v>
      </c>
    </row>
    <row r="255" spans="1:16" x14ac:dyDescent="0.3">
      <c r="A255" s="39" t="s">
        <v>924</v>
      </c>
      <c r="B255" s="39" t="s">
        <v>931</v>
      </c>
      <c r="C255" s="39" t="s">
        <v>341</v>
      </c>
      <c r="D255" s="62" t="str">
        <f>INDEX('R0. Region mapping'!$C$9:$C$24,MATCH($C255,'R0. Region mapping'!$A$9:$A$24,0))</f>
        <v>NAM</v>
      </c>
      <c r="E255" s="58">
        <v>1620.8897142857099</v>
      </c>
      <c r="F255" s="58">
        <v>1620.8897142857099</v>
      </c>
      <c r="G255" s="58">
        <v>1620.8897142857099</v>
      </c>
      <c r="H255" s="58">
        <v>1620.8897142857099</v>
      </c>
      <c r="I255" s="58">
        <v>1620.8897142857099</v>
      </c>
      <c r="J255" s="58">
        <v>1620.8897142857099</v>
      </c>
      <c r="K255" s="58">
        <v>1620.8897142857099</v>
      </c>
      <c r="L255" s="58">
        <v>5321.8423037687298</v>
      </c>
      <c r="M255" s="58">
        <v>17928.999936207401</v>
      </c>
      <c r="N255" s="58">
        <v>23733.5318975747</v>
      </c>
      <c r="O255" s="58">
        <v>51443.271175211397</v>
      </c>
      <c r="P255" s="58">
        <v>44094.199965220207</v>
      </c>
    </row>
    <row r="256" spans="1:16" x14ac:dyDescent="0.3">
      <c r="A256" s="39" t="s">
        <v>924</v>
      </c>
      <c r="B256" s="39" t="s">
        <v>931</v>
      </c>
      <c r="C256" s="39" t="s">
        <v>343</v>
      </c>
      <c r="D256" s="62" t="str">
        <f>INDEX('R0. Region mapping'!$C$9:$C$24,MATCH($C256,'R0. Region mapping'!$A$9:$A$24,0))</f>
        <v>ASI</v>
      </c>
      <c r="E256" s="58">
        <v>7308.1868000000004</v>
      </c>
      <c r="F256" s="58">
        <v>7206.5868</v>
      </c>
      <c r="G256" s="58">
        <v>5340.0019798500007</v>
      </c>
      <c r="H256" s="58">
        <v>2353.4662676100011</v>
      </c>
      <c r="I256" s="58">
        <v>5701.9740148158407</v>
      </c>
      <c r="J256" s="58">
        <v>5651.3547654558406</v>
      </c>
      <c r="K256" s="58">
        <v>173.76060999492302</v>
      </c>
      <c r="L256" s="58">
        <v>403.48206894485503</v>
      </c>
      <c r="M256" s="58">
        <v>1986.8038701652081</v>
      </c>
      <c r="N256" s="58">
        <v>3556.9756605856578</v>
      </c>
      <c r="O256" s="58">
        <v>3605.6491801349243</v>
      </c>
      <c r="P256" s="58">
        <v>1805.7565634871639</v>
      </c>
    </row>
    <row r="257" spans="1:16" x14ac:dyDescent="0.3">
      <c r="A257" s="39" t="s">
        <v>924</v>
      </c>
      <c r="B257" s="39" t="s">
        <v>931</v>
      </c>
      <c r="C257" s="39" t="s">
        <v>345</v>
      </c>
      <c r="D257" s="62" t="str">
        <f>INDEX('R0. Region mapping'!$C$9:$C$24,MATCH($C257,'R0. Region mapping'!$A$9:$A$24,0))</f>
        <v>LAM</v>
      </c>
      <c r="E257" s="58">
        <v>18302.179957521825</v>
      </c>
      <c r="F257" s="58">
        <v>19255.602393991387</v>
      </c>
      <c r="G257" s="58">
        <v>21654.362272564562</v>
      </c>
      <c r="H257" s="58">
        <v>25844.941043712155</v>
      </c>
      <c r="I257" s="58">
        <v>25946.96402797207</v>
      </c>
      <c r="J257" s="58">
        <v>23851.205976729878</v>
      </c>
      <c r="K257" s="58">
        <v>37188.047365126047</v>
      </c>
      <c r="L257" s="58">
        <v>33737.830093661192</v>
      </c>
      <c r="M257" s="58">
        <v>35076.382710592217</v>
      </c>
      <c r="N257" s="58">
        <v>33978.86990333374</v>
      </c>
      <c r="O257" s="58">
        <v>25880.547577415993</v>
      </c>
      <c r="P257" s="58">
        <v>21927.767895470068</v>
      </c>
    </row>
    <row r="258" spans="1:16" x14ac:dyDescent="0.3">
      <c r="A258" s="39" t="s">
        <v>924</v>
      </c>
      <c r="B258" s="39" t="s">
        <v>931</v>
      </c>
      <c r="C258" s="39" t="s">
        <v>347</v>
      </c>
      <c r="D258" s="62" t="str">
        <f>INDEX('R0. Region mapping'!$C$9:$C$24,MATCH($C258,'R0. Region mapping'!$A$9:$A$24,0))</f>
        <v>EUR</v>
      </c>
      <c r="E258" s="58">
        <v>14.373790279604</v>
      </c>
      <c r="F258" s="58">
        <v>347.17003749999998</v>
      </c>
      <c r="G258" s="58">
        <v>253.70118124999999</v>
      </c>
      <c r="H258" s="58">
        <v>104.15101125</v>
      </c>
      <c r="I258" s="58">
        <v>8.5457239999999892</v>
      </c>
      <c r="J258" s="58">
        <v>4.2728619999999999</v>
      </c>
      <c r="K258" s="58">
        <v>601.61953330864003</v>
      </c>
      <c r="L258" s="58">
        <v>636.34179644658866</v>
      </c>
      <c r="M258" s="58">
        <v>422.43738112496311</v>
      </c>
      <c r="N258" s="58">
        <v>471.39178363495404</v>
      </c>
      <c r="O258" s="58">
        <v>474.72077956850205</v>
      </c>
      <c r="P258" s="58">
        <v>394.0661582285241</v>
      </c>
    </row>
    <row r="259" spans="1:16" x14ac:dyDescent="0.3">
      <c r="A259" s="39" t="s">
        <v>924</v>
      </c>
      <c r="B259" s="39" t="s">
        <v>931</v>
      </c>
      <c r="C259" s="39" t="s">
        <v>349</v>
      </c>
      <c r="D259" s="62" t="str">
        <f>INDEX('R0. Region mapping'!$C$9:$C$24,MATCH($C259,'R0. Region mapping'!$A$9:$A$24,0))</f>
        <v>ASI</v>
      </c>
      <c r="E259" s="58">
        <v>21817.018442619701</v>
      </c>
      <c r="F259" s="58">
        <v>23622.3198182374</v>
      </c>
      <c r="G259" s="58">
        <v>17845.328481427601</v>
      </c>
      <c r="H259" s="58">
        <v>10904.57065416027</v>
      </c>
      <c r="I259" s="58">
        <v>17330.55347505449</v>
      </c>
      <c r="J259" s="58">
        <v>20301.908009216</v>
      </c>
      <c r="K259" s="58">
        <v>11473.464926533439</v>
      </c>
      <c r="L259" s="58">
        <v>9205.9083753260602</v>
      </c>
      <c r="M259" s="58">
        <v>17890.969799413961</v>
      </c>
      <c r="N259" s="58">
        <v>30460.343539911264</v>
      </c>
      <c r="O259" s="58">
        <v>22975.269139677141</v>
      </c>
      <c r="P259" s="58">
        <v>20727.047433763935</v>
      </c>
    </row>
    <row r="260" spans="1:16" x14ac:dyDescent="0.3">
      <c r="A260" s="39" t="s">
        <v>924</v>
      </c>
      <c r="B260" s="39" t="s">
        <v>931</v>
      </c>
      <c r="C260" s="39" t="s">
        <v>351</v>
      </c>
      <c r="D260" s="62" t="str">
        <f>INDEX('R0. Region mapping'!$C$9:$C$24,MATCH($C260,'R0. Region mapping'!$A$9:$A$24,0))</f>
        <v>ASI</v>
      </c>
      <c r="E260" s="58">
        <v>1375.9391274</v>
      </c>
      <c r="F260" s="58">
        <v>1239.6361176</v>
      </c>
      <c r="G260" s="58">
        <v>895.29275159999997</v>
      </c>
      <c r="H260" s="58">
        <v>344.343366</v>
      </c>
      <c r="I260" s="58">
        <v>204.666711075482</v>
      </c>
      <c r="J260" s="58">
        <v>210.695843156938</v>
      </c>
      <c r="K260" s="58">
        <v>559.89729298345196</v>
      </c>
      <c r="L260" s="58">
        <v>1326</v>
      </c>
      <c r="M260" s="58">
        <v>772.1318390980033</v>
      </c>
      <c r="N260" s="58">
        <v>98.388457398127386</v>
      </c>
      <c r="O260" s="58">
        <v>883.888457398127</v>
      </c>
      <c r="P260" s="58">
        <v>785.5</v>
      </c>
    </row>
    <row r="261" spans="1:16" x14ac:dyDescent="0.3">
      <c r="A261" s="39" t="s">
        <v>924</v>
      </c>
      <c r="B261" s="39" t="s">
        <v>931</v>
      </c>
      <c r="C261" s="39" t="s">
        <v>353</v>
      </c>
      <c r="D261" s="62" t="str">
        <f>INDEX('R0. Region mapping'!$C$9:$C$24,MATCH($C261,'R0. Region mapping'!$A$9:$A$24,0))</f>
        <v>ASI</v>
      </c>
      <c r="E261" s="58">
        <v>13.39776</v>
      </c>
      <c r="F261" s="58">
        <v>12.057983999999999</v>
      </c>
      <c r="G261" s="58"/>
      <c r="H261" s="58"/>
      <c r="I261" s="58"/>
      <c r="J261" s="58"/>
      <c r="K261" s="58"/>
      <c r="L261" s="58">
        <v>8.2229317218000002</v>
      </c>
      <c r="M261" s="58">
        <v>15.759171721800001</v>
      </c>
      <c r="N261" s="58">
        <v>7.5362400000000003</v>
      </c>
      <c r="O261" s="58">
        <v>8.4154680006776102E-5</v>
      </c>
      <c r="P261" s="58">
        <v>28.051559999999998</v>
      </c>
    </row>
    <row r="262" spans="1:16" x14ac:dyDescent="0.3">
      <c r="A262" s="39" t="s">
        <v>924</v>
      </c>
      <c r="B262" s="39" t="s">
        <v>931</v>
      </c>
      <c r="C262" s="39" t="s">
        <v>355</v>
      </c>
      <c r="D262" s="62" t="str">
        <f>INDEX('R0. Region mapping'!$C$9:$C$24,MATCH($C262,'R0. Region mapping'!$A$9:$A$24,0))</f>
        <v>AFR</v>
      </c>
      <c r="E262" s="58">
        <v>54799</v>
      </c>
      <c r="F262" s="58">
        <v>59272.2</v>
      </c>
      <c r="G262" s="58">
        <v>69906.954510271142</v>
      </c>
      <c r="H262" s="58">
        <v>87778.576581791989</v>
      </c>
      <c r="I262" s="58">
        <v>88027.463952751772</v>
      </c>
      <c r="J262" s="58">
        <v>89788.763548952847</v>
      </c>
      <c r="K262" s="58">
        <v>90634.710936290154</v>
      </c>
      <c r="L262" s="58">
        <v>82599.169023777838</v>
      </c>
      <c r="M262" s="58">
        <v>62285.250539292654</v>
      </c>
      <c r="N262" s="58">
        <v>49316.806672760555</v>
      </c>
      <c r="O262" s="58">
        <v>39099.329019497673</v>
      </c>
      <c r="P262" s="58">
        <v>27347.917564951447</v>
      </c>
    </row>
    <row r="263" spans="1:16" x14ac:dyDescent="0.3">
      <c r="A263" s="39" t="s">
        <v>924</v>
      </c>
      <c r="B263" s="39" t="s">
        <v>931</v>
      </c>
      <c r="C263" s="39" t="s">
        <v>357</v>
      </c>
      <c r="D263" s="62" t="str">
        <f>INDEX('R0. Region mapping'!$C$9:$C$24,MATCH($C263,'R0. Region mapping'!$A$9:$A$24,0))</f>
        <v>LAM</v>
      </c>
      <c r="E263" s="58">
        <v>7756</v>
      </c>
      <c r="F263" s="58">
        <v>7989.2000000000007</v>
      </c>
      <c r="G263" s="58">
        <v>8497.4</v>
      </c>
      <c r="H263" s="58">
        <v>5481.9714124771926</v>
      </c>
      <c r="I263" s="58">
        <v>4710.1249587402026</v>
      </c>
      <c r="J263" s="58">
        <v>3513.7400806616429</v>
      </c>
      <c r="K263" s="58">
        <v>0.1244218385989312</v>
      </c>
      <c r="L263" s="58">
        <v>3602.9507400000002</v>
      </c>
      <c r="M263" s="58">
        <v>4504.19871909222</v>
      </c>
      <c r="N263" s="58">
        <v>1171.3422073393631</v>
      </c>
      <c r="O263" s="58">
        <v>270.08368736854288</v>
      </c>
      <c r="P263" s="58"/>
    </row>
    <row r="264" spans="1:16" x14ac:dyDescent="0.3">
      <c r="A264" s="39" t="s">
        <v>924</v>
      </c>
      <c r="B264" s="39" t="s">
        <v>931</v>
      </c>
      <c r="C264" s="39" t="s">
        <v>359</v>
      </c>
      <c r="D264" s="62" t="str">
        <f>INDEX('R0. Region mapping'!$C$9:$C$24,MATCH($C264,'R0. Region mapping'!$A$9:$A$24,0))</f>
        <v>ASI</v>
      </c>
      <c r="E264" s="58">
        <v>6066.7654501654515</v>
      </c>
      <c r="F264" s="58">
        <v>5986.8994166433868</v>
      </c>
      <c r="G264" s="58">
        <v>5452.9580292552973</v>
      </c>
      <c r="H264" s="58">
        <v>4584.6826980552987</v>
      </c>
      <c r="I264" s="58">
        <v>3499.3385340552986</v>
      </c>
      <c r="J264" s="58">
        <v>2172.6440560920855</v>
      </c>
      <c r="K264" s="58">
        <v>1267.5879345806052</v>
      </c>
      <c r="L264" s="58">
        <v>238.33033653163858</v>
      </c>
      <c r="M264" s="58">
        <v>1787.3656708430815</v>
      </c>
      <c r="N264" s="58">
        <v>1787.3656708430806</v>
      </c>
      <c r="O264" s="58">
        <v>1787.3656708430806</v>
      </c>
      <c r="P264" s="58">
        <v>1770.2594088427491</v>
      </c>
    </row>
    <row r="265" spans="1:16" x14ac:dyDescent="0.3">
      <c r="A265" s="39" t="s">
        <v>924</v>
      </c>
      <c r="B265" s="39" t="s">
        <v>931</v>
      </c>
      <c r="C265" s="39" t="s">
        <v>363</v>
      </c>
      <c r="D265" s="62" t="str">
        <f>INDEX('R0. Region mapping'!$C$9:$C$24,MATCH($C265,'R0. Region mapping'!$A$9:$A$24,0))</f>
        <v>NAM</v>
      </c>
      <c r="E265" s="58"/>
      <c r="F265" s="58"/>
      <c r="G265" s="58"/>
      <c r="H265" s="58"/>
      <c r="I265" s="58"/>
      <c r="J265" s="58"/>
      <c r="K265" s="58"/>
      <c r="L265" s="58"/>
      <c r="M265" s="58">
        <v>10551.787345463901</v>
      </c>
      <c r="N265" s="58">
        <v>10559.303570134945</v>
      </c>
      <c r="O265" s="58">
        <v>9.3620321268801874</v>
      </c>
      <c r="P265" s="58">
        <v>10471.232665349748</v>
      </c>
    </row>
    <row r="266" spans="1:16" x14ac:dyDescent="0.3">
      <c r="A266" s="39" t="s">
        <v>924</v>
      </c>
      <c r="B266" s="39" t="s">
        <v>931</v>
      </c>
      <c r="C266" s="39" t="s">
        <v>365</v>
      </c>
      <c r="D266" s="62" t="str">
        <f>INDEX('R0. Region mapping'!$C$9:$C$24,MATCH($C266,'R0. Region mapping'!$A$9:$A$24,0))</f>
        <v>EUR</v>
      </c>
      <c r="E266" s="58">
        <v>9134.56984293403</v>
      </c>
      <c r="F266" s="58">
        <v>2913.85272147769</v>
      </c>
      <c r="G266" s="58"/>
      <c r="H266" s="58"/>
      <c r="I266" s="58"/>
      <c r="J266" s="58">
        <v>34.477460639999997</v>
      </c>
      <c r="K266" s="58">
        <v>610.53431124157601</v>
      </c>
      <c r="L266" s="58">
        <v>8707.1743112415697</v>
      </c>
      <c r="M266" s="58">
        <v>8177.1102949630204</v>
      </c>
      <c r="N266" s="58">
        <v>7378.9619897215098</v>
      </c>
      <c r="O266" s="58">
        <v>6448.0856779032674</v>
      </c>
      <c r="P266" s="58">
        <v>5431.5139831447768</v>
      </c>
    </row>
    <row r="267" spans="1:16" x14ac:dyDescent="0.3">
      <c r="A267" s="39" t="s">
        <v>925</v>
      </c>
      <c r="B267" s="39" t="s">
        <v>929</v>
      </c>
      <c r="C267" s="39" t="s">
        <v>258</v>
      </c>
      <c r="D267" s="62" t="str">
        <f>INDEX('R0. Region mapping'!$C$9:$C$24,MATCH($C267,'R0. Region mapping'!$A$9:$A$24,0))</f>
        <v>AFR</v>
      </c>
      <c r="E267" s="39">
        <v>5943.7487520000004</v>
      </c>
      <c r="F267" s="39">
        <v>6367.0922568611986</v>
      </c>
      <c r="G267" s="39">
        <v>7562.1082802642986</v>
      </c>
      <c r="H267" s="39">
        <v>9957.8529219478114</v>
      </c>
      <c r="I267" s="39">
        <v>13814.055959238278</v>
      </c>
      <c r="J267" s="39">
        <v>19798.137302477302</v>
      </c>
      <c r="K267" s="39">
        <v>27933.777496424802</v>
      </c>
      <c r="L267" s="39">
        <v>39425.729988823085</v>
      </c>
      <c r="M267" s="39">
        <v>35222.073602359502</v>
      </c>
      <c r="N267" s="39">
        <v>43374.84084436913</v>
      </c>
      <c r="O267" s="39">
        <v>56903.369243082001</v>
      </c>
      <c r="P267" s="39">
        <v>73480.47598628854</v>
      </c>
    </row>
    <row r="268" spans="1:16" x14ac:dyDescent="0.3">
      <c r="A268" s="39" t="s">
        <v>925</v>
      </c>
      <c r="B268" s="39" t="s">
        <v>929</v>
      </c>
      <c r="C268" s="39" t="s">
        <v>261</v>
      </c>
      <c r="D268" s="62" t="str">
        <f>INDEX('R0. Region mapping'!$C$9:$C$24,MATCH($C268,'R0. Region mapping'!$A$9:$A$24,0))</f>
        <v>AUS</v>
      </c>
      <c r="E268" s="39">
        <v>8698.3700759999992</v>
      </c>
      <c r="F268" s="39">
        <v>9317.9114846631001</v>
      </c>
      <c r="G268" s="39">
        <v>11066.755867564099</v>
      </c>
      <c r="H268" s="39">
        <v>14019.36566308741</v>
      </c>
      <c r="I268" s="39">
        <v>20556.38081764619</v>
      </c>
      <c r="J268" s="39">
        <v>28996.80570422759</v>
      </c>
      <c r="K268" s="39">
        <v>40647.315521990815</v>
      </c>
      <c r="L268" s="39">
        <v>57697.522030594271</v>
      </c>
      <c r="M268" s="39">
        <v>81388.053467266189</v>
      </c>
      <c r="N268" s="39">
        <v>70707.776577024546</v>
      </c>
      <c r="O268" s="39">
        <v>52372.411297301129</v>
      </c>
      <c r="P268" s="39">
        <v>51443.478971818986</v>
      </c>
    </row>
    <row r="269" spans="1:16" x14ac:dyDescent="0.3">
      <c r="A269" s="39" t="s">
        <v>925</v>
      </c>
      <c r="B269" s="39" t="s">
        <v>929</v>
      </c>
      <c r="C269" s="39" t="s">
        <v>341</v>
      </c>
      <c r="D269" s="62" t="str">
        <f>INDEX('R0. Region mapping'!$C$9:$C$24,MATCH($C269,'R0. Region mapping'!$A$9:$A$24,0))</f>
        <v>NAM</v>
      </c>
      <c r="E269" s="39">
        <v>617.51113199999998</v>
      </c>
      <c r="F269" s="39">
        <v>1424.9757345876001</v>
      </c>
      <c r="G269" s="39">
        <v>1584.5546077635161</v>
      </c>
      <c r="H269" s="39">
        <v>1452.5937686550301</v>
      </c>
      <c r="I269" s="39">
        <v>672.07385668871802</v>
      </c>
      <c r="J269" s="39">
        <v>5.32134085057268</v>
      </c>
      <c r="K269" s="39">
        <v>5.3213408505726898</v>
      </c>
      <c r="L269" s="39">
        <v>7.62028107306267</v>
      </c>
      <c r="M269" s="39">
        <v>7.6202810730627197</v>
      </c>
      <c r="N269" s="39">
        <v>7.62028107306267</v>
      </c>
      <c r="O269" s="39">
        <v>7.6202810730316903</v>
      </c>
      <c r="P269" s="39">
        <v>7.6202810730628503</v>
      </c>
    </row>
    <row r="270" spans="1:16" x14ac:dyDescent="0.3">
      <c r="A270" s="39" t="s">
        <v>925</v>
      </c>
      <c r="B270" s="39" t="s">
        <v>929</v>
      </c>
      <c r="C270" s="39" t="s">
        <v>343</v>
      </c>
      <c r="D270" s="62" t="str">
        <f>INDEX('R0. Region mapping'!$C$9:$C$24,MATCH($C270,'R0. Region mapping'!$A$9:$A$24,0))</f>
        <v>ASI</v>
      </c>
      <c r="E270" s="39">
        <v>46391.120343504801</v>
      </c>
      <c r="F270" s="39">
        <v>58024.0049994</v>
      </c>
      <c r="G270" s="39">
        <v>77398.900157678203</v>
      </c>
      <c r="H270" s="39">
        <v>60194.217420111934</v>
      </c>
      <c r="I270" s="39">
        <v>84293.263826316266</v>
      </c>
      <c r="J270" s="39">
        <v>76260.660491965595</v>
      </c>
      <c r="K270" s="39">
        <v>55140.557921673302</v>
      </c>
      <c r="L270" s="39">
        <v>27789.302669530443</v>
      </c>
      <c r="M270" s="39">
        <v>633.31894123343602</v>
      </c>
      <c r="N270" s="39">
        <v>2123.0395661814032</v>
      </c>
      <c r="O270" s="39">
        <v>627.93153601938002</v>
      </c>
      <c r="P270" s="39">
        <v>627.84003344021903</v>
      </c>
    </row>
    <row r="271" spans="1:16" x14ac:dyDescent="0.3">
      <c r="A271" s="39" t="s">
        <v>925</v>
      </c>
      <c r="B271" s="39" t="s">
        <v>929</v>
      </c>
      <c r="C271" s="39" t="s">
        <v>345</v>
      </c>
      <c r="D271" s="62" t="str">
        <f>INDEX('R0. Region mapping'!$C$9:$C$24,MATCH($C271,'R0. Region mapping'!$A$9:$A$24,0))</f>
        <v>LAM</v>
      </c>
      <c r="E271" s="39">
        <v>1956.4995470857345</v>
      </c>
      <c r="F271" s="39">
        <v>2095.445209019198</v>
      </c>
      <c r="G271" s="39">
        <v>2489.6842308059158</v>
      </c>
      <c r="H271" s="39">
        <v>3279.2994271424759</v>
      </c>
      <c r="I271" s="39">
        <v>4625.5824134105969</v>
      </c>
      <c r="J271" s="39">
        <v>6195.4831116287696</v>
      </c>
      <c r="K271" s="39">
        <v>9178.0134502403725</v>
      </c>
      <c r="L271" s="39">
        <v>12124.722106018955</v>
      </c>
      <c r="M271" s="39">
        <v>18210.308520786421</v>
      </c>
      <c r="N271" s="39">
        <v>12823.730879482122</v>
      </c>
      <c r="O271" s="39">
        <v>7068.852165140941</v>
      </c>
      <c r="P271" s="39">
        <v>7772.2650339473512</v>
      </c>
    </row>
    <row r="272" spans="1:16" x14ac:dyDescent="0.3">
      <c r="A272" s="39" t="s">
        <v>925</v>
      </c>
      <c r="B272" s="39" t="s">
        <v>929</v>
      </c>
      <c r="C272" s="39" t="s">
        <v>347</v>
      </c>
      <c r="D272" s="62" t="str">
        <f>INDEX('R0. Region mapping'!$C$9:$C$24,MATCH($C272,'R0. Region mapping'!$A$9:$A$24,0))</f>
        <v>EUR</v>
      </c>
      <c r="E272" s="39">
        <v>220.65328754320069</v>
      </c>
      <c r="F272" s="39">
        <v>4653.0258739403698</v>
      </c>
      <c r="G272" s="39">
        <v>5526.0222973536002</v>
      </c>
      <c r="H272" s="39">
        <v>5814.0175940579702</v>
      </c>
      <c r="I272" s="39">
        <v>5529.7969783064091</v>
      </c>
      <c r="J272" s="39">
        <v>5926.320376557941</v>
      </c>
      <c r="K272" s="39">
        <v>5892.6809084573833</v>
      </c>
      <c r="L272" s="39">
        <v>8259.3478966519197</v>
      </c>
      <c r="M272" s="39">
        <v>1103.0901644717535</v>
      </c>
      <c r="N272" s="39">
        <v>2686.0002447673514</v>
      </c>
      <c r="O272" s="39">
        <v>6989.4278107891014</v>
      </c>
      <c r="P272" s="39">
        <v>11647.266941213826</v>
      </c>
    </row>
    <row r="273" spans="1:16" x14ac:dyDescent="0.3">
      <c r="A273" s="39" t="s">
        <v>925</v>
      </c>
      <c r="B273" s="39" t="s">
        <v>929</v>
      </c>
      <c r="C273" s="39" t="s">
        <v>349</v>
      </c>
      <c r="D273" s="62" t="str">
        <f>INDEX('R0. Region mapping'!$C$9:$C$24,MATCH($C273,'R0. Region mapping'!$A$9:$A$24,0))</f>
        <v>ASI</v>
      </c>
      <c r="E273" s="39">
        <v>7004.1642922463398</v>
      </c>
      <c r="F273" s="39">
        <v>7501.01150087112</v>
      </c>
      <c r="G273" s="39">
        <v>7249.1500741468599</v>
      </c>
      <c r="H273" s="39">
        <v>6868.0245479229998</v>
      </c>
      <c r="I273" s="39">
        <v>5423.8958568425733</v>
      </c>
      <c r="J273" s="39">
        <v>7507.0937636889194</v>
      </c>
      <c r="K273" s="39">
        <v>11865.421458610217</v>
      </c>
      <c r="L273" s="39">
        <v>12994.397597619582</v>
      </c>
      <c r="M273" s="39">
        <v>16984.006677467947</v>
      </c>
      <c r="N273" s="39">
        <v>15884.623407924786</v>
      </c>
      <c r="O273" s="39">
        <v>13407.576453698126</v>
      </c>
      <c r="P273" s="39">
        <v>11043.15236387689</v>
      </c>
    </row>
    <row r="274" spans="1:16" x14ac:dyDescent="0.3">
      <c r="A274" s="39" t="s">
        <v>925</v>
      </c>
      <c r="B274" s="39" t="s">
        <v>929</v>
      </c>
      <c r="C274" s="39" t="s">
        <v>351</v>
      </c>
      <c r="D274" s="62" t="str">
        <f>INDEX('R0. Region mapping'!$C$9:$C$24,MATCH($C274,'R0. Region mapping'!$A$9:$A$24,0))</f>
        <v>ASI</v>
      </c>
      <c r="E274" s="39">
        <v>7409.3540039325098</v>
      </c>
      <c r="F274" s="39">
        <v>8929.7982051012004</v>
      </c>
      <c r="G274" s="39">
        <v>12524.503927366441</v>
      </c>
      <c r="H274" s="39">
        <v>16680.461549150321</v>
      </c>
      <c r="I274" s="39">
        <v>18081.325341323951</v>
      </c>
      <c r="J274" s="39">
        <v>20801.6067021368</v>
      </c>
      <c r="K274" s="39">
        <v>26498.365607693857</v>
      </c>
      <c r="L274" s="39">
        <v>29876.287801161601</v>
      </c>
      <c r="M274" s="39">
        <v>36518.110271255398</v>
      </c>
      <c r="N274" s="39">
        <v>42201.1024419319</v>
      </c>
      <c r="O274" s="39">
        <v>44862.523134335897</v>
      </c>
      <c r="P274" s="39">
        <v>6136.9617105407297</v>
      </c>
    </row>
    <row r="275" spans="1:16" x14ac:dyDescent="0.3">
      <c r="A275" s="39" t="s">
        <v>925</v>
      </c>
      <c r="B275" s="39" t="s">
        <v>929</v>
      </c>
      <c r="C275" s="39" t="s">
        <v>353</v>
      </c>
      <c r="D275" s="62" t="str">
        <f>INDEX('R0. Region mapping'!$C$9:$C$24,MATCH($C275,'R0. Region mapping'!$A$9:$A$24,0))</f>
        <v>ASI</v>
      </c>
      <c r="H275" s="39">
        <v>4.0000000000000002E-4</v>
      </c>
      <c r="I275" s="39">
        <v>1.36424070424845E-3</v>
      </c>
      <c r="J275" s="39">
        <v>2.3243962466017501E-3</v>
      </c>
      <c r="K275" s="39">
        <v>3.6787904646488098E-3</v>
      </c>
      <c r="L275" s="39">
        <v>5.5892972700184104E-3</v>
      </c>
      <c r="M275" s="39">
        <v>8.2842558018309791E-3</v>
      </c>
      <c r="N275" s="39">
        <v>1.2085760966731101E-2</v>
      </c>
      <c r="O275" s="39">
        <v>1.7448159440834068E-2</v>
      </c>
      <c r="P275" s="39">
        <v>2.5012352082360148E-2</v>
      </c>
    </row>
    <row r="276" spans="1:16" x14ac:dyDescent="0.3">
      <c r="A276" s="39" t="s">
        <v>925</v>
      </c>
      <c r="B276" s="39" t="s">
        <v>929</v>
      </c>
      <c r="C276" s="39" t="s">
        <v>355</v>
      </c>
      <c r="D276" s="62" t="str">
        <f>INDEX('R0. Region mapping'!$C$9:$C$24,MATCH($C276,'R0. Region mapping'!$A$9:$A$24,0))</f>
        <v>AFR</v>
      </c>
      <c r="E276" s="39">
        <v>167.08318595763097</v>
      </c>
      <c r="F276" s="39">
        <v>85.690512330299896</v>
      </c>
      <c r="G276" s="39">
        <v>225.21379663578699</v>
      </c>
      <c r="H276" s="39">
        <v>511.06860185559179</v>
      </c>
      <c r="I276" s="39">
        <v>356.8984322616235</v>
      </c>
      <c r="J276" s="39">
        <v>74.5857564529</v>
      </c>
      <c r="K276" s="39">
        <v>78.295970105844304</v>
      </c>
      <c r="L276" s="39">
        <v>90.327720901955104</v>
      </c>
      <c r="M276" s="39">
        <v>96.066809842055306</v>
      </c>
      <c r="N276" s="39">
        <v>82.318947076582802</v>
      </c>
      <c r="O276" s="39">
        <v>69.3372858119548</v>
      </c>
      <c r="P276" s="39">
        <v>57.592326088497003</v>
      </c>
    </row>
    <row r="277" spans="1:16" x14ac:dyDescent="0.3">
      <c r="A277" s="39" t="s">
        <v>925</v>
      </c>
      <c r="B277" s="39" t="s">
        <v>929</v>
      </c>
      <c r="C277" s="39" t="s">
        <v>357</v>
      </c>
      <c r="D277" s="62" t="str">
        <f>INDEX('R0. Region mapping'!$C$9:$C$24,MATCH($C277,'R0. Region mapping'!$A$9:$A$24,0))</f>
        <v>LAM</v>
      </c>
      <c r="E277" s="39">
        <v>173.91967199999999</v>
      </c>
      <c r="F277" s="39">
        <v>231.3813991797</v>
      </c>
      <c r="G277" s="39">
        <v>238.62200678714299</v>
      </c>
      <c r="H277" s="39">
        <v>102.51449333298</v>
      </c>
      <c r="I277" s="39">
        <v>4.7756148048</v>
      </c>
      <c r="J277" s="39">
        <v>4.7756148047999902</v>
      </c>
      <c r="K277" s="39">
        <v>2.2901200512949602</v>
      </c>
      <c r="L277" s="39">
        <v>4.0591394438400004</v>
      </c>
      <c r="M277" s="39">
        <v>3.3426640828799998</v>
      </c>
      <c r="N277" s="39">
        <v>2.6261887219200002</v>
      </c>
      <c r="O277" s="39">
        <v>1.9520504212740999</v>
      </c>
      <c r="P277" s="39">
        <v>2.0309302520347199</v>
      </c>
    </row>
    <row r="278" spans="1:16" x14ac:dyDescent="0.3">
      <c r="A278" s="39" t="s">
        <v>925</v>
      </c>
      <c r="B278" s="39" t="s">
        <v>929</v>
      </c>
      <c r="C278" s="39" t="s">
        <v>359</v>
      </c>
      <c r="D278" s="62" t="str">
        <f>INDEX('R0. Region mapping'!$C$9:$C$24,MATCH($C278,'R0. Region mapping'!$A$9:$A$24,0))</f>
        <v>ASI</v>
      </c>
      <c r="E278" s="39">
        <v>6026.521788</v>
      </c>
      <c r="F278" s="39">
        <v>6455.7608023502989</v>
      </c>
      <c r="G278" s="39">
        <v>7667.4186974833201</v>
      </c>
      <c r="H278" s="39">
        <v>10096.526631028211</v>
      </c>
      <c r="I278" s="39">
        <v>11413.89890586918</v>
      </c>
      <c r="J278" s="39">
        <v>15903.645190610092</v>
      </c>
      <c r="K278" s="39">
        <v>23918.917176868184</v>
      </c>
      <c r="L278" s="39">
        <v>37688.080021551184</v>
      </c>
      <c r="M278" s="39">
        <v>56388.256694508244</v>
      </c>
      <c r="N278" s="39">
        <v>79540.769351165232</v>
      </c>
      <c r="O278" s="39">
        <v>112200.13033117355</v>
      </c>
      <c r="P278" s="39">
        <v>158267.68302422416</v>
      </c>
    </row>
    <row r="279" spans="1:16" x14ac:dyDescent="0.3">
      <c r="A279" s="39" t="s">
        <v>925</v>
      </c>
      <c r="B279" s="39" t="s">
        <v>929</v>
      </c>
      <c r="C279" s="39" t="s">
        <v>361</v>
      </c>
      <c r="D279" s="62" t="str">
        <f>INDEX('R0. Region mapping'!$C$9:$C$24,MATCH($C279,'R0. Region mapping'!$A$9:$A$24,0))</f>
        <v>ASI</v>
      </c>
      <c r="E279" s="39">
        <v>27.359994934522401</v>
      </c>
      <c r="F279" s="39">
        <v>6.1753993152015898</v>
      </c>
      <c r="G279" s="39">
        <v>6.9509008023695502</v>
      </c>
      <c r="H279" s="39">
        <v>6.2017798029881703</v>
      </c>
      <c r="I279" s="39">
        <v>7.1810829600221799</v>
      </c>
      <c r="J279" s="39">
        <v>6.5560173812585303</v>
      </c>
      <c r="K279" s="39">
        <v>5.8704126367122598</v>
      </c>
      <c r="L279" s="39">
        <v>6.1766263259157803</v>
      </c>
      <c r="M279" s="39">
        <v>5.9043992412081998</v>
      </c>
      <c r="N279" s="39">
        <v>5.8940547827907199</v>
      </c>
      <c r="O279" s="39">
        <v>6.1766263259157803</v>
      </c>
      <c r="P279" s="39">
        <v>5.3889888892035103</v>
      </c>
    </row>
    <row r="280" spans="1:16" x14ac:dyDescent="0.3">
      <c r="A280" s="39" t="s">
        <v>925</v>
      </c>
      <c r="B280" s="39" t="s">
        <v>929</v>
      </c>
      <c r="C280" s="39" t="s">
        <v>363</v>
      </c>
      <c r="D280" s="62" t="str">
        <f>INDEX('R0. Region mapping'!$C$9:$C$24,MATCH($C280,'R0. Region mapping'!$A$9:$A$24,0))</f>
        <v>NAM</v>
      </c>
      <c r="E280" s="39">
        <v>22227.2315051361</v>
      </c>
      <c r="F280" s="39">
        <v>25304.621501101501</v>
      </c>
      <c r="G280" s="39">
        <v>30053.952426435699</v>
      </c>
      <c r="H280" s="39">
        <v>18603.188516073231</v>
      </c>
      <c r="I280" s="39">
        <v>23117.917569776597</v>
      </c>
      <c r="J280" s="39">
        <v>31199.485889580879</v>
      </c>
      <c r="K280" s="39">
        <v>32513.95363950367</v>
      </c>
      <c r="L280" s="39">
        <v>42227.279907566117</v>
      </c>
      <c r="M280" s="39">
        <v>39088.039614539994</v>
      </c>
      <c r="N280" s="39">
        <v>50986.357608464103</v>
      </c>
      <c r="O280" s="39">
        <v>66851.166614251983</v>
      </c>
      <c r="P280" s="39">
        <v>67596.618384271089</v>
      </c>
    </row>
    <row r="281" spans="1:16" x14ac:dyDescent="0.3">
      <c r="A281" s="39" t="s">
        <v>925</v>
      </c>
      <c r="B281" s="39" t="s">
        <v>929</v>
      </c>
      <c r="C281" s="39" t="s">
        <v>365</v>
      </c>
      <c r="D281" s="62" t="str">
        <f>INDEX('R0. Region mapping'!$C$9:$C$24,MATCH($C281,'R0. Region mapping'!$A$9:$A$24,0))</f>
        <v>EUR</v>
      </c>
      <c r="E281" s="39">
        <v>1670.2518210122685</v>
      </c>
      <c r="F281" s="39">
        <v>2465.98526880084</v>
      </c>
      <c r="G281" s="39">
        <v>3217.9165036998402</v>
      </c>
      <c r="H281" s="39">
        <v>130.76926927129901</v>
      </c>
      <c r="I281" s="39">
        <v>6245.3768831453799</v>
      </c>
      <c r="J281" s="39">
        <v>1734.66440314231</v>
      </c>
      <c r="K281" s="39">
        <v>310.84967374174897</v>
      </c>
      <c r="L281" s="39">
        <v>546.05818562502805</v>
      </c>
      <c r="M281" s="39">
        <v>450.33763446856</v>
      </c>
      <c r="N281" s="39">
        <v>762.65468138136202</v>
      </c>
      <c r="O281" s="39">
        <v>874.46977122050203</v>
      </c>
      <c r="P281" s="39">
        <v>988.45387026961998</v>
      </c>
    </row>
    <row r="282" spans="1:16" x14ac:dyDescent="0.3">
      <c r="A282" s="39" t="s">
        <v>925</v>
      </c>
      <c r="B282" s="39" t="s">
        <v>930</v>
      </c>
      <c r="C282" s="39" t="s">
        <v>258</v>
      </c>
      <c r="D282" s="62" t="str">
        <f>INDEX('R0. Region mapping'!$C$9:$C$24,MATCH($C282,'R0. Region mapping'!$A$9:$A$24,0))</f>
        <v>AFR</v>
      </c>
      <c r="E282" s="39">
        <v>9039.9093712582599</v>
      </c>
      <c r="F282" s="39">
        <v>8916.1687147200209</v>
      </c>
      <c r="G282" s="39">
        <v>10526.03068617582</v>
      </c>
      <c r="H282" s="39">
        <v>13789.7862667601</v>
      </c>
      <c r="I282" s="39">
        <v>13709.045539734592</v>
      </c>
      <c r="J282" s="39">
        <v>10411.707667076906</v>
      </c>
      <c r="K282" s="39">
        <v>9337.3173991660351</v>
      </c>
      <c r="L282" s="39">
        <v>12092.979741941652</v>
      </c>
      <c r="M282" s="39">
        <v>14378.696377760194</v>
      </c>
      <c r="N282" s="39">
        <v>17039.122658663902</v>
      </c>
      <c r="O282" s="39">
        <v>17222.87933799942</v>
      </c>
      <c r="P282" s="39">
        <v>16163.232949378165</v>
      </c>
    </row>
    <row r="283" spans="1:16" x14ac:dyDescent="0.3">
      <c r="A283" s="39" t="s">
        <v>925</v>
      </c>
      <c r="B283" s="39" t="s">
        <v>930</v>
      </c>
      <c r="C283" s="39" t="s">
        <v>261</v>
      </c>
      <c r="D283" s="62" t="str">
        <f>INDEX('R0. Region mapping'!$C$9:$C$24,MATCH($C283,'R0. Region mapping'!$A$9:$A$24,0))</f>
        <v>AUS</v>
      </c>
      <c r="E283" s="39">
        <v>3084.4860447073002</v>
      </c>
      <c r="F283" s="39">
        <v>1703.66057912118</v>
      </c>
      <c r="G283" s="39">
        <v>1618.49252316968</v>
      </c>
      <c r="H283" s="39">
        <v>757.80667035737804</v>
      </c>
      <c r="I283" s="39">
        <v>875.51039159036804</v>
      </c>
      <c r="J283" s="39">
        <v>998.12917723747</v>
      </c>
      <c r="K283" s="39">
        <v>1083.8755572878899</v>
      </c>
      <c r="L283" s="39">
        <v>2024.1774663560204</v>
      </c>
      <c r="M283" s="39">
        <v>2266.4086792809412</v>
      </c>
      <c r="N283" s="39">
        <v>2329.2460220223538</v>
      </c>
      <c r="O283" s="39">
        <v>2351.2641825190799</v>
      </c>
      <c r="P283" s="39">
        <v>4083.0211247734997</v>
      </c>
    </row>
    <row r="284" spans="1:16" x14ac:dyDescent="0.3">
      <c r="A284" s="39" t="s">
        <v>925</v>
      </c>
      <c r="B284" s="39" t="s">
        <v>930</v>
      </c>
      <c r="C284" s="39" t="s">
        <v>341</v>
      </c>
      <c r="D284" s="62" t="str">
        <f>INDEX('R0. Region mapping'!$C$9:$C$24,MATCH($C284,'R0. Region mapping'!$A$9:$A$24,0))</f>
        <v>NAM</v>
      </c>
      <c r="E284" s="39">
        <v>7605.4334891381804</v>
      </c>
      <c r="F284" s="39">
        <v>7112.7855872739901</v>
      </c>
      <c r="G284" s="39">
        <v>6603.8425615837205</v>
      </c>
      <c r="H284" s="39">
        <v>8236.2225034909388</v>
      </c>
      <c r="I284" s="39">
        <v>7036.2308021182598</v>
      </c>
      <c r="J284" s="39">
        <v>2929.8158028994667</v>
      </c>
      <c r="K284" s="39">
        <v>2973.1329702836169</v>
      </c>
      <c r="L284" s="39">
        <v>3403.5550582937985</v>
      </c>
      <c r="M284" s="39">
        <v>5186.0375542976726</v>
      </c>
      <c r="N284" s="39">
        <v>5331.2126383341738</v>
      </c>
      <c r="O284" s="39">
        <v>8924.5200854087561</v>
      </c>
      <c r="P284" s="39">
        <v>7685.6888161225961</v>
      </c>
    </row>
    <row r="285" spans="1:16" x14ac:dyDescent="0.3">
      <c r="A285" s="39" t="s">
        <v>925</v>
      </c>
      <c r="B285" s="39" t="s">
        <v>930</v>
      </c>
      <c r="C285" s="39" t="s">
        <v>343</v>
      </c>
      <c r="D285" s="62" t="str">
        <f>INDEX('R0. Region mapping'!$C$9:$C$24,MATCH($C285,'R0. Region mapping'!$A$9:$A$24,0))</f>
        <v>ASI</v>
      </c>
      <c r="E285" s="39">
        <v>7727.7237550360696</v>
      </c>
      <c r="F285" s="39">
        <v>2206.5955447464339</v>
      </c>
      <c r="G285" s="39">
        <v>4310.3390774762602</v>
      </c>
      <c r="H285" s="39">
        <v>117.46397338050001</v>
      </c>
      <c r="I285" s="39">
        <v>1149.3438955314336</v>
      </c>
      <c r="J285" s="39">
        <v>1029.3183984591999</v>
      </c>
      <c r="K285" s="39">
        <v>3194.53278266286</v>
      </c>
      <c r="L285" s="39">
        <v>6700.2166073893804</v>
      </c>
      <c r="M285" s="39">
        <v>13020.19952168861</v>
      </c>
      <c r="N285" s="39">
        <v>10041.915219160999</v>
      </c>
      <c r="O285" s="39">
        <v>7671.7379905536</v>
      </c>
      <c r="P285" s="39">
        <v>8737.1761850221992</v>
      </c>
    </row>
    <row r="286" spans="1:16" x14ac:dyDescent="0.3">
      <c r="A286" s="39" t="s">
        <v>925</v>
      </c>
      <c r="B286" s="39" t="s">
        <v>930</v>
      </c>
      <c r="C286" s="39" t="s">
        <v>345</v>
      </c>
      <c r="D286" s="62" t="str">
        <f>INDEX('R0. Region mapping'!$C$9:$C$24,MATCH($C286,'R0. Region mapping'!$A$9:$A$24,0))</f>
        <v>LAM</v>
      </c>
      <c r="E286" s="39">
        <v>8096.6507530707595</v>
      </c>
      <c r="F286" s="39">
        <v>9129.9007758533298</v>
      </c>
      <c r="G286" s="39">
        <v>8874.3315350985831</v>
      </c>
      <c r="H286" s="39">
        <v>8057.4088748627501</v>
      </c>
      <c r="I286" s="39">
        <v>7785.1755321999535</v>
      </c>
      <c r="J286" s="39">
        <v>9951.5206404596393</v>
      </c>
      <c r="K286" s="39">
        <v>13101.16862394539</v>
      </c>
      <c r="L286" s="39">
        <v>14737.378783234839</v>
      </c>
      <c r="M286" s="39">
        <v>15961.122270657988</v>
      </c>
      <c r="N286" s="39">
        <v>14980.072332439617</v>
      </c>
      <c r="O286" s="39">
        <v>14238.546905693147</v>
      </c>
      <c r="P286" s="39">
        <v>13260.186817574024</v>
      </c>
    </row>
    <row r="287" spans="1:16" x14ac:dyDescent="0.3">
      <c r="A287" s="39" t="s">
        <v>925</v>
      </c>
      <c r="B287" s="39" t="s">
        <v>930</v>
      </c>
      <c r="C287" s="39" t="s">
        <v>347</v>
      </c>
      <c r="D287" s="62" t="str">
        <f>INDEX('R0. Region mapping'!$C$9:$C$24,MATCH($C287,'R0. Region mapping'!$A$9:$A$24,0))</f>
        <v>EUR</v>
      </c>
      <c r="E287" s="39">
        <v>5482.4287494051005</v>
      </c>
      <c r="F287" s="39">
        <v>1041.1289227197251</v>
      </c>
      <c r="G287" s="39">
        <v>282.377261648922</v>
      </c>
      <c r="H287" s="39">
        <v>752.61168596449784</v>
      </c>
      <c r="I287" s="39">
        <v>571.21404681539798</v>
      </c>
      <c r="J287" s="39">
        <v>86.533012663470402</v>
      </c>
      <c r="K287" s="39">
        <v>74.040285613177801</v>
      </c>
      <c r="L287" s="39">
        <v>37.902000000000001</v>
      </c>
      <c r="M287" s="39">
        <v>896.79104021451201</v>
      </c>
      <c r="N287" s="39">
        <v>743.53857890698794</v>
      </c>
      <c r="O287" s="39">
        <v>26.868000000000002</v>
      </c>
      <c r="P287" s="39">
        <v>1049.3831308297611</v>
      </c>
    </row>
    <row r="288" spans="1:16" x14ac:dyDescent="0.3">
      <c r="A288" s="39" t="s">
        <v>925</v>
      </c>
      <c r="B288" s="39" t="s">
        <v>930</v>
      </c>
      <c r="C288" s="39" t="s">
        <v>349</v>
      </c>
      <c r="D288" s="62" t="str">
        <f>INDEX('R0. Region mapping'!$C$9:$C$24,MATCH($C288,'R0. Region mapping'!$A$9:$A$24,0))</f>
        <v>ASI</v>
      </c>
      <c r="E288" s="39">
        <v>30068.7717821429</v>
      </c>
      <c r="F288" s="39">
        <v>25532.1150386843</v>
      </c>
      <c r="G288" s="39">
        <v>32059.0488437239</v>
      </c>
      <c r="H288" s="39">
        <v>61604.775304686897</v>
      </c>
      <c r="I288" s="39">
        <v>71094.868735774799</v>
      </c>
      <c r="J288" s="39">
        <v>78040.541220874409</v>
      </c>
      <c r="K288" s="39">
        <v>84459.267926282599</v>
      </c>
      <c r="L288" s="39">
        <v>82360.2281175596</v>
      </c>
      <c r="M288" s="39">
        <v>72856.09360130351</v>
      </c>
      <c r="N288" s="39">
        <v>77491.772686780721</v>
      </c>
      <c r="O288" s="39">
        <v>79300.901973002226</v>
      </c>
      <c r="P288" s="39">
        <v>88401.827989178782</v>
      </c>
    </row>
    <row r="289" spans="1:16" x14ac:dyDescent="0.3">
      <c r="A289" s="39" t="s">
        <v>925</v>
      </c>
      <c r="B289" s="39" t="s">
        <v>930</v>
      </c>
      <c r="C289" s="39" t="s">
        <v>351</v>
      </c>
      <c r="D289" s="62" t="str">
        <f>INDEX('R0. Region mapping'!$C$9:$C$24,MATCH($C289,'R0. Region mapping'!$A$9:$A$24,0))</f>
        <v>ASI</v>
      </c>
      <c r="E289" s="39">
        <v>3459.6166456903106</v>
      </c>
      <c r="F289" s="39">
        <v>1029.5981722224676</v>
      </c>
      <c r="G289" s="39">
        <v>1276.9104255180521</v>
      </c>
      <c r="H289" s="39">
        <v>286.25569661408502</v>
      </c>
      <c r="I289" s="39">
        <v>722.65076596939093</v>
      </c>
      <c r="J289" s="39">
        <v>787.57072059387701</v>
      </c>
      <c r="K289" s="39">
        <v>111.73874448583899</v>
      </c>
      <c r="L289" s="39">
        <v>226.05891050999</v>
      </c>
      <c r="M289" s="39">
        <v>288.686855047508</v>
      </c>
      <c r="N289" s="39">
        <v>1071.7465714001282</v>
      </c>
      <c r="O289" s="39">
        <v>711.57877472451798</v>
      </c>
      <c r="P289" s="39">
        <v>813.54593009815994</v>
      </c>
    </row>
    <row r="290" spans="1:16" x14ac:dyDescent="0.3">
      <c r="A290" s="39" t="s">
        <v>925</v>
      </c>
      <c r="B290" s="39" t="s">
        <v>930</v>
      </c>
      <c r="C290" s="39" t="s">
        <v>353</v>
      </c>
      <c r="D290" s="62" t="str">
        <f>INDEX('R0. Region mapping'!$C$9:$C$24,MATCH($C290,'R0. Region mapping'!$A$9:$A$24,0))</f>
        <v>ASI</v>
      </c>
      <c r="E290" s="39">
        <v>183.98666424391905</v>
      </c>
      <c r="F290" s="39">
        <v>166.207131163187</v>
      </c>
      <c r="G290" s="39">
        <v>125.38201894835399</v>
      </c>
      <c r="H290" s="39">
        <v>0.78653019743897246</v>
      </c>
      <c r="I290" s="39">
        <v>5.5555555555555601E-3</v>
      </c>
      <c r="J290" s="39">
        <v>7.7777777777777802E-3</v>
      </c>
      <c r="K290" s="39">
        <v>1.4999999999999999E-2</v>
      </c>
      <c r="L290" s="39">
        <v>43.430660370156303</v>
      </c>
      <c r="M290" s="39">
        <v>43.334551582583899</v>
      </c>
      <c r="N290" s="39">
        <v>15.282391038023</v>
      </c>
      <c r="O290" s="39">
        <v>42.635503447468402</v>
      </c>
      <c r="P290" s="39">
        <v>57.902547160208499</v>
      </c>
    </row>
    <row r="291" spans="1:16" x14ac:dyDescent="0.3">
      <c r="A291" s="39" t="s">
        <v>925</v>
      </c>
      <c r="B291" s="39" t="s">
        <v>930</v>
      </c>
      <c r="C291" s="39" t="s">
        <v>355</v>
      </c>
      <c r="D291" s="62" t="str">
        <f>INDEX('R0. Region mapping'!$C$9:$C$24,MATCH($C291,'R0. Region mapping'!$A$9:$A$24,0))</f>
        <v>AFR</v>
      </c>
      <c r="E291" s="39">
        <v>11965.1546962092</v>
      </c>
      <c r="F291" s="39">
        <v>18709.1842639723</v>
      </c>
      <c r="G291" s="39">
        <v>21680.798387036219</v>
      </c>
      <c r="H291" s="39">
        <v>29336.115536749341</v>
      </c>
      <c r="I291" s="39">
        <v>34967.419440943762</v>
      </c>
      <c r="J291" s="39">
        <v>38408.590843900412</v>
      </c>
      <c r="K291" s="39">
        <v>44644.445371208945</v>
      </c>
      <c r="L291" s="39">
        <v>45274.762097696002</v>
      </c>
      <c r="M291" s="39">
        <v>43899.15741134651</v>
      </c>
      <c r="N291" s="39">
        <v>44556.817747841356</v>
      </c>
      <c r="O291" s="39">
        <v>46024.914658290807</v>
      </c>
      <c r="P291" s="39">
        <v>35759.297577607191</v>
      </c>
    </row>
    <row r="292" spans="1:16" x14ac:dyDescent="0.3">
      <c r="A292" s="39" t="s">
        <v>925</v>
      </c>
      <c r="B292" s="39" t="s">
        <v>930</v>
      </c>
      <c r="C292" s="39" t="s">
        <v>357</v>
      </c>
      <c r="D292" s="62" t="str">
        <f>INDEX('R0. Region mapping'!$C$9:$C$24,MATCH($C292,'R0. Region mapping'!$A$9:$A$24,0))</f>
        <v>LAM</v>
      </c>
      <c r="E292" s="39">
        <v>1489.2188291199968</v>
      </c>
      <c r="F292" s="39">
        <v>511.30880000000002</v>
      </c>
      <c r="G292" s="39">
        <v>929.84418681747502</v>
      </c>
      <c r="H292" s="39">
        <v>488.30774085952851</v>
      </c>
      <c r="I292" s="39">
        <v>383.82342112081403</v>
      </c>
      <c r="J292" s="39">
        <v>926.10646009220886</v>
      </c>
      <c r="K292" s="39">
        <v>212.93004667387999</v>
      </c>
      <c r="L292" s="39">
        <v>230.58884735999999</v>
      </c>
      <c r="M292" s="39">
        <v>512.565219571954</v>
      </c>
      <c r="N292" s="39">
        <v>1171.052134917526</v>
      </c>
      <c r="O292" s="39">
        <v>483.96486640745928</v>
      </c>
      <c r="P292" s="39">
        <v>1099.1881949535941</v>
      </c>
    </row>
    <row r="293" spans="1:16" x14ac:dyDescent="0.3">
      <c r="A293" s="39" t="s">
        <v>925</v>
      </c>
      <c r="B293" s="39" t="s">
        <v>930</v>
      </c>
      <c r="C293" s="39" t="s">
        <v>359</v>
      </c>
      <c r="D293" s="62" t="str">
        <f>INDEX('R0. Region mapping'!$C$9:$C$24,MATCH($C293,'R0. Region mapping'!$A$9:$A$24,0))</f>
        <v>ASI</v>
      </c>
      <c r="E293" s="39">
        <v>10236.542041205354</v>
      </c>
      <c r="F293" s="39">
        <v>12469.319080968828</v>
      </c>
      <c r="G293" s="39">
        <v>13179.446794249599</v>
      </c>
      <c r="H293" s="39">
        <v>12202.387928084578</v>
      </c>
      <c r="I293" s="39">
        <v>9322.2821603640041</v>
      </c>
      <c r="J293" s="39">
        <v>2471.251535407644</v>
      </c>
      <c r="K293" s="39">
        <v>1084.2431540247048</v>
      </c>
      <c r="L293" s="39">
        <v>2103.0156822685249</v>
      </c>
      <c r="M293" s="39">
        <v>3131.5897944104063</v>
      </c>
      <c r="N293" s="39">
        <v>1430.8499919204201</v>
      </c>
      <c r="O293" s="39">
        <v>1853.3636069457041</v>
      </c>
      <c r="P293" s="39">
        <v>4164.9392116907729</v>
      </c>
    </row>
    <row r="294" spans="1:16" x14ac:dyDescent="0.3">
      <c r="A294" s="39" t="s">
        <v>925</v>
      </c>
      <c r="B294" s="39" t="s">
        <v>930</v>
      </c>
      <c r="C294" s="39" t="s">
        <v>361</v>
      </c>
      <c r="D294" s="62" t="str">
        <f>INDEX('R0. Region mapping'!$C$9:$C$24,MATCH($C294,'R0. Region mapping'!$A$9:$A$24,0))</f>
        <v>ASI</v>
      </c>
      <c r="K294" s="39">
        <v>5.0000000000000001E-3</v>
      </c>
    </row>
    <row r="295" spans="1:16" x14ac:dyDescent="0.3">
      <c r="A295" s="39" t="s">
        <v>925</v>
      </c>
      <c r="B295" s="39" t="s">
        <v>930</v>
      </c>
      <c r="C295" s="39" t="s">
        <v>363</v>
      </c>
      <c r="D295" s="62" t="str">
        <f>INDEX('R0. Region mapping'!$C$9:$C$24,MATCH($C295,'R0. Region mapping'!$A$9:$A$24,0))</f>
        <v>NAM</v>
      </c>
      <c r="E295" s="39">
        <v>26046.228122184351</v>
      </c>
      <c r="F295" s="39">
        <v>18178.038336062</v>
      </c>
      <c r="G295" s="39">
        <v>13690.63829702781</v>
      </c>
      <c r="H295" s="39">
        <v>19260.962735507193</v>
      </c>
      <c r="I295" s="39">
        <v>17817.138791526839</v>
      </c>
      <c r="J295" s="39">
        <v>17828.515239424119</v>
      </c>
      <c r="K295" s="39">
        <v>20943.538922903819</v>
      </c>
      <c r="L295" s="39">
        <v>25387.437302122558</v>
      </c>
      <c r="M295" s="39">
        <v>25393.313289912428</v>
      </c>
      <c r="N295" s="39">
        <v>23108.441705939422</v>
      </c>
      <c r="O295" s="39">
        <v>23247.38558460967</v>
      </c>
      <c r="P295" s="39">
        <v>21500.022405558353</v>
      </c>
    </row>
    <row r="296" spans="1:16" x14ac:dyDescent="0.3">
      <c r="A296" s="39" t="s">
        <v>925</v>
      </c>
      <c r="B296" s="39" t="s">
        <v>930</v>
      </c>
      <c r="C296" s="39" t="s">
        <v>365</v>
      </c>
      <c r="D296" s="62" t="str">
        <f>INDEX('R0. Region mapping'!$C$9:$C$24,MATCH($C296,'R0. Region mapping'!$A$9:$A$24,0))</f>
        <v>EUR</v>
      </c>
      <c r="E296" s="39">
        <v>11985.75210389231</v>
      </c>
      <c r="F296" s="39">
        <v>7770.0078160139255</v>
      </c>
      <c r="G296" s="39">
        <v>9149.4721615786311</v>
      </c>
      <c r="H296" s="39">
        <v>6234.0064817865814</v>
      </c>
      <c r="I296" s="39">
        <v>5423.7552253000003</v>
      </c>
      <c r="J296" s="39">
        <v>3710.8922683268202</v>
      </c>
      <c r="K296" s="39">
        <v>755.11903116528094</v>
      </c>
      <c r="L296" s="39">
        <v>1986.969475651691</v>
      </c>
      <c r="M296" s="39">
        <v>5199.6515940968202</v>
      </c>
      <c r="N296" s="39">
        <v>6265.97665149364</v>
      </c>
      <c r="O296" s="39">
        <v>6870.2467797503305</v>
      </c>
      <c r="P296" s="39">
        <v>8690.0442898627607</v>
      </c>
    </row>
    <row r="297" spans="1:16" x14ac:dyDescent="0.3">
      <c r="A297" s="39" t="s">
        <v>925</v>
      </c>
      <c r="B297" s="39" t="s">
        <v>931</v>
      </c>
      <c r="C297" s="39" t="s">
        <v>258</v>
      </c>
      <c r="D297" s="62" t="str">
        <f>INDEX('R0. Region mapping'!$C$9:$C$24,MATCH($C297,'R0. Region mapping'!$A$9:$A$24,0))</f>
        <v>AFR</v>
      </c>
      <c r="E297" s="39">
        <v>20335.725670305044</v>
      </c>
      <c r="F297" s="39">
        <v>21914.136463044742</v>
      </c>
      <c r="G297" s="39">
        <v>25818.52078753704</v>
      </c>
      <c r="H297" s="39">
        <v>32133.230397922413</v>
      </c>
      <c r="I297" s="39">
        <v>23288.442317812965</v>
      </c>
      <c r="J297" s="39">
        <v>15127.075941019517</v>
      </c>
      <c r="K297" s="39">
        <v>16334.391570517102</v>
      </c>
      <c r="L297" s="39">
        <v>14124.644901344584</v>
      </c>
      <c r="M297" s="39">
        <v>2053.8304775653814</v>
      </c>
      <c r="N297" s="39">
        <v>272.64254439414975</v>
      </c>
      <c r="O297" s="39">
        <v>33.763072113189899</v>
      </c>
      <c r="P297" s="39">
        <v>15892.459925292464</v>
      </c>
    </row>
    <row r="298" spans="1:16" x14ac:dyDescent="0.3">
      <c r="A298" s="39" t="s">
        <v>925</v>
      </c>
      <c r="B298" s="39" t="s">
        <v>931</v>
      </c>
      <c r="C298" s="39" t="s">
        <v>261</v>
      </c>
      <c r="D298" s="62" t="str">
        <f>INDEX('R0. Region mapping'!$C$9:$C$24,MATCH($C298,'R0. Region mapping'!$A$9:$A$24,0))</f>
        <v>AUS</v>
      </c>
      <c r="E298" s="39">
        <v>1540.9259280000001</v>
      </c>
      <c r="F298" s="39">
        <v>1486.5190094075394</v>
      </c>
      <c r="G298" s="39">
        <v>1250.4881594075391</v>
      </c>
      <c r="H298" s="39">
        <v>825.54338859246172</v>
      </c>
      <c r="I298" s="39">
        <v>1008.3043000717652</v>
      </c>
      <c r="J298" s="39">
        <v>1008.304300071763</v>
      </c>
      <c r="K298" s="39">
        <v>1.9276683690239917</v>
      </c>
      <c r="L298" s="39">
        <v>1.9285067204582458</v>
      </c>
      <c r="M298" s="39">
        <v>861.50153537455503</v>
      </c>
      <c r="N298" s="39">
        <v>861.50069702312101</v>
      </c>
      <c r="O298" s="39">
        <v>219.59951162058417</v>
      </c>
      <c r="P298" s="39">
        <v>911.92592799999989</v>
      </c>
    </row>
    <row r="299" spans="1:16" x14ac:dyDescent="0.3">
      <c r="A299" s="39" t="s">
        <v>925</v>
      </c>
      <c r="B299" s="39" t="s">
        <v>931</v>
      </c>
      <c r="C299" s="39" t="s">
        <v>341</v>
      </c>
      <c r="D299" s="62" t="str">
        <f>INDEX('R0. Region mapping'!$C$9:$C$24,MATCH($C299,'R0. Region mapping'!$A$9:$A$24,0))</f>
        <v>NAM</v>
      </c>
      <c r="E299" s="39">
        <v>1620.8897142857099</v>
      </c>
      <c r="F299" s="39">
        <v>1620.8897142857099</v>
      </c>
      <c r="G299" s="39">
        <v>1620.8897142857099</v>
      </c>
      <c r="H299" s="39">
        <v>1620.8897142857099</v>
      </c>
      <c r="I299" s="39">
        <v>1620.8897142857099</v>
      </c>
      <c r="J299" s="39">
        <v>1620.8897142857099</v>
      </c>
      <c r="K299" s="39">
        <v>1620.8897142857099</v>
      </c>
      <c r="L299" s="39">
        <v>2718.0897142857102</v>
      </c>
      <c r="M299" s="39">
        <v>18788.057183948</v>
      </c>
      <c r="N299" s="39">
        <v>25615.512254621503</v>
      </c>
      <c r="O299" s="39">
        <v>50566.740695034299</v>
      </c>
      <c r="P299" s="39">
        <v>43644.60624375473</v>
      </c>
    </row>
    <row r="300" spans="1:16" x14ac:dyDescent="0.3">
      <c r="A300" s="39" t="s">
        <v>925</v>
      </c>
      <c r="B300" s="39" t="s">
        <v>931</v>
      </c>
      <c r="C300" s="39" t="s">
        <v>343</v>
      </c>
      <c r="D300" s="62" t="str">
        <f>INDEX('R0. Region mapping'!$C$9:$C$24,MATCH($C300,'R0. Region mapping'!$A$9:$A$24,0))</f>
        <v>ASI</v>
      </c>
      <c r="E300" s="39">
        <v>7308.1868000000004</v>
      </c>
      <c r="F300" s="39">
        <v>7206.5868</v>
      </c>
      <c r="G300" s="39">
        <v>5340.0019798500007</v>
      </c>
      <c r="H300" s="39">
        <v>2353.4662676100011</v>
      </c>
      <c r="I300" s="39">
        <v>5696.8714157132499</v>
      </c>
      <c r="J300" s="39">
        <v>5646.2521663532507</v>
      </c>
      <c r="K300" s="39">
        <v>183.96580820011002</v>
      </c>
      <c r="L300" s="39">
        <v>385.83339687307199</v>
      </c>
      <c r="M300" s="39">
        <v>2855.2846116884566</v>
      </c>
      <c r="N300" s="39">
        <v>2706.1440656761511</v>
      </c>
      <c r="O300" s="39">
        <v>2423.4767972034915</v>
      </c>
      <c r="P300" s="39">
        <v>2987.92405512</v>
      </c>
    </row>
    <row r="301" spans="1:16" x14ac:dyDescent="0.3">
      <c r="A301" s="39" t="s">
        <v>925</v>
      </c>
      <c r="B301" s="39" t="s">
        <v>931</v>
      </c>
      <c r="C301" s="39" t="s">
        <v>345</v>
      </c>
      <c r="D301" s="62" t="str">
        <f>INDEX('R0. Region mapping'!$C$9:$C$24,MATCH($C301,'R0. Region mapping'!$A$9:$A$24,0))</f>
        <v>LAM</v>
      </c>
      <c r="E301" s="39">
        <v>18302.179957521825</v>
      </c>
      <c r="F301" s="39">
        <v>19255.602393991387</v>
      </c>
      <c r="G301" s="39">
        <v>21654.362272564562</v>
      </c>
      <c r="H301" s="39">
        <v>25844.941043712155</v>
      </c>
      <c r="I301" s="39">
        <v>25946.96402797207</v>
      </c>
      <c r="J301" s="39">
        <v>24203.59259291357</v>
      </c>
      <c r="K301" s="39">
        <v>37635.974380149972</v>
      </c>
      <c r="L301" s="39">
        <v>32710.148594050559</v>
      </c>
      <c r="M301" s="39">
        <v>34397.272878721647</v>
      </c>
      <c r="N301" s="39">
        <v>33303.575065687044</v>
      </c>
      <c r="O301" s="39">
        <v>25209.067733992975</v>
      </c>
      <c r="P301" s="39">
        <v>8224.4596836187648</v>
      </c>
    </row>
    <row r="302" spans="1:16" x14ac:dyDescent="0.3">
      <c r="A302" s="39" t="s">
        <v>925</v>
      </c>
      <c r="B302" s="39" t="s">
        <v>931</v>
      </c>
      <c r="C302" s="39" t="s">
        <v>347</v>
      </c>
      <c r="D302" s="62" t="str">
        <f>INDEX('R0. Region mapping'!$C$9:$C$24,MATCH($C302,'R0. Region mapping'!$A$9:$A$24,0))</f>
        <v>EUR</v>
      </c>
      <c r="E302" s="39">
        <v>14.373790279604</v>
      </c>
      <c r="F302" s="39">
        <v>347.17003749999998</v>
      </c>
      <c r="G302" s="39">
        <v>253.70118124999999</v>
      </c>
      <c r="H302" s="39">
        <v>104.15101125</v>
      </c>
      <c r="I302" s="39">
        <v>8.5457239999999892</v>
      </c>
      <c r="J302" s="39">
        <v>28.294194137477099</v>
      </c>
      <c r="K302" s="39">
        <v>577.60002117312308</v>
      </c>
      <c r="L302" s="39">
        <v>636.34179644658866</v>
      </c>
      <c r="M302" s="39">
        <v>431.88762409028499</v>
      </c>
      <c r="N302" s="39">
        <v>423.34914771635908</v>
      </c>
      <c r="O302" s="39">
        <v>465.26871660122015</v>
      </c>
      <c r="P302" s="39">
        <v>394.0661582285241</v>
      </c>
    </row>
    <row r="303" spans="1:16" x14ac:dyDescent="0.3">
      <c r="A303" s="39" t="s">
        <v>925</v>
      </c>
      <c r="B303" s="39" t="s">
        <v>931</v>
      </c>
      <c r="C303" s="39" t="s">
        <v>349</v>
      </c>
      <c r="D303" s="62" t="str">
        <f>INDEX('R0. Region mapping'!$C$9:$C$24,MATCH($C303,'R0. Region mapping'!$A$9:$A$24,0))</f>
        <v>ASI</v>
      </c>
      <c r="E303" s="39">
        <v>21817.018442619701</v>
      </c>
      <c r="F303" s="39">
        <v>23622.3198182374</v>
      </c>
      <c r="G303" s="39">
        <v>17845.328481427601</v>
      </c>
      <c r="H303" s="39">
        <v>10904.57065416027</v>
      </c>
      <c r="I303" s="39">
        <v>17467.619501022269</v>
      </c>
      <c r="J303" s="39">
        <v>20299.6776679959</v>
      </c>
      <c r="K303" s="39">
        <v>11471.003560784369</v>
      </c>
      <c r="L303" s="39">
        <v>9203.8737464771493</v>
      </c>
      <c r="M303" s="39">
        <v>20915.952742226287</v>
      </c>
      <c r="N303" s="39">
        <v>27305.020906949263</v>
      </c>
      <c r="O303" s="39">
        <v>17261.438560800365</v>
      </c>
      <c r="P303" s="39">
        <v>22142.30487755276</v>
      </c>
    </row>
    <row r="304" spans="1:16" x14ac:dyDescent="0.3">
      <c r="A304" s="39" t="s">
        <v>925</v>
      </c>
      <c r="B304" s="39" t="s">
        <v>931</v>
      </c>
      <c r="C304" s="39" t="s">
        <v>351</v>
      </c>
      <c r="D304" s="62" t="str">
        <f>INDEX('R0. Region mapping'!$C$9:$C$24,MATCH($C304,'R0. Region mapping'!$A$9:$A$24,0))</f>
        <v>ASI</v>
      </c>
      <c r="E304" s="39">
        <v>1375.9391274</v>
      </c>
      <c r="F304" s="39">
        <v>1239.6361176</v>
      </c>
      <c r="G304" s="39">
        <v>895.29275159999997</v>
      </c>
      <c r="H304" s="39">
        <v>344.343366</v>
      </c>
      <c r="I304" s="39">
        <v>382.909071984599</v>
      </c>
      <c r="J304" s="39">
        <v>382.90907198459962</v>
      </c>
      <c r="K304" s="39">
        <v>507.90338402654237</v>
      </c>
      <c r="L304" s="39">
        <v>1027.5405023181349</v>
      </c>
      <c r="M304" s="39">
        <v>772.12965599999995</v>
      </c>
      <c r="N304" s="39">
        <v>252.49253770840699</v>
      </c>
      <c r="O304" s="39">
        <v>508.05134004392397</v>
      </c>
      <c r="P304" s="39">
        <v>508.05134004392397</v>
      </c>
    </row>
    <row r="305" spans="1:16" x14ac:dyDescent="0.3">
      <c r="A305" s="39" t="s">
        <v>925</v>
      </c>
      <c r="B305" s="39" t="s">
        <v>931</v>
      </c>
      <c r="C305" s="39" t="s">
        <v>353</v>
      </c>
      <c r="D305" s="62" t="str">
        <f>INDEX('R0. Region mapping'!$C$9:$C$24,MATCH($C305,'R0. Region mapping'!$A$9:$A$24,0))</f>
        <v>ASI</v>
      </c>
      <c r="E305" s="39">
        <v>13.39776</v>
      </c>
      <c r="F305" s="39">
        <v>12.057983999999999</v>
      </c>
      <c r="L305" s="39">
        <v>8.2229317218000002</v>
      </c>
      <c r="M305" s="39">
        <v>15.759171721800001</v>
      </c>
      <c r="N305" s="39">
        <v>7.5362400000000003</v>
      </c>
    </row>
    <row r="306" spans="1:16" x14ac:dyDescent="0.3">
      <c r="A306" s="39" t="s">
        <v>925</v>
      </c>
      <c r="B306" s="39" t="s">
        <v>931</v>
      </c>
      <c r="C306" s="39" t="s">
        <v>355</v>
      </c>
      <c r="D306" s="62" t="str">
        <f>INDEX('R0. Region mapping'!$C$9:$C$24,MATCH($C306,'R0. Region mapping'!$A$9:$A$24,0))</f>
        <v>AFR</v>
      </c>
      <c r="E306" s="39">
        <v>54799</v>
      </c>
      <c r="F306" s="39">
        <v>59272.2</v>
      </c>
      <c r="G306" s="39">
        <v>69906.954510271142</v>
      </c>
      <c r="H306" s="39">
        <v>87778.576581791989</v>
      </c>
      <c r="I306" s="39">
        <v>88027.463952751772</v>
      </c>
      <c r="J306" s="39">
        <v>89788.763548952847</v>
      </c>
      <c r="K306" s="39">
        <v>90634.710936290154</v>
      </c>
      <c r="L306" s="39">
        <v>86751.187077879702</v>
      </c>
      <c r="M306" s="39">
        <v>61381.103443705615</v>
      </c>
      <c r="N306" s="39">
        <v>48091.561207465333</v>
      </c>
      <c r="O306" s="39">
        <v>37980.964502825176</v>
      </c>
      <c r="P306" s="39">
        <v>26443.656588404407</v>
      </c>
    </row>
    <row r="307" spans="1:16" x14ac:dyDescent="0.3">
      <c r="A307" s="39" t="s">
        <v>925</v>
      </c>
      <c r="B307" s="39" t="s">
        <v>931</v>
      </c>
      <c r="C307" s="39" t="s">
        <v>357</v>
      </c>
      <c r="D307" s="62" t="str">
        <f>INDEX('R0. Region mapping'!$C$9:$C$24,MATCH($C307,'R0. Region mapping'!$A$9:$A$24,0))</f>
        <v>LAM</v>
      </c>
      <c r="E307" s="39">
        <v>7756</v>
      </c>
      <c r="F307" s="39">
        <v>7989.2000000000007</v>
      </c>
      <c r="G307" s="39">
        <v>8497.4</v>
      </c>
      <c r="H307" s="39">
        <v>5481.9714124771926</v>
      </c>
      <c r="I307" s="39">
        <v>4710.1249587402026</v>
      </c>
      <c r="J307" s="39">
        <v>3513.7400806616429</v>
      </c>
      <c r="K307" s="39">
        <v>0.1244218385989312</v>
      </c>
      <c r="L307" s="39">
        <v>3602.9507400000002</v>
      </c>
      <c r="M307" s="39">
        <v>4504.3126003938632</v>
      </c>
      <c r="N307" s="39">
        <v>1171.3422073393631</v>
      </c>
      <c r="O307" s="39">
        <v>269.96980606689999</v>
      </c>
    </row>
    <row r="308" spans="1:16" x14ac:dyDescent="0.3">
      <c r="A308" s="39" t="s">
        <v>925</v>
      </c>
      <c r="B308" s="39" t="s">
        <v>931</v>
      </c>
      <c r="C308" s="39" t="s">
        <v>359</v>
      </c>
      <c r="D308" s="62" t="str">
        <f>INDEX('R0. Region mapping'!$C$9:$C$24,MATCH($C308,'R0. Region mapping'!$A$9:$A$24,0))</f>
        <v>ASI</v>
      </c>
      <c r="E308" s="39">
        <v>6066.7654501654515</v>
      </c>
      <c r="F308" s="39">
        <v>5986.8994166433868</v>
      </c>
      <c r="G308" s="39">
        <v>5452.9580292552973</v>
      </c>
      <c r="H308" s="39">
        <v>4584.6826980552987</v>
      </c>
      <c r="I308" s="39">
        <v>3499.3385340552986</v>
      </c>
      <c r="J308" s="39">
        <v>2172.6440560920855</v>
      </c>
      <c r="K308" s="39">
        <v>1267.5879345806052</v>
      </c>
      <c r="L308" s="39">
        <v>238.33033653163858</v>
      </c>
      <c r="M308" s="39">
        <v>1783.0891053429984</v>
      </c>
      <c r="N308" s="39">
        <v>1783.0891053429975</v>
      </c>
      <c r="O308" s="39">
        <v>1783.089105342998</v>
      </c>
      <c r="P308" s="39">
        <v>1783.0891053429971</v>
      </c>
    </row>
    <row r="309" spans="1:16" x14ac:dyDescent="0.3">
      <c r="A309" s="39" t="s">
        <v>925</v>
      </c>
      <c r="B309" s="39" t="s">
        <v>931</v>
      </c>
      <c r="C309" s="39" t="s">
        <v>363</v>
      </c>
      <c r="D309" s="62" t="str">
        <f>INDEX('R0. Region mapping'!$C$9:$C$24,MATCH($C309,'R0. Region mapping'!$A$9:$A$24,0))</f>
        <v>NAM</v>
      </c>
      <c r="L309" s="39">
        <v>2245.1258864461402</v>
      </c>
      <c r="M309" s="39">
        <v>10551.787345463901</v>
      </c>
      <c r="N309" s="39">
        <v>8306.6615095809448</v>
      </c>
      <c r="O309" s="39">
        <v>10.26116772951049</v>
      </c>
      <c r="P309" s="39">
        <v>10.261117166364256</v>
      </c>
    </row>
    <row r="310" spans="1:16" x14ac:dyDescent="0.3">
      <c r="A310" s="39" t="s">
        <v>925</v>
      </c>
      <c r="B310" s="39" t="s">
        <v>931</v>
      </c>
      <c r="C310" s="39" t="s">
        <v>365</v>
      </c>
      <c r="D310" s="62" t="str">
        <f>INDEX('R0. Region mapping'!$C$9:$C$24,MATCH($C310,'R0. Region mapping'!$A$9:$A$24,0))</f>
        <v>EUR</v>
      </c>
      <c r="E310" s="39">
        <v>9134.56984293403</v>
      </c>
      <c r="F310" s="39">
        <v>2913.85272147769</v>
      </c>
      <c r="J310" s="39">
        <v>34.477460639999997</v>
      </c>
      <c r="L310" s="39">
        <v>7497.9980213271356</v>
      </c>
      <c r="M310" s="39">
        <v>8225.7371731200019</v>
      </c>
      <c r="N310" s="39">
        <v>7378.9619897215098</v>
      </c>
      <c r="O310" s="39">
        <v>6399.4587997462877</v>
      </c>
      <c r="P310" s="39">
        <v>5431.5139831447777</v>
      </c>
    </row>
    <row r="311" spans="1:16" x14ac:dyDescent="0.3">
      <c r="A311" s="39" t="s">
        <v>270</v>
      </c>
      <c r="B311" s="39" t="s">
        <v>929</v>
      </c>
      <c r="C311" s="39" t="s">
        <v>258</v>
      </c>
      <c r="D311" s="62" t="str">
        <f>INDEX('R0. Region mapping'!$C$9:$C$24,MATCH($C311,'R0. Region mapping'!$A$9:$A$24,0))</f>
        <v>AFR</v>
      </c>
      <c r="E311" s="39">
        <v>5943.7487520000004</v>
      </c>
      <c r="F311" s="39">
        <v>6367.0922568611986</v>
      </c>
      <c r="G311" s="39">
        <v>7562.1082802642986</v>
      </c>
      <c r="H311" s="39">
        <v>9957.8529219478114</v>
      </c>
      <c r="I311" s="39">
        <v>1386.911222758119</v>
      </c>
      <c r="J311" s="39">
        <v>15143.672269513141</v>
      </c>
      <c r="K311" s="39">
        <v>22250.967895896239</v>
      </c>
      <c r="L311" s="39">
        <v>39425.729988823121</v>
      </c>
      <c r="M311" s="39">
        <v>25626.851875865406</v>
      </c>
      <c r="N311" s="39">
        <v>3483.7672552075569</v>
      </c>
      <c r="O311" s="39">
        <v>7640.8329844260206</v>
      </c>
      <c r="P311" s="39">
        <v>12626.978829993584</v>
      </c>
    </row>
    <row r="312" spans="1:16" x14ac:dyDescent="0.3">
      <c r="A312" s="39" t="s">
        <v>270</v>
      </c>
      <c r="B312" s="39" t="s">
        <v>929</v>
      </c>
      <c r="C312" s="39" t="s">
        <v>261</v>
      </c>
      <c r="D312" s="62" t="str">
        <f>INDEX('R0. Region mapping'!$C$9:$C$24,MATCH($C312,'R0. Region mapping'!$A$9:$A$24,0))</f>
        <v>AUS</v>
      </c>
      <c r="E312" s="39">
        <v>8698.3700759999992</v>
      </c>
      <c r="F312" s="39">
        <v>9317.9114846631001</v>
      </c>
      <c r="G312" s="39">
        <v>11066.755867564099</v>
      </c>
      <c r="H312" s="39">
        <v>14019.36566308741</v>
      </c>
      <c r="I312" s="39">
        <v>16349.515695923654</v>
      </c>
      <c r="J312" s="39">
        <v>27242.529543522</v>
      </c>
      <c r="K312" s="39">
        <v>18184.458534471818</v>
      </c>
      <c r="L312" s="39">
        <v>9731.7973104162247</v>
      </c>
      <c r="M312" s="39">
        <v>437.28936206946003</v>
      </c>
      <c r="N312" s="39">
        <v>288.34315342905904</v>
      </c>
      <c r="O312" s="39">
        <v>287.40437261806801</v>
      </c>
      <c r="P312" s="39">
        <v>284.80772599637203</v>
      </c>
    </row>
    <row r="313" spans="1:16" x14ac:dyDescent="0.3">
      <c r="A313" s="39" t="s">
        <v>270</v>
      </c>
      <c r="B313" s="39" t="s">
        <v>929</v>
      </c>
      <c r="C313" s="39" t="s">
        <v>341</v>
      </c>
      <c r="D313" s="62" t="str">
        <f>INDEX('R0. Region mapping'!$C$9:$C$24,MATCH($C313,'R0. Region mapping'!$A$9:$A$24,0))</f>
        <v>NAM</v>
      </c>
      <c r="E313" s="39">
        <v>617.51113199999998</v>
      </c>
      <c r="F313" s="39">
        <v>1424.9757345876001</v>
      </c>
      <c r="G313" s="39">
        <v>1584.5546077635161</v>
      </c>
      <c r="H313" s="39">
        <v>1452.5937686550301</v>
      </c>
      <c r="I313" s="39">
        <v>5.32134085057268</v>
      </c>
      <c r="J313" s="39">
        <v>5.32134085057268</v>
      </c>
      <c r="K313" s="39">
        <v>5.3213408505726898</v>
      </c>
      <c r="L313" s="39">
        <v>54.755307885816002</v>
      </c>
      <c r="M313" s="39">
        <v>3.1928045103436098</v>
      </c>
      <c r="N313" s="39">
        <v>2.18586750980616</v>
      </c>
      <c r="O313" s="39">
        <v>2.2319674709415098</v>
      </c>
      <c r="P313" s="39">
        <v>2.3548260721082701</v>
      </c>
    </row>
    <row r="314" spans="1:16" x14ac:dyDescent="0.3">
      <c r="A314" s="39" t="s">
        <v>270</v>
      </c>
      <c r="B314" s="39" t="s">
        <v>929</v>
      </c>
      <c r="C314" s="39" t="s">
        <v>343</v>
      </c>
      <c r="D314" s="62" t="str">
        <f>INDEX('R0. Region mapping'!$C$9:$C$24,MATCH($C314,'R0. Region mapping'!$A$9:$A$24,0))</f>
        <v>ASI</v>
      </c>
      <c r="E314" s="39">
        <v>46391.120343504801</v>
      </c>
      <c r="F314" s="39">
        <v>58024.0049994</v>
      </c>
      <c r="G314" s="39">
        <v>77398.900157678203</v>
      </c>
      <c r="H314" s="39">
        <v>60194.217420111934</v>
      </c>
      <c r="I314" s="39">
        <v>352.69207007136845</v>
      </c>
      <c r="J314" s="39">
        <v>354.65028634059303</v>
      </c>
      <c r="K314" s="39">
        <v>233.54993839423</v>
      </c>
      <c r="L314" s="39">
        <v>229.46603982462801</v>
      </c>
      <c r="M314" s="39">
        <v>226.61796410046799</v>
      </c>
      <c r="N314" s="39">
        <v>224.96190911916301</v>
      </c>
      <c r="O314" s="39">
        <v>225.95796004697999</v>
      </c>
      <c r="P314" s="39">
        <v>226.125236106253</v>
      </c>
    </row>
    <row r="315" spans="1:16" x14ac:dyDescent="0.3">
      <c r="A315" s="39" t="s">
        <v>270</v>
      </c>
      <c r="B315" s="39" t="s">
        <v>929</v>
      </c>
      <c r="C315" s="39" t="s">
        <v>345</v>
      </c>
      <c r="D315" s="62" t="str">
        <f>INDEX('R0. Region mapping'!$C$9:$C$24,MATCH($C315,'R0. Region mapping'!$A$9:$A$24,0))</f>
        <v>LAM</v>
      </c>
      <c r="E315" s="39">
        <v>1956.4995470857345</v>
      </c>
      <c r="F315" s="39">
        <v>2095.445209019198</v>
      </c>
      <c r="G315" s="39">
        <v>2489.6842308059158</v>
      </c>
      <c r="H315" s="39">
        <v>3279.2994271424759</v>
      </c>
      <c r="I315" s="39">
        <v>1124.4850539997053</v>
      </c>
      <c r="J315" s="39">
        <v>1496.9974267830621</v>
      </c>
      <c r="K315" s="39">
        <v>1377.511547306352</v>
      </c>
      <c r="L315" s="39">
        <v>2924.0428407319814</v>
      </c>
      <c r="M315" s="39">
        <v>3635.1731813459501</v>
      </c>
      <c r="N315" s="39">
        <v>13257.256388284861</v>
      </c>
      <c r="O315" s="39">
        <v>9020.3548045235621</v>
      </c>
      <c r="P315" s="39">
        <v>3468.7096854680481</v>
      </c>
    </row>
    <row r="316" spans="1:16" x14ac:dyDescent="0.3">
      <c r="A316" s="39" t="s">
        <v>270</v>
      </c>
      <c r="B316" s="39" t="s">
        <v>929</v>
      </c>
      <c r="C316" s="39" t="s">
        <v>347</v>
      </c>
      <c r="D316" s="62" t="str">
        <f>INDEX('R0. Region mapping'!$C$9:$C$24,MATCH($C316,'R0. Region mapping'!$A$9:$A$24,0))</f>
        <v>EUR</v>
      </c>
      <c r="E316" s="39">
        <v>220.65328754320069</v>
      </c>
      <c r="F316" s="39">
        <v>4653.0258739403698</v>
      </c>
      <c r="G316" s="39">
        <v>5526.0222973536002</v>
      </c>
      <c r="H316" s="39">
        <v>5814.0175940579702</v>
      </c>
      <c r="I316" s="39">
        <v>103.50626730656499</v>
      </c>
      <c r="J316" s="39">
        <v>122.67501279331201</v>
      </c>
      <c r="K316" s="39">
        <v>91.531426738658595</v>
      </c>
      <c r="L316" s="39">
        <v>50.1669639328343</v>
      </c>
      <c r="M316" s="39">
        <v>48.932274369237</v>
      </c>
      <c r="N316" s="39">
        <v>47.263655072047399</v>
      </c>
      <c r="O316" s="39">
        <v>45.685905600828796</v>
      </c>
      <c r="P316" s="39">
        <v>39.449372236682109</v>
      </c>
    </row>
    <row r="317" spans="1:16" x14ac:dyDescent="0.3">
      <c r="A317" s="39" t="s">
        <v>270</v>
      </c>
      <c r="B317" s="39" t="s">
        <v>929</v>
      </c>
      <c r="C317" s="39" t="s">
        <v>349</v>
      </c>
      <c r="D317" s="62" t="str">
        <f>INDEX('R0. Region mapping'!$C$9:$C$24,MATCH($C317,'R0. Region mapping'!$A$9:$A$24,0))</f>
        <v>ASI</v>
      </c>
      <c r="E317" s="39">
        <v>7004.1642922463398</v>
      </c>
      <c r="F317" s="39">
        <v>7501.01150087112</v>
      </c>
      <c r="G317" s="39">
        <v>7249.1500741468599</v>
      </c>
      <c r="H317" s="39">
        <v>6868.0245479229998</v>
      </c>
      <c r="I317" s="39">
        <v>280.54532918831103</v>
      </c>
      <c r="J317" s="39">
        <v>554.67647150334301</v>
      </c>
      <c r="K317" s="39">
        <v>589.63422437280201</v>
      </c>
      <c r="L317" s="39">
        <v>666.56273433434706</v>
      </c>
      <c r="M317" s="39">
        <v>252.80656070894452</v>
      </c>
      <c r="N317" s="39">
        <v>252.00313481923649</v>
      </c>
      <c r="O317" s="39">
        <v>248.56022401362611</v>
      </c>
      <c r="P317" s="39">
        <v>235.34667736271771</v>
      </c>
    </row>
    <row r="318" spans="1:16" x14ac:dyDescent="0.3">
      <c r="A318" s="39" t="s">
        <v>270</v>
      </c>
      <c r="B318" s="39" t="s">
        <v>929</v>
      </c>
      <c r="C318" s="39" t="s">
        <v>351</v>
      </c>
      <c r="D318" s="62" t="str">
        <f>INDEX('R0. Region mapping'!$C$9:$C$24,MATCH($C318,'R0. Region mapping'!$A$9:$A$24,0))</f>
        <v>ASI</v>
      </c>
      <c r="E318" s="39">
        <v>7409.3540039325098</v>
      </c>
      <c r="F318" s="39">
        <v>8929.7982051012004</v>
      </c>
      <c r="G318" s="39">
        <v>12524.503927366441</v>
      </c>
      <c r="H318" s="39">
        <v>16680.461549150321</v>
      </c>
      <c r="I318" s="39">
        <v>2674.7749066225201</v>
      </c>
      <c r="J318" s="39">
        <v>4494.3397122671604</v>
      </c>
      <c r="K318" s="39">
        <v>6283.9878801119203</v>
      </c>
      <c r="L318" s="39">
        <v>68.317157298484702</v>
      </c>
      <c r="M318" s="39">
        <v>8179.4189429640601</v>
      </c>
      <c r="N318" s="39">
        <v>1783.96634957319</v>
      </c>
      <c r="O318" s="39">
        <v>1854.01124177356</v>
      </c>
      <c r="P318" s="39">
        <v>1916.7886216199699</v>
      </c>
    </row>
    <row r="319" spans="1:16" x14ac:dyDescent="0.3">
      <c r="A319" s="39" t="s">
        <v>270</v>
      </c>
      <c r="B319" s="39" t="s">
        <v>929</v>
      </c>
      <c r="C319" s="39" t="s">
        <v>353</v>
      </c>
      <c r="D319" s="62" t="str">
        <f>INDEX('R0. Region mapping'!$C$9:$C$24,MATCH($C319,'R0. Region mapping'!$A$9:$A$24,0))</f>
        <v>ASI</v>
      </c>
      <c r="H319" s="39">
        <v>4.0000000000000002E-4</v>
      </c>
      <c r="I319" s="39">
        <v>1.36424070424845E-3</v>
      </c>
      <c r="J319" s="39">
        <v>2.3243962466017501E-3</v>
      </c>
      <c r="K319" s="39">
        <v>3.6787904646488098E-3</v>
      </c>
      <c r="L319" s="39">
        <v>5.5892972700184104E-3</v>
      </c>
      <c r="M319" s="39">
        <v>8.2842558018309791E-3</v>
      </c>
      <c r="N319" s="39">
        <v>1.2085760966731101E-2</v>
      </c>
      <c r="O319" s="39">
        <v>1.7448159440834068E-2</v>
      </c>
      <c r="P319" s="39">
        <v>2.5012352082360148E-2</v>
      </c>
    </row>
    <row r="320" spans="1:16" x14ac:dyDescent="0.3">
      <c r="A320" s="39" t="s">
        <v>270</v>
      </c>
      <c r="B320" s="39" t="s">
        <v>929</v>
      </c>
      <c r="C320" s="39" t="s">
        <v>355</v>
      </c>
      <c r="D320" s="62" t="str">
        <f>INDEX('R0. Region mapping'!$C$9:$C$24,MATCH($C320,'R0. Region mapping'!$A$9:$A$24,0))</f>
        <v>AFR</v>
      </c>
      <c r="E320" s="39">
        <v>167.08318595763097</v>
      </c>
      <c r="F320" s="39">
        <v>85.690512330299896</v>
      </c>
      <c r="G320" s="39">
        <v>225.21379663578699</v>
      </c>
      <c r="H320" s="39">
        <v>511.06860185559179</v>
      </c>
      <c r="I320" s="39">
        <v>189.82966048488632</v>
      </c>
      <c r="J320" s="39">
        <v>136.359484503066</v>
      </c>
      <c r="K320" s="39">
        <v>40.3534552418526</v>
      </c>
      <c r="L320" s="39">
        <v>33.263103934768388</v>
      </c>
      <c r="M320" s="39">
        <v>21.332326200113791</v>
      </c>
      <c r="N320" s="39">
        <v>26.057326484653203</v>
      </c>
      <c r="O320" s="39">
        <v>22.703578865127298</v>
      </c>
      <c r="P320" s="39">
        <v>19.2411589044873</v>
      </c>
    </row>
    <row r="321" spans="1:16" x14ac:dyDescent="0.3">
      <c r="A321" s="39" t="s">
        <v>270</v>
      </c>
      <c r="B321" s="39" t="s">
        <v>929</v>
      </c>
      <c r="C321" s="39" t="s">
        <v>357</v>
      </c>
      <c r="D321" s="62" t="str">
        <f>INDEX('R0. Region mapping'!$C$9:$C$24,MATCH($C321,'R0. Region mapping'!$A$9:$A$24,0))</f>
        <v>LAM</v>
      </c>
      <c r="E321" s="39">
        <v>173.91967199999999</v>
      </c>
      <c r="F321" s="39">
        <v>231.3813991797</v>
      </c>
      <c r="G321" s="39">
        <v>238.62200678714299</v>
      </c>
      <c r="H321" s="39">
        <v>102.51449333298</v>
      </c>
    </row>
    <row r="322" spans="1:16" x14ac:dyDescent="0.3">
      <c r="A322" s="39" t="s">
        <v>270</v>
      </c>
      <c r="B322" s="39" t="s">
        <v>929</v>
      </c>
      <c r="C322" s="39" t="s">
        <v>359</v>
      </c>
      <c r="D322" s="62" t="str">
        <f>INDEX('R0. Region mapping'!$C$9:$C$24,MATCH($C322,'R0. Region mapping'!$A$9:$A$24,0))</f>
        <v>ASI</v>
      </c>
      <c r="E322" s="39">
        <v>6026.521788</v>
      </c>
      <c r="F322" s="39">
        <v>6455.7608023502989</v>
      </c>
      <c r="G322" s="39">
        <v>7667.4186974833201</v>
      </c>
      <c r="H322" s="39">
        <v>10096.526631028211</v>
      </c>
      <c r="I322" s="39">
        <v>6490.2719398267</v>
      </c>
      <c r="J322" s="39">
        <v>921.26576529159604</v>
      </c>
      <c r="K322" s="39">
        <v>637.41008352528308</v>
      </c>
      <c r="L322" s="39">
        <v>2559.3366785440294</v>
      </c>
      <c r="M322" s="39">
        <v>14.632822646327831</v>
      </c>
      <c r="N322" s="39">
        <v>14.538787515815766</v>
      </c>
      <c r="O322" s="39">
        <v>13.251179006122944</v>
      </c>
      <c r="P322" s="39">
        <v>12.802532946193949</v>
      </c>
    </row>
    <row r="323" spans="1:16" x14ac:dyDescent="0.3">
      <c r="A323" s="39" t="s">
        <v>270</v>
      </c>
      <c r="B323" s="39" t="s">
        <v>929</v>
      </c>
      <c r="C323" s="39" t="s">
        <v>361</v>
      </c>
      <c r="D323" s="62" t="str">
        <f>INDEX('R0. Region mapping'!$C$9:$C$24,MATCH($C323,'R0. Region mapping'!$A$9:$A$24,0))</f>
        <v>ASI</v>
      </c>
      <c r="E323" s="39">
        <v>27.359994934522401</v>
      </c>
      <c r="F323" s="39">
        <v>6.1753993152015898</v>
      </c>
      <c r="G323" s="39">
        <v>6.9509008023695502</v>
      </c>
      <c r="H323" s="39">
        <v>6.2017798029881703</v>
      </c>
      <c r="I323" s="39">
        <v>6.6416061743699402</v>
      </c>
      <c r="J323" s="39">
        <v>5.7050946849949202</v>
      </c>
      <c r="K323" s="39">
        <v>4.9792224851993403</v>
      </c>
      <c r="L323" s="39">
        <v>4.1531280796800001</v>
      </c>
      <c r="M323" s="39">
        <v>4.1531280796800001</v>
      </c>
      <c r="N323" s="39">
        <v>3.83164750991198</v>
      </c>
      <c r="O323" s="39">
        <v>2.8605058229860298</v>
      </c>
      <c r="P323" s="39">
        <v>1.6156897964260299</v>
      </c>
    </row>
    <row r="324" spans="1:16" x14ac:dyDescent="0.3">
      <c r="A324" s="39" t="s">
        <v>270</v>
      </c>
      <c r="B324" s="39" t="s">
        <v>929</v>
      </c>
      <c r="C324" s="39" t="s">
        <v>363</v>
      </c>
      <c r="D324" s="62" t="str">
        <f>INDEX('R0. Region mapping'!$C$9:$C$24,MATCH($C324,'R0. Region mapping'!$A$9:$A$24,0))</f>
        <v>NAM</v>
      </c>
      <c r="E324" s="39">
        <v>22227.2315051361</v>
      </c>
      <c r="F324" s="39">
        <v>25304.621501101501</v>
      </c>
      <c r="G324" s="39">
        <v>30053.952426435699</v>
      </c>
      <c r="H324" s="39">
        <v>18603.188516073231</v>
      </c>
      <c r="I324" s="39">
        <v>106.39746707015419</v>
      </c>
      <c r="J324" s="39">
        <v>87.705967017773801</v>
      </c>
      <c r="K324" s="39">
        <v>70.853270748116898</v>
      </c>
      <c r="L324" s="39">
        <v>89.431422428661705</v>
      </c>
      <c r="M324" s="39">
        <v>80.707849765040805</v>
      </c>
      <c r="N324" s="39">
        <v>71.964723048814605</v>
      </c>
      <c r="O324" s="39">
        <v>71.602194699274406</v>
      </c>
      <c r="P324" s="39">
        <v>149.8685953948623</v>
      </c>
    </row>
    <row r="325" spans="1:16" x14ac:dyDescent="0.3">
      <c r="A325" s="39" t="s">
        <v>270</v>
      </c>
      <c r="B325" s="39" t="s">
        <v>929</v>
      </c>
      <c r="C325" s="39" t="s">
        <v>365</v>
      </c>
      <c r="D325" s="62" t="str">
        <f>INDEX('R0. Region mapping'!$C$9:$C$24,MATCH($C325,'R0. Region mapping'!$A$9:$A$24,0))</f>
        <v>EUR</v>
      </c>
      <c r="E325" s="39">
        <v>1670.2518210122685</v>
      </c>
      <c r="F325" s="39">
        <v>2465.98526880084</v>
      </c>
      <c r="G325" s="39">
        <v>3217.9165036998402</v>
      </c>
      <c r="H325" s="39">
        <v>130.76926927129901</v>
      </c>
      <c r="I325" s="39">
        <v>120.209736468465</v>
      </c>
      <c r="J325" s="39">
        <v>250.12324349561001</v>
      </c>
      <c r="K325" s="39">
        <v>260.525528700216</v>
      </c>
      <c r="L325" s="39">
        <v>291.81950198480598</v>
      </c>
      <c r="M325" s="39">
        <v>75.807714808656897</v>
      </c>
      <c r="N325" s="39">
        <v>68.6013838208994</v>
      </c>
      <c r="O325" s="39">
        <v>64.617944254853697</v>
      </c>
      <c r="P325" s="39">
        <v>62.877294420083203</v>
      </c>
    </row>
    <row r="326" spans="1:16" x14ac:dyDescent="0.3">
      <c r="A326" s="39" t="s">
        <v>270</v>
      </c>
      <c r="B326" s="39" t="s">
        <v>930</v>
      </c>
      <c r="C326" s="39" t="s">
        <v>258</v>
      </c>
      <c r="D326" s="62" t="str">
        <f>INDEX('R0. Region mapping'!$C$9:$C$24,MATCH($C326,'R0. Region mapping'!$A$9:$A$24,0))</f>
        <v>AFR</v>
      </c>
      <c r="E326" s="39">
        <v>9039.9093712582599</v>
      </c>
      <c r="F326" s="39">
        <v>8916.1687147200209</v>
      </c>
      <c r="G326" s="39">
        <v>10526.03068617582</v>
      </c>
      <c r="H326" s="39">
        <v>13789.7862667601</v>
      </c>
      <c r="I326" s="39">
        <v>14051.33038851345</v>
      </c>
      <c r="J326" s="39">
        <v>5684.7972750839481</v>
      </c>
      <c r="K326" s="39">
        <v>4963.4907222027014</v>
      </c>
      <c r="L326" s="39">
        <v>10782.581433073061</v>
      </c>
      <c r="M326" s="39">
        <v>5016.013564857888</v>
      </c>
      <c r="N326" s="39">
        <v>5046.4651337161595</v>
      </c>
      <c r="O326" s="39">
        <v>5889.6096635006434</v>
      </c>
      <c r="P326" s="39">
        <v>5597.2552644492944</v>
      </c>
    </row>
    <row r="327" spans="1:16" x14ac:dyDescent="0.3">
      <c r="A327" s="39" t="s">
        <v>270</v>
      </c>
      <c r="B327" s="39" t="s">
        <v>930</v>
      </c>
      <c r="C327" s="39" t="s">
        <v>261</v>
      </c>
      <c r="D327" s="62" t="str">
        <f>INDEX('R0. Region mapping'!$C$9:$C$24,MATCH($C327,'R0. Region mapping'!$A$9:$A$24,0))</f>
        <v>AUS</v>
      </c>
      <c r="E327" s="39">
        <v>3084.4860447073002</v>
      </c>
      <c r="F327" s="39">
        <v>1703.66057912118</v>
      </c>
      <c r="G327" s="39">
        <v>1618.49252316968</v>
      </c>
      <c r="H327" s="39">
        <v>757.80667035737804</v>
      </c>
      <c r="I327" s="39">
        <v>1575.5767947356601</v>
      </c>
      <c r="J327" s="39">
        <v>369.29099603143999</v>
      </c>
      <c r="K327" s="39">
        <v>327.99172556073501</v>
      </c>
      <c r="L327" s="39">
        <v>329.53924872087498</v>
      </c>
      <c r="M327" s="39">
        <v>318.28345688581999</v>
      </c>
      <c r="N327" s="39">
        <v>8.65214392777977</v>
      </c>
      <c r="O327" s="39">
        <v>8.65214392777977</v>
      </c>
      <c r="P327" s="39">
        <v>8.65214392777977</v>
      </c>
    </row>
    <row r="328" spans="1:16" x14ac:dyDescent="0.3">
      <c r="A328" s="39" t="s">
        <v>270</v>
      </c>
      <c r="B328" s="39" t="s">
        <v>930</v>
      </c>
      <c r="C328" s="39" t="s">
        <v>341</v>
      </c>
      <c r="D328" s="62" t="str">
        <f>INDEX('R0. Region mapping'!$C$9:$C$24,MATCH($C328,'R0. Region mapping'!$A$9:$A$24,0))</f>
        <v>NAM</v>
      </c>
      <c r="E328" s="39">
        <v>7605.4334891381804</v>
      </c>
      <c r="F328" s="39">
        <v>7112.7855872739901</v>
      </c>
      <c r="G328" s="39">
        <v>6603.8425615837205</v>
      </c>
      <c r="H328" s="39">
        <v>8236.2225034909388</v>
      </c>
      <c r="I328" s="39">
        <v>7541.731307555995</v>
      </c>
      <c r="J328" s="39">
        <v>1277.143692169677</v>
      </c>
      <c r="K328" s="39">
        <v>2906.1443928084668</v>
      </c>
      <c r="L328" s="39">
        <v>3236.9614912200759</v>
      </c>
      <c r="M328" s="39">
        <v>1010.89645378979</v>
      </c>
      <c r="N328" s="39">
        <v>951.29134067826396</v>
      </c>
      <c r="O328" s="39">
        <v>896.57928901040998</v>
      </c>
      <c r="P328" s="39">
        <v>797.67445413946598</v>
      </c>
    </row>
    <row r="329" spans="1:16" x14ac:dyDescent="0.3">
      <c r="A329" s="39" t="s">
        <v>270</v>
      </c>
      <c r="B329" s="39" t="s">
        <v>930</v>
      </c>
      <c r="C329" s="39" t="s">
        <v>343</v>
      </c>
      <c r="D329" s="62" t="str">
        <f>INDEX('R0. Region mapping'!$C$9:$C$24,MATCH($C329,'R0. Region mapping'!$A$9:$A$24,0))</f>
        <v>ASI</v>
      </c>
      <c r="E329" s="39">
        <v>7727.7237550360696</v>
      </c>
      <c r="F329" s="39">
        <v>2206.5955447464339</v>
      </c>
      <c r="G329" s="39">
        <v>4310.3390774762602</v>
      </c>
      <c r="H329" s="39">
        <v>117.46397338050001</v>
      </c>
      <c r="I329" s="39">
        <v>20.055442311690499</v>
      </c>
      <c r="J329" s="39">
        <v>188.05332528050499</v>
      </c>
      <c r="K329" s="39">
        <v>195.342388122919</v>
      </c>
      <c r="L329" s="39">
        <v>150.28196188216</v>
      </c>
      <c r="M329" s="39">
        <v>125.468419196055</v>
      </c>
      <c r="N329" s="39">
        <v>125.468419196055</v>
      </c>
      <c r="O329" s="39">
        <v>179.52871839340699</v>
      </c>
      <c r="P329" s="39">
        <v>145.232689540297</v>
      </c>
    </row>
    <row r="330" spans="1:16" x14ac:dyDescent="0.3">
      <c r="A330" s="39" t="s">
        <v>270</v>
      </c>
      <c r="B330" s="39" t="s">
        <v>930</v>
      </c>
      <c r="C330" s="39" t="s">
        <v>345</v>
      </c>
      <c r="D330" s="62" t="str">
        <f>INDEX('R0. Region mapping'!$C$9:$C$24,MATCH($C330,'R0. Region mapping'!$A$9:$A$24,0))</f>
        <v>LAM</v>
      </c>
      <c r="E330" s="39">
        <v>8096.6507530707595</v>
      </c>
      <c r="F330" s="39">
        <v>9129.9007758533298</v>
      </c>
      <c r="G330" s="39">
        <v>8874.3315350985831</v>
      </c>
      <c r="H330" s="39">
        <v>8057.4088748627501</v>
      </c>
      <c r="I330" s="39">
        <v>6528.0674578919297</v>
      </c>
      <c r="J330" s="39">
        <v>4345.69182345643</v>
      </c>
      <c r="K330" s="39">
        <v>5083.8357966294898</v>
      </c>
      <c r="L330" s="39">
        <v>7081.1119373874371</v>
      </c>
      <c r="M330" s="39">
        <v>7824.7201535327094</v>
      </c>
      <c r="N330" s="39">
        <v>7556.0051581942025</v>
      </c>
      <c r="O330" s="39">
        <v>7038.8833153696633</v>
      </c>
      <c r="P330" s="39">
        <v>8398.9546407092112</v>
      </c>
    </row>
    <row r="331" spans="1:16" x14ac:dyDescent="0.3">
      <c r="A331" s="39" t="s">
        <v>270</v>
      </c>
      <c r="B331" s="39" t="s">
        <v>930</v>
      </c>
      <c r="C331" s="39" t="s">
        <v>347</v>
      </c>
      <c r="D331" s="62" t="str">
        <f>INDEX('R0. Region mapping'!$C$9:$C$24,MATCH($C331,'R0. Region mapping'!$A$9:$A$24,0))</f>
        <v>EUR</v>
      </c>
      <c r="E331" s="39">
        <v>5482.4287494051005</v>
      </c>
      <c r="F331" s="39">
        <v>1041.1289227197251</v>
      </c>
      <c r="G331" s="39">
        <v>282.377261648922</v>
      </c>
      <c r="H331" s="39">
        <v>752.61168596449784</v>
      </c>
      <c r="I331" s="39">
        <v>0.725200175059309</v>
      </c>
      <c r="J331" s="39">
        <v>0.613630917357877</v>
      </c>
      <c r="K331" s="39">
        <v>72.561363702237401</v>
      </c>
      <c r="L331" s="39">
        <v>156.043867836809</v>
      </c>
      <c r="M331" s="39">
        <v>118.27630900071399</v>
      </c>
      <c r="N331" s="39">
        <v>0.502061659656444</v>
      </c>
      <c r="O331" s="39">
        <v>0.502061659656445</v>
      </c>
      <c r="P331" s="39">
        <v>0.502061659656445</v>
      </c>
    </row>
    <row r="332" spans="1:16" x14ac:dyDescent="0.3">
      <c r="A332" s="39" t="s">
        <v>270</v>
      </c>
      <c r="B332" s="39" t="s">
        <v>930</v>
      </c>
      <c r="C332" s="39" t="s">
        <v>349</v>
      </c>
      <c r="D332" s="62" t="str">
        <f>INDEX('R0. Region mapping'!$C$9:$C$24,MATCH($C332,'R0. Region mapping'!$A$9:$A$24,0))</f>
        <v>ASI</v>
      </c>
      <c r="E332" s="39">
        <v>30068.7717821429</v>
      </c>
      <c r="F332" s="39">
        <v>25532.1150386843</v>
      </c>
      <c r="G332" s="39">
        <v>32059.0488437239</v>
      </c>
      <c r="H332" s="39">
        <v>61604.775304686897</v>
      </c>
      <c r="I332" s="39">
        <v>74496.893218902289</v>
      </c>
      <c r="J332" s="39">
        <v>72313.528104930199</v>
      </c>
      <c r="K332" s="39">
        <v>59228.100173850311</v>
      </c>
      <c r="L332" s="39">
        <v>53522.955905513947</v>
      </c>
      <c r="M332" s="39">
        <v>50675.087719102718</v>
      </c>
      <c r="N332" s="39">
        <v>41365.441394886599</v>
      </c>
      <c r="O332" s="39">
        <v>23800.411162365202</v>
      </c>
      <c r="P332" s="39">
        <v>15461.452483138699</v>
      </c>
    </row>
    <row r="333" spans="1:16" x14ac:dyDescent="0.3">
      <c r="A333" s="39" t="s">
        <v>270</v>
      </c>
      <c r="B333" s="39" t="s">
        <v>930</v>
      </c>
      <c r="C333" s="39" t="s">
        <v>351</v>
      </c>
      <c r="D333" s="62" t="str">
        <f>INDEX('R0. Region mapping'!$C$9:$C$24,MATCH($C333,'R0. Region mapping'!$A$9:$A$24,0))</f>
        <v>ASI</v>
      </c>
      <c r="E333" s="39">
        <v>3459.6166456903106</v>
      </c>
      <c r="F333" s="39">
        <v>1029.5981722224676</v>
      </c>
      <c r="G333" s="39">
        <v>1276.9104255180521</v>
      </c>
      <c r="H333" s="39">
        <v>286.25569661408502</v>
      </c>
      <c r="I333" s="39">
        <v>570.42916161821597</v>
      </c>
      <c r="J333" s="39">
        <v>405.66781473086701</v>
      </c>
      <c r="K333" s="39">
        <v>263.96034883701401</v>
      </c>
      <c r="L333" s="39">
        <v>1139.457717753028</v>
      </c>
      <c r="M333" s="39">
        <v>5.0000000000000001E-3</v>
      </c>
      <c r="N333" s="39">
        <v>845.77741812052591</v>
      </c>
      <c r="O333" s="39">
        <v>203.28000000000031</v>
      </c>
      <c r="P333" s="39">
        <v>75.8104383096031</v>
      </c>
    </row>
    <row r="334" spans="1:16" x14ac:dyDescent="0.3">
      <c r="A334" s="39" t="s">
        <v>270</v>
      </c>
      <c r="B334" s="39" t="s">
        <v>930</v>
      </c>
      <c r="C334" s="39" t="s">
        <v>353</v>
      </c>
      <c r="D334" s="62" t="str">
        <f>INDEX('R0. Region mapping'!$C$9:$C$24,MATCH($C334,'R0. Region mapping'!$A$9:$A$24,0))</f>
        <v>ASI</v>
      </c>
      <c r="E334" s="39">
        <v>183.98666424391905</v>
      </c>
      <c r="F334" s="39">
        <v>166.207131163187</v>
      </c>
      <c r="G334" s="39">
        <v>125.38201894835399</v>
      </c>
      <c r="H334" s="39">
        <v>0.78653019743897246</v>
      </c>
      <c r="I334" s="39">
        <v>43.325107138139451</v>
      </c>
      <c r="J334" s="39">
        <v>7.7777777777777802E-3</v>
      </c>
      <c r="K334" s="39">
        <v>1.4999999999999999E-2</v>
      </c>
      <c r="L334" s="39">
        <v>43.430660370156303</v>
      </c>
      <c r="M334" s="39">
        <v>1.4999999999999999E-2</v>
      </c>
      <c r="N334" s="39">
        <v>12.34577379914</v>
      </c>
      <c r="O334" s="39">
        <v>45.572120686351504</v>
      </c>
      <c r="P334" s="39">
        <v>75.739413808141506</v>
      </c>
    </row>
    <row r="335" spans="1:16" x14ac:dyDescent="0.3">
      <c r="A335" s="39" t="s">
        <v>270</v>
      </c>
      <c r="B335" s="39" t="s">
        <v>930</v>
      </c>
      <c r="C335" s="39" t="s">
        <v>355</v>
      </c>
      <c r="D335" s="62" t="str">
        <f>INDEX('R0. Region mapping'!$C$9:$C$24,MATCH($C335,'R0. Region mapping'!$A$9:$A$24,0))</f>
        <v>AFR</v>
      </c>
      <c r="E335" s="39">
        <v>11965.1546962092</v>
      </c>
      <c r="F335" s="39">
        <v>18709.1842639723</v>
      </c>
      <c r="G335" s="39">
        <v>21680.798387036219</v>
      </c>
      <c r="H335" s="39">
        <v>29336.115536749341</v>
      </c>
      <c r="I335" s="39">
        <v>63457.145612723805</v>
      </c>
      <c r="J335" s="39">
        <v>38252.366731679416</v>
      </c>
      <c r="K335" s="39">
        <v>32913.334483386599</v>
      </c>
      <c r="L335" s="39">
        <v>34569.049892633411</v>
      </c>
      <c r="M335" s="39">
        <v>22201.07787872979</v>
      </c>
      <c r="N335" s="39">
        <v>19875.405790503559</v>
      </c>
      <c r="O335" s="39">
        <v>12055.591989330056</v>
      </c>
      <c r="P335" s="39">
        <v>8497.6976154127842</v>
      </c>
    </row>
    <row r="336" spans="1:16" x14ac:dyDescent="0.3">
      <c r="A336" s="39" t="s">
        <v>270</v>
      </c>
      <c r="B336" s="39" t="s">
        <v>930</v>
      </c>
      <c r="C336" s="39" t="s">
        <v>357</v>
      </c>
      <c r="D336" s="62" t="str">
        <f>INDEX('R0. Region mapping'!$C$9:$C$24,MATCH($C336,'R0. Region mapping'!$A$9:$A$24,0))</f>
        <v>LAM</v>
      </c>
      <c r="E336" s="39">
        <v>1489.2188291199968</v>
      </c>
      <c r="F336" s="39">
        <v>511.30880000000002</v>
      </c>
      <c r="G336" s="39">
        <v>929.84418681747502</v>
      </c>
      <c r="H336" s="39">
        <v>488.30774085952851</v>
      </c>
      <c r="I336" s="39">
        <v>193.184049195537</v>
      </c>
      <c r="J336" s="39">
        <v>594.26955206113905</v>
      </c>
      <c r="K336" s="39">
        <v>74.601214071302991</v>
      </c>
      <c r="L336" s="39">
        <v>143.30402869379299</v>
      </c>
      <c r="M336" s="39">
        <v>166.69096001144601</v>
      </c>
      <c r="N336" s="39">
        <v>207.98047242441848</v>
      </c>
      <c r="O336" s="39">
        <v>172.51923428563637</v>
      </c>
      <c r="P336" s="39">
        <v>5.0000000000000001E-3</v>
      </c>
    </row>
    <row r="337" spans="1:16" x14ac:dyDescent="0.3">
      <c r="A337" s="39" t="s">
        <v>270</v>
      </c>
      <c r="B337" s="39" t="s">
        <v>930</v>
      </c>
      <c r="C337" s="39" t="s">
        <v>359</v>
      </c>
      <c r="D337" s="62" t="str">
        <f>INDEX('R0. Region mapping'!$C$9:$C$24,MATCH($C337,'R0. Region mapping'!$A$9:$A$24,0))</f>
        <v>ASI</v>
      </c>
      <c r="E337" s="39">
        <v>10236.542041205354</v>
      </c>
      <c r="F337" s="39">
        <v>12469.319080968828</v>
      </c>
      <c r="G337" s="39">
        <v>13179.446794249599</v>
      </c>
      <c r="H337" s="39">
        <v>12202.387928084578</v>
      </c>
      <c r="I337" s="39">
        <v>9157.5309108365691</v>
      </c>
      <c r="J337" s="39">
        <v>2471.2514566910963</v>
      </c>
      <c r="K337" s="39">
        <v>1084.2431540247048</v>
      </c>
      <c r="L337" s="39">
        <v>958.03241326103398</v>
      </c>
      <c r="M337" s="39">
        <v>1479.343367747791</v>
      </c>
      <c r="N337" s="39">
        <v>1874.2829090952</v>
      </c>
      <c r="O337" s="39">
        <v>1891.9324429080898</v>
      </c>
      <c r="P337" s="39">
        <v>1886.184543866998</v>
      </c>
    </row>
    <row r="338" spans="1:16" x14ac:dyDescent="0.3">
      <c r="A338" s="39" t="s">
        <v>270</v>
      </c>
      <c r="B338" s="39" t="s">
        <v>930</v>
      </c>
      <c r="C338" s="39" t="s">
        <v>363</v>
      </c>
      <c r="D338" s="62" t="str">
        <f>INDEX('R0. Region mapping'!$C$9:$C$24,MATCH($C338,'R0. Region mapping'!$A$9:$A$24,0))</f>
        <v>NAM</v>
      </c>
      <c r="E338" s="39">
        <v>26046.228122184351</v>
      </c>
      <c r="F338" s="39">
        <v>18178.038336062</v>
      </c>
      <c r="G338" s="39">
        <v>13690.63829702781</v>
      </c>
      <c r="H338" s="39">
        <v>19260.962735507193</v>
      </c>
      <c r="I338" s="39">
        <v>18273.48123281364</v>
      </c>
      <c r="J338" s="39">
        <v>14128.76658207903</v>
      </c>
      <c r="K338" s="39">
        <v>9248.4728482135397</v>
      </c>
      <c r="L338" s="39">
        <v>2718.20385018755</v>
      </c>
      <c r="M338" s="39">
        <v>5736.4273903354197</v>
      </c>
      <c r="N338" s="39">
        <v>5058.9350838958399</v>
      </c>
      <c r="O338" s="39">
        <v>2523.0408322350299</v>
      </c>
      <c r="P338" s="39">
        <v>2640</v>
      </c>
    </row>
    <row r="339" spans="1:16" x14ac:dyDescent="0.3">
      <c r="A339" s="39" t="s">
        <v>270</v>
      </c>
      <c r="B339" s="39" t="s">
        <v>930</v>
      </c>
      <c r="C339" s="39" t="s">
        <v>365</v>
      </c>
      <c r="D339" s="62" t="str">
        <f>INDEX('R0. Region mapping'!$C$9:$C$24,MATCH($C339,'R0. Region mapping'!$A$9:$A$24,0))</f>
        <v>EUR</v>
      </c>
      <c r="E339" s="39">
        <v>11985.75210389231</v>
      </c>
      <c r="F339" s="39">
        <v>7770.0078160139255</v>
      </c>
      <c r="G339" s="39">
        <v>9149.4721615786311</v>
      </c>
      <c r="H339" s="39">
        <v>6234.0064817865814</v>
      </c>
      <c r="I339" s="39">
        <v>189.97401661961999</v>
      </c>
      <c r="J339" s="39">
        <v>764.978780724942</v>
      </c>
      <c r="K339" s="39">
        <v>1737.6509884785401</v>
      </c>
      <c r="L339" s="39">
        <v>4339.1071847295598</v>
      </c>
      <c r="M339" s="39">
        <v>3815.83202297869</v>
      </c>
      <c r="N339" s="39">
        <v>1913.8088</v>
      </c>
      <c r="O339" s="39">
        <v>1673.3584000000001</v>
      </c>
      <c r="P339" s="39">
        <v>2160.9627202742099</v>
      </c>
    </row>
    <row r="340" spans="1:16" x14ac:dyDescent="0.3">
      <c r="A340" s="39" t="s">
        <v>270</v>
      </c>
      <c r="B340" s="39" t="s">
        <v>931</v>
      </c>
      <c r="C340" s="39" t="s">
        <v>258</v>
      </c>
      <c r="D340" s="62" t="str">
        <f>INDEX('R0. Region mapping'!$C$9:$C$24,MATCH($C340,'R0. Region mapping'!$A$9:$A$24,0))</f>
        <v>AFR</v>
      </c>
      <c r="E340" s="39">
        <v>20335.725670305044</v>
      </c>
      <c r="F340" s="39">
        <v>21914.136463044742</v>
      </c>
      <c r="G340" s="39">
        <v>25818.52078753704</v>
      </c>
      <c r="H340" s="39">
        <v>32133.230397922413</v>
      </c>
      <c r="I340" s="39">
        <v>23288.442317812965</v>
      </c>
      <c r="J340" s="39">
        <v>11414.428443828761</v>
      </c>
      <c r="K340" s="39">
        <v>10029.855263833049</v>
      </c>
      <c r="L340" s="39">
        <v>13231.726065344585</v>
      </c>
      <c r="M340" s="39">
        <v>4946.0932586399949</v>
      </c>
      <c r="N340" s="39">
        <v>1792.5297538145037</v>
      </c>
      <c r="O340" s="39">
        <v>11860.757493861982</v>
      </c>
      <c r="P340" s="39">
        <v>10074.919821861982</v>
      </c>
    </row>
    <row r="341" spans="1:16" x14ac:dyDescent="0.3">
      <c r="A341" s="39" t="s">
        <v>270</v>
      </c>
      <c r="B341" s="39" t="s">
        <v>931</v>
      </c>
      <c r="C341" s="39" t="s">
        <v>261</v>
      </c>
      <c r="D341" s="62" t="str">
        <f>INDEX('R0. Region mapping'!$C$9:$C$24,MATCH($C341,'R0. Region mapping'!$A$9:$A$24,0))</f>
        <v>AUS</v>
      </c>
      <c r="E341" s="39">
        <v>1540.9259280000001</v>
      </c>
      <c r="F341" s="39">
        <v>1486.5190094075394</v>
      </c>
      <c r="G341" s="39">
        <v>1250.4881594075391</v>
      </c>
      <c r="H341" s="39">
        <v>825.54338859246172</v>
      </c>
      <c r="I341" s="39">
        <v>84.524468941410376</v>
      </c>
      <c r="J341" s="39">
        <v>740.50792006287998</v>
      </c>
      <c r="K341" s="39">
        <v>657.90937912146967</v>
      </c>
      <c r="L341" s="39">
        <v>1.9259280000000001</v>
      </c>
      <c r="M341" s="39">
        <v>1.9259280000000001</v>
      </c>
      <c r="N341" s="39">
        <v>1.9259280000000001</v>
      </c>
      <c r="O341" s="39">
        <v>1.9259280000000001</v>
      </c>
      <c r="P341" s="39">
        <v>1.9259280000000001</v>
      </c>
    </row>
    <row r="342" spans="1:16" x14ac:dyDescent="0.3">
      <c r="A342" s="39" t="s">
        <v>270</v>
      </c>
      <c r="B342" s="39" t="s">
        <v>931</v>
      </c>
      <c r="C342" s="39" t="s">
        <v>341</v>
      </c>
      <c r="D342" s="62" t="str">
        <f>INDEX('R0. Region mapping'!$C$9:$C$24,MATCH($C342,'R0. Region mapping'!$A$9:$A$24,0))</f>
        <v>NAM</v>
      </c>
      <c r="E342" s="39">
        <v>1620.8897142857099</v>
      </c>
      <c r="F342" s="39">
        <v>1620.8897142857099</v>
      </c>
      <c r="G342" s="39">
        <v>1620.8897142857099</v>
      </c>
      <c r="H342" s="39">
        <v>1620.8897142857099</v>
      </c>
      <c r="I342" s="39">
        <v>1620.8897142857099</v>
      </c>
      <c r="J342" s="39">
        <v>1620.8897142857099</v>
      </c>
      <c r="K342" s="39">
        <v>1620.8897142857099</v>
      </c>
      <c r="L342" s="39">
        <v>1620.8897142857099</v>
      </c>
      <c r="M342" s="39">
        <v>1620.8897142857099</v>
      </c>
      <c r="N342" s="39">
        <v>1620.8897142857099</v>
      </c>
      <c r="O342" s="39">
        <v>1620.8897142857099</v>
      </c>
      <c r="P342" s="39">
        <v>1620.8897142857099</v>
      </c>
    </row>
    <row r="343" spans="1:16" x14ac:dyDescent="0.3">
      <c r="A343" s="39" t="s">
        <v>270</v>
      </c>
      <c r="B343" s="39" t="s">
        <v>931</v>
      </c>
      <c r="C343" s="39" t="s">
        <v>343</v>
      </c>
      <c r="D343" s="62" t="str">
        <f>INDEX('R0. Region mapping'!$C$9:$C$24,MATCH($C343,'R0. Region mapping'!$A$9:$A$24,0))</f>
        <v>ASI</v>
      </c>
      <c r="E343" s="39">
        <v>7308.1868000000004</v>
      </c>
      <c r="F343" s="39">
        <v>7206.5868</v>
      </c>
      <c r="G343" s="39">
        <v>5340.0019798500007</v>
      </c>
      <c r="H343" s="39">
        <v>2353.4662676100011</v>
      </c>
      <c r="I343" s="39">
        <v>405.29564623381003</v>
      </c>
      <c r="J343" s="39">
        <v>3765.2533056101101</v>
      </c>
      <c r="K343" s="39">
        <v>3911.0345624583847</v>
      </c>
      <c r="L343" s="39">
        <v>3009.8260376431986</v>
      </c>
      <c r="M343" s="39">
        <v>2513.5551839211098</v>
      </c>
      <c r="N343" s="39">
        <v>2513.5551839211066</v>
      </c>
      <c r="O343" s="39">
        <v>3594.7611678681455</v>
      </c>
      <c r="P343" s="39">
        <v>2908.8405908059408</v>
      </c>
    </row>
    <row r="344" spans="1:16" x14ac:dyDescent="0.3">
      <c r="A344" s="39" t="s">
        <v>270</v>
      </c>
      <c r="B344" s="39" t="s">
        <v>931</v>
      </c>
      <c r="C344" s="39" t="s">
        <v>345</v>
      </c>
      <c r="D344" s="62" t="str">
        <f>INDEX('R0. Region mapping'!$C$9:$C$24,MATCH($C344,'R0. Region mapping'!$A$9:$A$24,0))</f>
        <v>LAM</v>
      </c>
      <c r="E344" s="39">
        <v>18302.179957521825</v>
      </c>
      <c r="F344" s="39">
        <v>19255.602393991387</v>
      </c>
      <c r="G344" s="39">
        <v>21654.362272564562</v>
      </c>
      <c r="H344" s="39">
        <v>25844.941043712155</v>
      </c>
      <c r="I344" s="39">
        <v>25946.96402797207</v>
      </c>
      <c r="J344" s="39">
        <v>26048.987012231999</v>
      </c>
      <c r="K344" s="39">
        <v>19676.586312703694</v>
      </c>
      <c r="L344" s="39">
        <v>25929.703560657093</v>
      </c>
      <c r="M344" s="39">
        <v>36544.745653782637</v>
      </c>
      <c r="N344" s="39">
        <v>37229.050855467874</v>
      </c>
      <c r="O344" s="39">
        <v>28850.04736534768</v>
      </c>
      <c r="P344" s="39">
        <v>37268.743522491553</v>
      </c>
    </row>
    <row r="345" spans="1:16" x14ac:dyDescent="0.3">
      <c r="A345" s="39" t="s">
        <v>270</v>
      </c>
      <c r="B345" s="39" t="s">
        <v>931</v>
      </c>
      <c r="C345" s="39" t="s">
        <v>347</v>
      </c>
      <c r="D345" s="62" t="str">
        <f>INDEX('R0. Region mapping'!$C$9:$C$24,MATCH($C345,'R0. Region mapping'!$A$9:$A$24,0))</f>
        <v>EUR</v>
      </c>
      <c r="E345" s="39">
        <v>14.373790279604</v>
      </c>
      <c r="F345" s="39">
        <v>347.17003749999998</v>
      </c>
      <c r="G345" s="39">
        <v>253.70118124999999</v>
      </c>
      <c r="H345" s="39">
        <v>104.15101125</v>
      </c>
      <c r="I345" s="39">
        <v>8.5457239999999892</v>
      </c>
      <c r="J345" s="39">
        <v>4.2728619999999999</v>
      </c>
    </row>
    <row r="346" spans="1:16" x14ac:dyDescent="0.3">
      <c r="A346" s="39" t="s">
        <v>270</v>
      </c>
      <c r="B346" s="39" t="s">
        <v>931</v>
      </c>
      <c r="C346" s="39" t="s">
        <v>349</v>
      </c>
      <c r="D346" s="62" t="str">
        <f>INDEX('R0. Region mapping'!$C$9:$C$24,MATCH($C346,'R0. Region mapping'!$A$9:$A$24,0))</f>
        <v>ASI</v>
      </c>
      <c r="E346" s="39">
        <v>21817.018442619701</v>
      </c>
      <c r="F346" s="39">
        <v>23622.3198182374</v>
      </c>
      <c r="G346" s="39">
        <v>17845.328481427601</v>
      </c>
      <c r="H346" s="39">
        <v>10904.57065416027</v>
      </c>
      <c r="I346" s="39">
        <v>11450.62572851076</v>
      </c>
      <c r="J346" s="39">
        <v>12653.4622470291</v>
      </c>
      <c r="K346" s="39">
        <v>14343.94042917679</v>
      </c>
      <c r="L346" s="39">
        <v>10801.818395999999</v>
      </c>
      <c r="M346" s="39">
        <v>6618.2449548142304</v>
      </c>
      <c r="N346" s="39">
        <v>15412.08667636583</v>
      </c>
      <c r="O346" s="39">
        <v>21097.755783067569</v>
      </c>
      <c r="P346" s="39">
        <v>17902.451118654699</v>
      </c>
    </row>
    <row r="347" spans="1:16" x14ac:dyDescent="0.3">
      <c r="A347" s="39" t="s">
        <v>270</v>
      </c>
      <c r="B347" s="39" t="s">
        <v>931</v>
      </c>
      <c r="C347" s="39" t="s">
        <v>351</v>
      </c>
      <c r="D347" s="62" t="str">
        <f>INDEX('R0. Region mapping'!$C$9:$C$24,MATCH($C347,'R0. Region mapping'!$A$9:$A$24,0))</f>
        <v>ASI</v>
      </c>
      <c r="E347" s="39">
        <v>1375.9391274</v>
      </c>
      <c r="F347" s="39">
        <v>1239.6361176</v>
      </c>
      <c r="G347" s="39">
        <v>895.29275159999997</v>
      </c>
      <c r="H347" s="39">
        <v>344.343366</v>
      </c>
      <c r="J347" s="39">
        <v>415.36255423242</v>
      </c>
      <c r="K347" s="39">
        <v>1150.6299236079401</v>
      </c>
      <c r="L347" s="39">
        <v>735.26736937551618</v>
      </c>
      <c r="M347" s="39">
        <v>4.4994869713264E-3</v>
      </c>
      <c r="N347" s="39">
        <v>772.12965599999995</v>
      </c>
      <c r="O347" s="39">
        <v>924</v>
      </c>
      <c r="P347" s="39">
        <v>344.59290140728677</v>
      </c>
    </row>
    <row r="348" spans="1:16" x14ac:dyDescent="0.3">
      <c r="A348" s="39" t="s">
        <v>270</v>
      </c>
      <c r="B348" s="39" t="s">
        <v>931</v>
      </c>
      <c r="C348" s="39" t="s">
        <v>353</v>
      </c>
      <c r="D348" s="62" t="str">
        <f>INDEX('R0. Region mapping'!$C$9:$C$24,MATCH($C348,'R0. Region mapping'!$A$9:$A$24,0))</f>
        <v>ASI</v>
      </c>
      <c r="E348" s="39">
        <v>13.39776</v>
      </c>
      <c r="F348" s="39">
        <v>12.057983999999999</v>
      </c>
      <c r="M348" s="39">
        <v>3.0000000000000037E-2</v>
      </c>
      <c r="N348" s="39">
        <v>24.69154759828001</v>
      </c>
      <c r="O348" s="39">
        <v>31.399999999999991</v>
      </c>
      <c r="P348" s="39">
        <v>31.500000000000004</v>
      </c>
    </row>
    <row r="349" spans="1:16" x14ac:dyDescent="0.3">
      <c r="A349" s="39" t="s">
        <v>270</v>
      </c>
      <c r="B349" s="39" t="s">
        <v>931</v>
      </c>
      <c r="C349" s="39" t="s">
        <v>355</v>
      </c>
      <c r="D349" s="62" t="str">
        <f>INDEX('R0. Region mapping'!$C$9:$C$24,MATCH($C349,'R0. Region mapping'!$A$9:$A$24,0))</f>
        <v>AFR</v>
      </c>
      <c r="E349" s="39">
        <v>54799</v>
      </c>
      <c r="F349" s="39">
        <v>59272.2</v>
      </c>
      <c r="G349" s="39">
        <v>69906.954510271142</v>
      </c>
      <c r="H349" s="39">
        <v>87778.576581791989</v>
      </c>
      <c r="I349" s="39">
        <v>88023.10848460671</v>
      </c>
      <c r="J349" s="39">
        <v>89793.119017097924</v>
      </c>
      <c r="K349" s="39">
        <v>90634.710936290154</v>
      </c>
      <c r="L349" s="39">
        <v>82010.814402340504</v>
      </c>
      <c r="M349" s="39">
        <v>61757.104757738896</v>
      </c>
      <c r="N349" s="39">
        <v>48919.411651164439</v>
      </c>
      <c r="O349" s="39">
        <v>39455.131824801276</v>
      </c>
      <c r="P349" s="39">
        <v>28504.871371218618</v>
      </c>
    </row>
    <row r="350" spans="1:16" x14ac:dyDescent="0.3">
      <c r="A350" s="39" t="s">
        <v>270</v>
      </c>
      <c r="B350" s="39" t="s">
        <v>931</v>
      </c>
      <c r="C350" s="39" t="s">
        <v>357</v>
      </c>
      <c r="D350" s="62" t="str">
        <f>INDEX('R0. Region mapping'!$C$9:$C$24,MATCH($C350,'R0. Region mapping'!$A$9:$A$24,0))</f>
        <v>LAM</v>
      </c>
      <c r="E350" s="39">
        <v>7756</v>
      </c>
      <c r="F350" s="39">
        <v>7989.2000000000007</v>
      </c>
      <c r="G350" s="39">
        <v>8497.4</v>
      </c>
      <c r="H350" s="39">
        <v>5481.9714124771926</v>
      </c>
      <c r="I350" s="39">
        <v>3018.500768680256</v>
      </c>
      <c r="J350" s="39">
        <v>2798.9068104256498</v>
      </c>
      <c r="K350" s="39">
        <v>1165.64396986411</v>
      </c>
      <c r="L350" s="39">
        <v>2239.1254483405191</v>
      </c>
      <c r="M350" s="39">
        <v>2604.5462501788402</v>
      </c>
      <c r="N350" s="39">
        <v>3249.6948816315503</v>
      </c>
      <c r="O350" s="39">
        <v>2695.6130357130714</v>
      </c>
      <c r="P350" s="39">
        <v>7.8125E-2</v>
      </c>
    </row>
    <row r="351" spans="1:16" x14ac:dyDescent="0.3">
      <c r="A351" s="39" t="s">
        <v>270</v>
      </c>
      <c r="B351" s="39" t="s">
        <v>931</v>
      </c>
      <c r="C351" s="39" t="s">
        <v>359</v>
      </c>
      <c r="D351" s="62" t="str">
        <f>INDEX('R0. Region mapping'!$C$9:$C$24,MATCH($C351,'R0. Region mapping'!$A$9:$A$24,0))</f>
        <v>ASI</v>
      </c>
      <c r="E351" s="39">
        <v>6066.7654501654515</v>
      </c>
      <c r="F351" s="39">
        <v>5986.8994166433868</v>
      </c>
      <c r="G351" s="39">
        <v>5452.9580292552973</v>
      </c>
      <c r="H351" s="39">
        <v>4584.6826980552987</v>
      </c>
      <c r="I351" s="39">
        <v>3499.3385340552986</v>
      </c>
      <c r="J351" s="39">
        <v>2172.6440560920855</v>
      </c>
      <c r="K351" s="39">
        <v>1267.5879345806052</v>
      </c>
      <c r="L351" s="39">
        <v>18.056153144969752</v>
      </c>
      <c r="M351" s="39">
        <v>1413.3443167976613</v>
      </c>
      <c r="N351" s="39">
        <v>1836.4142832592975</v>
      </c>
      <c r="O351" s="39">
        <v>2051.4360023508498</v>
      </c>
      <c r="P351" s="39">
        <v>2051.4360023508489</v>
      </c>
    </row>
    <row r="352" spans="1:16" x14ac:dyDescent="0.3">
      <c r="A352" s="39" t="s">
        <v>270</v>
      </c>
      <c r="B352" s="39" t="s">
        <v>931</v>
      </c>
      <c r="C352" s="39" t="s">
        <v>363</v>
      </c>
      <c r="D352" s="62" t="str">
        <f>INDEX('R0. Region mapping'!$C$9:$C$24,MATCH($C352,'R0. Region mapping'!$A$9:$A$24,0))</f>
        <v>NAM</v>
      </c>
      <c r="M352" s="39">
        <v>6653.2401220440397</v>
      </c>
      <c r="N352" s="39">
        <v>11423.841880416079</v>
      </c>
      <c r="O352" s="39">
        <v>12615.20416117513</v>
      </c>
      <c r="P352" s="39">
        <v>13200.000000000044</v>
      </c>
    </row>
    <row r="353" spans="1:16" x14ac:dyDescent="0.3">
      <c r="A353" s="39" t="s">
        <v>270</v>
      </c>
      <c r="B353" s="39" t="s">
        <v>931</v>
      </c>
      <c r="C353" s="39" t="s">
        <v>365</v>
      </c>
      <c r="D353" s="62" t="str">
        <f>INDEX('R0. Region mapping'!$C$9:$C$24,MATCH($C353,'R0. Region mapping'!$A$9:$A$24,0))</f>
        <v>EUR</v>
      </c>
      <c r="E353" s="39">
        <v>9134.56984293403</v>
      </c>
      <c r="F353" s="39">
        <v>2913.85272147769</v>
      </c>
      <c r="J353" s="39">
        <v>34.477460639999997</v>
      </c>
      <c r="K353" s="39">
        <v>1.5325729714474801</v>
      </c>
      <c r="L353" s="39">
        <v>7496.465448355686</v>
      </c>
      <c r="M353" s="39">
        <v>8129.2800000000007</v>
      </c>
      <c r="N353" s="39">
        <v>7221.92</v>
      </c>
      <c r="O353" s="39">
        <v>6314.5600000000049</v>
      </c>
      <c r="P353" s="39">
        <v>8154.5763029215414</v>
      </c>
    </row>
    <row r="354" spans="1:16" x14ac:dyDescent="0.3">
      <c r="A354" s="39" t="s">
        <v>255</v>
      </c>
      <c r="B354" s="39" t="s">
        <v>929</v>
      </c>
      <c r="C354" s="39" t="s">
        <v>258</v>
      </c>
      <c r="D354" s="62" t="str">
        <f>INDEX('R0. Region mapping'!$C$9:$C$24,MATCH($C354,'R0. Region mapping'!$A$9:$A$24,0))</f>
        <v>AFR</v>
      </c>
      <c r="E354" s="39">
        <v>5943.7487520000004</v>
      </c>
      <c r="F354" s="39">
        <v>6367.0922568611986</v>
      </c>
      <c r="G354" s="39">
        <v>7562.1082802642986</v>
      </c>
      <c r="H354" s="39">
        <v>9957.8529219478114</v>
      </c>
      <c r="I354" s="39">
        <v>14026.13686631469</v>
      </c>
      <c r="J354" s="39">
        <v>16132.788541166612</v>
      </c>
      <c r="K354" s="39">
        <v>18103.03186204574</v>
      </c>
      <c r="L354" s="39">
        <v>33403.166450413381</v>
      </c>
      <c r="M354" s="39">
        <v>25603.203494161975</v>
      </c>
      <c r="N354" s="39">
        <v>13256.138617166145</v>
      </c>
      <c r="O354" s="39">
        <v>13301.558636949345</v>
      </c>
      <c r="P354" s="39">
        <v>14002.355125944085</v>
      </c>
    </row>
    <row r="355" spans="1:16" x14ac:dyDescent="0.3">
      <c r="A355" s="39" t="s">
        <v>255</v>
      </c>
      <c r="B355" s="39" t="s">
        <v>929</v>
      </c>
      <c r="C355" s="39" t="s">
        <v>261</v>
      </c>
      <c r="D355" s="62" t="str">
        <f>INDEX('R0. Region mapping'!$C$9:$C$24,MATCH($C355,'R0. Region mapping'!$A$9:$A$24,0))</f>
        <v>AUS</v>
      </c>
      <c r="E355" s="39">
        <v>8698.3700759999992</v>
      </c>
      <c r="F355" s="39">
        <v>9317.9114846631001</v>
      </c>
      <c r="G355" s="39">
        <v>11066.755867564099</v>
      </c>
      <c r="H355" s="39">
        <v>14019.36566308741</v>
      </c>
      <c r="I355" s="39">
        <v>20541.16677245119</v>
      </c>
      <c r="J355" s="39">
        <v>27244.74199758242</v>
      </c>
      <c r="K355" s="39">
        <v>39439.447120490746</v>
      </c>
      <c r="L355" s="39">
        <v>11437.712870263507</v>
      </c>
      <c r="M355" s="39">
        <v>439.38904800268199</v>
      </c>
      <c r="N355" s="39">
        <v>290.05645053790499</v>
      </c>
      <c r="O355" s="39">
        <v>288.04627276616895</v>
      </c>
      <c r="P355" s="39">
        <v>281.806934152466</v>
      </c>
    </row>
    <row r="356" spans="1:16" x14ac:dyDescent="0.3">
      <c r="A356" s="39" t="s">
        <v>255</v>
      </c>
      <c r="B356" s="39" t="s">
        <v>929</v>
      </c>
      <c r="C356" s="39" t="s">
        <v>341</v>
      </c>
      <c r="D356" s="62" t="str">
        <f>INDEX('R0. Region mapping'!$C$9:$C$24,MATCH($C356,'R0. Region mapping'!$A$9:$A$24,0))</f>
        <v>NAM</v>
      </c>
      <c r="E356" s="39">
        <v>617.51113199999998</v>
      </c>
      <c r="F356" s="39">
        <v>1424.9757345876001</v>
      </c>
      <c r="G356" s="39">
        <v>1584.5546077635161</v>
      </c>
      <c r="H356" s="39">
        <v>1452.5937686550301</v>
      </c>
      <c r="I356" s="39">
        <v>672.07385668871802</v>
      </c>
      <c r="J356" s="39">
        <v>7.62028107306267</v>
      </c>
      <c r="K356" s="39">
        <v>7.62028107306267</v>
      </c>
      <c r="L356" s="39">
        <v>6.5560129029481304</v>
      </c>
      <c r="M356" s="39">
        <v>5.49174473283359</v>
      </c>
      <c r="N356" s="39">
        <v>2.18556698733701</v>
      </c>
      <c r="O356" s="39">
        <v>2.1979632208053501</v>
      </c>
      <c r="P356" s="39">
        <v>2.3477714130829499</v>
      </c>
    </row>
    <row r="357" spans="1:16" x14ac:dyDescent="0.3">
      <c r="A357" s="39" t="s">
        <v>255</v>
      </c>
      <c r="B357" s="39" t="s">
        <v>929</v>
      </c>
      <c r="C357" s="39" t="s">
        <v>343</v>
      </c>
      <c r="D357" s="62" t="str">
        <f>INDEX('R0. Region mapping'!$C$9:$C$24,MATCH($C357,'R0. Region mapping'!$A$9:$A$24,0))</f>
        <v>ASI</v>
      </c>
      <c r="E357" s="39">
        <v>46391.120343504801</v>
      </c>
      <c r="F357" s="39">
        <v>58024.0049994</v>
      </c>
      <c r="G357" s="39">
        <v>77398.900157678203</v>
      </c>
      <c r="H357" s="39">
        <v>60194.217420111934</v>
      </c>
      <c r="I357" s="39">
        <v>90939.375313745055</v>
      </c>
      <c r="J357" s="39">
        <v>493.18146380831001</v>
      </c>
      <c r="K357" s="39">
        <v>476.513130846293</v>
      </c>
      <c r="L357" s="39">
        <v>229.72677524424299</v>
      </c>
      <c r="M357" s="39">
        <v>226.87869952008299</v>
      </c>
      <c r="N357" s="39">
        <v>224.96304730202101</v>
      </c>
      <c r="O357" s="39">
        <v>225.969399927871</v>
      </c>
      <c r="P357" s="39">
        <v>226.11266288030799</v>
      </c>
    </row>
    <row r="358" spans="1:16" x14ac:dyDescent="0.3">
      <c r="A358" s="39" t="s">
        <v>255</v>
      </c>
      <c r="B358" s="39" t="s">
        <v>929</v>
      </c>
      <c r="C358" s="39" t="s">
        <v>345</v>
      </c>
      <c r="D358" s="62" t="str">
        <f>INDEX('R0. Region mapping'!$C$9:$C$24,MATCH($C358,'R0. Region mapping'!$A$9:$A$24,0))</f>
        <v>LAM</v>
      </c>
      <c r="E358" s="39">
        <v>1956.4995470857345</v>
      </c>
      <c r="F358" s="39">
        <v>2095.445209019198</v>
      </c>
      <c r="G358" s="39">
        <v>2489.6842308059158</v>
      </c>
      <c r="H358" s="39">
        <v>3279.2994271424759</v>
      </c>
      <c r="I358" s="39">
        <v>4625.5820126016661</v>
      </c>
      <c r="J358" s="39">
        <v>5540.4914143281985</v>
      </c>
      <c r="K358" s="39">
        <v>2228.174597819338</v>
      </c>
      <c r="L358" s="39">
        <v>12126.877915892715</v>
      </c>
      <c r="M358" s="39">
        <v>3639.8899718929006</v>
      </c>
      <c r="N358" s="39">
        <v>3539.7479364690598</v>
      </c>
      <c r="O358" s="39">
        <v>3377.7679860490698</v>
      </c>
      <c r="P358" s="39">
        <v>2085.6520861376448</v>
      </c>
    </row>
    <row r="359" spans="1:16" x14ac:dyDescent="0.3">
      <c r="A359" s="39" t="s">
        <v>255</v>
      </c>
      <c r="B359" s="39" t="s">
        <v>929</v>
      </c>
      <c r="C359" s="39" t="s">
        <v>347</v>
      </c>
      <c r="D359" s="62" t="str">
        <f>INDEX('R0. Region mapping'!$C$9:$C$24,MATCH($C359,'R0. Region mapping'!$A$9:$A$24,0))</f>
        <v>EUR</v>
      </c>
      <c r="E359" s="39">
        <v>220.65328754320069</v>
      </c>
      <c r="F359" s="39">
        <v>4653.0258739403698</v>
      </c>
      <c r="G359" s="39">
        <v>5526.0222973536002</v>
      </c>
      <c r="H359" s="39">
        <v>5814.0175940579702</v>
      </c>
      <c r="I359" s="39">
        <v>5524.5773059767853</v>
      </c>
      <c r="J359" s="39">
        <v>159.35952406742999</v>
      </c>
      <c r="K359" s="39">
        <v>225.094461474567</v>
      </c>
      <c r="L359" s="39">
        <v>245.574130833966</v>
      </c>
      <c r="M359" s="39">
        <v>48.932328424472601</v>
      </c>
      <c r="N359" s="39">
        <v>47.263655072047399</v>
      </c>
      <c r="O359" s="39">
        <v>45.685905600828796</v>
      </c>
      <c r="P359" s="39">
        <v>43.3629865585864</v>
      </c>
    </row>
    <row r="360" spans="1:16" x14ac:dyDescent="0.3">
      <c r="A360" s="39" t="s">
        <v>255</v>
      </c>
      <c r="B360" s="39" t="s">
        <v>929</v>
      </c>
      <c r="C360" s="39" t="s">
        <v>349</v>
      </c>
      <c r="D360" s="62" t="str">
        <f>INDEX('R0. Region mapping'!$C$9:$C$24,MATCH($C360,'R0. Region mapping'!$A$9:$A$24,0))</f>
        <v>ASI</v>
      </c>
      <c r="E360" s="39">
        <v>7004.1642922463398</v>
      </c>
      <c r="F360" s="39">
        <v>7501.01150087112</v>
      </c>
      <c r="G360" s="39">
        <v>7249.1500741468599</v>
      </c>
      <c r="H360" s="39">
        <v>6868.0245479229998</v>
      </c>
      <c r="I360" s="39">
        <v>5423.7815191944128</v>
      </c>
      <c r="J360" s="39">
        <v>552.78706294290396</v>
      </c>
      <c r="K360" s="39">
        <v>602.45958781969694</v>
      </c>
      <c r="L360" s="39">
        <v>666.16741721748201</v>
      </c>
      <c r="M360" s="39">
        <v>252.80656070894452</v>
      </c>
      <c r="N360" s="39">
        <v>252.00313481923649</v>
      </c>
      <c r="O360" s="39">
        <v>248.9749799441804</v>
      </c>
      <c r="P360" s="39">
        <v>235.33773619050811</v>
      </c>
    </row>
    <row r="361" spans="1:16" x14ac:dyDescent="0.3">
      <c r="A361" s="39" t="s">
        <v>255</v>
      </c>
      <c r="B361" s="39" t="s">
        <v>929</v>
      </c>
      <c r="C361" s="39" t="s">
        <v>351</v>
      </c>
      <c r="D361" s="62" t="str">
        <f>INDEX('R0. Region mapping'!$C$9:$C$24,MATCH($C361,'R0. Region mapping'!$A$9:$A$24,0))</f>
        <v>ASI</v>
      </c>
      <c r="E361" s="39">
        <v>7409.3540039325098</v>
      </c>
      <c r="F361" s="39">
        <v>8929.7982051012004</v>
      </c>
      <c r="G361" s="39">
        <v>12524.503927366441</v>
      </c>
      <c r="H361" s="39">
        <v>16680.461549150321</v>
      </c>
      <c r="I361" s="39">
        <v>19386.3048913196</v>
      </c>
      <c r="J361" s="39">
        <v>6476.2904580226132</v>
      </c>
      <c r="K361" s="39">
        <v>6.2312851837758796</v>
      </c>
      <c r="L361" s="39">
        <v>7.6731973495268901</v>
      </c>
      <c r="M361" s="39">
        <v>6954.0723159408299</v>
      </c>
      <c r="N361" s="39">
        <v>1783.5076117210899</v>
      </c>
      <c r="O361" s="39">
        <v>1853.7576078929101</v>
      </c>
      <c r="P361" s="39">
        <v>1916.7886216199699</v>
      </c>
    </row>
    <row r="362" spans="1:16" x14ac:dyDescent="0.3">
      <c r="A362" s="39" t="s">
        <v>255</v>
      </c>
      <c r="B362" s="39" t="s">
        <v>929</v>
      </c>
      <c r="C362" s="39" t="s">
        <v>353</v>
      </c>
      <c r="D362" s="62" t="str">
        <f>INDEX('R0. Region mapping'!$C$9:$C$24,MATCH($C362,'R0. Region mapping'!$A$9:$A$24,0))</f>
        <v>ASI</v>
      </c>
      <c r="H362" s="39">
        <v>4.0000000000000002E-4</v>
      </c>
      <c r="I362" s="39">
        <v>9.6423950424844897E-4</v>
      </c>
      <c r="J362" s="39">
        <v>2.1601562496347902E-3</v>
      </c>
      <c r="K362" s="39">
        <v>3.4471137284828E-3</v>
      </c>
      <c r="L362" s="39">
        <v>5.2624943531178903E-3</v>
      </c>
      <c r="M362" s="39">
        <v>7.8232680122837395E-3</v>
      </c>
      <c r="N362" s="39">
        <v>1.1435492162134299E-2</v>
      </c>
      <c r="O362" s="39">
        <v>1.6530891070999178E-2</v>
      </c>
      <c r="P362" s="39">
        <v>2.371845445671425E-2</v>
      </c>
    </row>
    <row r="363" spans="1:16" x14ac:dyDescent="0.3">
      <c r="A363" s="39" t="s">
        <v>255</v>
      </c>
      <c r="B363" s="39" t="s">
        <v>929</v>
      </c>
      <c r="C363" s="39" t="s">
        <v>355</v>
      </c>
      <c r="D363" s="62" t="str">
        <f>INDEX('R0. Region mapping'!$C$9:$C$24,MATCH($C363,'R0. Region mapping'!$A$9:$A$24,0))</f>
        <v>AFR</v>
      </c>
      <c r="E363" s="39">
        <v>167.08318595763097</v>
      </c>
      <c r="F363" s="39">
        <v>85.690512330299896</v>
      </c>
      <c r="G363" s="39">
        <v>225.21379663578699</v>
      </c>
      <c r="H363" s="39">
        <v>511.06860185559179</v>
      </c>
      <c r="I363" s="39">
        <v>347.53846932318254</v>
      </c>
      <c r="J363" s="39">
        <v>51.095062180293496</v>
      </c>
      <c r="K363" s="39">
        <v>46.034301368427165</v>
      </c>
      <c r="L363" s="39">
        <v>42.623066873143102</v>
      </c>
      <c r="M363" s="39">
        <v>25.9727599595609</v>
      </c>
      <c r="N363" s="39">
        <v>25.925782788189103</v>
      </c>
      <c r="O363" s="39">
        <v>25.638077154147901</v>
      </c>
      <c r="P363" s="39">
        <v>22.175657193507899</v>
      </c>
    </row>
    <row r="364" spans="1:16" x14ac:dyDescent="0.3">
      <c r="A364" s="39" t="s">
        <v>255</v>
      </c>
      <c r="B364" s="39" t="s">
        <v>929</v>
      </c>
      <c r="C364" s="39" t="s">
        <v>357</v>
      </c>
      <c r="D364" s="62" t="str">
        <f>INDEX('R0. Region mapping'!$C$9:$C$24,MATCH($C364,'R0. Region mapping'!$A$9:$A$24,0))</f>
        <v>LAM</v>
      </c>
      <c r="E364" s="39">
        <v>173.91967199999999</v>
      </c>
      <c r="F364" s="39">
        <v>231.3813991797</v>
      </c>
      <c r="G364" s="39">
        <v>238.62200678714299</v>
      </c>
      <c r="H364" s="39">
        <v>102.51449333298</v>
      </c>
      <c r="I364" s="39">
        <v>4.7756148048</v>
      </c>
    </row>
    <row r="365" spans="1:16" x14ac:dyDescent="0.3">
      <c r="A365" s="39" t="s">
        <v>255</v>
      </c>
      <c r="B365" s="39" t="s">
        <v>929</v>
      </c>
      <c r="C365" s="39" t="s">
        <v>359</v>
      </c>
      <c r="D365" s="62" t="str">
        <f>INDEX('R0. Region mapping'!$C$9:$C$24,MATCH($C365,'R0. Region mapping'!$A$9:$A$24,0))</f>
        <v>ASI</v>
      </c>
      <c r="E365" s="39">
        <v>6026.521788</v>
      </c>
      <c r="F365" s="39">
        <v>6455.7608023502989</v>
      </c>
      <c r="G365" s="39">
        <v>7667.4186974833201</v>
      </c>
      <c r="H365" s="39">
        <v>10096.526631028211</v>
      </c>
      <c r="I365" s="39">
        <v>10950.05556254594</v>
      </c>
      <c r="J365" s="39">
        <v>1741.1838961054921</v>
      </c>
      <c r="K365" s="39">
        <v>13.635290189561555</v>
      </c>
      <c r="L365" s="39">
        <v>12.416710931575404</v>
      </c>
      <c r="M365" s="39">
        <v>14.658967283018931</v>
      </c>
      <c r="N365" s="39">
        <v>14.538787515878454</v>
      </c>
      <c r="O365" s="39">
        <v>13.242228952019484</v>
      </c>
      <c r="P365" s="39">
        <v>12.802532946177639</v>
      </c>
    </row>
    <row r="366" spans="1:16" x14ac:dyDescent="0.3">
      <c r="A366" s="39" t="s">
        <v>255</v>
      </c>
      <c r="B366" s="39" t="s">
        <v>929</v>
      </c>
      <c r="C366" s="39" t="s">
        <v>361</v>
      </c>
      <c r="D366" s="62" t="str">
        <f>INDEX('R0. Region mapping'!$C$9:$C$24,MATCH($C366,'R0. Region mapping'!$A$9:$A$24,0))</f>
        <v>ASI</v>
      </c>
      <c r="E366" s="39">
        <v>27.359994934522401</v>
      </c>
      <c r="F366" s="39">
        <v>6.1753993152015898</v>
      </c>
      <c r="G366" s="39">
        <v>6.9509008023695502</v>
      </c>
      <c r="H366" s="39">
        <v>6.2017798029881703</v>
      </c>
      <c r="I366" s="39">
        <v>22.606005382803598</v>
      </c>
      <c r="J366" s="39">
        <v>5.7985933102408396</v>
      </c>
      <c r="K366" s="39">
        <v>4.9133735999618002</v>
      </c>
      <c r="L366" s="39">
        <v>4.1531280796800001</v>
      </c>
      <c r="M366" s="39">
        <v>4.1531280796800001</v>
      </c>
      <c r="N366" s="39">
        <v>3.8310281233955701</v>
      </c>
      <c r="O366" s="39">
        <v>2.86062754155666</v>
      </c>
      <c r="P366" s="39">
        <v>1.6158115149966601</v>
      </c>
    </row>
    <row r="367" spans="1:16" x14ac:dyDescent="0.3">
      <c r="A367" s="39" t="s">
        <v>255</v>
      </c>
      <c r="B367" s="39" t="s">
        <v>929</v>
      </c>
      <c r="C367" s="39" t="s">
        <v>363</v>
      </c>
      <c r="D367" s="62" t="str">
        <f>INDEX('R0. Region mapping'!$C$9:$C$24,MATCH($C367,'R0. Region mapping'!$A$9:$A$24,0))</f>
        <v>NAM</v>
      </c>
      <c r="E367" s="39">
        <v>22227.2315051361</v>
      </c>
      <c r="F367" s="39">
        <v>25304.621501101501</v>
      </c>
      <c r="G367" s="39">
        <v>30053.952426435699</v>
      </c>
      <c r="H367" s="39">
        <v>18603.188516073231</v>
      </c>
      <c r="I367" s="39">
        <v>26123.703058746098</v>
      </c>
      <c r="J367" s="39">
        <v>82.068340942959395</v>
      </c>
      <c r="K367" s="39">
        <v>69.6676738734335</v>
      </c>
      <c r="L367" s="39">
        <v>80.743822743871988</v>
      </c>
      <c r="M367" s="39">
        <v>80.707849765040805</v>
      </c>
      <c r="N367" s="39">
        <v>71.964723048814605</v>
      </c>
      <c r="O367" s="39">
        <v>71.318303935186705</v>
      </c>
      <c r="P367" s="39">
        <v>70.798827830589502</v>
      </c>
    </row>
    <row r="368" spans="1:16" x14ac:dyDescent="0.3">
      <c r="A368" s="39" t="s">
        <v>255</v>
      </c>
      <c r="B368" s="39" t="s">
        <v>929</v>
      </c>
      <c r="C368" s="39" t="s">
        <v>365</v>
      </c>
      <c r="D368" s="62" t="str">
        <f>INDEX('R0. Region mapping'!$C$9:$C$24,MATCH($C368,'R0. Region mapping'!$A$9:$A$24,0))</f>
        <v>EUR</v>
      </c>
      <c r="E368" s="39">
        <v>1670.2518210122685</v>
      </c>
      <c r="F368" s="39">
        <v>2465.98526880084</v>
      </c>
      <c r="G368" s="39">
        <v>3217.9165036998402</v>
      </c>
      <c r="H368" s="39">
        <v>130.76926927129901</v>
      </c>
      <c r="I368" s="39">
        <v>6241.5926928154304</v>
      </c>
      <c r="J368" s="39">
        <v>243.94313094094599</v>
      </c>
      <c r="K368" s="39">
        <v>362.32942209566102</v>
      </c>
      <c r="L368" s="39">
        <v>385.97663876825601</v>
      </c>
      <c r="M368" s="39">
        <v>75.807714808656897</v>
      </c>
      <c r="N368" s="39">
        <v>68.6013838208994</v>
      </c>
      <c r="O368" s="39">
        <v>64.617944254853697</v>
      </c>
      <c r="P368" s="39">
        <v>62.887804078320798</v>
      </c>
    </row>
    <row r="369" spans="1:16" x14ac:dyDescent="0.3">
      <c r="A369" s="39" t="s">
        <v>255</v>
      </c>
      <c r="B369" s="39" t="s">
        <v>930</v>
      </c>
      <c r="C369" s="39" t="s">
        <v>258</v>
      </c>
      <c r="D369" s="62" t="str">
        <f>INDEX('R0. Region mapping'!$C$9:$C$24,MATCH($C369,'R0. Region mapping'!$A$9:$A$24,0))</f>
        <v>AFR</v>
      </c>
      <c r="E369" s="39">
        <v>9039.9093712582599</v>
      </c>
      <c r="F369" s="39">
        <v>8916.1687147200209</v>
      </c>
      <c r="G369" s="39">
        <v>10526.03068617582</v>
      </c>
      <c r="H369" s="39">
        <v>13789.7862667601</v>
      </c>
      <c r="I369" s="39">
        <v>13524.179134751881</v>
      </c>
      <c r="J369" s="39">
        <v>11534.021684886768</v>
      </c>
      <c r="K369" s="39">
        <v>4876.1931595105234</v>
      </c>
      <c r="L369" s="39">
        <v>13985.461194640151</v>
      </c>
      <c r="M369" s="39">
        <v>4852.5004628619199</v>
      </c>
      <c r="N369" s="39">
        <v>5200.8805328685485</v>
      </c>
      <c r="O369" s="39">
        <v>5718.9157760905146</v>
      </c>
      <c r="P369" s="39">
        <v>5346.2274171654972</v>
      </c>
    </row>
    <row r="370" spans="1:16" x14ac:dyDescent="0.3">
      <c r="A370" s="39" t="s">
        <v>255</v>
      </c>
      <c r="B370" s="39" t="s">
        <v>930</v>
      </c>
      <c r="C370" s="39" t="s">
        <v>261</v>
      </c>
      <c r="D370" s="62" t="str">
        <f>INDEX('R0. Region mapping'!$C$9:$C$24,MATCH($C370,'R0. Region mapping'!$A$9:$A$24,0))</f>
        <v>AUS</v>
      </c>
      <c r="E370" s="39">
        <v>3084.4860447073002</v>
      </c>
      <c r="F370" s="39">
        <v>1703.66057912118</v>
      </c>
      <c r="G370" s="39">
        <v>1618.49252316968</v>
      </c>
      <c r="H370" s="39">
        <v>757.80667035737804</v>
      </c>
      <c r="I370" s="39">
        <v>985.06895650071306</v>
      </c>
      <c r="J370" s="39">
        <v>940.74562428426304</v>
      </c>
      <c r="K370" s="39">
        <v>347.04493554285602</v>
      </c>
      <c r="L370" s="39">
        <v>357.06799680395</v>
      </c>
      <c r="M370" s="39">
        <v>345.812204968895</v>
      </c>
      <c r="N370" s="39">
        <v>8.65214392777977</v>
      </c>
      <c r="O370" s="39">
        <v>8.65214392777977</v>
      </c>
      <c r="P370" s="39">
        <v>8.65214392777977</v>
      </c>
    </row>
    <row r="371" spans="1:16" x14ac:dyDescent="0.3">
      <c r="A371" s="39" t="s">
        <v>255</v>
      </c>
      <c r="B371" s="39" t="s">
        <v>930</v>
      </c>
      <c r="C371" s="39" t="s">
        <v>341</v>
      </c>
      <c r="D371" s="62" t="str">
        <f>INDEX('R0. Region mapping'!$C$9:$C$24,MATCH($C371,'R0. Region mapping'!$A$9:$A$24,0))</f>
        <v>NAM</v>
      </c>
      <c r="E371" s="39">
        <v>7605.4334891381804</v>
      </c>
      <c r="F371" s="39">
        <v>7112.7855872739901</v>
      </c>
      <c r="G371" s="39">
        <v>6603.8425615837205</v>
      </c>
      <c r="H371" s="39">
        <v>8236.2225034909388</v>
      </c>
      <c r="I371" s="39">
        <v>6023.3908162027501</v>
      </c>
      <c r="J371" s="39">
        <v>3997.6093083682968</v>
      </c>
      <c r="K371" s="39">
        <v>4924.1325802235478</v>
      </c>
      <c r="L371" s="39">
        <v>1112.2920817399358</v>
      </c>
      <c r="M371" s="39">
        <v>1044.88726501368</v>
      </c>
      <c r="N371" s="39">
        <v>948.844043614513</v>
      </c>
      <c r="O371" s="39">
        <v>874.88901790707405</v>
      </c>
      <c r="P371" s="39">
        <v>797.52747972054499</v>
      </c>
    </row>
    <row r="372" spans="1:16" x14ac:dyDescent="0.3">
      <c r="A372" s="39" t="s">
        <v>255</v>
      </c>
      <c r="B372" s="39" t="s">
        <v>930</v>
      </c>
      <c r="C372" s="39" t="s">
        <v>343</v>
      </c>
      <c r="D372" s="62" t="str">
        <f>INDEX('R0. Region mapping'!$C$9:$C$24,MATCH($C372,'R0. Region mapping'!$A$9:$A$24,0))</f>
        <v>ASI</v>
      </c>
      <c r="E372" s="39">
        <v>7727.7237550360696</v>
      </c>
      <c r="F372" s="39">
        <v>2206.5955447464339</v>
      </c>
      <c r="G372" s="39">
        <v>4310.3390774762602</v>
      </c>
      <c r="H372" s="39">
        <v>117.46397338050001</v>
      </c>
      <c r="I372" s="39">
        <v>1029.3183984591999</v>
      </c>
      <c r="J372" s="39">
        <v>286.597485111276</v>
      </c>
      <c r="L372" s="39">
        <v>5.1682277880900102E-4</v>
      </c>
      <c r="M372" s="39">
        <v>56.234504266571399</v>
      </c>
      <c r="N372" s="39">
        <v>131.619509253193</v>
      </c>
      <c r="O372" s="39">
        <v>220.61821134969799</v>
      </c>
      <c r="P372" s="39">
        <v>145.232689540297</v>
      </c>
    </row>
    <row r="373" spans="1:16" x14ac:dyDescent="0.3">
      <c r="A373" s="39" t="s">
        <v>255</v>
      </c>
      <c r="B373" s="39" t="s">
        <v>930</v>
      </c>
      <c r="C373" s="39" t="s">
        <v>345</v>
      </c>
      <c r="D373" s="62" t="str">
        <f>INDEX('R0. Region mapping'!$C$9:$C$24,MATCH($C373,'R0. Region mapping'!$A$9:$A$24,0))</f>
        <v>LAM</v>
      </c>
      <c r="E373" s="39">
        <v>8096.6507530707595</v>
      </c>
      <c r="F373" s="39">
        <v>9129.9007758533298</v>
      </c>
      <c r="G373" s="39">
        <v>8874.3315350985831</v>
      </c>
      <c r="H373" s="39">
        <v>8057.4088748627501</v>
      </c>
      <c r="I373" s="39">
        <v>8078.9173287811564</v>
      </c>
      <c r="J373" s="39">
        <v>5845.5030614571397</v>
      </c>
      <c r="K373" s="39">
        <v>6596.2429384855914</v>
      </c>
      <c r="L373" s="39">
        <v>6281.3040897439896</v>
      </c>
      <c r="M373" s="39">
        <v>7888.8638586760499</v>
      </c>
      <c r="N373" s="39">
        <v>7505.2976565465124</v>
      </c>
      <c r="O373" s="39">
        <v>7029.6511961791239</v>
      </c>
      <c r="P373" s="39">
        <v>6534.5341310128806</v>
      </c>
    </row>
    <row r="374" spans="1:16" x14ac:dyDescent="0.3">
      <c r="A374" s="39" t="s">
        <v>255</v>
      </c>
      <c r="B374" s="39" t="s">
        <v>930</v>
      </c>
      <c r="C374" s="39" t="s">
        <v>347</v>
      </c>
      <c r="D374" s="62" t="str">
        <f>INDEX('R0. Region mapping'!$C$9:$C$24,MATCH($C374,'R0. Region mapping'!$A$9:$A$24,0))</f>
        <v>EUR</v>
      </c>
      <c r="E374" s="39">
        <v>5482.4287494051005</v>
      </c>
      <c r="F374" s="39">
        <v>1041.1289227197251</v>
      </c>
      <c r="G374" s="39">
        <v>282.377261648922</v>
      </c>
      <c r="H374" s="39">
        <v>752.61168596449784</v>
      </c>
      <c r="I374" s="39">
        <v>571.21404681539798</v>
      </c>
      <c r="J374" s="39">
        <v>13.568363438141899</v>
      </c>
      <c r="K374" s="39">
        <v>0.502061659656445</v>
      </c>
      <c r="L374" s="39">
        <v>0.50206165965647398</v>
      </c>
      <c r="M374" s="39">
        <v>145.49874985953701</v>
      </c>
      <c r="N374" s="39">
        <v>0.502061659656445</v>
      </c>
      <c r="O374" s="39">
        <v>0.50206165965644467</v>
      </c>
      <c r="P374" s="39">
        <v>0.502061659656445</v>
      </c>
    </row>
    <row r="375" spans="1:16" x14ac:dyDescent="0.3">
      <c r="A375" s="39" t="s">
        <v>255</v>
      </c>
      <c r="B375" s="39" t="s">
        <v>930</v>
      </c>
      <c r="C375" s="39" t="s">
        <v>349</v>
      </c>
      <c r="D375" s="62" t="str">
        <f>INDEX('R0. Region mapping'!$C$9:$C$24,MATCH($C375,'R0. Region mapping'!$A$9:$A$24,0))</f>
        <v>ASI</v>
      </c>
      <c r="E375" s="39">
        <v>30068.7717821429</v>
      </c>
      <c r="F375" s="39">
        <v>25532.1150386843</v>
      </c>
      <c r="G375" s="39">
        <v>32059.0488437239</v>
      </c>
      <c r="H375" s="39">
        <v>61604.775304686897</v>
      </c>
      <c r="I375" s="39">
        <v>73094.659078594705</v>
      </c>
      <c r="J375" s="39">
        <v>67298.39131208841</v>
      </c>
      <c r="K375" s="39">
        <v>62151.516184610911</v>
      </c>
      <c r="L375" s="39">
        <v>52013.673297359659</v>
      </c>
      <c r="M375" s="39">
        <v>44299.804548487773</v>
      </c>
      <c r="N375" s="39">
        <v>39695.215348443897</v>
      </c>
      <c r="O375" s="39">
        <v>22622.697797783101</v>
      </c>
      <c r="P375" s="39">
        <v>13481.7505276006</v>
      </c>
    </row>
    <row r="376" spans="1:16" x14ac:dyDescent="0.3">
      <c r="A376" s="39" t="s">
        <v>255</v>
      </c>
      <c r="B376" s="39" t="s">
        <v>930</v>
      </c>
      <c r="C376" s="39" t="s">
        <v>351</v>
      </c>
      <c r="D376" s="62" t="str">
        <f>INDEX('R0. Region mapping'!$C$9:$C$24,MATCH($C376,'R0. Region mapping'!$A$9:$A$24,0))</f>
        <v>ASI</v>
      </c>
      <c r="E376" s="39">
        <v>3459.6166456903106</v>
      </c>
      <c r="F376" s="39">
        <v>1029.5981722224676</v>
      </c>
      <c r="G376" s="39">
        <v>1276.9104255180521</v>
      </c>
      <c r="H376" s="39">
        <v>286.25569661408502</v>
      </c>
      <c r="I376" s="39">
        <v>834.38207644834199</v>
      </c>
      <c r="J376" s="39">
        <v>253.131389327638</v>
      </c>
      <c r="K376" s="39">
        <v>332.78405615373401</v>
      </c>
      <c r="L376" s="39">
        <v>732.59309876054897</v>
      </c>
      <c r="M376" s="39">
        <v>115.15401768216101</v>
      </c>
      <c r="N376" s="39">
        <v>930.43046562742097</v>
      </c>
      <c r="O376" s="39">
        <v>203.28</v>
      </c>
      <c r="P376" s="39">
        <v>173.8</v>
      </c>
    </row>
    <row r="377" spans="1:16" x14ac:dyDescent="0.3">
      <c r="A377" s="39" t="s">
        <v>255</v>
      </c>
      <c r="B377" s="39" t="s">
        <v>930</v>
      </c>
      <c r="C377" s="39" t="s">
        <v>353</v>
      </c>
      <c r="D377" s="62" t="str">
        <f>INDEX('R0. Region mapping'!$C$9:$C$24,MATCH($C377,'R0. Region mapping'!$A$9:$A$24,0))</f>
        <v>ASI</v>
      </c>
      <c r="E377" s="39">
        <v>183.98666424391905</v>
      </c>
      <c r="F377" s="39">
        <v>166.207131163187</v>
      </c>
      <c r="G377" s="39">
        <v>125.38201894835399</v>
      </c>
      <c r="H377" s="39">
        <v>0.78653019743897246</v>
      </c>
      <c r="I377" s="39">
        <v>5.5555555555555601E-3</v>
      </c>
      <c r="J377" s="39">
        <v>43.427327036822966</v>
      </c>
      <c r="K377" s="39">
        <v>1.4999999999999999E-2</v>
      </c>
      <c r="L377" s="39">
        <v>1.4999999999999999E-2</v>
      </c>
      <c r="M377" s="39">
        <v>43.334551582583899</v>
      </c>
      <c r="N377" s="39">
        <v>6.4553868995699997</v>
      </c>
      <c r="O377" s="39">
        <v>57.902547160208499</v>
      </c>
      <c r="P377" s="39">
        <v>51.4625075859215</v>
      </c>
    </row>
    <row r="378" spans="1:16" x14ac:dyDescent="0.3">
      <c r="A378" s="39" t="s">
        <v>255</v>
      </c>
      <c r="B378" s="39" t="s">
        <v>930</v>
      </c>
      <c r="C378" s="39" t="s">
        <v>355</v>
      </c>
      <c r="D378" s="62" t="str">
        <f>INDEX('R0. Region mapping'!$C$9:$C$24,MATCH($C378,'R0. Region mapping'!$A$9:$A$24,0))</f>
        <v>AFR</v>
      </c>
      <c r="E378" s="39">
        <v>11965.1546962092</v>
      </c>
      <c r="F378" s="39">
        <v>18709.1842639723</v>
      </c>
      <c r="G378" s="39">
        <v>21680.798387036219</v>
      </c>
      <c r="H378" s="39">
        <v>29336.115536749341</v>
      </c>
      <c r="I378" s="39">
        <v>35381.63510623647</v>
      </c>
      <c r="J378" s="39">
        <v>52959.837655956522</v>
      </c>
      <c r="K378" s="39">
        <v>36405.97231632637</v>
      </c>
      <c r="L378" s="39">
        <v>37467.792525354584</v>
      </c>
      <c r="M378" s="39">
        <v>30049.433865676219</v>
      </c>
      <c r="N378" s="39">
        <v>21044.578591241738</v>
      </c>
      <c r="O378" s="39">
        <v>12025.128007491157</v>
      </c>
      <c r="P378" s="39">
        <v>7658.8458615775562</v>
      </c>
    </row>
    <row r="379" spans="1:16" x14ac:dyDescent="0.3">
      <c r="A379" s="39" t="s">
        <v>255</v>
      </c>
      <c r="B379" s="39" t="s">
        <v>930</v>
      </c>
      <c r="C379" s="39" t="s">
        <v>357</v>
      </c>
      <c r="D379" s="62" t="str">
        <f>INDEX('R0. Region mapping'!$C$9:$C$24,MATCH($C379,'R0. Region mapping'!$A$9:$A$24,0))</f>
        <v>LAM</v>
      </c>
      <c r="E379" s="39">
        <v>1489.2188291199968</v>
      </c>
      <c r="F379" s="39">
        <v>511.30880000000002</v>
      </c>
      <c r="G379" s="39">
        <v>929.84418681747502</v>
      </c>
      <c r="H379" s="39">
        <v>488.30774085952851</v>
      </c>
      <c r="I379" s="39">
        <v>492.13424203069019</v>
      </c>
      <c r="J379" s="39">
        <v>224.87207675904</v>
      </c>
      <c r="K379" s="39">
        <v>194.78186218941499</v>
      </c>
      <c r="L379" s="39">
        <v>180.52083074874901</v>
      </c>
      <c r="M379" s="39">
        <v>180.52015613251893</v>
      </c>
      <c r="N379" s="39">
        <v>125.02635277104801</v>
      </c>
      <c r="O379" s="39">
        <v>125.02662947766501</v>
      </c>
      <c r="P379" s="39">
        <v>2.7670661683077899E-4</v>
      </c>
    </row>
    <row r="380" spans="1:16" x14ac:dyDescent="0.3">
      <c r="A380" s="39" t="s">
        <v>255</v>
      </c>
      <c r="B380" s="39" t="s">
        <v>930</v>
      </c>
      <c r="C380" s="39" t="s">
        <v>359</v>
      </c>
      <c r="D380" s="62" t="str">
        <f>INDEX('R0. Region mapping'!$C$9:$C$24,MATCH($C380,'R0. Region mapping'!$A$9:$A$24,0))</f>
        <v>ASI</v>
      </c>
      <c r="E380" s="39">
        <v>10236.542041205354</v>
      </c>
      <c r="F380" s="39">
        <v>12469.319080968828</v>
      </c>
      <c r="G380" s="39">
        <v>13179.446794249599</v>
      </c>
      <c r="H380" s="39">
        <v>12202.387928084578</v>
      </c>
      <c r="I380" s="39">
        <v>9345.5880310676148</v>
      </c>
      <c r="J380" s="39">
        <v>2485.528331444958</v>
      </c>
      <c r="K380" s="39">
        <v>1121.5210460419439</v>
      </c>
      <c r="L380" s="39">
        <v>971.09407088029502</v>
      </c>
      <c r="M380" s="39">
        <v>1497.3483351261405</v>
      </c>
      <c r="N380" s="39">
        <v>1920.1574707500299</v>
      </c>
      <c r="O380" s="39">
        <v>1887.9742486879395</v>
      </c>
      <c r="P380" s="39">
        <v>2587.2993819550948</v>
      </c>
    </row>
    <row r="381" spans="1:16" x14ac:dyDescent="0.3">
      <c r="A381" s="39" t="s">
        <v>255</v>
      </c>
      <c r="B381" s="39" t="s">
        <v>930</v>
      </c>
      <c r="C381" s="39" t="s">
        <v>363</v>
      </c>
      <c r="D381" s="62" t="str">
        <f>INDEX('R0. Region mapping'!$C$9:$C$24,MATCH($C381,'R0. Region mapping'!$A$9:$A$24,0))</f>
        <v>NAM</v>
      </c>
      <c r="E381" s="39">
        <v>26046.228122184351</v>
      </c>
      <c r="F381" s="39">
        <v>18178.038336062</v>
      </c>
      <c r="G381" s="39">
        <v>13690.63829702781</v>
      </c>
      <c r="H381" s="39">
        <v>19260.962735507193</v>
      </c>
      <c r="I381" s="39">
        <v>18968.583553651799</v>
      </c>
      <c r="J381" s="39">
        <v>18840.119162858027</v>
      </c>
      <c r="K381" s="39">
        <v>9141.0983095412776</v>
      </c>
      <c r="L381" s="39">
        <v>4600.3228671979305</v>
      </c>
      <c r="M381" s="39">
        <v>4849.8179840009097</v>
      </c>
      <c r="N381" s="39">
        <v>4171.6667999657902</v>
      </c>
      <c r="O381" s="39">
        <v>2592</v>
      </c>
      <c r="P381" s="39">
        <v>3110.2790655551503</v>
      </c>
    </row>
    <row r="382" spans="1:16" x14ac:dyDescent="0.3">
      <c r="A382" s="39" t="s">
        <v>255</v>
      </c>
      <c r="B382" s="39" t="s">
        <v>930</v>
      </c>
      <c r="C382" s="39" t="s">
        <v>365</v>
      </c>
      <c r="D382" s="62" t="str">
        <f>INDEX('R0. Region mapping'!$C$9:$C$24,MATCH($C382,'R0. Region mapping'!$A$9:$A$24,0))</f>
        <v>EUR</v>
      </c>
      <c r="E382" s="39">
        <v>11985.75210389231</v>
      </c>
      <c r="F382" s="39">
        <v>7770.0078160139255</v>
      </c>
      <c r="G382" s="39">
        <v>9149.4721615786311</v>
      </c>
      <c r="H382" s="39">
        <v>6234.0064817865814</v>
      </c>
      <c r="I382" s="39">
        <v>5423.7552253000003</v>
      </c>
      <c r="J382" s="39">
        <v>376.61896823135203</v>
      </c>
      <c r="K382" s="39">
        <v>498.2</v>
      </c>
      <c r="L382" s="39">
        <v>2394.7096000000001</v>
      </c>
      <c r="M382" s="39">
        <v>2154.2592</v>
      </c>
      <c r="N382" s="39">
        <v>1913.8088</v>
      </c>
      <c r="O382" s="39">
        <v>2260.3389871454101</v>
      </c>
      <c r="P382" s="39">
        <v>6796.7988230147503</v>
      </c>
    </row>
    <row r="383" spans="1:16" x14ac:dyDescent="0.3">
      <c r="A383" s="39" t="s">
        <v>255</v>
      </c>
      <c r="B383" s="39" t="s">
        <v>931</v>
      </c>
      <c r="C383" s="39" t="s">
        <v>258</v>
      </c>
      <c r="D383" s="62" t="str">
        <f>INDEX('R0. Region mapping'!$C$9:$C$24,MATCH($C383,'R0. Region mapping'!$A$9:$A$24,0))</f>
        <v>AFR</v>
      </c>
      <c r="E383" s="39">
        <v>20335.725670305044</v>
      </c>
      <c r="F383" s="39">
        <v>21914.136463044742</v>
      </c>
      <c r="G383" s="39">
        <v>25818.52078753704</v>
      </c>
      <c r="H383" s="39">
        <v>32133.230397922413</v>
      </c>
      <c r="I383" s="39">
        <v>23299.760127260968</v>
      </c>
      <c r="J383" s="39">
        <v>10527.4702700044</v>
      </c>
      <c r="K383" s="39">
        <v>14877.199407403801</v>
      </c>
      <c r="L383" s="39">
        <v>13243.055284534363</v>
      </c>
      <c r="M383" s="39">
        <v>2378.7304396230134</v>
      </c>
      <c r="N383" s="39">
        <v>6930.5878954096752</v>
      </c>
      <c r="O383" s="39">
        <v>8853.4703799367562</v>
      </c>
      <c r="P383" s="39">
        <v>6528.4786148248213</v>
      </c>
    </row>
    <row r="384" spans="1:16" x14ac:dyDescent="0.3">
      <c r="A384" s="39" t="s">
        <v>255</v>
      </c>
      <c r="B384" s="39" t="s">
        <v>931</v>
      </c>
      <c r="C384" s="39" t="s">
        <v>261</v>
      </c>
      <c r="D384" s="62" t="str">
        <f>INDEX('R0. Region mapping'!$C$9:$C$24,MATCH($C384,'R0. Region mapping'!$A$9:$A$24,0))</f>
        <v>AUS</v>
      </c>
      <c r="E384" s="39">
        <v>1540.9259280000001</v>
      </c>
      <c r="F384" s="39">
        <v>1486.5190094075394</v>
      </c>
      <c r="G384" s="39">
        <v>1250.4881594075391</v>
      </c>
      <c r="H384" s="39">
        <v>825.54338859246172</v>
      </c>
      <c r="I384" s="39">
        <v>1008.3051702562792</v>
      </c>
      <c r="J384" s="39">
        <v>1008.305170256275</v>
      </c>
      <c r="K384" s="39">
        <v>1.9259280000000001</v>
      </c>
      <c r="L384" s="39">
        <v>1.9259280000000001</v>
      </c>
      <c r="M384" s="39">
        <v>1.9259280000000001</v>
      </c>
      <c r="N384" s="39">
        <v>1.9259280000000001</v>
      </c>
      <c r="O384" s="39">
        <v>1.9259280000000001</v>
      </c>
      <c r="P384" s="39">
        <v>1.9259280000000001</v>
      </c>
    </row>
    <row r="385" spans="1:16" x14ac:dyDescent="0.3">
      <c r="A385" s="39" t="s">
        <v>255</v>
      </c>
      <c r="B385" s="39" t="s">
        <v>931</v>
      </c>
      <c r="C385" s="39" t="s">
        <v>341</v>
      </c>
      <c r="D385" s="62" t="str">
        <f>INDEX('R0. Region mapping'!$C$9:$C$24,MATCH($C385,'R0. Region mapping'!$A$9:$A$24,0))</f>
        <v>NAM</v>
      </c>
      <c r="E385" s="39">
        <v>1620.8897142857099</v>
      </c>
      <c r="F385" s="39">
        <v>1620.8897142857099</v>
      </c>
      <c r="G385" s="39">
        <v>1620.8897142857099</v>
      </c>
      <c r="H385" s="39">
        <v>1620.8897142857099</v>
      </c>
      <c r="I385" s="39">
        <v>1620.8897142857099</v>
      </c>
      <c r="J385" s="39">
        <v>1620.8897142857099</v>
      </c>
      <c r="K385" s="39">
        <v>1620.8897142857099</v>
      </c>
      <c r="L385" s="39">
        <v>1620.8897142857099</v>
      </c>
      <c r="M385" s="39">
        <v>1620.8897142857099</v>
      </c>
      <c r="N385" s="39">
        <v>1620.8897142857099</v>
      </c>
      <c r="O385" s="39">
        <v>1620.8897142857099</v>
      </c>
      <c r="P385" s="39">
        <v>1620.8897142857099</v>
      </c>
    </row>
    <row r="386" spans="1:16" x14ac:dyDescent="0.3">
      <c r="A386" s="39" t="s">
        <v>255</v>
      </c>
      <c r="B386" s="39" t="s">
        <v>931</v>
      </c>
      <c r="C386" s="39" t="s">
        <v>343</v>
      </c>
      <c r="D386" s="62" t="str">
        <f>INDEX('R0. Region mapping'!$C$9:$C$24,MATCH($C386,'R0. Region mapping'!$A$9:$A$24,0))</f>
        <v>ASI</v>
      </c>
      <c r="E386" s="39">
        <v>7308.1868000000004</v>
      </c>
      <c r="F386" s="39">
        <v>7206.5868</v>
      </c>
      <c r="G386" s="39">
        <v>5340.0019798500007</v>
      </c>
      <c r="H386" s="39">
        <v>2353.4662676100011</v>
      </c>
      <c r="I386" s="39">
        <v>5786.7557515855106</v>
      </c>
      <c r="J386" s="39">
        <v>5736.1365022255204</v>
      </c>
      <c r="K386" s="39">
        <v>4.1867999999999999</v>
      </c>
      <c r="L386" s="39">
        <v>4.1971364555761799</v>
      </c>
      <c r="M386" s="39">
        <v>1128.87688533143</v>
      </c>
      <c r="N386" s="39">
        <v>2636.5769850638676</v>
      </c>
      <c r="O386" s="39">
        <v>4416.551026993955</v>
      </c>
      <c r="P386" s="39">
        <v>2908.8405908059408</v>
      </c>
    </row>
    <row r="387" spans="1:16" x14ac:dyDescent="0.3">
      <c r="A387" s="39" t="s">
        <v>255</v>
      </c>
      <c r="B387" s="39" t="s">
        <v>931</v>
      </c>
      <c r="C387" s="39" t="s">
        <v>345</v>
      </c>
      <c r="D387" s="62" t="str">
        <f>INDEX('R0. Region mapping'!$C$9:$C$24,MATCH($C387,'R0. Region mapping'!$A$9:$A$24,0))</f>
        <v>LAM</v>
      </c>
      <c r="E387" s="39">
        <v>18302.179957521825</v>
      </c>
      <c r="F387" s="39">
        <v>19255.602393991387</v>
      </c>
      <c r="G387" s="39">
        <v>21654.362272564562</v>
      </c>
      <c r="H387" s="39">
        <v>25844.941043712155</v>
      </c>
      <c r="I387" s="39">
        <v>31514.076766862971</v>
      </c>
      <c r="J387" s="39">
        <v>25006.033896426285</v>
      </c>
      <c r="K387" s="39">
        <v>27341.672070156652</v>
      </c>
      <c r="L387" s="39">
        <v>28768.998944280051</v>
      </c>
      <c r="M387" s="39">
        <v>35178.361544786145</v>
      </c>
      <c r="N387" s="39">
        <v>35087.769735472022</v>
      </c>
      <c r="O387" s="39">
        <v>28692.372104966344</v>
      </c>
      <c r="P387" s="39">
        <v>25905.543247703972</v>
      </c>
    </row>
    <row r="388" spans="1:16" x14ac:dyDescent="0.3">
      <c r="A388" s="39" t="s">
        <v>255</v>
      </c>
      <c r="B388" s="39" t="s">
        <v>931</v>
      </c>
      <c r="C388" s="39" t="s">
        <v>347</v>
      </c>
      <c r="D388" s="62" t="str">
        <f>INDEX('R0. Region mapping'!$C$9:$C$24,MATCH($C388,'R0. Region mapping'!$A$9:$A$24,0))</f>
        <v>EUR</v>
      </c>
      <c r="E388" s="39">
        <v>14.373790279604</v>
      </c>
      <c r="F388" s="39">
        <v>347.17003749999998</v>
      </c>
      <c r="G388" s="39">
        <v>253.70118124999999</v>
      </c>
      <c r="H388" s="39">
        <v>104.15101125</v>
      </c>
      <c r="I388" s="39">
        <v>386.63703321641702</v>
      </c>
      <c r="J388" s="39">
        <v>227.80108609222299</v>
      </c>
    </row>
    <row r="389" spans="1:16" x14ac:dyDescent="0.3">
      <c r="A389" s="39" t="s">
        <v>255</v>
      </c>
      <c r="B389" s="39" t="s">
        <v>931</v>
      </c>
      <c r="C389" s="39" t="s">
        <v>349</v>
      </c>
      <c r="D389" s="62" t="str">
        <f>INDEX('R0. Region mapping'!$C$9:$C$24,MATCH($C389,'R0. Region mapping'!$A$9:$A$24,0))</f>
        <v>ASI</v>
      </c>
      <c r="E389" s="39">
        <v>21817.018442619701</v>
      </c>
      <c r="F389" s="39">
        <v>23622.3198182374</v>
      </c>
      <c r="G389" s="39">
        <v>17845.328481427601</v>
      </c>
      <c r="H389" s="39">
        <v>10904.57065416027</v>
      </c>
      <c r="I389" s="39">
        <v>21037.57909988207</v>
      </c>
      <c r="J389" s="39">
        <v>18698.293585223702</v>
      </c>
      <c r="K389" s="39">
        <v>7847.2297869543909</v>
      </c>
      <c r="L389" s="39">
        <v>10950.677184779599</v>
      </c>
      <c r="M389" s="39">
        <v>6327.2707542346106</v>
      </c>
      <c r="N389" s="39">
        <v>10677.763840164778</v>
      </c>
      <c r="O389" s="39">
        <v>21097.755783067616</v>
      </c>
      <c r="P389" s="39">
        <v>13643.815299312242</v>
      </c>
    </row>
    <row r="390" spans="1:16" x14ac:dyDescent="0.3">
      <c r="A390" s="39" t="s">
        <v>255</v>
      </c>
      <c r="B390" s="39" t="s">
        <v>931</v>
      </c>
      <c r="C390" s="39" t="s">
        <v>351</v>
      </c>
      <c r="D390" s="62" t="str">
        <f>INDEX('R0. Region mapping'!$C$9:$C$24,MATCH($C390,'R0. Region mapping'!$A$9:$A$24,0))</f>
        <v>ASI</v>
      </c>
      <c r="E390" s="39">
        <v>1375.9391274</v>
      </c>
      <c r="F390" s="39">
        <v>1239.6361176</v>
      </c>
      <c r="G390" s="39">
        <v>895.29275159999997</v>
      </c>
      <c r="H390" s="39">
        <v>344.343366</v>
      </c>
      <c r="I390" s="39">
        <v>1150.5972242165369</v>
      </c>
      <c r="J390" s="39">
        <v>1150.5972242165371</v>
      </c>
      <c r="L390" s="39">
        <v>6.7581880802436003E-2</v>
      </c>
      <c r="M390" s="39">
        <v>523.42735310073101</v>
      </c>
      <c r="N390" s="39">
        <v>926.34824700061495</v>
      </c>
      <c r="O390" s="39">
        <v>924</v>
      </c>
      <c r="P390" s="39">
        <v>790</v>
      </c>
    </row>
    <row r="391" spans="1:16" x14ac:dyDescent="0.3">
      <c r="A391" s="39" t="s">
        <v>255</v>
      </c>
      <c r="B391" s="39" t="s">
        <v>931</v>
      </c>
      <c r="C391" s="39" t="s">
        <v>353</v>
      </c>
      <c r="D391" s="62" t="str">
        <f>INDEX('R0. Region mapping'!$C$9:$C$24,MATCH($C391,'R0. Region mapping'!$A$9:$A$24,0))</f>
        <v>ASI</v>
      </c>
      <c r="E391" s="39">
        <v>13.39776</v>
      </c>
      <c r="F391" s="39">
        <v>12.057983999999999</v>
      </c>
      <c r="M391" s="39">
        <v>12.677720834879999</v>
      </c>
      <c r="N391" s="39">
        <v>12.910773799140001</v>
      </c>
      <c r="O391" s="39">
        <v>30.533052964260001</v>
      </c>
      <c r="P391" s="39">
        <v>31.500000000000004</v>
      </c>
    </row>
    <row r="392" spans="1:16" x14ac:dyDescent="0.3">
      <c r="A392" s="39" t="s">
        <v>255</v>
      </c>
      <c r="B392" s="39" t="s">
        <v>931</v>
      </c>
      <c r="C392" s="39" t="s">
        <v>355</v>
      </c>
      <c r="D392" s="62" t="str">
        <f>INDEX('R0. Region mapping'!$C$9:$C$24,MATCH($C392,'R0. Region mapping'!$A$9:$A$24,0))</f>
        <v>AFR</v>
      </c>
      <c r="E392" s="39">
        <v>54799</v>
      </c>
      <c r="F392" s="39">
        <v>59272.2</v>
      </c>
      <c r="G392" s="39">
        <v>69906.954510271142</v>
      </c>
      <c r="H392" s="39">
        <v>87778.576581791989</v>
      </c>
      <c r="I392" s="39">
        <v>89325.523786178732</v>
      </c>
      <c r="J392" s="39">
        <v>90150.575648005906</v>
      </c>
      <c r="K392" s="39">
        <v>90634.710936290154</v>
      </c>
      <c r="L392" s="39">
        <v>81185.233904245571</v>
      </c>
      <c r="M392" s="39">
        <v>61045.882328635329</v>
      </c>
      <c r="N392" s="39">
        <v>49795.222960872241</v>
      </c>
      <c r="O392" s="39">
        <v>39578.200830082787</v>
      </c>
      <c r="P392" s="39">
        <v>27382.922050947804</v>
      </c>
    </row>
    <row r="393" spans="1:16" x14ac:dyDescent="0.3">
      <c r="A393" s="39" t="s">
        <v>255</v>
      </c>
      <c r="B393" s="39" t="s">
        <v>931</v>
      </c>
      <c r="C393" s="39" t="s">
        <v>357</v>
      </c>
      <c r="D393" s="62" t="str">
        <f>INDEX('R0. Region mapping'!$C$9:$C$24,MATCH($C393,'R0. Region mapping'!$A$9:$A$24,0))</f>
        <v>LAM</v>
      </c>
      <c r="E393" s="39">
        <v>7756</v>
      </c>
      <c r="F393" s="39">
        <v>7989.2000000000007</v>
      </c>
      <c r="G393" s="39">
        <v>8497.4</v>
      </c>
      <c r="H393" s="39">
        <v>5481.9714124771926</v>
      </c>
      <c r="I393" s="39">
        <v>4710.2388397002032</v>
      </c>
      <c r="J393" s="39">
        <v>3513.6261993600001</v>
      </c>
      <c r="K393" s="39">
        <v>1.05408785980217E-2</v>
      </c>
      <c r="L393" s="39">
        <v>2820.6379804491999</v>
      </c>
      <c r="M393" s="39">
        <v>2820.6274395706077</v>
      </c>
      <c r="N393" s="39">
        <v>1953.5367620476259</v>
      </c>
      <c r="O393" s="39">
        <v>1953.5410855885161</v>
      </c>
      <c r="P393" s="39">
        <v>4.32354088798093E-3</v>
      </c>
    </row>
    <row r="394" spans="1:16" x14ac:dyDescent="0.3">
      <c r="A394" s="39" t="s">
        <v>255</v>
      </c>
      <c r="B394" s="39" t="s">
        <v>931</v>
      </c>
      <c r="C394" s="39" t="s">
        <v>359</v>
      </c>
      <c r="D394" s="62" t="str">
        <f>INDEX('R0. Region mapping'!$C$9:$C$24,MATCH($C394,'R0. Region mapping'!$A$9:$A$24,0))</f>
        <v>ASI</v>
      </c>
      <c r="E394" s="39">
        <v>6066.7654501654515</v>
      </c>
      <c r="F394" s="39">
        <v>5986.8994166433868</v>
      </c>
      <c r="G394" s="39">
        <v>5452.9580292552973</v>
      </c>
      <c r="H394" s="39">
        <v>4584.6826980552987</v>
      </c>
      <c r="I394" s="39">
        <v>3499.3385340552986</v>
      </c>
      <c r="J394" s="39">
        <v>430.05545477847738</v>
      </c>
      <c r="K394" s="39">
        <v>1267.5879345806045</v>
      </c>
      <c r="L394" s="39">
        <v>243.44593708358076</v>
      </c>
      <c r="M394" s="39">
        <v>2322.5319391246107</v>
      </c>
      <c r="N394" s="39">
        <v>2322.5319391246085</v>
      </c>
      <c r="O394" s="39">
        <v>2322.5319391246098</v>
      </c>
      <c r="P394" s="39">
        <v>1902.2336047598262</v>
      </c>
    </row>
    <row r="395" spans="1:16" x14ac:dyDescent="0.3">
      <c r="A395" s="39" t="s">
        <v>255</v>
      </c>
      <c r="B395" s="39" t="s">
        <v>931</v>
      </c>
      <c r="C395" s="39" t="s">
        <v>363</v>
      </c>
      <c r="D395" s="62" t="str">
        <f>INDEX('R0. Region mapping'!$C$9:$C$24,MATCH($C395,'R0. Region mapping'!$A$9:$A$24,0))</f>
        <v>NAM</v>
      </c>
      <c r="M395" s="39">
        <v>11880.000000000029</v>
      </c>
      <c r="N395" s="39">
        <v>12720</v>
      </c>
      <c r="O395" s="39">
        <v>12959.99999999996</v>
      </c>
      <c r="P395" s="39">
        <v>15551.395327775761</v>
      </c>
    </row>
    <row r="396" spans="1:16" x14ac:dyDescent="0.3">
      <c r="A396" s="39" t="s">
        <v>255</v>
      </c>
      <c r="B396" s="39" t="s">
        <v>931</v>
      </c>
      <c r="C396" s="39" t="s">
        <v>365</v>
      </c>
      <c r="D396" s="62" t="str">
        <f>INDEX('R0. Region mapping'!$C$9:$C$24,MATCH($C396,'R0. Region mapping'!$A$9:$A$24,0))</f>
        <v>EUR</v>
      </c>
      <c r="E396" s="39">
        <v>9134.56984293403</v>
      </c>
      <c r="F396" s="39">
        <v>2913.85272147769</v>
      </c>
      <c r="I396" s="39">
        <v>68.954921279999994</v>
      </c>
      <c r="J396" s="39">
        <v>0.33217030063740899</v>
      </c>
      <c r="K396" s="39">
        <v>1880</v>
      </c>
      <c r="L396" s="39">
        <v>9036.64</v>
      </c>
      <c r="M396" s="39">
        <v>8129.2800000000007</v>
      </c>
      <c r="N396" s="39">
        <v>7221.92</v>
      </c>
      <c r="O396" s="39">
        <v>8529.5810835675893</v>
      </c>
      <c r="P396" s="39">
        <v>25648.297445338681</v>
      </c>
    </row>
  </sheetData>
  <autoFilter ref="A8:P266" xr:uid="{4753AD78-9746-4C2B-85E8-A597488F7506}"/>
  <conditionalFormatting sqref="A1:XFD1 B2:XFD7 A2:A5 A8:XFD1048576">
    <cfRule type="expression" dxfId="56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7E0E-06B7-4E46-9391-6E3DFAB46324}">
  <sheetPr>
    <tabColor theme="7" tint="0.39997558519241921"/>
  </sheetPr>
  <dimension ref="A1:P909"/>
  <sheetViews>
    <sheetView workbookViewId="0"/>
    <sheetView workbookViewId="1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932</v>
      </c>
    </row>
    <row r="2" spans="1:16" s="28" customFormat="1" x14ac:dyDescent="0.3">
      <c r="A2" s="28" t="s">
        <v>331</v>
      </c>
      <c r="B2" s="28" t="s">
        <v>917</v>
      </c>
    </row>
    <row r="3" spans="1:16" s="28" customFormat="1" x14ac:dyDescent="0.3">
      <c r="A3" s="28" t="s">
        <v>332</v>
      </c>
      <c r="B3" s="28" t="s">
        <v>197</v>
      </c>
    </row>
    <row r="4" spans="1:16" s="28" customFormat="1" x14ac:dyDescent="0.3">
      <c r="A4" s="28" t="s">
        <v>333</v>
      </c>
      <c r="B4" s="56">
        <v>43141</v>
      </c>
    </row>
    <row r="5" spans="1:16" s="28" customFormat="1" x14ac:dyDescent="0.3">
      <c r="A5" s="28" t="s">
        <v>194</v>
      </c>
      <c r="B5" s="28" t="s">
        <v>933</v>
      </c>
    </row>
    <row r="6" spans="1:16" s="28" customFormat="1" x14ac:dyDescent="0.3">
      <c r="A6" s="28" t="s">
        <v>46</v>
      </c>
      <c r="B6" s="28" t="s">
        <v>934</v>
      </c>
    </row>
    <row r="8" spans="1:16" x14ac:dyDescent="0.3">
      <c r="A8" s="39" t="s">
        <v>56</v>
      </c>
      <c r="B8" s="39" t="s">
        <v>371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249</v>
      </c>
      <c r="B9" s="39" t="s">
        <v>290</v>
      </c>
      <c r="C9" s="62" t="s">
        <v>258</v>
      </c>
      <c r="D9" s="62" t="str">
        <f>INDEX('R0. Region mapping'!$C$9:$C$24,MATCH($C9,'R0. Region mapping'!$A$9:$A$24,0))</f>
        <v>AFR</v>
      </c>
      <c r="E9" s="61"/>
      <c r="F9" s="61"/>
      <c r="G9" s="61"/>
      <c r="H9" s="61"/>
      <c r="I9" s="61">
        <v>35.701595411679598</v>
      </c>
      <c r="J9" s="61">
        <v>29.2565704715904</v>
      </c>
      <c r="K9" s="61"/>
      <c r="L9" s="61">
        <v>42.367213227051998</v>
      </c>
      <c r="M9" s="61">
        <v>39.3637825813991</v>
      </c>
      <c r="N9" s="61">
        <v>13.155753132391199</v>
      </c>
      <c r="O9" s="61">
        <v>48.254824544632498</v>
      </c>
      <c r="P9" s="57"/>
    </row>
    <row r="10" spans="1:16" x14ac:dyDescent="0.3">
      <c r="A10" s="39" t="s">
        <v>249</v>
      </c>
      <c r="B10" s="39" t="s">
        <v>290</v>
      </c>
      <c r="C10" s="62" t="s">
        <v>261</v>
      </c>
      <c r="D10" s="62" t="str">
        <f>INDEX('R0. Region mapping'!$C$9:$C$24,MATCH($C10,'R0. Region mapping'!$A$9:$A$24,0))</f>
        <v>AUS</v>
      </c>
      <c r="E10" s="61"/>
      <c r="F10" s="61"/>
      <c r="G10" s="61"/>
      <c r="H10" s="61"/>
      <c r="I10" s="61">
        <v>8.5502603159833104</v>
      </c>
      <c r="J10" s="61">
        <v>7.6684301489320097</v>
      </c>
      <c r="K10" s="61">
        <v>5.3328802947402902</v>
      </c>
      <c r="L10" s="61">
        <v>13.742194460579899</v>
      </c>
      <c r="M10" s="61">
        <v>12.2775802121258</v>
      </c>
      <c r="N10" s="61">
        <v>4.5901421886346201</v>
      </c>
      <c r="O10" s="61">
        <v>9.5423870691518893</v>
      </c>
      <c r="P10" s="57">
        <v>9.45849903101319E-2</v>
      </c>
    </row>
    <row r="11" spans="1:16" x14ac:dyDescent="0.3">
      <c r="A11" s="39" t="s">
        <v>249</v>
      </c>
      <c r="B11" s="39" t="s">
        <v>290</v>
      </c>
      <c r="C11" s="62" t="s">
        <v>341</v>
      </c>
      <c r="D11" s="62" t="str">
        <f>INDEX('R0. Region mapping'!$C$9:$C$24,MATCH($C11,'R0. Region mapping'!$A$9:$A$24,0))</f>
        <v>NAM</v>
      </c>
      <c r="E11" s="61"/>
      <c r="F11" s="61"/>
      <c r="G11" s="61"/>
      <c r="H11" s="61"/>
      <c r="I11" s="61">
        <v>8.9841903186039307</v>
      </c>
      <c r="J11" s="61">
        <v>12.8523223398577</v>
      </c>
      <c r="K11" s="61">
        <v>10.982536716373501</v>
      </c>
      <c r="L11" s="61">
        <v>17.402544418943801</v>
      </c>
      <c r="M11" s="61">
        <v>16.2010626998396</v>
      </c>
      <c r="N11" s="61">
        <v>13.465124078882999</v>
      </c>
      <c r="O11" s="61">
        <v>12.395021278425601</v>
      </c>
      <c r="P11" s="57">
        <v>17.188999089129201</v>
      </c>
    </row>
    <row r="12" spans="1:16" x14ac:dyDescent="0.3">
      <c r="A12" s="39" t="s">
        <v>249</v>
      </c>
      <c r="B12" s="39" t="s">
        <v>290</v>
      </c>
      <c r="C12" s="62" t="s">
        <v>343</v>
      </c>
      <c r="D12" s="62" t="str">
        <f>INDEX('R0. Region mapping'!$C$9:$C$24,MATCH($C12,'R0. Region mapping'!$A$9:$A$24,0))</f>
        <v>ASI</v>
      </c>
      <c r="E12" s="61"/>
      <c r="F12" s="61"/>
      <c r="G12" s="61"/>
      <c r="H12" s="61">
        <v>69.097732437108974</v>
      </c>
      <c r="I12" s="61">
        <v>46.474986903089899</v>
      </c>
      <c r="J12" s="61">
        <v>38.490245968015401</v>
      </c>
      <c r="K12" s="61">
        <v>72.389946643623006</v>
      </c>
      <c r="L12" s="61">
        <v>52.397464130070603</v>
      </c>
      <c r="M12" s="61">
        <v>44.412723194996197</v>
      </c>
      <c r="N12" s="61"/>
      <c r="O12" s="61"/>
      <c r="P12" s="57"/>
    </row>
    <row r="13" spans="1:16" x14ac:dyDescent="0.3">
      <c r="A13" s="39" t="s">
        <v>249</v>
      </c>
      <c r="B13" s="39" t="s">
        <v>290</v>
      </c>
      <c r="C13" s="62" t="s">
        <v>345</v>
      </c>
      <c r="D13" s="62" t="str">
        <f>INDEX('R0. Region mapping'!$C$9:$C$24,MATCH($C13,'R0. Region mapping'!$A$9:$A$24,0))</f>
        <v>LAM</v>
      </c>
      <c r="E13" s="61"/>
      <c r="F13" s="61"/>
      <c r="G13" s="61">
        <v>6.59105045050317</v>
      </c>
      <c r="H13" s="61">
        <v>3.25867288657511</v>
      </c>
      <c r="I13" s="61">
        <v>35.201062557883802</v>
      </c>
      <c r="J13" s="61">
        <v>15.522430282684899</v>
      </c>
      <c r="K13" s="61">
        <v>5.09223860060506</v>
      </c>
      <c r="L13" s="61">
        <v>24.183305907744501</v>
      </c>
      <c r="M13" s="61">
        <v>13.365525076296599</v>
      </c>
      <c r="N13" s="61">
        <v>4.72810234278636</v>
      </c>
      <c r="O13" s="61">
        <v>5.7221557583531402</v>
      </c>
      <c r="P13" s="57"/>
    </row>
    <row r="14" spans="1:16" x14ac:dyDescent="0.3">
      <c r="A14" s="39" t="s">
        <v>249</v>
      </c>
      <c r="B14" s="39" t="s">
        <v>290</v>
      </c>
      <c r="C14" s="62" t="s">
        <v>347</v>
      </c>
      <c r="D14" s="62" t="str">
        <f>INDEX('R0. Region mapping'!$C$9:$C$24,MATCH($C14,'R0. Region mapping'!$A$9:$A$24,0))</f>
        <v>EUR</v>
      </c>
      <c r="E14" s="61"/>
      <c r="F14" s="61"/>
      <c r="G14" s="61"/>
      <c r="H14" s="61">
        <v>4.1215045201915608</v>
      </c>
      <c r="I14" s="61">
        <v>1.59447613880937</v>
      </c>
      <c r="J14" s="61">
        <v>8.69342277593171</v>
      </c>
      <c r="K14" s="61">
        <v>3.6047205379106</v>
      </c>
      <c r="L14" s="61">
        <v>6.4604999340093805</v>
      </c>
      <c r="M14" s="61">
        <v>12.39914872584016</v>
      </c>
      <c r="N14" s="61">
        <v>6.1057722125581586</v>
      </c>
      <c r="O14" s="61">
        <v>7.9756516540788809</v>
      </c>
      <c r="P14" s="57">
        <v>13.914337443846659</v>
      </c>
    </row>
    <row r="15" spans="1:16" x14ac:dyDescent="0.3">
      <c r="A15" s="39" t="s">
        <v>249</v>
      </c>
      <c r="B15" s="39" t="s">
        <v>290</v>
      </c>
      <c r="C15" s="62" t="s">
        <v>349</v>
      </c>
      <c r="D15" s="62" t="str">
        <f>INDEX('R0. Region mapping'!$C$9:$C$24,MATCH($C15,'R0. Region mapping'!$A$9:$A$24,0))</f>
        <v>ASI</v>
      </c>
      <c r="E15" s="61"/>
      <c r="F15" s="61"/>
      <c r="G15" s="61"/>
      <c r="H15" s="61"/>
      <c r="I15" s="61">
        <v>12.150956364622701</v>
      </c>
      <c r="J15" s="61">
        <v>15.461018579253</v>
      </c>
      <c r="K15" s="61">
        <v>6.9045832539541099</v>
      </c>
      <c r="L15" s="61">
        <v>19.412291475362402</v>
      </c>
      <c r="M15" s="61">
        <v>22.879079405435601</v>
      </c>
      <c r="N15" s="61">
        <v>13.295383458485601</v>
      </c>
      <c r="O15" s="61">
        <v>23.821117178072701</v>
      </c>
      <c r="P15" s="57">
        <v>12.684689300540199</v>
      </c>
    </row>
    <row r="16" spans="1:16" x14ac:dyDescent="0.3">
      <c r="A16" s="39" t="s">
        <v>249</v>
      </c>
      <c r="B16" s="39" t="s">
        <v>290</v>
      </c>
      <c r="C16" s="62" t="s">
        <v>351</v>
      </c>
      <c r="D16" s="62" t="str">
        <f>INDEX('R0. Region mapping'!$C$9:$C$24,MATCH($C16,'R0. Region mapping'!$A$9:$A$24,0))</f>
        <v>ASI</v>
      </c>
      <c r="E16" s="61"/>
      <c r="F16" s="61"/>
      <c r="G16" s="61"/>
      <c r="H16" s="61">
        <v>6.5263600624865203</v>
      </c>
      <c r="I16" s="61">
        <v>21.980656442627499</v>
      </c>
      <c r="J16" s="61">
        <v>32.256483117520297</v>
      </c>
      <c r="K16" s="61">
        <v>6.8625307705098804</v>
      </c>
      <c r="L16" s="61"/>
      <c r="M16" s="61">
        <v>14.5545500308417</v>
      </c>
      <c r="N16" s="61">
        <v>27.2610824194998</v>
      </c>
      <c r="O16" s="61">
        <v>27.9795709321012</v>
      </c>
      <c r="P16" s="57">
        <v>40.714943471122098</v>
      </c>
    </row>
    <row r="17" spans="1:16" x14ac:dyDescent="0.3">
      <c r="A17" s="39" t="s">
        <v>249</v>
      </c>
      <c r="B17" s="39" t="s">
        <v>290</v>
      </c>
      <c r="C17" s="62" t="s">
        <v>353</v>
      </c>
      <c r="D17" s="62" t="str">
        <f>INDEX('R0. Region mapping'!$C$9:$C$24,MATCH($C17,'R0. Region mapping'!$A$9:$A$24,0))</f>
        <v>ASI</v>
      </c>
      <c r="E17" s="61"/>
      <c r="F17" s="61"/>
      <c r="G17" s="61"/>
      <c r="H17" s="61">
        <v>0.92978457975227702</v>
      </c>
      <c r="I17" s="61"/>
      <c r="J17" s="61"/>
      <c r="K17" s="61">
        <v>2.5077605575216901E-2</v>
      </c>
      <c r="L17" s="61">
        <v>0.61091966553818</v>
      </c>
      <c r="M17" s="61">
        <v>0.39322560511659299</v>
      </c>
      <c r="N17" s="61"/>
      <c r="O17" s="61">
        <v>0.38405705574589499</v>
      </c>
      <c r="P17" s="57">
        <v>4.35439116099803E-2</v>
      </c>
    </row>
    <row r="18" spans="1:16" x14ac:dyDescent="0.3">
      <c r="A18" s="39" t="s">
        <v>249</v>
      </c>
      <c r="B18" s="39" t="s">
        <v>290</v>
      </c>
      <c r="C18" s="62" t="s">
        <v>355</v>
      </c>
      <c r="D18" s="62" t="str">
        <f>INDEX('R0. Region mapping'!$C$9:$C$24,MATCH($C18,'R0. Region mapping'!$A$9:$A$24,0))</f>
        <v>AFR</v>
      </c>
      <c r="E18" s="61"/>
      <c r="F18" s="61"/>
      <c r="G18" s="61"/>
      <c r="H18" s="61">
        <v>1.58060250403223</v>
      </c>
      <c r="I18" s="61">
        <v>2.26534191355712</v>
      </c>
      <c r="J18" s="61">
        <v>0.54283382789102297</v>
      </c>
      <c r="K18" s="61">
        <v>0.55258979827847599</v>
      </c>
      <c r="L18" s="61">
        <v>0.48698134671423099</v>
      </c>
      <c r="M18" s="61"/>
      <c r="N18" s="61"/>
      <c r="O18" s="61"/>
      <c r="P18" s="57"/>
    </row>
    <row r="19" spans="1:16" x14ac:dyDescent="0.3">
      <c r="A19" s="39" t="s">
        <v>249</v>
      </c>
      <c r="B19" s="39" t="s">
        <v>290</v>
      </c>
      <c r="C19" s="62" t="s">
        <v>357</v>
      </c>
      <c r="D19" s="62" t="str">
        <f>INDEX('R0. Region mapping'!$C$9:$C$24,MATCH($C19,'R0. Region mapping'!$A$9:$A$24,0))</f>
        <v>LAM</v>
      </c>
      <c r="E19" s="61"/>
      <c r="F19" s="61"/>
      <c r="G19" s="61"/>
      <c r="H19" s="61">
        <v>3.4736804740655041</v>
      </c>
      <c r="I19" s="61">
        <v>6.1405661088144052</v>
      </c>
      <c r="J19" s="61">
        <v>3.2234920363148958</v>
      </c>
      <c r="K19" s="61">
        <v>3.2414399297397098</v>
      </c>
      <c r="L19" s="61">
        <v>2.2915105714373101</v>
      </c>
      <c r="M19" s="61">
        <v>0.99553608371569202</v>
      </c>
      <c r="N19" s="61">
        <v>3.2414399297397098</v>
      </c>
      <c r="O19" s="61">
        <v>2.2915105714373101</v>
      </c>
      <c r="P19" s="57">
        <v>0.99553608371569202</v>
      </c>
    </row>
    <row r="20" spans="1:16" x14ac:dyDescent="0.3">
      <c r="A20" s="39" t="s">
        <v>249</v>
      </c>
      <c r="B20" s="39" t="s">
        <v>290</v>
      </c>
      <c r="C20" s="62" t="s">
        <v>359</v>
      </c>
      <c r="D20" s="62" t="str">
        <f>INDEX('R0. Region mapping'!$C$9:$C$24,MATCH($C20,'R0. Region mapping'!$A$9:$A$24,0))</f>
        <v>ASI</v>
      </c>
      <c r="E20" s="61"/>
      <c r="F20" s="61"/>
      <c r="G20" s="61"/>
      <c r="H20" s="61"/>
      <c r="I20" s="61">
        <v>38.638053859074788</v>
      </c>
      <c r="J20" s="61">
        <v>47.447312637948201</v>
      </c>
      <c r="K20" s="61"/>
      <c r="L20" s="61">
        <v>10.407610995700599</v>
      </c>
      <c r="M20" s="61">
        <v>56.318718837575602</v>
      </c>
      <c r="N20" s="61"/>
      <c r="O20" s="61">
        <v>10.9197356936108</v>
      </c>
      <c r="P20" s="57"/>
    </row>
    <row r="21" spans="1:16" x14ac:dyDescent="0.3">
      <c r="A21" s="39" t="s">
        <v>249</v>
      </c>
      <c r="B21" s="39" t="s">
        <v>290</v>
      </c>
      <c r="C21" s="62" t="s">
        <v>363</v>
      </c>
      <c r="D21" s="62" t="str">
        <f>INDEX('R0. Region mapping'!$C$9:$C$24,MATCH($C21,'R0. Region mapping'!$A$9:$A$24,0))</f>
        <v>NAM</v>
      </c>
      <c r="E21" s="61"/>
      <c r="F21" s="61"/>
      <c r="G21" s="61"/>
      <c r="H21" s="61"/>
      <c r="I21" s="61">
        <v>0.18431950739236999</v>
      </c>
      <c r="J21" s="61">
        <v>32.015939684902101</v>
      </c>
      <c r="K21" s="61">
        <v>8.8234449099198997</v>
      </c>
      <c r="L21" s="61"/>
      <c r="M21" s="61">
        <v>20.823479385298</v>
      </c>
      <c r="N21" s="61">
        <v>0.77994754018670298</v>
      </c>
      <c r="O21" s="61"/>
      <c r="P21" s="57"/>
    </row>
    <row r="22" spans="1:16" x14ac:dyDescent="0.3">
      <c r="A22" s="39" t="s">
        <v>249</v>
      </c>
      <c r="B22" s="39" t="s">
        <v>290</v>
      </c>
      <c r="C22" s="62" t="s">
        <v>365</v>
      </c>
      <c r="D22" s="62" t="str">
        <f>INDEX('R0. Region mapping'!$C$9:$C$24,MATCH($C22,'R0. Region mapping'!$A$9:$A$24,0))</f>
        <v>EUR</v>
      </c>
      <c r="E22" s="61"/>
      <c r="F22" s="61"/>
      <c r="G22" s="61"/>
      <c r="H22" s="61"/>
      <c r="I22" s="61"/>
      <c r="J22" s="61">
        <v>63.332703282564502</v>
      </c>
      <c r="K22" s="61">
        <v>8.1150539025013106</v>
      </c>
      <c r="L22" s="61">
        <v>8.1150539025013195</v>
      </c>
      <c r="M22" s="61">
        <v>68.128382221387</v>
      </c>
      <c r="N22" s="61"/>
      <c r="O22" s="61"/>
      <c r="P22" s="57">
        <v>58.556756277045203</v>
      </c>
    </row>
    <row r="23" spans="1:16" x14ac:dyDescent="0.3">
      <c r="A23" s="39" t="s">
        <v>249</v>
      </c>
      <c r="B23" s="39" t="s">
        <v>296</v>
      </c>
      <c r="C23" s="62" t="s">
        <v>258</v>
      </c>
      <c r="D23" s="62" t="str">
        <f>INDEX('R0. Region mapping'!$C$9:$C$24,MATCH($C23,'R0. Region mapping'!$A$9:$A$24,0))</f>
        <v>AFR</v>
      </c>
      <c r="E23" s="61"/>
      <c r="F23" s="61"/>
      <c r="G23" s="61"/>
      <c r="H23" s="61"/>
      <c r="I23" s="61"/>
      <c r="J23" s="61">
        <v>36.119363802706097</v>
      </c>
      <c r="K23" s="61">
        <v>103.482330216115</v>
      </c>
      <c r="L23" s="61">
        <v>59.001879559340402</v>
      </c>
      <c r="M23" s="61">
        <v>104.161320200681</v>
      </c>
      <c r="N23" s="61">
        <v>187.61976046918301</v>
      </c>
      <c r="O23" s="61">
        <v>162.939047593694</v>
      </c>
      <c r="P23" s="57">
        <v>292.93740405519202</v>
      </c>
    </row>
    <row r="24" spans="1:16" x14ac:dyDescent="0.3">
      <c r="A24" s="39" t="s">
        <v>249</v>
      </c>
      <c r="B24" s="39" t="s">
        <v>296</v>
      </c>
      <c r="C24" s="62" t="s">
        <v>261</v>
      </c>
      <c r="D24" s="62" t="str">
        <f>INDEX('R0. Region mapping'!$C$9:$C$24,MATCH($C24,'R0. Region mapping'!$A$9:$A$24,0))</f>
        <v>AUS</v>
      </c>
      <c r="E24" s="61"/>
      <c r="F24" s="61">
        <v>9.7734584519643093</v>
      </c>
      <c r="G24" s="61"/>
      <c r="H24" s="61"/>
      <c r="I24" s="61">
        <v>3.7607226865088399</v>
      </c>
      <c r="J24" s="61">
        <v>13.771418557519601</v>
      </c>
      <c r="K24" s="61"/>
      <c r="L24" s="61">
        <v>2.8652675942052399</v>
      </c>
      <c r="M24" s="61">
        <v>15.090011931068901</v>
      </c>
      <c r="N24" s="61"/>
      <c r="O24" s="61">
        <v>0.95160101955389598</v>
      </c>
      <c r="P24" s="57">
        <v>11.054005205068201</v>
      </c>
    </row>
    <row r="25" spans="1:16" x14ac:dyDescent="0.3">
      <c r="A25" s="39" t="s">
        <v>249</v>
      </c>
      <c r="B25" s="39" t="s">
        <v>296</v>
      </c>
      <c r="C25" s="62" t="s">
        <v>341</v>
      </c>
      <c r="D25" s="62" t="str">
        <f>INDEX('R0. Region mapping'!$C$9:$C$24,MATCH($C25,'R0. Region mapping'!$A$9:$A$24,0))</f>
        <v>NAM</v>
      </c>
      <c r="E25" s="61"/>
      <c r="F25" s="61">
        <v>2.81954405741011</v>
      </c>
      <c r="G25" s="61"/>
      <c r="H25" s="61"/>
      <c r="I25" s="61"/>
      <c r="J25" s="61"/>
      <c r="K25" s="61">
        <v>1.8095520908187801</v>
      </c>
      <c r="L25" s="61">
        <v>1.9765489077674501</v>
      </c>
      <c r="M25" s="61">
        <v>4.8565558121500896</v>
      </c>
      <c r="N25" s="61">
        <v>7.9487076380357999</v>
      </c>
      <c r="O25" s="61">
        <v>18.7703063147206</v>
      </c>
      <c r="P25" s="57">
        <v>17.637480842356499</v>
      </c>
    </row>
    <row r="26" spans="1:16" x14ac:dyDescent="0.3">
      <c r="A26" s="39" t="s">
        <v>249</v>
      </c>
      <c r="B26" s="39" t="s">
        <v>296</v>
      </c>
      <c r="C26" s="62" t="s">
        <v>343</v>
      </c>
      <c r="D26" s="62" t="str">
        <f>INDEX('R0. Region mapping'!$C$9:$C$24,MATCH($C26,'R0. Region mapping'!$A$9:$A$24,0))</f>
        <v>ASI</v>
      </c>
      <c r="E26" s="61"/>
      <c r="F26" s="61">
        <v>173.05558597486799</v>
      </c>
      <c r="G26" s="61">
        <v>255.122465067929</v>
      </c>
      <c r="H26" s="61">
        <v>82.1661326757268</v>
      </c>
      <c r="I26" s="61">
        <v>298.82636385880102</v>
      </c>
      <c r="J26" s="61">
        <v>336.20782379380898</v>
      </c>
      <c r="K26" s="61">
        <v>127.76553122610299</v>
      </c>
      <c r="L26" s="61">
        <v>213.43624728680899</v>
      </c>
      <c r="M26" s="61">
        <v>103.69643489689901</v>
      </c>
      <c r="N26" s="61"/>
      <c r="O26" s="61">
        <v>131.838388680332</v>
      </c>
      <c r="P26" s="57">
        <v>45.015582467738497</v>
      </c>
    </row>
    <row r="27" spans="1:16" x14ac:dyDescent="0.3">
      <c r="A27" s="39" t="s">
        <v>249</v>
      </c>
      <c r="B27" s="39" t="s">
        <v>296</v>
      </c>
      <c r="C27" s="62" t="s">
        <v>347</v>
      </c>
      <c r="D27" s="62" t="str">
        <f>INDEX('R0. Region mapping'!$C$9:$C$24,MATCH($C27,'R0. Region mapping'!$A$9:$A$24,0))</f>
        <v>EUR</v>
      </c>
      <c r="E27" s="61"/>
      <c r="F27" s="61">
        <v>24.859768213174199</v>
      </c>
      <c r="G27" s="61"/>
      <c r="H27" s="61"/>
      <c r="I27" s="61"/>
      <c r="J27" s="61">
        <v>47.396422941412403</v>
      </c>
      <c r="K27" s="61">
        <v>8.2506580100363003</v>
      </c>
      <c r="L27" s="61">
        <v>26.5224652945275</v>
      </c>
      <c r="M27" s="61">
        <v>59.871734390763699</v>
      </c>
      <c r="N27" s="61">
        <v>20.1381775610059</v>
      </c>
      <c r="O27" s="61">
        <v>38.288815574120001</v>
      </c>
      <c r="P27" s="57">
        <v>76.969581630638402</v>
      </c>
    </row>
    <row r="28" spans="1:16" x14ac:dyDescent="0.3">
      <c r="A28" s="39" t="s">
        <v>249</v>
      </c>
      <c r="B28" s="39" t="s">
        <v>296</v>
      </c>
      <c r="C28" s="62" t="s">
        <v>349</v>
      </c>
      <c r="D28" s="62" t="str">
        <f>INDEX('R0. Region mapping'!$C$9:$C$24,MATCH($C28,'R0. Region mapping'!$A$9:$A$24,0))</f>
        <v>ASI</v>
      </c>
      <c r="E28" s="61"/>
      <c r="F28" s="61">
        <v>16.843400180172999</v>
      </c>
      <c r="G28" s="61">
        <v>1.484796166859</v>
      </c>
      <c r="H28" s="61"/>
      <c r="I28" s="61">
        <v>5.5288513614665096</v>
      </c>
      <c r="J28" s="61">
        <v>35.650392756715902</v>
      </c>
      <c r="K28" s="61">
        <v>49.126043206830801</v>
      </c>
      <c r="L28" s="61">
        <v>27.321072968160301</v>
      </c>
      <c r="M28" s="61">
        <v>54.500140950731002</v>
      </c>
      <c r="N28" s="61">
        <v>70.761886057321902</v>
      </c>
      <c r="O28" s="61">
        <v>42.934149690496398</v>
      </c>
      <c r="P28" s="57">
        <v>93.699457641731101</v>
      </c>
    </row>
    <row r="29" spans="1:16" x14ac:dyDescent="0.3">
      <c r="A29" s="39" t="s">
        <v>249</v>
      </c>
      <c r="B29" s="39" t="s">
        <v>296</v>
      </c>
      <c r="C29" s="62" t="s">
        <v>351</v>
      </c>
      <c r="D29" s="62" t="str">
        <f>INDEX('R0. Region mapping'!$C$9:$C$24,MATCH($C29,'R0. Region mapping'!$A$9:$A$24,0))</f>
        <v>ASI</v>
      </c>
      <c r="E29" s="61"/>
      <c r="F29" s="61">
        <v>74.318682156102298</v>
      </c>
      <c r="G29" s="61"/>
      <c r="H29" s="61"/>
      <c r="I29" s="61">
        <v>49.001932060783098</v>
      </c>
      <c r="J29" s="61">
        <v>119.432534364641</v>
      </c>
      <c r="K29" s="61">
        <v>81.040603875274797</v>
      </c>
      <c r="L29" s="61">
        <v>127.095260063171</v>
      </c>
      <c r="M29" s="61">
        <v>172.56963622682801</v>
      </c>
      <c r="N29" s="61">
        <v>72.560776686918103</v>
      </c>
      <c r="O29" s="61">
        <v>84.040845409224104</v>
      </c>
      <c r="P29" s="57">
        <v>111.416004478087</v>
      </c>
    </row>
    <row r="30" spans="1:16" x14ac:dyDescent="0.3">
      <c r="A30" s="39" t="s">
        <v>249</v>
      </c>
      <c r="B30" s="39" t="s">
        <v>296</v>
      </c>
      <c r="C30" s="62" t="s">
        <v>353</v>
      </c>
      <c r="D30" s="62" t="str">
        <f>INDEX('R0. Region mapping'!$C$9:$C$24,MATCH($C30,'R0. Region mapping'!$A$9:$A$24,0))</f>
        <v>ASI</v>
      </c>
      <c r="E30" s="61"/>
      <c r="F30" s="61">
        <v>13.0202822715962</v>
      </c>
      <c r="G30" s="61"/>
      <c r="H30" s="61"/>
      <c r="I30" s="61">
        <v>2.5414148244153898</v>
      </c>
      <c r="J30" s="61">
        <v>32.813253544859599</v>
      </c>
      <c r="K30" s="61">
        <v>21.7793667635143</v>
      </c>
      <c r="L30" s="61">
        <v>4.5963192646806901</v>
      </c>
      <c r="M30" s="61">
        <v>34.061748188136697</v>
      </c>
      <c r="N30" s="61">
        <v>22.739527541194299</v>
      </c>
      <c r="O30" s="61">
        <v>4.0989463609451704</v>
      </c>
      <c r="P30" s="57">
        <v>33.2622461877841</v>
      </c>
    </row>
    <row r="31" spans="1:16" x14ac:dyDescent="0.3">
      <c r="A31" s="39" t="s">
        <v>249</v>
      </c>
      <c r="B31" s="39" t="s">
        <v>296</v>
      </c>
      <c r="C31" s="62" t="s">
        <v>355</v>
      </c>
      <c r="D31" s="62" t="str">
        <f>INDEX('R0. Region mapping'!$C$9:$C$24,MATCH($C31,'R0. Region mapping'!$A$9:$A$24,0))</f>
        <v>AFR</v>
      </c>
      <c r="E31" s="61"/>
      <c r="F31" s="61"/>
      <c r="G31" s="61"/>
      <c r="H31" s="61"/>
      <c r="I31" s="61"/>
      <c r="J31" s="61">
        <v>40.898920727717602</v>
      </c>
      <c r="K31" s="61">
        <v>123.595911512291</v>
      </c>
      <c r="L31" s="61">
        <v>42.071021479942203</v>
      </c>
      <c r="M31" s="61">
        <v>68.238216016150702</v>
      </c>
      <c r="N31" s="61">
        <v>144.11983270299399</v>
      </c>
      <c r="O31" s="61">
        <v>71.012590851260896</v>
      </c>
      <c r="P31" s="57">
        <v>102.880917246511</v>
      </c>
    </row>
    <row r="32" spans="1:16" x14ac:dyDescent="0.3">
      <c r="A32" s="39" t="s">
        <v>249</v>
      </c>
      <c r="B32" s="39" t="s">
        <v>296</v>
      </c>
      <c r="C32" s="62" t="s">
        <v>359</v>
      </c>
      <c r="D32" s="62" t="str">
        <f>INDEX('R0. Region mapping'!$C$9:$C$24,MATCH($C32,'R0. Region mapping'!$A$9:$A$24,0))</f>
        <v>ASI</v>
      </c>
      <c r="E32" s="61"/>
      <c r="F32" s="61"/>
      <c r="G32" s="61"/>
      <c r="H32" s="61"/>
      <c r="I32" s="61"/>
      <c r="J32" s="61">
        <v>92.294117658533594</v>
      </c>
      <c r="K32" s="61">
        <v>113.647482605771</v>
      </c>
      <c r="L32" s="61">
        <v>112.716894393667</v>
      </c>
      <c r="M32" s="61">
        <v>165.178158066831</v>
      </c>
      <c r="N32" s="61">
        <v>198.20021146766001</v>
      </c>
      <c r="O32" s="61">
        <v>203.77667745351101</v>
      </c>
      <c r="P32" s="57">
        <v>370.20193248572002</v>
      </c>
    </row>
    <row r="33" spans="1:16" x14ac:dyDescent="0.3">
      <c r="A33" s="39" t="s">
        <v>249</v>
      </c>
      <c r="B33" s="39" t="s">
        <v>296</v>
      </c>
      <c r="C33" s="62" t="s">
        <v>361</v>
      </c>
      <c r="D33" s="62" t="str">
        <f>INDEX('R0. Region mapping'!$C$9:$C$24,MATCH($C33,'R0. Region mapping'!$A$9:$A$24,0))</f>
        <v>ASI</v>
      </c>
      <c r="E33" s="61"/>
      <c r="F33" s="61">
        <v>12.533153525357999</v>
      </c>
      <c r="G33" s="61">
        <v>12.023647889286</v>
      </c>
      <c r="H33" s="61"/>
      <c r="I33" s="61">
        <v>24.665916665184799</v>
      </c>
      <c r="J33" s="61">
        <v>30.992002528955901</v>
      </c>
      <c r="K33" s="61">
        <v>22.810522490985001</v>
      </c>
      <c r="L33" s="61">
        <v>38.696544888037103</v>
      </c>
      <c r="M33" s="61">
        <v>41.0553919104523</v>
      </c>
      <c r="N33" s="61">
        <v>28.4038213700216</v>
      </c>
      <c r="O33" s="61">
        <v>41.705005964325203</v>
      </c>
      <c r="P33" s="57">
        <v>45.508321399262698</v>
      </c>
    </row>
    <row r="34" spans="1:16" x14ac:dyDescent="0.3">
      <c r="A34" s="39" t="s">
        <v>249</v>
      </c>
      <c r="B34" s="39" t="s">
        <v>296</v>
      </c>
      <c r="C34" s="62" t="s">
        <v>363</v>
      </c>
      <c r="D34" s="62" t="str">
        <f>INDEX('R0. Region mapping'!$C$9:$C$24,MATCH($C34,'R0. Region mapping'!$A$9:$A$24,0))</f>
        <v>NAM</v>
      </c>
      <c r="E34" s="61"/>
      <c r="F34" s="61">
        <v>75.465521286479103</v>
      </c>
      <c r="G34" s="61">
        <v>43.479231929255299</v>
      </c>
      <c r="H34" s="61"/>
      <c r="I34" s="61">
        <v>140.91355879778101</v>
      </c>
      <c r="J34" s="61">
        <v>184.529773491182</v>
      </c>
      <c r="K34" s="61">
        <v>157.38696946868799</v>
      </c>
      <c r="L34" s="61">
        <v>228.47317619432999</v>
      </c>
      <c r="M34" s="61">
        <v>186.12408683443601</v>
      </c>
      <c r="N34" s="61">
        <v>61.376357582372897</v>
      </c>
      <c r="O34" s="61">
        <v>34.865378436241997</v>
      </c>
      <c r="P34" s="57">
        <v>125.927173859839</v>
      </c>
    </row>
    <row r="35" spans="1:16" x14ac:dyDescent="0.3">
      <c r="A35" s="39" t="s">
        <v>249</v>
      </c>
      <c r="B35" s="39" t="s">
        <v>296</v>
      </c>
      <c r="C35" s="62" t="s">
        <v>365</v>
      </c>
      <c r="D35" s="62" t="str">
        <f>INDEX('R0. Region mapping'!$C$9:$C$24,MATCH($C35,'R0. Region mapping'!$A$9:$A$24,0))</f>
        <v>EUR</v>
      </c>
      <c r="E35" s="61"/>
      <c r="F35" s="61">
        <v>2.4958571662060902</v>
      </c>
      <c r="G35" s="61"/>
      <c r="H35" s="61"/>
      <c r="I35" s="61"/>
      <c r="J35" s="61">
        <v>91.173158150682397</v>
      </c>
      <c r="K35" s="61">
        <v>92.6928352389981</v>
      </c>
      <c r="L35" s="61">
        <v>116.01208670121299</v>
      </c>
      <c r="M35" s="61">
        <v>167.07671127830099</v>
      </c>
      <c r="N35" s="61">
        <v>125.977412606876</v>
      </c>
      <c r="O35" s="61">
        <v>160.90665307460199</v>
      </c>
      <c r="P35" s="57">
        <v>251.19580543075301</v>
      </c>
    </row>
    <row r="36" spans="1:16" x14ac:dyDescent="0.3">
      <c r="A36" s="39" t="s">
        <v>249</v>
      </c>
      <c r="B36" s="39" t="s">
        <v>297</v>
      </c>
      <c r="C36" s="62" t="s">
        <v>258</v>
      </c>
      <c r="D36" s="62" t="str">
        <f>INDEX('R0. Region mapping'!$C$9:$C$24,MATCH($C36,'R0. Region mapping'!$A$9:$A$24,0))</f>
        <v>AFR</v>
      </c>
      <c r="E36" s="61">
        <v>20.5333744245366</v>
      </c>
      <c r="F36" s="61">
        <v>22.7307536313537</v>
      </c>
      <c r="G36" s="61"/>
      <c r="H36" s="61">
        <v>24.9319531438083</v>
      </c>
      <c r="I36" s="61"/>
      <c r="J36" s="61"/>
      <c r="K36" s="61"/>
      <c r="L36" s="61"/>
      <c r="M36" s="61"/>
      <c r="N36" s="61"/>
      <c r="O36" s="61"/>
      <c r="P36" s="57"/>
    </row>
    <row r="37" spans="1:16" x14ac:dyDescent="0.3">
      <c r="A37" s="39" t="s">
        <v>249</v>
      </c>
      <c r="B37" s="39" t="s">
        <v>297</v>
      </c>
      <c r="C37" s="62" t="s">
        <v>261</v>
      </c>
      <c r="D37" s="62" t="str">
        <f>INDEX('R0. Region mapping'!$C$9:$C$24,MATCH($C37,'R0. Region mapping'!$A$9:$A$24,0))</f>
        <v>AUS</v>
      </c>
      <c r="E37" s="61">
        <v>12.9449514643984</v>
      </c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57"/>
    </row>
    <row r="38" spans="1:16" x14ac:dyDescent="0.3">
      <c r="A38" s="39" t="s">
        <v>249</v>
      </c>
      <c r="B38" s="39" t="s">
        <v>297</v>
      </c>
      <c r="C38" s="62" t="s">
        <v>341</v>
      </c>
      <c r="D38" s="62" t="str">
        <f>INDEX('R0. Region mapping'!$C$9:$C$24,MATCH($C38,'R0. Region mapping'!$A$9:$A$24,0))</f>
        <v>NAM</v>
      </c>
      <c r="E38" s="61">
        <v>6.7270450665661103</v>
      </c>
      <c r="F38" s="61">
        <v>0.59839682604637701</v>
      </c>
      <c r="G38" s="61"/>
      <c r="H38" s="61"/>
      <c r="I38" s="61"/>
      <c r="J38" s="61"/>
      <c r="K38" s="61"/>
      <c r="L38" s="61"/>
      <c r="M38" s="61">
        <v>2.6780510288183099</v>
      </c>
      <c r="N38" s="61">
        <v>2.9395745888258</v>
      </c>
      <c r="O38" s="61">
        <v>3.2906882099223198</v>
      </c>
      <c r="P38" s="57">
        <v>9.3573242407759896</v>
      </c>
    </row>
    <row r="39" spans="1:16" x14ac:dyDescent="0.3">
      <c r="A39" s="39" t="s">
        <v>249</v>
      </c>
      <c r="B39" s="39" t="s">
        <v>297</v>
      </c>
      <c r="C39" s="62" t="s">
        <v>343</v>
      </c>
      <c r="D39" s="62" t="str">
        <f>INDEX('R0. Region mapping'!$C$9:$C$24,MATCH($C39,'R0. Region mapping'!$A$9:$A$24,0))</f>
        <v>ASI</v>
      </c>
      <c r="E39" s="61">
        <v>67.396246746238504</v>
      </c>
      <c r="F39" s="61"/>
      <c r="G39" s="61">
        <v>334.93282349265201</v>
      </c>
      <c r="H39" s="61"/>
      <c r="I39" s="61"/>
      <c r="J39" s="61"/>
      <c r="K39" s="61">
        <v>45.685530488284002</v>
      </c>
      <c r="L39" s="61"/>
      <c r="M39" s="61"/>
      <c r="N39" s="61"/>
      <c r="O39" s="61"/>
      <c r="P39" s="57"/>
    </row>
    <row r="40" spans="1:16" x14ac:dyDescent="0.3">
      <c r="A40" s="39" t="s">
        <v>249</v>
      </c>
      <c r="B40" s="39" t="s">
        <v>297</v>
      </c>
      <c r="C40" s="62" t="s">
        <v>345</v>
      </c>
      <c r="D40" s="62" t="str">
        <f>INDEX('R0. Region mapping'!$C$9:$C$24,MATCH($C40,'R0. Region mapping'!$A$9:$A$24,0))</f>
        <v>LAM</v>
      </c>
      <c r="E40" s="61">
        <v>27.834123046757501</v>
      </c>
      <c r="F40" s="61">
        <v>9.0057112052167394</v>
      </c>
      <c r="G40" s="61"/>
      <c r="H40" s="61"/>
      <c r="I40" s="61"/>
      <c r="J40" s="61"/>
      <c r="K40" s="61"/>
      <c r="L40" s="61"/>
      <c r="M40" s="61"/>
      <c r="N40" s="61"/>
      <c r="O40" s="61"/>
      <c r="P40" s="57"/>
    </row>
    <row r="41" spans="1:16" x14ac:dyDescent="0.3">
      <c r="A41" s="39" t="s">
        <v>249</v>
      </c>
      <c r="B41" s="39" t="s">
        <v>297</v>
      </c>
      <c r="C41" s="62" t="s">
        <v>347</v>
      </c>
      <c r="D41" s="62" t="str">
        <f>INDEX('R0. Region mapping'!$C$9:$C$24,MATCH($C41,'R0. Region mapping'!$A$9:$A$24,0))</f>
        <v>EUR</v>
      </c>
      <c r="E41" s="61"/>
      <c r="F41" s="61">
        <v>3.6175191034350198</v>
      </c>
      <c r="G41" s="61"/>
      <c r="H41" s="61">
        <v>13.6763496970833</v>
      </c>
      <c r="I41" s="61"/>
      <c r="J41" s="61"/>
      <c r="K41" s="61"/>
      <c r="L41" s="61">
        <v>16.344509084283501</v>
      </c>
      <c r="M41" s="61">
        <v>1.7099864976304699</v>
      </c>
      <c r="N41" s="61">
        <v>2.8191339647310801E-2</v>
      </c>
      <c r="O41" s="61">
        <v>14.9694480838881</v>
      </c>
      <c r="P41" s="57"/>
    </row>
    <row r="42" spans="1:16" x14ac:dyDescent="0.3">
      <c r="A42" s="39" t="s">
        <v>249</v>
      </c>
      <c r="B42" s="39" t="s">
        <v>297</v>
      </c>
      <c r="C42" s="62" t="s">
        <v>349</v>
      </c>
      <c r="D42" s="62" t="str">
        <f>INDEX('R0. Region mapping'!$C$9:$C$24,MATCH($C42,'R0. Region mapping'!$A$9:$A$24,0))</f>
        <v>ASI</v>
      </c>
      <c r="E42" s="61">
        <v>28.676325734560798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57"/>
    </row>
    <row r="43" spans="1:16" x14ac:dyDescent="0.3">
      <c r="A43" s="39" t="s">
        <v>249</v>
      </c>
      <c r="B43" s="39" t="s">
        <v>297</v>
      </c>
      <c r="C43" s="62" t="s">
        <v>351</v>
      </c>
      <c r="D43" s="62" t="str">
        <f>INDEX('R0. Region mapping'!$C$9:$C$24,MATCH($C43,'R0. Region mapping'!$A$9:$A$24,0))</f>
        <v>ASI</v>
      </c>
      <c r="E43" s="61">
        <v>24.824848832593499</v>
      </c>
      <c r="F43" s="61"/>
      <c r="G43" s="61">
        <v>290.872811051403</v>
      </c>
      <c r="H43" s="61">
        <v>3.8895064866481901</v>
      </c>
      <c r="I43" s="61"/>
      <c r="J43" s="61"/>
      <c r="K43" s="61"/>
      <c r="L43" s="61">
        <v>13.699010668065601</v>
      </c>
      <c r="M43" s="61">
        <v>9.8995011697142505</v>
      </c>
      <c r="N43" s="61"/>
      <c r="O43" s="61">
        <v>6.6474664186486701</v>
      </c>
      <c r="P43" s="57"/>
    </row>
    <row r="44" spans="1:16" x14ac:dyDescent="0.3">
      <c r="A44" s="39" t="s">
        <v>249</v>
      </c>
      <c r="B44" s="39" t="s">
        <v>297</v>
      </c>
      <c r="C44" s="62" t="s">
        <v>353</v>
      </c>
      <c r="D44" s="62" t="str">
        <f>INDEX('R0. Region mapping'!$C$9:$C$24,MATCH($C44,'R0. Region mapping'!$A$9:$A$24,0))</f>
        <v>ASI</v>
      </c>
      <c r="E44" s="61">
        <v>28.880033796823401</v>
      </c>
      <c r="F44" s="61"/>
      <c r="G44" s="61"/>
      <c r="H44" s="61"/>
      <c r="I44" s="61"/>
      <c r="J44" s="61"/>
      <c r="K44" s="61">
        <v>12.727763016962699</v>
      </c>
      <c r="L44" s="61"/>
      <c r="M44" s="61"/>
      <c r="N44" s="61">
        <v>11.675921783902201</v>
      </c>
      <c r="O44" s="61"/>
      <c r="P44" s="57"/>
    </row>
    <row r="45" spans="1:16" x14ac:dyDescent="0.3">
      <c r="A45" s="39" t="s">
        <v>249</v>
      </c>
      <c r="B45" s="39" t="s">
        <v>297</v>
      </c>
      <c r="C45" s="62" t="s">
        <v>355</v>
      </c>
      <c r="D45" s="62" t="str">
        <f>INDEX('R0. Region mapping'!$C$9:$C$24,MATCH($C45,'R0. Region mapping'!$A$9:$A$24,0))</f>
        <v>AFR</v>
      </c>
      <c r="E45" s="61">
        <v>13.522643532301799</v>
      </c>
      <c r="F45" s="61">
        <v>16.762143678650801</v>
      </c>
      <c r="G45" s="61"/>
      <c r="H45" s="61">
        <v>96.844452993969099</v>
      </c>
      <c r="I45" s="61">
        <v>19.651209365223199</v>
      </c>
      <c r="J45" s="61">
        <v>0.64231144492571401</v>
      </c>
      <c r="K45" s="61">
        <v>30.492272130523101</v>
      </c>
      <c r="L45" s="61">
        <v>6.8209693240226503</v>
      </c>
      <c r="M45" s="61">
        <v>1.2321021390762299</v>
      </c>
      <c r="N45" s="61">
        <v>29.0395756361685</v>
      </c>
      <c r="O45" s="61"/>
      <c r="P45" s="57">
        <v>4.6033279385957604</v>
      </c>
    </row>
    <row r="46" spans="1:16" x14ac:dyDescent="0.3">
      <c r="A46" s="39" t="s">
        <v>249</v>
      </c>
      <c r="B46" s="39" t="s">
        <v>297</v>
      </c>
      <c r="C46" s="62" t="s">
        <v>357</v>
      </c>
      <c r="D46" s="62" t="str">
        <f>INDEX('R0. Region mapping'!$C$9:$C$24,MATCH($C46,'R0. Region mapping'!$A$9:$A$24,0))</f>
        <v>LAM</v>
      </c>
      <c r="E46" s="61">
        <v>4.9225208079439797</v>
      </c>
      <c r="F46" s="61"/>
      <c r="G46" s="61"/>
      <c r="H46" s="61"/>
      <c r="I46" s="61"/>
      <c r="J46" s="61"/>
      <c r="K46" s="61"/>
      <c r="L46" s="61">
        <v>0.194778413728734</v>
      </c>
      <c r="M46" s="61"/>
      <c r="N46" s="61">
        <v>1.15023616435931</v>
      </c>
      <c r="O46" s="61">
        <v>5.1942050611614601</v>
      </c>
      <c r="P46" s="57">
        <v>5.3504428347257802</v>
      </c>
    </row>
    <row r="47" spans="1:16" x14ac:dyDescent="0.3">
      <c r="A47" s="39" t="s">
        <v>249</v>
      </c>
      <c r="B47" s="39" t="s">
        <v>297</v>
      </c>
      <c r="C47" s="62" t="s">
        <v>359</v>
      </c>
      <c r="D47" s="62" t="str">
        <f>INDEX('R0. Region mapping'!$C$9:$C$24,MATCH($C47,'R0. Region mapping'!$A$9:$A$24,0))</f>
        <v>ASI</v>
      </c>
      <c r="E47" s="61">
        <v>26.659280026986199</v>
      </c>
      <c r="F47" s="61">
        <v>68.176441279044099</v>
      </c>
      <c r="G47" s="61"/>
      <c r="H47" s="61">
        <v>10.3915891741382</v>
      </c>
      <c r="I47" s="61"/>
      <c r="J47" s="61"/>
      <c r="K47" s="61">
        <v>25.1375387047676</v>
      </c>
      <c r="L47" s="61">
        <v>11.4603217999755</v>
      </c>
      <c r="M47" s="61">
        <v>10.4164607529662</v>
      </c>
      <c r="N47" s="61">
        <v>40.192256787850901</v>
      </c>
      <c r="O47" s="61">
        <v>30.373283158197399</v>
      </c>
      <c r="P47" s="57">
        <v>37.6021367759258</v>
      </c>
    </row>
    <row r="48" spans="1:16" x14ac:dyDescent="0.3">
      <c r="A48" s="39" t="s">
        <v>249</v>
      </c>
      <c r="B48" s="39" t="s">
        <v>297</v>
      </c>
      <c r="C48" s="62" t="s">
        <v>361</v>
      </c>
      <c r="D48" s="62" t="str">
        <f>INDEX('R0. Region mapping'!$C$9:$C$24,MATCH($C48,'R0. Region mapping'!$A$9:$A$24,0))</f>
        <v>ASI</v>
      </c>
      <c r="E48" s="61">
        <v>7.9435242882126103</v>
      </c>
      <c r="F48" s="61"/>
      <c r="G48" s="61"/>
      <c r="H48" s="61">
        <v>1.5607894549811001</v>
      </c>
      <c r="I48" s="61"/>
      <c r="J48" s="61">
        <v>19.571159460479802</v>
      </c>
      <c r="K48" s="61">
        <v>10.563502507082461</v>
      </c>
      <c r="L48" s="61"/>
      <c r="M48" s="61">
        <v>10.722762541127199</v>
      </c>
      <c r="N48" s="61">
        <v>8.3317978835399504</v>
      </c>
      <c r="O48" s="61">
        <v>0.224888035283939</v>
      </c>
      <c r="P48" s="57">
        <v>11.035804628797701</v>
      </c>
    </row>
    <row r="49" spans="1:16" x14ac:dyDescent="0.3">
      <c r="A49" s="39" t="s">
        <v>249</v>
      </c>
      <c r="B49" s="39" t="s">
        <v>297</v>
      </c>
      <c r="C49" s="62" t="s">
        <v>363</v>
      </c>
      <c r="D49" s="62" t="str">
        <f>INDEX('R0. Region mapping'!$C$9:$C$24,MATCH($C49,'R0. Region mapping'!$A$9:$A$24,0))</f>
        <v>NAM</v>
      </c>
      <c r="E49" s="61">
        <v>90.149776462704594</v>
      </c>
      <c r="F49" s="61"/>
      <c r="G49" s="61"/>
      <c r="H49" s="61">
        <v>49.6014149110201</v>
      </c>
      <c r="I49" s="61"/>
      <c r="J49" s="61"/>
      <c r="K49" s="61">
        <v>127.885892927283</v>
      </c>
      <c r="L49" s="61">
        <v>18.974156012232001</v>
      </c>
      <c r="M49" s="61">
        <v>73.459604484416801</v>
      </c>
      <c r="N49" s="61">
        <v>171.59994338668599</v>
      </c>
      <c r="O49" s="61">
        <v>37.3826674143506</v>
      </c>
      <c r="P49" s="57">
        <v>53.074349145991803</v>
      </c>
    </row>
    <row r="50" spans="1:16" x14ac:dyDescent="0.3">
      <c r="A50" s="39" t="s">
        <v>249</v>
      </c>
      <c r="B50" s="39" t="s">
        <v>297</v>
      </c>
      <c r="C50" s="62" t="s">
        <v>365</v>
      </c>
      <c r="D50" s="62" t="str">
        <f>INDEX('R0. Region mapping'!$C$9:$C$24,MATCH($C50,'R0. Region mapping'!$A$9:$A$24,0))</f>
        <v>EUR</v>
      </c>
      <c r="E50" s="61">
        <v>73.932979845925104</v>
      </c>
      <c r="F50" s="61">
        <v>89.371283735816405</v>
      </c>
      <c r="G50" s="61"/>
      <c r="H50" s="61"/>
      <c r="I50" s="61"/>
      <c r="J50" s="61"/>
      <c r="K50" s="61">
        <v>17.785439328067898</v>
      </c>
      <c r="L50" s="61">
        <v>21.9641184477188</v>
      </c>
      <c r="M50" s="61">
        <v>62.514113234499398</v>
      </c>
      <c r="N50" s="61">
        <v>22.250196249291498</v>
      </c>
      <c r="O50" s="61">
        <v>31.160163958639899</v>
      </c>
      <c r="P50" s="57">
        <v>167.56080582688799</v>
      </c>
    </row>
    <row r="51" spans="1:16" x14ac:dyDescent="0.3">
      <c r="A51" s="39" t="s">
        <v>249</v>
      </c>
      <c r="B51" s="39" t="s">
        <v>373</v>
      </c>
      <c r="C51" s="62" t="s">
        <v>258</v>
      </c>
      <c r="D51" s="62" t="str">
        <f>INDEX('R0. Region mapping'!$C$9:$C$24,MATCH($C51,'R0. Region mapping'!$A$9:$A$24,0))</f>
        <v>AFR</v>
      </c>
      <c r="E51" s="61"/>
      <c r="F51" s="61"/>
      <c r="G51" s="61"/>
      <c r="H51" s="61"/>
      <c r="I51" s="61">
        <v>0.21017222222222201</v>
      </c>
      <c r="J51" s="61">
        <v>5.9551361111111092</v>
      </c>
      <c r="K51" s="61">
        <v>1.7516916666666689</v>
      </c>
      <c r="L51" s="61"/>
      <c r="M51" s="61">
        <v>0.21017222222222201</v>
      </c>
      <c r="N51" s="61">
        <v>5.9551361111111092</v>
      </c>
      <c r="O51" s="61">
        <v>1.7516916666666689</v>
      </c>
      <c r="P51" s="57"/>
    </row>
    <row r="52" spans="1:16" x14ac:dyDescent="0.3">
      <c r="A52" s="39" t="s">
        <v>249</v>
      </c>
      <c r="B52" s="39" t="s">
        <v>373</v>
      </c>
      <c r="C52" s="62" t="s">
        <v>261</v>
      </c>
      <c r="D52" s="62" t="str">
        <f>INDEX('R0. Region mapping'!$C$9:$C$24,MATCH($C52,'R0. Region mapping'!$A$9:$A$24,0))</f>
        <v>AUS</v>
      </c>
      <c r="E52" s="61"/>
      <c r="F52" s="61"/>
      <c r="G52" s="61"/>
      <c r="H52" s="61"/>
      <c r="I52" s="61">
        <v>0.28477000000000002</v>
      </c>
      <c r="J52" s="61">
        <v>2.65900344485273</v>
      </c>
      <c r="K52" s="61">
        <v>5.5349333829599594</v>
      </c>
      <c r="L52" s="61">
        <v>2.1052931721873098</v>
      </c>
      <c r="M52" s="61">
        <v>0.28477000000000002</v>
      </c>
      <c r="N52" s="61">
        <v>2.65900344485273</v>
      </c>
      <c r="O52" s="61">
        <v>5.5349333829599594</v>
      </c>
      <c r="P52" s="57">
        <v>2.1052931721873098</v>
      </c>
    </row>
    <row r="53" spans="1:16" x14ac:dyDescent="0.3">
      <c r="A53" s="39" t="s">
        <v>249</v>
      </c>
      <c r="B53" s="39" t="s">
        <v>373</v>
      </c>
      <c r="C53" s="62" t="s">
        <v>343</v>
      </c>
      <c r="D53" s="62" t="str">
        <f>INDEX('R0. Region mapping'!$C$9:$C$24,MATCH($C53,'R0. Region mapping'!$A$9:$A$24,0))</f>
        <v>ASI</v>
      </c>
      <c r="E53" s="61"/>
      <c r="F53" s="61"/>
      <c r="G53" s="61"/>
      <c r="H53" s="61">
        <v>0.50660050000000034</v>
      </c>
      <c r="I53" s="61">
        <v>0.32813316666666692</v>
      </c>
      <c r="J53" s="61">
        <v>0.32813316666666692</v>
      </c>
      <c r="K53" s="61">
        <v>0.32813316666666692</v>
      </c>
      <c r="L53" s="61">
        <v>0.50660050000000034</v>
      </c>
      <c r="M53" s="61">
        <v>0.32813316666666692</v>
      </c>
      <c r="N53" s="61">
        <v>1.56253888888889E-2</v>
      </c>
      <c r="O53" s="61">
        <v>0.64064094444444386</v>
      </c>
      <c r="P53" s="57">
        <v>0.50660050000000034</v>
      </c>
    </row>
    <row r="54" spans="1:16" x14ac:dyDescent="0.3">
      <c r="A54" s="39" t="s">
        <v>249</v>
      </c>
      <c r="B54" s="39" t="s">
        <v>373</v>
      </c>
      <c r="C54" s="62" t="s">
        <v>349</v>
      </c>
      <c r="D54" s="62" t="str">
        <f>INDEX('R0. Region mapping'!$C$9:$C$24,MATCH($C54,'R0. Region mapping'!$A$9:$A$24,0))</f>
        <v>ASI</v>
      </c>
      <c r="E54" s="61"/>
      <c r="F54" s="61"/>
      <c r="G54" s="61"/>
      <c r="H54" s="61"/>
      <c r="I54" s="61">
        <v>4.3307777777777799E-2</v>
      </c>
      <c r="J54" s="61">
        <v>1.219923888888891</v>
      </c>
      <c r="K54" s="61">
        <v>0.35376833333333313</v>
      </c>
      <c r="L54" s="61"/>
      <c r="M54" s="61">
        <v>4.3307777777777799E-2</v>
      </c>
      <c r="N54" s="61">
        <v>1.219923888888891</v>
      </c>
      <c r="O54" s="61">
        <v>0.35376833333333313</v>
      </c>
      <c r="P54" s="57"/>
    </row>
    <row r="55" spans="1:16" x14ac:dyDescent="0.3">
      <c r="A55" s="39" t="s">
        <v>249</v>
      </c>
      <c r="B55" s="39" t="s">
        <v>373</v>
      </c>
      <c r="C55" s="62" t="s">
        <v>353</v>
      </c>
      <c r="D55" s="62" t="str">
        <f>INDEX('R0. Region mapping'!$C$9:$C$24,MATCH($C55,'R0. Region mapping'!$A$9:$A$24,0))</f>
        <v>ASI</v>
      </c>
      <c r="E55" s="61"/>
      <c r="F55" s="61">
        <v>6.6543555555555606E-2</v>
      </c>
      <c r="G55" s="61"/>
      <c r="H55" s="61"/>
      <c r="I55" s="61">
        <v>15.25388977777779</v>
      </c>
      <c r="J55" s="61">
        <v>6.0422833333333372</v>
      </c>
      <c r="K55" s="61">
        <v>6.1088268888888928</v>
      </c>
      <c r="L55" s="61"/>
      <c r="M55" s="61">
        <v>15.25388977777779</v>
      </c>
      <c r="N55" s="61">
        <v>6.0422833333333372</v>
      </c>
      <c r="O55" s="61">
        <v>6.1088268888888928</v>
      </c>
      <c r="P55" s="57"/>
    </row>
    <row r="56" spans="1:16" x14ac:dyDescent="0.3">
      <c r="A56" s="39" t="s">
        <v>249</v>
      </c>
      <c r="B56" s="39" t="s">
        <v>373</v>
      </c>
      <c r="C56" s="62" t="s">
        <v>357</v>
      </c>
      <c r="D56" s="62" t="str">
        <f>INDEX('R0. Region mapping'!$C$9:$C$24,MATCH($C56,'R0. Region mapping'!$A$9:$A$24,0))</f>
        <v>LAM</v>
      </c>
      <c r="E56" s="61"/>
      <c r="F56" s="61">
        <v>9.4784844444444405E-2</v>
      </c>
      <c r="G56" s="61">
        <v>0.18809771111111101</v>
      </c>
      <c r="H56" s="61"/>
      <c r="I56" s="61"/>
      <c r="J56" s="61"/>
      <c r="K56" s="61"/>
      <c r="L56" s="61"/>
      <c r="M56" s="61"/>
      <c r="N56" s="61"/>
      <c r="O56" s="61"/>
      <c r="P56" s="57"/>
    </row>
    <row r="57" spans="1:16" x14ac:dyDescent="0.3">
      <c r="A57" s="39" t="s">
        <v>249</v>
      </c>
      <c r="B57" s="39" t="s">
        <v>373</v>
      </c>
      <c r="C57" s="62" t="s">
        <v>359</v>
      </c>
      <c r="D57" s="62" t="str">
        <f>INDEX('R0. Region mapping'!$C$9:$C$24,MATCH($C57,'R0. Region mapping'!$A$9:$A$24,0))</f>
        <v>ASI</v>
      </c>
      <c r="E57" s="61"/>
      <c r="F57" s="61"/>
      <c r="G57" s="61"/>
      <c r="H57" s="61"/>
      <c r="I57" s="61">
        <v>64.570980894586967</v>
      </c>
      <c r="J57" s="61">
        <v>46.188066105413071</v>
      </c>
      <c r="K57" s="61">
        <v>31.242952999999968</v>
      </c>
      <c r="L57" s="61"/>
      <c r="M57" s="61">
        <v>64.570980894586967</v>
      </c>
      <c r="N57" s="61">
        <v>46.188066105413071</v>
      </c>
      <c r="O57" s="61">
        <v>31.242952999999968</v>
      </c>
      <c r="P57" s="57"/>
    </row>
    <row r="58" spans="1:16" x14ac:dyDescent="0.3">
      <c r="A58" s="39" t="s">
        <v>249</v>
      </c>
      <c r="B58" s="39" t="s">
        <v>373</v>
      </c>
      <c r="C58" s="62" t="s">
        <v>363</v>
      </c>
      <c r="D58" s="62" t="str">
        <f>INDEX('R0. Region mapping'!$C$9:$C$24,MATCH($C58,'R0. Region mapping'!$A$9:$A$24,0))</f>
        <v>NAM</v>
      </c>
      <c r="E58" s="61"/>
      <c r="F58" s="61">
        <v>0.117488888888889</v>
      </c>
      <c r="G58" s="61">
        <v>0.145522222222222</v>
      </c>
      <c r="H58" s="61">
        <v>0.21915555555555599</v>
      </c>
      <c r="I58" s="61">
        <v>15.396166666666645</v>
      </c>
      <c r="J58" s="61">
        <v>5.752833333333335</v>
      </c>
      <c r="K58" s="61">
        <v>5.949018193299028</v>
      </c>
      <c r="L58" s="61">
        <v>0.28598180670097301</v>
      </c>
      <c r="M58" s="61">
        <v>15.396166666666645</v>
      </c>
      <c r="N58" s="61">
        <v>5.752833333333335</v>
      </c>
      <c r="O58" s="61">
        <v>5.949018193299028</v>
      </c>
      <c r="P58" s="57">
        <v>0.28598180670097301</v>
      </c>
    </row>
    <row r="59" spans="1:16" x14ac:dyDescent="0.3">
      <c r="A59" s="39" t="s">
        <v>249</v>
      </c>
      <c r="B59" s="39" t="s">
        <v>373</v>
      </c>
      <c r="C59" s="62" t="s">
        <v>365</v>
      </c>
      <c r="D59" s="62" t="str">
        <f>INDEX('R0. Region mapping'!$C$9:$C$24,MATCH($C59,'R0. Region mapping'!$A$9:$A$24,0))</f>
        <v>EUR</v>
      </c>
      <c r="E59" s="61"/>
      <c r="F59" s="61"/>
      <c r="G59" s="61"/>
      <c r="H59" s="61"/>
      <c r="I59" s="61">
        <v>4.8331540456275208</v>
      </c>
      <c r="J59" s="61">
        <v>14.432362621039143</v>
      </c>
      <c r="K59" s="61">
        <v>5.3884833333333351</v>
      </c>
      <c r="L59" s="61"/>
      <c r="M59" s="61">
        <v>4.8331540456275208</v>
      </c>
      <c r="N59" s="61">
        <v>14.432362621039143</v>
      </c>
      <c r="O59" s="61">
        <v>5.3884833333333351</v>
      </c>
      <c r="P59" s="57"/>
    </row>
    <row r="60" spans="1:16" x14ac:dyDescent="0.3">
      <c r="A60" s="39" t="s">
        <v>249</v>
      </c>
      <c r="B60" s="39" t="s">
        <v>298</v>
      </c>
      <c r="C60" s="62" t="s">
        <v>258</v>
      </c>
      <c r="D60" s="62" t="str">
        <f>INDEX('R0. Region mapping'!$C$9:$C$24,MATCH($C60,'R0. Region mapping'!$A$9:$A$24,0))</f>
        <v>AFR</v>
      </c>
      <c r="E60" s="61"/>
      <c r="F60" s="61">
        <v>1.63905250714943</v>
      </c>
      <c r="G60" s="61">
        <v>23.746091580257701</v>
      </c>
      <c r="H60" s="61"/>
      <c r="I60" s="61">
        <v>9.8666359584195593</v>
      </c>
      <c r="J60" s="61">
        <v>24.160840406235998</v>
      </c>
      <c r="K60" s="61">
        <v>29.381226812770027</v>
      </c>
      <c r="L60" s="61">
        <v>11.870822348872759</v>
      </c>
      <c r="M60" s="61">
        <v>51.291140331358449</v>
      </c>
      <c r="N60" s="61">
        <v>32.219746817783928</v>
      </c>
      <c r="O60" s="61">
        <v>72.30602674700333</v>
      </c>
      <c r="P60" s="57"/>
    </row>
    <row r="61" spans="1:16" x14ac:dyDescent="0.3">
      <c r="A61" s="39" t="s">
        <v>249</v>
      </c>
      <c r="B61" s="39" t="s">
        <v>298</v>
      </c>
      <c r="C61" s="62" t="s">
        <v>261</v>
      </c>
      <c r="D61" s="62" t="str">
        <f>INDEX('R0. Region mapping'!$C$9:$C$24,MATCH($C61,'R0. Region mapping'!$A$9:$A$24,0))</f>
        <v>AUS</v>
      </c>
      <c r="E61" s="61"/>
      <c r="F61" s="61">
        <v>0.32998317069371319</v>
      </c>
      <c r="G61" s="61">
        <v>0.59694129328871115</v>
      </c>
      <c r="H61" s="61"/>
      <c r="I61" s="61">
        <v>0.22039175805972519</v>
      </c>
      <c r="J61" s="61">
        <v>0.102389649923896</v>
      </c>
      <c r="K61" s="61">
        <v>9.0954894572425904E-4</v>
      </c>
      <c r="L61" s="61">
        <v>5.15866246179243E-2</v>
      </c>
      <c r="M61" s="61">
        <v>6.3125086112051101E-2</v>
      </c>
      <c r="N61" s="61">
        <v>7.9022244677426107E-2</v>
      </c>
      <c r="O61" s="61">
        <v>0.10178970905703801</v>
      </c>
      <c r="P61" s="57"/>
    </row>
    <row r="62" spans="1:16" x14ac:dyDescent="0.3">
      <c r="A62" s="39" t="s">
        <v>249</v>
      </c>
      <c r="B62" s="39" t="s">
        <v>298</v>
      </c>
      <c r="C62" s="62" t="s">
        <v>341</v>
      </c>
      <c r="D62" s="62" t="str">
        <f>INDEX('R0. Region mapping'!$C$9:$C$24,MATCH($C62,'R0. Region mapping'!$A$9:$A$24,0))</f>
        <v>NAM</v>
      </c>
      <c r="E62" s="61"/>
      <c r="F62" s="61">
        <v>4.7745729339684413</v>
      </c>
      <c r="G62" s="61">
        <v>8.0466377018430393</v>
      </c>
      <c r="H62" s="61"/>
      <c r="I62" s="61">
        <v>3.4427048319855</v>
      </c>
      <c r="J62" s="61">
        <v>3.7408824125508602</v>
      </c>
      <c r="K62" s="61">
        <v>17.833420790300359</v>
      </c>
      <c r="L62" s="61">
        <v>13.846387687170001</v>
      </c>
      <c r="M62" s="61">
        <v>2.7578215415002409</v>
      </c>
      <c r="N62" s="61">
        <v>6.1124271388822198</v>
      </c>
      <c r="O62" s="61">
        <v>1.07242495078016</v>
      </c>
      <c r="P62" s="57"/>
    </row>
    <row r="63" spans="1:16" x14ac:dyDescent="0.3">
      <c r="A63" s="39" t="s">
        <v>249</v>
      </c>
      <c r="B63" s="39" t="s">
        <v>298</v>
      </c>
      <c r="C63" s="62" t="s">
        <v>343</v>
      </c>
      <c r="D63" s="62" t="str">
        <f>INDEX('R0. Region mapping'!$C$9:$C$24,MATCH($C63,'R0. Region mapping'!$A$9:$A$24,0))</f>
        <v>ASI</v>
      </c>
      <c r="E63" s="61"/>
      <c r="F63" s="61">
        <v>40.760715189096338</v>
      </c>
      <c r="G63" s="61">
        <v>73.244539459257197</v>
      </c>
      <c r="H63" s="61">
        <v>15.245231992955899</v>
      </c>
      <c r="I63" s="61">
        <v>15.4109589041096</v>
      </c>
      <c r="J63" s="61">
        <v>15.410958904109579</v>
      </c>
      <c r="K63" s="61"/>
      <c r="L63" s="61"/>
      <c r="M63" s="61"/>
      <c r="N63" s="61"/>
      <c r="O63" s="61"/>
      <c r="P63" s="57"/>
    </row>
    <row r="64" spans="1:16" x14ac:dyDescent="0.3">
      <c r="A64" s="39" t="s">
        <v>249</v>
      </c>
      <c r="B64" s="39" t="s">
        <v>298</v>
      </c>
      <c r="C64" s="62" t="s">
        <v>345</v>
      </c>
      <c r="D64" s="62" t="str">
        <f>INDEX('R0. Region mapping'!$C$9:$C$24,MATCH($C64,'R0. Region mapping'!$A$9:$A$24,0))</f>
        <v>LAM</v>
      </c>
      <c r="E64" s="61"/>
      <c r="F64" s="61">
        <v>33.001507849794912</v>
      </c>
      <c r="G64" s="61">
        <v>58.373652598089201</v>
      </c>
      <c r="H64" s="61">
        <v>1.27889747649626</v>
      </c>
      <c r="I64" s="61">
        <v>42.100081427887105</v>
      </c>
      <c r="J64" s="61">
        <v>61.222588892352199</v>
      </c>
      <c r="K64" s="61">
        <v>14.98442575125865</v>
      </c>
      <c r="L64" s="61">
        <v>15.55022424263734</v>
      </c>
      <c r="M64" s="61">
        <v>2.7245122519246299</v>
      </c>
      <c r="N64" s="61"/>
      <c r="O64" s="61"/>
      <c r="P64" s="57"/>
    </row>
    <row r="65" spans="1:16" x14ac:dyDescent="0.3">
      <c r="A65" s="39" t="s">
        <v>249</v>
      </c>
      <c r="B65" s="39" t="s">
        <v>298</v>
      </c>
      <c r="C65" s="62" t="s">
        <v>347</v>
      </c>
      <c r="D65" s="62" t="str">
        <f>INDEX('R0. Region mapping'!$C$9:$C$24,MATCH($C65,'R0. Region mapping'!$A$9:$A$24,0))</f>
        <v>EUR</v>
      </c>
      <c r="E65" s="61"/>
      <c r="F65" s="61">
        <v>5.7729651000146038</v>
      </c>
      <c r="G65" s="61">
        <v>2.0625446839356312</v>
      </c>
      <c r="H65" s="61">
        <v>0.93989909593592802</v>
      </c>
      <c r="I65" s="61">
        <v>1.1124714884822811</v>
      </c>
      <c r="J65" s="61">
        <v>3.908472855081242</v>
      </c>
      <c r="K65" s="61">
        <v>2.8978876504293178</v>
      </c>
      <c r="L65" s="61">
        <v>0.78048007167866296</v>
      </c>
      <c r="M65" s="61">
        <v>2.8890683197163951</v>
      </c>
      <c r="N65" s="61">
        <v>5.9113722193852265</v>
      </c>
      <c r="O65" s="61">
        <v>7.3998904552341802</v>
      </c>
      <c r="P65" s="57">
        <v>1.19957588887185</v>
      </c>
    </row>
    <row r="66" spans="1:16" x14ac:dyDescent="0.3">
      <c r="A66" s="39" t="s">
        <v>249</v>
      </c>
      <c r="B66" s="39" t="s">
        <v>298</v>
      </c>
      <c r="C66" s="62" t="s">
        <v>349</v>
      </c>
      <c r="D66" s="62" t="str">
        <f>INDEX('R0. Region mapping'!$C$9:$C$24,MATCH($C66,'R0. Region mapping'!$A$9:$A$24,0))</f>
        <v>ASI</v>
      </c>
      <c r="E66" s="61"/>
      <c r="F66" s="61"/>
      <c r="G66" s="61">
        <v>4.6031554968849697</v>
      </c>
      <c r="H66" s="61">
        <v>23.014030826752801</v>
      </c>
      <c r="I66" s="61">
        <v>11.4379334589539</v>
      </c>
      <c r="J66" s="61">
        <v>12.914156892448799</v>
      </c>
      <c r="K66" s="61">
        <v>3.5850253349010099</v>
      </c>
      <c r="L66" s="61">
        <v>4.1162893844997201</v>
      </c>
      <c r="M66" s="61">
        <v>5.6312776812392329</v>
      </c>
      <c r="N66" s="61">
        <v>5.6058207228475698</v>
      </c>
      <c r="O66" s="61">
        <v>14.22408090568716</v>
      </c>
      <c r="P66" s="57">
        <v>4.9023838707867098</v>
      </c>
    </row>
    <row r="67" spans="1:16" x14ac:dyDescent="0.3">
      <c r="A67" s="39" t="s">
        <v>249</v>
      </c>
      <c r="B67" s="39" t="s">
        <v>298</v>
      </c>
      <c r="C67" s="62" t="s">
        <v>351</v>
      </c>
      <c r="D67" s="62" t="str">
        <f>INDEX('R0. Region mapping'!$C$9:$C$24,MATCH($C67,'R0. Region mapping'!$A$9:$A$24,0))</f>
        <v>ASI</v>
      </c>
      <c r="E67" s="61"/>
      <c r="F67" s="61">
        <v>23.734693774955055</v>
      </c>
      <c r="G67" s="61">
        <v>9.14824277955295</v>
      </c>
      <c r="H67" s="61">
        <v>4.6491705997597004</v>
      </c>
      <c r="I67" s="61">
        <v>10.0213698630137</v>
      </c>
      <c r="J67" s="61">
        <v>11.894372613420931</v>
      </c>
      <c r="K67" s="61"/>
      <c r="L67" s="61"/>
      <c r="M67" s="61"/>
      <c r="N67" s="61"/>
      <c r="O67" s="61"/>
      <c r="P67" s="57"/>
    </row>
    <row r="68" spans="1:16" x14ac:dyDescent="0.3">
      <c r="A68" s="39" t="s">
        <v>249</v>
      </c>
      <c r="B68" s="39" t="s">
        <v>298</v>
      </c>
      <c r="C68" s="62" t="s">
        <v>353</v>
      </c>
      <c r="D68" s="62" t="str">
        <f>INDEX('R0. Region mapping'!$C$9:$C$24,MATCH($C68,'R0. Region mapping'!$A$9:$A$24,0))</f>
        <v>ASI</v>
      </c>
      <c r="E68" s="61"/>
      <c r="F68" s="61">
        <v>1.1054336423203639</v>
      </c>
      <c r="G68" s="61">
        <v>0.79164689467166205</v>
      </c>
      <c r="H68" s="61"/>
      <c r="I68" s="61">
        <v>0.22922992042440299</v>
      </c>
      <c r="J68" s="61">
        <v>2.0527582461134291</v>
      </c>
      <c r="K68" s="61">
        <v>0.28250809426175899</v>
      </c>
      <c r="L68" s="61">
        <v>7.3647111773898793E-2</v>
      </c>
      <c r="M68" s="61">
        <v>0.34021253331953299</v>
      </c>
      <c r="N68" s="61"/>
      <c r="O68" s="61">
        <v>0.38150551416593198</v>
      </c>
      <c r="P68" s="57"/>
    </row>
    <row r="69" spans="1:16" x14ac:dyDescent="0.3">
      <c r="A69" s="39" t="s">
        <v>249</v>
      </c>
      <c r="B69" s="39" t="s">
        <v>298</v>
      </c>
      <c r="C69" s="62" t="s">
        <v>355</v>
      </c>
      <c r="D69" s="62" t="str">
        <f>INDEX('R0. Region mapping'!$C$9:$C$24,MATCH($C69,'R0. Region mapping'!$A$9:$A$24,0))</f>
        <v>AFR</v>
      </c>
      <c r="E69" s="61"/>
      <c r="F69" s="61">
        <v>4.4169825470929398</v>
      </c>
      <c r="G69" s="61">
        <v>4.6165487511380103</v>
      </c>
      <c r="H69" s="61">
        <v>5.6231362370899797E-2</v>
      </c>
      <c r="I69" s="61">
        <v>1.5649854066472699</v>
      </c>
      <c r="J69" s="61">
        <v>6.1625942363325299</v>
      </c>
      <c r="K69" s="61">
        <v>2.9419455259714002</v>
      </c>
      <c r="L69" s="61">
        <v>0.90091035172557998</v>
      </c>
      <c r="M69" s="61"/>
      <c r="N69" s="61"/>
      <c r="O69" s="61"/>
      <c r="P69" s="57"/>
    </row>
    <row r="70" spans="1:16" x14ac:dyDescent="0.3">
      <c r="A70" s="39" t="s">
        <v>249</v>
      </c>
      <c r="B70" s="39" t="s">
        <v>298</v>
      </c>
      <c r="C70" s="62" t="s">
        <v>357</v>
      </c>
      <c r="D70" s="62" t="str">
        <f>INDEX('R0. Region mapping'!$C$9:$C$24,MATCH($C70,'R0. Region mapping'!$A$9:$A$24,0))</f>
        <v>LAM</v>
      </c>
      <c r="E70" s="61"/>
      <c r="F70" s="61">
        <v>0.17181362360478361</v>
      </c>
      <c r="G70" s="61">
        <v>0.53836784251557901</v>
      </c>
      <c r="H70" s="61">
        <v>9.28033178889313E-2</v>
      </c>
      <c r="I70" s="61">
        <v>0.26930631951498102</v>
      </c>
      <c r="J70" s="61">
        <v>0.31068283140589903</v>
      </c>
      <c r="K70" s="61">
        <v>0.57125862403449246</v>
      </c>
      <c r="L70" s="61">
        <v>2.1398098179761758</v>
      </c>
      <c r="M70" s="61">
        <v>4.9332668042280226</v>
      </c>
      <c r="N70" s="61">
        <v>2.8174749158166441</v>
      </c>
      <c r="O70" s="61"/>
      <c r="P70" s="57">
        <v>0.17882690197209</v>
      </c>
    </row>
    <row r="71" spans="1:16" x14ac:dyDescent="0.3">
      <c r="A71" s="39" t="s">
        <v>249</v>
      </c>
      <c r="B71" s="39" t="s">
        <v>298</v>
      </c>
      <c r="C71" s="62" t="s">
        <v>359</v>
      </c>
      <c r="D71" s="62" t="str">
        <f>INDEX('R0. Region mapping'!$C$9:$C$24,MATCH($C71,'R0. Region mapping'!$A$9:$A$24,0))</f>
        <v>ASI</v>
      </c>
      <c r="E71" s="61"/>
      <c r="F71" s="61">
        <v>8.7144801997660402</v>
      </c>
      <c r="G71" s="61">
        <v>34.436529212657668</v>
      </c>
      <c r="H71" s="61">
        <v>7.8381958181859996</v>
      </c>
      <c r="I71" s="61">
        <v>18.331366187636331</v>
      </c>
      <c r="J71" s="61">
        <v>31.402618889980133</v>
      </c>
      <c r="K71" s="61">
        <v>20.370152416674841</v>
      </c>
      <c r="L71" s="61">
        <v>17.714686605459029</v>
      </c>
      <c r="M71" s="61">
        <v>8.4134567470272206</v>
      </c>
      <c r="N71" s="61">
        <v>7.0902739892864801</v>
      </c>
      <c r="O71" s="61"/>
      <c r="P71" s="57"/>
    </row>
    <row r="72" spans="1:16" x14ac:dyDescent="0.3">
      <c r="A72" s="39" t="s">
        <v>249</v>
      </c>
      <c r="B72" s="39" t="s">
        <v>298</v>
      </c>
      <c r="C72" s="62" t="s">
        <v>361</v>
      </c>
      <c r="D72" s="62" t="str">
        <f>INDEX('R0. Region mapping'!$C$9:$C$24,MATCH($C72,'R0. Region mapping'!$A$9:$A$24,0))</f>
        <v>ASI</v>
      </c>
      <c r="E72" s="61"/>
      <c r="F72" s="61"/>
      <c r="G72" s="61">
        <v>7.4902271048144994E-2</v>
      </c>
      <c r="H72" s="61">
        <v>0.95705497676583207</v>
      </c>
      <c r="I72" s="61">
        <v>0.49009145889679101</v>
      </c>
      <c r="J72" s="61">
        <v>0.85673690192565499</v>
      </c>
      <c r="K72" s="61"/>
      <c r="L72" s="61">
        <v>0.29246473270630602</v>
      </c>
      <c r="M72" s="61">
        <v>0.26904399621220598</v>
      </c>
      <c r="N72" s="61">
        <v>6.3386029406263658E-2</v>
      </c>
      <c r="O72" s="61">
        <v>6.9018962953197094E-2</v>
      </c>
      <c r="P72" s="57"/>
    </row>
    <row r="73" spans="1:16" x14ac:dyDescent="0.3">
      <c r="A73" s="39" t="s">
        <v>249</v>
      </c>
      <c r="B73" s="39" t="s">
        <v>298</v>
      </c>
      <c r="C73" s="62" t="s">
        <v>363</v>
      </c>
      <c r="D73" s="62" t="str">
        <f>INDEX('R0. Region mapping'!$C$9:$C$24,MATCH($C73,'R0. Region mapping'!$A$9:$A$24,0))</f>
        <v>NAM</v>
      </c>
      <c r="E73" s="61"/>
      <c r="F73" s="61">
        <v>4.3718715515848103</v>
      </c>
      <c r="G73" s="61">
        <v>6.26037903549273</v>
      </c>
      <c r="H73" s="61"/>
      <c r="I73" s="61">
        <v>2.8748713103932801</v>
      </c>
      <c r="J73" s="61">
        <v>2.8748713103932801</v>
      </c>
      <c r="K73" s="61">
        <v>16.128683357794841</v>
      </c>
      <c r="L73" s="61"/>
      <c r="M73" s="61"/>
      <c r="N73" s="61"/>
      <c r="O73" s="61">
        <v>38.742063206686865</v>
      </c>
      <c r="P73" s="57"/>
    </row>
    <row r="74" spans="1:16" x14ac:dyDescent="0.3">
      <c r="A74" s="39" t="s">
        <v>249</v>
      </c>
      <c r="B74" s="39" t="s">
        <v>298</v>
      </c>
      <c r="C74" s="62" t="s">
        <v>365</v>
      </c>
      <c r="D74" s="62" t="str">
        <f>INDEX('R0. Region mapping'!$C$9:$C$24,MATCH($C74,'R0. Region mapping'!$A$9:$A$24,0))</f>
        <v>EUR</v>
      </c>
      <c r="E74" s="61"/>
      <c r="F74" s="61">
        <v>2.7595216063873198</v>
      </c>
      <c r="G74" s="61">
        <v>7.3070790233792202</v>
      </c>
      <c r="H74" s="61"/>
      <c r="I74" s="61">
        <v>2.2938269512813059</v>
      </c>
      <c r="J74" s="61">
        <v>5.0333003148832702</v>
      </c>
      <c r="K74" s="61">
        <v>13.765587720972899</v>
      </c>
      <c r="L74" s="61">
        <v>0.60405020084691297</v>
      </c>
      <c r="M74" s="61">
        <v>2.7904074461631398</v>
      </c>
      <c r="N74" s="61"/>
      <c r="O74" s="61">
        <v>7.5297364148354102</v>
      </c>
      <c r="P74" s="57"/>
    </row>
    <row r="75" spans="1:16" x14ac:dyDescent="0.3">
      <c r="A75" s="39" t="s">
        <v>249</v>
      </c>
      <c r="B75" s="39" t="s">
        <v>374</v>
      </c>
      <c r="C75" s="62" t="s">
        <v>258</v>
      </c>
      <c r="D75" s="62" t="str">
        <f>INDEX('R0. Region mapping'!$C$9:$C$24,MATCH($C75,'R0. Region mapping'!$A$9:$A$24,0))</f>
        <v>AFR</v>
      </c>
      <c r="E75" s="61">
        <v>7.5393108359502401</v>
      </c>
      <c r="F75" s="61"/>
      <c r="G75" s="61"/>
      <c r="H75" s="61"/>
      <c r="I75" s="61">
        <v>2.1779315832530002</v>
      </c>
      <c r="J75" s="61">
        <v>13.8608462206801</v>
      </c>
      <c r="K75" s="61">
        <v>18.308657341568001</v>
      </c>
      <c r="L75" s="61">
        <v>6.5376761309578102</v>
      </c>
      <c r="M75" s="61">
        <v>9.30503678873254</v>
      </c>
      <c r="N75" s="61">
        <v>19.258835122103701</v>
      </c>
      <c r="O75" s="61">
        <v>22.020431422207999</v>
      </c>
      <c r="P75" s="57"/>
    </row>
    <row r="76" spans="1:16" x14ac:dyDescent="0.3">
      <c r="A76" s="39" t="s">
        <v>249</v>
      </c>
      <c r="B76" s="39" t="s">
        <v>374</v>
      </c>
      <c r="C76" s="62" t="s">
        <v>261</v>
      </c>
      <c r="D76" s="62" t="str">
        <f>INDEX('R0. Region mapping'!$C$9:$C$24,MATCH($C76,'R0. Region mapping'!$A$9:$A$24,0))</f>
        <v>AUS</v>
      </c>
      <c r="E76" s="61">
        <v>2.8538812785388101</v>
      </c>
      <c r="F76" s="61"/>
      <c r="G76" s="61"/>
      <c r="H76" s="61"/>
      <c r="I76" s="61"/>
      <c r="J76" s="61">
        <v>3.9089630498935501</v>
      </c>
      <c r="K76" s="61">
        <v>5.7998291427826096</v>
      </c>
      <c r="L76" s="61">
        <v>1.8335720894141501</v>
      </c>
      <c r="M76" s="61">
        <v>1.9771987942817899</v>
      </c>
      <c r="N76" s="61">
        <v>5.4291677832328604</v>
      </c>
      <c r="O76" s="61">
        <v>6.8201383319072599</v>
      </c>
      <c r="P76" s="57"/>
    </row>
    <row r="77" spans="1:16" x14ac:dyDescent="0.3">
      <c r="A77" s="39" t="s">
        <v>249</v>
      </c>
      <c r="B77" s="39" t="s">
        <v>374</v>
      </c>
      <c r="C77" s="62" t="s">
        <v>341</v>
      </c>
      <c r="D77" s="62" t="str">
        <f>INDEX('R0. Region mapping'!$C$9:$C$24,MATCH($C77,'R0. Region mapping'!$A$9:$A$24,0))</f>
        <v>NAM</v>
      </c>
      <c r="E77" s="61">
        <v>12.347838908062</v>
      </c>
      <c r="F77" s="61"/>
      <c r="G77" s="61"/>
      <c r="H77" s="61"/>
      <c r="I77" s="61"/>
      <c r="J77" s="61"/>
      <c r="K77" s="61">
        <v>9.1821784638882296</v>
      </c>
      <c r="L77" s="61"/>
      <c r="M77" s="61"/>
      <c r="N77" s="61">
        <v>9.8793036835617798E-2</v>
      </c>
      <c r="O77" s="61">
        <v>9.1889955298271992</v>
      </c>
      <c r="P77" s="57"/>
    </row>
    <row r="78" spans="1:16" x14ac:dyDescent="0.3">
      <c r="A78" s="39" t="s">
        <v>249</v>
      </c>
      <c r="B78" s="39" t="s">
        <v>374</v>
      </c>
      <c r="C78" s="62" t="s">
        <v>343</v>
      </c>
      <c r="D78" s="62" t="str">
        <f>INDEX('R0. Region mapping'!$C$9:$C$24,MATCH($C78,'R0. Region mapping'!$A$9:$A$24,0))</f>
        <v>ASI</v>
      </c>
      <c r="E78" s="61">
        <v>83.440249490289403</v>
      </c>
      <c r="F78" s="61"/>
      <c r="G78" s="61"/>
      <c r="H78" s="61"/>
      <c r="I78" s="61"/>
      <c r="J78" s="61"/>
      <c r="K78" s="61">
        <v>78.183430840697099</v>
      </c>
      <c r="L78" s="61">
        <v>15.6295482758243</v>
      </c>
      <c r="M78" s="61">
        <v>13.601916600913601</v>
      </c>
      <c r="N78" s="61">
        <v>11.650866887886901</v>
      </c>
      <c r="O78" s="61">
        <v>86.088811710737104</v>
      </c>
      <c r="P78" s="57"/>
    </row>
    <row r="79" spans="1:16" x14ac:dyDescent="0.3">
      <c r="A79" s="39" t="s">
        <v>249</v>
      </c>
      <c r="B79" s="39" t="s">
        <v>374</v>
      </c>
      <c r="C79" s="62" t="s">
        <v>345</v>
      </c>
      <c r="D79" s="62" t="str">
        <f>INDEX('R0. Region mapping'!$C$9:$C$24,MATCH($C79,'R0. Region mapping'!$A$9:$A$24,0))</f>
        <v>LAM</v>
      </c>
      <c r="E79" s="61">
        <v>5.7282892935355099</v>
      </c>
      <c r="F79" s="61"/>
      <c r="G79" s="61"/>
      <c r="H79" s="61"/>
      <c r="I79" s="61">
        <v>6.8085623075087804</v>
      </c>
      <c r="J79" s="61">
        <v>20.553979193736701</v>
      </c>
      <c r="K79" s="61">
        <v>22.538119088824299</v>
      </c>
      <c r="L79" s="61">
        <v>10.070862780208</v>
      </c>
      <c r="M79" s="61">
        <v>17.6703046054295</v>
      </c>
      <c r="N79" s="61">
        <v>28.8211143946329</v>
      </c>
      <c r="O79" s="61">
        <v>28.253548675968101</v>
      </c>
      <c r="P79" s="57"/>
    </row>
    <row r="80" spans="1:16" x14ac:dyDescent="0.3">
      <c r="A80" s="39" t="s">
        <v>249</v>
      </c>
      <c r="B80" s="39" t="s">
        <v>374</v>
      </c>
      <c r="C80" s="62" t="s">
        <v>347</v>
      </c>
      <c r="D80" s="62" t="str">
        <f>INDEX('R0. Region mapping'!$C$9:$C$24,MATCH($C80,'R0. Region mapping'!$A$9:$A$24,0))</f>
        <v>EUR</v>
      </c>
      <c r="E80" s="61">
        <v>4.6821978080961699</v>
      </c>
      <c r="F80" s="61"/>
      <c r="G80" s="61"/>
      <c r="H80" s="61"/>
      <c r="I80" s="61"/>
      <c r="J80" s="61"/>
      <c r="K80" s="61">
        <v>1.88060361246088</v>
      </c>
      <c r="L80" s="61">
        <v>0.329798317929759</v>
      </c>
      <c r="M80" s="61">
        <v>0.408606477418822</v>
      </c>
      <c r="N80" s="61">
        <v>0.31133202730392001</v>
      </c>
      <c r="O80" s="61">
        <v>2.0061535643775601</v>
      </c>
      <c r="P80" s="57"/>
    </row>
    <row r="81" spans="1:16" x14ac:dyDescent="0.3">
      <c r="A81" s="39" t="s">
        <v>249</v>
      </c>
      <c r="B81" s="39" t="s">
        <v>374</v>
      </c>
      <c r="C81" s="62" t="s">
        <v>349</v>
      </c>
      <c r="D81" s="62" t="str">
        <f>INDEX('R0. Region mapping'!$C$9:$C$24,MATCH($C81,'R0. Region mapping'!$A$9:$A$24,0))</f>
        <v>ASI</v>
      </c>
      <c r="E81" s="61">
        <v>50.570220002390798</v>
      </c>
      <c r="F81" s="61"/>
      <c r="G81" s="61"/>
      <c r="H81" s="61"/>
      <c r="I81" s="61"/>
      <c r="J81" s="61">
        <v>11.115719245240699</v>
      </c>
      <c r="K81" s="61">
        <v>43.338453247642299</v>
      </c>
      <c r="L81" s="61"/>
      <c r="M81" s="61"/>
      <c r="N81" s="61"/>
      <c r="O81" s="61">
        <v>35.920250979969602</v>
      </c>
      <c r="P81" s="57"/>
    </row>
    <row r="82" spans="1:16" x14ac:dyDescent="0.3">
      <c r="A82" s="39" t="s">
        <v>249</v>
      </c>
      <c r="B82" s="39" t="s">
        <v>374</v>
      </c>
      <c r="C82" s="62" t="s">
        <v>351</v>
      </c>
      <c r="D82" s="62" t="str">
        <f>INDEX('R0. Region mapping'!$C$9:$C$24,MATCH($C82,'R0. Region mapping'!$A$9:$A$24,0))</f>
        <v>ASI</v>
      </c>
      <c r="E82" s="61">
        <v>24.854619359856599</v>
      </c>
      <c r="F82" s="61"/>
      <c r="G82" s="61"/>
      <c r="H82" s="61"/>
      <c r="I82" s="61"/>
      <c r="J82" s="61">
        <v>10.8831209570296</v>
      </c>
      <c r="K82" s="61">
        <v>37.752104062618599</v>
      </c>
      <c r="L82" s="61">
        <v>8.2032926252672596</v>
      </c>
      <c r="M82" s="61">
        <v>9.2236018143919303</v>
      </c>
      <c r="N82" s="61">
        <v>17.846001131167299</v>
      </c>
      <c r="O82" s="61">
        <v>42.435609777688001</v>
      </c>
      <c r="P82" s="57"/>
    </row>
    <row r="83" spans="1:16" x14ac:dyDescent="0.3">
      <c r="A83" s="39" t="s">
        <v>249</v>
      </c>
      <c r="B83" s="39" t="s">
        <v>374</v>
      </c>
      <c r="C83" s="62" t="s">
        <v>353</v>
      </c>
      <c r="D83" s="62" t="str">
        <f>INDEX('R0. Region mapping'!$C$9:$C$24,MATCH($C83,'R0. Region mapping'!$A$9:$A$24,0))</f>
        <v>ASI</v>
      </c>
      <c r="E83" s="61">
        <v>26.649836308442701</v>
      </c>
      <c r="F83" s="61"/>
      <c r="G83" s="61"/>
      <c r="H83" s="61"/>
      <c r="I83" s="61">
        <v>2.5582329061898399</v>
      </c>
      <c r="J83" s="61">
        <v>4.8332347504009601</v>
      </c>
      <c r="K83" s="61">
        <v>30.2235433637053</v>
      </c>
      <c r="L83" s="61">
        <v>4.5322856146034596</v>
      </c>
      <c r="M83" s="61">
        <v>2.9813025360736898</v>
      </c>
      <c r="N83" s="61">
        <v>5.9893601596741899</v>
      </c>
      <c r="O83" s="61">
        <v>30.633556020419402</v>
      </c>
      <c r="P83" s="57"/>
    </row>
    <row r="84" spans="1:16" x14ac:dyDescent="0.3">
      <c r="A84" s="39" t="s">
        <v>249</v>
      </c>
      <c r="B84" s="39" t="s">
        <v>374</v>
      </c>
      <c r="C84" s="62" t="s">
        <v>355</v>
      </c>
      <c r="D84" s="62" t="str">
        <f>INDEX('R0. Region mapping'!$C$9:$C$24,MATCH($C84,'R0. Region mapping'!$A$9:$A$24,0))</f>
        <v>AFR</v>
      </c>
      <c r="E84" s="61">
        <v>3.0217566478646201</v>
      </c>
      <c r="F84" s="61"/>
      <c r="G84" s="61"/>
      <c r="H84" s="61"/>
      <c r="I84" s="61">
        <v>4.93740114006029</v>
      </c>
      <c r="J84" s="61">
        <v>9.02385585528239</v>
      </c>
      <c r="K84" s="61">
        <v>10.4086507851211</v>
      </c>
      <c r="L84" s="61">
        <v>4.2677649446384303</v>
      </c>
      <c r="M84" s="61">
        <v>9.6733518369295997</v>
      </c>
      <c r="N84" s="61">
        <v>12.603331785685</v>
      </c>
      <c r="O84" s="61">
        <v>12.831651949056999</v>
      </c>
      <c r="P84" s="57"/>
    </row>
    <row r="85" spans="1:16" x14ac:dyDescent="0.3">
      <c r="A85" s="39" t="s">
        <v>249</v>
      </c>
      <c r="B85" s="39" t="s">
        <v>374</v>
      </c>
      <c r="C85" s="62" t="s">
        <v>357</v>
      </c>
      <c r="D85" s="62" t="str">
        <f>INDEX('R0. Region mapping'!$C$9:$C$24,MATCH($C85,'R0. Region mapping'!$A$9:$A$24,0))</f>
        <v>LAM</v>
      </c>
      <c r="E85" s="61">
        <v>9.4808306896541694</v>
      </c>
      <c r="F85" s="61"/>
      <c r="G85" s="61"/>
      <c r="H85" s="61"/>
      <c r="I85" s="61">
        <v>4.4365701954429397</v>
      </c>
      <c r="J85" s="61">
        <v>22.5353259374399</v>
      </c>
      <c r="K85" s="61">
        <v>27.5818558165906</v>
      </c>
      <c r="L85" s="61">
        <v>10.9721133036787</v>
      </c>
      <c r="M85" s="61">
        <v>16.2704437283275</v>
      </c>
      <c r="N85" s="61">
        <v>31.539566856243901</v>
      </c>
      <c r="O85" s="61">
        <v>33.780712785772103</v>
      </c>
      <c r="P85" s="57"/>
    </row>
    <row r="86" spans="1:16" x14ac:dyDescent="0.3">
      <c r="A86" s="39" t="s">
        <v>249</v>
      </c>
      <c r="B86" s="39" t="s">
        <v>374</v>
      </c>
      <c r="C86" s="62" t="s">
        <v>359</v>
      </c>
      <c r="D86" s="62" t="str">
        <f>INDEX('R0. Region mapping'!$C$9:$C$24,MATCH($C86,'R0. Region mapping'!$A$9:$A$24,0))</f>
        <v>ASI</v>
      </c>
      <c r="E86" s="61">
        <v>41.856474788809201</v>
      </c>
      <c r="F86" s="61"/>
      <c r="G86" s="61"/>
      <c r="H86" s="61"/>
      <c r="I86" s="61"/>
      <c r="J86" s="61"/>
      <c r="K86" s="61">
        <v>47.018429817316402</v>
      </c>
      <c r="L86" s="61">
        <v>7.4744020015733801</v>
      </c>
      <c r="M86" s="61">
        <v>8.5096334457492304</v>
      </c>
      <c r="N86" s="61">
        <v>6.4055954835323901</v>
      </c>
      <c r="O86" s="61">
        <v>51.338640157446001</v>
      </c>
      <c r="P86" s="57"/>
    </row>
    <row r="87" spans="1:16" x14ac:dyDescent="0.3">
      <c r="A87" s="39" t="s">
        <v>249</v>
      </c>
      <c r="B87" s="39" t="s">
        <v>374</v>
      </c>
      <c r="C87" s="62" t="s">
        <v>361</v>
      </c>
      <c r="D87" s="62" t="str">
        <f>INDEX('R0. Region mapping'!$C$9:$C$24,MATCH($C87,'R0. Region mapping'!$A$9:$A$24,0))</f>
        <v>ASI</v>
      </c>
      <c r="E87" s="61">
        <v>20.0175222301215</v>
      </c>
      <c r="F87" s="61"/>
      <c r="G87" s="61"/>
      <c r="H87" s="61"/>
      <c r="I87" s="61"/>
      <c r="J87" s="61"/>
      <c r="K87" s="61">
        <v>17.567435717917899</v>
      </c>
      <c r="L87" s="61"/>
      <c r="M87" s="61"/>
      <c r="N87" s="61"/>
      <c r="O87" s="61">
        <v>15.4429280343491</v>
      </c>
      <c r="P87" s="57"/>
    </row>
    <row r="88" spans="1:16" x14ac:dyDescent="0.3">
      <c r="A88" s="39" t="s">
        <v>249</v>
      </c>
      <c r="B88" s="39" t="s">
        <v>374</v>
      </c>
      <c r="C88" s="62" t="s">
        <v>363</v>
      </c>
      <c r="D88" s="62" t="str">
        <f>INDEX('R0. Region mapping'!$C$9:$C$24,MATCH($C88,'R0. Region mapping'!$A$9:$A$24,0))</f>
        <v>NAM</v>
      </c>
      <c r="E88" s="61">
        <v>69.841074808809097</v>
      </c>
      <c r="F88" s="61"/>
      <c r="G88" s="61"/>
      <c r="H88" s="61"/>
      <c r="I88" s="61"/>
      <c r="J88" s="61">
        <v>15.104435249015699</v>
      </c>
      <c r="K88" s="61">
        <v>86.920945209716294</v>
      </c>
      <c r="L88" s="61">
        <v>9.9635607803820392</v>
      </c>
      <c r="M88" s="61">
        <v>13.8769221675549</v>
      </c>
      <c r="N88" s="61">
        <v>25.478358043305199</v>
      </c>
      <c r="O88" s="61">
        <v>93.791868630740694</v>
      </c>
      <c r="P88" s="57"/>
    </row>
    <row r="89" spans="1:16" x14ac:dyDescent="0.3">
      <c r="A89" s="39" t="s">
        <v>249</v>
      </c>
      <c r="B89" s="39" t="s">
        <v>374</v>
      </c>
      <c r="C89" s="60" t="s">
        <v>365</v>
      </c>
      <c r="D89" s="62" t="str">
        <f>INDEX('R0. Region mapping'!$C$9:$C$24,MATCH($C89,'R0. Region mapping'!$A$9:$A$24,0))</f>
        <v>EUR</v>
      </c>
      <c r="E89" s="61">
        <v>101.547794336724</v>
      </c>
      <c r="F89" s="61"/>
      <c r="G89" s="61"/>
      <c r="H89" s="61"/>
      <c r="I89" s="61"/>
      <c r="J89" s="61"/>
      <c r="K89" s="61">
        <v>39.485898857182598</v>
      </c>
      <c r="L89" s="61">
        <v>6.17171607402397</v>
      </c>
      <c r="M89" s="61">
        <v>7.7478792638052303</v>
      </c>
      <c r="N89" s="61">
        <v>5.8023902615071901</v>
      </c>
      <c r="O89" s="61">
        <v>41.572647610945097</v>
      </c>
      <c r="P89" s="57"/>
    </row>
    <row r="90" spans="1:16" x14ac:dyDescent="0.3">
      <c r="A90" s="39" t="s">
        <v>249</v>
      </c>
      <c r="B90" s="39" t="s">
        <v>300</v>
      </c>
      <c r="C90" s="60" t="s">
        <v>258</v>
      </c>
      <c r="D90" s="62" t="str">
        <f>INDEX('R0. Region mapping'!$C$9:$C$24,MATCH($C90,'R0. Region mapping'!$A$9:$A$24,0))</f>
        <v>AFR</v>
      </c>
      <c r="E90" s="61"/>
      <c r="F90" s="61">
        <v>9.6271169319645106E-3</v>
      </c>
      <c r="G90" s="61"/>
      <c r="H90" s="61">
        <v>4.3389822791952398E-3</v>
      </c>
      <c r="I90" s="61"/>
      <c r="J90" s="61"/>
      <c r="K90" s="61"/>
      <c r="L90" s="61"/>
      <c r="M90" s="61"/>
      <c r="N90" s="61"/>
      <c r="O90" s="61"/>
      <c r="P90" s="57"/>
    </row>
    <row r="91" spans="1:16" x14ac:dyDescent="0.3">
      <c r="A91" s="39" t="s">
        <v>249</v>
      </c>
      <c r="B91" s="39" t="s">
        <v>300</v>
      </c>
      <c r="C91" s="60" t="s">
        <v>261</v>
      </c>
      <c r="D91" s="62" t="str">
        <f>INDEX('R0. Region mapping'!$C$9:$C$24,MATCH($C91,'R0. Region mapping'!$A$9:$A$24,0))</f>
        <v>AUS</v>
      </c>
      <c r="E91" s="61"/>
      <c r="F91" s="61">
        <v>3.7147728757476801E-2</v>
      </c>
      <c r="G91" s="61"/>
      <c r="H91" s="61">
        <v>1.6742638313228898E-2</v>
      </c>
      <c r="I91" s="61"/>
      <c r="J91" s="61"/>
      <c r="K91" s="61"/>
      <c r="L91" s="61"/>
      <c r="M91" s="61"/>
      <c r="N91" s="61"/>
      <c r="O91" s="61">
        <v>2.6710980057159102</v>
      </c>
      <c r="P91" s="57">
        <v>7.2481104100547</v>
      </c>
    </row>
    <row r="92" spans="1:16" x14ac:dyDescent="0.3">
      <c r="A92" s="39" t="s">
        <v>249</v>
      </c>
      <c r="B92" s="39" t="s">
        <v>300</v>
      </c>
      <c r="C92" s="60" t="s">
        <v>345</v>
      </c>
      <c r="D92" s="62" t="str">
        <f>INDEX('R0. Region mapping'!$C$9:$C$24,MATCH($C92,'R0. Region mapping'!$A$9:$A$24,0))</f>
        <v>LAM</v>
      </c>
      <c r="E92" s="61"/>
      <c r="F92" s="61">
        <v>4.5224836286525502E-2</v>
      </c>
      <c r="G92" s="61"/>
      <c r="H92" s="61"/>
      <c r="I92" s="61"/>
      <c r="J92" s="61"/>
      <c r="K92" s="61"/>
      <c r="L92" s="61"/>
      <c r="M92" s="61">
        <v>0.86978539774860197</v>
      </c>
      <c r="N92" s="61">
        <v>5.71766904164551</v>
      </c>
      <c r="O92" s="61">
        <v>13.548960057161</v>
      </c>
      <c r="P92" s="57">
        <v>20.369374062799601</v>
      </c>
    </row>
    <row r="93" spans="1:16" x14ac:dyDescent="0.3">
      <c r="A93" s="39" t="s">
        <v>249</v>
      </c>
      <c r="B93" s="39" t="s">
        <v>300</v>
      </c>
      <c r="C93" s="60" t="s">
        <v>353</v>
      </c>
      <c r="D93" s="62" t="str">
        <f>INDEX('R0. Region mapping'!$C$9:$C$24,MATCH($C93,'R0. Region mapping'!$A$9:$A$24,0))</f>
        <v>ASI</v>
      </c>
      <c r="E93" s="61"/>
      <c r="F93" s="61"/>
      <c r="G93" s="61"/>
      <c r="H93" s="61"/>
      <c r="I93" s="61">
        <v>0.38867908592873202</v>
      </c>
      <c r="J93" s="61"/>
      <c r="K93" s="61"/>
      <c r="L93" s="61">
        <v>4.2763856683408499E-2</v>
      </c>
      <c r="M93" s="61"/>
      <c r="N93" s="61"/>
      <c r="O93" s="61"/>
      <c r="P93" s="57"/>
    </row>
    <row r="94" spans="1:16" x14ac:dyDescent="0.3">
      <c r="A94" s="39" t="s">
        <v>249</v>
      </c>
      <c r="B94" s="39" t="s">
        <v>300</v>
      </c>
      <c r="C94" s="60" t="s">
        <v>355</v>
      </c>
      <c r="D94" s="62" t="str">
        <f>INDEX('R0. Region mapping'!$C$9:$C$24,MATCH($C94,'R0. Region mapping'!$A$9:$A$24,0))</f>
        <v>AFR</v>
      </c>
      <c r="E94" s="61"/>
      <c r="F94" s="61">
        <v>29.8068141903758</v>
      </c>
      <c r="G94" s="61"/>
      <c r="H94" s="61"/>
      <c r="I94" s="61"/>
      <c r="J94" s="61"/>
      <c r="K94" s="61"/>
      <c r="L94" s="61">
        <v>0.19521964187615701</v>
      </c>
      <c r="M94" s="61">
        <v>0.355249612272594</v>
      </c>
      <c r="N94" s="61">
        <v>0.72408325413558605</v>
      </c>
      <c r="O94" s="61">
        <v>1.15483483280338</v>
      </c>
      <c r="P94" s="57">
        <v>1.9075371286582601</v>
      </c>
    </row>
    <row r="95" spans="1:16" x14ac:dyDescent="0.3">
      <c r="A95" s="39" t="s">
        <v>249</v>
      </c>
      <c r="B95" s="39" t="s">
        <v>300</v>
      </c>
      <c r="C95" s="60" t="s">
        <v>359</v>
      </c>
      <c r="D95" s="62" t="str">
        <f>INDEX('R0. Region mapping'!$C$9:$C$24,MATCH($C95,'R0. Region mapping'!$A$9:$A$24,0))</f>
        <v>ASI</v>
      </c>
      <c r="E95" s="61"/>
      <c r="F95" s="61">
        <v>39.034018264840199</v>
      </c>
      <c r="G95" s="61"/>
      <c r="H95" s="61"/>
      <c r="I95" s="61"/>
      <c r="J95" s="61"/>
      <c r="K95" s="61"/>
      <c r="L95" s="61"/>
      <c r="M95" s="61"/>
      <c r="N95" s="61"/>
      <c r="O95" s="61"/>
      <c r="P95" s="57">
        <v>0.84185123823767305</v>
      </c>
    </row>
    <row r="96" spans="1:16" x14ac:dyDescent="0.3">
      <c r="A96" s="39" t="s">
        <v>249</v>
      </c>
      <c r="B96" s="39" t="s">
        <v>300</v>
      </c>
      <c r="C96" s="60" t="s">
        <v>361</v>
      </c>
      <c r="D96" s="62" t="str">
        <f>INDEX('R0. Region mapping'!$C$9:$C$24,MATCH($C96,'R0. Region mapping'!$A$9:$A$24,0))</f>
        <v>ASI</v>
      </c>
      <c r="E96" s="61"/>
      <c r="F96" s="61"/>
      <c r="G96" s="61"/>
      <c r="H96" s="61"/>
      <c r="I96" s="61">
        <v>3.1135241244609202E-3</v>
      </c>
      <c r="J96" s="61">
        <v>0.108295435272146</v>
      </c>
      <c r="K96" s="61"/>
      <c r="L96" s="61">
        <v>4.7602618107768203E-2</v>
      </c>
      <c r="M96" s="61">
        <v>6.51105359014989E-2</v>
      </c>
      <c r="N96" s="61">
        <v>4.7602618107768203E-2</v>
      </c>
      <c r="O96" s="61">
        <v>0.12580335306587601</v>
      </c>
      <c r="P96" s="57"/>
    </row>
    <row r="97" spans="1:16" x14ac:dyDescent="0.3">
      <c r="A97" s="39" t="s">
        <v>249</v>
      </c>
      <c r="B97" s="39" t="s">
        <v>300</v>
      </c>
      <c r="C97" s="60" t="s">
        <v>363</v>
      </c>
      <c r="D97" s="62" t="str">
        <f>INDEX('R0. Region mapping'!$C$9:$C$24,MATCH($C97,'R0. Region mapping'!$A$9:$A$24,0))</f>
        <v>NAM</v>
      </c>
      <c r="E97" s="61"/>
      <c r="F97" s="61">
        <v>0.40733342160341601</v>
      </c>
      <c r="G97" s="61">
        <v>0.43540518942072398</v>
      </c>
      <c r="H97" s="61">
        <v>0.37982585285595499</v>
      </c>
      <c r="I97" s="61">
        <v>1.7490664764085599</v>
      </c>
      <c r="J97" s="61"/>
      <c r="K97" s="61">
        <v>4.6915098229891701</v>
      </c>
      <c r="L97" s="61">
        <v>5.6648189229568899</v>
      </c>
      <c r="M97" s="61">
        <v>17.364863426060602</v>
      </c>
      <c r="N97" s="61">
        <v>24.780200349343801</v>
      </c>
      <c r="O97" s="61">
        <v>46.964582918849302</v>
      </c>
      <c r="P97" s="57">
        <v>52.051064627959803</v>
      </c>
    </row>
    <row r="98" spans="1:16" x14ac:dyDescent="0.3">
      <c r="A98" s="39" t="s">
        <v>249</v>
      </c>
      <c r="B98" s="39" t="s">
        <v>300</v>
      </c>
      <c r="C98" s="60" t="s">
        <v>365</v>
      </c>
      <c r="D98" s="62" t="str">
        <f>INDEX('R0. Region mapping'!$C$9:$C$24,MATCH($C98,'R0. Region mapping'!$A$9:$A$24,0))</f>
        <v>EUR</v>
      </c>
      <c r="E98" s="61"/>
      <c r="F98" s="61"/>
      <c r="G98" s="61">
        <v>20.097602739726</v>
      </c>
      <c r="H98" s="61"/>
      <c r="I98" s="61"/>
      <c r="J98" s="61"/>
      <c r="K98" s="61"/>
      <c r="L98" s="61"/>
      <c r="M98" s="61"/>
      <c r="N98" s="61"/>
      <c r="O98" s="61"/>
      <c r="P98" s="57"/>
    </row>
    <row r="99" spans="1:16" x14ac:dyDescent="0.3">
      <c r="A99" s="39" t="s">
        <v>249</v>
      </c>
      <c r="B99" s="39" t="s">
        <v>288</v>
      </c>
      <c r="C99" s="60" t="s">
        <v>258</v>
      </c>
      <c r="D99" s="62" t="str">
        <f>INDEX('R0. Region mapping'!$C$9:$C$24,MATCH($C99,'R0. Region mapping'!$A$9:$A$24,0))</f>
        <v>AFR</v>
      </c>
      <c r="E99" s="61"/>
      <c r="F99" s="61"/>
      <c r="G99" s="61"/>
      <c r="H99" s="61">
        <v>7.9533486466894995E-2</v>
      </c>
      <c r="I99" s="61">
        <v>7.4896752608447303E-2</v>
      </c>
      <c r="J99" s="61">
        <v>0.102150862697171</v>
      </c>
      <c r="K99" s="61">
        <v>0.12717612898661901</v>
      </c>
      <c r="L99" s="61">
        <v>7.4896752608447303E-2</v>
      </c>
      <c r="M99" s="61">
        <v>0.102150862697171</v>
      </c>
      <c r="N99" s="61">
        <v>0.16007924333246901</v>
      </c>
      <c r="O99" s="61">
        <v>8.6869836479409795E-2</v>
      </c>
      <c r="P99" s="57">
        <v>0.127599551265521</v>
      </c>
    </row>
    <row r="100" spans="1:16" x14ac:dyDescent="0.3">
      <c r="A100" s="39" t="s">
        <v>249</v>
      </c>
      <c r="B100" s="39" t="s">
        <v>288</v>
      </c>
      <c r="C100" s="60" t="s">
        <v>261</v>
      </c>
      <c r="D100" s="62" t="str">
        <f>INDEX('R0. Region mapping'!$C$9:$C$24,MATCH($C100,'R0. Region mapping'!$A$9:$A$24,0))</f>
        <v>AUS</v>
      </c>
      <c r="E100" s="61"/>
      <c r="F100" s="61">
        <v>2.1885387145361999E-4</v>
      </c>
      <c r="G100" s="61">
        <v>2.9942685958658499</v>
      </c>
      <c r="H100" s="61">
        <v>8.7541548581437901E-4</v>
      </c>
      <c r="I100" s="61">
        <v>0.69868567158577399</v>
      </c>
      <c r="J100" s="61">
        <v>2.2991931840362798</v>
      </c>
      <c r="K100" s="61">
        <v>0.30906281732573998</v>
      </c>
      <c r="L100" s="61">
        <v>1.4018093700037999</v>
      </c>
      <c r="M100" s="61">
        <v>1.4249031148612299</v>
      </c>
      <c r="N100" s="61">
        <v>0.78912054375037999</v>
      </c>
      <c r="O100" s="61">
        <v>1.41195475149571</v>
      </c>
      <c r="P100" s="57">
        <v>1.1455955893971801</v>
      </c>
    </row>
    <row r="101" spans="1:16" x14ac:dyDescent="0.3">
      <c r="A101" s="39" t="s">
        <v>249</v>
      </c>
      <c r="B101" s="39" t="s">
        <v>288</v>
      </c>
      <c r="C101" s="60" t="s">
        <v>341</v>
      </c>
      <c r="D101" s="62" t="str">
        <f>INDEX('R0. Region mapping'!$C$9:$C$24,MATCH($C101,'R0. Region mapping'!$A$9:$A$24,0))</f>
        <v>NAM</v>
      </c>
      <c r="E101" s="61"/>
      <c r="F101" s="61">
        <v>3.3822871042832201E-4</v>
      </c>
      <c r="G101" s="61">
        <v>8.4557177607080304E-4</v>
      </c>
      <c r="H101" s="61">
        <v>2.2027226336070198</v>
      </c>
      <c r="I101" s="61">
        <v>11.482176484449999</v>
      </c>
      <c r="J101" s="61">
        <v>0.75790997601236099</v>
      </c>
      <c r="K101" s="61">
        <v>9.9040422433397506</v>
      </c>
      <c r="L101" s="61">
        <v>6.7708671831346097</v>
      </c>
      <c r="M101" s="61">
        <v>4.8056892861600904</v>
      </c>
      <c r="N101" s="61">
        <v>8.5275978224387998</v>
      </c>
      <c r="O101" s="61">
        <v>5.9075390573862396</v>
      </c>
      <c r="P101" s="57">
        <v>6.4407719551537097</v>
      </c>
    </row>
    <row r="102" spans="1:16" x14ac:dyDescent="0.3">
      <c r="A102" s="39" t="s">
        <v>249</v>
      </c>
      <c r="B102" s="39" t="s">
        <v>288</v>
      </c>
      <c r="C102" s="39" t="s">
        <v>343</v>
      </c>
      <c r="D102" s="62" t="str">
        <f>INDEX('R0. Region mapping'!$C$9:$C$24,MATCH($C102,'R0. Region mapping'!$A$9:$A$24,0))</f>
        <v>ASI</v>
      </c>
      <c r="E102" s="57"/>
      <c r="F102" s="57">
        <v>0.22</v>
      </c>
      <c r="G102" s="57">
        <v>6.78</v>
      </c>
      <c r="H102" s="57">
        <v>37.0691654055124</v>
      </c>
      <c r="I102" s="57">
        <v>1.7622485468355999</v>
      </c>
      <c r="J102" s="57">
        <v>17.9404149442143</v>
      </c>
      <c r="K102" s="57">
        <v>25.140680546017698</v>
      </c>
      <c r="L102" s="57">
        <v>8.8695267710600501</v>
      </c>
      <c r="M102" s="57">
        <v>21.1035849638169</v>
      </c>
      <c r="N102" s="57">
        <v>17.992551761379801</v>
      </c>
      <c r="O102" s="57">
        <v>14.2441071314996</v>
      </c>
      <c r="P102" s="57">
        <v>19.736867748069699</v>
      </c>
    </row>
    <row r="103" spans="1:16" x14ac:dyDescent="0.3">
      <c r="A103" s="39" t="s">
        <v>249</v>
      </c>
      <c r="B103" s="39" t="s">
        <v>288</v>
      </c>
      <c r="C103" s="39" t="s">
        <v>345</v>
      </c>
      <c r="D103" s="62" t="str">
        <f>INDEX('R0. Region mapping'!$C$9:$C$24,MATCH($C103,'R0. Region mapping'!$A$9:$A$24,0))</f>
        <v>LAM</v>
      </c>
      <c r="E103" s="57"/>
      <c r="F103" s="57"/>
      <c r="G103" s="57">
        <v>5.6260603980782399E-2</v>
      </c>
      <c r="H103" s="57"/>
      <c r="I103" s="57">
        <v>1.30954220403689E-2</v>
      </c>
      <c r="J103" s="57">
        <v>4.3165181940413501E-2</v>
      </c>
      <c r="K103" s="57">
        <v>5.7529886649962496E-3</v>
      </c>
      <c r="L103" s="57">
        <v>2.63054573741551E-2</v>
      </c>
      <c r="M103" s="57">
        <v>2.6729520441102099E-2</v>
      </c>
      <c r="N103" s="57">
        <v>1.4781954601106701E-2</v>
      </c>
      <c r="O103" s="57">
        <v>2.6491753776811601E-2</v>
      </c>
      <c r="P103" s="57">
        <v>2.14807998851777E-2</v>
      </c>
    </row>
    <row r="104" spans="1:16" x14ac:dyDescent="0.3">
      <c r="A104" s="39" t="s">
        <v>249</v>
      </c>
      <c r="B104" s="39" t="s">
        <v>288</v>
      </c>
      <c r="C104" s="39" t="s">
        <v>347</v>
      </c>
      <c r="D104" s="62" t="str">
        <f>INDEX('R0. Region mapping'!$C$9:$C$24,MATCH($C104,'R0. Region mapping'!$A$9:$A$24,0))</f>
        <v>EUR</v>
      </c>
      <c r="E104" s="57"/>
      <c r="F104" s="57"/>
      <c r="G104" s="57">
        <v>2</v>
      </c>
      <c r="H104" s="57">
        <v>3.8353928940403899</v>
      </c>
      <c r="I104" s="57">
        <v>0.46552724691125102</v>
      </c>
      <c r="J104" s="57">
        <v>2.8487646923864798</v>
      </c>
      <c r="K104" s="57">
        <v>2.7256131091788798</v>
      </c>
      <c r="L104" s="57">
        <v>1.512514351836</v>
      </c>
      <c r="M104" s="57">
        <v>2.7946626054063399</v>
      </c>
      <c r="N104" s="57">
        <v>2.1926830990577302</v>
      </c>
      <c r="O104" s="57">
        <v>2.07577870077386</v>
      </c>
      <c r="P104" s="57">
        <v>2.53020520449877</v>
      </c>
    </row>
    <row r="105" spans="1:16" x14ac:dyDescent="0.3">
      <c r="A105" s="39" t="s">
        <v>249</v>
      </c>
      <c r="B105" s="39" t="s">
        <v>288</v>
      </c>
      <c r="C105" s="39" t="s">
        <v>351</v>
      </c>
      <c r="D105" s="62" t="str">
        <f>INDEX('R0. Region mapping'!$C$9:$C$24,MATCH($C105,'R0. Region mapping'!$A$9:$A$24,0))</f>
        <v>ASI</v>
      </c>
      <c r="E105" s="57"/>
      <c r="F105" s="57">
        <v>0.14000000000000001</v>
      </c>
      <c r="G105" s="57">
        <v>0.18831530542210001</v>
      </c>
      <c r="H105" s="57">
        <v>4.6716846945779</v>
      </c>
      <c r="I105" s="57">
        <v>0.16099461271904</v>
      </c>
      <c r="J105" s="57">
        <v>1.76818863678379</v>
      </c>
      <c r="K105" s="57">
        <v>3.1415437709202498</v>
      </c>
      <c r="L105" s="57">
        <v>0.86705578236987901</v>
      </c>
      <c r="M105" s="57">
        <v>2.3715213507158501</v>
      </c>
      <c r="N105" s="57">
        <v>2.1423317121974899</v>
      </c>
      <c r="O105" s="57">
        <v>1.52798700970188</v>
      </c>
      <c r="P105" s="57">
        <v>2.2708353714120801</v>
      </c>
    </row>
    <row r="106" spans="1:16" x14ac:dyDescent="0.3">
      <c r="A106" s="39" t="s">
        <v>249</v>
      </c>
      <c r="B106" s="39" t="s">
        <v>288</v>
      </c>
      <c r="C106" s="39" t="s">
        <v>353</v>
      </c>
      <c r="D106" s="62" t="str">
        <f>INDEX('R0. Region mapping'!$C$9:$C$24,MATCH($C106,'R0. Region mapping'!$A$9:$A$24,0))</f>
        <v>ASI</v>
      </c>
      <c r="E106" s="57"/>
      <c r="F106" s="57">
        <v>2.15</v>
      </c>
      <c r="G106" s="57">
        <v>4.8499999999999996</v>
      </c>
      <c r="H106" s="57"/>
      <c r="I106" s="57">
        <v>2.9281719218683899</v>
      </c>
      <c r="J106" s="57">
        <v>4.0718280781316096</v>
      </c>
      <c r="K106" s="57">
        <v>1.2863838846689499</v>
      </c>
      <c r="L106" s="57">
        <v>1.64178803719944</v>
      </c>
      <c r="M106" s="57">
        <v>4.0718280781316132</v>
      </c>
      <c r="N106" s="57">
        <v>2.0076426527497602</v>
      </c>
      <c r="O106" s="57">
        <v>1.04615902500321</v>
      </c>
      <c r="P106" s="57">
        <v>3.9461983222470272</v>
      </c>
    </row>
    <row r="107" spans="1:16" x14ac:dyDescent="0.3">
      <c r="A107" s="39" t="s">
        <v>249</v>
      </c>
      <c r="B107" s="39" t="s">
        <v>288</v>
      </c>
      <c r="C107" s="39" t="s">
        <v>355</v>
      </c>
      <c r="D107" s="62" t="str">
        <f>INDEX('R0. Region mapping'!$C$9:$C$24,MATCH($C107,'R0. Region mapping'!$A$9:$A$24,0))</f>
        <v>AFR</v>
      </c>
      <c r="E107" s="57"/>
      <c r="F107" s="57">
        <v>1.98958064957836E-5</v>
      </c>
      <c r="G107" s="57">
        <v>0.112000171222097</v>
      </c>
      <c r="H107" s="57">
        <v>7.9583225983129196E-5</v>
      </c>
      <c r="I107" s="57">
        <v>2.6226735100637701E-2</v>
      </c>
      <c r="J107" s="57">
        <v>8.6101641553841396E-2</v>
      </c>
      <c r="K107" s="57">
        <v>1.17145760273941E-2</v>
      </c>
      <c r="L107" s="57">
        <v>5.25305576946049E-2</v>
      </c>
      <c r="M107" s="57">
        <v>5.3422439350448402E-2</v>
      </c>
      <c r="N107" s="57">
        <v>2.9645565892272401E-2</v>
      </c>
      <c r="O107" s="57">
        <v>5.2922372867935601E-2</v>
      </c>
      <c r="P107" s="57">
        <v>4.29769506084847E-2</v>
      </c>
    </row>
    <row r="108" spans="1:16" x14ac:dyDescent="0.3">
      <c r="A108" s="39" t="s">
        <v>249</v>
      </c>
      <c r="B108" s="39" t="s">
        <v>288</v>
      </c>
      <c r="C108" s="39" t="s">
        <v>357</v>
      </c>
      <c r="D108" s="62" t="str">
        <f>INDEX('R0. Region mapping'!$C$9:$C$24,MATCH($C108,'R0. Region mapping'!$A$9:$A$24,0))</f>
        <v>LAM</v>
      </c>
      <c r="E108" s="57"/>
      <c r="F108" s="57"/>
      <c r="G108" s="57">
        <v>5.6260603980782399E-2</v>
      </c>
      <c r="H108" s="57"/>
      <c r="I108" s="57">
        <v>1.30954220403689E-2</v>
      </c>
      <c r="J108" s="57">
        <v>4.3165181940413501E-2</v>
      </c>
      <c r="K108" s="57">
        <v>5.7529886649962496E-3</v>
      </c>
      <c r="L108" s="57">
        <v>2.63054573741551E-2</v>
      </c>
      <c r="M108" s="57">
        <v>2.6729520441102099E-2</v>
      </c>
      <c r="N108" s="57">
        <v>1.4781954601106701E-2</v>
      </c>
      <c r="O108" s="57">
        <v>2.6491753776811601E-2</v>
      </c>
      <c r="P108" s="57">
        <v>1.4986895602864E-2</v>
      </c>
    </row>
    <row r="109" spans="1:16" x14ac:dyDescent="0.3">
      <c r="A109" s="39" t="s">
        <v>249</v>
      </c>
      <c r="B109" s="39" t="s">
        <v>288</v>
      </c>
      <c r="C109" s="39" t="s">
        <v>361</v>
      </c>
      <c r="D109" s="62" t="str">
        <f>INDEX('R0. Region mapping'!$C$9:$C$24,MATCH($C109,'R0. Region mapping'!$A$9:$A$24,0))</f>
        <v>ASI</v>
      </c>
      <c r="E109" s="57"/>
      <c r="F109" s="57">
        <v>0.44944911955078798</v>
      </c>
      <c r="G109" s="57">
        <v>0.24367362421081801</v>
      </c>
      <c r="H109" s="57">
        <v>7.9583225983115305E-5</v>
      </c>
      <c r="I109" s="57">
        <v>0.43298890978149701</v>
      </c>
      <c r="J109" s="57">
        <v>0.26044214360599499</v>
      </c>
      <c r="K109" s="57">
        <v>0.19041047243107301</v>
      </c>
      <c r="L109" s="57">
        <v>0.24277126865751</v>
      </c>
      <c r="M109" s="57">
        <v>0.34409193253343101</v>
      </c>
      <c r="N109" s="57">
        <v>0.106760683503637</v>
      </c>
      <c r="O109" s="57">
        <v>0.39393531525938003</v>
      </c>
      <c r="P109" s="57">
        <v>0.23982923818812199</v>
      </c>
    </row>
    <row r="110" spans="1:16" x14ac:dyDescent="0.3">
      <c r="A110" s="39" t="s">
        <v>249</v>
      </c>
      <c r="B110" s="39" t="s">
        <v>288</v>
      </c>
      <c r="C110" s="39" t="s">
        <v>363</v>
      </c>
      <c r="D110" s="62" t="str">
        <f>INDEX('R0. Region mapping'!$C$9:$C$24,MATCH($C110,'R0. Region mapping'!$A$9:$A$24,0))</f>
        <v>NAM</v>
      </c>
      <c r="E110" s="57"/>
      <c r="F110" s="57">
        <v>0.909375419784207</v>
      </c>
      <c r="G110" s="57">
        <v>6.8717262206934002</v>
      </c>
      <c r="H110" s="57">
        <v>2.0347619531094301</v>
      </c>
      <c r="I110" s="57">
        <v>2.4218947940406799</v>
      </c>
      <c r="J110" s="57">
        <v>6.17922580235025</v>
      </c>
      <c r="K110" s="57">
        <v>2.4628491828936299</v>
      </c>
      <c r="L110" s="57">
        <v>4.0725390141971003</v>
      </c>
      <c r="M110" s="57">
        <v>4.5465733761296496</v>
      </c>
      <c r="N110" s="57">
        <v>3.17000679301887</v>
      </c>
      <c r="O110" s="57">
        <v>4.2807884545442603</v>
      </c>
      <c r="P110" s="57">
        <v>3.9418298310315101</v>
      </c>
    </row>
    <row r="111" spans="1:16" x14ac:dyDescent="0.3">
      <c r="A111" s="39" t="s">
        <v>249</v>
      </c>
      <c r="B111" s="39" t="s">
        <v>288</v>
      </c>
      <c r="C111" s="39" t="s">
        <v>365</v>
      </c>
      <c r="D111" s="62" t="str">
        <f>INDEX('R0. Region mapping'!$C$9:$C$24,MATCH($C111,'R0. Region mapping'!$A$9:$A$24,0))</f>
        <v>EUR</v>
      </c>
      <c r="E111" s="57"/>
      <c r="F111" s="57">
        <v>8.7683073662258693</v>
      </c>
      <c r="G111" s="57">
        <v>58.566065219217599</v>
      </c>
      <c r="H111" s="57">
        <v>0.105704350748226</v>
      </c>
      <c r="I111" s="57">
        <v>32.853330813351299</v>
      </c>
      <c r="J111" s="57">
        <v>46.587261647191703</v>
      </c>
      <c r="K111" s="57">
        <v>14.689017290880001</v>
      </c>
      <c r="L111" s="57">
        <v>38.886824668636002</v>
      </c>
      <c r="M111" s="57">
        <v>32.573949388186897</v>
      </c>
      <c r="N111" s="57">
        <v>25.319427760497199</v>
      </c>
      <c r="O111" s="57">
        <v>36.113496720899597</v>
      </c>
      <c r="P111" s="57">
        <v>29.386943993063898</v>
      </c>
    </row>
    <row r="112" spans="1:16" x14ac:dyDescent="0.3">
      <c r="A112" s="39" t="s">
        <v>249</v>
      </c>
      <c r="B112" s="39" t="s">
        <v>291</v>
      </c>
      <c r="C112" s="39" t="s">
        <v>261</v>
      </c>
      <c r="D112" s="62" t="str">
        <f>INDEX('R0. Region mapping'!$C$9:$C$24,MATCH($C112,'R0. Region mapping'!$A$9:$A$24,0))</f>
        <v>AUS</v>
      </c>
      <c r="E112" s="57"/>
      <c r="F112" s="57"/>
      <c r="G112" s="57"/>
      <c r="H112" s="57">
        <v>2E-3</v>
      </c>
      <c r="I112" s="57"/>
      <c r="J112" s="57">
        <v>8.7862592702421896E-4</v>
      </c>
      <c r="K112" s="57">
        <v>1.12137407297578E-3</v>
      </c>
      <c r="L112" s="57">
        <v>3.8599175981958401E-4</v>
      </c>
      <c r="M112" s="57">
        <v>9.852683344092701E-4</v>
      </c>
      <c r="N112" s="57">
        <v>7.9831108966874195E-4</v>
      </c>
      <c r="O112" s="57">
        <v>6.4926172776596505E-4</v>
      </c>
      <c r="P112" s="57">
        <v>9.0313559317225004E-4</v>
      </c>
    </row>
    <row r="113" spans="1:16" x14ac:dyDescent="0.3">
      <c r="A113" s="39" t="s">
        <v>249</v>
      </c>
      <c r="B113" s="39" t="s">
        <v>291</v>
      </c>
      <c r="C113" s="39" t="s">
        <v>343</v>
      </c>
      <c r="D113" s="62" t="str">
        <f>INDEX('R0. Region mapping'!$C$9:$C$24,MATCH($C113,'R0. Region mapping'!$A$9:$A$24,0))</f>
        <v>ASI</v>
      </c>
      <c r="E113" s="57"/>
      <c r="F113" s="57"/>
      <c r="G113" s="57"/>
      <c r="H113" s="57">
        <v>0.05</v>
      </c>
      <c r="I113" s="57"/>
      <c r="J113" s="57">
        <v>2.19656481756055E-2</v>
      </c>
      <c r="K113" s="57">
        <v>2.80343518243945E-2</v>
      </c>
      <c r="L113" s="57">
        <v>9.6497939954896007E-3</v>
      </c>
      <c r="M113" s="57">
        <v>2.4631708360231701E-2</v>
      </c>
      <c r="N113" s="57">
        <v>1.9957777241718599E-2</v>
      </c>
      <c r="O113" s="57">
        <v>1.6231543194149101E-2</v>
      </c>
      <c r="P113" s="57">
        <v>2.2578389829306201E-2</v>
      </c>
    </row>
    <row r="114" spans="1:16" x14ac:dyDescent="0.3">
      <c r="A114" s="39" t="s">
        <v>249</v>
      </c>
      <c r="B114" s="39" t="s">
        <v>291</v>
      </c>
      <c r="C114" s="39" t="s">
        <v>347</v>
      </c>
      <c r="D114" s="62" t="str">
        <f>INDEX('R0. Region mapping'!$C$9:$C$24,MATCH($C114,'R0. Region mapping'!$A$9:$A$24,0))</f>
        <v>EUR</v>
      </c>
      <c r="E114" s="57">
        <v>11.1111111111111</v>
      </c>
      <c r="F114" s="57"/>
      <c r="G114" s="57"/>
      <c r="H114" s="57">
        <v>0.88338415834809503</v>
      </c>
      <c r="I114" s="57">
        <v>10.227726952763</v>
      </c>
      <c r="J114" s="57">
        <v>0.38808211252355201</v>
      </c>
      <c r="K114" s="57">
        <v>4.9884750834355396</v>
      </c>
      <c r="L114" s="57">
        <v>5.9050434180907798</v>
      </c>
      <c r="M114" s="57">
        <v>2.4090943818951698</v>
      </c>
      <c r="N114" s="57">
        <v>5.3911354347942897</v>
      </c>
      <c r="O114" s="57">
        <v>4.3692276867123896</v>
      </c>
      <c r="P114" s="57">
        <v>3.71914367415906</v>
      </c>
    </row>
    <row r="115" spans="1:16" x14ac:dyDescent="0.3">
      <c r="A115" s="39" t="s">
        <v>249</v>
      </c>
      <c r="B115" s="39" t="s">
        <v>291</v>
      </c>
      <c r="C115" s="39" t="s">
        <v>363</v>
      </c>
      <c r="D115" s="62" t="str">
        <f>INDEX('R0. Region mapping'!$C$9:$C$24,MATCH($C115,'R0. Region mapping'!$A$9:$A$24,0))</f>
        <v>NAM</v>
      </c>
      <c r="E115" s="57"/>
      <c r="F115" s="57">
        <v>3.4857452980612798E-3</v>
      </c>
      <c r="G115" s="57">
        <v>8.7143632451532095E-3</v>
      </c>
      <c r="H115" s="57">
        <v>1.39429811922451E-2</v>
      </c>
      <c r="I115" s="57">
        <v>3.10909068105969E-2</v>
      </c>
      <c r="J115" s="57">
        <v>3.6472474296736702E-2</v>
      </c>
      <c r="K115" s="57">
        <v>4.6095257301908603E-2</v>
      </c>
      <c r="L115" s="57">
        <v>3.34550991712734E-2</v>
      </c>
      <c r="M115" s="57">
        <v>4.06998876159727E-2</v>
      </c>
      <c r="N115" s="57">
        <v>4.0542271974277497E-2</v>
      </c>
      <c r="O115" s="57">
        <v>3.6637828652932497E-2</v>
      </c>
      <c r="P115" s="57">
        <v>4.06306450213237E-2</v>
      </c>
    </row>
    <row r="116" spans="1:16" x14ac:dyDescent="0.3">
      <c r="A116" s="39" t="s">
        <v>249</v>
      </c>
      <c r="B116" s="39" t="s">
        <v>291</v>
      </c>
      <c r="C116" s="39" t="s">
        <v>365</v>
      </c>
      <c r="D116" s="62" t="str">
        <f>INDEX('R0. Region mapping'!$C$9:$C$24,MATCH($C116,'R0. Region mapping'!$A$9:$A$24,0))</f>
        <v>EUR</v>
      </c>
      <c r="E116" s="57"/>
      <c r="F116" s="57">
        <v>4.5314688874796701E-4</v>
      </c>
      <c r="G116" s="57">
        <v>1.0265328672218701</v>
      </c>
      <c r="H116" s="57">
        <v>0.76341258755499197</v>
      </c>
      <c r="I116" s="57">
        <v>0.35542040980224898</v>
      </c>
      <c r="J116" s="57">
        <v>1.0133435827525299</v>
      </c>
      <c r="K116" s="57">
        <v>0.58737680096813905</v>
      </c>
      <c r="L116" s="57">
        <v>0.64445458867432603</v>
      </c>
      <c r="M116" s="57">
        <v>0.82621085348911105</v>
      </c>
      <c r="N116" s="57">
        <v>0.612451813036059</v>
      </c>
      <c r="O116" s="57">
        <v>0.72430247200700104</v>
      </c>
      <c r="P116" s="57">
        <v>0.73230373595017595</v>
      </c>
    </row>
    <row r="117" spans="1:16" x14ac:dyDescent="0.3">
      <c r="A117" s="39" t="s">
        <v>249</v>
      </c>
      <c r="B117" s="39" t="s">
        <v>289</v>
      </c>
      <c r="C117" s="39" t="s">
        <v>258</v>
      </c>
      <c r="D117" s="62" t="str">
        <f>INDEX('R0. Region mapping'!$C$9:$C$24,MATCH($C117,'R0. Region mapping'!$A$9:$A$24,0))</f>
        <v>AFR</v>
      </c>
      <c r="E117" s="57"/>
      <c r="F117" s="57">
        <v>0.58305074376686405</v>
      </c>
      <c r="G117" s="57"/>
      <c r="H117" s="57"/>
      <c r="I117" s="57">
        <v>1.27017802004293</v>
      </c>
      <c r="J117" s="57">
        <v>1.0905242326267299</v>
      </c>
      <c r="K117" s="57">
        <v>2.5102184325626302</v>
      </c>
      <c r="L117" s="57">
        <v>3.55494614042192</v>
      </c>
      <c r="M117" s="57">
        <v>5.7457129711752399</v>
      </c>
      <c r="N117" s="57">
        <v>9.7034512129359491</v>
      </c>
      <c r="O117" s="57">
        <v>15.486795205682199</v>
      </c>
      <c r="P117" s="57">
        <v>25.352422765633499</v>
      </c>
    </row>
    <row r="118" spans="1:16" x14ac:dyDescent="0.3">
      <c r="A118" s="39" t="s">
        <v>249</v>
      </c>
      <c r="B118" s="39" t="s">
        <v>289</v>
      </c>
      <c r="C118" s="39" t="s">
        <v>261</v>
      </c>
      <c r="D118" s="62" t="str">
        <f>INDEX('R0. Region mapping'!$C$9:$C$24,MATCH($C118,'R0. Region mapping'!$A$9:$A$24,0))</f>
        <v>AUS</v>
      </c>
      <c r="E118" s="57"/>
      <c r="F118" s="57">
        <v>2.2497920233401398</v>
      </c>
      <c r="G118" s="57"/>
      <c r="H118" s="57"/>
      <c r="I118" s="57">
        <v>4.20616460244538</v>
      </c>
      <c r="J118" s="57">
        <v>3.2272677048692202</v>
      </c>
      <c r="K118" s="57">
        <v>7.7830688885300603</v>
      </c>
      <c r="L118" s="57">
        <v>10.9927959922178</v>
      </c>
      <c r="M118" s="57">
        <v>17.679356370275102</v>
      </c>
      <c r="N118" s="57">
        <v>29.969317945828301</v>
      </c>
      <c r="O118" s="57">
        <v>47.772487380870501</v>
      </c>
      <c r="P118" s="57">
        <v>78.203871486432107</v>
      </c>
    </row>
    <row r="119" spans="1:16" x14ac:dyDescent="0.3">
      <c r="A119" s="39" t="s">
        <v>249</v>
      </c>
      <c r="B119" s="39" t="s">
        <v>289</v>
      </c>
      <c r="C119" s="39" t="s">
        <v>341</v>
      </c>
      <c r="D119" s="62" t="str">
        <f>INDEX('R0. Region mapping'!$C$9:$C$24,MATCH($C119,'R0. Region mapping'!$A$9:$A$24,0))</f>
        <v>NAM</v>
      </c>
      <c r="E119" s="57"/>
      <c r="F119" s="57">
        <v>5.2628216875974196</v>
      </c>
      <c r="G119" s="57"/>
      <c r="H119" s="57"/>
      <c r="I119" s="57">
        <v>9.0154776693033796</v>
      </c>
      <c r="J119" s="57">
        <v>6.3869913613343297</v>
      </c>
      <c r="K119" s="57">
        <v>15.9509484866223</v>
      </c>
      <c r="L119" s="57">
        <v>22.485571344355598</v>
      </c>
      <c r="M119" s="57">
        <v>36.032884098537501</v>
      </c>
      <c r="N119" s="57">
        <v>61.248148043400697</v>
      </c>
      <c r="O119" s="57">
        <v>97.545306079362504</v>
      </c>
      <c r="P119" s="57">
        <v>159.68029217972801</v>
      </c>
    </row>
    <row r="120" spans="1:16" x14ac:dyDescent="0.3">
      <c r="A120" s="39" t="s">
        <v>249</v>
      </c>
      <c r="B120" s="39" t="s">
        <v>289</v>
      </c>
      <c r="C120" s="39" t="s">
        <v>343</v>
      </c>
      <c r="D120" s="62" t="str">
        <f>INDEX('R0. Region mapping'!$C$9:$C$24,MATCH($C120,'R0. Region mapping'!$A$9:$A$24,0))</f>
        <v>ASI</v>
      </c>
      <c r="E120" s="57"/>
      <c r="F120" s="57">
        <v>44.223670504200001</v>
      </c>
      <c r="G120" s="57"/>
      <c r="H120" s="57">
        <v>115.00645888888199</v>
      </c>
      <c r="I120" s="57">
        <v>143.070317026401</v>
      </c>
      <c r="J120" s="57">
        <v>255.11416385941101</v>
      </c>
      <c r="K120" s="57">
        <v>384.06838181361002</v>
      </c>
      <c r="L120" s="57">
        <v>617.90991339084201</v>
      </c>
      <c r="M120" s="57">
        <v>992.70347548914503</v>
      </c>
      <c r="N120" s="57">
        <v>1582.2378489105099</v>
      </c>
      <c r="O120" s="57">
        <v>1378.7098154626301</v>
      </c>
      <c r="P120" s="57">
        <v>1653.00370368936</v>
      </c>
    </row>
    <row r="121" spans="1:16" x14ac:dyDescent="0.3">
      <c r="A121" s="39" t="s">
        <v>249</v>
      </c>
      <c r="B121" s="39" t="s">
        <v>289</v>
      </c>
      <c r="C121" s="39" t="s">
        <v>345</v>
      </c>
      <c r="D121" s="62" t="str">
        <f>INDEX('R0. Region mapping'!$C$9:$C$24,MATCH($C121,'R0. Region mapping'!$A$9:$A$24,0))</f>
        <v>LAM</v>
      </c>
      <c r="E121" s="57"/>
      <c r="F121" s="57">
        <v>3.8130744320012502</v>
      </c>
      <c r="G121" s="57"/>
      <c r="H121" s="57">
        <v>6.1442933941473603</v>
      </c>
      <c r="I121" s="57">
        <v>10.1150836921517</v>
      </c>
      <c r="J121" s="57">
        <v>15.371303728394199</v>
      </c>
      <c r="K121" s="57">
        <v>24.8790851817222</v>
      </c>
      <c r="L121" s="57">
        <v>39.157580825008303</v>
      </c>
      <c r="M121" s="57">
        <v>62.8813020032065</v>
      </c>
      <c r="N121" s="57">
        <v>104.096209019459</v>
      </c>
      <c r="O121" s="57">
        <v>168.39845313127199</v>
      </c>
      <c r="P121" s="57">
        <v>216.879888118103</v>
      </c>
    </row>
    <row r="122" spans="1:16" x14ac:dyDescent="0.3">
      <c r="A122" s="39" t="s">
        <v>249</v>
      </c>
      <c r="B122" s="39" t="s">
        <v>289</v>
      </c>
      <c r="C122" s="39" t="s">
        <v>347</v>
      </c>
      <c r="D122" s="62" t="str">
        <f>INDEX('R0. Region mapping'!$C$9:$C$24,MATCH($C122,'R0. Region mapping'!$A$9:$A$24,0))</f>
        <v>EUR</v>
      </c>
      <c r="E122" s="57"/>
      <c r="F122" s="57">
        <v>0.30599999999999999</v>
      </c>
      <c r="G122" s="57">
        <v>2.6855906106240002</v>
      </c>
      <c r="H122" s="57"/>
      <c r="I122" s="57"/>
      <c r="J122" s="57"/>
      <c r="K122" s="57"/>
      <c r="L122" s="57"/>
      <c r="M122" s="57"/>
      <c r="N122" s="57"/>
      <c r="O122" s="57"/>
      <c r="P122" s="57"/>
    </row>
    <row r="123" spans="1:16" x14ac:dyDescent="0.3">
      <c r="A123" s="39" t="s">
        <v>249</v>
      </c>
      <c r="B123" s="39" t="s">
        <v>289</v>
      </c>
      <c r="C123" s="39" t="s">
        <v>351</v>
      </c>
      <c r="D123" s="62" t="str">
        <f>INDEX('R0. Region mapping'!$C$9:$C$24,MATCH($C123,'R0. Region mapping'!$A$9:$A$24,0))</f>
        <v>ASI</v>
      </c>
      <c r="E123" s="57"/>
      <c r="F123" s="57">
        <v>15.011195475751901</v>
      </c>
      <c r="G123" s="57"/>
      <c r="H123" s="57">
        <v>2.1701682671948501</v>
      </c>
      <c r="I123" s="57">
        <v>27.797002962010499</v>
      </c>
      <c r="J123" s="57">
        <v>23.164506392739099</v>
      </c>
      <c r="K123" s="57">
        <v>52.438115898928402</v>
      </c>
      <c r="L123" s="57">
        <v>75.412953371488996</v>
      </c>
      <c r="M123" s="57">
        <v>121.042236136516</v>
      </c>
      <c r="N123" s="57">
        <v>204.57123766573801</v>
      </c>
      <c r="O123" s="57">
        <v>326.82664548166201</v>
      </c>
      <c r="P123" s="57">
        <v>534.61195655403606</v>
      </c>
    </row>
    <row r="124" spans="1:16" x14ac:dyDescent="0.3">
      <c r="A124" s="39" t="s">
        <v>249</v>
      </c>
      <c r="B124" s="39" t="s">
        <v>289</v>
      </c>
      <c r="C124" s="39" t="s">
        <v>353</v>
      </c>
      <c r="D124" s="62" t="str">
        <f>INDEX('R0. Region mapping'!$C$9:$C$24,MATCH($C124,'R0. Region mapping'!$A$9:$A$24,0))</f>
        <v>ASI</v>
      </c>
      <c r="E124" s="57"/>
      <c r="F124" s="57">
        <v>1.53</v>
      </c>
      <c r="G124" s="57">
        <v>1.4669931544021699</v>
      </c>
      <c r="H124" s="57"/>
      <c r="I124" s="57"/>
      <c r="J124" s="57">
        <v>7.1359993467626295E-2</v>
      </c>
      <c r="K124" s="57">
        <v>4.6251262626246799E-2</v>
      </c>
      <c r="L124" s="57">
        <v>0.112038647435745</v>
      </c>
      <c r="M124" s="57">
        <v>0.174086545081548</v>
      </c>
      <c r="N124" s="57">
        <v>0.27140390922239899</v>
      </c>
      <c r="O124" s="57">
        <v>0.45896993704307998</v>
      </c>
      <c r="P124" s="57">
        <v>0.73755270233688597</v>
      </c>
    </row>
    <row r="125" spans="1:16" x14ac:dyDescent="0.3">
      <c r="A125" s="39" t="s">
        <v>249</v>
      </c>
      <c r="B125" s="39" t="s">
        <v>289</v>
      </c>
      <c r="C125" s="39" t="s">
        <v>355</v>
      </c>
      <c r="D125" s="62" t="str">
        <f>INDEX('R0. Region mapping'!$C$9:$C$24,MATCH($C125,'R0. Region mapping'!$A$9:$A$24,0))</f>
        <v>AFR</v>
      </c>
      <c r="E125" s="57"/>
      <c r="F125" s="57"/>
      <c r="G125" s="57"/>
      <c r="H125" s="57">
        <v>1.48134987524956</v>
      </c>
      <c r="I125" s="57">
        <v>0.954328515219944</v>
      </c>
      <c r="J125" s="57">
        <v>2.7178976816795002</v>
      </c>
      <c r="K125" s="57">
        <v>3.45958726808631</v>
      </c>
      <c r="L125" s="57">
        <v>5.8675089183093103</v>
      </c>
      <c r="M125" s="57">
        <v>9.4506901534327401</v>
      </c>
      <c r="N125" s="57">
        <v>15.370847220958099</v>
      </c>
      <c r="O125" s="57">
        <v>25.120738669587599</v>
      </c>
      <c r="P125" s="57">
        <v>40.848869512609703</v>
      </c>
    </row>
    <row r="126" spans="1:16" x14ac:dyDescent="0.3">
      <c r="A126" s="39" t="s">
        <v>249</v>
      </c>
      <c r="B126" s="39" t="s">
        <v>289</v>
      </c>
      <c r="C126" s="39" t="s">
        <v>357</v>
      </c>
      <c r="D126" s="62" t="str">
        <f>INDEX('R0. Region mapping'!$C$9:$C$24,MATCH($C126,'R0. Region mapping'!$A$9:$A$24,0))</f>
        <v>LAM</v>
      </c>
      <c r="E126" s="57"/>
      <c r="F126" s="57">
        <v>8.9760000000000006E-2</v>
      </c>
      <c r="G126" s="57">
        <v>5.4799377599999997E-2</v>
      </c>
      <c r="H126" s="57">
        <v>9.3786964128397501E-2</v>
      </c>
      <c r="I126" s="57">
        <v>0.26414804824097399</v>
      </c>
      <c r="J126" s="57">
        <v>0.35332889540564799</v>
      </c>
      <c r="K126" s="57">
        <v>0.595430558802576</v>
      </c>
      <c r="L126" s="57">
        <v>0.93255074778675795</v>
      </c>
      <c r="M126" s="57">
        <v>1.4909826986293599</v>
      </c>
      <c r="N126" s="57">
        <v>2.4776355844181799</v>
      </c>
      <c r="O126" s="57">
        <v>4.0025494339970002</v>
      </c>
      <c r="P126" s="57">
        <v>6.5255256190042301</v>
      </c>
    </row>
    <row r="127" spans="1:16" x14ac:dyDescent="0.3">
      <c r="A127" s="39" t="s">
        <v>249</v>
      </c>
      <c r="B127" s="39" t="s">
        <v>289</v>
      </c>
      <c r="C127" s="39" t="s">
        <v>359</v>
      </c>
      <c r="D127" s="62" t="str">
        <f>INDEX('R0. Region mapping'!$C$9:$C$24,MATCH($C127,'R0. Region mapping'!$A$9:$A$24,0))</f>
        <v>ASI</v>
      </c>
      <c r="E127" s="57"/>
      <c r="F127" s="57"/>
      <c r="G127" s="57"/>
      <c r="H127" s="57">
        <v>5.10394261039787</v>
      </c>
      <c r="I127" s="57">
        <v>3.2106533522845799</v>
      </c>
      <c r="J127" s="57">
        <v>9.2551369269653208</v>
      </c>
      <c r="K127" s="57">
        <v>11.707819430607</v>
      </c>
      <c r="L127" s="57">
        <v>19.912682677539799</v>
      </c>
      <c r="M127" s="57">
        <v>32.061513480671003</v>
      </c>
      <c r="N127" s="57">
        <v>52.126945002440301</v>
      </c>
      <c r="O127" s="57">
        <v>85.216962779933894</v>
      </c>
      <c r="P127" s="57">
        <v>138.556671814163</v>
      </c>
    </row>
    <row r="128" spans="1:16" x14ac:dyDescent="0.3">
      <c r="A128" s="39" t="s">
        <v>249</v>
      </c>
      <c r="B128" s="39" t="s">
        <v>289</v>
      </c>
      <c r="C128" s="39" t="s">
        <v>361</v>
      </c>
      <c r="D128" s="62" t="str">
        <f>INDEX('R0. Region mapping'!$C$9:$C$24,MATCH($C128,'R0. Region mapping'!$A$9:$A$24,0))</f>
        <v>ASI</v>
      </c>
      <c r="E128" s="57"/>
      <c r="F128" s="57">
        <v>0.20399999999999999</v>
      </c>
      <c r="G128" s="57">
        <v>0.18368196719999999</v>
      </c>
      <c r="H128" s="57"/>
      <c r="I128" s="57"/>
      <c r="J128" s="57"/>
      <c r="K128" s="57"/>
      <c r="L128" s="57"/>
      <c r="M128" s="57"/>
      <c r="N128" s="57"/>
      <c r="O128" s="57"/>
      <c r="P128" s="57"/>
    </row>
    <row r="129" spans="1:16" x14ac:dyDescent="0.3">
      <c r="A129" s="39" t="s">
        <v>249</v>
      </c>
      <c r="B129" s="39" t="s">
        <v>289</v>
      </c>
      <c r="C129" s="39" t="s">
        <v>363</v>
      </c>
      <c r="D129" s="62" t="str">
        <f>INDEX('R0. Region mapping'!$C$9:$C$24,MATCH($C129,'R0. Region mapping'!$A$9:$A$24,0))</f>
        <v>NAM</v>
      </c>
      <c r="E129" s="57"/>
      <c r="F129" s="57">
        <v>34.343798292052902</v>
      </c>
      <c r="G129" s="57">
        <v>16.695300685465501</v>
      </c>
      <c r="H129" s="57"/>
      <c r="I129" s="57">
        <v>80.334966978152096</v>
      </c>
      <c r="J129" s="57">
        <v>72.574554842891501</v>
      </c>
      <c r="K129" s="57">
        <v>153.077402900816</v>
      </c>
      <c r="L129" s="57">
        <v>225.45084634424501</v>
      </c>
      <c r="M129" s="57">
        <v>360.446198288223</v>
      </c>
      <c r="N129" s="57">
        <v>607.31659018403104</v>
      </c>
      <c r="O129" s="57">
        <v>972.87378596752899</v>
      </c>
      <c r="P129" s="57">
        <v>1029.2029862848301</v>
      </c>
    </row>
    <row r="130" spans="1:16" x14ac:dyDescent="0.3">
      <c r="A130" s="39" t="s">
        <v>249</v>
      </c>
      <c r="B130" s="39" t="s">
        <v>289</v>
      </c>
      <c r="C130" s="39" t="s">
        <v>365</v>
      </c>
      <c r="D130" s="62" t="str">
        <f>INDEX('R0. Region mapping'!$C$9:$C$24,MATCH($C130,'R0. Region mapping'!$A$9:$A$24,0))</f>
        <v>EUR</v>
      </c>
      <c r="E130" s="57"/>
      <c r="F130" s="57">
        <v>57.323999999999998</v>
      </c>
      <c r="G130" s="57">
        <v>8.9136342047083392</v>
      </c>
      <c r="H130" s="57"/>
      <c r="I130" s="57">
        <v>11.681860531701799</v>
      </c>
      <c r="J130" s="57">
        <v>33.405018250238001</v>
      </c>
      <c r="K130" s="57">
        <v>51.456392528920603</v>
      </c>
      <c r="L130" s="57">
        <v>77.709045547274599</v>
      </c>
      <c r="M130" s="57">
        <v>129.21840306092301</v>
      </c>
      <c r="N130" s="57">
        <v>94.853952229120694</v>
      </c>
      <c r="O130" s="57">
        <v>147.24127420342299</v>
      </c>
      <c r="P130" s="57">
        <v>213.986466912905</v>
      </c>
    </row>
    <row r="131" spans="1:16" x14ac:dyDescent="0.3">
      <c r="A131" s="39" t="s">
        <v>251</v>
      </c>
      <c r="B131" s="39" t="s">
        <v>290</v>
      </c>
      <c r="C131" s="39" t="s">
        <v>258</v>
      </c>
      <c r="D131" s="62" t="str">
        <f>INDEX('R0. Region mapping'!$C$9:$C$24,MATCH($C131,'R0. Region mapping'!$A$9:$A$24,0))</f>
        <v>AFR</v>
      </c>
      <c r="E131" s="57"/>
      <c r="F131" s="57"/>
      <c r="G131" s="57"/>
      <c r="H131" s="57"/>
      <c r="I131" s="57">
        <v>47.979383865829497</v>
      </c>
      <c r="J131" s="57"/>
      <c r="K131" s="57"/>
      <c r="L131" s="57"/>
      <c r="M131" s="57"/>
      <c r="N131" s="57"/>
      <c r="O131" s="57"/>
      <c r="P131" s="57"/>
    </row>
    <row r="132" spans="1:16" x14ac:dyDescent="0.3">
      <c r="A132" s="39" t="s">
        <v>251</v>
      </c>
      <c r="B132" s="39" t="s">
        <v>290</v>
      </c>
      <c r="C132" s="39" t="s">
        <v>261</v>
      </c>
      <c r="D132" s="62" t="str">
        <f>INDEX('R0. Region mapping'!$C$9:$C$24,MATCH($C132,'R0. Region mapping'!$A$9:$A$24,0))</f>
        <v>AUS</v>
      </c>
      <c r="E132" s="57"/>
      <c r="F132" s="57"/>
      <c r="G132" s="57"/>
      <c r="H132" s="57">
        <v>3.5995369535538999</v>
      </c>
      <c r="I132" s="57">
        <v>9.3747439659459992</v>
      </c>
      <c r="J132" s="57">
        <v>3.21736511576447</v>
      </c>
      <c r="K132" s="57"/>
      <c r="L132" s="57"/>
      <c r="M132" s="57"/>
      <c r="N132" s="57"/>
      <c r="O132" s="57"/>
      <c r="P132" s="57"/>
    </row>
    <row r="133" spans="1:16" x14ac:dyDescent="0.3">
      <c r="A133" s="39" t="s">
        <v>251</v>
      </c>
      <c r="B133" s="39" t="s">
        <v>290</v>
      </c>
      <c r="C133" s="39" t="s">
        <v>341</v>
      </c>
      <c r="D133" s="62" t="str">
        <f>INDEX('R0. Region mapping'!$C$9:$C$24,MATCH($C133,'R0. Region mapping'!$A$9:$A$24,0))</f>
        <v>NAM</v>
      </c>
      <c r="E133" s="57"/>
      <c r="F133" s="57"/>
      <c r="G133" s="57"/>
      <c r="H133" s="57"/>
      <c r="I133" s="57">
        <v>23.607424784168501</v>
      </c>
      <c r="J133" s="57"/>
      <c r="K133" s="57"/>
      <c r="L133" s="57"/>
      <c r="M133" s="57"/>
      <c r="N133" s="57"/>
      <c r="O133" s="57"/>
      <c r="P133" s="57"/>
    </row>
    <row r="134" spans="1:16" x14ac:dyDescent="0.3">
      <c r="A134" s="39" t="s">
        <v>251</v>
      </c>
      <c r="B134" s="39" t="s">
        <v>290</v>
      </c>
      <c r="C134" s="39" t="s">
        <v>343</v>
      </c>
      <c r="D134" s="62" t="str">
        <f>INDEX('R0. Region mapping'!$C$9:$C$24,MATCH($C134,'R0. Region mapping'!$A$9:$A$24,0))</f>
        <v>ASI</v>
      </c>
      <c r="E134" s="57"/>
      <c r="F134" s="57"/>
      <c r="G134" s="57"/>
      <c r="H134" s="57">
        <v>56.273205351390871</v>
      </c>
      <c r="I134" s="57">
        <v>25.710219394369201</v>
      </c>
      <c r="J134" s="57"/>
      <c r="K134" s="57"/>
      <c r="L134" s="57"/>
      <c r="M134" s="57"/>
      <c r="N134" s="57"/>
      <c r="O134" s="57"/>
      <c r="P134" s="57"/>
    </row>
    <row r="135" spans="1:16" x14ac:dyDescent="0.3">
      <c r="A135" s="39" t="s">
        <v>251</v>
      </c>
      <c r="B135" s="39" t="s">
        <v>290</v>
      </c>
      <c r="C135" s="39" t="s">
        <v>345</v>
      </c>
      <c r="D135" s="62" t="str">
        <f>INDEX('R0. Region mapping'!$C$9:$C$24,MATCH($C135,'R0. Region mapping'!$A$9:$A$24,0))</f>
        <v>LAM</v>
      </c>
      <c r="E135" s="57"/>
      <c r="F135" s="57"/>
      <c r="G135" s="57">
        <v>6.5315271872296998</v>
      </c>
      <c r="H135" s="57"/>
      <c r="I135" s="57">
        <v>39.619051519244003</v>
      </c>
      <c r="J135" s="57">
        <v>2.5767047423066001</v>
      </c>
      <c r="K135" s="57"/>
      <c r="L135" s="57"/>
      <c r="M135" s="57"/>
      <c r="N135" s="57"/>
      <c r="O135" s="57"/>
      <c r="P135" s="57"/>
    </row>
    <row r="136" spans="1:16" x14ac:dyDescent="0.3">
      <c r="A136" s="39" t="s">
        <v>251</v>
      </c>
      <c r="B136" s="39" t="s">
        <v>290</v>
      </c>
      <c r="C136" s="39" t="s">
        <v>347</v>
      </c>
      <c r="D136" s="62" t="str">
        <f>INDEX('R0. Region mapping'!$C$9:$C$24,MATCH($C136,'R0. Region mapping'!$A$9:$A$24,0))</f>
        <v>EUR</v>
      </c>
      <c r="E136" s="57"/>
      <c r="F136" s="57"/>
      <c r="G136" s="57"/>
      <c r="H136" s="57">
        <v>2.0320560813116701</v>
      </c>
      <c r="I136" s="57">
        <v>37.011854626421155</v>
      </c>
      <c r="J136" s="57">
        <v>5.3500923535945901</v>
      </c>
      <c r="K136" s="57">
        <v>0.77160301996776703</v>
      </c>
      <c r="L136" s="57"/>
      <c r="M136" s="57">
        <v>3.8914006355320101</v>
      </c>
      <c r="N136" s="57">
        <v>3.6670667261049901</v>
      </c>
      <c r="O136" s="57">
        <v>4.8681241554624002</v>
      </c>
      <c r="P136" s="57">
        <v>2.9312393881333798</v>
      </c>
    </row>
    <row r="137" spans="1:16" x14ac:dyDescent="0.3">
      <c r="A137" s="39" t="s">
        <v>251</v>
      </c>
      <c r="B137" s="39" t="s">
        <v>290</v>
      </c>
      <c r="C137" s="39" t="s">
        <v>349</v>
      </c>
      <c r="D137" s="62" t="str">
        <f>INDEX('R0. Region mapping'!$C$9:$C$24,MATCH($C137,'R0. Region mapping'!$A$9:$A$24,0))</f>
        <v>ASI</v>
      </c>
      <c r="E137" s="57"/>
      <c r="F137" s="57"/>
      <c r="G137" s="57"/>
      <c r="H137" s="57"/>
      <c r="I137" s="57">
        <v>20.836653240386902</v>
      </c>
      <c r="J137" s="57">
        <v>7.4745463845402798</v>
      </c>
      <c r="K137" s="57">
        <v>7.4735859939544804</v>
      </c>
      <c r="L137" s="57"/>
      <c r="M137" s="57"/>
      <c r="N137" s="57"/>
      <c r="O137" s="57"/>
      <c r="P137" s="57"/>
    </row>
    <row r="138" spans="1:16" x14ac:dyDescent="0.3">
      <c r="A138" s="39" t="s">
        <v>251</v>
      </c>
      <c r="B138" s="39" t="s">
        <v>290</v>
      </c>
      <c r="C138" s="39" t="s">
        <v>351</v>
      </c>
      <c r="D138" s="62" t="str">
        <f>INDEX('R0. Region mapping'!$C$9:$C$24,MATCH($C138,'R0. Region mapping'!$A$9:$A$24,0))</f>
        <v>ASI</v>
      </c>
      <c r="E138" s="57"/>
      <c r="F138" s="57"/>
      <c r="G138" s="57"/>
      <c r="H138" s="57">
        <v>1.98963400682444</v>
      </c>
      <c r="I138" s="57">
        <v>40.237317799005702</v>
      </c>
      <c r="J138" s="57"/>
      <c r="K138" s="57"/>
      <c r="L138" s="57"/>
      <c r="M138" s="57"/>
      <c r="N138" s="57"/>
      <c r="O138" s="57"/>
      <c r="P138" s="57"/>
    </row>
    <row r="139" spans="1:16" x14ac:dyDescent="0.3">
      <c r="A139" s="39" t="s">
        <v>251</v>
      </c>
      <c r="B139" s="39" t="s">
        <v>290</v>
      </c>
      <c r="C139" s="39" t="s">
        <v>353</v>
      </c>
      <c r="D139" s="62" t="str">
        <f>INDEX('R0. Region mapping'!$C$9:$C$24,MATCH($C139,'R0. Region mapping'!$A$9:$A$24,0))</f>
        <v>ASI</v>
      </c>
      <c r="E139" s="57"/>
      <c r="F139" s="57"/>
      <c r="G139" s="57"/>
      <c r="H139" s="57"/>
      <c r="I139" s="57"/>
      <c r="J139" s="57"/>
      <c r="K139" s="57">
        <v>5.1848820751455502</v>
      </c>
      <c r="L139" s="57"/>
      <c r="M139" s="57"/>
      <c r="N139" s="57">
        <v>14.240830355965601</v>
      </c>
      <c r="O139" s="57">
        <v>1.0288556204100601</v>
      </c>
      <c r="P139" s="57"/>
    </row>
    <row r="140" spans="1:16" x14ac:dyDescent="0.3">
      <c r="A140" s="39" t="s">
        <v>251</v>
      </c>
      <c r="B140" s="39" t="s">
        <v>290</v>
      </c>
      <c r="C140" s="39" t="s">
        <v>355</v>
      </c>
      <c r="D140" s="62" t="str">
        <f>INDEX('R0. Region mapping'!$C$9:$C$24,MATCH($C140,'R0. Region mapping'!$A$9:$A$24,0))</f>
        <v>AFR</v>
      </c>
      <c r="E140" s="57"/>
      <c r="F140" s="57"/>
      <c r="G140" s="57"/>
      <c r="H140" s="57">
        <v>0.471048609655698</v>
      </c>
      <c r="I140" s="57">
        <v>3.0488913662283701</v>
      </c>
      <c r="J140" s="57"/>
      <c r="K140" s="57"/>
      <c r="L140" s="57"/>
      <c r="M140" s="57"/>
      <c r="N140" s="57"/>
      <c r="O140" s="57"/>
      <c r="P140" s="57"/>
    </row>
    <row r="141" spans="1:16" x14ac:dyDescent="0.3">
      <c r="A141" s="39" t="s">
        <v>251</v>
      </c>
      <c r="B141" s="39" t="s">
        <v>290</v>
      </c>
      <c r="C141" s="39" t="s">
        <v>357</v>
      </c>
      <c r="D141" s="62" t="str">
        <f>INDEX('R0. Region mapping'!$C$9:$C$24,MATCH($C141,'R0. Region mapping'!$A$9:$A$24,0))</f>
        <v>LAM</v>
      </c>
      <c r="E141" s="57"/>
      <c r="F141" s="57"/>
      <c r="G141" s="57"/>
      <c r="H141" s="57">
        <v>3.065986586248107</v>
      </c>
      <c r="I141" s="57">
        <v>9.4622682504864901</v>
      </c>
      <c r="J141" s="57"/>
      <c r="K141" s="57">
        <v>2.3432276160702599</v>
      </c>
      <c r="L141" s="57"/>
      <c r="M141" s="57"/>
      <c r="N141" s="57">
        <v>8.1748915610855004</v>
      </c>
      <c r="O141" s="57">
        <v>0.69881816433069299</v>
      </c>
      <c r="P141" s="57">
        <v>3.77965528345048</v>
      </c>
    </row>
    <row r="142" spans="1:16" x14ac:dyDescent="0.3">
      <c r="A142" s="39" t="s">
        <v>251</v>
      </c>
      <c r="B142" s="39" t="s">
        <v>290</v>
      </c>
      <c r="C142" s="39" t="s">
        <v>359</v>
      </c>
      <c r="D142" s="62" t="str">
        <f>INDEX('R0. Region mapping'!$C$9:$C$24,MATCH($C142,'R0. Region mapping'!$A$9:$A$24,0))</f>
        <v>ASI</v>
      </c>
      <c r="E142" s="57"/>
      <c r="F142" s="57"/>
      <c r="G142" s="57"/>
      <c r="H142" s="57"/>
      <c r="I142" s="57">
        <v>60.290552052218601</v>
      </c>
      <c r="J142" s="57"/>
      <c r="K142" s="57"/>
      <c r="L142" s="57"/>
      <c r="M142" s="57"/>
      <c r="N142" s="57"/>
      <c r="O142" s="57"/>
      <c r="P142" s="57"/>
    </row>
    <row r="143" spans="1:16" x14ac:dyDescent="0.3">
      <c r="A143" s="39" t="s">
        <v>251</v>
      </c>
      <c r="B143" s="39" t="s">
        <v>290</v>
      </c>
      <c r="C143" s="39" t="s">
        <v>363</v>
      </c>
      <c r="D143" s="62" t="str">
        <f>INDEX('R0. Region mapping'!$C$9:$C$24,MATCH($C143,'R0. Region mapping'!$A$9:$A$24,0))</f>
        <v>NAM</v>
      </c>
      <c r="E143" s="57"/>
      <c r="F143" s="57"/>
      <c r="G143" s="57"/>
      <c r="H143" s="57">
        <v>14.3772903846597</v>
      </c>
      <c r="I143" s="57">
        <v>48.150552611856682</v>
      </c>
      <c r="J143" s="57">
        <v>121.34411166588501</v>
      </c>
      <c r="K143" s="57">
        <v>23.2813692130356</v>
      </c>
      <c r="L143" s="57"/>
      <c r="M143" s="57"/>
      <c r="N143" s="57"/>
      <c r="O143" s="57"/>
      <c r="P143" s="57"/>
    </row>
    <row r="144" spans="1:16" x14ac:dyDescent="0.3">
      <c r="A144" s="39" t="s">
        <v>251</v>
      </c>
      <c r="B144" s="39" t="s">
        <v>290</v>
      </c>
      <c r="C144" s="39" t="s">
        <v>365</v>
      </c>
      <c r="D144" s="62" t="str">
        <f>INDEX('R0. Region mapping'!$C$9:$C$24,MATCH($C144,'R0. Region mapping'!$A$9:$A$24,0))</f>
        <v>EUR</v>
      </c>
      <c r="E144" s="57"/>
      <c r="F144" s="57"/>
      <c r="G144" s="57"/>
      <c r="H144" s="57">
        <v>12.198536946257001</v>
      </c>
      <c r="I144" s="57">
        <v>61.255017486808399</v>
      </c>
      <c r="J144" s="57">
        <v>25.814665610869898</v>
      </c>
      <c r="K144" s="57">
        <v>5.5582492258994902</v>
      </c>
      <c r="L144" s="57"/>
      <c r="M144" s="57"/>
      <c r="N144" s="57"/>
      <c r="O144" s="57"/>
      <c r="P144" s="57"/>
    </row>
    <row r="145" spans="1:16" x14ac:dyDescent="0.3">
      <c r="A145" s="39" t="s">
        <v>251</v>
      </c>
      <c r="B145" s="39" t="s">
        <v>292</v>
      </c>
      <c r="C145" s="39" t="s">
        <v>258</v>
      </c>
      <c r="D145" s="62" t="str">
        <f>INDEX('R0. Region mapping'!$C$9:$C$24,MATCH($C145,'R0. Region mapping'!$A$9:$A$24,0))</f>
        <v>AFR</v>
      </c>
      <c r="E145" s="57"/>
      <c r="F145" s="57"/>
      <c r="G145" s="57"/>
      <c r="H145" s="57"/>
      <c r="I145" s="57">
        <v>2.2771989062244602</v>
      </c>
      <c r="J145" s="57">
        <v>11.193468425427501</v>
      </c>
      <c r="K145" s="57">
        <v>73.016323218257199</v>
      </c>
      <c r="L145" s="57">
        <v>31.5886383622585</v>
      </c>
      <c r="M145" s="57">
        <v>250.21704561490901</v>
      </c>
      <c r="N145" s="57"/>
      <c r="O145" s="57">
        <v>471.887371777525</v>
      </c>
      <c r="P145" s="57">
        <v>898.32545914053605</v>
      </c>
    </row>
    <row r="146" spans="1:16" x14ac:dyDescent="0.3">
      <c r="A146" s="39" t="s">
        <v>251</v>
      </c>
      <c r="B146" s="39" t="s">
        <v>292</v>
      </c>
      <c r="C146" s="39" t="s">
        <v>261</v>
      </c>
      <c r="D146" s="62" t="str">
        <f>INDEX('R0. Region mapping'!$C$9:$C$24,MATCH($C146,'R0. Region mapping'!$A$9:$A$24,0))</f>
        <v>AUS</v>
      </c>
      <c r="E146" s="57"/>
      <c r="F146" s="57"/>
      <c r="G146" s="57"/>
      <c r="H146" s="57"/>
      <c r="I146" s="57">
        <v>2.2771989062244602</v>
      </c>
      <c r="J146" s="57">
        <v>11.193468425427479</v>
      </c>
      <c r="K146" s="57">
        <v>73.016323218257199</v>
      </c>
      <c r="L146" s="57">
        <v>293.78000211371699</v>
      </c>
      <c r="M146" s="57"/>
      <c r="N146" s="57"/>
      <c r="O146" s="57">
        <v>220.62421166328542</v>
      </c>
      <c r="P146" s="57">
        <v>127.2336158124298</v>
      </c>
    </row>
    <row r="147" spans="1:16" x14ac:dyDescent="0.3">
      <c r="A147" s="39" t="s">
        <v>251</v>
      </c>
      <c r="B147" s="39" t="s">
        <v>292</v>
      </c>
      <c r="C147" s="39" t="s">
        <v>341</v>
      </c>
      <c r="D147" s="62" t="str">
        <f>INDEX('R0. Region mapping'!$C$9:$C$24,MATCH($C147,'R0. Region mapping'!$A$9:$A$24,0))</f>
        <v>NAM</v>
      </c>
      <c r="E147" s="57"/>
      <c r="F147" s="57"/>
      <c r="G147" s="57"/>
      <c r="H147" s="57"/>
      <c r="I147" s="57">
        <v>2.2771989062244602</v>
      </c>
      <c r="J147" s="57">
        <v>11.193468425427501</v>
      </c>
      <c r="K147" s="57">
        <v>73.016323218257199</v>
      </c>
      <c r="L147" s="57">
        <v>113.0621857992962</v>
      </c>
      <c r="M147" s="57"/>
      <c r="N147" s="57">
        <v>55.181518022636702</v>
      </c>
      <c r="O147" s="57">
        <v>143.5573765080072</v>
      </c>
      <c r="P147" s="57"/>
    </row>
    <row r="148" spans="1:16" x14ac:dyDescent="0.3">
      <c r="A148" s="39" t="s">
        <v>251</v>
      </c>
      <c r="B148" s="39" t="s">
        <v>292</v>
      </c>
      <c r="C148" s="39" t="s">
        <v>343</v>
      </c>
      <c r="D148" s="62" t="str">
        <f>INDEX('R0. Region mapping'!$C$9:$C$24,MATCH($C148,'R0. Region mapping'!$A$9:$A$24,0))</f>
        <v>ASI</v>
      </c>
      <c r="E148" s="57"/>
      <c r="F148" s="57"/>
      <c r="G148" s="57"/>
      <c r="H148" s="57"/>
      <c r="I148" s="57">
        <v>2.2771989062244602</v>
      </c>
      <c r="J148" s="57">
        <v>11.193468425427501</v>
      </c>
      <c r="K148" s="57">
        <v>73.016323218257199</v>
      </c>
      <c r="L148" s="57">
        <v>167.9117589223363</v>
      </c>
      <c r="M148" s="57">
        <v>217.3466818718102</v>
      </c>
      <c r="N148" s="57"/>
      <c r="O148" s="57">
        <v>132.00475935027649</v>
      </c>
      <c r="P148" s="57"/>
    </row>
    <row r="149" spans="1:16" x14ac:dyDescent="0.3">
      <c r="A149" s="39" t="s">
        <v>251</v>
      </c>
      <c r="B149" s="39" t="s">
        <v>292</v>
      </c>
      <c r="C149" s="39" t="s">
        <v>345</v>
      </c>
      <c r="D149" s="62" t="str">
        <f>INDEX('R0. Region mapping'!$C$9:$C$24,MATCH($C149,'R0. Region mapping'!$A$9:$A$24,0))</f>
        <v>LAM</v>
      </c>
      <c r="E149" s="57"/>
      <c r="F149" s="57"/>
      <c r="G149" s="57"/>
      <c r="H149" s="57"/>
      <c r="I149" s="57">
        <v>2.2771989062244602</v>
      </c>
      <c r="J149" s="57">
        <v>14.001534700819199</v>
      </c>
      <c r="K149" s="57">
        <v>84.011179956832109</v>
      </c>
      <c r="L149" s="57">
        <v>525.87607603605193</v>
      </c>
      <c r="M149" s="57"/>
      <c r="N149" s="57">
        <v>116.98402937901101</v>
      </c>
      <c r="O149" s="57">
        <v>621.63620384956903</v>
      </c>
      <c r="P149" s="57"/>
    </row>
    <row r="150" spans="1:16" x14ac:dyDescent="0.3">
      <c r="A150" s="39" t="s">
        <v>251</v>
      </c>
      <c r="B150" s="39" t="s">
        <v>292</v>
      </c>
      <c r="C150" s="39" t="s">
        <v>347</v>
      </c>
      <c r="D150" s="62" t="str">
        <f>INDEX('R0. Region mapping'!$C$9:$C$24,MATCH($C150,'R0. Region mapping'!$A$9:$A$24,0))</f>
        <v>EUR</v>
      </c>
      <c r="E150" s="57"/>
      <c r="F150" s="57"/>
      <c r="G150" s="57"/>
      <c r="H150" s="57"/>
      <c r="I150" s="57">
        <v>2.2771989062244602</v>
      </c>
      <c r="J150" s="57">
        <v>11.193468425427501</v>
      </c>
      <c r="K150" s="57">
        <v>73.01632321825717</v>
      </c>
      <c r="L150" s="57">
        <v>28.5930441654072</v>
      </c>
      <c r="M150" s="57">
        <v>17.107212903253799</v>
      </c>
      <c r="N150" s="57">
        <v>113.11418179149217</v>
      </c>
      <c r="O150" s="57">
        <v>14.497623245461799</v>
      </c>
      <c r="P150" s="57">
        <v>64.843088627690804</v>
      </c>
    </row>
    <row r="151" spans="1:16" x14ac:dyDescent="0.3">
      <c r="A151" s="39" t="s">
        <v>251</v>
      </c>
      <c r="B151" s="39" t="s">
        <v>292</v>
      </c>
      <c r="C151" s="39" t="s">
        <v>349</v>
      </c>
      <c r="D151" s="62" t="str">
        <f>INDEX('R0. Region mapping'!$C$9:$C$24,MATCH($C151,'R0. Region mapping'!$A$9:$A$24,0))</f>
        <v>ASI</v>
      </c>
      <c r="E151" s="57"/>
      <c r="F151" s="57"/>
      <c r="G151" s="57"/>
      <c r="H151" s="57"/>
      <c r="I151" s="57">
        <v>2.2771989062244602</v>
      </c>
      <c r="J151" s="57">
        <v>28.083875956935302</v>
      </c>
      <c r="K151" s="57">
        <v>139.14995143512201</v>
      </c>
      <c r="L151" s="57">
        <v>908.1924983038773</v>
      </c>
      <c r="M151" s="57"/>
      <c r="N151" s="57"/>
      <c r="O151" s="57">
        <v>286.62552822724012</v>
      </c>
      <c r="P151" s="57">
        <v>808.51707046705053</v>
      </c>
    </row>
    <row r="152" spans="1:16" x14ac:dyDescent="0.3">
      <c r="A152" s="39" t="s">
        <v>251</v>
      </c>
      <c r="B152" s="39" t="s">
        <v>292</v>
      </c>
      <c r="C152" s="39" t="s">
        <v>351</v>
      </c>
      <c r="D152" s="62" t="str">
        <f>INDEX('R0. Region mapping'!$C$9:$C$24,MATCH($C152,'R0. Region mapping'!$A$9:$A$24,0))</f>
        <v>ASI</v>
      </c>
      <c r="E152" s="57"/>
      <c r="F152" s="57"/>
      <c r="G152" s="57"/>
      <c r="H152" s="57"/>
      <c r="I152" s="57">
        <v>2.2771989062244602</v>
      </c>
      <c r="J152" s="57">
        <v>11.193468425427501</v>
      </c>
      <c r="K152" s="57">
        <v>59.294947351592597</v>
      </c>
      <c r="L152" s="57"/>
      <c r="M152" s="57">
        <v>158.5700465520674</v>
      </c>
      <c r="N152" s="57"/>
      <c r="O152" s="57">
        <v>158.4746465930094</v>
      </c>
      <c r="P152" s="57">
        <v>1186.702615694059</v>
      </c>
    </row>
    <row r="153" spans="1:16" x14ac:dyDescent="0.3">
      <c r="A153" s="39" t="s">
        <v>251</v>
      </c>
      <c r="B153" s="39" t="s">
        <v>292</v>
      </c>
      <c r="C153" s="39" t="s">
        <v>353</v>
      </c>
      <c r="D153" s="62" t="str">
        <f>INDEX('R0. Region mapping'!$C$9:$C$24,MATCH($C153,'R0. Region mapping'!$A$9:$A$24,0))</f>
        <v>ASI</v>
      </c>
      <c r="E153" s="57"/>
      <c r="F153" s="57"/>
      <c r="G153" s="57"/>
      <c r="H153" s="57"/>
      <c r="I153" s="57">
        <v>2.2771989062244571</v>
      </c>
      <c r="J153" s="57">
        <v>4.126176588717164</v>
      </c>
      <c r="K153" s="57"/>
      <c r="L153" s="57">
        <v>2.8661577613110669</v>
      </c>
      <c r="M153" s="57">
        <v>3.2482962311882502</v>
      </c>
      <c r="N153" s="57">
        <v>0.98521865556402599</v>
      </c>
      <c r="O153" s="57">
        <v>1.463612976032356</v>
      </c>
      <c r="P153" s="57">
        <v>4.8931195046880296</v>
      </c>
    </row>
    <row r="154" spans="1:16" x14ac:dyDescent="0.3">
      <c r="A154" s="39" t="s">
        <v>251</v>
      </c>
      <c r="B154" s="39" t="s">
        <v>292</v>
      </c>
      <c r="C154" s="39" t="s">
        <v>355</v>
      </c>
      <c r="D154" s="62" t="str">
        <f>INDEX('R0. Region mapping'!$C$9:$C$24,MATCH($C154,'R0. Region mapping'!$A$9:$A$24,0))</f>
        <v>AFR</v>
      </c>
      <c r="E154" s="57"/>
      <c r="F154" s="57"/>
      <c r="G154" s="57"/>
      <c r="H154" s="57"/>
      <c r="I154" s="57">
        <v>2.2771989062244602</v>
      </c>
      <c r="J154" s="57">
        <v>11.193468425427479</v>
      </c>
      <c r="K154" s="57"/>
      <c r="L154" s="57">
        <v>11.004269487437449</v>
      </c>
      <c r="M154" s="57">
        <v>6.2836889304854697</v>
      </c>
      <c r="N154" s="57">
        <v>10.38835119493071</v>
      </c>
      <c r="O154" s="57"/>
      <c r="P154" s="57">
        <v>107.271470315389</v>
      </c>
    </row>
    <row r="155" spans="1:16" x14ac:dyDescent="0.3">
      <c r="A155" s="39" t="s">
        <v>251</v>
      </c>
      <c r="B155" s="39" t="s">
        <v>292</v>
      </c>
      <c r="C155" s="39" t="s">
        <v>357</v>
      </c>
      <c r="D155" s="62" t="str">
        <f>INDEX('R0. Region mapping'!$C$9:$C$24,MATCH($C155,'R0. Region mapping'!$A$9:$A$24,0))</f>
        <v>LAM</v>
      </c>
      <c r="E155" s="57"/>
      <c r="F155" s="57"/>
      <c r="G155" s="57"/>
      <c r="H155" s="57"/>
      <c r="I155" s="57">
        <v>2.2771989062244602</v>
      </c>
      <c r="J155" s="57">
        <v>11.193468425427479</v>
      </c>
      <c r="K155" s="57">
        <v>64.562976429407911</v>
      </c>
      <c r="L155" s="57"/>
      <c r="M155" s="57"/>
      <c r="N155" s="57">
        <v>79.595944179035399</v>
      </c>
      <c r="O155" s="57"/>
      <c r="P155" s="57">
        <v>13.489416227419699</v>
      </c>
    </row>
    <row r="156" spans="1:16" x14ac:dyDescent="0.3">
      <c r="A156" s="39" t="s">
        <v>251</v>
      </c>
      <c r="B156" s="39" t="s">
        <v>292</v>
      </c>
      <c r="C156" s="39" t="s">
        <v>359</v>
      </c>
      <c r="D156" s="62" t="str">
        <f>INDEX('R0. Region mapping'!$C$9:$C$24,MATCH($C156,'R0. Region mapping'!$A$9:$A$24,0))</f>
        <v>ASI</v>
      </c>
      <c r="E156" s="57"/>
      <c r="F156" s="57"/>
      <c r="G156" s="57"/>
      <c r="H156" s="57"/>
      <c r="I156" s="57">
        <v>2.2771989062244602</v>
      </c>
      <c r="J156" s="57">
        <v>11.193468425427501</v>
      </c>
      <c r="K156" s="57">
        <v>73.016323218257199</v>
      </c>
      <c r="L156" s="57"/>
      <c r="M156" s="57">
        <v>129.0524272907322</v>
      </c>
      <c r="N156" s="57"/>
      <c r="O156" s="57">
        <v>102.05988494187349</v>
      </c>
      <c r="P156" s="57">
        <v>392.68246597089103</v>
      </c>
    </row>
    <row r="157" spans="1:16" x14ac:dyDescent="0.3">
      <c r="A157" s="39" t="s">
        <v>251</v>
      </c>
      <c r="B157" s="39" t="s">
        <v>292</v>
      </c>
      <c r="C157" s="39" t="s">
        <v>361</v>
      </c>
      <c r="D157" s="62" t="str">
        <f>INDEX('R0. Region mapping'!$C$9:$C$24,MATCH($C157,'R0. Region mapping'!$A$9:$A$24,0))</f>
        <v>ASI</v>
      </c>
      <c r="E157" s="57"/>
      <c r="F157" s="57"/>
      <c r="G157" s="57"/>
      <c r="H157" s="57"/>
      <c r="I157" s="57">
        <v>2.27719890622445</v>
      </c>
      <c r="J157" s="57">
        <v>0.26905285709907201</v>
      </c>
      <c r="K157" s="57">
        <v>0.452124216776427</v>
      </c>
      <c r="L157" s="57">
        <v>2.4134136471819301</v>
      </c>
      <c r="M157" s="57">
        <v>2.5744958512418599</v>
      </c>
      <c r="N157" s="57">
        <v>3.01950714750628</v>
      </c>
      <c r="O157" s="57">
        <v>0.16684261423167501</v>
      </c>
      <c r="P157" s="57"/>
    </row>
    <row r="158" spans="1:16" x14ac:dyDescent="0.3">
      <c r="A158" s="39" t="s">
        <v>251</v>
      </c>
      <c r="B158" s="39" t="s">
        <v>292</v>
      </c>
      <c r="C158" s="39" t="s">
        <v>363</v>
      </c>
      <c r="D158" s="62" t="str">
        <f>INDEX('R0. Region mapping'!$C$9:$C$24,MATCH($C158,'R0. Region mapping'!$A$9:$A$24,0))</f>
        <v>NAM</v>
      </c>
      <c r="E158" s="57"/>
      <c r="F158" s="57"/>
      <c r="G158" s="57"/>
      <c r="H158" s="57"/>
      <c r="I158" s="57">
        <v>2.2771989062244602</v>
      </c>
      <c r="J158" s="57">
        <v>21.533646277378502</v>
      </c>
      <c r="K158" s="57">
        <v>113.502822817604</v>
      </c>
      <c r="L158" s="57">
        <v>397.34615995299805</v>
      </c>
      <c r="M158" s="57"/>
      <c r="N158" s="57">
        <v>58.089768069171797</v>
      </c>
      <c r="O158" s="57">
        <v>347.33416781131803</v>
      </c>
      <c r="P158" s="57"/>
    </row>
    <row r="159" spans="1:16" x14ac:dyDescent="0.3">
      <c r="A159" s="39" t="s">
        <v>251</v>
      </c>
      <c r="B159" s="39" t="s">
        <v>292</v>
      </c>
      <c r="C159" s="39" t="s">
        <v>365</v>
      </c>
      <c r="D159" s="62" t="str">
        <f>INDEX('R0. Region mapping'!$C$9:$C$24,MATCH($C159,'R0. Region mapping'!$A$9:$A$24,0))</f>
        <v>EUR</v>
      </c>
      <c r="E159" s="57"/>
      <c r="F159" s="57"/>
      <c r="G159" s="57"/>
      <c r="H159" s="57"/>
      <c r="I159" s="57">
        <v>2.2771989062244602</v>
      </c>
      <c r="J159" s="57">
        <v>11.193468425427501</v>
      </c>
      <c r="K159" s="57">
        <v>73.016323218257099</v>
      </c>
      <c r="L159" s="57">
        <v>209.4143428927249</v>
      </c>
      <c r="M159" s="57"/>
      <c r="N159" s="57">
        <v>115.0942209730033</v>
      </c>
      <c r="O159" s="57">
        <v>191.45250325659862</v>
      </c>
      <c r="P159" s="57"/>
    </row>
    <row r="160" spans="1:16" x14ac:dyDescent="0.3">
      <c r="A160" s="39" t="s">
        <v>251</v>
      </c>
      <c r="B160" s="39" t="s">
        <v>296</v>
      </c>
      <c r="C160" s="39" t="s">
        <v>261</v>
      </c>
      <c r="D160" s="62" t="str">
        <f>INDEX('R0. Region mapping'!$C$9:$C$24,MATCH($C160,'R0. Region mapping'!$A$9:$A$24,0))</f>
        <v>AUS</v>
      </c>
      <c r="E160" s="57"/>
      <c r="F160" s="57">
        <v>8.7991078050993004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</row>
    <row r="161" spans="1:16" x14ac:dyDescent="0.3">
      <c r="A161" s="39" t="s">
        <v>251</v>
      </c>
      <c r="B161" s="39" t="s">
        <v>296</v>
      </c>
      <c r="C161" s="39" t="s">
        <v>341</v>
      </c>
      <c r="D161" s="62" t="str">
        <f>INDEX('R0. Region mapping'!$C$9:$C$24,MATCH($C161,'R0. Region mapping'!$A$9:$A$24,0))</f>
        <v>NAM</v>
      </c>
      <c r="E161" s="57"/>
      <c r="F161" s="57">
        <v>2.81954405741011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</row>
    <row r="162" spans="1:16" x14ac:dyDescent="0.3">
      <c r="A162" s="39" t="s">
        <v>251</v>
      </c>
      <c r="B162" s="39" t="s">
        <v>296</v>
      </c>
      <c r="C162" s="39" t="s">
        <v>343</v>
      </c>
      <c r="D162" s="62" t="str">
        <f>INDEX('R0. Region mapping'!$C$9:$C$24,MATCH($C162,'R0. Region mapping'!$A$9:$A$24,0))</f>
        <v>ASI</v>
      </c>
      <c r="E162" s="57"/>
      <c r="F162" s="57">
        <v>173.061148290446</v>
      </c>
      <c r="G162" s="57">
        <v>258.365840441758</v>
      </c>
      <c r="H162" s="57"/>
      <c r="I162" s="57"/>
      <c r="J162" s="57"/>
      <c r="K162" s="57"/>
      <c r="L162" s="57"/>
      <c r="M162" s="57"/>
      <c r="N162" s="57"/>
      <c r="O162" s="57"/>
      <c r="P162" s="57"/>
    </row>
    <row r="163" spans="1:16" x14ac:dyDescent="0.3">
      <c r="A163" s="39" t="s">
        <v>251</v>
      </c>
      <c r="B163" s="39" t="s">
        <v>296</v>
      </c>
      <c r="C163" s="39" t="s">
        <v>347</v>
      </c>
      <c r="D163" s="62" t="str">
        <f>INDEX('R0. Region mapping'!$C$9:$C$24,MATCH($C163,'R0. Region mapping'!$A$9:$A$24,0))</f>
        <v>EUR</v>
      </c>
      <c r="E163" s="57"/>
      <c r="F163" s="57">
        <v>24.061143166333199</v>
      </c>
      <c r="G163" s="57"/>
      <c r="H163" s="57">
        <v>16.378841556378799</v>
      </c>
      <c r="I163" s="57"/>
      <c r="J163" s="57"/>
      <c r="K163" s="57"/>
      <c r="L163" s="57"/>
      <c r="M163" s="57"/>
      <c r="N163" s="57"/>
      <c r="O163" s="57"/>
      <c r="P163" s="57"/>
    </row>
    <row r="164" spans="1:16" x14ac:dyDescent="0.3">
      <c r="A164" s="39" t="s">
        <v>251</v>
      </c>
      <c r="B164" s="39" t="s">
        <v>296</v>
      </c>
      <c r="C164" s="39" t="s">
        <v>349</v>
      </c>
      <c r="D164" s="62" t="str">
        <f>INDEX('R0. Region mapping'!$C$9:$C$24,MATCH($C164,'R0. Region mapping'!$A$9:$A$24,0))</f>
        <v>ASI</v>
      </c>
      <c r="E164" s="57"/>
      <c r="F164" s="57">
        <v>16.945861786418401</v>
      </c>
      <c r="G164" s="57">
        <v>1.3823345606135899</v>
      </c>
      <c r="H164" s="57">
        <v>4.7198382115047002</v>
      </c>
      <c r="I164" s="57"/>
      <c r="J164" s="57"/>
      <c r="K164" s="57"/>
      <c r="L164" s="57"/>
      <c r="M164" s="57"/>
      <c r="N164" s="57"/>
      <c r="O164" s="57"/>
      <c r="P164" s="57"/>
    </row>
    <row r="165" spans="1:16" x14ac:dyDescent="0.3">
      <c r="A165" s="39" t="s">
        <v>251</v>
      </c>
      <c r="B165" s="39" t="s">
        <v>296</v>
      </c>
      <c r="C165" s="39" t="s">
        <v>351</v>
      </c>
      <c r="D165" s="62" t="str">
        <f>INDEX('R0. Region mapping'!$C$9:$C$24,MATCH($C165,'R0. Region mapping'!$A$9:$A$24,0))</f>
        <v>ASI</v>
      </c>
      <c r="E165" s="57"/>
      <c r="F165" s="57">
        <v>74.318682156102199</v>
      </c>
      <c r="G165" s="57"/>
      <c r="H165" s="57">
        <v>43.5430841235138</v>
      </c>
      <c r="I165" s="57"/>
      <c r="J165" s="57"/>
      <c r="K165" s="57"/>
      <c r="L165" s="57"/>
      <c r="M165" s="57"/>
      <c r="N165" s="57"/>
      <c r="O165" s="57"/>
      <c r="P165" s="57"/>
    </row>
    <row r="166" spans="1:16" x14ac:dyDescent="0.3">
      <c r="A166" s="39" t="s">
        <v>251</v>
      </c>
      <c r="B166" s="39" t="s">
        <v>296</v>
      </c>
      <c r="C166" s="39" t="s">
        <v>353</v>
      </c>
      <c r="D166" s="62" t="str">
        <f>INDEX('R0. Region mapping'!$C$9:$C$24,MATCH($C166,'R0. Region mapping'!$A$9:$A$24,0))</f>
        <v>ASI</v>
      </c>
      <c r="E166" s="57"/>
      <c r="F166" s="57">
        <v>11.544320271596201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</row>
    <row r="167" spans="1:16" x14ac:dyDescent="0.3">
      <c r="A167" s="39" t="s">
        <v>251</v>
      </c>
      <c r="B167" s="39" t="s">
        <v>296</v>
      </c>
      <c r="C167" s="39" t="s">
        <v>361</v>
      </c>
      <c r="D167" s="62" t="str">
        <f>INDEX('R0. Region mapping'!$C$9:$C$24,MATCH($C167,'R0. Region mapping'!$A$9:$A$24,0))</f>
        <v>ASI</v>
      </c>
      <c r="E167" s="57"/>
      <c r="F167" s="57">
        <v>12.533153525357999</v>
      </c>
      <c r="G167" s="57">
        <v>12.0236478935858</v>
      </c>
      <c r="H167" s="57"/>
      <c r="I167" s="57"/>
      <c r="J167" s="57"/>
      <c r="K167" s="57"/>
      <c r="L167" s="57"/>
      <c r="M167" s="57"/>
      <c r="N167" s="57"/>
      <c r="O167" s="57"/>
      <c r="P167" s="57"/>
    </row>
    <row r="168" spans="1:16" x14ac:dyDescent="0.3">
      <c r="A168" s="39" t="s">
        <v>251</v>
      </c>
      <c r="B168" s="39" t="s">
        <v>296</v>
      </c>
      <c r="C168" s="39" t="s">
        <v>363</v>
      </c>
      <c r="D168" s="62" t="str">
        <f>INDEX('R0. Region mapping'!$C$9:$C$24,MATCH($C168,'R0. Region mapping'!$A$9:$A$24,0))</f>
        <v>NAM</v>
      </c>
      <c r="E168" s="57"/>
      <c r="F168" s="57">
        <v>75.467674007333201</v>
      </c>
      <c r="G168" s="57">
        <v>43.4770792084012</v>
      </c>
      <c r="H168" s="57"/>
      <c r="I168" s="57"/>
      <c r="J168" s="57"/>
      <c r="K168" s="57"/>
      <c r="L168" s="57"/>
      <c r="M168" s="57"/>
      <c r="N168" s="57"/>
      <c r="O168" s="57"/>
      <c r="P168" s="57"/>
    </row>
    <row r="169" spans="1:16" x14ac:dyDescent="0.3">
      <c r="A169" s="39" t="s">
        <v>251</v>
      </c>
      <c r="B169" s="39" t="s">
        <v>296</v>
      </c>
      <c r="C169" s="39" t="s">
        <v>365</v>
      </c>
      <c r="D169" s="62" t="str">
        <f>INDEX('R0. Region mapping'!$C$9:$C$24,MATCH($C169,'R0. Region mapping'!$A$9:$A$24,0))</f>
        <v>EUR</v>
      </c>
      <c r="E169" s="57"/>
      <c r="F169" s="57">
        <v>2.4958571662060498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</row>
    <row r="170" spans="1:16" x14ac:dyDescent="0.3">
      <c r="A170" s="39" t="s">
        <v>251</v>
      </c>
      <c r="B170" s="39" t="s">
        <v>297</v>
      </c>
      <c r="C170" s="39" t="s">
        <v>258</v>
      </c>
      <c r="D170" s="62" t="str">
        <f>INDEX('R0. Region mapping'!$C$9:$C$24,MATCH($C170,'R0. Region mapping'!$A$9:$A$24,0))</f>
        <v>AFR</v>
      </c>
      <c r="E170" s="57">
        <v>20.533374424536099</v>
      </c>
      <c r="F170" s="57">
        <v>17.999119587524302</v>
      </c>
      <c r="G170" s="57"/>
      <c r="H170" s="57">
        <v>22.828426225463001</v>
      </c>
      <c r="I170" s="57"/>
      <c r="J170" s="57"/>
      <c r="K170" s="57"/>
      <c r="L170" s="57"/>
      <c r="M170" s="57"/>
      <c r="N170" s="57"/>
      <c r="O170" s="57"/>
      <c r="P170" s="57"/>
    </row>
    <row r="171" spans="1:16" x14ac:dyDescent="0.3">
      <c r="A171" s="39" t="s">
        <v>251</v>
      </c>
      <c r="B171" s="39" t="s">
        <v>297</v>
      </c>
      <c r="C171" s="39" t="s">
        <v>261</v>
      </c>
      <c r="D171" s="62" t="str">
        <f>INDEX('R0. Region mapping'!$C$9:$C$24,MATCH($C171,'R0. Region mapping'!$A$9:$A$24,0))</f>
        <v>AUS</v>
      </c>
      <c r="E171" s="57">
        <v>12.9449514643977</v>
      </c>
      <c r="F171" s="57"/>
      <c r="G171" s="57"/>
      <c r="H171" s="57">
        <v>0.82564907869962301</v>
      </c>
      <c r="I171" s="57"/>
      <c r="J171" s="57"/>
      <c r="K171" s="57"/>
      <c r="L171" s="57">
        <v>12.6611638821055</v>
      </c>
      <c r="M171" s="57"/>
      <c r="N171" s="57"/>
      <c r="O171" s="57">
        <v>27.270928802660801</v>
      </c>
      <c r="P171" s="57">
        <v>3.8729622870842801</v>
      </c>
    </row>
    <row r="172" spans="1:16" x14ac:dyDescent="0.3">
      <c r="A172" s="39" t="s">
        <v>251</v>
      </c>
      <c r="B172" s="39" t="s">
        <v>297</v>
      </c>
      <c r="C172" s="39" t="s">
        <v>341</v>
      </c>
      <c r="D172" s="62" t="str">
        <f>INDEX('R0. Region mapping'!$C$9:$C$24,MATCH($C172,'R0. Region mapping'!$A$9:$A$24,0))</f>
        <v>NAM</v>
      </c>
      <c r="E172" s="57">
        <v>6.7270450665661103</v>
      </c>
      <c r="F172" s="57">
        <v>0.598398048529729</v>
      </c>
      <c r="G172" s="57"/>
      <c r="H172" s="57"/>
      <c r="I172" s="57"/>
      <c r="J172" s="57"/>
      <c r="K172" s="57"/>
      <c r="L172" s="57"/>
      <c r="M172" s="57"/>
      <c r="N172" s="57"/>
      <c r="O172" s="57">
        <v>55.4960446431433</v>
      </c>
      <c r="P172" s="57"/>
    </row>
    <row r="173" spans="1:16" x14ac:dyDescent="0.3">
      <c r="A173" s="39" t="s">
        <v>251</v>
      </c>
      <c r="B173" s="39" t="s">
        <v>297</v>
      </c>
      <c r="C173" s="39" t="s">
        <v>343</v>
      </c>
      <c r="D173" s="62" t="str">
        <f>INDEX('R0. Region mapping'!$C$9:$C$24,MATCH($C173,'R0. Region mapping'!$A$9:$A$24,0))</f>
        <v>ASI</v>
      </c>
      <c r="E173" s="57">
        <v>67.396246746238603</v>
      </c>
      <c r="F173" s="57"/>
      <c r="G173" s="57">
        <v>334.97169797454501</v>
      </c>
      <c r="H173" s="57">
        <v>139.69585444252201</v>
      </c>
      <c r="I173" s="57">
        <v>273.26267420760797</v>
      </c>
      <c r="J173" s="57"/>
      <c r="K173" s="57"/>
      <c r="L173" s="57"/>
      <c r="M173" s="57"/>
      <c r="N173" s="57"/>
      <c r="O173" s="57"/>
      <c r="P173" s="57"/>
    </row>
    <row r="174" spans="1:16" x14ac:dyDescent="0.3">
      <c r="A174" s="39" t="s">
        <v>251</v>
      </c>
      <c r="B174" s="39" t="s">
        <v>297</v>
      </c>
      <c r="C174" s="39" t="s">
        <v>345</v>
      </c>
      <c r="D174" s="62" t="str">
        <f>INDEX('R0. Region mapping'!$C$9:$C$24,MATCH($C174,'R0. Region mapping'!$A$9:$A$24,0))</f>
        <v>LAM</v>
      </c>
      <c r="E174" s="57">
        <v>27.834123046757501</v>
      </c>
      <c r="F174" s="57">
        <v>8.9653012052167895</v>
      </c>
      <c r="G174" s="57"/>
      <c r="H174" s="57"/>
      <c r="I174" s="57"/>
      <c r="J174" s="57"/>
      <c r="K174" s="57"/>
      <c r="L174" s="57"/>
      <c r="M174" s="57"/>
      <c r="N174" s="57"/>
      <c r="O174" s="57">
        <v>18.2517162160404</v>
      </c>
      <c r="P174" s="57">
        <v>22.244215855781</v>
      </c>
    </row>
    <row r="175" spans="1:16" x14ac:dyDescent="0.3">
      <c r="A175" s="39" t="s">
        <v>251</v>
      </c>
      <c r="B175" s="39" t="s">
        <v>297</v>
      </c>
      <c r="C175" s="39" t="s">
        <v>347</v>
      </c>
      <c r="D175" s="62" t="str">
        <f>INDEX('R0. Region mapping'!$C$9:$C$24,MATCH($C175,'R0. Region mapping'!$A$9:$A$24,0))</f>
        <v>EUR</v>
      </c>
      <c r="E175" s="57"/>
      <c r="F175" s="57">
        <v>4.2945557369907403</v>
      </c>
      <c r="G175" s="57"/>
      <c r="H175" s="57">
        <v>0.36667940341605498</v>
      </c>
      <c r="I175" s="57"/>
      <c r="J175" s="57"/>
      <c r="K175" s="57">
        <v>5.1233656940770302</v>
      </c>
      <c r="L175" s="57"/>
      <c r="M175" s="57"/>
      <c r="N175" s="57"/>
      <c r="O175" s="57"/>
      <c r="P175" s="57"/>
    </row>
    <row r="176" spans="1:16" x14ac:dyDescent="0.3">
      <c r="A176" s="39" t="s">
        <v>251</v>
      </c>
      <c r="B176" s="39" t="s">
        <v>297</v>
      </c>
      <c r="C176" s="39" t="s">
        <v>349</v>
      </c>
      <c r="D176" s="62" t="str">
        <f>INDEX('R0. Region mapping'!$C$9:$C$24,MATCH($C176,'R0. Region mapping'!$A$9:$A$24,0))</f>
        <v>ASI</v>
      </c>
      <c r="E176" s="57">
        <v>28.813041148326501</v>
      </c>
      <c r="F176" s="57"/>
      <c r="G176" s="57"/>
      <c r="H176" s="57"/>
      <c r="I176" s="57"/>
      <c r="J176" s="57"/>
      <c r="K176" s="57">
        <v>23.124866923656601</v>
      </c>
      <c r="L176" s="57">
        <v>61.451255910674703</v>
      </c>
      <c r="M176" s="57"/>
      <c r="N176" s="57"/>
      <c r="O176" s="57">
        <v>8.0655919848662307</v>
      </c>
      <c r="P176" s="57"/>
    </row>
    <row r="177" spans="1:16" x14ac:dyDescent="0.3">
      <c r="A177" s="39" t="s">
        <v>251</v>
      </c>
      <c r="B177" s="39" t="s">
        <v>297</v>
      </c>
      <c r="C177" s="39" t="s">
        <v>351</v>
      </c>
      <c r="D177" s="62" t="str">
        <f>INDEX('R0. Region mapping'!$C$9:$C$24,MATCH($C177,'R0. Region mapping'!$A$9:$A$24,0))</f>
        <v>ASI</v>
      </c>
      <c r="E177" s="57">
        <v>24.824848832593599</v>
      </c>
      <c r="F177" s="57"/>
      <c r="G177" s="57">
        <v>290.69721996556399</v>
      </c>
      <c r="H177" s="57"/>
      <c r="I177" s="57">
        <v>73.572575298671396</v>
      </c>
      <c r="J177" s="57">
        <v>13.6256520943705</v>
      </c>
      <c r="K177" s="57"/>
      <c r="L177" s="57"/>
      <c r="M177" s="57"/>
      <c r="N177" s="57"/>
      <c r="O177" s="57"/>
      <c r="P177" s="57"/>
    </row>
    <row r="178" spans="1:16" x14ac:dyDescent="0.3">
      <c r="A178" s="39" t="s">
        <v>251</v>
      </c>
      <c r="B178" s="39" t="s">
        <v>297</v>
      </c>
      <c r="C178" s="39" t="s">
        <v>353</v>
      </c>
      <c r="D178" s="62" t="str">
        <f>INDEX('R0. Region mapping'!$C$9:$C$24,MATCH($C178,'R0. Region mapping'!$A$9:$A$24,0))</f>
        <v>ASI</v>
      </c>
      <c r="E178" s="57">
        <v>28.880033796823302</v>
      </c>
      <c r="F178" s="57"/>
      <c r="G178" s="57"/>
      <c r="H178" s="57"/>
      <c r="I178" s="57"/>
      <c r="J178" s="57"/>
      <c r="K178" s="57">
        <v>4.8915108774386598</v>
      </c>
      <c r="L178" s="57"/>
      <c r="M178" s="57"/>
      <c r="N178" s="57">
        <v>6.2623262574974401</v>
      </c>
      <c r="O178" s="57"/>
      <c r="P178" s="57"/>
    </row>
    <row r="179" spans="1:16" x14ac:dyDescent="0.3">
      <c r="A179" s="39" t="s">
        <v>251</v>
      </c>
      <c r="B179" s="39" t="s">
        <v>297</v>
      </c>
      <c r="C179" s="39" t="s">
        <v>355</v>
      </c>
      <c r="D179" s="62" t="str">
        <f>INDEX('R0. Region mapping'!$C$9:$C$24,MATCH($C179,'R0. Region mapping'!$A$9:$A$24,0))</f>
        <v>AFR</v>
      </c>
      <c r="E179" s="57">
        <v>13.522643532301201</v>
      </c>
      <c r="F179" s="57">
        <v>16.7624323340529</v>
      </c>
      <c r="G179" s="57"/>
      <c r="H179" s="57">
        <v>91.365099550039702</v>
      </c>
      <c r="I179" s="57"/>
      <c r="J179" s="57"/>
      <c r="K179" s="57">
        <v>106.68102359208901</v>
      </c>
      <c r="L179" s="57"/>
      <c r="M179" s="57"/>
      <c r="N179" s="57"/>
      <c r="O179" s="57"/>
      <c r="P179" s="57"/>
    </row>
    <row r="180" spans="1:16" x14ac:dyDescent="0.3">
      <c r="A180" s="39" t="s">
        <v>251</v>
      </c>
      <c r="B180" s="39" t="s">
        <v>297</v>
      </c>
      <c r="C180" s="39" t="s">
        <v>357</v>
      </c>
      <c r="D180" s="62" t="str">
        <f>INDEX('R0. Region mapping'!$C$9:$C$24,MATCH($C180,'R0. Region mapping'!$A$9:$A$24,0))</f>
        <v>LAM</v>
      </c>
      <c r="E180" s="57">
        <v>4.92252080794397</v>
      </c>
      <c r="F180" s="57"/>
      <c r="G180" s="57"/>
      <c r="H180" s="57"/>
      <c r="I180" s="57"/>
      <c r="J180" s="57">
        <v>0.31027358114169601</v>
      </c>
      <c r="K180" s="57">
        <v>3.1438064952637399</v>
      </c>
      <c r="L180" s="57"/>
      <c r="M180" s="57">
        <v>6.2228916082316701</v>
      </c>
      <c r="N180" s="57"/>
      <c r="O180" s="57"/>
      <c r="P180" s="57">
        <v>12.0250527412254</v>
      </c>
    </row>
    <row r="181" spans="1:16" x14ac:dyDescent="0.3">
      <c r="A181" s="39" t="s">
        <v>251</v>
      </c>
      <c r="B181" s="39" t="s">
        <v>297</v>
      </c>
      <c r="C181" s="39" t="s">
        <v>359</v>
      </c>
      <c r="D181" s="62" t="str">
        <f>INDEX('R0. Region mapping'!$C$9:$C$24,MATCH($C181,'R0. Region mapping'!$A$9:$A$24,0))</f>
        <v>ASI</v>
      </c>
      <c r="E181" s="57">
        <v>26.659280026986298</v>
      </c>
      <c r="F181" s="57">
        <v>67.633784465823197</v>
      </c>
      <c r="G181" s="57"/>
      <c r="H181" s="57"/>
      <c r="I181" s="57"/>
      <c r="J181" s="57"/>
      <c r="K181" s="57"/>
      <c r="L181" s="57">
        <v>39.961876225112697</v>
      </c>
      <c r="M181" s="57"/>
      <c r="N181" s="57"/>
      <c r="O181" s="57"/>
      <c r="P181" s="57"/>
    </row>
    <row r="182" spans="1:16" x14ac:dyDescent="0.3">
      <c r="A182" s="39" t="s">
        <v>251</v>
      </c>
      <c r="B182" s="39" t="s">
        <v>297</v>
      </c>
      <c r="C182" s="39" t="s">
        <v>361</v>
      </c>
      <c r="D182" s="62" t="str">
        <f>INDEX('R0. Region mapping'!$C$9:$C$24,MATCH($C182,'R0. Region mapping'!$A$9:$A$24,0))</f>
        <v>ASI</v>
      </c>
      <c r="E182" s="57">
        <v>7.94352593566403</v>
      </c>
      <c r="F182" s="57"/>
      <c r="G182" s="57"/>
      <c r="H182" s="57">
        <v>30.545873883635799</v>
      </c>
      <c r="I182" s="57"/>
      <c r="J182" s="57">
        <v>6.7408096210949804</v>
      </c>
      <c r="K182" s="57">
        <v>2.5312780295180399</v>
      </c>
      <c r="L182" s="57"/>
      <c r="M182" s="57"/>
      <c r="N182" s="57"/>
      <c r="O182" s="57"/>
      <c r="P182" s="57"/>
    </row>
    <row r="183" spans="1:16" x14ac:dyDescent="0.3">
      <c r="A183" s="39" t="s">
        <v>251</v>
      </c>
      <c r="B183" s="39" t="s">
        <v>297</v>
      </c>
      <c r="C183" s="39" t="s">
        <v>363</v>
      </c>
      <c r="D183" s="62" t="str">
        <f>INDEX('R0. Region mapping'!$C$9:$C$24,MATCH($C183,'R0. Region mapping'!$A$9:$A$24,0))</f>
        <v>NAM</v>
      </c>
      <c r="E183" s="57">
        <v>90.149776462704594</v>
      </c>
      <c r="F183" s="57"/>
      <c r="G183" s="57"/>
      <c r="H183" s="57">
        <v>43.329761022148197</v>
      </c>
      <c r="I183" s="57"/>
      <c r="J183" s="57">
        <v>93.278989305973397</v>
      </c>
      <c r="K183" s="57">
        <v>123.58322078355501</v>
      </c>
      <c r="L183" s="57"/>
      <c r="M183" s="57"/>
      <c r="N183" s="57"/>
      <c r="O183" s="57"/>
      <c r="P183" s="57"/>
    </row>
    <row r="184" spans="1:16" x14ac:dyDescent="0.3">
      <c r="A184" s="39" t="s">
        <v>251</v>
      </c>
      <c r="B184" s="39" t="s">
        <v>297</v>
      </c>
      <c r="C184" s="39" t="s">
        <v>365</v>
      </c>
      <c r="D184" s="62" t="str">
        <f>INDEX('R0. Region mapping'!$C$9:$C$24,MATCH($C184,'R0. Region mapping'!$A$9:$A$24,0))</f>
        <v>EUR</v>
      </c>
      <c r="E184" s="57">
        <v>73.932979388654999</v>
      </c>
      <c r="F184" s="57">
        <v>89.172342624705294</v>
      </c>
      <c r="G184" s="57"/>
      <c r="H184" s="57">
        <v>21.5719408774718</v>
      </c>
      <c r="I184" s="57"/>
      <c r="J184" s="57">
        <v>72.983301545474703</v>
      </c>
      <c r="K184" s="57">
        <v>51.8238778875916</v>
      </c>
      <c r="L184" s="57"/>
      <c r="M184" s="57"/>
      <c r="N184" s="57"/>
      <c r="O184" s="57"/>
      <c r="P184" s="57"/>
    </row>
    <row r="185" spans="1:16" x14ac:dyDescent="0.3">
      <c r="A185" s="39" t="s">
        <v>251</v>
      </c>
      <c r="B185" s="39" t="s">
        <v>299</v>
      </c>
      <c r="C185" s="39" t="s">
        <v>258</v>
      </c>
      <c r="D185" s="62" t="str">
        <f>INDEX('R0. Region mapping'!$C$9:$C$24,MATCH($C185,'R0. Region mapping'!$A$9:$A$24,0))</f>
        <v>AFR</v>
      </c>
      <c r="E185" s="57"/>
      <c r="F185" s="57"/>
      <c r="G185" s="57"/>
      <c r="H185" s="57"/>
      <c r="I185" s="57"/>
      <c r="J185" s="57"/>
      <c r="K185" s="57"/>
      <c r="L185" s="57">
        <v>64.974306967407301</v>
      </c>
      <c r="M185" s="57">
        <v>277.82609378106002</v>
      </c>
      <c r="N185" s="57">
        <v>159.83497914783501</v>
      </c>
      <c r="O185" s="57"/>
      <c r="P185" s="57"/>
    </row>
    <row r="186" spans="1:16" x14ac:dyDescent="0.3">
      <c r="A186" s="39" t="s">
        <v>251</v>
      </c>
      <c r="B186" s="39" t="s">
        <v>299</v>
      </c>
      <c r="C186" s="39" t="s">
        <v>343</v>
      </c>
      <c r="D186" s="62" t="str">
        <f>INDEX('R0. Region mapping'!$C$9:$C$24,MATCH($C186,'R0. Region mapping'!$A$9:$A$24,0))</f>
        <v>ASI</v>
      </c>
      <c r="E186" s="57"/>
      <c r="F186" s="57"/>
      <c r="G186" s="57"/>
      <c r="H186" s="57"/>
      <c r="I186" s="57"/>
      <c r="J186" s="57"/>
      <c r="K186" s="57"/>
      <c r="L186" s="57">
        <v>281.729134882746</v>
      </c>
      <c r="M186" s="57">
        <v>193.097211343445</v>
      </c>
      <c r="N186" s="57"/>
      <c r="O186" s="57"/>
      <c r="P186" s="57"/>
    </row>
    <row r="187" spans="1:16" x14ac:dyDescent="0.3">
      <c r="A187" s="39" t="s">
        <v>251</v>
      </c>
      <c r="B187" s="39" t="s">
        <v>299</v>
      </c>
      <c r="C187" s="39" t="s">
        <v>347</v>
      </c>
      <c r="D187" s="62" t="str">
        <f>INDEX('R0. Region mapping'!$C$9:$C$24,MATCH($C187,'R0. Region mapping'!$A$9:$A$24,0))</f>
        <v>EUR</v>
      </c>
      <c r="E187" s="57"/>
      <c r="F187" s="57"/>
      <c r="G187" s="57"/>
      <c r="H187" s="57"/>
      <c r="I187" s="57"/>
      <c r="J187" s="57"/>
      <c r="K187" s="57"/>
      <c r="L187" s="57">
        <v>33.424125122733301</v>
      </c>
      <c r="M187" s="57"/>
      <c r="N187" s="57"/>
      <c r="O187" s="57">
        <v>43.9822857339582</v>
      </c>
      <c r="P187" s="57"/>
    </row>
    <row r="188" spans="1:16" x14ac:dyDescent="0.3">
      <c r="A188" s="39" t="s">
        <v>251</v>
      </c>
      <c r="B188" s="39" t="s">
        <v>299</v>
      </c>
      <c r="C188" s="39" t="s">
        <v>351</v>
      </c>
      <c r="D188" s="62" t="str">
        <f>INDEX('R0. Region mapping'!$C$9:$C$24,MATCH($C188,'R0. Region mapping'!$A$9:$A$24,0))</f>
        <v>ASI</v>
      </c>
      <c r="E188" s="57"/>
      <c r="F188" s="57"/>
      <c r="G188" s="57"/>
      <c r="H188" s="57"/>
      <c r="I188" s="57"/>
      <c r="J188" s="57"/>
      <c r="K188" s="57">
        <v>13.7213758666646</v>
      </c>
      <c r="L188" s="57">
        <v>449.64089380508199</v>
      </c>
      <c r="M188" s="57">
        <v>299.35573726565002</v>
      </c>
      <c r="N188" s="57"/>
      <c r="O188" s="57">
        <v>335.96621545103199</v>
      </c>
      <c r="P188" s="57"/>
    </row>
    <row r="189" spans="1:16" x14ac:dyDescent="0.3">
      <c r="A189" s="39" t="s">
        <v>251</v>
      </c>
      <c r="B189" s="39" t="s">
        <v>299</v>
      </c>
      <c r="C189" s="39" t="s">
        <v>353</v>
      </c>
      <c r="D189" s="62" t="str">
        <f>INDEX('R0. Region mapping'!$C$9:$C$24,MATCH($C189,'R0. Region mapping'!$A$9:$A$24,0))</f>
        <v>ASI</v>
      </c>
      <c r="E189" s="57"/>
      <c r="F189" s="57"/>
      <c r="G189" s="57"/>
      <c r="H189" s="57"/>
      <c r="I189" s="57"/>
      <c r="J189" s="57">
        <v>7.0672918367103099</v>
      </c>
      <c r="K189" s="57">
        <v>26.4196658101834</v>
      </c>
      <c r="L189" s="57"/>
      <c r="M189" s="57"/>
      <c r="N189" s="57"/>
      <c r="O189" s="57"/>
      <c r="P189" s="57"/>
    </row>
    <row r="190" spans="1:16" x14ac:dyDescent="0.3">
      <c r="A190" s="39" t="s">
        <v>251</v>
      </c>
      <c r="B190" s="39" t="s">
        <v>299</v>
      </c>
      <c r="C190" s="39" t="s">
        <v>355</v>
      </c>
      <c r="D190" s="62" t="str">
        <f>INDEX('R0. Region mapping'!$C$9:$C$24,MATCH($C190,'R0. Region mapping'!$A$9:$A$24,0))</f>
        <v>AFR</v>
      </c>
      <c r="E190" s="57"/>
      <c r="F190" s="57"/>
      <c r="G190" s="57"/>
      <c r="H190" s="57"/>
      <c r="I190" s="57"/>
      <c r="J190" s="57"/>
      <c r="K190" s="57">
        <v>73.016323218257199</v>
      </c>
      <c r="L190" s="57">
        <v>372.72510777131703</v>
      </c>
      <c r="M190" s="57"/>
      <c r="N190" s="57">
        <v>320.838072066145</v>
      </c>
      <c r="O190" s="57">
        <v>133.04102485087401</v>
      </c>
      <c r="P190" s="57">
        <v>348.01251052613998</v>
      </c>
    </row>
    <row r="191" spans="1:16" x14ac:dyDescent="0.3">
      <c r="A191" s="39" t="s">
        <v>251</v>
      </c>
      <c r="B191" s="39" t="s">
        <v>299</v>
      </c>
      <c r="C191" s="39" t="s">
        <v>359</v>
      </c>
      <c r="D191" s="62" t="str">
        <f>INDEX('R0. Region mapping'!$C$9:$C$24,MATCH($C191,'R0. Region mapping'!$A$9:$A$24,0))</f>
        <v>ASI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>
        <v>387.137532370239</v>
      </c>
      <c r="O191" s="57"/>
      <c r="P191" s="57"/>
    </row>
    <row r="192" spans="1:16" x14ac:dyDescent="0.3">
      <c r="A192" s="39" t="s">
        <v>251</v>
      </c>
      <c r="B192" s="39" t="s">
        <v>299</v>
      </c>
      <c r="C192" s="39" t="s">
        <v>361</v>
      </c>
      <c r="D192" s="62" t="str">
        <f>INDEX('R0. Region mapping'!$C$9:$C$24,MATCH($C192,'R0. Region mapping'!$A$9:$A$24,0))</f>
        <v>ASI</v>
      </c>
      <c r="E192" s="57"/>
      <c r="F192" s="57"/>
      <c r="G192" s="57"/>
      <c r="H192" s="57"/>
      <c r="I192" s="57"/>
      <c r="J192" s="57">
        <v>10.924415568328399</v>
      </c>
      <c r="K192" s="57">
        <v>72.564199001480702</v>
      </c>
      <c r="L192" s="57"/>
      <c r="M192" s="57">
        <v>5.9349842155413599</v>
      </c>
      <c r="N192" s="57">
        <v>74.838961797991999</v>
      </c>
      <c r="O192" s="57">
        <v>32.366367457256501</v>
      </c>
      <c r="P192" s="57">
        <v>6.9953712902396896</v>
      </c>
    </row>
    <row r="193" spans="1:16" x14ac:dyDescent="0.3">
      <c r="A193" s="39" t="s">
        <v>251</v>
      </c>
      <c r="B193" s="39" t="s">
        <v>299</v>
      </c>
      <c r="C193" s="39" t="s">
        <v>363</v>
      </c>
      <c r="D193" s="62" t="str">
        <f>INDEX('R0. Region mapping'!$C$9:$C$24,MATCH($C193,'R0. Region mapping'!$A$9:$A$24,0))</f>
        <v>NAM</v>
      </c>
      <c r="E193" s="57"/>
      <c r="F193" s="57"/>
      <c r="G193" s="57"/>
      <c r="H193" s="57"/>
      <c r="I193" s="57"/>
      <c r="J193" s="57"/>
      <c r="K193" s="57"/>
      <c r="L193" s="57">
        <v>333.01650660801602</v>
      </c>
      <c r="M193" s="57">
        <v>158.52627461264001</v>
      </c>
      <c r="N193" s="57"/>
      <c r="O193" s="57"/>
      <c r="P193" s="57"/>
    </row>
    <row r="194" spans="1:16" x14ac:dyDescent="0.3">
      <c r="A194" s="39" t="s">
        <v>251</v>
      </c>
      <c r="B194" s="39" t="s">
        <v>299</v>
      </c>
      <c r="C194" s="39" t="s">
        <v>365</v>
      </c>
      <c r="D194" s="62" t="str">
        <f>INDEX('R0. Region mapping'!$C$9:$C$24,MATCH($C194,'R0. Region mapping'!$A$9:$A$24,0))</f>
        <v>EUR</v>
      </c>
      <c r="E194" s="57"/>
      <c r="F194" s="57"/>
      <c r="G194" s="57"/>
      <c r="H194" s="57"/>
      <c r="I194" s="57"/>
      <c r="J194" s="57"/>
      <c r="K194" s="57"/>
      <c r="L194" s="57">
        <v>240.22655091235799</v>
      </c>
      <c r="M194" s="57">
        <v>115.350052750649</v>
      </c>
      <c r="N194" s="57">
        <v>41.789245393668999</v>
      </c>
      <c r="O194" s="57"/>
      <c r="P194" s="57">
        <v>407.36846490999801</v>
      </c>
    </row>
    <row r="195" spans="1:16" x14ac:dyDescent="0.3">
      <c r="A195" s="39" t="s">
        <v>251</v>
      </c>
      <c r="B195" s="39" t="s">
        <v>373</v>
      </c>
      <c r="C195" s="39" t="s">
        <v>258</v>
      </c>
      <c r="D195" s="62" t="str">
        <f>INDEX('R0. Region mapping'!$C$9:$C$24,MATCH($C195,'R0. Region mapping'!$A$9:$A$24,0))</f>
        <v>AFR</v>
      </c>
      <c r="E195" s="57"/>
      <c r="F195" s="57"/>
      <c r="G195" s="57">
        <v>6.0027222222222197E-2</v>
      </c>
      <c r="H195" s="57">
        <v>2.6027057635527813</v>
      </c>
      <c r="I195" s="57">
        <v>1.7516969217416656</v>
      </c>
      <c r="J195" s="57">
        <v>1.7516969217416656</v>
      </c>
      <c r="K195" s="57">
        <v>30.059643459266969</v>
      </c>
      <c r="L195" s="57">
        <v>2.6302712732497011</v>
      </c>
      <c r="M195" s="57">
        <v>1.7516969217416656</v>
      </c>
      <c r="N195" s="57">
        <v>1.7516969217416656</v>
      </c>
      <c r="O195" s="57">
        <v>30.059643459266969</v>
      </c>
      <c r="P195" s="57">
        <v>2.6302712732497011</v>
      </c>
    </row>
    <row r="196" spans="1:16" x14ac:dyDescent="0.3">
      <c r="A196" s="39" t="s">
        <v>251</v>
      </c>
      <c r="B196" s="39" t="s">
        <v>373</v>
      </c>
      <c r="C196" s="39" t="s">
        <v>261</v>
      </c>
      <c r="D196" s="62" t="str">
        <f>INDEX('R0. Region mapping'!$C$9:$C$24,MATCH($C196,'R0. Region mapping'!$A$9:$A$24,0))</f>
        <v>AUS</v>
      </c>
      <c r="E196" s="57"/>
      <c r="F196" s="57">
        <v>3.1367600000000002E-2</v>
      </c>
      <c r="G196" s="57">
        <v>5.6095399999999997E-2</v>
      </c>
      <c r="H196" s="57">
        <v>3.5916030347649999</v>
      </c>
      <c r="I196" s="57">
        <v>2.301921905745</v>
      </c>
      <c r="J196" s="57">
        <v>2.301921905745</v>
      </c>
      <c r="K196" s="57"/>
      <c r="L196" s="57"/>
      <c r="M196" s="57"/>
      <c r="N196" s="57"/>
      <c r="O196" s="57"/>
      <c r="P196" s="57"/>
    </row>
    <row r="197" spans="1:16" x14ac:dyDescent="0.3">
      <c r="A197" s="39" t="s">
        <v>251</v>
      </c>
      <c r="B197" s="39" t="s">
        <v>373</v>
      </c>
      <c r="C197" s="39" t="s">
        <v>341</v>
      </c>
      <c r="D197" s="62" t="str">
        <f>INDEX('R0. Region mapping'!$C$9:$C$24,MATCH($C197,'R0. Region mapping'!$A$9:$A$24,0))</f>
        <v>NAM</v>
      </c>
      <c r="E197" s="57"/>
      <c r="F197" s="57"/>
      <c r="G197" s="57"/>
      <c r="H197" s="57">
        <v>4.0000000000000002E-4</v>
      </c>
      <c r="I197" s="57">
        <v>4.0000000000000002E-4</v>
      </c>
      <c r="J197" s="57"/>
      <c r="K197" s="57"/>
      <c r="L197" s="57"/>
      <c r="M197" s="57"/>
      <c r="N197" s="57"/>
      <c r="O197" s="57"/>
      <c r="P197" s="57"/>
    </row>
    <row r="198" spans="1:16" x14ac:dyDescent="0.3">
      <c r="A198" s="39" t="s">
        <v>251</v>
      </c>
      <c r="B198" s="39" t="s">
        <v>373</v>
      </c>
      <c r="C198" s="39" t="s">
        <v>343</v>
      </c>
      <c r="D198" s="62" t="str">
        <f>INDEX('R0. Region mapping'!$C$9:$C$24,MATCH($C198,'R0. Region mapping'!$A$9:$A$24,0))</f>
        <v>ASI</v>
      </c>
      <c r="E198" s="57"/>
      <c r="F198" s="57"/>
      <c r="G198" s="57"/>
      <c r="H198" s="57">
        <v>0.50740201980150024</v>
      </c>
      <c r="I198" s="57">
        <v>0.32813415106616661</v>
      </c>
      <c r="J198" s="57">
        <v>5.6535501260661665</v>
      </c>
      <c r="K198" s="57">
        <v>0.32813415106616661</v>
      </c>
      <c r="L198" s="57">
        <v>0.50740201980150024</v>
      </c>
      <c r="M198" s="57">
        <v>0.32813415106616661</v>
      </c>
      <c r="N198" s="57">
        <v>5.6535501260661665</v>
      </c>
      <c r="O198" s="57">
        <v>0.32813415106616661</v>
      </c>
      <c r="P198" s="57">
        <v>0.50740201980150024</v>
      </c>
    </row>
    <row r="199" spans="1:16" x14ac:dyDescent="0.3">
      <c r="A199" s="39" t="s">
        <v>251</v>
      </c>
      <c r="B199" s="39" t="s">
        <v>373</v>
      </c>
      <c r="C199" s="39" t="s">
        <v>345</v>
      </c>
      <c r="D199" s="62" t="str">
        <f>INDEX('R0. Region mapping'!$C$9:$C$24,MATCH($C199,'R0. Region mapping'!$A$9:$A$24,0))</f>
        <v>LAM</v>
      </c>
      <c r="E199" s="57"/>
      <c r="F199" s="57">
        <v>4.0410000000000001E-2</v>
      </c>
      <c r="G199" s="57">
        <v>7.9314999999999997E-2</v>
      </c>
      <c r="H199" s="57">
        <v>0.12530073387499999</v>
      </c>
      <c r="I199" s="57"/>
      <c r="J199" s="57"/>
      <c r="K199" s="57"/>
      <c r="L199" s="57"/>
      <c r="M199" s="57"/>
      <c r="N199" s="57"/>
      <c r="O199" s="57"/>
      <c r="P199" s="57"/>
    </row>
    <row r="200" spans="1:16" x14ac:dyDescent="0.3">
      <c r="A200" s="39" t="s">
        <v>251</v>
      </c>
      <c r="B200" s="39" t="s">
        <v>373</v>
      </c>
      <c r="C200" s="39" t="s">
        <v>347</v>
      </c>
      <c r="D200" s="62" t="str">
        <f>INDEX('R0. Region mapping'!$C$9:$C$24,MATCH($C200,'R0. Region mapping'!$A$9:$A$24,0))</f>
        <v>EUR</v>
      </c>
      <c r="E200" s="57"/>
      <c r="F200" s="57"/>
      <c r="G200" s="57"/>
      <c r="H200" s="57">
        <v>8.0000000000000004E-4</v>
      </c>
      <c r="I200" s="57"/>
      <c r="J200" s="57"/>
      <c r="K200" s="57">
        <v>4.0000000000000002E-4</v>
      </c>
      <c r="L200" s="57">
        <v>8.0000000000000004E-4</v>
      </c>
      <c r="M200" s="57"/>
      <c r="N200" s="57"/>
      <c r="O200" s="57">
        <v>4.0000000000000002E-4</v>
      </c>
      <c r="P200" s="57">
        <v>8.0000000000000004E-4</v>
      </c>
    </row>
    <row r="201" spans="1:16" x14ac:dyDescent="0.3">
      <c r="A201" s="39" t="s">
        <v>251</v>
      </c>
      <c r="B201" s="39" t="s">
        <v>373</v>
      </c>
      <c r="C201" s="39" t="s">
        <v>349</v>
      </c>
      <c r="D201" s="62" t="str">
        <f>INDEX('R0. Region mapping'!$C$9:$C$24,MATCH($C201,'R0. Region mapping'!$A$9:$A$24,0))</f>
        <v>ASI</v>
      </c>
      <c r="E201" s="57"/>
      <c r="F201" s="57"/>
      <c r="G201" s="57">
        <v>1.29847777777778E-2</v>
      </c>
      <c r="H201" s="57">
        <v>0.54351188930722183</v>
      </c>
      <c r="I201" s="57">
        <v>0.3537693946383334</v>
      </c>
      <c r="J201" s="57">
        <v>0.3537693946383334</v>
      </c>
      <c r="K201" s="57">
        <v>0.36079134414428798</v>
      </c>
      <c r="L201" s="57">
        <v>1.98397965457121E-2</v>
      </c>
      <c r="M201" s="57">
        <v>0.88340431567166644</v>
      </c>
      <c r="N201" s="57">
        <v>0.3537693946383334</v>
      </c>
      <c r="O201" s="57">
        <v>0.36079134414428798</v>
      </c>
      <c r="P201" s="57">
        <v>22.003323540206011</v>
      </c>
    </row>
    <row r="202" spans="1:16" x14ac:dyDescent="0.3">
      <c r="A202" s="39" t="s">
        <v>251</v>
      </c>
      <c r="B202" s="39" t="s">
        <v>373</v>
      </c>
      <c r="C202" s="39" t="s">
        <v>351</v>
      </c>
      <c r="D202" s="62" t="str">
        <f>INDEX('R0. Region mapping'!$C$9:$C$24,MATCH($C202,'R0. Region mapping'!$A$9:$A$24,0))</f>
        <v>ASI</v>
      </c>
      <c r="E202" s="57"/>
      <c r="F202" s="57"/>
      <c r="G202" s="57"/>
      <c r="H202" s="57">
        <v>4.0000000000000002E-4</v>
      </c>
      <c r="I202" s="57">
        <v>4.0000000000000002E-4</v>
      </c>
      <c r="J202" s="57">
        <v>4.0000000000000002E-4</v>
      </c>
      <c r="K202" s="57"/>
      <c r="L202" s="57">
        <v>4.0000000000000002E-4</v>
      </c>
      <c r="M202" s="57">
        <v>4.0000000000000002E-4</v>
      </c>
      <c r="N202" s="57">
        <v>4.0000000000000002E-4</v>
      </c>
      <c r="O202" s="57"/>
      <c r="P202" s="57">
        <v>4.0000000000000002E-4</v>
      </c>
    </row>
    <row r="203" spans="1:16" x14ac:dyDescent="0.3">
      <c r="A203" s="39" t="s">
        <v>251</v>
      </c>
      <c r="B203" s="39" t="s">
        <v>373</v>
      </c>
      <c r="C203" s="39" t="s">
        <v>353</v>
      </c>
      <c r="D203" s="62" t="str">
        <f>INDEX('R0. Region mapping'!$C$9:$C$24,MATCH($C203,'R0. Region mapping'!$A$9:$A$24,0))</f>
        <v>ASI</v>
      </c>
      <c r="E203" s="57"/>
      <c r="F203" s="57">
        <v>1.3974146666666656</v>
      </c>
      <c r="G203" s="57">
        <v>0.14509088888888899</v>
      </c>
      <c r="H203" s="57">
        <v>7.7364722788944427</v>
      </c>
      <c r="I203" s="57">
        <v>6.0423014601833316</v>
      </c>
      <c r="J203" s="57">
        <v>6.0423014601833316</v>
      </c>
      <c r="K203" s="57">
        <v>73.944577515023539</v>
      </c>
      <c r="L203" s="57">
        <v>7.8031004545210791</v>
      </c>
      <c r="M203" s="57">
        <v>37.266700264544532</v>
      </c>
      <c r="N203" s="57">
        <v>7.4221646620810615</v>
      </c>
      <c r="O203" s="57">
        <v>66.858210894298452</v>
      </c>
      <c r="P203" s="57">
        <v>7.8031004545210791</v>
      </c>
    </row>
    <row r="204" spans="1:16" x14ac:dyDescent="0.3">
      <c r="A204" s="39" t="s">
        <v>251</v>
      </c>
      <c r="B204" s="39" t="s">
        <v>373</v>
      </c>
      <c r="C204" s="39" t="s">
        <v>355</v>
      </c>
      <c r="D204" s="62" t="str">
        <f>INDEX('R0. Region mapping'!$C$9:$C$24,MATCH($C204,'R0. Region mapping'!$A$9:$A$24,0))</f>
        <v>AFR</v>
      </c>
      <c r="E204" s="57"/>
      <c r="F204" s="57">
        <v>1E-4</v>
      </c>
      <c r="G204" s="57"/>
      <c r="H204" s="57">
        <v>4.0000000000000002E-4</v>
      </c>
      <c r="I204" s="57">
        <v>4.0000000000000002E-4</v>
      </c>
      <c r="J204" s="57">
        <v>4.0000000000000002E-4</v>
      </c>
      <c r="K204" s="57"/>
      <c r="L204" s="57">
        <v>4.0000000000000002E-4</v>
      </c>
      <c r="M204" s="57">
        <v>4.0000000000000002E-4</v>
      </c>
      <c r="N204" s="57">
        <v>4.0000000000000002E-4</v>
      </c>
      <c r="O204" s="57"/>
      <c r="P204" s="57">
        <v>4.0000000000000002E-4</v>
      </c>
    </row>
    <row r="205" spans="1:16" x14ac:dyDescent="0.3">
      <c r="A205" s="39" t="s">
        <v>251</v>
      </c>
      <c r="B205" s="39" t="s">
        <v>373</v>
      </c>
      <c r="C205" s="39" t="s">
        <v>357</v>
      </c>
      <c r="D205" s="62" t="str">
        <f>INDEX('R0. Region mapping'!$C$9:$C$24,MATCH($C205,'R0. Region mapping'!$A$9:$A$24,0))</f>
        <v>LAM</v>
      </c>
      <c r="E205" s="57"/>
      <c r="F205" s="57">
        <v>9.4784844444444405E-2</v>
      </c>
      <c r="G205" s="57">
        <v>0.18809771111111101</v>
      </c>
      <c r="H205" s="57">
        <v>0.29684751576277801</v>
      </c>
      <c r="I205" s="57">
        <v>0.37055833389388898</v>
      </c>
      <c r="J205" s="57">
        <v>4.2524619949410694</v>
      </c>
      <c r="K205" s="57">
        <v>0.56706325797406598</v>
      </c>
      <c r="L205" s="57"/>
      <c r="M205" s="57"/>
      <c r="N205" s="57"/>
      <c r="O205" s="57"/>
      <c r="P205" s="57">
        <v>22.3075255050259</v>
      </c>
    </row>
    <row r="206" spans="1:16" x14ac:dyDescent="0.3">
      <c r="A206" s="39" t="s">
        <v>251</v>
      </c>
      <c r="B206" s="39" t="s">
        <v>373</v>
      </c>
      <c r="C206" s="39" t="s">
        <v>359</v>
      </c>
      <c r="D206" s="62" t="str">
        <f>INDEX('R0. Region mapping'!$C$9:$C$24,MATCH($C206,'R0. Region mapping'!$A$9:$A$24,0))</f>
        <v>ASI</v>
      </c>
      <c r="E206" s="57"/>
      <c r="F206" s="57"/>
      <c r="G206" s="57">
        <v>1.1085132666666699</v>
      </c>
      <c r="H206" s="57">
        <v>47.165572552756331</v>
      </c>
      <c r="I206" s="57">
        <v>31.243046728858971</v>
      </c>
      <c r="J206" s="57">
        <v>31.243046728858971</v>
      </c>
      <c r="K206" s="57">
        <v>516.37125116381765</v>
      </c>
      <c r="L206" s="57">
        <v>47.67462048251631</v>
      </c>
      <c r="M206" s="57">
        <v>53.866229080806775</v>
      </c>
      <c r="N206" s="57">
        <v>31.243046728858971</v>
      </c>
      <c r="O206" s="57">
        <v>516.37125116381765</v>
      </c>
      <c r="P206" s="57">
        <v>47.67462048251631</v>
      </c>
    </row>
    <row r="207" spans="1:16" x14ac:dyDescent="0.3">
      <c r="A207" s="39" t="s">
        <v>251</v>
      </c>
      <c r="B207" s="39" t="s">
        <v>373</v>
      </c>
      <c r="C207" s="39" t="s">
        <v>361</v>
      </c>
      <c r="D207" s="62" t="str">
        <f>INDEX('R0. Region mapping'!$C$9:$C$24,MATCH($C207,'R0. Region mapping'!$A$9:$A$24,0))</f>
        <v>ASI</v>
      </c>
      <c r="E207" s="57"/>
      <c r="F207" s="57"/>
      <c r="G207" s="57"/>
      <c r="H207" s="57">
        <v>8.0000000000000004E-4</v>
      </c>
      <c r="I207" s="57"/>
      <c r="J207" s="57">
        <v>4.0000000000000002E-4</v>
      </c>
      <c r="K207" s="57"/>
      <c r="L207" s="57">
        <v>8.0000000000000004E-4</v>
      </c>
      <c r="M207" s="57"/>
      <c r="N207" s="57">
        <v>4.0000000000000002E-4</v>
      </c>
      <c r="O207" s="57"/>
      <c r="P207" s="57">
        <v>8.0000000000000004E-4</v>
      </c>
    </row>
    <row r="208" spans="1:16" x14ac:dyDescent="0.3">
      <c r="A208" s="39" t="s">
        <v>251</v>
      </c>
      <c r="B208" s="39" t="s">
        <v>373</v>
      </c>
      <c r="C208" s="39" t="s">
        <v>363</v>
      </c>
      <c r="D208" s="62" t="str">
        <f>INDEX('R0. Region mapping'!$C$9:$C$24,MATCH($C208,'R0. Region mapping'!$A$9:$A$24,0))</f>
        <v>NAM</v>
      </c>
      <c r="E208" s="57"/>
      <c r="F208" s="57">
        <v>0.117488888888889</v>
      </c>
      <c r="G208" s="57">
        <v>0.145522222222222</v>
      </c>
      <c r="H208" s="57">
        <v>9.8633192653888866</v>
      </c>
      <c r="I208" s="57">
        <v>5.7528505918333384</v>
      </c>
      <c r="J208" s="57">
        <v>103.55354399183334</v>
      </c>
      <c r="K208" s="57">
        <v>5.9490354517990323</v>
      </c>
      <c r="L208" s="57">
        <v>9.9301455165343047</v>
      </c>
      <c r="M208" s="57">
        <v>5.7528505918333384</v>
      </c>
      <c r="N208" s="57">
        <v>21.867503992952436</v>
      </c>
      <c r="O208" s="57">
        <v>5.9490354517990216</v>
      </c>
      <c r="P208" s="57">
        <v>0.28638325320097302</v>
      </c>
    </row>
    <row r="209" spans="1:16" x14ac:dyDescent="0.3">
      <c r="A209" s="39" t="s">
        <v>251</v>
      </c>
      <c r="B209" s="39" t="s">
        <v>373</v>
      </c>
      <c r="C209" s="39" t="s">
        <v>365</v>
      </c>
      <c r="D209" s="62" t="str">
        <f>INDEX('R0. Region mapping'!$C$9:$C$24,MATCH($C209,'R0. Region mapping'!$A$9:$A$24,0))</f>
        <v>EUR</v>
      </c>
      <c r="E209" s="57"/>
      <c r="F209" s="57">
        <v>6.8324888888888796E-2</v>
      </c>
      <c r="G209" s="57">
        <v>0.13061622222222199</v>
      </c>
      <c r="H209" s="57">
        <v>8.2904343545388972</v>
      </c>
      <c r="I209" s="57">
        <v>5.3884994987833279</v>
      </c>
      <c r="J209" s="57">
        <v>5.3884994987833279</v>
      </c>
      <c r="K209" s="57">
        <v>93.578123594567273</v>
      </c>
      <c r="L209" s="57">
        <v>8.350415519866063</v>
      </c>
      <c r="M209" s="57">
        <v>5.3884994987833279</v>
      </c>
      <c r="N209" s="57">
        <v>5.3884994987833279</v>
      </c>
      <c r="O209" s="57">
        <v>5.5274594445672722</v>
      </c>
      <c r="P209" s="57">
        <v>8.350415519866063</v>
      </c>
    </row>
    <row r="210" spans="1:16" x14ac:dyDescent="0.3">
      <c r="A210" s="39" t="s">
        <v>251</v>
      </c>
      <c r="B210" s="39" t="s">
        <v>298</v>
      </c>
      <c r="C210" s="39" t="s">
        <v>258</v>
      </c>
      <c r="D210" s="62" t="str">
        <f>INDEX('R0. Region mapping'!$C$9:$C$24,MATCH($C210,'R0. Region mapping'!$A$9:$A$24,0))</f>
        <v>AFR</v>
      </c>
      <c r="E210" s="57"/>
      <c r="F210" s="57">
        <v>1.6389958884031901</v>
      </c>
      <c r="G210" s="57">
        <v>23.746148199004001</v>
      </c>
      <c r="H210" s="57"/>
      <c r="I210" s="57">
        <v>116.17074800072587</v>
      </c>
      <c r="J210" s="57">
        <v>28.192230009264019</v>
      </c>
      <c r="K210" s="57">
        <v>134.06756790448077</v>
      </c>
      <c r="L210" s="57">
        <v>96.798156365254826</v>
      </c>
      <c r="M210" s="57">
        <v>41.084220390893961</v>
      </c>
      <c r="N210" s="57">
        <v>59.810774645696199</v>
      </c>
      <c r="O210" s="57">
        <v>58.629636576780797</v>
      </c>
      <c r="P210" s="57">
        <v>23.2793429515146</v>
      </c>
    </row>
    <row r="211" spans="1:16" x14ac:dyDescent="0.3">
      <c r="A211" s="39" t="s">
        <v>251</v>
      </c>
      <c r="B211" s="39" t="s">
        <v>298</v>
      </c>
      <c r="C211" s="39" t="s">
        <v>261</v>
      </c>
      <c r="D211" s="62" t="str">
        <f>INDEX('R0. Region mapping'!$C$9:$C$24,MATCH($C211,'R0. Region mapping'!$A$9:$A$24,0))</f>
        <v>AUS</v>
      </c>
      <c r="E211" s="57"/>
      <c r="F211" s="57">
        <v>0.25260941152264693</v>
      </c>
      <c r="G211" s="57">
        <v>0.71958074579033215</v>
      </c>
      <c r="H211" s="57"/>
      <c r="I211" s="57">
        <v>0.93929455617556001</v>
      </c>
      <c r="J211" s="57"/>
      <c r="K211" s="57"/>
      <c r="L211" s="57"/>
      <c r="M211" s="57"/>
      <c r="N211" s="57"/>
      <c r="O211" s="57"/>
      <c r="P211" s="57"/>
    </row>
    <row r="212" spans="1:16" x14ac:dyDescent="0.3">
      <c r="A212" s="39" t="s">
        <v>251</v>
      </c>
      <c r="B212" s="39" t="s">
        <v>298</v>
      </c>
      <c r="C212" s="39" t="s">
        <v>341</v>
      </c>
      <c r="D212" s="62" t="str">
        <f>INDEX('R0. Region mapping'!$C$9:$C$24,MATCH($C212,'R0. Region mapping'!$A$9:$A$24,0))</f>
        <v>NAM</v>
      </c>
      <c r="E212" s="57"/>
      <c r="F212" s="57">
        <v>4.7745729339684422</v>
      </c>
      <c r="G212" s="57">
        <v>8.0515335437455295</v>
      </c>
      <c r="H212" s="57"/>
      <c r="I212" s="57">
        <v>25.948347333406147</v>
      </c>
      <c r="J212" s="57">
        <v>26.740428353420359</v>
      </c>
      <c r="K212" s="57">
        <v>32.174465491453034</v>
      </c>
      <c r="L212" s="57">
        <v>1.89252322503263</v>
      </c>
      <c r="M212" s="57">
        <v>0.43705123789523997</v>
      </c>
      <c r="N212" s="57">
        <v>13.447851497193177</v>
      </c>
      <c r="O212" s="57"/>
      <c r="P212" s="57"/>
    </row>
    <row r="213" spans="1:16" x14ac:dyDescent="0.3">
      <c r="A213" s="39" t="s">
        <v>251</v>
      </c>
      <c r="B213" s="39" t="s">
        <v>298</v>
      </c>
      <c r="C213" s="39" t="s">
        <v>343</v>
      </c>
      <c r="D213" s="62" t="str">
        <f>INDEX('R0. Region mapping'!$C$9:$C$24,MATCH($C213,'R0. Region mapping'!$A$9:$A$24,0))</f>
        <v>ASI</v>
      </c>
      <c r="E213" s="57"/>
      <c r="F213" s="57">
        <v>40.771185244624107</v>
      </c>
      <c r="G213" s="57">
        <v>73.225178547556894</v>
      </c>
      <c r="H213" s="57">
        <v>21.817900584420485</v>
      </c>
      <c r="I213" s="57">
        <v>101.43842318839704</v>
      </c>
      <c r="J213" s="57">
        <v>122.5263134789175</v>
      </c>
      <c r="K213" s="57">
        <v>125.25556816158002</v>
      </c>
      <c r="L213" s="57">
        <v>93.908833142036301</v>
      </c>
      <c r="M213" s="57"/>
      <c r="N213" s="57">
        <v>82.756974734736701</v>
      </c>
      <c r="O213" s="57">
        <v>113.2629410348498</v>
      </c>
      <c r="P213" s="57"/>
    </row>
    <row r="214" spans="1:16" x14ac:dyDescent="0.3">
      <c r="A214" s="39" t="s">
        <v>251</v>
      </c>
      <c r="B214" s="39" t="s">
        <v>298</v>
      </c>
      <c r="C214" s="39" t="s">
        <v>345</v>
      </c>
      <c r="D214" s="62" t="str">
        <f>INDEX('R0. Region mapping'!$C$9:$C$24,MATCH($C214,'R0. Region mapping'!$A$9:$A$24,0))</f>
        <v>LAM</v>
      </c>
      <c r="E214" s="57"/>
      <c r="F214" s="57">
        <v>33.011091341267736</v>
      </c>
      <c r="G214" s="57">
        <v>58.349567874061499</v>
      </c>
      <c r="H214" s="57">
        <v>1.33372108979252</v>
      </c>
      <c r="I214" s="57">
        <v>21.461308609204401</v>
      </c>
      <c r="J214" s="57">
        <v>23.320103187642999</v>
      </c>
      <c r="K214" s="57">
        <v>151.1243999049033</v>
      </c>
      <c r="L214" s="57">
        <v>56.7975820188312</v>
      </c>
      <c r="M214" s="57">
        <v>21.80433970163779</v>
      </c>
      <c r="N214" s="57">
        <v>33.998553347354211</v>
      </c>
      <c r="O214" s="57">
        <v>3.3426686213511201</v>
      </c>
      <c r="P214" s="57">
        <v>23.941778633416</v>
      </c>
    </row>
    <row r="215" spans="1:16" x14ac:dyDescent="0.3">
      <c r="A215" s="39" t="s">
        <v>251</v>
      </c>
      <c r="B215" s="39" t="s">
        <v>298</v>
      </c>
      <c r="C215" s="39" t="s">
        <v>347</v>
      </c>
      <c r="D215" s="62" t="str">
        <f>INDEX('R0. Region mapping'!$C$9:$C$24,MATCH($C215,'R0. Region mapping'!$A$9:$A$24,0))</f>
        <v>EUR</v>
      </c>
      <c r="E215" s="57"/>
      <c r="F215" s="57">
        <v>5.7729651000146038</v>
      </c>
      <c r="G215" s="57">
        <v>2.0625446839356312</v>
      </c>
      <c r="H215" s="57">
        <v>0.93989909593592702</v>
      </c>
      <c r="I215" s="57">
        <v>4.1968746829020791</v>
      </c>
      <c r="J215" s="57">
        <v>4.8407259295188698</v>
      </c>
      <c r="K215" s="57">
        <v>1.9456127804444601</v>
      </c>
      <c r="L215" s="57">
        <v>3.6711433699459</v>
      </c>
      <c r="M215" s="57"/>
      <c r="N215" s="57">
        <v>5.0053864391897598</v>
      </c>
      <c r="O215" s="57">
        <v>3.6756963281425197</v>
      </c>
      <c r="P215" s="57">
        <v>2.16529943839683</v>
      </c>
    </row>
    <row r="216" spans="1:16" x14ac:dyDescent="0.3">
      <c r="A216" s="39" t="s">
        <v>251</v>
      </c>
      <c r="B216" s="39" t="s">
        <v>298</v>
      </c>
      <c r="C216" s="39" t="s">
        <v>349</v>
      </c>
      <c r="D216" s="62" t="str">
        <f>INDEX('R0. Region mapping'!$C$9:$C$24,MATCH($C216,'R0. Region mapping'!$A$9:$A$24,0))</f>
        <v>ASI</v>
      </c>
      <c r="E216" s="57"/>
      <c r="F216" s="57"/>
      <c r="G216" s="57">
        <v>4.6171464300188596</v>
      </c>
      <c r="H216" s="57">
        <v>23.000039893618901</v>
      </c>
      <c r="I216" s="57">
        <v>89.547516441990538</v>
      </c>
      <c r="J216" s="57">
        <v>80.847442323456107</v>
      </c>
      <c r="K216" s="57">
        <v>3.5850253349010099</v>
      </c>
      <c r="L216" s="57"/>
      <c r="M216" s="57"/>
      <c r="N216" s="57">
        <v>174.71721128353579</v>
      </c>
      <c r="O216" s="57">
        <v>70.456517536219778</v>
      </c>
      <c r="P216" s="57"/>
    </row>
    <row r="217" spans="1:16" x14ac:dyDescent="0.3">
      <c r="A217" s="39" t="s">
        <v>251</v>
      </c>
      <c r="B217" s="39" t="s">
        <v>298</v>
      </c>
      <c r="C217" s="39" t="s">
        <v>351</v>
      </c>
      <c r="D217" s="62" t="str">
        <f>INDEX('R0. Region mapping'!$C$9:$C$24,MATCH($C217,'R0. Region mapping'!$A$9:$A$24,0))</f>
        <v>ASI</v>
      </c>
      <c r="E217" s="57"/>
      <c r="F217" s="57">
        <v>23.723994884249862</v>
      </c>
      <c r="G217" s="57">
        <v>9.14824277955295</v>
      </c>
      <c r="H217" s="57">
        <v>4.6491705997597004</v>
      </c>
      <c r="I217" s="57">
        <v>23.383196347031959</v>
      </c>
      <c r="J217" s="57">
        <v>52.75020042825426</v>
      </c>
      <c r="K217" s="57">
        <v>7.0999977006605102</v>
      </c>
      <c r="L217" s="57"/>
      <c r="M217" s="57"/>
      <c r="N217" s="57">
        <v>33.454723216367</v>
      </c>
      <c r="O217" s="57">
        <v>95.333958668791098</v>
      </c>
      <c r="P217" s="57"/>
    </row>
    <row r="218" spans="1:16" x14ac:dyDescent="0.3">
      <c r="A218" s="39" t="s">
        <v>251</v>
      </c>
      <c r="B218" s="39" t="s">
        <v>298</v>
      </c>
      <c r="C218" s="39" t="s">
        <v>353</v>
      </c>
      <c r="D218" s="62" t="str">
        <f>INDEX('R0. Region mapping'!$C$9:$C$24,MATCH($C218,'R0. Region mapping'!$A$9:$A$24,0))</f>
        <v>ASI</v>
      </c>
      <c r="E218" s="57"/>
      <c r="F218" s="57">
        <v>1.1054336423203639</v>
      </c>
      <c r="G218" s="57">
        <v>0.79164689467166305</v>
      </c>
      <c r="H218" s="57">
        <v>0.22922992042440299</v>
      </c>
      <c r="I218" s="57">
        <v>1.6308368216796572</v>
      </c>
      <c r="J218" s="57">
        <v>1.565714835534195</v>
      </c>
      <c r="K218" s="57">
        <v>1.17852430852376</v>
      </c>
      <c r="L218" s="57"/>
      <c r="M218" s="57">
        <v>2.4795734832593341</v>
      </c>
      <c r="N218" s="57">
        <v>1.536814541274282</v>
      </c>
      <c r="O218" s="57"/>
      <c r="P218" s="57">
        <v>0.78376711980853297</v>
      </c>
    </row>
    <row r="219" spans="1:16" x14ac:dyDescent="0.3">
      <c r="A219" s="39" t="s">
        <v>251</v>
      </c>
      <c r="B219" s="39" t="s">
        <v>298</v>
      </c>
      <c r="C219" s="39" t="s">
        <v>355</v>
      </c>
      <c r="D219" s="62" t="str">
        <f>INDEX('R0. Region mapping'!$C$9:$C$24,MATCH($C219,'R0. Region mapping'!$A$9:$A$24,0))</f>
        <v>AFR</v>
      </c>
      <c r="E219" s="57"/>
      <c r="F219" s="57">
        <v>4.4169825470929398</v>
      </c>
      <c r="G219" s="57">
        <v>4.6123402778403095</v>
      </c>
      <c r="H219" s="57">
        <v>6.5811032554207893E-2</v>
      </c>
      <c r="I219" s="57">
        <v>6.1552713319170405</v>
      </c>
      <c r="J219" s="57">
        <v>19.119133232589963</v>
      </c>
      <c r="K219" s="57">
        <v>1.45888334988562</v>
      </c>
      <c r="L219" s="57"/>
      <c r="M219" s="57">
        <v>1.63595396405778</v>
      </c>
      <c r="N219" s="57"/>
      <c r="O219" s="57">
        <v>9.6868729578217092</v>
      </c>
      <c r="P219" s="57"/>
    </row>
    <row r="220" spans="1:16" x14ac:dyDescent="0.3">
      <c r="A220" s="39" t="s">
        <v>251</v>
      </c>
      <c r="B220" s="39" t="s">
        <v>298</v>
      </c>
      <c r="C220" s="39" t="s">
        <v>357</v>
      </c>
      <c r="D220" s="62" t="str">
        <f>INDEX('R0. Region mapping'!$C$9:$C$24,MATCH($C220,'R0. Region mapping'!$A$9:$A$24,0))</f>
        <v>LAM</v>
      </c>
      <c r="E220" s="57"/>
      <c r="F220" s="57">
        <v>0.17181362360478361</v>
      </c>
      <c r="G220" s="57">
        <v>0.5383678425155789</v>
      </c>
      <c r="H220" s="57">
        <v>9.2803317888931494E-2</v>
      </c>
      <c r="I220" s="57">
        <v>0.8232065994426585</v>
      </c>
      <c r="J220" s="57">
        <v>1.1415332512974161</v>
      </c>
      <c r="K220" s="57">
        <v>0.100066299464976</v>
      </c>
      <c r="L220" s="57"/>
      <c r="M220" s="57">
        <v>0.15712195252209701</v>
      </c>
      <c r="N220" s="57"/>
      <c r="O220" s="57">
        <v>0.34889579860037001</v>
      </c>
      <c r="P220" s="57"/>
    </row>
    <row r="221" spans="1:16" x14ac:dyDescent="0.3">
      <c r="A221" s="39" t="s">
        <v>251</v>
      </c>
      <c r="B221" s="39" t="s">
        <v>298</v>
      </c>
      <c r="C221" s="39" t="s">
        <v>359</v>
      </c>
      <c r="D221" s="62" t="str">
        <f>INDEX('R0. Region mapping'!$C$9:$C$24,MATCH($C221,'R0. Region mapping'!$A$9:$A$24,0))</f>
        <v>ASI</v>
      </c>
      <c r="E221" s="57"/>
      <c r="F221" s="57">
        <v>8.7144801997660295</v>
      </c>
      <c r="G221" s="57">
        <v>34.436529212657661</v>
      </c>
      <c r="H221" s="57">
        <v>3.874384523363763</v>
      </c>
      <c r="I221" s="57">
        <v>51.696553908074954</v>
      </c>
      <c r="J221" s="57">
        <v>38.896873540206911</v>
      </c>
      <c r="K221" s="57">
        <v>7.95084942188043</v>
      </c>
      <c r="L221" s="57">
        <v>97.745215320187</v>
      </c>
      <c r="M221" s="57">
        <v>53.779865349684179</v>
      </c>
      <c r="N221" s="57">
        <v>59.655722876605701</v>
      </c>
      <c r="O221" s="57">
        <v>51.008440167272667</v>
      </c>
      <c r="P221" s="57"/>
    </row>
    <row r="222" spans="1:16" x14ac:dyDescent="0.3">
      <c r="A222" s="39" t="s">
        <v>251</v>
      </c>
      <c r="B222" s="39" t="s">
        <v>298</v>
      </c>
      <c r="C222" s="39" t="s">
        <v>361</v>
      </c>
      <c r="D222" s="62" t="str">
        <f>INDEX('R0. Region mapping'!$C$9:$C$24,MATCH($C222,'R0. Region mapping'!$A$9:$A$24,0))</f>
        <v>ASI</v>
      </c>
      <c r="E222" s="57"/>
      <c r="F222" s="57"/>
      <c r="G222" s="57">
        <v>7.4902219031269299E-2</v>
      </c>
      <c r="H222" s="57">
        <v>0.82862028618327299</v>
      </c>
      <c r="I222" s="57">
        <v>1.36773566416333</v>
      </c>
      <c r="J222" s="57">
        <v>1.194843327520646</v>
      </c>
      <c r="K222" s="57"/>
      <c r="L222" s="57"/>
      <c r="M222" s="57">
        <v>0.68142399941047005</v>
      </c>
      <c r="N222" s="57">
        <v>2.0019488218215784</v>
      </c>
      <c r="O222" s="57">
        <v>2.8006548688061947</v>
      </c>
      <c r="P222" s="57"/>
    </row>
    <row r="223" spans="1:16" x14ac:dyDescent="0.3">
      <c r="A223" s="39" t="s">
        <v>251</v>
      </c>
      <c r="B223" s="39" t="s">
        <v>298</v>
      </c>
      <c r="C223" s="39" t="s">
        <v>363</v>
      </c>
      <c r="D223" s="62" t="str">
        <f>INDEX('R0. Region mapping'!$C$9:$C$24,MATCH($C223,'R0. Region mapping'!$A$9:$A$24,0))</f>
        <v>NAM</v>
      </c>
      <c r="E223" s="57"/>
      <c r="F223" s="57">
        <v>4.3750631846816805</v>
      </c>
      <c r="G223" s="57">
        <v>6.26037903549273</v>
      </c>
      <c r="H223" s="57"/>
      <c r="I223" s="57">
        <v>71.887885921792247</v>
      </c>
      <c r="J223" s="57">
        <v>66.552776910136998</v>
      </c>
      <c r="K223" s="57">
        <v>91.185582711012785</v>
      </c>
      <c r="L223" s="57">
        <v>75.058464445332703</v>
      </c>
      <c r="M223" s="57">
        <v>75.058464445332604</v>
      </c>
      <c r="N223" s="57">
        <v>124.3304464873264</v>
      </c>
      <c r="O223" s="57">
        <v>24.29457522536535</v>
      </c>
      <c r="P223" s="57"/>
    </row>
    <row r="224" spans="1:16" x14ac:dyDescent="0.3">
      <c r="A224" s="39" t="s">
        <v>251</v>
      </c>
      <c r="B224" s="39" t="s">
        <v>298</v>
      </c>
      <c r="C224" s="39" t="s">
        <v>365</v>
      </c>
      <c r="D224" s="62" t="str">
        <f>INDEX('R0. Region mapping'!$C$9:$C$24,MATCH($C224,'R0. Region mapping'!$A$9:$A$24,0))</f>
        <v>EUR</v>
      </c>
      <c r="E224" s="57"/>
      <c r="F224" s="57">
        <v>2.7595216063873198</v>
      </c>
      <c r="G224" s="57">
        <v>7.3070790233792202</v>
      </c>
      <c r="H224" s="57"/>
      <c r="I224" s="57">
        <v>4.9525031026762401</v>
      </c>
      <c r="J224" s="57">
        <v>44.750933860104467</v>
      </c>
      <c r="K224" s="57">
        <v>51.444762566250446</v>
      </c>
      <c r="L224" s="57"/>
      <c r="M224" s="57"/>
      <c r="N224" s="57">
        <v>7.3446657512804308</v>
      </c>
      <c r="O224" s="57">
        <v>8.9646563923939695</v>
      </c>
      <c r="P224" s="57"/>
    </row>
    <row r="225" spans="1:16" x14ac:dyDescent="0.3">
      <c r="A225" s="39" t="s">
        <v>251</v>
      </c>
      <c r="B225" s="39" t="s">
        <v>374</v>
      </c>
      <c r="C225" s="39" t="s">
        <v>258</v>
      </c>
      <c r="D225" s="62" t="str">
        <f>INDEX('R0. Region mapping'!$C$9:$C$24,MATCH($C225,'R0. Region mapping'!$A$9:$A$24,0))</f>
        <v>AFR</v>
      </c>
      <c r="E225" s="57">
        <v>7.5393108359502499</v>
      </c>
      <c r="F225" s="57"/>
      <c r="G225" s="57"/>
      <c r="H225" s="57"/>
      <c r="I225" s="57">
        <v>7.2197885086715701</v>
      </c>
      <c r="J225" s="57">
        <v>8.8189892952615008</v>
      </c>
      <c r="K225" s="57">
        <v>35.571841153905702</v>
      </c>
      <c r="L225" s="57">
        <v>9.7646137857762199</v>
      </c>
      <c r="M225" s="57">
        <v>17.896525134451299</v>
      </c>
      <c r="N225" s="57">
        <v>16.912310515305201</v>
      </c>
      <c r="O225" s="57">
        <v>41.105995632671402</v>
      </c>
      <c r="P225" s="57"/>
    </row>
    <row r="226" spans="1:16" x14ac:dyDescent="0.3">
      <c r="A226" s="39" t="s">
        <v>251</v>
      </c>
      <c r="B226" s="39" t="s">
        <v>374</v>
      </c>
      <c r="C226" s="39" t="s">
        <v>261</v>
      </c>
      <c r="D226" s="62" t="str">
        <f>INDEX('R0. Region mapping'!$C$9:$C$24,MATCH($C226,'R0. Region mapping'!$A$9:$A$24,0))</f>
        <v>AUS</v>
      </c>
      <c r="E226" s="57">
        <v>2.8538812785388101</v>
      </c>
      <c r="F226" s="57"/>
      <c r="G226" s="57"/>
      <c r="H226" s="57"/>
      <c r="I226" s="57">
        <v>1.4586504312531701</v>
      </c>
      <c r="J226" s="57">
        <v>2.4503126186403801</v>
      </c>
      <c r="K226" s="57">
        <v>5.7998291427826096</v>
      </c>
      <c r="L226" s="57">
        <v>1.8335720894141501</v>
      </c>
      <c r="M226" s="57">
        <v>3.4358492255349602</v>
      </c>
      <c r="N226" s="57">
        <v>3.9705173519796899</v>
      </c>
      <c r="O226" s="57">
        <v>6.8201383319072697</v>
      </c>
      <c r="P226" s="57"/>
    </row>
    <row r="227" spans="1:16" x14ac:dyDescent="0.3">
      <c r="A227" s="39" t="s">
        <v>251</v>
      </c>
      <c r="B227" s="39" t="s">
        <v>374</v>
      </c>
      <c r="C227" s="39" t="s">
        <v>341</v>
      </c>
      <c r="D227" s="62" t="str">
        <f>INDEX('R0. Region mapping'!$C$9:$C$24,MATCH($C227,'R0. Region mapping'!$A$9:$A$24,0))</f>
        <v>NAM</v>
      </c>
      <c r="E227" s="57">
        <v>12.347838908062</v>
      </c>
      <c r="F227" s="57"/>
      <c r="G227" s="57"/>
      <c r="H227" s="57"/>
      <c r="I227" s="57"/>
      <c r="J227" s="57"/>
      <c r="K227" s="57">
        <v>9.1821784638882296</v>
      </c>
      <c r="L227" s="57"/>
      <c r="M227" s="57"/>
      <c r="N227" s="57">
        <v>9.8793036835615994E-2</v>
      </c>
      <c r="O227" s="57">
        <v>9.1889955298271992</v>
      </c>
      <c r="P227" s="57"/>
    </row>
    <row r="228" spans="1:16" x14ac:dyDescent="0.3">
      <c r="A228" s="39" t="s">
        <v>251</v>
      </c>
      <c r="B228" s="39" t="s">
        <v>374</v>
      </c>
      <c r="C228" s="39" t="s">
        <v>343</v>
      </c>
      <c r="D228" s="62" t="str">
        <f>INDEX('R0. Region mapping'!$C$9:$C$24,MATCH($C228,'R0. Region mapping'!$A$9:$A$24,0))</f>
        <v>ASI</v>
      </c>
      <c r="E228" s="57">
        <v>83.440249490289403</v>
      </c>
      <c r="F228" s="57"/>
      <c r="G228" s="57"/>
      <c r="H228" s="57"/>
      <c r="I228" s="57"/>
      <c r="J228" s="57">
        <v>62.485246321359497</v>
      </c>
      <c r="K228" s="57">
        <v>96.9218840448099</v>
      </c>
      <c r="L228" s="57">
        <v>46.186560921969402</v>
      </c>
      <c r="M228" s="57">
        <v>4.1804129528883003</v>
      </c>
      <c r="N228" s="57">
        <v>65.257371453792302</v>
      </c>
      <c r="O228" s="57">
        <v>11.3467981467118</v>
      </c>
      <c r="P228" s="57"/>
    </row>
    <row r="229" spans="1:16" x14ac:dyDescent="0.3">
      <c r="A229" s="39" t="s">
        <v>251</v>
      </c>
      <c r="B229" s="39" t="s">
        <v>374</v>
      </c>
      <c r="C229" s="39" t="s">
        <v>345</v>
      </c>
      <c r="D229" s="62" t="str">
        <f>INDEX('R0. Region mapping'!$C$9:$C$24,MATCH($C229,'R0. Region mapping'!$A$9:$A$24,0))</f>
        <v>LAM</v>
      </c>
      <c r="E229" s="57">
        <v>5.7282892935355099</v>
      </c>
      <c r="F229" s="57"/>
      <c r="G229" s="57"/>
      <c r="H229" s="57"/>
      <c r="I229" s="57">
        <v>6.8085623075087902</v>
      </c>
      <c r="J229" s="57">
        <v>20.553979193736701</v>
      </c>
      <c r="K229" s="57">
        <v>22.538119088824299</v>
      </c>
      <c r="L229" s="57">
        <v>10.070862780208</v>
      </c>
      <c r="M229" s="57">
        <v>17.6703046054295</v>
      </c>
      <c r="N229" s="57">
        <v>28.8211143946329</v>
      </c>
      <c r="O229" s="57">
        <v>28.253548675968101</v>
      </c>
      <c r="P229" s="57"/>
    </row>
    <row r="230" spans="1:16" x14ac:dyDescent="0.3">
      <c r="A230" s="39" t="s">
        <v>251</v>
      </c>
      <c r="B230" s="39" t="s">
        <v>374</v>
      </c>
      <c r="C230" s="39" t="s">
        <v>347</v>
      </c>
      <c r="D230" s="62" t="str">
        <f>INDEX('R0. Region mapping'!$C$9:$C$24,MATCH($C230,'R0. Region mapping'!$A$9:$A$24,0))</f>
        <v>EUR</v>
      </c>
      <c r="E230" s="57">
        <v>4.6821978080961699</v>
      </c>
      <c r="F230" s="57"/>
      <c r="G230" s="57"/>
      <c r="H230" s="57"/>
      <c r="I230" s="57">
        <v>1.2048069216577999</v>
      </c>
      <c r="J230" s="57">
        <v>1.5619542817116701</v>
      </c>
      <c r="K230" s="57">
        <v>4.7236776673956404</v>
      </c>
      <c r="L230" s="57"/>
      <c r="M230" s="57">
        <v>1.2823423464271</v>
      </c>
      <c r="N230" s="57">
        <v>1.7963434314079201</v>
      </c>
      <c r="O230" s="57">
        <v>7.3385990438773199</v>
      </c>
      <c r="P230" s="57"/>
    </row>
    <row r="231" spans="1:16" x14ac:dyDescent="0.3">
      <c r="A231" s="39" t="s">
        <v>251</v>
      </c>
      <c r="B231" s="39" t="s">
        <v>374</v>
      </c>
      <c r="C231" s="39" t="s">
        <v>349</v>
      </c>
      <c r="D231" s="62" t="str">
        <f>INDEX('R0. Region mapping'!$C$9:$C$24,MATCH($C231,'R0. Region mapping'!$A$9:$A$24,0))</f>
        <v>ASI</v>
      </c>
      <c r="E231" s="57">
        <v>50.570220002390798</v>
      </c>
      <c r="F231" s="57"/>
      <c r="G231" s="57"/>
      <c r="H231" s="57"/>
      <c r="I231" s="57">
        <v>17.725773718924401</v>
      </c>
      <c r="J231" s="57">
        <v>13.6245233757209</v>
      </c>
      <c r="K231" s="57">
        <v>23.103875398237701</v>
      </c>
      <c r="L231" s="57"/>
      <c r="M231" s="57">
        <v>6.4014070472858497</v>
      </c>
      <c r="N231" s="57">
        <v>15.910744488488801</v>
      </c>
      <c r="O231" s="57">
        <v>31.2350132234053</v>
      </c>
      <c r="P231" s="57"/>
    </row>
    <row r="232" spans="1:16" x14ac:dyDescent="0.3">
      <c r="A232" s="39" t="s">
        <v>251</v>
      </c>
      <c r="B232" s="39" t="s">
        <v>374</v>
      </c>
      <c r="C232" s="39" t="s">
        <v>351</v>
      </c>
      <c r="D232" s="62" t="str">
        <f>INDEX('R0. Region mapping'!$C$9:$C$24,MATCH($C232,'R0. Region mapping'!$A$9:$A$24,0))</f>
        <v>ASI</v>
      </c>
      <c r="E232" s="57">
        <v>24.854619359856599</v>
      </c>
      <c r="F232" s="57"/>
      <c r="G232" s="57"/>
      <c r="H232" s="57"/>
      <c r="I232" s="57"/>
      <c r="J232" s="57">
        <v>27.894491715378599</v>
      </c>
      <c r="K232" s="57">
        <v>45.138620312954302</v>
      </c>
      <c r="L232" s="57">
        <v>12.297586354935699</v>
      </c>
      <c r="M232" s="57">
        <v>13.8140605245122</v>
      </c>
      <c r="N232" s="57">
        <v>38.296951678813997</v>
      </c>
      <c r="O232" s="57">
        <v>52.1723811985851</v>
      </c>
      <c r="P232" s="57"/>
    </row>
    <row r="233" spans="1:16" x14ac:dyDescent="0.3">
      <c r="A233" s="39" t="s">
        <v>251</v>
      </c>
      <c r="B233" s="39" t="s">
        <v>374</v>
      </c>
      <c r="C233" s="39" t="s">
        <v>353</v>
      </c>
      <c r="D233" s="62" t="str">
        <f>INDEX('R0. Region mapping'!$C$9:$C$24,MATCH($C233,'R0. Region mapping'!$A$9:$A$24,0))</f>
        <v>ASI</v>
      </c>
      <c r="E233" s="57">
        <v>26.649836308442701</v>
      </c>
      <c r="F233" s="57"/>
      <c r="G233" s="57"/>
      <c r="H233" s="57"/>
      <c r="I233" s="57">
        <v>11.0564571578387</v>
      </c>
      <c r="J233" s="57">
        <v>9.0487718023602497</v>
      </c>
      <c r="K233" s="57">
        <v>19.658765352409301</v>
      </c>
      <c r="L233" s="57">
        <v>24.740570952726699</v>
      </c>
      <c r="M233" s="57">
        <v>11.304190290871199</v>
      </c>
      <c r="N233" s="57">
        <v>8.3564028671681392</v>
      </c>
      <c r="O233" s="57">
        <v>18.220283664658002</v>
      </c>
      <c r="P233" s="57"/>
    </row>
    <row r="234" spans="1:16" x14ac:dyDescent="0.3">
      <c r="A234" s="39" t="s">
        <v>251</v>
      </c>
      <c r="B234" s="39" t="s">
        <v>374</v>
      </c>
      <c r="C234" s="39" t="s">
        <v>355</v>
      </c>
      <c r="D234" s="62" t="str">
        <f>INDEX('R0. Region mapping'!$C$9:$C$24,MATCH($C234,'R0. Region mapping'!$A$9:$A$24,0))</f>
        <v>AFR</v>
      </c>
      <c r="E234" s="57">
        <v>4.5326349717969396</v>
      </c>
      <c r="F234" s="57"/>
      <c r="G234" s="57"/>
      <c r="H234" s="57"/>
      <c r="I234" s="57">
        <v>7.3902468140985498</v>
      </c>
      <c r="J234" s="57">
        <v>13.5367164238643</v>
      </c>
      <c r="K234" s="57">
        <v>15.6139088186224</v>
      </c>
      <c r="L234" s="57">
        <v>6.4035126988390596</v>
      </c>
      <c r="M234" s="57">
        <v>14.4951055003432</v>
      </c>
      <c r="N234" s="57">
        <v>18.906862960408901</v>
      </c>
      <c r="O234" s="57">
        <v>19.267996024280901</v>
      </c>
      <c r="P234" s="57"/>
    </row>
    <row r="235" spans="1:16" x14ac:dyDescent="0.3">
      <c r="A235" s="39" t="s">
        <v>251</v>
      </c>
      <c r="B235" s="39" t="s">
        <v>374</v>
      </c>
      <c r="C235" s="39" t="s">
        <v>357</v>
      </c>
      <c r="D235" s="62" t="str">
        <f>INDEX('R0. Region mapping'!$C$9:$C$24,MATCH($C235,'R0. Region mapping'!$A$9:$A$24,0))</f>
        <v>LAM</v>
      </c>
      <c r="E235" s="57">
        <v>12.155054865118601</v>
      </c>
      <c r="F235" s="57"/>
      <c r="G235" s="57"/>
      <c r="H235" s="57"/>
      <c r="I235" s="57">
        <v>1.7623460199785199</v>
      </c>
      <c r="J235" s="57">
        <v>22.747938991962801</v>
      </c>
      <c r="K235" s="57">
        <v>30.043466937532099</v>
      </c>
      <c r="L235" s="57">
        <v>10.9721133036787</v>
      </c>
      <c r="M235" s="57">
        <v>13.596219552863101</v>
      </c>
      <c r="N235" s="57">
        <v>31.752179910766799</v>
      </c>
      <c r="O235" s="57">
        <v>36.242323906713601</v>
      </c>
      <c r="P235" s="57"/>
    </row>
    <row r="236" spans="1:16" x14ac:dyDescent="0.3">
      <c r="A236" s="39" t="s">
        <v>251</v>
      </c>
      <c r="B236" s="39" t="s">
        <v>374</v>
      </c>
      <c r="C236" s="39" t="s">
        <v>359</v>
      </c>
      <c r="D236" s="62" t="str">
        <f>INDEX('R0. Region mapping'!$C$9:$C$24,MATCH($C236,'R0. Region mapping'!$A$9:$A$24,0))</f>
        <v>ASI</v>
      </c>
      <c r="E236" s="57">
        <v>37.671372289412403</v>
      </c>
      <c r="F236" s="57"/>
      <c r="G236" s="57"/>
      <c r="H236" s="57"/>
      <c r="I236" s="57">
        <v>28.6436590367754</v>
      </c>
      <c r="J236" s="57">
        <v>62.892500242161098</v>
      </c>
      <c r="K236" s="57">
        <v>61.641638191276698</v>
      </c>
      <c r="L236" s="57">
        <v>52.1174786140541</v>
      </c>
      <c r="M236" s="57">
        <v>60.292114221265798</v>
      </c>
      <c r="N236" s="57">
        <v>86.667600605270806</v>
      </c>
      <c r="O236" s="57">
        <v>77.500482249733807</v>
      </c>
      <c r="P236" s="57"/>
    </row>
    <row r="237" spans="1:16" x14ac:dyDescent="0.3">
      <c r="A237" s="39" t="s">
        <v>251</v>
      </c>
      <c r="B237" s="39" t="s">
        <v>374</v>
      </c>
      <c r="C237" s="39" t="s">
        <v>361</v>
      </c>
      <c r="D237" s="62" t="str">
        <f>INDEX('R0. Region mapping'!$C$9:$C$24,MATCH($C237,'R0. Region mapping'!$A$9:$A$24,0))</f>
        <v>ASI</v>
      </c>
      <c r="E237" s="57">
        <v>20.0175222301215</v>
      </c>
      <c r="F237" s="57"/>
      <c r="G237" s="57"/>
      <c r="H237" s="57"/>
      <c r="I237" s="57">
        <v>6.4216737692710497</v>
      </c>
      <c r="J237" s="57">
        <v>8.5279761510091898</v>
      </c>
      <c r="K237" s="57">
        <v>23.826040789132001</v>
      </c>
      <c r="L237" s="57">
        <v>2.6412512388953</v>
      </c>
      <c r="M237" s="57">
        <v>7.6210621138457499</v>
      </c>
      <c r="N237" s="57">
        <v>9.4307846764416396</v>
      </c>
      <c r="O237" s="57">
        <v>24.381906884624399</v>
      </c>
      <c r="P237" s="57"/>
    </row>
    <row r="238" spans="1:16" x14ac:dyDescent="0.3">
      <c r="A238" s="39" t="s">
        <v>251</v>
      </c>
      <c r="B238" s="39" t="s">
        <v>374</v>
      </c>
      <c r="C238" s="39" t="s">
        <v>363</v>
      </c>
      <c r="D238" s="62" t="str">
        <f>INDEX('R0. Region mapping'!$C$9:$C$24,MATCH($C238,'R0. Region mapping'!$A$9:$A$24,0))</f>
        <v>NAM</v>
      </c>
      <c r="E238" s="57">
        <v>69.841074808809196</v>
      </c>
      <c r="F238" s="57"/>
      <c r="G238" s="57"/>
      <c r="H238" s="57"/>
      <c r="I238" s="57">
        <v>5.25115146772721</v>
      </c>
      <c r="J238" s="57">
        <v>54.948338545964504</v>
      </c>
      <c r="K238" s="57">
        <v>104.78217791879599</v>
      </c>
      <c r="L238" s="57">
        <v>6.4407498936076903</v>
      </c>
      <c r="M238" s="57">
        <v>25.0540741724833</v>
      </c>
      <c r="N238" s="57">
        <v>69.498627472704101</v>
      </c>
      <c r="O238" s="57">
        <v>42.117258083187799</v>
      </c>
      <c r="P238" s="57"/>
    </row>
    <row r="239" spans="1:16" x14ac:dyDescent="0.3">
      <c r="A239" s="39" t="s">
        <v>251</v>
      </c>
      <c r="B239" s="39" t="s">
        <v>374</v>
      </c>
      <c r="C239" s="39" t="s">
        <v>365</v>
      </c>
      <c r="D239" s="62" t="str">
        <f>INDEX('R0. Region mapping'!$C$9:$C$24,MATCH($C239,'R0. Region mapping'!$A$9:$A$24,0))</f>
        <v>EUR</v>
      </c>
      <c r="E239" s="57">
        <v>101.547794336724</v>
      </c>
      <c r="F239" s="57"/>
      <c r="G239" s="57"/>
      <c r="H239" s="57"/>
      <c r="I239" s="57">
        <v>21.293257792024001</v>
      </c>
      <c r="J239" s="57">
        <v>38.802049401858099</v>
      </c>
      <c r="K239" s="57">
        <v>134.24202918241201</v>
      </c>
      <c r="L239" s="57"/>
      <c r="M239" s="57">
        <v>14.1133907767833</v>
      </c>
      <c r="N239" s="57"/>
      <c r="O239" s="57">
        <v>47.181242433498298</v>
      </c>
      <c r="P239" s="57"/>
    </row>
    <row r="240" spans="1:16" x14ac:dyDescent="0.3">
      <c r="A240" s="39" t="s">
        <v>251</v>
      </c>
      <c r="B240" s="39" t="s">
        <v>300</v>
      </c>
      <c r="C240" s="39" t="s">
        <v>258</v>
      </c>
      <c r="D240" s="62" t="str">
        <f>INDEX('R0. Region mapping'!$C$9:$C$24,MATCH($C240,'R0. Region mapping'!$A$9:$A$24,0))</f>
        <v>AFR</v>
      </c>
      <c r="E240" s="57"/>
      <c r="F240" s="57">
        <v>9.6271169319645106E-3</v>
      </c>
      <c r="G240" s="57"/>
      <c r="H240" s="57">
        <v>1.41248559344415E-2</v>
      </c>
      <c r="I240" s="57"/>
      <c r="J240" s="57"/>
      <c r="K240" s="57"/>
      <c r="L240" s="57"/>
      <c r="M240" s="57"/>
      <c r="N240" s="57"/>
      <c r="O240" s="57"/>
      <c r="P240" s="57"/>
    </row>
    <row r="241" spans="1:16" x14ac:dyDescent="0.3">
      <c r="A241" s="39" t="s">
        <v>251</v>
      </c>
      <c r="B241" s="39" t="s">
        <v>300</v>
      </c>
      <c r="C241" s="39" t="s">
        <v>261</v>
      </c>
      <c r="D241" s="62" t="str">
        <f>INDEX('R0. Region mapping'!$C$9:$C$24,MATCH($C241,'R0. Region mapping'!$A$9:$A$24,0))</f>
        <v>AUS</v>
      </c>
      <c r="E241" s="57"/>
      <c r="F241" s="57">
        <v>3.7147728757476697E-2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</row>
    <row r="242" spans="1:16" x14ac:dyDescent="0.3">
      <c r="A242" s="39" t="s">
        <v>251</v>
      </c>
      <c r="B242" s="39" t="s">
        <v>300</v>
      </c>
      <c r="C242" s="39" t="s">
        <v>345</v>
      </c>
      <c r="D242" s="62" t="str">
        <f>INDEX('R0. Region mapping'!$C$9:$C$24,MATCH($C242,'R0. Region mapping'!$A$9:$A$24,0))</f>
        <v>LAM</v>
      </c>
      <c r="E242" s="57"/>
      <c r="F242" s="57">
        <v>4.5224836286527299E-2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</row>
    <row r="243" spans="1:16" x14ac:dyDescent="0.3">
      <c r="A243" s="39" t="s">
        <v>251</v>
      </c>
      <c r="B243" s="39" t="s">
        <v>300</v>
      </c>
      <c r="C243" s="39" t="s">
        <v>349</v>
      </c>
      <c r="D243" s="62" t="str">
        <f>INDEX('R0. Region mapping'!$C$9:$C$24,MATCH($C243,'R0. Region mapping'!$A$9:$A$24,0))</f>
        <v>ASI</v>
      </c>
      <c r="E243" s="57"/>
      <c r="F243" s="57"/>
      <c r="G243" s="57"/>
      <c r="H243" s="57"/>
      <c r="I243" s="57"/>
      <c r="J243" s="57"/>
      <c r="K243" s="57"/>
      <c r="L243" s="57"/>
      <c r="M243" s="57">
        <v>5.2099049485119302</v>
      </c>
      <c r="N243" s="57">
        <v>9.3728640149086395</v>
      </c>
      <c r="O243" s="57"/>
      <c r="P243" s="57">
        <v>6.0093398185826601</v>
      </c>
    </row>
    <row r="244" spans="1:16" x14ac:dyDescent="0.3">
      <c r="A244" s="39" t="s">
        <v>251</v>
      </c>
      <c r="B244" s="39" t="s">
        <v>300</v>
      </c>
      <c r="C244" s="39" t="s">
        <v>353</v>
      </c>
      <c r="D244" s="62" t="str">
        <f>INDEX('R0. Region mapping'!$C$9:$C$24,MATCH($C244,'R0. Region mapping'!$A$9:$A$24,0))</f>
        <v>ASI</v>
      </c>
      <c r="E244" s="57"/>
      <c r="F244" s="57"/>
      <c r="G244" s="57"/>
      <c r="H244" s="57">
        <v>0.71737933536276</v>
      </c>
      <c r="I244" s="57">
        <v>2.5003840956888501</v>
      </c>
      <c r="J244" s="57"/>
      <c r="K244" s="57">
        <v>3.3213115317558199</v>
      </c>
      <c r="L244" s="57">
        <v>1.5423185964422399</v>
      </c>
      <c r="M244" s="57">
        <v>2.5337989679128099</v>
      </c>
      <c r="N244" s="57"/>
      <c r="O244" s="57"/>
      <c r="P244" s="57"/>
    </row>
    <row r="245" spans="1:16" x14ac:dyDescent="0.3">
      <c r="A245" s="39" t="s">
        <v>251</v>
      </c>
      <c r="B245" s="39" t="s">
        <v>300</v>
      </c>
      <c r="C245" s="39" t="s">
        <v>355</v>
      </c>
      <c r="D245" s="62" t="str">
        <f>INDEX('R0. Region mapping'!$C$9:$C$24,MATCH($C245,'R0. Region mapping'!$A$9:$A$24,0))</f>
        <v>AFR</v>
      </c>
      <c r="E245" s="57"/>
      <c r="F245" s="57">
        <v>29.8068141903758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>
        <v>1.2280542551001901</v>
      </c>
    </row>
    <row r="246" spans="1:16" x14ac:dyDescent="0.3">
      <c r="A246" s="39" t="s">
        <v>251</v>
      </c>
      <c r="B246" s="39" t="s">
        <v>300</v>
      </c>
      <c r="C246" s="39" t="s">
        <v>359</v>
      </c>
      <c r="D246" s="62" t="str">
        <f>INDEX('R0. Region mapping'!$C$9:$C$24,MATCH($C246,'R0. Region mapping'!$A$9:$A$24,0))</f>
        <v>ASI</v>
      </c>
      <c r="E246" s="57"/>
      <c r="F246" s="57">
        <v>39.034018264840199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</row>
    <row r="247" spans="1:16" x14ac:dyDescent="0.3">
      <c r="A247" s="39" t="s">
        <v>251</v>
      </c>
      <c r="B247" s="39" t="s">
        <v>300</v>
      </c>
      <c r="C247" s="39" t="s">
        <v>363</v>
      </c>
      <c r="D247" s="62" t="str">
        <f>INDEX('R0. Region mapping'!$C$9:$C$24,MATCH($C247,'R0. Region mapping'!$A$9:$A$24,0))</f>
        <v>NAM</v>
      </c>
      <c r="E247" s="57"/>
      <c r="F247" s="57">
        <v>0.40733342160341601</v>
      </c>
      <c r="G247" s="57">
        <v>0.43540518942072398</v>
      </c>
      <c r="H247" s="57"/>
      <c r="I247" s="57"/>
      <c r="J247" s="57"/>
      <c r="K247" s="57"/>
      <c r="L247" s="57"/>
      <c r="M247" s="57">
        <v>11.056771834658299</v>
      </c>
      <c r="N247" s="57">
        <v>42.090304771812697</v>
      </c>
      <c r="O247" s="57"/>
      <c r="P247" s="57"/>
    </row>
    <row r="248" spans="1:16" x14ac:dyDescent="0.3">
      <c r="A248" s="39" t="s">
        <v>251</v>
      </c>
      <c r="B248" s="39" t="s">
        <v>300</v>
      </c>
      <c r="C248" s="39" t="s">
        <v>365</v>
      </c>
      <c r="D248" s="62" t="str">
        <f>INDEX('R0. Region mapping'!$C$9:$C$24,MATCH($C248,'R0. Region mapping'!$A$9:$A$24,0))</f>
        <v>EUR</v>
      </c>
      <c r="E248" s="57"/>
      <c r="F248" s="57"/>
      <c r="G248" s="57">
        <v>20.097602739726</v>
      </c>
      <c r="H248" s="57"/>
      <c r="I248" s="57"/>
      <c r="J248" s="57"/>
      <c r="K248" s="57"/>
      <c r="L248" s="57"/>
      <c r="M248" s="57"/>
      <c r="N248" s="57"/>
      <c r="O248" s="57"/>
      <c r="P248" s="57"/>
    </row>
    <row r="249" spans="1:16" x14ac:dyDescent="0.3">
      <c r="A249" s="39" t="s">
        <v>251</v>
      </c>
      <c r="B249" s="39" t="s">
        <v>288</v>
      </c>
      <c r="C249" s="39" t="s">
        <v>258</v>
      </c>
      <c r="D249" s="62" t="str">
        <f>INDEX('R0. Region mapping'!$C$9:$C$24,MATCH($C249,'R0. Region mapping'!$A$9:$A$24,0))</f>
        <v>AFR</v>
      </c>
      <c r="E249" s="57"/>
      <c r="F249" s="57"/>
      <c r="G249" s="57"/>
      <c r="H249" s="57">
        <v>7.9133486466894998E-2</v>
      </c>
      <c r="I249" s="57">
        <v>13.569200946755201</v>
      </c>
      <c r="J249" s="57">
        <v>126.4376367514444</v>
      </c>
      <c r="K249" s="57">
        <v>599.94685113436128</v>
      </c>
      <c r="L249" s="57">
        <v>732.53856823426668</v>
      </c>
      <c r="M249" s="57">
        <v>2204.7489668586468</v>
      </c>
      <c r="N249" s="57">
        <v>2703.8356667540106</v>
      </c>
      <c r="O249" s="57">
        <v>2308.7550243485084</v>
      </c>
      <c r="P249" s="57">
        <v>5588.2241815872458</v>
      </c>
    </row>
    <row r="250" spans="1:16" x14ac:dyDescent="0.3">
      <c r="A250" s="39" t="s">
        <v>251</v>
      </c>
      <c r="B250" s="39" t="s">
        <v>288</v>
      </c>
      <c r="C250" s="39" t="s">
        <v>261</v>
      </c>
      <c r="D250" s="62" t="str">
        <f>INDEX('R0. Region mapping'!$C$9:$C$24,MATCH($C250,'R0. Region mapping'!$A$9:$A$24,0))</f>
        <v>AUS</v>
      </c>
      <c r="E250" s="57"/>
      <c r="F250" s="57">
        <v>2.1885387145361999E-4</v>
      </c>
      <c r="G250" s="57">
        <v>2.9942685958658499</v>
      </c>
      <c r="H250" s="57">
        <v>4.7541548581442301E-4</v>
      </c>
      <c r="I250" s="57">
        <v>106.04005329875669</v>
      </c>
      <c r="J250" s="57">
        <v>2.2986561141740198</v>
      </c>
      <c r="K250" s="57">
        <v>0.92593118644443195</v>
      </c>
      <c r="L250" s="57">
        <v>171.75990770919921</v>
      </c>
      <c r="M250" s="57">
        <v>1.69520025808619</v>
      </c>
      <c r="N250" s="57">
        <v>19.097396560360298</v>
      </c>
      <c r="O250" s="57">
        <v>153.92559221088499</v>
      </c>
      <c r="P250" s="57">
        <v>9.3398106872577191</v>
      </c>
    </row>
    <row r="251" spans="1:16" x14ac:dyDescent="0.3">
      <c r="A251" s="39" t="s">
        <v>251</v>
      </c>
      <c r="B251" s="39" t="s">
        <v>288</v>
      </c>
      <c r="C251" s="39" t="s">
        <v>341</v>
      </c>
      <c r="D251" s="62" t="str">
        <f>INDEX('R0. Region mapping'!$C$9:$C$24,MATCH($C251,'R0. Region mapping'!$A$9:$A$24,0))</f>
        <v>NAM</v>
      </c>
      <c r="E251" s="57"/>
      <c r="F251" s="57">
        <v>3.3822871042832201E-4</v>
      </c>
      <c r="G251" s="57">
        <v>8.4557177607080304E-4</v>
      </c>
      <c r="H251" s="57">
        <v>3.47416265353118</v>
      </c>
      <c r="I251" s="57">
        <v>12.852136660237701</v>
      </c>
      <c r="J251" s="57">
        <v>115.4985668484122</v>
      </c>
      <c r="K251" s="57">
        <v>131.3139269372235</v>
      </c>
      <c r="L251" s="57">
        <v>583.40917305203038</v>
      </c>
      <c r="M251" s="57">
        <v>189.1690399323725</v>
      </c>
      <c r="N251" s="57">
        <v>202.17724628926729</v>
      </c>
      <c r="O251" s="57">
        <v>610.52155188364804</v>
      </c>
      <c r="P251" s="57">
        <v>190.24539437471338</v>
      </c>
    </row>
    <row r="252" spans="1:16" x14ac:dyDescent="0.3">
      <c r="A252" s="39" t="s">
        <v>251</v>
      </c>
      <c r="B252" s="39" t="s">
        <v>288</v>
      </c>
      <c r="C252" s="39" t="s">
        <v>343</v>
      </c>
      <c r="D252" s="62" t="str">
        <f>INDEX('R0. Region mapping'!$C$9:$C$24,MATCH($C252,'R0. Region mapping'!$A$9:$A$24,0))</f>
        <v>ASI</v>
      </c>
      <c r="E252" s="57"/>
      <c r="F252" s="57">
        <v>0.22</v>
      </c>
      <c r="G252" s="57">
        <v>6.78</v>
      </c>
      <c r="H252" s="57">
        <v>21.012588913277799</v>
      </c>
      <c r="I252" s="57">
        <v>4163.1529181176811</v>
      </c>
      <c r="J252" s="57">
        <v>754.77909679153618</v>
      </c>
      <c r="K252" s="57">
        <v>651.58262143056504</v>
      </c>
      <c r="L252" s="57">
        <v>4115.2510716792121</v>
      </c>
      <c r="M252" s="57">
        <v>3233.4981275654013</v>
      </c>
      <c r="N252" s="57">
        <v>675.12779148465802</v>
      </c>
      <c r="O252" s="57">
        <v>4103.7411761175135</v>
      </c>
      <c r="P252" s="57">
        <v>3263.4302576858327</v>
      </c>
    </row>
    <row r="253" spans="1:16" x14ac:dyDescent="0.3">
      <c r="A253" s="39" t="s">
        <v>251</v>
      </c>
      <c r="B253" s="39" t="s">
        <v>288</v>
      </c>
      <c r="C253" s="39" t="s">
        <v>345</v>
      </c>
      <c r="D253" s="62" t="str">
        <f>INDEX('R0. Region mapping'!$C$9:$C$24,MATCH($C253,'R0. Region mapping'!$A$9:$A$24,0))</f>
        <v>LAM</v>
      </c>
      <c r="E253" s="57"/>
      <c r="F253" s="57"/>
      <c r="G253" s="57">
        <v>5.6260603980782399E-2</v>
      </c>
      <c r="H253" s="57"/>
      <c r="I253" s="57">
        <v>1.2295420840368901E-2</v>
      </c>
      <c r="J253" s="57">
        <v>168.88407030321099</v>
      </c>
      <c r="K253" s="57">
        <v>464.74991182255212</v>
      </c>
      <c r="L253" s="57">
        <v>3499.6699750999082</v>
      </c>
      <c r="M253" s="57">
        <v>3323.3072067292801</v>
      </c>
      <c r="N253" s="57">
        <v>1421.2105370927179</v>
      </c>
      <c r="O253" s="57">
        <v>4156.7342001070701</v>
      </c>
      <c r="P253" s="57">
        <v>3608.3892373392982</v>
      </c>
    </row>
    <row r="254" spans="1:16" x14ac:dyDescent="0.3">
      <c r="A254" s="39" t="s">
        <v>251</v>
      </c>
      <c r="B254" s="39" t="s">
        <v>288</v>
      </c>
      <c r="C254" s="39" t="s">
        <v>347</v>
      </c>
      <c r="D254" s="62" t="str">
        <f>INDEX('R0. Region mapping'!$C$9:$C$24,MATCH($C254,'R0. Region mapping'!$A$9:$A$24,0))</f>
        <v>EUR</v>
      </c>
      <c r="E254" s="57"/>
      <c r="F254" s="57"/>
      <c r="G254" s="57">
        <v>2</v>
      </c>
      <c r="H254" s="57">
        <v>4.8985707277525901</v>
      </c>
      <c r="I254" s="57">
        <v>20.806074038470101</v>
      </c>
      <c r="J254" s="57">
        <v>94.10177573063855</v>
      </c>
      <c r="K254" s="57">
        <v>60.876153550761998</v>
      </c>
      <c r="L254" s="57">
        <v>83.723801001583496</v>
      </c>
      <c r="M254" s="57">
        <v>245.12605244498829</v>
      </c>
      <c r="N254" s="57">
        <v>208.44372979145851</v>
      </c>
      <c r="O254" s="57">
        <v>230.8322986731271</v>
      </c>
      <c r="P254" s="57">
        <v>377.70240070110304</v>
      </c>
    </row>
    <row r="255" spans="1:16" x14ac:dyDescent="0.3">
      <c r="A255" s="39" t="s">
        <v>251</v>
      </c>
      <c r="B255" s="39" t="s">
        <v>288</v>
      </c>
      <c r="C255" s="39" t="s">
        <v>349</v>
      </c>
      <c r="D255" s="62" t="str">
        <f>INDEX('R0. Region mapping'!$C$9:$C$24,MATCH($C255,'R0. Region mapping'!$A$9:$A$24,0))</f>
        <v>ASI</v>
      </c>
      <c r="E255" s="57"/>
      <c r="F255" s="57"/>
      <c r="G255" s="57"/>
      <c r="H255" s="57"/>
      <c r="I255" s="57">
        <v>183.39149525789469</v>
      </c>
      <c r="J255" s="57">
        <v>72.311207414537904</v>
      </c>
      <c r="K255" s="57">
        <v>33.849130106827999</v>
      </c>
      <c r="L255" s="57">
        <v>172.44219321481501</v>
      </c>
      <c r="M255" s="57">
        <v>436.62050265002188</v>
      </c>
      <c r="N255" s="57">
        <v>152.75515383249331</v>
      </c>
      <c r="O255" s="57">
        <v>210.00158053680099</v>
      </c>
      <c r="P255" s="57">
        <v>414.38763519628401</v>
      </c>
    </row>
    <row r="256" spans="1:16" x14ac:dyDescent="0.3">
      <c r="A256" s="39" t="s">
        <v>251</v>
      </c>
      <c r="B256" s="39" t="s">
        <v>288</v>
      </c>
      <c r="C256" s="39" t="s">
        <v>351</v>
      </c>
      <c r="D256" s="62" t="str">
        <f>INDEX('R0. Region mapping'!$C$9:$C$24,MATCH($C256,'R0. Region mapping'!$A$9:$A$24,0))</f>
        <v>ASI</v>
      </c>
      <c r="E256" s="57"/>
      <c r="F256" s="57">
        <v>0.14000000000000001</v>
      </c>
      <c r="G256" s="57">
        <v>0.18831530542210001</v>
      </c>
      <c r="H256" s="57">
        <v>4.6712696945778998</v>
      </c>
      <c r="I256" s="57">
        <v>244.05835330808901</v>
      </c>
      <c r="J256" s="57">
        <v>582.9106754491421</v>
      </c>
      <c r="K256" s="57">
        <v>530.98539842325545</v>
      </c>
      <c r="L256" s="57">
        <v>634.08076875044799</v>
      </c>
      <c r="M256" s="57">
        <v>2674.6889000898595</v>
      </c>
      <c r="N256" s="57">
        <v>1520.1477269533559</v>
      </c>
      <c r="O256" s="57">
        <v>751.01309770216494</v>
      </c>
      <c r="P256" s="57">
        <v>5398.6487330189466</v>
      </c>
    </row>
    <row r="257" spans="1:16" x14ac:dyDescent="0.3">
      <c r="A257" s="39" t="s">
        <v>251</v>
      </c>
      <c r="B257" s="39" t="s">
        <v>288</v>
      </c>
      <c r="C257" s="39" t="s">
        <v>353</v>
      </c>
      <c r="D257" s="62" t="str">
        <f>INDEX('R0. Region mapping'!$C$9:$C$24,MATCH($C257,'R0. Region mapping'!$A$9:$A$24,0))</f>
        <v>ASI</v>
      </c>
      <c r="E257" s="57"/>
      <c r="F257" s="57">
        <v>2.15</v>
      </c>
      <c r="G257" s="57">
        <v>4.8499999999999996</v>
      </c>
      <c r="H257" s="57"/>
      <c r="I257" s="57">
        <v>270.41796363681601</v>
      </c>
      <c r="J257" s="57">
        <v>4.0714280781316097</v>
      </c>
      <c r="K257" s="57">
        <v>62.317497889995103</v>
      </c>
      <c r="L257" s="57">
        <v>227.87291730246699</v>
      </c>
      <c r="M257" s="57">
        <v>45.474173539918802</v>
      </c>
      <c r="N257" s="57">
        <v>98.354566145034298</v>
      </c>
      <c r="O257" s="57">
        <v>188.36064343012751</v>
      </c>
      <c r="P257" s="57">
        <v>73.322638148117775</v>
      </c>
    </row>
    <row r="258" spans="1:16" x14ac:dyDescent="0.3">
      <c r="A258" s="39" t="s">
        <v>251</v>
      </c>
      <c r="B258" s="39" t="s">
        <v>288</v>
      </c>
      <c r="C258" s="39" t="s">
        <v>355</v>
      </c>
      <c r="D258" s="62" t="str">
        <f>INDEX('R0. Region mapping'!$C$9:$C$24,MATCH($C258,'R0. Region mapping'!$A$9:$A$24,0))</f>
        <v>AFR</v>
      </c>
      <c r="E258" s="57"/>
      <c r="F258" s="57">
        <v>1.98958064957836E-5</v>
      </c>
      <c r="G258" s="57">
        <v>0.112000171222097</v>
      </c>
      <c r="H258" s="57"/>
      <c r="I258" s="57">
        <v>60.860548123225399</v>
      </c>
      <c r="J258" s="57">
        <v>644.76279606683806</v>
      </c>
      <c r="K258" s="57">
        <v>229.67055365970538</v>
      </c>
      <c r="L258" s="57">
        <v>411.56568217599141</v>
      </c>
      <c r="M258" s="57">
        <v>1785.9725448024042</v>
      </c>
      <c r="N258" s="57">
        <v>778.47193493021405</v>
      </c>
      <c r="O258" s="57">
        <v>614.36615452884018</v>
      </c>
      <c r="P258" s="57">
        <v>2162.1835375627479</v>
      </c>
    </row>
    <row r="259" spans="1:16" x14ac:dyDescent="0.3">
      <c r="A259" s="39" t="s">
        <v>251</v>
      </c>
      <c r="B259" s="39" t="s">
        <v>288</v>
      </c>
      <c r="C259" s="39" t="s">
        <v>357</v>
      </c>
      <c r="D259" s="62" t="str">
        <f>INDEX('R0. Region mapping'!$C$9:$C$24,MATCH($C259,'R0. Region mapping'!$A$9:$A$24,0))</f>
        <v>LAM</v>
      </c>
      <c r="E259" s="57"/>
      <c r="F259" s="57"/>
      <c r="G259" s="57">
        <v>5.6260603980782399E-2</v>
      </c>
      <c r="H259" s="57"/>
      <c r="I259" s="57">
        <v>1.2295420840368901E-2</v>
      </c>
      <c r="J259" s="57">
        <v>11.7134560350766</v>
      </c>
      <c r="K259" s="57">
        <v>43.655157374960602</v>
      </c>
      <c r="L259" s="57">
        <v>45.655689106735778</v>
      </c>
      <c r="M259" s="57">
        <v>13.451750737600699</v>
      </c>
      <c r="N259" s="57">
        <v>60.968485948064703</v>
      </c>
      <c r="O259" s="57">
        <v>34.898431125947099</v>
      </c>
      <c r="P259" s="57">
        <v>7.5418222566391098</v>
      </c>
    </row>
    <row r="260" spans="1:16" x14ac:dyDescent="0.3">
      <c r="A260" s="39" t="s">
        <v>251</v>
      </c>
      <c r="B260" s="39" t="s">
        <v>288</v>
      </c>
      <c r="C260" s="39" t="s">
        <v>359</v>
      </c>
      <c r="D260" s="62" t="str">
        <f>INDEX('R0. Region mapping'!$C$9:$C$24,MATCH($C260,'R0. Region mapping'!$A$9:$A$24,0))</f>
        <v>ASI</v>
      </c>
      <c r="E260" s="57"/>
      <c r="F260" s="57"/>
      <c r="G260" s="57"/>
      <c r="H260" s="57"/>
      <c r="I260" s="57">
        <v>428.68094640616039</v>
      </c>
      <c r="J260" s="57">
        <v>176.0302228132839</v>
      </c>
      <c r="K260" s="57">
        <v>330.79455018190038</v>
      </c>
      <c r="L260" s="57">
        <v>633.29076912352048</v>
      </c>
      <c r="M260" s="57">
        <v>1049.918336512784</v>
      </c>
      <c r="N260" s="57">
        <v>1762.822306776194</v>
      </c>
      <c r="O260" s="57">
        <v>1882.5809783982281</v>
      </c>
      <c r="P260" s="57">
        <v>2710.4453963901078</v>
      </c>
    </row>
    <row r="261" spans="1:16" x14ac:dyDescent="0.3">
      <c r="A261" s="39" t="s">
        <v>251</v>
      </c>
      <c r="B261" s="39" t="s">
        <v>288</v>
      </c>
      <c r="C261" s="39" t="s">
        <v>361</v>
      </c>
      <c r="D261" s="62" t="str">
        <f>INDEX('R0. Region mapping'!$C$9:$C$24,MATCH($C261,'R0. Region mapping'!$A$9:$A$24,0))</f>
        <v>ASI</v>
      </c>
      <c r="E261" s="57"/>
      <c r="F261" s="57">
        <v>0.44944911955078798</v>
      </c>
      <c r="G261" s="57">
        <v>0.24367362421081801</v>
      </c>
      <c r="H261" s="57"/>
      <c r="I261" s="57">
        <v>227.387800626478</v>
      </c>
      <c r="J261" s="57">
        <v>28.117887081462719</v>
      </c>
      <c r="K261" s="57">
        <v>27.528836725125196</v>
      </c>
      <c r="L261" s="57">
        <v>309.23805017126858</v>
      </c>
      <c r="M261" s="57">
        <v>29.936597382732931</v>
      </c>
      <c r="N261" s="57">
        <v>38.357873477222839</v>
      </c>
      <c r="O261" s="57">
        <v>384.61473810928084</v>
      </c>
      <c r="P261" s="57">
        <v>83.814750417331695</v>
      </c>
    </row>
    <row r="262" spans="1:16" x14ac:dyDescent="0.3">
      <c r="A262" s="39" t="s">
        <v>251</v>
      </c>
      <c r="B262" s="39" t="s">
        <v>288</v>
      </c>
      <c r="C262" s="39" t="s">
        <v>363</v>
      </c>
      <c r="D262" s="62" t="str">
        <f>INDEX('R0. Region mapping'!$C$9:$C$24,MATCH($C262,'R0. Region mapping'!$A$9:$A$24,0))</f>
        <v>NAM</v>
      </c>
      <c r="E262" s="57"/>
      <c r="F262" s="57">
        <v>0.909375419784207</v>
      </c>
      <c r="G262" s="57">
        <v>6.8717262206934002</v>
      </c>
      <c r="H262" s="57">
        <v>2.0343319531094299</v>
      </c>
      <c r="I262" s="57">
        <v>1412.7916549144188</v>
      </c>
      <c r="J262" s="57">
        <v>436.93318541012241</v>
      </c>
      <c r="K262" s="57">
        <v>168.322087490808</v>
      </c>
      <c r="L262" s="57">
        <v>1543.5185916959331</v>
      </c>
      <c r="M262" s="57">
        <v>1957.5268830025391</v>
      </c>
      <c r="N262" s="57">
        <v>274.47928936619502</v>
      </c>
      <c r="O262" s="57">
        <v>1530.7468869094459</v>
      </c>
      <c r="P262" s="57">
        <v>1990.774506609172</v>
      </c>
    </row>
    <row r="263" spans="1:16" x14ac:dyDescent="0.3">
      <c r="A263" s="39" t="s">
        <v>251</v>
      </c>
      <c r="B263" s="39" t="s">
        <v>288</v>
      </c>
      <c r="C263" s="39" t="s">
        <v>365</v>
      </c>
      <c r="D263" s="62" t="str">
        <f>INDEX('R0. Region mapping'!$C$9:$C$24,MATCH($C263,'R0. Region mapping'!$A$9:$A$24,0))</f>
        <v>EUR</v>
      </c>
      <c r="E263" s="57"/>
      <c r="F263" s="57">
        <v>8.7683073662258693</v>
      </c>
      <c r="G263" s="57">
        <v>58.566065219217599</v>
      </c>
      <c r="H263" s="57">
        <v>13.829467155798399</v>
      </c>
      <c r="I263" s="57">
        <v>801.434818716775</v>
      </c>
      <c r="J263" s="57">
        <v>100.064749785052</v>
      </c>
      <c r="K263" s="57">
        <v>194.80117642771341</v>
      </c>
      <c r="L263" s="57">
        <v>1181.5565750269491</v>
      </c>
      <c r="M263" s="57">
        <v>660.07197966415197</v>
      </c>
      <c r="N263" s="57">
        <v>225.25818017454742</v>
      </c>
      <c r="O263" s="57">
        <v>1170.11336146954</v>
      </c>
      <c r="P263" s="57">
        <v>641.07567630531298</v>
      </c>
    </row>
    <row r="264" spans="1:16" x14ac:dyDescent="0.3">
      <c r="A264" s="39" t="s">
        <v>251</v>
      </c>
      <c r="B264" s="39" t="s">
        <v>291</v>
      </c>
      <c r="C264" s="39" t="s">
        <v>261</v>
      </c>
      <c r="D264" s="62" t="str">
        <f>INDEX('R0. Region mapping'!$C$9:$C$24,MATCH($C264,'R0. Region mapping'!$A$9:$A$24,0))</f>
        <v>AUS</v>
      </c>
      <c r="E264" s="57"/>
      <c r="F264" s="57"/>
      <c r="G264" s="57"/>
      <c r="H264" s="57">
        <v>1.599994E-3</v>
      </c>
      <c r="I264" s="57"/>
      <c r="J264" s="57">
        <v>3.0289810574159399E-4</v>
      </c>
      <c r="K264" s="57">
        <v>4.9709589425840596E-4</v>
      </c>
      <c r="L264" s="57"/>
      <c r="M264" s="57"/>
      <c r="N264" s="57"/>
      <c r="O264" s="57"/>
      <c r="P264" s="57"/>
    </row>
    <row r="265" spans="1:16" x14ac:dyDescent="0.3">
      <c r="A265" s="39" t="s">
        <v>251</v>
      </c>
      <c r="B265" s="39" t="s">
        <v>291</v>
      </c>
      <c r="C265" s="39" t="s">
        <v>343</v>
      </c>
      <c r="D265" s="62" t="str">
        <f>INDEX('R0. Region mapping'!$C$9:$C$24,MATCH($C265,'R0. Region mapping'!$A$9:$A$24,0))</f>
        <v>ASI</v>
      </c>
      <c r="E265" s="57"/>
      <c r="F265" s="57"/>
      <c r="G265" s="57"/>
      <c r="H265" s="57">
        <v>4.9599850000000001E-2</v>
      </c>
      <c r="I265" s="57"/>
      <c r="J265" s="57">
        <v>2.1389857093256099E-2</v>
      </c>
      <c r="K265" s="57">
        <v>2.74099929067439E-2</v>
      </c>
      <c r="L265" s="57">
        <v>8.9968415087388603E-3</v>
      </c>
      <c r="M265" s="57">
        <v>2.3634580798224801E-2</v>
      </c>
      <c r="N265" s="57">
        <v>1.8920856798489202E-2</v>
      </c>
      <c r="O265" s="57">
        <v>1.50273901351206E-2</v>
      </c>
      <c r="P265" s="57">
        <v>2.1163780738722798E-2</v>
      </c>
    </row>
    <row r="266" spans="1:16" x14ac:dyDescent="0.3">
      <c r="A266" s="39" t="s">
        <v>251</v>
      </c>
      <c r="B266" s="39" t="s">
        <v>291</v>
      </c>
      <c r="C266" s="39" t="s">
        <v>347</v>
      </c>
      <c r="D266" s="62" t="str">
        <f>INDEX('R0. Region mapping'!$C$9:$C$24,MATCH($C266,'R0. Region mapping'!$A$9:$A$24,0))</f>
        <v>EUR</v>
      </c>
      <c r="E266" s="57">
        <v>11.1111111111111</v>
      </c>
      <c r="F266" s="57"/>
      <c r="G266" s="57"/>
      <c r="H266" s="57">
        <v>0.88298415834809396</v>
      </c>
      <c r="I266" s="57">
        <v>10.226926951563</v>
      </c>
      <c r="J266" s="57">
        <v>0.38750638733814602</v>
      </c>
      <c r="K266" s="57">
        <v>4.9874993577229603</v>
      </c>
      <c r="L266" s="57">
        <v>5.9039419442514003</v>
      </c>
      <c r="M266" s="57">
        <v>2.4079429312927698</v>
      </c>
      <c r="N266" s="57">
        <v>5.3897044662994702</v>
      </c>
      <c r="O266" s="57">
        <v>4.3677042574331297</v>
      </c>
      <c r="P266" s="57">
        <v>3.7174694277229801</v>
      </c>
    </row>
    <row r="267" spans="1:16" x14ac:dyDescent="0.3">
      <c r="A267" s="39" t="s">
        <v>251</v>
      </c>
      <c r="B267" s="39" t="s">
        <v>291</v>
      </c>
      <c r="C267" s="39" t="s">
        <v>363</v>
      </c>
      <c r="D267" s="62" t="str">
        <f>INDEX('R0. Region mapping'!$C$9:$C$24,MATCH($C267,'R0. Region mapping'!$A$9:$A$24,0))</f>
        <v>NAM</v>
      </c>
      <c r="E267" s="57"/>
      <c r="F267" s="57">
        <v>3.4857452980612798E-3</v>
      </c>
      <c r="G267" s="57">
        <v>8.7143632451532095E-3</v>
      </c>
      <c r="H267" s="57">
        <v>1.3542981192245101E-2</v>
      </c>
      <c r="I267" s="57">
        <v>3.0290905610596899E-2</v>
      </c>
      <c r="J267" s="57">
        <v>3.5896749111331901E-2</v>
      </c>
      <c r="K267" s="57">
        <v>4.5119531589328202E-2</v>
      </c>
      <c r="L267" s="57">
        <v>3.2353625331889901E-2</v>
      </c>
      <c r="M267" s="57">
        <v>3.9548437013568E-2</v>
      </c>
      <c r="N267" s="57">
        <v>3.9111303479455198E-2</v>
      </c>
      <c r="O267" s="57">
        <v>3.5114399373679397E-2</v>
      </c>
      <c r="P267" s="57">
        <v>3.8956398585246403E-2</v>
      </c>
    </row>
    <row r="268" spans="1:16" x14ac:dyDescent="0.3">
      <c r="A268" s="39" t="s">
        <v>251</v>
      </c>
      <c r="B268" s="39" t="s">
        <v>291</v>
      </c>
      <c r="C268" s="39" t="s">
        <v>365</v>
      </c>
      <c r="D268" s="62" t="str">
        <f>INDEX('R0. Region mapping'!$C$9:$C$24,MATCH($C268,'R0. Region mapping'!$A$9:$A$24,0))</f>
        <v>EUR</v>
      </c>
      <c r="E268" s="57"/>
      <c r="F268" s="57">
        <v>4.5314688874796701E-4</v>
      </c>
      <c r="G268" s="57">
        <v>1.0265328672218701</v>
      </c>
      <c r="H268" s="57">
        <v>0.76300718755499197</v>
      </c>
      <c r="I268" s="57">
        <v>0.35462040860224903</v>
      </c>
      <c r="J268" s="57">
        <v>1.01276548527712</v>
      </c>
      <c r="K268" s="57">
        <v>0.58639804754556102</v>
      </c>
      <c r="L268" s="57">
        <v>0.64335207265719097</v>
      </c>
      <c r="M268" s="57">
        <v>0.82505674266220397</v>
      </c>
      <c r="N268" s="57">
        <v>0.61101868910129398</v>
      </c>
      <c r="O268" s="57">
        <v>0.72277728972108302</v>
      </c>
      <c r="P268" s="57">
        <v>0.73062705104799697</v>
      </c>
    </row>
    <row r="269" spans="1:16" x14ac:dyDescent="0.3">
      <c r="A269" s="39" t="s">
        <v>251</v>
      </c>
      <c r="B269" s="39" t="s">
        <v>289</v>
      </c>
      <c r="C269" s="39" t="s">
        <v>258</v>
      </c>
      <c r="D269" s="62" t="str">
        <f>INDEX('R0. Region mapping'!$C$9:$C$24,MATCH($C269,'R0. Region mapping'!$A$9:$A$24,0))</f>
        <v>AFR</v>
      </c>
      <c r="E269" s="57"/>
      <c r="F269" s="57">
        <v>0.58305074376686405</v>
      </c>
      <c r="G269" s="57"/>
      <c r="H269" s="57">
        <v>0.40853647298600798</v>
      </c>
      <c r="I269" s="57">
        <v>1.5275044127464299</v>
      </c>
      <c r="J269" s="57">
        <v>1.8318959792390599</v>
      </c>
      <c r="K269" s="57">
        <v>3.4484976009494299</v>
      </c>
      <c r="L269" s="57">
        <v>5.15078207264445</v>
      </c>
      <c r="M269" s="57">
        <v>8.3153047847915893</v>
      </c>
      <c r="N269" s="57">
        <v>13.881468212477801</v>
      </c>
      <c r="O269" s="57">
        <v>22.317062244670002</v>
      </c>
      <c r="P269" s="57">
        <v>36.458138940182003</v>
      </c>
    </row>
    <row r="270" spans="1:16" x14ac:dyDescent="0.3">
      <c r="A270" s="39" t="s">
        <v>251</v>
      </c>
      <c r="B270" s="39" t="s">
        <v>289</v>
      </c>
      <c r="C270" s="39" t="s">
        <v>261</v>
      </c>
      <c r="D270" s="62" t="str">
        <f>INDEX('R0. Region mapping'!$C$9:$C$24,MATCH($C270,'R0. Region mapping'!$A$9:$A$24,0))</f>
        <v>AUS</v>
      </c>
      <c r="E270" s="57"/>
      <c r="F270" s="57">
        <v>2.2497920233401398</v>
      </c>
      <c r="G270" s="57"/>
      <c r="H270" s="57"/>
      <c r="I270" s="57">
        <v>4.20656460244538</v>
      </c>
      <c r="J270" s="57">
        <v>3.2279192627199298</v>
      </c>
      <c r="K270" s="57">
        <v>7.7843932095290196</v>
      </c>
      <c r="L270" s="57">
        <v>10.995009400791799</v>
      </c>
      <c r="M270" s="57">
        <v>14.491548062823099</v>
      </c>
      <c r="N270" s="57">
        <v>17.683210731641498</v>
      </c>
      <c r="O270" s="57">
        <v>20.819163538361</v>
      </c>
      <c r="P270" s="57">
        <v>23.279193525168399</v>
      </c>
    </row>
    <row r="271" spans="1:16" x14ac:dyDescent="0.3">
      <c r="A271" s="39" t="s">
        <v>251</v>
      </c>
      <c r="B271" s="39" t="s">
        <v>289</v>
      </c>
      <c r="C271" s="39" t="s">
        <v>341</v>
      </c>
      <c r="D271" s="62" t="str">
        <f>INDEX('R0. Region mapping'!$C$9:$C$24,MATCH($C271,'R0. Region mapping'!$A$9:$A$24,0))</f>
        <v>NAM</v>
      </c>
      <c r="E271" s="57"/>
      <c r="F271" s="57">
        <v>5.2628216875974196</v>
      </c>
      <c r="G271" s="57"/>
      <c r="H271" s="57"/>
      <c r="I271" s="57">
        <v>9.0158776693033804</v>
      </c>
      <c r="J271" s="57">
        <v>6.3876429191850397</v>
      </c>
      <c r="K271" s="57">
        <v>15.952272807621201</v>
      </c>
      <c r="L271" s="57">
        <v>22.487784752929599</v>
      </c>
      <c r="M271" s="57">
        <v>36.0365858097149</v>
      </c>
      <c r="N271" s="57">
        <v>61.254449912011303</v>
      </c>
      <c r="O271" s="57">
        <v>97.555644992921501</v>
      </c>
      <c r="P271" s="57">
        <v>139.74129057120999</v>
      </c>
    </row>
    <row r="272" spans="1:16" x14ac:dyDescent="0.3">
      <c r="A272" s="39" t="s">
        <v>251</v>
      </c>
      <c r="B272" s="39" t="s">
        <v>289</v>
      </c>
      <c r="C272" s="39" t="s">
        <v>343</v>
      </c>
      <c r="D272" s="62" t="str">
        <f>INDEX('R0. Region mapping'!$C$9:$C$24,MATCH($C272,'R0. Region mapping'!$A$9:$A$24,0))</f>
        <v>ASI</v>
      </c>
      <c r="E272" s="57"/>
      <c r="F272" s="57">
        <v>44.223670504200001</v>
      </c>
      <c r="G272" s="57"/>
      <c r="H272" s="57">
        <v>106.967687554192</v>
      </c>
      <c r="I272" s="57">
        <v>138.015176928122</v>
      </c>
      <c r="J272" s="57">
        <v>240.53966579372599</v>
      </c>
      <c r="K272" s="57">
        <v>365.63324753881102</v>
      </c>
      <c r="L272" s="57">
        <v>586.55441969486503</v>
      </c>
      <c r="M272" s="57">
        <v>942.21816295714098</v>
      </c>
      <c r="N272" s="57">
        <v>1553.05110509217</v>
      </c>
      <c r="O272" s="57">
        <v>2518.89069925486</v>
      </c>
      <c r="P272" s="57">
        <v>4103.6261481975198</v>
      </c>
    </row>
    <row r="273" spans="1:16" x14ac:dyDescent="0.3">
      <c r="A273" s="39" t="s">
        <v>251</v>
      </c>
      <c r="B273" s="39" t="s">
        <v>289</v>
      </c>
      <c r="C273" s="39" t="s">
        <v>345</v>
      </c>
      <c r="D273" s="62" t="str">
        <f>INDEX('R0. Region mapping'!$C$9:$C$24,MATCH($C273,'R0. Region mapping'!$A$9:$A$24,0))</f>
        <v>LAM</v>
      </c>
      <c r="E273" s="57"/>
      <c r="F273" s="57">
        <v>3.8130744320012502</v>
      </c>
      <c r="G273" s="57"/>
      <c r="H273" s="57">
        <v>8.1281063585342395</v>
      </c>
      <c r="I273" s="57">
        <v>11.3630930059861</v>
      </c>
      <c r="J273" s="57">
        <v>18.968819729480799</v>
      </c>
      <c r="K273" s="57">
        <v>29.430170163519598</v>
      </c>
      <c r="L273" s="57">
        <v>46.898268597072402</v>
      </c>
      <c r="M273" s="57">
        <v>75.344713892046997</v>
      </c>
      <c r="N273" s="57">
        <v>124.359949593557</v>
      </c>
      <c r="O273" s="57">
        <v>201.52569280163601</v>
      </c>
      <c r="P273" s="57">
        <v>328.39340225476701</v>
      </c>
    </row>
    <row r="274" spans="1:16" x14ac:dyDescent="0.3">
      <c r="A274" s="39" t="s">
        <v>251</v>
      </c>
      <c r="B274" s="39" t="s">
        <v>289</v>
      </c>
      <c r="C274" s="39" t="s">
        <v>347</v>
      </c>
      <c r="D274" s="62" t="str">
        <f>INDEX('R0. Region mapping'!$C$9:$C$24,MATCH($C274,'R0. Region mapping'!$A$9:$A$24,0))</f>
        <v>EUR</v>
      </c>
      <c r="E274" s="57"/>
      <c r="F274" s="57">
        <v>0.30599999999999999</v>
      </c>
      <c r="G274" s="57">
        <v>2.6855906106240002</v>
      </c>
      <c r="H274" s="57"/>
      <c r="I274" s="57">
        <v>3.4757008225688999</v>
      </c>
      <c r="J274" s="57">
        <v>4.6252790480877701</v>
      </c>
      <c r="K274" s="57">
        <v>7.4183485702189804</v>
      </c>
      <c r="L274" s="57">
        <v>11.981407648757999</v>
      </c>
      <c r="M274" s="57">
        <v>18.974115998434801</v>
      </c>
      <c r="N274" s="57">
        <v>31.5069286907468</v>
      </c>
      <c r="O274" s="57">
        <v>51.025853704631899</v>
      </c>
      <c r="P274" s="57">
        <v>83.075287654236305</v>
      </c>
    </row>
    <row r="275" spans="1:16" x14ac:dyDescent="0.3">
      <c r="A275" s="39" t="s">
        <v>251</v>
      </c>
      <c r="B275" s="39" t="s">
        <v>289</v>
      </c>
      <c r="C275" s="39" t="s">
        <v>349</v>
      </c>
      <c r="D275" s="62" t="str">
        <f>INDEX('R0. Region mapping'!$C$9:$C$24,MATCH($C275,'R0. Region mapping'!$A$9:$A$24,0))</f>
        <v>ASI</v>
      </c>
      <c r="E275" s="57"/>
      <c r="F275" s="57"/>
      <c r="G275" s="57"/>
      <c r="H275" s="57"/>
      <c r="I275" s="57">
        <v>6.0028288032409699E-2</v>
      </c>
      <c r="J275" s="57">
        <v>8.4789102367330907E-2</v>
      </c>
      <c r="K275" s="57">
        <v>0.164590746844474</v>
      </c>
      <c r="L275" s="57">
        <v>0.235961300311123</v>
      </c>
      <c r="M275" s="57">
        <v>0.38903555252049499</v>
      </c>
      <c r="N275" s="57">
        <v>0.64743876633559105</v>
      </c>
      <c r="O275" s="57">
        <v>1.03864497082617</v>
      </c>
      <c r="P275" s="57">
        <v>1.7005034551540601</v>
      </c>
    </row>
    <row r="276" spans="1:16" x14ac:dyDescent="0.3">
      <c r="A276" s="39" t="s">
        <v>251</v>
      </c>
      <c r="B276" s="39" t="s">
        <v>289</v>
      </c>
      <c r="C276" s="39" t="s">
        <v>351</v>
      </c>
      <c r="D276" s="62" t="str">
        <f>INDEX('R0. Region mapping'!$C$9:$C$24,MATCH($C276,'R0. Region mapping'!$A$9:$A$24,0))</f>
        <v>ASI</v>
      </c>
      <c r="E276" s="57"/>
      <c r="F276" s="57">
        <v>15.011195475751901</v>
      </c>
      <c r="G276" s="57"/>
      <c r="H276" s="57">
        <v>3.2656052287087598</v>
      </c>
      <c r="I276" s="57">
        <v>28.486317381079999</v>
      </c>
      <c r="J276" s="57">
        <v>25.151301970922599</v>
      </c>
      <c r="K276" s="57">
        <v>54.951761735792097</v>
      </c>
      <c r="L276" s="57">
        <v>79.688256529788902</v>
      </c>
      <c r="M276" s="57">
        <v>127.92603557030399</v>
      </c>
      <c r="N276" s="57">
        <v>215.763446422729</v>
      </c>
      <c r="O276" s="57">
        <v>345.12372704235599</v>
      </c>
      <c r="P276" s="57">
        <v>564.36186989799796</v>
      </c>
    </row>
    <row r="277" spans="1:16" x14ac:dyDescent="0.3">
      <c r="A277" s="39" t="s">
        <v>251</v>
      </c>
      <c r="B277" s="39" t="s">
        <v>289</v>
      </c>
      <c r="C277" s="39" t="s">
        <v>353</v>
      </c>
      <c r="D277" s="62" t="str">
        <f>INDEX('R0. Region mapping'!$C$9:$C$24,MATCH($C277,'R0. Region mapping'!$A$9:$A$24,0))</f>
        <v>ASI</v>
      </c>
      <c r="E277" s="57"/>
      <c r="F277" s="57">
        <v>1.53</v>
      </c>
      <c r="G277" s="57">
        <v>1.4669931544021699</v>
      </c>
      <c r="H277" s="57"/>
      <c r="I277" s="57">
        <v>4.04453246036939</v>
      </c>
      <c r="J277" s="57">
        <v>3.91430214955539</v>
      </c>
      <c r="K277" s="57">
        <v>7.6663411428957504</v>
      </c>
      <c r="L277" s="57">
        <v>11.628247877936699</v>
      </c>
      <c r="M277" s="57">
        <v>18.476715356565101</v>
      </c>
      <c r="N277" s="57">
        <v>31.043359793625701</v>
      </c>
      <c r="O277" s="57">
        <v>49.880449720657303</v>
      </c>
      <c r="P277" s="57">
        <v>81.405485372221804</v>
      </c>
    </row>
    <row r="278" spans="1:16" x14ac:dyDescent="0.3">
      <c r="A278" s="39" t="s">
        <v>251</v>
      </c>
      <c r="B278" s="39" t="s">
        <v>289</v>
      </c>
      <c r="C278" s="39" t="s">
        <v>355</v>
      </c>
      <c r="D278" s="62" t="str">
        <f>INDEX('R0. Region mapping'!$C$9:$C$24,MATCH($C278,'R0. Region mapping'!$A$9:$A$24,0))</f>
        <v>AFR</v>
      </c>
      <c r="E278" s="57"/>
      <c r="F278" s="57"/>
      <c r="G278" s="57"/>
      <c r="H278" s="57">
        <v>3.4496363367951699</v>
      </c>
      <c r="I278" s="57">
        <v>2.19257329484476</v>
      </c>
      <c r="J278" s="57">
        <v>6.2872624774861396</v>
      </c>
      <c r="K278" s="57">
        <v>7.9750631107687697</v>
      </c>
      <c r="L278" s="57">
        <v>13.547630776979</v>
      </c>
      <c r="M278" s="57">
        <v>21.816584922994402</v>
      </c>
      <c r="N278" s="57">
        <v>35.476041003970899</v>
      </c>
      <c r="O278" s="57">
        <v>57.988785733125198</v>
      </c>
      <c r="P278" s="57">
        <v>94.290101249270194</v>
      </c>
    </row>
    <row r="279" spans="1:16" x14ac:dyDescent="0.3">
      <c r="A279" s="39" t="s">
        <v>251</v>
      </c>
      <c r="B279" s="39" t="s">
        <v>289</v>
      </c>
      <c r="C279" s="39" t="s">
        <v>357</v>
      </c>
      <c r="D279" s="62" t="str">
        <f>INDEX('R0. Region mapping'!$C$9:$C$24,MATCH($C279,'R0. Region mapping'!$A$9:$A$24,0))</f>
        <v>LAM</v>
      </c>
      <c r="E279" s="57"/>
      <c r="F279" s="57">
        <v>8.9760000000000006E-2</v>
      </c>
      <c r="G279" s="57">
        <v>5.4799377599999997E-2</v>
      </c>
      <c r="H279" s="57">
        <v>0.59947520455192604</v>
      </c>
      <c r="I279" s="57">
        <v>0.58257266546787001</v>
      </c>
      <c r="J279" s="57">
        <v>1.27084715591151</v>
      </c>
      <c r="K279" s="57">
        <v>1.75652170470404</v>
      </c>
      <c r="L279" s="57">
        <v>2.9073571148130402</v>
      </c>
      <c r="M279" s="57">
        <v>4.67075444717387</v>
      </c>
      <c r="N279" s="57">
        <v>7.6477047629333104</v>
      </c>
      <c r="O279" s="57">
        <v>12.4546253321537</v>
      </c>
      <c r="P279" s="57">
        <v>20.268183734508298</v>
      </c>
    </row>
    <row r="280" spans="1:16" x14ac:dyDescent="0.3">
      <c r="A280" s="39" t="s">
        <v>251</v>
      </c>
      <c r="B280" s="39" t="s">
        <v>289</v>
      </c>
      <c r="C280" s="39" t="s">
        <v>359</v>
      </c>
      <c r="D280" s="62" t="str">
        <f>INDEX('R0. Region mapping'!$C$9:$C$24,MATCH($C280,'R0. Region mapping'!$A$9:$A$24,0))</f>
        <v>ASI</v>
      </c>
      <c r="E280" s="57"/>
      <c r="F280" s="57"/>
      <c r="G280" s="57"/>
      <c r="H280" s="57">
        <v>7.1809528442315296</v>
      </c>
      <c r="I280" s="57">
        <v>4.5172739281043297</v>
      </c>
      <c r="J280" s="57">
        <v>13.0216295154106</v>
      </c>
      <c r="K280" s="57">
        <v>16.472646976766601</v>
      </c>
      <c r="L280" s="57">
        <v>28.016915145252302</v>
      </c>
      <c r="M280" s="57">
        <v>45.110268336566499</v>
      </c>
      <c r="N280" s="57">
        <v>73.342356932271002</v>
      </c>
      <c r="O280" s="57">
        <v>119.89999665997399</v>
      </c>
      <c r="P280" s="57">
        <v>194.94893864454599</v>
      </c>
    </row>
    <row r="281" spans="1:16" x14ac:dyDescent="0.3">
      <c r="A281" s="39" t="s">
        <v>251</v>
      </c>
      <c r="B281" s="39" t="s">
        <v>289</v>
      </c>
      <c r="C281" s="39" t="s">
        <v>361</v>
      </c>
      <c r="D281" s="62" t="str">
        <f>INDEX('R0. Region mapping'!$C$9:$C$24,MATCH($C281,'R0. Region mapping'!$A$9:$A$24,0))</f>
        <v>ASI</v>
      </c>
      <c r="E281" s="57"/>
      <c r="F281" s="57">
        <v>0.20399999999999999</v>
      </c>
      <c r="G281" s="57">
        <v>0.18368196719999999</v>
      </c>
      <c r="H281" s="57"/>
      <c r="I281" s="57">
        <v>0.57704699284166405</v>
      </c>
      <c r="J281" s="57">
        <v>0.57489009651640099</v>
      </c>
      <c r="K281" s="57">
        <v>1.13286958752574</v>
      </c>
      <c r="L281" s="57">
        <v>1.7030568967801401</v>
      </c>
      <c r="M281" s="57">
        <v>2.7183909132919299</v>
      </c>
      <c r="N281" s="57">
        <v>4.5638496514365796</v>
      </c>
      <c r="O281" s="57">
        <v>7.3297883660654302</v>
      </c>
      <c r="P281" s="57">
        <v>11.967910053212</v>
      </c>
    </row>
    <row r="282" spans="1:16" x14ac:dyDescent="0.3">
      <c r="A282" s="39" t="s">
        <v>251</v>
      </c>
      <c r="B282" s="39" t="s">
        <v>289</v>
      </c>
      <c r="C282" s="39" t="s">
        <v>363</v>
      </c>
      <c r="D282" s="62" t="str">
        <f>INDEX('R0. Region mapping'!$C$9:$C$24,MATCH($C282,'R0. Region mapping'!$A$9:$A$24,0))</f>
        <v>NAM</v>
      </c>
      <c r="E282" s="57"/>
      <c r="F282" s="57">
        <v>34.343798292052902</v>
      </c>
      <c r="G282" s="57">
        <v>16.695300685465501</v>
      </c>
      <c r="H282" s="57"/>
      <c r="I282" s="57">
        <v>80.335366978152095</v>
      </c>
      <c r="J282" s="57">
        <v>72.575206400742204</v>
      </c>
      <c r="K282" s="57">
        <v>153.078727221815</v>
      </c>
      <c r="L282" s="57">
        <v>225.453059752819</v>
      </c>
      <c r="M282" s="57">
        <v>360.44989999939997</v>
      </c>
      <c r="N282" s="57">
        <v>607.32289205264203</v>
      </c>
      <c r="O282" s="57">
        <v>972.88412488108804</v>
      </c>
      <c r="P282" s="57">
        <v>1589.78785175093</v>
      </c>
    </row>
    <row r="283" spans="1:16" x14ac:dyDescent="0.3">
      <c r="A283" s="39" t="s">
        <v>251</v>
      </c>
      <c r="B283" s="39" t="s">
        <v>289</v>
      </c>
      <c r="C283" s="39" t="s">
        <v>365</v>
      </c>
      <c r="D283" s="62" t="str">
        <f>INDEX('R0. Region mapping'!$C$9:$C$24,MATCH($C283,'R0. Region mapping'!$A$9:$A$24,0))</f>
        <v>EUR</v>
      </c>
      <c r="E283" s="57"/>
      <c r="F283" s="57">
        <v>57.323999999999998</v>
      </c>
      <c r="G283" s="57">
        <v>8.9136342047083392</v>
      </c>
      <c r="H283" s="57"/>
      <c r="I283" s="57">
        <v>128.71457515482001</v>
      </c>
      <c r="J283" s="57">
        <v>112.92340048877401</v>
      </c>
      <c r="K283" s="57">
        <v>252.01629194809701</v>
      </c>
      <c r="L283" s="57">
        <v>361.56679396228998</v>
      </c>
      <c r="M283" s="57">
        <v>582.39394628791899</v>
      </c>
      <c r="N283" s="57">
        <v>982.65972209500205</v>
      </c>
      <c r="O283" s="57">
        <v>1570.3264425976699</v>
      </c>
      <c r="P283" s="57">
        <v>1824.7878723501401</v>
      </c>
    </row>
    <row r="284" spans="1:16" x14ac:dyDescent="0.3">
      <c r="A284" s="39" t="s">
        <v>252</v>
      </c>
      <c r="B284" s="39" t="s">
        <v>290</v>
      </c>
      <c r="C284" s="39" t="s">
        <v>258</v>
      </c>
      <c r="D284" s="62" t="str">
        <f>INDEX('R0. Region mapping'!$C$9:$C$24,MATCH($C284,'R0. Region mapping'!$A$9:$A$24,0))</f>
        <v>AFR</v>
      </c>
      <c r="E284" s="57"/>
      <c r="F284" s="57"/>
      <c r="G284" s="57"/>
      <c r="H284" s="57"/>
      <c r="I284" s="57">
        <v>9.1762376837397603</v>
      </c>
      <c r="J284" s="57"/>
      <c r="K284" s="57"/>
      <c r="L284" s="57"/>
      <c r="M284" s="57"/>
      <c r="N284" s="57"/>
      <c r="O284" s="57"/>
      <c r="P284" s="57"/>
    </row>
    <row r="285" spans="1:16" x14ac:dyDescent="0.3">
      <c r="A285" s="39" t="s">
        <v>252</v>
      </c>
      <c r="B285" s="39" t="s">
        <v>290</v>
      </c>
      <c r="C285" s="39" t="s">
        <v>261</v>
      </c>
      <c r="D285" s="62" t="str">
        <f>INDEX('R0. Region mapping'!$C$9:$C$24,MATCH($C285,'R0. Region mapping'!$A$9:$A$24,0))</f>
        <v>AUS</v>
      </c>
      <c r="E285" s="57"/>
      <c r="F285" s="57"/>
      <c r="G285" s="57"/>
      <c r="H285" s="57">
        <v>3.5995369535538999</v>
      </c>
      <c r="I285" s="57"/>
      <c r="J285" s="57">
        <v>5.0779729277132803</v>
      </c>
      <c r="K285" s="57">
        <v>1.4505136571794299</v>
      </c>
      <c r="L285" s="57"/>
      <c r="M285" s="57">
        <v>3.4040432470253998</v>
      </c>
      <c r="N285" s="57"/>
      <c r="O285" s="57"/>
      <c r="P285" s="57"/>
    </row>
    <row r="286" spans="1:16" x14ac:dyDescent="0.3">
      <c r="A286" s="39" t="s">
        <v>252</v>
      </c>
      <c r="B286" s="39" t="s">
        <v>290</v>
      </c>
      <c r="C286" s="39" t="s">
        <v>341</v>
      </c>
      <c r="D286" s="62" t="str">
        <f>INDEX('R0. Region mapping'!$C$9:$C$24,MATCH($C286,'R0. Region mapping'!$A$9:$A$24,0))</f>
        <v>NAM</v>
      </c>
      <c r="E286" s="57"/>
      <c r="F286" s="57"/>
      <c r="G286" s="57"/>
      <c r="H286" s="57"/>
      <c r="I286" s="57">
        <v>1.40053026762355</v>
      </c>
      <c r="J286" s="57">
        <v>5.0777117882498803</v>
      </c>
      <c r="K286" s="57">
        <v>1.4507747966428199</v>
      </c>
      <c r="L286" s="57"/>
      <c r="M286" s="57">
        <v>4.8816578983679104</v>
      </c>
      <c r="N286" s="57"/>
      <c r="O286" s="57"/>
      <c r="P286" s="57"/>
    </row>
    <row r="287" spans="1:16" x14ac:dyDescent="0.3">
      <c r="A287" s="39" t="s">
        <v>252</v>
      </c>
      <c r="B287" s="39" t="s">
        <v>290</v>
      </c>
      <c r="C287" s="39" t="s">
        <v>343</v>
      </c>
      <c r="D287" s="62" t="str">
        <f>INDEX('R0. Region mapping'!$C$9:$C$24,MATCH($C287,'R0. Region mapping'!$A$9:$A$24,0))</f>
        <v>ASI</v>
      </c>
      <c r="E287" s="57"/>
      <c r="F287" s="57"/>
      <c r="G287" s="57"/>
      <c r="H287" s="57">
        <v>56.273205351390871</v>
      </c>
      <c r="I287" s="57">
        <v>38.534825647621098</v>
      </c>
      <c r="J287" s="57"/>
      <c r="K287" s="57"/>
      <c r="L287" s="57"/>
      <c r="M287" s="57"/>
      <c r="N287" s="57"/>
      <c r="O287" s="57"/>
      <c r="P287" s="57"/>
    </row>
    <row r="288" spans="1:16" x14ac:dyDescent="0.3">
      <c r="A288" s="39" t="s">
        <v>252</v>
      </c>
      <c r="B288" s="39" t="s">
        <v>290</v>
      </c>
      <c r="C288" s="39" t="s">
        <v>345</v>
      </c>
      <c r="D288" s="62" t="str">
        <f>INDEX('R0. Region mapping'!$C$9:$C$24,MATCH($C288,'R0. Region mapping'!$A$9:$A$24,0))</f>
        <v>LAM</v>
      </c>
      <c r="E288" s="57"/>
      <c r="F288" s="57"/>
      <c r="G288" s="57">
        <v>6.5315271872296998</v>
      </c>
      <c r="H288" s="57"/>
      <c r="I288" s="57">
        <v>5.2184363933353604</v>
      </c>
      <c r="J288" s="57">
        <v>4.8895209686130002E-2</v>
      </c>
      <c r="K288" s="57">
        <v>4.4065649798772899</v>
      </c>
      <c r="L288" s="57">
        <v>1.49965575199473</v>
      </c>
      <c r="M288" s="57"/>
      <c r="N288" s="57">
        <v>4.3951599829641603</v>
      </c>
      <c r="O288" s="57"/>
      <c r="P288" s="57"/>
    </row>
    <row r="289" spans="1:16" x14ac:dyDescent="0.3">
      <c r="A289" s="39" t="s">
        <v>252</v>
      </c>
      <c r="B289" s="39" t="s">
        <v>290</v>
      </c>
      <c r="C289" s="39" t="s">
        <v>347</v>
      </c>
      <c r="D289" s="62" t="str">
        <f>INDEX('R0. Region mapping'!$C$9:$C$24,MATCH($C289,'R0. Region mapping'!$A$9:$A$24,0))</f>
        <v>EUR</v>
      </c>
      <c r="E289" s="57"/>
      <c r="F289" s="57"/>
      <c r="G289" s="57"/>
      <c r="H289" s="57">
        <v>2.0320560813116701</v>
      </c>
      <c r="I289" s="57">
        <v>5.5681068181856102</v>
      </c>
      <c r="J289" s="57"/>
      <c r="K289" s="57">
        <v>1.8890888652546001</v>
      </c>
      <c r="L289" s="57"/>
      <c r="M289" s="57"/>
      <c r="N289" s="57"/>
      <c r="O289" s="57">
        <v>1.7968343881109701</v>
      </c>
      <c r="P289" s="57">
        <v>2.1193784444496702</v>
      </c>
    </row>
    <row r="290" spans="1:16" x14ac:dyDescent="0.3">
      <c r="A290" s="39" t="s">
        <v>252</v>
      </c>
      <c r="B290" s="39" t="s">
        <v>290</v>
      </c>
      <c r="C290" s="39" t="s">
        <v>349</v>
      </c>
      <c r="D290" s="62" t="str">
        <f>INDEX('R0. Region mapping'!$C$9:$C$24,MATCH($C290,'R0. Region mapping'!$A$9:$A$24,0))</f>
        <v>ASI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>
        <v>0.40360927213014303</v>
      </c>
      <c r="P290" s="57"/>
    </row>
    <row r="291" spans="1:16" x14ac:dyDescent="0.3">
      <c r="A291" s="39" t="s">
        <v>252</v>
      </c>
      <c r="B291" s="39" t="s">
        <v>290</v>
      </c>
      <c r="C291" s="39" t="s">
        <v>351</v>
      </c>
      <c r="D291" s="62" t="str">
        <f>INDEX('R0. Region mapping'!$C$9:$C$24,MATCH($C291,'R0. Region mapping'!$A$9:$A$24,0))</f>
        <v>ASI</v>
      </c>
      <c r="E291" s="57"/>
      <c r="F291" s="57"/>
      <c r="G291" s="57"/>
      <c r="H291" s="57">
        <v>1.98963400682444</v>
      </c>
      <c r="I291" s="57">
        <v>24.163767914089899</v>
      </c>
      <c r="J291" s="57"/>
      <c r="K291" s="57"/>
      <c r="L291" s="57"/>
      <c r="M291" s="57"/>
      <c r="N291" s="57"/>
      <c r="O291" s="57"/>
      <c r="P291" s="57"/>
    </row>
    <row r="292" spans="1:16" x14ac:dyDescent="0.3">
      <c r="A292" s="39" t="s">
        <v>252</v>
      </c>
      <c r="B292" s="39" t="s">
        <v>290</v>
      </c>
      <c r="C292" s="39" t="s">
        <v>353</v>
      </c>
      <c r="D292" s="62" t="str">
        <f>INDEX('R0. Region mapping'!$C$9:$C$24,MATCH($C292,'R0. Region mapping'!$A$9:$A$24,0))</f>
        <v>ASI</v>
      </c>
      <c r="E292" s="57"/>
      <c r="F292" s="57"/>
      <c r="G292" s="57"/>
      <c r="H292" s="57"/>
      <c r="I292" s="57">
        <v>2.4873059189187088</v>
      </c>
      <c r="J292" s="57">
        <v>2.39839997555034</v>
      </c>
      <c r="K292" s="57">
        <v>0.52120969983263299</v>
      </c>
      <c r="L292" s="57"/>
      <c r="M292" s="57">
        <v>2.7745848341391302</v>
      </c>
      <c r="N292" s="57">
        <v>2.5777012335025198</v>
      </c>
      <c r="O292" s="57"/>
      <c r="P292" s="57"/>
    </row>
    <row r="293" spans="1:16" x14ac:dyDescent="0.3">
      <c r="A293" s="39" t="s">
        <v>252</v>
      </c>
      <c r="B293" s="39" t="s">
        <v>290</v>
      </c>
      <c r="C293" s="39" t="s">
        <v>355</v>
      </c>
      <c r="D293" s="62" t="str">
        <f>INDEX('R0. Region mapping'!$C$9:$C$24,MATCH($C293,'R0. Region mapping'!$A$9:$A$24,0))</f>
        <v>AFR</v>
      </c>
      <c r="E293" s="57"/>
      <c r="F293" s="57"/>
      <c r="G293" s="57"/>
      <c r="H293" s="57">
        <v>0.471048609655698</v>
      </c>
      <c r="I293" s="57"/>
      <c r="J293" s="57"/>
      <c r="K293" s="57"/>
      <c r="L293" s="57"/>
      <c r="M293" s="57"/>
      <c r="N293" s="57"/>
      <c r="O293" s="57"/>
      <c r="P293" s="57"/>
    </row>
    <row r="294" spans="1:16" x14ac:dyDescent="0.3">
      <c r="A294" s="39" t="s">
        <v>252</v>
      </c>
      <c r="B294" s="39" t="s">
        <v>290</v>
      </c>
      <c r="C294" s="39" t="s">
        <v>357</v>
      </c>
      <c r="D294" s="62" t="str">
        <f>INDEX('R0. Region mapping'!$C$9:$C$24,MATCH($C294,'R0. Region mapping'!$A$9:$A$24,0))</f>
        <v>LAM</v>
      </c>
      <c r="E294" s="57"/>
      <c r="F294" s="57"/>
      <c r="G294" s="57"/>
      <c r="H294" s="57">
        <v>3.065986586248107</v>
      </c>
      <c r="I294" s="57">
        <v>1.22262247884474</v>
      </c>
      <c r="J294" s="57">
        <v>2.9380534436532799</v>
      </c>
      <c r="K294" s="57">
        <v>10.5304521829585</v>
      </c>
      <c r="L294" s="57"/>
      <c r="M294" s="57"/>
      <c r="N294" s="57">
        <v>6.0654810961778702</v>
      </c>
      <c r="O294" s="57"/>
      <c r="P294" s="57">
        <v>7.7799005025097996</v>
      </c>
    </row>
    <row r="295" spans="1:16" x14ac:dyDescent="0.3">
      <c r="A295" s="39" t="s">
        <v>252</v>
      </c>
      <c r="B295" s="39" t="s">
        <v>290</v>
      </c>
      <c r="C295" s="39" t="s">
        <v>359</v>
      </c>
      <c r="D295" s="62" t="str">
        <f>INDEX('R0. Region mapping'!$C$9:$C$24,MATCH($C295,'R0. Region mapping'!$A$9:$A$24,0))</f>
        <v>ASI</v>
      </c>
      <c r="E295" s="57"/>
      <c r="F295" s="57"/>
      <c r="G295" s="57"/>
      <c r="H295" s="57"/>
      <c r="I295" s="57">
        <v>0.109792924072644</v>
      </c>
      <c r="J295" s="57"/>
      <c r="K295" s="57"/>
      <c r="L295" s="57"/>
      <c r="M295" s="57"/>
      <c r="N295" s="57"/>
      <c r="O295" s="57"/>
      <c r="P295" s="57"/>
    </row>
    <row r="296" spans="1:16" x14ac:dyDescent="0.3">
      <c r="A296" s="39" t="s">
        <v>252</v>
      </c>
      <c r="B296" s="39" t="s">
        <v>290</v>
      </c>
      <c r="C296" s="39" t="s">
        <v>361</v>
      </c>
      <c r="D296" s="62" t="str">
        <f>INDEX('R0. Region mapping'!$C$9:$C$24,MATCH($C296,'R0. Region mapping'!$A$9:$A$24,0))</f>
        <v>ASI</v>
      </c>
      <c r="E296" s="57"/>
      <c r="F296" s="57"/>
      <c r="G296" s="57"/>
      <c r="H296" s="57"/>
      <c r="I296" s="57">
        <v>3.38991578662967E-2</v>
      </c>
      <c r="J296" s="57"/>
      <c r="K296" s="57"/>
      <c r="L296" s="57"/>
      <c r="M296" s="57"/>
      <c r="N296" s="57"/>
      <c r="O296" s="57"/>
      <c r="P296" s="57"/>
    </row>
    <row r="297" spans="1:16" x14ac:dyDescent="0.3">
      <c r="A297" s="39" t="s">
        <v>252</v>
      </c>
      <c r="B297" s="39" t="s">
        <v>290</v>
      </c>
      <c r="C297" s="39" t="s">
        <v>363</v>
      </c>
      <c r="D297" s="62" t="str">
        <f>INDEX('R0. Region mapping'!$C$9:$C$24,MATCH($C297,'R0. Region mapping'!$A$9:$A$24,0))</f>
        <v>NAM</v>
      </c>
      <c r="E297" s="57"/>
      <c r="F297" s="57"/>
      <c r="G297" s="57"/>
      <c r="H297" s="57">
        <v>14.3772903846597</v>
      </c>
      <c r="I297" s="57">
        <v>10.250924871809101</v>
      </c>
      <c r="J297" s="57"/>
      <c r="K297" s="57"/>
      <c r="L297" s="57"/>
      <c r="M297" s="57"/>
      <c r="N297" s="57"/>
      <c r="O297" s="57"/>
      <c r="P297" s="57"/>
    </row>
    <row r="298" spans="1:16" x14ac:dyDescent="0.3">
      <c r="A298" s="39" t="s">
        <v>252</v>
      </c>
      <c r="B298" s="39" t="s">
        <v>290</v>
      </c>
      <c r="C298" s="39" t="s">
        <v>365</v>
      </c>
      <c r="D298" s="62" t="str">
        <f>INDEX('R0. Region mapping'!$C$9:$C$24,MATCH($C298,'R0. Region mapping'!$A$9:$A$24,0))</f>
        <v>EUR</v>
      </c>
      <c r="E298" s="57"/>
      <c r="F298" s="57"/>
      <c r="G298" s="57"/>
      <c r="H298" s="57">
        <v>12.198536946257001</v>
      </c>
      <c r="I298" s="57"/>
      <c r="J298" s="57"/>
      <c r="K298" s="57"/>
      <c r="L298" s="57"/>
      <c r="M298" s="57"/>
      <c r="N298" s="57"/>
      <c r="O298" s="57"/>
      <c r="P298" s="57"/>
    </row>
    <row r="299" spans="1:16" x14ac:dyDescent="0.3">
      <c r="A299" s="39" t="s">
        <v>252</v>
      </c>
      <c r="B299" s="39" t="s">
        <v>292</v>
      </c>
      <c r="C299" s="39" t="s">
        <v>258</v>
      </c>
      <c r="D299" s="62" t="str">
        <f>INDEX('R0. Region mapping'!$C$9:$C$24,MATCH($C299,'R0. Region mapping'!$A$9:$A$24,0))</f>
        <v>AFR</v>
      </c>
      <c r="E299" s="57"/>
      <c r="F299" s="57"/>
      <c r="G299" s="57"/>
      <c r="H299" s="57"/>
      <c r="I299" s="57">
        <v>90.297829726780904</v>
      </c>
      <c r="J299" s="57"/>
      <c r="K299" s="57">
        <v>3.8569917544946501</v>
      </c>
      <c r="L299" s="57">
        <v>114.684315540798</v>
      </c>
      <c r="M299" s="57">
        <v>3.5314835409550098</v>
      </c>
      <c r="N299" s="57">
        <v>279.14985653642952</v>
      </c>
      <c r="O299" s="57"/>
      <c r="P299" s="57">
        <v>745.28415053294304</v>
      </c>
    </row>
    <row r="300" spans="1:16" x14ac:dyDescent="0.3">
      <c r="A300" s="39" t="s">
        <v>252</v>
      </c>
      <c r="B300" s="39" t="s">
        <v>292</v>
      </c>
      <c r="C300" s="39" t="s">
        <v>261</v>
      </c>
      <c r="D300" s="62" t="str">
        <f>INDEX('R0. Region mapping'!$C$9:$C$24,MATCH($C300,'R0. Region mapping'!$A$9:$A$24,0))</f>
        <v>AUS</v>
      </c>
      <c r="E300" s="57"/>
      <c r="F300" s="57"/>
      <c r="G300" s="57"/>
      <c r="H300" s="57"/>
      <c r="I300" s="57">
        <v>83.097024088399692</v>
      </c>
      <c r="J300" s="57">
        <v>96.926245580567596</v>
      </c>
      <c r="K300" s="57">
        <v>47.662998954935702</v>
      </c>
      <c r="L300" s="57">
        <v>56.229594445084373</v>
      </c>
      <c r="M300" s="57">
        <v>164.2243758716883</v>
      </c>
      <c r="N300" s="57"/>
      <c r="O300" s="57">
        <v>149.98449839059202</v>
      </c>
      <c r="P300" s="57">
        <v>78.432949466314795</v>
      </c>
    </row>
    <row r="301" spans="1:16" x14ac:dyDescent="0.3">
      <c r="A301" s="39" t="s">
        <v>252</v>
      </c>
      <c r="B301" s="39" t="s">
        <v>292</v>
      </c>
      <c r="C301" s="39" t="s">
        <v>341</v>
      </c>
      <c r="D301" s="62" t="str">
        <f>INDEX('R0. Region mapping'!$C$9:$C$24,MATCH($C301,'R0. Region mapping'!$A$9:$A$24,0))</f>
        <v>NAM</v>
      </c>
      <c r="E301" s="57"/>
      <c r="F301" s="57"/>
      <c r="G301" s="57"/>
      <c r="H301" s="57"/>
      <c r="I301" s="57">
        <v>45.364860183670899</v>
      </c>
      <c r="J301" s="57"/>
      <c r="K301" s="57">
        <v>63.390930940512639</v>
      </c>
      <c r="L301" s="57">
        <v>85.521014399208894</v>
      </c>
      <c r="M301" s="57"/>
      <c r="N301" s="57">
        <v>101.34123676440021</v>
      </c>
      <c r="O301" s="57">
        <v>73.635149031565305</v>
      </c>
      <c r="P301" s="57">
        <v>50.084457836887502</v>
      </c>
    </row>
    <row r="302" spans="1:16" x14ac:dyDescent="0.3">
      <c r="A302" s="39" t="s">
        <v>252</v>
      </c>
      <c r="B302" s="39" t="s">
        <v>292</v>
      </c>
      <c r="C302" s="39" t="s">
        <v>343</v>
      </c>
      <c r="D302" s="62" t="str">
        <f>INDEX('R0. Region mapping'!$C$9:$C$24,MATCH($C302,'R0. Region mapping'!$A$9:$A$24,0))</f>
        <v>ASI</v>
      </c>
      <c r="E302" s="57"/>
      <c r="F302" s="57"/>
      <c r="G302" s="57"/>
      <c r="H302" s="57"/>
      <c r="I302" s="57"/>
      <c r="J302" s="57">
        <v>121.13491427617491</v>
      </c>
      <c r="K302" s="57">
        <v>46.538121773822503</v>
      </c>
      <c r="L302" s="57"/>
      <c r="M302" s="57">
        <v>184.95186858445732</v>
      </c>
      <c r="N302" s="57">
        <v>60.853860930948635</v>
      </c>
      <c r="O302" s="57"/>
      <c r="P302" s="57">
        <v>203.3043813798825</v>
      </c>
    </row>
    <row r="303" spans="1:16" x14ac:dyDescent="0.3">
      <c r="A303" s="39" t="s">
        <v>252</v>
      </c>
      <c r="B303" s="39" t="s">
        <v>292</v>
      </c>
      <c r="C303" s="39" t="s">
        <v>345</v>
      </c>
      <c r="D303" s="62" t="str">
        <f>INDEX('R0. Region mapping'!$C$9:$C$24,MATCH($C303,'R0. Region mapping'!$A$9:$A$24,0))</f>
        <v>LAM</v>
      </c>
      <c r="E303" s="57"/>
      <c r="F303" s="57"/>
      <c r="G303" s="57"/>
      <c r="H303" s="57"/>
      <c r="I303" s="57">
        <v>64.854800636013863</v>
      </c>
      <c r="J303" s="57"/>
      <c r="K303" s="57">
        <v>33.5412296309242</v>
      </c>
      <c r="L303" s="57">
        <v>60.5108366342347</v>
      </c>
      <c r="M303" s="57">
        <v>169.27595548758981</v>
      </c>
      <c r="N303" s="57">
        <v>635.54061355245199</v>
      </c>
      <c r="O303" s="57"/>
      <c r="P303" s="57">
        <v>1.87727189209807</v>
      </c>
    </row>
    <row r="304" spans="1:16" x14ac:dyDescent="0.3">
      <c r="A304" s="39" t="s">
        <v>252</v>
      </c>
      <c r="B304" s="39" t="s">
        <v>292</v>
      </c>
      <c r="C304" s="39" t="s">
        <v>347</v>
      </c>
      <c r="D304" s="62" t="str">
        <f>INDEX('R0. Region mapping'!$C$9:$C$24,MATCH($C304,'R0. Region mapping'!$A$9:$A$24,0))</f>
        <v>EUR</v>
      </c>
      <c r="E304" s="57"/>
      <c r="F304" s="57"/>
      <c r="G304" s="57"/>
      <c r="H304" s="57"/>
      <c r="I304" s="57">
        <v>70.582422957397597</v>
      </c>
      <c r="J304" s="57"/>
      <c r="K304" s="57">
        <v>39.549259020256507</v>
      </c>
      <c r="L304" s="57">
        <v>34.654171218237892</v>
      </c>
      <c r="M304" s="57">
        <v>48.36862468921867</v>
      </c>
      <c r="N304" s="57"/>
      <c r="O304" s="57">
        <v>78.409867261764703</v>
      </c>
      <c r="P304" s="57"/>
    </row>
    <row r="305" spans="1:16" x14ac:dyDescent="0.3">
      <c r="A305" s="39" t="s">
        <v>252</v>
      </c>
      <c r="B305" s="39" t="s">
        <v>292</v>
      </c>
      <c r="C305" s="39" t="s">
        <v>349</v>
      </c>
      <c r="D305" s="62" t="str">
        <f>INDEX('R0. Region mapping'!$C$9:$C$24,MATCH($C305,'R0. Region mapping'!$A$9:$A$24,0))</f>
        <v>ASI</v>
      </c>
      <c r="E305" s="57"/>
      <c r="F305" s="57"/>
      <c r="G305" s="57"/>
      <c r="H305" s="57"/>
      <c r="I305" s="57">
        <v>365.40361702473814</v>
      </c>
      <c r="J305" s="57">
        <v>151.585276461722</v>
      </c>
      <c r="K305" s="57">
        <v>119.1031952694056</v>
      </c>
      <c r="L305" s="57">
        <v>285.47428621795302</v>
      </c>
      <c r="M305" s="57">
        <v>276.16662390863678</v>
      </c>
      <c r="N305" s="57"/>
      <c r="O305" s="57">
        <v>452.75630754544522</v>
      </c>
      <c r="P305" s="57">
        <v>77.890269271921994</v>
      </c>
    </row>
    <row r="306" spans="1:16" x14ac:dyDescent="0.3">
      <c r="A306" s="39" t="s">
        <v>252</v>
      </c>
      <c r="B306" s="39" t="s">
        <v>292</v>
      </c>
      <c r="C306" s="39" t="s">
        <v>351</v>
      </c>
      <c r="D306" s="62" t="str">
        <f>INDEX('R0. Region mapping'!$C$9:$C$24,MATCH($C306,'R0. Region mapping'!$A$9:$A$24,0))</f>
        <v>ASI</v>
      </c>
      <c r="E306" s="57"/>
      <c r="F306" s="57"/>
      <c r="G306" s="57"/>
      <c r="H306" s="57"/>
      <c r="I306" s="57">
        <v>29.623055242809599</v>
      </c>
      <c r="J306" s="57"/>
      <c r="K306" s="57">
        <v>58.633339946218996</v>
      </c>
      <c r="L306" s="57"/>
      <c r="M306" s="57">
        <v>92.645444150633494</v>
      </c>
      <c r="N306" s="57">
        <v>99.697028491480907</v>
      </c>
      <c r="O306" s="57">
        <v>81.599095687223596</v>
      </c>
      <c r="P306" s="57">
        <v>49.856126347417401</v>
      </c>
    </row>
    <row r="307" spans="1:16" x14ac:dyDescent="0.3">
      <c r="A307" s="39" t="s">
        <v>252</v>
      </c>
      <c r="B307" s="39" t="s">
        <v>292</v>
      </c>
      <c r="C307" s="39" t="s">
        <v>353</v>
      </c>
      <c r="D307" s="62" t="str">
        <f>INDEX('R0. Region mapping'!$C$9:$C$24,MATCH($C307,'R0. Region mapping'!$A$9:$A$24,0))</f>
        <v>ASI</v>
      </c>
      <c r="E307" s="57"/>
      <c r="F307" s="57"/>
      <c r="G307" s="57"/>
      <c r="H307" s="57"/>
      <c r="I307" s="57">
        <v>3.5228160910307902</v>
      </c>
      <c r="J307" s="57"/>
      <c r="K307" s="57"/>
      <c r="L307" s="57">
        <v>3.6185396733898001</v>
      </c>
      <c r="M307" s="57">
        <v>8.6497457697434794E-3</v>
      </c>
      <c r="N307" s="57"/>
      <c r="O307" s="57">
        <v>3.5381385520161519</v>
      </c>
      <c r="P307" s="57">
        <v>3.0813010814490401E-2</v>
      </c>
    </row>
    <row r="308" spans="1:16" x14ac:dyDescent="0.3">
      <c r="A308" s="39" t="s">
        <v>252</v>
      </c>
      <c r="B308" s="39" t="s">
        <v>292</v>
      </c>
      <c r="C308" s="39" t="s">
        <v>355</v>
      </c>
      <c r="D308" s="62" t="str">
        <f>INDEX('R0. Region mapping'!$C$9:$C$24,MATCH($C308,'R0. Region mapping'!$A$9:$A$24,0))</f>
        <v>AFR</v>
      </c>
      <c r="E308" s="57"/>
      <c r="F308" s="57"/>
      <c r="G308" s="57"/>
      <c r="H308" s="57"/>
      <c r="I308" s="57">
        <v>14.328808162646199</v>
      </c>
      <c r="J308" s="57"/>
      <c r="K308" s="57">
        <v>5.54919841806415</v>
      </c>
      <c r="L308" s="57">
        <v>11.418284059661779</v>
      </c>
      <c r="M308" s="57">
        <v>4.8620407540679196</v>
      </c>
      <c r="N308" s="57">
        <v>6.1875916743267094</v>
      </c>
      <c r="O308" s="57">
        <v>12.269783824191</v>
      </c>
      <c r="P308" s="57">
        <v>0.55807176841782502</v>
      </c>
    </row>
    <row r="309" spans="1:16" x14ac:dyDescent="0.3">
      <c r="A309" s="39" t="s">
        <v>252</v>
      </c>
      <c r="B309" s="39" t="s">
        <v>292</v>
      </c>
      <c r="C309" s="39" t="s">
        <v>357</v>
      </c>
      <c r="D309" s="62" t="str">
        <f>INDEX('R0. Region mapping'!$C$9:$C$24,MATCH($C309,'R0. Region mapping'!$A$9:$A$24,0))</f>
        <v>LAM</v>
      </c>
      <c r="E309" s="57"/>
      <c r="F309" s="57"/>
      <c r="G309" s="57"/>
      <c r="H309" s="57"/>
      <c r="I309" s="57">
        <v>29.024023177709459</v>
      </c>
      <c r="J309" s="57">
        <v>4.2285687984821196</v>
      </c>
      <c r="K309" s="57">
        <v>15.561506426796401</v>
      </c>
      <c r="L309" s="57">
        <v>45.818635042751701</v>
      </c>
      <c r="M309" s="57"/>
      <c r="N309" s="57">
        <v>37.839502719206905</v>
      </c>
      <c r="O309" s="57">
        <v>33.772979097414598</v>
      </c>
      <c r="P309" s="57">
        <v>31.662024425888752</v>
      </c>
    </row>
    <row r="310" spans="1:16" x14ac:dyDescent="0.3">
      <c r="A310" s="39" t="s">
        <v>252</v>
      </c>
      <c r="B310" s="39" t="s">
        <v>292</v>
      </c>
      <c r="C310" s="39" t="s">
        <v>359</v>
      </c>
      <c r="D310" s="62" t="str">
        <f>INDEX('R0. Region mapping'!$C$9:$C$24,MATCH($C310,'R0. Region mapping'!$A$9:$A$24,0))</f>
        <v>ASI</v>
      </c>
      <c r="E310" s="57"/>
      <c r="F310" s="57"/>
      <c r="G310" s="57"/>
      <c r="H310" s="57"/>
      <c r="I310" s="57">
        <v>76.622035823549695</v>
      </c>
      <c r="J310" s="57"/>
      <c r="K310" s="57"/>
      <c r="L310" s="57">
        <v>102.4272618823226</v>
      </c>
      <c r="M310" s="57"/>
      <c r="N310" s="57">
        <v>110.8790265226498</v>
      </c>
      <c r="O310" s="57">
        <v>12.7016360105192</v>
      </c>
      <c r="P310" s="57"/>
    </row>
    <row r="311" spans="1:16" x14ac:dyDescent="0.3">
      <c r="A311" s="39" t="s">
        <v>252</v>
      </c>
      <c r="B311" s="39" t="s">
        <v>292</v>
      </c>
      <c r="C311" s="39" t="s">
        <v>361</v>
      </c>
      <c r="D311" s="62" t="str">
        <f>INDEX('R0. Region mapping'!$C$9:$C$24,MATCH($C311,'R0. Region mapping'!$A$9:$A$24,0))</f>
        <v>ASI</v>
      </c>
      <c r="E311" s="57"/>
      <c r="F311" s="57"/>
      <c r="G311" s="57"/>
      <c r="H311" s="57"/>
      <c r="I311" s="57">
        <v>2.44771766125417</v>
      </c>
      <c r="J311" s="57"/>
      <c r="K311" s="57"/>
      <c r="L311" s="57">
        <v>3.8373857818786599</v>
      </c>
      <c r="M311" s="57">
        <v>0.98995294933059397</v>
      </c>
      <c r="N311" s="57">
        <v>3.96204922760566</v>
      </c>
      <c r="O311" s="57"/>
      <c r="P311" s="57">
        <v>0.523756476231232</v>
      </c>
    </row>
    <row r="312" spans="1:16" x14ac:dyDescent="0.3">
      <c r="A312" s="39" t="s">
        <v>252</v>
      </c>
      <c r="B312" s="39" t="s">
        <v>292</v>
      </c>
      <c r="C312" s="39" t="s">
        <v>363</v>
      </c>
      <c r="D312" s="62" t="str">
        <f>INDEX('R0. Region mapping'!$C$9:$C$24,MATCH($C312,'R0. Region mapping'!$A$9:$A$24,0))</f>
        <v>NAM</v>
      </c>
      <c r="E312" s="57"/>
      <c r="F312" s="57"/>
      <c r="G312" s="57"/>
      <c r="H312" s="57"/>
      <c r="I312" s="57">
        <v>233.39031959610912</v>
      </c>
      <c r="J312" s="57"/>
      <c r="K312" s="57">
        <v>120.1307722612291</v>
      </c>
      <c r="L312" s="57">
        <v>136.43952394030219</v>
      </c>
      <c r="M312" s="57">
        <v>177.48544103168689</v>
      </c>
      <c r="N312" s="57"/>
      <c r="O312" s="57">
        <v>305.91014992868639</v>
      </c>
      <c r="P312" s="57"/>
    </row>
    <row r="313" spans="1:16" x14ac:dyDescent="0.3">
      <c r="A313" s="39" t="s">
        <v>252</v>
      </c>
      <c r="B313" s="39" t="s">
        <v>292</v>
      </c>
      <c r="C313" s="39" t="s">
        <v>365</v>
      </c>
      <c r="D313" s="62" t="str">
        <f>INDEX('R0. Region mapping'!$C$9:$C$24,MATCH($C313,'R0. Region mapping'!$A$9:$A$24,0))</f>
        <v>EUR</v>
      </c>
      <c r="E313" s="57"/>
      <c r="F313" s="57"/>
      <c r="G313" s="57"/>
      <c r="H313" s="57"/>
      <c r="I313" s="57">
        <v>139.1660764913504</v>
      </c>
      <c r="J313" s="57"/>
      <c r="K313" s="57">
        <v>54.822314174517302</v>
      </c>
      <c r="L313" s="57">
        <v>97.313164289563801</v>
      </c>
      <c r="M313" s="57">
        <v>78.324741224817103</v>
      </c>
      <c r="N313" s="57"/>
      <c r="O313" s="57">
        <v>171.72343569589171</v>
      </c>
      <c r="P313" s="57">
        <v>8.0975085829809395</v>
      </c>
    </row>
    <row r="314" spans="1:16" x14ac:dyDescent="0.3">
      <c r="A314" s="39" t="s">
        <v>252</v>
      </c>
      <c r="B314" s="39" t="s">
        <v>296</v>
      </c>
      <c r="C314" s="39" t="s">
        <v>261</v>
      </c>
      <c r="D314" s="62" t="str">
        <f>INDEX('R0. Region mapping'!$C$9:$C$24,MATCH($C314,'R0. Region mapping'!$A$9:$A$24,0))</f>
        <v>AUS</v>
      </c>
      <c r="E314" s="57"/>
      <c r="F314" s="57">
        <v>8.7991078050993004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</row>
    <row r="315" spans="1:16" x14ac:dyDescent="0.3">
      <c r="A315" s="39" t="s">
        <v>252</v>
      </c>
      <c r="B315" s="39" t="s">
        <v>296</v>
      </c>
      <c r="C315" s="39" t="s">
        <v>341</v>
      </c>
      <c r="D315" s="62" t="str">
        <f>INDEX('R0. Region mapping'!$C$9:$C$24,MATCH($C315,'R0. Region mapping'!$A$9:$A$24,0))</f>
        <v>NAM</v>
      </c>
      <c r="E315" s="57"/>
      <c r="F315" s="57">
        <v>2.81954405741011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</row>
    <row r="316" spans="1:16" x14ac:dyDescent="0.3">
      <c r="A316" s="39" t="s">
        <v>252</v>
      </c>
      <c r="B316" s="39" t="s">
        <v>296</v>
      </c>
      <c r="C316" s="39" t="s">
        <v>343</v>
      </c>
      <c r="D316" s="62" t="str">
        <f>INDEX('R0. Region mapping'!$C$9:$C$24,MATCH($C316,'R0. Region mapping'!$A$9:$A$24,0))</f>
        <v>ASI</v>
      </c>
      <c r="E316" s="57"/>
      <c r="F316" s="57">
        <v>173.061148290446</v>
      </c>
      <c r="G316" s="57">
        <v>258.365840441758</v>
      </c>
      <c r="H316" s="57"/>
      <c r="I316" s="57"/>
      <c r="J316" s="57"/>
      <c r="K316" s="57"/>
      <c r="L316" s="57"/>
      <c r="M316" s="57"/>
      <c r="N316" s="57"/>
      <c r="O316" s="57"/>
      <c r="P316" s="57"/>
    </row>
    <row r="317" spans="1:16" x14ac:dyDescent="0.3">
      <c r="A317" s="39" t="s">
        <v>252</v>
      </c>
      <c r="B317" s="39" t="s">
        <v>296</v>
      </c>
      <c r="C317" s="39" t="s">
        <v>347</v>
      </c>
      <c r="D317" s="62" t="str">
        <f>INDEX('R0. Region mapping'!$C$9:$C$24,MATCH($C317,'R0. Region mapping'!$A$9:$A$24,0))</f>
        <v>EUR</v>
      </c>
      <c r="E317" s="57"/>
      <c r="F317" s="57">
        <v>24.061143166333199</v>
      </c>
      <c r="G317" s="57"/>
      <c r="H317" s="57">
        <v>16.378841556378799</v>
      </c>
      <c r="I317" s="57"/>
      <c r="J317" s="57"/>
      <c r="K317" s="57"/>
      <c r="L317" s="57"/>
      <c r="M317" s="57"/>
      <c r="N317" s="57"/>
      <c r="O317" s="57"/>
      <c r="P317" s="57"/>
    </row>
    <row r="318" spans="1:16" x14ac:dyDescent="0.3">
      <c r="A318" s="39" t="s">
        <v>252</v>
      </c>
      <c r="B318" s="39" t="s">
        <v>296</v>
      </c>
      <c r="C318" s="39" t="s">
        <v>349</v>
      </c>
      <c r="D318" s="62" t="str">
        <f>INDEX('R0. Region mapping'!$C$9:$C$24,MATCH($C318,'R0. Region mapping'!$A$9:$A$24,0))</f>
        <v>ASI</v>
      </c>
      <c r="E318" s="57"/>
      <c r="F318" s="57">
        <v>16.945861786418401</v>
      </c>
      <c r="G318" s="57">
        <v>1.3823345606135899</v>
      </c>
      <c r="H318" s="57">
        <v>4.7198382115047002</v>
      </c>
      <c r="I318" s="57"/>
      <c r="J318" s="57"/>
      <c r="K318" s="57"/>
      <c r="L318" s="57"/>
      <c r="M318" s="57"/>
      <c r="N318" s="57"/>
      <c r="O318" s="57"/>
      <c r="P318" s="57"/>
    </row>
    <row r="319" spans="1:16" x14ac:dyDescent="0.3">
      <c r="A319" s="39" t="s">
        <v>252</v>
      </c>
      <c r="B319" s="39" t="s">
        <v>296</v>
      </c>
      <c r="C319" s="39" t="s">
        <v>351</v>
      </c>
      <c r="D319" s="62" t="str">
        <f>INDEX('R0. Region mapping'!$C$9:$C$24,MATCH($C319,'R0. Region mapping'!$A$9:$A$24,0))</f>
        <v>ASI</v>
      </c>
      <c r="E319" s="57"/>
      <c r="F319" s="57">
        <v>74.318682156102199</v>
      </c>
      <c r="G319" s="57"/>
      <c r="H319" s="57">
        <v>43.5430841235138</v>
      </c>
      <c r="I319" s="57"/>
      <c r="J319" s="57"/>
      <c r="K319" s="57"/>
      <c r="L319" s="57"/>
      <c r="M319" s="57"/>
      <c r="N319" s="57"/>
      <c r="O319" s="57"/>
      <c r="P319" s="57"/>
    </row>
    <row r="320" spans="1:16" x14ac:dyDescent="0.3">
      <c r="A320" s="39" t="s">
        <v>252</v>
      </c>
      <c r="B320" s="39" t="s">
        <v>296</v>
      </c>
      <c r="C320" s="39" t="s">
        <v>353</v>
      </c>
      <c r="D320" s="62" t="str">
        <f>INDEX('R0. Region mapping'!$C$9:$C$24,MATCH($C320,'R0. Region mapping'!$A$9:$A$24,0))</f>
        <v>ASI</v>
      </c>
      <c r="E320" s="57"/>
      <c r="F320" s="57">
        <v>11.544320271596201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</row>
    <row r="321" spans="1:16" x14ac:dyDescent="0.3">
      <c r="A321" s="39" t="s">
        <v>252</v>
      </c>
      <c r="B321" s="39" t="s">
        <v>296</v>
      </c>
      <c r="C321" s="39" t="s">
        <v>361</v>
      </c>
      <c r="D321" s="62" t="str">
        <f>INDEX('R0. Region mapping'!$C$9:$C$24,MATCH($C321,'R0. Region mapping'!$A$9:$A$24,0))</f>
        <v>ASI</v>
      </c>
      <c r="E321" s="57"/>
      <c r="F321" s="57">
        <v>12.533153525357999</v>
      </c>
      <c r="G321" s="57">
        <v>12.0236478935858</v>
      </c>
      <c r="H321" s="57"/>
      <c r="I321" s="57"/>
      <c r="J321" s="57"/>
      <c r="K321" s="57"/>
      <c r="L321" s="57"/>
      <c r="M321" s="57"/>
      <c r="N321" s="57"/>
      <c r="O321" s="57"/>
      <c r="P321" s="57"/>
    </row>
    <row r="322" spans="1:16" x14ac:dyDescent="0.3">
      <c r="A322" s="39" t="s">
        <v>252</v>
      </c>
      <c r="B322" s="39" t="s">
        <v>296</v>
      </c>
      <c r="C322" s="39" t="s">
        <v>363</v>
      </c>
      <c r="D322" s="62" t="str">
        <f>INDEX('R0. Region mapping'!$C$9:$C$24,MATCH($C322,'R0. Region mapping'!$A$9:$A$24,0))</f>
        <v>NAM</v>
      </c>
      <c r="E322" s="57"/>
      <c r="F322" s="57">
        <v>75.467674007333201</v>
      </c>
      <c r="G322" s="57">
        <v>43.4770792084012</v>
      </c>
      <c r="H322" s="57"/>
      <c r="I322" s="57"/>
      <c r="J322" s="57"/>
      <c r="K322" s="57"/>
      <c r="L322" s="57"/>
      <c r="M322" s="57"/>
      <c r="N322" s="57"/>
      <c r="O322" s="57"/>
      <c r="P322" s="57"/>
    </row>
    <row r="323" spans="1:16" x14ac:dyDescent="0.3">
      <c r="A323" s="39" t="s">
        <v>252</v>
      </c>
      <c r="B323" s="39" t="s">
        <v>296</v>
      </c>
      <c r="C323" s="39" t="s">
        <v>365</v>
      </c>
      <c r="D323" s="62" t="str">
        <f>INDEX('R0. Region mapping'!$C$9:$C$24,MATCH($C323,'R0. Region mapping'!$A$9:$A$24,0))</f>
        <v>EUR</v>
      </c>
      <c r="E323" s="57"/>
      <c r="F323" s="57">
        <v>2.4958571662060498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</row>
    <row r="324" spans="1:16" x14ac:dyDescent="0.3">
      <c r="A324" s="39" t="s">
        <v>252</v>
      </c>
      <c r="B324" s="39" t="s">
        <v>297</v>
      </c>
      <c r="C324" s="39" t="s">
        <v>258</v>
      </c>
      <c r="D324" s="62" t="str">
        <f>INDEX('R0. Region mapping'!$C$9:$C$24,MATCH($C324,'R0. Region mapping'!$A$9:$A$24,0))</f>
        <v>AFR</v>
      </c>
      <c r="E324" s="57">
        <v>20.533374424536099</v>
      </c>
      <c r="F324" s="57">
        <v>17.999119587524302</v>
      </c>
      <c r="G324" s="57"/>
      <c r="H324" s="57">
        <v>22.828426225463001</v>
      </c>
      <c r="I324" s="57"/>
      <c r="J324" s="57"/>
      <c r="K324" s="57"/>
      <c r="L324" s="57"/>
      <c r="M324" s="57"/>
      <c r="N324" s="57">
        <v>137.28478802109501</v>
      </c>
      <c r="O324" s="57"/>
      <c r="P324" s="57"/>
    </row>
    <row r="325" spans="1:16" x14ac:dyDescent="0.3">
      <c r="A325" s="39" t="s">
        <v>252</v>
      </c>
      <c r="B325" s="39" t="s">
        <v>297</v>
      </c>
      <c r="C325" s="39" t="s">
        <v>261</v>
      </c>
      <c r="D325" s="62" t="str">
        <f>INDEX('R0. Region mapping'!$C$9:$C$24,MATCH($C325,'R0. Region mapping'!$A$9:$A$24,0))</f>
        <v>AUS</v>
      </c>
      <c r="E325" s="57">
        <v>12.9449514643977</v>
      </c>
      <c r="F325" s="57"/>
      <c r="G325" s="57"/>
      <c r="H325" s="57">
        <v>0.82564907869962301</v>
      </c>
      <c r="I325" s="57"/>
      <c r="J325" s="57"/>
      <c r="K325" s="57">
        <v>10.785818301614</v>
      </c>
      <c r="L325" s="57">
        <v>6.6777428311063103</v>
      </c>
      <c r="M325" s="57">
        <v>2.5754413023610501</v>
      </c>
      <c r="N325" s="57">
        <v>7.8891767506903197</v>
      </c>
      <c r="O325" s="57">
        <v>12.0945411886517</v>
      </c>
      <c r="P325" s="57">
        <v>9.0168351634392891</v>
      </c>
    </row>
    <row r="326" spans="1:16" x14ac:dyDescent="0.3">
      <c r="A326" s="39" t="s">
        <v>252</v>
      </c>
      <c r="B326" s="39" t="s">
        <v>297</v>
      </c>
      <c r="C326" s="39" t="s">
        <v>341</v>
      </c>
      <c r="D326" s="62" t="str">
        <f>INDEX('R0. Region mapping'!$C$9:$C$24,MATCH($C326,'R0. Region mapping'!$A$9:$A$24,0))</f>
        <v>NAM</v>
      </c>
      <c r="E326" s="57">
        <v>6.7270450665661103</v>
      </c>
      <c r="F326" s="57">
        <v>0.598398048529729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</row>
    <row r="327" spans="1:16" x14ac:dyDescent="0.3">
      <c r="A327" s="39" t="s">
        <v>252</v>
      </c>
      <c r="B327" s="39" t="s">
        <v>297</v>
      </c>
      <c r="C327" s="39" t="s">
        <v>343</v>
      </c>
      <c r="D327" s="62" t="str">
        <f>INDEX('R0. Region mapping'!$C$9:$C$24,MATCH($C327,'R0. Region mapping'!$A$9:$A$24,0))</f>
        <v>ASI</v>
      </c>
      <c r="E327" s="57">
        <v>67.396246746238603</v>
      </c>
      <c r="F327" s="57"/>
      <c r="G327" s="57">
        <v>334.97169797454501</v>
      </c>
      <c r="H327" s="57">
        <v>139.69585444252201</v>
      </c>
      <c r="I327" s="57"/>
      <c r="J327" s="57"/>
      <c r="K327" s="57"/>
      <c r="L327" s="57">
        <v>36.193186839645897</v>
      </c>
      <c r="M327" s="57"/>
      <c r="N327" s="57">
        <v>1.6987960880958299</v>
      </c>
      <c r="O327" s="57"/>
      <c r="P327" s="57">
        <v>52.313284039863099</v>
      </c>
    </row>
    <row r="328" spans="1:16" x14ac:dyDescent="0.3">
      <c r="A328" s="39" t="s">
        <v>252</v>
      </c>
      <c r="B328" s="39" t="s">
        <v>297</v>
      </c>
      <c r="C328" s="39" t="s">
        <v>345</v>
      </c>
      <c r="D328" s="62" t="str">
        <f>INDEX('R0. Region mapping'!$C$9:$C$24,MATCH($C328,'R0. Region mapping'!$A$9:$A$24,0))</f>
        <v>LAM</v>
      </c>
      <c r="E328" s="57">
        <v>27.834123046757501</v>
      </c>
      <c r="F328" s="57">
        <v>8.9653012052167895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</row>
    <row r="329" spans="1:16" x14ac:dyDescent="0.3">
      <c r="A329" s="39" t="s">
        <v>252</v>
      </c>
      <c r="B329" s="39" t="s">
        <v>297</v>
      </c>
      <c r="C329" s="39" t="s">
        <v>347</v>
      </c>
      <c r="D329" s="62" t="str">
        <f>INDEX('R0. Region mapping'!$C$9:$C$24,MATCH($C329,'R0. Region mapping'!$A$9:$A$24,0))</f>
        <v>EUR</v>
      </c>
      <c r="E329" s="57"/>
      <c r="F329" s="57">
        <v>4.2945557369907403</v>
      </c>
      <c r="G329" s="57"/>
      <c r="H329" s="57">
        <v>0.36667940341605498</v>
      </c>
      <c r="I329" s="57"/>
      <c r="J329" s="57"/>
      <c r="K329" s="57">
        <v>14.934426646100301</v>
      </c>
      <c r="L329" s="57"/>
      <c r="M329" s="57"/>
      <c r="N329" s="57">
        <v>16.911073857165199</v>
      </c>
      <c r="O329" s="57"/>
      <c r="P329" s="57"/>
    </row>
    <row r="330" spans="1:16" x14ac:dyDescent="0.3">
      <c r="A330" s="39" t="s">
        <v>252</v>
      </c>
      <c r="B330" s="39" t="s">
        <v>297</v>
      </c>
      <c r="C330" s="39" t="s">
        <v>349</v>
      </c>
      <c r="D330" s="62" t="str">
        <f>INDEX('R0. Region mapping'!$C$9:$C$24,MATCH($C330,'R0. Region mapping'!$A$9:$A$24,0))</f>
        <v>ASI</v>
      </c>
      <c r="E330" s="57">
        <v>28.813041148326501</v>
      </c>
      <c r="F330" s="57"/>
      <c r="G330" s="57"/>
      <c r="H330" s="57"/>
      <c r="I330" s="57"/>
      <c r="J330" s="57">
        <v>96.212322778860496</v>
      </c>
      <c r="K330" s="57">
        <v>40.6276567308594</v>
      </c>
      <c r="L330" s="57">
        <v>6.5699084009369804</v>
      </c>
      <c r="M330" s="57">
        <v>98.876196608250694</v>
      </c>
      <c r="N330" s="57">
        <v>43.728673631445403</v>
      </c>
      <c r="O330" s="57"/>
      <c r="P330" s="57">
        <v>52.577818588285297</v>
      </c>
    </row>
    <row r="331" spans="1:16" x14ac:dyDescent="0.3">
      <c r="A331" s="39" t="s">
        <v>252</v>
      </c>
      <c r="B331" s="39" t="s">
        <v>297</v>
      </c>
      <c r="C331" s="39" t="s">
        <v>351</v>
      </c>
      <c r="D331" s="62" t="str">
        <f>INDEX('R0. Region mapping'!$C$9:$C$24,MATCH($C331,'R0. Region mapping'!$A$9:$A$24,0))</f>
        <v>ASI</v>
      </c>
      <c r="E331" s="57">
        <v>24.824848832593599</v>
      </c>
      <c r="F331" s="57"/>
      <c r="G331" s="57">
        <v>290.69721996556399</v>
      </c>
      <c r="H331" s="57"/>
      <c r="I331" s="57"/>
      <c r="J331" s="57"/>
      <c r="K331" s="57"/>
      <c r="L331" s="57"/>
      <c r="M331" s="57">
        <v>21.005826502218401</v>
      </c>
      <c r="N331" s="57">
        <v>67.272245490412004</v>
      </c>
      <c r="O331" s="57"/>
      <c r="P331" s="57"/>
    </row>
    <row r="332" spans="1:16" x14ac:dyDescent="0.3">
      <c r="A332" s="39" t="s">
        <v>252</v>
      </c>
      <c r="B332" s="39" t="s">
        <v>297</v>
      </c>
      <c r="C332" s="39" t="s">
        <v>353</v>
      </c>
      <c r="D332" s="62" t="str">
        <f>INDEX('R0. Region mapping'!$C$9:$C$24,MATCH($C332,'R0. Region mapping'!$A$9:$A$24,0))</f>
        <v>ASI</v>
      </c>
      <c r="E332" s="57">
        <v>28.880033796823302</v>
      </c>
      <c r="F332" s="57"/>
      <c r="G332" s="57"/>
      <c r="H332" s="57"/>
      <c r="I332" s="57"/>
      <c r="J332" s="57"/>
      <c r="K332" s="57">
        <v>7.7126462502966904</v>
      </c>
      <c r="L332" s="57">
        <v>9.7851112575538401</v>
      </c>
      <c r="M332" s="57">
        <v>14.20989709783</v>
      </c>
      <c r="N332" s="57"/>
      <c r="O332" s="57">
        <v>4.8274142008468397</v>
      </c>
      <c r="P332" s="57">
        <v>13.4476856116669</v>
      </c>
    </row>
    <row r="333" spans="1:16" x14ac:dyDescent="0.3">
      <c r="A333" s="39" t="s">
        <v>252</v>
      </c>
      <c r="B333" s="39" t="s">
        <v>297</v>
      </c>
      <c r="C333" s="39" t="s">
        <v>355</v>
      </c>
      <c r="D333" s="62" t="str">
        <f>INDEX('R0. Region mapping'!$C$9:$C$24,MATCH($C333,'R0. Region mapping'!$A$9:$A$24,0))</f>
        <v>AFR</v>
      </c>
      <c r="E333" s="57">
        <v>13.522643532301201</v>
      </c>
      <c r="F333" s="57">
        <v>16.7624323340529</v>
      </c>
      <c r="G333" s="57"/>
      <c r="H333" s="57">
        <v>91.365099550039702</v>
      </c>
      <c r="I333" s="57"/>
      <c r="J333" s="57"/>
      <c r="K333" s="57">
        <v>19.2843975853785</v>
      </c>
      <c r="L333" s="57">
        <v>18.557817236556399</v>
      </c>
      <c r="M333" s="57">
        <v>4.5265435975264996</v>
      </c>
      <c r="N333" s="57">
        <v>34.996875710025598</v>
      </c>
      <c r="O333" s="57">
        <v>40.452604153881502</v>
      </c>
      <c r="P333" s="57">
        <v>12.6879354273466</v>
      </c>
    </row>
    <row r="334" spans="1:16" x14ac:dyDescent="0.3">
      <c r="A334" s="39" t="s">
        <v>252</v>
      </c>
      <c r="B334" s="39" t="s">
        <v>297</v>
      </c>
      <c r="C334" s="39" t="s">
        <v>357</v>
      </c>
      <c r="D334" s="62" t="str">
        <f>INDEX('R0. Region mapping'!$C$9:$C$24,MATCH($C334,'R0. Region mapping'!$A$9:$A$24,0))</f>
        <v>LAM</v>
      </c>
      <c r="E334" s="57">
        <v>4.92252080794397</v>
      </c>
      <c r="F334" s="57"/>
      <c r="G334" s="57"/>
      <c r="H334" s="57"/>
      <c r="I334" s="57"/>
      <c r="J334" s="57"/>
      <c r="K334" s="57">
        <v>10.6302464730949</v>
      </c>
      <c r="L334" s="57"/>
      <c r="M334" s="57"/>
      <c r="N334" s="57">
        <v>9.7576554730452703</v>
      </c>
      <c r="O334" s="57"/>
      <c r="P334" s="57">
        <v>3.1770355456827502</v>
      </c>
    </row>
    <row r="335" spans="1:16" x14ac:dyDescent="0.3">
      <c r="A335" s="39" t="s">
        <v>252</v>
      </c>
      <c r="B335" s="39" t="s">
        <v>297</v>
      </c>
      <c r="C335" s="39" t="s">
        <v>359</v>
      </c>
      <c r="D335" s="62" t="str">
        <f>INDEX('R0. Region mapping'!$C$9:$C$24,MATCH($C335,'R0. Region mapping'!$A$9:$A$24,0))</f>
        <v>ASI</v>
      </c>
      <c r="E335" s="57">
        <v>26.659280026986298</v>
      </c>
      <c r="F335" s="57">
        <v>67.633784465823197</v>
      </c>
      <c r="G335" s="57"/>
      <c r="H335" s="57"/>
      <c r="I335" s="57"/>
      <c r="J335" s="57"/>
      <c r="K335" s="57">
        <v>27.6784675432122</v>
      </c>
      <c r="L335" s="57"/>
      <c r="M335" s="57">
        <v>64.360385101312502</v>
      </c>
      <c r="N335" s="57">
        <v>69.350434650742301</v>
      </c>
      <c r="O335" s="57">
        <v>30.9059311440509</v>
      </c>
      <c r="P335" s="57">
        <v>90.352229698050905</v>
      </c>
    </row>
    <row r="336" spans="1:16" x14ac:dyDescent="0.3">
      <c r="A336" s="39" t="s">
        <v>252</v>
      </c>
      <c r="B336" s="39" t="s">
        <v>297</v>
      </c>
      <c r="C336" s="39" t="s">
        <v>361</v>
      </c>
      <c r="D336" s="62" t="str">
        <f>INDEX('R0. Region mapping'!$C$9:$C$24,MATCH($C336,'R0. Region mapping'!$A$9:$A$24,0))</f>
        <v>ASI</v>
      </c>
      <c r="E336" s="57">
        <v>7.94352593566403</v>
      </c>
      <c r="F336" s="57"/>
      <c r="G336" s="57"/>
      <c r="H336" s="57">
        <v>30.545873883635799</v>
      </c>
      <c r="I336" s="57"/>
      <c r="J336" s="57"/>
      <c r="K336" s="57">
        <v>11.2290871148184</v>
      </c>
      <c r="L336" s="57"/>
      <c r="M336" s="57"/>
      <c r="N336" s="57"/>
      <c r="O336" s="57"/>
      <c r="P336" s="57"/>
    </row>
    <row r="337" spans="1:16" x14ac:dyDescent="0.3">
      <c r="A337" s="39" t="s">
        <v>252</v>
      </c>
      <c r="B337" s="39" t="s">
        <v>297</v>
      </c>
      <c r="C337" s="39" t="s">
        <v>363</v>
      </c>
      <c r="D337" s="62" t="str">
        <f>INDEX('R0. Region mapping'!$C$9:$C$24,MATCH($C337,'R0. Region mapping'!$A$9:$A$24,0))</f>
        <v>NAM</v>
      </c>
      <c r="E337" s="57">
        <v>90.149776462704594</v>
      </c>
      <c r="F337" s="57"/>
      <c r="G337" s="57"/>
      <c r="H337" s="57">
        <v>43.329761022148197</v>
      </c>
      <c r="I337" s="57"/>
      <c r="J337" s="57"/>
      <c r="K337" s="57">
        <v>165.323645779223</v>
      </c>
      <c r="L337" s="57"/>
      <c r="M337" s="57"/>
      <c r="N337" s="57">
        <v>8.7230613419851597</v>
      </c>
      <c r="O337" s="57">
        <v>11.217957789551599</v>
      </c>
      <c r="P337" s="57"/>
    </row>
    <row r="338" spans="1:16" x14ac:dyDescent="0.3">
      <c r="A338" s="39" t="s">
        <v>252</v>
      </c>
      <c r="B338" s="39" t="s">
        <v>297</v>
      </c>
      <c r="C338" s="39" t="s">
        <v>365</v>
      </c>
      <c r="D338" s="62" t="str">
        <f>INDEX('R0. Region mapping'!$C$9:$C$24,MATCH($C338,'R0. Region mapping'!$A$9:$A$24,0))</f>
        <v>EUR</v>
      </c>
      <c r="E338" s="57">
        <v>73.932979388654999</v>
      </c>
      <c r="F338" s="57">
        <v>89.172342624705294</v>
      </c>
      <c r="G338" s="57"/>
      <c r="H338" s="57">
        <v>21.5719408774718</v>
      </c>
      <c r="I338" s="57"/>
      <c r="J338" s="57"/>
      <c r="K338" s="57">
        <v>113.44791193848501</v>
      </c>
      <c r="L338" s="57">
        <v>17.0526062275163</v>
      </c>
      <c r="M338" s="57">
        <v>4.7589378106508198</v>
      </c>
      <c r="N338" s="57">
        <v>77.6003458334486</v>
      </c>
      <c r="O338" s="57"/>
      <c r="P338" s="57"/>
    </row>
    <row r="339" spans="1:16" x14ac:dyDescent="0.3">
      <c r="A339" s="39" t="s">
        <v>252</v>
      </c>
      <c r="B339" s="39" t="s">
        <v>299</v>
      </c>
      <c r="C339" s="39" t="s">
        <v>258</v>
      </c>
      <c r="D339" s="62" t="str">
        <f>INDEX('R0. Region mapping'!$C$9:$C$24,MATCH($C339,'R0. Region mapping'!$A$9:$A$24,0))</f>
        <v>AFR</v>
      </c>
      <c r="E339" s="57"/>
      <c r="F339" s="57"/>
      <c r="G339" s="57"/>
      <c r="H339" s="57"/>
      <c r="I339" s="57"/>
      <c r="J339" s="57"/>
      <c r="K339" s="57"/>
      <c r="L339" s="57"/>
      <c r="M339" s="57">
        <v>117.753534045984</v>
      </c>
      <c r="N339" s="57">
        <v>368.54704597723497</v>
      </c>
      <c r="O339" s="57"/>
      <c r="P339" s="57"/>
    </row>
    <row r="340" spans="1:16" x14ac:dyDescent="0.3">
      <c r="A340" s="39" t="s">
        <v>252</v>
      </c>
      <c r="B340" s="39" t="s">
        <v>299</v>
      </c>
      <c r="C340" s="39" t="s">
        <v>343</v>
      </c>
      <c r="D340" s="62" t="str">
        <f>INDEX('R0. Region mapping'!$C$9:$C$24,MATCH($C340,'R0. Region mapping'!$A$9:$A$24,0))</f>
        <v>ASI</v>
      </c>
      <c r="E340" s="57"/>
      <c r="F340" s="57"/>
      <c r="G340" s="57"/>
      <c r="H340" s="57"/>
      <c r="I340" s="57">
        <v>716.84474877683704</v>
      </c>
      <c r="J340" s="57"/>
      <c r="K340" s="57"/>
      <c r="L340" s="57">
        <v>513.46161805731094</v>
      </c>
      <c r="M340" s="57"/>
      <c r="N340" s="57"/>
      <c r="O340" s="57"/>
      <c r="P340" s="57"/>
    </row>
    <row r="341" spans="1:16" x14ac:dyDescent="0.3">
      <c r="A341" s="39" t="s">
        <v>252</v>
      </c>
      <c r="B341" s="39" t="s">
        <v>299</v>
      </c>
      <c r="C341" s="39" t="s">
        <v>347</v>
      </c>
      <c r="D341" s="62" t="str">
        <f>INDEX('R0. Region mapping'!$C$9:$C$24,MATCH($C341,'R0. Region mapping'!$A$9:$A$24,0))</f>
        <v>EUR</v>
      </c>
      <c r="E341" s="57"/>
      <c r="F341" s="57"/>
      <c r="G341" s="57"/>
      <c r="H341" s="57"/>
      <c r="I341" s="57"/>
      <c r="J341" s="57"/>
      <c r="K341" s="57">
        <v>20.084291776849302</v>
      </c>
      <c r="L341" s="57">
        <v>7.06663318130619</v>
      </c>
      <c r="M341" s="57">
        <v>18.8202783822477</v>
      </c>
      <c r="N341" s="57">
        <v>35.856534437765703</v>
      </c>
      <c r="O341" s="57"/>
      <c r="P341" s="57">
        <v>70.525009552313307</v>
      </c>
    </row>
    <row r="342" spans="1:16" x14ac:dyDescent="0.3">
      <c r="A342" s="39" t="s">
        <v>252</v>
      </c>
      <c r="B342" s="39" t="s">
        <v>299</v>
      </c>
      <c r="C342" s="39" t="s">
        <v>351</v>
      </c>
      <c r="D342" s="62" t="str">
        <f>INDEX('R0. Region mapping'!$C$9:$C$24,MATCH($C342,'R0. Region mapping'!$A$9:$A$24,0))</f>
        <v>ASI</v>
      </c>
      <c r="E342" s="57"/>
      <c r="F342" s="57"/>
      <c r="G342" s="57"/>
      <c r="H342" s="57"/>
      <c r="I342" s="57">
        <v>179.38007228482999</v>
      </c>
      <c r="J342" s="57"/>
      <c r="K342" s="57">
        <v>96.713324405468299</v>
      </c>
      <c r="L342" s="57">
        <v>37.711448031396202</v>
      </c>
      <c r="M342" s="57">
        <v>427.19550360173901</v>
      </c>
      <c r="N342" s="57">
        <v>96.360583347642503</v>
      </c>
      <c r="O342" s="57"/>
      <c r="P342" s="57">
        <v>409.02754253611499</v>
      </c>
    </row>
    <row r="343" spans="1:16" x14ac:dyDescent="0.3">
      <c r="A343" s="39" t="s">
        <v>252</v>
      </c>
      <c r="B343" s="39" t="s">
        <v>299</v>
      </c>
      <c r="C343" s="39" t="s">
        <v>353</v>
      </c>
      <c r="D343" s="62" t="str">
        <f>INDEX('R0. Region mapping'!$C$9:$C$24,MATCH($C343,'R0. Region mapping'!$A$9:$A$24,0))</f>
        <v>ASI</v>
      </c>
      <c r="E343" s="57"/>
      <c r="F343" s="57"/>
      <c r="G343" s="57"/>
      <c r="H343" s="57"/>
      <c r="I343" s="57">
        <v>18.519703693985999</v>
      </c>
      <c r="J343" s="57"/>
      <c r="K343" s="57"/>
      <c r="L343" s="57"/>
      <c r="M343" s="57"/>
      <c r="N343" s="57"/>
      <c r="O343" s="57"/>
      <c r="P343" s="57"/>
    </row>
    <row r="344" spans="1:16" x14ac:dyDescent="0.3">
      <c r="A344" s="39" t="s">
        <v>252</v>
      </c>
      <c r="B344" s="39" t="s">
        <v>299</v>
      </c>
      <c r="C344" s="39" t="s">
        <v>355</v>
      </c>
      <c r="D344" s="62" t="str">
        <f>INDEX('R0. Region mapping'!$C$9:$C$24,MATCH($C344,'R0. Region mapping'!$A$9:$A$24,0))</f>
        <v>AFR</v>
      </c>
      <c r="E344" s="57"/>
      <c r="F344" s="57"/>
      <c r="G344" s="57"/>
      <c r="H344" s="57"/>
      <c r="I344" s="57">
        <v>123.565100039138</v>
      </c>
      <c r="J344" s="57">
        <v>62.691685440361198</v>
      </c>
      <c r="K344" s="57"/>
      <c r="L344" s="57">
        <v>228.49665534528901</v>
      </c>
      <c r="M344" s="57">
        <v>44.519194627620301</v>
      </c>
      <c r="N344" s="57">
        <v>403.771665375525</v>
      </c>
      <c r="O344" s="57"/>
      <c r="P344" s="57">
        <v>475.079054528808</v>
      </c>
    </row>
    <row r="345" spans="1:16" x14ac:dyDescent="0.3">
      <c r="A345" s="39" t="s">
        <v>252</v>
      </c>
      <c r="B345" s="39" t="s">
        <v>299</v>
      </c>
      <c r="C345" s="39" t="s">
        <v>359</v>
      </c>
      <c r="D345" s="62" t="str">
        <f>INDEX('R0. Region mapping'!$C$9:$C$24,MATCH($C345,'R0. Region mapping'!$A$9:$A$24,0))</f>
        <v>ASI</v>
      </c>
      <c r="E345" s="57"/>
      <c r="F345" s="57"/>
      <c r="G345" s="57"/>
      <c r="H345" s="57"/>
      <c r="I345" s="57">
        <v>106.517752004172</v>
      </c>
      <c r="J345" s="57"/>
      <c r="K345" s="57"/>
      <c r="L345" s="57"/>
      <c r="M345" s="57"/>
      <c r="N345" s="57">
        <v>221.29903931337901</v>
      </c>
      <c r="O345" s="57"/>
      <c r="P345" s="57">
        <v>587.99848793193405</v>
      </c>
    </row>
    <row r="346" spans="1:16" x14ac:dyDescent="0.3">
      <c r="A346" s="39" t="s">
        <v>252</v>
      </c>
      <c r="B346" s="39" t="s">
        <v>299</v>
      </c>
      <c r="C346" s="39" t="s">
        <v>361</v>
      </c>
      <c r="D346" s="62" t="str">
        <f>INDEX('R0. Region mapping'!$C$9:$C$24,MATCH($C346,'R0. Region mapping'!$A$9:$A$24,0))</f>
        <v>ASI</v>
      </c>
      <c r="E346" s="57"/>
      <c r="F346" s="57"/>
      <c r="G346" s="57"/>
      <c r="H346" s="57"/>
      <c r="I346" s="57">
        <v>4.5178113328037597</v>
      </c>
      <c r="J346" s="57">
        <v>55.825956526266303</v>
      </c>
      <c r="K346" s="57"/>
      <c r="L346" s="57"/>
      <c r="M346" s="57">
        <v>53.5472835569552</v>
      </c>
      <c r="N346" s="57">
        <v>10.7669392450461</v>
      </c>
      <c r="O346" s="57"/>
      <c r="P346" s="57">
        <v>141.725586453175</v>
      </c>
    </row>
    <row r="347" spans="1:16" x14ac:dyDescent="0.3">
      <c r="A347" s="39" t="s">
        <v>252</v>
      </c>
      <c r="B347" s="39" t="s">
        <v>299</v>
      </c>
      <c r="C347" s="39" t="s">
        <v>363</v>
      </c>
      <c r="D347" s="62" t="str">
        <f>INDEX('R0. Region mapping'!$C$9:$C$24,MATCH($C347,'R0. Region mapping'!$A$9:$A$24,0))</f>
        <v>NAM</v>
      </c>
      <c r="E347" s="57"/>
      <c r="F347" s="57"/>
      <c r="G347" s="57"/>
      <c r="H347" s="57"/>
      <c r="I347" s="57">
        <v>227.143059132405</v>
      </c>
      <c r="J347" s="57"/>
      <c r="K347" s="57">
        <v>101.7540812365</v>
      </c>
      <c r="L347" s="57">
        <v>432.69795597640302</v>
      </c>
      <c r="M347" s="57"/>
      <c r="N347" s="57"/>
      <c r="O347" s="57">
        <v>39.982045819330502</v>
      </c>
      <c r="P347" s="57"/>
    </row>
    <row r="348" spans="1:16" x14ac:dyDescent="0.3">
      <c r="A348" s="39" t="s">
        <v>252</v>
      </c>
      <c r="B348" s="39" t="s">
        <v>299</v>
      </c>
      <c r="C348" s="39" t="s">
        <v>365</v>
      </c>
      <c r="D348" s="62" t="str">
        <f>INDEX('R0. Region mapping'!$C$9:$C$24,MATCH($C348,'R0. Region mapping'!$A$9:$A$24,0))</f>
        <v>EUR</v>
      </c>
      <c r="E348" s="57"/>
      <c r="F348" s="57"/>
      <c r="G348" s="57"/>
      <c r="H348" s="57"/>
      <c r="I348" s="57"/>
      <c r="J348" s="57"/>
      <c r="K348" s="57">
        <v>266.01189191983798</v>
      </c>
      <c r="L348" s="57">
        <v>41.802070713827703</v>
      </c>
      <c r="M348" s="57">
        <v>126.78727533384</v>
      </c>
      <c r="N348" s="57">
        <v>46.369866099361303</v>
      </c>
      <c r="O348" s="57">
        <v>98.457792071164903</v>
      </c>
      <c r="P348" s="57"/>
    </row>
    <row r="349" spans="1:16" x14ac:dyDescent="0.3">
      <c r="A349" s="39" t="s">
        <v>252</v>
      </c>
      <c r="B349" s="39" t="s">
        <v>373</v>
      </c>
      <c r="C349" s="39" t="s">
        <v>258</v>
      </c>
      <c r="D349" s="62" t="str">
        <f>INDEX('R0. Region mapping'!$C$9:$C$24,MATCH($C349,'R0. Region mapping'!$A$9:$A$24,0))</f>
        <v>AFR</v>
      </c>
      <c r="E349" s="57"/>
      <c r="F349" s="57"/>
      <c r="G349" s="57">
        <v>6.0027222222222197E-2</v>
      </c>
      <c r="H349" s="57">
        <v>2.6027057635527813</v>
      </c>
      <c r="I349" s="57">
        <v>1.7516969217416656</v>
      </c>
      <c r="J349" s="57">
        <v>1.7516969217416656</v>
      </c>
      <c r="K349" s="57">
        <v>30.059643459266969</v>
      </c>
      <c r="L349" s="57">
        <v>2.6302712732497011</v>
      </c>
      <c r="M349" s="57">
        <v>1.7516969217416656</v>
      </c>
      <c r="N349" s="57">
        <v>1.7516969217416656</v>
      </c>
      <c r="O349" s="57">
        <v>30.059643459266969</v>
      </c>
      <c r="P349" s="57">
        <v>2.6302712732497011</v>
      </c>
    </row>
    <row r="350" spans="1:16" x14ac:dyDescent="0.3">
      <c r="A350" s="39" t="s">
        <v>252</v>
      </c>
      <c r="B350" s="39" t="s">
        <v>373</v>
      </c>
      <c r="C350" s="39" t="s">
        <v>261</v>
      </c>
      <c r="D350" s="62" t="str">
        <f>INDEX('R0. Region mapping'!$C$9:$C$24,MATCH($C350,'R0. Region mapping'!$A$9:$A$24,0))</f>
        <v>AUS</v>
      </c>
      <c r="E350" s="57"/>
      <c r="F350" s="57">
        <v>3.1367600000000002E-2</v>
      </c>
      <c r="G350" s="57">
        <v>5.6095399999999997E-2</v>
      </c>
      <c r="H350" s="57">
        <v>3.5916030347649999</v>
      </c>
      <c r="I350" s="57"/>
      <c r="J350" s="57"/>
      <c r="K350" s="57"/>
      <c r="L350" s="57"/>
      <c r="M350" s="57"/>
      <c r="N350" s="57"/>
      <c r="O350" s="57"/>
      <c r="P350" s="57"/>
    </row>
    <row r="351" spans="1:16" x14ac:dyDescent="0.3">
      <c r="A351" s="39" t="s">
        <v>252</v>
      </c>
      <c r="B351" s="39" t="s">
        <v>373</v>
      </c>
      <c r="C351" s="39" t="s">
        <v>341</v>
      </c>
      <c r="D351" s="62" t="str">
        <f>INDEX('R0. Region mapping'!$C$9:$C$24,MATCH($C351,'R0. Region mapping'!$A$9:$A$24,0))</f>
        <v>NAM</v>
      </c>
      <c r="E351" s="57"/>
      <c r="F351" s="57"/>
      <c r="G351" s="57"/>
      <c r="H351" s="57">
        <v>4.0000000000000002E-4</v>
      </c>
      <c r="I351" s="57"/>
      <c r="J351" s="57"/>
      <c r="K351" s="57"/>
      <c r="L351" s="57"/>
      <c r="M351" s="57"/>
      <c r="N351" s="57"/>
      <c r="O351" s="57"/>
      <c r="P351" s="57"/>
    </row>
    <row r="352" spans="1:16" x14ac:dyDescent="0.3">
      <c r="A352" s="39" t="s">
        <v>252</v>
      </c>
      <c r="B352" s="39" t="s">
        <v>373</v>
      </c>
      <c r="C352" s="39" t="s">
        <v>343</v>
      </c>
      <c r="D352" s="62" t="str">
        <f>INDEX('R0. Region mapping'!$C$9:$C$24,MATCH($C352,'R0. Region mapping'!$A$9:$A$24,0))</f>
        <v>ASI</v>
      </c>
      <c r="E352" s="57"/>
      <c r="F352" s="57"/>
      <c r="G352" s="57"/>
      <c r="H352" s="57">
        <v>0.50740201980150024</v>
      </c>
      <c r="I352" s="57">
        <v>0.32813415106616661</v>
      </c>
      <c r="J352" s="57">
        <v>5.6535501260661665</v>
      </c>
      <c r="K352" s="57">
        <v>0.32813415106616661</v>
      </c>
      <c r="L352" s="57">
        <v>0.50740201980150024</v>
      </c>
      <c r="M352" s="57">
        <v>0.32813415106616661</v>
      </c>
      <c r="N352" s="57">
        <v>5.6535501260661665</v>
      </c>
      <c r="O352" s="57">
        <v>0.32813415106616661</v>
      </c>
      <c r="P352" s="57">
        <v>0.50740201980150024</v>
      </c>
    </row>
    <row r="353" spans="1:16" x14ac:dyDescent="0.3">
      <c r="A353" s="39" t="s">
        <v>252</v>
      </c>
      <c r="B353" s="39" t="s">
        <v>373</v>
      </c>
      <c r="C353" s="39" t="s">
        <v>345</v>
      </c>
      <c r="D353" s="62" t="str">
        <f>INDEX('R0. Region mapping'!$C$9:$C$24,MATCH($C353,'R0. Region mapping'!$A$9:$A$24,0))</f>
        <v>LAM</v>
      </c>
      <c r="E353" s="57"/>
      <c r="F353" s="57">
        <v>4.0410000000000001E-2</v>
      </c>
      <c r="G353" s="57">
        <v>7.9314999999999997E-2</v>
      </c>
      <c r="H353" s="57">
        <v>0.12530073387499999</v>
      </c>
      <c r="I353" s="57"/>
      <c r="J353" s="57"/>
      <c r="K353" s="57"/>
      <c r="L353" s="57"/>
      <c r="M353" s="57"/>
      <c r="N353" s="57"/>
      <c r="O353" s="57"/>
      <c r="P353" s="57"/>
    </row>
    <row r="354" spans="1:16" x14ac:dyDescent="0.3">
      <c r="A354" s="39" t="s">
        <v>252</v>
      </c>
      <c r="B354" s="39" t="s">
        <v>373</v>
      </c>
      <c r="C354" s="39" t="s">
        <v>347</v>
      </c>
      <c r="D354" s="62" t="str">
        <f>INDEX('R0. Region mapping'!$C$9:$C$24,MATCH($C354,'R0. Region mapping'!$A$9:$A$24,0))</f>
        <v>EUR</v>
      </c>
      <c r="E354" s="57"/>
      <c r="F354" s="57"/>
      <c r="G354" s="57"/>
      <c r="H354" s="57">
        <v>8.0000000000000004E-4</v>
      </c>
      <c r="I354" s="57"/>
      <c r="J354" s="57">
        <v>4.0000000000000002E-4</v>
      </c>
      <c r="K354" s="57"/>
      <c r="L354" s="57">
        <v>8.0000000000000004E-4</v>
      </c>
      <c r="M354" s="57"/>
      <c r="N354" s="57">
        <v>4.0000000000000002E-4</v>
      </c>
      <c r="O354" s="57"/>
      <c r="P354" s="57">
        <v>8.0000000000000004E-4</v>
      </c>
    </row>
    <row r="355" spans="1:16" x14ac:dyDescent="0.3">
      <c r="A355" s="39" t="s">
        <v>252</v>
      </c>
      <c r="B355" s="39" t="s">
        <v>373</v>
      </c>
      <c r="C355" s="39" t="s">
        <v>349</v>
      </c>
      <c r="D355" s="62" t="str">
        <f>INDEX('R0. Region mapping'!$C$9:$C$24,MATCH($C355,'R0. Region mapping'!$A$9:$A$24,0))</f>
        <v>ASI</v>
      </c>
      <c r="E355" s="57"/>
      <c r="F355" s="57"/>
      <c r="G355" s="57">
        <v>1.29847777777778E-2</v>
      </c>
      <c r="H355" s="57">
        <v>0.54351188930722183</v>
      </c>
      <c r="I355" s="57"/>
      <c r="J355" s="57"/>
      <c r="K355" s="57"/>
      <c r="L355" s="57"/>
      <c r="M355" s="57">
        <v>7.3932221760000001</v>
      </c>
      <c r="N355" s="57"/>
      <c r="O355" s="57"/>
      <c r="P355" s="57"/>
    </row>
    <row r="356" spans="1:16" x14ac:dyDescent="0.3">
      <c r="A356" s="39" t="s">
        <v>252</v>
      </c>
      <c r="B356" s="39" t="s">
        <v>373</v>
      </c>
      <c r="C356" s="39" t="s">
        <v>351</v>
      </c>
      <c r="D356" s="62" t="str">
        <f>INDEX('R0. Region mapping'!$C$9:$C$24,MATCH($C356,'R0. Region mapping'!$A$9:$A$24,0))</f>
        <v>ASI</v>
      </c>
      <c r="E356" s="57"/>
      <c r="F356" s="57"/>
      <c r="G356" s="57"/>
      <c r="H356" s="57">
        <v>4.0000000000000002E-4</v>
      </c>
      <c r="I356" s="57">
        <v>4.0000000000000002E-4</v>
      </c>
      <c r="J356" s="57">
        <v>4.0000000000000002E-4</v>
      </c>
      <c r="K356" s="57"/>
      <c r="L356" s="57">
        <v>4.0000000000000002E-4</v>
      </c>
      <c r="M356" s="57">
        <v>4.0000000000000002E-4</v>
      </c>
      <c r="N356" s="57">
        <v>4.0000000000000002E-4</v>
      </c>
      <c r="O356" s="57"/>
      <c r="P356" s="57">
        <v>4.0000000000000002E-4</v>
      </c>
    </row>
    <row r="357" spans="1:16" x14ac:dyDescent="0.3">
      <c r="A357" s="39" t="s">
        <v>252</v>
      </c>
      <c r="B357" s="39" t="s">
        <v>373</v>
      </c>
      <c r="C357" s="39" t="s">
        <v>353</v>
      </c>
      <c r="D357" s="62" t="str">
        <f>INDEX('R0. Region mapping'!$C$9:$C$24,MATCH($C357,'R0. Region mapping'!$A$9:$A$24,0))</f>
        <v>ASI</v>
      </c>
      <c r="E357" s="57"/>
      <c r="F357" s="57">
        <v>1.3974146666666656</v>
      </c>
      <c r="G357" s="57">
        <v>0.14509088888888899</v>
      </c>
      <c r="H357" s="57">
        <v>7.7364722788944427</v>
      </c>
      <c r="I357" s="57">
        <v>6.0423014601833316</v>
      </c>
      <c r="J357" s="57">
        <v>51.415185334826234</v>
      </c>
      <c r="K357" s="57">
        <v>60.020988590469351</v>
      </c>
      <c r="L357" s="57">
        <v>7.8031004545210791</v>
      </c>
      <c r="M357" s="57">
        <v>6.0423014601833316</v>
      </c>
      <c r="N357" s="57">
        <v>51.415185334826333</v>
      </c>
      <c r="O357" s="57">
        <v>60.020988590469251</v>
      </c>
      <c r="P357" s="57">
        <v>7.8031004545210791</v>
      </c>
    </row>
    <row r="358" spans="1:16" x14ac:dyDescent="0.3">
      <c r="A358" s="39" t="s">
        <v>252</v>
      </c>
      <c r="B358" s="39" t="s">
        <v>373</v>
      </c>
      <c r="C358" s="39" t="s">
        <v>355</v>
      </c>
      <c r="D358" s="62" t="str">
        <f>INDEX('R0. Region mapping'!$C$9:$C$24,MATCH($C358,'R0. Region mapping'!$A$9:$A$24,0))</f>
        <v>AFR</v>
      </c>
      <c r="E358" s="57"/>
      <c r="F358" s="57">
        <v>1E-4</v>
      </c>
      <c r="G358" s="57"/>
      <c r="H358" s="57">
        <v>4.0000000000000002E-4</v>
      </c>
      <c r="I358" s="57">
        <v>4.0000000000000002E-4</v>
      </c>
      <c r="J358" s="57"/>
      <c r="K358" s="57">
        <v>4.0000000000000002E-4</v>
      </c>
      <c r="L358" s="57">
        <v>4.0000000000000002E-4</v>
      </c>
      <c r="M358" s="57">
        <v>4.0000000000000002E-4</v>
      </c>
      <c r="N358" s="57"/>
      <c r="O358" s="57">
        <v>4.0000000000000002E-4</v>
      </c>
      <c r="P358" s="57">
        <v>4.0000000000000002E-4</v>
      </c>
    </row>
    <row r="359" spans="1:16" x14ac:dyDescent="0.3">
      <c r="A359" s="39" t="s">
        <v>252</v>
      </c>
      <c r="B359" s="39" t="s">
        <v>373</v>
      </c>
      <c r="C359" s="39" t="s">
        <v>357</v>
      </c>
      <c r="D359" s="62" t="str">
        <f>INDEX('R0. Region mapping'!$C$9:$C$24,MATCH($C359,'R0. Region mapping'!$A$9:$A$24,0))</f>
        <v>LAM</v>
      </c>
      <c r="E359" s="57"/>
      <c r="F359" s="57">
        <v>9.4784844444444405E-2</v>
      </c>
      <c r="G359" s="57">
        <v>0.18809771111111101</v>
      </c>
      <c r="H359" s="57">
        <v>0.29684751576277801</v>
      </c>
      <c r="I359" s="57"/>
      <c r="J359" s="57"/>
      <c r="K359" s="57"/>
      <c r="L359" s="57"/>
      <c r="M359" s="57"/>
      <c r="N359" s="57"/>
      <c r="O359" s="57"/>
      <c r="P359" s="57">
        <v>7.1863217483762503</v>
      </c>
    </row>
    <row r="360" spans="1:16" x14ac:dyDescent="0.3">
      <c r="A360" s="39" t="s">
        <v>252</v>
      </c>
      <c r="B360" s="39" t="s">
        <v>373</v>
      </c>
      <c r="C360" s="39" t="s">
        <v>359</v>
      </c>
      <c r="D360" s="62" t="str">
        <f>INDEX('R0. Region mapping'!$C$9:$C$24,MATCH($C360,'R0. Region mapping'!$A$9:$A$24,0))</f>
        <v>ASI</v>
      </c>
      <c r="E360" s="57"/>
      <c r="F360" s="57"/>
      <c r="G360" s="57">
        <v>1.1085132666666699</v>
      </c>
      <c r="H360" s="57">
        <v>47.165572552756331</v>
      </c>
      <c r="I360" s="57">
        <v>31.243046728858971</v>
      </c>
      <c r="J360" s="57">
        <v>31.243046728858971</v>
      </c>
      <c r="K360" s="57">
        <v>381.33406613159565</v>
      </c>
      <c r="L360" s="57">
        <v>205.3349878666863</v>
      </c>
      <c r="M360" s="57">
        <v>31.243046728858971</v>
      </c>
      <c r="N360" s="57">
        <v>31.243046728858971</v>
      </c>
      <c r="O360" s="57">
        <v>381.33406613159565</v>
      </c>
      <c r="P360" s="57">
        <v>205.3349878666873</v>
      </c>
    </row>
    <row r="361" spans="1:16" x14ac:dyDescent="0.3">
      <c r="A361" s="39" t="s">
        <v>252</v>
      </c>
      <c r="B361" s="39" t="s">
        <v>373</v>
      </c>
      <c r="C361" s="39" t="s">
        <v>361</v>
      </c>
      <c r="D361" s="62" t="str">
        <f>INDEX('R0. Region mapping'!$C$9:$C$24,MATCH($C361,'R0. Region mapping'!$A$9:$A$24,0))</f>
        <v>ASI</v>
      </c>
      <c r="E361" s="57"/>
      <c r="F361" s="57"/>
      <c r="G361" s="57"/>
      <c r="H361" s="57">
        <v>8.0000000000000004E-4</v>
      </c>
      <c r="I361" s="57"/>
      <c r="J361" s="57">
        <v>4.0000000000000002E-4</v>
      </c>
      <c r="K361" s="57"/>
      <c r="L361" s="57">
        <v>8.0000000000000004E-4</v>
      </c>
      <c r="M361" s="57"/>
      <c r="N361" s="57">
        <v>4.0000000000000002E-4</v>
      </c>
      <c r="O361" s="57"/>
      <c r="P361" s="57">
        <v>8.0000000000000004E-4</v>
      </c>
    </row>
    <row r="362" spans="1:16" x14ac:dyDescent="0.3">
      <c r="A362" s="39" t="s">
        <v>252</v>
      </c>
      <c r="B362" s="39" t="s">
        <v>373</v>
      </c>
      <c r="C362" s="39" t="s">
        <v>363</v>
      </c>
      <c r="D362" s="62" t="str">
        <f>INDEX('R0. Region mapping'!$C$9:$C$24,MATCH($C362,'R0. Region mapping'!$A$9:$A$24,0))</f>
        <v>NAM</v>
      </c>
      <c r="E362" s="57"/>
      <c r="F362" s="57">
        <v>0.117488888888889</v>
      </c>
      <c r="G362" s="57">
        <v>0.145522222222222</v>
      </c>
      <c r="H362" s="57">
        <v>9.8633192653888866</v>
      </c>
      <c r="I362" s="57">
        <v>5.7528505918333384</v>
      </c>
      <c r="J362" s="57">
        <v>103.55354399183334</v>
      </c>
      <c r="K362" s="57">
        <v>5.9490354517990323</v>
      </c>
      <c r="L362" s="57">
        <v>9.9301455165343047</v>
      </c>
      <c r="M362" s="57">
        <v>5.7528505918333384</v>
      </c>
      <c r="N362" s="57">
        <v>103.55354399183334</v>
      </c>
      <c r="O362" s="57">
        <v>5.9490354517990216</v>
      </c>
      <c r="P362" s="57">
        <v>0.28638325320097302</v>
      </c>
    </row>
    <row r="363" spans="1:16" x14ac:dyDescent="0.3">
      <c r="A363" s="39" t="s">
        <v>252</v>
      </c>
      <c r="B363" s="39" t="s">
        <v>373</v>
      </c>
      <c r="C363" s="39" t="s">
        <v>365</v>
      </c>
      <c r="D363" s="62" t="str">
        <f>INDEX('R0. Region mapping'!$C$9:$C$24,MATCH($C363,'R0. Region mapping'!$A$9:$A$24,0))</f>
        <v>EUR</v>
      </c>
      <c r="E363" s="57"/>
      <c r="F363" s="57">
        <v>6.8324888888888796E-2</v>
      </c>
      <c r="G363" s="57">
        <v>0.13061622222222199</v>
      </c>
      <c r="H363" s="57">
        <v>8.2904343545388972</v>
      </c>
      <c r="I363" s="57">
        <v>5.3884994987833279</v>
      </c>
      <c r="J363" s="57">
        <v>93.439163648783335</v>
      </c>
      <c r="K363" s="57">
        <v>5.5274594445672722</v>
      </c>
      <c r="L363" s="57">
        <v>8.350415519866063</v>
      </c>
      <c r="M363" s="57">
        <v>5.3884994987833279</v>
      </c>
      <c r="N363" s="57">
        <v>93.439163648783335</v>
      </c>
      <c r="O363" s="57">
        <v>5.5274594445672722</v>
      </c>
      <c r="P363" s="57">
        <v>8.350415519866063</v>
      </c>
    </row>
    <row r="364" spans="1:16" x14ac:dyDescent="0.3">
      <c r="A364" s="39" t="s">
        <v>252</v>
      </c>
      <c r="B364" s="39" t="s">
        <v>298</v>
      </c>
      <c r="C364" s="39" t="s">
        <v>258</v>
      </c>
      <c r="D364" s="62" t="str">
        <f>INDEX('R0. Region mapping'!$C$9:$C$24,MATCH($C364,'R0. Region mapping'!$A$9:$A$24,0))</f>
        <v>AFR</v>
      </c>
      <c r="E364" s="57"/>
      <c r="F364" s="57">
        <v>1.6389958884031901</v>
      </c>
      <c r="G364" s="57">
        <v>23.746148199004001</v>
      </c>
      <c r="H364" s="57"/>
      <c r="I364" s="57">
        <v>114.43613078620666</v>
      </c>
      <c r="J364" s="57">
        <v>107.12425491350179</v>
      </c>
      <c r="K364" s="57">
        <v>60.567066214779125</v>
      </c>
      <c r="L364" s="57">
        <v>23.421918407297522</v>
      </c>
      <c r="M364" s="57">
        <v>114.83099532933142</v>
      </c>
      <c r="N364" s="57">
        <v>48.341923194780158</v>
      </c>
      <c r="O364" s="57">
        <v>36.150149091931695</v>
      </c>
      <c r="P364" s="57">
        <v>1.77694723687325</v>
      </c>
    </row>
    <row r="365" spans="1:16" x14ac:dyDescent="0.3">
      <c r="A365" s="39" t="s">
        <v>252</v>
      </c>
      <c r="B365" s="39" t="s">
        <v>298</v>
      </c>
      <c r="C365" s="39" t="s">
        <v>261</v>
      </c>
      <c r="D365" s="62" t="str">
        <f>INDEX('R0. Region mapping'!$C$9:$C$24,MATCH($C365,'R0. Region mapping'!$A$9:$A$24,0))</f>
        <v>AUS</v>
      </c>
      <c r="E365" s="57"/>
      <c r="F365" s="57">
        <v>0.25260941152264693</v>
      </c>
      <c r="G365" s="57">
        <v>0.71958074579033215</v>
      </c>
      <c r="H365" s="57"/>
      <c r="I365" s="57">
        <v>1.6068987449686951</v>
      </c>
      <c r="J365" s="57">
        <v>0.78480357204006701</v>
      </c>
      <c r="K365" s="57">
        <v>0.44784535691130567</v>
      </c>
      <c r="L365" s="57">
        <v>0.53493460747085031</v>
      </c>
      <c r="M365" s="57">
        <v>0.12625017222410201</v>
      </c>
      <c r="N365" s="57">
        <v>7.9022244677426204E-2</v>
      </c>
      <c r="O365" s="57"/>
      <c r="P365" s="57"/>
    </row>
    <row r="366" spans="1:16" x14ac:dyDescent="0.3">
      <c r="A366" s="39" t="s">
        <v>252</v>
      </c>
      <c r="B366" s="39" t="s">
        <v>298</v>
      </c>
      <c r="C366" s="39" t="s">
        <v>341</v>
      </c>
      <c r="D366" s="62" t="str">
        <f>INDEX('R0. Region mapping'!$C$9:$C$24,MATCH($C366,'R0. Region mapping'!$A$9:$A$24,0))</f>
        <v>NAM</v>
      </c>
      <c r="E366" s="57"/>
      <c r="F366" s="57">
        <v>4.7745729339684422</v>
      </c>
      <c r="G366" s="57">
        <v>8.0515335437455295</v>
      </c>
      <c r="H366" s="57"/>
      <c r="I366" s="57">
        <v>26.987187905196709</v>
      </c>
      <c r="J366" s="57">
        <v>24.706229880363768</v>
      </c>
      <c r="K366" s="57">
        <v>43.670767041071251</v>
      </c>
      <c r="L366" s="57">
        <v>33.223196083855946</v>
      </c>
      <c r="M366" s="57">
        <v>38.668140641456809</v>
      </c>
      <c r="N366" s="57">
        <v>23.769131472490251</v>
      </c>
      <c r="O366" s="57">
        <v>8.9436410805956683</v>
      </c>
      <c r="P366" s="57"/>
    </row>
    <row r="367" spans="1:16" x14ac:dyDescent="0.3">
      <c r="A367" s="39" t="s">
        <v>252</v>
      </c>
      <c r="B367" s="39" t="s">
        <v>298</v>
      </c>
      <c r="C367" s="39" t="s">
        <v>343</v>
      </c>
      <c r="D367" s="62" t="str">
        <f>INDEX('R0. Region mapping'!$C$9:$C$24,MATCH($C367,'R0. Region mapping'!$A$9:$A$24,0))</f>
        <v>ASI</v>
      </c>
      <c r="E367" s="57"/>
      <c r="F367" s="57">
        <v>40.771185244624107</v>
      </c>
      <c r="G367" s="57">
        <v>73.225178547556894</v>
      </c>
      <c r="H367" s="57">
        <v>21.817900584420485</v>
      </c>
      <c r="I367" s="57">
        <v>39.671176489643443</v>
      </c>
      <c r="J367" s="57">
        <v>57.984605803279351</v>
      </c>
      <c r="K367" s="57">
        <v>41.313812785388102</v>
      </c>
      <c r="L367" s="57">
        <v>55.395353306389801</v>
      </c>
      <c r="M367" s="57">
        <v>43.816655408630091</v>
      </c>
      <c r="N367" s="57">
        <v>56.559044778344003</v>
      </c>
      <c r="O367" s="57">
        <v>41.313812785388102</v>
      </c>
      <c r="P367" s="57">
        <v>19.4572085430055</v>
      </c>
    </row>
    <row r="368" spans="1:16" x14ac:dyDescent="0.3">
      <c r="A368" s="39" t="s">
        <v>252</v>
      </c>
      <c r="B368" s="39" t="s">
        <v>298</v>
      </c>
      <c r="C368" s="39" t="s">
        <v>345</v>
      </c>
      <c r="D368" s="62" t="str">
        <f>INDEX('R0. Region mapping'!$C$9:$C$24,MATCH($C368,'R0. Region mapping'!$A$9:$A$24,0))</f>
        <v>LAM</v>
      </c>
      <c r="E368" s="57"/>
      <c r="F368" s="57">
        <v>33.011091341267736</v>
      </c>
      <c r="G368" s="57">
        <v>58.349567874061499</v>
      </c>
      <c r="H368" s="57">
        <v>1.33372108979252</v>
      </c>
      <c r="I368" s="57">
        <v>88.011010060007507</v>
      </c>
      <c r="J368" s="57">
        <v>110.64059078182484</v>
      </c>
      <c r="K368" s="57">
        <v>100.36913632290273</v>
      </c>
      <c r="L368" s="57">
        <v>101.52461787487175</v>
      </c>
      <c r="M368" s="57">
        <v>172.61793241128868</v>
      </c>
      <c r="N368" s="57">
        <v>113.40482003125199</v>
      </c>
      <c r="O368" s="57">
        <v>140.19078588386756</v>
      </c>
      <c r="P368" s="57"/>
    </row>
    <row r="369" spans="1:16" x14ac:dyDescent="0.3">
      <c r="A369" s="39" t="s">
        <v>252</v>
      </c>
      <c r="B369" s="39" t="s">
        <v>298</v>
      </c>
      <c r="C369" s="39" t="s">
        <v>347</v>
      </c>
      <c r="D369" s="62" t="str">
        <f>INDEX('R0. Region mapping'!$C$9:$C$24,MATCH($C369,'R0. Region mapping'!$A$9:$A$24,0))</f>
        <v>EUR</v>
      </c>
      <c r="E369" s="57"/>
      <c r="F369" s="57">
        <v>5.7729651000146038</v>
      </c>
      <c r="G369" s="57">
        <v>2.0625446839356312</v>
      </c>
      <c r="H369" s="57">
        <v>0.93989909593592702</v>
      </c>
      <c r="I369" s="57">
        <v>4.1968746829020791</v>
      </c>
      <c r="J369" s="57">
        <v>6.25295560910088</v>
      </c>
      <c r="K369" s="57">
        <v>6.2222744074798904</v>
      </c>
      <c r="L369" s="57">
        <v>4.5209144807523494</v>
      </c>
      <c r="M369" s="57">
        <v>3.8070645576256958</v>
      </c>
      <c r="N369" s="57">
        <v>4.5926583914349459</v>
      </c>
      <c r="O369" s="57">
        <v>4.1966731856395079</v>
      </c>
      <c r="P369" s="57">
        <v>1.19957588887185</v>
      </c>
    </row>
    <row r="370" spans="1:16" x14ac:dyDescent="0.3">
      <c r="A370" s="39" t="s">
        <v>252</v>
      </c>
      <c r="B370" s="39" t="s">
        <v>298</v>
      </c>
      <c r="C370" s="39" t="s">
        <v>349</v>
      </c>
      <c r="D370" s="62" t="str">
        <f>INDEX('R0. Region mapping'!$C$9:$C$24,MATCH($C370,'R0. Region mapping'!$A$9:$A$24,0))</f>
        <v>ASI</v>
      </c>
      <c r="E370" s="57"/>
      <c r="F370" s="57"/>
      <c r="G370" s="57">
        <v>4.6171464300188596</v>
      </c>
      <c r="H370" s="57">
        <v>23.000039893618901</v>
      </c>
      <c r="I370" s="57">
        <v>88.577603783479589</v>
      </c>
      <c r="J370" s="57">
        <v>82.535113361688701</v>
      </c>
      <c r="K370" s="57">
        <v>28.09779118410502</v>
      </c>
      <c r="L370" s="57">
        <v>45.568459868351141</v>
      </c>
      <c r="M370" s="57">
        <v>9.5501909730576706</v>
      </c>
      <c r="N370" s="57">
        <v>55.999204712870991</v>
      </c>
      <c r="O370" s="57">
        <v>61.501827585081791</v>
      </c>
      <c r="P370" s="57">
        <v>21.6658581226955</v>
      </c>
    </row>
    <row r="371" spans="1:16" x14ac:dyDescent="0.3">
      <c r="A371" s="39" t="s">
        <v>252</v>
      </c>
      <c r="B371" s="39" t="s">
        <v>298</v>
      </c>
      <c r="C371" s="39" t="s">
        <v>351</v>
      </c>
      <c r="D371" s="62" t="str">
        <f>INDEX('R0. Region mapping'!$C$9:$C$24,MATCH($C371,'R0. Region mapping'!$A$9:$A$24,0))</f>
        <v>ASI</v>
      </c>
      <c r="E371" s="57"/>
      <c r="F371" s="57">
        <v>23.723994884249862</v>
      </c>
      <c r="G371" s="57">
        <v>9.14824277955295</v>
      </c>
      <c r="H371" s="57">
        <v>4.6491705997597004</v>
      </c>
      <c r="I371" s="57">
        <v>16.702283105022829</v>
      </c>
      <c r="J371" s="57">
        <v>25.378352851838319</v>
      </c>
      <c r="K371" s="57">
        <v>31.889794438779301</v>
      </c>
      <c r="L371" s="57">
        <v>21.777238224281149</v>
      </c>
      <c r="M371" s="57">
        <v>16.1216438356164</v>
      </c>
      <c r="N371" s="57">
        <v>20.770814435376089</v>
      </c>
      <c r="O371" s="57">
        <v>16.1216438356164</v>
      </c>
      <c r="P371" s="57">
        <v>5.9336507278689599</v>
      </c>
    </row>
    <row r="372" spans="1:16" x14ac:dyDescent="0.3">
      <c r="A372" s="39" t="s">
        <v>252</v>
      </c>
      <c r="B372" s="39" t="s">
        <v>298</v>
      </c>
      <c r="C372" s="39" t="s">
        <v>353</v>
      </c>
      <c r="D372" s="62" t="str">
        <f>INDEX('R0. Region mapping'!$C$9:$C$24,MATCH($C372,'R0. Region mapping'!$A$9:$A$24,0))</f>
        <v>ASI</v>
      </c>
      <c r="E372" s="57"/>
      <c r="F372" s="57">
        <v>1.1054336423203639</v>
      </c>
      <c r="G372" s="57">
        <v>0.79164689467166305</v>
      </c>
      <c r="H372" s="57">
        <v>0.22922992042440299</v>
      </c>
      <c r="I372" s="57">
        <v>2.2153448775611579</v>
      </c>
      <c r="J372" s="57">
        <v>0.68768976127320891</v>
      </c>
      <c r="K372" s="57">
        <v>0.38150551416593198</v>
      </c>
      <c r="L372" s="57">
        <v>0.22922992042440299</v>
      </c>
      <c r="M372" s="57">
        <v>19.936358176709934</v>
      </c>
      <c r="N372" s="57">
        <v>6.1224700265252103</v>
      </c>
      <c r="O372" s="57">
        <v>0.340212533319532</v>
      </c>
      <c r="P372" s="57"/>
    </row>
    <row r="373" spans="1:16" x14ac:dyDescent="0.3">
      <c r="A373" s="39" t="s">
        <v>252</v>
      </c>
      <c r="B373" s="39" t="s">
        <v>298</v>
      </c>
      <c r="C373" s="39" t="s">
        <v>355</v>
      </c>
      <c r="D373" s="62" t="str">
        <f>INDEX('R0. Region mapping'!$C$9:$C$24,MATCH($C373,'R0. Region mapping'!$A$9:$A$24,0))</f>
        <v>AFR</v>
      </c>
      <c r="E373" s="57"/>
      <c r="F373" s="57">
        <v>4.4169825470929398</v>
      </c>
      <c r="G373" s="57">
        <v>4.6123402778403095</v>
      </c>
      <c r="H373" s="57">
        <v>6.5811032554207893E-2</v>
      </c>
      <c r="I373" s="57">
        <v>6.0700973393820004</v>
      </c>
      <c r="J373" s="57">
        <v>11.464587908978565</v>
      </c>
      <c r="K373" s="57">
        <v>1.21143789414513</v>
      </c>
      <c r="L373" s="57">
        <v>8.1407371066800369</v>
      </c>
      <c r="M373" s="57">
        <v>24.957162728973749</v>
      </c>
      <c r="N373" s="57"/>
      <c r="O373" s="57">
        <v>1.86194592458536</v>
      </c>
      <c r="P373" s="57"/>
    </row>
    <row r="374" spans="1:16" x14ac:dyDescent="0.3">
      <c r="A374" s="39" t="s">
        <v>252</v>
      </c>
      <c r="B374" s="39" t="s">
        <v>298</v>
      </c>
      <c r="C374" s="39" t="s">
        <v>357</v>
      </c>
      <c r="D374" s="62" t="str">
        <f>INDEX('R0. Region mapping'!$C$9:$C$24,MATCH($C374,'R0. Region mapping'!$A$9:$A$24,0))</f>
        <v>LAM</v>
      </c>
      <c r="E374" s="57"/>
      <c r="F374" s="57">
        <v>0.17181362360478361</v>
      </c>
      <c r="G374" s="57">
        <v>0.5383678425155789</v>
      </c>
      <c r="H374" s="57">
        <v>9.2803317888931494E-2</v>
      </c>
      <c r="I374" s="57">
        <v>0.26930631951498052</v>
      </c>
      <c r="J374" s="57">
        <v>2.217739984506411</v>
      </c>
      <c r="K374" s="57">
        <v>2.7530056057548751</v>
      </c>
      <c r="L374" s="57">
        <v>2.8204035838868289</v>
      </c>
      <c r="M374" s="57">
        <v>2.7343847868953328</v>
      </c>
      <c r="N374" s="57">
        <v>2.7947799820435342</v>
      </c>
      <c r="O374" s="57">
        <v>2.9235113413043301</v>
      </c>
      <c r="P374" s="57">
        <v>0.17882690197209</v>
      </c>
    </row>
    <row r="375" spans="1:16" x14ac:dyDescent="0.3">
      <c r="A375" s="39" t="s">
        <v>252</v>
      </c>
      <c r="B375" s="39" t="s">
        <v>298</v>
      </c>
      <c r="C375" s="39" t="s">
        <v>359</v>
      </c>
      <c r="D375" s="62" t="str">
        <f>INDEX('R0. Region mapping'!$C$9:$C$24,MATCH($C375,'R0. Region mapping'!$A$9:$A$24,0))</f>
        <v>ASI</v>
      </c>
      <c r="E375" s="57"/>
      <c r="F375" s="57">
        <v>8.7144801997660295</v>
      </c>
      <c r="G375" s="57">
        <v>34.436529212657661</v>
      </c>
      <c r="H375" s="57">
        <v>3.874384523363763</v>
      </c>
      <c r="I375" s="57">
        <v>36.976521171668701</v>
      </c>
      <c r="J375" s="57">
        <v>18.942333907670481</v>
      </c>
      <c r="K375" s="57">
        <v>49.373239131681544</v>
      </c>
      <c r="L375" s="57">
        <v>41.9592541856926</v>
      </c>
      <c r="M375" s="57">
        <v>50.595293840924342</v>
      </c>
      <c r="N375" s="57">
        <v>41.9592541856926</v>
      </c>
      <c r="O375" s="57">
        <v>49.035607944397121</v>
      </c>
      <c r="P375" s="57">
        <v>1.7766133668747099E-2</v>
      </c>
    </row>
    <row r="376" spans="1:16" x14ac:dyDescent="0.3">
      <c r="A376" s="39" t="s">
        <v>252</v>
      </c>
      <c r="B376" s="39" t="s">
        <v>298</v>
      </c>
      <c r="C376" s="39" t="s">
        <v>361</v>
      </c>
      <c r="D376" s="62" t="str">
        <f>INDEX('R0. Region mapping'!$C$9:$C$24,MATCH($C376,'R0. Region mapping'!$A$9:$A$24,0))</f>
        <v>ASI</v>
      </c>
      <c r="E376" s="57"/>
      <c r="F376" s="57"/>
      <c r="G376" s="57">
        <v>7.4902219031269299E-2</v>
      </c>
      <c r="H376" s="57">
        <v>0.82862028618327299</v>
      </c>
      <c r="I376" s="57">
        <v>3.2647482314882801</v>
      </c>
      <c r="J376" s="57">
        <v>2.8036549123730969</v>
      </c>
      <c r="K376" s="57">
        <v>0.75751304506679906</v>
      </c>
      <c r="L376" s="57">
        <v>0.28288394898839198</v>
      </c>
      <c r="M376" s="57">
        <v>5.0101958670438362</v>
      </c>
      <c r="N376" s="57">
        <v>0.42938915965000501</v>
      </c>
      <c r="O376" s="57">
        <v>9.0547989163193598</v>
      </c>
      <c r="P376" s="57">
        <v>0.54802146856645295</v>
      </c>
    </row>
    <row r="377" spans="1:16" x14ac:dyDescent="0.3">
      <c r="A377" s="39" t="s">
        <v>252</v>
      </c>
      <c r="B377" s="39" t="s">
        <v>298</v>
      </c>
      <c r="C377" s="39" t="s">
        <v>363</v>
      </c>
      <c r="D377" s="62" t="str">
        <f>INDEX('R0. Region mapping'!$C$9:$C$24,MATCH($C377,'R0. Region mapping'!$A$9:$A$24,0))</f>
        <v>NAM</v>
      </c>
      <c r="E377" s="57"/>
      <c r="F377" s="57">
        <v>4.3750631846816805</v>
      </c>
      <c r="G377" s="57">
        <v>6.26037903549273</v>
      </c>
      <c r="H377" s="57"/>
      <c r="I377" s="57">
        <v>47.103440026259008</v>
      </c>
      <c r="J377" s="57">
        <v>25.873841793539512</v>
      </c>
      <c r="K377" s="57">
        <v>122.56146398001009</v>
      </c>
      <c r="L377" s="57">
        <v>75.058464445332703</v>
      </c>
      <c r="M377" s="57">
        <v>80.581728896051985</v>
      </c>
      <c r="N377" s="57">
        <v>93.988912177799762</v>
      </c>
      <c r="O377" s="57">
        <v>80.647237680405496</v>
      </c>
      <c r="P377" s="57"/>
    </row>
    <row r="378" spans="1:16" x14ac:dyDescent="0.3">
      <c r="A378" s="39" t="s">
        <v>252</v>
      </c>
      <c r="B378" s="39" t="s">
        <v>298</v>
      </c>
      <c r="C378" s="39" t="s">
        <v>365</v>
      </c>
      <c r="D378" s="62" t="str">
        <f>INDEX('R0. Region mapping'!$C$9:$C$24,MATCH($C378,'R0. Region mapping'!$A$9:$A$24,0))</f>
        <v>EUR</v>
      </c>
      <c r="E378" s="57"/>
      <c r="F378" s="57">
        <v>2.7595216063873198</v>
      </c>
      <c r="G378" s="57">
        <v>7.3070790233792202</v>
      </c>
      <c r="H378" s="57"/>
      <c r="I378" s="57">
        <v>12.9303241090883</v>
      </c>
      <c r="J378" s="57">
        <v>14.026184373868968</v>
      </c>
      <c r="K378" s="57">
        <v>51.43457056267534</v>
      </c>
      <c r="L378" s="57">
        <v>40.255329258373401</v>
      </c>
      <c r="M378" s="57">
        <v>59.233991119885921</v>
      </c>
      <c r="N378" s="57">
        <v>23.806150137961399</v>
      </c>
      <c r="O378" s="57">
        <v>2.57741145175138</v>
      </c>
      <c r="P378" s="57">
        <v>0.27184286103414501</v>
      </c>
    </row>
    <row r="379" spans="1:16" x14ac:dyDescent="0.3">
      <c r="A379" s="39" t="s">
        <v>252</v>
      </c>
      <c r="B379" s="39" t="s">
        <v>374</v>
      </c>
      <c r="C379" s="39" t="s">
        <v>258</v>
      </c>
      <c r="D379" s="62" t="str">
        <f>INDEX('R0. Region mapping'!$C$9:$C$24,MATCH($C379,'R0. Region mapping'!$A$9:$A$24,0))</f>
        <v>AFR</v>
      </c>
      <c r="E379" s="57">
        <v>7.5393108359502499</v>
      </c>
      <c r="F379" s="57"/>
      <c r="G379" s="57"/>
      <c r="H379" s="57"/>
      <c r="I379" s="57">
        <v>7.2197885086715701</v>
      </c>
      <c r="J379" s="57">
        <v>20.368814704877401</v>
      </c>
      <c r="K379" s="57">
        <v>24.022015744289799</v>
      </c>
      <c r="L379" s="57">
        <v>9.7646137857762092</v>
      </c>
      <c r="M379" s="57">
        <v>17.896525134451402</v>
      </c>
      <c r="N379" s="57">
        <v>28.4621359249211</v>
      </c>
      <c r="O379" s="57">
        <v>29.556170223055499</v>
      </c>
      <c r="P379" s="57"/>
    </row>
    <row r="380" spans="1:16" x14ac:dyDescent="0.3">
      <c r="A380" s="39" t="s">
        <v>252</v>
      </c>
      <c r="B380" s="39" t="s">
        <v>374</v>
      </c>
      <c r="C380" s="39" t="s">
        <v>261</v>
      </c>
      <c r="D380" s="62" t="str">
        <f>INDEX('R0. Region mapping'!$C$9:$C$24,MATCH($C380,'R0. Region mapping'!$A$9:$A$24,0))</f>
        <v>AUS</v>
      </c>
      <c r="E380" s="57">
        <v>2.8538812785388101</v>
      </c>
      <c r="F380" s="57"/>
      <c r="G380" s="57"/>
      <c r="H380" s="57"/>
      <c r="I380" s="57"/>
      <c r="J380" s="57">
        <v>3.9089630498935501</v>
      </c>
      <c r="K380" s="57">
        <v>5.7998291427826096</v>
      </c>
      <c r="L380" s="57">
        <v>1.8335720894141501</v>
      </c>
      <c r="M380" s="57">
        <v>1.9771987942817899</v>
      </c>
      <c r="N380" s="57">
        <v>5.4291677832328604</v>
      </c>
      <c r="O380" s="57">
        <v>6.8201383319072599</v>
      </c>
      <c r="P380" s="57"/>
    </row>
    <row r="381" spans="1:16" x14ac:dyDescent="0.3">
      <c r="A381" s="39" t="s">
        <v>252</v>
      </c>
      <c r="B381" s="39" t="s">
        <v>374</v>
      </c>
      <c r="C381" s="39" t="s">
        <v>341</v>
      </c>
      <c r="D381" s="62" t="str">
        <f>INDEX('R0. Region mapping'!$C$9:$C$24,MATCH($C381,'R0. Region mapping'!$A$9:$A$24,0))</f>
        <v>NAM</v>
      </c>
      <c r="E381" s="57">
        <v>12.347838908062</v>
      </c>
      <c r="F381" s="57"/>
      <c r="G381" s="57"/>
      <c r="H381" s="57"/>
      <c r="I381" s="57"/>
      <c r="J381" s="57"/>
      <c r="K381" s="57">
        <v>9.1821784638882296</v>
      </c>
      <c r="L381" s="57"/>
      <c r="M381" s="57"/>
      <c r="N381" s="57">
        <v>9.8793036835617395E-2</v>
      </c>
      <c r="O381" s="57">
        <v>9.1889955298271992</v>
      </c>
      <c r="P381" s="57"/>
    </row>
    <row r="382" spans="1:16" x14ac:dyDescent="0.3">
      <c r="A382" s="39" t="s">
        <v>252</v>
      </c>
      <c r="B382" s="39" t="s">
        <v>374</v>
      </c>
      <c r="C382" s="39" t="s">
        <v>343</v>
      </c>
      <c r="D382" s="62" t="str">
        <f>INDEX('R0. Region mapping'!$C$9:$C$24,MATCH($C382,'R0. Region mapping'!$A$9:$A$24,0))</f>
        <v>ASI</v>
      </c>
      <c r="E382" s="57">
        <v>83.440249490289403</v>
      </c>
      <c r="F382" s="57"/>
      <c r="G382" s="57"/>
      <c r="H382" s="57"/>
      <c r="I382" s="57"/>
      <c r="J382" s="57">
        <v>62.485246321359497</v>
      </c>
      <c r="K382" s="57">
        <v>96.92188404481</v>
      </c>
      <c r="L382" s="57">
        <v>46.186560921969303</v>
      </c>
      <c r="M382" s="57">
        <v>4.1804129528882603</v>
      </c>
      <c r="N382" s="57">
        <v>65.257371453792302</v>
      </c>
      <c r="O382" s="57">
        <v>97.951835900017102</v>
      </c>
      <c r="P382" s="57"/>
    </row>
    <row r="383" spans="1:16" x14ac:dyDescent="0.3">
      <c r="A383" s="39" t="s">
        <v>252</v>
      </c>
      <c r="B383" s="39" t="s">
        <v>374</v>
      </c>
      <c r="C383" s="39" t="s">
        <v>345</v>
      </c>
      <c r="D383" s="62" t="str">
        <f>INDEX('R0. Region mapping'!$C$9:$C$24,MATCH($C383,'R0. Region mapping'!$A$9:$A$24,0))</f>
        <v>LAM</v>
      </c>
      <c r="E383" s="57">
        <v>5.7282892935355099</v>
      </c>
      <c r="F383" s="57"/>
      <c r="G383" s="57"/>
      <c r="H383" s="57"/>
      <c r="I383" s="57">
        <v>6.8085623075087902</v>
      </c>
      <c r="J383" s="57">
        <v>20.553979193736701</v>
      </c>
      <c r="K383" s="57">
        <v>22.538119088824299</v>
      </c>
      <c r="L383" s="57">
        <v>10.070862780208</v>
      </c>
      <c r="M383" s="57">
        <v>17.6703046054295</v>
      </c>
      <c r="N383" s="57">
        <v>28.8211143946329</v>
      </c>
      <c r="O383" s="57">
        <v>28.253548675968101</v>
      </c>
      <c r="P383" s="57"/>
    </row>
    <row r="384" spans="1:16" x14ac:dyDescent="0.3">
      <c r="A384" s="39" t="s">
        <v>252</v>
      </c>
      <c r="B384" s="39" t="s">
        <v>374</v>
      </c>
      <c r="C384" s="39" t="s">
        <v>347</v>
      </c>
      <c r="D384" s="62" t="str">
        <f>INDEX('R0. Region mapping'!$C$9:$C$24,MATCH($C384,'R0. Region mapping'!$A$9:$A$24,0))</f>
        <v>EUR</v>
      </c>
      <c r="E384" s="57">
        <v>4.6821978080961699</v>
      </c>
      <c r="F384" s="57"/>
      <c r="G384" s="57"/>
      <c r="H384" s="57"/>
      <c r="I384" s="57">
        <v>1.2048069216577999</v>
      </c>
      <c r="J384" s="57">
        <v>1.5619542817116701</v>
      </c>
      <c r="K384" s="57">
        <v>4.7236776673956404</v>
      </c>
      <c r="L384" s="57"/>
      <c r="M384" s="57">
        <v>1.2823423464271</v>
      </c>
      <c r="N384" s="57">
        <v>1.7963434314079201</v>
      </c>
      <c r="O384" s="57">
        <v>4.89222236667855</v>
      </c>
      <c r="P384" s="57"/>
    </row>
    <row r="385" spans="1:16" x14ac:dyDescent="0.3">
      <c r="A385" s="39" t="s">
        <v>252</v>
      </c>
      <c r="B385" s="39" t="s">
        <v>374</v>
      </c>
      <c r="C385" s="39" t="s">
        <v>349</v>
      </c>
      <c r="D385" s="62" t="str">
        <f>INDEX('R0. Region mapping'!$C$9:$C$24,MATCH($C385,'R0. Region mapping'!$A$9:$A$24,0))</f>
        <v>ASI</v>
      </c>
      <c r="E385" s="57">
        <v>50.570220002390798</v>
      </c>
      <c r="F385" s="57"/>
      <c r="G385" s="57"/>
      <c r="H385" s="57"/>
      <c r="I385" s="57"/>
      <c r="J385" s="57">
        <v>11.115719245240699</v>
      </c>
      <c r="K385" s="57">
        <v>43.338453247642299</v>
      </c>
      <c r="L385" s="57"/>
      <c r="M385" s="57">
        <v>7.9477257269647099</v>
      </c>
      <c r="N385" s="57">
        <v>6.0616178027570804</v>
      </c>
      <c r="O385" s="57">
        <v>39.537821229458203</v>
      </c>
      <c r="P385" s="57"/>
    </row>
    <row r="386" spans="1:16" x14ac:dyDescent="0.3">
      <c r="A386" s="39" t="s">
        <v>252</v>
      </c>
      <c r="B386" s="39" t="s">
        <v>374</v>
      </c>
      <c r="C386" s="39" t="s">
        <v>351</v>
      </c>
      <c r="D386" s="62" t="str">
        <f>INDEX('R0. Region mapping'!$C$9:$C$24,MATCH($C386,'R0. Region mapping'!$A$9:$A$24,0))</f>
        <v>ASI</v>
      </c>
      <c r="E386" s="57">
        <v>24.854619359856599</v>
      </c>
      <c r="F386" s="57"/>
      <c r="G386" s="57"/>
      <c r="H386" s="57"/>
      <c r="I386" s="57"/>
      <c r="J386" s="57">
        <v>27.894491715378599</v>
      </c>
      <c r="K386" s="57">
        <v>45.138620312954302</v>
      </c>
      <c r="L386" s="57">
        <v>12.297586354935699</v>
      </c>
      <c r="M386" s="57">
        <v>13.8140605245122</v>
      </c>
      <c r="N386" s="57">
        <v>38.296951678813997</v>
      </c>
      <c r="O386" s="57">
        <v>52.1723811985852</v>
      </c>
      <c r="P386" s="57"/>
    </row>
    <row r="387" spans="1:16" x14ac:dyDescent="0.3">
      <c r="A387" s="39" t="s">
        <v>252</v>
      </c>
      <c r="B387" s="39" t="s">
        <v>374</v>
      </c>
      <c r="C387" s="39" t="s">
        <v>353</v>
      </c>
      <c r="D387" s="62" t="str">
        <f>INDEX('R0. Region mapping'!$C$9:$C$24,MATCH($C387,'R0. Region mapping'!$A$9:$A$24,0))</f>
        <v>ASI</v>
      </c>
      <c r="E387" s="57">
        <v>26.649836308442701</v>
      </c>
      <c r="F387" s="57"/>
      <c r="G387" s="57"/>
      <c r="H387" s="57"/>
      <c r="I387" s="57">
        <v>11.0564571578387</v>
      </c>
      <c r="J387" s="57">
        <v>9.0487718023602497</v>
      </c>
      <c r="K387" s="57">
        <v>37.9905771178463</v>
      </c>
      <c r="L387" s="57">
        <v>6.40875918728978</v>
      </c>
      <c r="M387" s="57">
        <v>11.304190290871199</v>
      </c>
      <c r="N387" s="57">
        <v>8.3564028671681392</v>
      </c>
      <c r="O387" s="57">
        <v>36.552095430095001</v>
      </c>
      <c r="P387" s="57"/>
    </row>
    <row r="388" spans="1:16" x14ac:dyDescent="0.3">
      <c r="A388" s="39" t="s">
        <v>252</v>
      </c>
      <c r="B388" s="39" t="s">
        <v>374</v>
      </c>
      <c r="C388" s="39" t="s">
        <v>355</v>
      </c>
      <c r="D388" s="62" t="str">
        <f>INDEX('R0. Region mapping'!$C$9:$C$24,MATCH($C388,'R0. Region mapping'!$A$9:$A$24,0))</f>
        <v>AFR</v>
      </c>
      <c r="E388" s="57">
        <v>4.5326349717969396</v>
      </c>
      <c r="F388" s="57"/>
      <c r="G388" s="57"/>
      <c r="H388" s="57"/>
      <c r="I388" s="57">
        <v>7.3902468140985498</v>
      </c>
      <c r="J388" s="57">
        <v>13.5367164238643</v>
      </c>
      <c r="K388" s="57">
        <v>15.6139088186224</v>
      </c>
      <c r="L388" s="57">
        <v>6.4035126988390498</v>
      </c>
      <c r="M388" s="57">
        <v>14.4951055003432</v>
      </c>
      <c r="N388" s="57">
        <v>18.906862960408901</v>
      </c>
      <c r="O388" s="57">
        <v>19.267996024280901</v>
      </c>
      <c r="P388" s="57"/>
    </row>
    <row r="389" spans="1:16" x14ac:dyDescent="0.3">
      <c r="A389" s="39" t="s">
        <v>252</v>
      </c>
      <c r="B389" s="39" t="s">
        <v>374</v>
      </c>
      <c r="C389" s="39" t="s">
        <v>357</v>
      </c>
      <c r="D389" s="62" t="str">
        <f>INDEX('R0. Region mapping'!$C$9:$C$24,MATCH($C389,'R0. Region mapping'!$A$9:$A$24,0))</f>
        <v>LAM</v>
      </c>
      <c r="E389" s="57">
        <v>12.155054865118601</v>
      </c>
      <c r="F389" s="57"/>
      <c r="G389" s="57"/>
      <c r="H389" s="57"/>
      <c r="I389" s="57">
        <v>1.7623460199785099</v>
      </c>
      <c r="J389" s="57">
        <v>22.747938991962801</v>
      </c>
      <c r="K389" s="57">
        <v>30.043466937532099</v>
      </c>
      <c r="L389" s="57">
        <v>10.9721133036787</v>
      </c>
      <c r="M389" s="57">
        <v>13.596219552863101</v>
      </c>
      <c r="N389" s="57">
        <v>31.752179910766799</v>
      </c>
      <c r="O389" s="57">
        <v>36.242323906713601</v>
      </c>
      <c r="P389" s="57"/>
    </row>
    <row r="390" spans="1:16" x14ac:dyDescent="0.3">
      <c r="A390" s="39" t="s">
        <v>252</v>
      </c>
      <c r="B390" s="39" t="s">
        <v>374</v>
      </c>
      <c r="C390" s="39" t="s">
        <v>359</v>
      </c>
      <c r="D390" s="62" t="str">
        <f>INDEX('R0. Region mapping'!$C$9:$C$24,MATCH($C390,'R0. Region mapping'!$A$9:$A$24,0))</f>
        <v>ASI</v>
      </c>
      <c r="E390" s="57">
        <v>37.671372289412403</v>
      </c>
      <c r="F390" s="57"/>
      <c r="G390" s="57"/>
      <c r="H390" s="57"/>
      <c r="I390" s="57">
        <v>28.6436590367754</v>
      </c>
      <c r="J390" s="57">
        <v>62.892500242161098</v>
      </c>
      <c r="K390" s="57"/>
      <c r="L390" s="57">
        <v>113.759116805331</v>
      </c>
      <c r="M390" s="57">
        <v>60.292114221265798</v>
      </c>
      <c r="N390" s="57">
        <v>86.667600605270806</v>
      </c>
      <c r="O390" s="57">
        <v>15.8588440584571</v>
      </c>
      <c r="P390" s="57"/>
    </row>
    <row r="391" spans="1:16" x14ac:dyDescent="0.3">
      <c r="A391" s="39" t="s">
        <v>252</v>
      </c>
      <c r="B391" s="39" t="s">
        <v>374</v>
      </c>
      <c r="C391" s="39" t="s">
        <v>361</v>
      </c>
      <c r="D391" s="62" t="str">
        <f>INDEX('R0. Region mapping'!$C$9:$C$24,MATCH($C391,'R0. Region mapping'!$A$9:$A$24,0))</f>
        <v>ASI</v>
      </c>
      <c r="E391" s="57">
        <v>20.0175222301215</v>
      </c>
      <c r="F391" s="57"/>
      <c r="G391" s="57"/>
      <c r="H391" s="57"/>
      <c r="I391" s="57">
        <v>6.4216737692710497</v>
      </c>
      <c r="J391" s="57">
        <v>8.5279761510091898</v>
      </c>
      <c r="K391" s="57">
        <v>23.826040789132001</v>
      </c>
      <c r="L391" s="57">
        <v>2.6412512388953</v>
      </c>
      <c r="M391" s="57">
        <v>7.6210621138457499</v>
      </c>
      <c r="N391" s="57">
        <v>11.641136749327201</v>
      </c>
      <c r="O391" s="57">
        <v>53.827253765712797</v>
      </c>
      <c r="P391" s="57"/>
    </row>
    <row r="392" spans="1:16" x14ac:dyDescent="0.3">
      <c r="A392" s="39" t="s">
        <v>252</v>
      </c>
      <c r="B392" s="39" t="s">
        <v>374</v>
      </c>
      <c r="C392" s="39" t="s">
        <v>363</v>
      </c>
      <c r="D392" s="62" t="str">
        <f>INDEX('R0. Region mapping'!$C$9:$C$24,MATCH($C392,'R0. Region mapping'!$A$9:$A$24,0))</f>
        <v>NAM</v>
      </c>
      <c r="E392" s="57">
        <v>69.841074808809196</v>
      </c>
      <c r="F392" s="57"/>
      <c r="G392" s="57"/>
      <c r="H392" s="57"/>
      <c r="I392" s="57">
        <v>5.25115146772721</v>
      </c>
      <c r="J392" s="57">
        <v>54.948338545964504</v>
      </c>
      <c r="K392" s="57">
        <v>97.224762322558405</v>
      </c>
      <c r="L392" s="57">
        <v>13.9981654898457</v>
      </c>
      <c r="M392" s="57">
        <v>25.0540741724833</v>
      </c>
      <c r="N392" s="57">
        <v>69.498627472704101</v>
      </c>
      <c r="O392" s="57">
        <v>34.559842486949698</v>
      </c>
      <c r="P392" s="57"/>
    </row>
    <row r="393" spans="1:16" x14ac:dyDescent="0.3">
      <c r="A393" s="39" t="s">
        <v>252</v>
      </c>
      <c r="B393" s="39" t="s">
        <v>374</v>
      </c>
      <c r="C393" s="39" t="s">
        <v>365</v>
      </c>
      <c r="D393" s="62" t="str">
        <f>INDEX('R0. Region mapping'!$C$9:$C$24,MATCH($C393,'R0. Region mapping'!$A$9:$A$24,0))</f>
        <v>EUR</v>
      </c>
      <c r="E393" s="57">
        <v>101.547794336724</v>
      </c>
      <c r="F393" s="57"/>
      <c r="G393" s="57"/>
      <c r="H393" s="57"/>
      <c r="I393" s="57">
        <v>21.2932577920241</v>
      </c>
      <c r="J393" s="57">
        <v>29.0645962821403</v>
      </c>
      <c r="K393" s="57">
        <v>101.32474994910299</v>
      </c>
      <c r="L393" s="57"/>
      <c r="M393" s="57">
        <v>21.995465718267599</v>
      </c>
      <c r="N393" s="57">
        <v>33.328128991494196</v>
      </c>
      <c r="O393" s="57">
        <v>104.27139365019001</v>
      </c>
      <c r="P393" s="57"/>
    </row>
    <row r="394" spans="1:16" x14ac:dyDescent="0.3">
      <c r="A394" s="39" t="s">
        <v>252</v>
      </c>
      <c r="B394" s="39" t="s">
        <v>300</v>
      </c>
      <c r="C394" s="39" t="s">
        <v>258</v>
      </c>
      <c r="D394" s="62" t="str">
        <f>INDEX('R0. Region mapping'!$C$9:$C$24,MATCH($C394,'R0. Region mapping'!$A$9:$A$24,0))</f>
        <v>AFR</v>
      </c>
      <c r="E394" s="57"/>
      <c r="F394" s="57">
        <v>9.6271169319645106E-3</v>
      </c>
      <c r="G394" s="57"/>
      <c r="H394" s="57">
        <v>1.41248559344415E-2</v>
      </c>
      <c r="I394" s="57"/>
      <c r="J394" s="57"/>
      <c r="K394" s="57"/>
      <c r="L394" s="57">
        <v>0.322306951182674</v>
      </c>
      <c r="M394" s="57">
        <v>8.2390035647841905E-2</v>
      </c>
      <c r="N394" s="57"/>
      <c r="O394" s="57"/>
      <c r="P394" s="57"/>
    </row>
    <row r="395" spans="1:16" x14ac:dyDescent="0.3">
      <c r="A395" s="39" t="s">
        <v>252</v>
      </c>
      <c r="B395" s="39" t="s">
        <v>300</v>
      </c>
      <c r="C395" s="39" t="s">
        <v>261</v>
      </c>
      <c r="D395" s="62" t="str">
        <f>INDEX('R0. Region mapping'!$C$9:$C$24,MATCH($C395,'R0. Region mapping'!$A$9:$A$24,0))</f>
        <v>AUS</v>
      </c>
      <c r="E395" s="57"/>
      <c r="F395" s="57">
        <v>3.7147728757476697E-2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</row>
    <row r="396" spans="1:16" x14ac:dyDescent="0.3">
      <c r="A396" s="39" t="s">
        <v>252</v>
      </c>
      <c r="B396" s="39" t="s">
        <v>300</v>
      </c>
      <c r="C396" s="39" t="s">
        <v>345</v>
      </c>
      <c r="D396" s="62" t="str">
        <f>INDEX('R0. Region mapping'!$C$9:$C$24,MATCH($C396,'R0. Region mapping'!$A$9:$A$24,0))</f>
        <v>LAM</v>
      </c>
      <c r="E396" s="57"/>
      <c r="F396" s="57">
        <v>4.5224836286527299E-2</v>
      </c>
      <c r="G396" s="57"/>
      <c r="H396" s="57"/>
      <c r="I396" s="57"/>
      <c r="J396" s="57"/>
      <c r="K396" s="57"/>
      <c r="L396" s="57"/>
      <c r="M396" s="57">
        <v>0.31379027653542801</v>
      </c>
      <c r="N396" s="57"/>
      <c r="O396" s="57"/>
      <c r="P396" s="57"/>
    </row>
    <row r="397" spans="1:16" x14ac:dyDescent="0.3">
      <c r="A397" s="39" t="s">
        <v>252</v>
      </c>
      <c r="B397" s="39" t="s">
        <v>300</v>
      </c>
      <c r="C397" s="39" t="s">
        <v>353</v>
      </c>
      <c r="D397" s="62" t="str">
        <f>INDEX('R0. Region mapping'!$C$9:$C$24,MATCH($C397,'R0. Region mapping'!$A$9:$A$24,0))</f>
        <v>ASI</v>
      </c>
      <c r="E397" s="57"/>
      <c r="F397" s="57"/>
      <c r="G397" s="57"/>
      <c r="H397" s="57">
        <v>0.71737933536276</v>
      </c>
      <c r="I397" s="57"/>
      <c r="J397" s="57"/>
      <c r="K397" s="57"/>
      <c r="L397" s="57"/>
      <c r="M397" s="57"/>
      <c r="N397" s="57"/>
      <c r="O397" s="57"/>
      <c r="P397" s="57"/>
    </row>
    <row r="398" spans="1:16" x14ac:dyDescent="0.3">
      <c r="A398" s="39" t="s">
        <v>252</v>
      </c>
      <c r="B398" s="39" t="s">
        <v>300</v>
      </c>
      <c r="C398" s="39" t="s">
        <v>355</v>
      </c>
      <c r="D398" s="62" t="str">
        <f>INDEX('R0. Region mapping'!$C$9:$C$24,MATCH($C398,'R0. Region mapping'!$A$9:$A$24,0))</f>
        <v>AFR</v>
      </c>
      <c r="E398" s="57"/>
      <c r="F398" s="57">
        <v>29.8068141903758</v>
      </c>
      <c r="G398" s="57"/>
      <c r="H398" s="57"/>
      <c r="I398" s="57">
        <v>0.18509360040633399</v>
      </c>
      <c r="J398" s="57">
        <v>0.190501939627051</v>
      </c>
      <c r="K398" s="57">
        <v>0.42298588577986901</v>
      </c>
      <c r="L398" s="57">
        <v>0.56037594487918296</v>
      </c>
      <c r="M398" s="57">
        <v>0.94260953201308695</v>
      </c>
      <c r="N398" s="57">
        <v>0.89372762010424001</v>
      </c>
      <c r="O398" s="57">
        <v>2.6196812645721601</v>
      </c>
      <c r="P398" s="57">
        <v>3.6254943111673099</v>
      </c>
    </row>
    <row r="399" spans="1:16" x14ac:dyDescent="0.3">
      <c r="A399" s="39" t="s">
        <v>252</v>
      </c>
      <c r="B399" s="39" t="s">
        <v>300</v>
      </c>
      <c r="C399" s="39" t="s">
        <v>359</v>
      </c>
      <c r="D399" s="62" t="str">
        <f>INDEX('R0. Region mapping'!$C$9:$C$24,MATCH($C399,'R0. Region mapping'!$A$9:$A$24,0))</f>
        <v>ASI</v>
      </c>
      <c r="E399" s="57"/>
      <c r="F399" s="57">
        <v>39.034018264840199</v>
      </c>
      <c r="G399" s="57"/>
      <c r="H399" s="57"/>
      <c r="I399" s="57">
        <v>9.8182226974064396E-2</v>
      </c>
      <c r="J399" s="57"/>
      <c r="K399" s="57">
        <v>0.13646079371105199</v>
      </c>
      <c r="L399" s="57"/>
      <c r="M399" s="57"/>
      <c r="N399" s="57"/>
      <c r="O399" s="57"/>
      <c r="P399" s="57"/>
    </row>
    <row r="400" spans="1:16" x14ac:dyDescent="0.3">
      <c r="A400" s="39" t="s">
        <v>252</v>
      </c>
      <c r="B400" s="39" t="s">
        <v>300</v>
      </c>
      <c r="C400" s="39" t="s">
        <v>363</v>
      </c>
      <c r="D400" s="62" t="str">
        <f>INDEX('R0. Region mapping'!$C$9:$C$24,MATCH($C400,'R0. Region mapping'!$A$9:$A$24,0))</f>
        <v>NAM</v>
      </c>
      <c r="E400" s="57"/>
      <c r="F400" s="57">
        <v>0.40733342160341601</v>
      </c>
      <c r="G400" s="57">
        <v>0.43540518942072398</v>
      </c>
      <c r="H400" s="57"/>
      <c r="I400" s="57"/>
      <c r="J400" s="57"/>
      <c r="K400" s="57">
        <v>1.64721046810855</v>
      </c>
      <c r="L400" s="57">
        <v>20.7964423607832</v>
      </c>
      <c r="M400" s="57">
        <v>13.541698686910699</v>
      </c>
      <c r="N400" s="57">
        <v>39.605377919560297</v>
      </c>
      <c r="O400" s="57">
        <v>42.194109966521999</v>
      </c>
      <c r="P400" s="57">
        <v>89.442737255441202</v>
      </c>
    </row>
    <row r="401" spans="1:16" x14ac:dyDescent="0.3">
      <c r="A401" s="39" t="s">
        <v>252</v>
      </c>
      <c r="B401" s="39" t="s">
        <v>300</v>
      </c>
      <c r="C401" s="39" t="s">
        <v>365</v>
      </c>
      <c r="D401" s="62" t="str">
        <f>INDEX('R0. Region mapping'!$C$9:$C$24,MATCH($C401,'R0. Region mapping'!$A$9:$A$24,0))</f>
        <v>EUR</v>
      </c>
      <c r="E401" s="57"/>
      <c r="F401" s="57"/>
      <c r="G401" s="57">
        <v>20.097602739726</v>
      </c>
      <c r="H401" s="57"/>
      <c r="I401" s="57"/>
      <c r="J401" s="57"/>
      <c r="K401" s="57"/>
      <c r="L401" s="57"/>
      <c r="M401" s="57"/>
      <c r="N401" s="57"/>
      <c r="O401" s="57"/>
      <c r="P401" s="57"/>
    </row>
    <row r="402" spans="1:16" x14ac:dyDescent="0.3">
      <c r="A402" s="39" t="s">
        <v>252</v>
      </c>
      <c r="B402" s="39" t="s">
        <v>288</v>
      </c>
      <c r="C402" s="39" t="s">
        <v>258</v>
      </c>
      <c r="D402" s="62" t="str">
        <f>INDEX('R0. Region mapping'!$C$9:$C$24,MATCH($C402,'R0. Region mapping'!$A$9:$A$24,0))</f>
        <v>AFR</v>
      </c>
      <c r="E402" s="57"/>
      <c r="F402" s="57"/>
      <c r="G402" s="57"/>
      <c r="H402" s="57">
        <v>7.9133486466894998E-2</v>
      </c>
      <c r="I402" s="57">
        <v>7.4096751408447306E-2</v>
      </c>
      <c r="J402" s="57">
        <v>0.101613792834906</v>
      </c>
      <c r="K402" s="57">
        <v>0.17458325579037101</v>
      </c>
      <c r="L402" s="57">
        <v>1.9377700880484401</v>
      </c>
      <c r="M402" s="57">
        <v>11.3966435999279</v>
      </c>
      <c r="N402" s="57">
        <v>70.686536565467009</v>
      </c>
      <c r="O402" s="57">
        <v>437.888543094054</v>
      </c>
      <c r="P402" s="57">
        <v>192.29918346392338</v>
      </c>
    </row>
    <row r="403" spans="1:16" x14ac:dyDescent="0.3">
      <c r="A403" s="39" t="s">
        <v>252</v>
      </c>
      <c r="B403" s="39" t="s">
        <v>288</v>
      </c>
      <c r="C403" s="39" t="s">
        <v>261</v>
      </c>
      <c r="D403" s="62" t="str">
        <f>INDEX('R0. Region mapping'!$C$9:$C$24,MATCH($C403,'R0. Region mapping'!$A$9:$A$24,0))</f>
        <v>AUS</v>
      </c>
      <c r="E403" s="57"/>
      <c r="F403" s="57">
        <v>2.1885387145361999E-4</v>
      </c>
      <c r="G403" s="57">
        <v>2.9942685958658499</v>
      </c>
      <c r="H403" s="57">
        <v>4.7541548581442301E-4</v>
      </c>
      <c r="I403" s="57">
        <v>7.4140373956382701</v>
      </c>
      <c r="J403" s="57">
        <v>52.7369248217951</v>
      </c>
      <c r="K403" s="57">
        <v>67.225422787350638</v>
      </c>
      <c r="L403" s="57">
        <v>8.8764745873180999</v>
      </c>
      <c r="M403" s="57">
        <v>55.535040336963704</v>
      </c>
      <c r="N403" s="57">
        <v>66.700693733094297</v>
      </c>
      <c r="O403" s="57">
        <v>11.10689416109</v>
      </c>
      <c r="P403" s="57">
        <v>59.613951407804301</v>
      </c>
    </row>
    <row r="404" spans="1:16" x14ac:dyDescent="0.3">
      <c r="A404" s="39" t="s">
        <v>252</v>
      </c>
      <c r="B404" s="39" t="s">
        <v>288</v>
      </c>
      <c r="C404" s="39" t="s">
        <v>341</v>
      </c>
      <c r="D404" s="62" t="str">
        <f>INDEX('R0. Region mapping'!$C$9:$C$24,MATCH($C404,'R0. Region mapping'!$A$9:$A$24,0))</f>
        <v>NAM</v>
      </c>
      <c r="E404" s="57"/>
      <c r="F404" s="57">
        <v>3.3822871042832201E-4</v>
      </c>
      <c r="G404" s="57">
        <v>8.4557177607080304E-4</v>
      </c>
      <c r="H404" s="57">
        <v>3.47416265353118</v>
      </c>
      <c r="I404" s="57">
        <v>2.4913950985370001</v>
      </c>
      <c r="J404" s="57">
        <v>32.194062642628531</v>
      </c>
      <c r="K404" s="57">
        <v>195.32723827957099</v>
      </c>
      <c r="L404" s="57">
        <v>356.41591889867999</v>
      </c>
      <c r="M404" s="57">
        <v>90.277588891758995</v>
      </c>
      <c r="N404" s="57">
        <v>195.32683827957101</v>
      </c>
      <c r="O404" s="57">
        <v>356.41551889867998</v>
      </c>
      <c r="P404" s="57">
        <v>90.277188891758996</v>
      </c>
    </row>
    <row r="405" spans="1:16" x14ac:dyDescent="0.3">
      <c r="A405" s="39" t="s">
        <v>252</v>
      </c>
      <c r="B405" s="39" t="s">
        <v>288</v>
      </c>
      <c r="C405" s="39" t="s">
        <v>343</v>
      </c>
      <c r="D405" s="62" t="str">
        <f>INDEX('R0. Region mapping'!$C$9:$C$24,MATCH($C405,'R0. Region mapping'!$A$9:$A$24,0))</f>
        <v>ASI</v>
      </c>
      <c r="E405" s="57"/>
      <c r="F405" s="57">
        <v>0.22</v>
      </c>
      <c r="G405" s="57">
        <v>6.78</v>
      </c>
      <c r="H405" s="57">
        <v>21.012588913277799</v>
      </c>
      <c r="I405" s="57">
        <v>1.7614485456356099</v>
      </c>
      <c r="J405" s="57">
        <v>12.4378331236107</v>
      </c>
      <c r="K405" s="57">
        <v>14.5855344234888</v>
      </c>
      <c r="L405" s="57">
        <v>54.182125547273998</v>
      </c>
      <c r="M405" s="57">
        <v>406.61108845690399</v>
      </c>
      <c r="N405" s="57">
        <v>363.61711085230303</v>
      </c>
      <c r="O405" s="57">
        <v>280.99552859514898</v>
      </c>
      <c r="P405" s="57">
        <v>345.64268086670597</v>
      </c>
    </row>
    <row r="406" spans="1:16" x14ac:dyDescent="0.3">
      <c r="A406" s="39" t="s">
        <v>252</v>
      </c>
      <c r="B406" s="39" t="s">
        <v>288</v>
      </c>
      <c r="C406" s="39" t="s">
        <v>345</v>
      </c>
      <c r="D406" s="62" t="str">
        <f>INDEX('R0. Region mapping'!$C$9:$C$24,MATCH($C406,'R0. Region mapping'!$A$9:$A$24,0))</f>
        <v>LAM</v>
      </c>
      <c r="E406" s="57"/>
      <c r="F406" s="57"/>
      <c r="G406" s="57">
        <v>5.6260603980782399E-2</v>
      </c>
      <c r="H406" s="57"/>
      <c r="I406" s="57">
        <v>0.305585648873619</v>
      </c>
      <c r="J406" s="57">
        <v>3.6784151198126702</v>
      </c>
      <c r="K406" s="57">
        <v>20.684281897658199</v>
      </c>
      <c r="L406" s="57">
        <v>129.99318269310501</v>
      </c>
      <c r="M406" s="57">
        <v>804.135036968554</v>
      </c>
      <c r="N406" s="57">
        <v>4978.6636895057572</v>
      </c>
      <c r="O406" s="57">
        <v>1820.0177883018619</v>
      </c>
      <c r="P406" s="57">
        <v>868.92091875129699</v>
      </c>
    </row>
    <row r="407" spans="1:16" x14ac:dyDescent="0.3">
      <c r="A407" s="39" t="s">
        <v>252</v>
      </c>
      <c r="B407" s="39" t="s">
        <v>288</v>
      </c>
      <c r="C407" s="39" t="s">
        <v>347</v>
      </c>
      <c r="D407" s="62" t="str">
        <f>INDEX('R0. Region mapping'!$C$9:$C$24,MATCH($C407,'R0. Region mapping'!$A$9:$A$24,0))</f>
        <v>EUR</v>
      </c>
      <c r="E407" s="57"/>
      <c r="F407" s="57"/>
      <c r="G407" s="57">
        <v>2</v>
      </c>
      <c r="H407" s="57">
        <v>4.8985707277525901</v>
      </c>
      <c r="I407" s="57">
        <v>0.46472724571125101</v>
      </c>
      <c r="J407" s="57">
        <v>3.2126887904623702</v>
      </c>
      <c r="K407" s="57">
        <v>3.4237153939171998</v>
      </c>
      <c r="L407" s="57">
        <v>1.67154237555318</v>
      </c>
      <c r="M407" s="57">
        <v>4.5834470287885596</v>
      </c>
      <c r="N407" s="57">
        <v>45.094847107526299</v>
      </c>
      <c r="O407" s="57">
        <v>20.539141933100201</v>
      </c>
      <c r="P407" s="57">
        <v>30.280262642341398</v>
      </c>
    </row>
    <row r="408" spans="1:16" x14ac:dyDescent="0.3">
      <c r="A408" s="39" t="s">
        <v>252</v>
      </c>
      <c r="B408" s="39" t="s">
        <v>288</v>
      </c>
      <c r="C408" s="39" t="s">
        <v>351</v>
      </c>
      <c r="D408" s="62" t="str">
        <f>INDEX('R0. Region mapping'!$C$9:$C$24,MATCH($C408,'R0. Region mapping'!$A$9:$A$24,0))</f>
        <v>ASI</v>
      </c>
      <c r="E408" s="57"/>
      <c r="F408" s="57">
        <v>0.14000000000000001</v>
      </c>
      <c r="G408" s="57">
        <v>0.18831530542210001</v>
      </c>
      <c r="H408" s="57">
        <v>4.6712696945778998</v>
      </c>
      <c r="I408" s="57">
        <v>0.16019461151903999</v>
      </c>
      <c r="J408" s="57">
        <v>1.76764642680169</v>
      </c>
      <c r="K408" s="57">
        <v>3.14051953000437</v>
      </c>
      <c r="L408" s="57">
        <v>3.7099861261007101</v>
      </c>
      <c r="M408" s="57">
        <v>43.082698572970301</v>
      </c>
      <c r="N408" s="57">
        <v>255.46824079226599</v>
      </c>
      <c r="O408" s="57">
        <v>303.05328122414028</v>
      </c>
      <c r="P408" s="57">
        <v>2058.616003464087</v>
      </c>
    </row>
    <row r="409" spans="1:16" x14ac:dyDescent="0.3">
      <c r="A409" s="39" t="s">
        <v>252</v>
      </c>
      <c r="B409" s="39" t="s">
        <v>288</v>
      </c>
      <c r="C409" s="39" t="s">
        <v>353</v>
      </c>
      <c r="D409" s="62" t="str">
        <f>INDEX('R0. Region mapping'!$C$9:$C$24,MATCH($C409,'R0. Region mapping'!$A$9:$A$24,0))</f>
        <v>ASI</v>
      </c>
      <c r="E409" s="57"/>
      <c r="F409" s="57">
        <v>2.15</v>
      </c>
      <c r="G409" s="57">
        <v>4.8499999999999996</v>
      </c>
      <c r="H409" s="57"/>
      <c r="I409" s="57">
        <v>2.9273719206683899</v>
      </c>
      <c r="J409" s="57">
        <v>4.0714280781316097</v>
      </c>
      <c r="K409" s="57">
        <v>1.2856324337709599</v>
      </c>
      <c r="L409" s="57">
        <v>3.4295706216278301</v>
      </c>
      <c r="M409" s="57">
        <v>11.088139565455799</v>
      </c>
      <c r="N409" s="57">
        <v>84.8394767474893</v>
      </c>
      <c r="O409" s="57">
        <v>99.434466187065098</v>
      </c>
      <c r="P409" s="57">
        <v>43.487658065875799</v>
      </c>
    </row>
    <row r="410" spans="1:16" x14ac:dyDescent="0.3">
      <c r="A410" s="39" t="s">
        <v>252</v>
      </c>
      <c r="B410" s="39" t="s">
        <v>288</v>
      </c>
      <c r="C410" s="39" t="s">
        <v>355</v>
      </c>
      <c r="D410" s="62" t="str">
        <f>INDEX('R0. Region mapping'!$C$9:$C$24,MATCH($C410,'R0. Region mapping'!$A$9:$A$24,0))</f>
        <v>AFR</v>
      </c>
      <c r="E410" s="57"/>
      <c r="F410" s="57">
        <v>1.98958064957836E-5</v>
      </c>
      <c r="G410" s="57">
        <v>0.112000171222097</v>
      </c>
      <c r="H410" s="57"/>
      <c r="I410" s="57">
        <v>2.54267339006377E-2</v>
      </c>
      <c r="J410" s="57">
        <v>8.5674370399281094E-2</v>
      </c>
      <c r="K410" s="57">
        <v>3.6566687451949798E-2</v>
      </c>
      <c r="L410" s="57">
        <v>0.76095333320274805</v>
      </c>
      <c r="M410" s="57">
        <v>4.4544073600593403</v>
      </c>
      <c r="N410" s="57">
        <v>27.5384206065876</v>
      </c>
      <c r="O410" s="57">
        <v>2.3831355673368502</v>
      </c>
      <c r="P410" s="57">
        <v>14.5951136291445</v>
      </c>
    </row>
    <row r="411" spans="1:16" x14ac:dyDescent="0.3">
      <c r="A411" s="39" t="s">
        <v>252</v>
      </c>
      <c r="B411" s="39" t="s">
        <v>288</v>
      </c>
      <c r="C411" s="39" t="s">
        <v>357</v>
      </c>
      <c r="D411" s="62" t="str">
        <f>INDEX('R0. Region mapping'!$C$9:$C$24,MATCH($C411,'R0. Region mapping'!$A$9:$A$24,0))</f>
        <v>LAM</v>
      </c>
      <c r="E411" s="57"/>
      <c r="F411" s="57"/>
      <c r="G411" s="57">
        <v>5.6260603980782399E-2</v>
      </c>
      <c r="H411" s="57"/>
      <c r="I411" s="57">
        <v>0.305585648873619</v>
      </c>
      <c r="J411" s="57">
        <v>1.85418757261989</v>
      </c>
      <c r="K411" s="57">
        <v>11.213373298152</v>
      </c>
      <c r="L411" s="57">
        <v>42.7202538083435</v>
      </c>
      <c r="M411" s="57">
        <v>9.9656294397210896</v>
      </c>
      <c r="N411" s="57">
        <v>24.242933533645001</v>
      </c>
      <c r="O411" s="57">
        <v>33.58334790683368</v>
      </c>
      <c r="P411" s="57">
        <v>8.6339812984878801</v>
      </c>
    </row>
    <row r="412" spans="1:16" x14ac:dyDescent="0.3">
      <c r="A412" s="39" t="s">
        <v>252</v>
      </c>
      <c r="B412" s="39" t="s">
        <v>288</v>
      </c>
      <c r="C412" s="39" t="s">
        <v>359</v>
      </c>
      <c r="D412" s="62" t="str">
        <f>INDEX('R0. Region mapping'!$C$9:$C$24,MATCH($C412,'R0. Region mapping'!$A$9:$A$24,0))</f>
        <v>ASI</v>
      </c>
      <c r="E412" s="57"/>
      <c r="F412" s="57"/>
      <c r="G412" s="57"/>
      <c r="H412" s="57"/>
      <c r="I412" s="57">
        <v>4.0000000000000002E-4</v>
      </c>
      <c r="J412" s="57">
        <v>0.36529242394393002</v>
      </c>
      <c r="K412" s="57">
        <v>1.8991544019708499</v>
      </c>
      <c r="L412" s="57">
        <v>11.918677410539299</v>
      </c>
      <c r="M412" s="57">
        <v>73.841422650838197</v>
      </c>
      <c r="N412" s="57">
        <v>63.5644783822299</v>
      </c>
      <c r="O412" s="57">
        <v>39.121742130860397</v>
      </c>
      <c r="P412" s="57">
        <v>153.54898114221399</v>
      </c>
    </row>
    <row r="413" spans="1:16" x14ac:dyDescent="0.3">
      <c r="A413" s="39" t="s">
        <v>252</v>
      </c>
      <c r="B413" s="39" t="s">
        <v>288</v>
      </c>
      <c r="C413" s="39" t="s">
        <v>361</v>
      </c>
      <c r="D413" s="62" t="str">
        <f>INDEX('R0. Region mapping'!$C$9:$C$24,MATCH($C413,'R0. Region mapping'!$A$9:$A$24,0))</f>
        <v>ASI</v>
      </c>
      <c r="E413" s="57"/>
      <c r="F413" s="57">
        <v>0.44944911955078798</v>
      </c>
      <c r="G413" s="57">
        <v>0.24367362421081801</v>
      </c>
      <c r="H413" s="57"/>
      <c r="I413" s="57">
        <v>0.432188908581497</v>
      </c>
      <c r="J413" s="57">
        <v>0.69814874817170303</v>
      </c>
      <c r="K413" s="57">
        <v>6.0595514304713598</v>
      </c>
      <c r="L413" s="57">
        <v>36.891702345868467</v>
      </c>
      <c r="M413" s="57">
        <v>226.83061450744191</v>
      </c>
      <c r="N413" s="57">
        <v>32.447911670015131</v>
      </c>
      <c r="O413" s="57">
        <v>72.331775475555446</v>
      </c>
      <c r="P413" s="57">
        <v>347.40548013806733</v>
      </c>
    </row>
    <row r="414" spans="1:16" x14ac:dyDescent="0.3">
      <c r="A414" s="39" t="s">
        <v>252</v>
      </c>
      <c r="B414" s="39" t="s">
        <v>288</v>
      </c>
      <c r="C414" s="39" t="s">
        <v>363</v>
      </c>
      <c r="D414" s="62" t="str">
        <f>INDEX('R0. Region mapping'!$C$9:$C$24,MATCH($C414,'R0. Region mapping'!$A$9:$A$24,0))</f>
        <v>NAM</v>
      </c>
      <c r="E414" s="57"/>
      <c r="F414" s="57">
        <v>0.909375419784207</v>
      </c>
      <c r="G414" s="57">
        <v>6.8717262206934002</v>
      </c>
      <c r="H414" s="57">
        <v>2.0343319531094299</v>
      </c>
      <c r="I414" s="57">
        <v>15.8146596412005</v>
      </c>
      <c r="J414" s="57">
        <v>6.1786784522483096</v>
      </c>
      <c r="K414" s="57">
        <v>88.561826529049299</v>
      </c>
      <c r="L414" s="57">
        <v>549.48509298317799</v>
      </c>
      <c r="M414" s="57">
        <v>730.78194726809909</v>
      </c>
      <c r="N414" s="57">
        <v>282.98134422156198</v>
      </c>
      <c r="O414" s="57">
        <v>449.914504657115</v>
      </c>
      <c r="P414" s="57">
        <v>801.340918125239</v>
      </c>
    </row>
    <row r="415" spans="1:16" x14ac:dyDescent="0.3">
      <c r="A415" s="39" t="s">
        <v>252</v>
      </c>
      <c r="B415" s="39" t="s">
        <v>288</v>
      </c>
      <c r="C415" s="39" t="s">
        <v>365</v>
      </c>
      <c r="D415" s="62" t="str">
        <f>INDEX('R0. Region mapping'!$C$9:$C$24,MATCH($C415,'R0. Region mapping'!$A$9:$A$24,0))</f>
        <v>EUR</v>
      </c>
      <c r="E415" s="57"/>
      <c r="F415" s="57">
        <v>8.7683073662258693</v>
      </c>
      <c r="G415" s="57">
        <v>58.566065219217599</v>
      </c>
      <c r="H415" s="57">
        <v>13.829467155798399</v>
      </c>
      <c r="I415" s="57">
        <v>21.156215182785399</v>
      </c>
      <c r="J415" s="57">
        <v>51.289647340813303</v>
      </c>
      <c r="K415" s="57">
        <v>18.570899870100799</v>
      </c>
      <c r="L415" s="57">
        <v>285.79529078217303</v>
      </c>
      <c r="M415" s="57">
        <v>102.373631804922</v>
      </c>
      <c r="N415" s="57">
        <v>135.96563896440151</v>
      </c>
      <c r="O415" s="57">
        <v>205.21537820456899</v>
      </c>
      <c r="P415" s="57">
        <v>83.585811061524197</v>
      </c>
    </row>
    <row r="416" spans="1:16" x14ac:dyDescent="0.3">
      <c r="A416" s="39" t="s">
        <v>252</v>
      </c>
      <c r="B416" s="39" t="s">
        <v>291</v>
      </c>
      <c r="C416" s="39" t="s">
        <v>258</v>
      </c>
      <c r="D416" s="62" t="str">
        <f>INDEX('R0. Region mapping'!$C$9:$C$24,MATCH($C416,'R0. Region mapping'!$A$9:$A$24,0))</f>
        <v>AFR</v>
      </c>
      <c r="E416" s="57"/>
      <c r="F416" s="57"/>
      <c r="G416" s="57"/>
      <c r="H416" s="57"/>
      <c r="I416" s="57">
        <v>4.0000000000000002E-4</v>
      </c>
      <c r="J416" s="57">
        <v>1.22187284210839</v>
      </c>
      <c r="K416" s="57">
        <v>6.3462941576698801</v>
      </c>
      <c r="L416" s="57">
        <v>39.830501493394301</v>
      </c>
      <c r="M416" s="57">
        <v>246.76804709445699</v>
      </c>
      <c r="N416" s="57">
        <v>1527.4745409531199</v>
      </c>
      <c r="O416" s="57">
        <v>626.72825955013695</v>
      </c>
      <c r="P416" s="57">
        <v>1288.9149143213499</v>
      </c>
    </row>
    <row r="417" spans="1:16" x14ac:dyDescent="0.3">
      <c r="A417" s="39" t="s">
        <v>252</v>
      </c>
      <c r="B417" s="39" t="s">
        <v>291</v>
      </c>
      <c r="C417" s="39" t="s">
        <v>261</v>
      </c>
      <c r="D417" s="62" t="str">
        <f>INDEX('R0. Region mapping'!$C$9:$C$24,MATCH($C417,'R0. Region mapping'!$A$9:$A$24,0))</f>
        <v>AUS</v>
      </c>
      <c r="E417" s="57"/>
      <c r="F417" s="57"/>
      <c r="G417" s="57"/>
      <c r="H417" s="57">
        <v>1.599994E-3</v>
      </c>
      <c r="I417" s="57"/>
      <c r="J417" s="57">
        <v>3.0289810574159399E-4</v>
      </c>
      <c r="K417" s="57">
        <v>4.9709589425840596E-4</v>
      </c>
      <c r="L417" s="57"/>
      <c r="M417" s="57"/>
      <c r="N417" s="57"/>
      <c r="O417" s="57"/>
      <c r="P417" s="57"/>
    </row>
    <row r="418" spans="1:16" x14ac:dyDescent="0.3">
      <c r="A418" s="39" t="s">
        <v>252</v>
      </c>
      <c r="B418" s="39" t="s">
        <v>291</v>
      </c>
      <c r="C418" s="39" t="s">
        <v>343</v>
      </c>
      <c r="D418" s="62" t="str">
        <f>INDEX('R0. Region mapping'!$C$9:$C$24,MATCH($C418,'R0. Region mapping'!$A$9:$A$24,0))</f>
        <v>ASI</v>
      </c>
      <c r="E418" s="57"/>
      <c r="F418" s="57"/>
      <c r="G418" s="57"/>
      <c r="H418" s="57">
        <v>4.9599850000000001E-2</v>
      </c>
      <c r="I418" s="57">
        <v>0.257909347790577</v>
      </c>
      <c r="J418" s="57">
        <v>1.6186965594856</v>
      </c>
      <c r="K418" s="57">
        <v>10.028738305179401</v>
      </c>
      <c r="L418" s="57">
        <v>62.077291083499603</v>
      </c>
      <c r="M418" s="57">
        <v>265.63445868978999</v>
      </c>
      <c r="N418" s="57">
        <v>88.450064494961893</v>
      </c>
      <c r="O418" s="57">
        <v>207.05831585097201</v>
      </c>
      <c r="P418" s="57">
        <v>243.35077961018499</v>
      </c>
    </row>
    <row r="419" spans="1:16" x14ac:dyDescent="0.3">
      <c r="A419" s="39" t="s">
        <v>252</v>
      </c>
      <c r="B419" s="39" t="s">
        <v>291</v>
      </c>
      <c r="C419" s="39" t="s">
        <v>347</v>
      </c>
      <c r="D419" s="62" t="str">
        <f>INDEX('R0. Region mapping'!$C$9:$C$24,MATCH($C419,'R0. Region mapping'!$A$9:$A$24,0))</f>
        <v>EUR</v>
      </c>
      <c r="E419" s="57">
        <v>11.1111111111111</v>
      </c>
      <c r="F419" s="57"/>
      <c r="G419" s="57"/>
      <c r="H419" s="57">
        <v>0.88298415834809396</v>
      </c>
      <c r="I419" s="57">
        <v>10.226926951563</v>
      </c>
      <c r="J419" s="57">
        <v>0.38750638733814602</v>
      </c>
      <c r="K419" s="57">
        <v>4.9874993577229603</v>
      </c>
      <c r="L419" s="57">
        <v>5.9039419442514003</v>
      </c>
      <c r="M419" s="57">
        <v>2.4079429312927698</v>
      </c>
      <c r="N419" s="57">
        <v>5.3897044662994702</v>
      </c>
      <c r="O419" s="57">
        <v>37.2233823411228</v>
      </c>
      <c r="P419" s="57">
        <v>231.96356000900201</v>
      </c>
    </row>
    <row r="420" spans="1:16" x14ac:dyDescent="0.3">
      <c r="A420" s="39" t="s">
        <v>252</v>
      </c>
      <c r="B420" s="39" t="s">
        <v>291</v>
      </c>
      <c r="C420" s="39" t="s">
        <v>351</v>
      </c>
      <c r="D420" s="62" t="str">
        <f>INDEX('R0. Region mapping'!$C$9:$C$24,MATCH($C420,'R0. Region mapping'!$A$9:$A$24,0))</f>
        <v>ASI</v>
      </c>
      <c r="E420" s="57"/>
      <c r="F420" s="57"/>
      <c r="G420" s="57"/>
      <c r="H420" s="57"/>
      <c r="I420" s="57">
        <v>4.0000000000000002E-4</v>
      </c>
      <c r="J420" s="57">
        <v>1.4037692545615601</v>
      </c>
      <c r="K420" s="57">
        <v>7.2906523873069302</v>
      </c>
      <c r="L420" s="57">
        <v>45.757628191638297</v>
      </c>
      <c r="M420" s="57">
        <v>283.48933086059299</v>
      </c>
      <c r="N420" s="57">
        <v>79.745415747478603</v>
      </c>
      <c r="O420" s="57">
        <v>205.75196923413799</v>
      </c>
      <c r="P420" s="57">
        <v>249.53770993691299</v>
      </c>
    </row>
    <row r="421" spans="1:16" x14ac:dyDescent="0.3">
      <c r="A421" s="39" t="s">
        <v>252</v>
      </c>
      <c r="B421" s="39" t="s">
        <v>291</v>
      </c>
      <c r="C421" s="39" t="s">
        <v>355</v>
      </c>
      <c r="D421" s="62" t="str">
        <f>INDEX('R0. Region mapping'!$C$9:$C$24,MATCH($C421,'R0. Region mapping'!$A$9:$A$24,0))</f>
        <v>AFR</v>
      </c>
      <c r="E421" s="57"/>
      <c r="F421" s="57"/>
      <c r="G421" s="57"/>
      <c r="H421" s="57"/>
      <c r="I421" s="57">
        <v>4.0000000000000002E-4</v>
      </c>
      <c r="J421" s="57">
        <v>0.62150976499560195</v>
      </c>
      <c r="K421" s="57">
        <v>3.2293673035592998</v>
      </c>
      <c r="L421" s="57">
        <v>20.2675646822515</v>
      </c>
      <c r="M421" s="57">
        <v>125.566630199861</v>
      </c>
      <c r="N421" s="57">
        <v>777.248061714551</v>
      </c>
      <c r="O421" s="57">
        <v>304.56641362060202</v>
      </c>
      <c r="P421" s="57">
        <v>526.46847917281798</v>
      </c>
    </row>
    <row r="422" spans="1:16" x14ac:dyDescent="0.3">
      <c r="A422" s="39" t="s">
        <v>252</v>
      </c>
      <c r="B422" s="39" t="s">
        <v>291</v>
      </c>
      <c r="C422" s="39" t="s">
        <v>359</v>
      </c>
      <c r="D422" s="62" t="str">
        <f>INDEX('R0. Region mapping'!$C$9:$C$24,MATCH($C422,'R0. Region mapping'!$A$9:$A$24,0))</f>
        <v>ASI</v>
      </c>
      <c r="E422" s="57"/>
      <c r="F422" s="57"/>
      <c r="G422" s="57"/>
      <c r="H422" s="57"/>
      <c r="I422" s="57">
        <v>4.0000000000000002E-4</v>
      </c>
      <c r="J422" s="57">
        <v>0.26411545380804002</v>
      </c>
      <c r="K422" s="57">
        <v>1.3738702410082699</v>
      </c>
      <c r="L422" s="57">
        <v>8.6218079844079103</v>
      </c>
      <c r="M422" s="57">
        <v>53.415795884206702</v>
      </c>
      <c r="N422" s="57">
        <v>330.64052370340301</v>
      </c>
      <c r="O422" s="57">
        <v>83.856109778416396</v>
      </c>
      <c r="P422" s="57">
        <v>230.75993484351801</v>
      </c>
    </row>
    <row r="423" spans="1:16" x14ac:dyDescent="0.3">
      <c r="A423" s="39" t="s">
        <v>252</v>
      </c>
      <c r="B423" s="39" t="s">
        <v>291</v>
      </c>
      <c r="C423" s="39" t="s">
        <v>361</v>
      </c>
      <c r="D423" s="62" t="str">
        <f>INDEX('R0. Region mapping'!$C$9:$C$24,MATCH($C423,'R0. Region mapping'!$A$9:$A$24,0))</f>
        <v>ASI</v>
      </c>
      <c r="E423" s="57"/>
      <c r="F423" s="57"/>
      <c r="G423" s="57"/>
      <c r="H423" s="57"/>
      <c r="I423" s="57"/>
      <c r="J423" s="57"/>
      <c r="K423" s="57">
        <v>4.0000000000000002E-4</v>
      </c>
      <c r="L423" s="57"/>
      <c r="M423" s="57">
        <v>1.7572518540484401E-4</v>
      </c>
      <c r="N423" s="57">
        <v>2.2427481459515601E-4</v>
      </c>
      <c r="O423" s="57">
        <v>7.7198351963916794E-5</v>
      </c>
      <c r="P423" s="57">
        <v>1.97053666881854E-4</v>
      </c>
    </row>
    <row r="424" spans="1:16" x14ac:dyDescent="0.3">
      <c r="A424" s="39" t="s">
        <v>252</v>
      </c>
      <c r="B424" s="39" t="s">
        <v>291</v>
      </c>
      <c r="C424" s="39" t="s">
        <v>363</v>
      </c>
      <c r="D424" s="62" t="str">
        <f>INDEX('R0. Region mapping'!$C$9:$C$24,MATCH($C424,'R0. Region mapping'!$A$9:$A$24,0))</f>
        <v>NAM</v>
      </c>
      <c r="E424" s="57"/>
      <c r="F424" s="57">
        <v>3.4857452980612798E-3</v>
      </c>
      <c r="G424" s="57">
        <v>8.7143632451532095E-3</v>
      </c>
      <c r="H424" s="57">
        <v>1.3542981192245101E-2</v>
      </c>
      <c r="I424" s="57">
        <v>0.158343554486993</v>
      </c>
      <c r="J424" s="57">
        <v>1.21445590257075</v>
      </c>
      <c r="K424" s="57">
        <v>7.3966256621114201</v>
      </c>
      <c r="L424" s="57">
        <v>45.790101672610398</v>
      </c>
      <c r="M424" s="57">
        <v>283.59744013822302</v>
      </c>
      <c r="N424" s="57">
        <v>24.2629773878148</v>
      </c>
      <c r="O424" s="57">
        <v>150.261548278866</v>
      </c>
      <c r="P424" s="57">
        <v>169.668048766521</v>
      </c>
    </row>
    <row r="425" spans="1:16" x14ac:dyDescent="0.3">
      <c r="A425" s="39" t="s">
        <v>252</v>
      </c>
      <c r="B425" s="39" t="s">
        <v>291</v>
      </c>
      <c r="C425" s="39" t="s">
        <v>365</v>
      </c>
      <c r="D425" s="62" t="str">
        <f>INDEX('R0. Region mapping'!$C$9:$C$24,MATCH($C425,'R0. Region mapping'!$A$9:$A$24,0))</f>
        <v>EUR</v>
      </c>
      <c r="E425" s="57"/>
      <c r="F425" s="57">
        <v>4.5314688874796701E-4</v>
      </c>
      <c r="G425" s="57">
        <v>1.0265328672218701</v>
      </c>
      <c r="H425" s="57">
        <v>0.76300718755499197</v>
      </c>
      <c r="I425" s="57">
        <v>0.35462040860224903</v>
      </c>
      <c r="J425" s="57">
        <v>1.01276548527712</v>
      </c>
      <c r="K425" s="57">
        <v>0.58639804754556102</v>
      </c>
      <c r="L425" s="57">
        <v>0.64335207265719097</v>
      </c>
      <c r="M425" s="57">
        <v>0.82505674266220397</v>
      </c>
      <c r="N425" s="57">
        <v>0.61101868910129398</v>
      </c>
      <c r="O425" s="57">
        <v>0.72277728972108302</v>
      </c>
      <c r="P425" s="57">
        <v>0.73062705104799697</v>
      </c>
    </row>
    <row r="426" spans="1:16" x14ac:dyDescent="0.3">
      <c r="A426" s="39" t="s">
        <v>252</v>
      </c>
      <c r="B426" s="39" t="s">
        <v>289</v>
      </c>
      <c r="C426" s="39" t="s">
        <v>258</v>
      </c>
      <c r="D426" s="62" t="str">
        <f>INDEX('R0. Region mapping'!$C$9:$C$24,MATCH($C426,'R0. Region mapping'!$A$9:$A$24,0))</f>
        <v>AFR</v>
      </c>
      <c r="E426" s="57"/>
      <c r="F426" s="57">
        <v>0.58305074376686405</v>
      </c>
      <c r="G426" s="57"/>
      <c r="H426" s="57">
        <v>0.40853647298600798</v>
      </c>
      <c r="I426" s="57">
        <v>1.5275044127464299</v>
      </c>
      <c r="J426" s="57">
        <v>1.8318959792390599</v>
      </c>
      <c r="K426" s="57">
        <v>3.4484976009494299</v>
      </c>
      <c r="L426" s="57">
        <v>5.15078207264445</v>
      </c>
      <c r="M426" s="57">
        <v>8.3153047847915893</v>
      </c>
      <c r="N426" s="57">
        <v>13.881468212477801</v>
      </c>
      <c r="O426" s="57">
        <v>22.317062244670002</v>
      </c>
      <c r="P426" s="57">
        <v>36.458138940182003</v>
      </c>
    </row>
    <row r="427" spans="1:16" x14ac:dyDescent="0.3">
      <c r="A427" s="39" t="s">
        <v>252</v>
      </c>
      <c r="B427" s="39" t="s">
        <v>289</v>
      </c>
      <c r="C427" s="39" t="s">
        <v>261</v>
      </c>
      <c r="D427" s="62" t="str">
        <f>INDEX('R0. Region mapping'!$C$9:$C$24,MATCH($C427,'R0. Region mapping'!$A$9:$A$24,0))</f>
        <v>AUS</v>
      </c>
      <c r="E427" s="57"/>
      <c r="F427" s="57">
        <v>2.2497920233401398</v>
      </c>
      <c r="G427" s="57"/>
      <c r="H427" s="57"/>
      <c r="I427" s="57">
        <v>4.20656460244538</v>
      </c>
      <c r="J427" s="57">
        <v>3.2279192627199298</v>
      </c>
      <c r="K427" s="57">
        <v>7.7843932095290196</v>
      </c>
      <c r="L427" s="57">
        <v>10.995009400791799</v>
      </c>
      <c r="M427" s="57">
        <v>17.683058081452501</v>
      </c>
      <c r="N427" s="57">
        <v>29.975619814439</v>
      </c>
      <c r="O427" s="57">
        <v>23.3969498470533</v>
      </c>
      <c r="P427" s="57">
        <v>30.597086337289099</v>
      </c>
    </row>
    <row r="428" spans="1:16" x14ac:dyDescent="0.3">
      <c r="A428" s="39" t="s">
        <v>252</v>
      </c>
      <c r="B428" s="39" t="s">
        <v>289</v>
      </c>
      <c r="C428" s="39" t="s">
        <v>341</v>
      </c>
      <c r="D428" s="62" t="str">
        <f>INDEX('R0. Region mapping'!$C$9:$C$24,MATCH($C428,'R0. Region mapping'!$A$9:$A$24,0))</f>
        <v>NAM</v>
      </c>
      <c r="E428" s="57"/>
      <c r="F428" s="57">
        <v>5.2628216875974196</v>
      </c>
      <c r="G428" s="57"/>
      <c r="H428" s="57"/>
      <c r="I428" s="57">
        <v>9.0158776693033804</v>
      </c>
      <c r="J428" s="57">
        <v>6.3876429191850397</v>
      </c>
      <c r="K428" s="57">
        <v>15.952272807621201</v>
      </c>
      <c r="L428" s="57">
        <v>22.487784752929599</v>
      </c>
      <c r="M428" s="57">
        <v>36.0365858097149</v>
      </c>
      <c r="N428" s="57">
        <v>61.254449912011303</v>
      </c>
      <c r="O428" s="57">
        <v>97.555644992921501</v>
      </c>
      <c r="P428" s="57">
        <v>159.69730674398701</v>
      </c>
    </row>
    <row r="429" spans="1:16" x14ac:dyDescent="0.3">
      <c r="A429" s="39" t="s">
        <v>252</v>
      </c>
      <c r="B429" s="39" t="s">
        <v>289</v>
      </c>
      <c r="C429" s="39" t="s">
        <v>343</v>
      </c>
      <c r="D429" s="62" t="str">
        <f>INDEX('R0. Region mapping'!$C$9:$C$24,MATCH($C429,'R0. Region mapping'!$A$9:$A$24,0))</f>
        <v>ASI</v>
      </c>
      <c r="E429" s="57"/>
      <c r="F429" s="57">
        <v>44.223670504200001</v>
      </c>
      <c r="G429" s="57"/>
      <c r="H429" s="57">
        <v>106.967687554192</v>
      </c>
      <c r="I429" s="57">
        <v>138.015176928122</v>
      </c>
      <c r="J429" s="57">
        <v>240.53966579372599</v>
      </c>
      <c r="K429" s="57">
        <v>365.63324753881102</v>
      </c>
      <c r="L429" s="57">
        <v>586.55441969486503</v>
      </c>
      <c r="M429" s="57">
        <v>942.21816295714098</v>
      </c>
      <c r="N429" s="57">
        <v>1553.05110509217</v>
      </c>
      <c r="O429" s="57">
        <v>2518.89069925486</v>
      </c>
      <c r="P429" s="57">
        <v>4103.6261481975198</v>
      </c>
    </row>
    <row r="430" spans="1:16" x14ac:dyDescent="0.3">
      <c r="A430" s="39" t="s">
        <v>252</v>
      </c>
      <c r="B430" s="39" t="s">
        <v>289</v>
      </c>
      <c r="C430" s="39" t="s">
        <v>345</v>
      </c>
      <c r="D430" s="62" t="str">
        <f>INDEX('R0. Region mapping'!$C$9:$C$24,MATCH($C430,'R0. Region mapping'!$A$9:$A$24,0))</f>
        <v>LAM</v>
      </c>
      <c r="E430" s="57"/>
      <c r="F430" s="57">
        <v>3.8130744320012502</v>
      </c>
      <c r="G430" s="57"/>
      <c r="H430" s="57">
        <v>8.1281063585342395</v>
      </c>
      <c r="I430" s="57">
        <v>11.3630930059861</v>
      </c>
      <c r="J430" s="57">
        <v>18.968819729480799</v>
      </c>
      <c r="K430" s="57">
        <v>29.430170163519598</v>
      </c>
      <c r="L430" s="57">
        <v>46.898268597072402</v>
      </c>
      <c r="M430" s="57">
        <v>75.344713892046997</v>
      </c>
      <c r="N430" s="57">
        <v>124.359949593557</v>
      </c>
      <c r="O430" s="57">
        <v>201.52569280163601</v>
      </c>
      <c r="P430" s="57">
        <v>328.39340225476701</v>
      </c>
    </row>
    <row r="431" spans="1:16" x14ac:dyDescent="0.3">
      <c r="A431" s="39" t="s">
        <v>252</v>
      </c>
      <c r="B431" s="39" t="s">
        <v>289</v>
      </c>
      <c r="C431" s="39" t="s">
        <v>347</v>
      </c>
      <c r="D431" s="62" t="str">
        <f>INDEX('R0. Region mapping'!$C$9:$C$24,MATCH($C431,'R0. Region mapping'!$A$9:$A$24,0))</f>
        <v>EUR</v>
      </c>
      <c r="E431" s="57"/>
      <c r="F431" s="57">
        <v>0.30599999999999999</v>
      </c>
      <c r="G431" s="57">
        <v>2.6855906106240002</v>
      </c>
      <c r="H431" s="57"/>
      <c r="I431" s="57">
        <v>3.4757008225688999</v>
      </c>
      <c r="J431" s="57">
        <v>4.6252790480877701</v>
      </c>
      <c r="K431" s="57">
        <v>7.4183485702189804</v>
      </c>
      <c r="L431" s="57">
        <v>11.981407648757999</v>
      </c>
      <c r="M431" s="57">
        <v>18.974115998434801</v>
      </c>
      <c r="N431" s="57">
        <v>31.5069286907468</v>
      </c>
      <c r="O431" s="57">
        <v>51.025853704631899</v>
      </c>
      <c r="P431" s="57">
        <v>83.075287654236305</v>
      </c>
    </row>
    <row r="432" spans="1:16" x14ac:dyDescent="0.3">
      <c r="A432" s="39" t="s">
        <v>252</v>
      </c>
      <c r="B432" s="39" t="s">
        <v>289</v>
      </c>
      <c r="C432" s="39" t="s">
        <v>349</v>
      </c>
      <c r="D432" s="62" t="str">
        <f>INDEX('R0. Region mapping'!$C$9:$C$24,MATCH($C432,'R0. Region mapping'!$A$9:$A$24,0))</f>
        <v>ASI</v>
      </c>
      <c r="E432" s="57"/>
      <c r="F432" s="57"/>
      <c r="G432" s="57"/>
      <c r="H432" s="57"/>
      <c r="I432" s="57">
        <v>6.0028288032409699E-2</v>
      </c>
      <c r="J432" s="57">
        <v>8.4789102367330907E-2</v>
      </c>
      <c r="K432" s="57">
        <v>0.164590746844474</v>
      </c>
      <c r="L432" s="57">
        <v>0.235961300311123</v>
      </c>
      <c r="M432" s="57">
        <v>0.38903555252049499</v>
      </c>
      <c r="N432" s="57">
        <v>0.64743876633559105</v>
      </c>
      <c r="O432" s="57">
        <v>1.03864497082617</v>
      </c>
      <c r="P432" s="57">
        <v>1.7005034551540601</v>
      </c>
    </row>
    <row r="433" spans="1:16" x14ac:dyDescent="0.3">
      <c r="A433" s="39" t="s">
        <v>252</v>
      </c>
      <c r="B433" s="39" t="s">
        <v>289</v>
      </c>
      <c r="C433" s="39" t="s">
        <v>351</v>
      </c>
      <c r="D433" s="62" t="str">
        <f>INDEX('R0. Region mapping'!$C$9:$C$24,MATCH($C433,'R0. Region mapping'!$A$9:$A$24,0))</f>
        <v>ASI</v>
      </c>
      <c r="E433" s="57"/>
      <c r="F433" s="57">
        <v>15.011195475751901</v>
      </c>
      <c r="G433" s="57"/>
      <c r="H433" s="57">
        <v>3.2656052287087598</v>
      </c>
      <c r="I433" s="57">
        <v>28.486317381079999</v>
      </c>
      <c r="J433" s="57">
        <v>25.151301970922599</v>
      </c>
      <c r="K433" s="57">
        <v>54.951761735792097</v>
      </c>
      <c r="L433" s="57">
        <v>79.688256529788902</v>
      </c>
      <c r="M433" s="57">
        <v>127.92603557030399</v>
      </c>
      <c r="N433" s="57">
        <v>215.763446422729</v>
      </c>
      <c r="O433" s="57">
        <v>345.12372704235599</v>
      </c>
      <c r="P433" s="57">
        <v>564.36186989799796</v>
      </c>
    </row>
    <row r="434" spans="1:16" x14ac:dyDescent="0.3">
      <c r="A434" s="39" t="s">
        <v>252</v>
      </c>
      <c r="B434" s="39" t="s">
        <v>289</v>
      </c>
      <c r="C434" s="39" t="s">
        <v>353</v>
      </c>
      <c r="D434" s="62" t="str">
        <f>INDEX('R0. Region mapping'!$C$9:$C$24,MATCH($C434,'R0. Region mapping'!$A$9:$A$24,0))</f>
        <v>ASI</v>
      </c>
      <c r="E434" s="57"/>
      <c r="F434" s="57">
        <v>1.53</v>
      </c>
      <c r="G434" s="57">
        <v>1.4669931544021699</v>
      </c>
      <c r="H434" s="57"/>
      <c r="I434" s="57">
        <v>4.04453246036939</v>
      </c>
      <c r="J434" s="57">
        <v>3.91430214955539</v>
      </c>
      <c r="K434" s="57">
        <v>7.6663411428957504</v>
      </c>
      <c r="L434" s="57">
        <v>11.628247877936699</v>
      </c>
      <c r="M434" s="57">
        <v>18.476715356565101</v>
      </c>
      <c r="N434" s="57">
        <v>31.043359793625701</v>
      </c>
      <c r="O434" s="57">
        <v>49.880449720657303</v>
      </c>
      <c r="P434" s="57">
        <v>81.405485372221804</v>
      </c>
    </row>
    <row r="435" spans="1:16" x14ac:dyDescent="0.3">
      <c r="A435" s="39" t="s">
        <v>252</v>
      </c>
      <c r="B435" s="39" t="s">
        <v>289</v>
      </c>
      <c r="C435" s="39" t="s">
        <v>355</v>
      </c>
      <c r="D435" s="62" t="str">
        <f>INDEX('R0. Region mapping'!$C$9:$C$24,MATCH($C435,'R0. Region mapping'!$A$9:$A$24,0))</f>
        <v>AFR</v>
      </c>
      <c r="E435" s="57"/>
      <c r="F435" s="57"/>
      <c r="G435" s="57"/>
      <c r="H435" s="57">
        <v>3.4496363367951699</v>
      </c>
      <c r="I435" s="57">
        <v>2.19257329484476</v>
      </c>
      <c r="J435" s="57">
        <v>6.2872624774861396</v>
      </c>
      <c r="K435" s="57">
        <v>7.9750631107687697</v>
      </c>
      <c r="L435" s="57">
        <v>13.547630776979</v>
      </c>
      <c r="M435" s="57">
        <v>21.816584922994402</v>
      </c>
      <c r="N435" s="57">
        <v>35.476041003970899</v>
      </c>
      <c r="O435" s="57">
        <v>57.988785733125198</v>
      </c>
      <c r="P435" s="57">
        <v>94.290101249270194</v>
      </c>
    </row>
    <row r="436" spans="1:16" x14ac:dyDescent="0.3">
      <c r="A436" s="39" t="s">
        <v>252</v>
      </c>
      <c r="B436" s="39" t="s">
        <v>289</v>
      </c>
      <c r="C436" s="39" t="s">
        <v>357</v>
      </c>
      <c r="D436" s="62" t="str">
        <f>INDEX('R0. Region mapping'!$C$9:$C$24,MATCH($C436,'R0. Region mapping'!$A$9:$A$24,0))</f>
        <v>LAM</v>
      </c>
      <c r="E436" s="57"/>
      <c r="F436" s="57">
        <v>8.9760000000000006E-2</v>
      </c>
      <c r="G436" s="57">
        <v>5.4799377599999997E-2</v>
      </c>
      <c r="H436" s="57">
        <v>0.59947520455192604</v>
      </c>
      <c r="I436" s="57">
        <v>0.58257266546787001</v>
      </c>
      <c r="J436" s="57">
        <v>1.27084715591151</v>
      </c>
      <c r="K436" s="57">
        <v>1.75652170470404</v>
      </c>
      <c r="L436" s="57">
        <v>2.9073571148130402</v>
      </c>
      <c r="M436" s="57">
        <v>4.67075444717387</v>
      </c>
      <c r="N436" s="57">
        <v>7.6477047629333104</v>
      </c>
      <c r="O436" s="57">
        <v>12.4546253321537</v>
      </c>
      <c r="P436" s="57">
        <v>20.268183734508298</v>
      </c>
    </row>
    <row r="437" spans="1:16" x14ac:dyDescent="0.3">
      <c r="A437" s="39" t="s">
        <v>252</v>
      </c>
      <c r="B437" s="39" t="s">
        <v>289</v>
      </c>
      <c r="C437" s="39" t="s">
        <v>359</v>
      </c>
      <c r="D437" s="62" t="str">
        <f>INDEX('R0. Region mapping'!$C$9:$C$24,MATCH($C437,'R0. Region mapping'!$A$9:$A$24,0))</f>
        <v>ASI</v>
      </c>
      <c r="E437" s="57"/>
      <c r="F437" s="57"/>
      <c r="G437" s="57"/>
      <c r="H437" s="57">
        <v>7.1809528442315296</v>
      </c>
      <c r="I437" s="57">
        <v>4.5172739281043297</v>
      </c>
      <c r="J437" s="57">
        <v>13.0216295154106</v>
      </c>
      <c r="K437" s="57">
        <v>16.472646976766601</v>
      </c>
      <c r="L437" s="57">
        <v>28.016915145252302</v>
      </c>
      <c r="M437" s="57">
        <v>45.110268336566499</v>
      </c>
      <c r="N437" s="57">
        <v>73.342356932271002</v>
      </c>
      <c r="O437" s="57">
        <v>119.89999665997399</v>
      </c>
      <c r="P437" s="57">
        <v>194.94893864454599</v>
      </c>
    </row>
    <row r="438" spans="1:16" x14ac:dyDescent="0.3">
      <c r="A438" s="39" t="s">
        <v>252</v>
      </c>
      <c r="B438" s="39" t="s">
        <v>289</v>
      </c>
      <c r="C438" s="39" t="s">
        <v>361</v>
      </c>
      <c r="D438" s="62" t="str">
        <f>INDEX('R0. Region mapping'!$C$9:$C$24,MATCH($C438,'R0. Region mapping'!$A$9:$A$24,0))</f>
        <v>ASI</v>
      </c>
      <c r="E438" s="57"/>
      <c r="F438" s="57">
        <v>0.20399999999999999</v>
      </c>
      <c r="G438" s="57">
        <v>0.18368196719999999</v>
      </c>
      <c r="H438" s="57"/>
      <c r="I438" s="57">
        <v>0.57704699284166405</v>
      </c>
      <c r="J438" s="57">
        <v>0.57489009651640099</v>
      </c>
      <c r="K438" s="57">
        <v>1.13286958752574</v>
      </c>
      <c r="L438" s="57">
        <v>1.7030568967801401</v>
      </c>
      <c r="M438" s="57">
        <v>2.7183909132919299</v>
      </c>
      <c r="N438" s="57">
        <v>4.5638496514365796</v>
      </c>
      <c r="O438" s="57">
        <v>7.3297883660654302</v>
      </c>
      <c r="P438" s="57">
        <v>11.967910053212</v>
      </c>
    </row>
    <row r="439" spans="1:16" x14ac:dyDescent="0.3">
      <c r="A439" s="39" t="s">
        <v>252</v>
      </c>
      <c r="B439" s="39" t="s">
        <v>289</v>
      </c>
      <c r="C439" s="39" t="s">
        <v>363</v>
      </c>
      <c r="D439" s="62" t="str">
        <f>INDEX('R0. Region mapping'!$C$9:$C$24,MATCH($C439,'R0. Region mapping'!$A$9:$A$24,0))</f>
        <v>NAM</v>
      </c>
      <c r="E439" s="57"/>
      <c r="F439" s="57">
        <v>34.343798292052902</v>
      </c>
      <c r="G439" s="57">
        <v>16.695300685465501</v>
      </c>
      <c r="H439" s="57"/>
      <c r="I439" s="57">
        <v>80.335366978152095</v>
      </c>
      <c r="J439" s="57">
        <v>72.575206400742204</v>
      </c>
      <c r="K439" s="57">
        <v>153.078727221815</v>
      </c>
      <c r="L439" s="57">
        <v>225.453059752819</v>
      </c>
      <c r="M439" s="57">
        <v>360.44989999939997</v>
      </c>
      <c r="N439" s="57">
        <v>607.32289205264203</v>
      </c>
      <c r="O439" s="57">
        <v>972.88412488108804</v>
      </c>
      <c r="P439" s="57">
        <v>1589.78785175093</v>
      </c>
    </row>
    <row r="440" spans="1:16" x14ac:dyDescent="0.3">
      <c r="A440" s="39" t="s">
        <v>252</v>
      </c>
      <c r="B440" s="39" t="s">
        <v>289</v>
      </c>
      <c r="C440" s="39" t="s">
        <v>365</v>
      </c>
      <c r="D440" s="62" t="str">
        <f>INDEX('R0. Region mapping'!$C$9:$C$24,MATCH($C440,'R0. Region mapping'!$A$9:$A$24,0))</f>
        <v>EUR</v>
      </c>
      <c r="E440" s="57"/>
      <c r="F440" s="57">
        <v>57.323999999999998</v>
      </c>
      <c r="G440" s="57">
        <v>8.9136342047083392</v>
      </c>
      <c r="H440" s="57"/>
      <c r="I440" s="57">
        <v>128.71457515482001</v>
      </c>
      <c r="J440" s="57">
        <v>112.92340048877401</v>
      </c>
      <c r="K440" s="57">
        <v>252.01629194809701</v>
      </c>
      <c r="L440" s="57">
        <v>361.56679396228998</v>
      </c>
      <c r="M440" s="57">
        <v>582.39394628791899</v>
      </c>
      <c r="N440" s="57">
        <v>982.65972209500205</v>
      </c>
      <c r="O440" s="57">
        <v>1570.3264425976699</v>
      </c>
      <c r="P440" s="57">
        <v>1519.1853983680001</v>
      </c>
    </row>
    <row r="441" spans="1:16" x14ac:dyDescent="0.3">
      <c r="A441" s="39" t="s">
        <v>253</v>
      </c>
      <c r="B441" s="39" t="s">
        <v>290</v>
      </c>
      <c r="C441" s="39" t="s">
        <v>258</v>
      </c>
      <c r="D441" s="62" t="str">
        <f>INDEX('R0. Region mapping'!$C$9:$C$24,MATCH($C441,'R0. Region mapping'!$A$9:$A$24,0))</f>
        <v>AFR</v>
      </c>
      <c r="E441" s="57"/>
      <c r="F441" s="57"/>
      <c r="G441" s="57"/>
      <c r="H441" s="57"/>
      <c r="I441" s="57">
        <v>48.517371091032402</v>
      </c>
      <c r="J441" s="57"/>
      <c r="K441" s="57"/>
      <c r="L441" s="57"/>
      <c r="M441" s="57"/>
      <c r="N441" s="57"/>
      <c r="O441" s="57"/>
      <c r="P441" s="57"/>
    </row>
    <row r="442" spans="1:16" x14ac:dyDescent="0.3">
      <c r="A442" s="39" t="s">
        <v>253</v>
      </c>
      <c r="B442" s="39" t="s">
        <v>290</v>
      </c>
      <c r="C442" s="39" t="s">
        <v>261</v>
      </c>
      <c r="D442" s="62" t="str">
        <f>INDEX('R0. Region mapping'!$C$9:$C$24,MATCH($C442,'R0. Region mapping'!$A$9:$A$24,0))</f>
        <v>AUS</v>
      </c>
      <c r="E442" s="57"/>
      <c r="F442" s="57"/>
      <c r="G442" s="57"/>
      <c r="H442" s="57">
        <v>3.5995369535538999</v>
      </c>
      <c r="I442" s="57">
        <v>24.887873592283022</v>
      </c>
      <c r="J442" s="57">
        <v>4.4498326516994</v>
      </c>
      <c r="K442" s="57"/>
      <c r="L442" s="57">
        <v>6.5284865848927103</v>
      </c>
      <c r="M442" s="57"/>
      <c r="N442" s="57"/>
      <c r="O442" s="57"/>
      <c r="P442" s="57"/>
    </row>
    <row r="443" spans="1:16" x14ac:dyDescent="0.3">
      <c r="A443" s="39" t="s">
        <v>253</v>
      </c>
      <c r="B443" s="39" t="s">
        <v>290</v>
      </c>
      <c r="C443" s="39" t="s">
        <v>341</v>
      </c>
      <c r="D443" s="62" t="str">
        <f>INDEX('R0. Region mapping'!$C$9:$C$24,MATCH($C443,'R0. Region mapping'!$A$9:$A$24,0))</f>
        <v>NAM</v>
      </c>
      <c r="E443" s="57"/>
      <c r="F443" s="57"/>
      <c r="G443" s="57"/>
      <c r="H443" s="57"/>
      <c r="I443" s="57">
        <v>21.756607563409801</v>
      </c>
      <c r="J443" s="57">
        <v>5.56691957846793</v>
      </c>
      <c r="K443" s="57"/>
      <c r="L443" s="57">
        <v>6.5284865848927103</v>
      </c>
      <c r="M443" s="57"/>
      <c r="N443" s="57"/>
      <c r="O443" s="57">
        <v>2.9182088111650799</v>
      </c>
      <c r="P443" s="57"/>
    </row>
    <row r="444" spans="1:16" x14ac:dyDescent="0.3">
      <c r="A444" s="39" t="s">
        <v>253</v>
      </c>
      <c r="B444" s="39" t="s">
        <v>290</v>
      </c>
      <c r="C444" s="39" t="s">
        <v>343</v>
      </c>
      <c r="D444" s="62" t="str">
        <f>INDEX('R0. Region mapping'!$C$9:$C$24,MATCH($C444,'R0. Region mapping'!$A$9:$A$24,0))</f>
        <v>ASI</v>
      </c>
      <c r="E444" s="57"/>
      <c r="F444" s="57"/>
      <c r="G444" s="57"/>
      <c r="H444" s="57">
        <v>56.273205351390871</v>
      </c>
      <c r="I444" s="57">
        <v>38.740275754173098</v>
      </c>
      <c r="J444" s="57">
        <v>23.7327110759269</v>
      </c>
      <c r="K444" s="57">
        <v>17.247432670870701</v>
      </c>
      <c r="L444" s="57"/>
      <c r="M444" s="57"/>
      <c r="N444" s="57"/>
      <c r="O444" s="57"/>
      <c r="P444" s="57"/>
    </row>
    <row r="445" spans="1:16" x14ac:dyDescent="0.3">
      <c r="A445" s="39" t="s">
        <v>253</v>
      </c>
      <c r="B445" s="39" t="s">
        <v>290</v>
      </c>
      <c r="C445" s="39" t="s">
        <v>345</v>
      </c>
      <c r="D445" s="62" t="str">
        <f>INDEX('R0. Region mapping'!$C$9:$C$24,MATCH($C445,'R0. Region mapping'!$A$9:$A$24,0))</f>
        <v>LAM</v>
      </c>
      <c r="E445" s="57"/>
      <c r="F445" s="57"/>
      <c r="G445" s="57">
        <v>6.5315271872296998</v>
      </c>
      <c r="H445" s="57"/>
      <c r="I445" s="57">
        <v>38.722174127768099</v>
      </c>
      <c r="J445" s="57">
        <v>5.54093685363463</v>
      </c>
      <c r="K445" s="57">
        <v>4.6279518735954301</v>
      </c>
      <c r="L445" s="57">
        <v>1.49917526096308</v>
      </c>
      <c r="M445" s="57"/>
      <c r="N445" s="57"/>
      <c r="O445" s="57"/>
      <c r="P445" s="57"/>
    </row>
    <row r="446" spans="1:16" x14ac:dyDescent="0.3">
      <c r="A446" s="39" t="s">
        <v>253</v>
      </c>
      <c r="B446" s="39" t="s">
        <v>290</v>
      </c>
      <c r="C446" s="39" t="s">
        <v>347</v>
      </c>
      <c r="D446" s="62" t="str">
        <f>INDEX('R0. Region mapping'!$C$9:$C$24,MATCH($C446,'R0. Region mapping'!$A$9:$A$24,0))</f>
        <v>EUR</v>
      </c>
      <c r="E446" s="57"/>
      <c r="F446" s="57"/>
      <c r="G446" s="57"/>
      <c r="H446" s="57">
        <v>2.0320560813116701</v>
      </c>
      <c r="I446" s="57">
        <v>41.458750378814003</v>
      </c>
      <c r="J446" s="57">
        <v>15.53878983497685</v>
      </c>
      <c r="K446" s="57"/>
      <c r="L446" s="57"/>
      <c r="M446" s="57"/>
      <c r="N446" s="57">
        <v>0.78163599176489396</v>
      </c>
      <c r="O446" s="57">
        <v>3.12154668142098</v>
      </c>
      <c r="P446" s="57">
        <v>3.4864127567623102</v>
      </c>
    </row>
    <row r="447" spans="1:16" x14ac:dyDescent="0.3">
      <c r="A447" s="39" t="s">
        <v>253</v>
      </c>
      <c r="B447" s="39" t="s">
        <v>290</v>
      </c>
      <c r="C447" s="39" t="s">
        <v>349</v>
      </c>
      <c r="D447" s="62" t="str">
        <f>INDEX('R0. Region mapping'!$C$9:$C$24,MATCH($C447,'R0. Region mapping'!$A$9:$A$24,0))</f>
        <v>ASI</v>
      </c>
      <c r="E447" s="57"/>
      <c r="F447" s="57"/>
      <c r="G447" s="57"/>
      <c r="H447" s="57"/>
      <c r="I447" s="57">
        <v>79.901622366204805</v>
      </c>
      <c r="J447" s="57">
        <v>7.2613351107397204</v>
      </c>
      <c r="K447" s="57"/>
      <c r="L447" s="57"/>
      <c r="M447" s="57"/>
      <c r="N447" s="57"/>
      <c r="O447" s="57"/>
      <c r="P447" s="57"/>
    </row>
    <row r="448" spans="1:16" x14ac:dyDescent="0.3">
      <c r="A448" s="39" t="s">
        <v>253</v>
      </c>
      <c r="B448" s="39" t="s">
        <v>290</v>
      </c>
      <c r="C448" s="39" t="s">
        <v>351</v>
      </c>
      <c r="D448" s="62" t="str">
        <f>INDEX('R0. Region mapping'!$C$9:$C$24,MATCH($C448,'R0. Region mapping'!$A$9:$A$24,0))</f>
        <v>ASI</v>
      </c>
      <c r="E448" s="57"/>
      <c r="F448" s="57"/>
      <c r="G448" s="57"/>
      <c r="H448" s="57">
        <v>1.98963400682444</v>
      </c>
      <c r="I448" s="57">
        <v>41.340556697309999</v>
      </c>
      <c r="J448" s="57">
        <v>3.5582249100010701</v>
      </c>
      <c r="K448" s="57"/>
      <c r="L448" s="57"/>
      <c r="M448" s="57"/>
      <c r="N448" s="57"/>
      <c r="O448" s="57"/>
      <c r="P448" s="57"/>
    </row>
    <row r="449" spans="1:16" x14ac:dyDescent="0.3">
      <c r="A449" s="39" t="s">
        <v>253</v>
      </c>
      <c r="B449" s="39" t="s">
        <v>290</v>
      </c>
      <c r="C449" s="39" t="s">
        <v>353</v>
      </c>
      <c r="D449" s="62" t="str">
        <f>INDEX('R0. Region mapping'!$C$9:$C$24,MATCH($C449,'R0. Region mapping'!$A$9:$A$24,0))</f>
        <v>ASI</v>
      </c>
      <c r="E449" s="57"/>
      <c r="F449" s="57"/>
      <c r="G449" s="57"/>
      <c r="H449" s="57"/>
      <c r="I449" s="57">
        <v>4.4206593262513731</v>
      </c>
      <c r="J449" s="57">
        <v>0.98986696874715896</v>
      </c>
      <c r="K449" s="57"/>
      <c r="L449" s="57"/>
      <c r="M449" s="57"/>
      <c r="N449" s="57"/>
      <c r="O449" s="57"/>
      <c r="P449" s="57"/>
    </row>
    <row r="450" spans="1:16" x14ac:dyDescent="0.3">
      <c r="A450" s="39" t="s">
        <v>253</v>
      </c>
      <c r="B450" s="39" t="s">
        <v>290</v>
      </c>
      <c r="C450" s="39" t="s">
        <v>355</v>
      </c>
      <c r="D450" s="62" t="str">
        <f>INDEX('R0. Region mapping'!$C$9:$C$24,MATCH($C450,'R0. Region mapping'!$A$9:$A$24,0))</f>
        <v>AFR</v>
      </c>
      <c r="E450" s="57"/>
      <c r="F450" s="57"/>
      <c r="G450" s="57"/>
      <c r="H450" s="57">
        <v>0.471048609655698</v>
      </c>
      <c r="I450" s="57">
        <v>4.0386254281858198</v>
      </c>
      <c r="J450" s="57"/>
      <c r="K450" s="57">
        <v>0.40456022584840401</v>
      </c>
      <c r="L450" s="57"/>
      <c r="M450" s="57"/>
      <c r="N450" s="57"/>
      <c r="O450" s="57"/>
      <c r="P450" s="57"/>
    </row>
    <row r="451" spans="1:16" x14ac:dyDescent="0.3">
      <c r="A451" s="39" t="s">
        <v>253</v>
      </c>
      <c r="B451" s="39" t="s">
        <v>290</v>
      </c>
      <c r="C451" s="39" t="s">
        <v>357</v>
      </c>
      <c r="D451" s="62" t="str">
        <f>INDEX('R0. Region mapping'!$C$9:$C$24,MATCH($C451,'R0. Region mapping'!$A$9:$A$24,0))</f>
        <v>LAM</v>
      </c>
      <c r="E451" s="57"/>
      <c r="F451" s="57"/>
      <c r="G451" s="57"/>
      <c r="H451" s="57">
        <v>3.065986586248107</v>
      </c>
      <c r="I451" s="57">
        <v>9.2862322688018697</v>
      </c>
      <c r="J451" s="57">
        <v>1.1375026459216899</v>
      </c>
      <c r="K451" s="57">
        <v>5.3909839389710097</v>
      </c>
      <c r="L451" s="57"/>
      <c r="M451" s="57">
        <v>1.1375026459216899</v>
      </c>
      <c r="N451" s="57">
        <v>5.3909839389710097</v>
      </c>
      <c r="O451" s="57"/>
      <c r="P451" s="57">
        <v>0.198298964770032</v>
      </c>
    </row>
    <row r="452" spans="1:16" x14ac:dyDescent="0.3">
      <c r="A452" s="39" t="s">
        <v>253</v>
      </c>
      <c r="B452" s="39" t="s">
        <v>290</v>
      </c>
      <c r="C452" s="39" t="s">
        <v>359</v>
      </c>
      <c r="D452" s="62" t="str">
        <f>INDEX('R0. Region mapping'!$C$9:$C$24,MATCH($C452,'R0. Region mapping'!$A$9:$A$24,0))</f>
        <v>ASI</v>
      </c>
      <c r="E452" s="57"/>
      <c r="F452" s="57"/>
      <c r="G452" s="57"/>
      <c r="H452" s="57"/>
      <c r="I452" s="57">
        <v>62.686618328294998</v>
      </c>
      <c r="J452" s="57">
        <v>7.0937780828819799</v>
      </c>
      <c r="K452" s="57"/>
      <c r="L452" s="57"/>
      <c r="M452" s="57"/>
      <c r="N452" s="57"/>
      <c r="O452" s="57"/>
      <c r="P452" s="57"/>
    </row>
    <row r="453" spans="1:16" x14ac:dyDescent="0.3">
      <c r="A453" s="39" t="s">
        <v>253</v>
      </c>
      <c r="B453" s="39" t="s">
        <v>290</v>
      </c>
      <c r="C453" s="39" t="s">
        <v>361</v>
      </c>
      <c r="D453" s="62" t="str">
        <f>INDEX('R0. Region mapping'!$C$9:$C$24,MATCH($C453,'R0. Region mapping'!$A$9:$A$24,0))</f>
        <v>ASI</v>
      </c>
      <c r="E453" s="57"/>
      <c r="F453" s="57"/>
      <c r="G453" s="57"/>
      <c r="H453" s="57"/>
      <c r="I453" s="57">
        <v>0.23539557495999902</v>
      </c>
      <c r="J453" s="57"/>
      <c r="K453" s="57"/>
      <c r="L453" s="57"/>
      <c r="M453" s="57"/>
      <c r="N453" s="57"/>
      <c r="O453" s="57"/>
      <c r="P453" s="57"/>
    </row>
    <row r="454" spans="1:16" x14ac:dyDescent="0.3">
      <c r="A454" s="39" t="s">
        <v>253</v>
      </c>
      <c r="B454" s="39" t="s">
        <v>290</v>
      </c>
      <c r="C454" s="39" t="s">
        <v>363</v>
      </c>
      <c r="D454" s="62" t="str">
        <f>INDEX('R0. Region mapping'!$C$9:$C$24,MATCH($C454,'R0. Region mapping'!$A$9:$A$24,0))</f>
        <v>NAM</v>
      </c>
      <c r="E454" s="57"/>
      <c r="F454" s="57"/>
      <c r="G454" s="57"/>
      <c r="H454" s="57">
        <v>14.3772903846597</v>
      </c>
      <c r="I454" s="57">
        <v>143.08825433832939</v>
      </c>
      <c r="J454" s="57">
        <v>37.900633075195998</v>
      </c>
      <c r="K454" s="57">
        <v>17.559082019248098</v>
      </c>
      <c r="L454" s="57"/>
      <c r="M454" s="57"/>
      <c r="N454" s="57"/>
      <c r="O454" s="57"/>
      <c r="P454" s="57"/>
    </row>
    <row r="455" spans="1:16" x14ac:dyDescent="0.3">
      <c r="A455" s="39" t="s">
        <v>253</v>
      </c>
      <c r="B455" s="39" t="s">
        <v>290</v>
      </c>
      <c r="C455" s="39" t="s">
        <v>365</v>
      </c>
      <c r="D455" s="62" t="str">
        <f>INDEX('R0. Region mapping'!$C$9:$C$24,MATCH($C455,'R0. Region mapping'!$A$9:$A$24,0))</f>
        <v>EUR</v>
      </c>
      <c r="E455" s="57"/>
      <c r="F455" s="57"/>
      <c r="G455" s="57"/>
      <c r="H455" s="57">
        <v>12.198536946257001</v>
      </c>
      <c r="I455" s="57">
        <v>53.384026611540122</v>
      </c>
      <c r="J455" s="57">
        <v>9.1258863862002002</v>
      </c>
      <c r="K455" s="57"/>
      <c r="L455" s="57"/>
      <c r="M455" s="57"/>
      <c r="N455" s="57"/>
      <c r="O455" s="57"/>
      <c r="P455" s="57"/>
    </row>
    <row r="456" spans="1:16" x14ac:dyDescent="0.3">
      <c r="A456" s="39" t="s">
        <v>253</v>
      </c>
      <c r="B456" s="39" t="s">
        <v>292</v>
      </c>
      <c r="C456" s="39" t="s">
        <v>258</v>
      </c>
      <c r="D456" s="62" t="str">
        <f>INDEX('R0. Region mapping'!$C$9:$C$24,MATCH($C456,'R0. Region mapping'!$A$9:$A$24,0))</f>
        <v>AFR</v>
      </c>
      <c r="E456" s="57"/>
      <c r="F456" s="57"/>
      <c r="G456" s="57"/>
      <c r="H456" s="57"/>
      <c r="I456" s="57">
        <v>2.2771989062244602</v>
      </c>
      <c r="J456" s="57">
        <v>11.193468425427501</v>
      </c>
      <c r="K456" s="57">
        <v>73.016323218257199</v>
      </c>
      <c r="L456" s="57">
        <v>58.1948546999946</v>
      </c>
      <c r="M456" s="57">
        <v>208.652389465401</v>
      </c>
      <c r="N456" s="57">
        <v>36.405621444019602</v>
      </c>
      <c r="O456" s="57">
        <v>160.08917827173499</v>
      </c>
      <c r="P456" s="57">
        <v>988.70913448393401</v>
      </c>
    </row>
    <row r="457" spans="1:16" x14ac:dyDescent="0.3">
      <c r="A457" s="39" t="s">
        <v>253</v>
      </c>
      <c r="B457" s="39" t="s">
        <v>292</v>
      </c>
      <c r="C457" s="39" t="s">
        <v>261</v>
      </c>
      <c r="D457" s="62" t="str">
        <f>INDEX('R0. Region mapping'!$C$9:$C$24,MATCH($C457,'R0. Region mapping'!$A$9:$A$24,0))</f>
        <v>AUS</v>
      </c>
      <c r="E457" s="57"/>
      <c r="F457" s="57"/>
      <c r="G457" s="57"/>
      <c r="H457" s="57"/>
      <c r="I457" s="57">
        <v>2.2771989062244602</v>
      </c>
      <c r="J457" s="57">
        <v>11.193468425427501</v>
      </c>
      <c r="K457" s="57">
        <v>73.016323218257199</v>
      </c>
      <c r="L457" s="57">
        <v>294.08729243972573</v>
      </c>
      <c r="M457" s="57"/>
      <c r="N457" s="57"/>
      <c r="O457" s="57">
        <v>220.23202268517338</v>
      </c>
      <c r="P457" s="57">
        <v>128.12634835320588</v>
      </c>
    </row>
    <row r="458" spans="1:16" x14ac:dyDescent="0.3">
      <c r="A458" s="39" t="s">
        <v>253</v>
      </c>
      <c r="B458" s="39" t="s">
        <v>292</v>
      </c>
      <c r="C458" s="39" t="s">
        <v>341</v>
      </c>
      <c r="D458" s="62" t="str">
        <f>INDEX('R0. Region mapping'!$C$9:$C$24,MATCH($C458,'R0. Region mapping'!$A$9:$A$24,0))</f>
        <v>NAM</v>
      </c>
      <c r="E458" s="57"/>
      <c r="F458" s="57"/>
      <c r="G458" s="57"/>
      <c r="H458" s="57"/>
      <c r="I458" s="57">
        <v>2.2771989062244602</v>
      </c>
      <c r="J458" s="57">
        <v>11.193468425427501</v>
      </c>
      <c r="K458" s="57">
        <v>73.016323218257199</v>
      </c>
      <c r="L458" s="57">
        <v>101.391114772582</v>
      </c>
      <c r="M458" s="57"/>
      <c r="N458" s="57">
        <v>68.031954071354306</v>
      </c>
      <c r="O458" s="57">
        <v>128.9471833228319</v>
      </c>
      <c r="P458" s="57"/>
    </row>
    <row r="459" spans="1:16" x14ac:dyDescent="0.3">
      <c r="A459" s="39" t="s">
        <v>253</v>
      </c>
      <c r="B459" s="39" t="s">
        <v>292</v>
      </c>
      <c r="C459" s="39" t="s">
        <v>343</v>
      </c>
      <c r="D459" s="62" t="str">
        <f>INDEX('R0. Region mapping'!$C$9:$C$24,MATCH($C459,'R0. Region mapping'!$A$9:$A$24,0))</f>
        <v>ASI</v>
      </c>
      <c r="E459" s="57"/>
      <c r="F459" s="57"/>
      <c r="G459" s="57"/>
      <c r="H459" s="57"/>
      <c r="I459" s="57">
        <v>2.2771989062244602</v>
      </c>
      <c r="J459" s="57">
        <v>17.153571784763798</v>
      </c>
      <c r="K459" s="57">
        <v>96.352838868643701</v>
      </c>
      <c r="L459" s="57">
        <v>124.87026451802559</v>
      </c>
      <c r="M459" s="57"/>
      <c r="N459" s="57">
        <v>131.16322850407812</v>
      </c>
      <c r="O459" s="57">
        <v>101.58899499906801</v>
      </c>
      <c r="P459" s="57">
        <v>48.065967886535603</v>
      </c>
    </row>
    <row r="460" spans="1:16" x14ac:dyDescent="0.3">
      <c r="A460" s="39" t="s">
        <v>253</v>
      </c>
      <c r="B460" s="39" t="s">
        <v>292</v>
      </c>
      <c r="C460" s="39" t="s">
        <v>345</v>
      </c>
      <c r="D460" s="62" t="str">
        <f>INDEX('R0. Region mapping'!$C$9:$C$24,MATCH($C460,'R0. Region mapping'!$A$9:$A$24,0))</f>
        <v>LAM</v>
      </c>
      <c r="E460" s="57"/>
      <c r="F460" s="57"/>
      <c r="G460" s="57"/>
      <c r="H460" s="57"/>
      <c r="I460" s="57">
        <v>2.2771989062244602</v>
      </c>
      <c r="J460" s="57">
        <v>11.193468425427501</v>
      </c>
      <c r="K460" s="57">
        <v>73.016323218257199</v>
      </c>
      <c r="L460" s="57">
        <v>30.7105110610206</v>
      </c>
      <c r="M460" s="57">
        <v>294.424013961828</v>
      </c>
      <c r="N460" s="57">
        <v>574.36204726817402</v>
      </c>
      <c r="O460" s="57"/>
      <c r="P460" s="57"/>
    </row>
    <row r="461" spans="1:16" x14ac:dyDescent="0.3">
      <c r="A461" s="39" t="s">
        <v>253</v>
      </c>
      <c r="B461" s="39" t="s">
        <v>292</v>
      </c>
      <c r="C461" s="39" t="s">
        <v>347</v>
      </c>
      <c r="D461" s="62" t="str">
        <f>INDEX('R0. Region mapping'!$C$9:$C$24,MATCH($C461,'R0. Region mapping'!$A$9:$A$24,0))</f>
        <v>EUR</v>
      </c>
      <c r="E461" s="57"/>
      <c r="F461" s="57"/>
      <c r="G461" s="57"/>
      <c r="H461" s="57"/>
      <c r="I461" s="57">
        <v>2.2771989062244602</v>
      </c>
      <c r="J461" s="57">
        <v>11.193468425427501</v>
      </c>
      <c r="K461" s="57">
        <v>73.016323218257199</v>
      </c>
      <c r="L461" s="57">
        <v>13.50239731130813</v>
      </c>
      <c r="M461" s="57">
        <v>9.4527775097235196</v>
      </c>
      <c r="N461" s="57">
        <v>79.842580220456895</v>
      </c>
      <c r="O461" s="57">
        <v>12.24471843427715</v>
      </c>
      <c r="P461" s="57">
        <v>18.5338933989661</v>
      </c>
    </row>
    <row r="462" spans="1:16" x14ac:dyDescent="0.3">
      <c r="A462" s="39" t="s">
        <v>253</v>
      </c>
      <c r="B462" s="39" t="s">
        <v>292</v>
      </c>
      <c r="C462" s="39" t="s">
        <v>349</v>
      </c>
      <c r="D462" s="62" t="str">
        <f>INDEX('R0. Region mapping'!$C$9:$C$24,MATCH($C462,'R0. Region mapping'!$A$9:$A$24,0))</f>
        <v>ASI</v>
      </c>
      <c r="E462" s="57"/>
      <c r="F462" s="57"/>
      <c r="G462" s="57"/>
      <c r="H462" s="57"/>
      <c r="I462" s="57">
        <v>2.2771989062244602</v>
      </c>
      <c r="J462" s="57">
        <v>28.4835990806829</v>
      </c>
      <c r="K462" s="57">
        <v>140.71504928171299</v>
      </c>
      <c r="L462" s="57">
        <v>919.04443774985032</v>
      </c>
      <c r="M462" s="57"/>
      <c r="N462" s="57"/>
      <c r="O462" s="57">
        <v>272.77539797051861</v>
      </c>
      <c r="P462" s="57">
        <v>840.04386663986725</v>
      </c>
    </row>
    <row r="463" spans="1:16" x14ac:dyDescent="0.3">
      <c r="A463" s="39" t="s">
        <v>253</v>
      </c>
      <c r="B463" s="39" t="s">
        <v>292</v>
      </c>
      <c r="C463" s="39" t="s">
        <v>351</v>
      </c>
      <c r="D463" s="62" t="str">
        <f>INDEX('R0. Region mapping'!$C$9:$C$24,MATCH($C463,'R0. Region mapping'!$A$9:$A$24,0))</f>
        <v>ASI</v>
      </c>
      <c r="E463" s="57"/>
      <c r="F463" s="57"/>
      <c r="G463" s="57"/>
      <c r="H463" s="57"/>
      <c r="I463" s="57">
        <v>2.2771989062244602</v>
      </c>
      <c r="J463" s="57">
        <v>11.193468425427501</v>
      </c>
      <c r="K463" s="57">
        <v>66.177677088087506</v>
      </c>
      <c r="L463" s="57"/>
      <c r="M463" s="57">
        <v>147.66682339481881</v>
      </c>
      <c r="N463" s="57">
        <v>29.7864399569503</v>
      </c>
      <c r="O463" s="57">
        <v>119.2505996952289</v>
      </c>
      <c r="P463" s="57">
        <v>58.687672405904699</v>
      </c>
    </row>
    <row r="464" spans="1:16" x14ac:dyDescent="0.3">
      <c r="A464" s="39" t="s">
        <v>253</v>
      </c>
      <c r="B464" s="39" t="s">
        <v>292</v>
      </c>
      <c r="C464" s="39" t="s">
        <v>353</v>
      </c>
      <c r="D464" s="62" t="str">
        <f>INDEX('R0. Region mapping'!$C$9:$C$24,MATCH($C464,'R0. Region mapping'!$A$9:$A$24,0))</f>
        <v>ASI</v>
      </c>
      <c r="E464" s="57"/>
      <c r="F464" s="57"/>
      <c r="G464" s="57"/>
      <c r="H464" s="57"/>
      <c r="I464" s="57">
        <v>2.2771989062244549</v>
      </c>
      <c r="J464" s="57">
        <v>1.4379222791091899</v>
      </c>
      <c r="K464" s="57"/>
      <c r="L464" s="57">
        <v>2.247955552511276</v>
      </c>
      <c r="M464" s="57">
        <v>1.37923386664826</v>
      </c>
      <c r="N464" s="57"/>
      <c r="O464" s="57">
        <v>2.16755443113763</v>
      </c>
      <c r="P464" s="57">
        <v>1.4013971316930105</v>
      </c>
    </row>
    <row r="465" spans="1:16" x14ac:dyDescent="0.3">
      <c r="A465" s="39" t="s">
        <v>253</v>
      </c>
      <c r="B465" s="39" t="s">
        <v>292</v>
      </c>
      <c r="C465" s="39" t="s">
        <v>355</v>
      </c>
      <c r="D465" s="62" t="str">
        <f>INDEX('R0. Region mapping'!$C$9:$C$24,MATCH($C465,'R0. Region mapping'!$A$9:$A$24,0))</f>
        <v>AFR</v>
      </c>
      <c r="E465" s="57"/>
      <c r="F465" s="57"/>
      <c r="G465" s="57"/>
      <c r="H465" s="57"/>
      <c r="I465" s="57">
        <v>2.2771989062244602</v>
      </c>
      <c r="J465" s="57">
        <v>11.193468425427518</v>
      </c>
      <c r="K465" s="57">
        <v>3.2258591218978698</v>
      </c>
      <c r="L465" s="57">
        <v>6.5260311352465035</v>
      </c>
      <c r="M465" s="57">
        <v>7.0156176270004798</v>
      </c>
      <c r="N465" s="57">
        <v>13.884584934254249</v>
      </c>
      <c r="O465" s="57"/>
      <c r="P465" s="57">
        <v>63.515267963578196</v>
      </c>
    </row>
    <row r="466" spans="1:16" x14ac:dyDescent="0.3">
      <c r="A466" s="39" t="s">
        <v>253</v>
      </c>
      <c r="B466" s="39" t="s">
        <v>292</v>
      </c>
      <c r="C466" s="39" t="s">
        <v>357</v>
      </c>
      <c r="D466" s="62" t="str">
        <f>INDEX('R0. Region mapping'!$C$9:$C$24,MATCH($C466,'R0. Region mapping'!$A$9:$A$24,0))</f>
        <v>LAM</v>
      </c>
      <c r="E466" s="57"/>
      <c r="F466" s="57"/>
      <c r="G466" s="57"/>
      <c r="H466" s="57"/>
      <c r="I466" s="57">
        <v>2.2771989062244602</v>
      </c>
      <c r="J466" s="57">
        <v>11.193468425427431</v>
      </c>
      <c r="K466" s="57">
        <v>53.911420298417099</v>
      </c>
      <c r="L466" s="57"/>
      <c r="M466" s="57">
        <v>11.6149949691183</v>
      </c>
      <c r="N466" s="57">
        <v>66.751329982046911</v>
      </c>
      <c r="O466" s="57"/>
      <c r="P466" s="57">
        <v>27.903370776605719</v>
      </c>
    </row>
    <row r="467" spans="1:16" x14ac:dyDescent="0.3">
      <c r="A467" s="39" t="s">
        <v>253</v>
      </c>
      <c r="B467" s="39" t="s">
        <v>292</v>
      </c>
      <c r="C467" s="39" t="s">
        <v>359</v>
      </c>
      <c r="D467" s="62" t="str">
        <f>INDEX('R0. Region mapping'!$C$9:$C$24,MATCH($C467,'R0. Region mapping'!$A$9:$A$24,0))</f>
        <v>ASI</v>
      </c>
      <c r="E467" s="57"/>
      <c r="F467" s="57"/>
      <c r="G467" s="57"/>
      <c r="H467" s="57"/>
      <c r="I467" s="57">
        <v>2.2771989062244602</v>
      </c>
      <c r="J467" s="57">
        <v>11.193468425427501</v>
      </c>
      <c r="K467" s="57">
        <v>73.016323218257199</v>
      </c>
      <c r="L467" s="57"/>
      <c r="M467" s="57">
        <v>138.42975519513729</v>
      </c>
      <c r="N467" s="57">
        <v>21.524478243687501</v>
      </c>
      <c r="O467" s="57">
        <v>31.718673289372799</v>
      </c>
      <c r="P467" s="57"/>
    </row>
    <row r="468" spans="1:16" x14ac:dyDescent="0.3">
      <c r="A468" s="39" t="s">
        <v>253</v>
      </c>
      <c r="B468" s="39" t="s">
        <v>292</v>
      </c>
      <c r="C468" s="39" t="s">
        <v>361</v>
      </c>
      <c r="D468" s="62" t="str">
        <f>INDEX('R0. Region mapping'!$C$9:$C$24,MATCH($C468,'R0. Region mapping'!$A$9:$A$24,0))</f>
        <v>ASI</v>
      </c>
      <c r="E468" s="57"/>
      <c r="F468" s="57"/>
      <c r="G468" s="57"/>
      <c r="H468" s="57"/>
      <c r="I468" s="57">
        <v>2.2771989062244602</v>
      </c>
      <c r="J468" s="57"/>
      <c r="K468" s="57">
        <v>0.55538817798778806</v>
      </c>
      <c r="L468" s="57">
        <v>2.7907958545320239</v>
      </c>
      <c r="M468" s="57"/>
      <c r="N468" s="57">
        <v>1.57968281846998</v>
      </c>
      <c r="O468" s="57">
        <v>1.95451321750159</v>
      </c>
      <c r="P468" s="57"/>
    </row>
    <row r="469" spans="1:16" x14ac:dyDescent="0.3">
      <c r="A469" s="39" t="s">
        <v>253</v>
      </c>
      <c r="B469" s="39" t="s">
        <v>292</v>
      </c>
      <c r="C469" s="39" t="s">
        <v>363</v>
      </c>
      <c r="D469" s="62" t="str">
        <f>INDEX('R0. Region mapping'!$C$9:$C$24,MATCH($C469,'R0. Region mapping'!$A$9:$A$24,0))</f>
        <v>NAM</v>
      </c>
      <c r="E469" s="57"/>
      <c r="F469" s="57"/>
      <c r="G469" s="57"/>
      <c r="H469" s="57"/>
      <c r="I469" s="57">
        <v>2.2771989062244602</v>
      </c>
      <c r="J469" s="57">
        <v>14.916599709861201</v>
      </c>
      <c r="K469" s="57">
        <v>87.594075691547403</v>
      </c>
      <c r="L469" s="57">
        <v>464.49692546909199</v>
      </c>
      <c r="M469" s="57"/>
      <c r="N469" s="57"/>
      <c r="O469" s="57">
        <v>276.22935058014048</v>
      </c>
      <c r="P469" s="57">
        <v>294.08325278520533</v>
      </c>
    </row>
    <row r="470" spans="1:16" x14ac:dyDescent="0.3">
      <c r="A470" s="39" t="s">
        <v>253</v>
      </c>
      <c r="B470" s="39" t="s">
        <v>292</v>
      </c>
      <c r="C470" s="39" t="s">
        <v>365</v>
      </c>
      <c r="D470" s="62" t="str">
        <f>INDEX('R0. Region mapping'!$C$9:$C$24,MATCH($C470,'R0. Region mapping'!$A$9:$A$24,0))</f>
        <v>EUR</v>
      </c>
      <c r="E470" s="57"/>
      <c r="F470" s="57"/>
      <c r="G470" s="57"/>
      <c r="H470" s="57"/>
      <c r="I470" s="57">
        <v>2.2771989062244602</v>
      </c>
      <c r="J470" s="57">
        <v>11.193468425427501</v>
      </c>
      <c r="K470" s="57">
        <v>73.016323218257199</v>
      </c>
      <c r="L470" s="57">
        <v>202.77986016205352</v>
      </c>
      <c r="M470" s="57"/>
      <c r="N470" s="57"/>
      <c r="O470" s="57">
        <v>215.40740057249999</v>
      </c>
      <c r="P470" s="57">
        <v>8.6249279483549195</v>
      </c>
    </row>
    <row r="471" spans="1:16" x14ac:dyDescent="0.3">
      <c r="A471" s="39" t="s">
        <v>253</v>
      </c>
      <c r="B471" s="39" t="s">
        <v>296</v>
      </c>
      <c r="C471" s="39" t="s">
        <v>261</v>
      </c>
      <c r="D471" s="62" t="str">
        <f>INDEX('R0. Region mapping'!$C$9:$C$24,MATCH($C471,'R0. Region mapping'!$A$9:$A$24,0))</f>
        <v>AUS</v>
      </c>
      <c r="E471" s="57"/>
      <c r="F471" s="57">
        <v>8.7991078050993004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</row>
    <row r="472" spans="1:16" x14ac:dyDescent="0.3">
      <c r="A472" s="39" t="s">
        <v>253</v>
      </c>
      <c r="B472" s="39" t="s">
        <v>296</v>
      </c>
      <c r="C472" s="39" t="s">
        <v>341</v>
      </c>
      <c r="D472" s="62" t="str">
        <f>INDEX('R0. Region mapping'!$C$9:$C$24,MATCH($C472,'R0. Region mapping'!$A$9:$A$24,0))</f>
        <v>NAM</v>
      </c>
      <c r="E472" s="57"/>
      <c r="F472" s="57">
        <v>2.81954405741011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</row>
    <row r="473" spans="1:16" x14ac:dyDescent="0.3">
      <c r="A473" s="39" t="s">
        <v>253</v>
      </c>
      <c r="B473" s="39" t="s">
        <v>296</v>
      </c>
      <c r="C473" s="39" t="s">
        <v>343</v>
      </c>
      <c r="D473" s="62" t="str">
        <f>INDEX('R0. Region mapping'!$C$9:$C$24,MATCH($C473,'R0. Region mapping'!$A$9:$A$24,0))</f>
        <v>ASI</v>
      </c>
      <c r="E473" s="57"/>
      <c r="F473" s="57">
        <v>173.061148290446</v>
      </c>
      <c r="G473" s="57">
        <v>258.365840441758</v>
      </c>
      <c r="H473" s="57"/>
      <c r="I473" s="57"/>
      <c r="J473" s="57"/>
      <c r="K473" s="57"/>
      <c r="L473" s="57"/>
      <c r="M473" s="57"/>
      <c r="N473" s="57"/>
      <c r="O473" s="57"/>
      <c r="P473" s="57"/>
    </row>
    <row r="474" spans="1:16" x14ac:dyDescent="0.3">
      <c r="A474" s="39" t="s">
        <v>253</v>
      </c>
      <c r="B474" s="39" t="s">
        <v>296</v>
      </c>
      <c r="C474" s="39" t="s">
        <v>347</v>
      </c>
      <c r="D474" s="62" t="str">
        <f>INDEX('R0. Region mapping'!$C$9:$C$24,MATCH($C474,'R0. Region mapping'!$A$9:$A$24,0))</f>
        <v>EUR</v>
      </c>
      <c r="E474" s="57"/>
      <c r="F474" s="57">
        <v>24.061143166333199</v>
      </c>
      <c r="G474" s="57"/>
      <c r="H474" s="57">
        <v>16.378841556378799</v>
      </c>
      <c r="I474" s="57"/>
      <c r="J474" s="57"/>
      <c r="K474" s="57"/>
      <c r="L474" s="57"/>
      <c r="M474" s="57"/>
      <c r="N474" s="57"/>
      <c r="O474" s="57"/>
      <c r="P474" s="57"/>
    </row>
    <row r="475" spans="1:16" x14ac:dyDescent="0.3">
      <c r="A475" s="39" t="s">
        <v>253</v>
      </c>
      <c r="B475" s="39" t="s">
        <v>296</v>
      </c>
      <c r="C475" s="39" t="s">
        <v>349</v>
      </c>
      <c r="D475" s="62" t="str">
        <f>INDEX('R0. Region mapping'!$C$9:$C$24,MATCH($C475,'R0. Region mapping'!$A$9:$A$24,0))</f>
        <v>ASI</v>
      </c>
      <c r="E475" s="57"/>
      <c r="F475" s="57">
        <v>16.945861786418401</v>
      </c>
      <c r="G475" s="57">
        <v>1.3823345606135899</v>
      </c>
      <c r="H475" s="57">
        <v>4.7198382115047002</v>
      </c>
      <c r="I475" s="57"/>
      <c r="J475" s="57"/>
      <c r="K475" s="57"/>
      <c r="L475" s="57"/>
      <c r="M475" s="57"/>
      <c r="N475" s="57"/>
      <c r="O475" s="57"/>
      <c r="P475" s="57"/>
    </row>
    <row r="476" spans="1:16" x14ac:dyDescent="0.3">
      <c r="A476" s="39" t="s">
        <v>253</v>
      </c>
      <c r="B476" s="39" t="s">
        <v>296</v>
      </c>
      <c r="C476" s="39" t="s">
        <v>351</v>
      </c>
      <c r="D476" s="62" t="str">
        <f>INDEX('R0. Region mapping'!$C$9:$C$24,MATCH($C476,'R0. Region mapping'!$A$9:$A$24,0))</f>
        <v>ASI</v>
      </c>
      <c r="E476" s="57"/>
      <c r="F476" s="57">
        <v>74.318682156102199</v>
      </c>
      <c r="G476" s="57"/>
      <c r="H476" s="57">
        <v>43.5430841235138</v>
      </c>
      <c r="I476" s="57"/>
      <c r="J476" s="57"/>
      <c r="K476" s="57"/>
      <c r="L476" s="57"/>
      <c r="M476" s="57"/>
      <c r="N476" s="57"/>
      <c r="O476" s="57"/>
      <c r="P476" s="57"/>
    </row>
    <row r="477" spans="1:16" x14ac:dyDescent="0.3">
      <c r="A477" s="39" t="s">
        <v>253</v>
      </c>
      <c r="B477" s="39" t="s">
        <v>296</v>
      </c>
      <c r="C477" s="39" t="s">
        <v>353</v>
      </c>
      <c r="D477" s="62" t="str">
        <f>INDEX('R0. Region mapping'!$C$9:$C$24,MATCH($C477,'R0. Region mapping'!$A$9:$A$24,0))</f>
        <v>ASI</v>
      </c>
      <c r="E477" s="57"/>
      <c r="F477" s="57">
        <v>11.544320271596201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</row>
    <row r="478" spans="1:16" x14ac:dyDescent="0.3">
      <c r="A478" s="39" t="s">
        <v>253</v>
      </c>
      <c r="B478" s="39" t="s">
        <v>296</v>
      </c>
      <c r="C478" s="39" t="s">
        <v>361</v>
      </c>
      <c r="D478" s="62" t="str">
        <f>INDEX('R0. Region mapping'!$C$9:$C$24,MATCH($C478,'R0. Region mapping'!$A$9:$A$24,0))</f>
        <v>ASI</v>
      </c>
      <c r="E478" s="57"/>
      <c r="F478" s="57">
        <v>12.533153525357999</v>
      </c>
      <c r="G478" s="57">
        <v>12.0236478935858</v>
      </c>
      <c r="H478" s="57"/>
      <c r="I478" s="57"/>
      <c r="J478" s="57"/>
      <c r="K478" s="57"/>
      <c r="L478" s="57"/>
      <c r="M478" s="57"/>
      <c r="N478" s="57"/>
      <c r="O478" s="57"/>
      <c r="P478" s="57"/>
    </row>
    <row r="479" spans="1:16" x14ac:dyDescent="0.3">
      <c r="A479" s="39" t="s">
        <v>253</v>
      </c>
      <c r="B479" s="39" t="s">
        <v>296</v>
      </c>
      <c r="C479" s="39" t="s">
        <v>363</v>
      </c>
      <c r="D479" s="62" t="str">
        <f>INDEX('R0. Region mapping'!$C$9:$C$24,MATCH($C479,'R0. Region mapping'!$A$9:$A$24,0))</f>
        <v>NAM</v>
      </c>
      <c r="E479" s="57"/>
      <c r="F479" s="57">
        <v>75.467674007333201</v>
      </c>
      <c r="G479" s="57">
        <v>43.4770792084012</v>
      </c>
      <c r="H479" s="57"/>
      <c r="I479" s="57"/>
      <c r="J479" s="57"/>
      <c r="K479" s="57"/>
      <c r="L479" s="57"/>
      <c r="M479" s="57"/>
      <c r="N479" s="57"/>
      <c r="O479" s="57"/>
      <c r="P479" s="57"/>
    </row>
    <row r="480" spans="1:16" x14ac:dyDescent="0.3">
      <c r="A480" s="39" t="s">
        <v>253</v>
      </c>
      <c r="B480" s="39" t="s">
        <v>296</v>
      </c>
      <c r="C480" s="39" t="s">
        <v>365</v>
      </c>
      <c r="D480" s="62" t="str">
        <f>INDEX('R0. Region mapping'!$C$9:$C$24,MATCH($C480,'R0. Region mapping'!$A$9:$A$24,0))</f>
        <v>EUR</v>
      </c>
      <c r="E480" s="57"/>
      <c r="F480" s="57">
        <v>2.4958571662060498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</row>
    <row r="481" spans="1:16" x14ac:dyDescent="0.3">
      <c r="A481" s="39" t="s">
        <v>253</v>
      </c>
      <c r="B481" s="39" t="s">
        <v>297</v>
      </c>
      <c r="C481" s="39" t="s">
        <v>258</v>
      </c>
      <c r="D481" s="62" t="str">
        <f>INDEX('R0. Region mapping'!$C$9:$C$24,MATCH($C481,'R0. Region mapping'!$A$9:$A$24,0))</f>
        <v>AFR</v>
      </c>
      <c r="E481" s="57">
        <v>20.533374424536099</v>
      </c>
      <c r="F481" s="57">
        <v>17.999119587524302</v>
      </c>
      <c r="G481" s="57"/>
      <c r="H481" s="57">
        <v>22.828426225463001</v>
      </c>
      <c r="I481" s="57"/>
      <c r="J481" s="57"/>
      <c r="K481" s="57"/>
      <c r="L481" s="57"/>
      <c r="M481" s="57">
        <v>18.1933851079914</v>
      </c>
      <c r="N481" s="57"/>
      <c r="O481" s="57">
        <v>118.62674485032601</v>
      </c>
      <c r="P481" s="57">
        <v>18.837915725815801</v>
      </c>
    </row>
    <row r="482" spans="1:16" x14ac:dyDescent="0.3">
      <c r="A482" s="39" t="s">
        <v>253</v>
      </c>
      <c r="B482" s="39" t="s">
        <v>297</v>
      </c>
      <c r="C482" s="39" t="s">
        <v>261</v>
      </c>
      <c r="D482" s="62" t="str">
        <f>INDEX('R0. Region mapping'!$C$9:$C$24,MATCH($C482,'R0. Region mapping'!$A$9:$A$24,0))</f>
        <v>AUS</v>
      </c>
      <c r="E482" s="57">
        <v>12.9449514643977</v>
      </c>
      <c r="F482" s="57"/>
      <c r="G482" s="57"/>
      <c r="H482" s="57">
        <v>0.82564907869962301</v>
      </c>
      <c r="I482" s="57"/>
      <c r="J482" s="57"/>
      <c r="K482" s="57"/>
      <c r="L482" s="57">
        <v>14.5431503923864</v>
      </c>
      <c r="M482" s="57"/>
      <c r="N482" s="57"/>
      <c r="O482" s="57">
        <v>25.598379734089601</v>
      </c>
      <c r="P482" s="57">
        <v>3.65652270813781</v>
      </c>
    </row>
    <row r="483" spans="1:16" x14ac:dyDescent="0.3">
      <c r="A483" s="39" t="s">
        <v>253</v>
      </c>
      <c r="B483" s="39" t="s">
        <v>297</v>
      </c>
      <c r="C483" s="39" t="s">
        <v>341</v>
      </c>
      <c r="D483" s="62" t="str">
        <f>INDEX('R0. Region mapping'!$C$9:$C$24,MATCH($C483,'R0. Region mapping'!$A$9:$A$24,0))</f>
        <v>NAM</v>
      </c>
      <c r="E483" s="57">
        <v>6.7270450665661103</v>
      </c>
      <c r="F483" s="57">
        <v>0.598398048529729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</row>
    <row r="484" spans="1:16" x14ac:dyDescent="0.3">
      <c r="A484" s="39" t="s">
        <v>253</v>
      </c>
      <c r="B484" s="39" t="s">
        <v>297</v>
      </c>
      <c r="C484" s="39" t="s">
        <v>343</v>
      </c>
      <c r="D484" s="62" t="str">
        <f>INDEX('R0. Region mapping'!$C$9:$C$24,MATCH($C484,'R0. Region mapping'!$A$9:$A$24,0))</f>
        <v>ASI</v>
      </c>
      <c r="E484" s="57">
        <v>67.396246746238603</v>
      </c>
      <c r="F484" s="57"/>
      <c r="G484" s="57">
        <v>334.97169797454501</v>
      </c>
      <c r="H484" s="57">
        <v>139.69585444252201</v>
      </c>
      <c r="I484" s="57">
        <v>599.55273629601402</v>
      </c>
      <c r="J484" s="57"/>
      <c r="K484" s="57"/>
      <c r="L484" s="57"/>
      <c r="M484" s="57"/>
      <c r="N484" s="57"/>
      <c r="O484" s="57"/>
      <c r="P484" s="57">
        <v>17.210268753836999</v>
      </c>
    </row>
    <row r="485" spans="1:16" x14ac:dyDescent="0.3">
      <c r="A485" s="39" t="s">
        <v>253</v>
      </c>
      <c r="B485" s="39" t="s">
        <v>297</v>
      </c>
      <c r="C485" s="39" t="s">
        <v>345</v>
      </c>
      <c r="D485" s="62" t="str">
        <f>INDEX('R0. Region mapping'!$C$9:$C$24,MATCH($C485,'R0. Region mapping'!$A$9:$A$24,0))</f>
        <v>LAM</v>
      </c>
      <c r="E485" s="57">
        <v>27.834123046757501</v>
      </c>
      <c r="F485" s="57">
        <v>8.9653012052167895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</row>
    <row r="486" spans="1:16" x14ac:dyDescent="0.3">
      <c r="A486" s="39" t="s">
        <v>253</v>
      </c>
      <c r="B486" s="39" t="s">
        <v>297</v>
      </c>
      <c r="C486" s="39" t="s">
        <v>347</v>
      </c>
      <c r="D486" s="62" t="str">
        <f>INDEX('R0. Region mapping'!$C$9:$C$24,MATCH($C486,'R0. Region mapping'!$A$9:$A$24,0))</f>
        <v>EUR</v>
      </c>
      <c r="E486" s="57"/>
      <c r="F486" s="57">
        <v>4.2945557369907403</v>
      </c>
      <c r="G486" s="57"/>
      <c r="H486" s="57">
        <v>0.36667940341605498</v>
      </c>
      <c r="I486" s="57"/>
      <c r="J486" s="57"/>
      <c r="K486" s="57">
        <v>0.43739783700616702</v>
      </c>
      <c r="L486" s="57"/>
      <c r="M486" s="57"/>
      <c r="N486" s="57">
        <v>1.9822252357060901</v>
      </c>
      <c r="O486" s="57"/>
      <c r="P486" s="57">
        <v>3.2660346877323501</v>
      </c>
    </row>
    <row r="487" spans="1:16" x14ac:dyDescent="0.3">
      <c r="A487" s="39" t="s">
        <v>253</v>
      </c>
      <c r="B487" s="39" t="s">
        <v>297</v>
      </c>
      <c r="C487" s="39" t="s">
        <v>349</v>
      </c>
      <c r="D487" s="62" t="str">
        <f>INDEX('R0. Region mapping'!$C$9:$C$24,MATCH($C487,'R0. Region mapping'!$A$9:$A$24,0))</f>
        <v>ASI</v>
      </c>
      <c r="E487" s="57">
        <v>28.813041148326501</v>
      </c>
      <c r="F487" s="57"/>
      <c r="G487" s="57"/>
      <c r="H487" s="57"/>
      <c r="I487" s="57"/>
      <c r="J487" s="57"/>
      <c r="K487" s="57">
        <v>63.5908466945558</v>
      </c>
      <c r="L487" s="57">
        <v>39.059577220372503</v>
      </c>
      <c r="M487" s="57"/>
      <c r="N487" s="57"/>
      <c r="O487" s="57">
        <v>94.858892712294207</v>
      </c>
      <c r="P487" s="57"/>
    </row>
    <row r="488" spans="1:16" x14ac:dyDescent="0.3">
      <c r="A488" s="39" t="s">
        <v>253</v>
      </c>
      <c r="B488" s="39" t="s">
        <v>297</v>
      </c>
      <c r="C488" s="39" t="s">
        <v>351</v>
      </c>
      <c r="D488" s="62" t="str">
        <f>INDEX('R0. Region mapping'!$C$9:$C$24,MATCH($C488,'R0. Region mapping'!$A$9:$A$24,0))</f>
        <v>ASI</v>
      </c>
      <c r="E488" s="57">
        <v>24.824848832593599</v>
      </c>
      <c r="F488" s="57"/>
      <c r="G488" s="57">
        <v>290.69721996556399</v>
      </c>
      <c r="H488" s="57"/>
      <c r="I488" s="57">
        <v>114.281428943192</v>
      </c>
      <c r="J488" s="57">
        <v>9.0730553931887208</v>
      </c>
      <c r="K488" s="57"/>
      <c r="L488" s="57"/>
      <c r="M488" s="57">
        <v>64.918751062383194</v>
      </c>
      <c r="N488" s="57">
        <v>10.0825163698678</v>
      </c>
      <c r="O488" s="57"/>
      <c r="P488" s="57"/>
    </row>
    <row r="489" spans="1:16" x14ac:dyDescent="0.3">
      <c r="A489" s="39" t="s">
        <v>253</v>
      </c>
      <c r="B489" s="39" t="s">
        <v>297</v>
      </c>
      <c r="C489" s="39" t="s">
        <v>353</v>
      </c>
      <c r="D489" s="62" t="str">
        <f>INDEX('R0. Region mapping'!$C$9:$C$24,MATCH($C489,'R0. Region mapping'!$A$9:$A$24,0))</f>
        <v>ASI</v>
      </c>
      <c r="E489" s="57">
        <v>28.880033796823302</v>
      </c>
      <c r="F489" s="57"/>
      <c r="G489" s="57"/>
      <c r="H489" s="57"/>
      <c r="I489" s="57">
        <v>10.837708351157101</v>
      </c>
      <c r="J489" s="57"/>
      <c r="K489" s="57"/>
      <c r="L489" s="57">
        <v>8.4739841575139394</v>
      </c>
      <c r="M489" s="57">
        <v>5.9065658439478499</v>
      </c>
      <c r="N489" s="57">
        <v>6.1139060134425796</v>
      </c>
      <c r="O489" s="57">
        <v>8.3631173029541692</v>
      </c>
      <c r="P489" s="57">
        <v>5.6760604291956298</v>
      </c>
    </row>
    <row r="490" spans="1:16" x14ac:dyDescent="0.3">
      <c r="A490" s="39" t="s">
        <v>253</v>
      </c>
      <c r="B490" s="39" t="s">
        <v>297</v>
      </c>
      <c r="C490" s="39" t="s">
        <v>355</v>
      </c>
      <c r="D490" s="62" t="str">
        <f>INDEX('R0. Region mapping'!$C$9:$C$24,MATCH($C490,'R0. Region mapping'!$A$9:$A$24,0))</f>
        <v>AFR</v>
      </c>
      <c r="E490" s="57">
        <v>13.522643532301201</v>
      </c>
      <c r="F490" s="57">
        <v>16.7624323340529</v>
      </c>
      <c r="G490" s="57"/>
      <c r="H490" s="57">
        <v>91.365099550039702</v>
      </c>
      <c r="I490" s="57">
        <v>0.76969205893367099</v>
      </c>
      <c r="J490" s="57">
        <v>32.996997405151298</v>
      </c>
      <c r="K490" s="57">
        <v>61.726304437659103</v>
      </c>
      <c r="L490" s="57"/>
      <c r="M490" s="57"/>
      <c r="N490" s="57">
        <v>46.4001647766801</v>
      </c>
      <c r="O490" s="57">
        <v>13.4111881691995</v>
      </c>
      <c r="P490" s="57">
        <v>5.3104099519664203</v>
      </c>
    </row>
    <row r="491" spans="1:16" x14ac:dyDescent="0.3">
      <c r="A491" s="39" t="s">
        <v>253</v>
      </c>
      <c r="B491" s="39" t="s">
        <v>297</v>
      </c>
      <c r="C491" s="39" t="s">
        <v>357</v>
      </c>
      <c r="D491" s="62" t="str">
        <f>INDEX('R0. Region mapping'!$C$9:$C$24,MATCH($C491,'R0. Region mapping'!$A$9:$A$24,0))</f>
        <v>LAM</v>
      </c>
      <c r="E491" s="57">
        <v>4.92252080794397</v>
      </c>
      <c r="F491" s="57"/>
      <c r="G491" s="57"/>
      <c r="H491" s="57"/>
      <c r="I491" s="57"/>
      <c r="J491" s="57"/>
      <c r="K491" s="57">
        <v>9.0434221154901806</v>
      </c>
      <c r="L491" s="57"/>
      <c r="M491" s="57"/>
      <c r="N491" s="57">
        <v>5.97571643936858</v>
      </c>
      <c r="O491" s="57"/>
      <c r="P491" s="57">
        <v>8.8018432610760104</v>
      </c>
    </row>
    <row r="492" spans="1:16" x14ac:dyDescent="0.3">
      <c r="A492" s="39" t="s">
        <v>253</v>
      </c>
      <c r="B492" s="39" t="s">
        <v>297</v>
      </c>
      <c r="C492" s="39" t="s">
        <v>359</v>
      </c>
      <c r="D492" s="62" t="str">
        <f>INDEX('R0. Region mapping'!$C$9:$C$24,MATCH($C492,'R0. Region mapping'!$A$9:$A$24,0))</f>
        <v>ASI</v>
      </c>
      <c r="E492" s="57">
        <v>26.659280026986298</v>
      </c>
      <c r="F492" s="57">
        <v>67.633784465823197</v>
      </c>
      <c r="G492" s="57"/>
      <c r="H492" s="57"/>
      <c r="I492" s="57"/>
      <c r="J492" s="57">
        <v>17.316598470973702</v>
      </c>
      <c r="K492" s="57">
        <v>7.9338233972393803</v>
      </c>
      <c r="L492" s="57">
        <v>36.190729701532497</v>
      </c>
      <c r="M492" s="57">
        <v>53.427030873889599</v>
      </c>
      <c r="N492" s="57">
        <v>25.601016098280802</v>
      </c>
      <c r="O492" s="57">
        <v>71.432608607369801</v>
      </c>
      <c r="P492" s="57">
        <v>59.384242086380901</v>
      </c>
    </row>
    <row r="493" spans="1:16" x14ac:dyDescent="0.3">
      <c r="A493" s="39" t="s">
        <v>253</v>
      </c>
      <c r="B493" s="39" t="s">
        <v>297</v>
      </c>
      <c r="C493" s="39" t="s">
        <v>361</v>
      </c>
      <c r="D493" s="62" t="str">
        <f>INDEX('R0. Region mapping'!$C$9:$C$24,MATCH($C493,'R0. Region mapping'!$A$9:$A$24,0))</f>
        <v>ASI</v>
      </c>
      <c r="E493" s="57">
        <v>7.94352593566403</v>
      </c>
      <c r="F493" s="57"/>
      <c r="G493" s="57"/>
      <c r="H493" s="57">
        <v>30.545873883635799</v>
      </c>
      <c r="I493" s="57">
        <v>9.8865605703128097</v>
      </c>
      <c r="J493" s="57"/>
      <c r="K493" s="57">
        <v>1.6802715431894599</v>
      </c>
      <c r="L493" s="57"/>
      <c r="M493" s="57"/>
      <c r="N493" s="57"/>
      <c r="O493" s="57"/>
      <c r="P493" s="57"/>
    </row>
    <row r="494" spans="1:16" x14ac:dyDescent="0.3">
      <c r="A494" s="39" t="s">
        <v>253</v>
      </c>
      <c r="B494" s="39" t="s">
        <v>297</v>
      </c>
      <c r="C494" s="39" t="s">
        <v>363</v>
      </c>
      <c r="D494" s="62" t="str">
        <f>INDEX('R0. Region mapping'!$C$9:$C$24,MATCH($C494,'R0. Region mapping'!$A$9:$A$24,0))</f>
        <v>NAM</v>
      </c>
      <c r="E494" s="57">
        <v>90.149776462704594</v>
      </c>
      <c r="F494" s="57"/>
      <c r="G494" s="57"/>
      <c r="H494" s="57">
        <v>43.329761022148197</v>
      </c>
      <c r="I494" s="57">
        <v>32.858813686546704</v>
      </c>
      <c r="J494" s="57"/>
      <c r="K494" s="57">
        <v>71.821206270701794</v>
      </c>
      <c r="L494" s="57">
        <v>2.6416946457561798</v>
      </c>
      <c r="M494" s="57"/>
      <c r="N494" s="57"/>
      <c r="O494" s="57">
        <v>107.54757858837201</v>
      </c>
      <c r="P494" s="57"/>
    </row>
    <row r="495" spans="1:16" x14ac:dyDescent="0.3">
      <c r="A495" s="39" t="s">
        <v>253</v>
      </c>
      <c r="B495" s="39" t="s">
        <v>297</v>
      </c>
      <c r="C495" s="39" t="s">
        <v>365</v>
      </c>
      <c r="D495" s="62" t="str">
        <f>INDEX('R0. Region mapping'!$C$9:$C$24,MATCH($C495,'R0. Region mapping'!$A$9:$A$24,0))</f>
        <v>EUR</v>
      </c>
      <c r="E495" s="57">
        <v>73.932979388654999</v>
      </c>
      <c r="F495" s="57">
        <v>89.172342624705294</v>
      </c>
      <c r="G495" s="57"/>
      <c r="H495" s="57">
        <v>21.5719408774718</v>
      </c>
      <c r="I495" s="57"/>
      <c r="J495" s="57"/>
      <c r="K495" s="57">
        <v>72.981968517244496</v>
      </c>
      <c r="L495" s="57">
        <v>17.461951013525599</v>
      </c>
      <c r="M495" s="57"/>
      <c r="N495" s="57">
        <v>31.352600659048399</v>
      </c>
      <c r="O495" s="57"/>
      <c r="P495" s="57"/>
    </row>
    <row r="496" spans="1:16" x14ac:dyDescent="0.3">
      <c r="A496" s="39" t="s">
        <v>253</v>
      </c>
      <c r="B496" s="39" t="s">
        <v>299</v>
      </c>
      <c r="C496" s="39" t="s">
        <v>258</v>
      </c>
      <c r="D496" s="62" t="str">
        <f>INDEX('R0. Region mapping'!$C$9:$C$24,MATCH($C496,'R0. Region mapping'!$A$9:$A$24,0))</f>
        <v>AFR</v>
      </c>
      <c r="E496" s="57"/>
      <c r="F496" s="57"/>
      <c r="G496" s="57"/>
      <c r="H496" s="57"/>
      <c r="I496" s="57"/>
      <c r="J496" s="57"/>
      <c r="K496" s="57"/>
      <c r="L496" s="57">
        <v>53.879076694797902</v>
      </c>
      <c r="M496" s="57">
        <v>337.79003065157298</v>
      </c>
      <c r="N496" s="57"/>
      <c r="O496" s="57"/>
      <c r="P496" s="57"/>
    </row>
    <row r="497" spans="1:16" x14ac:dyDescent="0.3">
      <c r="A497" s="39" t="s">
        <v>253</v>
      </c>
      <c r="B497" s="39" t="s">
        <v>299</v>
      </c>
      <c r="C497" s="39" t="s">
        <v>343</v>
      </c>
      <c r="D497" s="62" t="str">
        <f>INDEX('R0. Region mapping'!$C$9:$C$24,MATCH($C497,'R0. Region mapping'!$A$9:$A$24,0))</f>
        <v>ASI</v>
      </c>
      <c r="E497" s="57"/>
      <c r="F497" s="57"/>
      <c r="G497" s="57"/>
      <c r="H497" s="57"/>
      <c r="I497" s="57"/>
      <c r="J497" s="57"/>
      <c r="K497" s="57"/>
      <c r="L497" s="57">
        <v>486.57933362436199</v>
      </c>
      <c r="M497" s="57"/>
      <c r="N497" s="57"/>
      <c r="O497" s="57"/>
      <c r="P497" s="57"/>
    </row>
    <row r="498" spans="1:16" x14ac:dyDescent="0.3">
      <c r="A498" s="39" t="s">
        <v>253</v>
      </c>
      <c r="B498" s="39" t="s">
        <v>299</v>
      </c>
      <c r="C498" s="39" t="s">
        <v>347</v>
      </c>
      <c r="D498" s="62" t="str">
        <f>INDEX('R0. Region mapping'!$C$9:$C$24,MATCH($C498,'R0. Region mapping'!$A$9:$A$24,0))</f>
        <v>EUR</v>
      </c>
      <c r="E498" s="57"/>
      <c r="F498" s="57"/>
      <c r="G498" s="57"/>
      <c r="H498" s="57"/>
      <c r="I498" s="57"/>
      <c r="J498" s="57"/>
      <c r="K498" s="57"/>
      <c r="L498" s="57">
        <v>6.1915020791550601</v>
      </c>
      <c r="M498" s="57">
        <v>14.359448567327</v>
      </c>
      <c r="N498" s="57"/>
      <c r="O498" s="57">
        <v>3.8274418632393599</v>
      </c>
      <c r="P498" s="57">
        <v>7.1818701267574001</v>
      </c>
    </row>
    <row r="499" spans="1:16" x14ac:dyDescent="0.3">
      <c r="A499" s="39" t="s">
        <v>253</v>
      </c>
      <c r="B499" s="39" t="s">
        <v>299</v>
      </c>
      <c r="C499" s="39" t="s">
        <v>351</v>
      </c>
      <c r="D499" s="62" t="str">
        <f>INDEX('R0. Region mapping'!$C$9:$C$24,MATCH($C499,'R0. Region mapping'!$A$9:$A$24,0))</f>
        <v>ASI</v>
      </c>
      <c r="E499" s="57"/>
      <c r="F499" s="57"/>
      <c r="G499" s="57"/>
      <c r="H499" s="57"/>
      <c r="I499" s="57"/>
      <c r="J499" s="57"/>
      <c r="K499" s="57">
        <v>6.8386461301696899</v>
      </c>
      <c r="L499" s="57">
        <v>313.21573429419101</v>
      </c>
      <c r="M499" s="57">
        <v>143.403036814589</v>
      </c>
      <c r="N499" s="57"/>
      <c r="O499" s="57">
        <v>171.862355841321</v>
      </c>
      <c r="P499" s="57">
        <v>204.24770831400301</v>
      </c>
    </row>
    <row r="500" spans="1:16" x14ac:dyDescent="0.3">
      <c r="A500" s="39" t="s">
        <v>253</v>
      </c>
      <c r="B500" s="39" t="s">
        <v>299</v>
      </c>
      <c r="C500" s="39" t="s">
        <v>353</v>
      </c>
      <c r="D500" s="62" t="str">
        <f>INDEX('R0. Region mapping'!$C$9:$C$24,MATCH($C500,'R0. Region mapping'!$A$9:$A$24,0))</f>
        <v>ASI</v>
      </c>
      <c r="E500" s="57"/>
      <c r="F500" s="57"/>
      <c r="G500" s="57"/>
      <c r="H500" s="57"/>
      <c r="I500" s="57"/>
      <c r="J500" s="57">
        <v>9.7555461463182898</v>
      </c>
      <c r="K500" s="57"/>
      <c r="L500" s="57"/>
      <c r="M500" s="57"/>
      <c r="N500" s="57"/>
      <c r="O500" s="57"/>
      <c r="P500" s="57"/>
    </row>
    <row r="501" spans="1:16" x14ac:dyDescent="0.3">
      <c r="A501" s="39" t="s">
        <v>253</v>
      </c>
      <c r="B501" s="39" t="s">
        <v>299</v>
      </c>
      <c r="C501" s="39" t="s">
        <v>355</v>
      </c>
      <c r="D501" s="62" t="str">
        <f>INDEX('R0. Region mapping'!$C$9:$C$24,MATCH($C501,'R0. Region mapping'!$A$9:$A$24,0))</f>
        <v>AFR</v>
      </c>
      <c r="E501" s="57"/>
      <c r="F501" s="57"/>
      <c r="G501" s="57"/>
      <c r="H501" s="57"/>
      <c r="I501" s="57"/>
      <c r="J501" s="57"/>
      <c r="K501" s="57">
        <v>69.790464096359301</v>
      </c>
      <c r="L501" s="57">
        <v>291.18113531139198</v>
      </c>
      <c r="M501" s="57"/>
      <c r="N501" s="57">
        <v>153.00905274396601</v>
      </c>
      <c r="O501" s="57">
        <v>352.05531226450898</v>
      </c>
      <c r="P501" s="57"/>
    </row>
    <row r="502" spans="1:16" x14ac:dyDescent="0.3">
      <c r="A502" s="39" t="s">
        <v>253</v>
      </c>
      <c r="B502" s="39" t="s">
        <v>299</v>
      </c>
      <c r="C502" s="39" t="s">
        <v>359</v>
      </c>
      <c r="D502" s="62" t="str">
        <f>INDEX('R0. Region mapping'!$C$9:$C$24,MATCH($C502,'R0. Region mapping'!$A$9:$A$24,0))</f>
        <v>ASI</v>
      </c>
      <c r="E502" s="57"/>
      <c r="F502" s="57"/>
      <c r="G502" s="57"/>
      <c r="H502" s="57"/>
      <c r="I502" s="57"/>
      <c r="J502" s="57"/>
      <c r="K502" s="57"/>
      <c r="L502" s="57"/>
      <c r="M502" s="57"/>
      <c r="N502" s="57">
        <v>32.055384185982703</v>
      </c>
      <c r="O502" s="57">
        <v>241.223262248444</v>
      </c>
      <c r="P502" s="57"/>
    </row>
    <row r="503" spans="1:16" x14ac:dyDescent="0.3">
      <c r="A503" s="39" t="s">
        <v>253</v>
      </c>
      <c r="B503" s="39" t="s">
        <v>299</v>
      </c>
      <c r="C503" s="39" t="s">
        <v>361</v>
      </c>
      <c r="D503" s="62" t="str">
        <f>INDEX('R0. Region mapping'!$C$9:$C$24,MATCH($C503,'R0. Region mapping'!$A$9:$A$24,0))</f>
        <v>ASI</v>
      </c>
      <c r="E503" s="57"/>
      <c r="F503" s="57"/>
      <c r="G503" s="57"/>
      <c r="H503" s="57"/>
      <c r="I503" s="57"/>
      <c r="J503" s="57">
        <v>11.193468425427501</v>
      </c>
      <c r="K503" s="57">
        <v>72.460935040269405</v>
      </c>
      <c r="L503" s="57"/>
      <c r="M503" s="57"/>
      <c r="N503" s="57">
        <v>31.7173349733091</v>
      </c>
      <c r="O503" s="57">
        <v>41.788775350561501</v>
      </c>
      <c r="P503" s="57"/>
    </row>
    <row r="504" spans="1:16" x14ac:dyDescent="0.3">
      <c r="A504" s="39" t="s">
        <v>253</v>
      </c>
      <c r="B504" s="39" t="s">
        <v>299</v>
      </c>
      <c r="C504" s="39" t="s">
        <v>363</v>
      </c>
      <c r="D504" s="62" t="str">
        <f>INDEX('R0. Region mapping'!$C$9:$C$24,MATCH($C504,'R0. Region mapping'!$A$9:$A$24,0))</f>
        <v>NAM</v>
      </c>
      <c r="E504" s="57"/>
      <c r="F504" s="57"/>
      <c r="G504" s="57"/>
      <c r="H504" s="57"/>
      <c r="I504" s="57"/>
      <c r="J504" s="57"/>
      <c r="K504" s="57"/>
      <c r="L504" s="57">
        <v>86.221921668496194</v>
      </c>
      <c r="M504" s="57"/>
      <c r="N504" s="57"/>
      <c r="O504" s="57"/>
      <c r="P504" s="57"/>
    </row>
    <row r="505" spans="1:16" x14ac:dyDescent="0.3">
      <c r="A505" s="39" t="s">
        <v>253</v>
      </c>
      <c r="B505" s="39" t="s">
        <v>299</v>
      </c>
      <c r="C505" s="39" t="s">
        <v>365</v>
      </c>
      <c r="D505" s="62" t="str">
        <f>INDEX('R0. Region mapping'!$C$9:$C$24,MATCH($C505,'R0. Region mapping'!$A$9:$A$24,0))</f>
        <v>EUR</v>
      </c>
      <c r="E505" s="57"/>
      <c r="F505" s="57"/>
      <c r="G505" s="57"/>
      <c r="H505" s="57"/>
      <c r="I505" s="57"/>
      <c r="J505" s="57"/>
      <c r="K505" s="57"/>
      <c r="L505" s="57">
        <v>115.03862819664199</v>
      </c>
      <c r="M505" s="57"/>
      <c r="N505" s="57"/>
      <c r="O505" s="57"/>
      <c r="P505" s="57"/>
    </row>
    <row r="506" spans="1:16" x14ac:dyDescent="0.3">
      <c r="A506" s="39" t="s">
        <v>253</v>
      </c>
      <c r="B506" s="39" t="s">
        <v>373</v>
      </c>
      <c r="C506" s="39" t="s">
        <v>258</v>
      </c>
      <c r="D506" s="62" t="str">
        <f>INDEX('R0. Region mapping'!$C$9:$C$24,MATCH($C506,'R0. Region mapping'!$A$9:$A$24,0))</f>
        <v>AFR</v>
      </c>
      <c r="E506" s="57"/>
      <c r="F506" s="57"/>
      <c r="G506" s="57">
        <v>6.0027222222222197E-2</v>
      </c>
      <c r="H506" s="57">
        <v>2.6027057635527813</v>
      </c>
      <c r="I506" s="57">
        <v>1.7516969217416656</v>
      </c>
      <c r="J506" s="57">
        <v>1.7516969217416656</v>
      </c>
      <c r="K506" s="57">
        <v>30.059643459266969</v>
      </c>
      <c r="L506" s="57">
        <v>2.6302712732497011</v>
      </c>
      <c r="M506" s="57">
        <v>1.7516969217416656</v>
      </c>
      <c r="N506" s="57">
        <v>1.7516969217416656</v>
      </c>
      <c r="O506" s="57">
        <v>30.059643459266969</v>
      </c>
      <c r="P506" s="57">
        <v>2.6302712732497011</v>
      </c>
    </row>
    <row r="507" spans="1:16" x14ac:dyDescent="0.3">
      <c r="A507" s="39" t="s">
        <v>253</v>
      </c>
      <c r="B507" s="39" t="s">
        <v>373</v>
      </c>
      <c r="C507" s="39" t="s">
        <v>261</v>
      </c>
      <c r="D507" s="62" t="str">
        <f>INDEX('R0. Region mapping'!$C$9:$C$24,MATCH($C507,'R0. Region mapping'!$A$9:$A$24,0))</f>
        <v>AUS</v>
      </c>
      <c r="E507" s="57"/>
      <c r="F507" s="57">
        <v>3.1367600000000002E-2</v>
      </c>
      <c r="G507" s="57">
        <v>5.6095399999999997E-2</v>
      </c>
      <c r="H507" s="57">
        <v>3.5916030347649999</v>
      </c>
      <c r="I507" s="57">
        <v>2.301921905745</v>
      </c>
      <c r="J507" s="57">
        <v>0.109615328845</v>
      </c>
      <c r="K507" s="57"/>
      <c r="L507" s="57"/>
      <c r="M507" s="57"/>
      <c r="N507" s="57"/>
      <c r="O507" s="57"/>
      <c r="P507" s="57"/>
    </row>
    <row r="508" spans="1:16" x14ac:dyDescent="0.3">
      <c r="A508" s="39" t="s">
        <v>253</v>
      </c>
      <c r="B508" s="39" t="s">
        <v>373</v>
      </c>
      <c r="C508" s="39" t="s">
        <v>341</v>
      </c>
      <c r="D508" s="62" t="str">
        <f>INDEX('R0. Region mapping'!$C$9:$C$24,MATCH($C508,'R0. Region mapping'!$A$9:$A$24,0))</f>
        <v>NAM</v>
      </c>
      <c r="E508" s="57"/>
      <c r="F508" s="57"/>
      <c r="G508" s="57"/>
      <c r="H508" s="57">
        <v>4.0000000000000002E-4</v>
      </c>
      <c r="I508" s="57"/>
      <c r="J508" s="57"/>
      <c r="K508" s="57"/>
      <c r="L508" s="57"/>
      <c r="M508" s="57"/>
      <c r="N508" s="57"/>
      <c r="O508" s="57"/>
      <c r="P508" s="57"/>
    </row>
    <row r="509" spans="1:16" x14ac:dyDescent="0.3">
      <c r="A509" s="39" t="s">
        <v>253</v>
      </c>
      <c r="B509" s="39" t="s">
        <v>373</v>
      </c>
      <c r="C509" s="39" t="s">
        <v>343</v>
      </c>
      <c r="D509" s="62" t="str">
        <f>INDEX('R0. Region mapping'!$C$9:$C$24,MATCH($C509,'R0. Region mapping'!$A$9:$A$24,0))</f>
        <v>ASI</v>
      </c>
      <c r="E509" s="57"/>
      <c r="F509" s="57"/>
      <c r="G509" s="57"/>
      <c r="H509" s="57">
        <v>0.50740201980150024</v>
      </c>
      <c r="I509" s="57">
        <v>4.2534476051350563</v>
      </c>
      <c r="J509" s="57">
        <v>1.7282366719972766</v>
      </c>
      <c r="K509" s="57">
        <v>0.32813415106616661</v>
      </c>
      <c r="L509" s="57">
        <v>0.50740201980150024</v>
      </c>
      <c r="M509" s="57">
        <v>4.2534476051350563</v>
      </c>
      <c r="N509" s="57">
        <v>1.7282366719972766</v>
      </c>
      <c r="O509" s="57">
        <v>0.32813415106616661</v>
      </c>
      <c r="P509" s="57">
        <v>0.50740201980150024</v>
      </c>
    </row>
    <row r="510" spans="1:16" x14ac:dyDescent="0.3">
      <c r="A510" s="39" t="s">
        <v>253</v>
      </c>
      <c r="B510" s="39" t="s">
        <v>373</v>
      </c>
      <c r="C510" s="39" t="s">
        <v>345</v>
      </c>
      <c r="D510" s="62" t="str">
        <f>INDEX('R0. Region mapping'!$C$9:$C$24,MATCH($C510,'R0. Region mapping'!$A$9:$A$24,0))</f>
        <v>LAM</v>
      </c>
      <c r="E510" s="57"/>
      <c r="F510" s="57">
        <v>4.0410000000000001E-2</v>
      </c>
      <c r="G510" s="57">
        <v>7.9314999999999997E-2</v>
      </c>
      <c r="H510" s="57">
        <v>0.12530073387499999</v>
      </c>
      <c r="I510" s="57"/>
      <c r="J510" s="57"/>
      <c r="K510" s="57"/>
      <c r="L510" s="57"/>
      <c r="M510" s="57"/>
      <c r="N510" s="57"/>
      <c r="O510" s="57"/>
      <c r="P510" s="57"/>
    </row>
    <row r="511" spans="1:16" x14ac:dyDescent="0.3">
      <c r="A511" s="39" t="s">
        <v>253</v>
      </c>
      <c r="B511" s="39" t="s">
        <v>373</v>
      </c>
      <c r="C511" s="39" t="s">
        <v>347</v>
      </c>
      <c r="D511" s="62" t="str">
        <f>INDEX('R0. Region mapping'!$C$9:$C$24,MATCH($C511,'R0. Region mapping'!$A$9:$A$24,0))</f>
        <v>EUR</v>
      </c>
      <c r="E511" s="57"/>
      <c r="F511" s="57"/>
      <c r="G511" s="57"/>
      <c r="H511" s="57">
        <v>8.0000000000000004E-4</v>
      </c>
      <c r="I511" s="57"/>
      <c r="J511" s="57">
        <v>4.0000000000000002E-4</v>
      </c>
      <c r="K511" s="57"/>
      <c r="L511" s="57">
        <v>8.0000000000000004E-4</v>
      </c>
      <c r="M511" s="57"/>
      <c r="N511" s="57">
        <v>4.0000000000000002E-4</v>
      </c>
      <c r="O511" s="57"/>
      <c r="P511" s="57">
        <v>8.0000000000000004E-4</v>
      </c>
    </row>
    <row r="512" spans="1:16" x14ac:dyDescent="0.3">
      <c r="A512" s="39" t="s">
        <v>253</v>
      </c>
      <c r="B512" s="39" t="s">
        <v>373</v>
      </c>
      <c r="C512" s="39" t="s">
        <v>349</v>
      </c>
      <c r="D512" s="62" t="str">
        <f>INDEX('R0. Region mapping'!$C$9:$C$24,MATCH($C512,'R0. Region mapping'!$A$9:$A$24,0))</f>
        <v>ASI</v>
      </c>
      <c r="E512" s="57"/>
      <c r="F512" s="57"/>
      <c r="G512" s="57">
        <v>1.29847777777778E-2</v>
      </c>
      <c r="H512" s="57">
        <v>0.54351188930722183</v>
      </c>
      <c r="I512" s="57">
        <v>0.3537693946383334</v>
      </c>
      <c r="J512" s="57">
        <v>0.3537693946383334</v>
      </c>
      <c r="K512" s="57">
        <v>2.3868111155399E-2</v>
      </c>
      <c r="L512" s="57"/>
      <c r="M512" s="57"/>
      <c r="N512" s="57"/>
      <c r="O512" s="57"/>
      <c r="P512" s="57"/>
    </row>
    <row r="513" spans="1:16" x14ac:dyDescent="0.3">
      <c r="A513" s="39" t="s">
        <v>253</v>
      </c>
      <c r="B513" s="39" t="s">
        <v>373</v>
      </c>
      <c r="C513" s="39" t="s">
        <v>351</v>
      </c>
      <c r="D513" s="62" t="str">
        <f>INDEX('R0. Region mapping'!$C$9:$C$24,MATCH($C513,'R0. Region mapping'!$A$9:$A$24,0))</f>
        <v>ASI</v>
      </c>
      <c r="E513" s="57"/>
      <c r="F513" s="57"/>
      <c r="G513" s="57"/>
      <c r="H513" s="57">
        <v>4.0000000000000002E-4</v>
      </c>
      <c r="I513" s="57">
        <v>8.0000000000000004E-4</v>
      </c>
      <c r="J513" s="57"/>
      <c r="K513" s="57"/>
      <c r="L513" s="57">
        <v>4.0000000000000002E-4</v>
      </c>
      <c r="M513" s="57">
        <v>8.0000000000000004E-4</v>
      </c>
      <c r="N513" s="57"/>
      <c r="O513" s="57"/>
      <c r="P513" s="57">
        <v>4.0000000000000002E-4</v>
      </c>
    </row>
    <row r="514" spans="1:16" x14ac:dyDescent="0.3">
      <c r="A514" s="39" t="s">
        <v>253</v>
      </c>
      <c r="B514" s="39" t="s">
        <v>373</v>
      </c>
      <c r="C514" s="39" t="s">
        <v>353</v>
      </c>
      <c r="D514" s="62" t="str">
        <f>INDEX('R0. Region mapping'!$C$9:$C$24,MATCH($C514,'R0. Region mapping'!$A$9:$A$24,0))</f>
        <v>ASI</v>
      </c>
      <c r="E514" s="57"/>
      <c r="F514" s="57">
        <v>1.3974146666666656</v>
      </c>
      <c r="G514" s="57">
        <v>0.14509088888888899</v>
      </c>
      <c r="H514" s="57">
        <v>7.7364722788944427</v>
      </c>
      <c r="I514" s="57">
        <v>6.0423014601833316</v>
      </c>
      <c r="J514" s="57">
        <v>18.904162872238732</v>
      </c>
      <c r="K514" s="57">
        <v>92.532011053056848</v>
      </c>
      <c r="L514" s="57">
        <v>7.8031004545210791</v>
      </c>
      <c r="M514" s="57">
        <v>6.0423014601833316</v>
      </c>
      <c r="N514" s="57">
        <v>18.904162872238732</v>
      </c>
      <c r="O514" s="57">
        <v>92.532011053056735</v>
      </c>
      <c r="P514" s="57">
        <v>7.8031004545210791</v>
      </c>
    </row>
    <row r="515" spans="1:16" x14ac:dyDescent="0.3">
      <c r="A515" s="39" t="s">
        <v>253</v>
      </c>
      <c r="B515" s="39" t="s">
        <v>373</v>
      </c>
      <c r="C515" s="39" t="s">
        <v>355</v>
      </c>
      <c r="D515" s="62" t="str">
        <f>INDEX('R0. Region mapping'!$C$9:$C$24,MATCH($C515,'R0. Region mapping'!$A$9:$A$24,0))</f>
        <v>AFR</v>
      </c>
      <c r="E515" s="57"/>
      <c r="F515" s="57">
        <v>1E-4</v>
      </c>
      <c r="G515" s="57"/>
      <c r="H515" s="57">
        <v>4.0000000000000002E-4</v>
      </c>
      <c r="I515" s="57">
        <v>4.0000000000000002E-4</v>
      </c>
      <c r="J515" s="57">
        <v>4.0000000000000002E-4</v>
      </c>
      <c r="K515" s="57"/>
      <c r="L515" s="57">
        <v>4.0000000000000002E-4</v>
      </c>
      <c r="M515" s="57">
        <v>4.0000000000000002E-4</v>
      </c>
      <c r="N515" s="57">
        <v>4.0000000000000002E-4</v>
      </c>
      <c r="O515" s="57"/>
      <c r="P515" s="57">
        <v>4.0000000000000002E-4</v>
      </c>
    </row>
    <row r="516" spans="1:16" x14ac:dyDescent="0.3">
      <c r="A516" s="39" t="s">
        <v>253</v>
      </c>
      <c r="B516" s="39" t="s">
        <v>373</v>
      </c>
      <c r="C516" s="39" t="s">
        <v>357</v>
      </c>
      <c r="D516" s="62" t="str">
        <f>INDEX('R0. Region mapping'!$C$9:$C$24,MATCH($C516,'R0. Region mapping'!$A$9:$A$24,0))</f>
        <v>LAM</v>
      </c>
      <c r="E516" s="57"/>
      <c r="F516" s="57">
        <v>9.4784844444444405E-2</v>
      </c>
      <c r="G516" s="57">
        <v>0.18809771111111101</v>
      </c>
      <c r="H516" s="57">
        <v>0.29684751576277801</v>
      </c>
      <c r="I516" s="57">
        <v>0.27938659758204598</v>
      </c>
      <c r="J516" s="57">
        <v>0.46173007020573198</v>
      </c>
      <c r="K516" s="57"/>
      <c r="L516" s="57"/>
      <c r="M516" s="57"/>
      <c r="N516" s="57"/>
      <c r="O516" s="57"/>
      <c r="P516" s="57"/>
    </row>
    <row r="517" spans="1:16" x14ac:dyDescent="0.3">
      <c r="A517" s="39" t="s">
        <v>253</v>
      </c>
      <c r="B517" s="39" t="s">
        <v>373</v>
      </c>
      <c r="C517" s="39" t="s">
        <v>359</v>
      </c>
      <c r="D517" s="62" t="str">
        <f>INDEX('R0. Region mapping'!$C$9:$C$24,MATCH($C517,'R0. Region mapping'!$A$9:$A$24,0))</f>
        <v>ASI</v>
      </c>
      <c r="E517" s="57"/>
      <c r="F517" s="57"/>
      <c r="G517" s="57">
        <v>1.1085132666666699</v>
      </c>
      <c r="H517" s="57">
        <v>47.165572552756331</v>
      </c>
      <c r="I517" s="57">
        <v>31.243046728858971</v>
      </c>
      <c r="J517" s="57">
        <v>116.35507116672267</v>
      </c>
      <c r="K517" s="57">
        <v>306.68944273143467</v>
      </c>
      <c r="L517" s="57">
        <v>188.42444281069029</v>
      </c>
      <c r="M517" s="57">
        <v>38.55598927122297</v>
      </c>
      <c r="N517" s="57">
        <v>111.01837243163797</v>
      </c>
      <c r="O517" s="57">
        <v>334.09636519241468</v>
      </c>
      <c r="P517" s="57">
        <v>47.67462048251631</v>
      </c>
    </row>
    <row r="518" spans="1:16" x14ac:dyDescent="0.3">
      <c r="A518" s="39" t="s">
        <v>253</v>
      </c>
      <c r="B518" s="39" t="s">
        <v>373</v>
      </c>
      <c r="C518" s="39" t="s">
        <v>361</v>
      </c>
      <c r="D518" s="62" t="str">
        <f>INDEX('R0. Region mapping'!$C$9:$C$24,MATCH($C518,'R0. Region mapping'!$A$9:$A$24,0))</f>
        <v>ASI</v>
      </c>
      <c r="E518" s="57"/>
      <c r="F518" s="57"/>
      <c r="G518" s="57"/>
      <c r="H518" s="57">
        <v>8.0000000000000004E-4</v>
      </c>
      <c r="I518" s="57"/>
      <c r="J518" s="57">
        <v>4.0000000000000002E-4</v>
      </c>
      <c r="K518" s="57"/>
      <c r="L518" s="57">
        <v>8.0000000000000004E-4</v>
      </c>
      <c r="M518" s="57"/>
      <c r="N518" s="57">
        <v>4.0000000000000002E-4</v>
      </c>
      <c r="O518" s="57"/>
      <c r="P518" s="57">
        <v>8.0000000000000004E-4</v>
      </c>
    </row>
    <row r="519" spans="1:16" x14ac:dyDescent="0.3">
      <c r="A519" s="39" t="s">
        <v>253</v>
      </c>
      <c r="B519" s="39" t="s">
        <v>373</v>
      </c>
      <c r="C519" s="39" t="s">
        <v>363</v>
      </c>
      <c r="D519" s="62" t="str">
        <f>INDEX('R0. Region mapping'!$C$9:$C$24,MATCH($C519,'R0. Region mapping'!$A$9:$A$24,0))</f>
        <v>NAM</v>
      </c>
      <c r="E519" s="57"/>
      <c r="F519" s="57">
        <v>0.117488888888889</v>
      </c>
      <c r="G519" s="57">
        <v>0.145522222222222</v>
      </c>
      <c r="H519" s="57">
        <v>9.8633192653888866</v>
      </c>
      <c r="I519" s="57">
        <v>5.7528505918333384</v>
      </c>
      <c r="J519" s="57">
        <v>103.55354399183334</v>
      </c>
      <c r="K519" s="57">
        <v>5.9490354517990323</v>
      </c>
      <c r="L519" s="57">
        <v>9.9301455165343047</v>
      </c>
      <c r="M519" s="57">
        <v>5.7528505918333384</v>
      </c>
      <c r="N519" s="57">
        <v>36.717842449704335</v>
      </c>
      <c r="O519" s="57">
        <v>5.9490354517990216</v>
      </c>
      <c r="P519" s="57"/>
    </row>
    <row r="520" spans="1:16" x14ac:dyDescent="0.3">
      <c r="A520" s="39" t="s">
        <v>253</v>
      </c>
      <c r="B520" s="39" t="s">
        <v>373</v>
      </c>
      <c r="C520" s="39" t="s">
        <v>365</v>
      </c>
      <c r="D520" s="62" t="str">
        <f>INDEX('R0. Region mapping'!$C$9:$C$24,MATCH($C520,'R0. Region mapping'!$A$9:$A$24,0))</f>
        <v>EUR</v>
      </c>
      <c r="E520" s="57"/>
      <c r="F520" s="57">
        <v>6.8324888888888796E-2</v>
      </c>
      <c r="G520" s="57">
        <v>0.13061622222222199</v>
      </c>
      <c r="H520" s="57">
        <v>8.2904343545388972</v>
      </c>
      <c r="I520" s="57">
        <v>5.3884994987833279</v>
      </c>
      <c r="J520" s="57">
        <v>93.439163648783335</v>
      </c>
      <c r="K520" s="57">
        <v>5.5274594445672722</v>
      </c>
      <c r="L520" s="57">
        <v>8.350415519866063</v>
      </c>
      <c r="M520" s="57">
        <v>5.3884994987833279</v>
      </c>
      <c r="N520" s="57">
        <v>93.439163648783335</v>
      </c>
      <c r="O520" s="57">
        <v>5.5274594445672722</v>
      </c>
      <c r="P520" s="57">
        <v>8.350415519866063</v>
      </c>
    </row>
    <row r="521" spans="1:16" x14ac:dyDescent="0.3">
      <c r="A521" s="39" t="s">
        <v>253</v>
      </c>
      <c r="B521" s="39" t="s">
        <v>298</v>
      </c>
      <c r="C521" s="39" t="s">
        <v>258</v>
      </c>
      <c r="D521" s="62" t="str">
        <f>INDEX('R0. Region mapping'!$C$9:$C$24,MATCH($C521,'R0. Region mapping'!$A$9:$A$24,0))</f>
        <v>AFR</v>
      </c>
      <c r="E521" s="57"/>
      <c r="F521" s="57">
        <v>1.6389958884031901</v>
      </c>
      <c r="G521" s="57">
        <v>23.746148199004001</v>
      </c>
      <c r="H521" s="57"/>
      <c r="I521" s="57">
        <v>118.56285347366365</v>
      </c>
      <c r="J521" s="57">
        <v>75.744472113439699</v>
      </c>
      <c r="K521" s="57">
        <v>28.777883960752529</v>
      </c>
      <c r="L521" s="57">
        <v>82.464160773929194</v>
      </c>
      <c r="M521" s="57">
        <v>73.222552797206475</v>
      </c>
      <c r="N521" s="57">
        <v>89.95036572690509</v>
      </c>
      <c r="O521" s="57">
        <v>36.150149091931695</v>
      </c>
      <c r="P521" s="57">
        <v>1.7769472368733401</v>
      </c>
    </row>
    <row r="522" spans="1:16" x14ac:dyDescent="0.3">
      <c r="A522" s="39" t="s">
        <v>253</v>
      </c>
      <c r="B522" s="39" t="s">
        <v>298</v>
      </c>
      <c r="C522" s="39" t="s">
        <v>261</v>
      </c>
      <c r="D522" s="62" t="str">
        <f>INDEX('R0. Region mapping'!$C$9:$C$24,MATCH($C522,'R0. Region mapping'!$A$9:$A$24,0))</f>
        <v>AUS</v>
      </c>
      <c r="E522" s="57"/>
      <c r="F522" s="57">
        <v>0.25260941152264693</v>
      </c>
      <c r="G522" s="57">
        <v>0.71958074579033215</v>
      </c>
      <c r="H522" s="57"/>
      <c r="I522" s="57">
        <v>0.84671581948786401</v>
      </c>
      <c r="J522" s="57">
        <v>0.102389649923896</v>
      </c>
      <c r="K522" s="57">
        <v>1.9420288291262358</v>
      </c>
      <c r="L522" s="57">
        <v>0.38017473361707638</v>
      </c>
      <c r="M522" s="57">
        <v>6.3125086112051004E-2</v>
      </c>
      <c r="N522" s="57">
        <v>7.9022244677426107E-2</v>
      </c>
      <c r="O522" s="57"/>
      <c r="P522" s="57"/>
    </row>
    <row r="523" spans="1:16" x14ac:dyDescent="0.3">
      <c r="A523" s="39" t="s">
        <v>253</v>
      </c>
      <c r="B523" s="39" t="s">
        <v>298</v>
      </c>
      <c r="C523" s="39" t="s">
        <v>341</v>
      </c>
      <c r="D523" s="62" t="str">
        <f>INDEX('R0. Region mapping'!$C$9:$C$24,MATCH($C523,'R0. Region mapping'!$A$9:$A$24,0))</f>
        <v>NAM</v>
      </c>
      <c r="E523" s="57"/>
      <c r="F523" s="57">
        <v>4.7745729339684422</v>
      </c>
      <c r="G523" s="57">
        <v>8.0515335437455295</v>
      </c>
      <c r="H523" s="57"/>
      <c r="I523" s="57">
        <v>20.299943756053167</v>
      </c>
      <c r="J523" s="57">
        <v>13.065561792732831</v>
      </c>
      <c r="K523" s="57">
        <v>37.500550465385196</v>
      </c>
      <c r="L523" s="57">
        <v>33.550063781559309</v>
      </c>
      <c r="M523" s="57">
        <v>38.353074745166793</v>
      </c>
      <c r="N523" s="57">
        <v>25.917903965456496</v>
      </c>
      <c r="O523" s="57">
        <v>5.2001322064500881</v>
      </c>
      <c r="P523" s="57"/>
    </row>
    <row r="524" spans="1:16" x14ac:dyDescent="0.3">
      <c r="A524" s="39" t="s">
        <v>253</v>
      </c>
      <c r="B524" s="39" t="s">
        <v>298</v>
      </c>
      <c r="C524" s="39" t="s">
        <v>343</v>
      </c>
      <c r="D524" s="62" t="str">
        <f>INDEX('R0. Region mapping'!$C$9:$C$24,MATCH($C524,'R0. Region mapping'!$A$9:$A$24,0))</f>
        <v>ASI</v>
      </c>
      <c r="E524" s="57"/>
      <c r="F524" s="57">
        <v>40.771185244624107</v>
      </c>
      <c r="G524" s="57">
        <v>73.225178547556894</v>
      </c>
      <c r="H524" s="57">
        <v>21.817900584420485</v>
      </c>
      <c r="I524" s="57">
        <v>39.671176489643443</v>
      </c>
      <c r="J524" s="57">
        <v>57.984605803279351</v>
      </c>
      <c r="K524" s="57">
        <v>41.313812785388102</v>
      </c>
      <c r="L524" s="57">
        <v>55.395353306389801</v>
      </c>
      <c r="M524" s="57">
        <v>43.816655408630091</v>
      </c>
      <c r="N524" s="57">
        <v>56.559044778344102</v>
      </c>
      <c r="O524" s="57"/>
      <c r="P524" s="57">
        <v>19.4572085430055</v>
      </c>
    </row>
    <row r="525" spans="1:16" x14ac:dyDescent="0.3">
      <c r="A525" s="39" t="s">
        <v>253</v>
      </c>
      <c r="B525" s="39" t="s">
        <v>298</v>
      </c>
      <c r="C525" s="39" t="s">
        <v>345</v>
      </c>
      <c r="D525" s="62" t="str">
        <f>INDEX('R0. Region mapping'!$C$9:$C$24,MATCH($C525,'R0. Region mapping'!$A$9:$A$24,0))</f>
        <v>LAM</v>
      </c>
      <c r="E525" s="57"/>
      <c r="F525" s="57">
        <v>33.011091341267736</v>
      </c>
      <c r="G525" s="57">
        <v>58.349567874061499</v>
      </c>
      <c r="H525" s="57">
        <v>1.33372108979252</v>
      </c>
      <c r="I525" s="57">
        <v>25.80839529471471</v>
      </c>
      <c r="J525" s="57">
        <v>79.198657217050595</v>
      </c>
      <c r="K525" s="57">
        <v>190.04958607914313</v>
      </c>
      <c r="L525" s="57">
        <v>110.54802237933981</v>
      </c>
      <c r="M525" s="57">
        <v>137.80337929573102</v>
      </c>
      <c r="N525" s="57">
        <v>128.10299519573223</v>
      </c>
      <c r="O525" s="57">
        <v>124.77444450726942</v>
      </c>
      <c r="P525" s="57">
        <v>23.941778633416</v>
      </c>
    </row>
    <row r="526" spans="1:16" x14ac:dyDescent="0.3">
      <c r="A526" s="39" t="s">
        <v>253</v>
      </c>
      <c r="B526" s="39" t="s">
        <v>298</v>
      </c>
      <c r="C526" s="39" t="s">
        <v>347</v>
      </c>
      <c r="D526" s="62" t="str">
        <f>INDEX('R0. Region mapping'!$C$9:$C$24,MATCH($C526,'R0. Region mapping'!$A$9:$A$24,0))</f>
        <v>EUR</v>
      </c>
      <c r="E526" s="57"/>
      <c r="F526" s="57">
        <v>5.7729651000146038</v>
      </c>
      <c r="G526" s="57">
        <v>2.0625446839356312</v>
      </c>
      <c r="H526" s="57">
        <v>0.93989909593592702</v>
      </c>
      <c r="I526" s="57">
        <v>5.9098847575559894</v>
      </c>
      <c r="J526" s="57">
        <v>4.5399455344469644</v>
      </c>
      <c r="K526" s="57"/>
      <c r="L526" s="57">
        <v>10.74318888823224</v>
      </c>
      <c r="M526" s="57">
        <v>3.8070645576256958</v>
      </c>
      <c r="N526" s="57">
        <v>4.5926583914349459</v>
      </c>
      <c r="O526" s="57">
        <v>6.75565750834234</v>
      </c>
      <c r="P526" s="57">
        <v>1.19957588887185</v>
      </c>
    </row>
    <row r="527" spans="1:16" x14ac:dyDescent="0.3">
      <c r="A527" s="39" t="s">
        <v>253</v>
      </c>
      <c r="B527" s="39" t="s">
        <v>298</v>
      </c>
      <c r="C527" s="39" t="s">
        <v>349</v>
      </c>
      <c r="D527" s="62" t="str">
        <f>INDEX('R0. Region mapping'!$C$9:$C$24,MATCH($C527,'R0. Region mapping'!$A$9:$A$24,0))</f>
        <v>ASI</v>
      </c>
      <c r="E527" s="57"/>
      <c r="F527" s="57"/>
      <c r="G527" s="57">
        <v>4.6171464300188596</v>
      </c>
      <c r="H527" s="57">
        <v>23.000039893618901</v>
      </c>
      <c r="I527" s="57">
        <v>120.69810929192309</v>
      </c>
      <c r="J527" s="57">
        <v>34.198964527174091</v>
      </c>
      <c r="K527" s="57">
        <v>20.189843480469321</v>
      </c>
      <c r="L527" s="57">
        <v>35.315134662414351</v>
      </c>
      <c r="M527" s="57">
        <v>13.737370649740651</v>
      </c>
      <c r="N527" s="57">
        <v>11.211641445695111</v>
      </c>
      <c r="O527" s="57">
        <v>16.690150020115958</v>
      </c>
      <c r="P527" s="57">
        <v>7.6043374573322202</v>
      </c>
    </row>
    <row r="528" spans="1:16" x14ac:dyDescent="0.3">
      <c r="A528" s="39" t="s">
        <v>253</v>
      </c>
      <c r="B528" s="39" t="s">
        <v>298</v>
      </c>
      <c r="C528" s="39" t="s">
        <v>351</v>
      </c>
      <c r="D528" s="62" t="str">
        <f>INDEX('R0. Region mapping'!$C$9:$C$24,MATCH($C528,'R0. Region mapping'!$A$9:$A$24,0))</f>
        <v>ASI</v>
      </c>
      <c r="E528" s="57"/>
      <c r="F528" s="57">
        <v>23.723994884249862</v>
      </c>
      <c r="G528" s="57">
        <v>9.14824277955295</v>
      </c>
      <c r="H528" s="57">
        <v>4.6491705997597004</v>
      </c>
      <c r="I528" s="57">
        <v>36.180095433643011</v>
      </c>
      <c r="J528" s="57">
        <v>21.795519060012971</v>
      </c>
      <c r="K528" s="57">
        <v>16.1216438356164</v>
      </c>
      <c r="L528" s="57">
        <v>21.488542137058879</v>
      </c>
      <c r="M528" s="57">
        <v>16.283511989206705</v>
      </c>
      <c r="N528" s="57">
        <v>20.770814435376099</v>
      </c>
      <c r="O528" s="57">
        <v>16.1216438356164</v>
      </c>
      <c r="P528" s="57">
        <v>5.9336507278689599</v>
      </c>
    </row>
    <row r="529" spans="1:16" x14ac:dyDescent="0.3">
      <c r="A529" s="39" t="s">
        <v>253</v>
      </c>
      <c r="B529" s="39" t="s">
        <v>298</v>
      </c>
      <c r="C529" s="39" t="s">
        <v>353</v>
      </c>
      <c r="D529" s="62" t="str">
        <f>INDEX('R0. Region mapping'!$C$9:$C$24,MATCH($C529,'R0. Region mapping'!$A$9:$A$24,0))</f>
        <v>ASI</v>
      </c>
      <c r="E529" s="57"/>
      <c r="F529" s="57">
        <v>1.1054336423203639</v>
      </c>
      <c r="G529" s="57">
        <v>0.79164689467166305</v>
      </c>
      <c r="H529" s="57">
        <v>0.22922992042440299</v>
      </c>
      <c r="I529" s="57">
        <v>2.2153448775611579</v>
      </c>
      <c r="J529" s="57">
        <v>0.68768976127320891</v>
      </c>
      <c r="K529" s="57">
        <v>0.38150551416593198</v>
      </c>
      <c r="L529" s="57">
        <v>0.22922992042440299</v>
      </c>
      <c r="M529" s="57">
        <v>0.42279849501233202</v>
      </c>
      <c r="N529" s="57"/>
      <c r="O529" s="57">
        <v>0.34021253331953299</v>
      </c>
      <c r="P529" s="57"/>
    </row>
    <row r="530" spans="1:16" x14ac:dyDescent="0.3">
      <c r="A530" s="39" t="s">
        <v>253</v>
      </c>
      <c r="B530" s="39" t="s">
        <v>298</v>
      </c>
      <c r="C530" s="39" t="s">
        <v>355</v>
      </c>
      <c r="D530" s="62" t="str">
        <f>INDEX('R0. Region mapping'!$C$9:$C$24,MATCH($C530,'R0. Region mapping'!$A$9:$A$24,0))</f>
        <v>AFR</v>
      </c>
      <c r="E530" s="57"/>
      <c r="F530" s="57">
        <v>4.4169825470929398</v>
      </c>
      <c r="G530" s="57">
        <v>4.6123402778403095</v>
      </c>
      <c r="H530" s="57">
        <v>6.5811032554207893E-2</v>
      </c>
      <c r="I530" s="57">
        <v>12.41521295850611</v>
      </c>
      <c r="J530" s="57">
        <v>20.660620359858171</v>
      </c>
      <c r="K530" s="57">
        <v>1.45888334988562</v>
      </c>
      <c r="L530" s="57"/>
      <c r="M530" s="57">
        <v>17.53529827043716</v>
      </c>
      <c r="N530" s="57"/>
      <c r="O530" s="57">
        <v>1.34752459105385</v>
      </c>
      <c r="P530" s="57">
        <v>0.142125130970853</v>
      </c>
    </row>
    <row r="531" spans="1:16" x14ac:dyDescent="0.3">
      <c r="A531" s="39" t="s">
        <v>253</v>
      </c>
      <c r="B531" s="39" t="s">
        <v>298</v>
      </c>
      <c r="C531" s="39" t="s">
        <v>357</v>
      </c>
      <c r="D531" s="62" t="str">
        <f>INDEX('R0. Region mapping'!$C$9:$C$24,MATCH($C531,'R0. Region mapping'!$A$9:$A$24,0))</f>
        <v>LAM</v>
      </c>
      <c r="E531" s="57"/>
      <c r="F531" s="57">
        <v>0.17181362360478361</v>
      </c>
      <c r="G531" s="57">
        <v>0.5383678425155789</v>
      </c>
      <c r="H531" s="57">
        <v>9.2803317888931494E-2</v>
      </c>
      <c r="I531" s="57">
        <v>0.26930631951498052</v>
      </c>
      <c r="J531" s="57">
        <v>1.8776021912498511</v>
      </c>
      <c r="K531" s="57">
        <v>2.7530056057548751</v>
      </c>
      <c r="L531" s="57">
        <v>2.8204035838868289</v>
      </c>
      <c r="M531" s="57">
        <v>2.7343847868953328</v>
      </c>
      <c r="N531" s="57">
        <v>2.7928261691055241</v>
      </c>
      <c r="O531" s="57"/>
      <c r="P531" s="57">
        <v>0.17882690197209</v>
      </c>
    </row>
    <row r="532" spans="1:16" x14ac:dyDescent="0.3">
      <c r="A532" s="39" t="s">
        <v>253</v>
      </c>
      <c r="B532" s="39" t="s">
        <v>298</v>
      </c>
      <c r="C532" s="39" t="s">
        <v>359</v>
      </c>
      <c r="D532" s="62" t="str">
        <f>INDEX('R0. Region mapping'!$C$9:$C$24,MATCH($C532,'R0. Region mapping'!$A$9:$A$24,0))</f>
        <v>ASI</v>
      </c>
      <c r="E532" s="57"/>
      <c r="F532" s="57">
        <v>8.7144801997660295</v>
      </c>
      <c r="G532" s="57">
        <v>34.436529212657661</v>
      </c>
      <c r="H532" s="57">
        <v>3.874384523363763</v>
      </c>
      <c r="I532" s="57">
        <v>37.539378955344475</v>
      </c>
      <c r="J532" s="57">
        <v>17.661111111111101</v>
      </c>
      <c r="K532" s="57">
        <v>49.764138900981543</v>
      </c>
      <c r="L532" s="57">
        <v>42.291510956411521</v>
      </c>
      <c r="M532" s="57">
        <v>50.584386976039433</v>
      </c>
      <c r="N532" s="57">
        <v>41.9592541856926</v>
      </c>
      <c r="O532" s="57">
        <v>49.049528174978974</v>
      </c>
      <c r="P532" s="57"/>
    </row>
    <row r="533" spans="1:16" x14ac:dyDescent="0.3">
      <c r="A533" s="39" t="s">
        <v>253</v>
      </c>
      <c r="B533" s="39" t="s">
        <v>298</v>
      </c>
      <c r="C533" s="39" t="s">
        <v>361</v>
      </c>
      <c r="D533" s="62" t="str">
        <f>INDEX('R0. Region mapping'!$C$9:$C$24,MATCH($C533,'R0. Region mapping'!$A$9:$A$24,0))</f>
        <v>ASI</v>
      </c>
      <c r="E533" s="57"/>
      <c r="F533" s="57"/>
      <c r="G533" s="57">
        <v>7.4902219031269299E-2</v>
      </c>
      <c r="H533" s="57">
        <v>0.82862028618327299</v>
      </c>
      <c r="I533" s="57">
        <v>3.2647482314882801</v>
      </c>
      <c r="J533" s="57">
        <v>3.5449333387087081</v>
      </c>
      <c r="K533" s="57">
        <v>3.6004736470183901E-2</v>
      </c>
      <c r="L533" s="57">
        <v>0.23788159444610199</v>
      </c>
      <c r="M533" s="57"/>
      <c r="N533" s="57">
        <v>0.30360389358581402</v>
      </c>
      <c r="O533" s="57">
        <v>5.4019663053355096</v>
      </c>
      <c r="P533" s="57"/>
    </row>
    <row r="534" spans="1:16" x14ac:dyDescent="0.3">
      <c r="A534" s="39" t="s">
        <v>253</v>
      </c>
      <c r="B534" s="39" t="s">
        <v>298</v>
      </c>
      <c r="C534" s="39" t="s">
        <v>363</v>
      </c>
      <c r="D534" s="62" t="str">
        <f>INDEX('R0. Region mapping'!$C$9:$C$24,MATCH($C534,'R0. Region mapping'!$A$9:$A$24,0))</f>
        <v>NAM</v>
      </c>
      <c r="E534" s="57"/>
      <c r="F534" s="57">
        <v>4.3750631846816805</v>
      </c>
      <c r="G534" s="57">
        <v>6.26037903549273</v>
      </c>
      <c r="H534" s="57"/>
      <c r="I534" s="57">
        <v>58.602925267832106</v>
      </c>
      <c r="J534" s="57">
        <v>49.206729793796427</v>
      </c>
      <c r="K534" s="57">
        <v>87.72909073818002</v>
      </c>
      <c r="L534" s="57">
        <v>75.058464445332703</v>
      </c>
      <c r="M534" s="57">
        <v>5.52326445071939</v>
      </c>
      <c r="N534" s="57">
        <v>3.0944533855630123</v>
      </c>
      <c r="O534" s="57"/>
      <c r="P534" s="57"/>
    </row>
    <row r="535" spans="1:16" x14ac:dyDescent="0.3">
      <c r="A535" s="39" t="s">
        <v>253</v>
      </c>
      <c r="B535" s="39" t="s">
        <v>298</v>
      </c>
      <c r="C535" s="39" t="s">
        <v>365</v>
      </c>
      <c r="D535" s="62" t="str">
        <f>INDEX('R0. Region mapping'!$C$9:$C$24,MATCH($C535,'R0. Region mapping'!$A$9:$A$24,0))</f>
        <v>EUR</v>
      </c>
      <c r="E535" s="57"/>
      <c r="F535" s="57">
        <v>2.7595216063873198</v>
      </c>
      <c r="G535" s="57">
        <v>7.3070790233792202</v>
      </c>
      <c r="H535" s="57"/>
      <c r="I535" s="57">
        <v>13.195691192932451</v>
      </c>
      <c r="J535" s="57">
        <v>13.422134173022059</v>
      </c>
      <c r="K535" s="57">
        <v>52.205508698202109</v>
      </c>
      <c r="L535" s="57"/>
      <c r="M535" s="57">
        <v>2.57741145175138</v>
      </c>
      <c r="N535" s="57">
        <v>0.27184286103414701</v>
      </c>
      <c r="O535" s="57">
        <v>2.9766717950222801</v>
      </c>
      <c r="P535" s="57"/>
    </row>
    <row r="536" spans="1:16" x14ac:dyDescent="0.3">
      <c r="A536" s="39" t="s">
        <v>253</v>
      </c>
      <c r="B536" s="39" t="s">
        <v>374</v>
      </c>
      <c r="C536" s="39" t="s">
        <v>258</v>
      </c>
      <c r="D536" s="62" t="str">
        <f>INDEX('R0. Region mapping'!$C$9:$C$24,MATCH($C536,'R0. Region mapping'!$A$9:$A$24,0))</f>
        <v>AFR</v>
      </c>
      <c r="E536" s="57">
        <v>7.5393108359502499</v>
      </c>
      <c r="F536" s="57"/>
      <c r="G536" s="57"/>
      <c r="H536" s="57"/>
      <c r="I536" s="57">
        <v>7.2197885086715701</v>
      </c>
      <c r="J536" s="57">
        <v>20.368814704877401</v>
      </c>
      <c r="K536" s="57">
        <v>24.022015744289799</v>
      </c>
      <c r="L536" s="57">
        <v>9.7646137857762092</v>
      </c>
      <c r="M536" s="57">
        <v>17.896525134451402</v>
      </c>
      <c r="N536" s="57">
        <v>28.4621359249211</v>
      </c>
      <c r="O536" s="57">
        <v>29.556170223055599</v>
      </c>
      <c r="P536" s="57"/>
    </row>
    <row r="537" spans="1:16" x14ac:dyDescent="0.3">
      <c r="A537" s="39" t="s">
        <v>253</v>
      </c>
      <c r="B537" s="39" t="s">
        <v>374</v>
      </c>
      <c r="C537" s="39" t="s">
        <v>261</v>
      </c>
      <c r="D537" s="62" t="str">
        <f>INDEX('R0. Region mapping'!$C$9:$C$24,MATCH($C537,'R0. Region mapping'!$A$9:$A$24,0))</f>
        <v>AUS</v>
      </c>
      <c r="E537" s="57">
        <v>2.8538812785388101</v>
      </c>
      <c r="F537" s="57"/>
      <c r="G537" s="57"/>
      <c r="H537" s="57"/>
      <c r="I537" s="57">
        <v>1.4586504312531701</v>
      </c>
      <c r="J537" s="57">
        <v>2.4503126186403801</v>
      </c>
      <c r="K537" s="57">
        <v>5.7998291427825999</v>
      </c>
      <c r="L537" s="57">
        <v>1.8335720894141501</v>
      </c>
      <c r="M537" s="57">
        <v>3.4358492255349602</v>
      </c>
      <c r="N537" s="57">
        <v>3.9705173519796899</v>
      </c>
      <c r="O537" s="57">
        <v>6.8201383319072599</v>
      </c>
      <c r="P537" s="57"/>
    </row>
    <row r="538" spans="1:16" x14ac:dyDescent="0.3">
      <c r="A538" s="39" t="s">
        <v>253</v>
      </c>
      <c r="B538" s="39" t="s">
        <v>374</v>
      </c>
      <c r="C538" s="39" t="s">
        <v>341</v>
      </c>
      <c r="D538" s="62" t="str">
        <f>INDEX('R0. Region mapping'!$C$9:$C$24,MATCH($C538,'R0. Region mapping'!$A$9:$A$24,0))</f>
        <v>NAM</v>
      </c>
      <c r="E538" s="57">
        <v>12.347838908062</v>
      </c>
      <c r="F538" s="57"/>
      <c r="G538" s="57"/>
      <c r="H538" s="57"/>
      <c r="I538" s="57"/>
      <c r="J538" s="57"/>
      <c r="K538" s="57">
        <v>9.1821784638882296</v>
      </c>
      <c r="L538" s="57"/>
      <c r="M538" s="57"/>
      <c r="N538" s="57">
        <v>9.8793036835617395E-2</v>
      </c>
      <c r="O538" s="57">
        <v>9.1889955298271992</v>
      </c>
      <c r="P538" s="57"/>
    </row>
    <row r="539" spans="1:16" x14ac:dyDescent="0.3">
      <c r="A539" s="39" t="s">
        <v>253</v>
      </c>
      <c r="B539" s="39" t="s">
        <v>374</v>
      </c>
      <c r="C539" s="39" t="s">
        <v>343</v>
      </c>
      <c r="D539" s="62" t="str">
        <f>INDEX('R0. Region mapping'!$C$9:$C$24,MATCH($C539,'R0. Region mapping'!$A$9:$A$24,0))</f>
        <v>ASI</v>
      </c>
      <c r="E539" s="57">
        <v>83.440249490289403</v>
      </c>
      <c r="F539" s="57"/>
      <c r="G539" s="57"/>
      <c r="H539" s="57"/>
      <c r="I539" s="57"/>
      <c r="J539" s="57">
        <v>62.485246321359497</v>
      </c>
      <c r="K539" s="57">
        <v>96.92188404481</v>
      </c>
      <c r="L539" s="57">
        <v>46.186560921969402</v>
      </c>
      <c r="M539" s="57">
        <v>4.1804129528882399</v>
      </c>
      <c r="N539" s="57">
        <v>65.257371453792302</v>
      </c>
      <c r="O539" s="57">
        <v>87.526824621597001</v>
      </c>
      <c r="P539" s="57"/>
    </row>
    <row r="540" spans="1:16" x14ac:dyDescent="0.3">
      <c r="A540" s="39" t="s">
        <v>253</v>
      </c>
      <c r="B540" s="39" t="s">
        <v>374</v>
      </c>
      <c r="C540" s="39" t="s">
        <v>345</v>
      </c>
      <c r="D540" s="62" t="str">
        <f>INDEX('R0. Region mapping'!$C$9:$C$24,MATCH($C540,'R0. Region mapping'!$A$9:$A$24,0))</f>
        <v>LAM</v>
      </c>
      <c r="E540" s="57">
        <v>5.7282892935355099</v>
      </c>
      <c r="F540" s="57"/>
      <c r="G540" s="57"/>
      <c r="H540" s="57"/>
      <c r="I540" s="57">
        <v>6.8085623075087902</v>
      </c>
      <c r="J540" s="57">
        <v>20.553979193736701</v>
      </c>
      <c r="K540" s="57">
        <v>22.538119088824299</v>
      </c>
      <c r="L540" s="57">
        <v>10.070862780208</v>
      </c>
      <c r="M540" s="57">
        <v>17.6703046054295</v>
      </c>
      <c r="N540" s="57">
        <v>28.8211143946329</v>
      </c>
      <c r="O540" s="57">
        <v>28.253548675968101</v>
      </c>
      <c r="P540" s="57"/>
    </row>
    <row r="541" spans="1:16" x14ac:dyDescent="0.3">
      <c r="A541" s="39" t="s">
        <v>253</v>
      </c>
      <c r="B541" s="39" t="s">
        <v>374</v>
      </c>
      <c r="C541" s="39" t="s">
        <v>347</v>
      </c>
      <c r="D541" s="62" t="str">
        <f>INDEX('R0. Region mapping'!$C$9:$C$24,MATCH($C541,'R0. Region mapping'!$A$9:$A$24,0))</f>
        <v>EUR</v>
      </c>
      <c r="E541" s="57">
        <v>4.6821978080961699</v>
      </c>
      <c r="F541" s="57"/>
      <c r="G541" s="57"/>
      <c r="H541" s="57"/>
      <c r="I541" s="57">
        <v>1.2048069216577999</v>
      </c>
      <c r="J541" s="57">
        <v>1.5619542817116701</v>
      </c>
      <c r="K541" s="57">
        <v>4.7236776673956404</v>
      </c>
      <c r="L541" s="57"/>
      <c r="M541" s="57">
        <v>1.2823423464271</v>
      </c>
      <c r="N541" s="57">
        <v>1.7963434314079201</v>
      </c>
      <c r="O541" s="57">
        <v>4.89222236667855</v>
      </c>
      <c r="P541" s="57"/>
    </row>
    <row r="542" spans="1:16" x14ac:dyDescent="0.3">
      <c r="A542" s="39" t="s">
        <v>253</v>
      </c>
      <c r="B542" s="39" t="s">
        <v>374</v>
      </c>
      <c r="C542" s="39" t="s">
        <v>349</v>
      </c>
      <c r="D542" s="62" t="str">
        <f>INDEX('R0. Region mapping'!$C$9:$C$24,MATCH($C542,'R0. Region mapping'!$A$9:$A$24,0))</f>
        <v>ASI</v>
      </c>
      <c r="E542" s="57">
        <v>50.570220002390798</v>
      </c>
      <c r="F542" s="57"/>
      <c r="G542" s="57"/>
      <c r="H542" s="57"/>
      <c r="I542" s="57">
        <v>17.725773718924401</v>
      </c>
      <c r="J542" s="57">
        <v>5.0811574279004796</v>
      </c>
      <c r="K542" s="57">
        <v>31.647241346058099</v>
      </c>
      <c r="L542" s="57"/>
      <c r="M542" s="57">
        <v>6.4014070472858302</v>
      </c>
      <c r="N542" s="57">
        <v>0.997002563743834</v>
      </c>
      <c r="O542" s="57">
        <v>28.521841368939999</v>
      </c>
      <c r="P542" s="57"/>
    </row>
    <row r="543" spans="1:16" x14ac:dyDescent="0.3">
      <c r="A543" s="39" t="s">
        <v>253</v>
      </c>
      <c r="B543" s="39" t="s">
        <v>374</v>
      </c>
      <c r="C543" s="39" t="s">
        <v>351</v>
      </c>
      <c r="D543" s="62" t="str">
        <f>INDEX('R0. Region mapping'!$C$9:$C$24,MATCH($C543,'R0. Region mapping'!$A$9:$A$24,0))</f>
        <v>ASI</v>
      </c>
      <c r="E543" s="57">
        <v>24.854619359856599</v>
      </c>
      <c r="F543" s="57"/>
      <c r="G543" s="57"/>
      <c r="H543" s="57"/>
      <c r="I543" s="57"/>
      <c r="J543" s="57">
        <v>27.894491715378599</v>
      </c>
      <c r="K543" s="57">
        <v>45.138620312954302</v>
      </c>
      <c r="L543" s="57">
        <v>12.297586354935699</v>
      </c>
      <c r="M543" s="57">
        <v>13.8140605245122</v>
      </c>
      <c r="N543" s="57">
        <v>38.296951678813997</v>
      </c>
      <c r="O543" s="57">
        <v>52.1723811985851</v>
      </c>
      <c r="P543" s="57"/>
    </row>
    <row r="544" spans="1:16" x14ac:dyDescent="0.3">
      <c r="A544" s="39" t="s">
        <v>253</v>
      </c>
      <c r="B544" s="39" t="s">
        <v>374</v>
      </c>
      <c r="C544" s="39" t="s">
        <v>353</v>
      </c>
      <c r="D544" s="62" t="str">
        <f>INDEX('R0. Region mapping'!$C$9:$C$24,MATCH($C544,'R0. Region mapping'!$A$9:$A$24,0))</f>
        <v>ASI</v>
      </c>
      <c r="E544" s="57">
        <v>26.649836308442701</v>
      </c>
      <c r="F544" s="57"/>
      <c r="G544" s="57"/>
      <c r="H544" s="57"/>
      <c r="I544" s="57">
        <v>11.0564571578387</v>
      </c>
      <c r="J544" s="57">
        <v>9.0487718023602497</v>
      </c>
      <c r="K544" s="57">
        <v>19.233621702980901</v>
      </c>
      <c r="L544" s="57">
        <v>18.116348920313602</v>
      </c>
      <c r="M544" s="57">
        <v>18.353555972712801</v>
      </c>
      <c r="N544" s="57">
        <v>8.3564028671681392</v>
      </c>
      <c r="O544" s="57">
        <v>17.795140015229599</v>
      </c>
      <c r="P544" s="57"/>
    </row>
    <row r="545" spans="1:16" x14ac:dyDescent="0.3">
      <c r="A545" s="39" t="s">
        <v>253</v>
      </c>
      <c r="B545" s="39" t="s">
        <v>374</v>
      </c>
      <c r="C545" s="39" t="s">
        <v>355</v>
      </c>
      <c r="D545" s="62" t="str">
        <f>INDEX('R0. Region mapping'!$C$9:$C$24,MATCH($C545,'R0. Region mapping'!$A$9:$A$24,0))</f>
        <v>AFR</v>
      </c>
      <c r="E545" s="57">
        <v>4.5326349717969396</v>
      </c>
      <c r="F545" s="57"/>
      <c r="G545" s="57"/>
      <c r="H545" s="57"/>
      <c r="I545" s="57">
        <v>7.3902468140985498</v>
      </c>
      <c r="J545" s="57">
        <v>13.5367164238643</v>
      </c>
      <c r="K545" s="57">
        <v>15.6139088186224</v>
      </c>
      <c r="L545" s="57">
        <v>6.4035126988390498</v>
      </c>
      <c r="M545" s="57">
        <v>14.4951055003432</v>
      </c>
      <c r="N545" s="57">
        <v>18.906862960408901</v>
      </c>
      <c r="O545" s="57">
        <v>19.267996024280901</v>
      </c>
      <c r="P545" s="57"/>
    </row>
    <row r="546" spans="1:16" x14ac:dyDescent="0.3">
      <c r="A546" s="39" t="s">
        <v>253</v>
      </c>
      <c r="B546" s="39" t="s">
        <v>374</v>
      </c>
      <c r="C546" s="39" t="s">
        <v>357</v>
      </c>
      <c r="D546" s="62" t="str">
        <f>INDEX('R0. Region mapping'!$C$9:$C$24,MATCH($C546,'R0. Region mapping'!$A$9:$A$24,0))</f>
        <v>LAM</v>
      </c>
      <c r="E546" s="57">
        <v>12.155054865118601</v>
      </c>
      <c r="F546" s="57"/>
      <c r="G546" s="57"/>
      <c r="H546" s="57"/>
      <c r="I546" s="57">
        <v>1.8279699484380101</v>
      </c>
      <c r="J546" s="57">
        <v>22.682315063503399</v>
      </c>
      <c r="K546" s="57">
        <v>30.043466937532099</v>
      </c>
      <c r="L546" s="57">
        <v>10.9721133036787</v>
      </c>
      <c r="M546" s="57">
        <v>13.661843481322601</v>
      </c>
      <c r="N546" s="57">
        <v>31.686555982307301</v>
      </c>
      <c r="O546" s="57">
        <v>36.242323906713601</v>
      </c>
      <c r="P546" s="57"/>
    </row>
    <row r="547" spans="1:16" x14ac:dyDescent="0.3">
      <c r="A547" s="39" t="s">
        <v>253</v>
      </c>
      <c r="B547" s="39" t="s">
        <v>374</v>
      </c>
      <c r="C547" s="39" t="s">
        <v>359</v>
      </c>
      <c r="D547" s="62" t="str">
        <f>INDEX('R0. Region mapping'!$C$9:$C$24,MATCH($C547,'R0. Region mapping'!$A$9:$A$24,0))</f>
        <v>ASI</v>
      </c>
      <c r="E547" s="57">
        <v>37.671372289412403</v>
      </c>
      <c r="F547" s="57"/>
      <c r="G547" s="57"/>
      <c r="H547" s="57"/>
      <c r="I547" s="57">
        <v>28.6436590367754</v>
      </c>
      <c r="J547" s="57">
        <v>62.892500242161098</v>
      </c>
      <c r="K547" s="57"/>
      <c r="L547" s="57">
        <v>113.759116805331</v>
      </c>
      <c r="M547" s="57">
        <v>60.292114221265798</v>
      </c>
      <c r="N547" s="57">
        <v>86.667600605270806</v>
      </c>
      <c r="O547" s="57">
        <v>15.8588440584571</v>
      </c>
      <c r="P547" s="57"/>
    </row>
    <row r="548" spans="1:16" x14ac:dyDescent="0.3">
      <c r="A548" s="39" t="s">
        <v>253</v>
      </c>
      <c r="B548" s="39" t="s">
        <v>374</v>
      </c>
      <c r="C548" s="39" t="s">
        <v>361</v>
      </c>
      <c r="D548" s="62" t="str">
        <f>INDEX('R0. Region mapping'!$C$9:$C$24,MATCH($C548,'R0. Region mapping'!$A$9:$A$24,0))</f>
        <v>ASI</v>
      </c>
      <c r="E548" s="57">
        <v>20.0175222301215</v>
      </c>
      <c r="F548" s="57"/>
      <c r="G548" s="57"/>
      <c r="H548" s="57"/>
      <c r="I548" s="57">
        <v>6.4216737692710497</v>
      </c>
      <c r="J548" s="57">
        <v>8.5279761510091898</v>
      </c>
      <c r="K548" s="57">
        <v>23.826040789132001</v>
      </c>
      <c r="L548" s="57">
        <v>2.6412512388953</v>
      </c>
      <c r="M548" s="57">
        <v>7.6210621138457597</v>
      </c>
      <c r="N548" s="57">
        <v>9.4307846764416308</v>
      </c>
      <c r="O548" s="57">
        <v>24.381906884624399</v>
      </c>
      <c r="P548" s="57"/>
    </row>
    <row r="549" spans="1:16" x14ac:dyDescent="0.3">
      <c r="A549" s="39" t="s">
        <v>253</v>
      </c>
      <c r="B549" s="39" t="s">
        <v>374</v>
      </c>
      <c r="C549" s="39" t="s">
        <v>363</v>
      </c>
      <c r="D549" s="62" t="str">
        <f>INDEX('R0. Region mapping'!$C$9:$C$24,MATCH($C549,'R0. Region mapping'!$A$9:$A$24,0))</f>
        <v>NAM</v>
      </c>
      <c r="E549" s="57">
        <v>69.841074808809196</v>
      </c>
      <c r="F549" s="57"/>
      <c r="G549" s="57"/>
      <c r="H549" s="57"/>
      <c r="I549" s="57">
        <v>5.25115146772721</v>
      </c>
      <c r="J549" s="57">
        <v>54.948338545964504</v>
      </c>
      <c r="K549" s="57">
        <v>97.224762322558405</v>
      </c>
      <c r="L549" s="57">
        <v>13.9981654898457</v>
      </c>
      <c r="M549" s="57">
        <v>25.0540741724833</v>
      </c>
      <c r="N549" s="57">
        <v>69.498627472704001</v>
      </c>
      <c r="O549" s="57">
        <v>34.559842486949698</v>
      </c>
      <c r="P549" s="57"/>
    </row>
    <row r="550" spans="1:16" x14ac:dyDescent="0.3">
      <c r="A550" s="39" t="s">
        <v>253</v>
      </c>
      <c r="B550" s="39" t="s">
        <v>374</v>
      </c>
      <c r="C550" s="39" t="s">
        <v>365</v>
      </c>
      <c r="D550" s="62" t="str">
        <f>INDEX('R0. Region mapping'!$C$9:$C$24,MATCH($C550,'R0. Region mapping'!$A$9:$A$24,0))</f>
        <v>EUR</v>
      </c>
      <c r="E550" s="57">
        <v>101.547794336724</v>
      </c>
      <c r="F550" s="57"/>
      <c r="G550" s="57"/>
      <c r="H550" s="57"/>
      <c r="I550" s="57">
        <v>21.293257792024001</v>
      </c>
      <c r="J550" s="57">
        <v>29.0645962821403</v>
      </c>
      <c r="K550" s="57">
        <v>101.32474994910299</v>
      </c>
      <c r="L550" s="57"/>
      <c r="M550" s="57">
        <v>21.995465718267599</v>
      </c>
      <c r="N550" s="57">
        <v>16.051705608695698</v>
      </c>
      <c r="O550" s="57">
        <v>23.247461883318302</v>
      </c>
      <c r="P550" s="57"/>
    </row>
    <row r="551" spans="1:16" x14ac:dyDescent="0.3">
      <c r="A551" s="39" t="s">
        <v>253</v>
      </c>
      <c r="B551" s="39" t="s">
        <v>300</v>
      </c>
      <c r="C551" s="39" t="s">
        <v>258</v>
      </c>
      <c r="D551" s="62" t="str">
        <f>INDEX('R0. Region mapping'!$C$9:$C$24,MATCH($C551,'R0. Region mapping'!$A$9:$A$24,0))</f>
        <v>AFR</v>
      </c>
      <c r="E551" s="57"/>
      <c r="F551" s="57">
        <v>9.6271169319645106E-3</v>
      </c>
      <c r="G551" s="57"/>
      <c r="H551" s="57">
        <v>1.41248559344415E-2</v>
      </c>
      <c r="I551" s="57"/>
      <c r="J551" s="57"/>
      <c r="K551" s="57"/>
      <c r="L551" s="57">
        <v>0.22441564517702201</v>
      </c>
      <c r="M551" s="57"/>
      <c r="N551" s="57"/>
      <c r="O551" s="57"/>
      <c r="P551" s="57"/>
    </row>
    <row r="552" spans="1:16" x14ac:dyDescent="0.3">
      <c r="A552" s="39" t="s">
        <v>253</v>
      </c>
      <c r="B552" s="39" t="s">
        <v>300</v>
      </c>
      <c r="C552" s="39" t="s">
        <v>261</v>
      </c>
      <c r="D552" s="62" t="str">
        <f>INDEX('R0. Region mapping'!$C$9:$C$24,MATCH($C552,'R0. Region mapping'!$A$9:$A$24,0))</f>
        <v>AUS</v>
      </c>
      <c r="E552" s="57"/>
      <c r="F552" s="57">
        <v>3.7147728757476697E-2</v>
      </c>
      <c r="G552" s="57"/>
      <c r="H552" s="57"/>
      <c r="I552" s="57"/>
      <c r="J552" s="57"/>
      <c r="K552" s="57"/>
      <c r="L552" s="57"/>
      <c r="M552" s="57">
        <v>0.28615234796830102</v>
      </c>
      <c r="N552" s="57"/>
      <c r="O552" s="57"/>
      <c r="P552" s="57"/>
    </row>
    <row r="553" spans="1:16" x14ac:dyDescent="0.3">
      <c r="A553" s="39" t="s">
        <v>253</v>
      </c>
      <c r="B553" s="39" t="s">
        <v>300</v>
      </c>
      <c r="C553" s="39" t="s">
        <v>345</v>
      </c>
      <c r="D553" s="62" t="str">
        <f>INDEX('R0. Region mapping'!$C$9:$C$24,MATCH($C553,'R0. Region mapping'!$A$9:$A$24,0))</f>
        <v>LAM</v>
      </c>
      <c r="E553" s="57"/>
      <c r="F553" s="57">
        <v>4.5224836286527299E-2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</row>
    <row r="554" spans="1:16" x14ac:dyDescent="0.3">
      <c r="A554" s="39" t="s">
        <v>253</v>
      </c>
      <c r="B554" s="39" t="s">
        <v>300</v>
      </c>
      <c r="C554" s="39" t="s">
        <v>353</v>
      </c>
      <c r="D554" s="62" t="str">
        <f>INDEX('R0. Region mapping'!$C$9:$C$24,MATCH($C554,'R0. Region mapping'!$A$9:$A$24,0))</f>
        <v>ASI</v>
      </c>
      <c r="E554" s="57"/>
      <c r="F554" s="57"/>
      <c r="G554" s="57"/>
      <c r="H554" s="57">
        <v>0.71737933536276</v>
      </c>
      <c r="I554" s="57"/>
      <c r="J554" s="57"/>
      <c r="K554" s="57"/>
      <c r="L554" s="57"/>
      <c r="M554" s="57"/>
      <c r="N554" s="57"/>
      <c r="O554" s="57"/>
      <c r="P554" s="57"/>
    </row>
    <row r="555" spans="1:16" x14ac:dyDescent="0.3">
      <c r="A555" s="39" t="s">
        <v>253</v>
      </c>
      <c r="B555" s="39" t="s">
        <v>300</v>
      </c>
      <c r="C555" s="39" t="s">
        <v>355</v>
      </c>
      <c r="D555" s="62" t="str">
        <f>INDEX('R0. Region mapping'!$C$9:$C$24,MATCH($C555,'R0. Region mapping'!$A$9:$A$24,0))</f>
        <v>AFR</v>
      </c>
      <c r="E555" s="57"/>
      <c r="F555" s="57">
        <v>29.8068141903758</v>
      </c>
      <c r="G555" s="57"/>
      <c r="H555" s="57"/>
      <c r="I555" s="57"/>
      <c r="J555" s="57"/>
      <c r="K555" s="57"/>
      <c r="L555" s="57">
        <v>0.94459511314239397</v>
      </c>
      <c r="M555" s="57">
        <v>0.31803289599134399</v>
      </c>
      <c r="N555" s="57">
        <v>1.9742484118117101</v>
      </c>
      <c r="O555" s="57">
        <v>1.9952231788146999</v>
      </c>
      <c r="P555" s="57">
        <v>4.7062082087632904</v>
      </c>
    </row>
    <row r="556" spans="1:16" x14ac:dyDescent="0.3">
      <c r="A556" s="39" t="s">
        <v>253</v>
      </c>
      <c r="B556" s="39" t="s">
        <v>300</v>
      </c>
      <c r="C556" s="39" t="s">
        <v>359</v>
      </c>
      <c r="D556" s="62" t="str">
        <f>INDEX('R0. Region mapping'!$C$9:$C$24,MATCH($C556,'R0. Region mapping'!$A$9:$A$24,0))</f>
        <v>ASI</v>
      </c>
      <c r="E556" s="57"/>
      <c r="F556" s="57">
        <v>39.034018264840199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</row>
    <row r="557" spans="1:16" x14ac:dyDescent="0.3">
      <c r="A557" s="39" t="s">
        <v>253</v>
      </c>
      <c r="B557" s="39" t="s">
        <v>300</v>
      </c>
      <c r="C557" s="39" t="s">
        <v>363</v>
      </c>
      <c r="D557" s="62" t="str">
        <f>INDEX('R0. Region mapping'!$C$9:$C$24,MATCH($C557,'R0. Region mapping'!$A$9:$A$24,0))</f>
        <v>NAM</v>
      </c>
      <c r="E557" s="57"/>
      <c r="F557" s="57">
        <v>0.40733342160341601</v>
      </c>
      <c r="G557" s="57">
        <v>0.43540518942072398</v>
      </c>
      <c r="H557" s="57"/>
      <c r="I557" s="57"/>
      <c r="J557" s="57"/>
      <c r="K557" s="57"/>
      <c r="L557" s="57"/>
      <c r="M557" s="57">
        <v>16.7791784083877</v>
      </c>
      <c r="N557" s="57">
        <v>35.468203874789999</v>
      </c>
      <c r="O557" s="57">
        <v>47.751031160204299</v>
      </c>
      <c r="P557" s="57">
        <v>57.200970901808198</v>
      </c>
    </row>
    <row r="558" spans="1:16" x14ac:dyDescent="0.3">
      <c r="A558" s="39" t="s">
        <v>253</v>
      </c>
      <c r="B558" s="39" t="s">
        <v>300</v>
      </c>
      <c r="C558" s="39" t="s">
        <v>365</v>
      </c>
      <c r="D558" s="62" t="str">
        <f>INDEX('R0. Region mapping'!$C$9:$C$24,MATCH($C558,'R0. Region mapping'!$A$9:$A$24,0))</f>
        <v>EUR</v>
      </c>
      <c r="E558" s="57"/>
      <c r="F558" s="57"/>
      <c r="G558" s="57">
        <v>20.097602739726</v>
      </c>
      <c r="H558" s="57"/>
      <c r="I558" s="57"/>
      <c r="J558" s="57"/>
      <c r="K558" s="57"/>
      <c r="L558" s="57"/>
      <c r="M558" s="57"/>
      <c r="N558" s="57"/>
      <c r="O558" s="57"/>
      <c r="P558" s="57"/>
    </row>
    <row r="559" spans="1:16" x14ac:dyDescent="0.3">
      <c r="A559" s="39" t="s">
        <v>253</v>
      </c>
      <c r="B559" s="39" t="s">
        <v>288</v>
      </c>
      <c r="C559" s="39" t="s">
        <v>258</v>
      </c>
      <c r="D559" s="62" t="str">
        <f>INDEX('R0. Region mapping'!$C$9:$C$24,MATCH($C559,'R0. Region mapping'!$A$9:$A$24,0))</f>
        <v>AFR</v>
      </c>
      <c r="E559" s="57"/>
      <c r="F559" s="57"/>
      <c r="G559" s="57"/>
      <c r="H559" s="57">
        <v>7.9133486466894998E-2</v>
      </c>
      <c r="I559" s="57">
        <v>7.4096751408447306E-2</v>
      </c>
      <c r="J559" s="57">
        <v>0.101613792834906</v>
      </c>
      <c r="K559" s="57">
        <v>0.79231483836814998</v>
      </c>
      <c r="L559" s="57">
        <v>5.1448696445842899</v>
      </c>
      <c r="M559" s="57">
        <v>31.525536226591001</v>
      </c>
      <c r="N559" s="57">
        <v>195.39431078273992</v>
      </c>
      <c r="O559" s="57">
        <v>184.0155007990065</v>
      </c>
      <c r="P559" s="57">
        <v>256.34648878412003</v>
      </c>
    </row>
    <row r="560" spans="1:16" x14ac:dyDescent="0.3">
      <c r="A560" s="39" t="s">
        <v>253</v>
      </c>
      <c r="B560" s="39" t="s">
        <v>288</v>
      </c>
      <c r="C560" s="39" t="s">
        <v>261</v>
      </c>
      <c r="D560" s="62" t="str">
        <f>INDEX('R0. Region mapping'!$C$9:$C$24,MATCH($C560,'R0. Region mapping'!$A$9:$A$24,0))</f>
        <v>AUS</v>
      </c>
      <c r="E560" s="57"/>
      <c r="F560" s="57">
        <v>2.1885387145361999E-4</v>
      </c>
      <c r="G560" s="57">
        <v>2.9942685958658499</v>
      </c>
      <c r="H560" s="57">
        <v>4.7541548581442301E-4</v>
      </c>
      <c r="I560" s="57">
        <v>0.69788567038577398</v>
      </c>
      <c r="J560" s="57">
        <v>2.6256679243918102</v>
      </c>
      <c r="K560" s="57">
        <v>17.573510044646799</v>
      </c>
      <c r="L560" s="57">
        <v>108.4454962008415</v>
      </c>
      <c r="M560" s="57">
        <v>1.47177796732855</v>
      </c>
      <c r="N560" s="57">
        <v>24.770673049596461</v>
      </c>
      <c r="O560" s="57">
        <v>101.89410433635071</v>
      </c>
      <c r="P560" s="57">
        <v>9.2375289259167097</v>
      </c>
    </row>
    <row r="561" spans="1:16" x14ac:dyDescent="0.3">
      <c r="A561" s="39" t="s">
        <v>253</v>
      </c>
      <c r="B561" s="39" t="s">
        <v>288</v>
      </c>
      <c r="C561" s="39" t="s">
        <v>341</v>
      </c>
      <c r="D561" s="62" t="str">
        <f>INDEX('R0. Region mapping'!$C$9:$C$24,MATCH($C561,'R0. Region mapping'!$A$9:$A$24,0))</f>
        <v>NAM</v>
      </c>
      <c r="E561" s="57"/>
      <c r="F561" s="57">
        <v>3.3822871042832201E-4</v>
      </c>
      <c r="G561" s="57">
        <v>8.4557177607080304E-4</v>
      </c>
      <c r="H561" s="57">
        <v>3.47416265353118</v>
      </c>
      <c r="I561" s="57">
        <v>2.4686984791335602E-3</v>
      </c>
      <c r="J561" s="57">
        <v>13.7126260942618</v>
      </c>
      <c r="K561" s="57">
        <v>85.361223536514402</v>
      </c>
      <c r="L561" s="57">
        <v>520.39841844116404</v>
      </c>
      <c r="M561" s="57">
        <v>41.008182107689301</v>
      </c>
      <c r="N561" s="57">
        <v>75.304366150353999</v>
      </c>
      <c r="O561" s="57">
        <v>520.39801844116369</v>
      </c>
      <c r="P561" s="57">
        <v>41.007782107689302</v>
      </c>
    </row>
    <row r="562" spans="1:16" x14ac:dyDescent="0.3">
      <c r="A562" s="39" t="s">
        <v>253</v>
      </c>
      <c r="B562" s="39" t="s">
        <v>288</v>
      </c>
      <c r="C562" s="39" t="s">
        <v>343</v>
      </c>
      <c r="D562" s="62" t="str">
        <f>INDEX('R0. Region mapping'!$C$9:$C$24,MATCH($C562,'R0. Region mapping'!$A$9:$A$24,0))</f>
        <v>ASI</v>
      </c>
      <c r="E562" s="57"/>
      <c r="F562" s="57">
        <v>0.22</v>
      </c>
      <c r="G562" s="57">
        <v>6.78</v>
      </c>
      <c r="H562" s="57">
        <v>21.012588913277799</v>
      </c>
      <c r="I562" s="57">
        <v>1.7614485456356099</v>
      </c>
      <c r="J562" s="57">
        <v>102.75484206651301</v>
      </c>
      <c r="K562" s="57">
        <v>628.91618737142903</v>
      </c>
      <c r="L562" s="57">
        <v>118.115946472983</v>
      </c>
      <c r="M562" s="57">
        <v>226.800327558308</v>
      </c>
      <c r="N562" s="57">
        <v>583.60542510380697</v>
      </c>
      <c r="O562" s="57">
        <v>165.86200401505701</v>
      </c>
      <c r="P562" s="57">
        <v>236.08313321304999</v>
      </c>
    </row>
    <row r="563" spans="1:16" x14ac:dyDescent="0.3">
      <c r="A563" s="39" t="s">
        <v>253</v>
      </c>
      <c r="B563" s="39" t="s">
        <v>288</v>
      </c>
      <c r="C563" s="39" t="s">
        <v>345</v>
      </c>
      <c r="D563" s="62" t="str">
        <f>INDEX('R0. Region mapping'!$C$9:$C$24,MATCH($C563,'R0. Region mapping'!$A$9:$A$24,0))</f>
        <v>LAM</v>
      </c>
      <c r="E563" s="57"/>
      <c r="F563" s="57"/>
      <c r="G563" s="57">
        <v>5.6260603980782399E-2</v>
      </c>
      <c r="H563" s="57"/>
      <c r="I563" s="57">
        <v>0.305585648873619</v>
      </c>
      <c r="J563" s="57">
        <v>4.5979880499389303</v>
      </c>
      <c r="K563" s="57">
        <v>25.458462172047799</v>
      </c>
      <c r="L563" s="57">
        <v>159.957628894246</v>
      </c>
      <c r="M563" s="57">
        <v>989.778602201132</v>
      </c>
      <c r="N563" s="57">
        <v>6118.8256253978443</v>
      </c>
      <c r="O563" s="57">
        <v>583.77210800190096</v>
      </c>
      <c r="P563" s="57">
        <v>1081.9717322652721</v>
      </c>
    </row>
    <row r="564" spans="1:16" x14ac:dyDescent="0.3">
      <c r="A564" s="39" t="s">
        <v>253</v>
      </c>
      <c r="B564" s="39" t="s">
        <v>288</v>
      </c>
      <c r="C564" s="39" t="s">
        <v>347</v>
      </c>
      <c r="D564" s="62" t="str">
        <f>INDEX('R0. Region mapping'!$C$9:$C$24,MATCH($C564,'R0. Region mapping'!$A$9:$A$24,0))</f>
        <v>EUR</v>
      </c>
      <c r="E564" s="57"/>
      <c r="F564" s="57"/>
      <c r="G564" s="57">
        <v>2</v>
      </c>
      <c r="H564" s="57">
        <v>4.8985707277525901</v>
      </c>
      <c r="I564" s="57">
        <v>0.46472724571125101</v>
      </c>
      <c r="J564" s="57">
        <v>3.2126887904623702</v>
      </c>
      <c r="K564" s="57">
        <v>3.4237153939171998</v>
      </c>
      <c r="L564" s="57">
        <v>1.67154237555318</v>
      </c>
      <c r="M564" s="57">
        <v>30.945077726149702</v>
      </c>
      <c r="N564" s="57">
        <v>2.65356307263374</v>
      </c>
      <c r="O564" s="57">
        <v>48.199801375301099</v>
      </c>
      <c r="P564" s="57">
        <v>26.415880970405201</v>
      </c>
    </row>
    <row r="565" spans="1:16" x14ac:dyDescent="0.3">
      <c r="A565" s="39" t="s">
        <v>253</v>
      </c>
      <c r="B565" s="39" t="s">
        <v>288</v>
      </c>
      <c r="C565" s="39" t="s">
        <v>351</v>
      </c>
      <c r="D565" s="62" t="str">
        <f>INDEX('R0. Region mapping'!$C$9:$C$24,MATCH($C565,'R0. Region mapping'!$A$9:$A$24,0))</f>
        <v>ASI</v>
      </c>
      <c r="E565" s="57"/>
      <c r="F565" s="57">
        <v>0.14000000000000001</v>
      </c>
      <c r="G565" s="57">
        <v>0.18831530542210001</v>
      </c>
      <c r="H565" s="57">
        <v>4.6712696945778998</v>
      </c>
      <c r="I565" s="57">
        <v>0.16019461151903999</v>
      </c>
      <c r="J565" s="57">
        <v>25.969639672039399</v>
      </c>
      <c r="K565" s="57">
        <v>154.741986807431</v>
      </c>
      <c r="L565" s="57">
        <v>11.4982184076592</v>
      </c>
      <c r="M565" s="57">
        <v>162.427824423983</v>
      </c>
      <c r="N565" s="57">
        <v>131.75635406382699</v>
      </c>
      <c r="O565" s="57">
        <v>132.89646073753539</v>
      </c>
      <c r="P565" s="57">
        <v>1552.7041973337509</v>
      </c>
    </row>
    <row r="566" spans="1:16" x14ac:dyDescent="0.3">
      <c r="A566" s="39" t="s">
        <v>253</v>
      </c>
      <c r="B566" s="39" t="s">
        <v>288</v>
      </c>
      <c r="C566" s="39" t="s">
        <v>353</v>
      </c>
      <c r="D566" s="62" t="str">
        <f>INDEX('R0. Region mapping'!$C$9:$C$24,MATCH($C566,'R0. Region mapping'!$A$9:$A$24,0))</f>
        <v>ASI</v>
      </c>
      <c r="E566" s="57"/>
      <c r="F566" s="57">
        <v>2.15</v>
      </c>
      <c r="G566" s="57">
        <v>4.8499999999999996</v>
      </c>
      <c r="H566" s="57"/>
      <c r="I566" s="57">
        <v>2.9273719206683899</v>
      </c>
      <c r="J566" s="57">
        <v>4.0714280781316097</v>
      </c>
      <c r="K566" s="57">
        <v>1.2856324337709599</v>
      </c>
      <c r="L566" s="57">
        <v>3.4295706216278301</v>
      </c>
      <c r="M566" s="57">
        <v>2.8471919378684101</v>
      </c>
      <c r="N566" s="57">
        <v>2.2270922726651499</v>
      </c>
      <c r="O566" s="57">
        <v>39.501742204766401</v>
      </c>
      <c r="P566" s="57">
        <v>2.5743741162750999</v>
      </c>
    </row>
    <row r="567" spans="1:16" x14ac:dyDescent="0.3">
      <c r="A567" s="39" t="s">
        <v>253</v>
      </c>
      <c r="B567" s="39" t="s">
        <v>288</v>
      </c>
      <c r="C567" s="39" t="s">
        <v>355</v>
      </c>
      <c r="D567" s="62" t="str">
        <f>INDEX('R0. Region mapping'!$C$9:$C$24,MATCH($C567,'R0. Region mapping'!$A$9:$A$24,0))</f>
        <v>AFR</v>
      </c>
      <c r="E567" s="57"/>
      <c r="F567" s="57">
        <v>1.98958064957836E-5</v>
      </c>
      <c r="G567" s="57">
        <v>0.112000171222097</v>
      </c>
      <c r="H567" s="57"/>
      <c r="I567" s="57">
        <v>2.54267339006377E-2</v>
      </c>
      <c r="J567" s="57">
        <v>0.355903113219175</v>
      </c>
      <c r="K567" s="57">
        <v>1.9922044081319801</v>
      </c>
      <c r="L567" s="57">
        <v>0.170209291469816</v>
      </c>
      <c r="M567" s="57">
        <v>13.337845811235599</v>
      </c>
      <c r="N567" s="57">
        <v>1.19137833392653</v>
      </c>
      <c r="O567" s="57">
        <v>5.95452271341839</v>
      </c>
      <c r="P567" s="57">
        <v>8.00134518757549</v>
      </c>
    </row>
    <row r="568" spans="1:16" x14ac:dyDescent="0.3">
      <c r="A568" s="39" t="s">
        <v>253</v>
      </c>
      <c r="B568" s="39" t="s">
        <v>288</v>
      </c>
      <c r="C568" s="39" t="s">
        <v>357</v>
      </c>
      <c r="D568" s="62" t="str">
        <f>INDEX('R0. Region mapping'!$C$9:$C$24,MATCH($C568,'R0. Region mapping'!$A$9:$A$24,0))</f>
        <v>LAM</v>
      </c>
      <c r="E568" s="57"/>
      <c r="F568" s="57"/>
      <c r="G568" s="57">
        <v>5.6260603980782399E-2</v>
      </c>
      <c r="H568" s="57"/>
      <c r="I568" s="57">
        <v>0.305585648873619</v>
      </c>
      <c r="J568" s="57">
        <v>1.85418757261989</v>
      </c>
      <c r="K568" s="57">
        <v>11.347621035165499</v>
      </c>
      <c r="L568" s="57">
        <v>33.764225048040899</v>
      </c>
      <c r="M568" s="57">
        <v>10.9857901269555</v>
      </c>
      <c r="N568" s="57">
        <v>33.9140116739635</v>
      </c>
      <c r="O568" s="57">
        <v>18.930763281496301</v>
      </c>
      <c r="P568" s="57">
        <v>10.985390126955499</v>
      </c>
    </row>
    <row r="569" spans="1:16" x14ac:dyDescent="0.3">
      <c r="A569" s="39" t="s">
        <v>253</v>
      </c>
      <c r="B569" s="39" t="s">
        <v>288</v>
      </c>
      <c r="C569" s="39" t="s">
        <v>359</v>
      </c>
      <c r="D569" s="62" t="str">
        <f>INDEX('R0. Region mapping'!$C$9:$C$24,MATCH($C569,'R0. Region mapping'!$A$9:$A$24,0))</f>
        <v>ASI</v>
      </c>
      <c r="E569" s="57"/>
      <c r="F569" s="57"/>
      <c r="G569" s="57"/>
      <c r="H569" s="57"/>
      <c r="I569" s="57">
        <v>4.0000000000000002E-4</v>
      </c>
      <c r="J569" s="57">
        <v>0.51969899537576603</v>
      </c>
      <c r="K569" s="57">
        <v>2.7007926227314201</v>
      </c>
      <c r="L569" s="57">
        <v>16.950042788091899</v>
      </c>
      <c r="M569" s="57">
        <v>105.01305186790201</v>
      </c>
      <c r="N569" s="57">
        <v>8.9602729407013708</v>
      </c>
      <c r="O569" s="57">
        <v>55.6368642827371</v>
      </c>
      <c r="P569" s="57">
        <v>167.64972911912301</v>
      </c>
    </row>
    <row r="570" spans="1:16" x14ac:dyDescent="0.3">
      <c r="A570" s="39" t="s">
        <v>253</v>
      </c>
      <c r="B570" s="39" t="s">
        <v>288</v>
      </c>
      <c r="C570" s="39" t="s">
        <v>361</v>
      </c>
      <c r="D570" s="62" t="str">
        <f>INDEX('R0. Region mapping'!$C$9:$C$24,MATCH($C570,'R0. Region mapping'!$A$9:$A$24,0))</f>
        <v>ASI</v>
      </c>
      <c r="E570" s="57"/>
      <c r="F570" s="57">
        <v>0.44944911955078798</v>
      </c>
      <c r="G570" s="57">
        <v>0.24367362421081801</v>
      </c>
      <c r="H570" s="57"/>
      <c r="I570" s="57">
        <v>0.432188908581497</v>
      </c>
      <c r="J570" s="57">
        <v>2.2549388578043899</v>
      </c>
      <c r="K570" s="57">
        <v>14.14199534468343</v>
      </c>
      <c r="L570" s="57">
        <v>1.2325465905161499</v>
      </c>
      <c r="M570" s="57">
        <v>28.035277305643039</v>
      </c>
      <c r="N570" s="57">
        <v>235.53007272974261</v>
      </c>
      <c r="O570" s="57">
        <v>2.8637416897692902</v>
      </c>
      <c r="P570" s="57">
        <v>109.17324125152703</v>
      </c>
    </row>
    <row r="571" spans="1:16" x14ac:dyDescent="0.3">
      <c r="A571" s="39" t="s">
        <v>253</v>
      </c>
      <c r="B571" s="39" t="s">
        <v>288</v>
      </c>
      <c r="C571" s="39" t="s">
        <v>363</v>
      </c>
      <c r="D571" s="62" t="str">
        <f>INDEX('R0. Region mapping'!$C$9:$C$24,MATCH($C571,'R0. Region mapping'!$A$9:$A$24,0))</f>
        <v>NAM</v>
      </c>
      <c r="E571" s="57"/>
      <c r="F571" s="57">
        <v>0.909375419784207</v>
      </c>
      <c r="G571" s="57">
        <v>6.8717262206934002</v>
      </c>
      <c r="H571" s="57">
        <v>2.0343319531094299</v>
      </c>
      <c r="I571" s="57">
        <v>38.039106686315897</v>
      </c>
      <c r="J571" s="57">
        <v>243.00978647504999</v>
      </c>
      <c r="K571" s="57">
        <v>96.708758429216104</v>
      </c>
      <c r="L571" s="57">
        <v>396.57269217527602</v>
      </c>
      <c r="M571" s="57">
        <v>258.73553402086401</v>
      </c>
      <c r="N571" s="57">
        <v>145.63653695256201</v>
      </c>
      <c r="O571" s="57">
        <v>418.82457660540831</v>
      </c>
      <c r="P571" s="57">
        <v>209.04927844854092</v>
      </c>
    </row>
    <row r="572" spans="1:16" x14ac:dyDescent="0.3">
      <c r="A572" s="39" t="s">
        <v>253</v>
      </c>
      <c r="B572" s="39" t="s">
        <v>288</v>
      </c>
      <c r="C572" s="39" t="s">
        <v>365</v>
      </c>
      <c r="D572" s="62" t="str">
        <f>INDEX('R0. Region mapping'!$C$9:$C$24,MATCH($C572,'R0. Region mapping'!$A$9:$A$24,0))</f>
        <v>EUR</v>
      </c>
      <c r="E572" s="57"/>
      <c r="F572" s="57">
        <v>8.7683073662258693</v>
      </c>
      <c r="G572" s="57">
        <v>58.566065219217599</v>
      </c>
      <c r="H572" s="57">
        <v>13.829467155798399</v>
      </c>
      <c r="I572" s="57">
        <v>21.156215182785399</v>
      </c>
      <c r="J572" s="57">
        <v>51.289647340813303</v>
      </c>
      <c r="K572" s="57">
        <v>18.570899870100799</v>
      </c>
      <c r="L572" s="57">
        <v>34.393822564919802</v>
      </c>
      <c r="M572" s="57">
        <v>136.30025211198401</v>
      </c>
      <c r="N572" s="57">
        <v>25.5217149305847</v>
      </c>
      <c r="O572" s="57">
        <v>79.162238130178594</v>
      </c>
      <c r="P572" s="57">
        <v>87.633404649287144</v>
      </c>
    </row>
    <row r="573" spans="1:16" x14ac:dyDescent="0.3">
      <c r="A573" s="39" t="s">
        <v>253</v>
      </c>
      <c r="B573" s="39" t="s">
        <v>291</v>
      </c>
      <c r="C573" s="39" t="s">
        <v>258</v>
      </c>
      <c r="D573" s="62" t="str">
        <f>INDEX('R0. Region mapping'!$C$9:$C$24,MATCH($C573,'R0. Region mapping'!$A$9:$A$24,0))</f>
        <v>AFR</v>
      </c>
      <c r="E573" s="57"/>
      <c r="F573" s="57"/>
      <c r="G573" s="57"/>
      <c r="H573" s="57"/>
      <c r="I573" s="57">
        <v>4.0000000000000002E-4</v>
      </c>
      <c r="J573" s="57">
        <v>2.7722640646734802</v>
      </c>
      <c r="K573" s="57">
        <v>14.3955167368304</v>
      </c>
      <c r="L573" s="57">
        <v>90.3502730713749</v>
      </c>
      <c r="M573" s="57">
        <v>559.76133412255604</v>
      </c>
      <c r="N573" s="57">
        <v>1148.4819161007199</v>
      </c>
      <c r="O573" s="57">
        <v>526.59839506439403</v>
      </c>
      <c r="P573" s="57">
        <v>1509.25698467341</v>
      </c>
    </row>
    <row r="574" spans="1:16" x14ac:dyDescent="0.3">
      <c r="A574" s="39" t="s">
        <v>253</v>
      </c>
      <c r="B574" s="39" t="s">
        <v>291</v>
      </c>
      <c r="C574" s="39" t="s">
        <v>261</v>
      </c>
      <c r="D574" s="62" t="str">
        <f>INDEX('R0. Region mapping'!$C$9:$C$24,MATCH($C574,'R0. Region mapping'!$A$9:$A$24,0))</f>
        <v>AUS</v>
      </c>
      <c r="E574" s="57"/>
      <c r="F574" s="57"/>
      <c r="G574" s="57"/>
      <c r="H574" s="57">
        <v>1.599994E-3</v>
      </c>
      <c r="I574" s="57"/>
      <c r="J574" s="57">
        <v>3.0289810574159399E-4</v>
      </c>
      <c r="K574" s="57">
        <v>4.9709589425840596E-4</v>
      </c>
      <c r="L574" s="57"/>
      <c r="M574" s="57"/>
      <c r="N574" s="57"/>
      <c r="O574" s="57"/>
      <c r="P574" s="57"/>
    </row>
    <row r="575" spans="1:16" x14ac:dyDescent="0.3">
      <c r="A575" s="39" t="s">
        <v>253</v>
      </c>
      <c r="B575" s="39" t="s">
        <v>291</v>
      </c>
      <c r="C575" s="39" t="s">
        <v>343</v>
      </c>
      <c r="D575" s="62" t="str">
        <f>INDEX('R0. Region mapping'!$C$9:$C$24,MATCH($C575,'R0. Region mapping'!$A$9:$A$24,0))</f>
        <v>ASI</v>
      </c>
      <c r="E575" s="57"/>
      <c r="F575" s="57"/>
      <c r="G575" s="57"/>
      <c r="H575" s="57">
        <v>4.9599850000000001E-2</v>
      </c>
      <c r="I575" s="57">
        <v>0.257909347790577</v>
      </c>
      <c r="J575" s="57">
        <v>1.6186965594856</v>
      </c>
      <c r="K575" s="57">
        <v>10.028738305179401</v>
      </c>
      <c r="L575" s="57">
        <v>62.077291083499603</v>
      </c>
      <c r="M575" s="57">
        <v>265.63445868978999</v>
      </c>
      <c r="N575" s="57">
        <v>88.450064494961893</v>
      </c>
      <c r="O575" s="57">
        <v>207.05831585097201</v>
      </c>
      <c r="P575" s="57">
        <v>187.79465738796199</v>
      </c>
    </row>
    <row r="576" spans="1:16" x14ac:dyDescent="0.3">
      <c r="A576" s="39" t="s">
        <v>253</v>
      </c>
      <c r="B576" s="39" t="s">
        <v>291</v>
      </c>
      <c r="C576" s="39" t="s">
        <v>347</v>
      </c>
      <c r="D576" s="62" t="str">
        <f>INDEX('R0. Region mapping'!$C$9:$C$24,MATCH($C576,'R0. Region mapping'!$A$9:$A$24,0))</f>
        <v>EUR</v>
      </c>
      <c r="E576" s="57">
        <v>11.1111111111111</v>
      </c>
      <c r="F576" s="57"/>
      <c r="G576" s="57"/>
      <c r="H576" s="57">
        <v>0.88298415834809396</v>
      </c>
      <c r="I576" s="57">
        <v>10.226926951563</v>
      </c>
      <c r="J576" s="57">
        <v>0.38750638733814602</v>
      </c>
      <c r="K576" s="57">
        <v>4.9874993577229603</v>
      </c>
      <c r="L576" s="57">
        <v>5.9039419442514003</v>
      </c>
      <c r="M576" s="57">
        <v>2.4079429312927698</v>
      </c>
      <c r="N576" s="57">
        <v>5.3897044662994702</v>
      </c>
      <c r="O576" s="57">
        <v>19.960418990462401</v>
      </c>
      <c r="P576" s="57">
        <v>142.33880442282199</v>
      </c>
    </row>
    <row r="577" spans="1:16" x14ac:dyDescent="0.3">
      <c r="A577" s="39" t="s">
        <v>253</v>
      </c>
      <c r="B577" s="39" t="s">
        <v>291</v>
      </c>
      <c r="C577" s="39" t="s">
        <v>351</v>
      </c>
      <c r="D577" s="62" t="str">
        <f>INDEX('R0. Region mapping'!$C$9:$C$24,MATCH($C577,'R0. Region mapping'!$A$9:$A$24,0))</f>
        <v>ASI</v>
      </c>
      <c r="E577" s="57"/>
      <c r="F577" s="57"/>
      <c r="G577" s="57"/>
      <c r="H577" s="57"/>
      <c r="I577" s="57">
        <v>4.0000000000000002E-4</v>
      </c>
      <c r="J577" s="57">
        <v>1.4037692545615601</v>
      </c>
      <c r="K577" s="57">
        <v>7.2906523873069302</v>
      </c>
      <c r="L577" s="57">
        <v>45.757628191638297</v>
      </c>
      <c r="M577" s="57">
        <v>283.48933086059299</v>
      </c>
      <c r="N577" s="57">
        <v>79.745415747478603</v>
      </c>
      <c r="O577" s="57">
        <v>205.75196923413799</v>
      </c>
      <c r="P577" s="57">
        <v>249.53770993691299</v>
      </c>
    </row>
    <row r="578" spans="1:16" x14ac:dyDescent="0.3">
      <c r="A578" s="39" t="s">
        <v>253</v>
      </c>
      <c r="B578" s="39" t="s">
        <v>291</v>
      </c>
      <c r="C578" s="39" t="s">
        <v>355</v>
      </c>
      <c r="D578" s="62" t="str">
        <f>INDEX('R0. Region mapping'!$C$9:$C$24,MATCH($C578,'R0. Region mapping'!$A$9:$A$24,0))</f>
        <v>AFR</v>
      </c>
      <c r="E578" s="57"/>
      <c r="F578" s="57"/>
      <c r="G578" s="57"/>
      <c r="H578" s="57"/>
      <c r="I578" s="57">
        <v>4.0000000000000002E-4</v>
      </c>
      <c r="J578" s="57">
        <v>0.590414911950219</v>
      </c>
      <c r="K578" s="57">
        <v>3.0679310224544101</v>
      </c>
      <c r="L578" s="57">
        <v>19.254333408596199</v>
      </c>
      <c r="M578" s="57">
        <v>119.289195109492</v>
      </c>
      <c r="N578" s="57">
        <v>738.39127152874198</v>
      </c>
      <c r="O578" s="57">
        <v>221.66441102311899</v>
      </c>
      <c r="P578" s="57">
        <v>528.12428053877602</v>
      </c>
    </row>
    <row r="579" spans="1:16" x14ac:dyDescent="0.3">
      <c r="A579" s="39" t="s">
        <v>253</v>
      </c>
      <c r="B579" s="39" t="s">
        <v>291</v>
      </c>
      <c r="C579" s="39" t="s">
        <v>359</v>
      </c>
      <c r="D579" s="62" t="str">
        <f>INDEX('R0. Region mapping'!$C$9:$C$24,MATCH($C579,'R0. Region mapping'!$A$9:$A$24,0))</f>
        <v>ASI</v>
      </c>
      <c r="E579" s="57"/>
      <c r="F579" s="57"/>
      <c r="G579" s="57"/>
      <c r="H579" s="57"/>
      <c r="I579" s="57">
        <v>4.0000000000000002E-4</v>
      </c>
      <c r="J579" s="57">
        <v>0.26411545380804002</v>
      </c>
      <c r="K579" s="57">
        <v>1.3738702410082699</v>
      </c>
      <c r="L579" s="57">
        <v>8.6218079844079103</v>
      </c>
      <c r="M579" s="57">
        <v>53.415795884206702</v>
      </c>
      <c r="N579" s="57">
        <v>330.64052370340301</v>
      </c>
      <c r="O579" s="57">
        <v>83.856109778416396</v>
      </c>
      <c r="P579" s="57">
        <v>230.75993484351801</v>
      </c>
    </row>
    <row r="580" spans="1:16" x14ac:dyDescent="0.3">
      <c r="A580" s="39" t="s">
        <v>253</v>
      </c>
      <c r="B580" s="39" t="s">
        <v>291</v>
      </c>
      <c r="C580" s="39" t="s">
        <v>361</v>
      </c>
      <c r="D580" s="62" t="str">
        <f>INDEX('R0. Region mapping'!$C$9:$C$24,MATCH($C580,'R0. Region mapping'!$A$9:$A$24,0))</f>
        <v>ASI</v>
      </c>
      <c r="E580" s="57"/>
      <c r="F580" s="57"/>
      <c r="G580" s="57"/>
      <c r="H580" s="57"/>
      <c r="I580" s="57"/>
      <c r="J580" s="57"/>
      <c r="K580" s="57">
        <v>4.0000000000000002E-4</v>
      </c>
      <c r="L580" s="57"/>
      <c r="M580" s="57">
        <v>1.7572518540484401E-4</v>
      </c>
      <c r="N580" s="57">
        <v>2.2427481459515601E-4</v>
      </c>
      <c r="O580" s="57">
        <v>7.7198351963916794E-5</v>
      </c>
      <c r="P580" s="57">
        <v>1.97053666881854E-4</v>
      </c>
    </row>
    <row r="581" spans="1:16" x14ac:dyDescent="0.3">
      <c r="A581" s="39" t="s">
        <v>253</v>
      </c>
      <c r="B581" s="39" t="s">
        <v>291</v>
      </c>
      <c r="C581" s="39" t="s">
        <v>363</v>
      </c>
      <c r="D581" s="62" t="str">
        <f>INDEX('R0. Region mapping'!$C$9:$C$24,MATCH($C581,'R0. Region mapping'!$A$9:$A$24,0))</f>
        <v>NAM</v>
      </c>
      <c r="E581" s="57"/>
      <c r="F581" s="57">
        <v>3.4857452980612798E-3</v>
      </c>
      <c r="G581" s="57">
        <v>8.7143632451532095E-3</v>
      </c>
      <c r="H581" s="57">
        <v>1.3542981192245101E-2</v>
      </c>
      <c r="I581" s="57">
        <v>0.158343554486993</v>
      </c>
      <c r="J581" s="57">
        <v>1.21445590257075</v>
      </c>
      <c r="K581" s="57">
        <v>7.3966256621114201</v>
      </c>
      <c r="L581" s="57">
        <v>45.790101672610398</v>
      </c>
      <c r="M581" s="57">
        <v>283.59744013822302</v>
      </c>
      <c r="N581" s="57">
        <v>24.2629773878148</v>
      </c>
      <c r="O581" s="57">
        <v>150.261548278866</v>
      </c>
      <c r="P581" s="57">
        <v>169.668048766521</v>
      </c>
    </row>
    <row r="582" spans="1:16" x14ac:dyDescent="0.3">
      <c r="A582" s="39" t="s">
        <v>253</v>
      </c>
      <c r="B582" s="39" t="s">
        <v>291</v>
      </c>
      <c r="C582" s="39" t="s">
        <v>365</v>
      </c>
      <c r="D582" s="62" t="str">
        <f>INDEX('R0. Region mapping'!$C$9:$C$24,MATCH($C582,'R0. Region mapping'!$A$9:$A$24,0))</f>
        <v>EUR</v>
      </c>
      <c r="E582" s="57"/>
      <c r="F582" s="57">
        <v>4.5314688874796701E-4</v>
      </c>
      <c r="G582" s="57">
        <v>1.0265328672218701</v>
      </c>
      <c r="H582" s="57">
        <v>0.76300718755499197</v>
      </c>
      <c r="I582" s="57">
        <v>0.35462040860224903</v>
      </c>
      <c r="J582" s="57">
        <v>1.01276548527712</v>
      </c>
      <c r="K582" s="57">
        <v>0.58639804754556102</v>
      </c>
      <c r="L582" s="57">
        <v>0.64335207265719097</v>
      </c>
      <c r="M582" s="57">
        <v>0.82505674266220397</v>
      </c>
      <c r="N582" s="57">
        <v>0.61101868910129398</v>
      </c>
      <c r="O582" s="57">
        <v>0.72277728972108302</v>
      </c>
      <c r="P582" s="57">
        <v>0.73062705104799697</v>
      </c>
    </row>
    <row r="583" spans="1:16" x14ac:dyDescent="0.3">
      <c r="A583" s="39" t="s">
        <v>253</v>
      </c>
      <c r="B583" s="39" t="s">
        <v>289</v>
      </c>
      <c r="C583" s="39" t="s">
        <v>258</v>
      </c>
      <c r="D583" s="62" t="str">
        <f>INDEX('R0. Region mapping'!$C$9:$C$24,MATCH($C583,'R0. Region mapping'!$A$9:$A$24,0))</f>
        <v>AFR</v>
      </c>
      <c r="E583" s="57"/>
      <c r="F583" s="57">
        <v>0.58305074376686405</v>
      </c>
      <c r="G583" s="57"/>
      <c r="H583" s="57">
        <v>0.40853647298600798</v>
      </c>
      <c r="I583" s="57">
        <v>1.52790441394643</v>
      </c>
      <c r="J583" s="57">
        <v>1.8321475378444401</v>
      </c>
      <c r="K583" s="57">
        <v>3.4491703661159598</v>
      </c>
      <c r="L583" s="57">
        <v>5.1517207481143101</v>
      </c>
      <c r="M583" s="57">
        <v>8.3168049025470907</v>
      </c>
      <c r="N583" s="57">
        <v>13.8840287652301</v>
      </c>
      <c r="O583" s="57">
        <v>22.321132292111699</v>
      </c>
      <c r="P583" s="57">
        <v>36.464803830731697</v>
      </c>
    </row>
    <row r="584" spans="1:16" x14ac:dyDescent="0.3">
      <c r="A584" s="39" t="s">
        <v>253</v>
      </c>
      <c r="B584" s="39" t="s">
        <v>289</v>
      </c>
      <c r="C584" s="39" t="s">
        <v>261</v>
      </c>
      <c r="D584" s="62" t="str">
        <f>INDEX('R0. Region mapping'!$C$9:$C$24,MATCH($C584,'R0. Region mapping'!$A$9:$A$24,0))</f>
        <v>AUS</v>
      </c>
      <c r="E584" s="57"/>
      <c r="F584" s="57">
        <v>2.2497920233401398</v>
      </c>
      <c r="G584" s="57"/>
      <c r="H584" s="57"/>
      <c r="I584" s="57">
        <v>4.2069646036453801</v>
      </c>
      <c r="J584" s="57">
        <v>3.2281708213253202</v>
      </c>
      <c r="K584" s="57">
        <v>7.7850659746955602</v>
      </c>
      <c r="L584" s="57">
        <v>10.995948076261699</v>
      </c>
      <c r="M584" s="57">
        <v>17.684558199207999</v>
      </c>
      <c r="N584" s="57">
        <v>29.9781803671913</v>
      </c>
      <c r="O584" s="57">
        <v>24.239978551037101</v>
      </c>
      <c r="P584" s="57">
        <v>30.556669759193799</v>
      </c>
    </row>
    <row r="585" spans="1:16" x14ac:dyDescent="0.3">
      <c r="A585" s="39" t="s">
        <v>253</v>
      </c>
      <c r="B585" s="39" t="s">
        <v>289</v>
      </c>
      <c r="C585" s="39" t="s">
        <v>341</v>
      </c>
      <c r="D585" s="62" t="str">
        <f>INDEX('R0. Region mapping'!$C$9:$C$24,MATCH($C585,'R0. Region mapping'!$A$9:$A$24,0))</f>
        <v>NAM</v>
      </c>
      <c r="E585" s="57"/>
      <c r="F585" s="57">
        <v>5.2628216875974196</v>
      </c>
      <c r="G585" s="57"/>
      <c r="H585" s="57"/>
      <c r="I585" s="57">
        <v>9.0162776705033796</v>
      </c>
      <c r="J585" s="57">
        <v>6.3878944777904199</v>
      </c>
      <c r="K585" s="57">
        <v>15.952945572787799</v>
      </c>
      <c r="L585" s="57">
        <v>22.4887234283994</v>
      </c>
      <c r="M585" s="57">
        <v>36.038085927470398</v>
      </c>
      <c r="N585" s="57">
        <v>61.257010464763603</v>
      </c>
      <c r="O585" s="57">
        <v>97.559715040363201</v>
      </c>
      <c r="P585" s="57">
        <v>159.703971634537</v>
      </c>
    </row>
    <row r="586" spans="1:16" x14ac:dyDescent="0.3">
      <c r="A586" s="39" t="s">
        <v>253</v>
      </c>
      <c r="B586" s="39" t="s">
        <v>289</v>
      </c>
      <c r="C586" s="39" t="s">
        <v>343</v>
      </c>
      <c r="D586" s="62" t="str">
        <f>INDEX('R0. Region mapping'!$C$9:$C$24,MATCH($C586,'R0. Region mapping'!$A$9:$A$24,0))</f>
        <v>ASI</v>
      </c>
      <c r="E586" s="57"/>
      <c r="F586" s="57">
        <v>44.223670504200001</v>
      </c>
      <c r="G586" s="57"/>
      <c r="H586" s="57">
        <v>106.967687554192</v>
      </c>
      <c r="I586" s="57">
        <v>138.01557692932201</v>
      </c>
      <c r="J586" s="57">
        <v>240.539917352332</v>
      </c>
      <c r="K586" s="57">
        <v>365.63392030397802</v>
      </c>
      <c r="L586" s="57">
        <v>586.55535837033403</v>
      </c>
      <c r="M586" s="57">
        <v>942.21966307489697</v>
      </c>
      <c r="N586" s="57">
        <v>1553.0536656449201</v>
      </c>
      <c r="O586" s="57">
        <v>2518.8947693023001</v>
      </c>
      <c r="P586" s="57">
        <v>4103.6328130880702</v>
      </c>
    </row>
    <row r="587" spans="1:16" x14ac:dyDescent="0.3">
      <c r="A587" s="39" t="s">
        <v>253</v>
      </c>
      <c r="B587" s="39" t="s">
        <v>289</v>
      </c>
      <c r="C587" s="39" t="s">
        <v>345</v>
      </c>
      <c r="D587" s="62" t="str">
        <f>INDEX('R0. Region mapping'!$C$9:$C$24,MATCH($C587,'R0. Region mapping'!$A$9:$A$24,0))</f>
        <v>LAM</v>
      </c>
      <c r="E587" s="57"/>
      <c r="F587" s="57">
        <v>3.8130744320012502</v>
      </c>
      <c r="G587" s="57"/>
      <c r="H587" s="57">
        <v>8.1281063585342395</v>
      </c>
      <c r="I587" s="57">
        <v>11.363493007186101</v>
      </c>
      <c r="J587" s="57">
        <v>18.969071288086202</v>
      </c>
      <c r="K587" s="57">
        <v>29.4308429286862</v>
      </c>
      <c r="L587" s="57">
        <v>46.899207272542299</v>
      </c>
      <c r="M587" s="57">
        <v>75.346214009802495</v>
      </c>
      <c r="N587" s="57">
        <v>124.36251014630901</v>
      </c>
      <c r="O587" s="57">
        <v>201.529762849078</v>
      </c>
      <c r="P587" s="57">
        <v>328.400067145317</v>
      </c>
    </row>
    <row r="588" spans="1:16" x14ac:dyDescent="0.3">
      <c r="A588" s="39" t="s">
        <v>253</v>
      </c>
      <c r="B588" s="39" t="s">
        <v>289</v>
      </c>
      <c r="C588" s="39" t="s">
        <v>347</v>
      </c>
      <c r="D588" s="62" t="str">
        <f>INDEX('R0. Region mapping'!$C$9:$C$24,MATCH($C588,'R0. Region mapping'!$A$9:$A$24,0))</f>
        <v>EUR</v>
      </c>
      <c r="E588" s="57"/>
      <c r="F588" s="57">
        <v>0.30599999999999999</v>
      </c>
      <c r="G588" s="57">
        <v>2.6855906106240002</v>
      </c>
      <c r="H588" s="57"/>
      <c r="I588" s="57">
        <v>3.4757008225688999</v>
      </c>
      <c r="J588" s="57">
        <v>4.6252790480877701</v>
      </c>
      <c r="K588" s="57">
        <v>7.4183485702189804</v>
      </c>
      <c r="L588" s="57">
        <v>11.981407648757999</v>
      </c>
      <c r="M588" s="57">
        <v>18.974115998434801</v>
      </c>
      <c r="N588" s="57">
        <v>31.5069286907468</v>
      </c>
      <c r="O588" s="57">
        <v>51.025853704631899</v>
      </c>
      <c r="P588" s="57">
        <v>83.075287654236305</v>
      </c>
    </row>
    <row r="589" spans="1:16" x14ac:dyDescent="0.3">
      <c r="A589" s="39" t="s">
        <v>253</v>
      </c>
      <c r="B589" s="39" t="s">
        <v>289</v>
      </c>
      <c r="C589" s="39" t="s">
        <v>349</v>
      </c>
      <c r="D589" s="62" t="str">
        <f>INDEX('R0. Region mapping'!$C$9:$C$24,MATCH($C589,'R0. Region mapping'!$A$9:$A$24,0))</f>
        <v>ASI</v>
      </c>
      <c r="E589" s="57"/>
      <c r="F589" s="57"/>
      <c r="G589" s="57"/>
      <c r="H589" s="57"/>
      <c r="I589" s="57"/>
      <c r="J589" s="57"/>
      <c r="K589" s="57"/>
      <c r="L589" s="57"/>
      <c r="M589" s="57">
        <v>4.0000000000000002E-4</v>
      </c>
      <c r="N589" s="57"/>
      <c r="O589" s="57"/>
      <c r="P589" s="57"/>
    </row>
    <row r="590" spans="1:16" x14ac:dyDescent="0.3">
      <c r="A590" s="39" t="s">
        <v>253</v>
      </c>
      <c r="B590" s="39" t="s">
        <v>289</v>
      </c>
      <c r="C590" s="39" t="s">
        <v>351</v>
      </c>
      <c r="D590" s="62" t="str">
        <f>INDEX('R0. Region mapping'!$C$9:$C$24,MATCH($C590,'R0. Region mapping'!$A$9:$A$24,0))</f>
        <v>ASI</v>
      </c>
      <c r="E590" s="57"/>
      <c r="F590" s="57">
        <v>15.011195475751901</v>
      </c>
      <c r="G590" s="57"/>
      <c r="H590" s="57">
        <v>3.2656052287087598</v>
      </c>
      <c r="I590" s="57">
        <v>28.486717382279998</v>
      </c>
      <c r="J590" s="57">
        <v>25.151553529528002</v>
      </c>
      <c r="K590" s="57">
        <v>54.952434500958603</v>
      </c>
      <c r="L590" s="57">
        <v>79.689195205258798</v>
      </c>
      <c r="M590" s="57">
        <v>127.927535688059</v>
      </c>
      <c r="N590" s="57">
        <v>215.76600697548199</v>
      </c>
      <c r="O590" s="57">
        <v>345.12779708979798</v>
      </c>
      <c r="P590" s="57">
        <v>564.36853478854698</v>
      </c>
    </row>
    <row r="591" spans="1:16" x14ac:dyDescent="0.3">
      <c r="A591" s="39" t="s">
        <v>253</v>
      </c>
      <c r="B591" s="39" t="s">
        <v>289</v>
      </c>
      <c r="C591" s="39" t="s">
        <v>353</v>
      </c>
      <c r="D591" s="62" t="str">
        <f>INDEX('R0. Region mapping'!$C$9:$C$24,MATCH($C591,'R0. Region mapping'!$A$9:$A$24,0))</f>
        <v>ASI</v>
      </c>
      <c r="E591" s="57"/>
      <c r="F591" s="57">
        <v>1.53</v>
      </c>
      <c r="G591" s="57">
        <v>1.4669931544021699</v>
      </c>
      <c r="H591" s="57"/>
      <c r="I591" s="57">
        <v>4.04453246036939</v>
      </c>
      <c r="J591" s="57">
        <v>3.91430214955539</v>
      </c>
      <c r="K591" s="57">
        <v>7.6663411428957504</v>
      </c>
      <c r="L591" s="57">
        <v>11.628247877936699</v>
      </c>
      <c r="M591" s="57">
        <v>18.476715356565101</v>
      </c>
      <c r="N591" s="57">
        <v>31.043359793625701</v>
      </c>
      <c r="O591" s="57">
        <v>49.880449720657303</v>
      </c>
      <c r="P591" s="57">
        <v>81.405485372221804</v>
      </c>
    </row>
    <row r="592" spans="1:16" x14ac:dyDescent="0.3">
      <c r="A592" s="39" t="s">
        <v>253</v>
      </c>
      <c r="B592" s="39" t="s">
        <v>289</v>
      </c>
      <c r="C592" s="39" t="s">
        <v>355</v>
      </c>
      <c r="D592" s="62" t="str">
        <f>INDEX('R0. Region mapping'!$C$9:$C$24,MATCH($C592,'R0. Region mapping'!$A$9:$A$24,0))</f>
        <v>AFR</v>
      </c>
      <c r="E592" s="57"/>
      <c r="F592" s="57"/>
      <c r="G592" s="57"/>
      <c r="H592" s="57">
        <v>3.4496363367951699</v>
      </c>
      <c r="I592" s="57">
        <v>2.1929732960447601</v>
      </c>
      <c r="J592" s="57">
        <v>6.2875140360915296</v>
      </c>
      <c r="K592" s="57">
        <v>7.9757358759353103</v>
      </c>
      <c r="L592" s="57">
        <v>13.5485694524489</v>
      </c>
      <c r="M592" s="57">
        <v>21.818085040749899</v>
      </c>
      <c r="N592" s="57">
        <v>35.478601556723099</v>
      </c>
      <c r="O592" s="57">
        <v>57.992855780566899</v>
      </c>
      <c r="P592" s="57">
        <v>94.296766139819994</v>
      </c>
    </row>
    <row r="593" spans="1:16" x14ac:dyDescent="0.3">
      <c r="A593" s="39" t="s">
        <v>253</v>
      </c>
      <c r="B593" s="39" t="s">
        <v>289</v>
      </c>
      <c r="C593" s="39" t="s">
        <v>357</v>
      </c>
      <c r="D593" s="62" t="str">
        <f>INDEX('R0. Region mapping'!$C$9:$C$24,MATCH($C593,'R0. Region mapping'!$A$9:$A$24,0))</f>
        <v>LAM</v>
      </c>
      <c r="E593" s="57"/>
      <c r="F593" s="57">
        <v>8.9760000000000006E-2</v>
      </c>
      <c r="G593" s="57">
        <v>5.4799377599999997E-2</v>
      </c>
      <c r="H593" s="57">
        <v>0.59947520455192604</v>
      </c>
      <c r="I593" s="57">
        <v>0.58297266666787095</v>
      </c>
      <c r="J593" s="57">
        <v>1.2710987145168899</v>
      </c>
      <c r="K593" s="57">
        <v>1.7571944698705799</v>
      </c>
      <c r="L593" s="57">
        <v>2.9082957902828999</v>
      </c>
      <c r="M593" s="57">
        <v>4.6722545649293696</v>
      </c>
      <c r="N593" s="57">
        <v>7.6502653156855702</v>
      </c>
      <c r="O593" s="57">
        <v>12.458695379595399</v>
      </c>
      <c r="P593" s="57">
        <v>20.274848625058102</v>
      </c>
    </row>
    <row r="594" spans="1:16" x14ac:dyDescent="0.3">
      <c r="A594" s="39" t="s">
        <v>253</v>
      </c>
      <c r="B594" s="39" t="s">
        <v>289</v>
      </c>
      <c r="C594" s="39" t="s">
        <v>359</v>
      </c>
      <c r="D594" s="62" t="str">
        <f>INDEX('R0. Region mapping'!$C$9:$C$24,MATCH($C594,'R0. Region mapping'!$A$9:$A$24,0))</f>
        <v>ASI</v>
      </c>
      <c r="E594" s="57"/>
      <c r="F594" s="57"/>
      <c r="G594" s="57"/>
      <c r="H594" s="57">
        <v>7.1809528442315296</v>
      </c>
      <c r="I594" s="57">
        <v>4.5176739293043298</v>
      </c>
      <c r="J594" s="57">
        <v>13.0218810740159</v>
      </c>
      <c r="K594" s="57">
        <v>16.473319741933199</v>
      </c>
      <c r="L594" s="57">
        <v>28.017853820722198</v>
      </c>
      <c r="M594" s="57">
        <v>45.111768454321997</v>
      </c>
      <c r="N594" s="57">
        <v>73.344917485023302</v>
      </c>
      <c r="O594" s="57">
        <v>119.90406670741601</v>
      </c>
      <c r="P594" s="57">
        <v>194.955603535096</v>
      </c>
    </row>
    <row r="595" spans="1:16" x14ac:dyDescent="0.3">
      <c r="A595" s="39" t="s">
        <v>253</v>
      </c>
      <c r="B595" s="39" t="s">
        <v>289</v>
      </c>
      <c r="C595" s="39" t="s">
        <v>361</v>
      </c>
      <c r="D595" s="62" t="str">
        <f>INDEX('R0. Region mapping'!$C$9:$C$24,MATCH($C595,'R0. Region mapping'!$A$9:$A$24,0))</f>
        <v>ASI</v>
      </c>
      <c r="E595" s="57"/>
      <c r="F595" s="57">
        <v>0.20399999999999999</v>
      </c>
      <c r="G595" s="57">
        <v>0.18368196719999999</v>
      </c>
      <c r="H595" s="57"/>
      <c r="I595" s="57">
        <v>0.57704699284166405</v>
      </c>
      <c r="J595" s="57">
        <v>0.57489009651640099</v>
      </c>
      <c r="K595" s="57">
        <v>1.13286958752574</v>
      </c>
      <c r="L595" s="57">
        <v>1.7030568967801401</v>
      </c>
      <c r="M595" s="57">
        <v>2.7183909132919299</v>
      </c>
      <c r="N595" s="57">
        <v>4.5638496514365796</v>
      </c>
      <c r="O595" s="57">
        <v>7.3297883660654302</v>
      </c>
      <c r="P595" s="57">
        <v>11.967910053212</v>
      </c>
    </row>
    <row r="596" spans="1:16" x14ac:dyDescent="0.3">
      <c r="A596" s="39" t="s">
        <v>253</v>
      </c>
      <c r="B596" s="39" t="s">
        <v>289</v>
      </c>
      <c r="C596" s="39" t="s">
        <v>363</v>
      </c>
      <c r="D596" s="62" t="str">
        <f>INDEX('R0. Region mapping'!$C$9:$C$24,MATCH($C596,'R0. Region mapping'!$A$9:$A$24,0))</f>
        <v>NAM</v>
      </c>
      <c r="E596" s="57"/>
      <c r="F596" s="57">
        <v>34.343798292052902</v>
      </c>
      <c r="G596" s="57">
        <v>16.695300685465501</v>
      </c>
      <c r="H596" s="57"/>
      <c r="I596" s="57">
        <v>80.335766979352002</v>
      </c>
      <c r="J596" s="57">
        <v>72.575457959347602</v>
      </c>
      <c r="K596" s="57">
        <v>153.079399986981</v>
      </c>
      <c r="L596" s="57">
        <v>225.453998428288</v>
      </c>
      <c r="M596" s="57">
        <v>360.45140011715603</v>
      </c>
      <c r="N596" s="57">
        <v>607.32545260539405</v>
      </c>
      <c r="O596" s="57">
        <v>972.88819492852997</v>
      </c>
      <c r="P596" s="57">
        <v>1021.34747790395</v>
      </c>
    </row>
    <row r="597" spans="1:16" x14ac:dyDescent="0.3">
      <c r="A597" s="39" t="s">
        <v>253</v>
      </c>
      <c r="B597" s="39" t="s">
        <v>289</v>
      </c>
      <c r="C597" s="39" t="s">
        <v>365</v>
      </c>
      <c r="D597" s="62" t="str">
        <f>INDEX('R0. Region mapping'!$C$9:$C$24,MATCH($C597,'R0. Region mapping'!$A$9:$A$24,0))</f>
        <v>EUR</v>
      </c>
      <c r="E597" s="57"/>
      <c r="F597" s="57">
        <v>57.323999999999998</v>
      </c>
      <c r="G597" s="57">
        <v>8.9136342047083392</v>
      </c>
      <c r="H597" s="57"/>
      <c r="I597" s="57">
        <v>128.71457515482001</v>
      </c>
      <c r="J597" s="57">
        <v>112.92340048877401</v>
      </c>
      <c r="K597" s="57">
        <v>252.01629194809701</v>
      </c>
      <c r="L597" s="57">
        <v>361.56679396228998</v>
      </c>
      <c r="M597" s="57">
        <v>582.39394628791899</v>
      </c>
      <c r="N597" s="57">
        <v>982.65972209500205</v>
      </c>
      <c r="O597" s="57">
        <v>1403.65954055006</v>
      </c>
      <c r="P597" s="57">
        <v>1284.0953977613001</v>
      </c>
    </row>
    <row r="598" spans="1:16" x14ac:dyDescent="0.3">
      <c r="A598" s="39" t="s">
        <v>254</v>
      </c>
      <c r="B598" s="39" t="s">
        <v>290</v>
      </c>
      <c r="C598" s="39" t="s">
        <v>258</v>
      </c>
      <c r="D598" s="62" t="str">
        <f>INDEX('R0. Region mapping'!$C$9:$C$24,MATCH($C598,'R0. Region mapping'!$A$9:$A$24,0))</f>
        <v>AFR</v>
      </c>
      <c r="E598" s="57"/>
      <c r="F598" s="57"/>
      <c r="G598" s="57"/>
      <c r="H598" s="57"/>
      <c r="I598" s="57">
        <v>47.189291052031898</v>
      </c>
      <c r="J598" s="57"/>
      <c r="K598" s="57"/>
      <c r="L598" s="57"/>
      <c r="M598" s="57"/>
      <c r="N598" s="57"/>
      <c r="O598" s="57"/>
      <c r="P598" s="57"/>
    </row>
    <row r="599" spans="1:16" x14ac:dyDescent="0.3">
      <c r="A599" s="39" t="s">
        <v>254</v>
      </c>
      <c r="B599" s="39" t="s">
        <v>290</v>
      </c>
      <c r="C599" s="39" t="s">
        <v>261</v>
      </c>
      <c r="D599" s="62" t="str">
        <f>INDEX('R0. Region mapping'!$C$9:$C$24,MATCH($C599,'R0. Region mapping'!$A$9:$A$24,0))</f>
        <v>AUS</v>
      </c>
      <c r="E599" s="57"/>
      <c r="F599" s="57"/>
      <c r="G599" s="57"/>
      <c r="H599" s="57">
        <v>3.5995369535538999</v>
      </c>
      <c r="I599" s="57">
        <v>20.817009699318731</v>
      </c>
      <c r="J599" s="57"/>
      <c r="K599" s="57"/>
      <c r="L599" s="57"/>
      <c r="M599" s="57"/>
      <c r="N599" s="57"/>
      <c r="O599" s="57"/>
      <c r="P599" s="57"/>
    </row>
    <row r="600" spans="1:16" x14ac:dyDescent="0.3">
      <c r="A600" s="39" t="s">
        <v>254</v>
      </c>
      <c r="B600" s="39" t="s">
        <v>290</v>
      </c>
      <c r="C600" s="39" t="s">
        <v>341</v>
      </c>
      <c r="D600" s="62" t="str">
        <f>INDEX('R0. Region mapping'!$C$9:$C$24,MATCH($C600,'R0. Region mapping'!$A$9:$A$24,0))</f>
        <v>NAM</v>
      </c>
      <c r="E600" s="57"/>
      <c r="F600" s="57"/>
      <c r="G600" s="57"/>
      <c r="H600" s="57"/>
      <c r="I600" s="57">
        <v>23.500217393989999</v>
      </c>
      <c r="J600" s="57"/>
      <c r="K600" s="57"/>
      <c r="L600" s="57"/>
      <c r="M600" s="57"/>
      <c r="N600" s="57"/>
      <c r="O600" s="57"/>
      <c r="P600" s="57"/>
    </row>
    <row r="601" spans="1:16" x14ac:dyDescent="0.3">
      <c r="A601" s="39" t="s">
        <v>254</v>
      </c>
      <c r="B601" s="39" t="s">
        <v>290</v>
      </c>
      <c r="C601" s="39" t="s">
        <v>343</v>
      </c>
      <c r="D601" s="62" t="str">
        <f>INDEX('R0. Region mapping'!$C$9:$C$24,MATCH($C601,'R0. Region mapping'!$A$9:$A$24,0))</f>
        <v>ASI</v>
      </c>
      <c r="E601" s="57"/>
      <c r="F601" s="57"/>
      <c r="G601" s="57"/>
      <c r="H601" s="57">
        <v>56.273205351390871</v>
      </c>
      <c r="I601" s="57">
        <v>38.740275754173098</v>
      </c>
      <c r="J601" s="57">
        <v>7.7584759366611298</v>
      </c>
      <c r="K601" s="57">
        <v>0.54294283107006003</v>
      </c>
      <c r="L601" s="57"/>
      <c r="M601" s="57"/>
      <c r="N601" s="57"/>
      <c r="O601" s="57"/>
      <c r="P601" s="57"/>
    </row>
    <row r="602" spans="1:16" x14ac:dyDescent="0.3">
      <c r="A602" s="39" t="s">
        <v>254</v>
      </c>
      <c r="B602" s="39" t="s">
        <v>290</v>
      </c>
      <c r="C602" s="39" t="s">
        <v>345</v>
      </c>
      <c r="D602" s="62" t="str">
        <f>INDEX('R0. Region mapping'!$C$9:$C$24,MATCH($C602,'R0. Region mapping'!$A$9:$A$24,0))</f>
        <v>LAM</v>
      </c>
      <c r="E602" s="57"/>
      <c r="F602" s="57"/>
      <c r="G602" s="57">
        <v>6.5315271872296998</v>
      </c>
      <c r="H602" s="57"/>
      <c r="I602" s="57">
        <v>28.668883610192399</v>
      </c>
      <c r="J602" s="57">
        <v>3.8968732235531101</v>
      </c>
      <c r="K602" s="57"/>
      <c r="L602" s="57">
        <v>5.9301867831523003</v>
      </c>
      <c r="M602" s="57"/>
      <c r="N602" s="57"/>
      <c r="O602" s="57"/>
      <c r="P602" s="57"/>
    </row>
    <row r="603" spans="1:16" x14ac:dyDescent="0.3">
      <c r="A603" s="39" t="s">
        <v>254</v>
      </c>
      <c r="B603" s="39" t="s">
        <v>290</v>
      </c>
      <c r="C603" s="39" t="s">
        <v>347</v>
      </c>
      <c r="D603" s="62" t="str">
        <f>INDEX('R0. Region mapping'!$C$9:$C$24,MATCH($C603,'R0. Region mapping'!$A$9:$A$24,0))</f>
        <v>EUR</v>
      </c>
      <c r="E603" s="57"/>
      <c r="F603" s="57"/>
      <c r="G603" s="57"/>
      <c r="H603" s="57">
        <v>2.0320560813116701</v>
      </c>
      <c r="I603" s="57">
        <v>37.867239956539201</v>
      </c>
      <c r="J603" s="57">
        <v>4.73621504703135</v>
      </c>
      <c r="K603" s="57">
        <v>1.2041919780674299</v>
      </c>
      <c r="L603" s="57">
        <v>0.48293135000283199</v>
      </c>
      <c r="M603" s="57">
        <v>3.1805882654051598</v>
      </c>
      <c r="N603" s="57">
        <v>2.9708268357259402</v>
      </c>
      <c r="O603" s="57">
        <v>10.4350100701083</v>
      </c>
      <c r="P603" s="57">
        <v>3.8475609060946701</v>
      </c>
    </row>
    <row r="604" spans="1:16" x14ac:dyDescent="0.3">
      <c r="A604" s="39" t="s">
        <v>254</v>
      </c>
      <c r="B604" s="39" t="s">
        <v>290</v>
      </c>
      <c r="C604" s="39" t="s">
        <v>349</v>
      </c>
      <c r="D604" s="62" t="str">
        <f>INDEX('R0. Region mapping'!$C$9:$C$24,MATCH($C604,'R0. Region mapping'!$A$9:$A$24,0))</f>
        <v>ASI</v>
      </c>
      <c r="E604" s="57"/>
      <c r="F604" s="57"/>
      <c r="G604" s="57"/>
      <c r="H604" s="57"/>
      <c r="I604" s="57">
        <v>62.331496684278818</v>
      </c>
      <c r="J604" s="57">
        <v>7.2613351107397204</v>
      </c>
      <c r="K604" s="57">
        <v>7.2613351107396804</v>
      </c>
      <c r="L604" s="57"/>
      <c r="M604" s="57"/>
      <c r="N604" s="57"/>
      <c r="O604" s="57"/>
      <c r="P604" s="57"/>
    </row>
    <row r="605" spans="1:16" x14ac:dyDescent="0.3">
      <c r="A605" s="39" t="s">
        <v>254</v>
      </c>
      <c r="B605" s="39" t="s">
        <v>290</v>
      </c>
      <c r="C605" s="39" t="s">
        <v>351</v>
      </c>
      <c r="D605" s="62" t="str">
        <f>INDEX('R0. Region mapping'!$C$9:$C$24,MATCH($C605,'R0. Region mapping'!$A$9:$A$24,0))</f>
        <v>ASI</v>
      </c>
      <c r="E605" s="57"/>
      <c r="F605" s="57"/>
      <c r="G605" s="57"/>
      <c r="H605" s="57">
        <v>1.98963400682444</v>
      </c>
      <c r="I605" s="57">
        <v>41.192246954630797</v>
      </c>
      <c r="J605" s="57"/>
      <c r="K605" s="57"/>
      <c r="L605" s="57"/>
      <c r="M605" s="57"/>
      <c r="N605" s="57"/>
      <c r="O605" s="57"/>
      <c r="P605" s="57"/>
    </row>
    <row r="606" spans="1:16" x14ac:dyDescent="0.3">
      <c r="A606" s="39" t="s">
        <v>254</v>
      </c>
      <c r="B606" s="39" t="s">
        <v>290</v>
      </c>
      <c r="C606" s="39" t="s">
        <v>353</v>
      </c>
      <c r="D606" s="62" t="str">
        <f>INDEX('R0. Region mapping'!$C$9:$C$24,MATCH($C606,'R0. Region mapping'!$A$9:$A$24,0))</f>
        <v>ASI</v>
      </c>
      <c r="E606" s="57"/>
      <c r="F606" s="57"/>
      <c r="G606" s="57"/>
      <c r="H606" s="57"/>
      <c r="I606" s="57">
        <v>4.4221779467212201</v>
      </c>
      <c r="J606" s="57"/>
      <c r="K606" s="57"/>
      <c r="L606" s="57"/>
      <c r="M606" s="57"/>
      <c r="N606" s="57"/>
      <c r="O606" s="57"/>
      <c r="P606" s="57"/>
    </row>
    <row r="607" spans="1:16" x14ac:dyDescent="0.3">
      <c r="A607" s="39" t="s">
        <v>254</v>
      </c>
      <c r="B607" s="39" t="s">
        <v>290</v>
      </c>
      <c r="C607" s="39" t="s">
        <v>355</v>
      </c>
      <c r="D607" s="62" t="str">
        <f>INDEX('R0. Region mapping'!$C$9:$C$24,MATCH($C607,'R0. Region mapping'!$A$9:$A$24,0))</f>
        <v>AFR</v>
      </c>
      <c r="E607" s="57"/>
      <c r="F607" s="57"/>
      <c r="G607" s="57"/>
      <c r="H607" s="57">
        <v>0.471048609655698</v>
      </c>
      <c r="I607" s="57">
        <v>4.0386254281858198</v>
      </c>
      <c r="J607" s="57"/>
      <c r="K607" s="57"/>
      <c r="L607" s="57"/>
      <c r="M607" s="57"/>
      <c r="N607" s="57"/>
      <c r="O607" s="57"/>
      <c r="P607" s="57"/>
    </row>
    <row r="608" spans="1:16" x14ac:dyDescent="0.3">
      <c r="A608" s="39" t="s">
        <v>254</v>
      </c>
      <c r="B608" s="39" t="s">
        <v>290</v>
      </c>
      <c r="C608" s="39" t="s">
        <v>357</v>
      </c>
      <c r="D608" s="62" t="str">
        <f>INDEX('R0. Region mapping'!$C$9:$C$24,MATCH($C608,'R0. Region mapping'!$A$9:$A$24,0))</f>
        <v>LAM</v>
      </c>
      <c r="E608" s="57"/>
      <c r="F608" s="57"/>
      <c r="G608" s="57"/>
      <c r="H608" s="57">
        <v>3.065986586248107</v>
      </c>
      <c r="I608" s="57">
        <v>8.0473214577507903</v>
      </c>
      <c r="J608" s="57"/>
      <c r="K608" s="57"/>
      <c r="L608" s="57"/>
      <c r="M608" s="57"/>
      <c r="N608" s="57"/>
      <c r="O608" s="57"/>
      <c r="P608" s="57"/>
    </row>
    <row r="609" spans="1:16" x14ac:dyDescent="0.3">
      <c r="A609" s="39" t="s">
        <v>254</v>
      </c>
      <c r="B609" s="39" t="s">
        <v>290</v>
      </c>
      <c r="C609" s="39" t="s">
        <v>359</v>
      </c>
      <c r="D609" s="62" t="str">
        <f>INDEX('R0. Region mapping'!$C$9:$C$24,MATCH($C609,'R0. Region mapping'!$A$9:$A$24,0))</f>
        <v>ASI</v>
      </c>
      <c r="E609" s="57"/>
      <c r="F609" s="57"/>
      <c r="G609" s="57"/>
      <c r="H609" s="57"/>
      <c r="I609" s="57">
        <v>61.967431539011002</v>
      </c>
      <c r="J609" s="57">
        <v>3.5764758230516098</v>
      </c>
      <c r="K609" s="57"/>
      <c r="L609" s="57"/>
      <c r="M609" s="57"/>
      <c r="N609" s="57"/>
      <c r="O609" s="57"/>
      <c r="P609" s="57"/>
    </row>
    <row r="610" spans="1:16" x14ac:dyDescent="0.3">
      <c r="A610" s="39" t="s">
        <v>254</v>
      </c>
      <c r="B610" s="39" t="s">
        <v>290</v>
      </c>
      <c r="C610" s="39" t="s">
        <v>363</v>
      </c>
      <c r="D610" s="62" t="str">
        <f>INDEX('R0. Region mapping'!$C$9:$C$24,MATCH($C610,'R0. Region mapping'!$A$9:$A$24,0))</f>
        <v>NAM</v>
      </c>
      <c r="E610" s="57"/>
      <c r="F610" s="57"/>
      <c r="G610" s="57"/>
      <c r="H610" s="57">
        <v>14.3772903846597</v>
      </c>
      <c r="I610" s="57">
        <v>139.83285696960201</v>
      </c>
      <c r="J610" s="57">
        <v>43.338979437671206</v>
      </c>
      <c r="K610" s="57">
        <v>12.200167970165801</v>
      </c>
      <c r="L610" s="57"/>
      <c r="M610" s="57"/>
      <c r="N610" s="57"/>
      <c r="O610" s="57"/>
      <c r="P610" s="57"/>
    </row>
    <row r="611" spans="1:16" x14ac:dyDescent="0.3">
      <c r="A611" s="39" t="s">
        <v>254</v>
      </c>
      <c r="B611" s="39" t="s">
        <v>290</v>
      </c>
      <c r="C611" s="39" t="s">
        <v>365</v>
      </c>
      <c r="D611" s="62" t="str">
        <f>INDEX('R0. Region mapping'!$C$9:$C$24,MATCH($C611,'R0. Region mapping'!$A$9:$A$24,0))</f>
        <v>EUR</v>
      </c>
      <c r="E611" s="57"/>
      <c r="F611" s="57"/>
      <c r="G611" s="57"/>
      <c r="H611" s="57">
        <v>12.198536946257001</v>
      </c>
      <c r="I611" s="57">
        <v>38.471613572240003</v>
      </c>
      <c r="J611" s="57">
        <v>14.7254263428727</v>
      </c>
      <c r="K611" s="57"/>
      <c r="L611" s="57"/>
      <c r="M611" s="57"/>
      <c r="N611" s="57"/>
      <c r="O611" s="57"/>
      <c r="P611" s="57"/>
    </row>
    <row r="612" spans="1:16" x14ac:dyDescent="0.3">
      <c r="A612" s="39" t="s">
        <v>254</v>
      </c>
      <c r="B612" s="39" t="s">
        <v>292</v>
      </c>
      <c r="C612" s="39" t="s">
        <v>258</v>
      </c>
      <c r="D612" s="62" t="str">
        <f>INDEX('R0. Region mapping'!$C$9:$C$24,MATCH($C612,'R0. Region mapping'!$A$9:$A$24,0))</f>
        <v>AFR</v>
      </c>
      <c r="E612" s="57"/>
      <c r="F612" s="57"/>
      <c r="G612" s="57"/>
      <c r="H612" s="57"/>
      <c r="I612" s="57">
        <v>2.2771989062244602</v>
      </c>
      <c r="J612" s="57">
        <v>11.193468425427501</v>
      </c>
      <c r="K612" s="57">
        <v>73.016323218257199</v>
      </c>
      <c r="L612" s="57">
        <v>36.326582217325999</v>
      </c>
      <c r="M612" s="57">
        <v>240.444259662131</v>
      </c>
      <c r="N612" s="57"/>
      <c r="O612" s="57">
        <v>184.55215517053301</v>
      </c>
      <c r="P612" s="57">
        <v>42.999790028855202</v>
      </c>
    </row>
    <row r="613" spans="1:16" x14ac:dyDescent="0.3">
      <c r="A613" s="39" t="s">
        <v>254</v>
      </c>
      <c r="B613" s="39" t="s">
        <v>292</v>
      </c>
      <c r="C613" s="39" t="s">
        <v>261</v>
      </c>
      <c r="D613" s="62" t="str">
        <f>INDEX('R0. Region mapping'!$C$9:$C$24,MATCH($C613,'R0. Region mapping'!$A$9:$A$24,0))</f>
        <v>AUS</v>
      </c>
      <c r="E613" s="57"/>
      <c r="F613" s="57"/>
      <c r="G613" s="57"/>
      <c r="H613" s="57"/>
      <c r="I613" s="57">
        <v>2.2771989062244602</v>
      </c>
      <c r="J613" s="57">
        <v>11.193468425427501</v>
      </c>
      <c r="K613" s="57">
        <v>73.01632321825717</v>
      </c>
      <c r="L613" s="57">
        <v>295.61461595314472</v>
      </c>
      <c r="M613" s="57"/>
      <c r="N613" s="57"/>
      <c r="O613" s="57">
        <v>218.28272784158111</v>
      </c>
      <c r="P613" s="57">
        <v>138.642635821109</v>
      </c>
    </row>
    <row r="614" spans="1:16" x14ac:dyDescent="0.3">
      <c r="A614" s="39" t="s">
        <v>254</v>
      </c>
      <c r="B614" s="39" t="s">
        <v>292</v>
      </c>
      <c r="C614" s="39" t="s">
        <v>341</v>
      </c>
      <c r="D614" s="62" t="str">
        <f>INDEX('R0. Region mapping'!$C$9:$C$24,MATCH($C614,'R0. Region mapping'!$A$9:$A$24,0))</f>
        <v>NAM</v>
      </c>
      <c r="E614" s="57"/>
      <c r="F614" s="57"/>
      <c r="G614" s="57"/>
      <c r="H614" s="57"/>
      <c r="I614" s="57">
        <v>2.2771989062244602</v>
      </c>
      <c r="J614" s="57">
        <v>11.193468425427501</v>
      </c>
      <c r="K614" s="57">
        <v>73.016323218257199</v>
      </c>
      <c r="L614" s="57">
        <v>113.70214071854809</v>
      </c>
      <c r="M614" s="57"/>
      <c r="N614" s="57">
        <v>61.012974187016198</v>
      </c>
      <c r="O614" s="57">
        <v>129.46657767964518</v>
      </c>
      <c r="P614" s="57">
        <v>14.794886714845299</v>
      </c>
    </row>
    <row r="615" spans="1:16" x14ac:dyDescent="0.3">
      <c r="A615" s="39" t="s">
        <v>254</v>
      </c>
      <c r="B615" s="39" t="s">
        <v>292</v>
      </c>
      <c r="C615" s="39" t="s">
        <v>343</v>
      </c>
      <c r="D615" s="62" t="str">
        <f>INDEX('R0. Region mapping'!$C$9:$C$24,MATCH($C615,'R0. Region mapping'!$A$9:$A$24,0))</f>
        <v>ASI</v>
      </c>
      <c r="E615" s="57"/>
      <c r="F615" s="57"/>
      <c r="G615" s="57"/>
      <c r="H615" s="57"/>
      <c r="I615" s="57">
        <v>2.2771989062244602</v>
      </c>
      <c r="J615" s="57">
        <v>23.298521009339449</v>
      </c>
      <c r="K615" s="57">
        <v>120.4131101599972</v>
      </c>
      <c r="L615" s="57">
        <v>62.902087534641801</v>
      </c>
      <c r="M615" s="57">
        <v>76.040074738690492</v>
      </c>
      <c r="N615" s="57">
        <v>71.299621433022395</v>
      </c>
      <c r="O615" s="57">
        <v>143.85564174969159</v>
      </c>
      <c r="P615" s="57"/>
    </row>
    <row r="616" spans="1:16" x14ac:dyDescent="0.3">
      <c r="A616" s="39" t="s">
        <v>254</v>
      </c>
      <c r="B616" s="39" t="s">
        <v>292</v>
      </c>
      <c r="C616" s="39" t="s">
        <v>345</v>
      </c>
      <c r="D616" s="62" t="str">
        <f>INDEX('R0. Region mapping'!$C$9:$C$24,MATCH($C616,'R0. Region mapping'!$A$9:$A$24,0))</f>
        <v>LAM</v>
      </c>
      <c r="E616" s="57"/>
      <c r="F616" s="57"/>
      <c r="G616" s="57"/>
      <c r="H616" s="57"/>
      <c r="I616" s="57">
        <v>2.2771989062244602</v>
      </c>
      <c r="J616" s="57">
        <v>11.193468425427501</v>
      </c>
      <c r="K616" s="57">
        <v>73.016323218257199</v>
      </c>
      <c r="L616" s="57">
        <v>353.693937147692</v>
      </c>
      <c r="M616" s="57">
        <v>277.97699426146903</v>
      </c>
      <c r="N616" s="57"/>
      <c r="O616" s="57">
        <v>474.92377547566701</v>
      </c>
      <c r="P616" s="57">
        <v>252.20513762238599</v>
      </c>
    </row>
    <row r="617" spans="1:16" x14ac:dyDescent="0.3">
      <c r="A617" s="39" t="s">
        <v>254</v>
      </c>
      <c r="B617" s="39" t="s">
        <v>292</v>
      </c>
      <c r="C617" s="39" t="s">
        <v>347</v>
      </c>
      <c r="D617" s="62" t="str">
        <f>INDEX('R0. Region mapping'!$C$9:$C$24,MATCH($C617,'R0. Region mapping'!$A$9:$A$24,0))</f>
        <v>EUR</v>
      </c>
      <c r="E617" s="57"/>
      <c r="F617" s="57"/>
      <c r="G617" s="57"/>
      <c r="H617" s="57"/>
      <c r="I617" s="57">
        <v>2.2771989062244602</v>
      </c>
      <c r="J617" s="57">
        <v>11.193468425427501</v>
      </c>
      <c r="K617" s="57">
        <v>73.016323218257142</v>
      </c>
      <c r="L617" s="57">
        <v>12.864530242869201</v>
      </c>
      <c r="M617" s="57">
        <v>8.6853888710049603</v>
      </c>
      <c r="N617" s="57">
        <v>83.041337880424607</v>
      </c>
      <c r="O617" s="57">
        <v>7.5243359343059</v>
      </c>
      <c r="P617" s="57">
        <v>22.9769439433359</v>
      </c>
    </row>
    <row r="618" spans="1:16" x14ac:dyDescent="0.3">
      <c r="A618" s="39" t="s">
        <v>254</v>
      </c>
      <c r="B618" s="39" t="s">
        <v>292</v>
      </c>
      <c r="C618" s="39" t="s">
        <v>349</v>
      </c>
      <c r="D618" s="62" t="str">
        <f>INDEX('R0. Region mapping'!$C$9:$C$24,MATCH($C618,'R0. Region mapping'!$A$9:$A$24,0))</f>
        <v>ASI</v>
      </c>
      <c r="E618" s="57"/>
      <c r="F618" s="57"/>
      <c r="G618" s="57"/>
      <c r="H618" s="57"/>
      <c r="I618" s="57">
        <v>2.2771989062244602</v>
      </c>
      <c r="J618" s="57">
        <v>28.111472618945299</v>
      </c>
      <c r="K618" s="57">
        <v>139.25800491944401</v>
      </c>
      <c r="L618" s="57">
        <v>908.94171016391613</v>
      </c>
      <c r="M618" s="57"/>
      <c r="N618" s="57"/>
      <c r="O618" s="57">
        <v>285.66932294217645</v>
      </c>
      <c r="P618" s="57">
        <v>810.69366292956067</v>
      </c>
    </row>
    <row r="619" spans="1:16" x14ac:dyDescent="0.3">
      <c r="A619" s="39" t="s">
        <v>254</v>
      </c>
      <c r="B619" s="39" t="s">
        <v>292</v>
      </c>
      <c r="C619" s="39" t="s">
        <v>351</v>
      </c>
      <c r="D619" s="62" t="str">
        <f>INDEX('R0. Region mapping'!$C$9:$C$24,MATCH($C619,'R0. Region mapping'!$A$9:$A$24,0))</f>
        <v>ASI</v>
      </c>
      <c r="E619" s="57"/>
      <c r="F619" s="57"/>
      <c r="G619" s="57"/>
      <c r="H619" s="57"/>
      <c r="I619" s="57">
        <v>2.2771989062244602</v>
      </c>
      <c r="J619" s="57">
        <v>11.193468425427501</v>
      </c>
      <c r="K619" s="57">
        <v>73.016323218257099</v>
      </c>
      <c r="L619" s="57">
        <v>63.006458603414202</v>
      </c>
      <c r="M619" s="57">
        <v>46.818089765442203</v>
      </c>
      <c r="N619" s="57">
        <v>101.25181892901161</v>
      </c>
      <c r="O619" s="57">
        <v>102.157359562084</v>
      </c>
      <c r="P619" s="57">
        <v>66.323197969430595</v>
      </c>
    </row>
    <row r="620" spans="1:16" x14ac:dyDescent="0.3">
      <c r="A620" s="39" t="s">
        <v>254</v>
      </c>
      <c r="B620" s="39" t="s">
        <v>292</v>
      </c>
      <c r="C620" s="39" t="s">
        <v>353</v>
      </c>
      <c r="D620" s="62" t="str">
        <f>INDEX('R0. Region mapping'!$C$9:$C$24,MATCH($C620,'R0. Region mapping'!$A$9:$A$24,0))</f>
        <v>ASI</v>
      </c>
      <c r="E620" s="57"/>
      <c r="F620" s="57"/>
      <c r="G620" s="57"/>
      <c r="H620" s="57"/>
      <c r="I620" s="57">
        <v>2.2771989062244531</v>
      </c>
      <c r="J620" s="57">
        <v>3.0674330264741099</v>
      </c>
      <c r="K620" s="57">
        <v>0.462796436529265</v>
      </c>
      <c r="L620" s="57">
        <v>4.2227012171414398</v>
      </c>
      <c r="M620" s="57">
        <v>0.45822126448136402</v>
      </c>
      <c r="N620" s="57">
        <v>3.6576814460898897</v>
      </c>
      <c r="O620" s="57"/>
      <c r="P620" s="57">
        <v>5.7023582016895764</v>
      </c>
    </row>
    <row r="621" spans="1:16" x14ac:dyDescent="0.3">
      <c r="A621" s="39" t="s">
        <v>254</v>
      </c>
      <c r="B621" s="39" t="s">
        <v>292</v>
      </c>
      <c r="C621" s="39" t="s">
        <v>355</v>
      </c>
      <c r="D621" s="62" t="str">
        <f>INDEX('R0. Region mapping'!$C$9:$C$24,MATCH($C621,'R0. Region mapping'!$A$9:$A$24,0))</f>
        <v>AFR</v>
      </c>
      <c r="E621" s="57"/>
      <c r="F621" s="57"/>
      <c r="G621" s="57"/>
      <c r="H621" s="57"/>
      <c r="I621" s="57">
        <v>2.2771989062244602</v>
      </c>
      <c r="J621" s="57">
        <v>11.193468425427447</v>
      </c>
      <c r="K621" s="57">
        <v>1.9908541565663</v>
      </c>
      <c r="L621" s="57">
        <v>8.4190548132217202</v>
      </c>
      <c r="M621" s="57">
        <v>7.6366208196284697</v>
      </c>
      <c r="N621" s="57">
        <v>9.7753610103326203</v>
      </c>
      <c r="O621" s="57">
        <v>1.61514616858462</v>
      </c>
      <c r="P621" s="57">
        <v>105.88572097764001</v>
      </c>
    </row>
    <row r="622" spans="1:16" x14ac:dyDescent="0.3">
      <c r="A622" s="39" t="s">
        <v>254</v>
      </c>
      <c r="B622" s="39" t="s">
        <v>292</v>
      </c>
      <c r="C622" s="39" t="s">
        <v>357</v>
      </c>
      <c r="D622" s="62" t="str">
        <f>INDEX('R0. Region mapping'!$C$9:$C$24,MATCH($C622,'R0. Region mapping'!$A$9:$A$24,0))</f>
        <v>LAM</v>
      </c>
      <c r="E622" s="57"/>
      <c r="F622" s="57"/>
      <c r="G622" s="57"/>
      <c r="H622" s="57"/>
      <c r="I622" s="57">
        <v>2.2771989062244602</v>
      </c>
      <c r="J622" s="57">
        <v>11.193468425427479</v>
      </c>
      <c r="K622" s="57">
        <v>65.526415267535612</v>
      </c>
      <c r="L622" s="57"/>
      <c r="M622" s="57"/>
      <c r="N622" s="57">
        <v>78.366324951165296</v>
      </c>
      <c r="O622" s="57"/>
      <c r="P622" s="57">
        <v>16.288375807487398</v>
      </c>
    </row>
    <row r="623" spans="1:16" x14ac:dyDescent="0.3">
      <c r="A623" s="39" t="s">
        <v>254</v>
      </c>
      <c r="B623" s="39" t="s">
        <v>292</v>
      </c>
      <c r="C623" s="39" t="s">
        <v>359</v>
      </c>
      <c r="D623" s="62" t="str">
        <f>INDEX('R0. Region mapping'!$C$9:$C$24,MATCH($C623,'R0. Region mapping'!$A$9:$A$24,0))</f>
        <v>ASI</v>
      </c>
      <c r="E623" s="57"/>
      <c r="F623" s="57"/>
      <c r="G623" s="57"/>
      <c r="H623" s="57"/>
      <c r="I623" s="57">
        <v>2.2771989062244602</v>
      </c>
      <c r="J623" s="57">
        <v>11.193468425427501</v>
      </c>
      <c r="K623" s="57">
        <v>73.016323218257099</v>
      </c>
      <c r="L623" s="57">
        <v>47.578023925048399</v>
      </c>
      <c r="M623" s="57">
        <v>65.951939733268006</v>
      </c>
      <c r="N623" s="57">
        <v>56.212556493602698</v>
      </c>
      <c r="O623" s="57">
        <v>57.015800618879702</v>
      </c>
      <c r="P623" s="57"/>
    </row>
    <row r="624" spans="1:16" x14ac:dyDescent="0.3">
      <c r="A624" s="39" t="s">
        <v>254</v>
      </c>
      <c r="B624" s="39" t="s">
        <v>292</v>
      </c>
      <c r="C624" s="39" t="s">
        <v>361</v>
      </c>
      <c r="D624" s="62" t="str">
        <f>INDEX('R0. Region mapping'!$C$9:$C$24,MATCH($C624,'R0. Region mapping'!$A$9:$A$24,0))</f>
        <v>ASI</v>
      </c>
      <c r="E624" s="57"/>
      <c r="F624" s="57"/>
      <c r="G624" s="57"/>
      <c r="H624" s="57"/>
      <c r="I624" s="57">
        <v>2.2771989062244602</v>
      </c>
      <c r="J624" s="57">
        <v>0.38814869851891298</v>
      </c>
      <c r="K624" s="57">
        <v>0.28993831264306502</v>
      </c>
      <c r="L624" s="57">
        <v>2.5114987625608141</v>
      </c>
      <c r="M624" s="57">
        <v>2.2292297488880899</v>
      </c>
      <c r="N624" s="57">
        <v>3.4661800916272401</v>
      </c>
      <c r="O624" s="57"/>
      <c r="P624" s="57">
        <v>8.1995826317697897E-3</v>
      </c>
    </row>
    <row r="625" spans="1:16" x14ac:dyDescent="0.3">
      <c r="A625" s="39" t="s">
        <v>254</v>
      </c>
      <c r="B625" s="39" t="s">
        <v>292</v>
      </c>
      <c r="C625" s="39" t="s">
        <v>363</v>
      </c>
      <c r="D625" s="62" t="str">
        <f>INDEX('R0. Region mapping'!$C$9:$C$24,MATCH($C625,'R0. Region mapping'!$A$9:$A$24,0))</f>
        <v>NAM</v>
      </c>
      <c r="E625" s="57"/>
      <c r="F625" s="57"/>
      <c r="G625" s="57"/>
      <c r="H625" s="57"/>
      <c r="I625" s="57">
        <v>2.2771989062244602</v>
      </c>
      <c r="J625" s="57">
        <v>13.3643028807225</v>
      </c>
      <c r="K625" s="57">
        <v>81.516127531387596</v>
      </c>
      <c r="L625" s="57">
        <v>488.88182690441897</v>
      </c>
      <c r="M625" s="57"/>
      <c r="N625" s="57"/>
      <c r="O625" s="57">
        <v>245.10735041989201</v>
      </c>
      <c r="P625" s="57">
        <v>364.925688008245</v>
      </c>
    </row>
    <row r="626" spans="1:16" x14ac:dyDescent="0.3">
      <c r="A626" s="39" t="s">
        <v>254</v>
      </c>
      <c r="B626" s="39" t="s">
        <v>292</v>
      </c>
      <c r="C626" s="39" t="s">
        <v>365</v>
      </c>
      <c r="D626" s="62" t="str">
        <f>INDEX('R0. Region mapping'!$C$9:$C$24,MATCH($C626,'R0. Region mapping'!$A$9:$A$24,0))</f>
        <v>EUR</v>
      </c>
      <c r="E626" s="57"/>
      <c r="F626" s="57"/>
      <c r="G626" s="57"/>
      <c r="H626" s="57"/>
      <c r="I626" s="57">
        <v>2.2771989062244602</v>
      </c>
      <c r="J626" s="57">
        <v>11.193468425427501</v>
      </c>
      <c r="K626" s="57">
        <v>73.016323218257099</v>
      </c>
      <c r="L626" s="57">
        <v>218.7748627011415</v>
      </c>
      <c r="M626" s="57"/>
      <c r="N626" s="57">
        <v>151.5678770874174</v>
      </c>
      <c r="O626" s="57">
        <v>171.57533403250619</v>
      </c>
      <c r="P626" s="57">
        <v>87.380585255583298</v>
      </c>
    </row>
    <row r="627" spans="1:16" x14ac:dyDescent="0.3">
      <c r="A627" s="39" t="s">
        <v>254</v>
      </c>
      <c r="B627" s="39" t="s">
        <v>296</v>
      </c>
      <c r="C627" s="39" t="s">
        <v>261</v>
      </c>
      <c r="D627" s="62" t="str">
        <f>INDEX('R0. Region mapping'!$C$9:$C$24,MATCH($C627,'R0. Region mapping'!$A$9:$A$24,0))</f>
        <v>AUS</v>
      </c>
      <c r="E627" s="57"/>
      <c r="F627" s="57">
        <v>8.7991078050993004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</row>
    <row r="628" spans="1:16" x14ac:dyDescent="0.3">
      <c r="A628" s="39" t="s">
        <v>254</v>
      </c>
      <c r="B628" s="39" t="s">
        <v>296</v>
      </c>
      <c r="C628" s="39" t="s">
        <v>341</v>
      </c>
      <c r="D628" s="62" t="str">
        <f>INDEX('R0. Region mapping'!$C$9:$C$24,MATCH($C628,'R0. Region mapping'!$A$9:$A$24,0))</f>
        <v>NAM</v>
      </c>
      <c r="E628" s="57"/>
      <c r="F628" s="57">
        <v>2.81954405741011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</row>
    <row r="629" spans="1:16" x14ac:dyDescent="0.3">
      <c r="A629" s="39" t="s">
        <v>254</v>
      </c>
      <c r="B629" s="39" t="s">
        <v>296</v>
      </c>
      <c r="C629" s="39" t="s">
        <v>343</v>
      </c>
      <c r="D629" s="62" t="str">
        <f>INDEX('R0. Region mapping'!$C$9:$C$24,MATCH($C629,'R0. Region mapping'!$A$9:$A$24,0))</f>
        <v>ASI</v>
      </c>
      <c r="E629" s="57"/>
      <c r="F629" s="57">
        <v>173.061148290446</v>
      </c>
      <c r="G629" s="57">
        <v>258.365840441758</v>
      </c>
      <c r="H629" s="57"/>
      <c r="I629" s="57"/>
      <c r="J629" s="57"/>
      <c r="K629" s="57"/>
      <c r="L629" s="57"/>
      <c r="M629" s="57"/>
      <c r="N629" s="57"/>
      <c r="O629" s="57"/>
      <c r="P629" s="57"/>
    </row>
    <row r="630" spans="1:16" x14ac:dyDescent="0.3">
      <c r="A630" s="39" t="s">
        <v>254</v>
      </c>
      <c r="B630" s="39" t="s">
        <v>296</v>
      </c>
      <c r="C630" s="39" t="s">
        <v>347</v>
      </c>
      <c r="D630" s="62" t="str">
        <f>INDEX('R0. Region mapping'!$C$9:$C$24,MATCH($C630,'R0. Region mapping'!$A$9:$A$24,0))</f>
        <v>EUR</v>
      </c>
      <c r="E630" s="57"/>
      <c r="F630" s="57">
        <v>24.061143166333199</v>
      </c>
      <c r="G630" s="57"/>
      <c r="H630" s="57">
        <v>16.378841556378799</v>
      </c>
      <c r="I630" s="57"/>
      <c r="J630" s="57"/>
      <c r="K630" s="57"/>
      <c r="L630" s="57"/>
      <c r="M630" s="57"/>
      <c r="N630" s="57"/>
      <c r="O630" s="57"/>
      <c r="P630" s="57"/>
    </row>
    <row r="631" spans="1:16" x14ac:dyDescent="0.3">
      <c r="A631" s="39" t="s">
        <v>254</v>
      </c>
      <c r="B631" s="39" t="s">
        <v>296</v>
      </c>
      <c r="C631" s="39" t="s">
        <v>349</v>
      </c>
      <c r="D631" s="62" t="str">
        <f>INDEX('R0. Region mapping'!$C$9:$C$24,MATCH($C631,'R0. Region mapping'!$A$9:$A$24,0))</f>
        <v>ASI</v>
      </c>
      <c r="E631" s="57"/>
      <c r="F631" s="57">
        <v>16.945861786418401</v>
      </c>
      <c r="G631" s="57">
        <v>1.3823345606135899</v>
      </c>
      <c r="H631" s="57">
        <v>4.7198382115047002</v>
      </c>
      <c r="I631" s="57"/>
      <c r="J631" s="57"/>
      <c r="K631" s="57"/>
      <c r="L631" s="57"/>
      <c r="M631" s="57"/>
      <c r="N631" s="57"/>
      <c r="O631" s="57"/>
      <c r="P631" s="57"/>
    </row>
    <row r="632" spans="1:16" x14ac:dyDescent="0.3">
      <c r="A632" s="39" t="s">
        <v>254</v>
      </c>
      <c r="B632" s="39" t="s">
        <v>296</v>
      </c>
      <c r="C632" s="39" t="s">
        <v>351</v>
      </c>
      <c r="D632" s="62" t="str">
        <f>INDEX('R0. Region mapping'!$C$9:$C$24,MATCH($C632,'R0. Region mapping'!$A$9:$A$24,0))</f>
        <v>ASI</v>
      </c>
      <c r="E632" s="57"/>
      <c r="F632" s="57">
        <v>74.318682156102199</v>
      </c>
      <c r="G632" s="57"/>
      <c r="H632" s="57">
        <v>43.5430841235138</v>
      </c>
      <c r="I632" s="57"/>
      <c r="J632" s="57"/>
      <c r="K632" s="57"/>
      <c r="L632" s="57"/>
      <c r="M632" s="57"/>
      <c r="N632" s="57"/>
      <c r="O632" s="57"/>
      <c r="P632" s="57"/>
    </row>
    <row r="633" spans="1:16" x14ac:dyDescent="0.3">
      <c r="A633" s="39" t="s">
        <v>254</v>
      </c>
      <c r="B633" s="39" t="s">
        <v>296</v>
      </c>
      <c r="C633" s="39" t="s">
        <v>353</v>
      </c>
      <c r="D633" s="62" t="str">
        <f>INDEX('R0. Region mapping'!$C$9:$C$24,MATCH($C633,'R0. Region mapping'!$A$9:$A$24,0))</f>
        <v>ASI</v>
      </c>
      <c r="E633" s="57"/>
      <c r="F633" s="57">
        <v>11.544320271596201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</row>
    <row r="634" spans="1:16" x14ac:dyDescent="0.3">
      <c r="A634" s="39" t="s">
        <v>254</v>
      </c>
      <c r="B634" s="39" t="s">
        <v>296</v>
      </c>
      <c r="C634" s="39" t="s">
        <v>361</v>
      </c>
      <c r="D634" s="62" t="str">
        <f>INDEX('R0. Region mapping'!$C$9:$C$24,MATCH($C634,'R0. Region mapping'!$A$9:$A$24,0))</f>
        <v>ASI</v>
      </c>
      <c r="E634" s="57"/>
      <c r="F634" s="57">
        <v>12.533153525357999</v>
      </c>
      <c r="G634" s="57">
        <v>12.0236478935858</v>
      </c>
      <c r="H634" s="57"/>
      <c r="I634" s="57"/>
      <c r="J634" s="57"/>
      <c r="K634" s="57"/>
      <c r="L634" s="57"/>
      <c r="M634" s="57"/>
      <c r="N634" s="57"/>
      <c r="O634" s="57"/>
      <c r="P634" s="57"/>
    </row>
    <row r="635" spans="1:16" x14ac:dyDescent="0.3">
      <c r="A635" s="39" t="s">
        <v>254</v>
      </c>
      <c r="B635" s="39" t="s">
        <v>296</v>
      </c>
      <c r="C635" s="39" t="s">
        <v>363</v>
      </c>
      <c r="D635" s="62" t="str">
        <f>INDEX('R0. Region mapping'!$C$9:$C$24,MATCH($C635,'R0. Region mapping'!$A$9:$A$24,0))</f>
        <v>NAM</v>
      </c>
      <c r="E635" s="57"/>
      <c r="F635" s="57">
        <v>75.467674007333201</v>
      </c>
      <c r="G635" s="57">
        <v>43.4770792084012</v>
      </c>
      <c r="H635" s="57"/>
      <c r="I635" s="57"/>
      <c r="J635" s="57"/>
      <c r="K635" s="57"/>
      <c r="L635" s="57"/>
      <c r="M635" s="57"/>
      <c r="N635" s="57"/>
      <c r="O635" s="57"/>
      <c r="P635" s="57"/>
    </row>
    <row r="636" spans="1:16" x14ac:dyDescent="0.3">
      <c r="A636" s="39" t="s">
        <v>254</v>
      </c>
      <c r="B636" s="39" t="s">
        <v>296</v>
      </c>
      <c r="C636" s="39" t="s">
        <v>365</v>
      </c>
      <c r="D636" s="62" t="str">
        <f>INDEX('R0. Region mapping'!$C$9:$C$24,MATCH($C636,'R0. Region mapping'!$A$9:$A$24,0))</f>
        <v>EUR</v>
      </c>
      <c r="E636" s="57"/>
      <c r="F636" s="57">
        <v>2.4958571662060498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</row>
    <row r="637" spans="1:16" x14ac:dyDescent="0.3">
      <c r="A637" s="39" t="s">
        <v>254</v>
      </c>
      <c r="B637" s="39" t="s">
        <v>297</v>
      </c>
      <c r="C637" s="39" t="s">
        <v>258</v>
      </c>
      <c r="D637" s="62" t="str">
        <f>INDEX('R0. Region mapping'!$C$9:$C$24,MATCH($C637,'R0. Region mapping'!$A$9:$A$24,0))</f>
        <v>AFR</v>
      </c>
      <c r="E637" s="57">
        <v>20.533374424536099</v>
      </c>
      <c r="F637" s="57">
        <v>17.999119587524302</v>
      </c>
      <c r="G637" s="57"/>
      <c r="H637" s="57">
        <v>22.828426225463001</v>
      </c>
      <c r="I637" s="57"/>
      <c r="J637" s="57"/>
      <c r="K637" s="57"/>
      <c r="L637" s="57"/>
      <c r="M637" s="57"/>
      <c r="N637" s="57"/>
      <c r="O637" s="57"/>
      <c r="P637" s="57"/>
    </row>
    <row r="638" spans="1:16" x14ac:dyDescent="0.3">
      <c r="A638" s="39" t="s">
        <v>254</v>
      </c>
      <c r="B638" s="39" t="s">
        <v>297</v>
      </c>
      <c r="C638" s="39" t="s">
        <v>261</v>
      </c>
      <c r="D638" s="62" t="str">
        <f>INDEX('R0. Region mapping'!$C$9:$C$24,MATCH($C638,'R0. Region mapping'!$A$9:$A$24,0))</f>
        <v>AUS</v>
      </c>
      <c r="E638" s="57">
        <v>12.9449514643977</v>
      </c>
      <c r="F638" s="57"/>
      <c r="G638" s="57"/>
      <c r="H638" s="57">
        <v>0.82564907869962301</v>
      </c>
      <c r="I638" s="57"/>
      <c r="J638" s="57"/>
      <c r="K638" s="57"/>
      <c r="L638" s="57">
        <v>18.793212762642799</v>
      </c>
      <c r="M638" s="57"/>
      <c r="N638" s="57"/>
      <c r="O638" s="57">
        <v>31.604433103681799</v>
      </c>
      <c r="P638" s="57">
        <v>0.67192603773870696</v>
      </c>
    </row>
    <row r="639" spans="1:16" x14ac:dyDescent="0.3">
      <c r="A639" s="39" t="s">
        <v>254</v>
      </c>
      <c r="B639" s="39" t="s">
        <v>297</v>
      </c>
      <c r="C639" s="39" t="s">
        <v>341</v>
      </c>
      <c r="D639" s="62" t="str">
        <f>INDEX('R0. Region mapping'!$C$9:$C$24,MATCH($C639,'R0. Region mapping'!$A$9:$A$24,0))</f>
        <v>NAM</v>
      </c>
      <c r="E639" s="57">
        <v>6.7270450665661103</v>
      </c>
      <c r="F639" s="57">
        <v>0.598398048529729</v>
      </c>
      <c r="G639" s="57"/>
      <c r="H639" s="57"/>
      <c r="I639" s="57"/>
      <c r="J639" s="57">
        <v>5.2664137974165701</v>
      </c>
      <c r="K639" s="57"/>
      <c r="L639" s="57"/>
      <c r="M639" s="57"/>
      <c r="N639" s="57"/>
      <c r="O639" s="57"/>
      <c r="P639" s="57"/>
    </row>
    <row r="640" spans="1:16" x14ac:dyDescent="0.3">
      <c r="A640" s="39" t="s">
        <v>254</v>
      </c>
      <c r="B640" s="39" t="s">
        <v>297</v>
      </c>
      <c r="C640" s="39" t="s">
        <v>343</v>
      </c>
      <c r="D640" s="62" t="str">
        <f>INDEX('R0. Region mapping'!$C$9:$C$24,MATCH($C640,'R0. Region mapping'!$A$9:$A$24,0))</f>
        <v>ASI</v>
      </c>
      <c r="E640" s="57">
        <v>67.396246746238603</v>
      </c>
      <c r="F640" s="57"/>
      <c r="G640" s="57">
        <v>334.97169797454501</v>
      </c>
      <c r="H640" s="57">
        <v>139.69585444252201</v>
      </c>
      <c r="I640" s="57">
        <v>457.46914040697499</v>
      </c>
      <c r="J640" s="57"/>
      <c r="K640" s="57"/>
      <c r="L640" s="57"/>
      <c r="M640" s="57"/>
      <c r="N640" s="57"/>
      <c r="O640" s="57"/>
      <c r="P640" s="57"/>
    </row>
    <row r="641" spans="1:16" x14ac:dyDescent="0.3">
      <c r="A641" s="39" t="s">
        <v>254</v>
      </c>
      <c r="B641" s="39" t="s">
        <v>297</v>
      </c>
      <c r="C641" s="39" t="s">
        <v>345</v>
      </c>
      <c r="D641" s="62" t="str">
        <f>INDEX('R0. Region mapping'!$C$9:$C$24,MATCH($C641,'R0. Region mapping'!$A$9:$A$24,0))</f>
        <v>LAM</v>
      </c>
      <c r="E641" s="57">
        <v>27.834123046757501</v>
      </c>
      <c r="F641" s="57">
        <v>8.9653012052167895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</row>
    <row r="642" spans="1:16" x14ac:dyDescent="0.3">
      <c r="A642" s="39" t="s">
        <v>254</v>
      </c>
      <c r="B642" s="39" t="s">
        <v>297</v>
      </c>
      <c r="C642" s="39" t="s">
        <v>347</v>
      </c>
      <c r="D642" s="62" t="str">
        <f>INDEX('R0. Region mapping'!$C$9:$C$24,MATCH($C642,'R0. Region mapping'!$A$9:$A$24,0))</f>
        <v>EUR</v>
      </c>
      <c r="E642" s="57"/>
      <c r="F642" s="57">
        <v>4.2945557369907403</v>
      </c>
      <c r="G642" s="57"/>
      <c r="H642" s="57">
        <v>0.36667940341605498</v>
      </c>
      <c r="I642" s="57"/>
      <c r="J642" s="57"/>
      <c r="K642" s="57"/>
      <c r="L642" s="57"/>
      <c r="M642" s="57"/>
      <c r="N642" s="57"/>
      <c r="O642" s="57"/>
      <c r="P642" s="57"/>
    </row>
    <row r="643" spans="1:16" x14ac:dyDescent="0.3">
      <c r="A643" s="39" t="s">
        <v>254</v>
      </c>
      <c r="B643" s="39" t="s">
        <v>297</v>
      </c>
      <c r="C643" s="39" t="s">
        <v>349</v>
      </c>
      <c r="D643" s="62" t="str">
        <f>INDEX('R0. Region mapping'!$C$9:$C$24,MATCH($C643,'R0. Region mapping'!$A$9:$A$24,0))</f>
        <v>ASI</v>
      </c>
      <c r="E643" s="57">
        <v>28.813041148326501</v>
      </c>
      <c r="F643" s="57"/>
      <c r="G643" s="57"/>
      <c r="H643" s="57"/>
      <c r="I643" s="57"/>
      <c r="J643" s="57"/>
      <c r="K643" s="57">
        <v>65.166948444079395</v>
      </c>
      <c r="L643" s="57">
        <v>75.712789633144894</v>
      </c>
      <c r="M643" s="57"/>
      <c r="N643" s="57"/>
      <c r="O643" s="57">
        <v>163.12415764587999</v>
      </c>
      <c r="P643" s="57">
        <v>1.9085755353838201</v>
      </c>
    </row>
    <row r="644" spans="1:16" x14ac:dyDescent="0.3">
      <c r="A644" s="39" t="s">
        <v>254</v>
      </c>
      <c r="B644" s="39" t="s">
        <v>297</v>
      </c>
      <c r="C644" s="39" t="s">
        <v>351</v>
      </c>
      <c r="D644" s="62" t="str">
        <f>INDEX('R0. Region mapping'!$C$9:$C$24,MATCH($C644,'R0. Region mapping'!$A$9:$A$24,0))</f>
        <v>ASI</v>
      </c>
      <c r="E644" s="57">
        <v>24.824848832593599</v>
      </c>
      <c r="F644" s="57"/>
      <c r="G644" s="57">
        <v>290.69721996556399</v>
      </c>
      <c r="H644" s="57"/>
      <c r="I644" s="57">
        <v>86.455580830179798</v>
      </c>
      <c r="J644" s="57"/>
      <c r="K644" s="57"/>
      <c r="L644" s="57"/>
      <c r="M644" s="57"/>
      <c r="N644" s="57"/>
      <c r="O644" s="57"/>
      <c r="P644" s="57">
        <v>14.442072858686901</v>
      </c>
    </row>
    <row r="645" spans="1:16" x14ac:dyDescent="0.3">
      <c r="A645" s="39" t="s">
        <v>254</v>
      </c>
      <c r="B645" s="39" t="s">
        <v>297</v>
      </c>
      <c r="C645" s="39" t="s">
        <v>353</v>
      </c>
      <c r="D645" s="62" t="str">
        <f>INDEX('R0. Region mapping'!$C$9:$C$24,MATCH($C645,'R0. Region mapping'!$A$9:$A$24,0))</f>
        <v>ASI</v>
      </c>
      <c r="E645" s="57">
        <v>28.880033796823302</v>
      </c>
      <c r="F645" s="57"/>
      <c r="G645" s="57"/>
      <c r="H645" s="57"/>
      <c r="I645" s="57">
        <v>10.822873269459601</v>
      </c>
      <c r="J645" s="57"/>
      <c r="K645" s="57"/>
      <c r="L645" s="57"/>
      <c r="M645" s="57">
        <v>1.9892466260377799</v>
      </c>
      <c r="N645" s="57"/>
      <c r="O645" s="57"/>
      <c r="P645" s="57"/>
    </row>
    <row r="646" spans="1:16" x14ac:dyDescent="0.3">
      <c r="A646" s="39" t="s">
        <v>254</v>
      </c>
      <c r="B646" s="39" t="s">
        <v>297</v>
      </c>
      <c r="C646" s="39" t="s">
        <v>355</v>
      </c>
      <c r="D646" s="62" t="str">
        <f>INDEX('R0. Region mapping'!$C$9:$C$24,MATCH($C646,'R0. Region mapping'!$A$9:$A$24,0))</f>
        <v>AFR</v>
      </c>
      <c r="E646" s="57">
        <v>13.522643532301201</v>
      </c>
      <c r="F646" s="57">
        <v>16.7624323340529</v>
      </c>
      <c r="G646" s="57"/>
      <c r="H646" s="57">
        <v>91.365099550039702</v>
      </c>
      <c r="I646" s="57"/>
      <c r="J646" s="57">
        <v>14.904286865904201</v>
      </c>
      <c r="K646" s="57">
        <v>52.641678994118955</v>
      </c>
      <c r="L646" s="57"/>
      <c r="M646" s="57"/>
      <c r="N646" s="57"/>
      <c r="O646" s="57"/>
      <c r="P646" s="57"/>
    </row>
    <row r="647" spans="1:16" x14ac:dyDescent="0.3">
      <c r="A647" s="39" t="s">
        <v>254</v>
      </c>
      <c r="B647" s="39" t="s">
        <v>297</v>
      </c>
      <c r="C647" s="39" t="s">
        <v>357</v>
      </c>
      <c r="D647" s="62" t="str">
        <f>INDEX('R0. Region mapping'!$C$9:$C$24,MATCH($C647,'R0. Region mapping'!$A$9:$A$24,0))</f>
        <v>LAM</v>
      </c>
      <c r="E647" s="57">
        <v>4.92252080794397</v>
      </c>
      <c r="F647" s="57"/>
      <c r="G647" s="57"/>
      <c r="H647" s="57"/>
      <c r="I647" s="57"/>
      <c r="J647" s="57"/>
      <c r="K647" s="57">
        <v>13.934980913232099</v>
      </c>
      <c r="L647" s="57"/>
      <c r="M647" s="57"/>
      <c r="N647" s="57">
        <v>16.920471674403899</v>
      </c>
      <c r="O647" s="57"/>
      <c r="P647" s="57">
        <v>11.061017677471799</v>
      </c>
    </row>
    <row r="648" spans="1:16" x14ac:dyDescent="0.3">
      <c r="A648" s="39" t="s">
        <v>254</v>
      </c>
      <c r="B648" s="39" t="s">
        <v>297</v>
      </c>
      <c r="C648" s="39" t="s">
        <v>359</v>
      </c>
      <c r="D648" s="62" t="str">
        <f>INDEX('R0. Region mapping'!$C$9:$C$24,MATCH($C648,'R0. Region mapping'!$A$9:$A$24,0))</f>
        <v>ASI</v>
      </c>
      <c r="E648" s="57">
        <v>26.659280026986298</v>
      </c>
      <c r="F648" s="57">
        <v>67.633784465823197</v>
      </c>
      <c r="G648" s="57"/>
      <c r="H648" s="57"/>
      <c r="I648" s="57"/>
      <c r="J648" s="57">
        <v>12.7347911022364</v>
      </c>
      <c r="K648" s="57">
        <v>2.4750648174599399</v>
      </c>
      <c r="L648" s="57">
        <v>64.533704170124693</v>
      </c>
      <c r="M648" s="57">
        <v>28.887949150129</v>
      </c>
      <c r="N648" s="57"/>
      <c r="O648" s="57">
        <v>54.514026542793196</v>
      </c>
      <c r="P648" s="57"/>
    </row>
    <row r="649" spans="1:16" x14ac:dyDescent="0.3">
      <c r="A649" s="39" t="s">
        <v>254</v>
      </c>
      <c r="B649" s="39" t="s">
        <v>297</v>
      </c>
      <c r="C649" s="39" t="s">
        <v>361</v>
      </c>
      <c r="D649" s="62" t="str">
        <f>INDEX('R0. Region mapping'!$C$9:$C$24,MATCH($C649,'R0. Region mapping'!$A$9:$A$24,0))</f>
        <v>ASI</v>
      </c>
      <c r="E649" s="57">
        <v>7.94352593566403</v>
      </c>
      <c r="F649" s="57"/>
      <c r="G649" s="57"/>
      <c r="H649" s="57">
        <v>30.545873883635799</v>
      </c>
      <c r="I649" s="57">
        <v>10.1984235731003</v>
      </c>
      <c r="J649" s="57"/>
      <c r="K649" s="57">
        <v>1.8444399235718101</v>
      </c>
      <c r="L649" s="57"/>
      <c r="M649" s="57"/>
      <c r="N649" s="57"/>
      <c r="O649" s="57"/>
      <c r="P649" s="57"/>
    </row>
    <row r="650" spans="1:16" x14ac:dyDescent="0.3">
      <c r="A650" s="39" t="s">
        <v>254</v>
      </c>
      <c r="B650" s="39" t="s">
        <v>297</v>
      </c>
      <c r="C650" s="39" t="s">
        <v>363</v>
      </c>
      <c r="D650" s="62" t="str">
        <f>INDEX('R0. Region mapping'!$C$9:$C$24,MATCH($C650,'R0. Region mapping'!$A$9:$A$24,0))</f>
        <v>NAM</v>
      </c>
      <c r="E650" s="57">
        <v>90.149776462704594</v>
      </c>
      <c r="F650" s="57"/>
      <c r="G650" s="57"/>
      <c r="H650" s="57">
        <v>43.329761022148197</v>
      </c>
      <c r="I650" s="57">
        <v>46.663900774417797</v>
      </c>
      <c r="J650" s="57"/>
      <c r="K650" s="57">
        <v>82.575369415843895</v>
      </c>
      <c r="L650" s="57"/>
      <c r="M650" s="57"/>
      <c r="N650" s="57"/>
      <c r="O650" s="57"/>
      <c r="P650" s="57"/>
    </row>
    <row r="651" spans="1:16" x14ac:dyDescent="0.3">
      <c r="A651" s="39" t="s">
        <v>254</v>
      </c>
      <c r="B651" s="39" t="s">
        <v>297</v>
      </c>
      <c r="C651" s="39" t="s">
        <v>365</v>
      </c>
      <c r="D651" s="62" t="str">
        <f>INDEX('R0. Region mapping'!$C$9:$C$24,MATCH($C651,'R0. Region mapping'!$A$9:$A$24,0))</f>
        <v>EUR</v>
      </c>
      <c r="E651" s="57">
        <v>73.932979388654999</v>
      </c>
      <c r="F651" s="57">
        <v>89.172342624705294</v>
      </c>
      <c r="G651" s="57"/>
      <c r="H651" s="57">
        <v>21.5719408774718</v>
      </c>
      <c r="I651" s="57"/>
      <c r="J651" s="57">
        <v>76.336318283754295</v>
      </c>
      <c r="K651" s="57">
        <v>40.305470551445602</v>
      </c>
      <c r="L651" s="57"/>
      <c r="M651" s="57"/>
      <c r="N651" s="57"/>
      <c r="O651" s="57"/>
      <c r="P651" s="57"/>
    </row>
    <row r="652" spans="1:16" x14ac:dyDescent="0.3">
      <c r="A652" s="39" t="s">
        <v>254</v>
      </c>
      <c r="B652" s="39" t="s">
        <v>299</v>
      </c>
      <c r="C652" s="39" t="s">
        <v>343</v>
      </c>
      <c r="D652" s="62" t="str">
        <f>INDEX('R0. Region mapping'!$C$9:$C$24,MATCH($C652,'R0. Region mapping'!$A$9:$A$24,0))</f>
        <v>ASI</v>
      </c>
      <c r="E652" s="57"/>
      <c r="F652" s="57"/>
      <c r="G652" s="57"/>
      <c r="H652" s="57"/>
      <c r="I652" s="57"/>
      <c r="J652" s="57"/>
      <c r="K652" s="57"/>
      <c r="L652" s="57">
        <v>715.37452891600299</v>
      </c>
      <c r="M652" s="57"/>
      <c r="N652" s="57"/>
      <c r="O652" s="57"/>
      <c r="P652" s="57"/>
    </row>
    <row r="653" spans="1:16" x14ac:dyDescent="0.3">
      <c r="A653" s="39" t="s">
        <v>254</v>
      </c>
      <c r="B653" s="39" t="s">
        <v>299</v>
      </c>
      <c r="C653" s="39" t="s">
        <v>347</v>
      </c>
      <c r="D653" s="62" t="str">
        <f>INDEX('R0. Region mapping'!$C$9:$C$24,MATCH($C653,'R0. Region mapping'!$A$9:$A$24,0))</f>
        <v>EUR</v>
      </c>
      <c r="E653" s="57"/>
      <c r="F653" s="57"/>
      <c r="G653" s="57"/>
      <c r="H653" s="57"/>
      <c r="I653" s="57"/>
      <c r="J653" s="57"/>
      <c r="K653" s="57"/>
      <c r="L653" s="57">
        <v>4.8535651456444997</v>
      </c>
      <c r="M653" s="57"/>
      <c r="N653" s="57"/>
      <c r="O653" s="57"/>
      <c r="P653" s="57"/>
    </row>
    <row r="654" spans="1:16" x14ac:dyDescent="0.3">
      <c r="A654" s="39" t="s">
        <v>254</v>
      </c>
      <c r="B654" s="39" t="s">
        <v>299</v>
      </c>
      <c r="C654" s="39" t="s">
        <v>351</v>
      </c>
      <c r="D654" s="62" t="str">
        <f>INDEX('R0. Region mapping'!$C$9:$C$24,MATCH($C654,'R0. Region mapping'!$A$9:$A$24,0))</f>
        <v>ASI</v>
      </c>
      <c r="E654" s="57"/>
      <c r="F654" s="57"/>
      <c r="G654" s="57"/>
      <c r="H654" s="57"/>
      <c r="I654" s="57"/>
      <c r="J654" s="57"/>
      <c r="K654" s="57"/>
      <c r="L654" s="57">
        <v>351.40952057552499</v>
      </c>
      <c r="M654" s="57"/>
      <c r="N654" s="57"/>
      <c r="O654" s="57"/>
      <c r="P654" s="57"/>
    </row>
    <row r="655" spans="1:16" x14ac:dyDescent="0.3">
      <c r="A655" s="39" t="s">
        <v>254</v>
      </c>
      <c r="B655" s="39" t="s">
        <v>299</v>
      </c>
      <c r="C655" s="39" t="s">
        <v>353</v>
      </c>
      <c r="D655" s="62" t="str">
        <f>INDEX('R0. Region mapping'!$C$9:$C$24,MATCH($C655,'R0. Region mapping'!$A$9:$A$24,0))</f>
        <v>ASI</v>
      </c>
      <c r="E655" s="57"/>
      <c r="F655" s="57"/>
      <c r="G655" s="57"/>
      <c r="H655" s="57"/>
      <c r="I655" s="57"/>
      <c r="J655" s="57">
        <v>8.1260353989533698</v>
      </c>
      <c r="K655" s="57">
        <v>19.727173513778901</v>
      </c>
      <c r="L655" s="57"/>
      <c r="M655" s="57"/>
      <c r="N655" s="57">
        <v>4.2190947956783704</v>
      </c>
      <c r="O655" s="57"/>
      <c r="P655" s="57"/>
    </row>
    <row r="656" spans="1:16" x14ac:dyDescent="0.3">
      <c r="A656" s="39" t="s">
        <v>254</v>
      </c>
      <c r="B656" s="39" t="s">
        <v>299</v>
      </c>
      <c r="C656" s="39" t="s">
        <v>355</v>
      </c>
      <c r="D656" s="62" t="str">
        <f>INDEX('R0. Region mapping'!$C$9:$C$24,MATCH($C656,'R0. Region mapping'!$A$9:$A$24,0))</f>
        <v>AFR</v>
      </c>
      <c r="E656" s="57"/>
      <c r="F656" s="57"/>
      <c r="G656" s="57"/>
      <c r="H656" s="57"/>
      <c r="I656" s="57"/>
      <c r="J656" s="57"/>
      <c r="K656" s="57">
        <v>71.025469061690899</v>
      </c>
      <c r="L656" s="57">
        <v>256.88100426321103</v>
      </c>
      <c r="M656" s="57"/>
      <c r="N656" s="57"/>
      <c r="O656" s="57">
        <v>29.237188196751699</v>
      </c>
      <c r="P656" s="57">
        <v>85.901943297595395</v>
      </c>
    </row>
    <row r="657" spans="1:16" x14ac:dyDescent="0.3">
      <c r="A657" s="39" t="s">
        <v>254</v>
      </c>
      <c r="B657" s="39" t="s">
        <v>299</v>
      </c>
      <c r="C657" s="39" t="s">
        <v>361</v>
      </c>
      <c r="D657" s="62" t="str">
        <f>INDEX('R0. Region mapping'!$C$9:$C$24,MATCH($C657,'R0. Region mapping'!$A$9:$A$24,0))</f>
        <v>ASI</v>
      </c>
      <c r="E657" s="57"/>
      <c r="F657" s="57"/>
      <c r="G657" s="57"/>
      <c r="H657" s="57"/>
      <c r="I657" s="57"/>
      <c r="J657" s="57">
        <v>10.8053197269086</v>
      </c>
      <c r="K657" s="57">
        <v>62.162885864305103</v>
      </c>
      <c r="L657" s="57"/>
      <c r="M657" s="57"/>
      <c r="N657" s="57">
        <v>25.416803658680099</v>
      </c>
      <c r="O657" s="57">
        <v>18.438388762592599</v>
      </c>
      <c r="P657" s="57"/>
    </row>
    <row r="658" spans="1:16" x14ac:dyDescent="0.3">
      <c r="A658" s="39" t="s">
        <v>254</v>
      </c>
      <c r="B658" s="39" t="s">
        <v>299</v>
      </c>
      <c r="C658" s="39" t="s">
        <v>363</v>
      </c>
      <c r="D658" s="62" t="str">
        <f>INDEX('R0. Region mapping'!$C$9:$C$24,MATCH($C658,'R0. Region mapping'!$A$9:$A$24,0))</f>
        <v>NAM</v>
      </c>
      <c r="E658" s="57"/>
      <c r="F658" s="57"/>
      <c r="G658" s="57"/>
      <c r="H658" s="57"/>
      <c r="I658" s="57"/>
      <c r="J658" s="57"/>
      <c r="K658" s="57"/>
      <c r="L658" s="57">
        <v>19.694271437314001</v>
      </c>
      <c r="M658" s="57">
        <v>155.98054960436701</v>
      </c>
      <c r="N658" s="57"/>
      <c r="O658" s="57">
        <v>27.706152316075201</v>
      </c>
      <c r="P658" s="57"/>
    </row>
    <row r="659" spans="1:16" x14ac:dyDescent="0.3">
      <c r="A659" s="39" t="s">
        <v>254</v>
      </c>
      <c r="B659" s="39" t="s">
        <v>299</v>
      </c>
      <c r="C659" s="39" t="s">
        <v>365</v>
      </c>
      <c r="D659" s="62" t="str">
        <f>INDEX('R0. Region mapping'!$C$9:$C$24,MATCH($C659,'R0. Region mapping'!$A$9:$A$24,0))</f>
        <v>EUR</v>
      </c>
      <c r="E659" s="57"/>
      <c r="F659" s="57"/>
      <c r="G659" s="57"/>
      <c r="H659" s="57"/>
      <c r="I659" s="57"/>
      <c r="J659" s="57"/>
      <c r="K659" s="57"/>
      <c r="L659" s="57">
        <v>230.866031103941</v>
      </c>
      <c r="M659" s="57">
        <v>74.571053804060995</v>
      </c>
      <c r="N659" s="57"/>
      <c r="O659" s="57">
        <v>167.54399482571401</v>
      </c>
      <c r="P659" s="57">
        <v>125.09327237003799</v>
      </c>
    </row>
    <row r="660" spans="1:16" x14ac:dyDescent="0.3">
      <c r="A660" s="39" t="s">
        <v>254</v>
      </c>
      <c r="B660" s="39" t="s">
        <v>373</v>
      </c>
      <c r="C660" s="39" t="s">
        <v>258</v>
      </c>
      <c r="D660" s="62" t="str">
        <f>INDEX('R0. Region mapping'!$C$9:$C$24,MATCH($C660,'R0. Region mapping'!$A$9:$A$24,0))</f>
        <v>AFR</v>
      </c>
      <c r="E660" s="57"/>
      <c r="F660" s="57"/>
      <c r="G660" s="57">
        <v>6.0027222222222197E-2</v>
      </c>
      <c r="H660" s="57">
        <v>2.6027057635527813</v>
      </c>
      <c r="I660" s="57">
        <v>1.7516969217416656</v>
      </c>
      <c r="J660" s="57">
        <v>1.7516969217416656</v>
      </c>
      <c r="K660" s="57">
        <v>30.059643459266969</v>
      </c>
      <c r="L660" s="57">
        <v>2.6302712732497011</v>
      </c>
      <c r="M660" s="57">
        <v>1.7516969217416656</v>
      </c>
      <c r="N660" s="57">
        <v>1.7516969217416656</v>
      </c>
      <c r="O660" s="57">
        <v>30.059643459266969</v>
      </c>
      <c r="P660" s="57">
        <v>2.6302712732497011</v>
      </c>
    </row>
    <row r="661" spans="1:16" x14ac:dyDescent="0.3">
      <c r="A661" s="39" t="s">
        <v>254</v>
      </c>
      <c r="B661" s="39" t="s">
        <v>373</v>
      </c>
      <c r="C661" s="39" t="s">
        <v>261</v>
      </c>
      <c r="D661" s="62" t="str">
        <f>INDEX('R0. Region mapping'!$C$9:$C$24,MATCH($C661,'R0. Region mapping'!$A$9:$A$24,0))</f>
        <v>AUS</v>
      </c>
      <c r="E661" s="57"/>
      <c r="F661" s="57">
        <v>3.1367600000000002E-2</v>
      </c>
      <c r="G661" s="57">
        <v>5.6095399999999997E-2</v>
      </c>
      <c r="H661" s="57">
        <v>3.5916030347649999</v>
      </c>
      <c r="I661" s="57">
        <v>2.301921905745</v>
      </c>
      <c r="J661" s="57">
        <v>0.109615328845</v>
      </c>
      <c r="K661" s="57"/>
      <c r="L661" s="57"/>
      <c r="M661" s="57"/>
      <c r="N661" s="57"/>
      <c r="O661" s="57"/>
      <c r="P661" s="57"/>
    </row>
    <row r="662" spans="1:16" x14ac:dyDescent="0.3">
      <c r="A662" s="39" t="s">
        <v>254</v>
      </c>
      <c r="B662" s="39" t="s">
        <v>373</v>
      </c>
      <c r="C662" s="39" t="s">
        <v>341</v>
      </c>
      <c r="D662" s="62" t="str">
        <f>INDEX('R0. Region mapping'!$C$9:$C$24,MATCH($C662,'R0. Region mapping'!$A$9:$A$24,0))</f>
        <v>NAM</v>
      </c>
      <c r="E662" s="57"/>
      <c r="F662" s="57"/>
      <c r="G662" s="57"/>
      <c r="H662" s="57">
        <v>4.0000000000000002E-4</v>
      </c>
      <c r="I662" s="57">
        <v>4.0000000000000002E-4</v>
      </c>
      <c r="J662" s="57"/>
      <c r="K662" s="57"/>
      <c r="L662" s="57"/>
      <c r="M662" s="57"/>
      <c r="N662" s="57"/>
      <c r="O662" s="57"/>
      <c r="P662" s="57"/>
    </row>
    <row r="663" spans="1:16" x14ac:dyDescent="0.3">
      <c r="A663" s="39" t="s">
        <v>254</v>
      </c>
      <c r="B663" s="39" t="s">
        <v>373</v>
      </c>
      <c r="C663" s="39" t="s">
        <v>343</v>
      </c>
      <c r="D663" s="62" t="str">
        <f>INDEX('R0. Region mapping'!$C$9:$C$24,MATCH($C663,'R0. Region mapping'!$A$9:$A$24,0))</f>
        <v>ASI</v>
      </c>
      <c r="E663" s="57"/>
      <c r="F663" s="57"/>
      <c r="G663" s="57"/>
      <c r="H663" s="57">
        <v>0.50740201980150024</v>
      </c>
      <c r="I663" s="57">
        <v>4.2534476051350563</v>
      </c>
      <c r="J663" s="57">
        <v>1.7282366719972766</v>
      </c>
      <c r="K663" s="57">
        <v>0.32813415106616661</v>
      </c>
      <c r="L663" s="57">
        <v>0.50740201980150024</v>
      </c>
      <c r="M663" s="57">
        <v>4.2534476051350563</v>
      </c>
      <c r="N663" s="57">
        <v>1.7282366719972766</v>
      </c>
      <c r="O663" s="57">
        <v>0.32813415106616661</v>
      </c>
      <c r="P663" s="57">
        <v>0.50740201980150024</v>
      </c>
    </row>
    <row r="664" spans="1:16" x14ac:dyDescent="0.3">
      <c r="A664" s="39" t="s">
        <v>254</v>
      </c>
      <c r="B664" s="39" t="s">
        <v>373</v>
      </c>
      <c r="C664" s="39" t="s">
        <v>345</v>
      </c>
      <c r="D664" s="62" t="str">
        <f>INDEX('R0. Region mapping'!$C$9:$C$24,MATCH($C664,'R0. Region mapping'!$A$9:$A$24,0))</f>
        <v>LAM</v>
      </c>
      <c r="E664" s="57"/>
      <c r="F664" s="57">
        <v>4.0410000000000001E-2</v>
      </c>
      <c r="G664" s="57">
        <v>7.9314999999999997E-2</v>
      </c>
      <c r="H664" s="57">
        <v>0.12530073387499999</v>
      </c>
      <c r="I664" s="57"/>
      <c r="J664" s="57"/>
      <c r="K664" s="57"/>
      <c r="L664" s="57"/>
      <c r="M664" s="57"/>
      <c r="N664" s="57"/>
      <c r="O664" s="57"/>
      <c r="P664" s="57"/>
    </row>
    <row r="665" spans="1:16" x14ac:dyDescent="0.3">
      <c r="A665" s="39" t="s">
        <v>254</v>
      </c>
      <c r="B665" s="39" t="s">
        <v>373</v>
      </c>
      <c r="C665" s="39" t="s">
        <v>347</v>
      </c>
      <c r="D665" s="62" t="str">
        <f>INDEX('R0. Region mapping'!$C$9:$C$24,MATCH($C665,'R0. Region mapping'!$A$9:$A$24,0))</f>
        <v>EUR</v>
      </c>
      <c r="E665" s="57"/>
      <c r="F665" s="57"/>
      <c r="G665" s="57"/>
      <c r="H665" s="57">
        <v>8.0000000000000004E-4</v>
      </c>
      <c r="I665" s="57"/>
      <c r="J665" s="57"/>
      <c r="K665" s="57">
        <v>4.0000000000000002E-4</v>
      </c>
      <c r="L665" s="57">
        <v>8.0000000000000004E-4</v>
      </c>
      <c r="M665" s="57"/>
      <c r="N665" s="57"/>
      <c r="O665" s="57">
        <v>4.0000000000000002E-4</v>
      </c>
      <c r="P665" s="57">
        <v>8.0000000000000004E-4</v>
      </c>
    </row>
    <row r="666" spans="1:16" x14ac:dyDescent="0.3">
      <c r="A666" s="39" t="s">
        <v>254</v>
      </c>
      <c r="B666" s="39" t="s">
        <v>373</v>
      </c>
      <c r="C666" s="39" t="s">
        <v>349</v>
      </c>
      <c r="D666" s="62" t="str">
        <f>INDEX('R0. Region mapping'!$C$9:$C$24,MATCH($C666,'R0. Region mapping'!$A$9:$A$24,0))</f>
        <v>ASI</v>
      </c>
      <c r="E666" s="57"/>
      <c r="F666" s="57"/>
      <c r="G666" s="57">
        <v>1.29847777777778E-2</v>
      </c>
      <c r="H666" s="57">
        <v>0.54351188930722183</v>
      </c>
      <c r="I666" s="57">
        <v>0.3537693946383334</v>
      </c>
      <c r="J666" s="57">
        <v>0.3537693946383334</v>
      </c>
      <c r="K666" s="57">
        <v>0.36079134414428798</v>
      </c>
      <c r="L666" s="57">
        <v>1.98397965457121E-2</v>
      </c>
      <c r="M666" s="57">
        <v>1.6846161649444399E-2</v>
      </c>
      <c r="N666" s="57">
        <v>1.6846161649444399E-2</v>
      </c>
      <c r="O666" s="57">
        <v>2.3868111155399E-2</v>
      </c>
      <c r="P666" s="57">
        <v>1.98397965457121E-2</v>
      </c>
    </row>
    <row r="667" spans="1:16" x14ac:dyDescent="0.3">
      <c r="A667" s="39" t="s">
        <v>254</v>
      </c>
      <c r="B667" s="39" t="s">
        <v>373</v>
      </c>
      <c r="C667" s="39" t="s">
        <v>351</v>
      </c>
      <c r="D667" s="62" t="str">
        <f>INDEX('R0. Region mapping'!$C$9:$C$24,MATCH($C667,'R0. Region mapping'!$A$9:$A$24,0))</f>
        <v>ASI</v>
      </c>
      <c r="E667" s="57"/>
      <c r="F667" s="57"/>
      <c r="G667" s="57"/>
      <c r="H667" s="57">
        <v>4.0000000000000002E-4</v>
      </c>
      <c r="I667" s="57">
        <v>4.0000000000000002E-4</v>
      </c>
      <c r="J667" s="57">
        <v>4.0000000000000002E-4</v>
      </c>
      <c r="K667" s="57"/>
      <c r="L667" s="57">
        <v>4.0000000000000002E-4</v>
      </c>
      <c r="M667" s="57">
        <v>4.0000000000000002E-4</v>
      </c>
      <c r="N667" s="57">
        <v>4.0000000000000002E-4</v>
      </c>
      <c r="O667" s="57"/>
      <c r="P667" s="57">
        <v>4.0000000000000002E-4</v>
      </c>
    </row>
    <row r="668" spans="1:16" x14ac:dyDescent="0.3">
      <c r="A668" s="39" t="s">
        <v>254</v>
      </c>
      <c r="B668" s="39" t="s">
        <v>373</v>
      </c>
      <c r="C668" s="39" t="s">
        <v>353</v>
      </c>
      <c r="D668" s="62" t="str">
        <f>INDEX('R0. Region mapping'!$C$9:$C$24,MATCH($C668,'R0. Region mapping'!$A$9:$A$24,0))</f>
        <v>ASI</v>
      </c>
      <c r="E668" s="57"/>
      <c r="F668" s="57">
        <v>1.3974146666666656</v>
      </c>
      <c r="G668" s="57">
        <v>0.14509088888888899</v>
      </c>
      <c r="H668" s="57">
        <v>7.7364722788944427</v>
      </c>
      <c r="I668" s="57">
        <v>6.0423014601833316</v>
      </c>
      <c r="J668" s="57">
        <v>6.0423014601833316</v>
      </c>
      <c r="K668" s="57">
        <v>18.765773435146347</v>
      </c>
      <c r="L668" s="57">
        <v>7.8031004545210791</v>
      </c>
      <c r="M668" s="57">
        <v>21.969953806369134</v>
      </c>
      <c r="N668" s="57">
        <v>6.6876747518339581</v>
      </c>
      <c r="O668" s="57">
        <v>7.518178840112248</v>
      </c>
      <c r="P668" s="57">
        <v>19.768461181336178</v>
      </c>
    </row>
    <row r="669" spans="1:16" x14ac:dyDescent="0.3">
      <c r="A669" s="39" t="s">
        <v>254</v>
      </c>
      <c r="B669" s="39" t="s">
        <v>373</v>
      </c>
      <c r="C669" s="39" t="s">
        <v>355</v>
      </c>
      <c r="D669" s="62" t="str">
        <f>INDEX('R0. Region mapping'!$C$9:$C$24,MATCH($C669,'R0. Region mapping'!$A$9:$A$24,0))</f>
        <v>AFR</v>
      </c>
      <c r="E669" s="57"/>
      <c r="F669" s="57">
        <v>1E-4</v>
      </c>
      <c r="G669" s="57"/>
      <c r="H669" s="57">
        <v>4.0000000000000002E-4</v>
      </c>
      <c r="I669" s="57">
        <v>4.0000000000000002E-4</v>
      </c>
      <c r="J669" s="57">
        <v>4.0000000000000002E-4</v>
      </c>
      <c r="K669" s="57"/>
      <c r="L669" s="57">
        <v>4.0000000000000002E-4</v>
      </c>
      <c r="M669" s="57">
        <v>4.0000000000000002E-4</v>
      </c>
      <c r="N669" s="57">
        <v>4.0000000000000002E-4</v>
      </c>
      <c r="O669" s="57"/>
      <c r="P669" s="57">
        <v>4.0000000000000002E-4</v>
      </c>
    </row>
    <row r="670" spans="1:16" x14ac:dyDescent="0.3">
      <c r="A670" s="39" t="s">
        <v>254</v>
      </c>
      <c r="B670" s="39" t="s">
        <v>373</v>
      </c>
      <c r="C670" s="39" t="s">
        <v>357</v>
      </c>
      <c r="D670" s="62" t="str">
        <f>INDEX('R0. Region mapping'!$C$9:$C$24,MATCH($C670,'R0. Region mapping'!$A$9:$A$24,0))</f>
        <v>LAM</v>
      </c>
      <c r="E670" s="57"/>
      <c r="F670" s="57">
        <v>9.4784844444444405E-2</v>
      </c>
      <c r="G670" s="57">
        <v>0.18809771111111101</v>
      </c>
      <c r="H670" s="57">
        <v>0.29684751576277801</v>
      </c>
      <c r="I670" s="57">
        <v>0.65877895558730493</v>
      </c>
      <c r="J670" s="57">
        <v>2.5766932536111491</v>
      </c>
      <c r="K670" s="57"/>
      <c r="L670" s="57"/>
      <c r="M670" s="57"/>
      <c r="N670" s="57"/>
      <c r="O670" s="57"/>
      <c r="P670" s="57">
        <v>7.9018555140897107</v>
      </c>
    </row>
    <row r="671" spans="1:16" x14ac:dyDescent="0.3">
      <c r="A671" s="39" t="s">
        <v>254</v>
      </c>
      <c r="B671" s="39" t="s">
        <v>373</v>
      </c>
      <c r="C671" s="39" t="s">
        <v>359</v>
      </c>
      <c r="D671" s="62" t="str">
        <f>INDEX('R0. Region mapping'!$C$9:$C$24,MATCH($C671,'R0. Region mapping'!$A$9:$A$24,0))</f>
        <v>ASI</v>
      </c>
      <c r="E671" s="57"/>
      <c r="F671" s="57"/>
      <c r="G671" s="57">
        <v>1.1085132666666699</v>
      </c>
      <c r="H671" s="57">
        <v>47.165572552756331</v>
      </c>
      <c r="I671" s="57">
        <v>31.243046728858971</v>
      </c>
      <c r="J671" s="57">
        <v>40.93110991071358</v>
      </c>
      <c r="K671" s="57">
        <v>385.76547377102065</v>
      </c>
      <c r="L671" s="57">
        <v>47.67462048251631</v>
      </c>
      <c r="M671" s="57">
        <v>31.243046728858971</v>
      </c>
      <c r="N671" s="57">
        <v>31.243046728858971</v>
      </c>
      <c r="O671" s="57">
        <v>471.94057520451565</v>
      </c>
      <c r="P671" s="57">
        <v>47.67462048251631</v>
      </c>
    </row>
    <row r="672" spans="1:16" x14ac:dyDescent="0.3">
      <c r="A672" s="39" t="s">
        <v>254</v>
      </c>
      <c r="B672" s="39" t="s">
        <v>373</v>
      </c>
      <c r="C672" s="39" t="s">
        <v>361</v>
      </c>
      <c r="D672" s="62" t="str">
        <f>INDEX('R0. Region mapping'!$C$9:$C$24,MATCH($C672,'R0. Region mapping'!$A$9:$A$24,0))</f>
        <v>ASI</v>
      </c>
      <c r="E672" s="57"/>
      <c r="F672" s="57"/>
      <c r="G672" s="57"/>
      <c r="H672" s="57">
        <v>8.0000000000000004E-4</v>
      </c>
      <c r="I672" s="57"/>
      <c r="J672" s="57">
        <v>4.0000000000000002E-4</v>
      </c>
      <c r="K672" s="57"/>
      <c r="L672" s="57">
        <v>8.0000000000000004E-4</v>
      </c>
      <c r="M672" s="57"/>
      <c r="N672" s="57">
        <v>4.0000000000000002E-4</v>
      </c>
      <c r="O672" s="57"/>
      <c r="P672" s="57">
        <v>8.0000000000000004E-4</v>
      </c>
    </row>
    <row r="673" spans="1:16" x14ac:dyDescent="0.3">
      <c r="A673" s="39" t="s">
        <v>254</v>
      </c>
      <c r="B673" s="39" t="s">
        <v>373</v>
      </c>
      <c r="C673" s="39" t="s">
        <v>363</v>
      </c>
      <c r="D673" s="62" t="str">
        <f>INDEX('R0. Region mapping'!$C$9:$C$24,MATCH($C673,'R0. Region mapping'!$A$9:$A$24,0))</f>
        <v>NAM</v>
      </c>
      <c r="E673" s="57"/>
      <c r="F673" s="57">
        <v>0.117488888888889</v>
      </c>
      <c r="G673" s="57">
        <v>0.145522222222222</v>
      </c>
      <c r="H673" s="57">
        <v>9.8633192653888866</v>
      </c>
      <c r="I673" s="57">
        <v>5.7528505918333384</v>
      </c>
      <c r="J673" s="57">
        <v>103.55354399183334</v>
      </c>
      <c r="K673" s="57">
        <v>5.9490354517990323</v>
      </c>
      <c r="L673" s="57">
        <v>9.9301455165343047</v>
      </c>
      <c r="M673" s="57">
        <v>5.7528505918333384</v>
      </c>
      <c r="N673" s="57">
        <v>5.7528505918333384</v>
      </c>
      <c r="O673" s="57">
        <v>5.9490354517990216</v>
      </c>
      <c r="P673" s="57">
        <v>9.9301455165343047</v>
      </c>
    </row>
    <row r="674" spans="1:16" x14ac:dyDescent="0.3">
      <c r="A674" s="39" t="s">
        <v>254</v>
      </c>
      <c r="B674" s="39" t="s">
        <v>373</v>
      </c>
      <c r="C674" s="39" t="s">
        <v>365</v>
      </c>
      <c r="D674" s="62" t="str">
        <f>INDEX('R0. Region mapping'!$C$9:$C$24,MATCH($C674,'R0. Region mapping'!$A$9:$A$24,0))</f>
        <v>EUR</v>
      </c>
      <c r="E674" s="57"/>
      <c r="F674" s="57">
        <v>6.8324888888888796E-2</v>
      </c>
      <c r="G674" s="57">
        <v>0.13061622222222199</v>
      </c>
      <c r="H674" s="57">
        <v>8.2904343545388972</v>
      </c>
      <c r="I674" s="57">
        <v>5.3884994987833279</v>
      </c>
      <c r="J674" s="57">
        <v>30.818657435736529</v>
      </c>
      <c r="K674" s="57">
        <v>68.14796565761408</v>
      </c>
      <c r="L674" s="57">
        <v>8.350415519866063</v>
      </c>
      <c r="M674" s="57">
        <v>5.3884994987833279</v>
      </c>
      <c r="N674" s="57">
        <v>30.81865743573643</v>
      </c>
      <c r="O674" s="57">
        <v>68.147965657614179</v>
      </c>
      <c r="P674" s="57">
        <v>8.350415519866063</v>
      </c>
    </row>
    <row r="675" spans="1:16" x14ac:dyDescent="0.3">
      <c r="A675" s="39" t="s">
        <v>254</v>
      </c>
      <c r="B675" s="39" t="s">
        <v>298</v>
      </c>
      <c r="C675" s="39" t="s">
        <v>258</v>
      </c>
      <c r="D675" s="62" t="str">
        <f>INDEX('R0. Region mapping'!$C$9:$C$24,MATCH($C675,'R0. Region mapping'!$A$9:$A$24,0))</f>
        <v>AFR</v>
      </c>
      <c r="E675" s="57"/>
      <c r="F675" s="57">
        <v>1.6389958884031901</v>
      </c>
      <c r="G675" s="57">
        <v>23.746148199004001</v>
      </c>
      <c r="H675" s="57"/>
      <c r="I675" s="57">
        <v>119.69739243135837</v>
      </c>
      <c r="J675" s="57">
        <v>71.937108582057789</v>
      </c>
      <c r="K675" s="57">
        <v>67.455897627047364</v>
      </c>
      <c r="L675" s="57">
        <v>5.4850503464184452</v>
      </c>
      <c r="M675" s="57">
        <v>45.495952523033431</v>
      </c>
      <c r="N675" s="57">
        <v>107.38959719511605</v>
      </c>
      <c r="O675" s="57">
        <v>59.61646767741447</v>
      </c>
      <c r="P675" s="57">
        <v>23.2793429515146</v>
      </c>
    </row>
    <row r="676" spans="1:16" x14ac:dyDescent="0.3">
      <c r="A676" s="39" t="s">
        <v>254</v>
      </c>
      <c r="B676" s="39" t="s">
        <v>298</v>
      </c>
      <c r="C676" s="39" t="s">
        <v>261</v>
      </c>
      <c r="D676" s="62" t="str">
        <f>INDEX('R0. Region mapping'!$C$9:$C$24,MATCH($C676,'R0. Region mapping'!$A$9:$A$24,0))</f>
        <v>AUS</v>
      </c>
      <c r="E676" s="57"/>
      <c r="F676" s="57">
        <v>0.25260941152264693</v>
      </c>
      <c r="G676" s="57">
        <v>0.71958074579033215</v>
      </c>
      <c r="H676" s="57"/>
      <c r="I676" s="57">
        <v>0.102389649923897</v>
      </c>
      <c r="J676" s="57"/>
      <c r="K676" s="57"/>
      <c r="L676" s="57"/>
      <c r="M676" s="57"/>
      <c r="N676" s="57"/>
      <c r="O676" s="57"/>
      <c r="P676" s="57"/>
    </row>
    <row r="677" spans="1:16" x14ac:dyDescent="0.3">
      <c r="A677" s="39" t="s">
        <v>254</v>
      </c>
      <c r="B677" s="39" t="s">
        <v>298</v>
      </c>
      <c r="C677" s="39" t="s">
        <v>341</v>
      </c>
      <c r="D677" s="62" t="str">
        <f>INDEX('R0. Region mapping'!$C$9:$C$24,MATCH($C677,'R0. Region mapping'!$A$9:$A$24,0))</f>
        <v>NAM</v>
      </c>
      <c r="E677" s="57"/>
      <c r="F677" s="57">
        <v>4.7745729339684422</v>
      </c>
      <c r="G677" s="57">
        <v>8.0515335437455295</v>
      </c>
      <c r="H677" s="57"/>
      <c r="I677" s="57">
        <v>17.566731537021511</v>
      </c>
      <c r="J677" s="57"/>
      <c r="K677" s="57">
        <v>10.701778795587989</v>
      </c>
      <c r="L677" s="57">
        <v>0.39748412410642803</v>
      </c>
      <c r="M677" s="57">
        <v>25.58343150539034</v>
      </c>
      <c r="N677" s="57">
        <v>0.4828358026074</v>
      </c>
      <c r="O677" s="57">
        <v>0.53621247539007999</v>
      </c>
      <c r="P677" s="57"/>
    </row>
    <row r="678" spans="1:16" x14ac:dyDescent="0.3">
      <c r="A678" s="39" t="s">
        <v>254</v>
      </c>
      <c r="B678" s="39" t="s">
        <v>298</v>
      </c>
      <c r="C678" s="39" t="s">
        <v>343</v>
      </c>
      <c r="D678" s="62" t="str">
        <f>INDEX('R0. Region mapping'!$C$9:$C$24,MATCH($C678,'R0. Region mapping'!$A$9:$A$24,0))</f>
        <v>ASI</v>
      </c>
      <c r="E678" s="57"/>
      <c r="F678" s="57">
        <v>40.771185244624107</v>
      </c>
      <c r="G678" s="57">
        <v>73.225178547556894</v>
      </c>
      <c r="H678" s="57">
        <v>21.817900584420485</v>
      </c>
      <c r="I678" s="57">
        <v>40.071734456847615</v>
      </c>
      <c r="J678" s="57">
        <v>57.072823086917253</v>
      </c>
      <c r="K678" s="57">
        <v>122.13646573659912</v>
      </c>
      <c r="L678" s="57">
        <v>56.559044778344003</v>
      </c>
      <c r="M678" s="57">
        <v>87.27515507733014</v>
      </c>
      <c r="N678" s="57">
        <v>151.78304312967509</v>
      </c>
      <c r="O678" s="57">
        <v>88.929815583879403</v>
      </c>
      <c r="P678" s="57">
        <v>14.081540521001701</v>
      </c>
    </row>
    <row r="679" spans="1:16" x14ac:dyDescent="0.3">
      <c r="A679" s="39" t="s">
        <v>254</v>
      </c>
      <c r="B679" s="39" t="s">
        <v>298</v>
      </c>
      <c r="C679" s="39" t="s">
        <v>345</v>
      </c>
      <c r="D679" s="62" t="str">
        <f>INDEX('R0. Region mapping'!$C$9:$C$24,MATCH($C679,'R0. Region mapping'!$A$9:$A$24,0))</f>
        <v>LAM</v>
      </c>
      <c r="E679" s="57"/>
      <c r="F679" s="57">
        <v>33.011091341267736</v>
      </c>
      <c r="G679" s="57">
        <v>58.349567874061499</v>
      </c>
      <c r="H679" s="57">
        <v>1.33372108979252</v>
      </c>
      <c r="I679" s="57">
        <v>10.730654304602201</v>
      </c>
      <c r="J679" s="57">
        <v>41.558302172772059</v>
      </c>
      <c r="K679" s="57">
        <v>249.61096542920046</v>
      </c>
      <c r="L679" s="57">
        <v>36.466157241169149</v>
      </c>
      <c r="M679" s="57">
        <v>2.7245122519245899</v>
      </c>
      <c r="N679" s="57">
        <v>8.7443650554855807</v>
      </c>
      <c r="O679" s="57"/>
      <c r="P679" s="57"/>
    </row>
    <row r="680" spans="1:16" x14ac:dyDescent="0.3">
      <c r="A680" s="39" t="s">
        <v>254</v>
      </c>
      <c r="B680" s="39" t="s">
        <v>298</v>
      </c>
      <c r="C680" s="39" t="s">
        <v>347</v>
      </c>
      <c r="D680" s="62" t="str">
        <f>INDEX('R0. Region mapping'!$C$9:$C$24,MATCH($C680,'R0. Region mapping'!$A$9:$A$24,0))</f>
        <v>EUR</v>
      </c>
      <c r="E680" s="57"/>
      <c r="F680" s="57">
        <v>5.7729651000146038</v>
      </c>
      <c r="G680" s="57">
        <v>2.0625446839356312</v>
      </c>
      <c r="H680" s="57">
        <v>0.93989909593592702</v>
      </c>
      <c r="I680" s="57">
        <v>4.1968746829020791</v>
      </c>
      <c r="J680" s="57">
        <v>4.0634957609254601</v>
      </c>
      <c r="K680" s="57">
        <v>8.0982655724199137</v>
      </c>
      <c r="L680" s="57">
        <v>2.5832318123789189</v>
      </c>
      <c r="M680" s="57">
        <v>9.1565430587546001E-2</v>
      </c>
      <c r="N680" s="57">
        <v>1.4150842006497999</v>
      </c>
      <c r="O680" s="57">
        <v>4.6956733472637797</v>
      </c>
      <c r="P680" s="57"/>
    </row>
    <row r="681" spans="1:16" x14ac:dyDescent="0.3">
      <c r="A681" s="39" t="s">
        <v>254</v>
      </c>
      <c r="B681" s="39" t="s">
        <v>298</v>
      </c>
      <c r="C681" s="39" t="s">
        <v>349</v>
      </c>
      <c r="D681" s="62" t="str">
        <f>INDEX('R0. Region mapping'!$C$9:$C$24,MATCH($C681,'R0. Region mapping'!$A$9:$A$24,0))</f>
        <v>ASI</v>
      </c>
      <c r="E681" s="57"/>
      <c r="F681" s="57"/>
      <c r="G681" s="57">
        <v>4.6171464300188596</v>
      </c>
      <c r="H681" s="57">
        <v>23.000039893618901</v>
      </c>
      <c r="I681" s="57">
        <v>98.966951650774305</v>
      </c>
      <c r="J681" s="57">
        <v>64.084655653692337</v>
      </c>
      <c r="K681" s="57">
        <v>11.286340054301739</v>
      </c>
      <c r="L681" s="57"/>
      <c r="M681" s="57"/>
      <c r="N681" s="57">
        <v>78.289015285081703</v>
      </c>
      <c r="O681" s="57">
        <v>7.8316916935694403</v>
      </c>
      <c r="P681" s="57"/>
    </row>
    <row r="682" spans="1:16" x14ac:dyDescent="0.3">
      <c r="A682" s="39" t="s">
        <v>254</v>
      </c>
      <c r="B682" s="39" t="s">
        <v>298</v>
      </c>
      <c r="C682" s="39" t="s">
        <v>351</v>
      </c>
      <c r="D682" s="62" t="str">
        <f>INDEX('R0. Region mapping'!$C$9:$C$24,MATCH($C682,'R0. Region mapping'!$A$9:$A$24,0))</f>
        <v>ASI</v>
      </c>
      <c r="E682" s="57"/>
      <c r="F682" s="57">
        <v>23.723994884249862</v>
      </c>
      <c r="G682" s="57">
        <v>9.14824277955295</v>
      </c>
      <c r="H682" s="57">
        <v>4.6491705997597004</v>
      </c>
      <c r="I682" s="57">
        <v>35.93304408358938</v>
      </c>
      <c r="J682" s="57">
        <v>22.357877493687599</v>
      </c>
      <c r="K682" s="57">
        <v>49.576367051983397</v>
      </c>
      <c r="L682" s="57">
        <v>4.6491705997597004</v>
      </c>
      <c r="M682" s="57"/>
      <c r="N682" s="57">
        <v>5.9336507278689501</v>
      </c>
      <c r="O682" s="57">
        <v>33.454723216367</v>
      </c>
      <c r="P682" s="57">
        <v>117.23185009121499</v>
      </c>
    </row>
    <row r="683" spans="1:16" x14ac:dyDescent="0.3">
      <c r="A683" s="39" t="s">
        <v>254</v>
      </c>
      <c r="B683" s="39" t="s">
        <v>298</v>
      </c>
      <c r="C683" s="39" t="s">
        <v>353</v>
      </c>
      <c r="D683" s="62" t="str">
        <f>INDEX('R0. Region mapping'!$C$9:$C$24,MATCH($C683,'R0. Region mapping'!$A$9:$A$24,0))</f>
        <v>ASI</v>
      </c>
      <c r="E683" s="57"/>
      <c r="F683" s="57">
        <v>1.1054336423203639</v>
      </c>
      <c r="G683" s="57">
        <v>0.79164689467166305</v>
      </c>
      <c r="H683" s="57">
        <v>0.22922992042440299</v>
      </c>
      <c r="I683" s="57">
        <v>0.8399653550147379</v>
      </c>
      <c r="J683" s="57">
        <v>1.3811723364199631</v>
      </c>
      <c r="K683" s="57">
        <v>0.38150551416593198</v>
      </c>
      <c r="L683" s="57">
        <v>0.92271249557115498</v>
      </c>
      <c r="M683" s="57">
        <v>2.6416039865519503</v>
      </c>
      <c r="N683" s="57">
        <v>0.61410204570312599</v>
      </c>
      <c r="O683" s="57"/>
      <c r="P683" s="57">
        <v>0.78376711980853397</v>
      </c>
    </row>
    <row r="684" spans="1:16" x14ac:dyDescent="0.3">
      <c r="A684" s="39" t="s">
        <v>254</v>
      </c>
      <c r="B684" s="39" t="s">
        <v>298</v>
      </c>
      <c r="C684" s="39" t="s">
        <v>355</v>
      </c>
      <c r="D684" s="62" t="str">
        <f>INDEX('R0. Region mapping'!$C$9:$C$24,MATCH($C684,'R0. Region mapping'!$A$9:$A$24,0))</f>
        <v>AFR</v>
      </c>
      <c r="E684" s="57"/>
      <c r="F684" s="57">
        <v>4.4169825470929398</v>
      </c>
      <c r="G684" s="57">
        <v>4.6123402778403095</v>
      </c>
      <c r="H684" s="57">
        <v>6.5811032554207893E-2</v>
      </c>
      <c r="I684" s="57">
        <v>12.41521295850611</v>
      </c>
      <c r="J684" s="57">
        <v>20.660620359858175</v>
      </c>
      <c r="K684" s="57">
        <v>1.45888334988562</v>
      </c>
      <c r="L684" s="57"/>
      <c r="M684" s="57">
        <v>1.63595396405778</v>
      </c>
      <c r="N684" s="57"/>
      <c r="O684" s="57">
        <v>17.53529827043716</v>
      </c>
      <c r="P684" s="57"/>
    </row>
    <row r="685" spans="1:16" x14ac:dyDescent="0.3">
      <c r="A685" s="39" t="s">
        <v>254</v>
      </c>
      <c r="B685" s="39" t="s">
        <v>298</v>
      </c>
      <c r="C685" s="39" t="s">
        <v>357</v>
      </c>
      <c r="D685" s="62" t="str">
        <f>INDEX('R0. Region mapping'!$C$9:$C$24,MATCH($C685,'R0. Region mapping'!$A$9:$A$24,0))</f>
        <v>LAM</v>
      </c>
      <c r="E685" s="57"/>
      <c r="F685" s="57">
        <v>0.17181362360478361</v>
      </c>
      <c r="G685" s="57">
        <v>0.5383678425155789</v>
      </c>
      <c r="H685" s="57">
        <v>9.2803317888931494E-2</v>
      </c>
      <c r="I685" s="57">
        <v>0.104461290656263</v>
      </c>
      <c r="J685" s="57">
        <v>0.27453018728454298</v>
      </c>
      <c r="K685" s="57"/>
      <c r="L685" s="57"/>
      <c r="M685" s="57"/>
      <c r="N685" s="57"/>
      <c r="O685" s="57">
        <v>0.37899147794080601</v>
      </c>
      <c r="P685" s="57"/>
    </row>
    <row r="686" spans="1:16" x14ac:dyDescent="0.3">
      <c r="A686" s="39" t="s">
        <v>254</v>
      </c>
      <c r="B686" s="39" t="s">
        <v>298</v>
      </c>
      <c r="C686" s="39" t="s">
        <v>359</v>
      </c>
      <c r="D686" s="62" t="str">
        <f>INDEX('R0. Region mapping'!$C$9:$C$24,MATCH($C686,'R0. Region mapping'!$A$9:$A$24,0))</f>
        <v>ASI</v>
      </c>
      <c r="E686" s="57"/>
      <c r="F686" s="57">
        <v>8.7144801997660295</v>
      </c>
      <c r="G686" s="57">
        <v>34.436529212657661</v>
      </c>
      <c r="H686" s="57">
        <v>3.874384523363763</v>
      </c>
      <c r="I686" s="57">
        <v>37.539378955344475</v>
      </c>
      <c r="J686" s="57">
        <v>14.128888888888881</v>
      </c>
      <c r="K686" s="57">
        <v>7.95084942188043</v>
      </c>
      <c r="L686" s="57">
        <v>17.6964686909131</v>
      </c>
      <c r="M686" s="57">
        <v>4.3752639446563499</v>
      </c>
      <c r="N686" s="57">
        <v>44.273585456757807</v>
      </c>
      <c r="O686" s="57"/>
      <c r="P686" s="57">
        <v>9.0491859815801696</v>
      </c>
    </row>
    <row r="687" spans="1:16" x14ac:dyDescent="0.3">
      <c r="A687" s="39" t="s">
        <v>254</v>
      </c>
      <c r="B687" s="39" t="s">
        <v>298</v>
      </c>
      <c r="C687" s="39" t="s">
        <v>361</v>
      </c>
      <c r="D687" s="62" t="str">
        <f>INDEX('R0. Region mapping'!$C$9:$C$24,MATCH($C687,'R0. Region mapping'!$A$9:$A$24,0))</f>
        <v>ASI</v>
      </c>
      <c r="E687" s="57"/>
      <c r="F687" s="57"/>
      <c r="G687" s="57">
        <v>7.4902219031269299E-2</v>
      </c>
      <c r="H687" s="57">
        <v>0.82862028618327299</v>
      </c>
      <c r="I687" s="57">
        <v>3.2647482314882801</v>
      </c>
      <c r="J687" s="57">
        <v>1.1736676295525181</v>
      </c>
      <c r="K687" s="57">
        <v>0.140509204691287</v>
      </c>
      <c r="L687" s="57"/>
      <c r="M687" s="57">
        <v>0.30360389358581502</v>
      </c>
      <c r="N687" s="57">
        <v>2.92332478698013</v>
      </c>
      <c r="O687" s="57"/>
      <c r="P687" s="57">
        <v>0.54802146856645295</v>
      </c>
    </row>
    <row r="688" spans="1:16" x14ac:dyDescent="0.3">
      <c r="A688" s="39" t="s">
        <v>254</v>
      </c>
      <c r="B688" s="39" t="s">
        <v>298</v>
      </c>
      <c r="C688" s="39" t="s">
        <v>363</v>
      </c>
      <c r="D688" s="62" t="str">
        <f>INDEX('R0. Region mapping'!$C$9:$C$24,MATCH($C688,'R0. Region mapping'!$A$9:$A$24,0))</f>
        <v>NAM</v>
      </c>
      <c r="E688" s="57"/>
      <c r="F688" s="57">
        <v>4.3750631846816805</v>
      </c>
      <c r="G688" s="57">
        <v>6.26037903549273</v>
      </c>
      <c r="H688" s="57"/>
      <c r="I688" s="57">
        <v>58.602925267832099</v>
      </c>
      <c r="J688" s="57">
        <v>112.49299601435354</v>
      </c>
      <c r="K688" s="57">
        <v>82.690250761292489</v>
      </c>
      <c r="L688" s="57">
        <v>75.058464445332703</v>
      </c>
      <c r="M688" s="57">
        <v>5.5232644507193802</v>
      </c>
      <c r="N688" s="57">
        <v>134.67486538568809</v>
      </c>
      <c r="O688" s="57">
        <v>27.122784885342</v>
      </c>
      <c r="P688" s="57"/>
    </row>
    <row r="689" spans="1:16" x14ac:dyDescent="0.3">
      <c r="A689" s="39" t="s">
        <v>254</v>
      </c>
      <c r="B689" s="39" t="s">
        <v>298</v>
      </c>
      <c r="C689" s="39" t="s">
        <v>365</v>
      </c>
      <c r="D689" s="62" t="str">
        <f>INDEX('R0. Region mapping'!$C$9:$C$24,MATCH($C689,'R0. Region mapping'!$A$9:$A$24,0))</f>
        <v>EUR</v>
      </c>
      <c r="E689" s="57"/>
      <c r="F689" s="57">
        <v>2.7595216063873198</v>
      </c>
      <c r="G689" s="57">
        <v>7.3070790233792202</v>
      </c>
      <c r="H689" s="57"/>
      <c r="I689" s="57">
        <v>14.548598013938101</v>
      </c>
      <c r="J689" s="57">
        <v>56.41687399621641</v>
      </c>
      <c r="K689" s="57">
        <v>10.12530594370161</v>
      </c>
      <c r="L689" s="57"/>
      <c r="M689" s="57"/>
      <c r="N689" s="57"/>
      <c r="O689" s="57">
        <v>11.876205825032701</v>
      </c>
      <c r="P689" s="57"/>
    </row>
    <row r="690" spans="1:16" x14ac:dyDescent="0.3">
      <c r="A690" s="39" t="s">
        <v>254</v>
      </c>
      <c r="B690" s="39" t="s">
        <v>374</v>
      </c>
      <c r="C690" s="39" t="s">
        <v>258</v>
      </c>
      <c r="D690" s="62" t="str">
        <f>INDEX('R0. Region mapping'!$C$9:$C$24,MATCH($C690,'R0. Region mapping'!$A$9:$A$24,0))</f>
        <v>AFR</v>
      </c>
      <c r="E690" s="57">
        <v>7.5393108359502499</v>
      </c>
      <c r="F690" s="57"/>
      <c r="G690" s="57"/>
      <c r="H690" s="57"/>
      <c r="I690" s="57">
        <v>7.2197885086715701</v>
      </c>
      <c r="J690" s="57">
        <v>20.368814704877401</v>
      </c>
      <c r="K690" s="57">
        <v>24.022015744289799</v>
      </c>
      <c r="L690" s="57">
        <v>0.114661137148691</v>
      </c>
      <c r="M690" s="57">
        <v>27.546477783078799</v>
      </c>
      <c r="N690" s="57">
        <v>28.4621359249211</v>
      </c>
      <c r="O690" s="57">
        <v>29.556170223055599</v>
      </c>
      <c r="P690" s="57"/>
    </row>
    <row r="691" spans="1:16" x14ac:dyDescent="0.3">
      <c r="A691" s="39" t="s">
        <v>254</v>
      </c>
      <c r="B691" s="39" t="s">
        <v>374</v>
      </c>
      <c r="C691" s="39" t="s">
        <v>261</v>
      </c>
      <c r="D691" s="62" t="str">
        <f>INDEX('R0. Region mapping'!$C$9:$C$24,MATCH($C691,'R0. Region mapping'!$A$9:$A$24,0))</f>
        <v>AUS</v>
      </c>
      <c r="E691" s="57">
        <v>2.8538812785388101</v>
      </c>
      <c r="F691" s="57"/>
      <c r="G691" s="57"/>
      <c r="H691" s="57"/>
      <c r="I691" s="57"/>
      <c r="J691" s="57">
        <v>3.9089630498935501</v>
      </c>
      <c r="K691" s="57">
        <v>5.7998291427826096</v>
      </c>
      <c r="L691" s="57">
        <v>1.8335720894141501</v>
      </c>
      <c r="M691" s="57">
        <v>1.9771987942817899</v>
      </c>
      <c r="N691" s="57">
        <v>5.4291677832328604</v>
      </c>
      <c r="O691" s="57">
        <v>6.8201383319072697</v>
      </c>
      <c r="P691" s="57"/>
    </row>
    <row r="692" spans="1:16" x14ac:dyDescent="0.3">
      <c r="A692" s="39" t="s">
        <v>254</v>
      </c>
      <c r="B692" s="39" t="s">
        <v>374</v>
      </c>
      <c r="C692" s="39" t="s">
        <v>341</v>
      </c>
      <c r="D692" s="62" t="str">
        <f>INDEX('R0. Region mapping'!$C$9:$C$24,MATCH($C692,'R0. Region mapping'!$A$9:$A$24,0))</f>
        <v>NAM</v>
      </c>
      <c r="E692" s="57">
        <v>12.347838908062</v>
      </c>
      <c r="F692" s="57"/>
      <c r="G692" s="57"/>
      <c r="H692" s="57"/>
      <c r="I692" s="57"/>
      <c r="J692" s="57"/>
      <c r="K692" s="57">
        <v>9.1821784638882296</v>
      </c>
      <c r="L692" s="57"/>
      <c r="M692" s="57"/>
      <c r="N692" s="57">
        <v>9.8793036835617395E-2</v>
      </c>
      <c r="O692" s="57">
        <v>9.1889955298271992</v>
      </c>
      <c r="P692" s="57"/>
    </row>
    <row r="693" spans="1:16" x14ac:dyDescent="0.3">
      <c r="A693" s="39" t="s">
        <v>254</v>
      </c>
      <c r="B693" s="39" t="s">
        <v>374</v>
      </c>
      <c r="C693" s="39" t="s">
        <v>343</v>
      </c>
      <c r="D693" s="62" t="str">
        <f>INDEX('R0. Region mapping'!$C$9:$C$24,MATCH($C693,'R0. Region mapping'!$A$9:$A$24,0))</f>
        <v>ASI</v>
      </c>
      <c r="E693" s="57">
        <v>83.440249490289403</v>
      </c>
      <c r="F693" s="57"/>
      <c r="G693" s="57"/>
      <c r="H693" s="57"/>
      <c r="I693" s="57"/>
      <c r="J693" s="57">
        <v>62.485246321359497</v>
      </c>
      <c r="K693" s="57">
        <v>96.92188404481</v>
      </c>
      <c r="L693" s="57">
        <v>46.186560921969303</v>
      </c>
      <c r="M693" s="57">
        <v>4.1804129528882399</v>
      </c>
      <c r="N693" s="57">
        <v>65.257371453792302</v>
      </c>
      <c r="O693" s="57">
        <v>97.951835900017201</v>
      </c>
      <c r="P693" s="57"/>
    </row>
    <row r="694" spans="1:16" x14ac:dyDescent="0.3">
      <c r="A694" s="39" t="s">
        <v>254</v>
      </c>
      <c r="B694" s="39" t="s">
        <v>374</v>
      </c>
      <c r="C694" s="39" t="s">
        <v>345</v>
      </c>
      <c r="D694" s="62" t="str">
        <f>INDEX('R0. Region mapping'!$C$9:$C$24,MATCH($C694,'R0. Region mapping'!$A$9:$A$24,0))</f>
        <v>LAM</v>
      </c>
      <c r="E694" s="57">
        <v>5.7282892935355099</v>
      </c>
      <c r="F694" s="57"/>
      <c r="G694" s="57"/>
      <c r="H694" s="57"/>
      <c r="I694" s="57">
        <v>6.8085623075087902</v>
      </c>
      <c r="J694" s="57">
        <v>20.553979193736701</v>
      </c>
      <c r="K694" s="57">
        <v>22.538119088824299</v>
      </c>
      <c r="L694" s="57">
        <v>10.070862780208</v>
      </c>
      <c r="M694" s="57">
        <v>17.6703046054295</v>
      </c>
      <c r="N694" s="57">
        <v>28.8211143946329</v>
      </c>
      <c r="O694" s="57">
        <v>28.253548675968101</v>
      </c>
      <c r="P694" s="57"/>
    </row>
    <row r="695" spans="1:16" x14ac:dyDescent="0.3">
      <c r="A695" s="39" t="s">
        <v>254</v>
      </c>
      <c r="B695" s="39" t="s">
        <v>374</v>
      </c>
      <c r="C695" s="39" t="s">
        <v>347</v>
      </c>
      <c r="D695" s="62" t="str">
        <f>INDEX('R0. Region mapping'!$C$9:$C$24,MATCH($C695,'R0. Region mapping'!$A$9:$A$24,0))</f>
        <v>EUR</v>
      </c>
      <c r="E695" s="57">
        <v>4.6821978080961699</v>
      </c>
      <c r="F695" s="57"/>
      <c r="G695" s="57"/>
      <c r="H695" s="57"/>
      <c r="I695" s="57">
        <v>1.2048069216577999</v>
      </c>
      <c r="J695" s="57">
        <v>1.5619542817116701</v>
      </c>
      <c r="K695" s="57">
        <v>4.7236776673956404</v>
      </c>
      <c r="L695" s="57"/>
      <c r="M695" s="57">
        <v>4.7868738721238397</v>
      </c>
      <c r="N695" s="57">
        <v>2.2047088887548001</v>
      </c>
      <c r="O695" s="57">
        <v>4.9767477864390504</v>
      </c>
      <c r="P695" s="57"/>
    </row>
    <row r="696" spans="1:16" x14ac:dyDescent="0.3">
      <c r="A696" s="39" t="s">
        <v>254</v>
      </c>
      <c r="B696" s="39" t="s">
        <v>374</v>
      </c>
      <c r="C696" s="39" t="s">
        <v>349</v>
      </c>
      <c r="D696" s="62" t="str">
        <f>INDEX('R0. Region mapping'!$C$9:$C$24,MATCH($C696,'R0. Region mapping'!$A$9:$A$24,0))</f>
        <v>ASI</v>
      </c>
      <c r="E696" s="57">
        <v>50.570220002390798</v>
      </c>
      <c r="F696" s="57"/>
      <c r="G696" s="57"/>
      <c r="H696" s="57"/>
      <c r="I696" s="57">
        <v>17.725773718924401</v>
      </c>
      <c r="J696" s="57">
        <v>13.6245233757209</v>
      </c>
      <c r="K696" s="57">
        <v>23.103875398237701</v>
      </c>
      <c r="L696" s="57"/>
      <c r="M696" s="57">
        <v>6.4014070472858302</v>
      </c>
      <c r="N696" s="57">
        <v>9.5403685115642194</v>
      </c>
      <c r="O696" s="57">
        <v>19.978475421119601</v>
      </c>
      <c r="P696" s="57"/>
    </row>
    <row r="697" spans="1:16" x14ac:dyDescent="0.3">
      <c r="A697" s="39" t="s">
        <v>254</v>
      </c>
      <c r="B697" s="39" t="s">
        <v>374</v>
      </c>
      <c r="C697" s="39" t="s">
        <v>351</v>
      </c>
      <c r="D697" s="62" t="str">
        <f>INDEX('R0. Region mapping'!$C$9:$C$24,MATCH($C697,'R0. Region mapping'!$A$9:$A$24,0))</f>
        <v>ASI</v>
      </c>
      <c r="E697" s="57">
        <v>24.854619359856599</v>
      </c>
      <c r="F697" s="57"/>
      <c r="G697" s="57"/>
      <c r="H697" s="57"/>
      <c r="I697" s="57"/>
      <c r="J697" s="57">
        <v>27.894491715378599</v>
      </c>
      <c r="K697" s="57">
        <v>45.138620312954302</v>
      </c>
      <c r="L697" s="57">
        <v>12.297586354935699</v>
      </c>
      <c r="M697" s="57">
        <v>13.8140605245122</v>
      </c>
      <c r="N697" s="57">
        <v>38.296951678813997</v>
      </c>
      <c r="O697" s="57">
        <v>52.1723811985851</v>
      </c>
      <c r="P697" s="57"/>
    </row>
    <row r="698" spans="1:16" x14ac:dyDescent="0.3">
      <c r="A698" s="39" t="s">
        <v>254</v>
      </c>
      <c r="B698" s="39" t="s">
        <v>374</v>
      </c>
      <c r="C698" s="39" t="s">
        <v>353</v>
      </c>
      <c r="D698" s="62" t="str">
        <f>INDEX('R0. Region mapping'!$C$9:$C$24,MATCH($C698,'R0. Region mapping'!$A$9:$A$24,0))</f>
        <v>ASI</v>
      </c>
      <c r="E698" s="57">
        <v>26.649836308442701</v>
      </c>
      <c r="F698" s="57"/>
      <c r="G698" s="57"/>
      <c r="H698" s="57"/>
      <c r="I698" s="57">
        <v>11.0564571578387</v>
      </c>
      <c r="J698" s="57">
        <v>9.0487718023602497</v>
      </c>
      <c r="K698" s="57">
        <v>37.9905771178463</v>
      </c>
      <c r="L698" s="57">
        <v>6.40875918728978</v>
      </c>
      <c r="M698" s="57">
        <v>11.304190290871199</v>
      </c>
      <c r="N698" s="57">
        <v>8.3564028671681392</v>
      </c>
      <c r="O698" s="57">
        <v>36.552095430095001</v>
      </c>
      <c r="P698" s="57"/>
    </row>
    <row r="699" spans="1:16" x14ac:dyDescent="0.3">
      <c r="A699" s="39" t="s">
        <v>254</v>
      </c>
      <c r="B699" s="39" t="s">
        <v>374</v>
      </c>
      <c r="C699" s="39" t="s">
        <v>355</v>
      </c>
      <c r="D699" s="62" t="str">
        <f>INDEX('R0. Region mapping'!$C$9:$C$24,MATCH($C699,'R0. Region mapping'!$A$9:$A$24,0))</f>
        <v>AFR</v>
      </c>
      <c r="E699" s="57">
        <v>4.5326349717969396</v>
      </c>
      <c r="F699" s="57"/>
      <c r="G699" s="57"/>
      <c r="H699" s="57"/>
      <c r="I699" s="57">
        <v>7.3902468140985498</v>
      </c>
      <c r="J699" s="57">
        <v>13.5367164238643</v>
      </c>
      <c r="K699" s="57">
        <v>15.6139088186224</v>
      </c>
      <c r="L699" s="57">
        <v>6.4035126988390498</v>
      </c>
      <c r="M699" s="57">
        <v>14.4951055003432</v>
      </c>
      <c r="N699" s="57">
        <v>18.906862960408901</v>
      </c>
      <c r="O699" s="57">
        <v>19.267996024280901</v>
      </c>
      <c r="P699" s="57"/>
    </row>
    <row r="700" spans="1:16" x14ac:dyDescent="0.3">
      <c r="A700" s="39" t="s">
        <v>254</v>
      </c>
      <c r="B700" s="39" t="s">
        <v>374</v>
      </c>
      <c r="C700" s="39" t="s">
        <v>357</v>
      </c>
      <c r="D700" s="62" t="str">
        <f>INDEX('R0. Region mapping'!$C$9:$C$24,MATCH($C700,'R0. Region mapping'!$A$9:$A$24,0))</f>
        <v>LAM</v>
      </c>
      <c r="E700" s="57">
        <v>12.155054865118601</v>
      </c>
      <c r="F700" s="57"/>
      <c r="G700" s="57"/>
      <c r="H700" s="57"/>
      <c r="I700" s="57">
        <v>1.7623460199785099</v>
      </c>
      <c r="J700" s="57">
        <v>22.747938991962801</v>
      </c>
      <c r="K700" s="57">
        <v>30.043466937532099</v>
      </c>
      <c r="L700" s="57">
        <v>10.9721133036787</v>
      </c>
      <c r="M700" s="57">
        <v>13.596219552863101</v>
      </c>
      <c r="N700" s="57">
        <v>31.752179910766799</v>
      </c>
      <c r="O700" s="57">
        <v>36.242323906713601</v>
      </c>
      <c r="P700" s="57"/>
    </row>
    <row r="701" spans="1:16" x14ac:dyDescent="0.3">
      <c r="A701" s="39" t="s">
        <v>254</v>
      </c>
      <c r="B701" s="39" t="s">
        <v>374</v>
      </c>
      <c r="C701" s="39" t="s">
        <v>359</v>
      </c>
      <c r="D701" s="62" t="str">
        <f>INDEX('R0. Region mapping'!$C$9:$C$24,MATCH($C701,'R0. Region mapping'!$A$9:$A$24,0))</f>
        <v>ASI</v>
      </c>
      <c r="E701" s="57">
        <v>37.671372289412403</v>
      </c>
      <c r="F701" s="57"/>
      <c r="G701" s="57"/>
      <c r="H701" s="57"/>
      <c r="I701" s="57">
        <v>28.6436590367754</v>
      </c>
      <c r="J701" s="57">
        <v>62.892500242161098</v>
      </c>
      <c r="K701" s="57">
        <v>86.061328645641098</v>
      </c>
      <c r="L701" s="57"/>
      <c r="M701" s="57">
        <v>87.9899023809553</v>
      </c>
      <c r="N701" s="57">
        <v>86.667600605270906</v>
      </c>
      <c r="O701" s="57">
        <v>101.92017270409799</v>
      </c>
      <c r="P701" s="57"/>
    </row>
    <row r="702" spans="1:16" x14ac:dyDescent="0.3">
      <c r="A702" s="39" t="s">
        <v>254</v>
      </c>
      <c r="B702" s="39" t="s">
        <v>374</v>
      </c>
      <c r="C702" s="39" t="s">
        <v>361</v>
      </c>
      <c r="D702" s="62" t="str">
        <f>INDEX('R0. Region mapping'!$C$9:$C$24,MATCH($C702,'R0. Region mapping'!$A$9:$A$24,0))</f>
        <v>ASI</v>
      </c>
      <c r="E702" s="57">
        <v>20.0175222301215</v>
      </c>
      <c r="F702" s="57"/>
      <c r="G702" s="57"/>
      <c r="H702" s="57"/>
      <c r="I702" s="57">
        <v>6.4216737692710497</v>
      </c>
      <c r="J702" s="57">
        <v>8.5279761510091898</v>
      </c>
      <c r="K702" s="57">
        <v>23.826040789132001</v>
      </c>
      <c r="L702" s="57">
        <v>2.6412512388953</v>
      </c>
      <c r="M702" s="57">
        <v>7.6210621138457499</v>
      </c>
      <c r="N702" s="57">
        <v>10.3749346950132</v>
      </c>
      <c r="O702" s="57">
        <v>23.437756866052901</v>
      </c>
      <c r="P702" s="57"/>
    </row>
    <row r="703" spans="1:16" x14ac:dyDescent="0.3">
      <c r="A703" s="39" t="s">
        <v>254</v>
      </c>
      <c r="B703" s="39" t="s">
        <v>374</v>
      </c>
      <c r="C703" s="39" t="s">
        <v>363</v>
      </c>
      <c r="D703" s="62" t="str">
        <f>INDEX('R0. Region mapping'!$C$9:$C$24,MATCH($C703,'R0. Region mapping'!$A$9:$A$24,0))</f>
        <v>NAM</v>
      </c>
      <c r="E703" s="57">
        <v>69.841074808809196</v>
      </c>
      <c r="F703" s="57"/>
      <c r="G703" s="57"/>
      <c r="H703" s="57"/>
      <c r="I703" s="57">
        <v>5.25115146772721</v>
      </c>
      <c r="J703" s="57">
        <v>54.948338545964504</v>
      </c>
      <c r="K703" s="57">
        <v>97.224762322558405</v>
      </c>
      <c r="L703" s="57">
        <v>13.9981654898457</v>
      </c>
      <c r="M703" s="57">
        <v>25.0540741724833</v>
      </c>
      <c r="N703" s="57">
        <v>69.498627472704101</v>
      </c>
      <c r="O703" s="57">
        <v>34.559842486949698</v>
      </c>
      <c r="P703" s="57"/>
    </row>
    <row r="704" spans="1:16" x14ac:dyDescent="0.3">
      <c r="A704" s="39" t="s">
        <v>254</v>
      </c>
      <c r="B704" s="39" t="s">
        <v>374</v>
      </c>
      <c r="C704" s="39" t="s">
        <v>365</v>
      </c>
      <c r="D704" s="62" t="str">
        <f>INDEX('R0. Region mapping'!$C$9:$C$24,MATCH($C704,'R0. Region mapping'!$A$9:$A$24,0))</f>
        <v>EUR</v>
      </c>
      <c r="E704" s="57">
        <v>101.547794336724</v>
      </c>
      <c r="F704" s="57"/>
      <c r="G704" s="57"/>
      <c r="H704" s="57"/>
      <c r="I704" s="57">
        <v>21.293257792024001</v>
      </c>
      <c r="J704" s="57">
        <v>29.0645962821403</v>
      </c>
      <c r="K704" s="57">
        <v>110.026277988918</v>
      </c>
      <c r="L704" s="57"/>
      <c r="M704" s="57">
        <v>13.2939376784523</v>
      </c>
      <c r="N704" s="57">
        <v>33.328128991494196</v>
      </c>
      <c r="O704" s="57">
        <v>105.100215577626</v>
      </c>
      <c r="P704" s="57"/>
    </row>
    <row r="705" spans="1:16" x14ac:dyDescent="0.3">
      <c r="A705" s="39" t="s">
        <v>254</v>
      </c>
      <c r="B705" s="39" t="s">
        <v>300</v>
      </c>
      <c r="C705" s="39" t="s">
        <v>258</v>
      </c>
      <c r="D705" s="62" t="str">
        <f>INDEX('R0. Region mapping'!$C$9:$C$24,MATCH($C705,'R0. Region mapping'!$A$9:$A$24,0))</f>
        <v>AFR</v>
      </c>
      <c r="E705" s="57"/>
      <c r="F705" s="57">
        <v>9.6271169319645106E-3</v>
      </c>
      <c r="G705" s="57"/>
      <c r="H705" s="57">
        <v>1.41248559344415E-2</v>
      </c>
      <c r="I705" s="57"/>
      <c r="J705" s="57"/>
      <c r="K705" s="57"/>
      <c r="L705" s="57">
        <v>13.8342224798704</v>
      </c>
      <c r="M705" s="57">
        <v>39.872170742163597</v>
      </c>
      <c r="N705" s="57">
        <v>70.374337964153696</v>
      </c>
      <c r="O705" s="57">
        <v>77.051098084054999</v>
      </c>
      <c r="P705" s="57">
        <v>115.100446630769</v>
      </c>
    </row>
    <row r="706" spans="1:16" x14ac:dyDescent="0.3">
      <c r="A706" s="39" t="s">
        <v>254</v>
      </c>
      <c r="B706" s="39" t="s">
        <v>300</v>
      </c>
      <c r="C706" s="39" t="s">
        <v>261</v>
      </c>
      <c r="D706" s="62" t="str">
        <f>INDEX('R0. Region mapping'!$C$9:$C$24,MATCH($C706,'R0. Region mapping'!$A$9:$A$24,0))</f>
        <v>AUS</v>
      </c>
      <c r="E706" s="57"/>
      <c r="F706" s="57">
        <v>3.7147728757476697E-2</v>
      </c>
      <c r="G706" s="57"/>
      <c r="H706" s="57"/>
      <c r="I706" s="57"/>
      <c r="J706" s="57"/>
      <c r="K706" s="57"/>
      <c r="L706" s="57">
        <v>0.65511491948792899</v>
      </c>
      <c r="M706" s="57"/>
      <c r="N706" s="57">
        <v>0.73193895429806499</v>
      </c>
      <c r="O706" s="57">
        <v>1.0469621131936799</v>
      </c>
      <c r="P706" s="57"/>
    </row>
    <row r="707" spans="1:16" x14ac:dyDescent="0.3">
      <c r="A707" s="39" t="s">
        <v>254</v>
      </c>
      <c r="B707" s="39" t="s">
        <v>300</v>
      </c>
      <c r="C707" s="39" t="s">
        <v>345</v>
      </c>
      <c r="D707" s="62" t="str">
        <f>INDEX('R0. Region mapping'!$C$9:$C$24,MATCH($C707,'R0. Region mapping'!$A$9:$A$24,0))</f>
        <v>LAM</v>
      </c>
      <c r="E707" s="57"/>
      <c r="F707" s="57">
        <v>4.5224836286527299E-2</v>
      </c>
      <c r="G707" s="57"/>
      <c r="H707" s="57"/>
      <c r="I707" s="57"/>
      <c r="J707" s="57">
        <v>2.9882354453394302</v>
      </c>
      <c r="K707" s="57">
        <v>5.5713771675432104</v>
      </c>
      <c r="L707" s="57">
        <v>17.199240305439201</v>
      </c>
      <c r="M707" s="57"/>
      <c r="N707" s="57"/>
      <c r="O707" s="57"/>
      <c r="P707" s="57"/>
    </row>
    <row r="708" spans="1:16" x14ac:dyDescent="0.3">
      <c r="A708" s="39" t="s">
        <v>254</v>
      </c>
      <c r="B708" s="39" t="s">
        <v>300</v>
      </c>
      <c r="C708" s="39" t="s">
        <v>353</v>
      </c>
      <c r="D708" s="62" t="str">
        <f>INDEX('R0. Region mapping'!$C$9:$C$24,MATCH($C708,'R0. Region mapping'!$A$9:$A$24,0))</f>
        <v>ASI</v>
      </c>
      <c r="E708" s="57"/>
      <c r="F708" s="57"/>
      <c r="G708" s="57"/>
      <c r="H708" s="57">
        <v>0.71737933536276</v>
      </c>
      <c r="I708" s="57"/>
      <c r="J708" s="57"/>
      <c r="K708" s="57"/>
      <c r="L708" s="57"/>
      <c r="M708" s="57"/>
      <c r="N708" s="57"/>
      <c r="O708" s="57"/>
      <c r="P708" s="57"/>
    </row>
    <row r="709" spans="1:16" x14ac:dyDescent="0.3">
      <c r="A709" s="39" t="s">
        <v>254</v>
      </c>
      <c r="B709" s="39" t="s">
        <v>300</v>
      </c>
      <c r="C709" s="39" t="s">
        <v>355</v>
      </c>
      <c r="D709" s="62" t="str">
        <f>INDEX('R0. Region mapping'!$C$9:$C$24,MATCH($C709,'R0. Region mapping'!$A$9:$A$24,0))</f>
        <v>AFR</v>
      </c>
      <c r="E709" s="57"/>
      <c r="F709" s="57">
        <v>29.8068141903758</v>
      </c>
      <c r="G709" s="57"/>
      <c r="H709" s="57"/>
      <c r="I709" s="57"/>
      <c r="J709" s="57">
        <v>2.3980239257496798</v>
      </c>
      <c r="K709" s="57"/>
      <c r="L709" s="57">
        <v>11.825868093955201</v>
      </c>
      <c r="M709" s="57">
        <v>11.250876039009</v>
      </c>
      <c r="N709" s="57"/>
      <c r="O709" s="57">
        <v>4.6315540400055397</v>
      </c>
      <c r="P709" s="57">
        <v>2.95250258003838</v>
      </c>
    </row>
    <row r="710" spans="1:16" x14ac:dyDescent="0.3">
      <c r="A710" s="39" t="s">
        <v>254</v>
      </c>
      <c r="B710" s="39" t="s">
        <v>300</v>
      </c>
      <c r="C710" s="39" t="s">
        <v>359</v>
      </c>
      <c r="D710" s="62" t="str">
        <f>INDEX('R0. Region mapping'!$C$9:$C$24,MATCH($C710,'R0. Region mapping'!$A$9:$A$24,0))</f>
        <v>ASI</v>
      </c>
      <c r="E710" s="57"/>
      <c r="F710" s="57">
        <v>39.034018264840199</v>
      </c>
      <c r="G710" s="57"/>
      <c r="H710" s="57"/>
      <c r="I710" s="57"/>
      <c r="J710" s="57"/>
      <c r="K710" s="57"/>
      <c r="L710" s="57">
        <v>7.8309623410613698</v>
      </c>
      <c r="M710" s="57">
        <v>6.4999444821096599</v>
      </c>
      <c r="N710" s="57">
        <v>12.112082464529999</v>
      </c>
      <c r="O710" s="57">
        <v>10.381868230236</v>
      </c>
      <c r="P710" s="57">
        <v>17.290113857942899</v>
      </c>
    </row>
    <row r="711" spans="1:16" x14ac:dyDescent="0.3">
      <c r="A711" s="39" t="s">
        <v>254</v>
      </c>
      <c r="B711" s="39" t="s">
        <v>300</v>
      </c>
      <c r="C711" s="39" t="s">
        <v>363</v>
      </c>
      <c r="D711" s="62" t="str">
        <f>INDEX('R0. Region mapping'!$C$9:$C$24,MATCH($C711,'R0. Region mapping'!$A$9:$A$24,0))</f>
        <v>NAM</v>
      </c>
      <c r="E711" s="57"/>
      <c r="F711" s="57">
        <v>0.40733342160341601</v>
      </c>
      <c r="G711" s="57">
        <v>0.43540518942072398</v>
      </c>
      <c r="H711" s="57"/>
      <c r="I711" s="57">
        <v>2.7970019866798501</v>
      </c>
      <c r="J711" s="57"/>
      <c r="K711" s="57"/>
      <c r="L711" s="57"/>
      <c r="M711" s="57"/>
      <c r="N711" s="57">
        <v>27.7399098708228</v>
      </c>
      <c r="O711" s="57"/>
      <c r="P711" s="57"/>
    </row>
    <row r="712" spans="1:16" x14ac:dyDescent="0.3">
      <c r="A712" s="39" t="s">
        <v>254</v>
      </c>
      <c r="B712" s="39" t="s">
        <v>300</v>
      </c>
      <c r="C712" s="39" t="s">
        <v>365</v>
      </c>
      <c r="D712" s="62" t="str">
        <f>INDEX('R0. Region mapping'!$C$9:$C$24,MATCH($C712,'R0. Region mapping'!$A$9:$A$24,0))</f>
        <v>EUR</v>
      </c>
      <c r="E712" s="57"/>
      <c r="F712" s="57"/>
      <c r="G712" s="57">
        <v>20.097602739726</v>
      </c>
      <c r="H712" s="57"/>
      <c r="I712" s="57"/>
      <c r="J712" s="57"/>
      <c r="K712" s="57"/>
      <c r="L712" s="57"/>
      <c r="M712" s="57"/>
      <c r="N712" s="57"/>
      <c r="O712" s="57"/>
      <c r="P712" s="57"/>
    </row>
    <row r="713" spans="1:16" x14ac:dyDescent="0.3">
      <c r="A713" s="39" t="s">
        <v>254</v>
      </c>
      <c r="B713" s="39" t="s">
        <v>288</v>
      </c>
      <c r="C713" s="39" t="s">
        <v>258</v>
      </c>
      <c r="D713" s="62" t="str">
        <f>INDEX('R0. Region mapping'!$C$9:$C$24,MATCH($C713,'R0. Region mapping'!$A$9:$A$24,0))</f>
        <v>AFR</v>
      </c>
      <c r="E713" s="57"/>
      <c r="F713" s="57"/>
      <c r="G713" s="57"/>
      <c r="H713" s="57">
        <v>7.9133486466894998E-2</v>
      </c>
      <c r="I713" s="57">
        <v>1.2319016077067799</v>
      </c>
      <c r="J713" s="57">
        <v>5.6635375768156297</v>
      </c>
      <c r="K713" s="57">
        <v>27.401393957184499</v>
      </c>
      <c r="L713" s="57">
        <v>131.6811160302654</v>
      </c>
      <c r="M713" s="57">
        <v>2159.3154695700459</v>
      </c>
      <c r="N713" s="57">
        <v>1228.2745384280624</v>
      </c>
      <c r="O713" s="57">
        <v>713.41865737537421</v>
      </c>
      <c r="P713" s="57">
        <v>2836.4153786831544</v>
      </c>
    </row>
    <row r="714" spans="1:16" x14ac:dyDescent="0.3">
      <c r="A714" s="39" t="s">
        <v>254</v>
      </c>
      <c r="B714" s="39" t="s">
        <v>288</v>
      </c>
      <c r="C714" s="39" t="s">
        <v>261</v>
      </c>
      <c r="D714" s="62" t="str">
        <f>INDEX('R0. Region mapping'!$C$9:$C$24,MATCH($C714,'R0. Region mapping'!$A$9:$A$24,0))</f>
        <v>AUS</v>
      </c>
      <c r="E714" s="57"/>
      <c r="F714" s="57">
        <v>2.1885387145361999E-4</v>
      </c>
      <c r="G714" s="57">
        <v>2.9942685958658499</v>
      </c>
      <c r="H714" s="57">
        <v>4.7541548581442301E-4</v>
      </c>
      <c r="I714" s="57">
        <v>12.1180481079644</v>
      </c>
      <c r="J714" s="57">
        <v>12.9957883146383</v>
      </c>
      <c r="K714" s="57">
        <v>27.291567171618802</v>
      </c>
      <c r="L714" s="57">
        <v>12.117648107964399</v>
      </c>
      <c r="M714" s="57">
        <v>24.984927567691901</v>
      </c>
      <c r="N714" s="57">
        <v>20.625067819671902</v>
      </c>
      <c r="O714" s="57">
        <v>17.7700107797558</v>
      </c>
      <c r="P714" s="57">
        <v>28.328892820787601</v>
      </c>
    </row>
    <row r="715" spans="1:16" x14ac:dyDescent="0.3">
      <c r="A715" s="39" t="s">
        <v>254</v>
      </c>
      <c r="B715" s="39" t="s">
        <v>288</v>
      </c>
      <c r="C715" s="39" t="s">
        <v>341</v>
      </c>
      <c r="D715" s="62" t="str">
        <f>INDEX('R0. Region mapping'!$C$9:$C$24,MATCH($C715,'R0. Region mapping'!$A$9:$A$24,0))</f>
        <v>NAM</v>
      </c>
      <c r="E715" s="57"/>
      <c r="F715" s="57">
        <v>3.3822871042832201E-4</v>
      </c>
      <c r="G715" s="57">
        <v>8.4557177607080304E-4</v>
      </c>
      <c r="H715" s="57">
        <v>3.47416265353118</v>
      </c>
      <c r="I715" s="57">
        <v>13.2609978066882</v>
      </c>
      <c r="J715" s="57">
        <v>33.721000772020503</v>
      </c>
      <c r="K715" s="57">
        <v>74.835937743590591</v>
      </c>
      <c r="L715" s="57">
        <v>206.8989909416712</v>
      </c>
      <c r="M715" s="57">
        <v>44.869114718933105</v>
      </c>
      <c r="N715" s="57">
        <v>72.090120640979492</v>
      </c>
      <c r="O715" s="57">
        <v>206.86359171358419</v>
      </c>
      <c r="P715" s="57">
        <v>49.9134446416465</v>
      </c>
    </row>
    <row r="716" spans="1:16" x14ac:dyDescent="0.3">
      <c r="A716" s="39" t="s">
        <v>254</v>
      </c>
      <c r="B716" s="39" t="s">
        <v>288</v>
      </c>
      <c r="C716" s="39" t="s">
        <v>343</v>
      </c>
      <c r="D716" s="62" t="str">
        <f>INDEX('R0. Region mapping'!$C$9:$C$24,MATCH($C716,'R0. Region mapping'!$A$9:$A$24,0))</f>
        <v>ASI</v>
      </c>
      <c r="E716" s="57"/>
      <c r="F716" s="57">
        <v>0.22</v>
      </c>
      <c r="G716" s="57">
        <v>6.78</v>
      </c>
      <c r="H716" s="57">
        <v>21.012588913277799</v>
      </c>
      <c r="I716" s="57">
        <v>108.401767278145</v>
      </c>
      <c r="J716" s="57">
        <v>525.03609917666995</v>
      </c>
      <c r="K716" s="57">
        <v>1473.118367890308</v>
      </c>
      <c r="L716" s="57">
        <v>1442.5161866360811</v>
      </c>
      <c r="M716" s="57">
        <v>2914.262498818809</v>
      </c>
      <c r="N716" s="57">
        <v>2887.9721395020829</v>
      </c>
      <c r="O716" s="57">
        <v>2816.1737477289444</v>
      </c>
      <c r="P716" s="57">
        <v>2922.904233604359</v>
      </c>
    </row>
    <row r="717" spans="1:16" x14ac:dyDescent="0.3">
      <c r="A717" s="39" t="s">
        <v>254</v>
      </c>
      <c r="B717" s="39" t="s">
        <v>288</v>
      </c>
      <c r="C717" s="39" t="s">
        <v>345</v>
      </c>
      <c r="D717" s="62" t="str">
        <f>INDEX('R0. Region mapping'!$C$9:$C$24,MATCH($C717,'R0. Region mapping'!$A$9:$A$24,0))</f>
        <v>LAM</v>
      </c>
      <c r="E717" s="57"/>
      <c r="F717" s="57"/>
      <c r="G717" s="57">
        <v>5.6260603980782399E-2</v>
      </c>
      <c r="H717" s="57"/>
      <c r="I717" s="57">
        <v>0.22766988647046901</v>
      </c>
      <c r="J717" s="57">
        <v>1.0745878091700201</v>
      </c>
      <c r="K717" s="57">
        <v>5.0578898984045004</v>
      </c>
      <c r="L717" s="57">
        <v>24.4313697020287</v>
      </c>
      <c r="M717" s="57">
        <v>3271.9442239011441</v>
      </c>
      <c r="N717" s="57">
        <v>281.32642508237916</v>
      </c>
      <c r="O717" s="57">
        <v>195.78814970993099</v>
      </c>
      <c r="P717" s="57">
        <v>3153.6122497940269</v>
      </c>
    </row>
    <row r="718" spans="1:16" x14ac:dyDescent="0.3">
      <c r="A718" s="39" t="s">
        <v>254</v>
      </c>
      <c r="B718" s="39" t="s">
        <v>288</v>
      </c>
      <c r="C718" s="39" t="s">
        <v>347</v>
      </c>
      <c r="D718" s="62" t="str">
        <f>INDEX('R0. Region mapping'!$C$9:$C$24,MATCH($C718,'R0. Region mapping'!$A$9:$A$24,0))</f>
        <v>EUR</v>
      </c>
      <c r="E718" s="57"/>
      <c r="F718" s="57"/>
      <c r="G718" s="57">
        <v>2</v>
      </c>
      <c r="H718" s="57">
        <v>4.8985707277525901</v>
      </c>
      <c r="I718" s="57">
        <v>20.498648841779801</v>
      </c>
      <c r="J718" s="57">
        <v>53.563328224729879</v>
      </c>
      <c r="K718" s="57">
        <v>16.9049545596142</v>
      </c>
      <c r="L718" s="57">
        <v>22.998425849698101</v>
      </c>
      <c r="M718" s="57">
        <v>64.690211051612295</v>
      </c>
      <c r="N718" s="57">
        <v>57.736719888172701</v>
      </c>
      <c r="O718" s="57">
        <v>60.179245200797396</v>
      </c>
      <c r="P718" s="57">
        <v>75.44662426338931</v>
      </c>
    </row>
    <row r="719" spans="1:16" x14ac:dyDescent="0.3">
      <c r="A719" s="39" t="s">
        <v>254</v>
      </c>
      <c r="B719" s="39" t="s">
        <v>288</v>
      </c>
      <c r="C719" s="39" t="s">
        <v>349</v>
      </c>
      <c r="D719" s="62" t="str">
        <f>INDEX('R0. Region mapping'!$C$9:$C$24,MATCH($C719,'R0. Region mapping'!$A$9:$A$24,0))</f>
        <v>ASI</v>
      </c>
      <c r="E719" s="57"/>
      <c r="F719" s="57"/>
      <c r="G719" s="57"/>
      <c r="H719" s="57"/>
      <c r="I719" s="57">
        <v>4.0000000000000002E-4</v>
      </c>
      <c r="J719" s="57">
        <v>1.9227313556979099E-3</v>
      </c>
      <c r="K719" s="57">
        <v>9.4179648508646904E-3</v>
      </c>
      <c r="L719" s="57">
        <v>4.5494815628641098E-2</v>
      </c>
      <c r="M719" s="57">
        <v>104.424644557973</v>
      </c>
      <c r="N719" s="57">
        <v>2.4866993080233799E-2</v>
      </c>
      <c r="O719" s="57">
        <v>45.900208417812102</v>
      </c>
      <c r="P719" s="57">
        <v>58.560068885934697</v>
      </c>
    </row>
    <row r="720" spans="1:16" x14ac:dyDescent="0.3">
      <c r="A720" s="39" t="s">
        <v>254</v>
      </c>
      <c r="B720" s="39" t="s">
        <v>288</v>
      </c>
      <c r="C720" s="39" t="s">
        <v>351</v>
      </c>
      <c r="D720" s="62" t="str">
        <f>INDEX('R0. Region mapping'!$C$9:$C$24,MATCH($C720,'R0. Region mapping'!$A$9:$A$24,0))</f>
        <v>ASI</v>
      </c>
      <c r="E720" s="57"/>
      <c r="F720" s="57">
        <v>0.14000000000000001</v>
      </c>
      <c r="G720" s="57">
        <v>0.18831530542210001</v>
      </c>
      <c r="H720" s="57">
        <v>4.6712696945778998</v>
      </c>
      <c r="I720" s="57">
        <v>19.193956725161399</v>
      </c>
      <c r="J720" s="57">
        <v>93.256229040310103</v>
      </c>
      <c r="K720" s="57">
        <v>451.27069143795597</v>
      </c>
      <c r="L720" s="57">
        <v>981.57631105585335</v>
      </c>
      <c r="M720" s="57">
        <v>965.17485859701003</v>
      </c>
      <c r="N720" s="57">
        <v>735.04748353908496</v>
      </c>
      <c r="O720" s="57">
        <v>2573.8355131397952</v>
      </c>
      <c r="P720" s="57">
        <v>1336.8733768648531</v>
      </c>
    </row>
    <row r="721" spans="1:16" x14ac:dyDescent="0.3">
      <c r="A721" s="39" t="s">
        <v>254</v>
      </c>
      <c r="B721" s="39" t="s">
        <v>288</v>
      </c>
      <c r="C721" s="39" t="s">
        <v>353</v>
      </c>
      <c r="D721" s="62" t="str">
        <f>INDEX('R0. Region mapping'!$C$9:$C$24,MATCH($C721,'R0. Region mapping'!$A$9:$A$24,0))</f>
        <v>ASI</v>
      </c>
      <c r="E721" s="57"/>
      <c r="F721" s="57">
        <v>2.15</v>
      </c>
      <c r="G721" s="57">
        <v>4.8499999999999996</v>
      </c>
      <c r="H721" s="57"/>
      <c r="I721" s="57">
        <v>29.5763706465819</v>
      </c>
      <c r="J721" s="57">
        <v>132.16514623032111</v>
      </c>
      <c r="K721" s="57">
        <v>79.653044722475201</v>
      </c>
      <c r="L721" s="57">
        <v>63.6456842984459</v>
      </c>
      <c r="M721" s="57">
        <v>102.8294367240881</v>
      </c>
      <c r="N721" s="57">
        <v>99.438458844020005</v>
      </c>
      <c r="O721" s="57">
        <v>72.5138277102525</v>
      </c>
      <c r="P721" s="57">
        <v>84.445510597683494</v>
      </c>
    </row>
    <row r="722" spans="1:16" x14ac:dyDescent="0.3">
      <c r="A722" s="39" t="s">
        <v>254</v>
      </c>
      <c r="B722" s="39" t="s">
        <v>288</v>
      </c>
      <c r="C722" s="39" t="s">
        <v>355</v>
      </c>
      <c r="D722" s="62" t="str">
        <f>INDEX('R0. Region mapping'!$C$9:$C$24,MATCH($C722,'R0. Region mapping'!$A$9:$A$24,0))</f>
        <v>AFR</v>
      </c>
      <c r="E722" s="57"/>
      <c r="F722" s="57">
        <v>1.98958064957836E-5</v>
      </c>
      <c r="G722" s="57">
        <v>0.112000171222097</v>
      </c>
      <c r="H722" s="57"/>
      <c r="I722" s="57">
        <v>0.45467270427685902</v>
      </c>
      <c r="J722" s="57">
        <v>2.1455406182930399</v>
      </c>
      <c r="K722" s="57">
        <v>10.0993849594468</v>
      </c>
      <c r="L722" s="57">
        <v>48.782694513389501</v>
      </c>
      <c r="M722" s="57">
        <v>1224.623305003943</v>
      </c>
      <c r="N722" s="57">
        <v>266.77367723231959</v>
      </c>
      <c r="O722" s="57">
        <v>389.00526443271343</v>
      </c>
      <c r="P722" s="57">
        <v>1601.2342420521761</v>
      </c>
    </row>
    <row r="723" spans="1:16" x14ac:dyDescent="0.3">
      <c r="A723" s="39" t="s">
        <v>254</v>
      </c>
      <c r="B723" s="39" t="s">
        <v>288</v>
      </c>
      <c r="C723" s="39" t="s">
        <v>357</v>
      </c>
      <c r="D723" s="62" t="str">
        <f>INDEX('R0. Region mapping'!$C$9:$C$24,MATCH($C723,'R0. Region mapping'!$A$9:$A$24,0))</f>
        <v>LAM</v>
      </c>
      <c r="E723" s="57"/>
      <c r="F723" s="57"/>
      <c r="G723" s="57">
        <v>5.6260603980782399E-2</v>
      </c>
      <c r="H723" s="57"/>
      <c r="I723" s="57">
        <v>1.2295420840368901E-2</v>
      </c>
      <c r="J723" s="57">
        <v>4.2765181940413503E-2</v>
      </c>
      <c r="K723" s="57">
        <v>5.0015377670110201E-3</v>
      </c>
      <c r="L723" s="57">
        <v>2.5281181886735501E-2</v>
      </c>
      <c r="M723" s="57">
        <v>2.35778831270359E-2</v>
      </c>
      <c r="N723" s="57">
        <v>1.5707888702761401E-2</v>
      </c>
      <c r="O723" s="57">
        <v>2.4132900660865399E-2</v>
      </c>
      <c r="P723" s="57">
        <v>1.9720492553684101E-2</v>
      </c>
    </row>
    <row r="724" spans="1:16" x14ac:dyDescent="0.3">
      <c r="A724" s="39" t="s">
        <v>254</v>
      </c>
      <c r="B724" s="39" t="s">
        <v>288</v>
      </c>
      <c r="C724" s="39" t="s">
        <v>359</v>
      </c>
      <c r="D724" s="62" t="str">
        <f>INDEX('R0. Region mapping'!$C$9:$C$24,MATCH($C724,'R0. Region mapping'!$A$9:$A$24,0))</f>
        <v>ASI</v>
      </c>
      <c r="E724" s="57"/>
      <c r="F724" s="57"/>
      <c r="G724" s="57"/>
      <c r="H724" s="57"/>
      <c r="I724" s="57">
        <v>4.0000000000000002E-4</v>
      </c>
      <c r="J724" s="57">
        <v>1.9227313556979099E-3</v>
      </c>
      <c r="K724" s="57">
        <v>9.4179648508646904E-3</v>
      </c>
      <c r="L724" s="57">
        <v>4.5494815628641098E-2</v>
      </c>
      <c r="M724" s="57">
        <v>1733.3258787007651</v>
      </c>
      <c r="N724" s="57">
        <v>328.49896106159008</v>
      </c>
      <c r="O724" s="57">
        <v>149.6600123976539</v>
      </c>
      <c r="P724" s="57">
        <v>1993.4594930740091</v>
      </c>
    </row>
    <row r="725" spans="1:16" x14ac:dyDescent="0.3">
      <c r="A725" s="39" t="s">
        <v>254</v>
      </c>
      <c r="B725" s="39" t="s">
        <v>288</v>
      </c>
      <c r="C725" s="39" t="s">
        <v>361</v>
      </c>
      <c r="D725" s="62" t="str">
        <f>INDEX('R0. Region mapping'!$C$9:$C$24,MATCH($C725,'R0. Region mapping'!$A$9:$A$24,0))</f>
        <v>ASI</v>
      </c>
      <c r="E725" s="57"/>
      <c r="F725" s="57">
        <v>0.44944911955078798</v>
      </c>
      <c r="G725" s="57">
        <v>0.24367362421081801</v>
      </c>
      <c r="H725" s="57"/>
      <c r="I725" s="57">
        <v>3.0735930458110858</v>
      </c>
      <c r="J725" s="57">
        <v>12.95334579827567</v>
      </c>
      <c r="K725" s="57">
        <v>61.445646774320551</v>
      </c>
      <c r="L725" s="57">
        <v>146.64606881099414</v>
      </c>
      <c r="M725" s="57">
        <v>14.477772902848091</v>
      </c>
      <c r="N725" s="57">
        <v>70.931134881077185</v>
      </c>
      <c r="O725" s="57">
        <v>152.75889231650265</v>
      </c>
      <c r="P725" s="57">
        <v>26.213895849668077</v>
      </c>
    </row>
    <row r="726" spans="1:16" x14ac:dyDescent="0.3">
      <c r="A726" s="39" t="s">
        <v>254</v>
      </c>
      <c r="B726" s="39" t="s">
        <v>288</v>
      </c>
      <c r="C726" s="39" t="s">
        <v>363</v>
      </c>
      <c r="D726" s="62" t="str">
        <f>INDEX('R0. Region mapping'!$C$9:$C$24,MATCH($C726,'R0. Region mapping'!$A$9:$A$24,0))</f>
        <v>NAM</v>
      </c>
      <c r="E726" s="57"/>
      <c r="F726" s="57">
        <v>0.909375419784207</v>
      </c>
      <c r="G726" s="57">
        <v>6.8717262206934002</v>
      </c>
      <c r="H726" s="57">
        <v>2.0343319531094299</v>
      </c>
      <c r="I726" s="57">
        <v>40.4889417502811</v>
      </c>
      <c r="J726" s="57">
        <v>189.16084045621929</v>
      </c>
      <c r="K726" s="57">
        <v>898.74784205821607</v>
      </c>
      <c r="L726" s="57">
        <v>1143.455650600273</v>
      </c>
      <c r="M726" s="57">
        <v>671.48877081541195</v>
      </c>
      <c r="N726" s="57">
        <v>811.63099154729503</v>
      </c>
      <c r="O726" s="57">
        <v>1195.157348610511</v>
      </c>
      <c r="P726" s="57">
        <v>703.77535766869096</v>
      </c>
    </row>
    <row r="727" spans="1:16" x14ac:dyDescent="0.3">
      <c r="A727" s="39" t="s">
        <v>254</v>
      </c>
      <c r="B727" s="39" t="s">
        <v>288</v>
      </c>
      <c r="C727" s="39" t="s">
        <v>365</v>
      </c>
      <c r="D727" s="62" t="str">
        <f>INDEX('R0. Region mapping'!$C$9:$C$24,MATCH($C727,'R0. Region mapping'!$A$9:$A$24,0))</f>
        <v>EUR</v>
      </c>
      <c r="E727" s="57"/>
      <c r="F727" s="57">
        <v>8.7683073662258693</v>
      </c>
      <c r="G727" s="57">
        <v>58.566065219217599</v>
      </c>
      <c r="H727" s="57">
        <v>13.829467155798399</v>
      </c>
      <c r="I727" s="57">
        <v>332.26535550495697</v>
      </c>
      <c r="J727" s="57">
        <v>307.1671855362319</v>
      </c>
      <c r="K727" s="57">
        <v>466.37687426247498</v>
      </c>
      <c r="L727" s="57">
        <v>345.79208380669098</v>
      </c>
      <c r="M727" s="57">
        <v>1194.8041480601069</v>
      </c>
      <c r="N727" s="57">
        <v>389.04701507860807</v>
      </c>
      <c r="O727" s="57">
        <v>418.12869944935403</v>
      </c>
      <c r="P727" s="57">
        <v>1226.3470090669971</v>
      </c>
    </row>
    <row r="728" spans="1:16" x14ac:dyDescent="0.3">
      <c r="A728" s="39" t="s">
        <v>254</v>
      </c>
      <c r="B728" s="39" t="s">
        <v>291</v>
      </c>
      <c r="C728" s="39" t="s">
        <v>258</v>
      </c>
      <c r="D728" s="62" t="str">
        <f>INDEX('R0. Region mapping'!$C$9:$C$24,MATCH($C728,'R0. Region mapping'!$A$9:$A$24,0))</f>
        <v>AFR</v>
      </c>
      <c r="E728" s="57"/>
      <c r="F728" s="57"/>
      <c r="G728" s="57"/>
      <c r="H728" s="57"/>
      <c r="I728" s="57">
        <v>4.0000000000000002E-4</v>
      </c>
      <c r="J728" s="57">
        <v>1.9227313556979099E-3</v>
      </c>
      <c r="K728" s="57">
        <v>9.4179648508646904E-3</v>
      </c>
      <c r="L728" s="57">
        <v>4.5494815628641098E-2</v>
      </c>
      <c r="M728" s="57">
        <v>4.8154845946748598E-3</v>
      </c>
      <c r="N728" s="57">
        <v>2.4866993080233799E-2</v>
      </c>
      <c r="O728" s="57">
        <v>2.7223858158419201E-2</v>
      </c>
      <c r="P728" s="57">
        <v>1.3224372210354E-2</v>
      </c>
    </row>
    <row r="729" spans="1:16" x14ac:dyDescent="0.3">
      <c r="A729" s="39" t="s">
        <v>254</v>
      </c>
      <c r="B729" s="39" t="s">
        <v>291</v>
      </c>
      <c r="C729" s="39" t="s">
        <v>261</v>
      </c>
      <c r="D729" s="62" t="str">
        <f>INDEX('R0. Region mapping'!$C$9:$C$24,MATCH($C729,'R0. Region mapping'!$A$9:$A$24,0))</f>
        <v>AUS</v>
      </c>
      <c r="E729" s="57"/>
      <c r="F729" s="57"/>
      <c r="G729" s="57"/>
      <c r="H729" s="57">
        <v>1.599994E-3</v>
      </c>
      <c r="I729" s="57"/>
      <c r="J729" s="57">
        <v>3.0289810574159399E-4</v>
      </c>
      <c r="K729" s="57">
        <v>4.9709589425840596E-4</v>
      </c>
      <c r="L729" s="57"/>
      <c r="M729" s="57"/>
      <c r="N729" s="57"/>
      <c r="O729" s="57"/>
      <c r="P729" s="57"/>
    </row>
    <row r="730" spans="1:16" x14ac:dyDescent="0.3">
      <c r="A730" s="39" t="s">
        <v>254</v>
      </c>
      <c r="B730" s="39" t="s">
        <v>291</v>
      </c>
      <c r="C730" s="39" t="s">
        <v>343</v>
      </c>
      <c r="D730" s="62" t="str">
        <f>INDEX('R0. Region mapping'!$C$9:$C$24,MATCH($C730,'R0. Region mapping'!$A$9:$A$24,0))</f>
        <v>ASI</v>
      </c>
      <c r="E730" s="57"/>
      <c r="F730" s="57"/>
      <c r="G730" s="57"/>
      <c r="H730" s="57">
        <v>4.9599850000000001E-2</v>
      </c>
      <c r="I730" s="57">
        <v>0.189218117082283</v>
      </c>
      <c r="J730" s="57">
        <v>0.93132887404381703</v>
      </c>
      <c r="K730" s="57">
        <v>4.4829339324760902</v>
      </c>
      <c r="L730" s="57">
        <v>21.530680942336801</v>
      </c>
      <c r="M730" s="57">
        <v>278.09636849932002</v>
      </c>
      <c r="N730" s="57">
        <v>11.971830192582701</v>
      </c>
      <c r="O730" s="57">
        <v>134.24291347851701</v>
      </c>
      <c r="P730" s="57">
        <v>161.18400891249499</v>
      </c>
    </row>
    <row r="731" spans="1:16" x14ac:dyDescent="0.3">
      <c r="A731" s="39" t="s">
        <v>254</v>
      </c>
      <c r="B731" s="39" t="s">
        <v>291</v>
      </c>
      <c r="C731" s="39" t="s">
        <v>347</v>
      </c>
      <c r="D731" s="62" t="str">
        <f>INDEX('R0. Region mapping'!$C$9:$C$24,MATCH($C731,'R0. Region mapping'!$A$9:$A$24,0))</f>
        <v>EUR</v>
      </c>
      <c r="E731" s="57">
        <v>11.1111111111111</v>
      </c>
      <c r="F731" s="57"/>
      <c r="G731" s="57"/>
      <c r="H731" s="57">
        <v>0.88298415834809396</v>
      </c>
      <c r="I731" s="57">
        <v>10.226926951563</v>
      </c>
      <c r="J731" s="57">
        <v>0.38750638733814602</v>
      </c>
      <c r="K731" s="57">
        <v>4.9874993577229603</v>
      </c>
      <c r="L731" s="57">
        <v>5.9039419442514003</v>
      </c>
      <c r="M731" s="57">
        <v>2.4079429312927698</v>
      </c>
      <c r="N731" s="57">
        <v>5.3897044662994702</v>
      </c>
      <c r="O731" s="57">
        <v>4.3677042574331297</v>
      </c>
      <c r="P731" s="57">
        <v>3.7174694277229801</v>
      </c>
    </row>
    <row r="732" spans="1:16" x14ac:dyDescent="0.3">
      <c r="A732" s="39" t="s">
        <v>254</v>
      </c>
      <c r="B732" s="39" t="s">
        <v>291</v>
      </c>
      <c r="C732" s="39" t="s">
        <v>351</v>
      </c>
      <c r="D732" s="62" t="str">
        <f>INDEX('R0. Region mapping'!$C$9:$C$24,MATCH($C732,'R0. Region mapping'!$A$9:$A$24,0))</f>
        <v>ASI</v>
      </c>
      <c r="E732" s="57"/>
      <c r="F732" s="57"/>
      <c r="G732" s="57"/>
      <c r="H732" s="57"/>
      <c r="I732" s="57">
        <v>4.0000000000000002E-4</v>
      </c>
      <c r="J732" s="57">
        <v>1.9227313556979099E-3</v>
      </c>
      <c r="K732" s="57">
        <v>9.4179648508646904E-3</v>
      </c>
      <c r="L732" s="57">
        <v>4.5494815628641098E-2</v>
      </c>
      <c r="M732" s="57">
        <v>161.69143926407901</v>
      </c>
      <c r="N732" s="57">
        <v>2.4866993080233799E-2</v>
      </c>
      <c r="O732" s="57">
        <v>71.058253710991195</v>
      </c>
      <c r="P732" s="57">
        <v>90.668818298861893</v>
      </c>
    </row>
    <row r="733" spans="1:16" x14ac:dyDescent="0.3">
      <c r="A733" s="39" t="s">
        <v>254</v>
      </c>
      <c r="B733" s="39" t="s">
        <v>291</v>
      </c>
      <c r="C733" s="39" t="s">
        <v>355</v>
      </c>
      <c r="D733" s="62" t="str">
        <f>INDEX('R0. Region mapping'!$C$9:$C$24,MATCH($C733,'R0. Region mapping'!$A$9:$A$24,0))</f>
        <v>AFR</v>
      </c>
      <c r="E733" s="57"/>
      <c r="F733" s="57"/>
      <c r="G733" s="57"/>
      <c r="H733" s="57"/>
      <c r="I733" s="57">
        <v>4.0000000000000002E-4</v>
      </c>
      <c r="J733" s="57">
        <v>1.9227313556979099E-3</v>
      </c>
      <c r="K733" s="57">
        <v>9.4179648508646904E-3</v>
      </c>
      <c r="L733" s="57">
        <v>4.5494815628641098E-2</v>
      </c>
      <c r="M733" s="57">
        <v>144.72398344760799</v>
      </c>
      <c r="N733" s="57">
        <v>2.4866993080233799E-2</v>
      </c>
      <c r="O733" s="57">
        <v>63.6042304129966</v>
      </c>
      <c r="P733" s="57">
        <v>81.1553857803857</v>
      </c>
    </row>
    <row r="734" spans="1:16" x14ac:dyDescent="0.3">
      <c r="A734" s="39" t="s">
        <v>254</v>
      </c>
      <c r="B734" s="39" t="s">
        <v>291</v>
      </c>
      <c r="C734" s="39" t="s">
        <v>359</v>
      </c>
      <c r="D734" s="62" t="str">
        <f>INDEX('R0. Region mapping'!$C$9:$C$24,MATCH($C734,'R0. Region mapping'!$A$9:$A$24,0))</f>
        <v>ASI</v>
      </c>
      <c r="E734" s="57"/>
      <c r="F734" s="57"/>
      <c r="G734" s="57"/>
      <c r="H734" s="57"/>
      <c r="I734" s="57"/>
      <c r="J734" s="57">
        <v>4.0000000000000002E-4</v>
      </c>
      <c r="K734" s="57"/>
      <c r="L734" s="57"/>
      <c r="M734" s="57"/>
      <c r="N734" s="57"/>
      <c r="O734" s="57"/>
      <c r="P734" s="57"/>
    </row>
    <row r="735" spans="1:16" x14ac:dyDescent="0.3">
      <c r="A735" s="39" t="s">
        <v>254</v>
      </c>
      <c r="B735" s="39" t="s">
        <v>291</v>
      </c>
      <c r="C735" s="39" t="s">
        <v>363</v>
      </c>
      <c r="D735" s="62" t="str">
        <f>INDEX('R0. Region mapping'!$C$9:$C$24,MATCH($C735,'R0. Region mapping'!$A$9:$A$24,0))</f>
        <v>NAM</v>
      </c>
      <c r="E735" s="57"/>
      <c r="F735" s="57">
        <v>3.4857452980612798E-3</v>
      </c>
      <c r="G735" s="57">
        <v>8.7143632451532095E-3</v>
      </c>
      <c r="H735" s="57">
        <v>1.3542981192245101E-2</v>
      </c>
      <c r="I735" s="57">
        <v>3.0290905610596899E-2</v>
      </c>
      <c r="J735" s="57">
        <v>3.5896749111331901E-2</v>
      </c>
      <c r="K735" s="57">
        <v>4.5119531589328202E-2</v>
      </c>
      <c r="L735" s="57">
        <v>3.2353625331889901E-2</v>
      </c>
      <c r="M735" s="57">
        <v>3.9548437013568E-2</v>
      </c>
      <c r="N735" s="57">
        <v>3.9111303479455198E-2</v>
      </c>
      <c r="O735" s="57">
        <v>3.5114399373679397E-2</v>
      </c>
      <c r="P735" s="57">
        <v>3.8956398585246403E-2</v>
      </c>
    </row>
    <row r="736" spans="1:16" x14ac:dyDescent="0.3">
      <c r="A736" s="39" t="s">
        <v>254</v>
      </c>
      <c r="B736" s="39" t="s">
        <v>291</v>
      </c>
      <c r="C736" s="39" t="s">
        <v>365</v>
      </c>
      <c r="D736" s="62" t="str">
        <f>INDEX('R0. Region mapping'!$C$9:$C$24,MATCH($C736,'R0. Region mapping'!$A$9:$A$24,0))</f>
        <v>EUR</v>
      </c>
      <c r="E736" s="57"/>
      <c r="F736" s="57">
        <v>4.5314688874796701E-4</v>
      </c>
      <c r="G736" s="57">
        <v>1.0265328672218701</v>
      </c>
      <c r="H736" s="57">
        <v>0.76300718755499197</v>
      </c>
      <c r="I736" s="57">
        <v>0.35462040860224903</v>
      </c>
      <c r="J736" s="57">
        <v>1.01276548527712</v>
      </c>
      <c r="K736" s="57">
        <v>0.58639804754556102</v>
      </c>
      <c r="L736" s="57">
        <v>0.64335207265719097</v>
      </c>
      <c r="M736" s="57">
        <v>0.82505674266220397</v>
      </c>
      <c r="N736" s="57">
        <v>0.61101868910129398</v>
      </c>
      <c r="O736" s="57">
        <v>0.72277728972108302</v>
      </c>
      <c r="P736" s="57">
        <v>0.73062705104799697</v>
      </c>
    </row>
    <row r="737" spans="1:16" x14ac:dyDescent="0.3">
      <c r="A737" s="39" t="s">
        <v>254</v>
      </c>
      <c r="B737" s="39" t="s">
        <v>289</v>
      </c>
      <c r="C737" s="39" t="s">
        <v>258</v>
      </c>
      <c r="D737" s="62" t="str">
        <f>INDEX('R0. Region mapping'!$C$9:$C$24,MATCH($C737,'R0. Region mapping'!$A$9:$A$24,0))</f>
        <v>AFR</v>
      </c>
      <c r="E737" s="57"/>
      <c r="F737" s="57">
        <v>0.58305074376686405</v>
      </c>
      <c r="G737" s="57"/>
      <c r="H737" s="57">
        <v>0.40853647298600798</v>
      </c>
      <c r="I737" s="57">
        <v>5.7933187222281504</v>
      </c>
      <c r="J737" s="57">
        <v>25.0209521768708</v>
      </c>
      <c r="K737" s="57">
        <v>122.091088520952</v>
      </c>
      <c r="L737" s="57">
        <v>297.33589201729399</v>
      </c>
      <c r="M737" s="57">
        <v>740.58126518862196</v>
      </c>
      <c r="N737" s="57">
        <v>800.26032816952602</v>
      </c>
      <c r="O737" s="57">
        <v>966.69881334227898</v>
      </c>
      <c r="P737" s="57">
        <v>1324.4838621531901</v>
      </c>
    </row>
    <row r="738" spans="1:16" x14ac:dyDescent="0.3">
      <c r="A738" s="39" t="s">
        <v>254</v>
      </c>
      <c r="B738" s="39" t="s">
        <v>289</v>
      </c>
      <c r="C738" s="39" t="s">
        <v>261</v>
      </c>
      <c r="D738" s="62" t="str">
        <f>INDEX('R0. Region mapping'!$C$9:$C$24,MATCH($C738,'R0. Region mapping'!$A$9:$A$24,0))</f>
        <v>AUS</v>
      </c>
      <c r="E738" s="57"/>
      <c r="F738" s="57">
        <v>2.2497920233401398</v>
      </c>
      <c r="G738" s="57"/>
      <c r="H738" s="57"/>
      <c r="I738" s="57">
        <v>13.361759289342974</v>
      </c>
      <c r="J738" s="57">
        <v>31.90508581455202</v>
      </c>
      <c r="K738" s="57">
        <v>41.5771694627336</v>
      </c>
      <c r="L738" s="57">
        <v>24.6081291416074</v>
      </c>
      <c r="M738" s="57">
        <v>40.855824952263603</v>
      </c>
      <c r="N738" s="57">
        <v>41.5789013945856</v>
      </c>
      <c r="O738" s="57">
        <v>39.056372426843602</v>
      </c>
      <c r="P738" s="57">
        <v>45.207162304018802</v>
      </c>
    </row>
    <row r="739" spans="1:16" x14ac:dyDescent="0.3">
      <c r="A739" s="39" t="s">
        <v>254</v>
      </c>
      <c r="B739" s="39" t="s">
        <v>289</v>
      </c>
      <c r="C739" s="39" t="s">
        <v>341</v>
      </c>
      <c r="D739" s="62" t="str">
        <f>INDEX('R0. Region mapping'!$C$9:$C$24,MATCH($C739,'R0. Region mapping'!$A$9:$A$24,0))</f>
        <v>NAM</v>
      </c>
      <c r="E739" s="57"/>
      <c r="F739" s="57">
        <v>5.2628216875974196</v>
      </c>
      <c r="G739" s="57"/>
      <c r="H739" s="57"/>
      <c r="I739" s="57">
        <v>27.711449309343202</v>
      </c>
      <c r="J739" s="57">
        <v>75.819908127126595</v>
      </c>
      <c r="K739" s="57">
        <v>105.448812729352</v>
      </c>
      <c r="L739" s="57">
        <v>275.382274602687</v>
      </c>
      <c r="M739" s="57">
        <v>173.35662845789801</v>
      </c>
      <c r="N739" s="57">
        <v>274.72009334540002</v>
      </c>
      <c r="O739" s="57">
        <v>325.43468862355201</v>
      </c>
      <c r="P739" s="57">
        <v>311.07314149736999</v>
      </c>
    </row>
    <row r="740" spans="1:16" x14ac:dyDescent="0.3">
      <c r="A740" s="39" t="s">
        <v>254</v>
      </c>
      <c r="B740" s="39" t="s">
        <v>289</v>
      </c>
      <c r="C740" s="39" t="s">
        <v>343</v>
      </c>
      <c r="D740" s="62" t="str">
        <f>INDEX('R0. Region mapping'!$C$9:$C$24,MATCH($C740,'R0. Region mapping'!$A$9:$A$24,0))</f>
        <v>ASI</v>
      </c>
      <c r="E740" s="57"/>
      <c r="F740" s="57">
        <v>44.223670504200001</v>
      </c>
      <c r="G740" s="57"/>
      <c r="H740" s="57">
        <v>106.967687554192</v>
      </c>
      <c r="I740" s="57">
        <v>618.49129829517597</v>
      </c>
      <c r="J740" s="57">
        <v>516.47821664652997</v>
      </c>
      <c r="K740" s="57">
        <v>537.83701744651898</v>
      </c>
      <c r="L740" s="57">
        <v>1298.0278924474501</v>
      </c>
      <c r="M740" s="57">
        <v>1953.20755675294</v>
      </c>
      <c r="N740" s="57">
        <v>1772.7183443236399</v>
      </c>
      <c r="O740" s="57">
        <v>3299.1381693271001</v>
      </c>
      <c r="P740" s="57">
        <v>3064.47082852636</v>
      </c>
    </row>
    <row r="741" spans="1:16" x14ac:dyDescent="0.3">
      <c r="A741" s="39" t="s">
        <v>254</v>
      </c>
      <c r="B741" s="39" t="s">
        <v>289</v>
      </c>
      <c r="C741" s="39" t="s">
        <v>345</v>
      </c>
      <c r="D741" s="62" t="str">
        <f>INDEX('R0. Region mapping'!$C$9:$C$24,MATCH($C741,'R0. Region mapping'!$A$9:$A$24,0))</f>
        <v>LAM</v>
      </c>
      <c r="E741" s="57"/>
      <c r="F741" s="57">
        <v>3.8130744320012502</v>
      </c>
      <c r="G741" s="57"/>
      <c r="H741" s="57">
        <v>8.1281063585342395</v>
      </c>
      <c r="I741" s="57">
        <v>49.811076165216797</v>
      </c>
      <c r="J741" s="57">
        <v>147.099358503183</v>
      </c>
      <c r="K741" s="57">
        <v>110.90277884821199</v>
      </c>
      <c r="L741" s="57">
        <v>394.32445044883002</v>
      </c>
      <c r="M741" s="57">
        <v>1413.2421077137221</v>
      </c>
      <c r="N741" s="57">
        <v>645.06271904948505</v>
      </c>
      <c r="O741" s="57">
        <v>1464.4598013560999</v>
      </c>
      <c r="P741" s="57">
        <v>1229.1712025484201</v>
      </c>
    </row>
    <row r="742" spans="1:16" x14ac:dyDescent="0.3">
      <c r="A742" s="39" t="s">
        <v>254</v>
      </c>
      <c r="B742" s="39" t="s">
        <v>289</v>
      </c>
      <c r="C742" s="39" t="s">
        <v>347</v>
      </c>
      <c r="D742" s="62" t="str">
        <f>INDEX('R0. Region mapping'!$C$9:$C$24,MATCH($C742,'R0. Region mapping'!$A$9:$A$24,0))</f>
        <v>EUR</v>
      </c>
      <c r="E742" s="57"/>
      <c r="F742" s="57">
        <v>0.30599999999999999</v>
      </c>
      <c r="G742" s="57">
        <v>2.6855906106240002</v>
      </c>
      <c r="H742" s="57"/>
      <c r="I742" s="57">
        <v>13.205164917549601</v>
      </c>
      <c r="J742" s="57">
        <v>57.513222136241197</v>
      </c>
      <c r="K742" s="57">
        <v>208.09997951494299</v>
      </c>
      <c r="L742" s="57">
        <v>76.180411284372397</v>
      </c>
      <c r="M742" s="57">
        <v>273.46857981631098</v>
      </c>
      <c r="N742" s="57">
        <v>316.052929838811</v>
      </c>
      <c r="O742" s="57">
        <v>313.35233644740202</v>
      </c>
      <c r="P742" s="57">
        <v>420.55763865875201</v>
      </c>
    </row>
    <row r="743" spans="1:16" x14ac:dyDescent="0.3">
      <c r="A743" s="39" t="s">
        <v>254</v>
      </c>
      <c r="B743" s="39" t="s">
        <v>289</v>
      </c>
      <c r="C743" s="39" t="s">
        <v>349</v>
      </c>
      <c r="D743" s="62" t="str">
        <f>INDEX('R0. Region mapping'!$C$9:$C$24,MATCH($C743,'R0. Region mapping'!$A$9:$A$24,0))</f>
        <v>ASI</v>
      </c>
      <c r="E743" s="57"/>
      <c r="F743" s="57"/>
      <c r="G743" s="57"/>
      <c r="H743" s="57"/>
      <c r="I743" s="57">
        <v>0.25696161110328303</v>
      </c>
      <c r="J743" s="57">
        <v>1.1565352727103999</v>
      </c>
      <c r="K743" s="57">
        <v>5.6495849782671499</v>
      </c>
      <c r="L743" s="57">
        <v>26.950231976145499</v>
      </c>
      <c r="M743" s="57">
        <v>404.76628406847902</v>
      </c>
      <c r="N743" s="57">
        <v>258.748332251791</v>
      </c>
      <c r="O743" s="57">
        <v>256.32217688563298</v>
      </c>
      <c r="P743" s="57">
        <v>511.60200807253102</v>
      </c>
    </row>
    <row r="744" spans="1:16" x14ac:dyDescent="0.3">
      <c r="A744" s="39" t="s">
        <v>254</v>
      </c>
      <c r="B744" s="39" t="s">
        <v>289</v>
      </c>
      <c r="C744" s="39" t="s">
        <v>351</v>
      </c>
      <c r="D744" s="62" t="str">
        <f>INDEX('R0. Region mapping'!$C$9:$C$24,MATCH($C744,'R0. Region mapping'!$A$9:$A$24,0))</f>
        <v>ASI</v>
      </c>
      <c r="E744" s="57"/>
      <c r="F744" s="57">
        <v>15.011195475751901</v>
      </c>
      <c r="G744" s="57"/>
      <c r="H744" s="57">
        <v>3.2656052287087598</v>
      </c>
      <c r="I744" s="57">
        <v>94.558645659976406</v>
      </c>
      <c r="J744" s="57">
        <v>156.56298339374499</v>
      </c>
      <c r="K744" s="57">
        <v>146.68984946390501</v>
      </c>
      <c r="L744" s="57">
        <v>950.57867824843299</v>
      </c>
      <c r="M744" s="57">
        <v>379.75673622453297</v>
      </c>
      <c r="N744" s="57">
        <v>920.56607343119697</v>
      </c>
      <c r="O744" s="57">
        <v>2548.1004960666401</v>
      </c>
      <c r="P744" s="57">
        <v>1501.70728039098</v>
      </c>
    </row>
    <row r="745" spans="1:16" x14ac:dyDescent="0.3">
      <c r="A745" s="39" t="s">
        <v>254</v>
      </c>
      <c r="B745" s="39" t="s">
        <v>289</v>
      </c>
      <c r="C745" s="39" t="s">
        <v>353</v>
      </c>
      <c r="D745" s="62" t="str">
        <f>INDEX('R0. Region mapping'!$C$9:$C$24,MATCH($C745,'R0. Region mapping'!$A$9:$A$24,0))</f>
        <v>ASI</v>
      </c>
      <c r="E745" s="57"/>
      <c r="F745" s="57">
        <v>1.53</v>
      </c>
      <c r="G745" s="57">
        <v>1.4669931544021699</v>
      </c>
      <c r="H745" s="57"/>
      <c r="I745" s="57">
        <v>13.5768162864468</v>
      </c>
      <c r="J745" s="57">
        <v>55.730427911725499</v>
      </c>
      <c r="K745" s="57">
        <v>186.770395921204</v>
      </c>
      <c r="L745" s="57">
        <v>120.564139485762</v>
      </c>
      <c r="M745" s="57">
        <v>176.59760142134201</v>
      </c>
      <c r="N745" s="57">
        <v>244.952884443388</v>
      </c>
      <c r="O745" s="57">
        <v>201.69307311043201</v>
      </c>
      <c r="P745" s="57">
        <v>245.852358261521</v>
      </c>
    </row>
    <row r="746" spans="1:16" x14ac:dyDescent="0.3">
      <c r="A746" s="39" t="s">
        <v>254</v>
      </c>
      <c r="B746" s="39" t="s">
        <v>289</v>
      </c>
      <c r="C746" s="39" t="s">
        <v>355</v>
      </c>
      <c r="D746" s="62" t="str">
        <f>INDEX('R0. Region mapping'!$C$9:$C$24,MATCH($C746,'R0. Region mapping'!$A$9:$A$24,0))</f>
        <v>AFR</v>
      </c>
      <c r="E746" s="57"/>
      <c r="F746" s="57"/>
      <c r="G746" s="57"/>
      <c r="H746" s="57">
        <v>3.4496363367951699</v>
      </c>
      <c r="I746" s="57">
        <v>13.230311296092999</v>
      </c>
      <c r="J746" s="57">
        <v>66.286620149199393</v>
      </c>
      <c r="K746" s="57">
        <v>93.5259988160349</v>
      </c>
      <c r="L746" s="57">
        <v>200.762955581673</v>
      </c>
      <c r="M746" s="57">
        <v>405.89475172921999</v>
      </c>
      <c r="N746" s="57">
        <v>332.15281475700903</v>
      </c>
      <c r="O746" s="57">
        <v>791.36184537369104</v>
      </c>
      <c r="P746" s="57">
        <v>807.60631158442106</v>
      </c>
    </row>
    <row r="747" spans="1:16" x14ac:dyDescent="0.3">
      <c r="A747" s="39" t="s">
        <v>254</v>
      </c>
      <c r="B747" s="39" t="s">
        <v>289</v>
      </c>
      <c r="C747" s="39" t="s">
        <v>357</v>
      </c>
      <c r="D747" s="62" t="str">
        <f>INDEX('R0. Region mapping'!$C$9:$C$24,MATCH($C747,'R0. Region mapping'!$A$9:$A$24,0))</f>
        <v>LAM</v>
      </c>
      <c r="E747" s="57"/>
      <c r="F747" s="57">
        <v>8.9760000000000006E-2</v>
      </c>
      <c r="G747" s="57">
        <v>5.4799377599999997E-2</v>
      </c>
      <c r="H747" s="57">
        <v>0.59947520455192604</v>
      </c>
      <c r="I747" s="57">
        <v>2.9537636968811101</v>
      </c>
      <c r="J747" s="57">
        <v>14.161255994254899</v>
      </c>
      <c r="K747" s="57">
        <v>35.492669779454303</v>
      </c>
      <c r="L747" s="57">
        <v>36.800527130787202</v>
      </c>
      <c r="M747" s="57">
        <v>29.969167037107301</v>
      </c>
      <c r="N747" s="57">
        <v>51.177691116760201</v>
      </c>
      <c r="O747" s="57">
        <v>46.679197317576403</v>
      </c>
      <c r="P747" s="57">
        <v>54.307501697016498</v>
      </c>
    </row>
    <row r="748" spans="1:16" x14ac:dyDescent="0.3">
      <c r="A748" s="39" t="s">
        <v>254</v>
      </c>
      <c r="B748" s="39" t="s">
        <v>289</v>
      </c>
      <c r="C748" s="39" t="s">
        <v>359</v>
      </c>
      <c r="D748" s="62" t="str">
        <f>INDEX('R0. Region mapping'!$C$9:$C$24,MATCH($C748,'R0. Region mapping'!$A$9:$A$24,0))</f>
        <v>ASI</v>
      </c>
      <c r="E748" s="57"/>
      <c r="F748" s="57"/>
      <c r="G748" s="57"/>
      <c r="H748" s="57">
        <v>7.1809528442315296</v>
      </c>
      <c r="I748" s="57">
        <v>27.3405457834134</v>
      </c>
      <c r="J748" s="57">
        <v>137.08388481375101</v>
      </c>
      <c r="K748" s="57">
        <v>380.12620644679998</v>
      </c>
      <c r="L748" s="57">
        <v>719.90980723047699</v>
      </c>
      <c r="M748" s="57">
        <v>938.11304891558495</v>
      </c>
      <c r="N748" s="57">
        <v>1028.6818730068401</v>
      </c>
      <c r="O748" s="57">
        <v>1274.3259964553699</v>
      </c>
      <c r="P748" s="57">
        <v>1568.69199522998</v>
      </c>
    </row>
    <row r="749" spans="1:16" x14ac:dyDescent="0.3">
      <c r="A749" s="39" t="s">
        <v>254</v>
      </c>
      <c r="B749" s="39" t="s">
        <v>289</v>
      </c>
      <c r="C749" s="39" t="s">
        <v>361</v>
      </c>
      <c r="D749" s="62" t="str">
        <f>INDEX('R0. Region mapping'!$C$9:$C$24,MATCH($C749,'R0. Region mapping'!$A$9:$A$24,0))</f>
        <v>ASI</v>
      </c>
      <c r="E749" s="57"/>
      <c r="F749" s="57">
        <v>0.20399999999999999</v>
      </c>
      <c r="G749" s="57">
        <v>0.18368196719999999</v>
      </c>
      <c r="H749" s="57"/>
      <c r="I749" s="57">
        <v>1.9765349142400399</v>
      </c>
      <c r="J749" s="57">
        <v>8.1833899750116199</v>
      </c>
      <c r="K749" s="57">
        <v>40.061503160578603</v>
      </c>
      <c r="L749" s="57">
        <v>184.322261857115</v>
      </c>
      <c r="M749" s="57">
        <v>99.883484294901194</v>
      </c>
      <c r="N749" s="57">
        <v>151.52301090340001</v>
      </c>
      <c r="O749" s="57">
        <v>195.486062982671</v>
      </c>
      <c r="P749" s="57">
        <v>195.27449493033299</v>
      </c>
    </row>
    <row r="750" spans="1:16" x14ac:dyDescent="0.3">
      <c r="A750" s="39" t="s">
        <v>254</v>
      </c>
      <c r="B750" s="39" t="s">
        <v>289</v>
      </c>
      <c r="C750" s="39" t="s">
        <v>363</v>
      </c>
      <c r="D750" s="62" t="str">
        <f>INDEX('R0. Region mapping'!$C$9:$C$24,MATCH($C750,'R0. Region mapping'!$A$9:$A$24,0))</f>
        <v>NAM</v>
      </c>
      <c r="E750" s="57"/>
      <c r="F750" s="57">
        <v>34.343798292052902</v>
      </c>
      <c r="G750" s="57">
        <v>16.695300685465501</v>
      </c>
      <c r="H750" s="57"/>
      <c r="I750" s="57">
        <v>266.48910506846403</v>
      </c>
      <c r="J750" s="57">
        <v>262.477383589071</v>
      </c>
      <c r="K750" s="57">
        <v>520.51775436880996</v>
      </c>
      <c r="L750" s="57">
        <v>1274.50362427096</v>
      </c>
      <c r="M750" s="57">
        <v>216.27688868724599</v>
      </c>
      <c r="N750" s="57">
        <v>1141.23814720061</v>
      </c>
      <c r="O750" s="57">
        <v>1286.2539870726</v>
      </c>
      <c r="P750" s="57">
        <v>762.88268665976</v>
      </c>
    </row>
    <row r="751" spans="1:16" x14ac:dyDescent="0.3">
      <c r="A751" s="39" t="s">
        <v>254</v>
      </c>
      <c r="B751" s="39" t="s">
        <v>289</v>
      </c>
      <c r="C751" s="39" t="s">
        <v>365</v>
      </c>
      <c r="D751" s="62" t="str">
        <f>INDEX('R0. Region mapping'!$C$9:$C$24,MATCH($C751,'R0. Region mapping'!$A$9:$A$24,0))</f>
        <v>EUR</v>
      </c>
      <c r="E751" s="57"/>
      <c r="F751" s="57">
        <v>57.323999999999998</v>
      </c>
      <c r="G751" s="57">
        <v>8.9136342047083392</v>
      </c>
      <c r="H751" s="57"/>
      <c r="I751" s="57">
        <v>374.07945602377299</v>
      </c>
      <c r="J751" s="57">
        <v>278.64797168992698</v>
      </c>
      <c r="K751" s="57">
        <v>713.26240805197199</v>
      </c>
      <c r="L751" s="57">
        <v>624.79702808235095</v>
      </c>
      <c r="M751" s="57">
        <v>965.58220318240797</v>
      </c>
      <c r="N751" s="57">
        <v>1031.8582868820899</v>
      </c>
      <c r="O751" s="57">
        <v>1124.8229673578201</v>
      </c>
      <c r="P751" s="57">
        <v>1357.5897201406499</v>
      </c>
    </row>
    <row r="752" spans="1:16" x14ac:dyDescent="0.3">
      <c r="A752" s="39" t="s">
        <v>255</v>
      </c>
      <c r="B752" s="39" t="s">
        <v>290</v>
      </c>
      <c r="C752" s="39" t="s">
        <v>258</v>
      </c>
      <c r="D752" s="62" t="str">
        <f>INDEX('R0. Region mapping'!$C$9:$C$24,MATCH($C752,'R0. Region mapping'!$A$9:$A$24,0))</f>
        <v>AFR</v>
      </c>
      <c r="E752" s="57"/>
      <c r="F752" s="57"/>
      <c r="G752" s="57"/>
      <c r="H752" s="57"/>
      <c r="I752" s="57">
        <v>36.905444332912097</v>
      </c>
      <c r="J752" s="57">
        <v>31.992021592925699</v>
      </c>
      <c r="K752" s="57"/>
      <c r="L752" s="57"/>
      <c r="M752" s="57"/>
      <c r="N752" s="57"/>
      <c r="O752" s="57"/>
      <c r="P752" s="57"/>
    </row>
    <row r="753" spans="1:16" x14ac:dyDescent="0.3">
      <c r="A753" s="39" t="s">
        <v>255</v>
      </c>
      <c r="B753" s="39" t="s">
        <v>290</v>
      </c>
      <c r="C753" s="39" t="s">
        <v>261</v>
      </c>
      <c r="D753" s="62" t="str">
        <f>INDEX('R0. Region mapping'!$C$9:$C$24,MATCH($C753,'R0. Region mapping'!$A$9:$A$24,0))</f>
        <v>AUS</v>
      </c>
      <c r="E753" s="57"/>
      <c r="F753" s="57"/>
      <c r="G753" s="57"/>
      <c r="H753" s="57">
        <v>3.5995369535538999</v>
      </c>
      <c r="I753" s="57">
        <v>3.1300508517585199</v>
      </c>
      <c r="J753" s="57">
        <v>17.051228436707483</v>
      </c>
      <c r="K753" s="57"/>
      <c r="L753" s="57"/>
      <c r="M753" s="57"/>
      <c r="N753" s="57"/>
      <c r="O753" s="57"/>
      <c r="P753" s="57"/>
    </row>
    <row r="754" spans="1:16" x14ac:dyDescent="0.3">
      <c r="A754" s="39" t="s">
        <v>255</v>
      </c>
      <c r="B754" s="39" t="s">
        <v>290</v>
      </c>
      <c r="C754" s="39" t="s">
        <v>341</v>
      </c>
      <c r="D754" s="62" t="str">
        <f>INDEX('R0. Region mapping'!$C$9:$C$24,MATCH($C754,'R0. Region mapping'!$A$9:$A$24,0))</f>
        <v>NAM</v>
      </c>
      <c r="E754" s="57"/>
      <c r="F754" s="57"/>
      <c r="G754" s="57"/>
      <c r="H754" s="57"/>
      <c r="I754" s="57">
        <v>10.0338996410446</v>
      </c>
      <c r="J754" s="57">
        <v>11.8047663883002</v>
      </c>
      <c r="K754" s="57"/>
      <c r="L754" s="57"/>
      <c r="M754" s="57"/>
      <c r="N754" s="57"/>
      <c r="O754" s="57"/>
      <c r="P754" s="57"/>
    </row>
    <row r="755" spans="1:16" x14ac:dyDescent="0.3">
      <c r="A755" s="39" t="s">
        <v>255</v>
      </c>
      <c r="B755" s="39" t="s">
        <v>290</v>
      </c>
      <c r="C755" s="39" t="s">
        <v>343</v>
      </c>
      <c r="D755" s="62" t="str">
        <f>INDEX('R0. Region mapping'!$C$9:$C$24,MATCH($C755,'R0. Region mapping'!$A$9:$A$24,0))</f>
        <v>ASI</v>
      </c>
      <c r="E755" s="57"/>
      <c r="F755" s="57"/>
      <c r="G755" s="57"/>
      <c r="H755" s="57">
        <v>56.273205351390871</v>
      </c>
      <c r="I755" s="57">
        <v>34.330867147458022</v>
      </c>
      <c r="J755" s="57">
        <v>48.460047667039298</v>
      </c>
      <c r="K755" s="57"/>
      <c r="L755" s="57"/>
      <c r="M755" s="57"/>
      <c r="N755" s="57"/>
      <c r="O755" s="57"/>
      <c r="P755" s="57"/>
    </row>
    <row r="756" spans="1:16" x14ac:dyDescent="0.3">
      <c r="A756" s="39" t="s">
        <v>255</v>
      </c>
      <c r="B756" s="39" t="s">
        <v>290</v>
      </c>
      <c r="C756" s="39" t="s">
        <v>345</v>
      </c>
      <c r="D756" s="62" t="str">
        <f>INDEX('R0. Region mapping'!$C$9:$C$24,MATCH($C756,'R0. Region mapping'!$A$9:$A$24,0))</f>
        <v>LAM</v>
      </c>
      <c r="E756" s="57"/>
      <c r="F756" s="57"/>
      <c r="G756" s="57">
        <v>6.5315271872296998</v>
      </c>
      <c r="H756" s="57"/>
      <c r="I756" s="57">
        <v>38.714412878664199</v>
      </c>
      <c r="J756" s="57">
        <v>17.234580387943499</v>
      </c>
      <c r="K756" s="57">
        <v>0.31082855818942101</v>
      </c>
      <c r="L756" s="57">
        <v>5.6442873833687202</v>
      </c>
      <c r="M756" s="57"/>
      <c r="N756" s="57"/>
      <c r="O756" s="57"/>
      <c r="P756" s="57"/>
    </row>
    <row r="757" spans="1:16" x14ac:dyDescent="0.3">
      <c r="A757" s="39" t="s">
        <v>255</v>
      </c>
      <c r="B757" s="39" t="s">
        <v>290</v>
      </c>
      <c r="C757" s="39" t="s">
        <v>347</v>
      </c>
      <c r="D757" s="62" t="str">
        <f>INDEX('R0. Region mapping'!$C$9:$C$24,MATCH($C757,'R0. Region mapping'!$A$9:$A$24,0))</f>
        <v>EUR</v>
      </c>
      <c r="E757" s="57"/>
      <c r="F757" s="57"/>
      <c r="G757" s="57"/>
      <c r="H757" s="57">
        <v>2.0320560813116701</v>
      </c>
      <c r="I757" s="57">
        <v>3.6632826710370101</v>
      </c>
      <c r="J757" s="57">
        <v>59.398571047039368</v>
      </c>
      <c r="K757" s="57">
        <v>0.35079043082561501</v>
      </c>
      <c r="L757" s="57">
        <v>2.7108518780412001</v>
      </c>
      <c r="M757" s="57">
        <v>3.09424939680336</v>
      </c>
      <c r="N757" s="57">
        <v>9.2970061257028096</v>
      </c>
      <c r="O757" s="57">
        <v>5.8448685969428302</v>
      </c>
      <c r="P757" s="57">
        <v>3.1890149890189199</v>
      </c>
    </row>
    <row r="758" spans="1:16" x14ac:dyDescent="0.3">
      <c r="A758" s="39" t="s">
        <v>255</v>
      </c>
      <c r="B758" s="39" t="s">
        <v>290</v>
      </c>
      <c r="C758" s="39" t="s">
        <v>349</v>
      </c>
      <c r="D758" s="62" t="str">
        <f>INDEX('R0. Region mapping'!$C$9:$C$24,MATCH($C758,'R0. Region mapping'!$A$9:$A$24,0))</f>
        <v>ASI</v>
      </c>
      <c r="E758" s="57"/>
      <c r="F758" s="57"/>
      <c r="G758" s="57"/>
      <c r="H758" s="57"/>
      <c r="I758" s="57">
        <v>12.0808459194311</v>
      </c>
      <c r="J758" s="57">
        <v>202.0054464372032</v>
      </c>
      <c r="K758" s="57">
        <v>2.2553598875568501</v>
      </c>
      <c r="L758" s="57"/>
      <c r="M758" s="57"/>
      <c r="N758" s="57"/>
      <c r="O758" s="57"/>
      <c r="P758" s="57"/>
    </row>
    <row r="759" spans="1:16" x14ac:dyDescent="0.3">
      <c r="A759" s="39" t="s">
        <v>255</v>
      </c>
      <c r="B759" s="39" t="s">
        <v>290</v>
      </c>
      <c r="C759" s="39" t="s">
        <v>351</v>
      </c>
      <c r="D759" s="62" t="str">
        <f>INDEX('R0. Region mapping'!$C$9:$C$24,MATCH($C759,'R0. Region mapping'!$A$9:$A$24,0))</f>
        <v>ASI</v>
      </c>
      <c r="E759" s="57"/>
      <c r="F759" s="57"/>
      <c r="G759" s="57"/>
      <c r="H759" s="57">
        <v>1.98963400682444</v>
      </c>
      <c r="I759" s="57">
        <v>18.679866060958201</v>
      </c>
      <c r="J759" s="57">
        <v>35.683889617944594</v>
      </c>
      <c r="K759" s="57"/>
      <c r="L759" s="57"/>
      <c r="M759" s="57"/>
      <c r="N759" s="57"/>
      <c r="O759" s="57"/>
      <c r="P759" s="57"/>
    </row>
    <row r="760" spans="1:16" x14ac:dyDescent="0.3">
      <c r="A760" s="39" t="s">
        <v>255</v>
      </c>
      <c r="B760" s="39" t="s">
        <v>290</v>
      </c>
      <c r="C760" s="39" t="s">
        <v>353</v>
      </c>
      <c r="D760" s="62" t="str">
        <f>INDEX('R0. Region mapping'!$C$9:$C$24,MATCH($C760,'R0. Region mapping'!$A$9:$A$24,0))</f>
        <v>ASI</v>
      </c>
      <c r="E760" s="57"/>
      <c r="F760" s="57"/>
      <c r="G760" s="57"/>
      <c r="H760" s="57"/>
      <c r="I760" s="57">
        <v>3.3067642404711502E-3</v>
      </c>
      <c r="J760" s="57">
        <v>4.6507777764567404</v>
      </c>
      <c r="K760" s="57"/>
      <c r="L760" s="57"/>
      <c r="M760" s="57"/>
      <c r="N760" s="57"/>
      <c r="O760" s="57">
        <v>5.6929859568341499</v>
      </c>
      <c r="P760" s="57"/>
    </row>
    <row r="761" spans="1:16" x14ac:dyDescent="0.3">
      <c r="A761" s="39" t="s">
        <v>255</v>
      </c>
      <c r="B761" s="39" t="s">
        <v>290</v>
      </c>
      <c r="C761" s="39" t="s">
        <v>355</v>
      </c>
      <c r="D761" s="62" t="str">
        <f>INDEX('R0. Region mapping'!$C$9:$C$24,MATCH($C761,'R0. Region mapping'!$A$9:$A$24,0))</f>
        <v>AFR</v>
      </c>
      <c r="E761" s="57"/>
      <c r="F761" s="57"/>
      <c r="G761" s="57"/>
      <c r="H761" s="57">
        <v>0.471048609655698</v>
      </c>
      <c r="I761" s="57">
        <v>2.26534191355712</v>
      </c>
      <c r="J761" s="57">
        <v>1.8803921453294199</v>
      </c>
      <c r="K761" s="57"/>
      <c r="L761" s="57"/>
      <c r="M761" s="57"/>
      <c r="N761" s="57"/>
      <c r="O761" s="57"/>
      <c r="P761" s="57"/>
    </row>
    <row r="762" spans="1:16" x14ac:dyDescent="0.3">
      <c r="A762" s="39" t="s">
        <v>255</v>
      </c>
      <c r="B762" s="39" t="s">
        <v>290</v>
      </c>
      <c r="C762" s="39" t="s">
        <v>357</v>
      </c>
      <c r="D762" s="62" t="str">
        <f>INDEX('R0. Region mapping'!$C$9:$C$24,MATCH($C762,'R0. Region mapping'!$A$9:$A$24,0))</f>
        <v>LAM</v>
      </c>
      <c r="E762" s="57"/>
      <c r="F762" s="57"/>
      <c r="G762" s="57"/>
      <c r="H762" s="57">
        <v>3.065986586248107</v>
      </c>
      <c r="I762" s="57">
        <v>5.9831676134128227</v>
      </c>
      <c r="J762" s="57">
        <v>5.3775549263395899</v>
      </c>
      <c r="K762" s="57"/>
      <c r="L762" s="57"/>
      <c r="M762" s="57"/>
      <c r="N762" s="57"/>
      <c r="O762" s="57"/>
      <c r="P762" s="57"/>
    </row>
    <row r="763" spans="1:16" x14ac:dyDescent="0.3">
      <c r="A763" s="39" t="s">
        <v>255</v>
      </c>
      <c r="B763" s="39" t="s">
        <v>290</v>
      </c>
      <c r="C763" s="39" t="s">
        <v>359</v>
      </c>
      <c r="D763" s="62" t="str">
        <f>INDEX('R0. Region mapping'!$C$9:$C$24,MATCH($C763,'R0. Region mapping'!$A$9:$A$24,0))</f>
        <v>ASI</v>
      </c>
      <c r="E763" s="57"/>
      <c r="F763" s="57"/>
      <c r="G763" s="57"/>
      <c r="H763" s="57"/>
      <c r="I763" s="57">
        <v>38.244578811407997</v>
      </c>
      <c r="J763" s="57">
        <v>30.6583980639288</v>
      </c>
      <c r="K763" s="57"/>
      <c r="L763" s="57"/>
      <c r="M763" s="57"/>
      <c r="N763" s="57"/>
      <c r="O763" s="57"/>
      <c r="P763" s="57"/>
    </row>
    <row r="764" spans="1:16" x14ac:dyDescent="0.3">
      <c r="A764" s="39" t="s">
        <v>255</v>
      </c>
      <c r="B764" s="39" t="s">
        <v>290</v>
      </c>
      <c r="C764" s="39" t="s">
        <v>361</v>
      </c>
      <c r="D764" s="62" t="str">
        <f>INDEX('R0. Region mapping'!$C$9:$C$24,MATCH($C764,'R0. Region mapping'!$A$9:$A$24,0))</f>
        <v>ASI</v>
      </c>
      <c r="E764" s="57"/>
      <c r="F764" s="57"/>
      <c r="G764" s="57"/>
      <c r="H764" s="57"/>
      <c r="I764" s="57"/>
      <c r="J764" s="57">
        <v>1.3402121976066519</v>
      </c>
      <c r="K764" s="57"/>
      <c r="L764" s="57"/>
      <c r="M764" s="57"/>
      <c r="N764" s="57"/>
      <c r="O764" s="57"/>
      <c r="P764" s="57"/>
    </row>
    <row r="765" spans="1:16" x14ac:dyDescent="0.3">
      <c r="A765" s="39" t="s">
        <v>255</v>
      </c>
      <c r="B765" s="39" t="s">
        <v>290</v>
      </c>
      <c r="C765" s="39" t="s">
        <v>363</v>
      </c>
      <c r="D765" s="62" t="str">
        <f>INDEX('R0. Region mapping'!$C$9:$C$24,MATCH($C765,'R0. Region mapping'!$A$9:$A$24,0))</f>
        <v>NAM</v>
      </c>
      <c r="E765" s="57"/>
      <c r="F765" s="57"/>
      <c r="G765" s="57"/>
      <c r="H765" s="57">
        <v>14.3772903846597</v>
      </c>
      <c r="I765" s="57"/>
      <c r="J765" s="57">
        <v>198.85507986582809</v>
      </c>
      <c r="K765" s="57">
        <v>14.3698711159625</v>
      </c>
      <c r="L765" s="57"/>
      <c r="M765" s="57"/>
      <c r="N765" s="57"/>
      <c r="O765" s="57">
        <v>14.491826725845</v>
      </c>
      <c r="P765" s="57">
        <v>44.323367732647803</v>
      </c>
    </row>
    <row r="766" spans="1:16" x14ac:dyDescent="0.3">
      <c r="A766" s="39" t="s">
        <v>255</v>
      </c>
      <c r="B766" s="39" t="s">
        <v>290</v>
      </c>
      <c r="C766" s="39" t="s">
        <v>365</v>
      </c>
      <c r="D766" s="62" t="str">
        <f>INDEX('R0. Region mapping'!$C$9:$C$24,MATCH($C766,'R0. Region mapping'!$A$9:$A$24,0))</f>
        <v>EUR</v>
      </c>
      <c r="E766" s="57"/>
      <c r="F766" s="57"/>
      <c r="G766" s="57"/>
      <c r="H766" s="57">
        <v>12.198536946257001</v>
      </c>
      <c r="I766" s="57"/>
      <c r="J766" s="57">
        <v>93.124228664814794</v>
      </c>
      <c r="K766" s="57"/>
      <c r="L766" s="57"/>
      <c r="M766" s="57"/>
      <c r="N766" s="57"/>
      <c r="O766" s="57"/>
      <c r="P766" s="57">
        <v>7.5716066021907196</v>
      </c>
    </row>
    <row r="767" spans="1:16" x14ac:dyDescent="0.3">
      <c r="A767" s="39" t="s">
        <v>255</v>
      </c>
      <c r="B767" s="39" t="s">
        <v>292</v>
      </c>
      <c r="C767" s="39" t="s">
        <v>258</v>
      </c>
      <c r="D767" s="62" t="str">
        <f>INDEX('R0. Region mapping'!$C$9:$C$24,MATCH($C767,'R0. Region mapping'!$A$9:$A$24,0))</f>
        <v>AFR</v>
      </c>
      <c r="E767" s="57"/>
      <c r="F767" s="57"/>
      <c r="G767" s="57"/>
      <c r="H767" s="57"/>
      <c r="I767" s="57"/>
      <c r="J767" s="57">
        <v>11.3823524806187</v>
      </c>
      <c r="K767" s="57">
        <v>83.297693848765405</v>
      </c>
      <c r="L767" s="57">
        <v>244.664307973424</v>
      </c>
      <c r="M767" s="57"/>
      <c r="N767" s="57">
        <v>68.916307073915206</v>
      </c>
      <c r="O767" s="57">
        <v>321.42421582006943</v>
      </c>
      <c r="P767" s="57"/>
    </row>
    <row r="768" spans="1:16" x14ac:dyDescent="0.3">
      <c r="A768" s="39" t="s">
        <v>255</v>
      </c>
      <c r="B768" s="39" t="s">
        <v>292</v>
      </c>
      <c r="C768" s="39" t="s">
        <v>261</v>
      </c>
      <c r="D768" s="62" t="str">
        <f>INDEX('R0. Region mapping'!$C$9:$C$24,MATCH($C768,'R0. Region mapping'!$A$9:$A$24,0))</f>
        <v>AUS</v>
      </c>
      <c r="E768" s="57"/>
      <c r="F768" s="57"/>
      <c r="G768" s="57"/>
      <c r="H768" s="57"/>
      <c r="I768" s="57"/>
      <c r="J768" s="57">
        <v>11.3823524806187</v>
      </c>
      <c r="K768" s="57">
        <v>83.297693848765377</v>
      </c>
      <c r="L768" s="57">
        <v>275.7012961164055</v>
      </c>
      <c r="M768" s="57"/>
      <c r="N768" s="57">
        <v>5.0762581546164203</v>
      </c>
      <c r="O768" s="57">
        <v>232.14273798697292</v>
      </c>
      <c r="P768" s="57">
        <v>89.459213833401193</v>
      </c>
    </row>
    <row r="769" spans="1:16" x14ac:dyDescent="0.3">
      <c r="A769" s="39" t="s">
        <v>255</v>
      </c>
      <c r="B769" s="39" t="s">
        <v>292</v>
      </c>
      <c r="C769" s="39" t="s">
        <v>341</v>
      </c>
      <c r="D769" s="62" t="str">
        <f>INDEX('R0. Region mapping'!$C$9:$C$24,MATCH($C769,'R0. Region mapping'!$A$9:$A$24,0))</f>
        <v>NAM</v>
      </c>
      <c r="E769" s="57"/>
      <c r="F769" s="57"/>
      <c r="G769" s="57"/>
      <c r="H769" s="57"/>
      <c r="I769" s="57"/>
      <c r="J769" s="57">
        <v>11.3823524806187</v>
      </c>
      <c r="K769" s="57">
        <v>83.297693848765405</v>
      </c>
      <c r="L769" s="57">
        <v>93.1115229169679</v>
      </c>
      <c r="M769" s="57"/>
      <c r="N769" s="57">
        <v>91.178414215338393</v>
      </c>
      <c r="O769" s="57">
        <v>87.080968557536806</v>
      </c>
      <c r="P769" s="57">
        <v>42.611432341205997</v>
      </c>
    </row>
    <row r="770" spans="1:16" x14ac:dyDescent="0.3">
      <c r="A770" s="39" t="s">
        <v>255</v>
      </c>
      <c r="B770" s="39" t="s">
        <v>292</v>
      </c>
      <c r="C770" s="39" t="s">
        <v>343</v>
      </c>
      <c r="D770" s="62" t="str">
        <f>INDEX('R0. Region mapping'!$C$9:$C$24,MATCH($C770,'R0. Region mapping'!$A$9:$A$24,0))</f>
        <v>ASI</v>
      </c>
      <c r="E770" s="57"/>
      <c r="F770" s="57"/>
      <c r="G770" s="57"/>
      <c r="H770" s="57"/>
      <c r="I770" s="57"/>
      <c r="J770" s="57">
        <v>11.3823524806187</v>
      </c>
      <c r="K770" s="57">
        <v>130.47668648659629</v>
      </c>
      <c r="L770" s="57">
        <v>140.1366184181903</v>
      </c>
      <c r="M770" s="57"/>
      <c r="N770" s="57">
        <v>75.602755223447431</v>
      </c>
      <c r="O770" s="57">
        <v>208.57611001297948</v>
      </c>
      <c r="P770" s="57"/>
    </row>
    <row r="771" spans="1:16" x14ac:dyDescent="0.3">
      <c r="A771" s="39" t="s">
        <v>255</v>
      </c>
      <c r="B771" s="39" t="s">
        <v>292</v>
      </c>
      <c r="C771" s="39" t="s">
        <v>345</v>
      </c>
      <c r="D771" s="62" t="str">
        <f>INDEX('R0. Region mapping'!$C$9:$C$24,MATCH($C771,'R0. Region mapping'!$A$9:$A$24,0))</f>
        <v>LAM</v>
      </c>
      <c r="E771" s="57"/>
      <c r="F771" s="57"/>
      <c r="G771" s="57"/>
      <c r="H771" s="57"/>
      <c r="I771" s="57"/>
      <c r="J771" s="57">
        <v>11.3823524806187</v>
      </c>
      <c r="K771" s="57">
        <v>83.297693848765405</v>
      </c>
      <c r="L771" s="57">
        <v>362.89689517098401</v>
      </c>
      <c r="M771" s="57">
        <v>253.69005298839272</v>
      </c>
      <c r="N771" s="57"/>
      <c r="O771" s="57">
        <v>518.46212649349798</v>
      </c>
      <c r="P771" s="57">
        <v>184.09656725180278</v>
      </c>
    </row>
    <row r="772" spans="1:16" x14ac:dyDescent="0.3">
      <c r="A772" s="39" t="s">
        <v>255</v>
      </c>
      <c r="B772" s="39" t="s">
        <v>292</v>
      </c>
      <c r="C772" s="39" t="s">
        <v>347</v>
      </c>
      <c r="D772" s="62" t="str">
        <f>INDEX('R0. Region mapping'!$C$9:$C$24,MATCH($C772,'R0. Region mapping'!$A$9:$A$24,0))</f>
        <v>EUR</v>
      </c>
      <c r="E772" s="57"/>
      <c r="F772" s="57"/>
      <c r="G772" s="57"/>
      <c r="H772" s="57"/>
      <c r="I772" s="57"/>
      <c r="J772" s="57">
        <v>11.3823524806187</v>
      </c>
      <c r="K772" s="57">
        <v>83.297693848765405</v>
      </c>
      <c r="L772" s="57">
        <v>17.515428733285699</v>
      </c>
      <c r="M772" s="57"/>
      <c r="N772" s="57">
        <v>94.212147259771996</v>
      </c>
      <c r="O772" s="57">
        <v>4.4144683540446703</v>
      </c>
      <c r="P772" s="57">
        <v>21.829385909817901</v>
      </c>
    </row>
    <row r="773" spans="1:16" x14ac:dyDescent="0.3">
      <c r="A773" s="39" t="s">
        <v>255</v>
      </c>
      <c r="B773" s="39" t="s">
        <v>292</v>
      </c>
      <c r="C773" s="39" t="s">
        <v>349</v>
      </c>
      <c r="D773" s="62" t="str">
        <f>INDEX('R0. Region mapping'!$C$9:$C$24,MATCH($C773,'R0. Region mapping'!$A$9:$A$24,0))</f>
        <v>ASI</v>
      </c>
      <c r="E773" s="57"/>
      <c r="F773" s="57"/>
      <c r="G773" s="57"/>
      <c r="H773" s="57"/>
      <c r="I773" s="57"/>
      <c r="J773" s="57">
        <v>11.3823524806187</v>
      </c>
      <c r="K773" s="57">
        <v>122.79883898742899</v>
      </c>
      <c r="L773" s="57">
        <v>984.01039835658537</v>
      </c>
      <c r="M773" s="57"/>
      <c r="N773" s="57"/>
      <c r="O773" s="57">
        <v>189.86054011161721</v>
      </c>
      <c r="P773" s="57">
        <v>1028.7814290282699</v>
      </c>
    </row>
    <row r="774" spans="1:16" x14ac:dyDescent="0.3">
      <c r="A774" s="39" t="s">
        <v>255</v>
      </c>
      <c r="B774" s="39" t="s">
        <v>292</v>
      </c>
      <c r="C774" s="39" t="s">
        <v>351</v>
      </c>
      <c r="D774" s="62" t="str">
        <f>INDEX('R0. Region mapping'!$C$9:$C$24,MATCH($C774,'R0. Region mapping'!$A$9:$A$24,0))</f>
        <v>ASI</v>
      </c>
      <c r="E774" s="57"/>
      <c r="F774" s="57"/>
      <c r="G774" s="57"/>
      <c r="H774" s="57"/>
      <c r="I774" s="57"/>
      <c r="J774" s="57">
        <v>11.3823524806187</v>
      </c>
      <c r="K774" s="57">
        <v>83.297693848765405</v>
      </c>
      <c r="L774" s="57">
        <v>52.488321847894902</v>
      </c>
      <c r="M774" s="57">
        <v>59.720138224122501</v>
      </c>
      <c r="N774" s="57">
        <v>93.58081796801639</v>
      </c>
      <c r="O774" s="57">
        <v>113.9507870904133</v>
      </c>
      <c r="P774" s="57">
        <v>32.087291016818902</v>
      </c>
    </row>
    <row r="775" spans="1:16" x14ac:dyDescent="0.3">
      <c r="A775" s="39" t="s">
        <v>255</v>
      </c>
      <c r="B775" s="39" t="s">
        <v>292</v>
      </c>
      <c r="C775" s="39" t="s">
        <v>353</v>
      </c>
      <c r="D775" s="62" t="str">
        <f>INDEX('R0. Region mapping'!$C$9:$C$24,MATCH($C775,'R0. Region mapping'!$A$9:$A$24,0))</f>
        <v>ASI</v>
      </c>
      <c r="E775" s="57"/>
      <c r="F775" s="57"/>
      <c r="G775" s="57"/>
      <c r="H775" s="57"/>
      <c r="I775" s="57"/>
      <c r="J775" s="57">
        <v>8.5052886455353303</v>
      </c>
      <c r="K775" s="57"/>
      <c r="L775" s="57"/>
      <c r="M775" s="57">
        <v>4.1834983168284703</v>
      </c>
      <c r="N775" s="57">
        <v>3.5209913803483501</v>
      </c>
      <c r="O775" s="57"/>
      <c r="P775" s="57">
        <v>1.2590008529108101</v>
      </c>
    </row>
    <row r="776" spans="1:16" x14ac:dyDescent="0.3">
      <c r="A776" s="39" t="s">
        <v>255</v>
      </c>
      <c r="B776" s="39" t="s">
        <v>292</v>
      </c>
      <c r="C776" s="39" t="s">
        <v>355</v>
      </c>
      <c r="D776" s="62" t="str">
        <f>INDEX('R0. Region mapping'!$C$9:$C$24,MATCH($C776,'R0. Region mapping'!$A$9:$A$24,0))</f>
        <v>AFR</v>
      </c>
      <c r="E776" s="57"/>
      <c r="F776" s="57"/>
      <c r="G776" s="57"/>
      <c r="H776" s="57"/>
      <c r="I776" s="57"/>
      <c r="J776" s="57">
        <v>11.3823524806187</v>
      </c>
      <c r="K776" s="57">
        <v>7.2344922579613398</v>
      </c>
      <c r="L776" s="57"/>
      <c r="M776" s="57">
        <v>14.623694103654401</v>
      </c>
      <c r="N776" s="57">
        <v>6.3054004999615598</v>
      </c>
      <c r="O776" s="57">
        <v>4.3542916515208701</v>
      </c>
      <c r="P776" s="57">
        <v>100.431511201864</v>
      </c>
    </row>
    <row r="777" spans="1:16" x14ac:dyDescent="0.3">
      <c r="A777" s="39" t="s">
        <v>255</v>
      </c>
      <c r="B777" s="39" t="s">
        <v>292</v>
      </c>
      <c r="C777" s="39" t="s">
        <v>357</v>
      </c>
      <c r="D777" s="62" t="str">
        <f>INDEX('R0. Region mapping'!$C$9:$C$24,MATCH($C777,'R0. Region mapping'!$A$9:$A$24,0))</f>
        <v>LAM</v>
      </c>
      <c r="E777" s="57"/>
      <c r="F777" s="57"/>
      <c r="G777" s="57"/>
      <c r="H777" s="57"/>
      <c r="I777" s="57"/>
      <c r="J777" s="57">
        <v>11.38235248061868</v>
      </c>
      <c r="K777" s="57">
        <v>83.297693848765391</v>
      </c>
      <c r="L777" s="57"/>
      <c r="M777" s="57"/>
      <c r="N777" s="57">
        <v>68.613692513357108</v>
      </c>
      <c r="O777" s="57">
        <v>22.199737426003441</v>
      </c>
      <c r="P777" s="57"/>
    </row>
    <row r="778" spans="1:16" x14ac:dyDescent="0.3">
      <c r="A778" s="39" t="s">
        <v>255</v>
      </c>
      <c r="B778" s="39" t="s">
        <v>292</v>
      </c>
      <c r="C778" s="39" t="s">
        <v>359</v>
      </c>
      <c r="D778" s="62" t="str">
        <f>INDEX('R0. Region mapping'!$C$9:$C$24,MATCH($C778,'R0. Region mapping'!$A$9:$A$24,0))</f>
        <v>ASI</v>
      </c>
      <c r="E778" s="57"/>
      <c r="F778" s="57"/>
      <c r="G778" s="57"/>
      <c r="H778" s="57"/>
      <c r="I778" s="57"/>
      <c r="J778" s="57">
        <v>11.3823524806187</v>
      </c>
      <c r="K778" s="57">
        <v>83.297693848765391</v>
      </c>
      <c r="L778" s="57">
        <v>63.797282097865917</v>
      </c>
      <c r="M778" s="57">
        <v>15.921285848184899</v>
      </c>
      <c r="N778" s="57">
        <v>122.19706291663221</v>
      </c>
      <c r="O778" s="57"/>
      <c r="P778" s="57"/>
    </row>
    <row r="779" spans="1:16" x14ac:dyDescent="0.3">
      <c r="A779" s="39" t="s">
        <v>255</v>
      </c>
      <c r="B779" s="39" t="s">
        <v>292</v>
      </c>
      <c r="C779" s="39" t="s">
        <v>361</v>
      </c>
      <c r="D779" s="62" t="str">
        <f>INDEX('R0. Region mapping'!$C$9:$C$24,MATCH($C779,'R0. Region mapping'!$A$9:$A$24,0))</f>
        <v>ASI</v>
      </c>
      <c r="E779" s="57"/>
      <c r="F779" s="57"/>
      <c r="G779" s="57"/>
      <c r="H779" s="57"/>
      <c r="I779" s="57"/>
      <c r="J779" s="57">
        <v>1.896878859052717</v>
      </c>
      <c r="K779" s="57"/>
      <c r="L779" s="57">
        <v>2.6435323312309902</v>
      </c>
      <c r="M779" s="57">
        <v>1.777301156147407</v>
      </c>
      <c r="N779" s="57">
        <v>4.8873696201136196</v>
      </c>
      <c r="O779" s="57">
        <v>0.16167563912812599</v>
      </c>
      <c r="P779" s="57"/>
    </row>
    <row r="780" spans="1:16" x14ac:dyDescent="0.3">
      <c r="A780" s="39" t="s">
        <v>255</v>
      </c>
      <c r="B780" s="39" t="s">
        <v>292</v>
      </c>
      <c r="C780" s="39" t="s">
        <v>363</v>
      </c>
      <c r="D780" s="62" t="str">
        <f>INDEX('R0. Region mapping'!$C$9:$C$24,MATCH($C780,'R0. Region mapping'!$A$9:$A$24,0))</f>
        <v>NAM</v>
      </c>
      <c r="E780" s="57"/>
      <c r="F780" s="57"/>
      <c r="G780" s="57"/>
      <c r="H780" s="57"/>
      <c r="I780" s="57"/>
      <c r="J780" s="57">
        <v>11.3823524806187</v>
      </c>
      <c r="K780" s="57">
        <v>83.297693848765405</v>
      </c>
      <c r="L780" s="57">
        <v>492.24430448109001</v>
      </c>
      <c r="M780" s="57"/>
      <c r="N780" s="57"/>
      <c r="O780" s="57">
        <v>240.81588227688789</v>
      </c>
      <c r="P780" s="57">
        <v>374.69427782789296</v>
      </c>
    </row>
    <row r="781" spans="1:16" x14ac:dyDescent="0.3">
      <c r="A781" s="39" t="s">
        <v>255</v>
      </c>
      <c r="B781" s="39" t="s">
        <v>292</v>
      </c>
      <c r="C781" s="39" t="s">
        <v>365</v>
      </c>
      <c r="D781" s="62" t="str">
        <f>INDEX('R0. Region mapping'!$C$9:$C$24,MATCH($C781,'R0. Region mapping'!$A$9:$A$24,0))</f>
        <v>EUR</v>
      </c>
      <c r="E781" s="57"/>
      <c r="F781" s="57"/>
      <c r="G781" s="57"/>
      <c r="H781" s="57"/>
      <c r="I781" s="57"/>
      <c r="J781" s="57">
        <v>11.3823524806187</v>
      </c>
      <c r="K781" s="57">
        <v>83.297693848765505</v>
      </c>
      <c r="L781" s="57">
        <v>200.11877321735921</v>
      </c>
      <c r="M781" s="57"/>
      <c r="N781" s="57">
        <v>162.61556637298611</v>
      </c>
      <c r="O781" s="57">
        <v>197.53299853501949</v>
      </c>
      <c r="P781" s="57">
        <v>56.3231470143987</v>
      </c>
    </row>
    <row r="782" spans="1:16" x14ac:dyDescent="0.3">
      <c r="A782" s="39" t="s">
        <v>255</v>
      </c>
      <c r="B782" s="39" t="s">
        <v>296</v>
      </c>
      <c r="C782" s="39" t="s">
        <v>261</v>
      </c>
      <c r="D782" s="62" t="str">
        <f>INDEX('R0. Region mapping'!$C$9:$C$24,MATCH($C782,'R0. Region mapping'!$A$9:$A$24,0))</f>
        <v>AUS</v>
      </c>
      <c r="E782" s="57"/>
      <c r="F782" s="57">
        <v>8.7991078050993004</v>
      </c>
      <c r="G782" s="57"/>
      <c r="H782" s="57"/>
      <c r="I782" s="57">
        <v>0.107138078052016</v>
      </c>
      <c r="J782" s="57"/>
      <c r="K782" s="57"/>
      <c r="L782" s="57"/>
      <c r="M782" s="57"/>
      <c r="N782" s="57"/>
      <c r="O782" s="57"/>
      <c r="P782" s="57"/>
    </row>
    <row r="783" spans="1:16" x14ac:dyDescent="0.3">
      <c r="A783" s="39" t="s">
        <v>255</v>
      </c>
      <c r="B783" s="39" t="s">
        <v>296</v>
      </c>
      <c r="C783" s="39" t="s">
        <v>341</v>
      </c>
      <c r="D783" s="62" t="str">
        <f>INDEX('R0. Region mapping'!$C$9:$C$24,MATCH($C783,'R0. Region mapping'!$A$9:$A$24,0))</f>
        <v>NAM</v>
      </c>
      <c r="E783" s="57"/>
      <c r="F783" s="57">
        <v>2.81954405741011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</row>
    <row r="784" spans="1:16" x14ac:dyDescent="0.3">
      <c r="A784" s="39" t="s">
        <v>255</v>
      </c>
      <c r="B784" s="39" t="s">
        <v>296</v>
      </c>
      <c r="C784" s="39" t="s">
        <v>343</v>
      </c>
      <c r="D784" s="62" t="str">
        <f>INDEX('R0. Region mapping'!$C$9:$C$24,MATCH($C784,'R0. Region mapping'!$A$9:$A$24,0))</f>
        <v>ASI</v>
      </c>
      <c r="E784" s="57"/>
      <c r="F784" s="57">
        <v>173.061148290446</v>
      </c>
      <c r="G784" s="57">
        <v>258.365840441758</v>
      </c>
      <c r="H784" s="57"/>
      <c r="I784" s="57">
        <v>399.48449522587202</v>
      </c>
      <c r="J784" s="57"/>
      <c r="K784" s="57"/>
      <c r="L784" s="57"/>
      <c r="M784" s="57"/>
      <c r="N784" s="57"/>
      <c r="O784" s="57"/>
      <c r="P784" s="57"/>
    </row>
    <row r="785" spans="1:16" x14ac:dyDescent="0.3">
      <c r="A785" s="39" t="s">
        <v>255</v>
      </c>
      <c r="B785" s="39" t="s">
        <v>296</v>
      </c>
      <c r="C785" s="39" t="s">
        <v>347</v>
      </c>
      <c r="D785" s="62" t="str">
        <f>INDEX('R0. Region mapping'!$C$9:$C$24,MATCH($C785,'R0. Region mapping'!$A$9:$A$24,0))</f>
        <v>EUR</v>
      </c>
      <c r="E785" s="57"/>
      <c r="F785" s="57">
        <v>24.061143166333199</v>
      </c>
      <c r="G785" s="57"/>
      <c r="H785" s="57">
        <v>16.378841556378799</v>
      </c>
      <c r="I785" s="57"/>
      <c r="J785" s="57"/>
      <c r="K785" s="57"/>
      <c r="L785" s="57"/>
      <c r="M785" s="57"/>
      <c r="N785" s="57"/>
      <c r="O785" s="57"/>
      <c r="P785" s="57"/>
    </row>
    <row r="786" spans="1:16" x14ac:dyDescent="0.3">
      <c r="A786" s="39" t="s">
        <v>255</v>
      </c>
      <c r="B786" s="39" t="s">
        <v>296</v>
      </c>
      <c r="C786" s="39" t="s">
        <v>349</v>
      </c>
      <c r="D786" s="62" t="str">
        <f>INDEX('R0. Region mapping'!$C$9:$C$24,MATCH($C786,'R0. Region mapping'!$A$9:$A$24,0))</f>
        <v>ASI</v>
      </c>
      <c r="E786" s="57"/>
      <c r="F786" s="57">
        <v>16.945861786418401</v>
      </c>
      <c r="G786" s="57">
        <v>1.3823345606135899</v>
      </c>
      <c r="H786" s="57">
        <v>4.7198382115047002</v>
      </c>
      <c r="I786" s="57"/>
      <c r="J786" s="57"/>
      <c r="K786" s="57"/>
      <c r="L786" s="57"/>
      <c r="M786" s="57"/>
      <c r="N786" s="57"/>
      <c r="O786" s="57"/>
      <c r="P786" s="57"/>
    </row>
    <row r="787" spans="1:16" x14ac:dyDescent="0.3">
      <c r="A787" s="39" t="s">
        <v>255</v>
      </c>
      <c r="B787" s="39" t="s">
        <v>296</v>
      </c>
      <c r="C787" s="39" t="s">
        <v>351</v>
      </c>
      <c r="D787" s="62" t="str">
        <f>INDEX('R0. Region mapping'!$C$9:$C$24,MATCH($C787,'R0. Region mapping'!$A$9:$A$24,0))</f>
        <v>ASI</v>
      </c>
      <c r="E787" s="57"/>
      <c r="F787" s="57">
        <v>74.318682156102199</v>
      </c>
      <c r="G787" s="57"/>
      <c r="H787" s="57">
        <v>43.5430841235138</v>
      </c>
      <c r="I787" s="57">
        <v>18.754449127064799</v>
      </c>
      <c r="J787" s="57"/>
      <c r="K787" s="57"/>
      <c r="L787" s="57"/>
      <c r="M787" s="57"/>
      <c r="N787" s="57"/>
      <c r="O787" s="57"/>
      <c r="P787" s="57"/>
    </row>
    <row r="788" spans="1:16" x14ac:dyDescent="0.3">
      <c r="A788" s="39" t="s">
        <v>255</v>
      </c>
      <c r="B788" s="39" t="s">
        <v>296</v>
      </c>
      <c r="C788" s="39" t="s">
        <v>353</v>
      </c>
      <c r="D788" s="62" t="str">
        <f>INDEX('R0. Region mapping'!$C$9:$C$24,MATCH($C788,'R0. Region mapping'!$A$9:$A$24,0))</f>
        <v>ASI</v>
      </c>
      <c r="E788" s="57"/>
      <c r="F788" s="57">
        <v>11.544320271596201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</row>
    <row r="789" spans="1:16" x14ac:dyDescent="0.3">
      <c r="A789" s="39" t="s">
        <v>255</v>
      </c>
      <c r="B789" s="39" t="s">
        <v>296</v>
      </c>
      <c r="C789" s="39" t="s">
        <v>361</v>
      </c>
      <c r="D789" s="62" t="str">
        <f>INDEX('R0. Region mapping'!$C$9:$C$24,MATCH($C789,'R0. Region mapping'!$A$9:$A$24,0))</f>
        <v>ASI</v>
      </c>
      <c r="E789" s="57"/>
      <c r="F789" s="57">
        <v>12.533153525357999</v>
      </c>
      <c r="G789" s="57">
        <v>12.0236478935858</v>
      </c>
      <c r="H789" s="57"/>
      <c r="I789" s="57">
        <v>12.877734973440401</v>
      </c>
      <c r="J789" s="57"/>
      <c r="K789" s="57"/>
      <c r="L789" s="57"/>
      <c r="M789" s="57"/>
      <c r="N789" s="57"/>
      <c r="O789" s="57"/>
      <c r="P789" s="57"/>
    </row>
    <row r="790" spans="1:16" x14ac:dyDescent="0.3">
      <c r="A790" s="39" t="s">
        <v>255</v>
      </c>
      <c r="B790" s="39" t="s">
        <v>296</v>
      </c>
      <c r="C790" s="39" t="s">
        <v>363</v>
      </c>
      <c r="D790" s="62" t="str">
        <f>INDEX('R0. Region mapping'!$C$9:$C$24,MATCH($C790,'R0. Region mapping'!$A$9:$A$24,0))</f>
        <v>NAM</v>
      </c>
      <c r="E790" s="57"/>
      <c r="F790" s="57">
        <v>75.467674007333201</v>
      </c>
      <c r="G790" s="57">
        <v>43.4770792084012</v>
      </c>
      <c r="H790" s="57"/>
      <c r="I790" s="57">
        <v>51.048647956481901</v>
      </c>
      <c r="J790" s="57"/>
      <c r="K790" s="57"/>
      <c r="L790" s="57"/>
      <c r="M790" s="57"/>
      <c r="N790" s="57"/>
      <c r="O790" s="57"/>
      <c r="P790" s="57"/>
    </row>
    <row r="791" spans="1:16" x14ac:dyDescent="0.3">
      <c r="A791" s="39" t="s">
        <v>255</v>
      </c>
      <c r="B791" s="39" t="s">
        <v>296</v>
      </c>
      <c r="C791" s="39" t="s">
        <v>365</v>
      </c>
      <c r="D791" s="62" t="str">
        <f>INDEX('R0. Region mapping'!$C$9:$C$24,MATCH($C791,'R0. Region mapping'!$A$9:$A$24,0))</f>
        <v>EUR</v>
      </c>
      <c r="E791" s="57"/>
      <c r="F791" s="57">
        <v>2.4958571662060498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</row>
    <row r="792" spans="1:16" x14ac:dyDescent="0.3">
      <c r="A792" s="39" t="s">
        <v>255</v>
      </c>
      <c r="B792" s="39" t="s">
        <v>297</v>
      </c>
      <c r="C792" s="39" t="s">
        <v>258</v>
      </c>
      <c r="D792" s="62" t="str">
        <f>INDEX('R0. Region mapping'!$C$9:$C$24,MATCH($C792,'R0. Region mapping'!$A$9:$A$24,0))</f>
        <v>AFR</v>
      </c>
      <c r="E792" s="57">
        <v>20.533374424536099</v>
      </c>
      <c r="F792" s="57">
        <v>17.999119587524302</v>
      </c>
      <c r="G792" s="57"/>
      <c r="H792" s="57">
        <v>22.828426225463001</v>
      </c>
      <c r="I792" s="57"/>
      <c r="J792" s="57"/>
      <c r="K792" s="57"/>
      <c r="L792" s="57"/>
      <c r="M792" s="57"/>
      <c r="N792" s="57"/>
      <c r="O792" s="57"/>
      <c r="P792" s="57"/>
    </row>
    <row r="793" spans="1:16" x14ac:dyDescent="0.3">
      <c r="A793" s="39" t="s">
        <v>255</v>
      </c>
      <c r="B793" s="39" t="s">
        <v>297</v>
      </c>
      <c r="C793" s="39" t="s">
        <v>261</v>
      </c>
      <c r="D793" s="62" t="str">
        <f>INDEX('R0. Region mapping'!$C$9:$C$24,MATCH($C793,'R0. Region mapping'!$A$9:$A$24,0))</f>
        <v>AUS</v>
      </c>
      <c r="E793" s="57">
        <v>12.9449514643977</v>
      </c>
      <c r="F793" s="57"/>
      <c r="G793" s="57"/>
      <c r="H793" s="57">
        <v>0.82564907869962301</v>
      </c>
      <c r="I793" s="57"/>
      <c r="J793" s="57"/>
      <c r="K793" s="57"/>
      <c r="L793" s="57">
        <v>2.31147582652821</v>
      </c>
      <c r="M793" s="57"/>
      <c r="N793" s="57"/>
      <c r="O793" s="57">
        <v>31.559219360907001</v>
      </c>
      <c r="P793" s="57">
        <v>3.3355184433156402</v>
      </c>
    </row>
    <row r="794" spans="1:16" x14ac:dyDescent="0.3">
      <c r="A794" s="39" t="s">
        <v>255</v>
      </c>
      <c r="B794" s="39" t="s">
        <v>297</v>
      </c>
      <c r="C794" s="39" t="s">
        <v>341</v>
      </c>
      <c r="D794" s="62" t="str">
        <f>INDEX('R0. Region mapping'!$C$9:$C$24,MATCH($C794,'R0. Region mapping'!$A$9:$A$24,0))</f>
        <v>NAM</v>
      </c>
      <c r="E794" s="57">
        <v>6.7270450665661103</v>
      </c>
      <c r="F794" s="57">
        <v>0.598398048529729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</row>
    <row r="795" spans="1:16" x14ac:dyDescent="0.3">
      <c r="A795" s="39" t="s">
        <v>255</v>
      </c>
      <c r="B795" s="39" t="s">
        <v>297</v>
      </c>
      <c r="C795" s="39" t="s">
        <v>343</v>
      </c>
      <c r="D795" s="62" t="str">
        <f>INDEX('R0. Region mapping'!$C$9:$C$24,MATCH($C795,'R0. Region mapping'!$A$9:$A$24,0))</f>
        <v>ASI</v>
      </c>
      <c r="E795" s="57">
        <v>67.396246746238603</v>
      </c>
      <c r="F795" s="57"/>
      <c r="G795" s="57">
        <v>334.97169797454501</v>
      </c>
      <c r="H795" s="57">
        <v>139.69585444252201</v>
      </c>
      <c r="I795" s="57"/>
      <c r="J795" s="57">
        <v>233.5445862468128</v>
      </c>
      <c r="K795" s="57"/>
      <c r="L795" s="57"/>
      <c r="M795" s="57"/>
      <c r="N795" s="57"/>
      <c r="O795" s="57"/>
      <c r="P795" s="57"/>
    </row>
    <row r="796" spans="1:16" x14ac:dyDescent="0.3">
      <c r="A796" s="39" t="s">
        <v>255</v>
      </c>
      <c r="B796" s="39" t="s">
        <v>297</v>
      </c>
      <c r="C796" s="39" t="s">
        <v>345</v>
      </c>
      <c r="D796" s="62" t="str">
        <f>INDEX('R0. Region mapping'!$C$9:$C$24,MATCH($C796,'R0. Region mapping'!$A$9:$A$24,0))</f>
        <v>LAM</v>
      </c>
      <c r="E796" s="57">
        <v>27.834123046757501</v>
      </c>
      <c r="F796" s="57">
        <v>8.9653012052167895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</row>
    <row r="797" spans="1:16" x14ac:dyDescent="0.3">
      <c r="A797" s="39" t="s">
        <v>255</v>
      </c>
      <c r="B797" s="39" t="s">
        <v>297</v>
      </c>
      <c r="C797" s="39" t="s">
        <v>347</v>
      </c>
      <c r="D797" s="62" t="str">
        <f>INDEX('R0. Region mapping'!$C$9:$C$24,MATCH($C797,'R0. Region mapping'!$A$9:$A$24,0))</f>
        <v>EUR</v>
      </c>
      <c r="E797" s="57"/>
      <c r="F797" s="57">
        <v>4.2945557369907403</v>
      </c>
      <c r="G797" s="57"/>
      <c r="H797" s="57">
        <v>0.36667940341605498</v>
      </c>
      <c r="I797" s="57"/>
      <c r="J797" s="57"/>
      <c r="K797" s="57"/>
      <c r="L797" s="57"/>
      <c r="M797" s="57"/>
      <c r="N797" s="57"/>
      <c r="O797" s="57"/>
      <c r="P797" s="57"/>
    </row>
    <row r="798" spans="1:16" x14ac:dyDescent="0.3">
      <c r="A798" s="39" t="s">
        <v>255</v>
      </c>
      <c r="B798" s="39" t="s">
        <v>297</v>
      </c>
      <c r="C798" s="39" t="s">
        <v>349</v>
      </c>
      <c r="D798" s="62" t="str">
        <f>INDEX('R0. Region mapping'!$C$9:$C$24,MATCH($C798,'R0. Region mapping'!$A$9:$A$24,0))</f>
        <v>ASI</v>
      </c>
      <c r="E798" s="57">
        <v>28.813041148326501</v>
      </c>
      <c r="F798" s="57"/>
      <c r="G798" s="57"/>
      <c r="H798" s="57"/>
      <c r="I798" s="57"/>
      <c r="J798" s="57">
        <v>34.910735584574702</v>
      </c>
      <c r="K798" s="57">
        <v>42.027200217179903</v>
      </c>
      <c r="L798" s="57"/>
      <c r="M798" s="57"/>
      <c r="N798" s="57"/>
      <c r="O798" s="57">
        <v>159.72626582256399</v>
      </c>
      <c r="P798" s="57">
        <v>2.2769360587853398</v>
      </c>
    </row>
    <row r="799" spans="1:16" x14ac:dyDescent="0.3">
      <c r="A799" s="39" t="s">
        <v>255</v>
      </c>
      <c r="B799" s="39" t="s">
        <v>297</v>
      </c>
      <c r="C799" s="39" t="s">
        <v>351</v>
      </c>
      <c r="D799" s="62" t="str">
        <f>INDEX('R0. Region mapping'!$C$9:$C$24,MATCH($C799,'R0. Region mapping'!$A$9:$A$24,0))</f>
        <v>ASI</v>
      </c>
      <c r="E799" s="57">
        <v>24.824848832593599</v>
      </c>
      <c r="F799" s="57"/>
      <c r="G799" s="57">
        <v>290.69721996556399</v>
      </c>
      <c r="H799" s="57"/>
      <c r="I799" s="57"/>
      <c r="J799" s="57">
        <v>59.907957275951098</v>
      </c>
      <c r="K799" s="57"/>
      <c r="L799" s="57"/>
      <c r="M799" s="57"/>
      <c r="N799" s="57"/>
      <c r="O799" s="57"/>
      <c r="P799" s="57">
        <v>20.0635542109464</v>
      </c>
    </row>
    <row r="800" spans="1:16" x14ac:dyDescent="0.3">
      <c r="A800" s="39" t="s">
        <v>255</v>
      </c>
      <c r="B800" s="39" t="s">
        <v>297</v>
      </c>
      <c r="C800" s="39" t="s">
        <v>353</v>
      </c>
      <c r="D800" s="62" t="str">
        <f>INDEX('R0. Region mapping'!$C$9:$C$24,MATCH($C800,'R0. Region mapping'!$A$9:$A$24,0))</f>
        <v>ASI</v>
      </c>
      <c r="E800" s="57">
        <v>28.880033796823302</v>
      </c>
      <c r="F800" s="57"/>
      <c r="G800" s="57"/>
      <c r="H800" s="57"/>
      <c r="I800" s="57"/>
      <c r="J800" s="57">
        <v>7.0744740179549499</v>
      </c>
      <c r="K800" s="57"/>
      <c r="L800" s="57"/>
      <c r="M800" s="57"/>
      <c r="N800" s="57"/>
      <c r="O800" s="57"/>
      <c r="P800" s="57"/>
    </row>
    <row r="801" spans="1:16" x14ac:dyDescent="0.3">
      <c r="A801" s="39" t="s">
        <v>255</v>
      </c>
      <c r="B801" s="39" t="s">
        <v>297</v>
      </c>
      <c r="C801" s="39" t="s">
        <v>355</v>
      </c>
      <c r="D801" s="62" t="str">
        <f>INDEX('R0. Region mapping'!$C$9:$C$24,MATCH($C801,'R0. Region mapping'!$A$9:$A$24,0))</f>
        <v>AFR</v>
      </c>
      <c r="E801" s="57">
        <v>13.522643532301201</v>
      </c>
      <c r="F801" s="57">
        <v>16.7624323340529</v>
      </c>
      <c r="G801" s="57"/>
      <c r="H801" s="57">
        <v>91.365099550039702</v>
      </c>
      <c r="I801" s="57">
        <v>23.2655687725109</v>
      </c>
      <c r="J801" s="57">
        <v>5.9052617675706003</v>
      </c>
      <c r="K801" s="57">
        <v>26.795241640485798</v>
      </c>
      <c r="L801" s="57"/>
      <c r="M801" s="57"/>
      <c r="N801" s="57"/>
      <c r="O801" s="57"/>
      <c r="P801" s="57"/>
    </row>
    <row r="802" spans="1:16" x14ac:dyDescent="0.3">
      <c r="A802" s="39" t="s">
        <v>255</v>
      </c>
      <c r="B802" s="39" t="s">
        <v>297</v>
      </c>
      <c r="C802" s="39" t="s">
        <v>357</v>
      </c>
      <c r="D802" s="62" t="str">
        <f>INDEX('R0. Region mapping'!$C$9:$C$24,MATCH($C802,'R0. Region mapping'!$A$9:$A$24,0))</f>
        <v>LAM</v>
      </c>
      <c r="E802" s="57">
        <v>4.92252080794397</v>
      </c>
      <c r="F802" s="57"/>
      <c r="G802" s="57"/>
      <c r="H802" s="57"/>
      <c r="I802" s="57"/>
      <c r="J802" s="57"/>
      <c r="K802" s="57">
        <v>16.124143803381301</v>
      </c>
      <c r="L802" s="57"/>
      <c r="M802" s="57"/>
      <c r="N802" s="57">
        <v>6.6791191629435103</v>
      </c>
      <c r="O802" s="57">
        <v>8.1099972398757298</v>
      </c>
      <c r="P802" s="57">
        <v>12.7427397668843</v>
      </c>
    </row>
    <row r="803" spans="1:16" x14ac:dyDescent="0.3">
      <c r="A803" s="39" t="s">
        <v>255</v>
      </c>
      <c r="B803" s="39" t="s">
        <v>297</v>
      </c>
      <c r="C803" s="39" t="s">
        <v>359</v>
      </c>
      <c r="D803" s="62" t="str">
        <f>INDEX('R0. Region mapping'!$C$9:$C$24,MATCH($C803,'R0. Region mapping'!$A$9:$A$24,0))</f>
        <v>ASI</v>
      </c>
      <c r="E803" s="57">
        <v>26.659280026986298</v>
      </c>
      <c r="F803" s="57">
        <v>67.633784465823197</v>
      </c>
      <c r="G803" s="57"/>
      <c r="H803" s="57"/>
      <c r="I803" s="57"/>
      <c r="J803" s="57">
        <v>2.0375654771282701</v>
      </c>
      <c r="K803" s="57">
        <v>65.108773471145199</v>
      </c>
      <c r="L803" s="57">
        <v>42.8817232688628</v>
      </c>
      <c r="M803" s="57">
        <v>20.286516481561399</v>
      </c>
      <c r="N803" s="57">
        <v>43.8750852239016</v>
      </c>
      <c r="O803" s="57"/>
      <c r="P803" s="57"/>
    </row>
    <row r="804" spans="1:16" x14ac:dyDescent="0.3">
      <c r="A804" s="39" t="s">
        <v>255</v>
      </c>
      <c r="B804" s="39" t="s">
        <v>297</v>
      </c>
      <c r="C804" s="39" t="s">
        <v>361</v>
      </c>
      <c r="D804" s="62" t="str">
        <f>INDEX('R0. Region mapping'!$C$9:$C$24,MATCH($C804,'R0. Region mapping'!$A$9:$A$24,0))</f>
        <v>ASI</v>
      </c>
      <c r="E804" s="57">
        <v>7.94352593566403</v>
      </c>
      <c r="F804" s="57"/>
      <c r="G804" s="57"/>
      <c r="H804" s="57">
        <v>30.545873883635799</v>
      </c>
      <c r="I804" s="57"/>
      <c r="J804" s="57">
        <v>11.589337638658799</v>
      </c>
      <c r="K804" s="57"/>
      <c r="L804" s="57"/>
      <c r="M804" s="57"/>
      <c r="N804" s="57"/>
      <c r="O804" s="57"/>
      <c r="P804" s="57"/>
    </row>
    <row r="805" spans="1:16" x14ac:dyDescent="0.3">
      <c r="A805" s="39" t="s">
        <v>255</v>
      </c>
      <c r="B805" s="39" t="s">
        <v>297</v>
      </c>
      <c r="C805" s="39" t="s">
        <v>363</v>
      </c>
      <c r="D805" s="62" t="str">
        <f>INDEX('R0. Region mapping'!$C$9:$C$24,MATCH($C805,'R0. Region mapping'!$A$9:$A$24,0))</f>
        <v>NAM</v>
      </c>
      <c r="E805" s="57">
        <v>90.149776462704594</v>
      </c>
      <c r="F805" s="57"/>
      <c r="G805" s="57"/>
      <c r="H805" s="57">
        <v>43.329761022148197</v>
      </c>
      <c r="I805" s="57"/>
      <c r="J805" s="57">
        <v>32.756382749139</v>
      </c>
      <c r="K805" s="57">
        <v>27.448010297699099</v>
      </c>
      <c r="L805" s="57"/>
      <c r="M805" s="57"/>
      <c r="N805" s="57"/>
      <c r="O805" s="57"/>
      <c r="P805" s="57"/>
    </row>
    <row r="806" spans="1:16" x14ac:dyDescent="0.3">
      <c r="A806" s="39" t="s">
        <v>255</v>
      </c>
      <c r="B806" s="39" t="s">
        <v>297</v>
      </c>
      <c r="C806" s="39" t="s">
        <v>365</v>
      </c>
      <c r="D806" s="62" t="str">
        <f>INDEX('R0. Region mapping'!$C$9:$C$24,MATCH($C806,'R0. Region mapping'!$A$9:$A$24,0))</f>
        <v>EUR</v>
      </c>
      <c r="E806" s="57">
        <v>73.932979388654999</v>
      </c>
      <c r="F806" s="57">
        <v>89.172342624705294</v>
      </c>
      <c r="G806" s="57"/>
      <c r="H806" s="57">
        <v>21.5719408774718</v>
      </c>
      <c r="I806" s="57"/>
      <c r="J806" s="57"/>
      <c r="K806" s="57"/>
      <c r="L806" s="57"/>
      <c r="M806" s="57"/>
      <c r="N806" s="57"/>
      <c r="O806" s="57"/>
      <c r="P806" s="57"/>
    </row>
    <row r="807" spans="1:16" x14ac:dyDescent="0.3">
      <c r="A807" s="39" t="s">
        <v>255</v>
      </c>
      <c r="B807" s="39" t="s">
        <v>299</v>
      </c>
      <c r="C807" s="39" t="s">
        <v>258</v>
      </c>
      <c r="D807" s="62" t="str">
        <f>INDEX('R0. Region mapping'!$C$9:$C$24,MATCH($C807,'R0. Region mapping'!$A$9:$A$24,0))</f>
        <v>AFR</v>
      </c>
      <c r="E807" s="57"/>
      <c r="F807" s="57"/>
      <c r="G807" s="57"/>
      <c r="H807" s="57"/>
      <c r="I807" s="57"/>
      <c r="J807" s="57"/>
      <c r="K807" s="57"/>
      <c r="L807" s="57">
        <v>416.203727866892</v>
      </c>
      <c r="M807" s="57"/>
      <c r="N807" s="57"/>
      <c r="O807" s="57"/>
      <c r="P807" s="57"/>
    </row>
    <row r="808" spans="1:16" x14ac:dyDescent="0.3">
      <c r="A808" s="39" t="s">
        <v>255</v>
      </c>
      <c r="B808" s="39" t="s">
        <v>299</v>
      </c>
      <c r="C808" s="39" t="s">
        <v>343</v>
      </c>
      <c r="D808" s="62" t="str">
        <f>INDEX('R0. Region mapping'!$C$9:$C$24,MATCH($C808,'R0. Region mapping'!$A$9:$A$24,0))</f>
        <v>ASI</v>
      </c>
      <c r="E808" s="57"/>
      <c r="F808" s="57"/>
      <c r="G808" s="57"/>
      <c r="H808" s="57"/>
      <c r="I808" s="57"/>
      <c r="J808" s="57"/>
      <c r="K808" s="57"/>
      <c r="L808" s="57">
        <v>892.38352560084604</v>
      </c>
      <c r="M808" s="57"/>
      <c r="N808" s="57"/>
      <c r="O808" s="57"/>
      <c r="P808" s="57"/>
    </row>
    <row r="809" spans="1:16" x14ac:dyDescent="0.3">
      <c r="A809" s="39" t="s">
        <v>255</v>
      </c>
      <c r="B809" s="39" t="s">
        <v>299</v>
      </c>
      <c r="C809" s="39" t="s">
        <v>347</v>
      </c>
      <c r="D809" s="62" t="str">
        <f>INDEX('R0. Region mapping'!$C$9:$C$24,MATCH($C809,'R0. Region mapping'!$A$9:$A$24,0))</f>
        <v>EUR</v>
      </c>
      <c r="E809" s="57"/>
      <c r="F809" s="57"/>
      <c r="G809" s="57"/>
      <c r="H809" s="57"/>
      <c r="I809" s="57"/>
      <c r="J809" s="57"/>
      <c r="K809" s="57"/>
      <c r="L809" s="57">
        <v>12.501514327332799</v>
      </c>
      <c r="M809" s="57"/>
      <c r="N809" s="57"/>
      <c r="O809" s="57"/>
      <c r="P809" s="57"/>
    </row>
    <row r="810" spans="1:16" x14ac:dyDescent="0.3">
      <c r="A810" s="39" t="s">
        <v>255</v>
      </c>
      <c r="B810" s="39" t="s">
        <v>299</v>
      </c>
      <c r="C810" s="39" t="s">
        <v>351</v>
      </c>
      <c r="D810" s="62" t="str">
        <f>INDEX('R0. Region mapping'!$C$9:$C$24,MATCH($C810,'R0. Region mapping'!$A$9:$A$24,0))</f>
        <v>ASI</v>
      </c>
      <c r="E810" s="57"/>
      <c r="F810" s="57"/>
      <c r="G810" s="57"/>
      <c r="H810" s="57"/>
      <c r="I810" s="57"/>
      <c r="J810" s="57"/>
      <c r="K810" s="57"/>
      <c r="L810" s="57">
        <v>442.56396891962601</v>
      </c>
      <c r="M810" s="57"/>
      <c r="N810" s="57"/>
      <c r="O810" s="57"/>
      <c r="P810" s="57"/>
    </row>
    <row r="811" spans="1:16" x14ac:dyDescent="0.3">
      <c r="A811" s="39" t="s">
        <v>255</v>
      </c>
      <c r="B811" s="39" t="s">
        <v>299</v>
      </c>
      <c r="C811" s="39" t="s">
        <v>353</v>
      </c>
      <c r="D811" s="62" t="str">
        <f>INDEX('R0. Region mapping'!$C$9:$C$24,MATCH($C811,'R0. Region mapping'!$A$9:$A$24,0))</f>
        <v>ASI</v>
      </c>
      <c r="E811" s="57"/>
      <c r="F811" s="57"/>
      <c r="G811" s="57"/>
      <c r="H811" s="57"/>
      <c r="I811" s="57"/>
      <c r="J811" s="57">
        <v>2.8770638350833502</v>
      </c>
      <c r="K811" s="57">
        <v>13.618881551874701</v>
      </c>
      <c r="L811" s="57"/>
      <c r="M811" s="57"/>
      <c r="N811" s="57"/>
      <c r="O811" s="57"/>
      <c r="P811" s="57"/>
    </row>
    <row r="812" spans="1:16" x14ac:dyDescent="0.3">
      <c r="A812" s="39" t="s">
        <v>255</v>
      </c>
      <c r="B812" s="39" t="s">
        <v>299</v>
      </c>
      <c r="C812" s="39" t="s">
        <v>355</v>
      </c>
      <c r="D812" s="62" t="str">
        <f>INDEX('R0. Region mapping'!$C$9:$C$24,MATCH($C812,'R0. Region mapping'!$A$9:$A$24,0))</f>
        <v>AFR</v>
      </c>
      <c r="E812" s="57"/>
      <c r="F812" s="57"/>
      <c r="G812" s="57"/>
      <c r="H812" s="57"/>
      <c r="I812" s="57"/>
      <c r="J812" s="57"/>
      <c r="K812" s="57">
        <v>76.063201590804098</v>
      </c>
      <c r="L812" s="57">
        <v>477.48451444946801</v>
      </c>
      <c r="M812" s="57"/>
      <c r="N812" s="57"/>
      <c r="O812" s="57"/>
      <c r="P812" s="57">
        <v>8.3740769069520002</v>
      </c>
    </row>
    <row r="813" spans="1:16" x14ac:dyDescent="0.3">
      <c r="A813" s="39" t="s">
        <v>255</v>
      </c>
      <c r="B813" s="39" t="s">
        <v>299</v>
      </c>
      <c r="C813" s="39" t="s">
        <v>361</v>
      </c>
      <c r="D813" s="62" t="str">
        <f>INDEX('R0. Region mapping'!$C$9:$C$24,MATCH($C813,'R0. Region mapping'!$A$9:$A$24,0))</f>
        <v>ASI</v>
      </c>
      <c r="E813" s="57"/>
      <c r="F813" s="57"/>
      <c r="G813" s="57"/>
      <c r="H813" s="57"/>
      <c r="I813" s="57"/>
      <c r="J813" s="57">
        <v>9.4854736215659603</v>
      </c>
      <c r="K813" s="57">
        <v>83.297693848765405</v>
      </c>
      <c r="L813" s="57"/>
      <c r="M813" s="57"/>
      <c r="N813" s="57">
        <v>13.875023369678001</v>
      </c>
      <c r="O813" s="57">
        <v>10.813043583737601</v>
      </c>
      <c r="P813" s="57"/>
    </row>
    <row r="814" spans="1:16" x14ac:dyDescent="0.3">
      <c r="A814" s="39" t="s">
        <v>255</v>
      </c>
      <c r="B814" s="39" t="s">
        <v>299</v>
      </c>
      <c r="C814" s="39" t="s">
        <v>363</v>
      </c>
      <c r="D814" s="62" t="str">
        <f>INDEX('R0. Region mapping'!$C$9:$C$24,MATCH($C814,'R0. Region mapping'!$A$9:$A$24,0))</f>
        <v>NAM</v>
      </c>
      <c r="E814" s="57"/>
      <c r="F814" s="57"/>
      <c r="G814" s="57"/>
      <c r="H814" s="57"/>
      <c r="I814" s="57"/>
      <c r="J814" s="57"/>
      <c r="K814" s="57"/>
      <c r="L814" s="57">
        <v>179.762123443077</v>
      </c>
      <c r="M814" s="57"/>
      <c r="N814" s="57"/>
      <c r="O814" s="57">
        <v>24.7566466540788</v>
      </c>
      <c r="P814" s="57">
        <v>11.724344126843601</v>
      </c>
    </row>
    <row r="815" spans="1:16" x14ac:dyDescent="0.3">
      <c r="A815" s="39" t="s">
        <v>255</v>
      </c>
      <c r="B815" s="39" t="s">
        <v>299</v>
      </c>
      <c r="C815" s="39" t="s">
        <v>365</v>
      </c>
      <c r="D815" s="62" t="str">
        <f>INDEX('R0. Region mapping'!$C$9:$C$24,MATCH($C815,'R0. Region mapping'!$A$9:$A$24,0))</f>
        <v>EUR</v>
      </c>
      <c r="E815" s="57"/>
      <c r="F815" s="57"/>
      <c r="G815" s="57"/>
      <c r="H815" s="57"/>
      <c r="I815" s="57"/>
      <c r="J815" s="57"/>
      <c r="K815" s="57"/>
      <c r="L815" s="57">
        <v>288.33486433850499</v>
      </c>
      <c r="M815" s="57"/>
      <c r="N815" s="57"/>
      <c r="O815" s="57">
        <v>151.86276590326699</v>
      </c>
      <c r="P815" s="57"/>
    </row>
    <row r="816" spans="1:16" x14ac:dyDescent="0.3">
      <c r="A816" s="39" t="s">
        <v>255</v>
      </c>
      <c r="B816" s="39" t="s">
        <v>373</v>
      </c>
      <c r="C816" s="39" t="s">
        <v>258</v>
      </c>
      <c r="D816" s="62" t="str">
        <f>INDEX('R0. Region mapping'!$C$9:$C$24,MATCH($C816,'R0. Region mapping'!$A$9:$A$24,0))</f>
        <v>AFR</v>
      </c>
      <c r="E816" s="57"/>
      <c r="F816" s="57"/>
      <c r="G816" s="57">
        <v>6.0027222222222197E-2</v>
      </c>
      <c r="H816" s="57">
        <v>2.6027057635527813</v>
      </c>
      <c r="I816" s="57">
        <v>1.7516969217416656</v>
      </c>
      <c r="J816" s="57">
        <v>30.027181746741665</v>
      </c>
      <c r="K816" s="57">
        <v>1.784158634266968</v>
      </c>
      <c r="L816" s="57">
        <v>2.6302712732497011</v>
      </c>
      <c r="M816" s="57">
        <v>1.7516969217416656</v>
      </c>
      <c r="N816" s="57">
        <v>30.027181746741665</v>
      </c>
      <c r="O816" s="57">
        <v>1.784158634266968</v>
      </c>
      <c r="P816" s="57">
        <v>2.6302712732497011</v>
      </c>
    </row>
    <row r="817" spans="1:16" x14ac:dyDescent="0.3">
      <c r="A817" s="39" t="s">
        <v>255</v>
      </c>
      <c r="B817" s="39" t="s">
        <v>373</v>
      </c>
      <c r="C817" s="39" t="s">
        <v>261</v>
      </c>
      <c r="D817" s="62" t="str">
        <f>INDEX('R0. Region mapping'!$C$9:$C$24,MATCH($C817,'R0. Region mapping'!$A$9:$A$24,0))</f>
        <v>AUS</v>
      </c>
      <c r="E817" s="57"/>
      <c r="F817" s="57">
        <v>3.1367600000000002E-2</v>
      </c>
      <c r="G817" s="57">
        <v>5.6095399999999997E-2</v>
      </c>
      <c r="H817" s="57">
        <v>3.5916030347649999</v>
      </c>
      <c r="I817" s="57">
        <v>2.301921905745</v>
      </c>
      <c r="J817" s="57">
        <v>2.301921905745</v>
      </c>
      <c r="K817" s="57"/>
      <c r="L817" s="57"/>
      <c r="M817" s="57"/>
      <c r="N817" s="57"/>
      <c r="O817" s="57"/>
      <c r="P817" s="57"/>
    </row>
    <row r="818" spans="1:16" x14ac:dyDescent="0.3">
      <c r="A818" s="39" t="s">
        <v>255</v>
      </c>
      <c r="B818" s="39" t="s">
        <v>373</v>
      </c>
      <c r="C818" s="39" t="s">
        <v>341</v>
      </c>
      <c r="D818" s="62" t="str">
        <f>INDEX('R0. Region mapping'!$C$9:$C$24,MATCH($C818,'R0. Region mapping'!$A$9:$A$24,0))</f>
        <v>NAM</v>
      </c>
      <c r="E818" s="57"/>
      <c r="F818" s="57"/>
      <c r="G818" s="57"/>
      <c r="H818" s="57">
        <v>4.0000000000000002E-4</v>
      </c>
      <c r="I818" s="57">
        <v>4.0000000000000002E-4</v>
      </c>
      <c r="J818" s="57"/>
      <c r="K818" s="57"/>
      <c r="L818" s="57"/>
      <c r="M818" s="57"/>
      <c r="N818" s="57"/>
      <c r="O818" s="57"/>
      <c r="P818" s="57"/>
    </row>
    <row r="819" spans="1:16" x14ac:dyDescent="0.3">
      <c r="A819" s="39" t="s">
        <v>255</v>
      </c>
      <c r="B819" s="39" t="s">
        <v>373</v>
      </c>
      <c r="C819" s="39" t="s">
        <v>343</v>
      </c>
      <c r="D819" s="62" t="str">
        <f>INDEX('R0. Region mapping'!$C$9:$C$24,MATCH($C819,'R0. Region mapping'!$A$9:$A$24,0))</f>
        <v>ASI</v>
      </c>
      <c r="E819" s="57"/>
      <c r="F819" s="57"/>
      <c r="G819" s="57"/>
      <c r="H819" s="57">
        <v>0.50740201980150024</v>
      </c>
      <c r="I819" s="57">
        <v>0.32813415106616661</v>
      </c>
      <c r="J819" s="57">
        <v>5.6535501260661665</v>
      </c>
      <c r="K819" s="57">
        <v>0.3281341510661665</v>
      </c>
      <c r="L819" s="57">
        <v>0.50740201980150024</v>
      </c>
      <c r="M819" s="57">
        <v>0.32813415106616661</v>
      </c>
      <c r="N819" s="57">
        <v>5.6535501260661665</v>
      </c>
      <c r="O819" s="57">
        <v>0.3281341510661665</v>
      </c>
      <c r="P819" s="57">
        <v>0.50740201980150024</v>
      </c>
    </row>
    <row r="820" spans="1:16" x14ac:dyDescent="0.3">
      <c r="A820" s="39" t="s">
        <v>255</v>
      </c>
      <c r="B820" s="39" t="s">
        <v>373</v>
      </c>
      <c r="C820" s="39" t="s">
        <v>345</v>
      </c>
      <c r="D820" s="62" t="str">
        <f>INDEX('R0. Region mapping'!$C$9:$C$24,MATCH($C820,'R0. Region mapping'!$A$9:$A$24,0))</f>
        <v>LAM</v>
      </c>
      <c r="E820" s="57"/>
      <c r="F820" s="57">
        <v>4.0410000000000001E-2</v>
      </c>
      <c r="G820" s="57">
        <v>7.9314999999999997E-2</v>
      </c>
      <c r="H820" s="57">
        <v>0.12530073387499999</v>
      </c>
      <c r="I820" s="57"/>
      <c r="J820" s="57"/>
      <c r="K820" s="57"/>
      <c r="L820" s="57"/>
      <c r="M820" s="57"/>
      <c r="N820" s="57"/>
      <c r="O820" s="57"/>
      <c r="P820" s="57"/>
    </row>
    <row r="821" spans="1:16" x14ac:dyDescent="0.3">
      <c r="A821" s="39" t="s">
        <v>255</v>
      </c>
      <c r="B821" s="39" t="s">
        <v>373</v>
      </c>
      <c r="C821" s="39" t="s">
        <v>347</v>
      </c>
      <c r="D821" s="62" t="str">
        <f>INDEX('R0. Region mapping'!$C$9:$C$24,MATCH($C821,'R0. Region mapping'!$A$9:$A$24,0))</f>
        <v>EUR</v>
      </c>
      <c r="E821" s="57"/>
      <c r="F821" s="57"/>
      <c r="G821" s="57"/>
      <c r="H821" s="57">
        <v>8.0000000000000004E-4</v>
      </c>
      <c r="I821" s="57"/>
      <c r="J821" s="57">
        <v>4.0000000000000002E-4</v>
      </c>
      <c r="K821" s="57"/>
      <c r="L821" s="57">
        <v>8.0000000000000004E-4</v>
      </c>
      <c r="M821" s="57"/>
      <c r="N821" s="57">
        <v>4.0000000000000002E-4</v>
      </c>
      <c r="O821" s="57"/>
      <c r="P821" s="57">
        <v>8.0000000000000004E-4</v>
      </c>
    </row>
    <row r="822" spans="1:16" x14ac:dyDescent="0.3">
      <c r="A822" s="39" t="s">
        <v>255</v>
      </c>
      <c r="B822" s="39" t="s">
        <v>373</v>
      </c>
      <c r="C822" s="39" t="s">
        <v>349</v>
      </c>
      <c r="D822" s="62" t="str">
        <f>INDEX('R0. Region mapping'!$C$9:$C$24,MATCH($C822,'R0. Region mapping'!$A$9:$A$24,0))</f>
        <v>ASI</v>
      </c>
      <c r="E822" s="57"/>
      <c r="F822" s="57"/>
      <c r="G822" s="57">
        <v>1.29847777777778E-2</v>
      </c>
      <c r="H822" s="57">
        <v>0.54351188930722183</v>
      </c>
      <c r="I822" s="57">
        <v>0.3537693946383334</v>
      </c>
      <c r="J822" s="57">
        <v>0.3537693946383334</v>
      </c>
      <c r="K822" s="57">
        <v>0.36079134414428798</v>
      </c>
      <c r="L822" s="57">
        <v>0.54947471757904509</v>
      </c>
      <c r="M822" s="57">
        <v>1.6846161649444399E-2</v>
      </c>
      <c r="N822" s="57">
        <v>1.6846161649444399E-2</v>
      </c>
      <c r="O822" s="57">
        <v>2.3868111155399E-2</v>
      </c>
      <c r="P822" s="57">
        <v>1.98397965457121E-2</v>
      </c>
    </row>
    <row r="823" spans="1:16" x14ac:dyDescent="0.3">
      <c r="A823" s="39" t="s">
        <v>255</v>
      </c>
      <c r="B823" s="39" t="s">
        <v>373</v>
      </c>
      <c r="C823" s="39" t="s">
        <v>351</v>
      </c>
      <c r="D823" s="62" t="str">
        <f>INDEX('R0. Region mapping'!$C$9:$C$24,MATCH($C823,'R0. Region mapping'!$A$9:$A$24,0))</f>
        <v>ASI</v>
      </c>
      <c r="E823" s="57"/>
      <c r="F823" s="57"/>
      <c r="G823" s="57"/>
      <c r="H823" s="57">
        <v>4.0000000000000002E-4</v>
      </c>
      <c r="I823" s="57">
        <v>4.0000000000000002E-4</v>
      </c>
      <c r="J823" s="57">
        <v>4.0000000000000002E-4</v>
      </c>
      <c r="K823" s="57"/>
      <c r="L823" s="57">
        <v>4.0000000000000002E-4</v>
      </c>
      <c r="M823" s="57">
        <v>4.0000000000000002E-4</v>
      </c>
      <c r="N823" s="57">
        <v>4.0000000000000002E-4</v>
      </c>
      <c r="O823" s="57"/>
      <c r="P823" s="57">
        <v>4.0000000000000002E-4</v>
      </c>
    </row>
    <row r="824" spans="1:16" x14ac:dyDescent="0.3">
      <c r="A824" s="39" t="s">
        <v>255</v>
      </c>
      <c r="B824" s="39" t="s">
        <v>373</v>
      </c>
      <c r="C824" s="39" t="s">
        <v>353</v>
      </c>
      <c r="D824" s="62" t="str">
        <f>INDEX('R0. Region mapping'!$C$9:$C$24,MATCH($C824,'R0. Region mapping'!$A$9:$A$24,0))</f>
        <v>ASI</v>
      </c>
      <c r="E824" s="57"/>
      <c r="F824" s="57">
        <v>1.3974146666666656</v>
      </c>
      <c r="G824" s="57">
        <v>0.14509088888888899</v>
      </c>
      <c r="H824" s="57">
        <v>7.7364722788944427</v>
      </c>
      <c r="I824" s="57">
        <v>6.0423014601833316</v>
      </c>
      <c r="J824" s="57">
        <v>65.237730242379428</v>
      </c>
      <c r="K824" s="57">
        <v>7.518178840112248</v>
      </c>
      <c r="L824" s="57">
        <v>7.8031004545210791</v>
      </c>
      <c r="M824" s="57">
        <v>6.0423014601833316</v>
      </c>
      <c r="N824" s="57">
        <v>25.049638285015732</v>
      </c>
      <c r="O824" s="57">
        <v>7.518178840112248</v>
      </c>
      <c r="P824" s="57">
        <v>7.8031004545210791</v>
      </c>
    </row>
    <row r="825" spans="1:16" x14ac:dyDescent="0.3">
      <c r="A825" s="39" t="s">
        <v>255</v>
      </c>
      <c r="B825" s="39" t="s">
        <v>373</v>
      </c>
      <c r="C825" s="39" t="s">
        <v>355</v>
      </c>
      <c r="D825" s="62" t="str">
        <f>INDEX('R0. Region mapping'!$C$9:$C$24,MATCH($C825,'R0. Region mapping'!$A$9:$A$24,0))</f>
        <v>AFR</v>
      </c>
      <c r="E825" s="57"/>
      <c r="F825" s="57">
        <v>1E-4</v>
      </c>
      <c r="G825" s="57"/>
      <c r="H825" s="57">
        <v>4.0000000000000002E-4</v>
      </c>
      <c r="I825" s="57">
        <v>4.0000000000000002E-4</v>
      </c>
      <c r="J825" s="57">
        <v>4.0000000000000002E-4</v>
      </c>
      <c r="K825" s="57"/>
      <c r="L825" s="57">
        <v>4.0000000000000002E-4</v>
      </c>
      <c r="M825" s="57">
        <v>4.0000000000000002E-4</v>
      </c>
      <c r="N825" s="57">
        <v>4.0000000000000002E-4</v>
      </c>
      <c r="O825" s="57"/>
      <c r="P825" s="57">
        <v>4.0000000000000002E-4</v>
      </c>
    </row>
    <row r="826" spans="1:16" x14ac:dyDescent="0.3">
      <c r="A826" s="39" t="s">
        <v>255</v>
      </c>
      <c r="B826" s="39" t="s">
        <v>373</v>
      </c>
      <c r="C826" s="39" t="s">
        <v>357</v>
      </c>
      <c r="D826" s="62" t="str">
        <f>INDEX('R0. Region mapping'!$C$9:$C$24,MATCH($C826,'R0. Region mapping'!$A$9:$A$24,0))</f>
        <v>LAM</v>
      </c>
      <c r="E826" s="57"/>
      <c r="F826" s="57">
        <v>9.4784844444444405E-2</v>
      </c>
      <c r="G826" s="57">
        <v>0.18809771111111101</v>
      </c>
      <c r="H826" s="57">
        <v>0.29684751576277801</v>
      </c>
      <c r="I826" s="57"/>
      <c r="J826" s="57">
        <v>9.3728313571233084</v>
      </c>
      <c r="K826" s="57"/>
      <c r="L826" s="57"/>
      <c r="M826" s="57"/>
      <c r="N826" s="57"/>
      <c r="O826" s="57"/>
      <c r="P826" s="57"/>
    </row>
    <row r="827" spans="1:16" x14ac:dyDescent="0.3">
      <c r="A827" s="39" t="s">
        <v>255</v>
      </c>
      <c r="B827" s="39" t="s">
        <v>373</v>
      </c>
      <c r="C827" s="39" t="s">
        <v>359</v>
      </c>
      <c r="D827" s="62" t="str">
        <f>INDEX('R0. Region mapping'!$C$9:$C$24,MATCH($C827,'R0. Region mapping'!$A$9:$A$24,0))</f>
        <v>ASI</v>
      </c>
      <c r="E827" s="57"/>
      <c r="F827" s="57"/>
      <c r="G827" s="57">
        <v>1.1085132666666699</v>
      </c>
      <c r="H827" s="57">
        <v>47.165572552756331</v>
      </c>
      <c r="I827" s="57">
        <v>31.243046728858971</v>
      </c>
      <c r="J827" s="57">
        <v>347.08936435979098</v>
      </c>
      <c r="K827" s="57">
        <v>223.14811588483366</v>
      </c>
      <c r="L827" s="57">
        <v>47.67462048251631</v>
      </c>
      <c r="M827" s="57">
        <v>31.243046728858971</v>
      </c>
      <c r="N827" s="57">
        <v>60.885759334409272</v>
      </c>
      <c r="O827" s="57">
        <v>352.46269128590666</v>
      </c>
      <c r="P827" s="57">
        <v>47.67462048251631</v>
      </c>
    </row>
    <row r="828" spans="1:16" x14ac:dyDescent="0.3">
      <c r="A828" s="39" t="s">
        <v>255</v>
      </c>
      <c r="B828" s="39" t="s">
        <v>373</v>
      </c>
      <c r="C828" s="39" t="s">
        <v>361</v>
      </c>
      <c r="D828" s="62" t="str">
        <f>INDEX('R0. Region mapping'!$C$9:$C$24,MATCH($C828,'R0. Region mapping'!$A$9:$A$24,0))</f>
        <v>ASI</v>
      </c>
      <c r="E828" s="57"/>
      <c r="F828" s="57"/>
      <c r="G828" s="57"/>
      <c r="H828" s="57">
        <v>8.0000000000000004E-4</v>
      </c>
      <c r="I828" s="57"/>
      <c r="J828" s="57">
        <v>4.0000000000000002E-4</v>
      </c>
      <c r="K828" s="57"/>
      <c r="L828" s="57">
        <v>8.0000000000000004E-4</v>
      </c>
      <c r="M828" s="57"/>
      <c r="N828" s="57">
        <v>4.0000000000000002E-4</v>
      </c>
      <c r="O828" s="57"/>
      <c r="P828" s="57">
        <v>8.0000000000000004E-4</v>
      </c>
    </row>
    <row r="829" spans="1:16" x14ac:dyDescent="0.3">
      <c r="A829" s="39" t="s">
        <v>255</v>
      </c>
      <c r="B829" s="39" t="s">
        <v>373</v>
      </c>
      <c r="C829" s="39" t="s">
        <v>363</v>
      </c>
      <c r="D829" s="62" t="str">
        <f>INDEX('R0. Region mapping'!$C$9:$C$24,MATCH($C829,'R0. Region mapping'!$A$9:$A$24,0))</f>
        <v>NAM</v>
      </c>
      <c r="E829" s="57"/>
      <c r="F829" s="57">
        <v>0.117488888888889</v>
      </c>
      <c r="G829" s="57">
        <v>0.145522222222222</v>
      </c>
      <c r="H829" s="57">
        <v>9.8633192653888866</v>
      </c>
      <c r="I829" s="57">
        <v>5.7528505918333384</v>
      </c>
      <c r="J829" s="57">
        <v>103.55354399183334</v>
      </c>
      <c r="K829" s="57">
        <v>5.9490354517990323</v>
      </c>
      <c r="L829" s="57">
        <v>9.9301455165343047</v>
      </c>
      <c r="M829" s="57">
        <v>5.7528505918333384</v>
      </c>
      <c r="N829" s="57">
        <v>5.7528505918333384</v>
      </c>
      <c r="O829" s="57">
        <v>5.9490354517990216</v>
      </c>
      <c r="P829" s="57">
        <v>9.9301455165343047</v>
      </c>
    </row>
    <row r="830" spans="1:16" x14ac:dyDescent="0.3">
      <c r="A830" s="39" t="s">
        <v>255</v>
      </c>
      <c r="B830" s="39" t="s">
        <v>373</v>
      </c>
      <c r="C830" s="39" t="s">
        <v>365</v>
      </c>
      <c r="D830" s="62" t="str">
        <f>INDEX('R0. Region mapping'!$C$9:$C$24,MATCH($C830,'R0. Region mapping'!$A$9:$A$24,0))</f>
        <v>EUR</v>
      </c>
      <c r="E830" s="57"/>
      <c r="F830" s="57">
        <v>6.8324888888888796E-2</v>
      </c>
      <c r="G830" s="57">
        <v>0.13061622222222199</v>
      </c>
      <c r="H830" s="57">
        <v>8.2904343545388972</v>
      </c>
      <c r="I830" s="57">
        <v>0.25659521422777798</v>
      </c>
      <c r="J830" s="57">
        <v>98.571067933338881</v>
      </c>
      <c r="K830" s="57">
        <v>5.5274594445672722</v>
      </c>
      <c r="L830" s="57">
        <v>8.350415519866063</v>
      </c>
      <c r="M830" s="57">
        <v>0.25659521422777798</v>
      </c>
      <c r="N830" s="57">
        <v>95.947302536516972</v>
      </c>
      <c r="O830" s="57">
        <v>5.5274594445672722</v>
      </c>
      <c r="P830" s="57">
        <v>8.350415519866063</v>
      </c>
    </row>
    <row r="831" spans="1:16" x14ac:dyDescent="0.3">
      <c r="A831" s="39" t="s">
        <v>255</v>
      </c>
      <c r="B831" s="39" t="s">
        <v>298</v>
      </c>
      <c r="C831" s="39" t="s">
        <v>258</v>
      </c>
      <c r="D831" s="62" t="str">
        <f>INDEX('R0. Region mapping'!$C$9:$C$24,MATCH($C831,'R0. Region mapping'!$A$9:$A$24,0))</f>
        <v>AFR</v>
      </c>
      <c r="E831" s="57"/>
      <c r="F831" s="57">
        <v>1.6389958884031901</v>
      </c>
      <c r="G831" s="57">
        <v>23.746148199004001</v>
      </c>
      <c r="H831" s="57"/>
      <c r="I831" s="57">
        <v>9.8666359584195593</v>
      </c>
      <c r="J831" s="57">
        <v>261.09442048158201</v>
      </c>
      <c r="K831" s="57">
        <v>21.39331261513065</v>
      </c>
      <c r="L831" s="57">
        <v>6.8350288680675</v>
      </c>
      <c r="M831" s="57">
        <v>29.267173940257564</v>
      </c>
      <c r="N831" s="57">
        <v>71.788493438792671</v>
      </c>
      <c r="O831" s="57">
        <v>35.785280737932922</v>
      </c>
      <c r="P831" s="57">
        <v>23.2793429515146</v>
      </c>
    </row>
    <row r="832" spans="1:16" x14ac:dyDescent="0.3">
      <c r="A832" s="39" t="s">
        <v>255</v>
      </c>
      <c r="B832" s="39" t="s">
        <v>298</v>
      </c>
      <c r="C832" s="39" t="s">
        <v>261</v>
      </c>
      <c r="D832" s="62" t="str">
        <f>INDEX('R0. Region mapping'!$C$9:$C$24,MATCH($C832,'R0. Region mapping'!$A$9:$A$24,0))</f>
        <v>AUS</v>
      </c>
      <c r="E832" s="57"/>
      <c r="F832" s="57">
        <v>0.25260941152264693</v>
      </c>
      <c r="G832" s="57">
        <v>0.71958074579033215</v>
      </c>
      <c r="H832" s="57"/>
      <c r="I832" s="57">
        <v>0.204779299847793</v>
      </c>
      <c r="J832" s="57"/>
      <c r="K832" s="57"/>
      <c r="L832" s="57"/>
      <c r="M832" s="57"/>
      <c r="N832" s="57"/>
      <c r="O832" s="57"/>
      <c r="P832" s="57"/>
    </row>
    <row r="833" spans="1:16" x14ac:dyDescent="0.3">
      <c r="A833" s="39" t="s">
        <v>255</v>
      </c>
      <c r="B833" s="39" t="s">
        <v>298</v>
      </c>
      <c r="C833" s="39" t="s">
        <v>341</v>
      </c>
      <c r="D833" s="62" t="str">
        <f>INDEX('R0. Region mapping'!$C$9:$C$24,MATCH($C833,'R0. Region mapping'!$A$9:$A$24,0))</f>
        <v>NAM</v>
      </c>
      <c r="E833" s="57"/>
      <c r="F833" s="57">
        <v>4.7745729339684422</v>
      </c>
      <c r="G833" s="57">
        <v>8.0515335437455295</v>
      </c>
      <c r="H833" s="57"/>
      <c r="I833" s="57">
        <v>3.4427048319855</v>
      </c>
      <c r="J833" s="57">
        <v>6.0846305139517201</v>
      </c>
      <c r="K833" s="57">
        <v>27.619049396345638</v>
      </c>
      <c r="L833" s="57">
        <v>0.39748412410642903</v>
      </c>
      <c r="M833" s="57">
        <v>2.4951457913084587</v>
      </c>
      <c r="N833" s="57">
        <v>0.4828358026074</v>
      </c>
      <c r="O833" s="57">
        <v>0.53621247539007499</v>
      </c>
      <c r="P833" s="57"/>
    </row>
    <row r="834" spans="1:16" x14ac:dyDescent="0.3">
      <c r="A834" s="39" t="s">
        <v>255</v>
      </c>
      <c r="B834" s="39" t="s">
        <v>298</v>
      </c>
      <c r="C834" s="39" t="s">
        <v>343</v>
      </c>
      <c r="D834" s="62" t="str">
        <f>INDEX('R0. Region mapping'!$C$9:$C$24,MATCH($C834,'R0. Region mapping'!$A$9:$A$24,0))</f>
        <v>ASI</v>
      </c>
      <c r="E834" s="57"/>
      <c r="F834" s="57">
        <v>40.771185244624107</v>
      </c>
      <c r="G834" s="57">
        <v>73.225178547556894</v>
      </c>
      <c r="H834" s="57">
        <v>21.817900584420485</v>
      </c>
      <c r="I834" s="57">
        <v>15.4109589041096</v>
      </c>
      <c r="J834" s="57">
        <v>82.244823388813188</v>
      </c>
      <c r="K834" s="57">
        <v>130.317320141691</v>
      </c>
      <c r="L834" s="57">
        <v>120.85247683832759</v>
      </c>
      <c r="M834" s="57">
        <v>50.634305748461109</v>
      </c>
      <c r="N834" s="57">
        <v>116.4548049360302</v>
      </c>
      <c r="O834" s="57">
        <v>41.313812785388102</v>
      </c>
      <c r="P834" s="57">
        <v>16.500771527004801</v>
      </c>
    </row>
    <row r="835" spans="1:16" x14ac:dyDescent="0.3">
      <c r="A835" s="39" t="s">
        <v>255</v>
      </c>
      <c r="B835" s="39" t="s">
        <v>298</v>
      </c>
      <c r="C835" s="39" t="s">
        <v>345</v>
      </c>
      <c r="D835" s="62" t="str">
        <f>INDEX('R0. Region mapping'!$C$9:$C$24,MATCH($C835,'R0. Region mapping'!$A$9:$A$24,0))</f>
        <v>LAM</v>
      </c>
      <c r="E835" s="57"/>
      <c r="F835" s="57">
        <v>33.011091341267736</v>
      </c>
      <c r="G835" s="57">
        <v>58.349567874061499</v>
      </c>
      <c r="H835" s="57">
        <v>1.33372108979252</v>
      </c>
      <c r="I835" s="57">
        <v>41.0573598115704</v>
      </c>
      <c r="J835" s="57">
        <v>58.587801167282308</v>
      </c>
      <c r="K835" s="57">
        <v>202.254760927722</v>
      </c>
      <c r="L835" s="57">
        <v>36.466157241169149</v>
      </c>
      <c r="M835" s="57">
        <v>2.7245122519246099</v>
      </c>
      <c r="N835" s="57">
        <v>8.744365055485531</v>
      </c>
      <c r="O835" s="57"/>
      <c r="P835" s="57"/>
    </row>
    <row r="836" spans="1:16" x14ac:dyDescent="0.3">
      <c r="A836" s="39" t="s">
        <v>255</v>
      </c>
      <c r="B836" s="39" t="s">
        <v>298</v>
      </c>
      <c r="C836" s="39" t="s">
        <v>347</v>
      </c>
      <c r="D836" s="62" t="str">
        <f>INDEX('R0. Region mapping'!$C$9:$C$24,MATCH($C836,'R0. Region mapping'!$A$9:$A$24,0))</f>
        <v>EUR</v>
      </c>
      <c r="E836" s="57"/>
      <c r="F836" s="57">
        <v>5.7729651000146038</v>
      </c>
      <c r="G836" s="57">
        <v>2.0625446839356312</v>
      </c>
      <c r="H836" s="57">
        <v>0.93989909593592702</v>
      </c>
      <c r="I836" s="57">
        <v>2.4838646082481692</v>
      </c>
      <c r="J836" s="57">
        <v>8.4993487846172435</v>
      </c>
      <c r="K836" s="57">
        <v>1.7432188888722899</v>
      </c>
      <c r="L836" s="57">
        <v>0.86815518525333002</v>
      </c>
      <c r="M836" s="57">
        <v>9.1565430587543697E-2</v>
      </c>
      <c r="N836" s="57">
        <v>7.3650483313670314</v>
      </c>
      <c r="O836" s="57">
        <v>2.12770982873446</v>
      </c>
      <c r="P836" s="57">
        <v>1.0117543767074799</v>
      </c>
    </row>
    <row r="837" spans="1:16" x14ac:dyDescent="0.3">
      <c r="A837" s="39" t="s">
        <v>255</v>
      </c>
      <c r="B837" s="39" t="s">
        <v>298</v>
      </c>
      <c r="C837" s="39" t="s">
        <v>349</v>
      </c>
      <c r="D837" s="62" t="str">
        <f>INDEX('R0. Region mapping'!$C$9:$C$24,MATCH($C837,'R0. Region mapping'!$A$9:$A$24,0))</f>
        <v>ASI</v>
      </c>
      <c r="E837" s="57"/>
      <c r="F837" s="57"/>
      <c r="G837" s="57">
        <v>4.6171464300188596</v>
      </c>
      <c r="H837" s="57">
        <v>23.000039893618901</v>
      </c>
      <c r="I837" s="57">
        <v>11.4379334589539</v>
      </c>
      <c r="J837" s="57">
        <v>185.64327205855972</v>
      </c>
      <c r="K837" s="57"/>
      <c r="L837" s="57"/>
      <c r="M837" s="57"/>
      <c r="N837" s="57">
        <v>59.734010408589398</v>
      </c>
      <c r="O837" s="57">
        <v>10.528153222847701</v>
      </c>
      <c r="P837" s="57"/>
    </row>
    <row r="838" spans="1:16" x14ac:dyDescent="0.3">
      <c r="A838" s="39" t="s">
        <v>255</v>
      </c>
      <c r="B838" s="39" t="s">
        <v>298</v>
      </c>
      <c r="C838" s="39" t="s">
        <v>351</v>
      </c>
      <c r="D838" s="62" t="str">
        <f>INDEX('R0. Region mapping'!$C$9:$C$24,MATCH($C838,'R0. Region mapping'!$A$9:$A$24,0))</f>
        <v>ASI</v>
      </c>
      <c r="E838" s="57"/>
      <c r="F838" s="57">
        <v>23.723994884249862</v>
      </c>
      <c r="G838" s="57">
        <v>9.14824277955295</v>
      </c>
      <c r="H838" s="57">
        <v>4.6491705997597004</v>
      </c>
      <c r="I838" s="57">
        <v>9.8887775875352091</v>
      </c>
      <c r="J838" s="57">
        <v>48.558046574546879</v>
      </c>
      <c r="K838" s="57">
        <v>49.576367051983397</v>
      </c>
      <c r="L838" s="57">
        <v>4.2942924200704402</v>
      </c>
      <c r="M838" s="57">
        <v>0.45292447847081502</v>
      </c>
      <c r="N838" s="57">
        <v>38.810314782137894</v>
      </c>
      <c r="O838" s="57">
        <v>51.8255817600906</v>
      </c>
      <c r="P838" s="57"/>
    </row>
    <row r="839" spans="1:16" x14ac:dyDescent="0.3">
      <c r="A839" s="39" t="s">
        <v>255</v>
      </c>
      <c r="B839" s="39" t="s">
        <v>298</v>
      </c>
      <c r="C839" s="39" t="s">
        <v>353</v>
      </c>
      <c r="D839" s="62" t="str">
        <f>INDEX('R0. Region mapping'!$C$9:$C$24,MATCH($C839,'R0. Region mapping'!$A$9:$A$24,0))</f>
        <v>ASI</v>
      </c>
      <c r="E839" s="57"/>
      <c r="F839" s="57">
        <v>1.1054336423203639</v>
      </c>
      <c r="G839" s="57">
        <v>0.79164689467166305</v>
      </c>
      <c r="H839" s="57">
        <v>0.22922992042440299</v>
      </c>
      <c r="I839" s="57">
        <v>0.61073543459033497</v>
      </c>
      <c r="J839" s="57">
        <v>0.68768976127321091</v>
      </c>
      <c r="K839" s="57">
        <v>2.279631975516236</v>
      </c>
      <c r="L839" s="57"/>
      <c r="M839" s="57"/>
      <c r="N839" s="57">
        <v>1.8299759626771399</v>
      </c>
      <c r="O839" s="57">
        <v>0.59785835479425498</v>
      </c>
      <c r="P839" s="57">
        <v>0.78376711980853397</v>
      </c>
    </row>
    <row r="840" spans="1:16" x14ac:dyDescent="0.3">
      <c r="A840" s="39" t="s">
        <v>255</v>
      </c>
      <c r="B840" s="39" t="s">
        <v>298</v>
      </c>
      <c r="C840" s="39" t="s">
        <v>355</v>
      </c>
      <c r="D840" s="62" t="str">
        <f>INDEX('R0. Region mapping'!$C$9:$C$24,MATCH($C840,'R0. Region mapping'!$A$9:$A$24,0))</f>
        <v>AFR</v>
      </c>
      <c r="E840" s="57"/>
      <c r="F840" s="57">
        <v>4.4169825470929398</v>
      </c>
      <c r="G840" s="57">
        <v>4.6123402778403095</v>
      </c>
      <c r="H840" s="57">
        <v>6.5811032554207893E-2</v>
      </c>
      <c r="I840" s="57">
        <v>1.5649854066472699</v>
      </c>
      <c r="J840" s="57">
        <v>33.374621167862465</v>
      </c>
      <c r="K840" s="57"/>
      <c r="L840" s="57"/>
      <c r="M840" s="57">
        <v>0.94030249521117404</v>
      </c>
      <c r="N840" s="57">
        <v>16.335207530507088</v>
      </c>
      <c r="O840" s="57">
        <v>1.0172323538730601</v>
      </c>
      <c r="P840" s="57">
        <v>0.56367102426600202</v>
      </c>
    </row>
    <row r="841" spans="1:16" x14ac:dyDescent="0.3">
      <c r="A841" s="39" t="s">
        <v>255</v>
      </c>
      <c r="B841" s="39" t="s">
        <v>298</v>
      </c>
      <c r="C841" s="39" t="s">
        <v>357</v>
      </c>
      <c r="D841" s="62" t="str">
        <f>INDEX('R0. Region mapping'!$C$9:$C$24,MATCH($C841,'R0. Region mapping'!$A$9:$A$24,0))</f>
        <v>LAM</v>
      </c>
      <c r="E841" s="57"/>
      <c r="F841" s="57">
        <v>0.17181362360478361</v>
      </c>
      <c r="G841" s="57">
        <v>0.5383678425155789</v>
      </c>
      <c r="H841" s="57">
        <v>9.2803317888931494E-2</v>
      </c>
      <c r="I841" s="57">
        <v>0.26930631951498063</v>
      </c>
      <c r="J841" s="57">
        <v>0.30147564814522776</v>
      </c>
      <c r="K841" s="57"/>
      <c r="L841" s="57"/>
      <c r="M841" s="57"/>
      <c r="N841" s="57"/>
      <c r="O841" s="57"/>
      <c r="P841" s="57"/>
    </row>
    <row r="842" spans="1:16" x14ac:dyDescent="0.3">
      <c r="A842" s="39" t="s">
        <v>255</v>
      </c>
      <c r="B842" s="39" t="s">
        <v>298</v>
      </c>
      <c r="C842" s="39" t="s">
        <v>359</v>
      </c>
      <c r="D842" s="62" t="str">
        <f>INDEX('R0. Region mapping'!$C$9:$C$24,MATCH($C842,'R0. Region mapping'!$A$9:$A$24,0))</f>
        <v>ASI</v>
      </c>
      <c r="E842" s="57"/>
      <c r="F842" s="57">
        <v>8.7144801997660295</v>
      </c>
      <c r="G842" s="57">
        <v>34.436529212657661</v>
      </c>
      <c r="H842" s="57">
        <v>3.874384523363763</v>
      </c>
      <c r="I842" s="57">
        <v>22.969588826536409</v>
      </c>
      <c r="J842" s="57">
        <v>10.59666666666666</v>
      </c>
      <c r="K842" s="57">
        <v>11.92397288402181</v>
      </c>
      <c r="L842" s="57"/>
      <c r="M842" s="57">
        <v>17.6964686909131</v>
      </c>
      <c r="N842" s="57">
        <v>134.9007264213075</v>
      </c>
      <c r="O842" s="57">
        <v>7.0902739892864801</v>
      </c>
      <c r="P842" s="57"/>
    </row>
    <row r="843" spans="1:16" x14ac:dyDescent="0.3">
      <c r="A843" s="39" t="s">
        <v>255</v>
      </c>
      <c r="B843" s="39" t="s">
        <v>298</v>
      </c>
      <c r="C843" s="39" t="s">
        <v>361</v>
      </c>
      <c r="D843" s="62" t="str">
        <f>INDEX('R0. Region mapping'!$C$9:$C$24,MATCH($C843,'R0. Region mapping'!$A$9:$A$24,0))</f>
        <v>ASI</v>
      </c>
      <c r="E843" s="57"/>
      <c r="F843" s="57"/>
      <c r="G843" s="57">
        <v>7.4902219031269299E-2</v>
      </c>
      <c r="H843" s="57">
        <v>0.82862028618327299</v>
      </c>
      <c r="I843" s="57">
        <v>0.21098575993582</v>
      </c>
      <c r="J843" s="57">
        <v>4.2274301011049813</v>
      </c>
      <c r="K843" s="57">
        <v>1.6234618731187998E-2</v>
      </c>
      <c r="L843" s="57">
        <v>0.28288394898839198</v>
      </c>
      <c r="M843" s="57">
        <v>1.9089973037611201</v>
      </c>
      <c r="N843" s="57">
        <v>2.0909218590063898</v>
      </c>
      <c r="O843" s="57">
        <v>0.83465069600448305</v>
      </c>
      <c r="P843" s="57"/>
    </row>
    <row r="844" spans="1:16" x14ac:dyDescent="0.3">
      <c r="A844" s="39" t="s">
        <v>255</v>
      </c>
      <c r="B844" s="39" t="s">
        <v>298</v>
      </c>
      <c r="C844" s="39" t="s">
        <v>363</v>
      </c>
      <c r="D844" s="62" t="str">
        <f>INDEX('R0. Region mapping'!$C$9:$C$24,MATCH($C844,'R0. Region mapping'!$A$9:$A$24,0))</f>
        <v>NAM</v>
      </c>
      <c r="E844" s="57"/>
      <c r="F844" s="57">
        <v>4.3750631846816805</v>
      </c>
      <c r="G844" s="57">
        <v>6.26037903549273</v>
      </c>
      <c r="H844" s="57"/>
      <c r="I844" s="57">
        <v>2.8748713103932801</v>
      </c>
      <c r="J844" s="57">
        <v>148.92099438433831</v>
      </c>
      <c r="K844" s="57">
        <v>129.4846262788493</v>
      </c>
      <c r="L844" s="57"/>
      <c r="M844" s="57"/>
      <c r="N844" s="57">
        <v>239.27746252577791</v>
      </c>
      <c r="O844" s="57">
        <v>40.321180645780402</v>
      </c>
      <c r="P844" s="57"/>
    </row>
    <row r="845" spans="1:16" x14ac:dyDescent="0.3">
      <c r="A845" s="39" t="s">
        <v>255</v>
      </c>
      <c r="B845" s="39" t="s">
        <v>298</v>
      </c>
      <c r="C845" s="39" t="s">
        <v>365</v>
      </c>
      <c r="D845" s="62" t="str">
        <f>INDEX('R0. Region mapping'!$C$9:$C$24,MATCH($C845,'R0. Region mapping'!$A$9:$A$24,0))</f>
        <v>EUR</v>
      </c>
      <c r="E845" s="57"/>
      <c r="F845" s="57">
        <v>2.7595216063873198</v>
      </c>
      <c r="G845" s="57">
        <v>7.3070790233792202</v>
      </c>
      <c r="H845" s="57"/>
      <c r="I845" s="57">
        <v>4.8068573347936701</v>
      </c>
      <c r="J845" s="57">
        <v>77.602565481869533</v>
      </c>
      <c r="K845" s="57">
        <v>13.38164991815149</v>
      </c>
      <c r="L845" s="57"/>
      <c r="M845" s="57"/>
      <c r="N845" s="57"/>
      <c r="O845" s="57">
        <v>28.080502224367997</v>
      </c>
      <c r="P845" s="57"/>
    </row>
    <row r="846" spans="1:16" x14ac:dyDescent="0.3">
      <c r="A846" s="39" t="s">
        <v>255</v>
      </c>
      <c r="B846" s="39" t="s">
        <v>374</v>
      </c>
      <c r="C846" s="39" t="s">
        <v>258</v>
      </c>
      <c r="D846" s="62" t="str">
        <f>INDEX('R0. Region mapping'!$C$9:$C$24,MATCH($C846,'R0. Region mapping'!$A$9:$A$24,0))</f>
        <v>AFR</v>
      </c>
      <c r="E846" s="57">
        <v>7.5393108359502499</v>
      </c>
      <c r="F846" s="57"/>
      <c r="G846" s="57"/>
      <c r="H846" s="57"/>
      <c r="I846" s="57">
        <v>2.1779315832530002</v>
      </c>
      <c r="J846" s="57">
        <v>25.410671630296001</v>
      </c>
      <c r="K846" s="57">
        <v>24.022015744289799</v>
      </c>
      <c r="L846" s="57">
        <v>9.7646137857762092</v>
      </c>
      <c r="M846" s="57">
        <v>12.8546682090328</v>
      </c>
      <c r="N846" s="57">
        <v>33.503992850339699</v>
      </c>
      <c r="O846" s="57">
        <v>29.556170223055499</v>
      </c>
      <c r="P846" s="57"/>
    </row>
    <row r="847" spans="1:16" x14ac:dyDescent="0.3">
      <c r="A847" s="39" t="s">
        <v>255</v>
      </c>
      <c r="B847" s="39" t="s">
        <v>374</v>
      </c>
      <c r="C847" s="39" t="s">
        <v>261</v>
      </c>
      <c r="D847" s="62" t="str">
        <f>INDEX('R0. Region mapping'!$C$9:$C$24,MATCH($C847,'R0. Region mapping'!$A$9:$A$24,0))</f>
        <v>AUS</v>
      </c>
      <c r="E847" s="57">
        <v>2.8538812785388101</v>
      </c>
      <c r="F847" s="57"/>
      <c r="G847" s="57"/>
      <c r="H847" s="57"/>
      <c r="I847" s="57"/>
      <c r="J847" s="57">
        <v>3.9089630498935501</v>
      </c>
      <c r="K847" s="57">
        <v>5.7998291427826096</v>
      </c>
      <c r="L847" s="57">
        <v>1.8335720894141501</v>
      </c>
      <c r="M847" s="57">
        <v>1.9771987942817899</v>
      </c>
      <c r="N847" s="57">
        <v>5.4291677832328604</v>
      </c>
      <c r="O847" s="57">
        <v>6.8201383319072599</v>
      </c>
      <c r="P847" s="57"/>
    </row>
    <row r="848" spans="1:16" x14ac:dyDescent="0.3">
      <c r="A848" s="39" t="s">
        <v>255</v>
      </c>
      <c r="B848" s="39" t="s">
        <v>374</v>
      </c>
      <c r="C848" s="39" t="s">
        <v>341</v>
      </c>
      <c r="D848" s="62" t="str">
        <f>INDEX('R0. Region mapping'!$C$9:$C$24,MATCH($C848,'R0. Region mapping'!$A$9:$A$24,0))</f>
        <v>NAM</v>
      </c>
      <c r="E848" s="57">
        <v>12.347838908062</v>
      </c>
      <c r="F848" s="57"/>
      <c r="G848" s="57"/>
      <c r="H848" s="57"/>
      <c r="I848" s="57"/>
      <c r="J848" s="57"/>
      <c r="K848" s="57">
        <v>9.1821784638882296</v>
      </c>
      <c r="L848" s="57"/>
      <c r="M848" s="57"/>
      <c r="N848" s="57">
        <v>9.8793036835616896E-2</v>
      </c>
      <c r="O848" s="57">
        <v>9.1889955298271992</v>
      </c>
      <c r="P848" s="57"/>
    </row>
    <row r="849" spans="1:16" x14ac:dyDescent="0.3">
      <c r="A849" s="39" t="s">
        <v>255</v>
      </c>
      <c r="B849" s="39" t="s">
        <v>374</v>
      </c>
      <c r="C849" s="39" t="s">
        <v>343</v>
      </c>
      <c r="D849" s="62" t="str">
        <f>INDEX('R0. Region mapping'!$C$9:$C$24,MATCH($C849,'R0. Region mapping'!$A$9:$A$24,0))</f>
        <v>ASI</v>
      </c>
      <c r="E849" s="57">
        <v>83.440249490289403</v>
      </c>
      <c r="F849" s="57"/>
      <c r="G849" s="57"/>
      <c r="H849" s="57"/>
      <c r="I849" s="57"/>
      <c r="J849" s="57">
        <v>62.485246321359497</v>
      </c>
      <c r="K849" s="57">
        <v>96.9218840448099</v>
      </c>
      <c r="L849" s="57">
        <v>46.186560921969402</v>
      </c>
      <c r="M849" s="57">
        <v>4.1804129528882497</v>
      </c>
      <c r="N849" s="57">
        <v>65.257371453792302</v>
      </c>
      <c r="O849" s="57">
        <v>97.951835900017102</v>
      </c>
      <c r="P849" s="57"/>
    </row>
    <row r="850" spans="1:16" x14ac:dyDescent="0.3">
      <c r="A850" s="39" t="s">
        <v>255</v>
      </c>
      <c r="B850" s="39" t="s">
        <v>374</v>
      </c>
      <c r="C850" s="39" t="s">
        <v>345</v>
      </c>
      <c r="D850" s="62" t="str">
        <f>INDEX('R0. Region mapping'!$C$9:$C$24,MATCH($C850,'R0. Region mapping'!$A$9:$A$24,0))</f>
        <v>LAM</v>
      </c>
      <c r="E850" s="57">
        <v>5.7282892935355099</v>
      </c>
      <c r="F850" s="57"/>
      <c r="G850" s="57"/>
      <c r="H850" s="57"/>
      <c r="I850" s="57">
        <v>6.8085623075087902</v>
      </c>
      <c r="J850" s="57">
        <v>20.553979193736701</v>
      </c>
      <c r="K850" s="57">
        <v>22.538119088824299</v>
      </c>
      <c r="L850" s="57">
        <v>10.070862780208</v>
      </c>
      <c r="M850" s="57">
        <v>17.6703046054295</v>
      </c>
      <c r="N850" s="57">
        <v>28.8211143946329</v>
      </c>
      <c r="O850" s="57">
        <v>28.253548675968201</v>
      </c>
      <c r="P850" s="57"/>
    </row>
    <row r="851" spans="1:16" x14ac:dyDescent="0.3">
      <c r="A851" s="39" t="s">
        <v>255</v>
      </c>
      <c r="B851" s="39" t="s">
        <v>374</v>
      </c>
      <c r="C851" s="39" t="s">
        <v>347</v>
      </c>
      <c r="D851" s="62" t="str">
        <f>INDEX('R0. Region mapping'!$C$9:$C$24,MATCH($C851,'R0. Region mapping'!$A$9:$A$24,0))</f>
        <v>EUR</v>
      </c>
      <c r="E851" s="57">
        <v>4.6821978080961699</v>
      </c>
      <c r="F851" s="57"/>
      <c r="G851" s="57"/>
      <c r="H851" s="57"/>
      <c r="I851" s="57"/>
      <c r="J851" s="57">
        <v>2.76676120336947</v>
      </c>
      <c r="K851" s="57">
        <v>6.4872845586641201</v>
      </c>
      <c r="L851" s="57"/>
      <c r="M851" s="57">
        <v>2.1092790060361</v>
      </c>
      <c r="N851" s="57">
        <v>3.1186968635740602</v>
      </c>
      <c r="O851" s="57">
        <v>6.7403546777075301</v>
      </c>
      <c r="P851" s="57"/>
    </row>
    <row r="852" spans="1:16" x14ac:dyDescent="0.3">
      <c r="A852" s="39" t="s">
        <v>255</v>
      </c>
      <c r="B852" s="39" t="s">
        <v>374</v>
      </c>
      <c r="C852" s="39" t="s">
        <v>349</v>
      </c>
      <c r="D852" s="62" t="str">
        <f>INDEX('R0. Region mapping'!$C$9:$C$24,MATCH($C852,'R0. Region mapping'!$A$9:$A$24,0))</f>
        <v>ASI</v>
      </c>
      <c r="E852" s="57">
        <v>50.570220002390798</v>
      </c>
      <c r="F852" s="57"/>
      <c r="G852" s="57"/>
      <c r="H852" s="57"/>
      <c r="I852" s="57"/>
      <c r="J852" s="57">
        <v>31.3502970946452</v>
      </c>
      <c r="K852" s="57">
        <v>23.103875398237701</v>
      </c>
      <c r="L852" s="57"/>
      <c r="M852" s="57"/>
      <c r="N852" s="57">
        <v>15.9417755588501</v>
      </c>
      <c r="O852" s="57">
        <v>19.978475421119601</v>
      </c>
      <c r="P852" s="57"/>
    </row>
    <row r="853" spans="1:16" x14ac:dyDescent="0.3">
      <c r="A853" s="39" t="s">
        <v>255</v>
      </c>
      <c r="B853" s="39" t="s">
        <v>374</v>
      </c>
      <c r="C853" s="39" t="s">
        <v>351</v>
      </c>
      <c r="D853" s="62" t="str">
        <f>INDEX('R0. Region mapping'!$C$9:$C$24,MATCH($C853,'R0. Region mapping'!$A$9:$A$24,0))</f>
        <v>ASI</v>
      </c>
      <c r="E853" s="57">
        <v>24.854619359856599</v>
      </c>
      <c r="F853" s="57"/>
      <c r="G853" s="57"/>
      <c r="H853" s="57"/>
      <c r="I853" s="57"/>
      <c r="J853" s="57">
        <v>27.894491715378599</v>
      </c>
      <c r="K853" s="57">
        <v>45.138620312954302</v>
      </c>
      <c r="L853" s="57">
        <v>12.297586354935699</v>
      </c>
      <c r="M853" s="57">
        <v>13.8140605245122</v>
      </c>
      <c r="N853" s="57">
        <v>38.296951678813997</v>
      </c>
      <c r="O853" s="57">
        <v>52.1723811985851</v>
      </c>
      <c r="P853" s="57"/>
    </row>
    <row r="854" spans="1:16" x14ac:dyDescent="0.3">
      <c r="A854" s="39" t="s">
        <v>255</v>
      </c>
      <c r="B854" s="39" t="s">
        <v>374</v>
      </c>
      <c r="C854" s="39" t="s">
        <v>353</v>
      </c>
      <c r="D854" s="62" t="str">
        <f>INDEX('R0. Region mapping'!$C$9:$C$24,MATCH($C854,'R0. Region mapping'!$A$9:$A$24,0))</f>
        <v>ASI</v>
      </c>
      <c r="E854" s="57">
        <v>26.649836308442701</v>
      </c>
      <c r="F854" s="57"/>
      <c r="G854" s="57"/>
      <c r="H854" s="57"/>
      <c r="I854" s="57">
        <v>2.5582329061898301</v>
      </c>
      <c r="J854" s="57">
        <v>17.546996054009199</v>
      </c>
      <c r="K854" s="57">
        <v>20.577736808851601</v>
      </c>
      <c r="L854" s="57">
        <v>1.4643308658490299</v>
      </c>
      <c r="M854" s="57">
        <v>2.9813025360736898</v>
      </c>
      <c r="N854" s="57">
        <v>39.036559252401098</v>
      </c>
      <c r="O854" s="57">
        <v>17.7847336670437</v>
      </c>
      <c r="P854" s="57"/>
    </row>
    <row r="855" spans="1:16" x14ac:dyDescent="0.3">
      <c r="A855" s="39" t="s">
        <v>255</v>
      </c>
      <c r="B855" s="39" t="s">
        <v>374</v>
      </c>
      <c r="C855" s="39" t="s">
        <v>355</v>
      </c>
      <c r="D855" s="62" t="str">
        <f>INDEX('R0. Region mapping'!$C$9:$C$24,MATCH($C855,'R0. Region mapping'!$A$9:$A$24,0))</f>
        <v>AFR</v>
      </c>
      <c r="E855" s="57">
        <v>4.5326349717969396</v>
      </c>
      <c r="F855" s="57"/>
      <c r="G855" s="57"/>
      <c r="H855" s="57"/>
      <c r="I855" s="57">
        <v>3.4265228161279699</v>
      </c>
      <c r="J855" s="57">
        <v>17.500440421834899</v>
      </c>
      <c r="K855" s="57">
        <v>15.6139088186224</v>
      </c>
      <c r="L855" s="57">
        <v>6.4035126988390498</v>
      </c>
      <c r="M855" s="57">
        <v>10.5313815023726</v>
      </c>
      <c r="N855" s="57">
        <v>22.870586958379501</v>
      </c>
      <c r="O855" s="57">
        <v>19.267996024280901</v>
      </c>
      <c r="P855" s="57"/>
    </row>
    <row r="856" spans="1:16" x14ac:dyDescent="0.3">
      <c r="A856" s="39" t="s">
        <v>255</v>
      </c>
      <c r="B856" s="39" t="s">
        <v>374</v>
      </c>
      <c r="C856" s="39" t="s">
        <v>357</v>
      </c>
      <c r="D856" s="62" t="str">
        <f>INDEX('R0. Region mapping'!$C$9:$C$24,MATCH($C856,'R0. Region mapping'!$A$9:$A$24,0))</f>
        <v>LAM</v>
      </c>
      <c r="E856" s="57">
        <v>12.155054865118601</v>
      </c>
      <c r="F856" s="57"/>
      <c r="G856" s="57"/>
      <c r="H856" s="57"/>
      <c r="I856" s="57">
        <v>1.7623460199785099</v>
      </c>
      <c r="J856" s="57">
        <v>22.747938991962801</v>
      </c>
      <c r="K856" s="57">
        <v>30.043466937532099</v>
      </c>
      <c r="L856" s="57">
        <v>10.9721133036787</v>
      </c>
      <c r="M856" s="57">
        <v>13.596219552863101</v>
      </c>
      <c r="N856" s="57">
        <v>31.752179910766799</v>
      </c>
      <c r="O856" s="57">
        <v>36.242323906713601</v>
      </c>
      <c r="P856" s="57"/>
    </row>
    <row r="857" spans="1:16" x14ac:dyDescent="0.3">
      <c r="A857" s="39" t="s">
        <v>255</v>
      </c>
      <c r="B857" s="39" t="s">
        <v>374</v>
      </c>
      <c r="C857" s="39" t="s">
        <v>359</v>
      </c>
      <c r="D857" s="62" t="str">
        <f>INDEX('R0. Region mapping'!$C$9:$C$24,MATCH($C857,'R0. Region mapping'!$A$9:$A$24,0))</f>
        <v>ASI</v>
      </c>
      <c r="E857" s="57">
        <v>37.671372289412403</v>
      </c>
      <c r="F857" s="57"/>
      <c r="G857" s="57"/>
      <c r="H857" s="57"/>
      <c r="I857" s="57"/>
      <c r="J857" s="57">
        <v>91.536159278936495</v>
      </c>
      <c r="K857" s="57">
        <v>86.061328645641098</v>
      </c>
      <c r="L857" s="57"/>
      <c r="M857" s="57"/>
      <c r="N857" s="57">
        <v>174.65750298622601</v>
      </c>
      <c r="O857" s="57">
        <v>101.92017270409799</v>
      </c>
      <c r="P857" s="57"/>
    </row>
    <row r="858" spans="1:16" x14ac:dyDescent="0.3">
      <c r="A858" s="39" t="s">
        <v>255</v>
      </c>
      <c r="B858" s="39" t="s">
        <v>374</v>
      </c>
      <c r="C858" s="39" t="s">
        <v>361</v>
      </c>
      <c r="D858" s="62" t="str">
        <f>INDEX('R0. Region mapping'!$C$9:$C$24,MATCH($C858,'R0. Region mapping'!$A$9:$A$24,0))</f>
        <v>ASI</v>
      </c>
      <c r="E858" s="57">
        <v>20.0175222301215</v>
      </c>
      <c r="F858" s="57"/>
      <c r="G858" s="57"/>
      <c r="H858" s="57"/>
      <c r="I858" s="57"/>
      <c r="J858" s="57">
        <v>14.9496499202802</v>
      </c>
      <c r="K858" s="57">
        <v>23.826040789132001</v>
      </c>
      <c r="L858" s="57">
        <v>2.6412512388953</v>
      </c>
      <c r="M858" s="57">
        <v>1.19938834457471</v>
      </c>
      <c r="N858" s="57">
        <v>15.956829445355099</v>
      </c>
      <c r="O858" s="57">
        <v>24.277535884982001</v>
      </c>
      <c r="P858" s="57"/>
    </row>
    <row r="859" spans="1:16" x14ac:dyDescent="0.3">
      <c r="A859" s="39" t="s">
        <v>255</v>
      </c>
      <c r="B859" s="39" t="s">
        <v>374</v>
      </c>
      <c r="C859" s="39" t="s">
        <v>363</v>
      </c>
      <c r="D859" s="62" t="str">
        <f>INDEX('R0. Region mapping'!$C$9:$C$24,MATCH($C859,'R0. Region mapping'!$A$9:$A$24,0))</f>
        <v>NAM</v>
      </c>
      <c r="E859" s="57">
        <v>69.841074808809196</v>
      </c>
      <c r="F859" s="57"/>
      <c r="G859" s="57"/>
      <c r="H859" s="57"/>
      <c r="I859" s="57"/>
      <c r="J859" s="57">
        <v>60.199490013691701</v>
      </c>
      <c r="K859" s="57">
        <v>111.222927812404</v>
      </c>
      <c r="L859" s="57"/>
      <c r="M859" s="57">
        <v>5.2869839317915002</v>
      </c>
      <c r="N859" s="57">
        <v>36.312460005185798</v>
      </c>
      <c r="O859" s="57">
        <v>101.51126568500599</v>
      </c>
      <c r="P859" s="57"/>
    </row>
    <row r="860" spans="1:16" x14ac:dyDescent="0.3">
      <c r="A860" s="39" t="s">
        <v>255</v>
      </c>
      <c r="B860" s="39" t="s">
        <v>374</v>
      </c>
      <c r="C860" s="39" t="s">
        <v>365</v>
      </c>
      <c r="D860" s="62" t="str">
        <f>INDEX('R0. Region mapping'!$C$9:$C$24,MATCH($C860,'R0. Region mapping'!$A$9:$A$24,0))</f>
        <v>EUR</v>
      </c>
      <c r="E860" s="57">
        <v>101.547794336724</v>
      </c>
      <c r="F860" s="57"/>
      <c r="G860" s="57"/>
      <c r="H860" s="57"/>
      <c r="I860" s="57"/>
      <c r="J860" s="57">
        <v>104.035988748343</v>
      </c>
      <c r="K860" s="57">
        <v>76.1404371730912</v>
      </c>
      <c r="L860" s="57"/>
      <c r="M860" s="57"/>
      <c r="N860" s="57">
        <v>80.507907485773501</v>
      </c>
      <c r="O860" s="57">
        <v>71.201436156035498</v>
      </c>
      <c r="P860" s="57"/>
    </row>
    <row r="861" spans="1:16" x14ac:dyDescent="0.3">
      <c r="A861" s="39" t="s">
        <v>255</v>
      </c>
      <c r="B861" s="39" t="s">
        <v>300</v>
      </c>
      <c r="C861" s="39" t="s">
        <v>258</v>
      </c>
      <c r="D861" s="62" t="str">
        <f>INDEX('R0. Region mapping'!$C$9:$C$24,MATCH($C861,'R0. Region mapping'!$A$9:$A$24,0))</f>
        <v>AFR</v>
      </c>
      <c r="E861" s="57"/>
      <c r="F861" s="57">
        <v>9.6271169319645106E-3</v>
      </c>
      <c r="G861" s="57"/>
      <c r="H861" s="57">
        <v>1.41248559344415E-2</v>
      </c>
      <c r="I861" s="57"/>
      <c r="J861" s="57"/>
      <c r="K861" s="57"/>
      <c r="L861" s="57"/>
      <c r="M861" s="57">
        <v>68.615642829181496</v>
      </c>
      <c r="N861" s="57">
        <v>45.775771589500302</v>
      </c>
      <c r="O861" s="57">
        <v>97.973725372782198</v>
      </c>
      <c r="P861" s="57">
        <v>84.510565275047497</v>
      </c>
    </row>
    <row r="862" spans="1:16" x14ac:dyDescent="0.3">
      <c r="A862" s="39" t="s">
        <v>255</v>
      </c>
      <c r="B862" s="39" t="s">
        <v>300</v>
      </c>
      <c r="C862" s="39" t="s">
        <v>261</v>
      </c>
      <c r="D862" s="62" t="str">
        <f>INDEX('R0. Region mapping'!$C$9:$C$24,MATCH($C862,'R0. Region mapping'!$A$9:$A$24,0))</f>
        <v>AUS</v>
      </c>
      <c r="E862" s="57"/>
      <c r="F862" s="57">
        <v>3.7147728757476697E-2</v>
      </c>
      <c r="G862" s="57"/>
      <c r="H862" s="57"/>
      <c r="I862" s="57"/>
      <c r="J862" s="57"/>
      <c r="K862" s="57"/>
      <c r="L862" s="57"/>
      <c r="M862" s="57">
        <v>0.78137563984818503</v>
      </c>
      <c r="N862" s="57">
        <v>1.0121007087565701</v>
      </c>
      <c r="O862" s="57"/>
      <c r="P862" s="57"/>
    </row>
    <row r="863" spans="1:16" x14ac:dyDescent="0.3">
      <c r="A863" s="39" t="s">
        <v>255</v>
      </c>
      <c r="B863" s="39" t="s">
        <v>300</v>
      </c>
      <c r="C863" s="39" t="s">
        <v>345</v>
      </c>
      <c r="D863" s="62" t="str">
        <f>INDEX('R0. Region mapping'!$C$9:$C$24,MATCH($C863,'R0. Region mapping'!$A$9:$A$24,0))</f>
        <v>LAM</v>
      </c>
      <c r="E863" s="57"/>
      <c r="F863" s="57">
        <v>4.5224836286527299E-2</v>
      </c>
      <c r="G863" s="57"/>
      <c r="H863" s="57"/>
      <c r="I863" s="57"/>
      <c r="J863" s="57"/>
      <c r="K863" s="57"/>
      <c r="L863" s="57">
        <v>13.685108324229599</v>
      </c>
      <c r="M863" s="57"/>
      <c r="N863" s="57"/>
      <c r="O863" s="57"/>
      <c r="P863" s="57"/>
    </row>
    <row r="864" spans="1:16" x14ac:dyDescent="0.3">
      <c r="A864" s="39" t="s">
        <v>255</v>
      </c>
      <c r="B864" s="39" t="s">
        <v>300</v>
      </c>
      <c r="C864" s="39" t="s">
        <v>353</v>
      </c>
      <c r="D864" s="62" t="str">
        <f>INDEX('R0. Region mapping'!$C$9:$C$24,MATCH($C864,'R0. Region mapping'!$A$9:$A$24,0))</f>
        <v>ASI</v>
      </c>
      <c r="E864" s="57"/>
      <c r="F864" s="57"/>
      <c r="G864" s="57"/>
      <c r="H864" s="57">
        <v>0.71737933536276</v>
      </c>
      <c r="I864" s="57"/>
      <c r="J864" s="57">
        <v>0.43556204306334101</v>
      </c>
      <c r="K864" s="57">
        <v>3.12485692580923</v>
      </c>
      <c r="L864" s="57"/>
      <c r="M864" s="57"/>
      <c r="N864" s="57"/>
      <c r="O864" s="57"/>
      <c r="P864" s="57"/>
    </row>
    <row r="865" spans="1:16" x14ac:dyDescent="0.3">
      <c r="A865" s="39" t="s">
        <v>255</v>
      </c>
      <c r="B865" s="39" t="s">
        <v>300</v>
      </c>
      <c r="C865" s="39" t="s">
        <v>355</v>
      </c>
      <c r="D865" s="62" t="str">
        <f>INDEX('R0. Region mapping'!$C$9:$C$24,MATCH($C865,'R0. Region mapping'!$A$9:$A$24,0))</f>
        <v>AFR</v>
      </c>
      <c r="E865" s="57"/>
      <c r="F865" s="57">
        <v>29.8068141903758</v>
      </c>
      <c r="G865" s="57"/>
      <c r="H865" s="57"/>
      <c r="I865" s="57"/>
      <c r="J865" s="57">
        <v>0.84786611872296003</v>
      </c>
      <c r="K865" s="57">
        <v>1.32599672750718</v>
      </c>
      <c r="L865" s="57">
        <v>14.207239996542199</v>
      </c>
      <c r="M865" s="57">
        <v>7.2039418812646003</v>
      </c>
      <c r="N865" s="57"/>
      <c r="O865" s="57">
        <v>2.8147470524652101</v>
      </c>
      <c r="P865" s="57">
        <v>3.55379024890826</v>
      </c>
    </row>
    <row r="866" spans="1:16" x14ac:dyDescent="0.3">
      <c r="A866" s="39" t="s">
        <v>255</v>
      </c>
      <c r="B866" s="39" t="s">
        <v>300</v>
      </c>
      <c r="C866" s="39" t="s">
        <v>359</v>
      </c>
      <c r="D866" s="62" t="str">
        <f>INDEX('R0. Region mapping'!$C$9:$C$24,MATCH($C866,'R0. Region mapping'!$A$9:$A$24,0))</f>
        <v>ASI</v>
      </c>
      <c r="E866" s="57"/>
      <c r="F866" s="57">
        <v>39.034018264840199</v>
      </c>
      <c r="G866" s="57"/>
      <c r="H866" s="57"/>
      <c r="I866" s="57"/>
      <c r="J866" s="57"/>
      <c r="K866" s="57"/>
      <c r="L866" s="57"/>
      <c r="M866" s="57">
        <v>14.819712845474101</v>
      </c>
      <c r="N866" s="57">
        <v>3.6668838463820999</v>
      </c>
      <c r="O866" s="57"/>
      <c r="P866" s="57">
        <v>27.084295910084201</v>
      </c>
    </row>
    <row r="867" spans="1:16" x14ac:dyDescent="0.3">
      <c r="A867" s="39" t="s">
        <v>255</v>
      </c>
      <c r="B867" s="39" t="s">
        <v>300</v>
      </c>
      <c r="C867" s="39" t="s">
        <v>361</v>
      </c>
      <c r="D867" s="62" t="str">
        <f>INDEX('R0. Region mapping'!$C$9:$C$24,MATCH($C867,'R0. Region mapping'!$A$9:$A$24,0))</f>
        <v>ASI</v>
      </c>
      <c r="E867" s="57"/>
      <c r="F867" s="57"/>
      <c r="G867" s="57"/>
      <c r="H867" s="57"/>
      <c r="I867" s="57">
        <v>3.0991142589896301E-3</v>
      </c>
      <c r="J867" s="57"/>
      <c r="K867" s="57"/>
      <c r="L867" s="57"/>
      <c r="M867" s="57"/>
      <c r="N867" s="57"/>
      <c r="O867" s="57"/>
      <c r="P867" s="57"/>
    </row>
    <row r="868" spans="1:16" x14ac:dyDescent="0.3">
      <c r="A868" s="39" t="s">
        <v>255</v>
      </c>
      <c r="B868" s="39" t="s">
        <v>300</v>
      </c>
      <c r="C868" s="39" t="s">
        <v>363</v>
      </c>
      <c r="D868" s="62" t="str">
        <f>INDEX('R0. Region mapping'!$C$9:$C$24,MATCH($C868,'R0. Region mapping'!$A$9:$A$24,0))</f>
        <v>NAM</v>
      </c>
      <c r="E868" s="57"/>
      <c r="F868" s="57">
        <v>0.40733342160341601</v>
      </c>
      <c r="G868" s="57">
        <v>0.43540518942072398</v>
      </c>
      <c r="H868" s="57"/>
      <c r="I868" s="57"/>
      <c r="J868" s="57"/>
      <c r="K868" s="57"/>
      <c r="L868" s="57"/>
      <c r="M868" s="57">
        <v>8.8326624660425495</v>
      </c>
      <c r="N868" s="57"/>
      <c r="O868" s="57"/>
      <c r="P868" s="57"/>
    </row>
    <row r="869" spans="1:16" x14ac:dyDescent="0.3">
      <c r="A869" s="39" t="s">
        <v>255</v>
      </c>
      <c r="B869" s="39" t="s">
        <v>300</v>
      </c>
      <c r="C869" s="39" t="s">
        <v>365</v>
      </c>
      <c r="D869" s="62" t="str">
        <f>INDEX('R0. Region mapping'!$C$9:$C$24,MATCH($C869,'R0. Region mapping'!$A$9:$A$24,0))</f>
        <v>EUR</v>
      </c>
      <c r="E869" s="57"/>
      <c r="F869" s="57"/>
      <c r="G869" s="57">
        <v>20.097602739726</v>
      </c>
      <c r="H869" s="57"/>
      <c r="I869" s="57"/>
      <c r="J869" s="57"/>
      <c r="K869" s="57"/>
      <c r="L869" s="57"/>
      <c r="M869" s="57"/>
      <c r="N869" s="57"/>
      <c r="O869" s="57"/>
      <c r="P869" s="57"/>
    </row>
    <row r="870" spans="1:16" x14ac:dyDescent="0.3">
      <c r="A870" s="39" t="s">
        <v>255</v>
      </c>
      <c r="B870" s="39" t="s">
        <v>288</v>
      </c>
      <c r="C870" s="39" t="s">
        <v>258</v>
      </c>
      <c r="D870" s="62" t="str">
        <f>INDEX('R0. Region mapping'!$C$9:$C$24,MATCH($C870,'R0. Region mapping'!$A$9:$A$24,0))</f>
        <v>AFR</v>
      </c>
      <c r="E870" s="57"/>
      <c r="F870" s="57"/>
      <c r="G870" s="57"/>
      <c r="H870" s="57">
        <v>7.9133486466894998E-2</v>
      </c>
      <c r="I870" s="57">
        <v>7.4496752608447306E-2</v>
      </c>
      <c r="J870" s="57">
        <v>1.7412816511564699</v>
      </c>
      <c r="K870" s="57">
        <v>10.620278518954199</v>
      </c>
      <c r="L870" s="57">
        <v>68.010131541798003</v>
      </c>
      <c r="M870" s="57">
        <v>2728.1508243274384</v>
      </c>
      <c r="N870" s="57">
        <v>809.6205403815851</v>
      </c>
      <c r="O870" s="57">
        <v>448.67108489185364</v>
      </c>
      <c r="P870" s="57">
        <v>3391.3658607571624</v>
      </c>
    </row>
    <row r="871" spans="1:16" x14ac:dyDescent="0.3">
      <c r="A871" s="39" t="s">
        <v>255</v>
      </c>
      <c r="B871" s="39" t="s">
        <v>288</v>
      </c>
      <c r="C871" s="39" t="s">
        <v>261</v>
      </c>
      <c r="D871" s="62" t="str">
        <f>INDEX('R0. Region mapping'!$C$9:$C$24,MATCH($C871,'R0. Region mapping'!$A$9:$A$24,0))</f>
        <v>AUS</v>
      </c>
      <c r="E871" s="57"/>
      <c r="F871" s="57">
        <v>2.1885387145361999E-4</v>
      </c>
      <c r="G871" s="57">
        <v>2.9942685958658499</v>
      </c>
      <c r="H871" s="57">
        <v>4.7541548581442301E-4</v>
      </c>
      <c r="I871" s="57">
        <v>0.69828567158577404</v>
      </c>
      <c r="J871" s="57">
        <v>18.498888667296651</v>
      </c>
      <c r="K871" s="57">
        <v>9.8430728800532794</v>
      </c>
      <c r="L871" s="57">
        <v>11.4672184970934</v>
      </c>
      <c r="M871" s="57">
        <v>31.770513197900002</v>
      </c>
      <c r="N871" s="57">
        <v>10.9583730000743</v>
      </c>
      <c r="O871" s="57">
        <v>20.3863190611645</v>
      </c>
      <c r="P871" s="57">
        <v>22.627070210563701</v>
      </c>
    </row>
    <row r="872" spans="1:16" x14ac:dyDescent="0.3">
      <c r="A872" s="39" t="s">
        <v>255</v>
      </c>
      <c r="B872" s="39" t="s">
        <v>288</v>
      </c>
      <c r="C872" s="39" t="s">
        <v>341</v>
      </c>
      <c r="D872" s="62" t="str">
        <f>INDEX('R0. Region mapping'!$C$9:$C$24,MATCH($C872,'R0. Region mapping'!$A$9:$A$24,0))</f>
        <v>NAM</v>
      </c>
      <c r="E872" s="57"/>
      <c r="F872" s="57">
        <v>3.3822871042832201E-4</v>
      </c>
      <c r="G872" s="57">
        <v>8.4557177607080304E-4</v>
      </c>
      <c r="H872" s="57">
        <v>3.47416265353118</v>
      </c>
      <c r="I872" s="57">
        <v>18.083557944787199</v>
      </c>
      <c r="J872" s="57">
        <v>116.42825437593871</v>
      </c>
      <c r="K872" s="57">
        <v>24.7638068951861</v>
      </c>
      <c r="L872" s="57">
        <v>206.38726560133472</v>
      </c>
      <c r="M872" s="57">
        <v>111.76140684717261</v>
      </c>
      <c r="N872" s="57">
        <v>41.698601050570502</v>
      </c>
      <c r="O872" s="57">
        <v>195.53849899722061</v>
      </c>
      <c r="P872" s="57">
        <v>275.57354353844158</v>
      </c>
    </row>
    <row r="873" spans="1:16" x14ac:dyDescent="0.3">
      <c r="A873" s="39" t="s">
        <v>255</v>
      </c>
      <c r="B873" s="39" t="s">
        <v>288</v>
      </c>
      <c r="C873" s="39" t="s">
        <v>343</v>
      </c>
      <c r="D873" s="62" t="str">
        <f>INDEX('R0. Region mapping'!$C$9:$C$24,MATCH($C873,'R0. Region mapping'!$A$9:$A$24,0))</f>
        <v>ASI</v>
      </c>
      <c r="E873" s="57"/>
      <c r="F873" s="57">
        <v>0.22</v>
      </c>
      <c r="G873" s="57">
        <v>6.78</v>
      </c>
      <c r="H873" s="57">
        <v>21.012588913277799</v>
      </c>
      <c r="I873" s="57">
        <v>1.7618485468356</v>
      </c>
      <c r="J873" s="57">
        <v>163.739501677216</v>
      </c>
      <c r="K873" s="57">
        <v>983.10353472308793</v>
      </c>
      <c r="L873" s="57">
        <v>2702.6878379130458</v>
      </c>
      <c r="M873" s="57">
        <v>3158.5771273075111</v>
      </c>
      <c r="N873" s="57">
        <v>2061.1914706245652</v>
      </c>
      <c r="O873" s="57">
        <v>3301.0980495981462</v>
      </c>
      <c r="P873" s="57">
        <v>3154.7572457957349</v>
      </c>
    </row>
    <row r="874" spans="1:16" x14ac:dyDescent="0.3">
      <c r="A874" s="39" t="s">
        <v>255</v>
      </c>
      <c r="B874" s="39" t="s">
        <v>288</v>
      </c>
      <c r="C874" s="39" t="s">
        <v>345</v>
      </c>
      <c r="D874" s="62" t="str">
        <f>INDEX('R0. Region mapping'!$C$9:$C$24,MATCH($C874,'R0. Region mapping'!$A$9:$A$24,0))</f>
        <v>LAM</v>
      </c>
      <c r="E874" s="57"/>
      <c r="F874" s="57"/>
      <c r="G874" s="57">
        <v>5.6260603980782399E-2</v>
      </c>
      <c r="H874" s="57"/>
      <c r="I874" s="57">
        <v>1.2695422040368901E-2</v>
      </c>
      <c r="J874" s="57">
        <v>0.34528233536912101</v>
      </c>
      <c r="K874" s="57">
        <v>1.9395050497803099</v>
      </c>
      <c r="L874" s="57">
        <v>12.5383626977228</v>
      </c>
      <c r="M874" s="57">
        <v>3358.5437158584732</v>
      </c>
      <c r="N874" s="57">
        <v>210.34950508963601</v>
      </c>
      <c r="O874" s="57">
        <v>186.15844135893701</v>
      </c>
      <c r="P874" s="57">
        <v>3227.1303695250331</v>
      </c>
    </row>
    <row r="875" spans="1:16" x14ac:dyDescent="0.3">
      <c r="A875" s="39" t="s">
        <v>255</v>
      </c>
      <c r="B875" s="39" t="s">
        <v>288</v>
      </c>
      <c r="C875" s="39" t="s">
        <v>347</v>
      </c>
      <c r="D875" s="62" t="str">
        <f>INDEX('R0. Region mapping'!$C$9:$C$24,MATCH($C875,'R0. Region mapping'!$A$9:$A$24,0))</f>
        <v>EUR</v>
      </c>
      <c r="E875" s="57"/>
      <c r="F875" s="57"/>
      <c r="G875" s="57">
        <v>2</v>
      </c>
      <c r="H875" s="57">
        <v>4.8985707277525901</v>
      </c>
      <c r="I875" s="57">
        <v>0.46512724691125101</v>
      </c>
      <c r="J875" s="57">
        <v>40.472241605930797</v>
      </c>
      <c r="K875" s="57">
        <v>167.71691981922862</v>
      </c>
      <c r="L875" s="57">
        <v>16.2352457011844</v>
      </c>
      <c r="M875" s="57">
        <v>31.625567632576601</v>
      </c>
      <c r="N875" s="57">
        <v>171.2886951638348</v>
      </c>
      <c r="O875" s="57">
        <v>30.8960460272076</v>
      </c>
      <c r="P875" s="57">
        <v>34.231570592087202</v>
      </c>
    </row>
    <row r="876" spans="1:16" x14ac:dyDescent="0.3">
      <c r="A876" s="39" t="s">
        <v>255</v>
      </c>
      <c r="B876" s="39" t="s">
        <v>288</v>
      </c>
      <c r="C876" s="39" t="s">
        <v>349</v>
      </c>
      <c r="D876" s="62" t="str">
        <f>INDEX('R0. Region mapping'!$C$9:$C$24,MATCH($C876,'R0. Region mapping'!$A$9:$A$24,0))</f>
        <v>ASI</v>
      </c>
      <c r="E876" s="57"/>
      <c r="F876" s="57"/>
      <c r="G876" s="57"/>
      <c r="H876" s="57"/>
      <c r="I876" s="57"/>
      <c r="J876" s="57">
        <v>4.0000000000000002E-4</v>
      </c>
      <c r="K876" s="57">
        <v>2.5605004738760498E-3</v>
      </c>
      <c r="L876" s="57">
        <v>1.6566131877203599E-2</v>
      </c>
      <c r="M876" s="57">
        <v>104.457418133103</v>
      </c>
      <c r="N876" s="57">
        <v>8.3133559115301306E-3</v>
      </c>
      <c r="O876" s="57">
        <v>45.898386336265503</v>
      </c>
      <c r="P876" s="57">
        <v>58.571172377248502</v>
      </c>
    </row>
    <row r="877" spans="1:16" x14ac:dyDescent="0.3">
      <c r="A877" s="39" t="s">
        <v>255</v>
      </c>
      <c r="B877" s="39" t="s">
        <v>288</v>
      </c>
      <c r="C877" s="39" t="s">
        <v>351</v>
      </c>
      <c r="D877" s="62" t="str">
        <f>INDEX('R0. Region mapping'!$C$9:$C$24,MATCH($C877,'R0. Region mapping'!$A$9:$A$24,0))</f>
        <v>ASI</v>
      </c>
      <c r="E877" s="57"/>
      <c r="F877" s="57">
        <v>0.14000000000000001</v>
      </c>
      <c r="G877" s="57">
        <v>0.18831530542210001</v>
      </c>
      <c r="H877" s="57">
        <v>4.6712696945778998</v>
      </c>
      <c r="I877" s="57">
        <v>0.16059461271903999</v>
      </c>
      <c r="J877" s="57">
        <v>28.77030033053687</v>
      </c>
      <c r="K877" s="57">
        <v>175.98930504630499</v>
      </c>
      <c r="L877" s="57">
        <v>1108.6093295073852</v>
      </c>
      <c r="M877" s="57">
        <v>1496.4532476907771</v>
      </c>
      <c r="N877" s="57">
        <v>936.41721604136205</v>
      </c>
      <c r="O877" s="57">
        <v>1753.5704181343949</v>
      </c>
      <c r="P877" s="57">
        <v>1690.8615781143301</v>
      </c>
    </row>
    <row r="878" spans="1:16" x14ac:dyDescent="0.3">
      <c r="A878" s="39" t="s">
        <v>255</v>
      </c>
      <c r="B878" s="39" t="s">
        <v>288</v>
      </c>
      <c r="C878" s="39" t="s">
        <v>353</v>
      </c>
      <c r="D878" s="62" t="str">
        <f>INDEX('R0. Region mapping'!$C$9:$C$24,MATCH($C878,'R0. Region mapping'!$A$9:$A$24,0))</f>
        <v>ASI</v>
      </c>
      <c r="E878" s="57"/>
      <c r="F878" s="57">
        <v>2.15</v>
      </c>
      <c r="G878" s="57">
        <v>4.8499999999999996</v>
      </c>
      <c r="H878" s="57"/>
      <c r="I878" s="57">
        <v>2.92777192186839</v>
      </c>
      <c r="J878" s="57">
        <v>41.878825870488697</v>
      </c>
      <c r="K878" s="57">
        <v>218.87143637689059</v>
      </c>
      <c r="L878" s="57">
        <v>20.039074863956799</v>
      </c>
      <c r="M878" s="57">
        <v>83.789862265405205</v>
      </c>
      <c r="N878" s="57">
        <v>167.36511424492818</v>
      </c>
      <c r="O878" s="57">
        <v>38.1455259346532</v>
      </c>
      <c r="P878" s="57">
        <v>99.927294815171095</v>
      </c>
    </row>
    <row r="879" spans="1:16" x14ac:dyDescent="0.3">
      <c r="A879" s="39" t="s">
        <v>255</v>
      </c>
      <c r="B879" s="39" t="s">
        <v>288</v>
      </c>
      <c r="C879" s="39" t="s">
        <v>355</v>
      </c>
      <c r="D879" s="62" t="str">
        <f>INDEX('R0. Region mapping'!$C$9:$C$24,MATCH($C879,'R0. Region mapping'!$A$9:$A$24,0))</f>
        <v>AFR</v>
      </c>
      <c r="E879" s="57"/>
      <c r="F879" s="57">
        <v>1.98958064957836E-5</v>
      </c>
      <c r="G879" s="57">
        <v>0.112000171222097</v>
      </c>
      <c r="H879" s="57"/>
      <c r="I879" s="57">
        <v>2.58267351006377E-2</v>
      </c>
      <c r="J879" s="57">
        <v>0.69163932873695</v>
      </c>
      <c r="K879" s="57">
        <v>3.8878599457364</v>
      </c>
      <c r="L879" s="57">
        <v>25.131966702396099</v>
      </c>
      <c r="M879" s="57">
        <v>1235.7217155612441</v>
      </c>
      <c r="N879" s="57">
        <v>152.37389313557321</v>
      </c>
      <c r="O879" s="57">
        <v>372.49987483775647</v>
      </c>
      <c r="P879" s="57">
        <v>1682.2855365033222</v>
      </c>
    </row>
    <row r="880" spans="1:16" x14ac:dyDescent="0.3">
      <c r="A880" s="39" t="s">
        <v>255</v>
      </c>
      <c r="B880" s="39" t="s">
        <v>288</v>
      </c>
      <c r="C880" s="39" t="s">
        <v>357</v>
      </c>
      <c r="D880" s="62" t="str">
        <f>INDEX('R0. Region mapping'!$C$9:$C$24,MATCH($C880,'R0. Region mapping'!$A$9:$A$24,0))</f>
        <v>LAM</v>
      </c>
      <c r="E880" s="57"/>
      <c r="F880" s="57"/>
      <c r="G880" s="57">
        <v>5.6260603980782399E-2</v>
      </c>
      <c r="H880" s="57"/>
      <c r="I880" s="57">
        <v>1.2695422040368901E-2</v>
      </c>
      <c r="J880" s="57">
        <v>0.34528233536912101</v>
      </c>
      <c r="K880" s="57">
        <v>5.1772634795914096E-3</v>
      </c>
      <c r="L880" s="57">
        <v>0.15840516456016801</v>
      </c>
      <c r="M880" s="57">
        <v>0.19546976833183299</v>
      </c>
      <c r="N880" s="57">
        <v>7.2092266796039806E-2</v>
      </c>
      <c r="O880" s="57">
        <v>0.17428812548450001</v>
      </c>
      <c r="P880" s="57">
        <v>0.140868432501424</v>
      </c>
    </row>
    <row r="881" spans="1:16" x14ac:dyDescent="0.3">
      <c r="A881" s="39" t="s">
        <v>255</v>
      </c>
      <c r="B881" s="39" t="s">
        <v>288</v>
      </c>
      <c r="C881" s="39" t="s">
        <v>359</v>
      </c>
      <c r="D881" s="62" t="str">
        <f>INDEX('R0. Region mapping'!$C$9:$C$24,MATCH($C881,'R0. Region mapping'!$A$9:$A$24,0))</f>
        <v>ASI</v>
      </c>
      <c r="E881" s="57"/>
      <c r="F881" s="57"/>
      <c r="G881" s="57"/>
      <c r="H881" s="57"/>
      <c r="I881" s="57"/>
      <c r="J881" s="57">
        <v>4.0000000000000002E-4</v>
      </c>
      <c r="K881" s="57">
        <v>2.5605004738760498E-3</v>
      </c>
      <c r="L881" s="57">
        <v>1.6566131877203599E-2</v>
      </c>
      <c r="M881" s="57">
        <v>1093.1191521350129</v>
      </c>
      <c r="N881" s="57">
        <v>727.45459023563046</v>
      </c>
      <c r="O881" s="57">
        <v>666.33249091572725</v>
      </c>
      <c r="P881" s="57">
        <v>1151.4404249128431</v>
      </c>
    </row>
    <row r="882" spans="1:16" x14ac:dyDescent="0.3">
      <c r="A882" s="39" t="s">
        <v>255</v>
      </c>
      <c r="B882" s="39" t="s">
        <v>288</v>
      </c>
      <c r="C882" s="39" t="s">
        <v>361</v>
      </c>
      <c r="D882" s="62" t="str">
        <f>INDEX('R0. Region mapping'!$C$9:$C$24,MATCH($C882,'R0. Region mapping'!$A$9:$A$24,0))</f>
        <v>ASI</v>
      </c>
      <c r="E882" s="57"/>
      <c r="F882" s="57">
        <v>0.44944911955078798</v>
      </c>
      <c r="G882" s="57">
        <v>0.24367362421081801</v>
      </c>
      <c r="H882" s="57"/>
      <c r="I882" s="57">
        <v>0.432588909781497</v>
      </c>
      <c r="J882" s="57">
        <v>4.0046613519199035</v>
      </c>
      <c r="K882" s="57">
        <v>24.158044647643578</v>
      </c>
      <c r="L882" s="57">
        <v>155.00183710167795</v>
      </c>
      <c r="M882" s="57">
        <v>71.267417667029704</v>
      </c>
      <c r="N882" s="57">
        <v>26.031558644947907</v>
      </c>
      <c r="O882" s="57">
        <v>181.18576283396081</v>
      </c>
      <c r="P882" s="57">
        <v>71.003015979145118</v>
      </c>
    </row>
    <row r="883" spans="1:16" x14ac:dyDescent="0.3">
      <c r="A883" s="39" t="s">
        <v>255</v>
      </c>
      <c r="B883" s="39" t="s">
        <v>288</v>
      </c>
      <c r="C883" s="39" t="s">
        <v>363</v>
      </c>
      <c r="D883" s="62" t="str">
        <f>INDEX('R0. Region mapping'!$C$9:$C$24,MATCH($C883,'R0. Region mapping'!$A$9:$A$24,0))</f>
        <v>NAM</v>
      </c>
      <c r="E883" s="57"/>
      <c r="F883" s="57">
        <v>0.909375419784207</v>
      </c>
      <c r="G883" s="57">
        <v>6.8717262206934002</v>
      </c>
      <c r="H883" s="57">
        <v>2.0343319531094299</v>
      </c>
      <c r="I883" s="57">
        <v>2.4214947940406701</v>
      </c>
      <c r="J883" s="57">
        <v>60.187507260666301</v>
      </c>
      <c r="K883" s="57">
        <v>348.1839097009493</v>
      </c>
      <c r="L883" s="57">
        <v>2142.9183800093792</v>
      </c>
      <c r="M883" s="57">
        <v>428.129093277805</v>
      </c>
      <c r="N883" s="57">
        <v>263.96509173012299</v>
      </c>
      <c r="O883" s="57">
        <v>2203.333325419615</v>
      </c>
      <c r="P883" s="57">
        <v>436.32021772309298</v>
      </c>
    </row>
    <row r="884" spans="1:16" x14ac:dyDescent="0.3">
      <c r="A884" s="39" t="s">
        <v>255</v>
      </c>
      <c r="B884" s="39" t="s">
        <v>288</v>
      </c>
      <c r="C884" s="39" t="s">
        <v>365</v>
      </c>
      <c r="D884" s="62" t="str">
        <f>INDEX('R0. Region mapping'!$C$9:$C$24,MATCH($C884,'R0. Region mapping'!$A$9:$A$24,0))</f>
        <v>EUR</v>
      </c>
      <c r="E884" s="57"/>
      <c r="F884" s="57">
        <v>8.7683073662258693</v>
      </c>
      <c r="G884" s="57">
        <v>58.566065219217599</v>
      </c>
      <c r="H884" s="57">
        <v>13.829467155798399</v>
      </c>
      <c r="I884" s="57">
        <v>26.256349353014102</v>
      </c>
      <c r="J884" s="57">
        <v>520.24596323747801</v>
      </c>
      <c r="K884" s="57">
        <v>717.73930527404195</v>
      </c>
      <c r="L884" s="57">
        <v>542.90232337726798</v>
      </c>
      <c r="M884" s="57">
        <v>783.67318292650293</v>
      </c>
      <c r="N884" s="57">
        <v>733.76605013899598</v>
      </c>
      <c r="O884" s="57">
        <v>579.55344219461597</v>
      </c>
      <c r="P884" s="57">
        <v>776.69836209108701</v>
      </c>
    </row>
    <row r="885" spans="1:16" x14ac:dyDescent="0.3">
      <c r="A885" s="39" t="s">
        <v>255</v>
      </c>
      <c r="B885" s="39" t="s">
        <v>291</v>
      </c>
      <c r="C885" s="39" t="s">
        <v>258</v>
      </c>
      <c r="D885" s="62" t="str">
        <f>INDEX('R0. Region mapping'!$C$9:$C$24,MATCH($C885,'R0. Region mapping'!$A$9:$A$24,0))</f>
        <v>AFR</v>
      </c>
      <c r="E885" s="57"/>
      <c r="F885" s="57"/>
      <c r="G885" s="57"/>
      <c r="H885" s="57"/>
      <c r="I885" s="57"/>
      <c r="J885" s="57">
        <v>4.0000000000000002E-4</v>
      </c>
      <c r="K885" s="57">
        <v>2.5605004738760498E-3</v>
      </c>
      <c r="L885" s="57">
        <v>1.6566131877203599E-2</v>
      </c>
      <c r="M885" s="57">
        <v>9.49135865847803E-4</v>
      </c>
      <c r="N885" s="57">
        <v>8.3133559115301306E-3</v>
      </c>
      <c r="O885" s="57">
        <v>9.3053830782980802E-3</v>
      </c>
      <c r="P885" s="57">
        <v>3.7843331980717898E-3</v>
      </c>
    </row>
    <row r="886" spans="1:16" x14ac:dyDescent="0.3">
      <c r="A886" s="39" t="s">
        <v>255</v>
      </c>
      <c r="B886" s="39" t="s">
        <v>291</v>
      </c>
      <c r="C886" s="39" t="s">
        <v>261</v>
      </c>
      <c r="D886" s="62" t="str">
        <f>INDEX('R0. Region mapping'!$C$9:$C$24,MATCH($C886,'R0. Region mapping'!$A$9:$A$24,0))</f>
        <v>AUS</v>
      </c>
      <c r="E886" s="57"/>
      <c r="F886" s="57"/>
      <c r="G886" s="57"/>
      <c r="H886" s="57">
        <v>1.599994E-3</v>
      </c>
      <c r="I886" s="57"/>
      <c r="J886" s="57"/>
      <c r="K886" s="57">
        <v>4.9709589425840596E-4</v>
      </c>
      <c r="L886" s="57"/>
      <c r="M886" s="57"/>
      <c r="N886" s="57"/>
      <c r="O886" s="57"/>
      <c r="P886" s="57"/>
    </row>
    <row r="887" spans="1:16" x14ac:dyDescent="0.3">
      <c r="A887" s="39" t="s">
        <v>255</v>
      </c>
      <c r="B887" s="39" t="s">
        <v>291</v>
      </c>
      <c r="C887" s="39" t="s">
        <v>343</v>
      </c>
      <c r="D887" s="62" t="str">
        <f>INDEX('R0. Region mapping'!$C$9:$C$24,MATCH($C887,'R0. Region mapping'!$A$9:$A$24,0))</f>
        <v>ASI</v>
      </c>
      <c r="E887" s="57"/>
      <c r="F887" s="57"/>
      <c r="G887" s="57"/>
      <c r="H887" s="57">
        <v>4.9599850000000001E-2</v>
      </c>
      <c r="I887" s="57"/>
      <c r="J887" s="57">
        <v>0.29009110566620899</v>
      </c>
      <c r="K887" s="57">
        <v>1.7452736781881999</v>
      </c>
      <c r="L887" s="57">
        <v>11.121357233388901</v>
      </c>
      <c r="M887" s="57">
        <v>321.23482377346102</v>
      </c>
      <c r="N887" s="57">
        <v>61.420030953182803</v>
      </c>
      <c r="O887" s="57">
        <v>147.35782324412099</v>
      </c>
      <c r="P887" s="57">
        <v>207.09441717530001</v>
      </c>
    </row>
    <row r="888" spans="1:16" x14ac:dyDescent="0.3">
      <c r="A888" s="39" t="s">
        <v>255</v>
      </c>
      <c r="B888" s="39" t="s">
        <v>291</v>
      </c>
      <c r="C888" s="39" t="s">
        <v>347</v>
      </c>
      <c r="D888" s="62" t="str">
        <f>INDEX('R0. Region mapping'!$C$9:$C$24,MATCH($C888,'R0. Region mapping'!$A$9:$A$24,0))</f>
        <v>EUR</v>
      </c>
      <c r="E888" s="57">
        <v>11.1111111111111</v>
      </c>
      <c r="F888" s="57"/>
      <c r="G888" s="57"/>
      <c r="H888" s="57">
        <v>0.88298415834809396</v>
      </c>
      <c r="I888" s="57">
        <v>10.227326952763001</v>
      </c>
      <c r="J888" s="57">
        <v>0.38710638613814702</v>
      </c>
      <c r="K888" s="57">
        <v>4.9876750834355397</v>
      </c>
      <c r="L888" s="57">
        <v>5.90399049402623</v>
      </c>
      <c r="M888" s="57">
        <v>2.40779585438891</v>
      </c>
      <c r="N888" s="57">
        <v>5.3898243219739497</v>
      </c>
      <c r="O888" s="57">
        <v>4.3676668658720104</v>
      </c>
      <c r="P888" s="57">
        <v>3.7174396177611699</v>
      </c>
    </row>
    <row r="889" spans="1:16" x14ac:dyDescent="0.3">
      <c r="A889" s="39" t="s">
        <v>255</v>
      </c>
      <c r="B889" s="39" t="s">
        <v>291</v>
      </c>
      <c r="C889" s="39" t="s">
        <v>351</v>
      </c>
      <c r="D889" s="62" t="str">
        <f>INDEX('R0. Region mapping'!$C$9:$C$24,MATCH($C889,'R0. Region mapping'!$A$9:$A$24,0))</f>
        <v>ASI</v>
      </c>
      <c r="E889" s="57"/>
      <c r="F889" s="57"/>
      <c r="G889" s="57"/>
      <c r="H889" s="57"/>
      <c r="I889" s="57"/>
      <c r="J889" s="57">
        <v>4.0000000000000002E-4</v>
      </c>
      <c r="K889" s="57">
        <v>2.5605004738760498E-3</v>
      </c>
      <c r="L889" s="57">
        <v>1.6566131877203599E-2</v>
      </c>
      <c r="M889" s="57">
        <v>230.34710744325599</v>
      </c>
      <c r="N889" s="57">
        <v>8.3133559115301306E-3</v>
      </c>
      <c r="O889" s="57">
        <v>101.203358822727</v>
      </c>
      <c r="P889" s="57">
        <v>129.15588920093899</v>
      </c>
    </row>
    <row r="890" spans="1:16" x14ac:dyDescent="0.3">
      <c r="A890" s="39" t="s">
        <v>255</v>
      </c>
      <c r="B890" s="39" t="s">
        <v>291</v>
      </c>
      <c r="C890" s="39" t="s">
        <v>355</v>
      </c>
      <c r="D890" s="62" t="str">
        <f>INDEX('R0. Region mapping'!$C$9:$C$24,MATCH($C890,'R0. Region mapping'!$A$9:$A$24,0))</f>
        <v>AFR</v>
      </c>
      <c r="E890" s="57"/>
      <c r="F890" s="57"/>
      <c r="G890" s="57"/>
      <c r="H890" s="57"/>
      <c r="I890" s="57"/>
      <c r="J890" s="57">
        <v>4.0000000000000002E-4</v>
      </c>
      <c r="K890" s="57">
        <v>2.5605004738760498E-3</v>
      </c>
      <c r="L890" s="57">
        <v>1.6566131877203599E-2</v>
      </c>
      <c r="M890" s="57">
        <v>177.093339708478</v>
      </c>
      <c r="N890" s="57">
        <v>8.3133559115301306E-3</v>
      </c>
      <c r="O890" s="57">
        <v>77.808288300976599</v>
      </c>
      <c r="P890" s="57">
        <v>104.330858253881</v>
      </c>
    </row>
    <row r="891" spans="1:16" x14ac:dyDescent="0.3">
      <c r="A891" s="39" t="s">
        <v>255</v>
      </c>
      <c r="B891" s="39" t="s">
        <v>291</v>
      </c>
      <c r="C891" s="39" t="s">
        <v>359</v>
      </c>
      <c r="D891" s="62" t="str">
        <f>INDEX('R0. Region mapping'!$C$9:$C$24,MATCH($C891,'R0. Region mapping'!$A$9:$A$24,0))</f>
        <v>ASI</v>
      </c>
      <c r="E891" s="57"/>
      <c r="F891" s="57"/>
      <c r="G891" s="57"/>
      <c r="H891" s="57"/>
      <c r="I891" s="57"/>
      <c r="J891" s="57">
        <v>4.0000000000000002E-4</v>
      </c>
      <c r="K891" s="57"/>
      <c r="L891" s="57"/>
      <c r="M891" s="57"/>
      <c r="N891" s="57"/>
      <c r="O891" s="57"/>
      <c r="P891" s="57"/>
    </row>
    <row r="892" spans="1:16" x14ac:dyDescent="0.3">
      <c r="A892" s="39" t="s">
        <v>255</v>
      </c>
      <c r="B892" s="39" t="s">
        <v>291</v>
      </c>
      <c r="C892" s="39" t="s">
        <v>361</v>
      </c>
      <c r="D892" s="62" t="str">
        <f>INDEX('R0. Region mapping'!$C$9:$C$24,MATCH($C892,'R0. Region mapping'!$A$9:$A$24,0))</f>
        <v>ASI</v>
      </c>
      <c r="E892" s="57"/>
      <c r="F892" s="57"/>
      <c r="G892" s="57"/>
      <c r="H892" s="57"/>
      <c r="I892" s="57"/>
      <c r="J892" s="57">
        <v>4.0000000000000002E-4</v>
      </c>
      <c r="K892" s="57"/>
      <c r="L892" s="57"/>
      <c r="M892" s="57"/>
      <c r="N892" s="57"/>
      <c r="O892" s="57"/>
      <c r="P892" s="57"/>
    </row>
    <row r="893" spans="1:16" x14ac:dyDescent="0.3">
      <c r="A893" s="39" t="s">
        <v>255</v>
      </c>
      <c r="B893" s="39" t="s">
        <v>291</v>
      </c>
      <c r="C893" s="39" t="s">
        <v>363</v>
      </c>
      <c r="D893" s="62" t="str">
        <f>INDEX('R0. Region mapping'!$C$9:$C$24,MATCH($C893,'R0. Region mapping'!$A$9:$A$24,0))</f>
        <v>NAM</v>
      </c>
      <c r="E893" s="57"/>
      <c r="F893" s="57">
        <v>3.4857452980612798E-3</v>
      </c>
      <c r="G893" s="57">
        <v>8.7143632451532095E-3</v>
      </c>
      <c r="H893" s="57">
        <v>1.3542981192245101E-2</v>
      </c>
      <c r="I893" s="57">
        <v>3.0690906810596899E-2</v>
      </c>
      <c r="J893" s="57">
        <v>0.57250086663259303</v>
      </c>
      <c r="K893" s="57">
        <v>4.5295257301908497E-2</v>
      </c>
      <c r="L893" s="57">
        <v>0.26831504592037497</v>
      </c>
      <c r="M893" s="57">
        <v>0.34049260801732301</v>
      </c>
      <c r="N893" s="57">
        <v>0.14287074156173099</v>
      </c>
      <c r="O893" s="57">
        <v>0.29962358462426403</v>
      </c>
      <c r="P893" s="57">
        <v>0.25327476020992301</v>
      </c>
    </row>
    <row r="894" spans="1:16" x14ac:dyDescent="0.3">
      <c r="A894" s="39" t="s">
        <v>255</v>
      </c>
      <c r="B894" s="39" t="s">
        <v>291</v>
      </c>
      <c r="C894" s="39" t="s">
        <v>365</v>
      </c>
      <c r="D894" s="62" t="str">
        <f>INDEX('R0. Region mapping'!$C$9:$C$24,MATCH($C894,'R0. Region mapping'!$A$9:$A$24,0))</f>
        <v>EUR</v>
      </c>
      <c r="E894" s="57"/>
      <c r="F894" s="57">
        <v>4.5314688874796701E-4</v>
      </c>
      <c r="G894" s="57">
        <v>1.0265328672218701</v>
      </c>
      <c r="H894" s="57">
        <v>0.76300718755499197</v>
      </c>
      <c r="I894" s="57">
        <v>0.35502040980224903</v>
      </c>
      <c r="J894" s="57">
        <v>1.0123654840771199</v>
      </c>
      <c r="K894" s="57">
        <v>0.58657377325814097</v>
      </c>
      <c r="L894" s="57">
        <v>0.64340062243203</v>
      </c>
      <c r="M894" s="57">
        <v>0.82490966575834301</v>
      </c>
      <c r="N894" s="57">
        <v>0.611138544775778</v>
      </c>
      <c r="O894" s="57">
        <v>0.72273989815995998</v>
      </c>
      <c r="P894" s="57">
        <v>0.73059724108618695</v>
      </c>
    </row>
    <row r="895" spans="1:16" x14ac:dyDescent="0.3">
      <c r="A895" s="39" t="s">
        <v>255</v>
      </c>
      <c r="B895" s="39" t="s">
        <v>289</v>
      </c>
      <c r="C895" s="39" t="s">
        <v>258</v>
      </c>
      <c r="D895" s="62" t="str">
        <f>INDEX('R0. Region mapping'!$C$9:$C$24,MATCH($C895,'R0. Region mapping'!$A$9:$A$24,0))</f>
        <v>AFR</v>
      </c>
      <c r="E895" s="57"/>
      <c r="F895" s="57">
        <v>0.58305074376686405</v>
      </c>
      <c r="G895" s="57"/>
      <c r="H895" s="57">
        <v>0.40853647298600798</v>
      </c>
      <c r="I895" s="57">
        <v>1.5275044127464299</v>
      </c>
      <c r="J895" s="57">
        <v>12.2685773064901</v>
      </c>
      <c r="K895" s="57">
        <v>76.821798061968295</v>
      </c>
      <c r="L895" s="57">
        <v>491.09459534182798</v>
      </c>
      <c r="M895" s="57">
        <v>810.020717577798</v>
      </c>
      <c r="N895" s="57">
        <v>667.79130779234094</v>
      </c>
      <c r="O895" s="57">
        <v>1019.78587697273</v>
      </c>
      <c r="P895" s="57">
        <v>1239.2969354238701</v>
      </c>
    </row>
    <row r="896" spans="1:16" x14ac:dyDescent="0.3">
      <c r="A896" s="39" t="s">
        <v>255</v>
      </c>
      <c r="B896" s="39" t="s">
        <v>289</v>
      </c>
      <c r="C896" s="39" t="s">
        <v>261</v>
      </c>
      <c r="D896" s="62" t="str">
        <f>INDEX('R0. Region mapping'!$C$9:$C$24,MATCH($C896,'R0. Region mapping'!$A$9:$A$24,0))</f>
        <v>AUS</v>
      </c>
      <c r="E896" s="57"/>
      <c r="F896" s="57">
        <v>2.2497920233401398</v>
      </c>
      <c r="G896" s="57"/>
      <c r="H896" s="57"/>
      <c r="I896" s="57">
        <v>4.20656460244538</v>
      </c>
      <c r="J896" s="57">
        <v>25.624701906804699</v>
      </c>
      <c r="K896" s="57">
        <v>49.826389081947603</v>
      </c>
      <c r="L896" s="57">
        <v>28.4026490258208</v>
      </c>
      <c r="M896" s="57">
        <v>33.895288876493296</v>
      </c>
      <c r="N896" s="57">
        <v>48.180974205949703</v>
      </c>
      <c r="O896" s="57">
        <v>37.721315018286198</v>
      </c>
      <c r="P896" s="57">
        <v>46.588764528901201</v>
      </c>
    </row>
    <row r="897" spans="1:16" x14ac:dyDescent="0.3">
      <c r="A897" s="39" t="s">
        <v>255</v>
      </c>
      <c r="B897" s="39" t="s">
        <v>289</v>
      </c>
      <c r="C897" s="39" t="s">
        <v>341</v>
      </c>
      <c r="D897" s="62" t="str">
        <f>INDEX('R0. Region mapping'!$C$9:$C$24,MATCH($C897,'R0. Region mapping'!$A$9:$A$24,0))</f>
        <v>NAM</v>
      </c>
      <c r="E897" s="57"/>
      <c r="F897" s="57">
        <v>5.2628216875974196</v>
      </c>
      <c r="G897" s="57"/>
      <c r="H897" s="57"/>
      <c r="I897" s="57">
        <v>9.0158776693033804</v>
      </c>
      <c r="J897" s="57">
        <v>52.121508414793198</v>
      </c>
      <c r="K897" s="57">
        <v>139.08969887350401</v>
      </c>
      <c r="L897" s="57">
        <v>253.21957415123501</v>
      </c>
      <c r="M897" s="57">
        <v>177.08119996865801</v>
      </c>
      <c r="N897" s="57">
        <v>283.84574048763301</v>
      </c>
      <c r="O897" s="57">
        <v>313.74294274662799</v>
      </c>
      <c r="P897" s="57">
        <v>207.363890260022</v>
      </c>
    </row>
    <row r="898" spans="1:16" x14ac:dyDescent="0.3">
      <c r="A898" s="39" t="s">
        <v>255</v>
      </c>
      <c r="B898" s="39" t="s">
        <v>289</v>
      </c>
      <c r="C898" s="39" t="s">
        <v>343</v>
      </c>
      <c r="D898" s="62" t="str">
        <f>INDEX('R0. Region mapping'!$C$9:$C$24,MATCH($C898,'R0. Region mapping'!$A$9:$A$24,0))</f>
        <v>ASI</v>
      </c>
      <c r="E898" s="57"/>
      <c r="F898" s="57">
        <v>44.223670504200001</v>
      </c>
      <c r="G898" s="57"/>
      <c r="H898" s="57">
        <v>106.967687554192</v>
      </c>
      <c r="I898" s="57">
        <v>138.015176928122</v>
      </c>
      <c r="J898" s="57">
        <v>787.91271158861798</v>
      </c>
      <c r="K898" s="57">
        <v>78.851479217461801</v>
      </c>
      <c r="L898" s="57">
        <v>1876.6618464650301</v>
      </c>
      <c r="M898" s="57">
        <v>2244.7872298396201</v>
      </c>
      <c r="N898" s="57">
        <v>1590.97174259957</v>
      </c>
      <c r="O898" s="57">
        <v>3511.4204204265998</v>
      </c>
      <c r="P898" s="57">
        <v>2957.5200922140498</v>
      </c>
    </row>
    <row r="899" spans="1:16" x14ac:dyDescent="0.3">
      <c r="A899" s="39" t="s">
        <v>255</v>
      </c>
      <c r="B899" s="39" t="s">
        <v>289</v>
      </c>
      <c r="C899" s="39" t="s">
        <v>345</v>
      </c>
      <c r="D899" s="62" t="str">
        <f>INDEX('R0. Region mapping'!$C$9:$C$24,MATCH($C899,'R0. Region mapping'!$A$9:$A$24,0))</f>
        <v>LAM</v>
      </c>
      <c r="E899" s="57"/>
      <c r="F899" s="57">
        <v>3.8130744320012502</v>
      </c>
      <c r="G899" s="57"/>
      <c r="H899" s="57">
        <v>8.1281063585342395</v>
      </c>
      <c r="I899" s="57">
        <v>11.3630930059861</v>
      </c>
      <c r="J899" s="57">
        <v>113.019818437411</v>
      </c>
      <c r="K899" s="57">
        <v>191.57970636482199</v>
      </c>
      <c r="L899" s="57">
        <v>324.65921843955999</v>
      </c>
      <c r="M899" s="57">
        <v>1464.9321840261089</v>
      </c>
      <c r="N899" s="57">
        <v>636.32964247208895</v>
      </c>
      <c r="O899" s="57">
        <v>1455.00090209017</v>
      </c>
      <c r="P899" s="57">
        <v>1243.5266246399499</v>
      </c>
    </row>
    <row r="900" spans="1:16" x14ac:dyDescent="0.3">
      <c r="A900" s="39" t="s">
        <v>255</v>
      </c>
      <c r="B900" s="39" t="s">
        <v>289</v>
      </c>
      <c r="C900" s="39" t="s">
        <v>347</v>
      </c>
      <c r="D900" s="62" t="str">
        <f>INDEX('R0. Region mapping'!$C$9:$C$24,MATCH($C900,'R0. Region mapping'!$A$9:$A$24,0))</f>
        <v>EUR</v>
      </c>
      <c r="E900" s="57"/>
      <c r="F900" s="57">
        <v>0.30599999999999999</v>
      </c>
      <c r="G900" s="57">
        <v>2.6855906106240002</v>
      </c>
      <c r="H900" s="57"/>
      <c r="I900" s="57"/>
      <c r="J900" s="57">
        <v>9.6536709839436003</v>
      </c>
      <c r="K900" s="57">
        <v>52.291618659978298</v>
      </c>
      <c r="L900" s="57">
        <v>174.025192141329</v>
      </c>
      <c r="M900" s="57">
        <v>301.62694796416901</v>
      </c>
      <c r="N900" s="57">
        <v>230.04798504168801</v>
      </c>
      <c r="O900" s="57">
        <v>314.57239431308398</v>
      </c>
      <c r="P900" s="57">
        <v>400.32443718055902</v>
      </c>
    </row>
    <row r="901" spans="1:16" x14ac:dyDescent="0.3">
      <c r="A901" s="39" t="s">
        <v>255</v>
      </c>
      <c r="B901" s="39" t="s">
        <v>289</v>
      </c>
      <c r="C901" s="39" t="s">
        <v>349</v>
      </c>
      <c r="D901" s="62" t="str">
        <f>INDEX('R0. Region mapping'!$C$9:$C$24,MATCH($C901,'R0. Region mapping'!$A$9:$A$24,0))</f>
        <v>ASI</v>
      </c>
      <c r="E901" s="57"/>
      <c r="F901" s="57"/>
      <c r="G901" s="57"/>
      <c r="H901" s="57"/>
      <c r="I901" s="57"/>
      <c r="J901" s="57">
        <v>0.24419635594306399</v>
      </c>
      <c r="K901" s="57">
        <v>1.45159219862726</v>
      </c>
      <c r="L901" s="57">
        <v>9.2900689747524297</v>
      </c>
      <c r="M901" s="57">
        <v>373.51715745575302</v>
      </c>
      <c r="N901" s="57">
        <v>101.660710311499</v>
      </c>
      <c r="O901" s="57">
        <v>303.39530552176302</v>
      </c>
      <c r="P901" s="57">
        <v>441.04793738797702</v>
      </c>
    </row>
    <row r="902" spans="1:16" x14ac:dyDescent="0.3">
      <c r="A902" s="39" t="s">
        <v>255</v>
      </c>
      <c r="B902" s="39" t="s">
        <v>289</v>
      </c>
      <c r="C902" s="39" t="s">
        <v>351</v>
      </c>
      <c r="D902" s="62" t="str">
        <f>INDEX('R0. Region mapping'!$C$9:$C$24,MATCH($C902,'R0. Region mapping'!$A$9:$A$24,0))</f>
        <v>ASI</v>
      </c>
      <c r="E902" s="57"/>
      <c r="F902" s="57">
        <v>15.011195475751901</v>
      </c>
      <c r="G902" s="57"/>
      <c r="H902" s="57">
        <v>3.2656052287087598</v>
      </c>
      <c r="I902" s="57">
        <v>28.486317381079999</v>
      </c>
      <c r="J902" s="57">
        <v>186.77527331327099</v>
      </c>
      <c r="K902" s="57">
        <v>78.790044584400306</v>
      </c>
      <c r="L902" s="57">
        <v>937.29199781183399</v>
      </c>
      <c r="M902" s="57">
        <v>652.77853954026898</v>
      </c>
      <c r="N902" s="57">
        <v>1353.99282997359</v>
      </c>
      <c r="O902" s="57">
        <v>2205.0099407154298</v>
      </c>
      <c r="P902" s="57">
        <v>1540.8360160904899</v>
      </c>
    </row>
    <row r="903" spans="1:16" x14ac:dyDescent="0.3">
      <c r="A903" s="39" t="s">
        <v>255</v>
      </c>
      <c r="B903" s="39" t="s">
        <v>289</v>
      </c>
      <c r="C903" s="39" t="s">
        <v>353</v>
      </c>
      <c r="D903" s="62" t="str">
        <f>INDEX('R0. Region mapping'!$C$9:$C$24,MATCH($C903,'R0. Region mapping'!$A$9:$A$24,0))</f>
        <v>ASI</v>
      </c>
      <c r="E903" s="57"/>
      <c r="F903" s="57">
        <v>1.53</v>
      </c>
      <c r="G903" s="57">
        <v>1.4669931544021699</v>
      </c>
      <c r="H903" s="57"/>
      <c r="I903" s="57"/>
      <c r="J903" s="57">
        <v>5.3879612913547801</v>
      </c>
      <c r="K903" s="57">
        <v>29.107529301537198</v>
      </c>
      <c r="L903" s="57">
        <v>189.19391358769099</v>
      </c>
      <c r="M903" s="57">
        <v>253.072268402303</v>
      </c>
      <c r="N903" s="57">
        <v>149.01225082716999</v>
      </c>
      <c r="O903" s="57">
        <v>253.480238726669</v>
      </c>
      <c r="P903" s="57">
        <v>257.08703747534202</v>
      </c>
    </row>
    <row r="904" spans="1:16" x14ac:dyDescent="0.3">
      <c r="A904" s="39" t="s">
        <v>255</v>
      </c>
      <c r="B904" s="39" t="s">
        <v>289</v>
      </c>
      <c r="C904" s="39" t="s">
        <v>355</v>
      </c>
      <c r="D904" s="62" t="str">
        <f>INDEX('R0. Region mapping'!$C$9:$C$24,MATCH($C904,'R0. Region mapping'!$A$9:$A$24,0))</f>
        <v>AFR</v>
      </c>
      <c r="E904" s="57"/>
      <c r="F904" s="57"/>
      <c r="G904" s="57"/>
      <c r="H904" s="57">
        <v>3.4496363367951699</v>
      </c>
      <c r="I904" s="57">
        <v>2.19257329484476</v>
      </c>
      <c r="J904" s="57">
        <v>33.289006698493999</v>
      </c>
      <c r="K904" s="57">
        <v>122.599956000842</v>
      </c>
      <c r="L904" s="57">
        <v>303.93111433013797</v>
      </c>
      <c r="M904" s="57">
        <v>278.16244091501102</v>
      </c>
      <c r="N904" s="57">
        <v>389.87045118669198</v>
      </c>
      <c r="O904" s="57">
        <v>761.05308972802698</v>
      </c>
      <c r="P904" s="57">
        <v>938.78895784149609</v>
      </c>
    </row>
    <row r="905" spans="1:16" x14ac:dyDescent="0.3">
      <c r="A905" s="39" t="s">
        <v>255</v>
      </c>
      <c r="B905" s="39" t="s">
        <v>289</v>
      </c>
      <c r="C905" s="39" t="s">
        <v>357</v>
      </c>
      <c r="D905" s="62" t="str">
        <f>INDEX('R0. Region mapping'!$C$9:$C$24,MATCH($C905,'R0. Region mapping'!$A$9:$A$24,0))</f>
        <v>LAM</v>
      </c>
      <c r="E905" s="57"/>
      <c r="F905" s="57">
        <v>8.9760000000000006E-2</v>
      </c>
      <c r="G905" s="57">
        <v>5.4799377599999997E-2</v>
      </c>
      <c r="H905" s="57">
        <v>0.59947520455192604</v>
      </c>
      <c r="I905" s="57">
        <v>0.58257266546787001</v>
      </c>
      <c r="J905" s="57">
        <v>7.0730176425666498</v>
      </c>
      <c r="K905" s="57">
        <v>42.548535191506701</v>
      </c>
      <c r="L905" s="57">
        <v>28.206008496894299</v>
      </c>
      <c r="M905" s="57">
        <v>34.027574294307101</v>
      </c>
      <c r="N905" s="57">
        <v>51.358139933485702</v>
      </c>
      <c r="O905" s="57">
        <v>43.643273053998698</v>
      </c>
      <c r="P905" s="57">
        <v>52.308588030711398</v>
      </c>
    </row>
    <row r="906" spans="1:16" x14ac:dyDescent="0.3">
      <c r="A906" s="39" t="s">
        <v>255</v>
      </c>
      <c r="B906" s="39" t="s">
        <v>289</v>
      </c>
      <c r="C906" s="39" t="s">
        <v>359</v>
      </c>
      <c r="D906" s="62" t="str">
        <f>INDEX('R0. Region mapping'!$C$9:$C$24,MATCH($C906,'R0. Region mapping'!$A$9:$A$24,0))</f>
        <v>ASI</v>
      </c>
      <c r="E906" s="57"/>
      <c r="F906" s="57"/>
      <c r="G906" s="57"/>
      <c r="H906" s="57">
        <v>7.1809528442315296</v>
      </c>
      <c r="I906" s="57">
        <v>4.5172739281043297</v>
      </c>
      <c r="J906" s="57">
        <v>68.852421199900704</v>
      </c>
      <c r="K906" s="57">
        <v>408.973162231027</v>
      </c>
      <c r="L906" s="57">
        <v>925.55233747263401</v>
      </c>
      <c r="M906" s="57">
        <v>766.16639725633399</v>
      </c>
      <c r="N906" s="57">
        <v>1072.53051540506</v>
      </c>
      <c r="O906" s="57">
        <v>1314.10012673348</v>
      </c>
      <c r="P906" s="57">
        <v>1444.37434831321</v>
      </c>
    </row>
    <row r="907" spans="1:16" x14ac:dyDescent="0.3">
      <c r="A907" s="39" t="s">
        <v>255</v>
      </c>
      <c r="B907" s="39" t="s">
        <v>289</v>
      </c>
      <c r="C907" s="39" t="s">
        <v>361</v>
      </c>
      <c r="D907" s="62" t="str">
        <f>INDEX('R0. Region mapping'!$C$9:$C$24,MATCH($C907,'R0. Region mapping'!$A$9:$A$24,0))</f>
        <v>ASI</v>
      </c>
      <c r="E907" s="57"/>
      <c r="F907" s="57">
        <v>0.20399999999999999</v>
      </c>
      <c r="G907" s="57">
        <v>0.18368196719999999</v>
      </c>
      <c r="H907" s="57"/>
      <c r="I907" s="57"/>
      <c r="J907" s="57">
        <v>0.88336449425287</v>
      </c>
      <c r="K907" s="57">
        <v>4.8841108865665603</v>
      </c>
      <c r="L907" s="57">
        <v>31.623295376430701</v>
      </c>
      <c r="M907" s="57">
        <v>293.06736331226602</v>
      </c>
      <c r="N907" s="57">
        <v>57.278018623181097</v>
      </c>
      <c r="O907" s="57">
        <v>242.24744703586001</v>
      </c>
      <c r="P907" s="57">
        <v>254.90143693859801</v>
      </c>
    </row>
    <row r="908" spans="1:16" x14ac:dyDescent="0.3">
      <c r="A908" s="39" t="s">
        <v>255</v>
      </c>
      <c r="B908" s="39" t="s">
        <v>289</v>
      </c>
      <c r="C908" s="39" t="s">
        <v>363</v>
      </c>
      <c r="D908" s="62" t="str">
        <f>INDEX('R0. Region mapping'!$C$9:$C$24,MATCH($C908,'R0. Region mapping'!$A$9:$A$24,0))</f>
        <v>NAM</v>
      </c>
      <c r="E908" s="57"/>
      <c r="F908" s="57">
        <v>34.343798292052902</v>
      </c>
      <c r="G908" s="57">
        <v>16.695300685465501</v>
      </c>
      <c r="H908" s="57"/>
      <c r="I908" s="57">
        <v>80.335366978152095</v>
      </c>
      <c r="J908" s="57">
        <v>398.03571977657998</v>
      </c>
      <c r="K908" s="57">
        <v>323.038606523216</v>
      </c>
      <c r="L908" s="57">
        <v>1595.2556269592401</v>
      </c>
      <c r="M908" s="57"/>
      <c r="N908" s="57">
        <v>1211.28424337454</v>
      </c>
      <c r="O908" s="57">
        <v>1257.7529385482801</v>
      </c>
      <c r="P908" s="57">
        <v>900.79988108481496</v>
      </c>
    </row>
    <row r="909" spans="1:16" x14ac:dyDescent="0.3">
      <c r="A909" s="39" t="s">
        <v>255</v>
      </c>
      <c r="B909" s="39" t="s">
        <v>289</v>
      </c>
      <c r="C909" s="39" t="s">
        <v>365</v>
      </c>
      <c r="D909" s="62" t="str">
        <f>INDEX('R0. Region mapping'!$C$9:$C$24,MATCH($C909,'R0. Region mapping'!$A$9:$A$24,0))</f>
        <v>EUR</v>
      </c>
      <c r="E909" s="57"/>
      <c r="F909" s="57">
        <v>57.323999999999998</v>
      </c>
      <c r="G909" s="57">
        <v>8.9136342047083392</v>
      </c>
      <c r="H909" s="57"/>
      <c r="I909" s="57">
        <v>23.683034670118399</v>
      </c>
      <c r="J909" s="57">
        <v>281.310873205105</v>
      </c>
      <c r="K909" s="57">
        <v>803.95407861566605</v>
      </c>
      <c r="L909" s="57">
        <v>1033.59421703763</v>
      </c>
      <c r="M909" s="57">
        <v>531.59490318993801</v>
      </c>
      <c r="N909" s="57">
        <v>1248.0988709662199</v>
      </c>
      <c r="O909" s="57">
        <v>1156.79176227465</v>
      </c>
      <c r="P909" s="57">
        <v>1195.3585544949501</v>
      </c>
    </row>
  </sheetData>
  <autoFilter ref="A8:P909" xr:uid="{619CA6AC-7AAE-41F1-B17B-23159E6B7DE2}"/>
  <conditionalFormatting sqref="A1:XFD1 B2:XFD7 A2:A5 A8:XFD1048576">
    <cfRule type="expression" dxfId="55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05D6-0DA1-4919-842F-D3D7FEF0B2B4}">
  <sheetPr>
    <tabColor theme="7" tint="0.39997558519241921"/>
  </sheetPr>
  <dimension ref="A1:F13"/>
  <sheetViews>
    <sheetView workbookViewId="0"/>
    <sheetView workbookViewId="1"/>
  </sheetViews>
  <sheetFormatPr defaultRowHeight="14.4" x14ac:dyDescent="0.3"/>
  <cols>
    <col min="1" max="1" width="36.77734375" bestFit="1" customWidth="1"/>
    <col min="2" max="2" width="16.44140625" bestFit="1" customWidth="1"/>
    <col min="3" max="6" width="11.5546875" bestFit="1" customWidth="1"/>
  </cols>
  <sheetData>
    <row r="1" spans="1:6" x14ac:dyDescent="0.3">
      <c r="A1" s="656" t="s">
        <v>371</v>
      </c>
      <c r="B1" t="s">
        <v>1946</v>
      </c>
    </row>
    <row r="3" spans="1:6" x14ac:dyDescent="0.3">
      <c r="A3" s="656" t="s">
        <v>1939</v>
      </c>
      <c r="B3" t="s">
        <v>1941</v>
      </c>
      <c r="C3" t="s">
        <v>1942</v>
      </c>
      <c r="D3" t="s">
        <v>1943</v>
      </c>
      <c r="E3" t="s">
        <v>1944</v>
      </c>
      <c r="F3" t="s">
        <v>1945</v>
      </c>
    </row>
    <row r="4" spans="1:6" x14ac:dyDescent="0.3">
      <c r="A4" s="657" t="s">
        <v>249</v>
      </c>
      <c r="B4" s="658">
        <v>352.09213835196283</v>
      </c>
      <c r="C4" s="658">
        <v>525.00667350329968</v>
      </c>
      <c r="D4" s="658">
        <v>652.69253606790949</v>
      </c>
      <c r="E4" s="658">
        <v>938.25305501795083</v>
      </c>
      <c r="F4" s="658">
        <v>1416.6731545048037</v>
      </c>
    </row>
    <row r="5" spans="1:6" x14ac:dyDescent="0.3">
      <c r="A5" s="657" t="s">
        <v>251</v>
      </c>
      <c r="B5" s="658">
        <v>352.09213835196283</v>
      </c>
      <c r="C5" s="658">
        <v>525.00466794729937</v>
      </c>
      <c r="D5" s="658">
        <v>8670.0173752553656</v>
      </c>
      <c r="E5" s="658">
        <v>12280.156291125704</v>
      </c>
      <c r="F5" s="658">
        <v>15946.44619038145</v>
      </c>
    </row>
    <row r="6" spans="1:6" x14ac:dyDescent="0.3">
      <c r="A6" s="657" t="s">
        <v>252</v>
      </c>
      <c r="B6" s="658">
        <v>352.09213835196289</v>
      </c>
      <c r="C6" s="658">
        <v>525.00466794729937</v>
      </c>
      <c r="D6" s="658">
        <v>778.26971569190766</v>
      </c>
      <c r="E6" s="658">
        <v>1246.4525957648043</v>
      </c>
      <c r="F6" s="658">
        <v>2270.6007509629931</v>
      </c>
    </row>
    <row r="7" spans="1:6" x14ac:dyDescent="0.3">
      <c r="A7" s="657" t="s">
        <v>253</v>
      </c>
      <c r="B7" s="658">
        <v>352.09213835196289</v>
      </c>
      <c r="C7" s="658">
        <v>525.00466794729937</v>
      </c>
      <c r="D7" s="658">
        <v>791.23305633568032</v>
      </c>
      <c r="E7" s="658">
        <v>1546.5113743809666</v>
      </c>
      <c r="F7" s="658">
        <v>3200.1423877113348</v>
      </c>
    </row>
    <row r="8" spans="1:6" x14ac:dyDescent="0.3">
      <c r="A8" s="657" t="s">
        <v>254</v>
      </c>
      <c r="B8" s="658">
        <v>352.09213835196289</v>
      </c>
      <c r="C8" s="658">
        <v>525.00466794729937</v>
      </c>
      <c r="D8" s="658">
        <v>2411.2662602600162</v>
      </c>
      <c r="E8" s="658">
        <v>5395.097456970454</v>
      </c>
      <c r="F8" s="658">
        <v>11066.8927789884</v>
      </c>
    </row>
    <row r="9" spans="1:6" x14ac:dyDescent="0.3">
      <c r="A9" s="657" t="s">
        <v>924</v>
      </c>
      <c r="B9" s="658">
        <v>352.09213835196289</v>
      </c>
      <c r="C9" s="658">
        <v>525.00466794729937</v>
      </c>
      <c r="D9" s="658">
        <v>1664.2856595439457</v>
      </c>
      <c r="E9" s="658">
        <v>4327.8591481621706</v>
      </c>
      <c r="F9" s="658">
        <v>7104.0748331835166</v>
      </c>
    </row>
    <row r="10" spans="1:6" x14ac:dyDescent="0.3">
      <c r="A10" s="657" t="s">
        <v>925</v>
      </c>
      <c r="B10" s="658">
        <v>352.09213835196289</v>
      </c>
      <c r="C10" s="658">
        <v>525.00466794729937</v>
      </c>
      <c r="D10" s="658">
        <v>1552.5628199054527</v>
      </c>
      <c r="E10" s="658">
        <v>4065.7678431798331</v>
      </c>
      <c r="F10" s="658">
        <v>6007.3157542950912</v>
      </c>
    </row>
    <row r="11" spans="1:6" x14ac:dyDescent="0.3">
      <c r="A11" s="657" t="s">
        <v>270</v>
      </c>
      <c r="B11" s="658">
        <v>352.09213835196289</v>
      </c>
      <c r="C11" s="658">
        <v>525.00466794729937</v>
      </c>
      <c r="D11" s="658">
        <v>2473.4158477583483</v>
      </c>
      <c r="E11" s="658">
        <v>5776.2790903028381</v>
      </c>
      <c r="F11" s="658">
        <v>11847.559853278904</v>
      </c>
    </row>
    <row r="12" spans="1:6" x14ac:dyDescent="0.3">
      <c r="A12" s="657" t="s">
        <v>255</v>
      </c>
      <c r="B12" s="658">
        <v>352.09213835196289</v>
      </c>
      <c r="C12" s="658">
        <v>525.00466794729937</v>
      </c>
      <c r="D12" s="658">
        <v>664.69450465032639</v>
      </c>
      <c r="E12" s="658">
        <v>3425.1426128667199</v>
      </c>
      <c r="F12" s="658">
        <v>8220.055502570709</v>
      </c>
    </row>
    <row r="13" spans="1:6" x14ac:dyDescent="0.3">
      <c r="A13" s="657" t="s">
        <v>1940</v>
      </c>
      <c r="B13" s="658">
        <v>3168.8292451676662</v>
      </c>
      <c r="C13" s="658">
        <v>4725.0440170816946</v>
      </c>
      <c r="D13" s="658">
        <v>19658.437775468952</v>
      </c>
      <c r="E13" s="658">
        <v>39001.519467771446</v>
      </c>
      <c r="F13" s="658">
        <v>67079.761205877207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E812-8280-443C-A049-747C0B47A5F6}">
  <sheetPr>
    <tabColor theme="7" tint="0.39997558519241921"/>
  </sheetPr>
  <dimension ref="A1:R1466"/>
  <sheetViews>
    <sheetView workbookViewId="0">
      <selection activeCell="B9" sqref="B9"/>
    </sheetView>
    <sheetView workbookViewId="1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935</v>
      </c>
    </row>
    <row r="2" spans="1:18" s="28" customFormat="1" x14ac:dyDescent="0.3">
      <c r="A2" s="28" t="s">
        <v>331</v>
      </c>
      <c r="B2" s="28" t="s">
        <v>917</v>
      </c>
    </row>
    <row r="3" spans="1:18" s="28" customFormat="1" x14ac:dyDescent="0.3">
      <c r="A3" s="28" t="s">
        <v>332</v>
      </c>
      <c r="B3" s="28" t="s">
        <v>197</v>
      </c>
    </row>
    <row r="4" spans="1:18" s="28" customFormat="1" x14ac:dyDescent="0.3">
      <c r="A4" s="28" t="s">
        <v>333</v>
      </c>
      <c r="B4" s="56">
        <v>43141</v>
      </c>
    </row>
    <row r="5" spans="1:18" s="28" customFormat="1" x14ac:dyDescent="0.3">
      <c r="A5" s="28" t="s">
        <v>194</v>
      </c>
      <c r="B5" s="28" t="s">
        <v>222</v>
      </c>
    </row>
    <row r="6" spans="1:18" s="28" customFormat="1" x14ac:dyDescent="0.3">
      <c r="A6" s="28" t="s">
        <v>46</v>
      </c>
      <c r="B6" s="531" t="s">
        <v>936</v>
      </c>
    </row>
    <row r="8" spans="1:18" x14ac:dyDescent="0.3">
      <c r="A8" s="39" t="s">
        <v>56</v>
      </c>
      <c r="B8" s="39" t="s">
        <v>372</v>
      </c>
      <c r="C8" s="39" t="s">
        <v>371</v>
      </c>
      <c r="D8" s="39" t="s">
        <v>920</v>
      </c>
      <c r="E8" s="39" t="s">
        <v>921</v>
      </c>
      <c r="F8" s="63">
        <v>2005</v>
      </c>
      <c r="G8" s="63">
        <v>2007</v>
      </c>
      <c r="H8" s="63">
        <v>2012</v>
      </c>
      <c r="I8" s="63">
        <v>2020</v>
      </c>
      <c r="J8" s="63">
        <v>2030</v>
      </c>
      <c r="K8" s="63">
        <v>2040</v>
      </c>
      <c r="L8" s="63">
        <v>2050</v>
      </c>
      <c r="M8" s="63">
        <v>2060</v>
      </c>
      <c r="N8" s="63">
        <v>2070</v>
      </c>
      <c r="O8" s="63">
        <v>2080</v>
      </c>
      <c r="P8" s="65">
        <v>2090</v>
      </c>
      <c r="Q8" s="65">
        <v>2100</v>
      </c>
      <c r="R8" s="66"/>
    </row>
    <row r="9" spans="1:18" x14ac:dyDescent="0.3">
      <c r="A9" s="39" t="s">
        <v>249</v>
      </c>
      <c r="B9" s="39" t="str">
        <f>INDEX('R0.1 Generation process mapping'!$B$9:$B$21,MATCH($C9,'R0.1 Generation process mapping'!$A$9:$A$21,0))</f>
        <v>POWGEN - REN</v>
      </c>
      <c r="C9" s="494" t="s">
        <v>290</v>
      </c>
      <c r="D9" s="39" t="s">
        <v>258</v>
      </c>
      <c r="E9" s="39" t="str">
        <f>INDEX('R0. Region mapping'!$C$9:$C$24,MATCH($D9,'R0. Region mapping'!$A$9:$A$24,0))</f>
        <v>AFR</v>
      </c>
      <c r="F9" s="532"/>
      <c r="G9" s="532"/>
      <c r="H9" s="532"/>
      <c r="I9" s="532"/>
      <c r="J9" s="532">
        <v>35.701595411679598</v>
      </c>
      <c r="K9" s="532">
        <v>64.958165883269999</v>
      </c>
      <c r="L9" s="532">
        <v>64.958165883269999</v>
      </c>
      <c r="M9" s="532">
        <v>71.623783698642299</v>
      </c>
      <c r="N9" s="532">
        <v>81.730995808450999</v>
      </c>
      <c r="O9" s="532">
        <v>94.886748940842196</v>
      </c>
      <c r="P9" s="532">
        <v>100.774360258423</v>
      </c>
      <c r="Q9" s="532">
        <v>61.410577677023703</v>
      </c>
      <c r="R9" s="58"/>
    </row>
    <row r="10" spans="1:18" x14ac:dyDescent="0.3">
      <c r="A10" s="39" t="s">
        <v>249</v>
      </c>
      <c r="B10" s="39" t="str">
        <f>INDEX('R0.1 Generation process mapping'!$B$9:$B$21,MATCH($C10,'R0.1 Generation process mapping'!$A$9:$A$21,0))</f>
        <v>POWGEN - REN</v>
      </c>
      <c r="C10" s="494" t="s">
        <v>290</v>
      </c>
      <c r="D10" s="39" t="s">
        <v>261</v>
      </c>
      <c r="E10" s="39" t="str">
        <f>INDEX('R0. Region mapping'!$C$9:$C$24,MATCH($D10,'R0. Region mapping'!$A$9:$A$24,0))</f>
        <v>AUS</v>
      </c>
      <c r="F10" s="532">
        <v>0.199086757990868</v>
      </c>
      <c r="G10" s="532">
        <v>0.19214710068513899</v>
      </c>
      <c r="H10" s="532">
        <v>0.174797957420815</v>
      </c>
      <c r="I10" s="532">
        <v>0.147039328197898</v>
      </c>
      <c r="J10" s="532">
        <v>8.6482865347819082</v>
      </c>
      <c r="K10" s="532">
        <v>16.267703574314602</v>
      </c>
      <c r="L10" s="532">
        <v>21.551570759655601</v>
      </c>
      <c r="M10" s="532">
        <v>26.743504904252202</v>
      </c>
      <c r="N10" s="532">
        <v>31.352654967446099</v>
      </c>
      <c r="O10" s="532">
        <v>30.609916861340398</v>
      </c>
      <c r="P10" s="532">
        <v>26.410109469912399</v>
      </c>
      <c r="Q10" s="532">
        <v>14.2271142480966</v>
      </c>
      <c r="R10" s="58"/>
    </row>
    <row r="11" spans="1:18" x14ac:dyDescent="0.3">
      <c r="A11" s="39" t="s">
        <v>249</v>
      </c>
      <c r="B11" s="39" t="str">
        <f>INDEX('R0.1 Generation process mapping'!$B$9:$B$21,MATCH($C11,'R0.1 Generation process mapping'!$A$9:$A$21,0))</f>
        <v>POWGEN - REN</v>
      </c>
      <c r="C11" s="494" t="s">
        <v>290</v>
      </c>
      <c r="D11" s="39" t="s">
        <v>341</v>
      </c>
      <c r="E11" s="39" t="str">
        <f>INDEX('R0. Region mapping'!$C$9:$C$24,MATCH($D11,'R0. Region mapping'!$A$9:$A$24,0))</f>
        <v>NAM</v>
      </c>
      <c r="F11" s="532"/>
      <c r="G11" s="532"/>
      <c r="H11" s="532"/>
      <c r="I11" s="532"/>
      <c r="J11" s="532">
        <v>8.9841903186039307</v>
      </c>
      <c r="K11" s="532">
        <v>21.8365126584617</v>
      </c>
      <c r="L11" s="532">
        <v>32.819049374835203</v>
      </c>
      <c r="M11" s="532">
        <v>41.2374034751751</v>
      </c>
      <c r="N11" s="532">
        <v>44.586143835157003</v>
      </c>
      <c r="O11" s="532">
        <v>47.068731197666501</v>
      </c>
      <c r="P11" s="532">
        <v>42.061208057148299</v>
      </c>
      <c r="Q11" s="532">
        <v>43.0491444464379</v>
      </c>
      <c r="R11" s="58"/>
    </row>
    <row r="12" spans="1:18" x14ac:dyDescent="0.3">
      <c r="A12" s="39" t="s">
        <v>249</v>
      </c>
      <c r="B12" s="39" t="str">
        <f>INDEX('R0.1 Generation process mapping'!$B$9:$B$21,MATCH($C12,'R0.1 Generation process mapping'!$A$9:$A$21,0))</f>
        <v>POWGEN - REN</v>
      </c>
      <c r="C12" s="494" t="s">
        <v>290</v>
      </c>
      <c r="D12" s="39" t="s">
        <v>343</v>
      </c>
      <c r="E12" s="39" t="str">
        <f>INDEX('R0. Region mapping'!$C$9:$C$24,MATCH($D12,'R0. Region mapping'!$A$9:$A$24,0))</f>
        <v>ASI</v>
      </c>
      <c r="F12" s="532">
        <v>1.8264840182648401</v>
      </c>
      <c r="G12" s="532">
        <v>1.7628174374783301</v>
      </c>
      <c r="H12" s="532">
        <v>1.60365098551206</v>
      </c>
      <c r="I12" s="532">
        <v>70.446717099475009</v>
      </c>
      <c r="J12" s="532">
        <v>116.47204244844259</v>
      </c>
      <c r="K12" s="532">
        <v>154.51262686233656</v>
      </c>
      <c r="L12" s="532">
        <v>157.35517951472801</v>
      </c>
      <c r="M12" s="532">
        <v>163.277656741709</v>
      </c>
      <c r="N12" s="532">
        <v>169.20013396869001</v>
      </c>
      <c r="O12" s="532">
        <v>96.810187325066806</v>
      </c>
      <c r="P12" s="532">
        <v>44.412723194996197</v>
      </c>
      <c r="Q12" s="532"/>
      <c r="R12" s="58"/>
    </row>
    <row r="13" spans="1:18" x14ac:dyDescent="0.3">
      <c r="A13" s="39" t="s">
        <v>249</v>
      </c>
      <c r="B13" s="39" t="str">
        <f>INDEX('R0.1 Generation process mapping'!$B$9:$B$21,MATCH($C13,'R0.1 Generation process mapping'!$A$9:$A$21,0))</f>
        <v>POWGEN - REN</v>
      </c>
      <c r="C13" s="494" t="s">
        <v>290</v>
      </c>
      <c r="D13" s="39" t="s">
        <v>345</v>
      </c>
      <c r="E13" s="39" t="str">
        <f>INDEX('R0. Region mapping'!$C$9:$C$24,MATCH($D13,'R0. Region mapping'!$A$9:$A$24,0))</f>
        <v>LAM</v>
      </c>
      <c r="F13" s="532">
        <v>4.3378995433789997</v>
      </c>
      <c r="G13" s="532">
        <v>4.1866914140110403</v>
      </c>
      <c r="H13" s="532">
        <v>10.399721541094319</v>
      </c>
      <c r="I13" s="532">
        <v>13.053561910197612</v>
      </c>
      <c r="J13" s="532">
        <v>47.186678277041644</v>
      </c>
      <c r="K13" s="532">
        <v>58.07683310200958</v>
      </c>
      <c r="L13" s="532">
        <v>55.815731441173703</v>
      </c>
      <c r="M13" s="532">
        <v>44.797974791034399</v>
      </c>
      <c r="N13" s="532">
        <v>42.641069584646203</v>
      </c>
      <c r="O13" s="532">
        <v>42.276933326827503</v>
      </c>
      <c r="P13" s="532">
        <v>23.815783177436099</v>
      </c>
      <c r="Q13" s="532">
        <v>10.4502581011395</v>
      </c>
      <c r="R13" s="58"/>
    </row>
    <row r="14" spans="1:18" x14ac:dyDescent="0.3">
      <c r="A14" s="39" t="s">
        <v>249</v>
      </c>
      <c r="B14" s="39" t="str">
        <f>INDEX('R0.1 Generation process mapping'!$B$9:$B$21,MATCH($C14,'R0.1 Generation process mapping'!$A$9:$A$21,0))</f>
        <v>POWGEN - REN</v>
      </c>
      <c r="C14" s="494" t="s">
        <v>290</v>
      </c>
      <c r="D14" s="39" t="s">
        <v>347</v>
      </c>
      <c r="E14" s="39" t="str">
        <f>INDEX('R0. Region mapping'!$C$9:$C$24,MATCH($D14,'R0. Region mapping'!$A$9:$A$24,0))</f>
        <v>EUR</v>
      </c>
      <c r="F14" s="532">
        <v>0.68493150684931503</v>
      </c>
      <c r="G14" s="532">
        <v>0.661056539054375</v>
      </c>
      <c r="H14" s="532">
        <v>0.60136911956702399</v>
      </c>
      <c r="I14" s="532">
        <v>4.6273737685788232</v>
      </c>
      <c r="J14" s="532">
        <v>6.0532268245924392</v>
      </c>
      <c r="K14" s="532">
        <v>14.578026517728423</v>
      </c>
      <c r="L14" s="532">
        <v>13.892619452651701</v>
      </c>
      <c r="M14" s="532">
        <v>18.75864324785169</v>
      </c>
      <c r="N14" s="532">
        <v>22.464369197760149</v>
      </c>
      <c r="O14" s="532">
        <v>24.96542087240778</v>
      </c>
      <c r="P14" s="532">
        <v>26.480572592477248</v>
      </c>
      <c r="Q14" s="532">
        <v>27.995761310483648</v>
      </c>
      <c r="R14" s="58"/>
    </row>
    <row r="15" spans="1:18" x14ac:dyDescent="0.3">
      <c r="A15" s="39" t="s">
        <v>249</v>
      </c>
      <c r="B15" s="39" t="str">
        <f>INDEX('R0.1 Generation process mapping'!$B$9:$B$21,MATCH($C15,'R0.1 Generation process mapping'!$A$9:$A$21,0))</f>
        <v>POWGEN - REN</v>
      </c>
      <c r="C15" s="494" t="s">
        <v>290</v>
      </c>
      <c r="D15" s="39" t="s">
        <v>349</v>
      </c>
      <c r="E15" s="39" t="str">
        <f>INDEX('R0. Region mapping'!$C$9:$C$24,MATCH($D15,'R0. Region mapping'!$A$9:$A$24,0))</f>
        <v>ASI</v>
      </c>
      <c r="F15" s="532">
        <v>0.68493150684931503</v>
      </c>
      <c r="G15" s="532">
        <v>0.661056539054375</v>
      </c>
      <c r="H15" s="532">
        <v>0.60136911956702399</v>
      </c>
      <c r="I15" s="532">
        <v>0.50586924838726299</v>
      </c>
      <c r="J15" s="532">
        <v>12.48820253021421</v>
      </c>
      <c r="K15" s="532">
        <v>27.780598026671456</v>
      </c>
      <c r="L15" s="532">
        <v>34.516558197829802</v>
      </c>
      <c r="M15" s="532">
        <v>41.777893308569503</v>
      </c>
      <c r="N15" s="532">
        <v>49.195954134752199</v>
      </c>
      <c r="O15" s="532">
        <v>55.586754339283701</v>
      </c>
      <c r="P15" s="532">
        <v>59.995580041994003</v>
      </c>
      <c r="Q15" s="532">
        <v>49.801189937098499</v>
      </c>
      <c r="R15" s="58"/>
    </row>
    <row r="16" spans="1:18" x14ac:dyDescent="0.3">
      <c r="A16" s="39" t="s">
        <v>249</v>
      </c>
      <c r="B16" s="39" t="str">
        <f>INDEX('R0.1 Generation process mapping'!$B$9:$B$21,MATCH($C16,'R0.1 Generation process mapping'!$A$9:$A$21,0))</f>
        <v>POWGEN - REN</v>
      </c>
      <c r="C16" s="494" t="s">
        <v>290</v>
      </c>
      <c r="D16" s="39" t="s">
        <v>351</v>
      </c>
      <c r="E16" s="39" t="str">
        <f>INDEX('R0. Region mapping'!$C$9:$C$24,MATCH($D16,'R0. Region mapping'!$A$9:$A$24,0))</f>
        <v>ASI</v>
      </c>
      <c r="F16" s="532">
        <v>0.45662100456621002</v>
      </c>
      <c r="G16" s="532">
        <v>0.44070435936958302</v>
      </c>
      <c r="H16" s="532">
        <v>0.40091274637801599</v>
      </c>
      <c r="I16" s="532">
        <v>6.8636062280780283</v>
      </c>
      <c r="J16" s="532">
        <v>28.731847282175046</v>
      </c>
      <c r="K16" s="532">
        <v>60.875915011164849</v>
      </c>
      <c r="L16" s="532">
        <v>61.099670330657702</v>
      </c>
      <c r="M16" s="532">
        <v>39.119013888030103</v>
      </c>
      <c r="N16" s="532">
        <v>21.417080801351599</v>
      </c>
      <c r="O16" s="532">
        <v>41.815632450341603</v>
      </c>
      <c r="P16" s="532">
        <v>69.795203382442693</v>
      </c>
      <c r="Q16" s="532">
        <v>95.955596822723095</v>
      </c>
      <c r="R16" s="58"/>
    </row>
    <row r="17" spans="1:18" x14ac:dyDescent="0.3">
      <c r="A17" s="39" t="s">
        <v>249</v>
      </c>
      <c r="B17" s="39" t="str">
        <f>INDEX('R0.1 Generation process mapping'!$B$9:$B$21,MATCH($C17,'R0.1 Generation process mapping'!$A$9:$A$21,0))</f>
        <v>POWGEN - REN</v>
      </c>
      <c r="C17" s="494" t="s">
        <v>290</v>
      </c>
      <c r="D17" s="39" t="s">
        <v>353</v>
      </c>
      <c r="E17" s="39" t="str">
        <f>INDEX('R0. Region mapping'!$C$9:$C$24,MATCH($D17,'R0. Region mapping'!$A$9:$A$24,0))</f>
        <v>ASI</v>
      </c>
      <c r="F17" s="532">
        <v>0.932077625570776</v>
      </c>
      <c r="G17" s="532">
        <v>0.899587773563161</v>
      </c>
      <c r="H17" s="532">
        <v>0.81836314354412498</v>
      </c>
      <c r="I17" s="532">
        <v>1.618188315265944</v>
      </c>
      <c r="J17" s="532">
        <v>1.3887204034280551</v>
      </c>
      <c r="K17" s="532">
        <v>1.1592524915901661</v>
      </c>
      <c r="L17" s="532">
        <v>2.5077605575216901E-2</v>
      </c>
      <c r="M17" s="532">
        <v>0.63599727111339699</v>
      </c>
      <c r="N17" s="532">
        <v>1.02922287622999</v>
      </c>
      <c r="O17" s="532">
        <v>1.00414527065477</v>
      </c>
      <c r="P17" s="532">
        <v>0.77728266086248698</v>
      </c>
      <c r="Q17" s="532">
        <v>0.42760096735587499</v>
      </c>
      <c r="R17" s="58"/>
    </row>
    <row r="18" spans="1:18" x14ac:dyDescent="0.3">
      <c r="A18" s="39" t="s">
        <v>249</v>
      </c>
      <c r="B18" s="39" t="str">
        <f>INDEX('R0.1 Generation process mapping'!$B$9:$B$21,MATCH($C18,'R0.1 Generation process mapping'!$A$9:$A$21,0))</f>
        <v>POWGEN - REN</v>
      </c>
      <c r="C18" s="494" t="s">
        <v>290</v>
      </c>
      <c r="D18" s="39" t="s">
        <v>355</v>
      </c>
      <c r="E18" s="39" t="str">
        <f>INDEX('R0. Region mapping'!$C$9:$C$24,MATCH($D18,'R0. Region mapping'!$A$9:$A$24,0))</f>
        <v>AFR</v>
      </c>
      <c r="F18" s="532"/>
      <c r="G18" s="532"/>
      <c r="H18" s="532"/>
      <c r="I18" s="532">
        <v>1.58060250403223</v>
      </c>
      <c r="J18" s="532">
        <v>3.84594441758935</v>
      </c>
      <c r="K18" s="532">
        <v>4.3887782454803705</v>
      </c>
      <c r="L18" s="532">
        <v>3.3607655397266201</v>
      </c>
      <c r="M18" s="532">
        <v>1.5824049728837299</v>
      </c>
      <c r="N18" s="532">
        <v>1.0395711449927101</v>
      </c>
      <c r="O18" s="532">
        <v>0.48698134671423099</v>
      </c>
      <c r="P18" s="532"/>
      <c r="Q18" s="532"/>
      <c r="R18" s="58"/>
    </row>
    <row r="19" spans="1:18" x14ac:dyDescent="0.3">
      <c r="A19" s="39" t="s">
        <v>249</v>
      </c>
      <c r="B19" s="39" t="str">
        <f>INDEX('R0.1 Generation process mapping'!$B$9:$B$21,MATCH($C19,'R0.1 Generation process mapping'!$A$9:$A$21,0))</f>
        <v>POWGEN - REN</v>
      </c>
      <c r="C19" s="494" t="s">
        <v>290</v>
      </c>
      <c r="D19" s="39" t="s">
        <v>357</v>
      </c>
      <c r="E19" s="39" t="str">
        <f>INDEX('R0. Region mapping'!$C$9:$C$24,MATCH($D19,'R0. Region mapping'!$A$9:$A$24,0))</f>
        <v>LAM</v>
      </c>
      <c r="F19" s="532"/>
      <c r="G19" s="532"/>
      <c r="H19" s="532"/>
      <c r="I19" s="532">
        <v>3.4736804740655041</v>
      </c>
      <c r="J19" s="532">
        <v>9.6142465828799093</v>
      </c>
      <c r="K19" s="532">
        <v>12.837738619194829</v>
      </c>
      <c r="L19" s="532">
        <v>12.60549807486901</v>
      </c>
      <c r="M19" s="532">
        <v>8.7564425374919104</v>
      </c>
      <c r="N19" s="532">
        <v>6.5284865848927103</v>
      </c>
      <c r="O19" s="532">
        <v>6.5284865848927103</v>
      </c>
      <c r="P19" s="532">
        <v>6.5284865848927103</v>
      </c>
      <c r="Q19" s="532">
        <v>6.5284865848927103</v>
      </c>
      <c r="R19" s="58"/>
    </row>
    <row r="20" spans="1:18" x14ac:dyDescent="0.3">
      <c r="A20" s="39" t="s">
        <v>249</v>
      </c>
      <c r="B20" s="39" t="str">
        <f>INDEX('R0.1 Generation process mapping'!$B$9:$B$21,MATCH($C20,'R0.1 Generation process mapping'!$A$9:$A$21,0))</f>
        <v>POWGEN - REN</v>
      </c>
      <c r="C20" s="494" t="s">
        <v>290</v>
      </c>
      <c r="D20" s="39" t="s">
        <v>359</v>
      </c>
      <c r="E20" s="39" t="str">
        <f>INDEX('R0. Region mapping'!$C$9:$C$24,MATCH($D20,'R0. Region mapping'!$A$9:$A$24,0))</f>
        <v>ASI</v>
      </c>
      <c r="F20" s="532">
        <v>1.3698630136986301</v>
      </c>
      <c r="G20" s="532">
        <v>1.32211307810875</v>
      </c>
      <c r="H20" s="532">
        <v>1.20273823913405</v>
      </c>
      <c r="I20" s="532">
        <v>1.01173849677453</v>
      </c>
      <c r="J20" s="532">
        <v>39.312546190257805</v>
      </c>
      <c r="K20" s="532">
        <v>86.422612662614512</v>
      </c>
      <c r="L20" s="532">
        <v>86.085366497022989</v>
      </c>
      <c r="M20" s="532">
        <v>57.854923633648802</v>
      </c>
      <c r="N20" s="532">
        <v>66.726329833276196</v>
      </c>
      <c r="O20" s="532">
        <v>66.726329833276196</v>
      </c>
      <c r="P20" s="532">
        <v>67.238454531186306</v>
      </c>
      <c r="Q20" s="532">
        <v>10.9197356936108</v>
      </c>
      <c r="R20" s="58"/>
    </row>
    <row r="21" spans="1:18" x14ac:dyDescent="0.3">
      <c r="A21" s="39" t="s">
        <v>249</v>
      </c>
      <c r="B21" s="39" t="str">
        <f>INDEX('R0.1 Generation process mapping'!$B$9:$B$21,MATCH($C21,'R0.1 Generation process mapping'!$A$9:$A$21,0))</f>
        <v>POWGEN - REN</v>
      </c>
      <c r="C21" s="494" t="s">
        <v>290</v>
      </c>
      <c r="D21" s="39" t="s">
        <v>361</v>
      </c>
      <c r="E21" s="39" t="str">
        <f>INDEX('R0. Region mapping'!$C$9:$C$24,MATCH($D21,'R0. Region mapping'!$A$9:$A$24,0))</f>
        <v>ASI</v>
      </c>
      <c r="F21" s="532">
        <v>2.96803652968037E-2</v>
      </c>
      <c r="G21" s="532">
        <v>2.8645783359023E-2</v>
      </c>
      <c r="H21" s="532">
        <v>2.6059328514571101E-2</v>
      </c>
      <c r="I21" s="532">
        <v>2.1921000763448099E-2</v>
      </c>
      <c r="J21" s="532">
        <v>1.46140005089654E-2</v>
      </c>
      <c r="K21" s="532">
        <v>7.3070002544826998E-3</v>
      </c>
      <c r="L21" s="532"/>
      <c r="M21" s="532"/>
      <c r="N21" s="532"/>
      <c r="O21" s="532"/>
      <c r="P21" s="532"/>
      <c r="Q21" s="532"/>
      <c r="R21" s="58"/>
    </row>
    <row r="22" spans="1:18" x14ac:dyDescent="0.3">
      <c r="A22" s="39" t="s">
        <v>249</v>
      </c>
      <c r="B22" s="39" t="str">
        <f>INDEX('R0.1 Generation process mapping'!$B$9:$B$21,MATCH($C22,'R0.1 Generation process mapping'!$A$9:$A$21,0))</f>
        <v>POWGEN - REN</v>
      </c>
      <c r="C22" s="494" t="s">
        <v>290</v>
      </c>
      <c r="D22" s="39" t="s">
        <v>363</v>
      </c>
      <c r="E22" s="39" t="str">
        <f>INDEX('R0. Region mapping'!$C$9:$C$24,MATCH($D22,'R0. Region mapping'!$A$9:$A$24,0))</f>
        <v>NAM</v>
      </c>
      <c r="F22" s="532">
        <v>6.79771689497717</v>
      </c>
      <c r="G22" s="532">
        <v>6.56076579793499</v>
      </c>
      <c r="H22" s="532">
        <v>5.9683880553295303</v>
      </c>
      <c r="I22" s="532">
        <v>5.02058366716079</v>
      </c>
      <c r="J22" s="532">
        <v>3.5313752854995597</v>
      </c>
      <c r="K22" s="532">
        <v>33.873787081348105</v>
      </c>
      <c r="L22" s="532">
        <v>41.023704102214403</v>
      </c>
      <c r="M22" s="532">
        <v>40.839384594822</v>
      </c>
      <c r="N22" s="532">
        <v>29.6469242952179</v>
      </c>
      <c r="O22" s="532">
        <v>21.603426925484701</v>
      </c>
      <c r="P22" s="532">
        <v>21.603426925484701</v>
      </c>
      <c r="Q22" s="532">
        <v>0.77994754018670298</v>
      </c>
      <c r="R22" s="58"/>
    </row>
    <row r="23" spans="1:18" x14ac:dyDescent="0.3">
      <c r="A23" s="39" t="s">
        <v>249</v>
      </c>
      <c r="B23" s="39" t="str">
        <f>INDEX('R0.1 Generation process mapping'!$B$9:$B$21,MATCH($C23,'R0.1 Generation process mapping'!$A$9:$A$21,0))</f>
        <v>POWGEN - REN</v>
      </c>
      <c r="C23" s="494" t="s">
        <v>290</v>
      </c>
      <c r="D23" s="39" t="s">
        <v>365</v>
      </c>
      <c r="E23" s="39" t="str">
        <f>INDEX('R0. Region mapping'!$C$9:$C$24,MATCH($D23,'R0. Region mapping'!$A$9:$A$24,0))</f>
        <v>EUR</v>
      </c>
      <c r="F23" s="532">
        <v>2.9127853881278498</v>
      </c>
      <c r="G23" s="532">
        <v>2.8112531084185699</v>
      </c>
      <c r="H23" s="532">
        <v>2.5574224091453601</v>
      </c>
      <c r="I23" s="532">
        <v>2.1512932903082298</v>
      </c>
      <c r="J23" s="532">
        <v>1.43419552687215</v>
      </c>
      <c r="K23" s="532">
        <v>64.049801046000582</v>
      </c>
      <c r="L23" s="532">
        <v>71.447757185065797</v>
      </c>
      <c r="M23" s="532">
        <v>79.562811087567098</v>
      </c>
      <c r="N23" s="532">
        <v>84.358490026389703</v>
      </c>
      <c r="O23" s="532">
        <v>76.243436123888301</v>
      </c>
      <c r="P23" s="532">
        <v>68.128382221387</v>
      </c>
      <c r="Q23" s="532">
        <v>58.556756277045203</v>
      </c>
      <c r="R23" s="58"/>
    </row>
    <row r="24" spans="1:18" x14ac:dyDescent="0.3">
      <c r="A24" s="39" t="s">
        <v>249</v>
      </c>
      <c r="B24" s="39" t="str">
        <f>INDEX('R0.1 Generation process mapping'!$B$9:$B$21,MATCH($C24,'R0.1 Generation process mapping'!$A$9:$A$21,0))</f>
        <v/>
      </c>
      <c r="C24" s="494" t="s">
        <v>296</v>
      </c>
      <c r="D24" s="39" t="s">
        <v>258</v>
      </c>
      <c r="E24" s="39" t="str">
        <f>INDEX('R0. Region mapping'!$C$9:$C$24,MATCH($D24,'R0. Region mapping'!$A$9:$A$24,0))</f>
        <v>AFR</v>
      </c>
      <c r="F24" s="532">
        <v>34.164383561643803</v>
      </c>
      <c r="G24" s="532">
        <v>34.164383561643803</v>
      </c>
      <c r="H24" s="532">
        <v>34.164383561643803</v>
      </c>
      <c r="I24" s="532">
        <v>34.164383561643803</v>
      </c>
      <c r="J24" s="532">
        <v>22.776255707762498</v>
      </c>
      <c r="K24" s="532">
        <v>47.507491656587398</v>
      </c>
      <c r="L24" s="532">
        <v>139.60169401882101</v>
      </c>
      <c r="M24" s="532">
        <v>198.60357357816099</v>
      </c>
      <c r="N24" s="532">
        <v>266.645529976136</v>
      </c>
      <c r="O24" s="532">
        <v>350.78296022920398</v>
      </c>
      <c r="P24" s="532">
        <v>454.720128263557</v>
      </c>
      <c r="Q24" s="532">
        <v>643.496212118068</v>
      </c>
      <c r="R24" s="58"/>
    </row>
    <row r="25" spans="1:18" x14ac:dyDescent="0.3">
      <c r="A25" s="39" t="s">
        <v>249</v>
      </c>
      <c r="B25" s="39" t="str">
        <f>INDEX('R0.1 Generation process mapping'!$B$9:$B$21,MATCH($C25,'R0.1 Generation process mapping'!$A$9:$A$21,0))</f>
        <v/>
      </c>
      <c r="C25" s="494" t="s">
        <v>296</v>
      </c>
      <c r="D25" s="39" t="s">
        <v>261</v>
      </c>
      <c r="E25" s="39" t="str">
        <f>INDEX('R0. Region mapping'!$C$9:$C$24,MATCH($D25,'R0. Region mapping'!$A$9:$A$24,0))</f>
        <v>AUS</v>
      </c>
      <c r="F25" s="532">
        <v>28.2019121004566</v>
      </c>
      <c r="G25" s="532">
        <v>37.975370552420912</v>
      </c>
      <c r="H25" s="532">
        <v>37.975370552420912</v>
      </c>
      <c r="I25" s="532">
        <v>37.975370552420912</v>
      </c>
      <c r="J25" s="532">
        <v>32.335455872110849</v>
      </c>
      <c r="K25" s="532">
        <v>26.932778610847311</v>
      </c>
      <c r="L25" s="532">
        <v>17.532141244028441</v>
      </c>
      <c r="M25" s="532">
        <v>16.636686151724799</v>
      </c>
      <c r="N25" s="532">
        <v>17.9552795252742</v>
      </c>
      <c r="O25" s="532">
        <v>17.9552795252742</v>
      </c>
      <c r="P25" s="532">
        <v>16.041612950622799</v>
      </c>
      <c r="Q25" s="532">
        <v>12.005606224622101</v>
      </c>
      <c r="R25" s="58"/>
    </row>
    <row r="26" spans="1:18" x14ac:dyDescent="0.3">
      <c r="A26" s="39" t="s">
        <v>249</v>
      </c>
      <c r="B26" s="39" t="str">
        <f>INDEX('R0.1 Generation process mapping'!$B$9:$B$21,MATCH($C26,'R0.1 Generation process mapping'!$A$9:$A$21,0))</f>
        <v/>
      </c>
      <c r="C26" s="494" t="s">
        <v>296</v>
      </c>
      <c r="D26" s="39" t="s">
        <v>341</v>
      </c>
      <c r="E26" s="39" t="str">
        <f>INDEX('R0. Region mapping'!$C$9:$C$24,MATCH($D26,'R0. Region mapping'!$A$9:$A$24,0))</f>
        <v>NAM</v>
      </c>
      <c r="F26" s="532">
        <v>16.260200125539999</v>
      </c>
      <c r="G26" s="532">
        <v>19.079744182950108</v>
      </c>
      <c r="H26" s="532">
        <v>19.079744182950108</v>
      </c>
      <c r="I26" s="532">
        <v>19.079744182950108</v>
      </c>
      <c r="J26" s="532">
        <v>13.659677474436808</v>
      </c>
      <c r="K26" s="532">
        <v>5.4200667085133301</v>
      </c>
      <c r="L26" s="532">
        <v>1.8095520908187801</v>
      </c>
      <c r="M26" s="532">
        <v>3.7861009985862299</v>
      </c>
      <c r="N26" s="532">
        <v>8.6426568107363195</v>
      </c>
      <c r="O26" s="532">
        <v>14.781812357953299</v>
      </c>
      <c r="P26" s="532">
        <v>31.575569764906501</v>
      </c>
      <c r="Q26" s="532">
        <v>44.356494795112802</v>
      </c>
      <c r="R26" s="58"/>
    </row>
    <row r="27" spans="1:18" x14ac:dyDescent="0.3">
      <c r="A27" s="39" t="s">
        <v>249</v>
      </c>
      <c r="B27" s="39" t="str">
        <f>INDEX('R0.1 Generation process mapping'!$B$9:$B$21,MATCH($C27,'R0.1 Generation process mapping'!$A$9:$A$21,0))</f>
        <v/>
      </c>
      <c r="C27" s="494" t="s">
        <v>296</v>
      </c>
      <c r="D27" s="39" t="s">
        <v>343</v>
      </c>
      <c r="E27" s="39" t="str">
        <f>INDEX('R0. Region mapping'!$C$9:$C$24,MATCH($D27,'R0. Region mapping'!$A$9:$A$24,0))</f>
        <v>ASI</v>
      </c>
      <c r="F27" s="532">
        <v>319.18639921722098</v>
      </c>
      <c r="G27" s="532">
        <v>492.24198519208898</v>
      </c>
      <c r="H27" s="532">
        <v>747.36445026001797</v>
      </c>
      <c r="I27" s="532">
        <v>829.53058293574486</v>
      </c>
      <c r="J27" s="532">
        <v>1021.961480388806</v>
      </c>
      <c r="K27" s="532">
        <v>940.75231213012705</v>
      </c>
      <c r="L27" s="532">
        <v>762.79971887871295</v>
      </c>
      <c r="M27" s="532">
        <v>677.40960230672101</v>
      </c>
      <c r="N27" s="532">
        <v>444.89821340981098</v>
      </c>
      <c r="O27" s="532">
        <v>317.132682183707</v>
      </c>
      <c r="P27" s="532">
        <v>235.53482357723101</v>
      </c>
      <c r="Q27" s="532">
        <v>176.85397114807</v>
      </c>
      <c r="R27" s="58"/>
    </row>
    <row r="28" spans="1:18" x14ac:dyDescent="0.3">
      <c r="A28" s="39" t="s">
        <v>249</v>
      </c>
      <c r="B28" s="39" t="str">
        <f>INDEX('R0.1 Generation process mapping'!$B$9:$B$21,MATCH($C28,'R0.1 Generation process mapping'!$A$9:$A$21,0))</f>
        <v/>
      </c>
      <c r="C28" s="494" t="s">
        <v>296</v>
      </c>
      <c r="D28" s="39" t="s">
        <v>345</v>
      </c>
      <c r="E28" s="39" t="str">
        <f>INDEX('R0. Region mapping'!$C$9:$C$24,MATCH($D28,'R0. Region mapping'!$A$9:$A$24,0))</f>
        <v>LAM</v>
      </c>
      <c r="F28" s="532">
        <v>6.2599885844748799</v>
      </c>
      <c r="G28" s="532">
        <v>6.2599885844748799</v>
      </c>
      <c r="H28" s="532">
        <v>6.2599885844748799</v>
      </c>
      <c r="I28" s="532">
        <v>6.2599885844748799</v>
      </c>
      <c r="J28" s="532">
        <v>4.1733257229832503</v>
      </c>
      <c r="K28" s="532">
        <v>2.08666286149163</v>
      </c>
      <c r="L28" s="532"/>
      <c r="M28" s="532"/>
      <c r="N28" s="532"/>
      <c r="O28" s="532"/>
      <c r="P28" s="532"/>
      <c r="Q28" s="532"/>
      <c r="R28" s="58"/>
    </row>
    <row r="29" spans="1:18" x14ac:dyDescent="0.3">
      <c r="A29" s="39" t="s">
        <v>249</v>
      </c>
      <c r="B29" s="39" t="str">
        <f>INDEX('R0.1 Generation process mapping'!$B$9:$B$21,MATCH($C29,'R0.1 Generation process mapping'!$A$9:$A$21,0))</f>
        <v/>
      </c>
      <c r="C29" s="494" t="s">
        <v>296</v>
      </c>
      <c r="D29" s="39" t="s">
        <v>347</v>
      </c>
      <c r="E29" s="39" t="str">
        <f>INDEX('R0. Region mapping'!$C$9:$C$24,MATCH($D29,'R0. Region mapping'!$A$9:$A$24,0))</f>
        <v>EUR</v>
      </c>
      <c r="F29" s="532">
        <v>28.821632420091301</v>
      </c>
      <c r="G29" s="532">
        <v>53.681400633265497</v>
      </c>
      <c r="H29" s="532">
        <v>53.681400633265497</v>
      </c>
      <c r="I29" s="532">
        <v>53.681400633265497</v>
      </c>
      <c r="J29" s="532">
        <v>44.0741898265684</v>
      </c>
      <c r="K29" s="532">
        <v>57.003633748109507</v>
      </c>
      <c r="L29" s="532">
        <v>55.6470809514487</v>
      </c>
      <c r="M29" s="532">
        <v>82.169546245976207</v>
      </c>
      <c r="N29" s="532">
        <v>94.644857695327502</v>
      </c>
      <c r="O29" s="532">
        <v>106.532377246297</v>
      </c>
      <c r="P29" s="532">
        <v>118.29872752589</v>
      </c>
      <c r="Q29" s="532">
        <v>135.396574765764</v>
      </c>
      <c r="R29" s="58"/>
    </row>
    <row r="30" spans="1:18" x14ac:dyDescent="0.3">
      <c r="A30" s="39" t="s">
        <v>249</v>
      </c>
      <c r="B30" s="39" t="str">
        <f>INDEX('R0.1 Generation process mapping'!$B$9:$B$21,MATCH($C30,'R0.1 Generation process mapping'!$A$9:$A$21,0))</f>
        <v/>
      </c>
      <c r="C30" s="494" t="s">
        <v>296</v>
      </c>
      <c r="D30" s="39" t="s">
        <v>349</v>
      </c>
      <c r="E30" s="39" t="str">
        <f>INDEX('R0. Region mapping'!$C$9:$C$24,MATCH($D30,'R0. Region mapping'!$A$9:$A$24,0))</f>
        <v>ASI</v>
      </c>
      <c r="F30" s="532">
        <v>33.671803652968002</v>
      </c>
      <c r="G30" s="532">
        <v>50.515203833141001</v>
      </c>
      <c r="H30" s="532">
        <v>52</v>
      </c>
      <c r="I30" s="532">
        <v>52</v>
      </c>
      <c r="J30" s="532">
        <v>46.304916810477209</v>
      </c>
      <c r="K30" s="532">
        <v>53.085022033237102</v>
      </c>
      <c r="L30" s="532">
        <v>90.305287325013111</v>
      </c>
      <c r="M30" s="532">
        <v>112.097508931707</v>
      </c>
      <c r="N30" s="532">
        <v>130.94725712572199</v>
      </c>
      <c r="O30" s="532">
        <v>152.58309997621299</v>
      </c>
      <c r="P30" s="532">
        <v>168.19617669854901</v>
      </c>
      <c r="Q30" s="532">
        <v>207.39549338954899</v>
      </c>
      <c r="R30" s="58"/>
    </row>
    <row r="31" spans="1:18" x14ac:dyDescent="0.3">
      <c r="A31" s="39" t="s">
        <v>249</v>
      </c>
      <c r="B31" s="39" t="str">
        <f>INDEX('R0.1 Generation process mapping'!$B$9:$B$21,MATCH($C31,'R0.1 Generation process mapping'!$A$9:$A$21,0))</f>
        <v/>
      </c>
      <c r="C31" s="494" t="s">
        <v>296</v>
      </c>
      <c r="D31" s="39" t="s">
        <v>351</v>
      </c>
      <c r="E31" s="39" t="str">
        <f>INDEX('R0. Region mapping'!$C$9:$C$24,MATCH($D31,'R0. Region mapping'!$A$9:$A$24,0))</f>
        <v>ASI</v>
      </c>
      <c r="F31" s="532">
        <v>74.997754889160603</v>
      </c>
      <c r="G31" s="532">
        <v>149.31643704526289</v>
      </c>
      <c r="H31" s="532">
        <v>149.31643704526289</v>
      </c>
      <c r="I31" s="532">
        <v>149.31643704526289</v>
      </c>
      <c r="J31" s="532">
        <v>173.3191174763258</v>
      </c>
      <c r="K31" s="532">
        <v>193.4337180551442</v>
      </c>
      <c r="L31" s="532">
        <v>249.475070300699</v>
      </c>
      <c r="M31" s="532">
        <v>327.56839830308701</v>
      </c>
      <c r="N31" s="532">
        <v>380.70550016527397</v>
      </c>
      <c r="O31" s="532">
        <v>372.225672976917</v>
      </c>
      <c r="P31" s="532">
        <v>329.17125832297</v>
      </c>
      <c r="Q31" s="532">
        <v>268.01762657422898</v>
      </c>
      <c r="R31" s="58"/>
    </row>
    <row r="32" spans="1:18" x14ac:dyDescent="0.3">
      <c r="A32" s="39" t="s">
        <v>249</v>
      </c>
      <c r="B32" s="39" t="str">
        <f>INDEX('R0.1 Generation process mapping'!$B$9:$B$21,MATCH($C32,'R0.1 Generation process mapping'!$A$9:$A$21,0))</f>
        <v/>
      </c>
      <c r="C32" s="494" t="s">
        <v>296</v>
      </c>
      <c r="D32" s="39" t="s">
        <v>353</v>
      </c>
      <c r="E32" s="39" t="str">
        <f>INDEX('R0. Region mapping'!$C$9:$C$24,MATCH($D32,'R0. Region mapping'!$A$9:$A$24,0))</f>
        <v>ASI</v>
      </c>
      <c r="F32" s="532">
        <v>45.928170003512498</v>
      </c>
      <c r="G32" s="532">
        <v>58.9484522751087</v>
      </c>
      <c r="H32" s="532">
        <v>58.9484522751087</v>
      </c>
      <c r="I32" s="532">
        <v>58.9484522751087</v>
      </c>
      <c r="J32" s="532">
        <v>46.180477098353293</v>
      </c>
      <c r="K32" s="532">
        <v>50.664058370445787</v>
      </c>
      <c r="L32" s="532">
        <v>57.134035132789293</v>
      </c>
      <c r="M32" s="532">
        <v>59.188939573054597</v>
      </c>
      <c r="N32" s="532">
        <v>60.437434216331702</v>
      </c>
      <c r="O32" s="532">
        <v>61.397594994011698</v>
      </c>
      <c r="P32" s="532">
        <v>60.900222090276202</v>
      </c>
      <c r="Q32" s="532">
        <v>60.100720089923598</v>
      </c>
      <c r="R32" s="58"/>
    </row>
    <row r="33" spans="1:18" x14ac:dyDescent="0.3">
      <c r="A33" s="39" t="s">
        <v>249</v>
      </c>
      <c r="B33" s="39" t="str">
        <f>INDEX('R0.1 Generation process mapping'!$B$9:$B$21,MATCH($C33,'R0.1 Generation process mapping'!$A$9:$A$21,0))</f>
        <v/>
      </c>
      <c r="C33" s="494" t="s">
        <v>296</v>
      </c>
      <c r="D33" s="39" t="s">
        <v>355</v>
      </c>
      <c r="E33" s="39" t="str">
        <f>INDEX('R0. Region mapping'!$C$9:$C$24,MATCH($D33,'R0. Region mapping'!$A$9:$A$24,0))</f>
        <v>AFR</v>
      </c>
      <c r="F33" s="532">
        <v>14.3734779299848</v>
      </c>
      <c r="G33" s="532">
        <v>14.3734779299848</v>
      </c>
      <c r="H33" s="532">
        <v>14.3734779299848</v>
      </c>
      <c r="I33" s="532">
        <v>14.3734779299848</v>
      </c>
      <c r="J33" s="532">
        <v>9.58231861998987</v>
      </c>
      <c r="K33" s="532">
        <v>45.690080037712534</v>
      </c>
      <c r="L33" s="532">
        <v>164.49483224000801</v>
      </c>
      <c r="M33" s="532">
        <v>206.56585371995001</v>
      </c>
      <c r="N33" s="532">
        <v>233.90514900838301</v>
      </c>
      <c r="O33" s="532">
        <v>254.42907019908699</v>
      </c>
      <c r="P33" s="532">
        <v>283.37063957040601</v>
      </c>
      <c r="Q33" s="532">
        <v>318.013340800766</v>
      </c>
      <c r="R33" s="58"/>
    </row>
    <row r="34" spans="1:18" x14ac:dyDescent="0.3">
      <c r="A34" s="39" t="s">
        <v>249</v>
      </c>
      <c r="B34" s="39" t="str">
        <f>INDEX('R0.1 Generation process mapping'!$B$9:$B$21,MATCH($C34,'R0.1 Generation process mapping'!$A$9:$A$21,0))</f>
        <v/>
      </c>
      <c r="C34" s="494" t="s">
        <v>296</v>
      </c>
      <c r="D34" s="39" t="s">
        <v>357</v>
      </c>
      <c r="E34" s="39" t="str">
        <f>INDEX('R0. Region mapping'!$C$9:$C$24,MATCH($D34,'R0. Region mapping'!$A$9:$A$24,0))</f>
        <v>LAM</v>
      </c>
      <c r="F34" s="532">
        <v>5.2919112850619703</v>
      </c>
      <c r="G34" s="532">
        <v>5.2919112850619703</v>
      </c>
      <c r="H34" s="532">
        <v>5.2919112850619703</v>
      </c>
      <c r="I34" s="532">
        <v>5.2919112850619703</v>
      </c>
      <c r="J34" s="532">
        <v>3.5279408567079802</v>
      </c>
      <c r="K34" s="532">
        <v>1.7639704283539901</v>
      </c>
      <c r="L34" s="532"/>
      <c r="M34" s="532"/>
      <c r="N34" s="532"/>
      <c r="O34" s="532"/>
      <c r="P34" s="532"/>
      <c r="Q34" s="532"/>
      <c r="R34" s="58"/>
    </row>
    <row r="35" spans="1:18" x14ac:dyDescent="0.3">
      <c r="A35" s="39" t="s">
        <v>249</v>
      </c>
      <c r="B35" s="39" t="str">
        <f>INDEX('R0.1 Generation process mapping'!$B$9:$B$21,MATCH($C35,'R0.1 Generation process mapping'!$A$9:$A$21,0))</f>
        <v/>
      </c>
      <c r="C35" s="494" t="s">
        <v>296</v>
      </c>
      <c r="D35" s="39" t="s">
        <v>359</v>
      </c>
      <c r="E35" s="39" t="str">
        <f>INDEX('R0. Region mapping'!$C$9:$C$24,MATCH($D35,'R0. Region mapping'!$A$9:$A$24,0))</f>
        <v>ASI</v>
      </c>
      <c r="F35" s="532">
        <v>40.628044140030397</v>
      </c>
      <c r="G35" s="532">
        <v>40.628044140030397</v>
      </c>
      <c r="H35" s="532">
        <v>40.628044140030397</v>
      </c>
      <c r="I35" s="532">
        <v>40.628044140030397</v>
      </c>
      <c r="J35" s="532">
        <v>27.085362760020299</v>
      </c>
      <c r="K35" s="532">
        <v>105.83679903854369</v>
      </c>
      <c r="L35" s="532">
        <v>205.94160026430399</v>
      </c>
      <c r="M35" s="532">
        <v>318.658494657971</v>
      </c>
      <c r="N35" s="532">
        <v>391.54253506626901</v>
      </c>
      <c r="O35" s="532">
        <v>476.09526392815798</v>
      </c>
      <c r="P35" s="532">
        <v>567.15504698800203</v>
      </c>
      <c r="Q35" s="532">
        <v>772.17882140689005</v>
      </c>
      <c r="R35" s="58"/>
    </row>
    <row r="36" spans="1:18" x14ac:dyDescent="0.3">
      <c r="A36" s="39" t="s">
        <v>249</v>
      </c>
      <c r="B36" s="39" t="str">
        <f>INDEX('R0.1 Generation process mapping'!$B$9:$B$21,MATCH($C36,'R0.1 Generation process mapping'!$A$9:$A$21,0))</f>
        <v/>
      </c>
      <c r="C36" s="494" t="s">
        <v>296</v>
      </c>
      <c r="D36" s="39" t="s">
        <v>361</v>
      </c>
      <c r="E36" s="39" t="str">
        <f>INDEX('R0. Region mapping'!$C$9:$C$24,MATCH($D36,'R0. Region mapping'!$A$9:$A$24,0))</f>
        <v>ASI</v>
      </c>
      <c r="F36" s="532">
        <v>18.597004120726101</v>
      </c>
      <c r="G36" s="532">
        <v>31.130157646084101</v>
      </c>
      <c r="H36" s="532">
        <v>43.153805535370097</v>
      </c>
      <c r="I36" s="532">
        <v>43.153805535370097</v>
      </c>
      <c r="J36" s="532">
        <v>61.6207208269795</v>
      </c>
      <c r="K36" s="532">
        <v>67.378381835030282</v>
      </c>
      <c r="L36" s="532">
        <v>78.468441685125697</v>
      </c>
      <c r="M36" s="532">
        <v>92.499069907977997</v>
      </c>
      <c r="N36" s="532">
        <v>102.56245928947401</v>
      </c>
      <c r="O36" s="532">
        <v>108.155758168511</v>
      </c>
      <c r="P36" s="532">
        <v>111.164219244799</v>
      </c>
      <c r="Q36" s="532">
        <v>115.617148733609</v>
      </c>
      <c r="R36" s="58"/>
    </row>
    <row r="37" spans="1:18" x14ac:dyDescent="0.3">
      <c r="A37" s="39" t="s">
        <v>249</v>
      </c>
      <c r="B37" s="39" t="str">
        <f>INDEX('R0.1 Generation process mapping'!$B$9:$B$21,MATCH($C37,'R0.1 Generation process mapping'!$A$9:$A$21,0))</f>
        <v/>
      </c>
      <c r="C37" s="494" t="s">
        <v>296</v>
      </c>
      <c r="D37" s="39" t="s">
        <v>363</v>
      </c>
      <c r="E37" s="39" t="str">
        <f>INDEX('R0. Region mapping'!$C$9:$C$24,MATCH($D37,'R0. Region mapping'!$A$9:$A$24,0))</f>
        <v>NAM</v>
      </c>
      <c r="F37" s="532">
        <v>304.14555376945299</v>
      </c>
      <c r="G37" s="532">
        <v>379.61107505593208</v>
      </c>
      <c r="H37" s="532">
        <v>423.090306985187</v>
      </c>
      <c r="I37" s="532">
        <v>423.090306985187</v>
      </c>
      <c r="J37" s="532">
        <v>462.62201452648401</v>
      </c>
      <c r="K37" s="532">
        <v>446.79157787439988</v>
      </c>
      <c r="L37" s="532">
        <v>482.83030175765202</v>
      </c>
      <c r="M37" s="532">
        <v>570.38991915420104</v>
      </c>
      <c r="N37" s="532">
        <v>571.98423249745395</v>
      </c>
      <c r="O37" s="532">
        <v>475.97362061113898</v>
      </c>
      <c r="P37" s="532">
        <v>282.36582285305099</v>
      </c>
      <c r="Q37" s="532">
        <v>222.16890987845301</v>
      </c>
      <c r="R37" s="58"/>
    </row>
    <row r="38" spans="1:18" x14ac:dyDescent="0.3">
      <c r="A38" s="39" t="s">
        <v>249</v>
      </c>
      <c r="B38" s="39" t="str">
        <f>INDEX('R0.1 Generation process mapping'!$B$9:$B$21,MATCH($C38,'R0.1 Generation process mapping'!$A$9:$A$21,0))</f>
        <v/>
      </c>
      <c r="C38" s="494" t="s">
        <v>296</v>
      </c>
      <c r="D38" s="39" t="s">
        <v>365</v>
      </c>
      <c r="E38" s="39" t="str">
        <f>INDEX('R0. Region mapping'!$C$9:$C$24,MATCH($D38,'R0. Region mapping'!$A$9:$A$24,0))</f>
        <v>EUR</v>
      </c>
      <c r="F38" s="532">
        <v>117.176369863014</v>
      </c>
      <c r="G38" s="532">
        <v>119.6722270292201</v>
      </c>
      <c r="H38" s="532">
        <v>119.6722270292201</v>
      </c>
      <c r="I38" s="532">
        <v>119.6722270292201</v>
      </c>
      <c r="J38" s="532">
        <v>80.6134370748821</v>
      </c>
      <c r="K38" s="532">
        <v>130.23194810502039</v>
      </c>
      <c r="L38" s="532">
        <v>183.86599338968</v>
      </c>
      <c r="M38" s="532">
        <v>299.878080090894</v>
      </c>
      <c r="N38" s="532">
        <v>375.78163321851201</v>
      </c>
      <c r="O38" s="532">
        <v>409.06621058639001</v>
      </c>
      <c r="P38" s="532">
        <v>453.960776959778</v>
      </c>
      <c r="Q38" s="532">
        <v>538.07987111223099</v>
      </c>
      <c r="R38" s="58"/>
    </row>
    <row r="39" spans="1:18" x14ac:dyDescent="0.3">
      <c r="A39" s="39" t="s">
        <v>249</v>
      </c>
      <c r="B39" s="39" t="str">
        <f>INDEX('R0.1 Generation process mapping'!$B$9:$B$21,MATCH($C39,'R0.1 Generation process mapping'!$A$9:$A$21,0))</f>
        <v/>
      </c>
      <c r="C39" s="494" t="s">
        <v>297</v>
      </c>
      <c r="D39" s="39" t="s">
        <v>258</v>
      </c>
      <c r="E39" s="39" t="str">
        <f>INDEX('R0. Region mapping'!$C$9:$C$24,MATCH($D39,'R0. Region mapping'!$A$9:$A$24,0))</f>
        <v>AFR</v>
      </c>
      <c r="F39" s="532">
        <v>44.8420828394094</v>
      </c>
      <c r="G39" s="532">
        <v>67.572836470763093</v>
      </c>
      <c r="H39" s="532">
        <v>67.572836470763093</v>
      </c>
      <c r="I39" s="532">
        <v>92.504789614571393</v>
      </c>
      <c r="J39" s="532">
        <v>82.76938961804791</v>
      </c>
      <c r="K39" s="532">
        <v>33.034855948765902</v>
      </c>
      <c r="L39" s="532"/>
      <c r="M39" s="532"/>
      <c r="N39" s="532"/>
      <c r="O39" s="532"/>
      <c r="P39" s="532"/>
      <c r="Q39" s="532"/>
      <c r="R39" s="58"/>
    </row>
    <row r="40" spans="1:18" x14ac:dyDescent="0.3">
      <c r="A40" s="39" t="s">
        <v>249</v>
      </c>
      <c r="B40" s="39" t="str">
        <f>INDEX('R0.1 Generation process mapping'!$B$9:$B$21,MATCH($C40,'R0.1 Generation process mapping'!$A$9:$A$21,0))</f>
        <v/>
      </c>
      <c r="C40" s="494" t="s">
        <v>297</v>
      </c>
      <c r="D40" s="39" t="s">
        <v>261</v>
      </c>
      <c r="E40" s="39" t="str">
        <f>INDEX('R0. Region mapping'!$C$9:$C$24,MATCH($D40,'R0. Region mapping'!$A$9:$A$24,0))</f>
        <v>AUS</v>
      </c>
      <c r="F40" s="532">
        <v>17.14537546961693</v>
      </c>
      <c r="G40" s="532">
        <v>17.14537546961693</v>
      </c>
      <c r="H40" s="532">
        <v>17.14537546961693</v>
      </c>
      <c r="I40" s="532">
        <v>17.14537546961693</v>
      </c>
      <c r="J40" s="532">
        <v>14.716051279662992</v>
      </c>
      <c r="K40" s="532">
        <v>1.40014133507284</v>
      </c>
      <c r="L40" s="532"/>
      <c r="M40" s="532"/>
      <c r="N40" s="532"/>
      <c r="O40" s="532"/>
      <c r="P40" s="532"/>
      <c r="Q40" s="532"/>
      <c r="R40" s="58"/>
    </row>
    <row r="41" spans="1:18" x14ac:dyDescent="0.3">
      <c r="A41" s="39" t="s">
        <v>249</v>
      </c>
      <c r="B41" s="39" t="str">
        <f>INDEX('R0.1 Generation process mapping'!$B$9:$B$21,MATCH($C41,'R0.1 Generation process mapping'!$A$9:$A$21,0))</f>
        <v/>
      </c>
      <c r="C41" s="494" t="s">
        <v>297</v>
      </c>
      <c r="D41" s="39" t="s">
        <v>341</v>
      </c>
      <c r="E41" s="39" t="str">
        <f>INDEX('R0. Region mapping'!$C$9:$C$24,MATCH($D41,'R0. Region mapping'!$A$9:$A$24,0))</f>
        <v>NAM</v>
      </c>
      <c r="F41" s="532">
        <v>9.49563606460916</v>
      </c>
      <c r="G41" s="532">
        <v>10.094032890655537</v>
      </c>
      <c r="H41" s="532">
        <v>10.094032890655537</v>
      </c>
      <c r="I41" s="532">
        <v>10.094032890655537</v>
      </c>
      <c r="J41" s="532">
        <v>8.6363383706543466</v>
      </c>
      <c r="K41" s="532">
        <v>0.92286366601434999</v>
      </c>
      <c r="L41" s="532"/>
      <c r="M41" s="532"/>
      <c r="N41" s="532">
        <v>2.6780510288183099</v>
      </c>
      <c r="O41" s="532">
        <v>5.6176256176441104</v>
      </c>
      <c r="P41" s="532">
        <v>8.9083138275664293</v>
      </c>
      <c r="Q41" s="532">
        <v>15.587587039524101</v>
      </c>
      <c r="R41" s="58"/>
    </row>
    <row r="42" spans="1:18" x14ac:dyDescent="0.3">
      <c r="A42" s="39" t="s">
        <v>249</v>
      </c>
      <c r="B42" s="39" t="str">
        <f>INDEX('R0.1 Generation process mapping'!$B$9:$B$21,MATCH($C42,'R0.1 Generation process mapping'!$A$9:$A$21,0))</f>
        <v/>
      </c>
      <c r="C42" s="494" t="s">
        <v>297</v>
      </c>
      <c r="D42" s="39" t="s">
        <v>343</v>
      </c>
      <c r="E42" s="39" t="str">
        <f>INDEX('R0. Region mapping'!$C$9:$C$24,MATCH($D42,'R0. Region mapping'!$A$9:$A$24,0))</f>
        <v>ASI</v>
      </c>
      <c r="F42" s="532">
        <v>70.801212499663166</v>
      </c>
      <c r="G42" s="532">
        <v>70.801212499663166</v>
      </c>
      <c r="H42" s="532">
        <v>405.73403599231466</v>
      </c>
      <c r="I42" s="532">
        <v>405.73403599231466</v>
      </c>
      <c r="J42" s="532">
        <v>399.24073750414277</v>
      </c>
      <c r="K42" s="532">
        <v>154.94177244037488</v>
      </c>
      <c r="L42" s="532">
        <v>45.685530488284002</v>
      </c>
      <c r="M42" s="532">
        <v>45.685530488284002</v>
      </c>
      <c r="N42" s="532">
        <v>45.685530488284002</v>
      </c>
      <c r="O42" s="532"/>
      <c r="P42" s="532"/>
      <c r="Q42" s="532"/>
      <c r="R42" s="58"/>
    </row>
    <row r="43" spans="1:18" x14ac:dyDescent="0.3">
      <c r="A43" s="39" t="s">
        <v>249</v>
      </c>
      <c r="B43" s="39" t="str">
        <f>INDEX('R0.1 Generation process mapping'!$B$9:$B$21,MATCH($C43,'R0.1 Generation process mapping'!$A$9:$A$21,0))</f>
        <v/>
      </c>
      <c r="C43" s="494" t="s">
        <v>297</v>
      </c>
      <c r="D43" s="39" t="s">
        <v>345</v>
      </c>
      <c r="E43" s="39" t="str">
        <f>INDEX('R0. Region mapping'!$C$9:$C$24,MATCH($D43,'R0. Region mapping'!$A$9:$A$24,0))</f>
        <v>LAM</v>
      </c>
      <c r="F43" s="532">
        <v>45.611031070240898</v>
      </c>
      <c r="G43" s="532">
        <v>54.616742275457639</v>
      </c>
      <c r="H43" s="532">
        <v>54.616742275457639</v>
      </c>
      <c r="I43" s="532">
        <v>54.616742275457639</v>
      </c>
      <c r="J43" s="532">
        <v>46.47816616513834</v>
      </c>
      <c r="K43" s="532">
        <v>5.9256360078277996</v>
      </c>
      <c r="L43" s="532"/>
      <c r="M43" s="532"/>
      <c r="N43" s="532"/>
      <c r="O43" s="532"/>
      <c r="P43" s="532"/>
      <c r="Q43" s="532"/>
      <c r="R43" s="58"/>
    </row>
    <row r="44" spans="1:18" x14ac:dyDescent="0.3">
      <c r="A44" s="39" t="s">
        <v>249</v>
      </c>
      <c r="B44" s="39" t="str">
        <f>INDEX('R0.1 Generation process mapping'!$B$9:$B$21,MATCH($C44,'R0.1 Generation process mapping'!$A$9:$A$21,0))</f>
        <v/>
      </c>
      <c r="C44" s="494" t="s">
        <v>297</v>
      </c>
      <c r="D44" s="39" t="s">
        <v>347</v>
      </c>
      <c r="E44" s="39" t="str">
        <f>INDEX('R0. Region mapping'!$C$9:$C$24,MATCH($D44,'R0. Region mapping'!$A$9:$A$24,0))</f>
        <v>EUR</v>
      </c>
      <c r="F44" s="532">
        <v>0.54403131115459902</v>
      </c>
      <c r="G44" s="532">
        <v>4.1615504145896187</v>
      </c>
      <c r="H44" s="532">
        <v>4.1615504145896187</v>
      </c>
      <c r="I44" s="532">
        <v>17.837900111672997</v>
      </c>
      <c r="J44" s="532">
        <v>17.656556341288134</v>
      </c>
      <c r="K44" s="532">
        <v>13.857693467468165</v>
      </c>
      <c r="L44" s="532"/>
      <c r="M44" s="532">
        <v>16.344509084283501</v>
      </c>
      <c r="N44" s="532">
        <v>18.054495581914001</v>
      </c>
      <c r="O44" s="532">
        <v>18.082686921561301</v>
      </c>
      <c r="P44" s="532">
        <v>16.707625921165899</v>
      </c>
      <c r="Q44" s="532">
        <v>14.9976394235354</v>
      </c>
      <c r="R44" s="58"/>
    </row>
    <row r="45" spans="1:18" x14ac:dyDescent="0.3">
      <c r="A45" s="39" t="s">
        <v>249</v>
      </c>
      <c r="B45" s="39" t="str">
        <f>INDEX('R0.1 Generation process mapping'!$B$9:$B$21,MATCH($C45,'R0.1 Generation process mapping'!$A$9:$A$21,0))</f>
        <v/>
      </c>
      <c r="C45" s="494" t="s">
        <v>297</v>
      </c>
      <c r="D45" s="39" t="s">
        <v>349</v>
      </c>
      <c r="E45" s="39" t="str">
        <f>INDEX('R0. Region mapping'!$C$9:$C$24,MATCH($D45,'R0. Region mapping'!$A$9:$A$24,0))</f>
        <v>ASI</v>
      </c>
      <c r="F45" s="532">
        <v>36.421107208794325</v>
      </c>
      <c r="G45" s="532">
        <v>36.421107208794325</v>
      </c>
      <c r="H45" s="532">
        <v>36.421107208794325</v>
      </c>
      <c r="I45" s="532">
        <v>36.421107208794325</v>
      </c>
      <c r="J45" s="532">
        <v>31.559614315431119</v>
      </c>
      <c r="K45" s="532">
        <v>2.5815938247445098</v>
      </c>
      <c r="L45" s="532"/>
      <c r="M45" s="532"/>
      <c r="N45" s="532"/>
      <c r="O45" s="532"/>
      <c r="P45" s="532"/>
      <c r="Q45" s="532"/>
      <c r="R45" s="58"/>
    </row>
    <row r="46" spans="1:18" x14ac:dyDescent="0.3">
      <c r="A46" s="39" t="s">
        <v>249</v>
      </c>
      <c r="B46" s="39" t="str">
        <f>INDEX('R0.1 Generation process mapping'!$B$9:$B$21,MATCH($C46,'R0.1 Generation process mapping'!$A$9:$A$21,0))</f>
        <v/>
      </c>
      <c r="C46" s="494" t="s">
        <v>297</v>
      </c>
      <c r="D46" s="39" t="s">
        <v>351</v>
      </c>
      <c r="E46" s="39" t="str">
        <f>INDEX('R0. Region mapping'!$C$9:$C$24,MATCH($D46,'R0. Region mapping'!$A$9:$A$24,0))</f>
        <v>ASI</v>
      </c>
      <c r="F46" s="532">
        <v>32.465259791497608</v>
      </c>
      <c r="G46" s="532">
        <v>32.465259791497608</v>
      </c>
      <c r="H46" s="532">
        <v>323.33807084290009</v>
      </c>
      <c r="I46" s="532">
        <v>327.2275773295483</v>
      </c>
      <c r="J46" s="532">
        <v>322.70708463929128</v>
      </c>
      <c r="K46" s="532">
        <v>140.00999549065125</v>
      </c>
      <c r="L46" s="532"/>
      <c r="M46" s="532">
        <v>13.699010668065601</v>
      </c>
      <c r="N46" s="532">
        <v>23.5985118377798</v>
      </c>
      <c r="O46" s="532">
        <v>23.5985118377798</v>
      </c>
      <c r="P46" s="532">
        <v>16.5469675883629</v>
      </c>
      <c r="Q46" s="532">
        <v>6.6474664186486701</v>
      </c>
      <c r="R46" s="58"/>
    </row>
    <row r="47" spans="1:18" x14ac:dyDescent="0.3">
      <c r="A47" s="39" t="s">
        <v>249</v>
      </c>
      <c r="B47" s="39" t="str">
        <f>INDEX('R0.1 Generation process mapping'!$B$9:$B$21,MATCH($C47,'R0.1 Generation process mapping'!$A$9:$A$21,0))</f>
        <v/>
      </c>
      <c r="C47" s="494" t="s">
        <v>297</v>
      </c>
      <c r="D47" s="39" t="s">
        <v>353</v>
      </c>
      <c r="E47" s="39" t="str">
        <f>INDEX('R0. Region mapping'!$C$9:$C$24,MATCH($D47,'R0. Region mapping'!$A$9:$A$24,0))</f>
        <v>ASI</v>
      </c>
      <c r="F47" s="532">
        <v>67.733036958045702</v>
      </c>
      <c r="G47" s="532">
        <v>67.733036958045702</v>
      </c>
      <c r="H47" s="532">
        <v>67.733036958045702</v>
      </c>
      <c r="I47" s="532">
        <v>67.733036958045702</v>
      </c>
      <c r="J47" s="532">
        <v>52.4859411129245</v>
      </c>
      <c r="K47" s="532">
        <v>12.9510010537408</v>
      </c>
      <c r="L47" s="532">
        <v>12.727763016962699</v>
      </c>
      <c r="M47" s="532">
        <v>12.727763016962699</v>
      </c>
      <c r="N47" s="532">
        <v>12.727763016962699</v>
      </c>
      <c r="O47" s="532">
        <v>11.675921783902201</v>
      </c>
      <c r="P47" s="532">
        <v>11.675921783902201</v>
      </c>
      <c r="Q47" s="532">
        <v>11.675921783902201</v>
      </c>
      <c r="R47" s="58"/>
    </row>
    <row r="48" spans="1:18" x14ac:dyDescent="0.3">
      <c r="A48" s="39" t="s">
        <v>249</v>
      </c>
      <c r="B48" s="39" t="str">
        <f>INDEX('R0.1 Generation process mapping'!$B$9:$B$21,MATCH($C48,'R0.1 Generation process mapping'!$A$9:$A$21,0))</f>
        <v/>
      </c>
      <c r="C48" s="494" t="s">
        <v>297</v>
      </c>
      <c r="D48" s="39" t="s">
        <v>355</v>
      </c>
      <c r="E48" s="39" t="str">
        <f>INDEX('R0. Region mapping'!$C$9:$C$24,MATCH($D48,'R0. Region mapping'!$A$9:$A$24,0))</f>
        <v>AFR</v>
      </c>
      <c r="F48" s="532">
        <v>77.090609812596796</v>
      </c>
      <c r="G48" s="532">
        <v>93.852753491247597</v>
      </c>
      <c r="H48" s="532">
        <v>93.852753491247597</v>
      </c>
      <c r="I48" s="532">
        <v>190.69720648521678</v>
      </c>
      <c r="J48" s="532">
        <v>188.08398174021991</v>
      </c>
      <c r="K48" s="532">
        <v>138.3272958975497</v>
      </c>
      <c r="L48" s="532">
        <v>50.785792940672103</v>
      </c>
      <c r="M48" s="532">
        <v>37.955552899471414</v>
      </c>
      <c r="N48" s="532">
        <v>38.545343593621901</v>
      </c>
      <c r="O48" s="532">
        <v>37.092647099267303</v>
      </c>
      <c r="P48" s="532">
        <v>30.271677775244701</v>
      </c>
      <c r="Q48" s="532">
        <v>33.642903574764198</v>
      </c>
      <c r="R48" s="58"/>
    </row>
    <row r="49" spans="1:18" x14ac:dyDescent="0.3">
      <c r="A49" s="39" t="s">
        <v>249</v>
      </c>
      <c r="B49" s="39" t="str">
        <f>INDEX('R0.1 Generation process mapping'!$B$9:$B$21,MATCH($C49,'R0.1 Generation process mapping'!$A$9:$A$21,0))</f>
        <v/>
      </c>
      <c r="C49" s="494" t="s">
        <v>297</v>
      </c>
      <c r="D49" s="39" t="s">
        <v>357</v>
      </c>
      <c r="E49" s="39" t="str">
        <f>INDEX('R0. Region mapping'!$C$9:$C$24,MATCH($D49,'R0. Region mapping'!$A$9:$A$24,0))</f>
        <v>LAM</v>
      </c>
      <c r="F49" s="532">
        <v>18.869482522028981</v>
      </c>
      <c r="G49" s="532">
        <v>18.869482522028981</v>
      </c>
      <c r="H49" s="532">
        <v>18.869482522028981</v>
      </c>
      <c r="I49" s="532">
        <v>18.869482522028981</v>
      </c>
      <c r="J49" s="532">
        <v>13.82913236292176</v>
      </c>
      <c r="K49" s="532">
        <v>4.6489872380283304</v>
      </c>
      <c r="L49" s="532"/>
      <c r="M49" s="532">
        <v>0.194778413728734</v>
      </c>
      <c r="N49" s="532">
        <v>0.194778413728734</v>
      </c>
      <c r="O49" s="532">
        <v>1.34501457808804</v>
      </c>
      <c r="P49" s="532">
        <v>6.3444412255207698</v>
      </c>
      <c r="Q49" s="532">
        <v>11.694884060246499</v>
      </c>
      <c r="R49" s="58"/>
    </row>
    <row r="50" spans="1:18" x14ac:dyDescent="0.3">
      <c r="A50" s="39" t="s">
        <v>249</v>
      </c>
      <c r="B50" s="39" t="str">
        <f>INDEX('R0.1 Generation process mapping'!$B$9:$B$21,MATCH($C50,'R0.1 Generation process mapping'!$A$9:$A$21,0))</f>
        <v/>
      </c>
      <c r="C50" s="494" t="s">
        <v>297</v>
      </c>
      <c r="D50" s="39" t="s">
        <v>359</v>
      </c>
      <c r="E50" s="39" t="str">
        <f>INDEX('R0. Region mapping'!$C$9:$C$24,MATCH($D50,'R0. Region mapping'!$A$9:$A$24,0))</f>
        <v>ASI</v>
      </c>
      <c r="F50" s="532">
        <v>83.630302155542594</v>
      </c>
      <c r="G50" s="532">
        <v>151.80674343458668</v>
      </c>
      <c r="H50" s="532">
        <v>151.80674343458668</v>
      </c>
      <c r="I50" s="532">
        <v>162.19833260872491</v>
      </c>
      <c r="J50" s="532">
        <v>141.0884571908137</v>
      </c>
      <c r="K50" s="532">
        <v>29.381929883657001</v>
      </c>
      <c r="L50" s="532">
        <v>25.1375387047676</v>
      </c>
      <c r="M50" s="532">
        <v>36.597860504743203</v>
      </c>
      <c r="N50" s="532">
        <v>47.014321257709398</v>
      </c>
      <c r="O50" s="532">
        <v>62.0690393407926</v>
      </c>
      <c r="P50" s="532">
        <v>80.982000699014506</v>
      </c>
      <c r="Q50" s="532">
        <v>108.167676721974</v>
      </c>
      <c r="R50" s="58"/>
    </row>
    <row r="51" spans="1:18" x14ac:dyDescent="0.3">
      <c r="A51" s="39" t="s">
        <v>249</v>
      </c>
      <c r="B51" s="39" t="str">
        <f>INDEX('R0.1 Generation process mapping'!$B$9:$B$21,MATCH($C51,'R0.1 Generation process mapping'!$A$9:$A$21,0))</f>
        <v/>
      </c>
      <c r="C51" s="494" t="s">
        <v>297</v>
      </c>
      <c r="D51" s="39" t="s">
        <v>361</v>
      </c>
      <c r="E51" s="39" t="str">
        <f>INDEX('R0. Region mapping'!$C$9:$C$24,MATCH($D51,'R0. Region mapping'!$A$9:$A$24,0))</f>
        <v>ASI</v>
      </c>
      <c r="F51" s="532">
        <v>15.761854359967341</v>
      </c>
      <c r="G51" s="532">
        <v>15.761854359967341</v>
      </c>
      <c r="H51" s="532">
        <v>15.761854359967341</v>
      </c>
      <c r="I51" s="532">
        <v>17.322643814948442</v>
      </c>
      <c r="J51" s="532">
        <v>14.084987274440769</v>
      </c>
      <c r="K51" s="532">
        <v>23.738058939379144</v>
      </c>
      <c r="L51" s="532">
        <v>30.134661967562248</v>
      </c>
      <c r="M51" s="532">
        <v>30.134661967562248</v>
      </c>
      <c r="N51" s="532">
        <v>21.28626504820965</v>
      </c>
      <c r="O51" s="532">
        <v>19.054560424667098</v>
      </c>
      <c r="P51" s="532">
        <v>19.279448459951102</v>
      </c>
      <c r="Q51" s="532">
        <v>19.592490547621601</v>
      </c>
      <c r="R51" s="58"/>
    </row>
    <row r="52" spans="1:18" x14ac:dyDescent="0.3">
      <c r="A52" s="39" t="s">
        <v>249</v>
      </c>
      <c r="B52" s="39" t="str">
        <f>INDEX('R0.1 Generation process mapping'!$B$9:$B$21,MATCH($C52,'R0.1 Generation process mapping'!$A$9:$A$21,0))</f>
        <v/>
      </c>
      <c r="C52" s="494" t="s">
        <v>297</v>
      </c>
      <c r="D52" s="39" t="s">
        <v>363</v>
      </c>
      <c r="E52" s="39" t="str">
        <f>INDEX('R0. Region mapping'!$C$9:$C$24,MATCH($D52,'R0. Region mapping'!$A$9:$A$24,0))</f>
        <v>NAM</v>
      </c>
      <c r="F52" s="532">
        <v>183.4524509571599</v>
      </c>
      <c r="G52" s="532">
        <v>183.4524509571599</v>
      </c>
      <c r="H52" s="532">
        <v>183.4524509571599</v>
      </c>
      <c r="I52" s="532">
        <v>233.05386586818</v>
      </c>
      <c r="J52" s="532">
        <v>194.78565477350841</v>
      </c>
      <c r="K52" s="532">
        <v>80.702306409171896</v>
      </c>
      <c r="L52" s="532">
        <v>127.885892927283</v>
      </c>
      <c r="M52" s="532">
        <v>146.860048939515</v>
      </c>
      <c r="N52" s="532">
        <v>220.31965342393201</v>
      </c>
      <c r="O52" s="532">
        <v>264.03370388333502</v>
      </c>
      <c r="P52" s="532">
        <v>282.44221528545302</v>
      </c>
      <c r="Q52" s="532">
        <v>262.05695994702802</v>
      </c>
      <c r="R52" s="58"/>
    </row>
    <row r="53" spans="1:18" x14ac:dyDescent="0.3">
      <c r="A53" s="39" t="s">
        <v>249</v>
      </c>
      <c r="B53" s="39" t="str">
        <f>INDEX('R0.1 Generation process mapping'!$B$9:$B$21,MATCH($C53,'R0.1 Generation process mapping'!$A$9:$A$21,0))</f>
        <v/>
      </c>
      <c r="C53" s="494" t="s">
        <v>297</v>
      </c>
      <c r="D53" s="39" t="s">
        <v>365</v>
      </c>
      <c r="E53" s="39" t="str">
        <f>INDEX('R0. Region mapping'!$C$9:$C$24,MATCH($D53,'R0. Region mapping'!$A$9:$A$24,0))</f>
        <v>EUR</v>
      </c>
      <c r="F53" s="532">
        <v>132.33089243561849</v>
      </c>
      <c r="G53" s="532">
        <v>221.7021761714349</v>
      </c>
      <c r="H53" s="532">
        <v>221.7021761714349</v>
      </c>
      <c r="I53" s="532">
        <v>221.7021761714349</v>
      </c>
      <c r="J53" s="532">
        <v>196.35819522242139</v>
      </c>
      <c r="K53" s="532">
        <v>19.465970863231099</v>
      </c>
      <c r="L53" s="532">
        <v>17.785439328067898</v>
      </c>
      <c r="M53" s="532">
        <v>39.749557775786698</v>
      </c>
      <c r="N53" s="532">
        <v>102.263671010286</v>
      </c>
      <c r="O53" s="532">
        <v>106.72842793151</v>
      </c>
      <c r="P53" s="532">
        <v>115.92447344243099</v>
      </c>
      <c r="Q53" s="532">
        <v>220.97116603481999</v>
      </c>
      <c r="R53" s="58"/>
    </row>
    <row r="54" spans="1:18" x14ac:dyDescent="0.3">
      <c r="A54" s="39" t="s">
        <v>249</v>
      </c>
      <c r="B54" s="39" t="str">
        <f>INDEX('R0.1 Generation process mapping'!$B$9:$B$21,MATCH($C54,'R0.1 Generation process mapping'!$A$9:$A$21,0))</f>
        <v>POWGEN - REN</v>
      </c>
      <c r="C54" s="494" t="s">
        <v>373</v>
      </c>
      <c r="D54" s="39" t="s">
        <v>258</v>
      </c>
      <c r="E54" s="39" t="str">
        <f>INDEX('R0. Region mapping'!$C$9:$C$24,MATCH($D54,'R0. Region mapping'!$A$9:$A$24,0))</f>
        <v>AFR</v>
      </c>
      <c r="F54" s="532">
        <v>0.50627853881278495</v>
      </c>
      <c r="G54" s="532">
        <v>0.488630958451025</v>
      </c>
      <c r="H54" s="532">
        <v>0.44451200754662501</v>
      </c>
      <c r="I54" s="532">
        <v>0.37392168609958498</v>
      </c>
      <c r="J54" s="532">
        <v>0.45945334628861201</v>
      </c>
      <c r="K54" s="532">
        <v>6.2899488953665266</v>
      </c>
      <c r="L54" s="532">
        <v>7.9169999999999998</v>
      </c>
      <c r="M54" s="532">
        <v>7.9169999999999998</v>
      </c>
      <c r="N54" s="532">
        <v>7.9169999999999998</v>
      </c>
      <c r="O54" s="532">
        <v>7.9169999999999998</v>
      </c>
      <c r="P54" s="532">
        <v>7.9169999999999998</v>
      </c>
      <c r="Q54" s="532">
        <v>7.9169999999999998</v>
      </c>
      <c r="R54" s="58"/>
    </row>
    <row r="55" spans="1:18" x14ac:dyDescent="0.3">
      <c r="A55" s="39" t="s">
        <v>249</v>
      </c>
      <c r="B55" s="39" t="str">
        <f>INDEX('R0.1 Generation process mapping'!$B$9:$B$21,MATCH($C55,'R0.1 Generation process mapping'!$A$9:$A$21,0))</f>
        <v>POWGEN - REN</v>
      </c>
      <c r="C55" s="494" t="s">
        <v>373</v>
      </c>
      <c r="D55" s="39" t="s">
        <v>261</v>
      </c>
      <c r="E55" s="39" t="str">
        <f>INDEX('R0. Region mapping'!$C$9:$C$24,MATCH($D55,'R0. Region mapping'!$A$9:$A$24,0))</f>
        <v>AUS</v>
      </c>
      <c r="F55" s="532">
        <v>1.6124429223744301</v>
      </c>
      <c r="G55" s="532">
        <v>1.55623726902384</v>
      </c>
      <c r="H55" s="532">
        <v>1.4157231356473701</v>
      </c>
      <c r="I55" s="532">
        <v>1.19090052224501</v>
      </c>
      <c r="J55" s="532">
        <v>1.0787036814966731</v>
      </c>
      <c r="K55" s="532">
        <v>3.3407402856010671</v>
      </c>
      <c r="L55" s="532">
        <v>8.4787068278126902</v>
      </c>
      <c r="M55" s="532">
        <v>10.584</v>
      </c>
      <c r="N55" s="532">
        <v>10.584</v>
      </c>
      <c r="O55" s="532">
        <v>10.584</v>
      </c>
      <c r="P55" s="532">
        <v>10.584</v>
      </c>
      <c r="Q55" s="532">
        <v>10.584</v>
      </c>
      <c r="R55" s="58"/>
    </row>
    <row r="56" spans="1:18" x14ac:dyDescent="0.3">
      <c r="A56" s="39" t="s">
        <v>249</v>
      </c>
      <c r="B56" s="39" t="str">
        <f>INDEX('R0.1 Generation process mapping'!$B$9:$B$21,MATCH($C56,'R0.1 Generation process mapping'!$A$9:$A$21,0))</f>
        <v>POWGEN - REN</v>
      </c>
      <c r="C56" s="494" t="s">
        <v>373</v>
      </c>
      <c r="D56" s="39" t="s">
        <v>343</v>
      </c>
      <c r="E56" s="39" t="str">
        <f>INDEX('R0. Region mapping'!$C$9:$C$24,MATCH($D56,'R0. Region mapping'!$A$9:$A$24,0))</f>
        <v>ASI</v>
      </c>
      <c r="F56" s="532"/>
      <c r="G56" s="532"/>
      <c r="H56" s="532"/>
      <c r="I56" s="532">
        <v>0.50660050000000034</v>
      </c>
      <c r="J56" s="532">
        <v>0.83473366666666626</v>
      </c>
      <c r="K56" s="532">
        <v>1.1628668333333312</v>
      </c>
      <c r="L56" s="532">
        <v>1.4909999999999999</v>
      </c>
      <c r="M56" s="532">
        <v>1.4909999999999999</v>
      </c>
      <c r="N56" s="532">
        <v>1.4909999999999999</v>
      </c>
      <c r="O56" s="532">
        <v>1.1784922222222201</v>
      </c>
      <c r="P56" s="532">
        <v>1.4909999999999999</v>
      </c>
      <c r="Q56" s="532">
        <v>1.4909999999999999</v>
      </c>
      <c r="R56" s="58"/>
    </row>
    <row r="57" spans="1:18" x14ac:dyDescent="0.3">
      <c r="A57" s="39" t="s">
        <v>249</v>
      </c>
      <c r="B57" s="39" t="str">
        <f>INDEX('R0.1 Generation process mapping'!$B$9:$B$21,MATCH($C57,'R0.1 Generation process mapping'!$A$9:$A$21,0))</f>
        <v>POWGEN - REN</v>
      </c>
      <c r="C57" s="494" t="s">
        <v>373</v>
      </c>
      <c r="D57" s="39" t="s">
        <v>345</v>
      </c>
      <c r="E57" s="39" t="str">
        <f>INDEX('R0. Region mapping'!$C$9:$C$24,MATCH($D57,'R0. Region mapping'!$A$9:$A$24,0))</f>
        <v>LAM</v>
      </c>
      <c r="F57" s="532">
        <v>1.287100456621</v>
      </c>
      <c r="G57" s="532">
        <v>1.24223541297301</v>
      </c>
      <c r="H57" s="532">
        <v>1.1300728038530301</v>
      </c>
      <c r="I57" s="532">
        <v>0.95061262926106405</v>
      </c>
      <c r="J57" s="532">
        <v>0.63374175284070899</v>
      </c>
      <c r="K57" s="532">
        <v>0.316870876420355</v>
      </c>
      <c r="L57" s="532"/>
      <c r="M57" s="532"/>
      <c r="N57" s="532"/>
      <c r="O57" s="532"/>
      <c r="P57" s="532"/>
      <c r="Q57" s="532"/>
      <c r="R57" s="58"/>
    </row>
    <row r="58" spans="1:18" x14ac:dyDescent="0.3">
      <c r="A58" s="39" t="s">
        <v>249</v>
      </c>
      <c r="B58" s="39" t="str">
        <f>INDEX('R0.1 Generation process mapping'!$B$9:$B$21,MATCH($C58,'R0.1 Generation process mapping'!$A$9:$A$21,0))</f>
        <v>POWGEN - REN</v>
      </c>
      <c r="C58" s="494" t="s">
        <v>373</v>
      </c>
      <c r="D58" s="39" t="s">
        <v>349</v>
      </c>
      <c r="E58" s="39" t="str">
        <f>INDEX('R0. Region mapping'!$C$9:$C$24,MATCH($D58,'R0. Region mapping'!$A$9:$A$24,0))</f>
        <v>ASI</v>
      </c>
      <c r="F58" s="532">
        <v>0.23401826484018301</v>
      </c>
      <c r="G58" s="532">
        <v>0.225860984176912</v>
      </c>
      <c r="H58" s="532">
        <v>0.20546778251873299</v>
      </c>
      <c r="I58" s="532">
        <v>0.172838659865648</v>
      </c>
      <c r="J58" s="532">
        <v>0.15853355102154279</v>
      </c>
      <c r="K58" s="532">
        <v>1.3208445532885515</v>
      </c>
      <c r="L58" s="532">
        <v>1.617</v>
      </c>
      <c r="M58" s="532">
        <v>1.617</v>
      </c>
      <c r="N58" s="532">
        <v>1.617</v>
      </c>
      <c r="O58" s="532">
        <v>1.617</v>
      </c>
      <c r="P58" s="532">
        <v>1.617</v>
      </c>
      <c r="Q58" s="532">
        <v>1.617</v>
      </c>
      <c r="R58" s="58"/>
    </row>
    <row r="59" spans="1:18" x14ac:dyDescent="0.3">
      <c r="A59" s="39" t="s">
        <v>249</v>
      </c>
      <c r="B59" s="39" t="str">
        <f>INDEX('R0.1 Generation process mapping'!$B$9:$B$21,MATCH($C59,'R0.1 Generation process mapping'!$A$9:$A$21,0))</f>
        <v>POWGEN - REN</v>
      </c>
      <c r="C59" s="494" t="s">
        <v>373</v>
      </c>
      <c r="D59" s="39" t="s">
        <v>353</v>
      </c>
      <c r="E59" s="39" t="str">
        <f>INDEX('R0. Region mapping'!$C$9:$C$24,MATCH($D59,'R0. Region mapping'!$A$9:$A$24,0))</f>
        <v>ASI</v>
      </c>
      <c r="F59" s="532">
        <v>1.7277397260273999</v>
      </c>
      <c r="G59" s="532">
        <v>1.7340586753202156</v>
      </c>
      <c r="H59" s="532">
        <v>1.5834971596633756</v>
      </c>
      <c r="I59" s="532">
        <v>1.3425987346124255</v>
      </c>
      <c r="J59" s="532">
        <v>16.171136786037923</v>
      </c>
      <c r="K59" s="532">
        <v>21.788068393018911</v>
      </c>
      <c r="L59" s="532">
        <v>27.405000000000001</v>
      </c>
      <c r="M59" s="532">
        <v>27.405000000000001</v>
      </c>
      <c r="N59" s="532">
        <v>27.405000000000001</v>
      </c>
      <c r="O59" s="532">
        <v>27.405000000000001</v>
      </c>
      <c r="P59" s="532">
        <v>27.405000000000001</v>
      </c>
      <c r="Q59" s="532">
        <v>27.405000000000001</v>
      </c>
      <c r="R59" s="58"/>
    </row>
    <row r="60" spans="1:18" x14ac:dyDescent="0.3">
      <c r="A60" s="39" t="s">
        <v>249</v>
      </c>
      <c r="B60" s="39" t="str">
        <f>INDEX('R0.1 Generation process mapping'!$B$9:$B$21,MATCH($C60,'R0.1 Generation process mapping'!$A$9:$A$21,0))</f>
        <v>POWGEN - REN</v>
      </c>
      <c r="C60" s="494" t="s">
        <v>373</v>
      </c>
      <c r="D60" s="39" t="s">
        <v>355</v>
      </c>
      <c r="E60" s="39" t="str">
        <f>INDEX('R0. Region mapping'!$C$9:$C$24,MATCH($D60,'R0. Region mapping'!$A$9:$A$24,0))</f>
        <v>AFR</v>
      </c>
      <c r="F60" s="532">
        <v>5.3652968036529698E-2</v>
      </c>
      <c r="G60" s="532">
        <v>5.1782762225926003E-2</v>
      </c>
      <c r="H60" s="532">
        <v>4.7107247699416897E-2</v>
      </c>
      <c r="I60" s="532">
        <v>3.96264244570022E-2</v>
      </c>
      <c r="J60" s="532">
        <v>2.6417616304668101E-2</v>
      </c>
      <c r="K60" s="532">
        <v>1.3208808152334099E-2</v>
      </c>
      <c r="L60" s="532"/>
      <c r="M60" s="532"/>
      <c r="N60" s="532"/>
      <c r="O60" s="532"/>
      <c r="P60" s="532"/>
      <c r="Q60" s="532"/>
      <c r="R60" s="58"/>
    </row>
    <row r="61" spans="1:18" x14ac:dyDescent="0.3">
      <c r="A61" s="39" t="s">
        <v>249</v>
      </c>
      <c r="B61" s="39" t="str">
        <f>INDEX('R0.1 Generation process mapping'!$B$9:$B$21,MATCH($C61,'R0.1 Generation process mapping'!$A$9:$A$21,0))</f>
        <v>POWGEN - REN</v>
      </c>
      <c r="C61" s="494" t="s">
        <v>373</v>
      </c>
      <c r="D61" s="39" t="s">
        <v>357</v>
      </c>
      <c r="E61" s="39" t="str">
        <f>INDEX('R0. Region mapping'!$C$9:$C$24,MATCH($D61,'R0. Region mapping'!$A$9:$A$24,0))</f>
        <v>LAM</v>
      </c>
      <c r="F61" s="532">
        <v>4.1660958904109604</v>
      </c>
      <c r="G61" s="532">
        <v>4.1156612432426849</v>
      </c>
      <c r="H61" s="532">
        <v>3.9407102253219852</v>
      </c>
      <c r="I61" s="532">
        <v>3.3598322588710854</v>
      </c>
      <c r="J61" s="532">
        <v>2.3341823577659051</v>
      </c>
      <c r="K61" s="532">
        <v>1.308532456660735</v>
      </c>
      <c r="L61" s="532">
        <v>8.63776314753784E-2</v>
      </c>
      <c r="M61" s="532"/>
      <c r="N61" s="532"/>
      <c r="O61" s="532"/>
      <c r="P61" s="532"/>
      <c r="Q61" s="532"/>
      <c r="R61" s="58"/>
    </row>
    <row r="62" spans="1:18" x14ac:dyDescent="0.3">
      <c r="A62" s="39" t="s">
        <v>249</v>
      </c>
      <c r="B62" s="39" t="str">
        <f>INDEX('R0.1 Generation process mapping'!$B$9:$B$21,MATCH($C62,'R0.1 Generation process mapping'!$A$9:$A$21,0))</f>
        <v>POWGEN - REN</v>
      </c>
      <c r="C62" s="494" t="s">
        <v>373</v>
      </c>
      <c r="D62" s="39" t="s">
        <v>359</v>
      </c>
      <c r="E62" s="39" t="str">
        <f>INDEX('R0. Region mapping'!$C$9:$C$24,MATCH($D62,'R0. Region mapping'!$A$9:$A$24,0))</f>
        <v>ASI</v>
      </c>
      <c r="F62" s="532">
        <v>9.4223744292237406</v>
      </c>
      <c r="G62" s="532">
        <v>9.0939344555913504</v>
      </c>
      <c r="H62" s="532">
        <v>8.2728345215103598</v>
      </c>
      <c r="I62" s="532">
        <v>6.9590746269807804</v>
      </c>
      <c r="J62" s="532">
        <v>69.21036397924081</v>
      </c>
      <c r="K62" s="532">
        <v>113.07873854232726</v>
      </c>
      <c r="L62" s="532">
        <v>142.00200000000001</v>
      </c>
      <c r="M62" s="532">
        <v>142.00200000000001</v>
      </c>
      <c r="N62" s="532">
        <v>142.00200000000001</v>
      </c>
      <c r="O62" s="532">
        <v>142.00200000000001</v>
      </c>
      <c r="P62" s="532">
        <v>142.00200000000001</v>
      </c>
      <c r="Q62" s="532">
        <v>142.00200000000001</v>
      </c>
      <c r="R62" s="58"/>
    </row>
    <row r="63" spans="1:18" x14ac:dyDescent="0.3">
      <c r="A63" s="39" t="s">
        <v>249</v>
      </c>
      <c r="B63" s="39" t="str">
        <f>INDEX('R0.1 Generation process mapping'!$B$9:$B$21,MATCH($C63,'R0.1 Generation process mapping'!$A$9:$A$21,0))</f>
        <v>POWGEN - REN</v>
      </c>
      <c r="C63" s="494" t="s">
        <v>373</v>
      </c>
      <c r="D63" s="39" t="s">
        <v>363</v>
      </c>
      <c r="E63" s="39" t="str">
        <f>INDEX('R0. Region mapping'!$C$9:$C$24,MATCH($D63,'R0. Region mapping'!$A$9:$A$24,0))</f>
        <v>NAM</v>
      </c>
      <c r="F63" s="532">
        <v>9.5764840182648392</v>
      </c>
      <c r="G63" s="532">
        <v>9.3601610657674694</v>
      </c>
      <c r="H63" s="532">
        <v>8.6711536845240502</v>
      </c>
      <c r="I63" s="532">
        <v>7.5550618745345774</v>
      </c>
      <c r="J63" s="532">
        <v>20.593596805245252</v>
      </c>
      <c r="K63" s="532">
        <v>23.988798402622628</v>
      </c>
      <c r="L63" s="532">
        <v>27.383999999999997</v>
      </c>
      <c r="M63" s="532">
        <v>27.383999999999997</v>
      </c>
      <c r="N63" s="532">
        <v>27.383999999999997</v>
      </c>
      <c r="O63" s="532">
        <v>27.383999999999997</v>
      </c>
      <c r="P63" s="532">
        <v>27.383999999999997</v>
      </c>
      <c r="Q63" s="532">
        <v>27.383999999999997</v>
      </c>
      <c r="R63" s="58"/>
    </row>
    <row r="64" spans="1:18" x14ac:dyDescent="0.3">
      <c r="A64" s="39" t="s">
        <v>249</v>
      </c>
      <c r="B64" s="39" t="str">
        <f>INDEX('R0.1 Generation process mapping'!$B$9:$B$21,MATCH($C64,'R0.1 Generation process mapping'!$A$9:$A$21,0))</f>
        <v>POWGEN - REN</v>
      </c>
      <c r="C64" s="494" t="s">
        <v>373</v>
      </c>
      <c r="D64" s="39" t="s">
        <v>365</v>
      </c>
      <c r="E64" s="39" t="str">
        <f>INDEX('R0. Region mapping'!$C$9:$C$24,MATCH($D64,'R0. Region mapping'!$A$9:$A$24,0))</f>
        <v>EUR</v>
      </c>
      <c r="F64" s="532">
        <v>3.3710045662100501</v>
      </c>
      <c r="G64" s="532">
        <v>3.25349993304595</v>
      </c>
      <c r="H64" s="532">
        <v>2.9597383501357002</v>
      </c>
      <c r="I64" s="532">
        <v>2.48971981747931</v>
      </c>
      <c r="J64" s="532">
        <v>6.4929672572803909</v>
      </c>
      <c r="K64" s="532">
        <v>20.09542327249309</v>
      </c>
      <c r="L64" s="532">
        <v>24.654</v>
      </c>
      <c r="M64" s="532">
        <v>24.654</v>
      </c>
      <c r="N64" s="532">
        <v>24.654</v>
      </c>
      <c r="O64" s="532">
        <v>24.654</v>
      </c>
      <c r="P64" s="532">
        <v>24.654</v>
      </c>
      <c r="Q64" s="532">
        <v>24.654</v>
      </c>
      <c r="R64" s="58"/>
    </row>
    <row r="65" spans="1:18" x14ac:dyDescent="0.3">
      <c r="A65" s="39" t="s">
        <v>249</v>
      </c>
      <c r="B65" s="39" t="str">
        <f>INDEX('R0.1 Generation process mapping'!$B$9:$B$21,MATCH($C65,'R0.1 Generation process mapping'!$A$9:$A$21,0))</f>
        <v>POWGEN - REN</v>
      </c>
      <c r="C65" s="494" t="s">
        <v>298</v>
      </c>
      <c r="D65" s="39" t="s">
        <v>258</v>
      </c>
      <c r="E65" s="39" t="str">
        <f>INDEX('R0. Region mapping'!$C$9:$C$24,MATCH($D65,'R0. Region mapping'!$A$9:$A$24,0))</f>
        <v>AFR</v>
      </c>
      <c r="F65" s="532">
        <v>26.010497847680501</v>
      </c>
      <c r="G65" s="532">
        <v>26.010497847680501</v>
      </c>
      <c r="H65" s="532">
        <v>26.010497847680501</v>
      </c>
      <c r="I65" s="532">
        <v>40.491037432545497</v>
      </c>
      <c r="J65" s="532">
        <v>51.395641935087696</v>
      </c>
      <c r="K65" s="532">
        <v>61.262277893507203</v>
      </c>
      <c r="L65" s="532">
        <v>85.423118299743194</v>
      </c>
      <c r="M65" s="532">
        <v>114.80434511251319</v>
      </c>
      <c r="N65" s="532">
        <v>147.0069510681447</v>
      </c>
      <c r="O65" s="532">
        <v>184.62727121634722</v>
      </c>
      <c r="P65" s="532">
        <v>225.87785781287363</v>
      </c>
      <c r="Q65" s="532">
        <v>282.49208135753179</v>
      </c>
      <c r="R65" s="58"/>
    </row>
    <row r="66" spans="1:18" x14ac:dyDescent="0.3">
      <c r="A66" s="39" t="s">
        <v>249</v>
      </c>
      <c r="B66" s="39" t="str">
        <f>INDEX('R0.1 Generation process mapping'!$B$9:$B$21,MATCH($C66,'R0.1 Generation process mapping'!$A$9:$A$21,0))</f>
        <v>POWGEN - REN</v>
      </c>
      <c r="C66" s="494" t="s">
        <v>298</v>
      </c>
      <c r="D66" s="39" t="s">
        <v>261</v>
      </c>
      <c r="E66" s="39" t="str">
        <f>INDEX('R0. Region mapping'!$C$9:$C$24,MATCH($D66,'R0. Region mapping'!$A$9:$A$24,0))</f>
        <v>AUS</v>
      </c>
      <c r="F66" s="532">
        <v>15.8474518958036</v>
      </c>
      <c r="G66" s="532">
        <v>15.8474518958036</v>
      </c>
      <c r="H66" s="532">
        <v>15.857907937303754</v>
      </c>
      <c r="I66" s="532">
        <v>16.532910878586879</v>
      </c>
      <c r="J66" s="532">
        <v>16.774376359786025</v>
      </c>
      <c r="K66" s="532">
        <v>16.994768117845751</v>
      </c>
      <c r="L66" s="532">
        <v>17.097157767769648</v>
      </c>
      <c r="M66" s="532">
        <v>17.098067316715372</v>
      </c>
      <c r="N66" s="532">
        <v>17.149653941333298</v>
      </c>
      <c r="O66" s="532">
        <v>17.212779027445347</v>
      </c>
      <c r="P66" s="532">
        <v>17.291801272122775</v>
      </c>
      <c r="Q66" s="532">
        <v>17.393590981179813</v>
      </c>
      <c r="R66" s="58"/>
    </row>
    <row r="67" spans="1:18" x14ac:dyDescent="0.3">
      <c r="A67" s="39" t="s">
        <v>249</v>
      </c>
      <c r="B67" s="39" t="str">
        <f>INDEX('R0.1 Generation process mapping'!$B$9:$B$21,MATCH($C67,'R0.1 Generation process mapping'!$A$9:$A$21,0))</f>
        <v>POWGEN - REN</v>
      </c>
      <c r="C67" s="494" t="s">
        <v>298</v>
      </c>
      <c r="D67" s="39" t="s">
        <v>341</v>
      </c>
      <c r="E67" s="39" t="str">
        <f>INDEX('R0. Region mapping'!$C$9:$C$24,MATCH($D67,'R0. Region mapping'!$A$9:$A$24,0))</f>
        <v>NAM</v>
      </c>
      <c r="F67" s="532">
        <v>65.0328344737121</v>
      </c>
      <c r="G67" s="532">
        <v>65.0328344737121</v>
      </c>
      <c r="H67" s="532">
        <v>65.198139767782834</v>
      </c>
      <c r="I67" s="532">
        <v>74.675233592906167</v>
      </c>
      <c r="J67" s="532">
        <v>77.854045109523582</v>
      </c>
      <c r="K67" s="532">
        <v>81.296749941509077</v>
      </c>
      <c r="L67" s="532">
        <v>90.11742969497314</v>
      </c>
      <c r="M67" s="532">
        <v>104.57245018421786</v>
      </c>
      <c r="N67" s="532">
        <v>117.1609784876588</v>
      </c>
      <c r="O67" s="532">
        <v>121.52418277166515</v>
      </c>
      <c r="P67" s="532">
        <v>125.58768951191276</v>
      </c>
      <c r="Q67" s="532">
        <v>126.66011446269297</v>
      </c>
      <c r="R67" s="58"/>
    </row>
    <row r="68" spans="1:18" x14ac:dyDescent="0.3">
      <c r="A68" s="39" t="s">
        <v>249</v>
      </c>
      <c r="B68" s="39" t="str">
        <f>INDEX('R0.1 Generation process mapping'!$B$9:$B$21,MATCH($C68,'R0.1 Generation process mapping'!$A$9:$A$21,0))</f>
        <v>POWGEN - REN</v>
      </c>
      <c r="C68" s="494" t="s">
        <v>298</v>
      </c>
      <c r="D68" s="39" t="s">
        <v>343</v>
      </c>
      <c r="E68" s="39" t="str">
        <f>INDEX('R0. Region mapping'!$C$9:$C$24,MATCH($D68,'R0. Region mapping'!$A$9:$A$24,0))</f>
        <v>ASI</v>
      </c>
      <c r="F68" s="532">
        <v>113.303938356164</v>
      </c>
      <c r="G68" s="532">
        <v>113.303938356164</v>
      </c>
      <c r="H68" s="532">
        <v>114.20524655433712</v>
      </c>
      <c r="I68" s="532">
        <v>203.18678075515999</v>
      </c>
      <c r="J68" s="532">
        <v>242.5544249974734</v>
      </c>
      <c r="K68" s="532">
        <v>257.96538390158298</v>
      </c>
      <c r="L68" s="532">
        <v>273.37634280569262</v>
      </c>
      <c r="M68" s="532">
        <v>273.37634280569262</v>
      </c>
      <c r="N68" s="532">
        <v>273.37634280569262</v>
      </c>
      <c r="O68" s="532">
        <v>273.37634280569262</v>
      </c>
      <c r="P68" s="532">
        <v>273.37634280569262</v>
      </c>
      <c r="Q68" s="532">
        <v>273.37634280569262</v>
      </c>
      <c r="R68" s="58"/>
    </row>
    <row r="69" spans="1:18" x14ac:dyDescent="0.3">
      <c r="A69" s="39" t="s">
        <v>249</v>
      </c>
      <c r="B69" s="39" t="str">
        <f>INDEX('R0.1 Generation process mapping'!$B$9:$B$21,MATCH($C69,'R0.1 Generation process mapping'!$A$9:$A$21,0))</f>
        <v>POWGEN - REN</v>
      </c>
      <c r="C69" s="494" t="s">
        <v>298</v>
      </c>
      <c r="D69" s="39" t="s">
        <v>345</v>
      </c>
      <c r="E69" s="39" t="str">
        <f>INDEX('R0. Region mapping'!$C$9:$C$24,MATCH($D69,'R0. Region mapping'!$A$9:$A$24,0))</f>
        <v>LAM</v>
      </c>
      <c r="F69" s="532">
        <v>128.552732041007</v>
      </c>
      <c r="G69" s="532">
        <v>128.552732041007</v>
      </c>
      <c r="H69" s="532">
        <v>130.79054463808961</v>
      </c>
      <c r="I69" s="532">
        <v>200.67349170115787</v>
      </c>
      <c r="J69" s="532">
        <v>221.20678996538717</v>
      </c>
      <c r="K69" s="532">
        <v>274.83551289229985</v>
      </c>
      <c r="L69" s="532">
        <v>329.12376610826107</v>
      </c>
      <c r="M69" s="532">
        <v>344.16819193581256</v>
      </c>
      <c r="N69" s="532">
        <v>355.06411027952265</v>
      </c>
      <c r="O69" s="532">
        <v>357.78862253144729</v>
      </c>
      <c r="P69" s="532">
        <v>357.78862253144729</v>
      </c>
      <c r="Q69" s="532">
        <v>357.78862253144729</v>
      </c>
      <c r="R69" s="58"/>
    </row>
    <row r="70" spans="1:18" x14ac:dyDescent="0.3">
      <c r="A70" s="39" t="s">
        <v>249</v>
      </c>
      <c r="B70" s="39" t="str">
        <f>INDEX('R0.1 Generation process mapping'!$B$9:$B$21,MATCH($C70,'R0.1 Generation process mapping'!$A$9:$A$21,0))</f>
        <v>POWGEN - REN</v>
      </c>
      <c r="C70" s="494" t="s">
        <v>298</v>
      </c>
      <c r="D70" s="39" t="s">
        <v>347</v>
      </c>
      <c r="E70" s="39" t="str">
        <f>INDEX('R0. Region mapping'!$C$9:$C$24,MATCH($D70,'R0. Region mapping'!$A$9:$A$24,0))</f>
        <v>EUR</v>
      </c>
      <c r="F70" s="532">
        <v>23.233964145063801</v>
      </c>
      <c r="G70" s="532">
        <v>23.233964145063801</v>
      </c>
      <c r="H70" s="532">
        <v>23.290406496883527</v>
      </c>
      <c r="I70" s="532">
        <v>30.711529252657737</v>
      </c>
      <c r="J70" s="532">
        <v>32.009373024949959</v>
      </c>
      <c r="K70" s="532">
        <v>33.521496374818952</v>
      </c>
      <c r="L70" s="532">
        <v>37.174575681515272</v>
      </c>
      <c r="M70" s="532">
        <v>40.271080032194114</v>
      </c>
      <c r="N70" s="532">
        <v>40.798069270892071</v>
      </c>
      <c r="O70" s="532">
        <v>44.010663267575829</v>
      </c>
      <c r="P70" s="532">
        <v>49.509125629723087</v>
      </c>
      <c r="Q70" s="532">
        <v>57.436005323655202</v>
      </c>
      <c r="R70" s="58"/>
    </row>
    <row r="71" spans="1:18" x14ac:dyDescent="0.3">
      <c r="A71" s="39" t="s">
        <v>249</v>
      </c>
      <c r="B71" s="39" t="str">
        <f>INDEX('R0.1 Generation process mapping'!$B$9:$B$21,MATCH($C71,'R0.1 Generation process mapping'!$A$9:$A$21,0))</f>
        <v>POWGEN - REN</v>
      </c>
      <c r="C71" s="494" t="s">
        <v>298</v>
      </c>
      <c r="D71" s="39" t="s">
        <v>349</v>
      </c>
      <c r="E71" s="39" t="str">
        <f>INDEX('R0. Region mapping'!$C$9:$C$24,MATCH($D71,'R0. Region mapping'!$A$9:$A$24,0))</f>
        <v>ASI</v>
      </c>
      <c r="F71" s="532">
        <v>70.484254749868597</v>
      </c>
      <c r="G71" s="532">
        <v>70.484254749868597</v>
      </c>
      <c r="H71" s="532">
        <v>70.484254749868597</v>
      </c>
      <c r="I71" s="532">
        <v>72.973563848596598</v>
      </c>
      <c r="J71" s="532">
        <v>98.101441073506294</v>
      </c>
      <c r="K71" s="532">
        <v>109.5393745324603</v>
      </c>
      <c r="L71" s="532">
        <v>122.45353142490899</v>
      </c>
      <c r="M71" s="532">
        <v>126.03855675981001</v>
      </c>
      <c r="N71" s="532">
        <v>130.15484614430969</v>
      </c>
      <c r="O71" s="532">
        <v>135.786123825549</v>
      </c>
      <c r="P71" s="532">
        <v>144.70880098269112</v>
      </c>
      <c r="Q71" s="532">
        <v>157.76970624063301</v>
      </c>
      <c r="R71" s="58"/>
    </row>
    <row r="72" spans="1:18" x14ac:dyDescent="0.3">
      <c r="A72" s="39" t="s">
        <v>249</v>
      </c>
      <c r="B72" s="39" t="str">
        <f>INDEX('R0.1 Generation process mapping'!$B$9:$B$21,MATCH($C72,'R0.1 Generation process mapping'!$A$9:$A$21,0))</f>
        <v>POWGEN - REN</v>
      </c>
      <c r="C72" s="494" t="s">
        <v>298</v>
      </c>
      <c r="D72" s="39" t="s">
        <v>351</v>
      </c>
      <c r="E72" s="39" t="str">
        <f>INDEX('R0. Region mapping'!$C$9:$C$24,MATCH($D72,'R0. Region mapping'!$A$9:$A$24,0))</f>
        <v>ASI</v>
      </c>
      <c r="F72" s="532">
        <v>31.7851376496791</v>
      </c>
      <c r="G72" s="532">
        <v>31.7851376496791</v>
      </c>
      <c r="H72" s="532">
        <v>32.060647731763638</v>
      </c>
      <c r="I72" s="532">
        <v>63.370058497236343</v>
      </c>
      <c r="J72" s="532">
        <v>69.317244803946807</v>
      </c>
      <c r="K72" s="532">
        <v>81.628954953565469</v>
      </c>
      <c r="L72" s="532">
        <v>91.232987280381408</v>
      </c>
      <c r="M72" s="532">
        <v>91.232987280381408</v>
      </c>
      <c r="N72" s="532">
        <v>91.232987280381408</v>
      </c>
      <c r="O72" s="532">
        <v>91.232987280381408</v>
      </c>
      <c r="P72" s="532">
        <v>91.232987280381408</v>
      </c>
      <c r="Q72" s="532">
        <v>91.232987280381408</v>
      </c>
      <c r="R72" s="58"/>
    </row>
    <row r="73" spans="1:18" x14ac:dyDescent="0.3">
      <c r="A73" s="39" t="s">
        <v>249</v>
      </c>
      <c r="B73" s="39" t="str">
        <f>INDEX('R0.1 Generation process mapping'!$B$9:$B$21,MATCH($C73,'R0.1 Generation process mapping'!$A$9:$A$21,0))</f>
        <v>POWGEN - REN</v>
      </c>
      <c r="C73" s="494" t="s">
        <v>298</v>
      </c>
      <c r="D73" s="39" t="s">
        <v>353</v>
      </c>
      <c r="E73" s="39" t="str">
        <f>INDEX('R0. Region mapping'!$C$9:$C$24,MATCH($D73,'R0. Region mapping'!$A$9:$A$24,0))</f>
        <v>ASI</v>
      </c>
      <c r="F73" s="532">
        <v>16.082619712378602</v>
      </c>
      <c r="G73" s="532">
        <v>16.082619712378602</v>
      </c>
      <c r="H73" s="532">
        <v>16.125618071759121</v>
      </c>
      <c r="I73" s="532">
        <v>17.750470328946225</v>
      </c>
      <c r="J73" s="532">
        <v>17.979700249370627</v>
      </c>
      <c r="K73" s="532">
        <v>18.405807748598015</v>
      </c>
      <c r="L73" s="532">
        <v>20.385797884014764</v>
      </c>
      <c r="M73" s="532">
        <v>20.576550641097732</v>
      </c>
      <c r="N73" s="532">
        <v>20.767303398180694</v>
      </c>
      <c r="O73" s="532">
        <v>20.958056155263662</v>
      </c>
      <c r="P73" s="532">
        <v>21.125656473288114</v>
      </c>
      <c r="Q73" s="532">
        <v>21.339561669429592</v>
      </c>
      <c r="R73" s="58"/>
    </row>
    <row r="74" spans="1:18" x14ac:dyDescent="0.3">
      <c r="A74" s="39" t="s">
        <v>249</v>
      </c>
      <c r="B74" s="39" t="str">
        <f>INDEX('R0.1 Generation process mapping'!$B$9:$B$21,MATCH($C74,'R0.1 Generation process mapping'!$A$9:$A$21,0))</f>
        <v>POWGEN - REN</v>
      </c>
      <c r="C74" s="494" t="s">
        <v>298</v>
      </c>
      <c r="D74" s="39" t="s">
        <v>355</v>
      </c>
      <c r="E74" s="39" t="str">
        <f>INDEX('R0. Region mapping'!$C$9:$C$24,MATCH($D74,'R0. Region mapping'!$A$9:$A$24,0))</f>
        <v>AFR</v>
      </c>
      <c r="F74" s="532">
        <v>22.4557537336844</v>
      </c>
      <c r="G74" s="532">
        <v>22.4557537336844</v>
      </c>
      <c r="H74" s="532">
        <v>22.633439671192125</v>
      </c>
      <c r="I74" s="532">
        <v>29.949002791713568</v>
      </c>
      <c r="J74" s="532">
        <v>31.545516394286249</v>
      </c>
      <c r="K74" s="532">
        <v>33.782516907855836</v>
      </c>
      <c r="L74" s="532">
        <v>39.850749767345626</v>
      </c>
      <c r="M74" s="532">
        <v>42.610823159712737</v>
      </c>
      <c r="N74" s="532">
        <v>43.11595191496302</v>
      </c>
      <c r="O74" s="532">
        <v>43.11595191496302</v>
      </c>
      <c r="P74" s="532">
        <v>43.11595191496302</v>
      </c>
      <c r="Q74" s="532">
        <v>43.11595191496302</v>
      </c>
      <c r="R74" s="58"/>
    </row>
    <row r="75" spans="1:18" x14ac:dyDescent="0.3">
      <c r="A75" s="39" t="s">
        <v>249</v>
      </c>
      <c r="B75" s="39" t="str">
        <f>INDEX('R0.1 Generation process mapping'!$B$9:$B$21,MATCH($C75,'R0.1 Generation process mapping'!$A$9:$A$21,0))</f>
        <v>POWGEN - REN</v>
      </c>
      <c r="C75" s="494" t="s">
        <v>298</v>
      </c>
      <c r="D75" s="39" t="s">
        <v>357</v>
      </c>
      <c r="E75" s="39" t="str">
        <f>INDEX('R0. Region mapping'!$C$9:$C$24,MATCH($D75,'R0. Region mapping'!$A$9:$A$24,0))</f>
        <v>LAM</v>
      </c>
      <c r="F75" s="532">
        <v>8.5625459168226694</v>
      </c>
      <c r="G75" s="532">
        <v>8.5625459168226694</v>
      </c>
      <c r="H75" s="532">
        <v>8.574809190961556</v>
      </c>
      <c r="I75" s="532">
        <v>9.1045745022360496</v>
      </c>
      <c r="J75" s="532">
        <v>9.3920580598096226</v>
      </c>
      <c r="K75" s="532">
        <v>9.6795416173831992</v>
      </c>
      <c r="L75" s="532">
        <v>9.967025174956774</v>
      </c>
      <c r="M75" s="532">
        <v>10.567892604499139</v>
      </c>
      <c r="N75" s="532">
        <v>12.669913249851236</v>
      </c>
      <c r="O75" s="532">
        <v>17.651409678446672</v>
      </c>
      <c r="P75" s="532">
        <v>20.407330013808178</v>
      </c>
      <c r="Q75" s="532">
        <v>20.485890990069226</v>
      </c>
      <c r="R75" s="58"/>
    </row>
    <row r="76" spans="1:18" x14ac:dyDescent="0.3">
      <c r="A76" s="39" t="s">
        <v>249</v>
      </c>
      <c r="B76" s="39" t="str">
        <f>INDEX('R0.1 Generation process mapping'!$B$9:$B$21,MATCH($C76,'R0.1 Generation process mapping'!$A$9:$A$21,0))</f>
        <v>POWGEN - REN</v>
      </c>
      <c r="C76" s="494" t="s">
        <v>298</v>
      </c>
      <c r="D76" s="39" t="s">
        <v>359</v>
      </c>
      <c r="E76" s="39" t="str">
        <f>INDEX('R0. Region mapping'!$C$9:$C$24,MATCH($D76,'R0. Region mapping'!$A$9:$A$24,0))</f>
        <v>ASI</v>
      </c>
      <c r="F76" s="532">
        <v>34.404832192626401</v>
      </c>
      <c r="G76" s="532">
        <v>34.404832192626401</v>
      </c>
      <c r="H76" s="532">
        <v>34.979142398716419</v>
      </c>
      <c r="I76" s="532">
        <v>65.598967668469172</v>
      </c>
      <c r="J76" s="532">
        <v>86.736402595040474</v>
      </c>
      <c r="K76" s="532">
        <v>105.98759239987132</v>
      </c>
      <c r="L76" s="532">
        <v>136.21625736440072</v>
      </c>
      <c r="M76" s="532">
        <v>158.08470553399863</v>
      </c>
      <c r="N76" s="532">
        <v>173.88714489145292</v>
      </c>
      <c r="O76" s="532">
        <v>184.74116754835978</v>
      </c>
      <c r="P76" s="532">
        <v>188.71659225930009</v>
      </c>
      <c r="Q76" s="532">
        <v>188.71659225930009</v>
      </c>
      <c r="R76" s="58"/>
    </row>
    <row r="77" spans="1:18" x14ac:dyDescent="0.3">
      <c r="A77" s="39" t="s">
        <v>249</v>
      </c>
      <c r="B77" s="39" t="str">
        <f>INDEX('R0.1 Generation process mapping'!$B$9:$B$21,MATCH($C77,'R0.1 Generation process mapping'!$A$9:$A$21,0))</f>
        <v>POWGEN - REN</v>
      </c>
      <c r="C77" s="494" t="s">
        <v>298</v>
      </c>
      <c r="D77" s="39" t="s">
        <v>361</v>
      </c>
      <c r="E77" s="39" t="str">
        <f>INDEX('R0. Region mapping'!$C$9:$C$24,MATCH($D77,'R0. Region mapping'!$A$9:$A$24,0))</f>
        <v>ASI</v>
      </c>
      <c r="F77" s="532">
        <v>1.3091885768261999</v>
      </c>
      <c r="G77" s="532">
        <v>1.3091885768261999</v>
      </c>
      <c r="H77" s="532">
        <v>1.3202005189797441</v>
      </c>
      <c r="I77" s="532">
        <v>1.5004571652107279</v>
      </c>
      <c r="J77" s="532">
        <v>2.3411458246401766</v>
      </c>
      <c r="K77" s="532">
        <v>2.8312372835369715</v>
      </c>
      <c r="L77" s="532">
        <v>3.6879741854626209</v>
      </c>
      <c r="M77" s="532">
        <v>3.8164577339106049</v>
      </c>
      <c r="N77" s="532">
        <v>3.980438918168927</v>
      </c>
      <c r="O77" s="532">
        <v>4.2495554674176361</v>
      </c>
      <c r="P77" s="532">
        <v>4.3431898689408976</v>
      </c>
      <c r="Q77" s="532">
        <v>4.3818879067405936</v>
      </c>
      <c r="R77" s="58"/>
    </row>
    <row r="78" spans="1:18" x14ac:dyDescent="0.3">
      <c r="A78" s="39" t="s">
        <v>249</v>
      </c>
      <c r="B78" s="39" t="str">
        <f>INDEX('R0.1 Generation process mapping'!$B$9:$B$21,MATCH($C78,'R0.1 Generation process mapping'!$A$9:$A$21,0))</f>
        <v>POWGEN - REN</v>
      </c>
      <c r="C78" s="494" t="s">
        <v>298</v>
      </c>
      <c r="D78" s="39" t="s">
        <v>363</v>
      </c>
      <c r="E78" s="39" t="str">
        <f>INDEX('R0. Region mapping'!$C$9:$C$24,MATCH($D78,'R0. Region mapping'!$A$9:$A$24,0))</f>
        <v>NAM</v>
      </c>
      <c r="F78" s="532">
        <v>77.951632792036406</v>
      </c>
      <c r="G78" s="532">
        <v>77.951632792036406</v>
      </c>
      <c r="H78" s="532">
        <v>77.951632792036406</v>
      </c>
      <c r="I78" s="532">
        <v>85.709012068720668</v>
      </c>
      <c r="J78" s="532">
        <v>88.583883379113942</v>
      </c>
      <c r="K78" s="532">
        <v>91.458754689507217</v>
      </c>
      <c r="L78" s="532">
        <v>94.333625999900519</v>
      </c>
      <c r="M78" s="532">
        <v>110.4623093576953</v>
      </c>
      <c r="N78" s="532">
        <v>110.4623093576953</v>
      </c>
      <c r="O78" s="532">
        <v>110.4623093576953</v>
      </c>
      <c r="P78" s="532">
        <v>110.4623093576953</v>
      </c>
      <c r="Q78" s="532">
        <v>149.20437256438211</v>
      </c>
      <c r="R78" s="58"/>
    </row>
    <row r="79" spans="1:18" x14ac:dyDescent="0.3">
      <c r="A79" s="39" t="s">
        <v>249</v>
      </c>
      <c r="B79" s="39" t="str">
        <f>INDEX('R0.1 Generation process mapping'!$B$9:$B$21,MATCH($C79,'R0.1 Generation process mapping'!$A$9:$A$21,0))</f>
        <v>POWGEN - REN</v>
      </c>
      <c r="C79" s="494" t="s">
        <v>298</v>
      </c>
      <c r="D79" s="39" t="s">
        <v>365</v>
      </c>
      <c r="E79" s="39" t="str">
        <f>INDEX('R0. Region mapping'!$C$9:$C$24,MATCH($D79,'R0. Region mapping'!$A$9:$A$24,0))</f>
        <v>EUR</v>
      </c>
      <c r="F79" s="532">
        <v>103.223597460593</v>
      </c>
      <c r="G79" s="532">
        <v>103.223597460593</v>
      </c>
      <c r="H79" s="532">
        <v>103.223597460593</v>
      </c>
      <c r="I79" s="532">
        <v>109.93466454710402</v>
      </c>
      <c r="J79" s="532">
        <v>113.56084131358494</v>
      </c>
      <c r="K79" s="532">
        <v>115.58402504164083</v>
      </c>
      <c r="L79" s="532">
        <v>122.97940303008095</v>
      </c>
      <c r="M79" s="532">
        <v>134.64828016134115</v>
      </c>
      <c r="N79" s="532">
        <v>136.2128254429241</v>
      </c>
      <c r="O79" s="532">
        <v>137.77737072450705</v>
      </c>
      <c r="P79" s="532">
        <v>137.77737072450705</v>
      </c>
      <c r="Q79" s="532">
        <v>145.30710713934246</v>
      </c>
      <c r="R79" s="58"/>
    </row>
    <row r="80" spans="1:18" x14ac:dyDescent="0.3">
      <c r="A80" s="39" t="s">
        <v>249</v>
      </c>
      <c r="B80" s="39" t="str">
        <f>INDEX('R0.1 Generation process mapping'!$B$9:$B$21,MATCH($C80,'R0.1 Generation process mapping'!$A$9:$A$21,0))</f>
        <v/>
      </c>
      <c r="C80" s="494" t="s">
        <v>374</v>
      </c>
      <c r="D80" s="39" t="s">
        <v>258</v>
      </c>
      <c r="E80" s="39" t="str">
        <f>INDEX('R0. Region mapping'!$C$9:$C$24,MATCH($D80,'R0. Region mapping'!$A$9:$A$24,0))</f>
        <v>AFR</v>
      </c>
      <c r="F80" s="532">
        <v>1.5624442736356601</v>
      </c>
      <c r="G80" s="532">
        <v>1.5614665641814001</v>
      </c>
      <c r="H80" s="532">
        <v>2.5011837270890798</v>
      </c>
      <c r="I80" s="532">
        <v>8.2631775655389692</v>
      </c>
      <c r="J80" s="532">
        <v>8.0736786090421724</v>
      </c>
      <c r="K80" s="532">
        <v>10.062111235798387</v>
      </c>
      <c r="L80" s="532">
        <v>23.134048801821038</v>
      </c>
      <c r="M80" s="532">
        <v>34.474122019588577</v>
      </c>
      <c r="N80" s="532">
        <v>40.983115164535512</v>
      </c>
      <c r="O80" s="532">
        <v>48.08153738400415</v>
      </c>
      <c r="P80" s="532">
        <v>53.450843299416974</v>
      </c>
      <c r="Q80" s="532">
        <v>57.133934394046115</v>
      </c>
      <c r="R80" s="58"/>
    </row>
    <row r="81" spans="1:18" x14ac:dyDescent="0.3">
      <c r="A81" s="39" t="s">
        <v>249</v>
      </c>
      <c r="B81" s="39" t="str">
        <f>INDEX('R0.1 Generation process mapping'!$B$9:$B$21,MATCH($C81,'R0.1 Generation process mapping'!$A$9:$A$21,0))</f>
        <v/>
      </c>
      <c r="C81" s="494" t="s">
        <v>374</v>
      </c>
      <c r="D81" s="39" t="s">
        <v>261</v>
      </c>
      <c r="E81" s="39" t="str">
        <f>INDEX('R0. Region mapping'!$C$9:$C$24,MATCH($D81,'R0. Region mapping'!$A$9:$A$24,0))</f>
        <v>AUS</v>
      </c>
      <c r="F81" s="532"/>
      <c r="G81" s="532"/>
      <c r="H81" s="532">
        <v>0.41957039636557802</v>
      </c>
      <c r="I81" s="532">
        <v>2.8538812785388101</v>
      </c>
      <c r="J81" s="532">
        <v>2.8538812785388101</v>
      </c>
      <c r="K81" s="532">
        <v>2.8538812785388101</v>
      </c>
      <c r="L81" s="532">
        <v>6.5359477124182996</v>
      </c>
      <c r="M81" s="532">
        <v>9.7087921926761602</v>
      </c>
      <c r="N81" s="532">
        <v>11.542364282090301</v>
      </c>
      <c r="O81" s="532">
        <v>13.5195630763721</v>
      </c>
      <c r="P81" s="532">
        <v>15.0397678097114</v>
      </c>
      <c r="Q81" s="532">
        <v>16.060076998836099</v>
      </c>
      <c r="R81" s="58"/>
    </row>
    <row r="82" spans="1:18" x14ac:dyDescent="0.3">
      <c r="A82" s="39" t="s">
        <v>249</v>
      </c>
      <c r="B82" s="39" t="str">
        <f>INDEX('R0.1 Generation process mapping'!$B$9:$B$21,MATCH($C82,'R0.1 Generation process mapping'!$A$9:$A$21,0))</f>
        <v/>
      </c>
      <c r="C82" s="494" t="s">
        <v>374</v>
      </c>
      <c r="D82" s="39" t="s">
        <v>341</v>
      </c>
      <c r="E82" s="39" t="str">
        <f>INDEX('R0. Region mapping'!$C$9:$C$24,MATCH($D82,'R0. Region mapping'!$A$9:$A$24,0))</f>
        <v>NAM</v>
      </c>
      <c r="F82" s="532">
        <v>13.425599091425299</v>
      </c>
      <c r="G82" s="532">
        <v>13.4273594548552</v>
      </c>
      <c r="H82" s="532">
        <v>13.803340461525419</v>
      </c>
      <c r="I82" s="532">
        <v>18.56780122676011</v>
      </c>
      <c r="J82" s="532">
        <v>16.939495461813081</v>
      </c>
      <c r="K82" s="532">
        <v>15.311189696866041</v>
      </c>
      <c r="L82" s="532">
        <v>12.70117425660951</v>
      </c>
      <c r="M82" s="532">
        <v>10.27075948424463</v>
      </c>
      <c r="N82" s="532">
        <v>10.024295480744026</v>
      </c>
      <c r="O82" s="532">
        <v>9.7778314772434189</v>
      </c>
      <c r="P82" s="532">
        <v>9.6301605105784329</v>
      </c>
      <c r="Q82" s="532">
        <v>9.390513573016797</v>
      </c>
      <c r="R82" s="58"/>
    </row>
    <row r="83" spans="1:18" x14ac:dyDescent="0.3">
      <c r="A83" s="39" t="s">
        <v>249</v>
      </c>
      <c r="B83" s="39" t="str">
        <f>INDEX('R0.1 Generation process mapping'!$B$9:$B$21,MATCH($C83,'R0.1 Generation process mapping'!$A$9:$A$21,0))</f>
        <v/>
      </c>
      <c r="C83" s="494" t="s">
        <v>374</v>
      </c>
      <c r="D83" s="39" t="s">
        <v>343</v>
      </c>
      <c r="E83" s="39" t="str">
        <f>INDEX('R0. Region mapping'!$C$9:$C$24,MATCH($D83,'R0. Region mapping'!$A$9:$A$24,0))</f>
        <v>ASI</v>
      </c>
      <c r="F83" s="532">
        <v>7.1901060000000001</v>
      </c>
      <c r="G83" s="532">
        <v>7.1900636000000002</v>
      </c>
      <c r="H83" s="532">
        <v>18.685396727183601</v>
      </c>
      <c r="I83" s="532">
        <v>86.771362544008426</v>
      </c>
      <c r="J83" s="532">
        <v>85.899320188903559</v>
      </c>
      <c r="K83" s="532">
        <v>85.027277833798706</v>
      </c>
      <c r="L83" s="532">
        <v>77.521353967543732</v>
      </c>
      <c r="M83" s="532">
        <v>78.766422547260845</v>
      </c>
      <c r="N83" s="532">
        <v>94.26397654124446</v>
      </c>
      <c r="O83" s="532">
        <v>107.73389886031737</v>
      </c>
      <c r="P83" s="532">
        <v>119.25277146636367</v>
      </c>
      <c r="Q83" s="532">
        <v>127.02615805456297</v>
      </c>
      <c r="R83" s="58"/>
    </row>
    <row r="84" spans="1:18" x14ac:dyDescent="0.3">
      <c r="A84" s="39" t="s">
        <v>249</v>
      </c>
      <c r="B84" s="39" t="str">
        <f>INDEX('R0.1 Generation process mapping'!$B$9:$B$21,MATCH($C84,'R0.1 Generation process mapping'!$A$9:$A$21,0))</f>
        <v/>
      </c>
      <c r="C84" s="494" t="s">
        <v>374</v>
      </c>
      <c r="D84" s="39" t="s">
        <v>345</v>
      </c>
      <c r="E84" s="39" t="str">
        <f>INDEX('R0. Region mapping'!$C$9:$C$24,MATCH($D84,'R0. Region mapping'!$A$9:$A$24,0))</f>
        <v>LAM</v>
      </c>
      <c r="F84" s="532">
        <v>4.3423897482837504</v>
      </c>
      <c r="G84" s="532">
        <v>4.34143384897025</v>
      </c>
      <c r="H84" s="532">
        <v>4.7165167991917398</v>
      </c>
      <c r="I84" s="532">
        <v>7.7400803818509898</v>
      </c>
      <c r="J84" s="532">
        <v>7.2134194699149798</v>
      </c>
      <c r="K84" s="532">
        <v>13.495320865487761</v>
      </c>
      <c r="L84" s="532">
        <v>33.06721394581745</v>
      </c>
      <c r="M84" s="532">
        <v>50.252752368677349</v>
      </c>
      <c r="N84" s="532">
        <v>60.243898574985458</v>
      </c>
      <c r="O84" s="532">
        <v>71.025924299006249</v>
      </c>
      <c r="P84" s="532">
        <v>79.213342926002568</v>
      </c>
      <c r="Q84" s="532">
        <v>84.849055939246469</v>
      </c>
      <c r="R84" s="58"/>
    </row>
    <row r="85" spans="1:18" x14ac:dyDescent="0.3">
      <c r="A85" s="39" t="s">
        <v>249</v>
      </c>
      <c r="B85" s="39" t="str">
        <f>INDEX('R0.1 Generation process mapping'!$B$9:$B$21,MATCH($C85,'R0.1 Generation process mapping'!$A$9:$A$21,0))</f>
        <v/>
      </c>
      <c r="C85" s="494" t="s">
        <v>374</v>
      </c>
      <c r="D85" s="39" t="s">
        <v>347</v>
      </c>
      <c r="E85" s="39" t="str">
        <f>INDEX('R0. Region mapping'!$C$9:$C$24,MATCH($D85,'R0. Region mapping'!$A$9:$A$24,0))</f>
        <v>EUR</v>
      </c>
      <c r="F85" s="532">
        <v>9.5282389189929599</v>
      </c>
      <c r="G85" s="532">
        <v>8.8463870004654002</v>
      </c>
      <c r="H85" s="532">
        <v>7.830122065354324</v>
      </c>
      <c r="I85" s="532">
        <v>9.09654733813246</v>
      </c>
      <c r="J85" s="532">
        <v>7.9409276703667198</v>
      </c>
      <c r="K85" s="532">
        <v>6.7853080026009795</v>
      </c>
      <c r="L85" s="532">
        <v>5.2574321915420548</v>
      </c>
      <c r="M85" s="532">
        <v>2.6531769608831119</v>
      </c>
      <c r="N85" s="532">
        <v>2.8080581004960283</v>
      </c>
      <c r="O85" s="532">
        <v>3.0417473995980049</v>
      </c>
      <c r="P85" s="532">
        <v>3.1781622485850822</v>
      </c>
      <c r="Q85" s="532">
        <v>3.1287950221849283</v>
      </c>
      <c r="R85" s="58"/>
    </row>
    <row r="86" spans="1:18" x14ac:dyDescent="0.3">
      <c r="A86" s="39" t="s">
        <v>249</v>
      </c>
      <c r="B86" s="39" t="str">
        <f>INDEX('R0.1 Generation process mapping'!$B$9:$B$21,MATCH($C86,'R0.1 Generation process mapping'!$A$9:$A$21,0))</f>
        <v/>
      </c>
      <c r="C86" s="494" t="s">
        <v>374</v>
      </c>
      <c r="D86" s="39" t="s">
        <v>349</v>
      </c>
      <c r="E86" s="39" t="str">
        <f>INDEX('R0. Region mapping'!$C$9:$C$24,MATCH($D86,'R0. Region mapping'!$A$9:$A$24,0))</f>
        <v>ASI</v>
      </c>
      <c r="F86" s="532">
        <v>42.038156419934801</v>
      </c>
      <c r="G86" s="532">
        <v>39.0298567908021</v>
      </c>
      <c r="H86" s="532">
        <v>38.943813362614833</v>
      </c>
      <c r="I86" s="532">
        <v>70.046129203830503</v>
      </c>
      <c r="J86" s="532">
        <v>64.947587829237904</v>
      </c>
      <c r="K86" s="532">
        <v>59.849046454645297</v>
      </c>
      <c r="L86" s="532">
        <v>61.845660514207303</v>
      </c>
      <c r="M86" s="532">
        <v>57.862730941402582</v>
      </c>
      <c r="N86" s="532">
        <v>57.091004312260267</v>
      </c>
      <c r="O86" s="532">
        <v>56.319277683117953</v>
      </c>
      <c r="P86" s="532">
        <v>44.431831808734927</v>
      </c>
      <c r="Q86" s="532">
        <v>36.241902911919908</v>
      </c>
      <c r="R86" s="58"/>
    </row>
    <row r="87" spans="1:18" x14ac:dyDescent="0.3">
      <c r="A87" s="39" t="s">
        <v>249</v>
      </c>
      <c r="B87" s="39" t="str">
        <f>INDEX('R0.1 Generation process mapping'!$B$9:$B$21,MATCH($C87,'R0.1 Generation process mapping'!$A$9:$A$21,0))</f>
        <v/>
      </c>
      <c r="C87" s="494" t="s">
        <v>374</v>
      </c>
      <c r="D87" s="39" t="s">
        <v>351</v>
      </c>
      <c r="E87" s="39" t="str">
        <f>INDEX('R0. Region mapping'!$C$9:$C$24,MATCH($D87,'R0. Region mapping'!$A$9:$A$24,0))</f>
        <v>ASI</v>
      </c>
      <c r="F87" s="532">
        <v>2.83337219061166</v>
      </c>
      <c r="G87" s="532">
        <v>2.8320233143669999</v>
      </c>
      <c r="H87" s="532">
        <v>6.1805984762520101</v>
      </c>
      <c r="I87" s="532">
        <v>26.16729584754551</v>
      </c>
      <c r="J87" s="532">
        <v>25.82365410457404</v>
      </c>
      <c r="K87" s="532">
        <v>25.480012361602572</v>
      </c>
      <c r="L87" s="532">
        <v>34.043435645276503</v>
      </c>
      <c r="M87" s="532">
        <v>48.864961895395922</v>
      </c>
      <c r="N87" s="532">
        <v>57.016240137636338</v>
      </c>
      <c r="O87" s="532">
        <v>66.187827569001556</v>
      </c>
      <c r="P87" s="532">
        <v>73.098693360112378</v>
      </c>
      <c r="Q87" s="532">
        <v>77.730184692154978</v>
      </c>
      <c r="R87" s="58"/>
    </row>
    <row r="88" spans="1:18" x14ac:dyDescent="0.3">
      <c r="A88" s="39" t="s">
        <v>249</v>
      </c>
      <c r="B88" s="39" t="str">
        <f>INDEX('R0.1 Generation process mapping'!$B$9:$B$21,MATCH($C88,'R0.1 Generation process mapping'!$A$9:$A$21,0))</f>
        <v/>
      </c>
      <c r="C88" s="494" t="s">
        <v>374</v>
      </c>
      <c r="D88" s="39" t="s">
        <v>353</v>
      </c>
      <c r="E88" s="39" t="str">
        <f>INDEX('R0. Region mapping'!$C$9:$C$24,MATCH($D88,'R0. Region mapping'!$A$9:$A$24,0))</f>
        <v>ASI</v>
      </c>
      <c r="F88" s="532">
        <v>44.861610750477404</v>
      </c>
      <c r="G88" s="532">
        <v>44.860966450286398</v>
      </c>
      <c r="H88" s="532">
        <v>43.962789593314383</v>
      </c>
      <c r="I88" s="532">
        <v>47.4338271399794</v>
      </c>
      <c r="J88" s="532">
        <v>41.9928468967613</v>
      </c>
      <c r="K88" s="532">
        <v>39.110099559732987</v>
      </c>
      <c r="L88" s="532">
        <v>36.383570177345582</v>
      </c>
      <c r="M88" s="532">
        <v>41.252502179761514</v>
      </c>
      <c r="N88" s="532">
        <v>44.961228851948036</v>
      </c>
      <c r="O88" s="532">
        <v>44.560739539414961</v>
      </c>
      <c r="P88" s="532">
        <v>44.893306006271196</v>
      </c>
      <c r="Q88" s="532">
        <v>44.479759720568218</v>
      </c>
      <c r="R88" s="58"/>
    </row>
    <row r="89" spans="1:18" x14ac:dyDescent="0.3">
      <c r="A89" s="39" t="s">
        <v>249</v>
      </c>
      <c r="B89" s="39" t="str">
        <f>INDEX('R0.1 Generation process mapping'!$B$9:$B$21,MATCH($C89,'R0.1 Generation process mapping'!$A$9:$A$21,0))</f>
        <v/>
      </c>
      <c r="C89" s="494" t="s">
        <v>374</v>
      </c>
      <c r="D89" s="39" t="s">
        <v>355</v>
      </c>
      <c r="E89" s="39" t="str">
        <f>INDEX('R0. Region mapping'!$C$9:$C$24,MATCH($D89,'R0. Region mapping'!$A$9:$A$24,0))</f>
        <v>AFR</v>
      </c>
      <c r="F89" s="532"/>
      <c r="G89" s="532"/>
      <c r="H89" s="532">
        <v>0.44425100791649402</v>
      </c>
      <c r="I89" s="532">
        <v>3.0217566478646201</v>
      </c>
      <c r="J89" s="532">
        <v>3.0217566478646201</v>
      </c>
      <c r="K89" s="532">
        <v>7.9591577879249096</v>
      </c>
      <c r="L89" s="532">
        <v>16.7427701674277</v>
      </c>
      <c r="M89" s="532">
        <v>24.369907780463802</v>
      </c>
      <c r="N89" s="532">
        <v>28.637672725102199</v>
      </c>
      <c r="O89" s="532">
        <v>33.373623421971502</v>
      </c>
      <c r="P89" s="532">
        <v>36.953099352374103</v>
      </c>
      <c r="Q89" s="532">
        <v>39.376100516309997</v>
      </c>
      <c r="R89" s="58"/>
    </row>
    <row r="90" spans="1:18" x14ac:dyDescent="0.3">
      <c r="A90" s="39" t="s">
        <v>249</v>
      </c>
      <c r="B90" s="39" t="str">
        <f>INDEX('R0.1 Generation process mapping'!$B$9:$B$21,MATCH($C90,'R0.1 Generation process mapping'!$A$9:$A$21,0))</f>
        <v/>
      </c>
      <c r="C90" s="494" t="s">
        <v>374</v>
      </c>
      <c r="D90" s="39" t="s">
        <v>357</v>
      </c>
      <c r="E90" s="39" t="str">
        <f>INDEX('R0. Region mapping'!$C$9:$C$24,MATCH($D90,'R0. Region mapping'!$A$9:$A$24,0))</f>
        <v>LAM</v>
      </c>
      <c r="F90" s="532">
        <v>1.8815364916773401</v>
      </c>
      <c r="G90" s="532">
        <v>1.8809218950063999</v>
      </c>
      <c r="H90" s="532">
        <v>3.0721875831366598</v>
      </c>
      <c r="I90" s="532">
        <v>10.352530045473829</v>
      </c>
      <c r="J90" s="532">
        <v>10.124330417621605</v>
      </c>
      <c r="K90" s="532">
        <v>14.332700985212311</v>
      </c>
      <c r="L90" s="532">
        <v>35.886057887270191</v>
      </c>
      <c r="M90" s="532">
        <v>54.706311615526396</v>
      </c>
      <c r="N90" s="532">
        <v>65.643884112995011</v>
      </c>
      <c r="O90" s="532">
        <v>77.443216839669518</v>
      </c>
      <c r="P90" s="532">
        <v>86.41291695226333</v>
      </c>
      <c r="Q90" s="532">
        <v>92.577233115234634</v>
      </c>
      <c r="R90" s="58"/>
    </row>
    <row r="91" spans="1:18" x14ac:dyDescent="0.3">
      <c r="A91" s="39" t="s">
        <v>249</v>
      </c>
      <c r="B91" s="39" t="str">
        <f>INDEX('R0.1 Generation process mapping'!$B$9:$B$21,MATCH($C91,'R0.1 Generation process mapping'!$A$9:$A$21,0))</f>
        <v/>
      </c>
      <c r="C91" s="494" t="s">
        <v>374</v>
      </c>
      <c r="D91" s="39" t="s">
        <v>359</v>
      </c>
      <c r="E91" s="39" t="str">
        <f>INDEX('R0. Region mapping'!$C$9:$C$24,MATCH($D91,'R0. Region mapping'!$A$9:$A$24,0))</f>
        <v>ASI</v>
      </c>
      <c r="F91" s="532">
        <v>6.0305785530821998</v>
      </c>
      <c r="G91" s="532">
        <v>6.0303471318493198</v>
      </c>
      <c r="H91" s="532">
        <v>11.536415727535811</v>
      </c>
      <c r="I91" s="532">
        <v>44.65038894524168</v>
      </c>
      <c r="J91" s="532">
        <v>43.918978320130634</v>
      </c>
      <c r="K91" s="532">
        <v>43.187567695019588</v>
      </c>
      <c r="L91" s="532">
        <v>39.128375862162741</v>
      </c>
      <c r="M91" s="532">
        <v>47.507404149854487</v>
      </c>
      <c r="N91" s="532">
        <v>54.871098202866634</v>
      </c>
      <c r="O91" s="532">
        <v>63.270023700054679</v>
      </c>
      <c r="P91" s="532">
        <v>69.564911235025818</v>
      </c>
      <c r="Q91" s="532">
        <v>73.774413626594068</v>
      </c>
      <c r="R91" s="58"/>
    </row>
    <row r="92" spans="1:18" x14ac:dyDescent="0.3">
      <c r="A92" s="39" t="s">
        <v>249</v>
      </c>
      <c r="B92" s="39" t="str">
        <f>INDEX('R0.1 Generation process mapping'!$B$9:$B$21,MATCH($C92,'R0.1 Generation process mapping'!$A$9:$A$21,0))</f>
        <v/>
      </c>
      <c r="C92" s="494" t="s">
        <v>374</v>
      </c>
      <c r="D92" s="39" t="s">
        <v>361</v>
      </c>
      <c r="E92" s="39" t="str">
        <f>INDEX('R0. Region mapping'!$C$9:$C$24,MATCH($D92,'R0. Region mapping'!$A$9:$A$24,0))</f>
        <v>ASI</v>
      </c>
      <c r="F92" s="532">
        <v>18.4190608077724</v>
      </c>
      <c r="G92" s="532">
        <v>18.4194364846634</v>
      </c>
      <c r="H92" s="532">
        <v>19.385603279620639</v>
      </c>
      <c r="I92" s="532">
        <v>28.550911570141658</v>
      </c>
      <c r="J92" s="532">
        <v>26.3169805035302</v>
      </c>
      <c r="K92" s="532">
        <v>24.083049436918731</v>
      </c>
      <c r="L92" s="532">
        <v>20.257633787834969</v>
      </c>
      <c r="M92" s="532">
        <v>19.06089905401122</v>
      </c>
      <c r="N92" s="532">
        <v>18.72276624991877</v>
      </c>
      <c r="O92" s="532">
        <v>18.384633445826317</v>
      </c>
      <c r="P92" s="532">
        <v>18.046500641733868</v>
      </c>
      <c r="Q92" s="532">
        <v>15.583860154072617</v>
      </c>
      <c r="R92" s="58"/>
    </row>
    <row r="93" spans="1:18" x14ac:dyDescent="0.3">
      <c r="A93" s="39" t="s">
        <v>249</v>
      </c>
      <c r="B93" s="39" t="str">
        <f>INDEX('R0.1 Generation process mapping'!$B$9:$B$21,MATCH($C93,'R0.1 Generation process mapping'!$A$9:$A$21,0))</f>
        <v/>
      </c>
      <c r="C93" s="494" t="s">
        <v>374</v>
      </c>
      <c r="D93" s="39" t="s">
        <v>363</v>
      </c>
      <c r="E93" s="39" t="str">
        <f>INDEX('R0. Region mapping'!$C$9:$C$24,MATCH($D93,'R0. Region mapping'!$A$9:$A$24,0))</f>
        <v>NAM</v>
      </c>
      <c r="F93" s="532">
        <v>105.408462570599</v>
      </c>
      <c r="G93" s="532">
        <v>105.409077542359</v>
      </c>
      <c r="H93" s="532">
        <v>104.36282116173791</v>
      </c>
      <c r="I93" s="532">
        <v>118.67589110239039</v>
      </c>
      <c r="J93" s="532">
        <v>105.8915672067415</v>
      </c>
      <c r="K93" s="532">
        <v>93.107243311092702</v>
      </c>
      <c r="L93" s="532">
        <v>89.874669746529989</v>
      </c>
      <c r="M93" s="532">
        <v>110.57216119886213</v>
      </c>
      <c r="N93" s="532">
        <v>118.60065811273955</v>
      </c>
      <c r="O93" s="532">
        <v>130.54251641379</v>
      </c>
      <c r="P93" s="532">
        <v>138.98137534157445</v>
      </c>
      <c r="Q93" s="532">
        <v>143.91723489609487</v>
      </c>
      <c r="R93" s="58"/>
    </row>
    <row r="94" spans="1:18" x14ac:dyDescent="0.3">
      <c r="A94" s="39" t="s">
        <v>249</v>
      </c>
      <c r="B94" s="39" t="str">
        <f>INDEX('R0.1 Generation process mapping'!$B$9:$B$21,MATCH($C94,'R0.1 Generation process mapping'!$A$9:$A$21,0))</f>
        <v/>
      </c>
      <c r="C94" s="494" t="s">
        <v>374</v>
      </c>
      <c r="D94" s="39" t="s">
        <v>365</v>
      </c>
      <c r="E94" s="39" t="str">
        <f>INDEX('R0. Region mapping'!$C$9:$C$24,MATCH($D94,'R0. Region mapping'!$A$9:$A$24,0))</f>
        <v>EUR</v>
      </c>
      <c r="F94" s="532">
        <v>137.720006632973</v>
      </c>
      <c r="G94" s="532">
        <v>127.86460192065699</v>
      </c>
      <c r="H94" s="532">
        <v>118.1553896311612</v>
      </c>
      <c r="I94" s="532">
        <v>165.3522656273235</v>
      </c>
      <c r="J94" s="532">
        <v>148.64907948107259</v>
      </c>
      <c r="K94" s="532">
        <v>131.94589333482179</v>
      </c>
      <c r="L94" s="532">
        <v>107.1691930336677</v>
      </c>
      <c r="M94" s="532">
        <v>50.652580084820499</v>
      </c>
      <c r="N94" s="532">
        <v>54.296064534635583</v>
      </c>
      <c r="O94" s="532">
        <v>59.515712174231815</v>
      </c>
      <c r="P94" s="532">
        <v>62.789870811530058</v>
      </c>
      <c r="Q94" s="532">
        <v>62.348387941083601</v>
      </c>
      <c r="R94" s="58"/>
    </row>
    <row r="95" spans="1:18" x14ac:dyDescent="0.3">
      <c r="A95" s="39" t="s">
        <v>249</v>
      </c>
      <c r="B95" s="39" t="str">
        <f>INDEX('R0.1 Generation process mapping'!$B$9:$B$21,MATCH($C95,'R0.1 Generation process mapping'!$A$9:$A$21,0))</f>
        <v/>
      </c>
      <c r="C95" s="494" t="s">
        <v>300</v>
      </c>
      <c r="D95" s="39" t="s">
        <v>258</v>
      </c>
      <c r="E95" s="39" t="str">
        <f>INDEX('R0. Region mapping'!$C$9:$C$24,MATCH($D95,'R0. Region mapping'!$A$9:$A$24,0))</f>
        <v>AFR</v>
      </c>
      <c r="F95" s="532">
        <v>29.6489726027397</v>
      </c>
      <c r="G95" s="532">
        <v>29.658599719671663</v>
      </c>
      <c r="H95" s="532">
        <v>29.658599719671663</v>
      </c>
      <c r="I95" s="532">
        <v>29.662938701950861</v>
      </c>
      <c r="J95" s="532">
        <v>19.770320717438995</v>
      </c>
      <c r="K95" s="532">
        <v>9.8829908675799008</v>
      </c>
      <c r="L95" s="532"/>
      <c r="M95" s="532"/>
      <c r="N95" s="532"/>
      <c r="O95" s="532"/>
      <c r="P95" s="532"/>
      <c r="Q95" s="532"/>
      <c r="R95" s="58"/>
    </row>
    <row r="96" spans="1:18" x14ac:dyDescent="0.3">
      <c r="A96" s="39" t="s">
        <v>249</v>
      </c>
      <c r="B96" s="39" t="str">
        <f>INDEX('R0.1 Generation process mapping'!$B$9:$B$21,MATCH($C96,'R0.1 Generation process mapping'!$A$9:$A$21,0))</f>
        <v/>
      </c>
      <c r="C96" s="494" t="s">
        <v>300</v>
      </c>
      <c r="D96" s="39" t="s">
        <v>261</v>
      </c>
      <c r="E96" s="39" t="str">
        <f>INDEX('R0. Region mapping'!$C$9:$C$24,MATCH($D96,'R0. Region mapping'!$A$9:$A$24,0))</f>
        <v>AUS</v>
      </c>
      <c r="F96" s="532">
        <v>0.64954337899543402</v>
      </c>
      <c r="G96" s="532">
        <v>0.68669110775291087</v>
      </c>
      <c r="H96" s="532">
        <v>0.68669110775291087</v>
      </c>
      <c r="I96" s="532">
        <v>0.70343374606613973</v>
      </c>
      <c r="J96" s="532">
        <v>0.44977155764351789</v>
      </c>
      <c r="K96" s="532">
        <v>0.21651445966514499</v>
      </c>
      <c r="L96" s="532"/>
      <c r="M96" s="532"/>
      <c r="N96" s="532"/>
      <c r="O96" s="532"/>
      <c r="P96" s="532">
        <v>2.6710980057159102</v>
      </c>
      <c r="Q96" s="532">
        <v>9.9192084157706102</v>
      </c>
      <c r="R96" s="58"/>
    </row>
    <row r="97" spans="1:18" x14ac:dyDescent="0.3">
      <c r="A97" s="39" t="s">
        <v>249</v>
      </c>
      <c r="B97" s="39" t="str">
        <f>INDEX('R0.1 Generation process mapping'!$B$9:$B$21,MATCH($C97,'R0.1 Generation process mapping'!$A$9:$A$21,0))</f>
        <v/>
      </c>
      <c r="C97" s="494" t="s">
        <v>300</v>
      </c>
      <c r="D97" s="39" t="s">
        <v>341</v>
      </c>
      <c r="E97" s="39" t="str">
        <f>INDEX('R0. Region mapping'!$C$9:$C$24,MATCH($D97,'R0. Region mapping'!$A$9:$A$24,0))</f>
        <v>NAM</v>
      </c>
      <c r="F97" s="532">
        <v>10.5279680365297</v>
      </c>
      <c r="G97" s="532">
        <v>10.5279680365297</v>
      </c>
      <c r="H97" s="532">
        <v>10.5279680365297</v>
      </c>
      <c r="I97" s="532">
        <v>10.5279680365297</v>
      </c>
      <c r="J97" s="532">
        <v>7.01864535768647</v>
      </c>
      <c r="K97" s="532">
        <v>3.5093226788432301</v>
      </c>
      <c r="L97" s="532"/>
      <c r="M97" s="532"/>
      <c r="N97" s="532"/>
      <c r="O97" s="532"/>
      <c r="P97" s="532"/>
      <c r="Q97" s="532"/>
      <c r="R97" s="58"/>
    </row>
    <row r="98" spans="1:18" x14ac:dyDescent="0.3">
      <c r="A98" s="39" t="s">
        <v>249</v>
      </c>
      <c r="B98" s="39" t="str">
        <f>INDEX('R0.1 Generation process mapping'!$B$9:$B$21,MATCH($C98,'R0.1 Generation process mapping'!$A$9:$A$21,0))</f>
        <v/>
      </c>
      <c r="C98" s="494" t="s">
        <v>300</v>
      </c>
      <c r="D98" s="39" t="s">
        <v>343</v>
      </c>
      <c r="E98" s="39" t="str">
        <f>INDEX('R0. Region mapping'!$C$9:$C$24,MATCH($D98,'R0. Region mapping'!$A$9:$A$24,0))</f>
        <v>ASI</v>
      </c>
      <c r="F98" s="532">
        <v>6.1676655251141597</v>
      </c>
      <c r="G98" s="532">
        <v>6.1676655251141597</v>
      </c>
      <c r="H98" s="532">
        <v>6.1676655251141597</v>
      </c>
      <c r="I98" s="532">
        <v>6.1676655251141597</v>
      </c>
      <c r="J98" s="532">
        <v>4.1117770167427699</v>
      </c>
      <c r="K98" s="532">
        <v>2.0558885083713898</v>
      </c>
      <c r="L98" s="532"/>
      <c r="M98" s="532"/>
      <c r="N98" s="532"/>
      <c r="O98" s="532"/>
      <c r="P98" s="532"/>
      <c r="Q98" s="532"/>
      <c r="R98" s="58"/>
    </row>
    <row r="99" spans="1:18" x14ac:dyDescent="0.3">
      <c r="A99" s="39" t="s">
        <v>249</v>
      </c>
      <c r="B99" s="39" t="str">
        <f>INDEX('R0.1 Generation process mapping'!$B$9:$B$21,MATCH($C99,'R0.1 Generation process mapping'!$A$9:$A$21,0))</f>
        <v/>
      </c>
      <c r="C99" s="494" t="s">
        <v>300</v>
      </c>
      <c r="D99" s="39" t="s">
        <v>345</v>
      </c>
      <c r="E99" s="39" t="str">
        <f>INDEX('R0. Region mapping'!$C$9:$C$24,MATCH($D99,'R0. Region mapping'!$A$9:$A$24,0))</f>
        <v>LAM</v>
      </c>
      <c r="F99" s="532">
        <v>45.573059360730603</v>
      </c>
      <c r="G99" s="532">
        <v>45.618284197017125</v>
      </c>
      <c r="H99" s="532">
        <v>45.618284197017125</v>
      </c>
      <c r="I99" s="532">
        <v>45.618284197017125</v>
      </c>
      <c r="J99" s="532">
        <v>30.3820395738204</v>
      </c>
      <c r="K99" s="532">
        <v>15.1910197869102</v>
      </c>
      <c r="L99" s="532"/>
      <c r="M99" s="532"/>
      <c r="N99" s="532">
        <v>0.86978539774860197</v>
      </c>
      <c r="O99" s="532">
        <v>6.5874544393941097</v>
      </c>
      <c r="P99" s="532">
        <v>19.266629098806501</v>
      </c>
      <c r="Q99" s="532">
        <v>33.918334119960598</v>
      </c>
      <c r="R99" s="58"/>
    </row>
    <row r="100" spans="1:18" x14ac:dyDescent="0.3">
      <c r="A100" s="39" t="s">
        <v>249</v>
      </c>
      <c r="B100" s="39" t="str">
        <f>INDEX('R0.1 Generation process mapping'!$B$9:$B$21,MATCH($C100,'R0.1 Generation process mapping'!$A$9:$A$21,0))</f>
        <v/>
      </c>
      <c r="C100" s="494" t="s">
        <v>300</v>
      </c>
      <c r="D100" s="39" t="s">
        <v>347</v>
      </c>
      <c r="E100" s="39" t="str">
        <f>INDEX('R0. Region mapping'!$C$9:$C$24,MATCH($D100,'R0. Region mapping'!$A$9:$A$24,0))</f>
        <v>EUR</v>
      </c>
      <c r="F100" s="532">
        <v>1.3070776255707801</v>
      </c>
      <c r="G100" s="532">
        <v>1.3070776255707801</v>
      </c>
      <c r="H100" s="532">
        <v>1.3070776255707801</v>
      </c>
      <c r="I100" s="532">
        <v>1.3070776255707801</v>
      </c>
      <c r="J100" s="532">
        <v>0.87138508371385304</v>
      </c>
      <c r="K100" s="532">
        <v>0.43569254185692702</v>
      </c>
      <c r="L100" s="532"/>
      <c r="M100" s="532"/>
      <c r="N100" s="532"/>
      <c r="O100" s="532"/>
      <c r="P100" s="532"/>
      <c r="Q100" s="532"/>
      <c r="R100" s="58"/>
    </row>
    <row r="101" spans="1:18" x14ac:dyDescent="0.3">
      <c r="A101" s="39" t="s">
        <v>249</v>
      </c>
      <c r="B101" s="39" t="str">
        <f>INDEX('R0.1 Generation process mapping'!$B$9:$B$21,MATCH($C101,'R0.1 Generation process mapping'!$A$9:$A$21,0))</f>
        <v/>
      </c>
      <c r="C101" s="494" t="s">
        <v>300</v>
      </c>
      <c r="D101" s="39" t="s">
        <v>349</v>
      </c>
      <c r="E101" s="39" t="str">
        <f>INDEX('R0. Region mapping'!$C$9:$C$24,MATCH($D101,'R0. Region mapping'!$A$9:$A$24,0))</f>
        <v>ASI</v>
      </c>
      <c r="F101" s="532">
        <v>2.1621004566209998</v>
      </c>
      <c r="G101" s="532">
        <v>2.1621004566209998</v>
      </c>
      <c r="H101" s="532">
        <v>2.1621004566209998</v>
      </c>
      <c r="I101" s="532">
        <v>2.1621004566209998</v>
      </c>
      <c r="J101" s="532">
        <v>1.441400304414</v>
      </c>
      <c r="K101" s="532">
        <v>0.72070015220700001</v>
      </c>
      <c r="L101" s="532"/>
      <c r="M101" s="532"/>
      <c r="N101" s="532"/>
      <c r="O101" s="532"/>
      <c r="P101" s="532"/>
      <c r="Q101" s="532"/>
      <c r="R101" s="58"/>
    </row>
    <row r="102" spans="1:18" x14ac:dyDescent="0.3">
      <c r="A102" s="39" t="s">
        <v>249</v>
      </c>
      <c r="B102" s="39" t="str">
        <f>INDEX('R0.1 Generation process mapping'!$B$9:$B$21,MATCH($C102,'R0.1 Generation process mapping'!$A$9:$A$21,0))</f>
        <v/>
      </c>
      <c r="C102" s="494" t="s">
        <v>300</v>
      </c>
      <c r="D102" s="39" t="s">
        <v>351</v>
      </c>
      <c r="E102" s="39" t="str">
        <f>INDEX('R0. Region mapping'!$C$9:$C$24,MATCH($D102,'R0. Region mapping'!$A$9:$A$24,0))</f>
        <v>ASI</v>
      </c>
      <c r="F102" s="84">
        <v>10.690068493150701</v>
      </c>
      <c r="G102" s="532">
        <v>10.690068493150701</v>
      </c>
      <c r="H102" s="68">
        <v>10.690068493150701</v>
      </c>
      <c r="I102" s="68">
        <v>10.690068493150701</v>
      </c>
      <c r="J102" s="68">
        <v>7.1267123287671303</v>
      </c>
      <c r="K102" s="68">
        <v>3.5633561643835701</v>
      </c>
      <c r="L102" s="68"/>
      <c r="M102" s="68"/>
      <c r="N102" s="68"/>
      <c r="O102" s="68"/>
      <c r="P102" s="68"/>
      <c r="Q102" s="68"/>
      <c r="R102" s="58"/>
    </row>
    <row r="103" spans="1:18" x14ac:dyDescent="0.3">
      <c r="A103" s="39" t="s">
        <v>249</v>
      </c>
      <c r="B103" s="39" t="str">
        <f>INDEX('R0.1 Generation process mapping'!$B$9:$B$21,MATCH($C103,'R0.1 Generation process mapping'!$A$9:$A$21,0))</f>
        <v/>
      </c>
      <c r="C103" s="494" t="s">
        <v>300</v>
      </c>
      <c r="D103" s="39" t="s">
        <v>353</v>
      </c>
      <c r="E103" s="39" t="str">
        <f>INDEX('R0. Region mapping'!$C$9:$C$24,MATCH($D103,'R0. Region mapping'!$A$9:$A$24,0))</f>
        <v>ASI</v>
      </c>
      <c r="F103" s="84">
        <v>54.542808219178099</v>
      </c>
      <c r="G103" s="532">
        <v>54.542808219178099</v>
      </c>
      <c r="H103" s="68">
        <v>54.542808219178099</v>
      </c>
      <c r="I103" s="68">
        <v>54.542808219178099</v>
      </c>
      <c r="J103" s="68">
        <v>36.750551232047428</v>
      </c>
      <c r="K103" s="68">
        <v>18.569615158988132</v>
      </c>
      <c r="L103" s="68">
        <v>0.38867908592873202</v>
      </c>
      <c r="M103" s="68">
        <v>4.2763856683408499E-2</v>
      </c>
      <c r="N103" s="68">
        <v>4.2763856683408499E-2</v>
      </c>
      <c r="O103" s="68"/>
      <c r="P103" s="68"/>
      <c r="Q103" s="68"/>
      <c r="R103" s="58"/>
    </row>
    <row r="104" spans="1:18" x14ac:dyDescent="0.3">
      <c r="A104" s="39" t="s">
        <v>249</v>
      </c>
      <c r="B104" s="39" t="str">
        <f>INDEX('R0.1 Generation process mapping'!$B$9:$B$21,MATCH($C104,'R0.1 Generation process mapping'!$A$9:$A$21,0))</f>
        <v/>
      </c>
      <c r="C104" s="494" t="s">
        <v>300</v>
      </c>
      <c r="D104" s="39" t="s">
        <v>355</v>
      </c>
      <c r="E104" s="39" t="str">
        <f>INDEX('R0. Region mapping'!$C$9:$C$24,MATCH($D104,'R0. Region mapping'!$A$9:$A$24,0))</f>
        <v>AFR</v>
      </c>
      <c r="F104" s="84">
        <v>42.193185809624197</v>
      </c>
      <c r="G104" s="532">
        <v>72</v>
      </c>
      <c r="H104" s="68">
        <v>72</v>
      </c>
      <c r="I104" s="68">
        <v>72</v>
      </c>
      <c r="J104" s="68">
        <v>28.128790539749499</v>
      </c>
      <c r="K104" s="68">
        <v>14.0643952698747</v>
      </c>
      <c r="L104" s="68"/>
      <c r="M104" s="68">
        <v>0.19521964187615701</v>
      </c>
      <c r="N104" s="68">
        <v>0.55046925414875203</v>
      </c>
      <c r="O104" s="68">
        <v>1.07933286640818</v>
      </c>
      <c r="P104" s="68">
        <v>1.8789180869389699</v>
      </c>
      <c r="Q104" s="68">
        <v>3.0623719614616398</v>
      </c>
      <c r="R104" s="58"/>
    </row>
    <row r="105" spans="1:18" x14ac:dyDescent="0.3">
      <c r="A105" s="39" t="s">
        <v>249</v>
      </c>
      <c r="B105" s="39" t="str">
        <f>INDEX('R0.1 Generation process mapping'!$B$9:$B$21,MATCH($C105,'R0.1 Generation process mapping'!$A$9:$A$21,0))</f>
        <v/>
      </c>
      <c r="C105" s="494" t="s">
        <v>300</v>
      </c>
      <c r="D105" s="39" t="s">
        <v>357</v>
      </c>
      <c r="E105" s="39" t="str">
        <f>INDEX('R0. Region mapping'!$C$9:$C$24,MATCH($D105,'R0. Region mapping'!$A$9:$A$24,0))</f>
        <v>LAM</v>
      </c>
      <c r="F105" s="84">
        <v>11.6794140030441</v>
      </c>
      <c r="G105" s="532">
        <v>11.6794140030441</v>
      </c>
      <c r="H105" s="68">
        <v>11.6794140030441</v>
      </c>
      <c r="I105" s="68">
        <v>11.6794140030441</v>
      </c>
      <c r="J105" s="68">
        <v>7.7862760020293997</v>
      </c>
      <c r="K105" s="68">
        <v>3.8931380010146999</v>
      </c>
      <c r="L105" s="68"/>
      <c r="M105" s="68"/>
      <c r="N105" s="68"/>
      <c r="O105" s="68"/>
      <c r="P105" s="68"/>
      <c r="Q105" s="68"/>
      <c r="R105" s="58"/>
    </row>
    <row r="106" spans="1:18" x14ac:dyDescent="0.3">
      <c r="A106" s="39" t="s">
        <v>249</v>
      </c>
      <c r="B106" s="39" t="str">
        <f>INDEX('R0.1 Generation process mapping'!$B$9:$B$21,MATCH($C106,'R0.1 Generation process mapping'!$A$9:$A$21,0))</f>
        <v/>
      </c>
      <c r="C106" s="494" t="s">
        <v>300</v>
      </c>
      <c r="D106" s="39" t="s">
        <v>359</v>
      </c>
      <c r="E106" s="39" t="str">
        <f>INDEX('R0. Region mapping'!$C$9:$C$24,MATCH($D106,'R0. Region mapping'!$A$9:$A$24,0))</f>
        <v>ASI</v>
      </c>
      <c r="F106" s="84">
        <v>25.965981735159801</v>
      </c>
      <c r="G106" s="532">
        <v>65</v>
      </c>
      <c r="H106" s="68">
        <v>65</v>
      </c>
      <c r="I106" s="68">
        <v>65</v>
      </c>
      <c r="J106" s="68">
        <v>17.310654490106501</v>
      </c>
      <c r="K106" s="68">
        <v>8.6553272450532699</v>
      </c>
      <c r="L106" s="68"/>
      <c r="M106" s="68"/>
      <c r="N106" s="68"/>
      <c r="O106" s="68"/>
      <c r="P106" s="68"/>
      <c r="Q106" s="68">
        <v>0.84185123823767305</v>
      </c>
      <c r="R106" s="58"/>
    </row>
    <row r="107" spans="1:18" x14ac:dyDescent="0.3">
      <c r="A107" s="39" t="s">
        <v>249</v>
      </c>
      <c r="B107" s="39" t="str">
        <f>INDEX('R0.1 Generation process mapping'!$B$9:$B$21,MATCH($C107,'R0.1 Generation process mapping'!$A$9:$A$21,0))</f>
        <v/>
      </c>
      <c r="C107" s="494" t="s">
        <v>300</v>
      </c>
      <c r="D107" s="39" t="s">
        <v>361</v>
      </c>
      <c r="E107" s="39" t="str">
        <f>INDEX('R0. Region mapping'!$C$9:$C$24,MATCH($D107,'R0. Region mapping'!$A$9:$A$24,0))</f>
        <v>ASI</v>
      </c>
      <c r="F107" s="84">
        <v>9.9372146118721396</v>
      </c>
      <c r="G107" s="532">
        <v>9.9372146118721396</v>
      </c>
      <c r="H107" s="68">
        <v>9.9372146118721396</v>
      </c>
      <c r="I107" s="68">
        <v>9.9372146118721396</v>
      </c>
      <c r="J107" s="68">
        <v>6.6279232653725515</v>
      </c>
      <c r="K107" s="68">
        <v>3.4238138300206571</v>
      </c>
      <c r="L107" s="68">
        <v>0.108295435272146</v>
      </c>
      <c r="M107" s="68">
        <v>4.7602618107768203E-2</v>
      </c>
      <c r="N107" s="68">
        <v>0.112713154009267</v>
      </c>
      <c r="O107" s="68">
        <v>0.112713154009267</v>
      </c>
      <c r="P107" s="68">
        <v>0.17340597117364501</v>
      </c>
      <c r="Q107" s="68">
        <v>0.12580335306587601</v>
      </c>
      <c r="R107" s="58"/>
    </row>
    <row r="108" spans="1:18" x14ac:dyDescent="0.3">
      <c r="A108" s="39" t="s">
        <v>249</v>
      </c>
      <c r="B108" s="39" t="str">
        <f>INDEX('R0.1 Generation process mapping'!$B$9:$B$21,MATCH($C108,'R0.1 Generation process mapping'!$A$9:$A$21,0))</f>
        <v/>
      </c>
      <c r="C108" s="494" t="s">
        <v>300</v>
      </c>
      <c r="D108" s="39" t="s">
        <v>363</v>
      </c>
      <c r="E108" s="39" t="str">
        <f>INDEX('R0. Region mapping'!$C$9:$C$24,MATCH($D108,'R0. Region mapping'!$A$9:$A$24,0))</f>
        <v>NAM</v>
      </c>
      <c r="F108" s="84">
        <v>66.615867579908695</v>
      </c>
      <c r="G108" s="532">
        <v>67.023201001512106</v>
      </c>
      <c r="H108" s="68">
        <v>67.458606190932827</v>
      </c>
      <c r="I108" s="68">
        <v>67.838432043788785</v>
      </c>
      <c r="J108" s="68">
        <v>47.146749521030436</v>
      </c>
      <c r="K108" s="68">
        <v>23.954355669711461</v>
      </c>
      <c r="L108" s="68">
        <v>4.6915098229891701</v>
      </c>
      <c r="M108" s="68">
        <v>10.356328745946101</v>
      </c>
      <c r="N108" s="68">
        <v>23.029682349017499</v>
      </c>
      <c r="O108" s="68">
        <v>42.145063775404402</v>
      </c>
      <c r="P108" s="68">
        <v>71.744783268193103</v>
      </c>
      <c r="Q108" s="68">
        <v>99.015647546809205</v>
      </c>
      <c r="R108" s="58"/>
    </row>
    <row r="109" spans="1:18" x14ac:dyDescent="0.3">
      <c r="A109" s="39" t="s">
        <v>249</v>
      </c>
      <c r="B109" s="39" t="str">
        <f>INDEX('R0.1 Generation process mapping'!$B$9:$B$21,MATCH($C109,'R0.1 Generation process mapping'!$A$9:$A$21,0))</f>
        <v/>
      </c>
      <c r="C109" s="494" t="s">
        <v>300</v>
      </c>
      <c r="D109" s="39" t="s">
        <v>365</v>
      </c>
      <c r="E109" s="39" t="str">
        <f>INDEX('R0. Region mapping'!$C$9:$C$24,MATCH($D109,'R0. Region mapping'!$A$9:$A$24,0))</f>
        <v>EUR</v>
      </c>
      <c r="F109" s="84">
        <v>44.902397260274</v>
      </c>
      <c r="G109" s="532">
        <v>44.902397260274</v>
      </c>
      <c r="H109" s="68">
        <v>65</v>
      </c>
      <c r="I109" s="68">
        <v>65</v>
      </c>
      <c r="J109" s="68">
        <v>39.16408859087754</v>
      </c>
      <c r="K109" s="68">
        <v>14.967465753424699</v>
      </c>
      <c r="L109" s="68"/>
      <c r="M109" s="68"/>
      <c r="N109" s="68"/>
      <c r="O109" s="68"/>
      <c r="P109" s="68"/>
      <c r="Q109" s="68"/>
      <c r="R109" s="58"/>
    </row>
    <row r="110" spans="1:18" x14ac:dyDescent="0.3">
      <c r="A110" s="39" t="s">
        <v>249</v>
      </c>
      <c r="B110" s="39" t="str">
        <f>INDEX('R0.1 Generation process mapping'!$B$9:$B$21,MATCH($C110,'R0.1 Generation process mapping'!$A$9:$A$21,0))</f>
        <v>POWGEN - REN</v>
      </c>
      <c r="C110" s="494" t="s">
        <v>288</v>
      </c>
      <c r="D110" s="39" t="s">
        <v>258</v>
      </c>
      <c r="E110" s="39" t="str">
        <f>INDEX('R0. Region mapping'!$C$9:$C$24,MATCH($D110,'R0. Region mapping'!$A$9:$A$24,0))</f>
        <v>AFR</v>
      </c>
      <c r="F110" s="84">
        <v>0.30422374429223698</v>
      </c>
      <c r="G110" s="532">
        <v>0.30422374429223698</v>
      </c>
      <c r="H110" s="68">
        <v>0.30422374429223698</v>
      </c>
      <c r="I110" s="68">
        <v>0.30422374429223698</v>
      </c>
      <c r="J110" s="68">
        <v>0.30422374429223698</v>
      </c>
      <c r="K110" s="68">
        <v>0.30422374429223731</v>
      </c>
      <c r="L110" s="68">
        <v>0.30422374429223698</v>
      </c>
      <c r="M110" s="68">
        <v>0.30422374429223731</v>
      </c>
      <c r="N110" s="68">
        <v>0.30422374429223698</v>
      </c>
      <c r="O110" s="68">
        <v>0.30422374429223698</v>
      </c>
      <c r="P110" s="68">
        <v>0.30422374429223698</v>
      </c>
      <c r="Q110" s="68">
        <v>0.30422374429223698</v>
      </c>
      <c r="R110" s="58"/>
    </row>
    <row r="111" spans="1:18" x14ac:dyDescent="0.3">
      <c r="A111" s="39" t="s">
        <v>249</v>
      </c>
      <c r="B111" s="39" t="str">
        <f>INDEX('R0.1 Generation process mapping'!$B$9:$B$21,MATCH($C111,'R0.1 Generation process mapping'!$A$9:$A$21,0))</f>
        <v>POWGEN - REN</v>
      </c>
      <c r="C111" s="494" t="s">
        <v>288</v>
      </c>
      <c r="D111" s="39" t="s">
        <v>261</v>
      </c>
      <c r="E111" s="39" t="str">
        <f>INDEX('R0. Region mapping'!$C$9:$C$24,MATCH($D111,'R0. Region mapping'!$A$9:$A$24,0))</f>
        <v>AUS</v>
      </c>
      <c r="F111" s="84">
        <v>6.2785388127853904E-3</v>
      </c>
      <c r="G111" s="532">
        <v>6.2785388127853904E-3</v>
      </c>
      <c r="H111" s="68">
        <v>2.9999999999999978</v>
      </c>
      <c r="I111" s="68">
        <v>3.0000000000000031</v>
      </c>
      <c r="J111" s="68">
        <v>3.0000000000000027</v>
      </c>
      <c r="K111" s="68">
        <v>3.0000000000000053</v>
      </c>
      <c r="L111" s="68">
        <v>3</v>
      </c>
      <c r="M111" s="68">
        <v>3</v>
      </c>
      <c r="N111" s="68">
        <v>3</v>
      </c>
      <c r="O111" s="68">
        <v>3</v>
      </c>
      <c r="P111" s="68">
        <v>3</v>
      </c>
      <c r="Q111" s="68">
        <v>3</v>
      </c>
      <c r="R111" s="58"/>
    </row>
    <row r="112" spans="1:18" x14ac:dyDescent="0.3">
      <c r="A112" s="39" t="s">
        <v>249</v>
      </c>
      <c r="B112" s="39" t="str">
        <f>INDEX('R0.1 Generation process mapping'!$B$9:$B$21,MATCH($C112,'R0.1 Generation process mapping'!$A$9:$A$21,0))</f>
        <v>POWGEN - REN</v>
      </c>
      <c r="C112" s="494" t="s">
        <v>288</v>
      </c>
      <c r="D112" s="39" t="s">
        <v>341</v>
      </c>
      <c r="E112" s="39" t="str">
        <f>INDEX('R0. Region mapping'!$C$9:$C$24,MATCH($D112,'R0. Region mapping'!$A$9:$A$24,0))</f>
        <v>NAM</v>
      </c>
      <c r="F112" s="84">
        <v>9.7031963470319595E-3</v>
      </c>
      <c r="G112" s="532">
        <v>9.7031963470319612E-3</v>
      </c>
      <c r="H112" s="68">
        <v>9.7031963470319595E-3</v>
      </c>
      <c r="I112" s="68">
        <v>2.2110729151123398</v>
      </c>
      <c r="J112" s="68">
        <v>13.690380701083205</v>
      </c>
      <c r="K112" s="68">
        <v>13.690380701083244</v>
      </c>
      <c r="L112" s="68">
        <v>17.099859724849299</v>
      </c>
      <c r="M112" s="68">
        <v>17.099859724849299</v>
      </c>
      <c r="N112" s="68">
        <v>17.129624563963699</v>
      </c>
      <c r="O112" s="68">
        <v>17.129624563963699</v>
      </c>
      <c r="P112" s="68">
        <v>17.129624563963699</v>
      </c>
      <c r="Q112" s="68">
        <v>17.129624563963709</v>
      </c>
      <c r="R112" s="58"/>
    </row>
    <row r="113" spans="1:18" x14ac:dyDescent="0.3">
      <c r="A113" s="39" t="s">
        <v>249</v>
      </c>
      <c r="B113" s="39" t="str">
        <f>INDEX('R0.1 Generation process mapping'!$B$9:$B$21,MATCH($C113,'R0.1 Generation process mapping'!$A$9:$A$21,0))</f>
        <v>POWGEN - REN</v>
      </c>
      <c r="C113" s="494" t="s">
        <v>288</v>
      </c>
      <c r="D113" s="39" t="s">
        <v>343</v>
      </c>
      <c r="E113" s="39" t="str">
        <f>INDEX('R0. Region mapping'!$C$9:$C$24,MATCH($D113,'R0. Region mapping'!$A$9:$A$24,0))</f>
        <v>ASI</v>
      </c>
      <c r="F113" s="84"/>
      <c r="G113" s="532">
        <v>0.22</v>
      </c>
      <c r="H113" s="68">
        <v>7</v>
      </c>
      <c r="I113" s="68">
        <v>44.0691654055124</v>
      </c>
      <c r="J113" s="68">
        <v>44.0691654055124</v>
      </c>
      <c r="K113" s="68">
        <v>44.0691654055124</v>
      </c>
      <c r="L113" s="68">
        <v>44.0691654055124</v>
      </c>
      <c r="M113" s="68">
        <v>44.0691654055124</v>
      </c>
      <c r="N113" s="68">
        <v>44.0691654055124</v>
      </c>
      <c r="O113" s="68">
        <v>44.0691654055124</v>
      </c>
      <c r="P113" s="68">
        <v>44.0691654055124</v>
      </c>
      <c r="Q113" s="68">
        <v>44.0691654055124</v>
      </c>
      <c r="R113" s="58"/>
    </row>
    <row r="114" spans="1:18" x14ac:dyDescent="0.3">
      <c r="A114" s="39" t="s">
        <v>249</v>
      </c>
      <c r="B114" s="39" t="str">
        <f>INDEX('R0.1 Generation process mapping'!$B$9:$B$21,MATCH($C114,'R0.1 Generation process mapping'!$A$9:$A$21,0))</f>
        <v>POWGEN - REN</v>
      </c>
      <c r="C114" s="494" t="s">
        <v>288</v>
      </c>
      <c r="D114" s="39" t="s">
        <v>345</v>
      </c>
      <c r="E114" s="39" t="str">
        <f>INDEX('R0. Region mapping'!$C$9:$C$24,MATCH($D114,'R0. Region mapping'!$A$9:$A$24,0))</f>
        <v>LAM</v>
      </c>
      <c r="F114" s="84"/>
      <c r="G114" s="532"/>
      <c r="H114" s="68">
        <v>5.6260603980782399E-2</v>
      </c>
      <c r="I114" s="68">
        <v>5.6260603980782399E-2</v>
      </c>
      <c r="J114" s="68">
        <v>5.6260603980782399E-2</v>
      </c>
      <c r="K114" s="68">
        <v>5.6260603980782399E-2</v>
      </c>
      <c r="L114" s="68">
        <v>5.6260603980782399E-2</v>
      </c>
      <c r="M114" s="68">
        <v>5.6260603980782399E-2</v>
      </c>
      <c r="N114" s="68">
        <v>5.6260603980782399E-2</v>
      </c>
      <c r="O114" s="68">
        <v>5.6260603980782399E-2</v>
      </c>
      <c r="P114" s="68">
        <v>5.6260603980782399E-2</v>
      </c>
      <c r="Q114" s="68">
        <v>5.6260603980782399E-2</v>
      </c>
      <c r="R114" s="58"/>
    </row>
    <row r="115" spans="1:18" x14ac:dyDescent="0.3">
      <c r="A115" s="39" t="s">
        <v>249</v>
      </c>
      <c r="B115" s="39" t="str">
        <f>INDEX('R0.1 Generation process mapping'!$B$9:$B$21,MATCH($C115,'R0.1 Generation process mapping'!$A$9:$A$21,0))</f>
        <v>POWGEN - REN</v>
      </c>
      <c r="C115" s="494" t="s">
        <v>288</v>
      </c>
      <c r="D115" s="39" t="s">
        <v>347</v>
      </c>
      <c r="E115" s="39" t="str">
        <f>INDEX('R0. Region mapping'!$C$9:$C$24,MATCH($D115,'R0. Region mapping'!$A$9:$A$24,0))</f>
        <v>EUR</v>
      </c>
      <c r="F115" s="84"/>
      <c r="G115" s="532"/>
      <c r="H115" s="68">
        <v>2</v>
      </c>
      <c r="I115" s="68">
        <v>5.8353928940403899</v>
      </c>
      <c r="J115" s="68">
        <v>5.8353928940403916</v>
      </c>
      <c r="K115" s="68">
        <v>5.8353928940403996</v>
      </c>
      <c r="L115" s="68">
        <v>5.8353928940403996</v>
      </c>
      <c r="M115" s="68">
        <v>5.8353928940403996</v>
      </c>
      <c r="N115" s="68">
        <v>5.8353928940403996</v>
      </c>
      <c r="O115" s="68">
        <v>5.8353928940403996</v>
      </c>
      <c r="P115" s="68">
        <v>5.8353928940403899</v>
      </c>
      <c r="Q115" s="68">
        <v>5.8353928940403899</v>
      </c>
      <c r="R115" s="58"/>
    </row>
    <row r="116" spans="1:18" x14ac:dyDescent="0.3">
      <c r="A116" s="39" t="s">
        <v>249</v>
      </c>
      <c r="B116" s="39" t="str">
        <f>INDEX('R0.1 Generation process mapping'!$B$9:$B$21,MATCH($C116,'R0.1 Generation process mapping'!$A$9:$A$21,0))</f>
        <v>POWGEN - REN</v>
      </c>
      <c r="C116" s="494" t="s">
        <v>288</v>
      </c>
      <c r="D116" s="39" t="s">
        <v>351</v>
      </c>
      <c r="E116" s="39" t="str">
        <f>INDEX('R0. Region mapping'!$C$9:$C$24,MATCH($D116,'R0. Region mapping'!$A$9:$A$24,0))</f>
        <v>ASI</v>
      </c>
      <c r="F116" s="84"/>
      <c r="G116" s="532">
        <v>0.14000000000000001</v>
      </c>
      <c r="H116" s="68">
        <v>0.32831530542210002</v>
      </c>
      <c r="I116" s="68">
        <v>5</v>
      </c>
      <c r="J116" s="68">
        <v>5</v>
      </c>
      <c r="K116" s="68">
        <v>5</v>
      </c>
      <c r="L116" s="68">
        <v>5</v>
      </c>
      <c r="M116" s="68">
        <v>5</v>
      </c>
      <c r="N116" s="68">
        <v>5</v>
      </c>
      <c r="O116" s="68">
        <v>5</v>
      </c>
      <c r="P116" s="68">
        <v>5</v>
      </c>
      <c r="Q116" s="68">
        <v>5</v>
      </c>
      <c r="R116" s="58"/>
    </row>
    <row r="117" spans="1:18" x14ac:dyDescent="0.3">
      <c r="A117" s="39" t="s">
        <v>249</v>
      </c>
      <c r="B117" s="39" t="str">
        <f>INDEX('R0.1 Generation process mapping'!$B$9:$B$21,MATCH($C117,'R0.1 Generation process mapping'!$A$9:$A$21,0))</f>
        <v>POWGEN - REN</v>
      </c>
      <c r="C117" s="494" t="s">
        <v>288</v>
      </c>
      <c r="D117" s="39" t="s">
        <v>353</v>
      </c>
      <c r="E117" s="39" t="str">
        <f>INDEX('R0. Region mapping'!$C$9:$C$24,MATCH($D117,'R0. Region mapping'!$A$9:$A$24,0))</f>
        <v>ASI</v>
      </c>
      <c r="F117" s="84"/>
      <c r="G117" s="532">
        <v>2.15</v>
      </c>
      <c r="H117" s="68">
        <v>7</v>
      </c>
      <c r="I117" s="68">
        <v>7</v>
      </c>
      <c r="J117" s="68">
        <v>7</v>
      </c>
      <c r="K117" s="68">
        <v>7</v>
      </c>
      <c r="L117" s="68">
        <v>7</v>
      </c>
      <c r="M117" s="68">
        <v>7</v>
      </c>
      <c r="N117" s="68">
        <v>7</v>
      </c>
      <c r="O117" s="68">
        <v>7</v>
      </c>
      <c r="P117" s="68">
        <v>6.9999999999999956</v>
      </c>
      <c r="Q117" s="68">
        <v>6.9999999999999964</v>
      </c>
      <c r="R117" s="58"/>
    </row>
    <row r="118" spans="1:18" x14ac:dyDescent="0.3">
      <c r="A118" s="39" t="s">
        <v>249</v>
      </c>
      <c r="B118" s="39" t="str">
        <f>INDEX('R0.1 Generation process mapping'!$B$9:$B$21,MATCH($C118,'R0.1 Generation process mapping'!$A$9:$A$21,0))</f>
        <v>POWGEN - REN</v>
      </c>
      <c r="C118" s="494" t="s">
        <v>288</v>
      </c>
      <c r="D118" s="39" t="s">
        <v>355</v>
      </c>
      <c r="E118" s="39" t="str">
        <f>INDEX('R0. Region mapping'!$C$9:$C$24,MATCH($D118,'R0. Region mapping'!$A$9:$A$24,0))</f>
        <v>AFR</v>
      </c>
      <c r="F118" s="84">
        <v>5.7077625570776296E-4</v>
      </c>
      <c r="G118" s="532">
        <v>5.7077625570776263E-4</v>
      </c>
      <c r="H118" s="68">
        <v>0.11252120796156452</v>
      </c>
      <c r="I118" s="68">
        <v>0.11252120796156538</v>
      </c>
      <c r="J118" s="68">
        <v>0.11252120796156505</v>
      </c>
      <c r="K118" s="68">
        <v>0.11252120796156495</v>
      </c>
      <c r="L118" s="68">
        <v>0.11252120796156501</v>
      </c>
      <c r="M118" s="68">
        <v>0.11252120796156501</v>
      </c>
      <c r="N118" s="68">
        <v>0.11252120796156501</v>
      </c>
      <c r="O118" s="68">
        <v>0.11252120796156501</v>
      </c>
      <c r="P118" s="68">
        <v>0.11252120796156501</v>
      </c>
      <c r="Q118" s="68">
        <v>0.11252120796156501</v>
      </c>
      <c r="R118" s="58"/>
    </row>
    <row r="119" spans="1:18" x14ac:dyDescent="0.3">
      <c r="A119" s="39" t="s">
        <v>249</v>
      </c>
      <c r="B119" s="39" t="str">
        <f>INDEX('R0.1 Generation process mapping'!$B$9:$B$21,MATCH($C119,'R0.1 Generation process mapping'!$A$9:$A$21,0))</f>
        <v>POWGEN - REN</v>
      </c>
      <c r="C119" s="494" t="s">
        <v>288</v>
      </c>
      <c r="D119" s="39" t="s">
        <v>357</v>
      </c>
      <c r="E119" s="39" t="str">
        <f>INDEX('R0. Region mapping'!$C$9:$C$24,MATCH($D119,'R0. Region mapping'!$A$9:$A$24,0))</f>
        <v>LAM</v>
      </c>
      <c r="F119" s="84"/>
      <c r="G119" s="532"/>
      <c r="H119" s="68">
        <v>5.6260603980782399E-2</v>
      </c>
      <c r="I119" s="68">
        <v>5.6260603980782399E-2</v>
      </c>
      <c r="J119" s="68">
        <v>5.6260603980782399E-2</v>
      </c>
      <c r="K119" s="68">
        <v>5.6260603980782399E-2</v>
      </c>
      <c r="L119" s="68">
        <v>5.6260603980782399E-2</v>
      </c>
      <c r="M119" s="68">
        <v>5.6260603980782399E-2</v>
      </c>
      <c r="N119" s="68">
        <v>5.6260603980782399E-2</v>
      </c>
      <c r="O119" s="68">
        <v>5.6260603980782399E-2</v>
      </c>
      <c r="P119" s="68">
        <v>5.6260603980782399E-2</v>
      </c>
      <c r="Q119" s="68">
        <v>5.6260603980782399E-2</v>
      </c>
      <c r="R119" s="58"/>
    </row>
    <row r="120" spans="1:18" x14ac:dyDescent="0.3">
      <c r="A120" s="39" t="s">
        <v>249</v>
      </c>
      <c r="B120" s="39" t="str">
        <f>INDEX('R0.1 Generation process mapping'!$B$9:$B$21,MATCH($C120,'R0.1 Generation process mapping'!$A$9:$A$21,0))</f>
        <v>POWGEN - REN</v>
      </c>
      <c r="C120" s="494" t="s">
        <v>288</v>
      </c>
      <c r="D120" s="39" t="s">
        <v>361</v>
      </c>
      <c r="E120" s="39" t="str">
        <f>INDEX('R0. Region mapping'!$C$9:$C$24,MATCH($D120,'R0. Region mapping'!$A$9:$A$24,0))</f>
        <v>ASI</v>
      </c>
      <c r="F120" s="84">
        <v>5.7077625570776296E-4</v>
      </c>
      <c r="G120" s="532">
        <v>0.44999999999999996</v>
      </c>
      <c r="H120" s="68">
        <v>0.69362388469457847</v>
      </c>
      <c r="I120" s="68">
        <v>0.69362388469457836</v>
      </c>
      <c r="J120" s="68">
        <v>0.69362388469457825</v>
      </c>
      <c r="K120" s="68">
        <v>0.69362388469457814</v>
      </c>
      <c r="L120" s="68">
        <v>0.69362388469457792</v>
      </c>
      <c r="M120" s="68">
        <v>0.69362388469457803</v>
      </c>
      <c r="N120" s="68">
        <v>0.69362388469457803</v>
      </c>
      <c r="O120" s="68">
        <v>0.69362388469457803</v>
      </c>
      <c r="P120" s="68">
        <v>0.69362388469457803</v>
      </c>
      <c r="Q120" s="68">
        <v>0.69362388469457803</v>
      </c>
      <c r="R120" s="58"/>
    </row>
    <row r="121" spans="1:18" x14ac:dyDescent="0.3">
      <c r="A121" s="39" t="s">
        <v>249</v>
      </c>
      <c r="B121" s="39" t="str">
        <f>INDEX('R0.1 Generation process mapping'!$B$9:$B$21,MATCH($C121,'R0.1 Generation process mapping'!$A$9:$A$21,0))</f>
        <v>POWGEN - REN</v>
      </c>
      <c r="C121" s="494" t="s">
        <v>288</v>
      </c>
      <c r="D121" s="39" t="s">
        <v>363</v>
      </c>
      <c r="E121" s="39" t="str">
        <f>INDEX('R0. Region mapping'!$C$9:$C$24,MATCH($D121,'R0. Region mapping'!$A$9:$A$24,0))</f>
        <v>NAM</v>
      </c>
      <c r="F121" s="84">
        <v>0.24931506849315099</v>
      </c>
      <c r="G121" s="532">
        <v>1.1499999999999999</v>
      </c>
      <c r="H121" s="68">
        <v>7.9999999999999973</v>
      </c>
      <c r="I121" s="68">
        <v>10.000000000000004</v>
      </c>
      <c r="J121" s="68">
        <v>10.000000000000009</v>
      </c>
      <c r="K121" s="68">
        <v>9.9999999999999964</v>
      </c>
      <c r="L121" s="68">
        <v>10</v>
      </c>
      <c r="M121" s="68">
        <v>10</v>
      </c>
      <c r="N121" s="68">
        <v>10</v>
      </c>
      <c r="O121" s="68">
        <v>10</v>
      </c>
      <c r="P121" s="68">
        <v>10</v>
      </c>
      <c r="Q121" s="68">
        <v>10</v>
      </c>
      <c r="R121" s="58"/>
    </row>
    <row r="122" spans="1:18" x14ac:dyDescent="0.3">
      <c r="A122" s="39" t="s">
        <v>249</v>
      </c>
      <c r="B122" s="39" t="str">
        <f>INDEX('R0.1 Generation process mapping'!$B$9:$B$21,MATCH($C122,'R0.1 Generation process mapping'!$A$9:$A$21,0))</f>
        <v>POWGEN - REN</v>
      </c>
      <c r="C122" s="494" t="s">
        <v>288</v>
      </c>
      <c r="D122" s="39" t="s">
        <v>365</v>
      </c>
      <c r="E122" s="39" t="str">
        <f>INDEX('R0. Region mapping'!$C$9:$C$24,MATCH($D122,'R0. Region mapping'!$A$9:$A$24,0))</f>
        <v>EUR</v>
      </c>
      <c r="F122" s="84">
        <v>0.75811872146118697</v>
      </c>
      <c r="G122" s="532">
        <v>9.5</v>
      </c>
      <c r="H122" s="68">
        <v>68</v>
      </c>
      <c r="I122" s="68">
        <v>67.999999999999972</v>
      </c>
      <c r="J122" s="68">
        <v>79.696715630565848</v>
      </c>
      <c r="K122" s="68">
        <v>79.696715630565819</v>
      </c>
      <c r="L122" s="68">
        <v>79.696715630565805</v>
      </c>
      <c r="M122" s="68">
        <v>79.696715630565805</v>
      </c>
      <c r="N122" s="68">
        <v>79.696715630565805</v>
      </c>
      <c r="O122" s="68">
        <v>79.696715630565805</v>
      </c>
      <c r="P122" s="68">
        <v>79.696715630565791</v>
      </c>
      <c r="Q122" s="68">
        <v>79.696715630565905</v>
      </c>
      <c r="R122" s="58"/>
    </row>
    <row r="123" spans="1:18" x14ac:dyDescent="0.3">
      <c r="A123" s="39" t="s">
        <v>249</v>
      </c>
      <c r="B123" s="39" t="str">
        <f>INDEX('R0.1 Generation process mapping'!$B$9:$B$21,MATCH($C123,'R0.1 Generation process mapping'!$A$9:$A$21,0))</f>
        <v>POWGEN - REN</v>
      </c>
      <c r="C123" s="494" t="s">
        <v>291</v>
      </c>
      <c r="D123" s="39" t="s">
        <v>261</v>
      </c>
      <c r="E123" s="39" t="str">
        <f>INDEX('R0. Region mapping'!$C$9:$C$24,MATCH($D123,'R0. Region mapping'!$A$9:$A$24,0))</f>
        <v>AUS</v>
      </c>
      <c r="F123" s="84"/>
      <c r="G123" s="532"/>
      <c r="H123" s="68"/>
      <c r="I123" s="68">
        <v>2E-3</v>
      </c>
      <c r="J123" s="68">
        <v>2E-3</v>
      </c>
      <c r="K123" s="68">
        <v>2E-3</v>
      </c>
      <c r="L123" s="68">
        <v>2E-3</v>
      </c>
      <c r="M123" s="68">
        <v>2E-3</v>
      </c>
      <c r="N123" s="68">
        <v>2E-3</v>
      </c>
      <c r="O123" s="68">
        <v>2E-3</v>
      </c>
      <c r="P123" s="68">
        <v>2E-3</v>
      </c>
      <c r="Q123" s="68">
        <v>2E-3</v>
      </c>
      <c r="R123" s="58"/>
    </row>
    <row r="124" spans="1:18" x14ac:dyDescent="0.3">
      <c r="A124" s="39" t="s">
        <v>249</v>
      </c>
      <c r="B124" s="39" t="str">
        <f>INDEX('R0.1 Generation process mapping'!$B$9:$B$21,MATCH($C124,'R0.1 Generation process mapping'!$A$9:$A$21,0))</f>
        <v>POWGEN - REN</v>
      </c>
      <c r="C124" s="494" t="s">
        <v>291</v>
      </c>
      <c r="D124" s="39" t="s">
        <v>343</v>
      </c>
      <c r="E124" s="39" t="str">
        <f>INDEX('R0. Region mapping'!$C$9:$C$24,MATCH($D124,'R0. Region mapping'!$A$9:$A$24,0))</f>
        <v>ASI</v>
      </c>
      <c r="F124" s="84"/>
      <c r="G124" s="532"/>
      <c r="H124" s="68"/>
      <c r="I124" s="68">
        <v>0.05</v>
      </c>
      <c r="J124" s="68">
        <v>0.05</v>
      </c>
      <c r="K124" s="68">
        <v>0.05</v>
      </c>
      <c r="L124" s="68">
        <v>0.05</v>
      </c>
      <c r="M124" s="68">
        <v>0.05</v>
      </c>
      <c r="N124" s="68">
        <v>0.05</v>
      </c>
      <c r="O124" s="68">
        <v>0.05</v>
      </c>
      <c r="P124" s="68">
        <v>0.05</v>
      </c>
      <c r="Q124" s="68">
        <v>0.05</v>
      </c>
      <c r="R124" s="58"/>
    </row>
    <row r="125" spans="1:18" x14ac:dyDescent="0.3">
      <c r="A125" s="39" t="s">
        <v>249</v>
      </c>
      <c r="B125" s="39" t="str">
        <f>INDEX('R0.1 Generation process mapping'!$B$9:$B$21,MATCH($C125,'R0.1 Generation process mapping'!$A$9:$A$21,0))</f>
        <v>POWGEN - REN</v>
      </c>
      <c r="C125" s="494" t="s">
        <v>291</v>
      </c>
      <c r="D125" s="39" t="s">
        <v>347</v>
      </c>
      <c r="E125" s="39" t="str">
        <f>INDEX('R0. Region mapping'!$C$9:$C$24,MATCH($D125,'R0. Region mapping'!$A$9:$A$24,0))</f>
        <v>EUR</v>
      </c>
      <c r="F125" s="84">
        <v>11.1111111111111</v>
      </c>
      <c r="G125" s="532">
        <v>11.1111111111111</v>
      </c>
      <c r="H125" s="68">
        <v>11.1111111111111</v>
      </c>
      <c r="I125" s="68">
        <v>11.1111111111111</v>
      </c>
      <c r="J125" s="68">
        <v>11.1111111111111</v>
      </c>
      <c r="K125" s="68">
        <v>11.1111111111111</v>
      </c>
      <c r="L125" s="68">
        <v>11.1111111111111</v>
      </c>
      <c r="M125" s="68">
        <v>11.1111111111111</v>
      </c>
      <c r="N125" s="68">
        <v>11.1111111111111</v>
      </c>
      <c r="O125" s="68">
        <v>11.1111111111111</v>
      </c>
      <c r="P125" s="68">
        <v>11.1111111111111</v>
      </c>
      <c r="Q125" s="68">
        <v>11.1111111111111</v>
      </c>
      <c r="R125" s="58"/>
    </row>
    <row r="126" spans="1:18" x14ac:dyDescent="0.3">
      <c r="A126" s="39" t="s">
        <v>249</v>
      </c>
      <c r="B126" s="39" t="str">
        <f>INDEX('R0.1 Generation process mapping'!$B$9:$B$21,MATCH($C126,'R0.1 Generation process mapping'!$A$9:$A$21,0))</f>
        <v>POWGEN - REN</v>
      </c>
      <c r="C126" s="494" t="s">
        <v>291</v>
      </c>
      <c r="D126" s="39" t="s">
        <v>363</v>
      </c>
      <c r="E126" s="39" t="str">
        <f>INDEX('R0. Region mapping'!$C$9:$C$24,MATCH($D126,'R0. Region mapping'!$A$9:$A$24,0))</f>
        <v>NAM</v>
      </c>
      <c r="F126" s="84">
        <v>0.1</v>
      </c>
      <c r="G126" s="532">
        <v>9.9999999999999978E-2</v>
      </c>
      <c r="H126" s="68">
        <v>0.1</v>
      </c>
      <c r="I126" s="68">
        <v>0.1</v>
      </c>
      <c r="J126" s="68">
        <v>0.1</v>
      </c>
      <c r="K126" s="68">
        <v>0.1</v>
      </c>
      <c r="L126" s="68">
        <v>0.1</v>
      </c>
      <c r="M126" s="68">
        <v>0.1</v>
      </c>
      <c r="N126" s="68">
        <v>0.1</v>
      </c>
      <c r="O126" s="68">
        <v>0.1</v>
      </c>
      <c r="P126" s="68">
        <v>0.1</v>
      </c>
      <c r="Q126" s="68">
        <v>0.1</v>
      </c>
      <c r="R126" s="58"/>
    </row>
    <row r="127" spans="1:18" x14ac:dyDescent="0.3">
      <c r="A127" s="39" t="s">
        <v>249</v>
      </c>
      <c r="B127" s="39" t="str">
        <f>INDEX('R0.1 Generation process mapping'!$B$9:$B$21,MATCH($C127,'R0.1 Generation process mapping'!$A$9:$A$21,0))</f>
        <v>POWGEN - REN</v>
      </c>
      <c r="C127" s="494" t="s">
        <v>291</v>
      </c>
      <c r="D127" s="39" t="s">
        <v>365</v>
      </c>
      <c r="E127" s="39" t="str">
        <f>INDEX('R0. Region mapping'!$C$9:$C$24,MATCH($D127,'R0. Region mapping'!$A$9:$A$24,0))</f>
        <v>EUR</v>
      </c>
      <c r="F127" s="84">
        <v>1.2999999999999999E-2</v>
      </c>
      <c r="G127" s="532">
        <v>1.2999999999999968E-2</v>
      </c>
      <c r="H127" s="68">
        <v>1.038400000000002</v>
      </c>
      <c r="I127" s="68">
        <v>1.8000000000000003</v>
      </c>
      <c r="J127" s="68">
        <v>1.7999999999999967</v>
      </c>
      <c r="K127" s="68">
        <v>1.8000000000000036</v>
      </c>
      <c r="L127" s="68">
        <v>1.8</v>
      </c>
      <c r="M127" s="68">
        <v>1.8</v>
      </c>
      <c r="N127" s="68">
        <v>1.8</v>
      </c>
      <c r="O127" s="68">
        <v>1.8</v>
      </c>
      <c r="P127" s="68">
        <v>1.8</v>
      </c>
      <c r="Q127" s="68">
        <v>1.8</v>
      </c>
      <c r="R127" s="58"/>
    </row>
    <row r="128" spans="1:18" x14ac:dyDescent="0.3">
      <c r="A128" s="39" t="s">
        <v>249</v>
      </c>
      <c r="B128" s="39" t="str">
        <f>INDEX('R0.1 Generation process mapping'!$B$9:$B$21,MATCH($C128,'R0.1 Generation process mapping'!$A$9:$A$21,0))</f>
        <v>POWGEN - REN</v>
      </c>
      <c r="C128" s="494" t="s">
        <v>375</v>
      </c>
      <c r="D128" s="39" t="s">
        <v>341</v>
      </c>
      <c r="E128" s="39" t="str">
        <f>INDEX('R0. Region mapping'!$C$9:$C$24,MATCH($D128,'R0. Region mapping'!$A$9:$A$24,0))</f>
        <v>NAM</v>
      </c>
      <c r="F128" s="84">
        <v>1.76940639269406E-2</v>
      </c>
      <c r="G128" s="532">
        <v>1.70772939255713E-2</v>
      </c>
      <c r="H128" s="68">
        <v>1.55353689221481E-2</v>
      </c>
      <c r="I128" s="68">
        <v>1.3068288916671E-2</v>
      </c>
      <c r="J128" s="68">
        <v>8.7121926111140002E-3</v>
      </c>
      <c r="K128" s="68">
        <v>4.3560963055570001E-3</v>
      </c>
      <c r="L128" s="68"/>
      <c r="M128" s="68"/>
      <c r="N128" s="68"/>
      <c r="O128" s="68"/>
      <c r="P128" s="68"/>
      <c r="Q128" s="68"/>
      <c r="R128" s="58"/>
    </row>
    <row r="129" spans="1:18" x14ac:dyDescent="0.3">
      <c r="A129" s="39" t="s">
        <v>249</v>
      </c>
      <c r="B129" s="39" t="str">
        <f>INDEX('R0.1 Generation process mapping'!$B$9:$B$21,MATCH($C129,'R0.1 Generation process mapping'!$A$9:$A$21,0))</f>
        <v>POWGEN - REN</v>
      </c>
      <c r="C129" s="494" t="s">
        <v>375</v>
      </c>
      <c r="D129" s="39" t="s">
        <v>365</v>
      </c>
      <c r="E129" s="39" t="str">
        <f>INDEX('R0. Region mapping'!$C$9:$C$24,MATCH($D129,'R0. Region mapping'!$A$9:$A$24,0))</f>
        <v>EUR</v>
      </c>
      <c r="F129" s="84">
        <v>0.30479452054794498</v>
      </c>
      <c r="G129" s="532">
        <v>0.29417015987919698</v>
      </c>
      <c r="H129" s="68">
        <v>0.26760925820732601</v>
      </c>
      <c r="I129" s="68">
        <v>0.225111815532332</v>
      </c>
      <c r="J129" s="68">
        <v>0.15007454368822101</v>
      </c>
      <c r="K129" s="68">
        <v>7.5037271844110701E-2</v>
      </c>
      <c r="L129" s="68"/>
      <c r="M129" s="68"/>
      <c r="N129" s="68"/>
      <c r="O129" s="68"/>
      <c r="P129" s="68"/>
      <c r="Q129" s="68"/>
      <c r="R129" s="58"/>
    </row>
    <row r="130" spans="1:18" x14ac:dyDescent="0.3">
      <c r="A130" s="39" t="s">
        <v>249</v>
      </c>
      <c r="B130" s="39" t="str">
        <f>INDEX('R0.1 Generation process mapping'!$B$9:$B$21,MATCH($C130,'R0.1 Generation process mapping'!$A$9:$A$21,0))</f>
        <v>POWGEN - REN</v>
      </c>
      <c r="C130" s="494" t="s">
        <v>289</v>
      </c>
      <c r="D130" s="39" t="s">
        <v>258</v>
      </c>
      <c r="E130" s="39" t="str">
        <f>INDEX('R0. Region mapping'!$C$9:$C$24,MATCH($D130,'R0. Region mapping'!$A$9:$A$24,0))</f>
        <v>AFR</v>
      </c>
      <c r="F130" s="84">
        <v>0.47488584474885798</v>
      </c>
      <c r="G130" s="532">
        <v>1.0413832775112302</v>
      </c>
      <c r="H130" s="68">
        <v>1</v>
      </c>
      <c r="I130" s="68">
        <v>0.93378675598203298</v>
      </c>
      <c r="J130" s="68">
        <v>1.521040229375066</v>
      </c>
      <c r="K130" s="68">
        <v>2.4776142567413832</v>
      </c>
      <c r="L130" s="68">
        <v>4.0357725500332204</v>
      </c>
      <c r="M130" s="68">
        <v>6.573848221645</v>
      </c>
      <c r="N130" s="68">
        <v>10.708106045488</v>
      </c>
      <c r="O130" s="68">
        <v>17.4423764004584</v>
      </c>
      <c r="P130" s="68">
        <v>28.411793196936401</v>
      </c>
      <c r="Q130" s="68">
        <v>46.279817275601502</v>
      </c>
      <c r="R130" s="58"/>
    </row>
    <row r="131" spans="1:18" x14ac:dyDescent="0.3">
      <c r="A131" s="39" t="s">
        <v>249</v>
      </c>
      <c r="B131" s="39" t="str">
        <f>INDEX('R0.1 Generation process mapping'!$B$9:$B$21,MATCH($C131,'R0.1 Generation process mapping'!$A$9:$A$21,0))</f>
        <v>POWGEN - REN</v>
      </c>
      <c r="C131" s="494" t="s">
        <v>289</v>
      </c>
      <c r="D131" s="39" t="s">
        <v>261</v>
      </c>
      <c r="E131" s="39" t="str">
        <f>INDEX('R0. Region mapping'!$C$9:$C$24,MATCH($D131,'R0. Region mapping'!$A$9:$A$24,0))</f>
        <v>AUS</v>
      </c>
      <c r="F131" s="84">
        <v>0.85445205479452002</v>
      </c>
      <c r="G131" s="532">
        <v>3.074460055810472</v>
      </c>
      <c r="H131" s="68">
        <v>3.0000000000000018</v>
      </c>
      <c r="I131" s="68">
        <v>2.8808639107032499</v>
      </c>
      <c r="J131" s="68">
        <v>4.6926237446215664</v>
      </c>
      <c r="K131" s="68">
        <v>7.6437896031023129</v>
      </c>
      <c r="L131" s="68">
        <v>12.450927812710599</v>
      </c>
      <c r="M131" s="68">
        <v>20.2812494125181</v>
      </c>
      <c r="N131" s="68">
        <v>33.036018192383899</v>
      </c>
      <c r="O131" s="68">
        <v>53.812192523695998</v>
      </c>
      <c r="P131" s="68">
        <v>87.654391256961603</v>
      </c>
      <c r="Q131" s="68">
        <v>142.77976693191201</v>
      </c>
      <c r="R131" s="58"/>
    </row>
    <row r="132" spans="1:18" x14ac:dyDescent="0.3">
      <c r="A132" s="39" t="s">
        <v>249</v>
      </c>
      <c r="B132" s="39" t="str">
        <f>INDEX('R0.1 Generation process mapping'!$B$9:$B$21,MATCH($C132,'R0.1 Generation process mapping'!$A$9:$A$21,0))</f>
        <v>POWGEN - REN</v>
      </c>
      <c r="C132" s="494" t="s">
        <v>289</v>
      </c>
      <c r="D132" s="39" t="s">
        <v>341</v>
      </c>
      <c r="E132" s="39" t="str">
        <f>INDEX('R0. Region mapping'!$C$9:$C$24,MATCH($D132,'R0. Region mapping'!$A$9:$A$24,0))</f>
        <v>NAM</v>
      </c>
      <c r="F132" s="84">
        <v>0.83961187214611899</v>
      </c>
      <c r="G132" s="532">
        <v>6.0731668283882403</v>
      </c>
      <c r="H132" s="68">
        <v>5.9999999999999964</v>
      </c>
      <c r="I132" s="68">
        <v>5.8829330745788058</v>
      </c>
      <c r="J132" s="68">
        <v>9.5826780748727138</v>
      </c>
      <c r="K132" s="68">
        <v>15.609172826298161</v>
      </c>
      <c r="L132" s="68">
        <v>25.4256977451975</v>
      </c>
      <c r="M132" s="68">
        <v>41.415782439219598</v>
      </c>
      <c r="N132" s="68">
        <v>67.461945479028302</v>
      </c>
      <c r="O132" s="68">
        <v>109.888400502742</v>
      </c>
      <c r="P132" s="68">
        <v>178.99662512408401</v>
      </c>
      <c r="Q132" s="68">
        <v>291.56664087591599</v>
      </c>
      <c r="R132" s="58"/>
    </row>
    <row r="133" spans="1:18" x14ac:dyDescent="0.3">
      <c r="A133" s="39" t="s">
        <v>249</v>
      </c>
      <c r="B133" s="39" t="str">
        <f>INDEX('R0.1 Generation process mapping'!$B$9:$B$21,MATCH($C133,'R0.1 Generation process mapping'!$A$9:$A$21,0))</f>
        <v>POWGEN - REN</v>
      </c>
      <c r="C133" s="494" t="s">
        <v>289</v>
      </c>
      <c r="D133" s="39" t="s">
        <v>343</v>
      </c>
      <c r="E133" s="39" t="str">
        <f>INDEX('R0. Region mapping'!$C$9:$C$24,MATCH($D133,'R0. Region mapping'!$A$9:$A$24,0))</f>
        <v>ASI</v>
      </c>
      <c r="F133" s="84"/>
      <c r="G133" s="532">
        <v>44.223670504200001</v>
      </c>
      <c r="H133" s="68">
        <v>44.223670504200001</v>
      </c>
      <c r="I133" s="68">
        <v>159.230129393082</v>
      </c>
      <c r="J133" s="68">
        <v>259.36910218946798</v>
      </c>
      <c r="K133" s="68">
        <v>422.48493690851399</v>
      </c>
      <c r="L133" s="68">
        <v>688.18344362468395</v>
      </c>
      <c r="M133" s="68">
        <v>1120.9783135574401</v>
      </c>
      <c r="N133" s="68">
        <v>1825.9555516877599</v>
      </c>
      <c r="O133" s="68">
        <v>2921.3954025552598</v>
      </c>
      <c r="P133" s="68">
        <v>3517.54363415638</v>
      </c>
      <c r="Q133" s="68">
        <v>3918.8537696766002</v>
      </c>
      <c r="R133" s="58"/>
    </row>
    <row r="134" spans="1:18" x14ac:dyDescent="0.3">
      <c r="A134" s="39" t="s">
        <v>249</v>
      </c>
      <c r="B134" s="39" t="str">
        <f>INDEX('R0.1 Generation process mapping'!$B$9:$B$21,MATCH($C134,'R0.1 Generation process mapping'!$A$9:$A$21,0))</f>
        <v>POWGEN - REN</v>
      </c>
      <c r="C134" s="494" t="s">
        <v>289</v>
      </c>
      <c r="D134" s="39" t="s">
        <v>345</v>
      </c>
      <c r="E134" s="39" t="str">
        <f>INDEX('R0. Region mapping'!$C$9:$C$24,MATCH($D134,'R0. Region mapping'!$A$9:$A$24,0))</f>
        <v>LAM</v>
      </c>
      <c r="F134" s="84">
        <v>0.212899543378995</v>
      </c>
      <c r="G134" s="532">
        <v>4.0185528395573185</v>
      </c>
      <c r="H134" s="68">
        <v>4</v>
      </c>
      <c r="I134" s="68">
        <v>10.114608850855651</v>
      </c>
      <c r="J134" s="68">
        <v>16.475632009114292</v>
      </c>
      <c r="K134" s="68">
        <v>26.837068452408747</v>
      </c>
      <c r="L134" s="68">
        <v>43.714756600587002</v>
      </c>
      <c r="M134" s="68">
        <v>71.206732137579806</v>
      </c>
      <c r="N134" s="68">
        <v>115.988263369284</v>
      </c>
      <c r="O134" s="68">
        <v>188.93265897147401</v>
      </c>
      <c r="P134" s="68">
        <v>307.751393021409</v>
      </c>
      <c r="Q134" s="68">
        <v>443.64373619411901</v>
      </c>
      <c r="R134" s="58"/>
    </row>
    <row r="135" spans="1:18" x14ac:dyDescent="0.3">
      <c r="A135" s="39" t="s">
        <v>249</v>
      </c>
      <c r="B135" s="39" t="str">
        <f>INDEX('R0.1 Generation process mapping'!$B$9:$B$21,MATCH($C135,'R0.1 Generation process mapping'!$A$9:$A$21,0))</f>
        <v>POWGEN - REN</v>
      </c>
      <c r="C135" s="494" t="s">
        <v>289</v>
      </c>
      <c r="D135" s="39" t="s">
        <v>347</v>
      </c>
      <c r="E135" s="39" t="str">
        <f>INDEX('R0. Region mapping'!$C$9:$C$24,MATCH($D135,'R0. Region mapping'!$A$9:$A$24,0))</f>
        <v>EUR</v>
      </c>
      <c r="F135" s="84">
        <v>9.4748858447488593E-2</v>
      </c>
      <c r="G135" s="532">
        <v>0.39744615456918853</v>
      </c>
      <c r="H135" s="68">
        <v>3.0747800054974381</v>
      </c>
      <c r="I135" s="68">
        <v>3.0615691899842377</v>
      </c>
      <c r="J135" s="68">
        <v>1.5116727805037886</v>
      </c>
      <c r="K135" s="68">
        <v>2.3326193120079299E-2</v>
      </c>
      <c r="L135" s="68"/>
      <c r="M135" s="68"/>
      <c r="N135" s="68"/>
      <c r="O135" s="68"/>
      <c r="P135" s="68"/>
      <c r="Q135" s="68"/>
      <c r="R135" s="58"/>
    </row>
    <row r="136" spans="1:18" x14ac:dyDescent="0.3">
      <c r="A136" s="39" t="s">
        <v>249</v>
      </c>
      <c r="B136" s="39" t="str">
        <f>INDEX('R0.1 Generation process mapping'!$B$9:$B$21,MATCH($C136,'R0.1 Generation process mapping'!$A$9:$A$21,0))</f>
        <v>POWGEN - REN</v>
      </c>
      <c r="C136" s="494" t="s">
        <v>289</v>
      </c>
      <c r="D136" s="39" t="s">
        <v>349</v>
      </c>
      <c r="E136" s="39" t="str">
        <f>INDEX('R0. Region mapping'!$C$9:$C$24,MATCH($D136,'R0. Region mapping'!$A$9:$A$24,0))</f>
        <v>ASI</v>
      </c>
      <c r="F136" s="84">
        <v>8.3904109589041098E-2</v>
      </c>
      <c r="G136" s="532">
        <v>8.0979426034160903E-2</v>
      </c>
      <c r="H136" s="68">
        <v>7.3667717146960507E-2</v>
      </c>
      <c r="I136" s="68">
        <v>6.19689829274397E-2</v>
      </c>
      <c r="J136" s="68">
        <v>4.1312655284959802E-2</v>
      </c>
      <c r="K136" s="68">
        <v>2.0656327642479901E-2</v>
      </c>
      <c r="L136" s="68"/>
      <c r="M136" s="68"/>
      <c r="N136" s="68"/>
      <c r="O136" s="68"/>
      <c r="P136" s="68"/>
      <c r="Q136" s="68"/>
      <c r="R136" s="58"/>
    </row>
    <row r="137" spans="1:18" x14ac:dyDescent="0.3">
      <c r="A137" s="39" t="s">
        <v>249</v>
      </c>
      <c r="B137" s="39" t="str">
        <f>INDEX('R0.1 Generation process mapping'!$B$9:$B$21,MATCH($C137,'R0.1 Generation process mapping'!$A$9:$A$21,0))</f>
        <v>POWGEN - REN</v>
      </c>
      <c r="C137" s="494" t="s">
        <v>289</v>
      </c>
      <c r="D137" s="39" t="s">
        <v>351</v>
      </c>
      <c r="E137" s="39" t="str">
        <f>INDEX('R0. Region mapping'!$C$9:$C$24,MATCH($D137,'R0. Region mapping'!$A$9:$A$24,0))</f>
        <v>ASI</v>
      </c>
      <c r="F137" s="84">
        <v>3.4041095890410999</v>
      </c>
      <c r="G137" s="532">
        <v>18.29664647485215</v>
      </c>
      <c r="H137" s="68">
        <v>18.000000000000011</v>
      </c>
      <c r="I137" s="68">
        <v>19.6955339074314</v>
      </c>
      <c r="J137" s="68">
        <v>32.081949353328</v>
      </c>
      <c r="K137" s="68">
        <v>52.258114918182002</v>
      </c>
      <c r="L137" s="68">
        <v>85.122962595744696</v>
      </c>
      <c r="M137" s="68">
        <v>138.65633638758601</v>
      </c>
      <c r="N137" s="68">
        <v>225.856561310384</v>
      </c>
      <c r="O137" s="68">
        <v>367.896539140914</v>
      </c>
      <c r="P137" s="68">
        <v>599.26469581665106</v>
      </c>
      <c r="Q137" s="68">
        <v>976.13904303316099</v>
      </c>
      <c r="R137" s="58"/>
    </row>
    <row r="138" spans="1:18" x14ac:dyDescent="0.3">
      <c r="A138" s="39" t="s">
        <v>249</v>
      </c>
      <c r="B138" s="39" t="str">
        <f>INDEX('R0.1 Generation process mapping'!$B$9:$B$21,MATCH($C138,'R0.1 Generation process mapping'!$A$9:$A$21,0))</f>
        <v>POWGEN - REN</v>
      </c>
      <c r="C138" s="494" t="s">
        <v>289</v>
      </c>
      <c r="D138" s="39" t="s">
        <v>353</v>
      </c>
      <c r="E138" s="39" t="str">
        <f>INDEX('R0. Region mapping'!$C$9:$C$24,MATCH($D138,'R0. Region mapping'!$A$9:$A$24,0))</f>
        <v>ASI</v>
      </c>
      <c r="F138" s="84">
        <v>3.4246575342465799E-3</v>
      </c>
      <c r="G138" s="532">
        <v>1.533305282695272</v>
      </c>
      <c r="H138" s="68">
        <v>3.0000000000000049</v>
      </c>
      <c r="I138" s="68">
        <v>2.9995225006441064</v>
      </c>
      <c r="J138" s="68">
        <v>0.8417736238278235</v>
      </c>
      <c r="K138" s="68">
        <v>7.2203108881605069E-2</v>
      </c>
      <c r="L138" s="68">
        <v>0.117611256093873</v>
      </c>
      <c r="M138" s="68">
        <v>0.19157634309985599</v>
      </c>
      <c r="N138" s="68">
        <v>0.31205767589302602</v>
      </c>
      <c r="O138" s="68">
        <v>0.50830907150680704</v>
      </c>
      <c r="P138" s="68">
        <v>0.82798191531966803</v>
      </c>
      <c r="Q138" s="68">
        <v>1.3486952929331</v>
      </c>
      <c r="R138" s="58"/>
    </row>
    <row r="139" spans="1:18" x14ac:dyDescent="0.3">
      <c r="A139" s="39" t="s">
        <v>249</v>
      </c>
      <c r="B139" s="39" t="str">
        <f>INDEX('R0.1 Generation process mapping'!$B$9:$B$21,MATCH($C139,'R0.1 Generation process mapping'!$A$9:$A$21,0))</f>
        <v>POWGEN - REN</v>
      </c>
      <c r="C139" s="494" t="s">
        <v>289</v>
      </c>
      <c r="D139" s="39" t="s">
        <v>355</v>
      </c>
      <c r="E139" s="39" t="str">
        <f>INDEX('R0. Region mapping'!$C$9:$C$24,MATCH($D139,'R0. Region mapping'!$A$9:$A$24,0))</f>
        <v>AFR</v>
      </c>
      <c r="F139" s="84">
        <v>3.1963470319634701E-2</v>
      </c>
      <c r="G139" s="532">
        <v>3.0849305155870799E-2</v>
      </c>
      <c r="H139" s="68">
        <v>2.8063892246461102E-2</v>
      </c>
      <c r="I139" s="68">
        <v>1.5049571068409655</v>
      </c>
      <c r="J139" s="68">
        <v>2.4514165448637804</v>
      </c>
      <c r="K139" s="68">
        <v>3.9930992379219252</v>
      </c>
      <c r="L139" s="68">
        <v>6.5043378928401303</v>
      </c>
      <c r="M139" s="68">
        <v>10.594881044392199</v>
      </c>
      <c r="N139" s="68">
        <v>17.257944804556601</v>
      </c>
      <c r="O139" s="68">
        <v>28.111373561363902</v>
      </c>
      <c r="P139" s="68">
        <v>45.790465345439102</v>
      </c>
      <c r="Q139" s="68">
        <v>74.587842958824396</v>
      </c>
      <c r="R139" s="58"/>
    </row>
    <row r="140" spans="1:18" x14ac:dyDescent="0.3">
      <c r="A140" s="39" t="s">
        <v>249</v>
      </c>
      <c r="B140" s="39" t="str">
        <f>INDEX('R0.1 Generation process mapping'!$B$9:$B$21,MATCH($C140,'R0.1 Generation process mapping'!$A$9:$A$21,0))</f>
        <v>POWGEN - REN</v>
      </c>
      <c r="C140" s="494" t="s">
        <v>289</v>
      </c>
      <c r="D140" s="39" t="s">
        <v>357</v>
      </c>
      <c r="E140" s="39" t="str">
        <f>INDEX('R0. Region mapping'!$C$9:$C$24,MATCH($D140,'R0. Region mapping'!$A$9:$A$24,0))</f>
        <v>LAM</v>
      </c>
      <c r="F140" s="84">
        <v>2.85388127853881E-3</v>
      </c>
      <c r="G140" s="532">
        <v>9.251440224605989E-2</v>
      </c>
      <c r="H140" s="68">
        <v>0.14706508226486262</v>
      </c>
      <c r="I140" s="68">
        <v>0.24045413026334492</v>
      </c>
      <c r="J140" s="68">
        <v>0.39167444077240426</v>
      </c>
      <c r="K140" s="68">
        <v>0.63799639202022973</v>
      </c>
      <c r="L140" s="68">
        <v>1.03922889486515</v>
      </c>
      <c r="M140" s="68">
        <v>1.69279436283769</v>
      </c>
      <c r="N140" s="68">
        <v>2.7573836418654598</v>
      </c>
      <c r="O140" s="68">
        <v>4.4914873981986698</v>
      </c>
      <c r="P140" s="68">
        <v>7.3161596891644001</v>
      </c>
      <c r="Q140" s="68">
        <v>11.917253206325601</v>
      </c>
      <c r="R140" s="58"/>
    </row>
    <row r="141" spans="1:18" x14ac:dyDescent="0.3">
      <c r="A141" s="39" t="s">
        <v>249</v>
      </c>
      <c r="B141" s="39" t="str">
        <f>INDEX('R0.1 Generation process mapping'!$B$9:$B$21,MATCH($C141,'R0.1 Generation process mapping'!$A$9:$A$21,0))</f>
        <v>POWGEN - REN</v>
      </c>
      <c r="C141" s="494" t="s">
        <v>289</v>
      </c>
      <c r="D141" s="39" t="s">
        <v>359</v>
      </c>
      <c r="E141" s="39" t="str">
        <f>INDEX('R0. Region mapping'!$C$9:$C$24,MATCH($D141,'R0. Region mapping'!$A$9:$A$24,0))</f>
        <v>ASI</v>
      </c>
      <c r="F141" s="84">
        <v>1.14155251141553E-3</v>
      </c>
      <c r="G141" s="532">
        <v>1.10176089842396E-3</v>
      </c>
      <c r="H141" s="68">
        <v>1.0022818659450399E-3</v>
      </c>
      <c r="I141" s="68">
        <v>5.1047857258118485</v>
      </c>
      <c r="J141" s="68">
        <v>8.315158039625091</v>
      </c>
      <c r="K141" s="68">
        <v>13.544516251550526</v>
      </c>
      <c r="L141" s="68">
        <v>22.062589744450399</v>
      </c>
      <c r="M141" s="68">
        <v>35.937633887530403</v>
      </c>
      <c r="N141" s="68">
        <v>58.538618738493199</v>
      </c>
      <c r="O141" s="68">
        <v>95.353241522104796</v>
      </c>
      <c r="P141" s="68">
        <v>155.32038276116799</v>
      </c>
      <c r="Q141" s="68">
        <v>253.00053690868199</v>
      </c>
      <c r="R141" s="58"/>
    </row>
    <row r="142" spans="1:18" x14ac:dyDescent="0.3">
      <c r="A142" s="39" t="s">
        <v>249</v>
      </c>
      <c r="B142" s="39" t="str">
        <f>INDEX('R0.1 Generation process mapping'!$B$9:$B$21,MATCH($C142,'R0.1 Generation process mapping'!$A$9:$A$21,0))</f>
        <v>POWGEN - REN</v>
      </c>
      <c r="C142" s="494" t="s">
        <v>289</v>
      </c>
      <c r="D142" s="39" t="s">
        <v>361</v>
      </c>
      <c r="E142" s="39" t="str">
        <f>INDEX('R0. Region mapping'!$C$9:$C$24,MATCH($D142,'R0. Region mapping'!$A$9:$A$24,0))</f>
        <v>ASI</v>
      </c>
      <c r="F142" s="84">
        <v>7.1347031963470295E-2</v>
      </c>
      <c r="G142" s="532">
        <v>0.27286005615149728</v>
      </c>
      <c r="H142" s="68">
        <v>0.45032458382156498</v>
      </c>
      <c r="I142" s="68">
        <v>0.44037668057367318</v>
      </c>
      <c r="J142" s="68">
        <v>0.1406802159028781</v>
      </c>
      <c r="K142" s="68">
        <v>1.7564904457891099E-2</v>
      </c>
      <c r="L142" s="68"/>
      <c r="M142" s="68"/>
      <c r="N142" s="68"/>
      <c r="O142" s="68"/>
      <c r="P142" s="68"/>
      <c r="Q142" s="68"/>
      <c r="R142" s="58"/>
    </row>
    <row r="143" spans="1:18" x14ac:dyDescent="0.3">
      <c r="A143" s="39" t="s">
        <v>249</v>
      </c>
      <c r="B143" s="39" t="str">
        <f>INDEX('R0.1 Generation process mapping'!$B$9:$B$21,MATCH($C143,'R0.1 Generation process mapping'!$A$9:$A$21,0))</f>
        <v>POWGEN - REN</v>
      </c>
      <c r="C143" s="494" t="s">
        <v>289</v>
      </c>
      <c r="D143" s="39" t="s">
        <v>363</v>
      </c>
      <c r="E143" s="39" t="str">
        <f>INDEX('R0. Region mapping'!$C$9:$C$24,MATCH($D143,'R0. Region mapping'!$A$9:$A$24,0))</f>
        <v>NAM</v>
      </c>
      <c r="F143" s="84">
        <v>10.206050228310501</v>
      </c>
      <c r="G143" s="532">
        <v>44.194091604412293</v>
      </c>
      <c r="H143" s="68">
        <v>60.000000000000028</v>
      </c>
      <c r="I143" s="68">
        <v>58.576972336195603</v>
      </c>
      <c r="J143" s="68">
        <v>95.415715491319801</v>
      </c>
      <c r="K143" s="68">
        <v>155.42214627393639</v>
      </c>
      <c r="L143" s="68">
        <v>253.16629894783199</v>
      </c>
      <c r="M143" s="68">
        <v>412.38122403725498</v>
      </c>
      <c r="N143" s="68">
        <v>671.72556001818896</v>
      </c>
      <c r="O143" s="68">
        <v>1094.1701553826999</v>
      </c>
      <c r="P143" s="68">
        <v>1782.2878868831101</v>
      </c>
      <c r="Q143" s="68">
        <v>2342.5913114125801</v>
      </c>
      <c r="R143" s="58"/>
    </row>
    <row r="144" spans="1:18" x14ac:dyDescent="0.3">
      <c r="A144" s="39" t="s">
        <v>249</v>
      </c>
      <c r="B144" s="39" t="str">
        <f>INDEX('R0.1 Generation process mapping'!$B$9:$B$21,MATCH($C144,'R0.1 Generation process mapping'!$A$9:$A$21,0))</f>
        <v>POWGEN - REN</v>
      </c>
      <c r="C144" s="494" t="s">
        <v>289</v>
      </c>
      <c r="D144" s="39" t="s">
        <v>365</v>
      </c>
      <c r="E144" s="39" t="str">
        <f>INDEX('R0. Region mapping'!$C$9:$C$24,MATCH($D144,'R0. Region mapping'!$A$9:$A$24,0))</f>
        <v>EUR</v>
      </c>
      <c r="F144" s="84">
        <v>38.453767123287697</v>
      </c>
      <c r="G144" s="532">
        <v>94.437366743860295</v>
      </c>
      <c r="H144" s="68">
        <v>100</v>
      </c>
      <c r="I144" s="68">
        <v>94.638398482290199</v>
      </c>
      <c r="J144" s="68">
        <v>37.123664151507</v>
      </c>
      <c r="K144" s="68">
        <v>54.553800207800535</v>
      </c>
      <c r="L144" s="68">
        <v>88.862392028776299</v>
      </c>
      <c r="M144" s="68">
        <v>144.74747289826399</v>
      </c>
      <c r="N144" s="68">
        <v>235.77838084359601</v>
      </c>
      <c r="O144" s="68">
        <v>267.64280974624802</v>
      </c>
      <c r="P144" s="68">
        <v>314.546309904471</v>
      </c>
      <c r="Q144" s="68">
        <v>414.41112249083699</v>
      </c>
      <c r="R144" s="58"/>
    </row>
    <row r="145" spans="1:18" x14ac:dyDescent="0.3">
      <c r="A145" s="39" t="s">
        <v>251</v>
      </c>
      <c r="B145" s="39" t="str">
        <f>INDEX('R0.1 Generation process mapping'!$B$9:$B$21,MATCH($C145,'R0.1 Generation process mapping'!$A$9:$A$21,0))</f>
        <v>POWGEN - REN</v>
      </c>
      <c r="C145" s="494" t="s">
        <v>290</v>
      </c>
      <c r="D145" s="39" t="s">
        <v>258</v>
      </c>
      <c r="E145" s="39" t="str">
        <f>INDEX('R0. Region mapping'!$C$9:$C$24,MATCH($D145,'R0. Region mapping'!$A$9:$A$24,0))</f>
        <v>AFR</v>
      </c>
      <c r="F145" s="84"/>
      <c r="G145" s="532"/>
      <c r="H145" s="68"/>
      <c r="I145" s="68"/>
      <c r="J145" s="68">
        <v>47.979383865829497</v>
      </c>
      <c r="K145" s="68">
        <v>47.979383865829497</v>
      </c>
      <c r="L145" s="68">
        <v>47.979383865829497</v>
      </c>
      <c r="M145" s="68"/>
      <c r="N145" s="68"/>
      <c r="O145" s="68"/>
      <c r="P145" s="68"/>
      <c r="Q145" s="68"/>
      <c r="R145" s="58"/>
    </row>
    <row r="146" spans="1:18" x14ac:dyDescent="0.3">
      <c r="A146" s="39" t="s">
        <v>251</v>
      </c>
      <c r="B146" s="39" t="str">
        <f>INDEX('R0.1 Generation process mapping'!$B$9:$B$21,MATCH($C146,'R0.1 Generation process mapping'!$A$9:$A$21,0))</f>
        <v>POWGEN - REN</v>
      </c>
      <c r="C146" s="494" t="s">
        <v>290</v>
      </c>
      <c r="D146" s="39" t="s">
        <v>261</v>
      </c>
      <c r="E146" s="39" t="str">
        <f>INDEX('R0. Region mapping'!$C$9:$C$24,MATCH($D146,'R0. Region mapping'!$A$9:$A$24,0))</f>
        <v>AUS</v>
      </c>
      <c r="F146" s="84">
        <v>0.199086757990868</v>
      </c>
      <c r="G146" s="532">
        <v>0.19214710068513899</v>
      </c>
      <c r="H146" s="68">
        <v>0.174797957420815</v>
      </c>
      <c r="I146" s="68">
        <v>3.746576281751798</v>
      </c>
      <c r="J146" s="68">
        <v>13.072307138298498</v>
      </c>
      <c r="K146" s="68">
        <v>16.240659144663702</v>
      </c>
      <c r="L146" s="68">
        <v>12.5921090817105</v>
      </c>
      <c r="M146" s="68">
        <v>3.21736511576447</v>
      </c>
      <c r="N146" s="68"/>
      <c r="O146" s="68"/>
      <c r="P146" s="68"/>
      <c r="Q146" s="68"/>
      <c r="R146" s="58"/>
    </row>
    <row r="147" spans="1:18" x14ac:dyDescent="0.3">
      <c r="A147" s="39" t="s">
        <v>251</v>
      </c>
      <c r="B147" s="39" t="str">
        <f>INDEX('R0.1 Generation process mapping'!$B$9:$B$21,MATCH($C147,'R0.1 Generation process mapping'!$A$9:$A$21,0))</f>
        <v>POWGEN - REN</v>
      </c>
      <c r="C147" s="494" t="s">
        <v>290</v>
      </c>
      <c r="D147" s="39" t="s">
        <v>341</v>
      </c>
      <c r="E147" s="39" t="str">
        <f>INDEX('R0. Region mapping'!$C$9:$C$24,MATCH($D147,'R0. Region mapping'!$A$9:$A$24,0))</f>
        <v>NAM</v>
      </c>
      <c r="F147" s="84"/>
      <c r="G147" s="532"/>
      <c r="H147" s="68"/>
      <c r="I147" s="68"/>
      <c r="J147" s="68">
        <v>23.607424784168501</v>
      </c>
      <c r="K147" s="68">
        <v>23.607424784168501</v>
      </c>
      <c r="L147" s="68">
        <v>23.607424784168501</v>
      </c>
      <c r="M147" s="68"/>
      <c r="N147" s="68"/>
      <c r="O147" s="68"/>
      <c r="P147" s="68"/>
      <c r="Q147" s="68"/>
      <c r="R147" s="58"/>
    </row>
    <row r="148" spans="1:18" x14ac:dyDescent="0.3">
      <c r="A148" s="39" t="s">
        <v>251</v>
      </c>
      <c r="B148" s="39" t="str">
        <f>INDEX('R0.1 Generation process mapping'!$B$9:$B$21,MATCH($C148,'R0.1 Generation process mapping'!$A$9:$A$21,0))</f>
        <v>POWGEN - REN</v>
      </c>
      <c r="C148" s="494" t="s">
        <v>290</v>
      </c>
      <c r="D148" s="39" t="s">
        <v>343</v>
      </c>
      <c r="E148" s="39" t="str">
        <f>INDEX('R0. Region mapping'!$C$9:$C$24,MATCH($D148,'R0. Region mapping'!$A$9:$A$24,0))</f>
        <v>ASI</v>
      </c>
      <c r="F148" s="84">
        <v>1.8264840182648401</v>
      </c>
      <c r="G148" s="532">
        <v>1.7628174374783301</v>
      </c>
      <c r="H148" s="68">
        <v>1.60365098551206</v>
      </c>
      <c r="I148" s="68">
        <v>57.622190013756899</v>
      </c>
      <c r="J148" s="68">
        <v>82.882747854004094</v>
      </c>
      <c r="K148" s="68">
        <v>82.433086299882092</v>
      </c>
      <c r="L148" s="68">
        <v>25.710219394369201</v>
      </c>
      <c r="M148" s="68"/>
      <c r="N148" s="68"/>
      <c r="O148" s="68"/>
      <c r="P148" s="68"/>
      <c r="Q148" s="68"/>
      <c r="R148" s="58"/>
    </row>
    <row r="149" spans="1:18" x14ac:dyDescent="0.3">
      <c r="A149" s="39" t="s">
        <v>251</v>
      </c>
      <c r="B149" s="39" t="str">
        <f>INDEX('R0.1 Generation process mapping'!$B$9:$B$21,MATCH($C149,'R0.1 Generation process mapping'!$A$9:$A$21,0))</f>
        <v>POWGEN - REN</v>
      </c>
      <c r="C149" s="494" t="s">
        <v>290</v>
      </c>
      <c r="D149" s="39" t="s">
        <v>345</v>
      </c>
      <c r="E149" s="39" t="str">
        <f>INDEX('R0. Region mapping'!$C$9:$C$24,MATCH($D149,'R0. Region mapping'!$A$9:$A$24,0))</f>
        <v>LAM</v>
      </c>
      <c r="F149" s="84">
        <v>4.3378995433789997</v>
      </c>
      <c r="G149" s="532">
        <v>4.1866914140110403</v>
      </c>
      <c r="H149" s="68">
        <v>10.34019827782085</v>
      </c>
      <c r="I149" s="68">
        <v>9.7353657603490298</v>
      </c>
      <c r="J149" s="68">
        <v>48.286471088553249</v>
      </c>
      <c r="K149" s="68">
        <v>46.263089553141882</v>
      </c>
      <c r="L149" s="68">
        <v>42.1957562615505</v>
      </c>
      <c r="M149" s="68">
        <v>2.5767047423066001</v>
      </c>
      <c r="N149" s="68"/>
      <c r="O149" s="68"/>
      <c r="P149" s="68"/>
      <c r="Q149" s="68"/>
      <c r="R149" s="58"/>
    </row>
    <row r="150" spans="1:18" x14ac:dyDescent="0.3">
      <c r="A150" s="39" t="s">
        <v>251</v>
      </c>
      <c r="B150" s="39" t="str">
        <f>INDEX('R0.1 Generation process mapping'!$B$9:$B$21,MATCH($C150,'R0.1 Generation process mapping'!$A$9:$A$21,0))</f>
        <v>POWGEN - REN</v>
      </c>
      <c r="C150" s="494" t="s">
        <v>290</v>
      </c>
      <c r="D150" s="39" t="s">
        <v>347</v>
      </c>
      <c r="E150" s="39" t="str">
        <f>INDEX('R0. Region mapping'!$C$9:$C$24,MATCH($D150,'R0. Region mapping'!$A$9:$A$24,0))</f>
        <v>EUR</v>
      </c>
      <c r="F150" s="84">
        <v>0.68493150684931503</v>
      </c>
      <c r="G150" s="532">
        <v>0.661056539054375</v>
      </c>
      <c r="H150" s="68">
        <v>0.60136911956702399</v>
      </c>
      <c r="I150" s="68">
        <v>2.537925329698933</v>
      </c>
      <c r="J150" s="68">
        <v>39.381156873324329</v>
      </c>
      <c r="K150" s="68">
        <v>44.562626144123165</v>
      </c>
      <c r="L150" s="68">
        <v>43.133549999983543</v>
      </c>
      <c r="M150" s="68">
        <v>6.1216953735623498</v>
      </c>
      <c r="N150" s="68">
        <v>4.6630036554997769</v>
      </c>
      <c r="O150" s="68">
        <v>7.5584673616370104</v>
      </c>
      <c r="P150" s="68">
        <v>12.4265915170994</v>
      </c>
      <c r="Q150" s="68">
        <v>11.466430269700799</v>
      </c>
      <c r="R150" s="58"/>
    </row>
    <row r="151" spans="1:18" x14ac:dyDescent="0.3">
      <c r="A151" s="39" t="s">
        <v>251</v>
      </c>
      <c r="B151" s="39" t="str">
        <f>INDEX('R0.1 Generation process mapping'!$B$9:$B$21,MATCH($C151,'R0.1 Generation process mapping'!$A$9:$A$21,0))</f>
        <v>POWGEN - REN</v>
      </c>
      <c r="C151" s="494" t="s">
        <v>290</v>
      </c>
      <c r="D151" s="39" t="s">
        <v>349</v>
      </c>
      <c r="E151" s="39" t="str">
        <f>INDEX('R0. Region mapping'!$C$9:$C$24,MATCH($D151,'R0. Region mapping'!$A$9:$A$24,0))</f>
        <v>ASI</v>
      </c>
      <c r="F151" s="84">
        <v>0.68493150684931503</v>
      </c>
      <c r="G151" s="532">
        <v>0.661056539054375</v>
      </c>
      <c r="H151" s="68">
        <v>0.60136911956702399</v>
      </c>
      <c r="I151" s="68">
        <v>0.50586924838726299</v>
      </c>
      <c r="J151" s="68">
        <v>21.17389940597841</v>
      </c>
      <c r="K151" s="68">
        <v>28.479822707722956</v>
      </c>
      <c r="L151" s="68">
        <v>35.7847856188816</v>
      </c>
      <c r="M151" s="68">
        <v>14.948132378494799</v>
      </c>
      <c r="N151" s="68">
        <v>7.4735859939544804</v>
      </c>
      <c r="O151" s="68"/>
      <c r="P151" s="68"/>
      <c r="Q151" s="68"/>
      <c r="R151" s="58"/>
    </row>
    <row r="152" spans="1:18" x14ac:dyDescent="0.3">
      <c r="A152" s="39" t="s">
        <v>251</v>
      </c>
      <c r="B152" s="39" t="str">
        <f>INDEX('R0.1 Generation process mapping'!$B$9:$B$21,MATCH($C152,'R0.1 Generation process mapping'!$A$9:$A$21,0))</f>
        <v>POWGEN - REN</v>
      </c>
      <c r="C152" s="494" t="s">
        <v>290</v>
      </c>
      <c r="D152" s="39" t="s">
        <v>351</v>
      </c>
      <c r="E152" s="39" t="str">
        <f>INDEX('R0. Region mapping'!$C$9:$C$24,MATCH($D152,'R0. Region mapping'!$A$9:$A$24,0))</f>
        <v>ASI</v>
      </c>
      <c r="F152" s="84">
        <v>0.45662100456621002</v>
      </c>
      <c r="G152" s="532">
        <v>0.44070435936958302</v>
      </c>
      <c r="H152" s="68">
        <v>0.40091274637801599</v>
      </c>
      <c r="I152" s="68">
        <v>2.3268801724159482</v>
      </c>
      <c r="J152" s="68">
        <v>42.451782582891148</v>
      </c>
      <c r="K152" s="68">
        <v>42.339367194360648</v>
      </c>
      <c r="L152" s="68">
        <v>40.237317799005702</v>
      </c>
      <c r="M152" s="68"/>
      <c r="N152" s="68"/>
      <c r="O152" s="68"/>
      <c r="P152" s="68"/>
      <c r="Q152" s="68"/>
      <c r="R152" s="58"/>
    </row>
    <row r="153" spans="1:18" x14ac:dyDescent="0.3">
      <c r="A153" s="39" t="s">
        <v>251</v>
      </c>
      <c r="B153" s="39" t="str">
        <f>INDEX('R0.1 Generation process mapping'!$B$9:$B$21,MATCH($C153,'R0.1 Generation process mapping'!$A$9:$A$21,0))</f>
        <v>POWGEN - REN</v>
      </c>
      <c r="C153" s="494" t="s">
        <v>290</v>
      </c>
      <c r="D153" s="39" t="s">
        <v>353</v>
      </c>
      <c r="E153" s="39" t="str">
        <f>INDEX('R0. Region mapping'!$C$9:$C$24,MATCH($D153,'R0. Region mapping'!$A$9:$A$24,0))</f>
        <v>ASI</v>
      </c>
      <c r="F153" s="84">
        <v>0.932077625570776</v>
      </c>
      <c r="G153" s="532">
        <v>0.899587773563161</v>
      </c>
      <c r="H153" s="68">
        <v>0.81836314354412498</v>
      </c>
      <c r="I153" s="68">
        <v>0.68840373551366696</v>
      </c>
      <c r="J153" s="68">
        <v>0.45893582367577801</v>
      </c>
      <c r="K153" s="68">
        <v>0.229467911837889</v>
      </c>
      <c r="L153" s="68">
        <v>5.1848820751455502</v>
      </c>
      <c r="M153" s="68">
        <v>5.1848820751455502</v>
      </c>
      <c r="N153" s="68">
        <v>5.1848820751455502</v>
      </c>
      <c r="O153" s="68">
        <v>14.240830355965601</v>
      </c>
      <c r="P153" s="68">
        <v>15.269685976375699</v>
      </c>
      <c r="Q153" s="68">
        <v>15.269685976375699</v>
      </c>
      <c r="R153" s="58"/>
    </row>
    <row r="154" spans="1:18" x14ac:dyDescent="0.3">
      <c r="A154" s="39" t="s">
        <v>251</v>
      </c>
      <c r="B154" s="39" t="str">
        <f>INDEX('R0.1 Generation process mapping'!$B$9:$B$21,MATCH($C154,'R0.1 Generation process mapping'!$A$9:$A$21,0))</f>
        <v>POWGEN - REN</v>
      </c>
      <c r="C154" s="494" t="s">
        <v>290</v>
      </c>
      <c r="D154" s="39" t="s">
        <v>355</v>
      </c>
      <c r="E154" s="39" t="str">
        <f>INDEX('R0. Region mapping'!$C$9:$C$24,MATCH($D154,'R0. Region mapping'!$A$9:$A$24,0))</f>
        <v>AFR</v>
      </c>
      <c r="F154" s="84"/>
      <c r="G154" s="532"/>
      <c r="H154" s="68"/>
      <c r="I154" s="68">
        <v>0.471048609655698</v>
      </c>
      <c r="J154" s="68">
        <v>3.5199399758840682</v>
      </c>
      <c r="K154" s="68">
        <v>3.5199399758840682</v>
      </c>
      <c r="L154" s="68">
        <v>3.0488913662283701</v>
      </c>
      <c r="M154" s="68"/>
      <c r="N154" s="68"/>
      <c r="O154" s="68"/>
      <c r="P154" s="68"/>
      <c r="Q154" s="68"/>
      <c r="R154" s="58"/>
    </row>
    <row r="155" spans="1:18" x14ac:dyDescent="0.3">
      <c r="A155" s="39" t="s">
        <v>251</v>
      </c>
      <c r="B155" s="39" t="str">
        <f>INDEX('R0.1 Generation process mapping'!$B$9:$B$21,MATCH($C155,'R0.1 Generation process mapping'!$A$9:$A$21,0))</f>
        <v>POWGEN - REN</v>
      </c>
      <c r="C155" s="494" t="s">
        <v>290</v>
      </c>
      <c r="D155" s="39" t="s">
        <v>357</v>
      </c>
      <c r="E155" s="39" t="str">
        <f>INDEX('R0. Region mapping'!$C$9:$C$24,MATCH($D155,'R0. Region mapping'!$A$9:$A$24,0))</f>
        <v>LAM</v>
      </c>
      <c r="F155" s="84"/>
      <c r="G155" s="532"/>
      <c r="H155" s="68"/>
      <c r="I155" s="68">
        <v>3.065986586248107</v>
      </c>
      <c r="J155" s="68">
        <v>12.52825483673465</v>
      </c>
      <c r="K155" s="68">
        <v>12.52825483673465</v>
      </c>
      <c r="L155" s="68">
        <v>11.80549586655675</v>
      </c>
      <c r="M155" s="68">
        <v>2.3432276160702599</v>
      </c>
      <c r="N155" s="68">
        <v>2.3432276160702599</v>
      </c>
      <c r="O155" s="68">
        <v>8.1748915610855004</v>
      </c>
      <c r="P155" s="68">
        <v>8.8737097254161892</v>
      </c>
      <c r="Q155" s="68">
        <v>12.6533650088667</v>
      </c>
      <c r="R155" s="58"/>
    </row>
    <row r="156" spans="1:18" x14ac:dyDescent="0.3">
      <c r="A156" s="39" t="s">
        <v>251</v>
      </c>
      <c r="B156" s="39" t="str">
        <f>INDEX('R0.1 Generation process mapping'!$B$9:$B$21,MATCH($C156,'R0.1 Generation process mapping'!$A$9:$A$21,0))</f>
        <v>POWGEN - REN</v>
      </c>
      <c r="C156" s="494" t="s">
        <v>290</v>
      </c>
      <c r="D156" s="39" t="s">
        <v>359</v>
      </c>
      <c r="E156" s="39" t="str">
        <f>INDEX('R0. Region mapping'!$C$9:$C$24,MATCH($D156,'R0. Region mapping'!$A$9:$A$24,0))</f>
        <v>ASI</v>
      </c>
      <c r="F156" s="84">
        <v>1.3698630136986301</v>
      </c>
      <c r="G156" s="532">
        <v>1.32211307810875</v>
      </c>
      <c r="H156" s="68">
        <v>1.20273823913405</v>
      </c>
      <c r="I156" s="68">
        <v>1.01173849677453</v>
      </c>
      <c r="J156" s="68">
        <v>60.965044383401619</v>
      </c>
      <c r="K156" s="68">
        <v>60.62779821781011</v>
      </c>
      <c r="L156" s="68">
        <v>60.290552052218601</v>
      </c>
      <c r="M156" s="68"/>
      <c r="N156" s="68"/>
      <c r="O156" s="68"/>
      <c r="P156" s="68"/>
      <c r="Q156" s="68"/>
      <c r="R156" s="58"/>
    </row>
    <row r="157" spans="1:18" x14ac:dyDescent="0.3">
      <c r="A157" s="39" t="s">
        <v>251</v>
      </c>
      <c r="B157" s="39" t="str">
        <f>INDEX('R0.1 Generation process mapping'!$B$9:$B$21,MATCH($C157,'R0.1 Generation process mapping'!$A$9:$A$21,0))</f>
        <v>POWGEN - REN</v>
      </c>
      <c r="C157" s="494" t="s">
        <v>290</v>
      </c>
      <c r="D157" s="39" t="s">
        <v>361</v>
      </c>
      <c r="E157" s="39" t="str">
        <f>INDEX('R0. Region mapping'!$C$9:$C$24,MATCH($D157,'R0. Region mapping'!$A$9:$A$24,0))</f>
        <v>ASI</v>
      </c>
      <c r="F157" s="84">
        <v>2.96803652968037E-2</v>
      </c>
      <c r="G157" s="532">
        <v>2.8645783359023E-2</v>
      </c>
      <c r="H157" s="68">
        <v>2.6059328514571101E-2</v>
      </c>
      <c r="I157" s="68">
        <v>2.1921000763448099E-2</v>
      </c>
      <c r="J157" s="68">
        <v>1.46140005089654E-2</v>
      </c>
      <c r="K157" s="68">
        <v>7.3070002544826998E-3</v>
      </c>
      <c r="L157" s="68"/>
      <c r="M157" s="68"/>
      <c r="N157" s="68"/>
      <c r="O157" s="68"/>
      <c r="P157" s="68"/>
      <c r="Q157" s="68"/>
      <c r="R157" s="58"/>
    </row>
    <row r="158" spans="1:18" x14ac:dyDescent="0.3">
      <c r="A158" s="39" t="s">
        <v>251</v>
      </c>
      <c r="B158" s="39" t="str">
        <f>INDEX('R0.1 Generation process mapping'!$B$9:$B$21,MATCH($C158,'R0.1 Generation process mapping'!$A$9:$A$21,0))</f>
        <v>POWGEN - REN</v>
      </c>
      <c r="C158" s="494" t="s">
        <v>290</v>
      </c>
      <c r="D158" s="39" t="s">
        <v>363</v>
      </c>
      <c r="E158" s="39" t="str">
        <f>INDEX('R0. Region mapping'!$C$9:$C$24,MATCH($D158,'R0. Region mapping'!$A$9:$A$24,0))</f>
        <v>NAM</v>
      </c>
      <c r="F158" s="84">
        <v>6.79771689497717</v>
      </c>
      <c r="G158" s="532">
        <v>6.56076579793499</v>
      </c>
      <c r="H158" s="68">
        <v>5.9683880553295303</v>
      </c>
      <c r="I158" s="68">
        <v>19.397874051820491</v>
      </c>
      <c r="J158" s="68">
        <v>65.874898774623574</v>
      </c>
      <c r="K158" s="68">
        <v>185.54548255145477</v>
      </c>
      <c r="L158" s="68">
        <v>192.77603349077719</v>
      </c>
      <c r="M158" s="68">
        <v>144.6254808789206</v>
      </c>
      <c r="N158" s="68">
        <v>23.2813692130356</v>
      </c>
      <c r="O158" s="68"/>
      <c r="P158" s="68"/>
      <c r="Q158" s="68"/>
      <c r="R158" s="58"/>
    </row>
    <row r="159" spans="1:18" x14ac:dyDescent="0.3">
      <c r="A159" s="39" t="s">
        <v>251</v>
      </c>
      <c r="B159" s="39" t="str">
        <f>INDEX('R0.1 Generation process mapping'!$B$9:$B$21,MATCH($C159,'R0.1 Generation process mapping'!$A$9:$A$21,0))</f>
        <v>POWGEN - REN</v>
      </c>
      <c r="C159" s="494" t="s">
        <v>290</v>
      </c>
      <c r="D159" s="39" t="s">
        <v>365</v>
      </c>
      <c r="E159" s="39" t="str">
        <f>INDEX('R0. Region mapping'!$C$9:$C$24,MATCH($D159,'R0. Region mapping'!$A$9:$A$24,0))</f>
        <v>EUR</v>
      </c>
      <c r="F159" s="84">
        <v>2.9127853881278498</v>
      </c>
      <c r="G159" s="532">
        <v>2.8112531084185699</v>
      </c>
      <c r="H159" s="68">
        <v>2.5574224091453601</v>
      </c>
      <c r="I159" s="68">
        <v>14.34983023656523</v>
      </c>
      <c r="J159" s="68">
        <v>74.887749959937551</v>
      </c>
      <c r="K159" s="68">
        <v>99.985317807371374</v>
      </c>
      <c r="L159" s="68">
        <v>92.627932323577795</v>
      </c>
      <c r="M159" s="68">
        <v>31.3729148367694</v>
      </c>
      <c r="N159" s="68">
        <v>5.5582492258994902</v>
      </c>
      <c r="O159" s="68"/>
      <c r="P159" s="68"/>
      <c r="Q159" s="68"/>
      <c r="R159" s="58"/>
    </row>
    <row r="160" spans="1:18" x14ac:dyDescent="0.3">
      <c r="A160" s="39" t="s">
        <v>251</v>
      </c>
      <c r="B160" s="39" t="str">
        <f>INDEX('R0.1 Generation process mapping'!$B$9:$B$21,MATCH($C160,'R0.1 Generation process mapping'!$A$9:$A$21,0))</f>
        <v>POWGEN - REN</v>
      </c>
      <c r="C160" s="494" t="s">
        <v>292</v>
      </c>
      <c r="D160" s="39" t="s">
        <v>258</v>
      </c>
      <c r="E160" s="39" t="str">
        <f>INDEX('R0. Region mapping'!$C$9:$C$24,MATCH($D160,'R0. Region mapping'!$A$9:$A$24,0))</f>
        <v>AFR</v>
      </c>
      <c r="F160" s="84"/>
      <c r="G160" s="532"/>
      <c r="H160" s="68"/>
      <c r="I160" s="68"/>
      <c r="J160" s="68">
        <v>1.0004029999999999</v>
      </c>
      <c r="K160" s="68">
        <v>7.19463469217823</v>
      </c>
      <c r="L160" s="68">
        <v>45.547684669422594</v>
      </c>
      <c r="M160" s="68">
        <v>99.363885882145212</v>
      </c>
      <c r="N160" s="68">
        <v>220.8045860503197</v>
      </c>
      <c r="O160" s="68">
        <v>322.74498985765501</v>
      </c>
      <c r="P160" s="68">
        <v>475.23462538445597</v>
      </c>
      <c r="Q160" s="68">
        <v>1006.826845215508</v>
      </c>
      <c r="R160" s="58"/>
    </row>
    <row r="161" spans="1:18" x14ac:dyDescent="0.3">
      <c r="A161" s="39" t="s">
        <v>251</v>
      </c>
      <c r="B161" s="39" t="str">
        <f>INDEX('R0.1 Generation process mapping'!$B$9:$B$21,MATCH($C161,'R0.1 Generation process mapping'!$A$9:$A$21,0))</f>
        <v>POWGEN - REN</v>
      </c>
      <c r="C161" s="494" t="s">
        <v>292</v>
      </c>
      <c r="D161" s="39" t="s">
        <v>261</v>
      </c>
      <c r="E161" s="39" t="str">
        <f>INDEX('R0. Region mapping'!$C$9:$C$24,MATCH($D161,'R0. Region mapping'!$A$9:$A$24,0))</f>
        <v>AUS</v>
      </c>
      <c r="F161" s="84"/>
      <c r="G161" s="532"/>
      <c r="H161" s="68"/>
      <c r="I161" s="68"/>
      <c r="J161" s="68">
        <v>1.0004029999999999</v>
      </c>
      <c r="K161" s="68">
        <v>7.1946346921782194</v>
      </c>
      <c r="L161" s="68">
        <v>45.547684669422551</v>
      </c>
      <c r="M161" s="68">
        <v>214.54795089908001</v>
      </c>
      <c r="N161" s="68">
        <v>373.07235797144807</v>
      </c>
      <c r="O161" s="68">
        <v>334.71930799420301</v>
      </c>
      <c r="P161" s="68">
        <v>261.64171501286671</v>
      </c>
      <c r="Q161" s="68">
        <v>276.51958848420509</v>
      </c>
      <c r="R161" s="58"/>
    </row>
    <row r="162" spans="1:18" x14ac:dyDescent="0.3">
      <c r="A162" s="39" t="s">
        <v>251</v>
      </c>
      <c r="B162" s="39" t="str">
        <f>INDEX('R0.1 Generation process mapping'!$B$9:$B$21,MATCH($C162,'R0.1 Generation process mapping'!$A$9:$A$21,0))</f>
        <v>POWGEN - REN</v>
      </c>
      <c r="C162" s="494" t="s">
        <v>292</v>
      </c>
      <c r="D162" s="39" t="s">
        <v>341</v>
      </c>
      <c r="E162" s="39" t="str">
        <f>INDEX('R0. Region mapping'!$C$9:$C$24,MATCH($D162,'R0. Region mapping'!$A$9:$A$24,0))</f>
        <v>NAM</v>
      </c>
      <c r="F162" s="84"/>
      <c r="G162" s="532"/>
      <c r="H162" s="68"/>
      <c r="I162" s="68"/>
      <c r="J162" s="68">
        <v>1.0004029999999999</v>
      </c>
      <c r="K162" s="68">
        <v>7.19463469217823</v>
      </c>
      <c r="L162" s="68">
        <v>45.547684669422537</v>
      </c>
      <c r="M162" s="68">
        <v>135.1562714545546</v>
      </c>
      <c r="N162" s="68">
        <v>192.35454165702748</v>
      </c>
      <c r="O162" s="68">
        <v>178.24344789340432</v>
      </c>
      <c r="P162" s="68">
        <v>181.64063642504331</v>
      </c>
      <c r="Q162" s="68">
        <v>198.73889453064442</v>
      </c>
      <c r="R162" s="58"/>
    </row>
    <row r="163" spans="1:18" x14ac:dyDescent="0.3">
      <c r="A163" s="39" t="s">
        <v>251</v>
      </c>
      <c r="B163" s="39" t="str">
        <f>INDEX('R0.1 Generation process mapping'!$B$9:$B$21,MATCH($C163,'R0.1 Generation process mapping'!$A$9:$A$21,0))</f>
        <v>POWGEN - REN</v>
      </c>
      <c r="C163" s="494" t="s">
        <v>292</v>
      </c>
      <c r="D163" s="39" t="s">
        <v>343</v>
      </c>
      <c r="E163" s="39" t="str">
        <f>INDEX('R0. Region mapping'!$C$9:$C$24,MATCH($D163,'R0. Region mapping'!$A$9:$A$24,0))</f>
        <v>ASI</v>
      </c>
      <c r="F163" s="84"/>
      <c r="G163" s="532"/>
      <c r="H163" s="68"/>
      <c r="I163" s="68"/>
      <c r="J163" s="68">
        <v>1.0004029999999999</v>
      </c>
      <c r="K163" s="68">
        <v>7.19463469217823</v>
      </c>
      <c r="L163" s="68">
        <v>45.547684669422502</v>
      </c>
      <c r="M163" s="68">
        <v>159.25239997061169</v>
      </c>
      <c r="N163" s="68">
        <v>342.68732970269605</v>
      </c>
      <c r="O163" s="68">
        <v>426.19774667463298</v>
      </c>
      <c r="P163" s="68">
        <v>369.484030401317</v>
      </c>
      <c r="Q163" s="68">
        <v>253.86822629945812</v>
      </c>
      <c r="R163" s="58"/>
    </row>
    <row r="164" spans="1:18" x14ac:dyDescent="0.3">
      <c r="A164" s="39" t="s">
        <v>251</v>
      </c>
      <c r="B164" s="39" t="str">
        <f>INDEX('R0.1 Generation process mapping'!$B$9:$B$21,MATCH($C164,'R0.1 Generation process mapping'!$A$9:$A$21,0))</f>
        <v>POWGEN - REN</v>
      </c>
      <c r="C164" s="494" t="s">
        <v>292</v>
      </c>
      <c r="D164" s="39" t="s">
        <v>345</v>
      </c>
      <c r="E164" s="39" t="str">
        <f>INDEX('R0. Region mapping'!$C$9:$C$24,MATCH($D164,'R0. Region mapping'!$A$9:$A$24,0))</f>
        <v>LAM</v>
      </c>
      <c r="F164" s="84"/>
      <c r="G164" s="532"/>
      <c r="H164" s="68"/>
      <c r="I164" s="68"/>
      <c r="J164" s="68">
        <v>1.0004029999999999</v>
      </c>
      <c r="K164" s="68">
        <v>8.4282546093589907</v>
      </c>
      <c r="L164" s="68">
        <v>53.185934042028705</v>
      </c>
      <c r="M164" s="68">
        <v>330.31368796739298</v>
      </c>
      <c r="N164" s="68">
        <v>617.73773499056892</v>
      </c>
      <c r="O164" s="68">
        <v>624.37265618798006</v>
      </c>
      <c r="P164" s="68">
        <v>684.92877095111794</v>
      </c>
      <c r="Q164" s="68">
        <v>738.62023322858101</v>
      </c>
      <c r="R164" s="58"/>
    </row>
    <row r="165" spans="1:18" x14ac:dyDescent="0.3">
      <c r="A165" s="39" t="s">
        <v>251</v>
      </c>
      <c r="B165" s="39" t="str">
        <f>INDEX('R0.1 Generation process mapping'!$B$9:$B$21,MATCH($C165,'R0.1 Generation process mapping'!$A$9:$A$21,0))</f>
        <v>POWGEN - REN</v>
      </c>
      <c r="C165" s="494" t="s">
        <v>292</v>
      </c>
      <c r="D165" s="39" t="s">
        <v>347</v>
      </c>
      <c r="E165" s="39" t="str">
        <f>INDEX('R0. Region mapping'!$C$9:$C$24,MATCH($D165,'R0. Region mapping'!$A$9:$A$24,0))</f>
        <v>EUR</v>
      </c>
      <c r="F165" s="84"/>
      <c r="G165" s="532"/>
      <c r="H165" s="68"/>
      <c r="I165" s="68"/>
      <c r="J165" s="68">
        <v>1.0004029999999999</v>
      </c>
      <c r="K165" s="68">
        <v>7.19463469217823</v>
      </c>
      <c r="L165" s="68">
        <v>45.547684669422523</v>
      </c>
      <c r="M165" s="68">
        <v>98.047882518046691</v>
      </c>
      <c r="N165" s="68">
        <v>115.4008204210991</v>
      </c>
      <c r="O165" s="68">
        <v>136.3320893672155</v>
      </c>
      <c r="P165" s="68">
        <v>152.62213772386161</v>
      </c>
      <c r="Q165" s="68">
        <v>165.6900069705556</v>
      </c>
      <c r="R165" s="58"/>
    </row>
    <row r="166" spans="1:18" x14ac:dyDescent="0.3">
      <c r="A166" s="39" t="s">
        <v>251</v>
      </c>
      <c r="B166" s="39" t="str">
        <f>INDEX('R0.1 Generation process mapping'!$B$9:$B$21,MATCH($C166,'R0.1 Generation process mapping'!$A$9:$A$21,0))</f>
        <v>POWGEN - REN</v>
      </c>
      <c r="C166" s="494" t="s">
        <v>292</v>
      </c>
      <c r="D166" s="39" t="s">
        <v>349</v>
      </c>
      <c r="E166" s="39" t="str">
        <f>INDEX('R0. Region mapping'!$C$9:$C$24,MATCH($D166,'R0. Region mapping'!$A$9:$A$24,0))</f>
        <v>ASI</v>
      </c>
      <c r="F166" s="84"/>
      <c r="G166" s="532"/>
      <c r="H166" s="68"/>
      <c r="I166" s="68"/>
      <c r="J166" s="68">
        <v>1.0004029999999999</v>
      </c>
      <c r="K166" s="68">
        <v>14.6148096797722</v>
      </c>
      <c r="L166" s="68">
        <v>91.491452400689397</v>
      </c>
      <c r="M166" s="68">
        <v>567.49136116762486</v>
      </c>
      <c r="N166" s="68">
        <v>1063.0887149223863</v>
      </c>
      <c r="O166" s="68">
        <v>986.21207220146937</v>
      </c>
      <c r="P166" s="68">
        <v>635.13007065826673</v>
      </c>
      <c r="Q166" s="68">
        <v>641.81755850424918</v>
      </c>
      <c r="R166" s="58"/>
    </row>
    <row r="167" spans="1:18" x14ac:dyDescent="0.3">
      <c r="A167" s="39" t="s">
        <v>251</v>
      </c>
      <c r="B167" s="39" t="str">
        <f>INDEX('R0.1 Generation process mapping'!$B$9:$B$21,MATCH($C167,'R0.1 Generation process mapping'!$A$9:$A$21,0))</f>
        <v>POWGEN - REN</v>
      </c>
      <c r="C167" s="494" t="s">
        <v>292</v>
      </c>
      <c r="D167" s="39" t="s">
        <v>351</v>
      </c>
      <c r="E167" s="39" t="str">
        <f>INDEX('R0. Region mapping'!$C$9:$C$24,MATCH($D167,'R0. Region mapping'!$A$9:$A$24,0))</f>
        <v>ASI</v>
      </c>
      <c r="F167" s="84"/>
      <c r="G167" s="532"/>
      <c r="H167" s="68"/>
      <c r="I167" s="68"/>
      <c r="J167" s="68">
        <v>1.0004029999999999</v>
      </c>
      <c r="K167" s="68">
        <v>7.19463469217823</v>
      </c>
      <c r="L167" s="68">
        <v>39.519706373974564</v>
      </c>
      <c r="M167" s="68">
        <v>71.765211683244559</v>
      </c>
      <c r="N167" s="68">
        <v>135.2328570661079</v>
      </c>
      <c r="O167" s="68">
        <v>191.81595486133739</v>
      </c>
      <c r="P167" s="68">
        <v>228.19001318837661</v>
      </c>
      <c r="Q167" s="68">
        <v>768.71665897816399</v>
      </c>
      <c r="R167" s="58"/>
    </row>
    <row r="168" spans="1:18" x14ac:dyDescent="0.3">
      <c r="A168" s="39" t="s">
        <v>251</v>
      </c>
      <c r="B168" s="39" t="str">
        <f>INDEX('R0.1 Generation process mapping'!$B$9:$B$21,MATCH($C168,'R0.1 Generation process mapping'!$A$9:$A$21,0))</f>
        <v>POWGEN - REN</v>
      </c>
      <c r="C168" s="494" t="s">
        <v>292</v>
      </c>
      <c r="D168" s="39" t="s">
        <v>353</v>
      </c>
      <c r="E168" s="39" t="str">
        <f>INDEX('R0. Region mapping'!$C$9:$C$24,MATCH($D168,'R0. Region mapping'!$A$9:$A$24,0))</f>
        <v>ASI</v>
      </c>
      <c r="F168" s="84"/>
      <c r="G168" s="532"/>
      <c r="H168" s="68"/>
      <c r="I168" s="68"/>
      <c r="J168" s="68">
        <v>1.0004029999999999</v>
      </c>
      <c r="K168" s="68">
        <v>4.0898817713880797</v>
      </c>
      <c r="L168" s="68">
        <v>6.4033754949416206</v>
      </c>
      <c r="M168" s="68">
        <v>6.6621127549564205</v>
      </c>
      <c r="N168" s="68">
        <v>6.6066701285531302</v>
      </c>
      <c r="O168" s="68">
        <v>6.5472733197825494</v>
      </c>
      <c r="P168" s="68">
        <v>6.4835165419840903</v>
      </c>
      <c r="Q168" s="68">
        <v>6.4197200495195004</v>
      </c>
      <c r="R168" s="58"/>
    </row>
    <row r="169" spans="1:18" x14ac:dyDescent="0.3">
      <c r="A169" s="39" t="s">
        <v>251</v>
      </c>
      <c r="B169" s="39" t="str">
        <f>INDEX('R0.1 Generation process mapping'!$B$9:$B$21,MATCH($C169,'R0.1 Generation process mapping'!$A$9:$A$21,0))</f>
        <v>POWGEN - REN</v>
      </c>
      <c r="C169" s="494" t="s">
        <v>292</v>
      </c>
      <c r="D169" s="39" t="s">
        <v>355</v>
      </c>
      <c r="E169" s="39" t="str">
        <f>INDEX('R0. Region mapping'!$C$9:$C$24,MATCH($D169,'R0. Region mapping'!$A$9:$A$24,0))</f>
        <v>AFR</v>
      </c>
      <c r="F169" s="84"/>
      <c r="G169" s="532"/>
      <c r="H169" s="68"/>
      <c r="I169" s="68"/>
      <c r="J169" s="68">
        <v>1.0004029999999999</v>
      </c>
      <c r="K169" s="68">
        <v>7.1946346921782309</v>
      </c>
      <c r="L169" s="68">
        <v>13.47066733165191</v>
      </c>
      <c r="M169" s="68">
        <v>17.304582571463932</v>
      </c>
      <c r="N169" s="68">
        <v>20.040808132750971</v>
      </c>
      <c r="O169" s="68">
        <v>21.851695767372519</v>
      </c>
      <c r="P169" s="68">
        <v>22.84199137304163</v>
      </c>
      <c r="Q169" s="68">
        <v>61.037281644131241</v>
      </c>
      <c r="R169" s="58"/>
    </row>
    <row r="170" spans="1:18" x14ac:dyDescent="0.3">
      <c r="A170" s="39" t="s">
        <v>251</v>
      </c>
      <c r="B170" s="39" t="str">
        <f>INDEX('R0.1 Generation process mapping'!$B$9:$B$21,MATCH($C170,'R0.1 Generation process mapping'!$A$9:$A$21,0))</f>
        <v>POWGEN - REN</v>
      </c>
      <c r="C170" s="494" t="s">
        <v>292</v>
      </c>
      <c r="D170" s="39" t="s">
        <v>357</v>
      </c>
      <c r="E170" s="39" t="str">
        <f>INDEX('R0. Region mapping'!$C$9:$C$24,MATCH($D170,'R0. Region mapping'!$A$9:$A$24,0))</f>
        <v>LAM</v>
      </c>
      <c r="F170" s="84"/>
      <c r="G170" s="532"/>
      <c r="H170" s="68"/>
      <c r="I170" s="68"/>
      <c r="J170" s="68">
        <v>1.0004029999999999</v>
      </c>
      <c r="K170" s="68">
        <v>7.19463469217823</v>
      </c>
      <c r="L170" s="68">
        <v>41.834019840017604</v>
      </c>
      <c r="M170" s="68">
        <v>77.033240761059801</v>
      </c>
      <c r="N170" s="68">
        <v>70.839009068881609</v>
      </c>
      <c r="O170" s="68">
        <v>71.167154041878689</v>
      </c>
      <c r="P170" s="68">
        <v>79.595944179035399</v>
      </c>
      <c r="Q170" s="68">
        <v>85.522019597951498</v>
      </c>
      <c r="R170" s="58"/>
    </row>
    <row r="171" spans="1:18" x14ac:dyDescent="0.3">
      <c r="A171" s="39" t="s">
        <v>251</v>
      </c>
      <c r="B171" s="39" t="str">
        <f>INDEX('R0.1 Generation process mapping'!$B$9:$B$21,MATCH($C171,'R0.1 Generation process mapping'!$A$9:$A$21,0))</f>
        <v>POWGEN - REN</v>
      </c>
      <c r="C171" s="494" t="s">
        <v>292</v>
      </c>
      <c r="D171" s="39" t="s">
        <v>359</v>
      </c>
      <c r="E171" s="39" t="str">
        <f>INDEX('R0. Region mapping'!$C$9:$C$24,MATCH($D171,'R0. Region mapping'!$A$9:$A$24,0))</f>
        <v>ASI</v>
      </c>
      <c r="F171" s="84"/>
      <c r="G171" s="532"/>
      <c r="H171" s="68"/>
      <c r="I171" s="68"/>
      <c r="J171" s="68">
        <v>1.0004029999999999</v>
      </c>
      <c r="K171" s="68">
        <v>7.19463469217823</v>
      </c>
      <c r="L171" s="68">
        <v>45.547684669422601</v>
      </c>
      <c r="M171" s="68">
        <v>85.486587549909103</v>
      </c>
      <c r="N171" s="68">
        <v>135.98676013925351</v>
      </c>
      <c r="O171" s="68">
        <v>169.99173317121881</v>
      </c>
      <c r="P171" s="68">
        <v>173.88865780025151</v>
      </c>
      <c r="Q171" s="68">
        <v>346.928405795998</v>
      </c>
      <c r="R171" s="58"/>
    </row>
    <row r="172" spans="1:18" x14ac:dyDescent="0.3">
      <c r="A172" s="39" t="s">
        <v>251</v>
      </c>
      <c r="B172" s="39" t="str">
        <f>INDEX('R0.1 Generation process mapping'!$B$9:$B$21,MATCH($C172,'R0.1 Generation process mapping'!$A$9:$A$21,0))</f>
        <v>POWGEN - REN</v>
      </c>
      <c r="C172" s="494" t="s">
        <v>292</v>
      </c>
      <c r="D172" s="39" t="s">
        <v>361</v>
      </c>
      <c r="E172" s="39" t="str">
        <f>INDEX('R0. Region mapping'!$C$9:$C$24,MATCH($D172,'R0. Region mapping'!$A$9:$A$24,0))</f>
        <v>ASI</v>
      </c>
      <c r="F172" s="84"/>
      <c r="G172" s="532"/>
      <c r="H172" s="68"/>
      <c r="I172" s="68"/>
      <c r="J172" s="68">
        <v>1.0004029999999999</v>
      </c>
      <c r="K172" s="68">
        <v>2.3953973142180498</v>
      </c>
      <c r="L172" s="68">
        <v>2.74487579287117</v>
      </c>
      <c r="M172" s="68">
        <v>3.0582168816240198</v>
      </c>
      <c r="N172" s="68">
        <v>4.1474017150225304</v>
      </c>
      <c r="O172" s="68">
        <v>6.5679183189695607</v>
      </c>
      <c r="P172" s="68">
        <v>7.0204688677042402</v>
      </c>
      <c r="Q172" s="68">
        <v>4.6298362110211304</v>
      </c>
      <c r="R172" s="58"/>
    </row>
    <row r="173" spans="1:18" x14ac:dyDescent="0.3">
      <c r="A173" s="39" t="s">
        <v>251</v>
      </c>
      <c r="B173" s="39" t="str">
        <f>INDEX('R0.1 Generation process mapping'!$B$9:$B$21,MATCH($C173,'R0.1 Generation process mapping'!$A$9:$A$21,0))</f>
        <v>POWGEN - REN</v>
      </c>
      <c r="C173" s="494" t="s">
        <v>292</v>
      </c>
      <c r="D173" s="39" t="s">
        <v>363</v>
      </c>
      <c r="E173" s="39" t="str">
        <f>INDEX('R0. Region mapping'!$C$9:$C$24,MATCH($D173,'R0. Region mapping'!$A$9:$A$24,0))</f>
        <v>NAM</v>
      </c>
      <c r="F173" s="84"/>
      <c r="G173" s="532"/>
      <c r="H173" s="68"/>
      <c r="I173" s="68"/>
      <c r="J173" s="68">
        <v>1.0004029999999999</v>
      </c>
      <c r="K173" s="68">
        <v>11.737208867561099</v>
      </c>
      <c r="L173" s="68">
        <v>73.674106642594197</v>
      </c>
      <c r="M173" s="68">
        <v>310.87258407031527</v>
      </c>
      <c r="N173" s="68">
        <v>522.92261908664398</v>
      </c>
      <c r="O173" s="68">
        <v>486.50530947181005</v>
      </c>
      <c r="P173" s="68">
        <v>433.46501154326501</v>
      </c>
      <c r="Q173" s="68">
        <v>405.42393588049003</v>
      </c>
      <c r="R173" s="58"/>
    </row>
    <row r="174" spans="1:18" x14ac:dyDescent="0.3">
      <c r="A174" s="39" t="s">
        <v>251</v>
      </c>
      <c r="B174" s="39" t="str">
        <f>INDEX('R0.1 Generation process mapping'!$B$9:$B$21,MATCH($C174,'R0.1 Generation process mapping'!$A$9:$A$21,0))</f>
        <v>POWGEN - REN</v>
      </c>
      <c r="C174" s="494" t="s">
        <v>292</v>
      </c>
      <c r="D174" s="39" t="s">
        <v>365</v>
      </c>
      <c r="E174" s="39" t="str">
        <f>INDEX('R0. Region mapping'!$C$9:$C$24,MATCH($D174,'R0. Region mapping'!$A$9:$A$24,0))</f>
        <v>EUR</v>
      </c>
      <c r="F174" s="84"/>
      <c r="G174" s="532"/>
      <c r="H174" s="68"/>
      <c r="I174" s="68"/>
      <c r="J174" s="68">
        <v>1.0004029999999999</v>
      </c>
      <c r="K174" s="68">
        <v>7.19463469217823</v>
      </c>
      <c r="L174" s="68">
        <v>45.547684669422495</v>
      </c>
      <c r="M174" s="68">
        <v>177.48502312805272</v>
      </c>
      <c r="N174" s="68">
        <v>288.70669875045598</v>
      </c>
      <c r="O174" s="68">
        <v>300.91603207197898</v>
      </c>
      <c r="P174" s="68">
        <v>316.61769486505204</v>
      </c>
      <c r="Q174" s="68">
        <v>306.54672422960198</v>
      </c>
      <c r="R174" s="58"/>
    </row>
    <row r="175" spans="1:18" x14ac:dyDescent="0.3">
      <c r="A175" s="39" t="s">
        <v>251</v>
      </c>
      <c r="B175" s="39" t="str">
        <f>INDEX('R0.1 Generation process mapping'!$B$9:$B$21,MATCH($C175,'R0.1 Generation process mapping'!$A$9:$A$21,0))</f>
        <v/>
      </c>
      <c r="C175" s="494" t="s">
        <v>296</v>
      </c>
      <c r="D175" s="39" t="s">
        <v>258</v>
      </c>
      <c r="E175" s="39" t="str">
        <f>INDEX('R0. Region mapping'!$C$9:$C$24,MATCH($D175,'R0. Region mapping'!$A$9:$A$24,0))</f>
        <v>AFR</v>
      </c>
      <c r="F175" s="84">
        <v>34.164383561643803</v>
      </c>
      <c r="G175" s="532">
        <v>34.164383561643803</v>
      </c>
      <c r="H175" s="68">
        <v>34.164383561643803</v>
      </c>
      <c r="I175" s="68">
        <v>34.164383561643803</v>
      </c>
      <c r="J175" s="68">
        <v>22.776255707762498</v>
      </c>
      <c r="K175" s="68">
        <v>11.388127853881301</v>
      </c>
      <c r="L175" s="68"/>
      <c r="M175" s="68"/>
      <c r="N175" s="68"/>
      <c r="O175" s="68"/>
      <c r="P175" s="68"/>
      <c r="Q175" s="68"/>
      <c r="R175" s="58"/>
    </row>
    <row r="176" spans="1:18" x14ac:dyDescent="0.3">
      <c r="A176" s="39" t="s">
        <v>251</v>
      </c>
      <c r="B176" s="39" t="str">
        <f>INDEX('R0.1 Generation process mapping'!$B$9:$B$21,MATCH($C176,'R0.1 Generation process mapping'!$A$9:$A$21,0))</f>
        <v/>
      </c>
      <c r="C176" s="494" t="s">
        <v>296</v>
      </c>
      <c r="D176" s="39" t="s">
        <v>261</v>
      </c>
      <c r="E176" s="39" t="str">
        <f>INDEX('R0. Region mapping'!$C$9:$C$24,MATCH($D176,'R0. Region mapping'!$A$9:$A$24,0))</f>
        <v>AUS</v>
      </c>
      <c r="F176" s="84">
        <v>28.2019121004566</v>
      </c>
      <c r="G176" s="532">
        <v>37.0010199055559</v>
      </c>
      <c r="H176" s="68">
        <v>37.0010199055559</v>
      </c>
      <c r="I176" s="68">
        <v>37.0010199055559</v>
      </c>
      <c r="J176" s="68">
        <v>27.600382538737001</v>
      </c>
      <c r="K176" s="68">
        <v>9.4006373668188701</v>
      </c>
      <c r="L176" s="68"/>
      <c r="M176" s="68"/>
      <c r="N176" s="68"/>
      <c r="O176" s="68"/>
      <c r="P176" s="68"/>
      <c r="Q176" s="68"/>
      <c r="R176" s="58"/>
    </row>
    <row r="177" spans="1:18" x14ac:dyDescent="0.3">
      <c r="A177" s="39" t="s">
        <v>251</v>
      </c>
      <c r="B177" s="39" t="str">
        <f>INDEX('R0.1 Generation process mapping'!$B$9:$B$21,MATCH($C177,'R0.1 Generation process mapping'!$A$9:$A$21,0))</f>
        <v/>
      </c>
      <c r="C177" s="494" t="s">
        <v>296</v>
      </c>
      <c r="D177" s="39" t="s">
        <v>341</v>
      </c>
      <c r="E177" s="39" t="str">
        <f>INDEX('R0. Region mapping'!$C$9:$C$24,MATCH($D177,'R0. Region mapping'!$A$9:$A$24,0))</f>
        <v>NAM</v>
      </c>
      <c r="F177" s="84">
        <v>16.260200125539999</v>
      </c>
      <c r="G177" s="532">
        <v>19.079744182950108</v>
      </c>
      <c r="H177" s="68">
        <v>19.079744182950108</v>
      </c>
      <c r="I177" s="68">
        <v>19.079744182950108</v>
      </c>
      <c r="J177" s="68">
        <v>13.659677474436808</v>
      </c>
      <c r="K177" s="68">
        <v>5.4200667085133301</v>
      </c>
      <c r="L177" s="68"/>
      <c r="M177" s="68"/>
      <c r="N177" s="68"/>
      <c r="O177" s="68"/>
      <c r="P177" s="68"/>
      <c r="Q177" s="68"/>
      <c r="R177" s="58"/>
    </row>
    <row r="178" spans="1:18" x14ac:dyDescent="0.3">
      <c r="A178" s="39" t="s">
        <v>251</v>
      </c>
      <c r="B178" s="39" t="str">
        <f>INDEX('R0.1 Generation process mapping'!$B$9:$B$21,MATCH($C178,'R0.1 Generation process mapping'!$A$9:$A$21,0))</f>
        <v/>
      </c>
      <c r="C178" s="494" t="s">
        <v>296</v>
      </c>
      <c r="D178" s="39" t="s">
        <v>343</v>
      </c>
      <c r="E178" s="39" t="str">
        <f>INDEX('R0. Region mapping'!$C$9:$C$24,MATCH($D178,'R0. Region mapping'!$A$9:$A$24,0))</f>
        <v>ASI</v>
      </c>
      <c r="F178" s="84">
        <v>319.18639921722098</v>
      </c>
      <c r="G178" s="532">
        <v>492.24754750766698</v>
      </c>
      <c r="H178" s="68">
        <v>750.61338794942503</v>
      </c>
      <c r="I178" s="68">
        <v>750.61338794942503</v>
      </c>
      <c r="J178" s="68">
        <v>644.21792154368495</v>
      </c>
      <c r="K178" s="68">
        <v>225.04140430512098</v>
      </c>
      <c r="L178" s="68"/>
      <c r="M178" s="68"/>
      <c r="N178" s="68"/>
      <c r="O178" s="68"/>
      <c r="P178" s="68"/>
      <c r="Q178" s="68"/>
      <c r="R178" s="58"/>
    </row>
    <row r="179" spans="1:18" x14ac:dyDescent="0.3">
      <c r="A179" s="39" t="s">
        <v>251</v>
      </c>
      <c r="B179" s="39" t="str">
        <f>INDEX('R0.1 Generation process mapping'!$B$9:$B$21,MATCH($C179,'R0.1 Generation process mapping'!$A$9:$A$21,0))</f>
        <v/>
      </c>
      <c r="C179" s="494" t="s">
        <v>296</v>
      </c>
      <c r="D179" s="39" t="s">
        <v>345</v>
      </c>
      <c r="E179" s="39" t="str">
        <f>INDEX('R0. Region mapping'!$C$9:$C$24,MATCH($D179,'R0. Region mapping'!$A$9:$A$24,0))</f>
        <v>LAM</v>
      </c>
      <c r="F179" s="84">
        <v>6.2599885844748799</v>
      </c>
      <c r="G179" s="532">
        <v>6.2599885844748799</v>
      </c>
      <c r="H179" s="68">
        <v>6.2599885844748799</v>
      </c>
      <c r="I179" s="68">
        <v>6.2599885844748799</v>
      </c>
      <c r="J179" s="68">
        <v>4.1733257229832503</v>
      </c>
      <c r="K179" s="68">
        <v>2.08666286149163</v>
      </c>
      <c r="L179" s="68"/>
      <c r="M179" s="68"/>
      <c r="N179" s="68"/>
      <c r="O179" s="68"/>
      <c r="P179" s="68"/>
      <c r="Q179" s="68"/>
      <c r="R179" s="58"/>
    </row>
    <row r="180" spans="1:18" x14ac:dyDescent="0.3">
      <c r="A180" s="39" t="s">
        <v>251</v>
      </c>
      <c r="B180" s="39" t="str">
        <f>INDEX('R0.1 Generation process mapping'!$B$9:$B$21,MATCH($C180,'R0.1 Generation process mapping'!$A$9:$A$21,0))</f>
        <v/>
      </c>
      <c r="C180" s="494" t="s">
        <v>296</v>
      </c>
      <c r="D180" s="39" t="s">
        <v>347</v>
      </c>
      <c r="E180" s="39" t="str">
        <f>INDEX('R0. Region mapping'!$C$9:$C$24,MATCH($D180,'R0. Region mapping'!$A$9:$A$24,0))</f>
        <v>EUR</v>
      </c>
      <c r="F180" s="84">
        <v>28.821632420091301</v>
      </c>
      <c r="G180" s="532">
        <v>52.882775586424501</v>
      </c>
      <c r="H180" s="68">
        <v>52.882775586424501</v>
      </c>
      <c r="I180" s="68">
        <v>69.261617142803303</v>
      </c>
      <c r="J180" s="68">
        <v>59.654406336106192</v>
      </c>
      <c r="K180" s="68">
        <v>25.986052363075899</v>
      </c>
      <c r="L180" s="68"/>
      <c r="M180" s="68"/>
      <c r="N180" s="68"/>
      <c r="O180" s="68"/>
      <c r="P180" s="68"/>
      <c r="Q180" s="68"/>
      <c r="R180" s="58"/>
    </row>
    <row r="181" spans="1:18" x14ac:dyDescent="0.3">
      <c r="A181" s="39" t="s">
        <v>251</v>
      </c>
      <c r="B181" s="39" t="str">
        <f>INDEX('R0.1 Generation process mapping'!$B$9:$B$21,MATCH($C181,'R0.1 Generation process mapping'!$A$9:$A$21,0))</f>
        <v/>
      </c>
      <c r="C181" s="494" t="s">
        <v>296</v>
      </c>
      <c r="D181" s="39" t="s">
        <v>349</v>
      </c>
      <c r="E181" s="39" t="str">
        <f>INDEX('R0. Region mapping'!$C$9:$C$24,MATCH($D181,'R0. Region mapping'!$A$9:$A$24,0))</f>
        <v>ASI</v>
      </c>
      <c r="F181" s="84">
        <v>33.671803652968002</v>
      </c>
      <c r="G181" s="532">
        <v>50.6176654393864</v>
      </c>
      <c r="H181" s="68">
        <v>52</v>
      </c>
      <c r="I181" s="68">
        <v>56.719838211504708</v>
      </c>
      <c r="J181" s="68">
        <v>45.495903660515403</v>
      </c>
      <c r="K181" s="68">
        <v>16.578564034259276</v>
      </c>
      <c r="L181" s="68"/>
      <c r="M181" s="68"/>
      <c r="N181" s="68"/>
      <c r="O181" s="68"/>
      <c r="P181" s="68"/>
      <c r="Q181" s="68"/>
      <c r="R181" s="58"/>
    </row>
    <row r="182" spans="1:18" x14ac:dyDescent="0.3">
      <c r="A182" s="39" t="s">
        <v>251</v>
      </c>
      <c r="B182" s="39" t="str">
        <f>INDEX('R0.1 Generation process mapping'!$B$9:$B$21,MATCH($C182,'R0.1 Generation process mapping'!$A$9:$A$21,0))</f>
        <v/>
      </c>
      <c r="C182" s="494" t="s">
        <v>296</v>
      </c>
      <c r="D182" s="39" t="s">
        <v>351</v>
      </c>
      <c r="E182" s="39" t="str">
        <f>INDEX('R0. Region mapping'!$C$9:$C$24,MATCH($D182,'R0. Region mapping'!$A$9:$A$24,0))</f>
        <v>ASI</v>
      </c>
      <c r="F182" s="84">
        <v>74.997754889160603</v>
      </c>
      <c r="G182" s="532">
        <v>149.3164370452628</v>
      </c>
      <c r="H182" s="68">
        <v>149.3164370452628</v>
      </c>
      <c r="I182" s="68">
        <v>192.85952116877661</v>
      </c>
      <c r="J182" s="68">
        <v>167.86026953905639</v>
      </c>
      <c r="K182" s="68">
        <v>68.542335753233999</v>
      </c>
      <c r="L182" s="68"/>
      <c r="M182" s="68"/>
      <c r="N182" s="68"/>
      <c r="O182" s="68"/>
      <c r="P182" s="68"/>
      <c r="Q182" s="68"/>
      <c r="R182" s="58"/>
    </row>
    <row r="183" spans="1:18" x14ac:dyDescent="0.3">
      <c r="A183" s="39" t="s">
        <v>251</v>
      </c>
      <c r="B183" s="39" t="str">
        <f>INDEX('R0.1 Generation process mapping'!$B$9:$B$21,MATCH($C183,'R0.1 Generation process mapping'!$A$9:$A$21,0))</f>
        <v/>
      </c>
      <c r="C183" s="494" t="s">
        <v>296</v>
      </c>
      <c r="D183" s="39" t="s">
        <v>353</v>
      </c>
      <c r="E183" s="39" t="str">
        <f>INDEX('R0. Region mapping'!$C$9:$C$24,MATCH($D183,'R0. Region mapping'!$A$9:$A$24,0))</f>
        <v>ASI</v>
      </c>
      <c r="F183" s="84">
        <v>45.928170003512498</v>
      </c>
      <c r="G183" s="532">
        <v>57.472490275108697</v>
      </c>
      <c r="H183" s="68">
        <v>57.472490275108697</v>
      </c>
      <c r="I183" s="68">
        <v>57.472490275108697</v>
      </c>
      <c r="J183" s="68">
        <v>42.1631002739379</v>
      </c>
      <c r="K183" s="68">
        <v>15.309390001170801</v>
      </c>
      <c r="L183" s="68"/>
      <c r="M183" s="68"/>
      <c r="N183" s="68"/>
      <c r="O183" s="68"/>
      <c r="P183" s="68"/>
      <c r="Q183" s="68"/>
      <c r="R183" s="58"/>
    </row>
    <row r="184" spans="1:18" x14ac:dyDescent="0.3">
      <c r="A184" s="39" t="s">
        <v>251</v>
      </c>
      <c r="B184" s="39" t="str">
        <f>INDEX('R0.1 Generation process mapping'!$B$9:$B$21,MATCH($C184,'R0.1 Generation process mapping'!$A$9:$A$21,0))</f>
        <v/>
      </c>
      <c r="C184" s="494" t="s">
        <v>296</v>
      </c>
      <c r="D184" s="39" t="s">
        <v>355</v>
      </c>
      <c r="E184" s="39" t="str">
        <f>INDEX('R0. Region mapping'!$C$9:$C$24,MATCH($D184,'R0. Region mapping'!$A$9:$A$24,0))</f>
        <v>AFR</v>
      </c>
      <c r="F184" s="84">
        <v>14.3734779299848</v>
      </c>
      <c r="G184" s="532">
        <v>14.3734779299848</v>
      </c>
      <c r="H184" s="68">
        <v>14.3734779299848</v>
      </c>
      <c r="I184" s="68">
        <v>14.3734779299848</v>
      </c>
      <c r="J184" s="68">
        <v>9.58231861998987</v>
      </c>
      <c r="K184" s="68">
        <v>4.7911593099949297</v>
      </c>
      <c r="L184" s="68"/>
      <c r="M184" s="68"/>
      <c r="N184" s="68"/>
      <c r="O184" s="68"/>
      <c r="P184" s="68"/>
      <c r="Q184" s="68"/>
      <c r="R184" s="58"/>
    </row>
    <row r="185" spans="1:18" x14ac:dyDescent="0.3">
      <c r="A185" s="39" t="s">
        <v>251</v>
      </c>
      <c r="B185" s="39" t="str">
        <f>INDEX('R0.1 Generation process mapping'!$B$9:$B$21,MATCH($C185,'R0.1 Generation process mapping'!$A$9:$A$21,0))</f>
        <v/>
      </c>
      <c r="C185" s="494" t="s">
        <v>296</v>
      </c>
      <c r="D185" s="39" t="s">
        <v>357</v>
      </c>
      <c r="E185" s="39" t="str">
        <f>INDEX('R0. Region mapping'!$C$9:$C$24,MATCH($D185,'R0. Region mapping'!$A$9:$A$24,0))</f>
        <v>LAM</v>
      </c>
      <c r="F185" s="84">
        <v>5.2919112850619703</v>
      </c>
      <c r="G185" s="532">
        <v>5.2919112850619703</v>
      </c>
      <c r="H185" s="68">
        <v>5.2919112850619703</v>
      </c>
      <c r="I185" s="68">
        <v>5.2919112850619703</v>
      </c>
      <c r="J185" s="68">
        <v>3.5279408567079802</v>
      </c>
      <c r="K185" s="68">
        <v>1.7639704283539901</v>
      </c>
      <c r="L185" s="68"/>
      <c r="M185" s="68"/>
      <c r="N185" s="68"/>
      <c r="O185" s="68"/>
      <c r="P185" s="68"/>
      <c r="Q185" s="68"/>
      <c r="R185" s="58"/>
    </row>
    <row r="186" spans="1:18" x14ac:dyDescent="0.3">
      <c r="A186" s="39" t="s">
        <v>251</v>
      </c>
      <c r="B186" s="39" t="str">
        <f>INDEX('R0.1 Generation process mapping'!$B$9:$B$21,MATCH($C186,'R0.1 Generation process mapping'!$A$9:$A$21,0))</f>
        <v/>
      </c>
      <c r="C186" s="494" t="s">
        <v>296</v>
      </c>
      <c r="D186" s="39" t="s">
        <v>359</v>
      </c>
      <c r="E186" s="39" t="str">
        <f>INDEX('R0. Region mapping'!$C$9:$C$24,MATCH($D186,'R0. Region mapping'!$A$9:$A$24,0))</f>
        <v>ASI</v>
      </c>
      <c r="F186" s="84">
        <v>40.628044140030397</v>
      </c>
      <c r="G186" s="532">
        <v>40.628044140030397</v>
      </c>
      <c r="H186" s="68">
        <v>40.628044140030397</v>
      </c>
      <c r="I186" s="68">
        <v>40.628044140030397</v>
      </c>
      <c r="J186" s="68">
        <v>27.085362760020299</v>
      </c>
      <c r="K186" s="68">
        <v>13.5426813800101</v>
      </c>
      <c r="L186" s="68"/>
      <c r="M186" s="68"/>
      <c r="N186" s="68"/>
      <c r="O186" s="68"/>
      <c r="P186" s="68"/>
      <c r="Q186" s="68"/>
      <c r="R186" s="58"/>
    </row>
    <row r="187" spans="1:18" x14ac:dyDescent="0.3">
      <c r="A187" s="39" t="s">
        <v>251</v>
      </c>
      <c r="B187" s="39" t="str">
        <f>INDEX('R0.1 Generation process mapping'!$B$9:$B$21,MATCH($C187,'R0.1 Generation process mapping'!$A$9:$A$21,0))</f>
        <v/>
      </c>
      <c r="C187" s="494" t="s">
        <v>296</v>
      </c>
      <c r="D187" s="39" t="s">
        <v>361</v>
      </c>
      <c r="E187" s="39" t="str">
        <f>INDEX('R0. Region mapping'!$C$9:$C$24,MATCH($D187,'R0. Region mapping'!$A$9:$A$24,0))</f>
        <v>ASI</v>
      </c>
      <c r="F187" s="84">
        <v>18.597004120726101</v>
      </c>
      <c r="G187" s="532">
        <v>31.130157646084101</v>
      </c>
      <c r="H187" s="68">
        <v>43.153805539669804</v>
      </c>
      <c r="I187" s="68">
        <v>43.153805539669804</v>
      </c>
      <c r="J187" s="68">
        <v>36.954804166094398</v>
      </c>
      <c r="K187" s="68">
        <v>11.720462642864099</v>
      </c>
      <c r="L187" s="68"/>
      <c r="M187" s="68"/>
      <c r="N187" s="68"/>
      <c r="O187" s="68"/>
      <c r="P187" s="68"/>
      <c r="Q187" s="68"/>
      <c r="R187" s="58"/>
    </row>
    <row r="188" spans="1:18" x14ac:dyDescent="0.3">
      <c r="A188" s="39" t="s">
        <v>251</v>
      </c>
      <c r="B188" s="39" t="str">
        <f>INDEX('R0.1 Generation process mapping'!$B$9:$B$21,MATCH($C188,'R0.1 Generation process mapping'!$A$9:$A$21,0))</f>
        <v/>
      </c>
      <c r="C188" s="494" t="s">
        <v>296</v>
      </c>
      <c r="D188" s="39" t="s">
        <v>363</v>
      </c>
      <c r="E188" s="39" t="str">
        <f>INDEX('R0. Region mapping'!$C$9:$C$24,MATCH($D188,'R0. Region mapping'!$A$9:$A$24,0))</f>
        <v>NAM</v>
      </c>
      <c r="F188" s="84">
        <v>304.14555376945299</v>
      </c>
      <c r="G188" s="532">
        <v>379.61322777678618</v>
      </c>
      <c r="H188" s="68">
        <v>423.090306985187</v>
      </c>
      <c r="I188" s="68">
        <v>423.090306985187</v>
      </c>
      <c r="J188" s="68">
        <v>321.70845572870297</v>
      </c>
      <c r="K188" s="68">
        <v>121.34725701982549</v>
      </c>
      <c r="L188" s="68"/>
      <c r="M188" s="68"/>
      <c r="N188" s="68"/>
      <c r="O188" s="68"/>
      <c r="P188" s="68"/>
      <c r="Q188" s="68"/>
      <c r="R188" s="58"/>
    </row>
    <row r="189" spans="1:18" x14ac:dyDescent="0.3">
      <c r="A189" s="39" t="s">
        <v>251</v>
      </c>
      <c r="B189" s="39" t="str">
        <f>INDEX('R0.1 Generation process mapping'!$B$9:$B$21,MATCH($C189,'R0.1 Generation process mapping'!$A$9:$A$21,0))</f>
        <v/>
      </c>
      <c r="C189" s="494" t="s">
        <v>296</v>
      </c>
      <c r="D189" s="39" t="s">
        <v>365</v>
      </c>
      <c r="E189" s="39" t="str">
        <f>INDEX('R0. Region mapping'!$C$9:$C$24,MATCH($D189,'R0. Region mapping'!$A$9:$A$24,0))</f>
        <v>EUR</v>
      </c>
      <c r="F189" s="84">
        <v>117.176369863014</v>
      </c>
      <c r="G189" s="532">
        <v>119.67222702922005</v>
      </c>
      <c r="H189" s="68">
        <v>119.67222702922005</v>
      </c>
      <c r="I189" s="68">
        <v>119.67222702922005</v>
      </c>
      <c r="J189" s="68">
        <v>80.613437074882057</v>
      </c>
      <c r="K189" s="68">
        <v>39.058789954338003</v>
      </c>
      <c r="L189" s="68"/>
      <c r="M189" s="68"/>
      <c r="N189" s="68"/>
      <c r="O189" s="68"/>
      <c r="P189" s="68"/>
      <c r="Q189" s="68"/>
      <c r="R189" s="58"/>
    </row>
    <row r="190" spans="1:18" x14ac:dyDescent="0.3">
      <c r="A190" s="39" t="s">
        <v>251</v>
      </c>
      <c r="B190" s="39" t="str">
        <f>INDEX('R0.1 Generation process mapping'!$B$9:$B$21,MATCH($C190,'R0.1 Generation process mapping'!$A$9:$A$21,0))</f>
        <v/>
      </c>
      <c r="C190" s="494" t="s">
        <v>297</v>
      </c>
      <c r="D190" s="39" t="s">
        <v>258</v>
      </c>
      <c r="E190" s="39" t="str">
        <f>INDEX('R0. Region mapping'!$C$9:$C$24,MATCH($D190,'R0. Region mapping'!$A$9:$A$24,0))</f>
        <v>AFR</v>
      </c>
      <c r="F190" s="84">
        <v>44.842082839408903</v>
      </c>
      <c r="G190" s="532">
        <v>62.841202426933208</v>
      </c>
      <c r="H190" s="68">
        <v>62.841202426933208</v>
      </c>
      <c r="I190" s="68">
        <v>85.669628652396199</v>
      </c>
      <c r="J190" s="68">
        <v>75.934228655872701</v>
      </c>
      <c r="K190" s="68">
        <v>30.931329030420599</v>
      </c>
      <c r="L190" s="68"/>
      <c r="M190" s="68"/>
      <c r="N190" s="68"/>
      <c r="O190" s="68"/>
      <c r="P190" s="68"/>
      <c r="Q190" s="68"/>
      <c r="R190" s="58"/>
    </row>
    <row r="191" spans="1:18" x14ac:dyDescent="0.3">
      <c r="A191" s="39" t="s">
        <v>251</v>
      </c>
      <c r="B191" s="39" t="str">
        <f>INDEX('R0.1 Generation process mapping'!$B$9:$B$21,MATCH($C191,'R0.1 Generation process mapping'!$A$9:$A$21,0))</f>
        <v/>
      </c>
      <c r="C191" s="494" t="s">
        <v>297</v>
      </c>
      <c r="D191" s="39" t="s">
        <v>261</v>
      </c>
      <c r="E191" s="39" t="str">
        <f>INDEX('R0. Region mapping'!$C$9:$C$24,MATCH($D191,'R0. Region mapping'!$A$9:$A$24,0))</f>
        <v>AUS</v>
      </c>
      <c r="F191" s="84">
        <v>17.14537546961623</v>
      </c>
      <c r="G191" s="532">
        <v>17.14537546961623</v>
      </c>
      <c r="H191" s="68">
        <v>17.14537546961623</v>
      </c>
      <c r="I191" s="68">
        <v>17.971024548315853</v>
      </c>
      <c r="J191" s="68">
        <v>15.541700358361915</v>
      </c>
      <c r="K191" s="68">
        <v>2.2257904137724629</v>
      </c>
      <c r="L191" s="68"/>
      <c r="M191" s="68">
        <v>12.6611638821055</v>
      </c>
      <c r="N191" s="68">
        <v>12.6611638821055</v>
      </c>
      <c r="O191" s="68">
        <v>12.6611638821055</v>
      </c>
      <c r="P191" s="68">
        <v>27.270928802660801</v>
      </c>
      <c r="Q191" s="68">
        <v>31.1438910897451</v>
      </c>
      <c r="R191" s="58"/>
    </row>
    <row r="192" spans="1:18" x14ac:dyDescent="0.3">
      <c r="A192" s="39" t="s">
        <v>251</v>
      </c>
      <c r="B192" s="39" t="str">
        <f>INDEX('R0.1 Generation process mapping'!$B$9:$B$21,MATCH($C192,'R0.1 Generation process mapping'!$A$9:$A$21,0))</f>
        <v/>
      </c>
      <c r="C192" s="494" t="s">
        <v>297</v>
      </c>
      <c r="D192" s="39" t="s">
        <v>341</v>
      </c>
      <c r="E192" s="39" t="str">
        <f>INDEX('R0. Region mapping'!$C$9:$C$24,MATCH($D192,'R0. Region mapping'!$A$9:$A$24,0))</f>
        <v>NAM</v>
      </c>
      <c r="F192" s="84">
        <v>9.49563606460916</v>
      </c>
      <c r="G192" s="532">
        <v>10.094034113138889</v>
      </c>
      <c r="H192" s="68">
        <v>10.094034113138889</v>
      </c>
      <c r="I192" s="68">
        <v>10.094034113138889</v>
      </c>
      <c r="J192" s="68">
        <v>8.6363395931376985</v>
      </c>
      <c r="K192" s="68">
        <v>0.92286366601434999</v>
      </c>
      <c r="L192" s="68"/>
      <c r="M192" s="68"/>
      <c r="N192" s="68"/>
      <c r="O192" s="68"/>
      <c r="P192" s="68">
        <v>55.4960446431433</v>
      </c>
      <c r="Q192" s="68">
        <v>55.4960446431433</v>
      </c>
      <c r="R192" s="58"/>
    </row>
    <row r="193" spans="1:18" x14ac:dyDescent="0.3">
      <c r="A193" s="39" t="s">
        <v>251</v>
      </c>
      <c r="B193" s="39" t="str">
        <f>INDEX('R0.1 Generation process mapping'!$B$9:$B$21,MATCH($C193,'R0.1 Generation process mapping'!$A$9:$A$21,0))</f>
        <v/>
      </c>
      <c r="C193" s="494" t="s">
        <v>297</v>
      </c>
      <c r="D193" s="39" t="s">
        <v>343</v>
      </c>
      <c r="E193" s="39" t="str">
        <f>INDEX('R0. Region mapping'!$C$9:$C$24,MATCH($D193,'R0. Region mapping'!$A$9:$A$24,0))</f>
        <v>ASI</v>
      </c>
      <c r="F193" s="84">
        <v>70.801212499663265</v>
      </c>
      <c r="G193" s="532">
        <v>70.801212499663265</v>
      </c>
      <c r="H193" s="68">
        <v>405.77291047420869</v>
      </c>
      <c r="I193" s="68">
        <v>545.46876491673072</v>
      </c>
      <c r="J193" s="68">
        <v>812.23814063616669</v>
      </c>
      <c r="K193" s="68">
        <v>567.91815290619684</v>
      </c>
      <c r="L193" s="68">
        <v>273.26267420760797</v>
      </c>
      <c r="M193" s="68"/>
      <c r="N193" s="68"/>
      <c r="O193" s="68"/>
      <c r="P193" s="68"/>
      <c r="Q193" s="68"/>
      <c r="R193" s="58"/>
    </row>
    <row r="194" spans="1:18" x14ac:dyDescent="0.3">
      <c r="A194" s="39" t="s">
        <v>251</v>
      </c>
      <c r="B194" s="39" t="str">
        <f>INDEX('R0.1 Generation process mapping'!$B$9:$B$21,MATCH($C194,'R0.1 Generation process mapping'!$A$9:$A$21,0))</f>
        <v/>
      </c>
      <c r="C194" s="494" t="s">
        <v>297</v>
      </c>
      <c r="D194" s="39" t="s">
        <v>345</v>
      </c>
      <c r="E194" s="39" t="str">
        <f>INDEX('R0. Region mapping'!$C$9:$C$24,MATCH($D194,'R0. Region mapping'!$A$9:$A$24,0))</f>
        <v>LAM</v>
      </c>
      <c r="F194" s="84">
        <v>45.611031070240898</v>
      </c>
      <c r="G194" s="532">
        <v>54.576332275457688</v>
      </c>
      <c r="H194" s="68">
        <v>54.576332275457688</v>
      </c>
      <c r="I194" s="68">
        <v>54.576332275457688</v>
      </c>
      <c r="J194" s="68">
        <v>46.437756165138389</v>
      </c>
      <c r="K194" s="68">
        <v>5.9256360078277996</v>
      </c>
      <c r="L194" s="68"/>
      <c r="M194" s="68"/>
      <c r="N194" s="68"/>
      <c r="O194" s="68"/>
      <c r="P194" s="68">
        <v>18.2517162160404</v>
      </c>
      <c r="Q194" s="68">
        <v>40.4959320718214</v>
      </c>
      <c r="R194" s="58"/>
    </row>
    <row r="195" spans="1:18" x14ac:dyDescent="0.3">
      <c r="A195" s="39" t="s">
        <v>251</v>
      </c>
      <c r="B195" s="39" t="str">
        <f>INDEX('R0.1 Generation process mapping'!$B$9:$B$21,MATCH($C195,'R0.1 Generation process mapping'!$A$9:$A$21,0))</f>
        <v/>
      </c>
      <c r="C195" s="494" t="s">
        <v>297</v>
      </c>
      <c r="D195" s="39" t="s">
        <v>347</v>
      </c>
      <c r="E195" s="39" t="str">
        <f>INDEX('R0. Region mapping'!$C$9:$C$24,MATCH($D195,'R0. Region mapping'!$A$9:$A$24,0))</f>
        <v>EUR</v>
      </c>
      <c r="F195" s="84">
        <v>0.54403131115459902</v>
      </c>
      <c r="G195" s="532">
        <v>4.8385870481453397</v>
      </c>
      <c r="H195" s="68">
        <v>4.8385870481453397</v>
      </c>
      <c r="I195" s="68">
        <v>5.2052664515613998</v>
      </c>
      <c r="J195" s="68">
        <v>5.0239226811765336</v>
      </c>
      <c r="K195" s="68">
        <v>0.54802317380092092</v>
      </c>
      <c r="L195" s="68">
        <v>5.1233656940770302</v>
      </c>
      <c r="M195" s="68">
        <v>5.1233656940770302</v>
      </c>
      <c r="N195" s="68">
        <v>5.1233656940770302</v>
      </c>
      <c r="O195" s="68"/>
      <c r="P195" s="68"/>
      <c r="Q195" s="68"/>
      <c r="R195" s="58"/>
    </row>
    <row r="196" spans="1:18" x14ac:dyDescent="0.3">
      <c r="A196" s="39" t="s">
        <v>251</v>
      </c>
      <c r="B196" s="39" t="str">
        <f>INDEX('R0.1 Generation process mapping'!$B$9:$B$21,MATCH($C196,'R0.1 Generation process mapping'!$A$9:$A$21,0))</f>
        <v/>
      </c>
      <c r="C196" s="494" t="s">
        <v>297</v>
      </c>
      <c r="D196" s="39" t="s">
        <v>349</v>
      </c>
      <c r="E196" s="39" t="str">
        <f>INDEX('R0. Region mapping'!$C$9:$C$24,MATCH($D196,'R0. Region mapping'!$A$9:$A$24,0))</f>
        <v>ASI</v>
      </c>
      <c r="F196" s="84">
        <v>36.557822622560032</v>
      </c>
      <c r="G196" s="532">
        <v>36.557822622560032</v>
      </c>
      <c r="H196" s="68">
        <v>36.557822622560032</v>
      </c>
      <c r="I196" s="68">
        <v>36.557822622560032</v>
      </c>
      <c r="J196" s="68">
        <v>31.685460228431822</v>
      </c>
      <c r="K196" s="68">
        <v>2.5815938247445098</v>
      </c>
      <c r="L196" s="68">
        <v>23.124866923656601</v>
      </c>
      <c r="M196" s="68">
        <v>84.576122834331301</v>
      </c>
      <c r="N196" s="68">
        <v>84.576122834331301</v>
      </c>
      <c r="O196" s="68">
        <v>61.451255910674703</v>
      </c>
      <c r="P196" s="68">
        <v>8.0655919848662307</v>
      </c>
      <c r="Q196" s="68">
        <v>8.0655919848662307</v>
      </c>
      <c r="R196" s="58"/>
    </row>
    <row r="197" spans="1:18" x14ac:dyDescent="0.3">
      <c r="A197" s="39" t="s">
        <v>251</v>
      </c>
      <c r="B197" s="39" t="str">
        <f>INDEX('R0.1 Generation process mapping'!$B$9:$B$21,MATCH($C197,'R0.1 Generation process mapping'!$A$9:$A$21,0))</f>
        <v/>
      </c>
      <c r="C197" s="494" t="s">
        <v>297</v>
      </c>
      <c r="D197" s="39" t="s">
        <v>351</v>
      </c>
      <c r="E197" s="39" t="str">
        <f>INDEX('R0. Region mapping'!$C$9:$C$24,MATCH($D197,'R0. Region mapping'!$A$9:$A$24,0))</f>
        <v>ASI</v>
      </c>
      <c r="F197" s="84">
        <v>32.465259791497708</v>
      </c>
      <c r="G197" s="532">
        <v>32.465259791497708</v>
      </c>
      <c r="H197" s="68">
        <v>323.16247975706113</v>
      </c>
      <c r="I197" s="68">
        <v>323.16247975706113</v>
      </c>
      <c r="J197" s="68">
        <v>392.21456236547544</v>
      </c>
      <c r="K197" s="68">
        <v>223.23808201817195</v>
      </c>
      <c r="L197" s="68">
        <v>87.198227393041904</v>
      </c>
      <c r="M197" s="68">
        <v>13.6256520943705</v>
      </c>
      <c r="N197" s="68"/>
      <c r="O197" s="68"/>
      <c r="P197" s="68"/>
      <c r="Q197" s="68"/>
      <c r="R197" s="58"/>
    </row>
    <row r="198" spans="1:18" x14ac:dyDescent="0.3">
      <c r="A198" s="39" t="s">
        <v>251</v>
      </c>
      <c r="B198" s="39" t="str">
        <f>INDEX('R0.1 Generation process mapping'!$B$9:$B$21,MATCH($C198,'R0.1 Generation process mapping'!$A$9:$A$21,0))</f>
        <v/>
      </c>
      <c r="C198" s="494" t="s">
        <v>297</v>
      </c>
      <c r="D198" s="39" t="s">
        <v>353</v>
      </c>
      <c r="E198" s="39" t="str">
        <f>INDEX('R0. Region mapping'!$C$9:$C$24,MATCH($D198,'R0. Region mapping'!$A$9:$A$24,0))</f>
        <v>ASI</v>
      </c>
      <c r="F198" s="84">
        <v>67.733036958045602</v>
      </c>
      <c r="G198" s="532">
        <v>67.733036958045602</v>
      </c>
      <c r="H198" s="68">
        <v>67.733036958045602</v>
      </c>
      <c r="I198" s="68">
        <v>67.733036958045602</v>
      </c>
      <c r="J198" s="68">
        <v>52.485941112924401</v>
      </c>
      <c r="K198" s="68">
        <v>12.9510010537408</v>
      </c>
      <c r="L198" s="68">
        <v>4.8915108774386598</v>
      </c>
      <c r="M198" s="68">
        <v>4.8915108774386598</v>
      </c>
      <c r="N198" s="68">
        <v>4.8915108774386598</v>
      </c>
      <c r="O198" s="68">
        <v>6.2623262574974401</v>
      </c>
      <c r="P198" s="68">
        <v>6.2623262574974401</v>
      </c>
      <c r="Q198" s="68">
        <v>6.2623262574974401</v>
      </c>
      <c r="R198" s="58"/>
    </row>
    <row r="199" spans="1:18" x14ac:dyDescent="0.3">
      <c r="A199" s="39" t="s">
        <v>251</v>
      </c>
      <c r="B199" s="39" t="str">
        <f>INDEX('R0.1 Generation process mapping'!$B$9:$B$21,MATCH($C199,'R0.1 Generation process mapping'!$A$9:$A$21,0))</f>
        <v/>
      </c>
      <c r="C199" s="494" t="s">
        <v>297</v>
      </c>
      <c r="D199" s="39" t="s">
        <v>355</v>
      </c>
      <c r="E199" s="39" t="str">
        <f>INDEX('R0. Region mapping'!$C$9:$C$24,MATCH($D199,'R0. Region mapping'!$A$9:$A$24,0))</f>
        <v>AFR</v>
      </c>
      <c r="F199" s="84">
        <v>77.090609812596199</v>
      </c>
      <c r="G199" s="532">
        <v>93.853042146649102</v>
      </c>
      <c r="H199" s="68">
        <v>93.853042146649102</v>
      </c>
      <c r="I199" s="68">
        <v>185.2181416966892</v>
      </c>
      <c r="J199" s="68">
        <v>162.95370758646939</v>
      </c>
      <c r="K199" s="68">
        <v>112.5544216434714</v>
      </c>
      <c r="L199" s="68">
        <v>106.68102359208901</v>
      </c>
      <c r="M199" s="68">
        <v>106.68102359208901</v>
      </c>
      <c r="N199" s="68">
        <v>106.68102359208901</v>
      </c>
      <c r="O199" s="68"/>
      <c r="P199" s="68"/>
      <c r="Q199" s="68"/>
      <c r="R199" s="58"/>
    </row>
    <row r="200" spans="1:18" x14ac:dyDescent="0.3">
      <c r="A200" s="39" t="s">
        <v>251</v>
      </c>
      <c r="B200" s="39" t="str">
        <f>INDEX('R0.1 Generation process mapping'!$B$9:$B$21,MATCH($C200,'R0.1 Generation process mapping'!$A$9:$A$21,0))</f>
        <v/>
      </c>
      <c r="C200" s="494" t="s">
        <v>297</v>
      </c>
      <c r="D200" s="39" t="s">
        <v>357</v>
      </c>
      <c r="E200" s="39" t="str">
        <f>INDEX('R0. Region mapping'!$C$9:$C$24,MATCH($D200,'R0. Region mapping'!$A$9:$A$24,0))</f>
        <v>LAM</v>
      </c>
      <c r="F200" s="84">
        <v>18.869482522028971</v>
      </c>
      <c r="G200" s="532">
        <v>18.869482522028971</v>
      </c>
      <c r="H200" s="68">
        <v>18.869482522028971</v>
      </c>
      <c r="I200" s="68">
        <v>18.869482522028971</v>
      </c>
      <c r="J200" s="68">
        <v>13.829132362921751</v>
      </c>
      <c r="K200" s="68">
        <v>4.9592608191700265</v>
      </c>
      <c r="L200" s="68">
        <v>3.45408007640544</v>
      </c>
      <c r="M200" s="68">
        <v>3.45408007640544</v>
      </c>
      <c r="N200" s="68">
        <v>9.3666981034954109</v>
      </c>
      <c r="O200" s="68">
        <v>6.2228916082316701</v>
      </c>
      <c r="P200" s="68">
        <v>6.2228916082316701</v>
      </c>
      <c r="Q200" s="68">
        <v>12.0250527412254</v>
      </c>
      <c r="R200" s="58"/>
    </row>
    <row r="201" spans="1:18" x14ac:dyDescent="0.3">
      <c r="A201" s="39" t="s">
        <v>251</v>
      </c>
      <c r="B201" s="39" t="str">
        <f>INDEX('R0.1 Generation process mapping'!$B$9:$B$21,MATCH($C201,'R0.1 Generation process mapping'!$A$9:$A$21,0))</f>
        <v/>
      </c>
      <c r="C201" s="494" t="s">
        <v>297</v>
      </c>
      <c r="D201" s="39" t="s">
        <v>359</v>
      </c>
      <c r="E201" s="39" t="str">
        <f>INDEX('R0. Region mapping'!$C$9:$C$24,MATCH($D201,'R0. Region mapping'!$A$9:$A$24,0))</f>
        <v>ASI</v>
      </c>
      <c r="F201" s="84">
        <v>83.630302155542694</v>
      </c>
      <c r="G201" s="532">
        <v>151.26408662136589</v>
      </c>
      <c r="H201" s="68">
        <v>151.26408662136589</v>
      </c>
      <c r="I201" s="68">
        <v>151.26408662136589</v>
      </c>
      <c r="J201" s="68">
        <v>130.15421120345459</v>
      </c>
      <c r="K201" s="68">
        <v>18.990340709518801</v>
      </c>
      <c r="L201" s="68"/>
      <c r="M201" s="68">
        <v>39.961876225112697</v>
      </c>
      <c r="N201" s="68">
        <v>39.961876225112697</v>
      </c>
      <c r="O201" s="68">
        <v>39.961876225112697</v>
      </c>
      <c r="P201" s="68"/>
      <c r="Q201" s="68"/>
      <c r="R201" s="58"/>
    </row>
    <row r="202" spans="1:18" x14ac:dyDescent="0.3">
      <c r="A202" s="39" t="s">
        <v>251</v>
      </c>
      <c r="B202" s="39" t="str">
        <f>INDEX('R0.1 Generation process mapping'!$B$9:$B$21,MATCH($C202,'R0.1 Generation process mapping'!$A$9:$A$21,0))</f>
        <v/>
      </c>
      <c r="C202" s="494" t="s">
        <v>297</v>
      </c>
      <c r="D202" s="39" t="s">
        <v>361</v>
      </c>
      <c r="E202" s="39" t="str">
        <f>INDEX('R0. Region mapping'!$C$9:$C$24,MATCH($D202,'R0. Region mapping'!$A$9:$A$24,0))</f>
        <v>ASI</v>
      </c>
      <c r="F202" s="84">
        <v>15.761856007418761</v>
      </c>
      <c r="G202" s="532">
        <v>15.761856007418761</v>
      </c>
      <c r="H202" s="68">
        <v>15.761856007418761</v>
      </c>
      <c r="I202" s="68">
        <v>46.307729891054564</v>
      </c>
      <c r="J202" s="68">
        <v>43.070073219566957</v>
      </c>
      <c r="K202" s="68">
        <v>39.892793528649044</v>
      </c>
      <c r="L202" s="68">
        <v>9.2720876506130203</v>
      </c>
      <c r="M202" s="68">
        <v>9.2720876506130203</v>
      </c>
      <c r="N202" s="68">
        <v>2.5312780295180399</v>
      </c>
      <c r="O202" s="68"/>
      <c r="P202" s="68"/>
      <c r="Q202" s="68"/>
      <c r="R202" s="58"/>
    </row>
    <row r="203" spans="1:18" x14ac:dyDescent="0.3">
      <c r="A203" s="39" t="s">
        <v>251</v>
      </c>
      <c r="B203" s="39" t="str">
        <f>INDEX('R0.1 Generation process mapping'!$B$9:$B$21,MATCH($C203,'R0.1 Generation process mapping'!$A$9:$A$21,0))</f>
        <v/>
      </c>
      <c r="C203" s="494" t="s">
        <v>297</v>
      </c>
      <c r="D203" s="39" t="s">
        <v>363</v>
      </c>
      <c r="E203" s="39" t="str">
        <f>INDEX('R0. Region mapping'!$C$9:$C$24,MATCH($D203,'R0. Region mapping'!$A$9:$A$24,0))</f>
        <v>NAM</v>
      </c>
      <c r="F203" s="84">
        <v>183.4524509571599</v>
      </c>
      <c r="G203" s="532">
        <v>183.4524509571599</v>
      </c>
      <c r="H203" s="68">
        <v>183.4524509571599</v>
      </c>
      <c r="I203" s="68">
        <v>226.7822119793081</v>
      </c>
      <c r="J203" s="68">
        <v>188.51400088463652</v>
      </c>
      <c r="K203" s="68">
        <v>167.70964182627381</v>
      </c>
      <c r="L203" s="68">
        <v>216.86221008952799</v>
      </c>
      <c r="M203" s="68">
        <v>216.86221008952799</v>
      </c>
      <c r="N203" s="68">
        <v>123.58322078355501</v>
      </c>
      <c r="O203" s="68"/>
      <c r="P203" s="68"/>
      <c r="Q203" s="68"/>
      <c r="R203" s="58"/>
    </row>
    <row r="204" spans="1:18" x14ac:dyDescent="0.3">
      <c r="A204" s="39" t="s">
        <v>251</v>
      </c>
      <c r="B204" s="39" t="str">
        <f>INDEX('R0.1 Generation process mapping'!$B$9:$B$21,MATCH($C204,'R0.1 Generation process mapping'!$A$9:$A$21,0))</f>
        <v/>
      </c>
      <c r="C204" s="494" t="s">
        <v>297</v>
      </c>
      <c r="D204" s="39" t="s">
        <v>365</v>
      </c>
      <c r="E204" s="39" t="str">
        <f>INDEX('R0. Region mapping'!$C$9:$C$24,MATCH($D204,'R0. Region mapping'!$A$9:$A$24,0))</f>
        <v>EUR</v>
      </c>
      <c r="F204" s="84">
        <v>132.3308919783484</v>
      </c>
      <c r="G204" s="532">
        <v>221.5032346030537</v>
      </c>
      <c r="H204" s="68">
        <v>221.5032346030537</v>
      </c>
      <c r="I204" s="68">
        <v>243.07517548052539</v>
      </c>
      <c r="J204" s="68">
        <v>217.73119456786708</v>
      </c>
      <c r="K204" s="68">
        <v>114.02121328617761</v>
      </c>
      <c r="L204" s="68">
        <v>124.807179433066</v>
      </c>
      <c r="M204" s="68">
        <v>124.807179433066</v>
      </c>
      <c r="N204" s="68">
        <v>51.8238778875916</v>
      </c>
      <c r="O204" s="68"/>
      <c r="P204" s="68"/>
      <c r="Q204" s="68"/>
      <c r="R204" s="58"/>
    </row>
    <row r="205" spans="1:18" x14ac:dyDescent="0.3">
      <c r="A205" s="39" t="s">
        <v>251</v>
      </c>
      <c r="B205" s="39" t="str">
        <f>INDEX('R0.1 Generation process mapping'!$B$9:$B$21,MATCH($C205,'R0.1 Generation process mapping'!$A$9:$A$21,0))</f>
        <v/>
      </c>
      <c r="C205" s="494" t="s">
        <v>299</v>
      </c>
      <c r="D205" s="39" t="s">
        <v>258</v>
      </c>
      <c r="E205" s="39" t="str">
        <f>INDEX('R0. Region mapping'!$C$9:$C$24,MATCH($D205,'R0. Region mapping'!$A$9:$A$24,0))</f>
        <v>AFR</v>
      </c>
      <c r="F205" s="84"/>
      <c r="G205" s="532"/>
      <c r="H205" s="68"/>
      <c r="I205" s="68"/>
      <c r="J205" s="68"/>
      <c r="K205" s="68"/>
      <c r="L205" s="68"/>
      <c r="M205" s="68">
        <v>28.544055345997201</v>
      </c>
      <c r="N205" s="68">
        <v>187.02691156735801</v>
      </c>
      <c r="O205" s="68">
        <v>413.01797911079899</v>
      </c>
      <c r="P205" s="68">
        <v>474.09132455030499</v>
      </c>
      <c r="Q205" s="68">
        <v>315.60846832894401</v>
      </c>
      <c r="R205" s="58"/>
    </row>
    <row r="206" spans="1:18" x14ac:dyDescent="0.3">
      <c r="A206" s="39" t="s">
        <v>251</v>
      </c>
      <c r="B206" s="39" t="str">
        <f>INDEX('R0.1 Generation process mapping'!$B$9:$B$21,MATCH($C206,'R0.1 Generation process mapping'!$A$9:$A$21,0))</f>
        <v/>
      </c>
      <c r="C206" s="494" t="s">
        <v>299</v>
      </c>
      <c r="D206" s="39" t="s">
        <v>343</v>
      </c>
      <c r="E206" s="39" t="str">
        <f>INDEX('R0. Region mapping'!$C$9:$C$24,MATCH($D206,'R0. Region mapping'!$A$9:$A$24,0))</f>
        <v>ASI</v>
      </c>
      <c r="F206" s="84"/>
      <c r="G206" s="532"/>
      <c r="H206" s="68"/>
      <c r="I206" s="68"/>
      <c r="J206" s="68"/>
      <c r="K206" s="68"/>
      <c r="L206" s="68"/>
      <c r="M206" s="68">
        <v>123.767261153042</v>
      </c>
      <c r="N206" s="68">
        <v>366.55924304395899</v>
      </c>
      <c r="O206" s="68">
        <v>474.82634622619099</v>
      </c>
      <c r="P206" s="68">
        <v>351.05908507314899</v>
      </c>
      <c r="Q206" s="68">
        <v>108.26710318223201</v>
      </c>
      <c r="R206" s="58"/>
    </row>
    <row r="207" spans="1:18" x14ac:dyDescent="0.3">
      <c r="A207" s="39" t="s">
        <v>251</v>
      </c>
      <c r="B207" s="39" t="str">
        <f>INDEX('R0.1 Generation process mapping'!$B$9:$B$21,MATCH($C207,'R0.1 Generation process mapping'!$A$9:$A$21,0))</f>
        <v/>
      </c>
      <c r="C207" s="494" t="s">
        <v>299</v>
      </c>
      <c r="D207" s="39" t="s">
        <v>347</v>
      </c>
      <c r="E207" s="39" t="str">
        <f>INDEX('R0. Region mapping'!$C$9:$C$24,MATCH($D207,'R0. Region mapping'!$A$9:$A$24,0))</f>
        <v>EUR</v>
      </c>
      <c r="F207" s="84"/>
      <c r="G207" s="532"/>
      <c r="H207" s="68"/>
      <c r="I207" s="68"/>
      <c r="J207" s="68"/>
      <c r="K207" s="68"/>
      <c r="L207" s="68"/>
      <c r="M207" s="68">
        <v>14.6836514604675</v>
      </c>
      <c r="N207" s="68">
        <v>33.424125122733301</v>
      </c>
      <c r="O207" s="68">
        <v>33.424125122733301</v>
      </c>
      <c r="P207" s="68">
        <v>38.062461950087297</v>
      </c>
      <c r="Q207" s="68">
        <v>43.9822857339582</v>
      </c>
      <c r="R207" s="58"/>
    </row>
    <row r="208" spans="1:18" x14ac:dyDescent="0.3">
      <c r="A208" s="39" t="s">
        <v>251</v>
      </c>
      <c r="B208" s="39" t="str">
        <f>INDEX('R0.1 Generation process mapping'!$B$9:$B$21,MATCH($C208,'R0.1 Generation process mapping'!$A$9:$A$21,0))</f>
        <v/>
      </c>
      <c r="C208" s="494" t="s">
        <v>299</v>
      </c>
      <c r="D208" s="39" t="s">
        <v>351</v>
      </c>
      <c r="E208" s="39" t="str">
        <f>INDEX('R0. Region mapping'!$C$9:$C$24,MATCH($D208,'R0. Region mapping'!$A$9:$A$24,0))</f>
        <v>ASI</v>
      </c>
      <c r="F208" s="84"/>
      <c r="G208" s="532"/>
      <c r="H208" s="68"/>
      <c r="I208" s="68"/>
      <c r="J208" s="68"/>
      <c r="K208" s="68"/>
      <c r="L208" s="68">
        <v>6.0279782954479604</v>
      </c>
      <c r="M208" s="68">
        <v>211.25444944040899</v>
      </c>
      <c r="N208" s="68">
        <v>594.873125754272</v>
      </c>
      <c r="O208" s="68">
        <v>756.69002864194897</v>
      </c>
      <c r="P208" s="68">
        <v>699.05787124672895</v>
      </c>
      <c r="Q208" s="68">
        <v>503.81109663415702</v>
      </c>
      <c r="R208" s="58"/>
    </row>
    <row r="209" spans="1:18" x14ac:dyDescent="0.3">
      <c r="A209" s="39" t="s">
        <v>251</v>
      </c>
      <c r="B209" s="39" t="str">
        <f>INDEX('R0.1 Generation process mapping'!$B$9:$B$21,MATCH($C209,'R0.1 Generation process mapping'!$A$9:$A$21,0))</f>
        <v/>
      </c>
      <c r="C209" s="494" t="s">
        <v>299</v>
      </c>
      <c r="D209" s="39" t="s">
        <v>353</v>
      </c>
      <c r="E209" s="39" t="str">
        <f>INDEX('R0. Region mapping'!$C$9:$C$24,MATCH($D209,'R0. Region mapping'!$A$9:$A$24,0))</f>
        <v>ASI</v>
      </c>
      <c r="F209" s="84"/>
      <c r="G209" s="532"/>
      <c r="H209" s="68"/>
      <c r="I209" s="68"/>
      <c r="J209" s="68"/>
      <c r="K209" s="68">
        <v>3.1047529207901499</v>
      </c>
      <c r="L209" s="68">
        <v>18.673793518781501</v>
      </c>
      <c r="M209" s="68">
        <v>33.4869576468937</v>
      </c>
      <c r="N209" s="68">
        <v>30.382204726103598</v>
      </c>
      <c r="O209" s="68">
        <v>14.8131641281122</v>
      </c>
      <c r="P209" s="68"/>
      <c r="Q209" s="68"/>
      <c r="R209" s="58"/>
    </row>
    <row r="210" spans="1:18" x14ac:dyDescent="0.3">
      <c r="A210" s="39" t="s">
        <v>251</v>
      </c>
      <c r="B210" s="39" t="str">
        <f>INDEX('R0.1 Generation process mapping'!$B$9:$B$21,MATCH($C210,'R0.1 Generation process mapping'!$A$9:$A$21,0))</f>
        <v/>
      </c>
      <c r="C210" s="494" t="s">
        <v>299</v>
      </c>
      <c r="D210" s="39" t="s">
        <v>355</v>
      </c>
      <c r="E210" s="39" t="str">
        <f>INDEX('R0. Region mapping'!$C$9:$C$24,MATCH($D210,'R0. Region mapping'!$A$9:$A$24,0))</f>
        <v>AFR</v>
      </c>
      <c r="F210" s="84"/>
      <c r="G210" s="532"/>
      <c r="H210" s="68"/>
      <c r="I210" s="68"/>
      <c r="J210" s="68"/>
      <c r="K210" s="68"/>
      <c r="L210" s="68">
        <v>32.077017337770599</v>
      </c>
      <c r="M210" s="68">
        <v>236.759294888645</v>
      </c>
      <c r="N210" s="68">
        <v>445.74143098957398</v>
      </c>
      <c r="O210" s="68">
        <v>554.61273789869301</v>
      </c>
      <c r="P210" s="68">
        <v>588.26685506299998</v>
      </c>
      <c r="Q210" s="68">
        <v>606.76550425554694</v>
      </c>
      <c r="R210" s="58"/>
    </row>
    <row r="211" spans="1:18" x14ac:dyDescent="0.3">
      <c r="A211" s="39" t="s">
        <v>251</v>
      </c>
      <c r="B211" s="39" t="str">
        <f>INDEX('R0.1 Generation process mapping'!$B$9:$B$21,MATCH($C211,'R0.1 Generation process mapping'!$A$9:$A$21,0))</f>
        <v/>
      </c>
      <c r="C211" s="494" t="s">
        <v>299</v>
      </c>
      <c r="D211" s="39" t="s">
        <v>359</v>
      </c>
      <c r="E211" s="39" t="str">
        <f>INDEX('R0. Region mapping'!$C$9:$C$24,MATCH($D211,'R0. Region mapping'!$A$9:$A$24,0))</f>
        <v>ASI</v>
      </c>
      <c r="F211" s="84"/>
      <c r="G211" s="532"/>
      <c r="H211" s="68"/>
      <c r="I211" s="68"/>
      <c r="J211" s="68"/>
      <c r="K211" s="68"/>
      <c r="L211" s="68"/>
      <c r="M211" s="68"/>
      <c r="N211" s="68"/>
      <c r="O211" s="68">
        <v>170.074536632335</v>
      </c>
      <c r="P211" s="68">
        <v>387.137532370239</v>
      </c>
      <c r="Q211" s="68">
        <v>387.137532370239</v>
      </c>
      <c r="R211" s="58"/>
    </row>
    <row r="212" spans="1:18" x14ac:dyDescent="0.3">
      <c r="A212" s="39" t="s">
        <v>251</v>
      </c>
      <c r="B212" s="39" t="str">
        <f>INDEX('R0.1 Generation process mapping'!$B$9:$B$21,MATCH($C212,'R0.1 Generation process mapping'!$A$9:$A$21,0))</f>
        <v/>
      </c>
      <c r="C212" s="494" t="s">
        <v>299</v>
      </c>
      <c r="D212" s="39" t="s">
        <v>361</v>
      </c>
      <c r="E212" s="39" t="str">
        <f>INDEX('R0. Region mapping'!$C$9:$C$24,MATCH($D212,'R0. Region mapping'!$A$9:$A$24,0))</f>
        <v>ASI</v>
      </c>
      <c r="F212" s="84"/>
      <c r="G212" s="532"/>
      <c r="H212" s="68"/>
      <c r="I212" s="68"/>
      <c r="J212" s="68"/>
      <c r="K212" s="68">
        <v>4.7992373779601802</v>
      </c>
      <c r="L212" s="68">
        <v>42.802808876551403</v>
      </c>
      <c r="M212" s="68">
        <v>83.488614569809101</v>
      </c>
      <c r="N212" s="68">
        <v>81.296692695976006</v>
      </c>
      <c r="O212" s="68">
        <v>79.498516002444603</v>
      </c>
      <c r="P212" s="68">
        <v>94.992910819302693</v>
      </c>
      <c r="Q212" s="68">
        <v>113.60615525904601</v>
      </c>
      <c r="R212" s="58"/>
    </row>
    <row r="213" spans="1:18" x14ac:dyDescent="0.3">
      <c r="A213" s="39" t="s">
        <v>251</v>
      </c>
      <c r="B213" s="39" t="str">
        <f>INDEX('R0.1 Generation process mapping'!$B$9:$B$21,MATCH($C213,'R0.1 Generation process mapping'!$A$9:$A$21,0))</f>
        <v/>
      </c>
      <c r="C213" s="494" t="s">
        <v>299</v>
      </c>
      <c r="D213" s="39" t="s">
        <v>363</v>
      </c>
      <c r="E213" s="39" t="str">
        <f>INDEX('R0. Region mapping'!$C$9:$C$24,MATCH($D213,'R0. Region mapping'!$A$9:$A$24,0))</f>
        <v>NAM</v>
      </c>
      <c r="F213" s="84"/>
      <c r="G213" s="532"/>
      <c r="H213" s="68"/>
      <c r="I213" s="68"/>
      <c r="J213" s="68"/>
      <c r="K213" s="68"/>
      <c r="L213" s="68"/>
      <c r="M213" s="68">
        <v>146.29846841641699</v>
      </c>
      <c r="N213" s="68">
        <v>402.65915410262897</v>
      </c>
      <c r="O213" s="68">
        <v>491.54278122065602</v>
      </c>
      <c r="P213" s="68">
        <v>345.24431280423897</v>
      </c>
      <c r="Q213" s="68">
        <v>88.883627118026794</v>
      </c>
      <c r="R213" s="58"/>
    </row>
    <row r="214" spans="1:18" x14ac:dyDescent="0.3">
      <c r="A214" s="39" t="s">
        <v>251</v>
      </c>
      <c r="B214" s="39" t="str">
        <f>INDEX('R0.1 Generation process mapping'!$B$9:$B$21,MATCH($C214,'R0.1 Generation process mapping'!$A$9:$A$21,0))</f>
        <v/>
      </c>
      <c r="C214" s="494" t="s">
        <v>299</v>
      </c>
      <c r="D214" s="39" t="s">
        <v>365</v>
      </c>
      <c r="E214" s="39" t="str">
        <f>INDEX('R0. Region mapping'!$C$9:$C$24,MATCH($D214,'R0. Region mapping'!$A$9:$A$24,0))</f>
        <v>EUR</v>
      </c>
      <c r="F214" s="84"/>
      <c r="G214" s="532"/>
      <c r="H214" s="68"/>
      <c r="I214" s="68"/>
      <c r="J214" s="68"/>
      <c r="K214" s="68"/>
      <c r="L214" s="68"/>
      <c r="M214" s="68">
        <v>105.534637995601</v>
      </c>
      <c r="N214" s="68">
        <v>290.901324427524</v>
      </c>
      <c r="O214" s="68">
        <v>373.93516089983399</v>
      </c>
      <c r="P214" s="68">
        <v>291.83121106107501</v>
      </c>
      <c r="Q214" s="68">
        <v>285.426772190142</v>
      </c>
      <c r="R214" s="58"/>
    </row>
    <row r="215" spans="1:18" x14ac:dyDescent="0.3">
      <c r="A215" s="39" t="s">
        <v>251</v>
      </c>
      <c r="B215" s="39" t="str">
        <f>INDEX('R0.1 Generation process mapping'!$B$9:$B$21,MATCH($C215,'R0.1 Generation process mapping'!$A$9:$A$21,0))</f>
        <v>POWGEN - REN</v>
      </c>
      <c r="C215" s="494" t="s">
        <v>373</v>
      </c>
      <c r="D215" s="39" t="s">
        <v>258</v>
      </c>
      <c r="E215" s="39" t="str">
        <f>INDEX('R0. Region mapping'!$C$9:$C$24,MATCH($D215,'R0. Region mapping'!$A$9:$A$24,0))</f>
        <v>AFR</v>
      </c>
      <c r="F215" s="84">
        <v>0.50627853881278495</v>
      </c>
      <c r="G215" s="532">
        <v>0.488630958451025</v>
      </c>
      <c r="H215" s="68">
        <v>0.50453922976884724</v>
      </c>
      <c r="I215" s="68">
        <v>3.0366546718745879</v>
      </c>
      <c r="J215" s="68">
        <v>4.663711031583059</v>
      </c>
      <c r="K215" s="68">
        <v>6.2907673912915287</v>
      </c>
      <c r="L215" s="68">
        <v>12.526286058694311</v>
      </c>
      <c r="M215" s="68">
        <v>36.193308576</v>
      </c>
      <c r="N215" s="68">
        <v>36.193308576</v>
      </c>
      <c r="O215" s="68">
        <v>36.193308576</v>
      </c>
      <c r="P215" s="68">
        <v>36.193308576</v>
      </c>
      <c r="Q215" s="68">
        <v>36.193308576</v>
      </c>
      <c r="R215" s="58"/>
    </row>
    <row r="216" spans="1:18" x14ac:dyDescent="0.3">
      <c r="A216" s="39" t="s">
        <v>251</v>
      </c>
      <c r="B216" s="39" t="str">
        <f>INDEX('R0.1 Generation process mapping'!$B$9:$B$21,MATCH($C216,'R0.1 Generation process mapping'!$A$9:$A$21,0))</f>
        <v>POWGEN - REN</v>
      </c>
      <c r="C216" s="494" t="s">
        <v>373</v>
      </c>
      <c r="D216" s="39" t="s">
        <v>261</v>
      </c>
      <c r="E216" s="39" t="str">
        <f>INDEX('R0. Region mapping'!$C$9:$C$24,MATCH($D216,'R0. Region mapping'!$A$9:$A$24,0))</f>
        <v>AUS</v>
      </c>
      <c r="F216" s="84">
        <v>1.6124429223744301</v>
      </c>
      <c r="G216" s="532">
        <v>1.58760486902384</v>
      </c>
      <c r="H216" s="68">
        <v>1.5031861356473701</v>
      </c>
      <c r="I216" s="68">
        <v>4.8699665570100095</v>
      </c>
      <c r="J216" s="68">
        <v>6.7749216220066728</v>
      </c>
      <c r="K216" s="68">
        <v>8.6798766870033361</v>
      </c>
      <c r="L216" s="68">
        <v>8.2212067970807805</v>
      </c>
      <c r="M216" s="68">
        <v>4.60384381149</v>
      </c>
      <c r="N216" s="68">
        <v>2.301921905745</v>
      </c>
      <c r="O216" s="68"/>
      <c r="P216" s="68"/>
      <c r="Q216" s="68"/>
      <c r="R216" s="58"/>
    </row>
    <row r="217" spans="1:18" x14ac:dyDescent="0.3">
      <c r="A217" s="39" t="s">
        <v>251</v>
      </c>
      <c r="B217" s="39" t="str">
        <f>INDEX('R0.1 Generation process mapping'!$B$9:$B$21,MATCH($C217,'R0.1 Generation process mapping'!$A$9:$A$21,0))</f>
        <v>POWGEN - REN</v>
      </c>
      <c r="C217" s="494" t="s">
        <v>373</v>
      </c>
      <c r="D217" s="39" t="s">
        <v>341</v>
      </c>
      <c r="E217" s="39" t="str">
        <f>INDEX('R0. Region mapping'!$C$9:$C$24,MATCH($D217,'R0. Region mapping'!$A$9:$A$24,0))</f>
        <v>NAM</v>
      </c>
      <c r="F217" s="84"/>
      <c r="G217" s="532"/>
      <c r="H217" s="68"/>
      <c r="I217" s="68">
        <v>4.0000000000000002E-4</v>
      </c>
      <c r="J217" s="68">
        <v>8.0000000000000004E-4</v>
      </c>
      <c r="K217" s="68">
        <v>8.0000000000000004E-4</v>
      </c>
      <c r="L217" s="68">
        <v>8.0000000000000004E-4</v>
      </c>
      <c r="M217" s="68">
        <v>4.0000000000000002E-4</v>
      </c>
      <c r="N217" s="68"/>
      <c r="O217" s="68"/>
      <c r="P217" s="68"/>
      <c r="Q217" s="68"/>
      <c r="R217" s="58"/>
    </row>
    <row r="218" spans="1:18" x14ac:dyDescent="0.3">
      <c r="A218" s="39" t="s">
        <v>251</v>
      </c>
      <c r="B218" s="39" t="str">
        <f>INDEX('R0.1 Generation process mapping'!$B$9:$B$21,MATCH($C218,'R0.1 Generation process mapping'!$A$9:$A$21,0))</f>
        <v>POWGEN - REN</v>
      </c>
      <c r="C218" s="494" t="s">
        <v>373</v>
      </c>
      <c r="D218" s="39" t="s">
        <v>343</v>
      </c>
      <c r="E218" s="39" t="str">
        <f>INDEX('R0. Region mapping'!$C$9:$C$24,MATCH($D218,'R0. Region mapping'!$A$9:$A$24,0))</f>
        <v>ASI</v>
      </c>
      <c r="F218" s="84"/>
      <c r="G218" s="532"/>
      <c r="H218" s="68"/>
      <c r="I218" s="68">
        <v>0.50740201980150024</v>
      </c>
      <c r="J218" s="68">
        <v>0.83553617086766696</v>
      </c>
      <c r="K218" s="68">
        <v>2.0316299323692895</v>
      </c>
      <c r="L218" s="68">
        <v>6.8172204480000005</v>
      </c>
      <c r="M218" s="68">
        <v>6.8172204480000005</v>
      </c>
      <c r="N218" s="68">
        <v>6.8172204480000005</v>
      </c>
      <c r="O218" s="68">
        <v>6.8172204480000005</v>
      </c>
      <c r="P218" s="68">
        <v>6.8172204480000005</v>
      </c>
      <c r="Q218" s="68">
        <v>6.8172204480000005</v>
      </c>
      <c r="R218" s="58"/>
    </row>
    <row r="219" spans="1:18" x14ac:dyDescent="0.3">
      <c r="A219" s="39" t="s">
        <v>251</v>
      </c>
      <c r="B219" s="39" t="str">
        <f>INDEX('R0.1 Generation process mapping'!$B$9:$B$21,MATCH($C219,'R0.1 Generation process mapping'!$A$9:$A$21,0))</f>
        <v>POWGEN - REN</v>
      </c>
      <c r="C219" s="494" t="s">
        <v>373</v>
      </c>
      <c r="D219" s="39" t="s">
        <v>345</v>
      </c>
      <c r="E219" s="39" t="str">
        <f>INDEX('R0. Region mapping'!$C$9:$C$24,MATCH($D219,'R0. Region mapping'!$A$9:$A$24,0))</f>
        <v>LAM</v>
      </c>
      <c r="F219" s="84">
        <v>1.287100456621</v>
      </c>
      <c r="G219" s="532">
        <v>1.28264541297301</v>
      </c>
      <c r="H219" s="68">
        <v>1.2497978038530302</v>
      </c>
      <c r="I219" s="68">
        <v>1.1956383631360641</v>
      </c>
      <c r="J219" s="68">
        <v>0.87876748671570903</v>
      </c>
      <c r="K219" s="68">
        <v>0.56189661029535498</v>
      </c>
      <c r="L219" s="68">
        <v>0.16172351541763499</v>
      </c>
      <c r="M219" s="68"/>
      <c r="N219" s="68"/>
      <c r="O219" s="68"/>
      <c r="P219" s="68"/>
      <c r="Q219" s="68"/>
      <c r="R219" s="58"/>
    </row>
    <row r="220" spans="1:18" x14ac:dyDescent="0.3">
      <c r="A220" s="39" t="s">
        <v>251</v>
      </c>
      <c r="B220" s="39" t="str">
        <f>INDEX('R0.1 Generation process mapping'!$B$9:$B$21,MATCH($C220,'R0.1 Generation process mapping'!$A$9:$A$21,0))</f>
        <v>POWGEN - REN</v>
      </c>
      <c r="C220" s="494" t="s">
        <v>373</v>
      </c>
      <c r="D220" s="39" t="s">
        <v>347</v>
      </c>
      <c r="E220" s="39" t="str">
        <f>INDEX('R0. Region mapping'!$C$9:$C$24,MATCH($D220,'R0. Region mapping'!$A$9:$A$24,0))</f>
        <v>EUR</v>
      </c>
      <c r="F220" s="84"/>
      <c r="G220" s="532"/>
      <c r="H220" s="68"/>
      <c r="I220" s="68">
        <v>8.0000000000000004E-4</v>
      </c>
      <c r="J220" s="68">
        <v>8.0000000000000004E-4</v>
      </c>
      <c r="K220" s="68">
        <v>8.0000000000000004E-4</v>
      </c>
      <c r="L220" s="68">
        <v>8.6519375121192903E-4</v>
      </c>
      <c r="M220" s="68">
        <v>1.2000000000000001E-3</v>
      </c>
      <c r="N220" s="68">
        <v>1.2000000000000001E-3</v>
      </c>
      <c r="O220" s="68">
        <v>1.2000000000000001E-3</v>
      </c>
      <c r="P220" s="68">
        <v>1.2000000000000001E-3</v>
      </c>
      <c r="Q220" s="68">
        <v>1.2000000000000001E-3</v>
      </c>
      <c r="R220" s="58"/>
    </row>
    <row r="221" spans="1:18" x14ac:dyDescent="0.3">
      <c r="A221" s="39" t="s">
        <v>251</v>
      </c>
      <c r="B221" s="39" t="str">
        <f>INDEX('R0.1 Generation process mapping'!$B$9:$B$21,MATCH($C221,'R0.1 Generation process mapping'!$A$9:$A$21,0))</f>
        <v>POWGEN - REN</v>
      </c>
      <c r="C221" s="494" t="s">
        <v>373</v>
      </c>
      <c r="D221" s="39" t="s">
        <v>349</v>
      </c>
      <c r="E221" s="39" t="str">
        <f>INDEX('R0. Region mapping'!$C$9:$C$24,MATCH($D221,'R0. Region mapping'!$A$9:$A$24,0))</f>
        <v>ASI</v>
      </c>
      <c r="F221" s="84">
        <v>0.23401826484018301</v>
      </c>
      <c r="G221" s="532">
        <v>0.225860984176912</v>
      </c>
      <c r="H221" s="68">
        <v>0.21845256029651078</v>
      </c>
      <c r="I221" s="68">
        <v>0.72933532695064773</v>
      </c>
      <c r="J221" s="68">
        <v>1.0254918349670981</v>
      </c>
      <c r="K221" s="68">
        <v>1.3216483429835484</v>
      </c>
      <c r="L221" s="68">
        <v>1.6178048509999998</v>
      </c>
      <c r="M221" s="68">
        <v>1.0881699299666698</v>
      </c>
      <c r="N221" s="68">
        <v>1.6178048509999998</v>
      </c>
      <c r="O221" s="68">
        <v>1.6178048509999998</v>
      </c>
      <c r="P221" s="68">
        <v>1.6178048509999998</v>
      </c>
      <c r="Q221" s="68">
        <v>5.2007692758891899</v>
      </c>
      <c r="R221" s="58"/>
    </row>
    <row r="222" spans="1:18" x14ac:dyDescent="0.3">
      <c r="A222" s="39" t="s">
        <v>251</v>
      </c>
      <c r="B222" s="39" t="str">
        <f>INDEX('R0.1 Generation process mapping'!$B$9:$B$21,MATCH($C222,'R0.1 Generation process mapping'!$A$9:$A$21,0))</f>
        <v>POWGEN - REN</v>
      </c>
      <c r="C222" s="494" t="s">
        <v>373</v>
      </c>
      <c r="D222" s="39" t="s">
        <v>351</v>
      </c>
      <c r="E222" s="39" t="str">
        <f>INDEX('R0. Region mapping'!$C$9:$C$24,MATCH($D222,'R0. Region mapping'!$A$9:$A$24,0))</f>
        <v>ASI</v>
      </c>
      <c r="F222" s="84"/>
      <c r="G222" s="532"/>
      <c r="H222" s="68"/>
      <c r="I222" s="68">
        <v>4.0000000000000002E-4</v>
      </c>
      <c r="J222" s="68">
        <v>8.0000000000000004E-4</v>
      </c>
      <c r="K222" s="68">
        <v>8.6519375121192903E-4</v>
      </c>
      <c r="L222" s="68">
        <v>1.2000000000000001E-3</v>
      </c>
      <c r="M222" s="68">
        <v>1.2000000000000001E-3</v>
      </c>
      <c r="N222" s="68">
        <v>1.2000000000000001E-3</v>
      </c>
      <c r="O222" s="68">
        <v>1.2000000000000001E-3</v>
      </c>
      <c r="P222" s="68">
        <v>1.2000000000000001E-3</v>
      </c>
      <c r="Q222" s="68">
        <v>1.2000000000000001E-3</v>
      </c>
      <c r="R222" s="58"/>
    </row>
    <row r="223" spans="1:18" x14ac:dyDescent="0.3">
      <c r="A223" s="39" t="s">
        <v>251</v>
      </c>
      <c r="B223" s="39" t="str">
        <f>INDEX('R0.1 Generation process mapping'!$B$9:$B$21,MATCH($C223,'R0.1 Generation process mapping'!$A$9:$A$21,0))</f>
        <v>POWGEN - REN</v>
      </c>
      <c r="C223" s="494" t="s">
        <v>373</v>
      </c>
      <c r="D223" s="39" t="s">
        <v>353</v>
      </c>
      <c r="E223" s="39" t="str">
        <f>INDEX('R0. Region mapping'!$C$9:$C$24,MATCH($D223,'R0. Region mapping'!$A$9:$A$24,0))</f>
        <v>ASI</v>
      </c>
      <c r="F223" s="84">
        <v>1.7277397260273999</v>
      </c>
      <c r="G223" s="532">
        <v>3.0649297864313256</v>
      </c>
      <c r="H223" s="68">
        <v>3.0594591596633753</v>
      </c>
      <c r="I223" s="68">
        <v>10.555033013506877</v>
      </c>
      <c r="J223" s="68">
        <v>16.171982747337957</v>
      </c>
      <c r="K223" s="68">
        <v>21.788932481168981</v>
      </c>
      <c r="L223" s="68">
        <v>38.232347487791401</v>
      </c>
      <c r="M223" s="68">
        <v>93.832280889911289</v>
      </c>
      <c r="N223" s="68">
        <v>98.921370108395195</v>
      </c>
      <c r="O223" s="68">
        <v>125.28157583999999</v>
      </c>
      <c r="P223" s="68">
        <v>125.28157583999999</v>
      </c>
      <c r="Q223" s="68">
        <v>119.35017627544511</v>
      </c>
      <c r="R223" s="58"/>
    </row>
    <row r="224" spans="1:18" x14ac:dyDescent="0.3">
      <c r="A224" s="39" t="s">
        <v>251</v>
      </c>
      <c r="B224" s="39" t="str">
        <f>INDEX('R0.1 Generation process mapping'!$B$9:$B$21,MATCH($C224,'R0.1 Generation process mapping'!$A$9:$A$21,0))</f>
        <v>POWGEN - REN</v>
      </c>
      <c r="C224" s="494" t="s">
        <v>373</v>
      </c>
      <c r="D224" s="39" t="s">
        <v>355</v>
      </c>
      <c r="E224" s="39" t="str">
        <f>INDEX('R0. Region mapping'!$C$9:$C$24,MATCH($D224,'R0. Region mapping'!$A$9:$A$24,0))</f>
        <v>AFR</v>
      </c>
      <c r="F224" s="84">
        <v>5.3652968036529698E-2</v>
      </c>
      <c r="G224" s="532">
        <v>5.1882762225926006E-2</v>
      </c>
      <c r="H224" s="68">
        <v>4.72072476994169E-2</v>
      </c>
      <c r="I224" s="68">
        <v>4.0126424457002201E-2</v>
      </c>
      <c r="J224" s="68">
        <v>2.7317616304668103E-2</v>
      </c>
      <c r="K224" s="68">
        <v>1.4174001903546028E-2</v>
      </c>
      <c r="L224" s="68">
        <v>1.2000000000000001E-3</v>
      </c>
      <c r="M224" s="68">
        <v>1.2000000000000001E-3</v>
      </c>
      <c r="N224" s="68">
        <v>1.2000000000000001E-3</v>
      </c>
      <c r="O224" s="68">
        <v>1.2000000000000001E-3</v>
      </c>
      <c r="P224" s="68">
        <v>1.2000000000000001E-3</v>
      </c>
      <c r="Q224" s="68">
        <v>1.2000000000000001E-3</v>
      </c>
      <c r="R224" s="58"/>
    </row>
    <row r="225" spans="1:18" x14ac:dyDescent="0.3">
      <c r="A225" s="39" t="s">
        <v>251</v>
      </c>
      <c r="B225" s="39" t="str">
        <f>INDEX('R0.1 Generation process mapping'!$B$9:$B$21,MATCH($C225,'R0.1 Generation process mapping'!$A$9:$A$21,0))</f>
        <v>POWGEN - REN</v>
      </c>
      <c r="C225" s="494" t="s">
        <v>373</v>
      </c>
      <c r="D225" s="39" t="s">
        <v>357</v>
      </c>
      <c r="E225" s="39" t="str">
        <f>INDEX('R0. Region mapping'!$C$9:$C$24,MATCH($D225,'R0. Region mapping'!$A$9:$A$24,0))</f>
        <v>LAM</v>
      </c>
      <c r="F225" s="84">
        <v>4.1660958904109604</v>
      </c>
      <c r="G225" s="532">
        <v>4.1156612432426849</v>
      </c>
      <c r="H225" s="68">
        <v>3.9407102253219852</v>
      </c>
      <c r="I225" s="68">
        <v>3.6566797746338633</v>
      </c>
      <c r="J225" s="68">
        <v>3.0015882074225719</v>
      </c>
      <c r="K225" s="68">
        <v>6.2284003012584703</v>
      </c>
      <c r="L225" s="68">
        <v>5.5733087340471803</v>
      </c>
      <c r="M225" s="68">
        <v>5.1900835868090205</v>
      </c>
      <c r="N225" s="68">
        <v>4.8195252529151347</v>
      </c>
      <c r="O225" s="68">
        <v>0.56706325797406598</v>
      </c>
      <c r="P225" s="68"/>
      <c r="Q225" s="68">
        <v>22.3075255050259</v>
      </c>
      <c r="R225" s="58"/>
    </row>
    <row r="226" spans="1:18" x14ac:dyDescent="0.3">
      <c r="A226" s="39" t="s">
        <v>251</v>
      </c>
      <c r="B226" s="39" t="str">
        <f>INDEX('R0.1 Generation process mapping'!$B$9:$B$21,MATCH($C226,'R0.1 Generation process mapping'!$A$9:$A$21,0))</f>
        <v>POWGEN - REN</v>
      </c>
      <c r="C226" s="494" t="s">
        <v>373</v>
      </c>
      <c r="D226" s="39" t="s">
        <v>359</v>
      </c>
      <c r="E226" s="39" t="str">
        <f>INDEX('R0. Region mapping'!$C$9:$C$24,MATCH($D226,'R0. Region mapping'!$A$9:$A$24,0))</f>
        <v>ASI</v>
      </c>
      <c r="F226" s="84">
        <v>9.4223744292237406</v>
      </c>
      <c r="G226" s="532">
        <v>9.0939344555913504</v>
      </c>
      <c r="H226" s="68">
        <v>9.3813477881770293</v>
      </c>
      <c r="I226" s="68">
        <v>55.23316044640378</v>
      </c>
      <c r="J226" s="68">
        <v>84.156515632935921</v>
      </c>
      <c r="K226" s="68">
        <v>113.07987081946825</v>
      </c>
      <c r="L226" s="68">
        <v>220.97384118547012</v>
      </c>
      <c r="M226" s="68">
        <v>626.53196510405201</v>
      </c>
      <c r="N226" s="68">
        <v>630.21919040874002</v>
      </c>
      <c r="O226" s="68">
        <v>649.15514745600001</v>
      </c>
      <c r="P226" s="68">
        <v>649.15514745600001</v>
      </c>
      <c r="Q226" s="68">
        <v>649.15514745600001</v>
      </c>
      <c r="R226" s="58"/>
    </row>
    <row r="227" spans="1:18" x14ac:dyDescent="0.3">
      <c r="A227" s="39" t="s">
        <v>251</v>
      </c>
      <c r="B227" s="39" t="str">
        <f>INDEX('R0.1 Generation process mapping'!$B$9:$B$21,MATCH($C227,'R0.1 Generation process mapping'!$A$9:$A$21,0))</f>
        <v>POWGEN - REN</v>
      </c>
      <c r="C227" s="494" t="s">
        <v>373</v>
      </c>
      <c r="D227" s="39" t="s">
        <v>361</v>
      </c>
      <c r="E227" s="39" t="str">
        <f>INDEX('R0. Region mapping'!$C$9:$C$24,MATCH($D227,'R0. Region mapping'!$A$9:$A$24,0))</f>
        <v>ASI</v>
      </c>
      <c r="F227" s="84"/>
      <c r="G227" s="532"/>
      <c r="H227" s="68"/>
      <c r="I227" s="68">
        <v>8.0000000000000004E-4</v>
      </c>
      <c r="J227" s="68">
        <v>8.0000000000000004E-4</v>
      </c>
      <c r="K227" s="68">
        <v>8.6519375121192903E-4</v>
      </c>
      <c r="L227" s="68">
        <v>1.2000000000000001E-3</v>
      </c>
      <c r="M227" s="68">
        <v>1.2000000000000001E-3</v>
      </c>
      <c r="N227" s="68">
        <v>1.2000000000000001E-3</v>
      </c>
      <c r="O227" s="68">
        <v>1.2000000000000001E-3</v>
      </c>
      <c r="P227" s="68">
        <v>1.2000000000000001E-3</v>
      </c>
      <c r="Q227" s="68">
        <v>1.2000000000000001E-3</v>
      </c>
      <c r="R227" s="58"/>
    </row>
    <row r="228" spans="1:18" x14ac:dyDescent="0.3">
      <c r="A228" s="39" t="s">
        <v>251</v>
      </c>
      <c r="B228" s="39" t="str">
        <f>INDEX('R0.1 Generation process mapping'!$B$9:$B$21,MATCH($C228,'R0.1 Generation process mapping'!$A$9:$A$21,0))</f>
        <v>POWGEN - REN</v>
      </c>
      <c r="C228" s="494" t="s">
        <v>373</v>
      </c>
      <c r="D228" s="39" t="s">
        <v>363</v>
      </c>
      <c r="E228" s="39" t="str">
        <f>INDEX('R0. Region mapping'!$C$9:$C$24,MATCH($D228,'R0. Region mapping'!$A$9:$A$24,0))</f>
        <v>NAM</v>
      </c>
      <c r="F228" s="84">
        <v>9.5764840182648392</v>
      </c>
      <c r="G228" s="532">
        <v>9.3601610657674694</v>
      </c>
      <c r="H228" s="68">
        <v>8.6711536845240502</v>
      </c>
      <c r="I228" s="68">
        <v>17.199225584367909</v>
      </c>
      <c r="J228" s="68">
        <v>20.594444440245283</v>
      </c>
      <c r="K228" s="68">
        <v>39.929648480806989</v>
      </c>
      <c r="L228" s="68">
        <v>125.185575552</v>
      </c>
      <c r="M228" s="68">
        <v>125.185575552</v>
      </c>
      <c r="N228" s="68">
        <v>125.185575552</v>
      </c>
      <c r="O228" s="68">
        <v>111.8720271290632</v>
      </c>
      <c r="P228" s="68">
        <v>43.499535553119102</v>
      </c>
      <c r="Q228" s="68">
        <v>33.855773289785802</v>
      </c>
      <c r="R228" s="58"/>
    </row>
    <row r="229" spans="1:18" x14ac:dyDescent="0.3">
      <c r="A229" s="39" t="s">
        <v>251</v>
      </c>
      <c r="B229" s="39" t="str">
        <f>INDEX('R0.1 Generation process mapping'!$B$9:$B$21,MATCH($C229,'R0.1 Generation process mapping'!$A$9:$A$21,0))</f>
        <v>POWGEN - REN</v>
      </c>
      <c r="C229" s="494" t="s">
        <v>373</v>
      </c>
      <c r="D229" s="39" t="s">
        <v>365</v>
      </c>
      <c r="E229" s="39" t="str">
        <f>INDEX('R0. Region mapping'!$C$9:$C$24,MATCH($D229,'R0. Region mapping'!$A$9:$A$24,0))</f>
        <v>EUR</v>
      </c>
      <c r="F229" s="84">
        <v>3.3710045662100501</v>
      </c>
      <c r="G229" s="532">
        <v>3.3218248219348387</v>
      </c>
      <c r="H229" s="68">
        <v>3.1586794612468112</v>
      </c>
      <c r="I229" s="68">
        <v>10.979095283129316</v>
      </c>
      <c r="J229" s="68">
        <v>15.537688176086215</v>
      </c>
      <c r="K229" s="68">
        <v>20.096281069043059</v>
      </c>
      <c r="L229" s="68">
        <v>39.005756693600503</v>
      </c>
      <c r="M229" s="68">
        <v>112.705538112</v>
      </c>
      <c r="N229" s="68">
        <v>112.705538112</v>
      </c>
      <c r="O229" s="68">
        <v>112.705538112</v>
      </c>
      <c r="P229" s="68">
        <v>98.354655380399493</v>
      </c>
      <c r="Q229" s="68">
        <v>24.654873962</v>
      </c>
      <c r="R229" s="58"/>
    </row>
    <row r="230" spans="1:18" x14ac:dyDescent="0.3">
      <c r="A230" s="39" t="s">
        <v>251</v>
      </c>
      <c r="B230" s="39" t="str">
        <f>INDEX('R0.1 Generation process mapping'!$B$9:$B$21,MATCH($C230,'R0.1 Generation process mapping'!$A$9:$A$21,0))</f>
        <v>POWGEN - REN</v>
      </c>
      <c r="C230" s="494" t="s">
        <v>298</v>
      </c>
      <c r="D230" s="39" t="s">
        <v>258</v>
      </c>
      <c r="E230" s="39" t="str">
        <f>INDEX('R0. Region mapping'!$C$9:$C$24,MATCH($D230,'R0. Region mapping'!$A$9:$A$24,0))</f>
        <v>AFR</v>
      </c>
      <c r="F230" s="84">
        <v>26.010497847680501</v>
      </c>
      <c r="G230" s="532">
        <v>26.010497847680501</v>
      </c>
      <c r="H230" s="68">
        <v>26.010497847680501</v>
      </c>
      <c r="I230" s="68">
        <v>40.491011432265303</v>
      </c>
      <c r="J230" s="68">
        <v>67.123288507898195</v>
      </c>
      <c r="K230" s="68">
        <v>167.5663899358135</v>
      </c>
      <c r="L230" s="68">
        <v>201.82109275208921</v>
      </c>
      <c r="M230" s="68">
        <v>336.48012704342534</v>
      </c>
      <c r="N230" s="68">
        <v>428.35896142933262</v>
      </c>
      <c r="O230" s="68">
        <v>475.72162177355648</v>
      </c>
      <c r="P230" s="68">
        <v>527.51933925140384</v>
      </c>
      <c r="Q230" s="68">
        <v>596.37589296882948</v>
      </c>
      <c r="R230" s="58"/>
    </row>
    <row r="231" spans="1:18" x14ac:dyDescent="0.3">
      <c r="A231" s="39" t="s">
        <v>251</v>
      </c>
      <c r="B231" s="39" t="str">
        <f>INDEX('R0.1 Generation process mapping'!$B$9:$B$21,MATCH($C231,'R0.1 Generation process mapping'!$A$9:$A$21,0))</f>
        <v>POWGEN - REN</v>
      </c>
      <c r="C231" s="494" t="s">
        <v>298</v>
      </c>
      <c r="D231" s="39" t="s">
        <v>261</v>
      </c>
      <c r="E231" s="39" t="str">
        <f>INDEX('R0. Region mapping'!$C$9:$C$24,MATCH($D231,'R0. Region mapping'!$A$9:$A$24,0))</f>
        <v>AUS</v>
      </c>
      <c r="F231" s="84">
        <v>15.8474518958036</v>
      </c>
      <c r="G231" s="532">
        <v>15.8474518958036</v>
      </c>
      <c r="H231" s="68">
        <v>15.85490322735888</v>
      </c>
      <c r="I231" s="68">
        <v>16.512473103344888</v>
      </c>
      <c r="J231" s="68">
        <v>16.819642053116581</v>
      </c>
      <c r="K231" s="68">
        <v>17.758936609292142</v>
      </c>
      <c r="L231" s="68">
        <v>17.758936609292142</v>
      </c>
      <c r="M231" s="68">
        <v>17.758936609292142</v>
      </c>
      <c r="N231" s="68">
        <v>17.758936609292142</v>
      </c>
      <c r="O231" s="68">
        <v>17.758936609292142</v>
      </c>
      <c r="P231" s="68">
        <v>17.758936609292142</v>
      </c>
      <c r="Q231" s="68">
        <v>17.758936609292142</v>
      </c>
      <c r="R231" s="58"/>
    </row>
    <row r="232" spans="1:18" x14ac:dyDescent="0.3">
      <c r="A232" s="39" t="s">
        <v>251</v>
      </c>
      <c r="B232" s="39" t="str">
        <f>INDEX('R0.1 Generation process mapping'!$B$9:$B$21,MATCH($C232,'R0.1 Generation process mapping'!$A$9:$A$21,0))</f>
        <v>POWGEN - REN</v>
      </c>
      <c r="C232" s="494" t="s">
        <v>298</v>
      </c>
      <c r="D232" s="39" t="s">
        <v>341</v>
      </c>
      <c r="E232" s="39" t="str">
        <f>INDEX('R0. Region mapping'!$C$9:$C$24,MATCH($D232,'R0. Region mapping'!$A$9:$A$24,0))</f>
        <v>NAM</v>
      </c>
      <c r="F232" s="84">
        <v>65.0328344737121</v>
      </c>
      <c r="G232" s="532">
        <v>65.0328344737121</v>
      </c>
      <c r="H232" s="68">
        <v>65.198859542057619</v>
      </c>
      <c r="I232" s="68">
        <v>74.680129434808663</v>
      </c>
      <c r="J232" s="68">
        <v>81.386427048594769</v>
      </c>
      <c r="K232" s="68">
        <v>103.8072882848322</v>
      </c>
      <c r="L232" s="68">
        <v>133.16271597067799</v>
      </c>
      <c r="M232" s="68">
        <v>163.55359211621015</v>
      </c>
      <c r="N232" s="68">
        <v>164.61470535473825</v>
      </c>
      <c r="O232" s="68">
        <v>167.66675592505891</v>
      </c>
      <c r="P232" s="68">
        <v>178.49960808982658</v>
      </c>
      <c r="Q232" s="68">
        <v>178.49960808982658</v>
      </c>
      <c r="R232" s="58"/>
    </row>
    <row r="233" spans="1:18" x14ac:dyDescent="0.3">
      <c r="A233" s="39" t="s">
        <v>251</v>
      </c>
      <c r="B233" s="39" t="str">
        <f>INDEX('R0.1 Generation process mapping'!$B$9:$B$21,MATCH($C233,'R0.1 Generation process mapping'!$A$9:$A$21,0))</f>
        <v>POWGEN - REN</v>
      </c>
      <c r="C233" s="494" t="s">
        <v>298</v>
      </c>
      <c r="D233" s="39" t="s">
        <v>343</v>
      </c>
      <c r="E233" s="39" t="str">
        <f>INDEX('R0. Region mapping'!$C$9:$C$24,MATCH($D233,'R0. Region mapping'!$A$9:$A$24,0))</f>
        <v>ASI</v>
      </c>
      <c r="F233" s="84">
        <v>113.303938356164</v>
      </c>
      <c r="G233" s="532">
        <v>113.303938356164</v>
      </c>
      <c r="H233" s="68">
        <v>114.20524655433712</v>
      </c>
      <c r="I233" s="68">
        <v>203.18678075515999</v>
      </c>
      <c r="J233" s="68">
        <v>249.1182027327653</v>
      </c>
      <c r="K233" s="68">
        <v>359.10442986786336</v>
      </c>
      <c r="L233" s="68">
        <v>487.11900458276824</v>
      </c>
      <c r="M233" s="68">
        <v>610.42772786175897</v>
      </c>
      <c r="N233" s="68">
        <v>692.24734070369504</v>
      </c>
      <c r="O233" s="68">
        <v>692.24734070369504</v>
      </c>
      <c r="P233" s="68">
        <v>805.86281344096301</v>
      </c>
      <c r="Q233" s="68">
        <v>888.26725647328317</v>
      </c>
      <c r="R233" s="58"/>
    </row>
    <row r="234" spans="1:18" x14ac:dyDescent="0.3">
      <c r="A234" s="39" t="s">
        <v>251</v>
      </c>
      <c r="B234" s="39" t="str">
        <f>INDEX('R0.1 Generation process mapping'!$B$9:$B$21,MATCH($C234,'R0.1 Generation process mapping'!$A$9:$A$21,0))</f>
        <v>POWGEN - REN</v>
      </c>
      <c r="C234" s="494" t="s">
        <v>298</v>
      </c>
      <c r="D234" s="39" t="s">
        <v>345</v>
      </c>
      <c r="E234" s="39" t="str">
        <f>INDEX('R0. Region mapping'!$C$9:$C$24,MATCH($D234,'R0. Region mapping'!$A$9:$A$24,0))</f>
        <v>LAM</v>
      </c>
      <c r="F234" s="84">
        <v>128.552732041007</v>
      </c>
      <c r="G234" s="532">
        <v>128.552732041007</v>
      </c>
      <c r="H234" s="68">
        <v>130.7870037629724</v>
      </c>
      <c r="I234" s="68">
        <v>200.68307519263072</v>
      </c>
      <c r="J234" s="68">
        <v>221.24711234612872</v>
      </c>
      <c r="K234" s="68">
        <v>242.70842095533331</v>
      </c>
      <c r="L234" s="68">
        <v>266.02852414297632</v>
      </c>
      <c r="M234" s="68">
        <v>439.9277289285107</v>
      </c>
      <c r="N234" s="68">
        <v>473.95050606671072</v>
      </c>
      <c r="O234" s="68">
        <v>504.99617503627161</v>
      </c>
      <c r="P234" s="68">
        <v>529.75339911570268</v>
      </c>
      <c r="Q234" s="68">
        <v>543.61400146025073</v>
      </c>
      <c r="R234" s="58"/>
    </row>
    <row r="235" spans="1:18" x14ac:dyDescent="0.3">
      <c r="A235" s="39" t="s">
        <v>251</v>
      </c>
      <c r="B235" s="39" t="str">
        <f>INDEX('R0.1 Generation process mapping'!$B$9:$B$21,MATCH($C235,'R0.1 Generation process mapping'!$A$9:$A$21,0))</f>
        <v>POWGEN - REN</v>
      </c>
      <c r="C235" s="494" t="s">
        <v>298</v>
      </c>
      <c r="D235" s="39" t="s">
        <v>347</v>
      </c>
      <c r="E235" s="39" t="str">
        <f>INDEX('R0. Region mapping'!$C$9:$C$24,MATCH($D235,'R0. Region mapping'!$A$9:$A$24,0))</f>
        <v>EUR</v>
      </c>
      <c r="F235" s="84">
        <v>23.233964145063801</v>
      </c>
      <c r="G235" s="532">
        <v>23.233964145063801</v>
      </c>
      <c r="H235" s="68">
        <v>23.290406496883527</v>
      </c>
      <c r="I235" s="68">
        <v>30.711529252657737</v>
      </c>
      <c r="J235" s="68">
        <v>32.009373024949959</v>
      </c>
      <c r="K235" s="68">
        <v>36.733236946550001</v>
      </c>
      <c r="L235" s="68">
        <v>41.046973637370918</v>
      </c>
      <c r="M235" s="68">
        <v>44.605367291144155</v>
      </c>
      <c r="N235" s="68">
        <v>46.663729787761284</v>
      </c>
      <c r="O235" s="68">
        <v>47.499517528524436</v>
      </c>
      <c r="P235" s="68">
        <v>51.669116226951047</v>
      </c>
      <c r="Q235" s="68">
        <v>56.296056668266772</v>
      </c>
      <c r="R235" s="58"/>
    </row>
    <row r="236" spans="1:18" x14ac:dyDescent="0.3">
      <c r="A236" s="39" t="s">
        <v>251</v>
      </c>
      <c r="B236" s="39" t="str">
        <f>INDEX('R0.1 Generation process mapping'!$B$9:$B$21,MATCH($C236,'R0.1 Generation process mapping'!$A$9:$A$21,0))</f>
        <v>POWGEN - REN</v>
      </c>
      <c r="C236" s="494" t="s">
        <v>298</v>
      </c>
      <c r="D236" s="39" t="s">
        <v>349</v>
      </c>
      <c r="E236" s="39" t="str">
        <f>INDEX('R0. Region mapping'!$C$9:$C$24,MATCH($D236,'R0. Region mapping'!$A$9:$A$24,0))</f>
        <v>ASI</v>
      </c>
      <c r="F236" s="84">
        <v>70.484254749868597</v>
      </c>
      <c r="G236" s="532">
        <v>70.484254749868597</v>
      </c>
      <c r="H236" s="68">
        <v>70.484254749868597</v>
      </c>
      <c r="I236" s="68">
        <v>72.981129910002394</v>
      </c>
      <c r="J236" s="68">
        <v>112.73920191141019</v>
      </c>
      <c r="K236" s="68">
        <v>187.64895751549693</v>
      </c>
      <c r="L236" s="68">
        <v>268.4963998389531</v>
      </c>
      <c r="M236" s="68">
        <v>272.08142517385409</v>
      </c>
      <c r="N236" s="68">
        <v>272.08142517385409</v>
      </c>
      <c r="O236" s="68">
        <v>272.08142517385409</v>
      </c>
      <c r="P236" s="68">
        <v>471.88716457173189</v>
      </c>
      <c r="Q236" s="68">
        <v>517.25515399360984</v>
      </c>
      <c r="R236" s="58"/>
    </row>
    <row r="237" spans="1:18" x14ac:dyDescent="0.3">
      <c r="A237" s="39" t="s">
        <v>251</v>
      </c>
      <c r="B237" s="39" t="str">
        <f>INDEX('R0.1 Generation process mapping'!$B$9:$B$21,MATCH($C237,'R0.1 Generation process mapping'!$A$9:$A$21,0))</f>
        <v>POWGEN - REN</v>
      </c>
      <c r="C237" s="494" t="s">
        <v>298</v>
      </c>
      <c r="D237" s="39" t="s">
        <v>351</v>
      </c>
      <c r="E237" s="39" t="str">
        <f>INDEX('R0. Region mapping'!$C$9:$C$24,MATCH($D237,'R0. Region mapping'!$A$9:$A$24,0))</f>
        <v>ASI</v>
      </c>
      <c r="F237" s="84">
        <v>31.7851376496791</v>
      </c>
      <c r="G237" s="532">
        <v>31.7851376496791</v>
      </c>
      <c r="H237" s="68">
        <v>32.060647731763638</v>
      </c>
      <c r="I237" s="68">
        <v>63.359359606531157</v>
      </c>
      <c r="J237" s="68">
        <v>69.306545913241621</v>
      </c>
      <c r="K237" s="68">
        <v>95.296471945979619</v>
      </c>
      <c r="L237" s="68">
        <v>148.55906371933412</v>
      </c>
      <c r="M237" s="68">
        <v>152.53994038918833</v>
      </c>
      <c r="N237" s="68">
        <v>152.53994038918833</v>
      </c>
      <c r="O237" s="68">
        <v>152.53994038918833</v>
      </c>
      <c r="P237" s="68">
        <v>210.08148720976578</v>
      </c>
      <c r="Q237" s="68">
        <v>281.3286222743464</v>
      </c>
      <c r="R237" s="58"/>
    </row>
    <row r="238" spans="1:18" x14ac:dyDescent="0.3">
      <c r="A238" s="39" t="s">
        <v>251</v>
      </c>
      <c r="B238" s="39" t="str">
        <f>INDEX('R0.1 Generation process mapping'!$B$9:$B$21,MATCH($C238,'R0.1 Generation process mapping'!$A$9:$A$21,0))</f>
        <v>POWGEN - REN</v>
      </c>
      <c r="C238" s="494" t="s">
        <v>298</v>
      </c>
      <c r="D238" s="39" t="s">
        <v>353</v>
      </c>
      <c r="E238" s="39" t="str">
        <f>INDEX('R0. Region mapping'!$C$9:$C$24,MATCH($D238,'R0. Region mapping'!$A$9:$A$24,0))</f>
        <v>ASI</v>
      </c>
      <c r="F238" s="84">
        <v>16.082619712378602</v>
      </c>
      <c r="G238" s="532">
        <v>16.082619712378602</v>
      </c>
      <c r="H238" s="68">
        <v>16.125618071759121</v>
      </c>
      <c r="I238" s="68">
        <v>17.750470328946225</v>
      </c>
      <c r="J238" s="68">
        <v>18.399682926877997</v>
      </c>
      <c r="K238" s="68">
        <v>19.83976699147469</v>
      </c>
      <c r="L238" s="68">
        <v>21.92322283355751</v>
      </c>
      <c r="M238" s="68">
        <v>22.58400613553264</v>
      </c>
      <c r="N238" s="68">
        <v>22.768014620731389</v>
      </c>
      <c r="O238" s="68">
        <v>25.333362608388672</v>
      </c>
      <c r="P238" s="68">
        <v>26.600394160066251</v>
      </c>
      <c r="Q238" s="68">
        <v>26.944713216172691</v>
      </c>
      <c r="R238" s="58"/>
    </row>
    <row r="239" spans="1:18" x14ac:dyDescent="0.3">
      <c r="A239" s="39" t="s">
        <v>251</v>
      </c>
      <c r="B239" s="39" t="str">
        <f>INDEX('R0.1 Generation process mapping'!$B$9:$B$21,MATCH($C239,'R0.1 Generation process mapping'!$A$9:$A$21,0))</f>
        <v>POWGEN - REN</v>
      </c>
      <c r="C239" s="494" t="s">
        <v>298</v>
      </c>
      <c r="D239" s="39" t="s">
        <v>355</v>
      </c>
      <c r="E239" s="39" t="str">
        <f>INDEX('R0. Region mapping'!$C$9:$C$24,MATCH($D239,'R0. Region mapping'!$A$9:$A$24,0))</f>
        <v>AFR</v>
      </c>
      <c r="F239" s="84">
        <v>22.4557537336844</v>
      </c>
      <c r="G239" s="532">
        <v>22.4557537336844</v>
      </c>
      <c r="H239" s="68">
        <v>22.632820952108439</v>
      </c>
      <c r="I239" s="68">
        <v>29.949002791713568</v>
      </c>
      <c r="J239" s="68">
        <v>32.192422950675216</v>
      </c>
      <c r="K239" s="68">
        <v>37.844898382360434</v>
      </c>
      <c r="L239" s="68">
        <v>57.46619852353561</v>
      </c>
      <c r="M239" s="68">
        <v>58.284175505564512</v>
      </c>
      <c r="N239" s="68">
        <v>59.002871289684109</v>
      </c>
      <c r="O239" s="68">
        <v>59.920129469622296</v>
      </c>
      <c r="P239" s="68">
        <v>60.738106451651184</v>
      </c>
      <c r="Q239" s="68">
        <v>69.607002427443987</v>
      </c>
      <c r="R239" s="58"/>
    </row>
    <row r="240" spans="1:18" x14ac:dyDescent="0.3">
      <c r="A240" s="39" t="s">
        <v>251</v>
      </c>
      <c r="B240" s="39" t="str">
        <f>INDEX('R0.1 Generation process mapping'!$B$9:$B$21,MATCH($C240,'R0.1 Generation process mapping'!$A$9:$A$21,0))</f>
        <v>POWGEN - REN</v>
      </c>
      <c r="C240" s="494" t="s">
        <v>298</v>
      </c>
      <c r="D240" s="39" t="s">
        <v>357</v>
      </c>
      <c r="E240" s="39" t="str">
        <f>INDEX('R0. Region mapping'!$C$9:$C$24,MATCH($D240,'R0. Region mapping'!$A$9:$A$24,0))</f>
        <v>LAM</v>
      </c>
      <c r="F240" s="84">
        <v>8.5625459168226694</v>
      </c>
      <c r="G240" s="532">
        <v>8.5625459168226694</v>
      </c>
      <c r="H240" s="68">
        <v>8.574809190961556</v>
      </c>
      <c r="I240" s="68">
        <v>9.1045745022360496</v>
      </c>
      <c r="J240" s="68">
        <v>9.3920580598096226</v>
      </c>
      <c r="K240" s="68">
        <v>10.233441897310877</v>
      </c>
      <c r="L240" s="68">
        <v>11.374230974137687</v>
      </c>
      <c r="M240" s="68">
        <v>11.430336851037014</v>
      </c>
      <c r="N240" s="68">
        <v>11.499362561632305</v>
      </c>
      <c r="O240" s="68">
        <v>11.587458803559111</v>
      </c>
      <c r="P240" s="68">
        <v>11.666019779820159</v>
      </c>
      <c r="Q240" s="68">
        <v>11.936354602159479</v>
      </c>
      <c r="R240" s="58"/>
    </row>
    <row r="241" spans="1:18" x14ac:dyDescent="0.3">
      <c r="A241" s="39" t="s">
        <v>251</v>
      </c>
      <c r="B241" s="39" t="str">
        <f>INDEX('R0.1 Generation process mapping'!$B$9:$B$21,MATCH($C241,'R0.1 Generation process mapping'!$A$9:$A$21,0))</f>
        <v>POWGEN - REN</v>
      </c>
      <c r="C241" s="494" t="s">
        <v>298</v>
      </c>
      <c r="D241" s="39" t="s">
        <v>359</v>
      </c>
      <c r="E241" s="39" t="str">
        <f>INDEX('R0. Region mapping'!$C$9:$C$24,MATCH($D241,'R0. Region mapping'!$A$9:$A$24,0))</f>
        <v>ASI</v>
      </c>
      <c r="F241" s="84">
        <v>34.404832192626401</v>
      </c>
      <c r="G241" s="532">
        <v>34.404832192626401</v>
      </c>
      <c r="H241" s="68">
        <v>34.979142398716419</v>
      </c>
      <c r="I241" s="68">
        <v>63.857613981738027</v>
      </c>
      <c r="J241" s="68">
        <v>85.507753847868315</v>
      </c>
      <c r="K241" s="68">
        <v>133.1267800364889</v>
      </c>
      <c r="L241" s="68">
        <v>175.5165647986604</v>
      </c>
      <c r="M241" s="68">
        <v>179.97450299857601</v>
      </c>
      <c r="N241" s="68">
        <v>281.21262954072756</v>
      </c>
      <c r="O241" s="68">
        <v>331.49958366844749</v>
      </c>
      <c r="P241" s="68">
        <v>395.13073125599283</v>
      </c>
      <c r="Q241" s="68">
        <v>442.16374671232575</v>
      </c>
      <c r="R241" s="58"/>
    </row>
    <row r="242" spans="1:18" x14ac:dyDescent="0.3">
      <c r="A242" s="39" t="s">
        <v>251</v>
      </c>
      <c r="B242" s="39" t="str">
        <f>INDEX('R0.1 Generation process mapping'!$B$9:$B$21,MATCH($C242,'R0.1 Generation process mapping'!$A$9:$A$21,0))</f>
        <v>POWGEN - REN</v>
      </c>
      <c r="C242" s="494" t="s">
        <v>298</v>
      </c>
      <c r="D242" s="39" t="s">
        <v>361</v>
      </c>
      <c r="E242" s="39" t="str">
        <f>INDEX('R0. Region mapping'!$C$9:$C$24,MATCH($D242,'R0. Region mapping'!$A$9:$A$24,0))</f>
        <v>ASI</v>
      </c>
      <c r="F242" s="84">
        <v>1.3091885768261999</v>
      </c>
      <c r="G242" s="532">
        <v>1.3091885768261999</v>
      </c>
      <c r="H242" s="68">
        <v>1.3202005113323549</v>
      </c>
      <c r="I242" s="68">
        <v>1.515596224560452</v>
      </c>
      <c r="J242" s="68">
        <v>2.2127110820407419</v>
      </c>
      <c r="K242" s="68">
        <v>3.8970113561570257</v>
      </c>
      <c r="L242" s="68">
        <v>4.7752900737247197</v>
      </c>
      <c r="M242" s="68">
        <v>4.7752900737247197</v>
      </c>
      <c r="N242" s="68">
        <v>5.0746484703140098</v>
      </c>
      <c r="O242" s="68">
        <v>5.4975488799972796</v>
      </c>
      <c r="P242" s="68">
        <v>7.6472991191825797</v>
      </c>
      <c r="Q242" s="68">
        <v>10.25931776376296</v>
      </c>
      <c r="R242" s="58"/>
    </row>
    <row r="243" spans="1:18" x14ac:dyDescent="0.3">
      <c r="A243" s="39" t="s">
        <v>251</v>
      </c>
      <c r="B243" s="39" t="str">
        <f>INDEX('R0.1 Generation process mapping'!$B$9:$B$21,MATCH($C243,'R0.1 Generation process mapping'!$A$9:$A$21,0))</f>
        <v>POWGEN - REN</v>
      </c>
      <c r="C243" s="494" t="s">
        <v>298</v>
      </c>
      <c r="D243" s="39" t="s">
        <v>363</v>
      </c>
      <c r="E243" s="39" t="str">
        <f>INDEX('R0. Region mapping'!$C$9:$C$24,MATCH($D243,'R0. Region mapping'!$A$9:$A$24,0))</f>
        <v>NAM</v>
      </c>
      <c r="F243" s="84">
        <v>77.951632792036406</v>
      </c>
      <c r="G243" s="532">
        <v>77.951632792036406</v>
      </c>
      <c r="H243" s="68">
        <v>77.951632792036406</v>
      </c>
      <c r="I243" s="68">
        <v>85.712203701817543</v>
      </c>
      <c r="J243" s="68">
        <v>96.975273628996305</v>
      </c>
      <c r="K243" s="68">
        <v>161.97266978532181</v>
      </c>
      <c r="L243" s="68">
        <v>231.76954578914939</v>
      </c>
      <c r="M243" s="68">
        <v>318.21332055515296</v>
      </c>
      <c r="N243" s="68">
        <v>393.27178500048598</v>
      </c>
      <c r="O243" s="68">
        <v>468.33024944581797</v>
      </c>
      <c r="P243" s="68">
        <v>592.66069593314444</v>
      </c>
      <c r="Q243" s="68">
        <v>616.95527115850973</v>
      </c>
      <c r="R243" s="58"/>
    </row>
    <row r="244" spans="1:18" x14ac:dyDescent="0.3">
      <c r="A244" s="39" t="s">
        <v>251</v>
      </c>
      <c r="B244" s="39" t="str">
        <f>INDEX('R0.1 Generation process mapping'!$B$9:$B$21,MATCH($C244,'R0.1 Generation process mapping'!$A$9:$A$21,0))</f>
        <v>POWGEN - REN</v>
      </c>
      <c r="C244" s="494" t="s">
        <v>298</v>
      </c>
      <c r="D244" s="39" t="s">
        <v>365</v>
      </c>
      <c r="E244" s="39" t="str">
        <f>INDEX('R0. Region mapping'!$C$9:$C$24,MATCH($D244,'R0. Region mapping'!$A$9:$A$24,0))</f>
        <v>EUR</v>
      </c>
      <c r="F244" s="84">
        <v>103.223597460593</v>
      </c>
      <c r="G244" s="532">
        <v>103.223597460593</v>
      </c>
      <c r="H244" s="68">
        <v>103.223597460593</v>
      </c>
      <c r="I244" s="68">
        <v>109.93466454710402</v>
      </c>
      <c r="J244" s="68">
        <v>113.5873132484363</v>
      </c>
      <c r="K244" s="68">
        <v>120.6954739992626</v>
      </c>
      <c r="L244" s="68">
        <v>165.20638264263516</v>
      </c>
      <c r="M244" s="68">
        <v>214.43839761939068</v>
      </c>
      <c r="N244" s="68">
        <v>214.43839761939068</v>
      </c>
      <c r="O244" s="68">
        <v>215.22347254150137</v>
      </c>
      <c r="P244" s="68">
        <v>221.78306337067113</v>
      </c>
      <c r="Q244" s="68">
        <v>230.74771976306508</v>
      </c>
      <c r="R244" s="58"/>
    </row>
    <row r="245" spans="1:18" x14ac:dyDescent="0.3">
      <c r="A245" s="39" t="s">
        <v>251</v>
      </c>
      <c r="B245" s="39" t="str">
        <f>INDEX('R0.1 Generation process mapping'!$B$9:$B$21,MATCH($C245,'R0.1 Generation process mapping'!$A$9:$A$21,0))</f>
        <v/>
      </c>
      <c r="C245" s="494" t="s">
        <v>374</v>
      </c>
      <c r="D245" s="39" t="s">
        <v>258</v>
      </c>
      <c r="E245" s="39" t="str">
        <f>INDEX('R0. Region mapping'!$C$9:$C$24,MATCH($D245,'R0. Region mapping'!$A$9:$A$24,0))</f>
        <v>AFR</v>
      </c>
      <c r="F245" s="84">
        <v>1.5624442736356601</v>
      </c>
      <c r="G245" s="532">
        <v>1.5614665641814001</v>
      </c>
      <c r="H245" s="68">
        <v>2.5011837270890798</v>
      </c>
      <c r="I245" s="68">
        <v>8.2631775655389781</v>
      </c>
      <c r="J245" s="68">
        <v>8.073678609042183</v>
      </c>
      <c r="K245" s="68">
        <v>15.103968161216937</v>
      </c>
      <c r="L245" s="68">
        <v>23.134048801821038</v>
      </c>
      <c r="M245" s="68">
        <v>51.737305831926278</v>
      </c>
      <c r="N245" s="68">
        <v>61.473236631691613</v>
      </c>
      <c r="O245" s="68">
        <v>72.121290271460538</v>
      </c>
      <c r="P245" s="68">
        <v>80.185928505493379</v>
      </c>
      <c r="Q245" s="68">
        <v>85.691399998248215</v>
      </c>
      <c r="R245" s="58"/>
    </row>
    <row r="246" spans="1:18" x14ac:dyDescent="0.3">
      <c r="A246" s="39" t="s">
        <v>251</v>
      </c>
      <c r="B246" s="39" t="str">
        <f>INDEX('R0.1 Generation process mapping'!$B$9:$B$21,MATCH($C246,'R0.1 Generation process mapping'!$A$9:$A$21,0))</f>
        <v/>
      </c>
      <c r="C246" s="494" t="s">
        <v>374</v>
      </c>
      <c r="D246" s="39" t="s">
        <v>261</v>
      </c>
      <c r="E246" s="39" t="str">
        <f>INDEX('R0. Region mapping'!$C$9:$C$24,MATCH($D246,'R0. Region mapping'!$A$9:$A$24,0))</f>
        <v>AUS</v>
      </c>
      <c r="F246" s="84"/>
      <c r="G246" s="532"/>
      <c r="H246" s="68">
        <v>0.41957039636557802</v>
      </c>
      <c r="I246" s="68">
        <v>2.8538812785388101</v>
      </c>
      <c r="J246" s="68">
        <v>2.8538812785388101</v>
      </c>
      <c r="K246" s="68">
        <v>4.3125317097919798</v>
      </c>
      <c r="L246" s="68">
        <v>6.5359477124182996</v>
      </c>
      <c r="M246" s="68">
        <v>9.7087921926761602</v>
      </c>
      <c r="N246" s="68">
        <v>11.542364282090301</v>
      </c>
      <c r="O246" s="68">
        <v>13.5195630763721</v>
      </c>
      <c r="P246" s="68">
        <v>15.0397678097114</v>
      </c>
      <c r="Q246" s="68">
        <v>16.060076998836099</v>
      </c>
      <c r="R246" s="58"/>
    </row>
    <row r="247" spans="1:18" x14ac:dyDescent="0.3">
      <c r="A247" s="39" t="s">
        <v>251</v>
      </c>
      <c r="B247" s="39" t="str">
        <f>INDEX('R0.1 Generation process mapping'!$B$9:$B$21,MATCH($C247,'R0.1 Generation process mapping'!$A$9:$A$21,0))</f>
        <v/>
      </c>
      <c r="C247" s="494" t="s">
        <v>374</v>
      </c>
      <c r="D247" s="39" t="s">
        <v>341</v>
      </c>
      <c r="E247" s="39" t="str">
        <f>INDEX('R0. Region mapping'!$C$9:$C$24,MATCH($D247,'R0. Region mapping'!$A$9:$A$24,0))</f>
        <v>NAM</v>
      </c>
      <c r="F247" s="84">
        <v>13.425599091425299</v>
      </c>
      <c r="G247" s="532">
        <v>13.4273594548552</v>
      </c>
      <c r="H247" s="68">
        <v>13.803340461525419</v>
      </c>
      <c r="I247" s="68">
        <v>18.56780122676011</v>
      </c>
      <c r="J247" s="68">
        <v>16.939495461813081</v>
      </c>
      <c r="K247" s="68">
        <v>15.311189696866041</v>
      </c>
      <c r="L247" s="68">
        <v>12.70117425660951</v>
      </c>
      <c r="M247" s="68">
        <v>10.27075948424463</v>
      </c>
      <c r="N247" s="68">
        <v>10.024295480744026</v>
      </c>
      <c r="O247" s="68">
        <v>9.7778314772434189</v>
      </c>
      <c r="P247" s="68">
        <v>9.6301605105784329</v>
      </c>
      <c r="Q247" s="68">
        <v>9.390513573016797</v>
      </c>
      <c r="R247" s="58"/>
    </row>
    <row r="248" spans="1:18" x14ac:dyDescent="0.3">
      <c r="A248" s="39" t="s">
        <v>251</v>
      </c>
      <c r="B248" s="39" t="str">
        <f>INDEX('R0.1 Generation process mapping'!$B$9:$B$21,MATCH($C248,'R0.1 Generation process mapping'!$A$9:$A$21,0))</f>
        <v/>
      </c>
      <c r="C248" s="494" t="s">
        <v>374</v>
      </c>
      <c r="D248" s="39" t="s">
        <v>343</v>
      </c>
      <c r="E248" s="39" t="str">
        <f>INDEX('R0. Region mapping'!$C$9:$C$24,MATCH($D248,'R0. Region mapping'!$A$9:$A$24,0))</f>
        <v>ASI</v>
      </c>
      <c r="F248" s="84">
        <v>7.1901060000000001</v>
      </c>
      <c r="G248" s="532">
        <v>7.1900636000000002</v>
      </c>
      <c r="H248" s="68">
        <v>18.685396727183601</v>
      </c>
      <c r="I248" s="68">
        <v>86.771362544008426</v>
      </c>
      <c r="J248" s="68">
        <v>85.899320188903559</v>
      </c>
      <c r="K248" s="68">
        <v>85.027277833798706</v>
      </c>
      <c r="L248" s="68">
        <v>140.00660028890343</v>
      </c>
      <c r="M248" s="68">
        <v>159.99012207273276</v>
      </c>
      <c r="N248" s="68">
        <v>206.04468871286207</v>
      </c>
      <c r="O248" s="68">
        <v>210.09310738390937</v>
      </c>
      <c r="P248" s="68">
        <v>212.73323823450167</v>
      </c>
      <c r="Q248" s="68">
        <v>127.02615805456297</v>
      </c>
      <c r="R248" s="58"/>
    </row>
    <row r="249" spans="1:18" x14ac:dyDescent="0.3">
      <c r="A249" s="39" t="s">
        <v>251</v>
      </c>
      <c r="B249" s="39" t="str">
        <f>INDEX('R0.1 Generation process mapping'!$B$9:$B$21,MATCH($C249,'R0.1 Generation process mapping'!$A$9:$A$21,0))</f>
        <v/>
      </c>
      <c r="C249" s="494" t="s">
        <v>374</v>
      </c>
      <c r="D249" s="39" t="s">
        <v>345</v>
      </c>
      <c r="E249" s="39" t="str">
        <f>INDEX('R0. Region mapping'!$C$9:$C$24,MATCH($D249,'R0. Region mapping'!$A$9:$A$24,0))</f>
        <v>LAM</v>
      </c>
      <c r="F249" s="84">
        <v>4.3423897482837504</v>
      </c>
      <c r="G249" s="532">
        <v>4.34143384897025</v>
      </c>
      <c r="H249" s="68">
        <v>4.7165167991917398</v>
      </c>
      <c r="I249" s="68">
        <v>7.7400803818509898</v>
      </c>
      <c r="J249" s="68">
        <v>7.2134194699149798</v>
      </c>
      <c r="K249" s="68">
        <v>13.495320865487761</v>
      </c>
      <c r="L249" s="68">
        <v>33.06721394581745</v>
      </c>
      <c r="M249" s="68">
        <v>50.252752368677349</v>
      </c>
      <c r="N249" s="68">
        <v>60.243898574985458</v>
      </c>
      <c r="O249" s="68">
        <v>71.025924299006249</v>
      </c>
      <c r="P249" s="68">
        <v>79.213342926002568</v>
      </c>
      <c r="Q249" s="68">
        <v>84.849055939246568</v>
      </c>
      <c r="R249" s="58"/>
    </row>
    <row r="250" spans="1:18" x14ac:dyDescent="0.3">
      <c r="A250" s="39" t="s">
        <v>251</v>
      </c>
      <c r="B250" s="39" t="str">
        <f>INDEX('R0.1 Generation process mapping'!$B$9:$B$21,MATCH($C250,'R0.1 Generation process mapping'!$A$9:$A$21,0))</f>
        <v/>
      </c>
      <c r="C250" s="494" t="s">
        <v>374</v>
      </c>
      <c r="D250" s="39" t="s">
        <v>347</v>
      </c>
      <c r="E250" s="39" t="str">
        <f>INDEX('R0. Region mapping'!$C$9:$C$24,MATCH($D250,'R0. Region mapping'!$A$9:$A$24,0))</f>
        <v>EUR</v>
      </c>
      <c r="F250" s="84">
        <v>9.5282389189929599</v>
      </c>
      <c r="G250" s="532">
        <v>8.8463870004654002</v>
      </c>
      <c r="H250" s="68">
        <v>7.830122065354324</v>
      </c>
      <c r="I250" s="68">
        <v>9.09654733813246</v>
      </c>
      <c r="J250" s="68">
        <v>7.9409276703667198</v>
      </c>
      <c r="K250" s="68">
        <v>7.9901149242587799</v>
      </c>
      <c r="L250" s="68">
        <v>8.0241933949115261</v>
      </c>
      <c r="M250" s="68">
        <v>8.2630122191873419</v>
      </c>
      <c r="N250" s="68">
        <v>8.0880950408704972</v>
      </c>
      <c r="O250" s="68">
        <v>7.9907132873229552</v>
      </c>
      <c r="P250" s="68">
        <v>8.0501852587023723</v>
      </c>
      <c r="Q250" s="68">
        <v>10.490189456867158</v>
      </c>
      <c r="R250" s="58"/>
    </row>
    <row r="251" spans="1:18" x14ac:dyDescent="0.3">
      <c r="A251" s="39" t="s">
        <v>251</v>
      </c>
      <c r="B251" s="39" t="str">
        <f>INDEX('R0.1 Generation process mapping'!$B$9:$B$21,MATCH($C251,'R0.1 Generation process mapping'!$A$9:$A$21,0))</f>
        <v/>
      </c>
      <c r="C251" s="494" t="s">
        <v>374</v>
      </c>
      <c r="D251" s="39" t="s">
        <v>349</v>
      </c>
      <c r="E251" s="39" t="str">
        <f>INDEX('R0. Region mapping'!$C$9:$C$24,MATCH($D251,'R0. Region mapping'!$A$9:$A$24,0))</f>
        <v>ASI</v>
      </c>
      <c r="F251" s="84">
        <v>42.038156419934801</v>
      </c>
      <c r="G251" s="532">
        <v>39.0298567908021</v>
      </c>
      <c r="H251" s="68">
        <v>38.943813362614833</v>
      </c>
      <c r="I251" s="68">
        <v>70.046129203830503</v>
      </c>
      <c r="J251" s="68">
        <v>64.947587829237904</v>
      </c>
      <c r="K251" s="68">
        <v>77.574820173569805</v>
      </c>
      <c r="L251" s="68">
        <v>82.080238363611898</v>
      </c>
      <c r="M251" s="68">
        <v>57.862730941402582</v>
      </c>
      <c r="N251" s="68">
        <v>57.091004312260267</v>
      </c>
      <c r="O251" s="68">
        <v>44.994911011479353</v>
      </c>
      <c r="P251" s="68">
        <v>46.509405495104929</v>
      </c>
      <c r="Q251" s="68">
        <v>53.868816691130306</v>
      </c>
      <c r="R251" s="58"/>
    </row>
    <row r="252" spans="1:18" x14ac:dyDescent="0.3">
      <c r="A252" s="39" t="s">
        <v>251</v>
      </c>
      <c r="B252" s="39" t="str">
        <f>INDEX('R0.1 Generation process mapping'!$B$9:$B$21,MATCH($C252,'R0.1 Generation process mapping'!$A$9:$A$21,0))</f>
        <v/>
      </c>
      <c r="C252" s="494" t="s">
        <v>374</v>
      </c>
      <c r="D252" s="39" t="s">
        <v>351</v>
      </c>
      <c r="E252" s="39" t="str">
        <f>INDEX('R0. Region mapping'!$C$9:$C$24,MATCH($D252,'R0. Region mapping'!$A$9:$A$24,0))</f>
        <v>ASI</v>
      </c>
      <c r="F252" s="84">
        <v>2.83337219061166</v>
      </c>
      <c r="G252" s="532">
        <v>2.8320233143669999</v>
      </c>
      <c r="H252" s="68">
        <v>6.1805984762520101</v>
      </c>
      <c r="I252" s="68">
        <v>26.16729584754551</v>
      </c>
      <c r="J252" s="68">
        <v>25.82365410457404</v>
      </c>
      <c r="K252" s="68">
        <v>25.480012361602572</v>
      </c>
      <c r="L252" s="68">
        <v>51.054806403625506</v>
      </c>
      <c r="M252" s="68">
        <v>73.262848904080613</v>
      </c>
      <c r="N252" s="68">
        <v>85.508420875989529</v>
      </c>
      <c r="O252" s="68">
        <v>99.270467017474957</v>
      </c>
      <c r="P252" s="68">
        <v>109.62091259788338</v>
      </c>
      <c r="Q252" s="68">
        <v>116.60265910048759</v>
      </c>
      <c r="R252" s="58"/>
    </row>
    <row r="253" spans="1:18" x14ac:dyDescent="0.3">
      <c r="A253" s="39" t="s">
        <v>251</v>
      </c>
      <c r="B253" s="39" t="str">
        <f>INDEX('R0.1 Generation process mapping'!$B$9:$B$21,MATCH($C253,'R0.1 Generation process mapping'!$A$9:$A$21,0))</f>
        <v/>
      </c>
      <c r="C253" s="494" t="s">
        <v>374</v>
      </c>
      <c r="D253" s="39" t="s">
        <v>353</v>
      </c>
      <c r="E253" s="39" t="str">
        <f>INDEX('R0. Region mapping'!$C$9:$C$24,MATCH($D253,'R0. Region mapping'!$A$9:$A$24,0))</f>
        <v>ASI</v>
      </c>
      <c r="F253" s="84">
        <v>44.861610750477404</v>
      </c>
      <c r="G253" s="532">
        <v>44.860966450286398</v>
      </c>
      <c r="H253" s="68">
        <v>43.962789593314383</v>
      </c>
      <c r="I253" s="68">
        <v>47.4338271399794</v>
      </c>
      <c r="J253" s="68">
        <v>41.9928468967613</v>
      </c>
      <c r="K253" s="68">
        <v>47.608323811381993</v>
      </c>
      <c r="L253" s="68">
        <v>49.097331480953777</v>
      </c>
      <c r="M253" s="68">
        <v>43.401485472073709</v>
      </c>
      <c r="N253" s="68">
        <v>67.318497482383449</v>
      </c>
      <c r="O253" s="68">
        <v>66.742671672998966</v>
      </c>
      <c r="P253" s="68">
        <v>65.226743795389879</v>
      </c>
      <c r="Q253" s="68">
        <v>62.964703165221621</v>
      </c>
      <c r="R253" s="58"/>
    </row>
    <row r="254" spans="1:18" x14ac:dyDescent="0.3">
      <c r="A254" s="39" t="s">
        <v>251</v>
      </c>
      <c r="B254" s="39" t="str">
        <f>INDEX('R0.1 Generation process mapping'!$B$9:$B$21,MATCH($C254,'R0.1 Generation process mapping'!$A$9:$A$21,0))</f>
        <v/>
      </c>
      <c r="C254" s="494" t="s">
        <v>374</v>
      </c>
      <c r="D254" s="39" t="s">
        <v>355</v>
      </c>
      <c r="E254" s="39" t="str">
        <f>INDEX('R0. Region mapping'!$C$9:$C$24,MATCH($D254,'R0. Region mapping'!$A$9:$A$24,0))</f>
        <v>AFR</v>
      </c>
      <c r="F254" s="84"/>
      <c r="G254" s="532"/>
      <c r="H254" s="68">
        <v>0.66637651187474101</v>
      </c>
      <c r="I254" s="68">
        <v>4.5326349717969396</v>
      </c>
      <c r="J254" s="68">
        <v>4.5326349717969396</v>
      </c>
      <c r="K254" s="68">
        <v>11.9228817858955</v>
      </c>
      <c r="L254" s="68">
        <v>25.0992329960904</v>
      </c>
      <c r="M254" s="68">
        <v>36.540872056585201</v>
      </c>
      <c r="N254" s="68">
        <v>42.944384755424203</v>
      </c>
      <c r="O254" s="68">
        <v>50.049243441668899</v>
      </c>
      <c r="P254" s="68">
        <v>55.419389978213502</v>
      </c>
      <c r="Q254" s="68">
        <v>59.073477183872001</v>
      </c>
      <c r="R254" s="58"/>
    </row>
    <row r="255" spans="1:18" x14ac:dyDescent="0.3">
      <c r="A255" s="39" t="s">
        <v>251</v>
      </c>
      <c r="B255" s="39" t="str">
        <f>INDEX('R0.1 Generation process mapping'!$B$9:$B$21,MATCH($C255,'R0.1 Generation process mapping'!$A$9:$A$21,0))</f>
        <v/>
      </c>
      <c r="C255" s="494" t="s">
        <v>374</v>
      </c>
      <c r="D255" s="39" t="s">
        <v>357</v>
      </c>
      <c r="E255" s="39" t="str">
        <f>INDEX('R0. Region mapping'!$C$9:$C$24,MATCH($D255,'R0. Region mapping'!$A$9:$A$24,0))</f>
        <v>LAM</v>
      </c>
      <c r="F255" s="84">
        <v>1.8815364916773401</v>
      </c>
      <c r="G255" s="532">
        <v>1.8809218950063999</v>
      </c>
      <c r="H255" s="68">
        <v>3.4653452473000801</v>
      </c>
      <c r="I255" s="68">
        <v>13.02675422093826</v>
      </c>
      <c r="J255" s="68">
        <v>12.798554593086036</v>
      </c>
      <c r="K255" s="68">
        <v>14.332700985212311</v>
      </c>
      <c r="L255" s="68">
        <v>35.886057887270191</v>
      </c>
      <c r="M255" s="68">
        <v>54.706311615526396</v>
      </c>
      <c r="N255" s="68">
        <v>65.643884112995011</v>
      </c>
      <c r="O255" s="68">
        <v>77.443216839669518</v>
      </c>
      <c r="P255" s="68">
        <v>86.41291695226333</v>
      </c>
      <c r="Q255" s="68">
        <v>92.577233115234733</v>
      </c>
      <c r="R255" s="58"/>
    </row>
    <row r="256" spans="1:18" x14ac:dyDescent="0.3">
      <c r="A256" s="39" t="s">
        <v>251</v>
      </c>
      <c r="B256" s="39" t="str">
        <f>INDEX('R0.1 Generation process mapping'!$B$9:$B$21,MATCH($C256,'R0.1 Generation process mapping'!$A$9:$A$21,0))</f>
        <v/>
      </c>
      <c r="C256" s="494" t="s">
        <v>374</v>
      </c>
      <c r="D256" s="39" t="s">
        <v>359</v>
      </c>
      <c r="E256" s="39" t="str">
        <f>INDEX('R0. Region mapping'!$C$9:$C$24,MATCH($D256,'R0. Region mapping'!$A$9:$A$24,0))</f>
        <v>ASI</v>
      </c>
      <c r="F256" s="84">
        <v>6.0305785530821998</v>
      </c>
      <c r="G256" s="532">
        <v>6.0303471318493198</v>
      </c>
      <c r="H256" s="68">
        <v>10.921132559414151</v>
      </c>
      <c r="I256" s="68">
        <v>40.465286445844882</v>
      </c>
      <c r="J256" s="68">
        <v>39.733875820733836</v>
      </c>
      <c r="K256" s="68">
        <v>67.646124232398193</v>
      </c>
      <c r="L256" s="68">
        <v>126.81216743411535</v>
      </c>
      <c r="M256" s="68">
        <v>153.66677180275107</v>
      </c>
      <c r="N256" s="68">
        <v>205.67354246824382</v>
      </c>
      <c r="O256" s="68">
        <v>237.21128970417357</v>
      </c>
      <c r="P256" s="68">
        <v>260.87568211872133</v>
      </c>
      <c r="Q256" s="68">
        <v>276.62381822861704</v>
      </c>
      <c r="R256" s="58"/>
    </row>
    <row r="257" spans="1:18" x14ac:dyDescent="0.3">
      <c r="A257" s="39" t="s">
        <v>251</v>
      </c>
      <c r="B257" s="39" t="str">
        <f>INDEX('R0.1 Generation process mapping'!$B$9:$B$21,MATCH($C257,'R0.1 Generation process mapping'!$A$9:$A$21,0))</f>
        <v/>
      </c>
      <c r="C257" s="494" t="s">
        <v>374</v>
      </c>
      <c r="D257" s="39" t="s">
        <v>361</v>
      </c>
      <c r="E257" s="39" t="str">
        <f>INDEX('R0. Region mapping'!$C$9:$C$24,MATCH($D257,'R0. Region mapping'!$A$9:$A$24,0))</f>
        <v>ASI</v>
      </c>
      <c r="F257" s="84">
        <v>18.4190608077724</v>
      </c>
      <c r="G257" s="532">
        <v>18.4194364846634</v>
      </c>
      <c r="H257" s="68">
        <v>19.385603279620639</v>
      </c>
      <c r="I257" s="68">
        <v>28.550911570141658</v>
      </c>
      <c r="J257" s="68">
        <v>26.3169805035302</v>
      </c>
      <c r="K257" s="68">
        <v>30.50472320618983</v>
      </c>
      <c r="L257" s="68">
        <v>35.20728370811517</v>
      </c>
      <c r="M257" s="68">
        <v>40.269154045505623</v>
      </c>
      <c r="N257" s="68">
        <v>42.57227248030847</v>
      </c>
      <c r="O257" s="68">
        <v>43.433528020790718</v>
      </c>
      <c r="P257" s="68">
        <v>43.99820374213067</v>
      </c>
      <c r="Q257" s="68">
        <v>44.215937033530615</v>
      </c>
      <c r="R257" s="58"/>
    </row>
    <row r="258" spans="1:18" x14ac:dyDescent="0.3">
      <c r="A258" s="39" t="s">
        <v>251</v>
      </c>
      <c r="B258" s="39" t="str">
        <f>INDEX('R0.1 Generation process mapping'!$B$9:$B$21,MATCH($C258,'R0.1 Generation process mapping'!$A$9:$A$21,0))</f>
        <v/>
      </c>
      <c r="C258" s="494" t="s">
        <v>374</v>
      </c>
      <c r="D258" s="39" t="s">
        <v>363</v>
      </c>
      <c r="E258" s="39" t="str">
        <f>INDEX('R0. Region mapping'!$C$9:$C$24,MATCH($D258,'R0. Region mapping'!$A$9:$A$24,0))</f>
        <v>NAM</v>
      </c>
      <c r="F258" s="84">
        <v>105.408462570599</v>
      </c>
      <c r="G258" s="532">
        <v>105.409077542359</v>
      </c>
      <c r="H258" s="68">
        <v>104.36282116173791</v>
      </c>
      <c r="I258" s="68">
        <v>118.67589110239049</v>
      </c>
      <c r="J258" s="68">
        <v>105.8915672067416</v>
      </c>
      <c r="K258" s="68">
        <v>98.358394778819985</v>
      </c>
      <c r="L258" s="68">
        <v>134.9697245112057</v>
      </c>
      <c r="M258" s="68">
        <v>173.52844867261811</v>
      </c>
      <c r="N258" s="68">
        <v>178.03413469972156</v>
      </c>
      <c r="O258" s="68">
        <v>195.901993537973</v>
      </c>
      <c r="P258" s="68">
        <v>208.51721859820844</v>
      </c>
      <c r="Q258" s="68">
        <v>143.91723489609487</v>
      </c>
      <c r="R258" s="58"/>
    </row>
    <row r="259" spans="1:18" x14ac:dyDescent="0.3">
      <c r="A259" s="39" t="s">
        <v>251</v>
      </c>
      <c r="B259" s="39" t="str">
        <f>INDEX('R0.1 Generation process mapping'!$B$9:$B$21,MATCH($C259,'R0.1 Generation process mapping'!$A$9:$A$21,0))</f>
        <v/>
      </c>
      <c r="C259" s="494" t="s">
        <v>374</v>
      </c>
      <c r="D259" s="39" t="s">
        <v>365</v>
      </c>
      <c r="E259" s="39" t="str">
        <f>INDEX('R0. Region mapping'!$C$9:$C$24,MATCH($D259,'R0. Region mapping'!$A$9:$A$24,0))</f>
        <v>EUR</v>
      </c>
      <c r="F259" s="84">
        <v>137.720006632973</v>
      </c>
      <c r="G259" s="532">
        <v>127.86460192065699</v>
      </c>
      <c r="H259" s="68">
        <v>118.1553896311612</v>
      </c>
      <c r="I259" s="68">
        <v>165.3522656273235</v>
      </c>
      <c r="J259" s="68">
        <v>148.64907948107259</v>
      </c>
      <c r="K259" s="68">
        <v>153.2391511268458</v>
      </c>
      <c r="L259" s="68">
        <v>167.26450022754992</v>
      </c>
      <c r="M259" s="68">
        <v>205.50401760393189</v>
      </c>
      <c r="N259" s="68">
        <v>202.97578597972296</v>
      </c>
      <c r="O259" s="68">
        <v>193.26768734027402</v>
      </c>
      <c r="P259" s="68">
        <v>151.93740631420604</v>
      </c>
      <c r="Q259" s="68">
        <v>62.348387941083601</v>
      </c>
      <c r="R259" s="58"/>
    </row>
    <row r="260" spans="1:18" x14ac:dyDescent="0.3">
      <c r="A260" s="39" t="s">
        <v>251</v>
      </c>
      <c r="B260" s="39" t="str">
        <f>INDEX('R0.1 Generation process mapping'!$B$9:$B$21,MATCH($C260,'R0.1 Generation process mapping'!$A$9:$A$21,0))</f>
        <v/>
      </c>
      <c r="C260" s="494" t="s">
        <v>300</v>
      </c>
      <c r="D260" s="39" t="s">
        <v>258</v>
      </c>
      <c r="E260" s="39" t="str">
        <f>INDEX('R0. Region mapping'!$C$9:$C$24,MATCH($D260,'R0. Region mapping'!$A$9:$A$24,0))</f>
        <v>AFR</v>
      </c>
      <c r="F260" s="84">
        <v>29.6489726027397</v>
      </c>
      <c r="G260" s="532">
        <v>29.658599719671663</v>
      </c>
      <c r="H260" s="68">
        <v>29.658599719671663</v>
      </c>
      <c r="I260" s="68">
        <v>29.672724575606107</v>
      </c>
      <c r="J260" s="68">
        <v>19.780106591094242</v>
      </c>
      <c r="K260" s="68">
        <v>9.8829908675799008</v>
      </c>
      <c r="L260" s="68"/>
      <c r="M260" s="68"/>
      <c r="N260" s="68"/>
      <c r="O260" s="68"/>
      <c r="P260" s="68"/>
      <c r="Q260" s="68"/>
      <c r="R260" s="58"/>
    </row>
    <row r="261" spans="1:18" x14ac:dyDescent="0.3">
      <c r="A261" s="39" t="s">
        <v>251</v>
      </c>
      <c r="B261" s="39" t="str">
        <f>INDEX('R0.1 Generation process mapping'!$B$9:$B$21,MATCH($C261,'R0.1 Generation process mapping'!$A$9:$A$21,0))</f>
        <v/>
      </c>
      <c r="C261" s="494" t="s">
        <v>300</v>
      </c>
      <c r="D261" s="39" t="s">
        <v>261</v>
      </c>
      <c r="E261" s="39" t="str">
        <f>INDEX('R0. Region mapping'!$C$9:$C$24,MATCH($D261,'R0. Region mapping'!$A$9:$A$24,0))</f>
        <v>AUS</v>
      </c>
      <c r="F261" s="84">
        <v>0.64954337899543402</v>
      </c>
      <c r="G261" s="532">
        <v>0.68669110775291076</v>
      </c>
      <c r="H261" s="68">
        <v>0.68669110775291076</v>
      </c>
      <c r="I261" s="68">
        <v>0.68669110775291076</v>
      </c>
      <c r="J261" s="68">
        <v>0.43302891933028897</v>
      </c>
      <c r="K261" s="68">
        <v>0.21651445966514499</v>
      </c>
      <c r="L261" s="68"/>
      <c r="M261" s="68"/>
      <c r="N261" s="68"/>
      <c r="O261" s="68"/>
      <c r="P261" s="68"/>
      <c r="Q261" s="68"/>
      <c r="R261" s="58"/>
    </row>
    <row r="262" spans="1:18" x14ac:dyDescent="0.3">
      <c r="A262" s="39" t="s">
        <v>251</v>
      </c>
      <c r="B262" s="39" t="str">
        <f>INDEX('R0.1 Generation process mapping'!$B$9:$B$21,MATCH($C262,'R0.1 Generation process mapping'!$A$9:$A$21,0))</f>
        <v/>
      </c>
      <c r="C262" s="494" t="s">
        <v>300</v>
      </c>
      <c r="D262" s="39" t="s">
        <v>341</v>
      </c>
      <c r="E262" s="39" t="str">
        <f>INDEX('R0. Region mapping'!$C$9:$C$24,MATCH($D262,'R0. Region mapping'!$A$9:$A$24,0))</f>
        <v>NAM</v>
      </c>
      <c r="F262" s="84">
        <v>10.5279680365297</v>
      </c>
      <c r="G262" s="532">
        <v>10.5279680365297</v>
      </c>
      <c r="H262" s="68">
        <v>10.5279680365297</v>
      </c>
      <c r="I262" s="68">
        <v>10.5279680365297</v>
      </c>
      <c r="J262" s="68">
        <v>7.01864535768647</v>
      </c>
      <c r="K262" s="68">
        <v>3.5093226788432301</v>
      </c>
      <c r="L262" s="68"/>
      <c r="M262" s="68"/>
      <c r="N262" s="68"/>
      <c r="O262" s="68"/>
      <c r="P262" s="68"/>
      <c r="Q262" s="68"/>
      <c r="R262" s="58"/>
    </row>
    <row r="263" spans="1:18" x14ac:dyDescent="0.3">
      <c r="A263" s="39" t="s">
        <v>251</v>
      </c>
      <c r="B263" s="39" t="str">
        <f>INDEX('R0.1 Generation process mapping'!$B$9:$B$21,MATCH($C263,'R0.1 Generation process mapping'!$A$9:$A$21,0))</f>
        <v/>
      </c>
      <c r="C263" s="494" t="s">
        <v>300</v>
      </c>
      <c r="D263" s="39" t="s">
        <v>343</v>
      </c>
      <c r="E263" s="39" t="str">
        <f>INDEX('R0. Region mapping'!$C$9:$C$24,MATCH($D263,'R0. Region mapping'!$A$9:$A$24,0))</f>
        <v>ASI</v>
      </c>
      <c r="F263" s="84">
        <v>6.1676655251141597</v>
      </c>
      <c r="G263" s="532">
        <v>6.1676655251141597</v>
      </c>
      <c r="H263" s="68">
        <v>6.1676655251141597</v>
      </c>
      <c r="I263" s="68">
        <v>6.1676655251141597</v>
      </c>
      <c r="J263" s="68">
        <v>4.1117770167427699</v>
      </c>
      <c r="K263" s="68">
        <v>2.0558885083713898</v>
      </c>
      <c r="L263" s="68"/>
      <c r="M263" s="68"/>
      <c r="N263" s="68"/>
      <c r="O263" s="68"/>
      <c r="P263" s="68"/>
      <c r="Q263" s="68"/>
      <c r="R263" s="58"/>
    </row>
    <row r="264" spans="1:18" x14ac:dyDescent="0.3">
      <c r="A264" s="39" t="s">
        <v>251</v>
      </c>
      <c r="B264" s="39" t="str">
        <f>INDEX('R0.1 Generation process mapping'!$B$9:$B$21,MATCH($C264,'R0.1 Generation process mapping'!$A$9:$A$21,0))</f>
        <v/>
      </c>
      <c r="C264" s="494" t="s">
        <v>300</v>
      </c>
      <c r="D264" s="39" t="s">
        <v>345</v>
      </c>
      <c r="E264" s="39" t="str">
        <f>INDEX('R0. Region mapping'!$C$9:$C$24,MATCH($D264,'R0. Region mapping'!$A$9:$A$24,0))</f>
        <v>LAM</v>
      </c>
      <c r="F264" s="84">
        <v>45.573059360730603</v>
      </c>
      <c r="G264" s="532">
        <v>45.618284197017132</v>
      </c>
      <c r="H264" s="68">
        <v>45.618284197017132</v>
      </c>
      <c r="I264" s="68">
        <v>45.618284197017132</v>
      </c>
      <c r="J264" s="68">
        <v>30.3820395738204</v>
      </c>
      <c r="K264" s="68">
        <v>15.1910197869102</v>
      </c>
      <c r="L264" s="68"/>
      <c r="M264" s="68"/>
      <c r="N264" s="68"/>
      <c r="O264" s="68"/>
      <c r="P264" s="68"/>
      <c r="Q264" s="68"/>
      <c r="R264" s="58"/>
    </row>
    <row r="265" spans="1:18" x14ac:dyDescent="0.3">
      <c r="A265" s="39" t="s">
        <v>251</v>
      </c>
      <c r="B265" s="39" t="str">
        <f>INDEX('R0.1 Generation process mapping'!$B$9:$B$21,MATCH($C265,'R0.1 Generation process mapping'!$A$9:$A$21,0))</f>
        <v/>
      </c>
      <c r="C265" s="494" t="s">
        <v>300</v>
      </c>
      <c r="D265" s="39" t="s">
        <v>347</v>
      </c>
      <c r="E265" s="39" t="str">
        <f>INDEX('R0. Region mapping'!$C$9:$C$24,MATCH($D265,'R0. Region mapping'!$A$9:$A$24,0))</f>
        <v>EUR</v>
      </c>
      <c r="F265" s="84">
        <v>1.3070776255707801</v>
      </c>
      <c r="G265" s="532">
        <v>1.3070776255707801</v>
      </c>
      <c r="H265" s="68">
        <v>1.3070776255707801</v>
      </c>
      <c r="I265" s="68">
        <v>1.3070776255707801</v>
      </c>
      <c r="J265" s="68">
        <v>0.87138508371385304</v>
      </c>
      <c r="K265" s="68">
        <v>0.43569254185692702</v>
      </c>
      <c r="L265" s="68"/>
      <c r="M265" s="68"/>
      <c r="N265" s="68"/>
      <c r="O265" s="68"/>
      <c r="P265" s="68"/>
      <c r="Q265" s="68"/>
      <c r="R265" s="58"/>
    </row>
    <row r="266" spans="1:18" x14ac:dyDescent="0.3">
      <c r="A266" s="39" t="s">
        <v>251</v>
      </c>
      <c r="B266" s="39" t="str">
        <f>INDEX('R0.1 Generation process mapping'!$B$9:$B$21,MATCH($C266,'R0.1 Generation process mapping'!$A$9:$A$21,0))</f>
        <v/>
      </c>
      <c r="C266" s="494" t="s">
        <v>300</v>
      </c>
      <c r="D266" s="39" t="s">
        <v>349</v>
      </c>
      <c r="E266" s="39" t="str">
        <f>INDEX('R0. Region mapping'!$C$9:$C$24,MATCH($D266,'R0. Region mapping'!$A$9:$A$24,0))</f>
        <v>ASI</v>
      </c>
      <c r="F266" s="84">
        <v>2.1621004566209998</v>
      </c>
      <c r="G266" s="532">
        <v>2.1621004566209998</v>
      </c>
      <c r="H266" s="68">
        <v>2.1621004566209998</v>
      </c>
      <c r="I266" s="68">
        <v>2.1621004566209998</v>
      </c>
      <c r="J266" s="68">
        <v>1.441400304414</v>
      </c>
      <c r="K266" s="68">
        <v>0.72070015220700001</v>
      </c>
      <c r="L266" s="68"/>
      <c r="M266" s="68"/>
      <c r="N266" s="68">
        <v>5.2099049485119302</v>
      </c>
      <c r="O266" s="68">
        <v>14.5827689634206</v>
      </c>
      <c r="P266" s="68">
        <v>9.3728640149086395</v>
      </c>
      <c r="Q266" s="68">
        <v>6.0093398185826601</v>
      </c>
      <c r="R266" s="58"/>
    </row>
    <row r="267" spans="1:18" x14ac:dyDescent="0.3">
      <c r="A267" s="39" t="s">
        <v>251</v>
      </c>
      <c r="B267" s="39" t="str">
        <f>INDEX('R0.1 Generation process mapping'!$B$9:$B$21,MATCH($C267,'R0.1 Generation process mapping'!$A$9:$A$21,0))</f>
        <v/>
      </c>
      <c r="C267" s="494" t="s">
        <v>300</v>
      </c>
      <c r="D267" s="39" t="s">
        <v>351</v>
      </c>
      <c r="E267" s="39" t="str">
        <f>INDEX('R0. Region mapping'!$C$9:$C$24,MATCH($D267,'R0. Region mapping'!$A$9:$A$24,0))</f>
        <v>ASI</v>
      </c>
      <c r="F267" s="84">
        <v>10.690068493150701</v>
      </c>
      <c r="G267" s="532">
        <v>10.690068493150701</v>
      </c>
      <c r="H267" s="68">
        <v>10.690068493150701</v>
      </c>
      <c r="I267" s="68">
        <v>10.690068493150701</v>
      </c>
      <c r="J267" s="68">
        <v>7.1267123287671303</v>
      </c>
      <c r="K267" s="68">
        <v>3.5633561643835701</v>
      </c>
      <c r="L267" s="68"/>
      <c r="M267" s="68"/>
      <c r="N267" s="68"/>
      <c r="O267" s="68"/>
      <c r="P267" s="68"/>
      <c r="Q267" s="68"/>
      <c r="R267" s="58"/>
    </row>
    <row r="268" spans="1:18" x14ac:dyDescent="0.3">
      <c r="A268" s="39" t="s">
        <v>251</v>
      </c>
      <c r="B268" s="39" t="str">
        <f>INDEX('R0.1 Generation process mapping'!$B$9:$B$21,MATCH($C268,'R0.1 Generation process mapping'!$A$9:$A$21,0))</f>
        <v/>
      </c>
      <c r="C268" s="494" t="s">
        <v>300</v>
      </c>
      <c r="D268" s="39" t="s">
        <v>353</v>
      </c>
      <c r="E268" s="39" t="str">
        <f>INDEX('R0. Region mapping'!$C$9:$C$24,MATCH($D268,'R0. Region mapping'!$A$9:$A$24,0))</f>
        <v>ASI</v>
      </c>
      <c r="F268" s="84">
        <v>54.542808219178099</v>
      </c>
      <c r="G268" s="532">
        <v>54.542808219178099</v>
      </c>
      <c r="H268" s="68">
        <v>54.542808219178099</v>
      </c>
      <c r="I268" s="68">
        <v>55.260187554540856</v>
      </c>
      <c r="J268" s="68">
        <v>39.579635577170308</v>
      </c>
      <c r="K268" s="68">
        <v>21.398699504111011</v>
      </c>
      <c r="L268" s="68">
        <v>3.3213115317558199</v>
      </c>
      <c r="M268" s="68">
        <v>4.8636301281980598</v>
      </c>
      <c r="N268" s="68">
        <v>4.0761175643550498</v>
      </c>
      <c r="O268" s="68">
        <v>2.5337989679128099</v>
      </c>
      <c r="P268" s="68"/>
      <c r="Q268" s="68"/>
      <c r="R268" s="58"/>
    </row>
    <row r="269" spans="1:18" x14ac:dyDescent="0.3">
      <c r="A269" s="39" t="s">
        <v>251</v>
      </c>
      <c r="B269" s="39" t="str">
        <f>INDEX('R0.1 Generation process mapping'!$B$9:$B$21,MATCH($C269,'R0.1 Generation process mapping'!$A$9:$A$21,0))</f>
        <v/>
      </c>
      <c r="C269" s="494" t="s">
        <v>300</v>
      </c>
      <c r="D269" s="39" t="s">
        <v>355</v>
      </c>
      <c r="E269" s="39" t="str">
        <f>INDEX('R0. Region mapping'!$C$9:$C$24,MATCH($D269,'R0. Region mapping'!$A$9:$A$24,0))</f>
        <v>AFR</v>
      </c>
      <c r="F269" s="84">
        <v>42.193185809624197</v>
      </c>
      <c r="G269" s="532">
        <v>72</v>
      </c>
      <c r="H269" s="68">
        <v>72</v>
      </c>
      <c r="I269" s="68">
        <v>72</v>
      </c>
      <c r="J269" s="68">
        <v>28.128790539749499</v>
      </c>
      <c r="K269" s="68">
        <v>14.0643952698747</v>
      </c>
      <c r="L269" s="68"/>
      <c r="M269" s="68"/>
      <c r="N269" s="68"/>
      <c r="O269" s="68"/>
      <c r="P269" s="68"/>
      <c r="Q269" s="68">
        <v>1.2280542551001901</v>
      </c>
      <c r="R269" s="58"/>
    </row>
    <row r="270" spans="1:18" x14ac:dyDescent="0.3">
      <c r="A270" s="39" t="s">
        <v>251</v>
      </c>
      <c r="B270" s="39" t="str">
        <f>INDEX('R0.1 Generation process mapping'!$B$9:$B$21,MATCH($C270,'R0.1 Generation process mapping'!$A$9:$A$21,0))</f>
        <v/>
      </c>
      <c r="C270" s="494" t="s">
        <v>300</v>
      </c>
      <c r="D270" s="39" t="s">
        <v>357</v>
      </c>
      <c r="E270" s="39" t="str">
        <f>INDEX('R0. Region mapping'!$C$9:$C$24,MATCH($D270,'R0. Region mapping'!$A$9:$A$24,0))</f>
        <v>LAM</v>
      </c>
      <c r="F270" s="84">
        <v>11.6794140030441</v>
      </c>
      <c r="G270" s="532">
        <v>11.6794140030441</v>
      </c>
      <c r="H270" s="68">
        <v>11.6794140030441</v>
      </c>
      <c r="I270" s="68">
        <v>11.6794140030441</v>
      </c>
      <c r="J270" s="68">
        <v>7.7862760020293997</v>
      </c>
      <c r="K270" s="68">
        <v>3.8931380010146999</v>
      </c>
      <c r="L270" s="68"/>
      <c r="M270" s="68"/>
      <c r="N270" s="68"/>
      <c r="O270" s="68"/>
      <c r="P270" s="68"/>
      <c r="Q270" s="68"/>
      <c r="R270" s="58"/>
    </row>
    <row r="271" spans="1:18" x14ac:dyDescent="0.3">
      <c r="A271" s="39" t="s">
        <v>251</v>
      </c>
      <c r="B271" s="39" t="str">
        <f>INDEX('R0.1 Generation process mapping'!$B$9:$B$21,MATCH($C271,'R0.1 Generation process mapping'!$A$9:$A$21,0))</f>
        <v/>
      </c>
      <c r="C271" s="494" t="s">
        <v>300</v>
      </c>
      <c r="D271" s="39" t="s">
        <v>359</v>
      </c>
      <c r="E271" s="39" t="str">
        <f>INDEX('R0. Region mapping'!$C$9:$C$24,MATCH($D271,'R0. Region mapping'!$A$9:$A$24,0))</f>
        <v>ASI</v>
      </c>
      <c r="F271" s="84">
        <v>25.965981735159801</v>
      </c>
      <c r="G271" s="532">
        <v>65</v>
      </c>
      <c r="H271" s="68">
        <v>65</v>
      </c>
      <c r="I271" s="68">
        <v>65</v>
      </c>
      <c r="J271" s="68">
        <v>17.310654490106501</v>
      </c>
      <c r="K271" s="68">
        <v>8.6553272450532699</v>
      </c>
      <c r="L271" s="68"/>
      <c r="M271" s="68"/>
      <c r="N271" s="68"/>
      <c r="O271" s="68"/>
      <c r="P271" s="68"/>
      <c r="Q271" s="68"/>
      <c r="R271" s="58"/>
    </row>
    <row r="272" spans="1:18" x14ac:dyDescent="0.3">
      <c r="A272" s="39" t="s">
        <v>251</v>
      </c>
      <c r="B272" s="39" t="str">
        <f>INDEX('R0.1 Generation process mapping'!$B$9:$B$21,MATCH($C272,'R0.1 Generation process mapping'!$A$9:$A$21,0))</f>
        <v/>
      </c>
      <c r="C272" s="494" t="s">
        <v>300</v>
      </c>
      <c r="D272" s="39" t="s">
        <v>361</v>
      </c>
      <c r="E272" s="39" t="str">
        <f>INDEX('R0. Region mapping'!$C$9:$C$24,MATCH($D272,'R0. Region mapping'!$A$9:$A$24,0))</f>
        <v>ASI</v>
      </c>
      <c r="F272" s="84">
        <v>9.9372146118721396</v>
      </c>
      <c r="G272" s="532">
        <v>9.9372146118721396</v>
      </c>
      <c r="H272" s="68">
        <v>9.9372146118721396</v>
      </c>
      <c r="I272" s="68">
        <v>9.9372146118721396</v>
      </c>
      <c r="J272" s="68">
        <v>6.6248097412480904</v>
      </c>
      <c r="K272" s="68">
        <v>3.3124048706240501</v>
      </c>
      <c r="L272" s="68"/>
      <c r="M272" s="68"/>
      <c r="N272" s="68"/>
      <c r="O272" s="68"/>
      <c r="P272" s="68"/>
      <c r="Q272" s="68"/>
      <c r="R272" s="58"/>
    </row>
    <row r="273" spans="1:18" x14ac:dyDescent="0.3">
      <c r="A273" s="39" t="s">
        <v>251</v>
      </c>
      <c r="B273" s="39" t="str">
        <f>INDEX('R0.1 Generation process mapping'!$B$9:$B$21,MATCH($C273,'R0.1 Generation process mapping'!$A$9:$A$21,0))</f>
        <v/>
      </c>
      <c r="C273" s="494" t="s">
        <v>300</v>
      </c>
      <c r="D273" s="39" t="s">
        <v>363</v>
      </c>
      <c r="E273" s="39" t="str">
        <f>INDEX('R0. Region mapping'!$C$9:$C$24,MATCH($D273,'R0. Region mapping'!$A$9:$A$24,0))</f>
        <v>NAM</v>
      </c>
      <c r="F273" s="84">
        <v>66.615867579908695</v>
      </c>
      <c r="G273" s="532">
        <v>67.023201001512106</v>
      </c>
      <c r="H273" s="68">
        <v>67.458606190932827</v>
      </c>
      <c r="I273" s="68">
        <v>67.458606190932827</v>
      </c>
      <c r="J273" s="68">
        <v>45.017857191765927</v>
      </c>
      <c r="K273" s="68">
        <v>22.2052891933029</v>
      </c>
      <c r="L273" s="68"/>
      <c r="M273" s="68"/>
      <c r="N273" s="68">
        <v>11.056771834658299</v>
      </c>
      <c r="O273" s="68">
        <v>53.147076606471003</v>
      </c>
      <c r="P273" s="68">
        <v>42.090304771812697</v>
      </c>
      <c r="Q273" s="68"/>
      <c r="R273" s="58"/>
    </row>
    <row r="274" spans="1:18" x14ac:dyDescent="0.3">
      <c r="A274" s="39" t="s">
        <v>251</v>
      </c>
      <c r="B274" s="39" t="str">
        <f>INDEX('R0.1 Generation process mapping'!$B$9:$B$21,MATCH($C274,'R0.1 Generation process mapping'!$A$9:$A$21,0))</f>
        <v/>
      </c>
      <c r="C274" s="494" t="s">
        <v>300</v>
      </c>
      <c r="D274" s="39" t="s">
        <v>365</v>
      </c>
      <c r="E274" s="39" t="str">
        <f>INDEX('R0. Region mapping'!$C$9:$C$24,MATCH($D274,'R0. Region mapping'!$A$9:$A$24,0))</f>
        <v>EUR</v>
      </c>
      <c r="F274" s="84">
        <v>44.902397260274</v>
      </c>
      <c r="G274" s="532">
        <v>44.902397260274</v>
      </c>
      <c r="H274" s="68">
        <v>65</v>
      </c>
      <c r="I274" s="68">
        <v>65</v>
      </c>
      <c r="J274" s="68">
        <v>39.16408859087754</v>
      </c>
      <c r="K274" s="68">
        <v>14.967465753424699</v>
      </c>
      <c r="L274" s="68"/>
      <c r="M274" s="68"/>
      <c r="N274" s="68"/>
      <c r="O274" s="68"/>
      <c r="P274" s="68"/>
      <c r="Q274" s="68"/>
      <c r="R274" s="58"/>
    </row>
    <row r="275" spans="1:18" x14ac:dyDescent="0.3">
      <c r="A275" s="39" t="s">
        <v>251</v>
      </c>
      <c r="B275" s="39" t="str">
        <f>INDEX('R0.1 Generation process mapping'!$B$9:$B$21,MATCH($C275,'R0.1 Generation process mapping'!$A$9:$A$21,0))</f>
        <v>POWGEN - REN</v>
      </c>
      <c r="C275" s="494" t="s">
        <v>288</v>
      </c>
      <c r="D275" s="39" t="s">
        <v>258</v>
      </c>
      <c r="E275" s="39" t="str">
        <f>INDEX('R0. Region mapping'!$C$9:$C$24,MATCH($D275,'R0. Region mapping'!$A$9:$A$24,0))</f>
        <v>AFR</v>
      </c>
      <c r="F275" s="84">
        <v>0.30422374429223698</v>
      </c>
      <c r="G275" s="532">
        <v>0.30422374429223698</v>
      </c>
      <c r="H275" s="68">
        <v>0.30422374429223698</v>
      </c>
      <c r="I275" s="68">
        <v>0.30382374429223702</v>
      </c>
      <c r="J275" s="68">
        <v>13.798127938438991</v>
      </c>
      <c r="K275" s="68">
        <v>140.13375089704846</v>
      </c>
      <c r="L275" s="68">
        <v>733.99256295215105</v>
      </c>
      <c r="M275" s="68">
        <v>1427.638363443215</v>
      </c>
      <c r="N275" s="68">
        <v>3524.1065955506051</v>
      </c>
      <c r="O275" s="68">
        <v>5613.5281139901954</v>
      </c>
      <c r="P275" s="68">
        <v>7183.5225369099344</v>
      </c>
      <c r="Q275" s="68">
        <v>10570.822420014603</v>
      </c>
      <c r="R275" s="58"/>
    </row>
    <row r="276" spans="1:18" x14ac:dyDescent="0.3">
      <c r="A276" s="39" t="s">
        <v>251</v>
      </c>
      <c r="B276" s="39" t="str">
        <f>INDEX('R0.1 Generation process mapping'!$B$9:$B$21,MATCH($C276,'R0.1 Generation process mapping'!$A$9:$A$21,0))</f>
        <v>POWGEN - REN</v>
      </c>
      <c r="C276" s="494" t="s">
        <v>288</v>
      </c>
      <c r="D276" s="39" t="s">
        <v>261</v>
      </c>
      <c r="E276" s="39" t="str">
        <f>INDEX('R0. Region mapping'!$C$9:$C$24,MATCH($D276,'R0. Region mapping'!$A$9:$A$24,0))</f>
        <v>AUS</v>
      </c>
      <c r="F276" s="84">
        <v>6.2785388127853904E-3</v>
      </c>
      <c r="G276" s="532">
        <v>6.2785388127853904E-3</v>
      </c>
      <c r="H276" s="68">
        <v>2.9999999999999978</v>
      </c>
      <c r="I276" s="68">
        <v>2.9996000000000032</v>
      </c>
      <c r="J276" s="68">
        <v>108.34096762717127</v>
      </c>
      <c r="K276" s="68">
        <v>108.340567627171</v>
      </c>
      <c r="L276" s="68">
        <v>108.3401676271709</v>
      </c>
      <c r="M276" s="68">
        <v>173.9746655802046</v>
      </c>
      <c r="N276" s="68">
        <v>173.97426558020459</v>
      </c>
      <c r="O276" s="68">
        <v>173.9738655802046</v>
      </c>
      <c r="P276" s="68">
        <v>173.97346558020519</v>
      </c>
      <c r="Q276" s="68">
        <v>173.9730655802052</v>
      </c>
      <c r="R276" s="58"/>
    </row>
    <row r="277" spans="1:18" x14ac:dyDescent="0.3">
      <c r="A277" s="39" t="s">
        <v>251</v>
      </c>
      <c r="B277" s="39" t="str">
        <f>INDEX('R0.1 Generation process mapping'!$B$9:$B$21,MATCH($C277,'R0.1 Generation process mapping'!$A$9:$A$21,0))</f>
        <v>POWGEN - REN</v>
      </c>
      <c r="C277" s="494" t="s">
        <v>288</v>
      </c>
      <c r="D277" s="39" t="s">
        <v>341</v>
      </c>
      <c r="E277" s="39" t="str">
        <f>INDEX('R0. Region mapping'!$C$9:$C$24,MATCH($D277,'R0. Region mapping'!$A$9:$A$24,0))</f>
        <v>NAM</v>
      </c>
      <c r="F277" s="84">
        <v>9.7031963470319595E-3</v>
      </c>
      <c r="G277" s="532">
        <v>9.7031963470319612E-3</v>
      </c>
      <c r="H277" s="68">
        <v>9.7031963470319595E-3</v>
      </c>
      <c r="I277" s="68">
        <v>3.4825129350364996</v>
      </c>
      <c r="J277" s="68">
        <v>16.331780896795067</v>
      </c>
      <c r="K277" s="68">
        <v>130.63674749817119</v>
      </c>
      <c r="L277" s="68">
        <v>254.01852020220181</v>
      </c>
      <c r="M277" s="68">
        <v>823.25698812100461</v>
      </c>
      <c r="N277" s="68">
        <v>897.94131958272249</v>
      </c>
      <c r="O277" s="68">
        <v>965.05967389109423</v>
      </c>
      <c r="P277" s="68">
        <v>991.87814960170022</v>
      </c>
      <c r="Q277" s="68">
        <v>991.87774960169997</v>
      </c>
      <c r="R277" s="58"/>
    </row>
    <row r="278" spans="1:18" x14ac:dyDescent="0.3">
      <c r="A278" s="39" t="s">
        <v>251</v>
      </c>
      <c r="B278" s="39" t="str">
        <f>INDEX('R0.1 Generation process mapping'!$B$9:$B$21,MATCH($C278,'R0.1 Generation process mapping'!$A$9:$A$21,0))</f>
        <v>POWGEN - REN</v>
      </c>
      <c r="C278" s="494" t="s">
        <v>288</v>
      </c>
      <c r="D278" s="39" t="s">
        <v>343</v>
      </c>
      <c r="E278" s="39" t="str">
        <f>INDEX('R0. Region mapping'!$C$9:$C$24,MATCH($D278,'R0. Region mapping'!$A$9:$A$24,0))</f>
        <v>ASI</v>
      </c>
      <c r="F278" s="84"/>
      <c r="G278" s="532">
        <v>0.22</v>
      </c>
      <c r="H278" s="68">
        <v>7</v>
      </c>
      <c r="I278" s="68">
        <v>28.012588913277799</v>
      </c>
      <c r="J278" s="68">
        <v>4189.4032584841316</v>
      </c>
      <c r="K278" s="68">
        <v>4931.7441221520476</v>
      </c>
      <c r="L278" s="68">
        <v>5489.9884594465238</v>
      </c>
      <c r="M278" s="68">
        <v>5489.9880594465203</v>
      </c>
      <c r="N278" s="68">
        <v>7933.770209772616</v>
      </c>
      <c r="O278" s="68">
        <v>7933.7698097726116</v>
      </c>
      <c r="P278" s="68">
        <v>7933.7694097726189</v>
      </c>
      <c r="Q278" s="68">
        <v>7933.7690097726154</v>
      </c>
      <c r="R278" s="58"/>
    </row>
    <row r="279" spans="1:18" x14ac:dyDescent="0.3">
      <c r="A279" s="39" t="s">
        <v>251</v>
      </c>
      <c r="B279" s="39" t="str">
        <f>INDEX('R0.1 Generation process mapping'!$B$9:$B$21,MATCH($C279,'R0.1 Generation process mapping'!$A$9:$A$21,0))</f>
        <v>POWGEN - REN</v>
      </c>
      <c r="C279" s="494" t="s">
        <v>288</v>
      </c>
      <c r="D279" s="39" t="s">
        <v>345</v>
      </c>
      <c r="E279" s="39" t="str">
        <f>INDEX('R0. Region mapping'!$C$9:$C$24,MATCH($D279,'R0. Region mapping'!$A$9:$A$24,0))</f>
        <v>LAM</v>
      </c>
      <c r="F279" s="84"/>
      <c r="G279" s="532"/>
      <c r="H279" s="68">
        <v>5.6260603980782399E-2</v>
      </c>
      <c r="I279" s="68">
        <v>5.6260603980782399E-2</v>
      </c>
      <c r="J279" s="68">
        <v>5.5460602780782402E-2</v>
      </c>
      <c r="K279" s="68">
        <v>168.89636572405101</v>
      </c>
      <c r="L279" s="68">
        <v>633.64087600883704</v>
      </c>
      <c r="M279" s="68">
        <v>4059.1109958107777</v>
      </c>
      <c r="N279" s="68">
        <v>7266.6578600586408</v>
      </c>
      <c r="O279" s="68">
        <v>8190.5238999712537</v>
      </c>
      <c r="P279" s="68">
        <v>8829.3300641888472</v>
      </c>
      <c r="Q279" s="68">
        <v>9129.8786564305901</v>
      </c>
      <c r="R279" s="58"/>
    </row>
    <row r="280" spans="1:18" x14ac:dyDescent="0.3">
      <c r="A280" s="39" t="s">
        <v>251</v>
      </c>
      <c r="B280" s="39" t="str">
        <f>INDEX('R0.1 Generation process mapping'!$B$9:$B$21,MATCH($C280,'R0.1 Generation process mapping'!$A$9:$A$21,0))</f>
        <v>POWGEN - REN</v>
      </c>
      <c r="C280" s="494" t="s">
        <v>288</v>
      </c>
      <c r="D280" s="39" t="s">
        <v>347</v>
      </c>
      <c r="E280" s="39" t="str">
        <f>INDEX('R0. Region mapping'!$C$9:$C$24,MATCH($D280,'R0. Region mapping'!$A$9:$A$24,0))</f>
        <v>EUR</v>
      </c>
      <c r="F280" s="84"/>
      <c r="G280" s="532"/>
      <c r="H280" s="68">
        <v>2</v>
      </c>
      <c r="I280" s="68">
        <v>6.8985707277525901</v>
      </c>
      <c r="J280" s="68">
        <v>27.239117519311442</v>
      </c>
      <c r="K280" s="68">
        <v>118.12780445948751</v>
      </c>
      <c r="L280" s="68">
        <v>166.64362527497781</v>
      </c>
      <c r="M280" s="68">
        <v>235.23131936754359</v>
      </c>
      <c r="N280" s="68">
        <v>382.24010951537031</v>
      </c>
      <c r="O280" s="68">
        <v>527.17368434035336</v>
      </c>
      <c r="P280" s="68">
        <v>675.11259438746424</v>
      </c>
      <c r="Q280" s="68">
        <v>805.44957918820103</v>
      </c>
      <c r="R280" s="58"/>
    </row>
    <row r="281" spans="1:18" x14ac:dyDescent="0.3">
      <c r="A281" s="39" t="s">
        <v>251</v>
      </c>
      <c r="B281" s="39" t="str">
        <f>INDEX('R0.1 Generation process mapping'!$B$9:$B$21,MATCH($C281,'R0.1 Generation process mapping'!$A$9:$A$21,0))</f>
        <v>POWGEN - REN</v>
      </c>
      <c r="C281" s="494" t="s">
        <v>288</v>
      </c>
      <c r="D281" s="39" t="s">
        <v>349</v>
      </c>
      <c r="E281" s="39" t="str">
        <f>INDEX('R0. Region mapping'!$C$9:$C$24,MATCH($D281,'R0. Region mapping'!$A$9:$A$24,0))</f>
        <v>ASI</v>
      </c>
      <c r="F281" s="84"/>
      <c r="G281" s="532"/>
      <c r="H281" s="68"/>
      <c r="I281" s="68"/>
      <c r="J281" s="68">
        <v>183.39149525789469</v>
      </c>
      <c r="K281" s="68">
        <v>255.70270267243259</v>
      </c>
      <c r="L281" s="68">
        <v>271.61322987832148</v>
      </c>
      <c r="M281" s="68">
        <v>271.6128298783218</v>
      </c>
      <c r="N281" s="68">
        <v>628.041464312127</v>
      </c>
      <c r="O281" s="68">
        <v>761.81784969733008</v>
      </c>
      <c r="P281" s="68">
        <v>761.81744969733097</v>
      </c>
      <c r="Q281" s="68">
        <v>761.81704969733005</v>
      </c>
      <c r="R281" s="58"/>
    </row>
    <row r="282" spans="1:18" x14ac:dyDescent="0.3">
      <c r="A282" s="39" t="s">
        <v>251</v>
      </c>
      <c r="B282" s="39" t="str">
        <f>INDEX('R0.1 Generation process mapping'!$B$9:$B$21,MATCH($C282,'R0.1 Generation process mapping'!$A$9:$A$21,0))</f>
        <v>POWGEN - REN</v>
      </c>
      <c r="C282" s="494" t="s">
        <v>288</v>
      </c>
      <c r="D282" s="39" t="s">
        <v>351</v>
      </c>
      <c r="E282" s="39" t="str">
        <f>INDEX('R0. Region mapping'!$C$9:$C$24,MATCH($D282,'R0. Region mapping'!$A$9:$A$24,0))</f>
        <v>ASI</v>
      </c>
      <c r="F282" s="84"/>
      <c r="G282" s="532">
        <v>0.14000000000000001</v>
      </c>
      <c r="H282" s="68">
        <v>0.32831530542210002</v>
      </c>
      <c r="I282" s="68">
        <v>4.9995849999999997</v>
      </c>
      <c r="J282" s="68">
        <v>248.89694369537</v>
      </c>
      <c r="K282" s="68">
        <v>830.03957271770992</v>
      </c>
      <c r="L282" s="68">
        <v>1313.621149711405</v>
      </c>
      <c r="M282" s="68">
        <v>1730.429271937727</v>
      </c>
      <c r="N282" s="68">
        <v>3802.7313130712987</v>
      </c>
      <c r="O282" s="68">
        <v>4778.8038558664912</v>
      </c>
      <c r="P282" s="68">
        <v>4902.1984434807136</v>
      </c>
      <c r="Q282" s="68">
        <v>7609.4877202341549</v>
      </c>
      <c r="R282" s="58"/>
    </row>
    <row r="283" spans="1:18" x14ac:dyDescent="0.3">
      <c r="A283" s="39" t="s">
        <v>251</v>
      </c>
      <c r="B283" s="39" t="str">
        <f>INDEX('R0.1 Generation process mapping'!$B$9:$B$21,MATCH($C283,'R0.1 Generation process mapping'!$A$9:$A$21,0))</f>
        <v>POWGEN - REN</v>
      </c>
      <c r="C283" s="494" t="s">
        <v>288</v>
      </c>
      <c r="D283" s="39" t="s">
        <v>353</v>
      </c>
      <c r="E283" s="39" t="str">
        <f>INDEX('R0. Region mapping'!$C$9:$C$24,MATCH($D283,'R0. Region mapping'!$A$9:$A$24,0))</f>
        <v>ASI</v>
      </c>
      <c r="F283" s="84"/>
      <c r="G283" s="532">
        <v>2.15</v>
      </c>
      <c r="H283" s="68">
        <v>7</v>
      </c>
      <c r="I283" s="68">
        <v>7</v>
      </c>
      <c r="J283" s="68">
        <v>274.48979171494796</v>
      </c>
      <c r="K283" s="68">
        <v>274.48939171494698</v>
      </c>
      <c r="L283" s="68">
        <v>292.47361213586396</v>
      </c>
      <c r="M283" s="68">
        <v>292.473212135864</v>
      </c>
      <c r="N283" s="68">
        <v>308.28770405566797</v>
      </c>
      <c r="O283" s="68">
        <v>316.83021179515697</v>
      </c>
      <c r="P283" s="68">
        <v>316.82981179515701</v>
      </c>
      <c r="Q283" s="68">
        <v>316.8294117951566</v>
      </c>
      <c r="R283" s="58"/>
    </row>
    <row r="284" spans="1:18" x14ac:dyDescent="0.3">
      <c r="A284" s="39" t="s">
        <v>251</v>
      </c>
      <c r="B284" s="39" t="str">
        <f>INDEX('R0.1 Generation process mapping'!$B$9:$B$21,MATCH($C284,'R0.1 Generation process mapping'!$A$9:$A$21,0))</f>
        <v>POWGEN - REN</v>
      </c>
      <c r="C284" s="494" t="s">
        <v>288</v>
      </c>
      <c r="D284" s="39" t="s">
        <v>355</v>
      </c>
      <c r="E284" s="39" t="str">
        <f>INDEX('R0. Region mapping'!$C$9:$C$24,MATCH($D284,'R0. Region mapping'!$A$9:$A$24,0))</f>
        <v>AFR</v>
      </c>
      <c r="F284" s="84">
        <v>5.7077625570776296E-4</v>
      </c>
      <c r="G284" s="532">
        <v>5.7077625570776263E-4</v>
      </c>
      <c r="H284" s="68">
        <v>0.11252120796156452</v>
      </c>
      <c r="I284" s="68">
        <v>0.11244162473558139</v>
      </c>
      <c r="J284" s="68">
        <v>60.946763012860345</v>
      </c>
      <c r="K284" s="68">
        <v>705.62348470929896</v>
      </c>
      <c r="L284" s="68">
        <v>908.55707009278296</v>
      </c>
      <c r="M284" s="68">
        <v>1275.490041102255</v>
      </c>
      <c r="N284" s="68">
        <v>2404.9539548009848</v>
      </c>
      <c r="O284" s="68">
        <v>2945.8934424961849</v>
      </c>
      <c r="P284" s="68">
        <v>3152.6325550619449</v>
      </c>
      <c r="Q284" s="68">
        <v>3518.8039786190252</v>
      </c>
      <c r="R284" s="58"/>
    </row>
    <row r="285" spans="1:18" x14ac:dyDescent="0.3">
      <c r="A285" s="39" t="s">
        <v>251</v>
      </c>
      <c r="B285" s="39" t="str">
        <f>INDEX('R0.1 Generation process mapping'!$B$9:$B$21,MATCH($C285,'R0.1 Generation process mapping'!$A$9:$A$21,0))</f>
        <v>POWGEN - REN</v>
      </c>
      <c r="C285" s="494" t="s">
        <v>288</v>
      </c>
      <c r="D285" s="39" t="s">
        <v>357</v>
      </c>
      <c r="E285" s="39" t="str">
        <f>INDEX('R0. Region mapping'!$C$9:$C$24,MATCH($D285,'R0. Region mapping'!$A$9:$A$24,0))</f>
        <v>LAM</v>
      </c>
      <c r="F285" s="84"/>
      <c r="G285" s="532"/>
      <c r="H285" s="68">
        <v>5.6260603980782399E-2</v>
      </c>
      <c r="I285" s="68">
        <v>5.6260603980782399E-2</v>
      </c>
      <c r="J285" s="68">
        <v>5.5460602780782402E-2</v>
      </c>
      <c r="K285" s="68">
        <v>11.725751455917001</v>
      </c>
      <c r="L285" s="68">
        <v>55.375507293110601</v>
      </c>
      <c r="M285" s="68">
        <v>95.878429433034711</v>
      </c>
      <c r="N285" s="68">
        <v>102.76259721929711</v>
      </c>
      <c r="O285" s="68">
        <v>103.4095393306509</v>
      </c>
      <c r="P285" s="68">
        <v>103.409139330651</v>
      </c>
      <c r="Q285" s="68">
        <v>103.408739330651</v>
      </c>
      <c r="R285" s="58"/>
    </row>
    <row r="286" spans="1:18" x14ac:dyDescent="0.3">
      <c r="A286" s="39" t="s">
        <v>251</v>
      </c>
      <c r="B286" s="39" t="str">
        <f>INDEX('R0.1 Generation process mapping'!$B$9:$B$21,MATCH($C286,'R0.1 Generation process mapping'!$A$9:$A$21,0))</f>
        <v>POWGEN - REN</v>
      </c>
      <c r="C286" s="494" t="s">
        <v>288</v>
      </c>
      <c r="D286" s="39" t="s">
        <v>359</v>
      </c>
      <c r="E286" s="39" t="str">
        <f>INDEX('R0. Region mapping'!$C$9:$C$24,MATCH($D286,'R0. Region mapping'!$A$9:$A$24,0))</f>
        <v>ASI</v>
      </c>
      <c r="F286" s="84"/>
      <c r="G286" s="532"/>
      <c r="H286" s="68"/>
      <c r="I286" s="68"/>
      <c r="J286" s="68">
        <v>428.68094640616039</v>
      </c>
      <c r="K286" s="68">
        <v>604.71116921944429</v>
      </c>
      <c r="L286" s="68">
        <v>908.76889164435795</v>
      </c>
      <c r="M286" s="68">
        <v>1129.606551318426</v>
      </c>
      <c r="N286" s="68">
        <v>1991.748829981095</v>
      </c>
      <c r="O286" s="68">
        <v>3415.9146930000852</v>
      </c>
      <c r="P286" s="68">
        <v>4669.1435424876945</v>
      </c>
      <c r="Q286" s="68">
        <v>6319.6310331617551</v>
      </c>
      <c r="R286" s="58"/>
    </row>
    <row r="287" spans="1:18" x14ac:dyDescent="0.3">
      <c r="A287" s="39" t="s">
        <v>251</v>
      </c>
      <c r="B287" s="39" t="str">
        <f>INDEX('R0.1 Generation process mapping'!$B$9:$B$21,MATCH($C287,'R0.1 Generation process mapping'!$A$9:$A$21,0))</f>
        <v>POWGEN - REN</v>
      </c>
      <c r="C287" s="494" t="s">
        <v>288</v>
      </c>
      <c r="D287" s="39" t="s">
        <v>361</v>
      </c>
      <c r="E287" s="39" t="str">
        <f>INDEX('R0. Region mapping'!$C$9:$C$24,MATCH($D287,'R0. Region mapping'!$A$9:$A$24,0))</f>
        <v>ASI</v>
      </c>
      <c r="F287" s="84">
        <v>5.7077625570776296E-4</v>
      </c>
      <c r="G287" s="532">
        <v>0.44999999999999996</v>
      </c>
      <c r="H287" s="68">
        <v>0.69362388469457847</v>
      </c>
      <c r="I287" s="68">
        <v>0.69354430146859536</v>
      </c>
      <c r="J287" s="68">
        <v>227.64835601816532</v>
      </c>
      <c r="K287" s="68">
        <v>255.50582822717678</v>
      </c>
      <c r="L287" s="68">
        <v>283.034524433066</v>
      </c>
      <c r="M287" s="68">
        <v>363.35974833614188</v>
      </c>
      <c r="N287" s="68">
        <v>366.4004343118628</v>
      </c>
      <c r="O287" s="68">
        <v>376.55950752986672</v>
      </c>
      <c r="P287" s="68">
        <v>451.61796311514058</v>
      </c>
      <c r="Q287" s="68">
        <v>505.8869384036995</v>
      </c>
      <c r="R287" s="58"/>
    </row>
    <row r="288" spans="1:18" x14ac:dyDescent="0.3">
      <c r="A288" s="39" t="s">
        <v>251</v>
      </c>
      <c r="B288" s="39" t="str">
        <f>INDEX('R0.1 Generation process mapping'!$B$9:$B$21,MATCH($C288,'R0.1 Generation process mapping'!$A$9:$A$21,0))</f>
        <v>POWGEN - REN</v>
      </c>
      <c r="C288" s="494" t="s">
        <v>288</v>
      </c>
      <c r="D288" s="39" t="s">
        <v>363</v>
      </c>
      <c r="E288" s="39" t="str">
        <f>INDEX('R0. Region mapping'!$C$9:$C$24,MATCH($D288,'R0. Region mapping'!$A$9:$A$24,0))</f>
        <v>NAM</v>
      </c>
      <c r="F288" s="84">
        <v>0.24931506849315099</v>
      </c>
      <c r="G288" s="532">
        <v>1.1499999999999999</v>
      </c>
      <c r="H288" s="68">
        <v>7.9999999999999973</v>
      </c>
      <c r="I288" s="68">
        <v>9.999569999999995</v>
      </c>
      <c r="J288" s="68">
        <v>1420.3693301203846</v>
      </c>
      <c r="K288" s="68">
        <v>1851.1234370782538</v>
      </c>
      <c r="L288" s="68">
        <v>1929.7225260660439</v>
      </c>
      <c r="M288" s="68">
        <v>2113.629844199661</v>
      </c>
      <c r="N288" s="68">
        <v>3595.4214871091481</v>
      </c>
      <c r="O288" s="68">
        <v>3675.4191728506462</v>
      </c>
      <c r="P288" s="68">
        <v>3675.4187728506499</v>
      </c>
      <c r="Q288" s="68">
        <v>3675.41837285065</v>
      </c>
      <c r="R288" s="58"/>
    </row>
    <row r="289" spans="1:18" x14ac:dyDescent="0.3">
      <c r="A289" s="39" t="s">
        <v>251</v>
      </c>
      <c r="B289" s="39" t="str">
        <f>INDEX('R0.1 Generation process mapping'!$B$9:$B$21,MATCH($C289,'R0.1 Generation process mapping'!$A$9:$A$21,0))</f>
        <v>POWGEN - REN</v>
      </c>
      <c r="C289" s="494" t="s">
        <v>288</v>
      </c>
      <c r="D289" s="39" t="s">
        <v>365</v>
      </c>
      <c r="E289" s="39" t="str">
        <f>INDEX('R0. Region mapping'!$C$9:$C$24,MATCH($D289,'R0. Region mapping'!$A$9:$A$24,0))</f>
        <v>EUR</v>
      </c>
      <c r="F289" s="84">
        <v>0.75811872146118697</v>
      </c>
      <c r="G289" s="532">
        <v>9.5</v>
      </c>
      <c r="H289" s="68">
        <v>68</v>
      </c>
      <c r="I289" s="68">
        <v>81.723762805050171</v>
      </c>
      <c r="J289" s="68">
        <v>862.00196633903988</v>
      </c>
      <c r="K289" s="68">
        <v>910.77666878327852</v>
      </c>
      <c r="L289" s="68">
        <v>1004.474549755725</v>
      </c>
      <c r="M289" s="68">
        <v>1432.4627594685448</v>
      </c>
      <c r="N289" s="68">
        <v>1957.42598284934</v>
      </c>
      <c r="O289" s="68">
        <v>1957.4255828493392</v>
      </c>
      <c r="P289" s="68">
        <v>1957.4251828493389</v>
      </c>
      <c r="Q289" s="68">
        <v>1957.424782849341</v>
      </c>
      <c r="R289" s="58"/>
    </row>
    <row r="290" spans="1:18" x14ac:dyDescent="0.3">
      <c r="A290" s="39" t="s">
        <v>251</v>
      </c>
      <c r="B290" s="39" t="str">
        <f>INDEX('R0.1 Generation process mapping'!$B$9:$B$21,MATCH($C290,'R0.1 Generation process mapping'!$A$9:$A$21,0))</f>
        <v>POWGEN - REN</v>
      </c>
      <c r="C290" s="494" t="s">
        <v>291</v>
      </c>
      <c r="D290" s="39" t="s">
        <v>261</v>
      </c>
      <c r="E290" s="39" t="str">
        <f>INDEX('R0. Region mapping'!$C$9:$C$24,MATCH($D290,'R0. Region mapping'!$A$9:$A$24,0))</f>
        <v>AUS</v>
      </c>
      <c r="F290" s="84"/>
      <c r="G290" s="532"/>
      <c r="H290" s="68"/>
      <c r="I290" s="68">
        <v>1.599994E-3</v>
      </c>
      <c r="J290" s="68">
        <v>1.599994E-3</v>
      </c>
      <c r="K290" s="68">
        <v>1.199994E-3</v>
      </c>
      <c r="L290" s="68">
        <v>7.9999400000000005E-4</v>
      </c>
      <c r="M290" s="68">
        <v>6.6692693552445595E-4</v>
      </c>
      <c r="N290" s="68">
        <v>2.78715223802043E-4</v>
      </c>
      <c r="O290" s="68"/>
      <c r="P290" s="68"/>
      <c r="Q290" s="68"/>
      <c r="R290" s="58"/>
    </row>
    <row r="291" spans="1:18" x14ac:dyDescent="0.3">
      <c r="A291" s="39" t="s">
        <v>251</v>
      </c>
      <c r="B291" s="39" t="str">
        <f>INDEX('R0.1 Generation process mapping'!$B$9:$B$21,MATCH($C291,'R0.1 Generation process mapping'!$A$9:$A$21,0))</f>
        <v>POWGEN - REN</v>
      </c>
      <c r="C291" s="494" t="s">
        <v>291</v>
      </c>
      <c r="D291" s="39" t="s">
        <v>343</v>
      </c>
      <c r="E291" s="39" t="str">
        <f>INDEX('R0. Region mapping'!$C$9:$C$24,MATCH($D291,'R0. Region mapping'!$A$9:$A$24,0))</f>
        <v>ASI</v>
      </c>
      <c r="F291" s="84"/>
      <c r="G291" s="532"/>
      <c r="H291" s="68"/>
      <c r="I291" s="68">
        <v>4.9599850000000001E-2</v>
      </c>
      <c r="J291" s="68">
        <v>4.9599850000000001E-2</v>
      </c>
      <c r="K291" s="68">
        <v>4.9199850000000003E-2</v>
      </c>
      <c r="L291" s="68">
        <v>4.8799849999999999E-2</v>
      </c>
      <c r="M291" s="68">
        <v>4.8399850000000001E-2</v>
      </c>
      <c r="N291" s="68">
        <v>4.7999849999999997E-2</v>
      </c>
      <c r="O291" s="68">
        <v>4.7599849999999999E-2</v>
      </c>
      <c r="P291" s="68">
        <v>4.7199850000000002E-2</v>
      </c>
      <c r="Q291" s="68">
        <v>4.6799849999999997E-2</v>
      </c>
      <c r="R291" s="58"/>
    </row>
    <row r="292" spans="1:18" x14ac:dyDescent="0.3">
      <c r="A292" s="39" t="s">
        <v>251</v>
      </c>
      <c r="B292" s="39" t="str">
        <f>INDEX('R0.1 Generation process mapping'!$B$9:$B$21,MATCH($C292,'R0.1 Generation process mapping'!$A$9:$A$21,0))</f>
        <v>POWGEN - REN</v>
      </c>
      <c r="C292" s="494" t="s">
        <v>291</v>
      </c>
      <c r="D292" s="39" t="s">
        <v>347</v>
      </c>
      <c r="E292" s="39" t="str">
        <f>INDEX('R0. Region mapping'!$C$9:$C$24,MATCH($D292,'R0. Region mapping'!$A$9:$A$24,0))</f>
        <v>EUR</v>
      </c>
      <c r="F292" s="84">
        <v>11.1111111111111</v>
      </c>
      <c r="G292" s="532">
        <v>11.1111111111111</v>
      </c>
      <c r="H292" s="68">
        <v>11.1111111111111</v>
      </c>
      <c r="I292" s="68">
        <v>11.110711111111099</v>
      </c>
      <c r="J292" s="68">
        <v>11.109911109911099</v>
      </c>
      <c r="K292" s="68">
        <v>11.1095111099111</v>
      </c>
      <c r="L292" s="68">
        <v>11.109111109911099</v>
      </c>
      <c r="M292" s="68">
        <v>11.1087111099111</v>
      </c>
      <c r="N292" s="68">
        <v>11.108311109911099</v>
      </c>
      <c r="O292" s="68">
        <v>11.1079111099111</v>
      </c>
      <c r="P292" s="68">
        <v>11.107511109911099</v>
      </c>
      <c r="Q292" s="68">
        <v>11.1071111099111</v>
      </c>
      <c r="R292" s="58"/>
    </row>
    <row r="293" spans="1:18" x14ac:dyDescent="0.3">
      <c r="A293" s="39" t="s">
        <v>251</v>
      </c>
      <c r="B293" s="39" t="str">
        <f>INDEX('R0.1 Generation process mapping'!$B$9:$B$21,MATCH($C293,'R0.1 Generation process mapping'!$A$9:$A$21,0))</f>
        <v>POWGEN - REN</v>
      </c>
      <c r="C293" s="494" t="s">
        <v>291</v>
      </c>
      <c r="D293" s="39" t="s">
        <v>363</v>
      </c>
      <c r="E293" s="39" t="str">
        <f>INDEX('R0. Region mapping'!$C$9:$C$24,MATCH($D293,'R0. Region mapping'!$A$9:$A$24,0))</f>
        <v>NAM</v>
      </c>
      <c r="F293" s="84">
        <v>0.1</v>
      </c>
      <c r="G293" s="532">
        <v>9.9999999999999978E-2</v>
      </c>
      <c r="H293" s="68">
        <v>0.1</v>
      </c>
      <c r="I293" s="68">
        <v>9.9599999999999994E-2</v>
      </c>
      <c r="J293" s="68">
        <v>9.8799998800000011E-2</v>
      </c>
      <c r="K293" s="68">
        <v>9.8399998799999999E-2</v>
      </c>
      <c r="L293" s="68">
        <v>9.7999998800000002E-2</v>
      </c>
      <c r="M293" s="68">
        <v>9.7599998800000004E-2</v>
      </c>
      <c r="N293" s="68">
        <v>9.7199998800000006E-2</v>
      </c>
      <c r="O293" s="68">
        <v>9.6799998799999995E-2</v>
      </c>
      <c r="P293" s="68">
        <v>9.6399998799999997E-2</v>
      </c>
      <c r="Q293" s="68">
        <v>9.59999988E-2</v>
      </c>
      <c r="R293" s="58"/>
    </row>
    <row r="294" spans="1:18" x14ac:dyDescent="0.3">
      <c r="A294" s="39" t="s">
        <v>251</v>
      </c>
      <c r="B294" s="39" t="str">
        <f>INDEX('R0.1 Generation process mapping'!$B$9:$B$21,MATCH($C294,'R0.1 Generation process mapping'!$A$9:$A$21,0))</f>
        <v>POWGEN - REN</v>
      </c>
      <c r="C294" s="494" t="s">
        <v>291</v>
      </c>
      <c r="D294" s="39" t="s">
        <v>365</v>
      </c>
      <c r="E294" s="39" t="str">
        <f>INDEX('R0. Region mapping'!$C$9:$C$24,MATCH($D294,'R0. Region mapping'!$A$9:$A$24,0))</f>
        <v>EUR</v>
      </c>
      <c r="F294" s="84">
        <v>1.2999999999999999E-2</v>
      </c>
      <c r="G294" s="532">
        <v>1.2999999999999968E-2</v>
      </c>
      <c r="H294" s="68">
        <v>1.038400000000002</v>
      </c>
      <c r="I294" s="68">
        <v>1.7995946000000003</v>
      </c>
      <c r="J294" s="68">
        <v>1.7987945987999969</v>
      </c>
      <c r="K294" s="68">
        <v>1.7983945988000034</v>
      </c>
      <c r="L294" s="68">
        <v>1.7979945987999999</v>
      </c>
      <c r="M294" s="68">
        <v>1.7975945987999999</v>
      </c>
      <c r="N294" s="68">
        <v>1.7971945988</v>
      </c>
      <c r="O294" s="68">
        <v>1.7967945988</v>
      </c>
      <c r="P294" s="68">
        <v>1.7963945988000001</v>
      </c>
      <c r="Q294" s="68">
        <v>1.7959945987999999</v>
      </c>
      <c r="R294" s="58"/>
    </row>
    <row r="295" spans="1:18" x14ac:dyDescent="0.3">
      <c r="A295" s="39" t="s">
        <v>251</v>
      </c>
      <c r="B295" s="39" t="str">
        <f>INDEX('R0.1 Generation process mapping'!$B$9:$B$21,MATCH($C295,'R0.1 Generation process mapping'!$A$9:$A$21,0))</f>
        <v>POWGEN - REN</v>
      </c>
      <c r="C295" s="494" t="s">
        <v>375</v>
      </c>
      <c r="D295" s="39" t="s">
        <v>341</v>
      </c>
      <c r="E295" s="39" t="str">
        <f>INDEX('R0. Region mapping'!$C$9:$C$24,MATCH($D295,'R0. Region mapping'!$A$9:$A$24,0))</f>
        <v>NAM</v>
      </c>
      <c r="F295" s="84">
        <v>1.76940639269406E-2</v>
      </c>
      <c r="G295" s="532">
        <v>1.70772939255713E-2</v>
      </c>
      <c r="H295" s="68">
        <v>1.55353689221481E-2</v>
      </c>
      <c r="I295" s="68">
        <v>1.3068288916671E-2</v>
      </c>
      <c r="J295" s="68">
        <v>8.7121926111140002E-3</v>
      </c>
      <c r="K295" s="68">
        <v>4.3560963055570001E-3</v>
      </c>
      <c r="L295" s="68"/>
      <c r="M295" s="68"/>
      <c r="N295" s="68"/>
      <c r="O295" s="68"/>
      <c r="P295" s="68"/>
      <c r="Q295" s="68"/>
      <c r="R295" s="58"/>
    </row>
    <row r="296" spans="1:18" x14ac:dyDescent="0.3">
      <c r="A296" s="39" t="s">
        <v>251</v>
      </c>
      <c r="B296" s="39" t="str">
        <f>INDEX('R0.1 Generation process mapping'!$B$9:$B$21,MATCH($C296,'R0.1 Generation process mapping'!$A$9:$A$21,0))</f>
        <v>POWGEN - REN</v>
      </c>
      <c r="C296" s="494" t="s">
        <v>375</v>
      </c>
      <c r="D296" s="39" t="s">
        <v>365</v>
      </c>
      <c r="E296" s="39" t="str">
        <f>INDEX('R0. Region mapping'!$C$9:$C$24,MATCH($D296,'R0. Region mapping'!$A$9:$A$24,0))</f>
        <v>EUR</v>
      </c>
      <c r="F296" s="84">
        <v>0.30479452054794498</v>
      </c>
      <c r="G296" s="532">
        <v>0.29417015987919698</v>
      </c>
      <c r="H296" s="68">
        <v>0.26760925820732601</v>
      </c>
      <c r="I296" s="68">
        <v>0.225111815532332</v>
      </c>
      <c r="J296" s="68">
        <v>0.15007454368822101</v>
      </c>
      <c r="K296" s="68">
        <v>7.5037271844110701E-2</v>
      </c>
      <c r="L296" s="68"/>
      <c r="M296" s="68"/>
      <c r="N296" s="68"/>
      <c r="O296" s="68"/>
      <c r="P296" s="68"/>
      <c r="Q296" s="68"/>
      <c r="R296" s="58"/>
    </row>
    <row r="297" spans="1:18" x14ac:dyDescent="0.3">
      <c r="A297" s="39" t="s">
        <v>251</v>
      </c>
      <c r="B297" s="39" t="str">
        <f>INDEX('R0.1 Generation process mapping'!$B$9:$B$21,MATCH($C297,'R0.1 Generation process mapping'!$A$9:$A$21,0))</f>
        <v>POWGEN - REN</v>
      </c>
      <c r="C297" s="494" t="s">
        <v>289</v>
      </c>
      <c r="D297" s="39" t="s">
        <v>258</v>
      </c>
      <c r="E297" s="39" t="str">
        <f>INDEX('R0. Region mapping'!$C$9:$C$24,MATCH($D297,'R0. Region mapping'!$A$9:$A$24,0))</f>
        <v>AFR</v>
      </c>
      <c r="F297" s="84">
        <v>0.47488584474885798</v>
      </c>
      <c r="G297" s="532">
        <v>1.0413832775112302</v>
      </c>
      <c r="H297" s="68">
        <v>1</v>
      </c>
      <c r="I297" s="68">
        <v>1.34232322896804</v>
      </c>
      <c r="J297" s="68">
        <v>2.186903095064586</v>
      </c>
      <c r="K297" s="68">
        <v>3.5626347008336632</v>
      </c>
      <c r="L297" s="68">
        <v>5.8035565213588098</v>
      </c>
      <c r="M297" s="68">
        <v>9.4537820338405396</v>
      </c>
      <c r="N297" s="68">
        <v>15.399614757647999</v>
      </c>
      <c r="O297" s="68">
        <v>25.0847497331754</v>
      </c>
      <c r="P297" s="68">
        <v>40.8608140544262</v>
      </c>
      <c r="Q297" s="68">
        <v>66.558360459007105</v>
      </c>
      <c r="R297" s="58"/>
    </row>
    <row r="298" spans="1:18" x14ac:dyDescent="0.3">
      <c r="A298" s="39" t="s">
        <v>251</v>
      </c>
      <c r="B298" s="39" t="str">
        <f>INDEX('R0.1 Generation process mapping'!$B$9:$B$21,MATCH($C298,'R0.1 Generation process mapping'!$A$9:$A$21,0))</f>
        <v>POWGEN - REN</v>
      </c>
      <c r="C298" s="494" t="s">
        <v>289</v>
      </c>
      <c r="D298" s="39" t="s">
        <v>261</v>
      </c>
      <c r="E298" s="39" t="str">
        <f>INDEX('R0. Region mapping'!$C$9:$C$24,MATCH($D298,'R0. Region mapping'!$A$9:$A$24,0))</f>
        <v>AUS</v>
      </c>
      <c r="F298" s="84">
        <v>0.85445205479452002</v>
      </c>
      <c r="G298" s="532">
        <v>3.074460055810472</v>
      </c>
      <c r="H298" s="68">
        <v>3.0000000000000018</v>
      </c>
      <c r="I298" s="68">
        <v>2.8808639107032499</v>
      </c>
      <c r="J298" s="68">
        <v>4.6930237446215664</v>
      </c>
      <c r="K298" s="68">
        <v>7.6448411609530229</v>
      </c>
      <c r="L298" s="68">
        <v>12.4530406896434</v>
      </c>
      <c r="M298" s="68">
        <v>20.285091066401002</v>
      </c>
      <c r="N298" s="68">
        <v>29.851165823122201</v>
      </c>
      <c r="O298" s="68">
        <v>38.339518031551002</v>
      </c>
      <c r="P298" s="68">
        <v>46.627597407468599</v>
      </c>
      <c r="Q298" s="68">
        <v>54.013104084244297</v>
      </c>
      <c r="R298" s="58"/>
    </row>
    <row r="299" spans="1:18" x14ac:dyDescent="0.3">
      <c r="A299" s="39" t="s">
        <v>251</v>
      </c>
      <c r="B299" s="39" t="str">
        <f>INDEX('R0.1 Generation process mapping'!$B$9:$B$21,MATCH($C299,'R0.1 Generation process mapping'!$A$9:$A$21,0))</f>
        <v>POWGEN - REN</v>
      </c>
      <c r="C299" s="494" t="s">
        <v>289</v>
      </c>
      <c r="D299" s="39" t="s">
        <v>341</v>
      </c>
      <c r="E299" s="39" t="str">
        <f>INDEX('R0. Region mapping'!$C$9:$C$24,MATCH($D299,'R0. Region mapping'!$A$9:$A$24,0))</f>
        <v>NAM</v>
      </c>
      <c r="F299" s="84">
        <v>0.83961187214611899</v>
      </c>
      <c r="G299" s="532">
        <v>6.0731668283882403</v>
      </c>
      <c r="H299" s="68">
        <v>5.9999999999999964</v>
      </c>
      <c r="I299" s="68">
        <v>5.8829330745788058</v>
      </c>
      <c r="J299" s="68">
        <v>9.5830780748727147</v>
      </c>
      <c r="K299" s="68">
        <v>15.610224384148861</v>
      </c>
      <c r="L299" s="68">
        <v>25.427810622130298</v>
      </c>
      <c r="M299" s="68">
        <v>41.419624093102399</v>
      </c>
      <c r="N299" s="68">
        <v>67.468603128395998</v>
      </c>
      <c r="O299" s="68">
        <v>109.899645112024</v>
      </c>
      <c r="P299" s="68">
        <v>179.01534140772301</v>
      </c>
      <c r="Q299" s="68">
        <v>271.64151155699301</v>
      </c>
      <c r="R299" s="58"/>
    </row>
    <row r="300" spans="1:18" x14ac:dyDescent="0.3">
      <c r="A300" s="39" t="s">
        <v>251</v>
      </c>
      <c r="B300" s="39" t="str">
        <f>INDEX('R0.1 Generation process mapping'!$B$9:$B$21,MATCH($C300,'R0.1 Generation process mapping'!$A$9:$A$21,0))</f>
        <v>POWGEN - REN</v>
      </c>
      <c r="C300" s="494" t="s">
        <v>289</v>
      </c>
      <c r="D300" s="39" t="s">
        <v>343</v>
      </c>
      <c r="E300" s="39" t="str">
        <f>INDEX('R0. Region mapping'!$C$9:$C$24,MATCH($D300,'R0. Region mapping'!$A$9:$A$24,0))</f>
        <v>ASI</v>
      </c>
      <c r="F300" s="84"/>
      <c r="G300" s="532">
        <v>44.223670504200001</v>
      </c>
      <c r="H300" s="68">
        <v>44.223670504200001</v>
      </c>
      <c r="I300" s="68">
        <v>151.19135805839201</v>
      </c>
      <c r="J300" s="68">
        <v>246.2751907565</v>
      </c>
      <c r="K300" s="68">
        <v>401.15673493185199</v>
      </c>
      <c r="L300" s="68">
        <v>653.44245002607602</v>
      </c>
      <c r="M300" s="68">
        <v>1064.38929575576</v>
      </c>
      <c r="N300" s="68">
        <v>1733.77840465599</v>
      </c>
      <c r="O300" s="68">
        <v>2824.1427273669001</v>
      </c>
      <c r="P300" s="68">
        <v>4600.2313138605296</v>
      </c>
      <c r="Q300" s="68">
        <v>7493.2924690807504</v>
      </c>
      <c r="R300" s="58"/>
    </row>
    <row r="301" spans="1:18" x14ac:dyDescent="0.3">
      <c r="A301" s="39" t="s">
        <v>251</v>
      </c>
      <c r="B301" s="39" t="str">
        <f>INDEX('R0.1 Generation process mapping'!$B$9:$B$21,MATCH($C301,'R0.1 Generation process mapping'!$A$9:$A$21,0))</f>
        <v>POWGEN - REN</v>
      </c>
      <c r="C301" s="494" t="s">
        <v>289</v>
      </c>
      <c r="D301" s="39" t="s">
        <v>345</v>
      </c>
      <c r="E301" s="39" t="str">
        <f>INDEX('R0. Region mapping'!$C$9:$C$24,MATCH($D301,'R0. Region mapping'!$A$9:$A$24,0))</f>
        <v>LAM</v>
      </c>
      <c r="F301" s="84">
        <v>0.212899543378995</v>
      </c>
      <c r="G301" s="532">
        <v>4.0185528395573185</v>
      </c>
      <c r="H301" s="68">
        <v>4</v>
      </c>
      <c r="I301" s="68">
        <v>12.09842181524254</v>
      </c>
      <c r="J301" s="68">
        <v>19.707454287335594</v>
      </c>
      <c r="K301" s="68">
        <v>32.101766396102946</v>
      </c>
      <c r="L301" s="68">
        <v>52.290794792676699</v>
      </c>
      <c r="M301" s="68">
        <v>85.176594667712905</v>
      </c>
      <c r="N301" s="68">
        <v>138.744097381438</v>
      </c>
      <c r="O301" s="68">
        <v>225.99991472171001</v>
      </c>
      <c r="P301" s="68">
        <v>368.130446742353</v>
      </c>
      <c r="Q301" s="68">
        <v>599.64610665179805</v>
      </c>
      <c r="R301" s="58"/>
    </row>
    <row r="302" spans="1:18" x14ac:dyDescent="0.3">
      <c r="A302" s="39" t="s">
        <v>251</v>
      </c>
      <c r="B302" s="39" t="str">
        <f>INDEX('R0.1 Generation process mapping'!$B$9:$B$21,MATCH($C302,'R0.1 Generation process mapping'!$A$9:$A$21,0))</f>
        <v>POWGEN - REN</v>
      </c>
      <c r="C302" s="494" t="s">
        <v>289</v>
      </c>
      <c r="D302" s="39" t="s">
        <v>347</v>
      </c>
      <c r="E302" s="39" t="str">
        <f>INDEX('R0. Region mapping'!$C$9:$C$24,MATCH($D302,'R0. Region mapping'!$A$9:$A$24,0))</f>
        <v>EUR</v>
      </c>
      <c r="F302" s="84">
        <v>9.4748858447488593E-2</v>
      </c>
      <c r="G302" s="532">
        <v>0.39744615456918853</v>
      </c>
      <c r="H302" s="68">
        <v>3.0747800054974381</v>
      </c>
      <c r="I302" s="68">
        <v>3.0615691899842377</v>
      </c>
      <c r="J302" s="68">
        <v>4.9873736030726885</v>
      </c>
      <c r="K302" s="68">
        <v>8.1243060637767481</v>
      </c>
      <c r="L302" s="68">
        <v>13.2340384935813</v>
      </c>
      <c r="M302" s="68">
        <v>21.557254192760499</v>
      </c>
      <c r="N302" s="68">
        <v>35.114895522662998</v>
      </c>
      <c r="O302" s="68">
        <v>57.198864636716998</v>
      </c>
      <c r="P302" s="68">
        <v>93.171323264518506</v>
      </c>
      <c r="Q302" s="68">
        <v>151.766667835318</v>
      </c>
      <c r="R302" s="58"/>
    </row>
    <row r="303" spans="1:18" x14ac:dyDescent="0.3">
      <c r="A303" s="39" t="s">
        <v>251</v>
      </c>
      <c r="B303" s="39" t="str">
        <f>INDEX('R0.1 Generation process mapping'!$B$9:$B$21,MATCH($C303,'R0.1 Generation process mapping'!$A$9:$A$21,0))</f>
        <v>POWGEN - REN</v>
      </c>
      <c r="C303" s="494" t="s">
        <v>289</v>
      </c>
      <c r="D303" s="39" t="s">
        <v>349</v>
      </c>
      <c r="E303" s="39" t="str">
        <f>INDEX('R0. Region mapping'!$C$9:$C$24,MATCH($D303,'R0. Region mapping'!$A$9:$A$24,0))</f>
        <v>ASI</v>
      </c>
      <c r="F303" s="84">
        <v>8.3904109589041098E-2</v>
      </c>
      <c r="G303" s="532">
        <v>8.0979426034160903E-2</v>
      </c>
      <c r="H303" s="68">
        <v>7.3667717146960507E-2</v>
      </c>
      <c r="I303" s="68">
        <v>6.19689829274397E-2</v>
      </c>
      <c r="J303" s="68">
        <v>0.10134094331736951</v>
      </c>
      <c r="K303" s="68">
        <v>0.16547371804222091</v>
      </c>
      <c r="L303" s="68">
        <v>0.26993925019185799</v>
      </c>
      <c r="M303" s="68">
        <v>0.44010259419385001</v>
      </c>
      <c r="N303" s="68">
        <v>0.717280750913174</v>
      </c>
      <c r="O303" s="68">
        <v>1.1687747610533601</v>
      </c>
      <c r="P303" s="68">
        <v>1.9042109281929001</v>
      </c>
      <c r="Q303" s="68">
        <v>3.1021589491842998</v>
      </c>
      <c r="R303" s="58"/>
    </row>
    <row r="304" spans="1:18" x14ac:dyDescent="0.3">
      <c r="A304" s="39" t="s">
        <v>251</v>
      </c>
      <c r="B304" s="39" t="str">
        <f>INDEX('R0.1 Generation process mapping'!$B$9:$B$21,MATCH($C304,'R0.1 Generation process mapping'!$A$9:$A$21,0))</f>
        <v>POWGEN - REN</v>
      </c>
      <c r="C304" s="494" t="s">
        <v>289</v>
      </c>
      <c r="D304" s="39" t="s">
        <v>351</v>
      </c>
      <c r="E304" s="39" t="str">
        <f>INDEX('R0. Region mapping'!$C$9:$C$24,MATCH($D304,'R0. Region mapping'!$A$9:$A$24,0))</f>
        <v>ASI</v>
      </c>
      <c r="F304" s="84">
        <v>3.4041095890410999</v>
      </c>
      <c r="G304" s="532">
        <v>18.29664647485215</v>
      </c>
      <c r="H304" s="68">
        <v>18.000000000000011</v>
      </c>
      <c r="I304" s="68">
        <v>20.790970868945301</v>
      </c>
      <c r="J304" s="68">
        <v>33.866700733911401</v>
      </c>
      <c r="K304" s="68">
        <v>55.1656868521479</v>
      </c>
      <c r="L304" s="68">
        <v>89.859490895950699</v>
      </c>
      <c r="M304" s="68">
        <v>146.37204188537001</v>
      </c>
      <c r="N304" s="68">
        <v>238.42503253752301</v>
      </c>
      <c r="O304" s="68">
        <v>388.36965438960698</v>
      </c>
      <c r="P304" s="68">
        <v>632.61364323864302</v>
      </c>
      <c r="Q304" s="68">
        <v>1030.4613642975301</v>
      </c>
      <c r="R304" s="58"/>
    </row>
    <row r="305" spans="1:18" x14ac:dyDescent="0.3">
      <c r="A305" s="39" t="s">
        <v>251</v>
      </c>
      <c r="B305" s="39" t="str">
        <f>INDEX('R0.1 Generation process mapping'!$B$9:$B$21,MATCH($C305,'R0.1 Generation process mapping'!$A$9:$A$21,0))</f>
        <v>POWGEN - REN</v>
      </c>
      <c r="C305" s="494" t="s">
        <v>289</v>
      </c>
      <c r="D305" s="39" t="s">
        <v>353</v>
      </c>
      <c r="E305" s="39" t="str">
        <f>INDEX('R0. Region mapping'!$C$9:$C$24,MATCH($D305,'R0. Region mapping'!$A$9:$A$24,0))</f>
        <v>ASI</v>
      </c>
      <c r="F305" s="84">
        <v>3.4246575342465799E-3</v>
      </c>
      <c r="G305" s="532">
        <v>1.533305282695272</v>
      </c>
      <c r="H305" s="68">
        <v>3.0000000000000049</v>
      </c>
      <c r="I305" s="68">
        <v>2.9995225006441064</v>
      </c>
      <c r="J305" s="68">
        <v>4.8863060841972077</v>
      </c>
      <c r="K305" s="68">
        <v>7.9596777253387589</v>
      </c>
      <c r="L305" s="68">
        <v>12.9658762776844</v>
      </c>
      <c r="M305" s="68">
        <v>21.120446200181199</v>
      </c>
      <c r="N305" s="68">
        <v>34.403381330617201</v>
      </c>
      <c r="O305" s="68">
        <v>56.039882992417702</v>
      </c>
      <c r="P305" s="68">
        <v>91.283464291585702</v>
      </c>
      <c r="Q305" s="68">
        <v>148.69154449819399</v>
      </c>
      <c r="R305" s="58"/>
    </row>
    <row r="306" spans="1:18" x14ac:dyDescent="0.3">
      <c r="A306" s="39" t="s">
        <v>251</v>
      </c>
      <c r="B306" s="39" t="str">
        <f>INDEX('R0.1 Generation process mapping'!$B$9:$B$21,MATCH($C306,'R0.1 Generation process mapping'!$A$9:$A$21,0))</f>
        <v>POWGEN - REN</v>
      </c>
      <c r="C306" s="494" t="s">
        <v>289</v>
      </c>
      <c r="D306" s="39" t="s">
        <v>355</v>
      </c>
      <c r="E306" s="39" t="str">
        <f>INDEX('R0. Region mapping'!$C$9:$C$24,MATCH($D306,'R0. Region mapping'!$A$9:$A$24,0))</f>
        <v>AFR</v>
      </c>
      <c r="F306" s="84">
        <v>3.1963470319634701E-2</v>
      </c>
      <c r="G306" s="532">
        <v>3.0849305155870799E-2</v>
      </c>
      <c r="H306" s="68">
        <v>2.8063892246461102E-2</v>
      </c>
      <c r="I306" s="68">
        <v>3.4732435683865757</v>
      </c>
      <c r="J306" s="68">
        <v>5.6579477860342005</v>
      </c>
      <c r="K306" s="68">
        <v>9.2166007472584255</v>
      </c>
      <c r="L306" s="68">
        <v>15.013271434362199</v>
      </c>
      <c r="M306" s="68">
        <v>24.455437169783899</v>
      </c>
      <c r="N306" s="68">
        <v>39.835730201354203</v>
      </c>
      <c r="O306" s="68">
        <v>64.888606878741797</v>
      </c>
      <c r="P306" s="68">
        <v>105.69710308385601</v>
      </c>
      <c r="Q306" s="68">
        <v>172.16984327923501</v>
      </c>
      <c r="R306" s="58"/>
    </row>
    <row r="307" spans="1:18" x14ac:dyDescent="0.3">
      <c r="A307" s="39" t="s">
        <v>251</v>
      </c>
      <c r="B307" s="39" t="str">
        <f>INDEX('R0.1 Generation process mapping'!$B$9:$B$21,MATCH($C307,'R0.1 Generation process mapping'!$A$9:$A$21,0))</f>
        <v>POWGEN - REN</v>
      </c>
      <c r="C307" s="494" t="s">
        <v>289</v>
      </c>
      <c r="D307" s="39" t="s">
        <v>357</v>
      </c>
      <c r="E307" s="39" t="str">
        <f>INDEX('R0. Region mapping'!$C$9:$C$24,MATCH($D307,'R0. Region mapping'!$A$9:$A$24,0))</f>
        <v>LAM</v>
      </c>
      <c r="F307" s="84">
        <v>2.85388127853881E-3</v>
      </c>
      <c r="G307" s="532">
        <v>9.251440224605989E-2</v>
      </c>
      <c r="H307" s="68">
        <v>0.14706508226486262</v>
      </c>
      <c r="I307" s="68">
        <v>0.74614237068687295</v>
      </c>
      <c r="J307" s="68">
        <v>1.2157872984228313</v>
      </c>
      <c r="K307" s="68">
        <v>1.9807893977052056</v>
      </c>
      <c r="L307" s="68">
        <v>3.2268972066997401</v>
      </c>
      <c r="M307" s="68">
        <v>5.2566755211563398</v>
      </c>
      <c r="N307" s="68">
        <v>8.5629705111240693</v>
      </c>
      <c r="O307" s="68">
        <v>13.9485766548237</v>
      </c>
      <c r="P307" s="68">
        <v>22.721161564235601</v>
      </c>
      <c r="Q307" s="68">
        <v>37.010777986125397</v>
      </c>
      <c r="R307" s="58"/>
    </row>
    <row r="308" spans="1:18" x14ac:dyDescent="0.3">
      <c r="A308" s="39" t="s">
        <v>251</v>
      </c>
      <c r="B308" s="39" t="str">
        <f>INDEX('R0.1 Generation process mapping'!$B$9:$B$21,MATCH($C308,'R0.1 Generation process mapping'!$A$9:$A$21,0))</f>
        <v>POWGEN - REN</v>
      </c>
      <c r="C308" s="494" t="s">
        <v>289</v>
      </c>
      <c r="D308" s="39" t="s">
        <v>359</v>
      </c>
      <c r="E308" s="39" t="str">
        <f>INDEX('R0. Region mapping'!$C$9:$C$24,MATCH($D308,'R0. Region mapping'!$A$9:$A$24,0))</f>
        <v>ASI</v>
      </c>
      <c r="F308" s="84">
        <v>1.14155251141553E-3</v>
      </c>
      <c r="G308" s="532">
        <v>1.10176089842396E-3</v>
      </c>
      <c r="H308" s="68">
        <v>1.0022818659450399E-3</v>
      </c>
      <c r="I308" s="68">
        <v>7.1817959596455081</v>
      </c>
      <c r="J308" s="68">
        <v>11.698788849278552</v>
      </c>
      <c r="K308" s="68">
        <v>19.056494296393623</v>
      </c>
      <c r="L308" s="68">
        <v>31.041421164610501</v>
      </c>
      <c r="M308" s="68">
        <v>50.563604142569702</v>
      </c>
      <c r="N308" s="68">
        <v>82.363183098333295</v>
      </c>
      <c r="O308" s="68">
        <v>134.16134639316201</v>
      </c>
      <c r="P308" s="68">
        <v>218.53509626104801</v>
      </c>
      <c r="Q308" s="68">
        <v>355.97104406191198</v>
      </c>
      <c r="R308" s="58"/>
    </row>
    <row r="309" spans="1:18" x14ac:dyDescent="0.3">
      <c r="A309" s="39" t="s">
        <v>251</v>
      </c>
      <c r="B309" s="39" t="str">
        <f>INDEX('R0.1 Generation process mapping'!$B$9:$B$21,MATCH($C309,'R0.1 Generation process mapping'!$A$9:$A$21,0))</f>
        <v>POWGEN - REN</v>
      </c>
      <c r="C309" s="494" t="s">
        <v>289</v>
      </c>
      <c r="D309" s="39" t="s">
        <v>361</v>
      </c>
      <c r="E309" s="39" t="str">
        <f>INDEX('R0. Region mapping'!$C$9:$C$24,MATCH($D309,'R0. Region mapping'!$A$9:$A$24,0))</f>
        <v>ASI</v>
      </c>
      <c r="F309" s="84">
        <v>7.1347031963470295E-2</v>
      </c>
      <c r="G309" s="532">
        <v>0.27286005615149728</v>
      </c>
      <c r="H309" s="68">
        <v>0.45032458382156498</v>
      </c>
      <c r="I309" s="68">
        <v>0.44037668057367318</v>
      </c>
      <c r="J309" s="68">
        <v>0.7177272087445421</v>
      </c>
      <c r="K309" s="68">
        <v>1.1695019938159512</v>
      </c>
      <c r="L309" s="68">
        <v>1.90539551373232</v>
      </c>
      <c r="M309" s="68">
        <v>3.1040885142044101</v>
      </c>
      <c r="N309" s="68">
        <v>5.0566331018291404</v>
      </c>
      <c r="O309" s="68">
        <v>8.2371224891544301</v>
      </c>
      <c r="P309" s="68">
        <v>13.4178045626913</v>
      </c>
      <c r="Q309" s="68">
        <v>21.8565897553177</v>
      </c>
      <c r="R309" s="58"/>
    </row>
    <row r="310" spans="1:18" x14ac:dyDescent="0.3">
      <c r="A310" s="39" t="s">
        <v>251</v>
      </c>
      <c r="B310" s="39" t="str">
        <f>INDEX('R0.1 Generation process mapping'!$B$9:$B$21,MATCH($C310,'R0.1 Generation process mapping'!$A$9:$A$21,0))</f>
        <v>POWGEN - REN</v>
      </c>
      <c r="C310" s="494" t="s">
        <v>289</v>
      </c>
      <c r="D310" s="39" t="s">
        <v>363</v>
      </c>
      <c r="E310" s="39" t="str">
        <f>INDEX('R0. Region mapping'!$C$9:$C$24,MATCH($D310,'R0. Region mapping'!$A$9:$A$24,0))</f>
        <v>NAM</v>
      </c>
      <c r="F310" s="84">
        <v>10.206050228310501</v>
      </c>
      <c r="G310" s="532">
        <v>44.194091604412293</v>
      </c>
      <c r="H310" s="68">
        <v>60.000000000000028</v>
      </c>
      <c r="I310" s="68">
        <v>58.576972336195603</v>
      </c>
      <c r="J310" s="68">
        <v>95.4161154913198</v>
      </c>
      <c r="K310" s="68">
        <v>155.42319783178638</v>
      </c>
      <c r="L310" s="68">
        <v>253.168411824765</v>
      </c>
      <c r="M310" s="68">
        <v>412.38506569113798</v>
      </c>
      <c r="N310" s="68">
        <v>671.73221766755603</v>
      </c>
      <c r="O310" s="68">
        <v>1094.18139999198</v>
      </c>
      <c r="P310" s="68">
        <v>1782.3066031667499</v>
      </c>
      <c r="Q310" s="68">
        <v>2903.19004916827</v>
      </c>
      <c r="R310" s="58"/>
    </row>
    <row r="311" spans="1:18" x14ac:dyDescent="0.3">
      <c r="A311" s="39" t="s">
        <v>251</v>
      </c>
      <c r="B311" s="39" t="str">
        <f>INDEX('R0.1 Generation process mapping'!$B$9:$B$21,MATCH($C311,'R0.1 Generation process mapping'!$A$9:$A$21,0))</f>
        <v>POWGEN - REN</v>
      </c>
      <c r="C311" s="494" t="s">
        <v>289</v>
      </c>
      <c r="D311" s="39" t="s">
        <v>365</v>
      </c>
      <c r="E311" s="39" t="str">
        <f>INDEX('R0. Region mapping'!$C$9:$C$24,MATCH($D311,'R0. Region mapping'!$A$9:$A$24,0))</f>
        <v>EUR</v>
      </c>
      <c r="F311" s="84">
        <v>38.453767123287697</v>
      </c>
      <c r="G311" s="532">
        <v>94.437366743860295</v>
      </c>
      <c r="H311" s="68">
        <v>100</v>
      </c>
      <c r="I311" s="68">
        <v>94.638398482290199</v>
      </c>
      <c r="J311" s="68">
        <v>154.1563787746253</v>
      </c>
      <c r="K311" s="68">
        <v>251.10489706945461</v>
      </c>
      <c r="L311" s="68">
        <v>409.023817593937</v>
      </c>
      <c r="M311" s="68">
        <v>666.25709870276103</v>
      </c>
      <c r="N311" s="68">
        <v>1085.26300812925</v>
      </c>
      <c r="O311" s="68">
        <v>1767.7794825820699</v>
      </c>
      <c r="P311" s="68">
        <v>2879.5269005053301</v>
      </c>
      <c r="Q311" s="68">
        <v>3946.0788824052702</v>
      </c>
      <c r="R311" s="58"/>
    </row>
    <row r="312" spans="1:18" x14ac:dyDescent="0.3">
      <c r="A312" s="39" t="s">
        <v>252</v>
      </c>
      <c r="B312" s="39" t="str">
        <f>INDEX('R0.1 Generation process mapping'!$B$9:$B$21,MATCH($C312,'R0.1 Generation process mapping'!$A$9:$A$21,0))</f>
        <v>POWGEN - REN</v>
      </c>
      <c r="C312" s="494" t="s">
        <v>290</v>
      </c>
      <c r="D312" s="39" t="s">
        <v>258</v>
      </c>
      <c r="E312" s="39" t="str">
        <f>INDEX('R0. Region mapping'!$C$9:$C$24,MATCH($D312,'R0. Region mapping'!$A$9:$A$24,0))</f>
        <v>AFR</v>
      </c>
      <c r="F312" s="84"/>
      <c r="G312" s="532"/>
      <c r="H312" s="68"/>
      <c r="I312" s="68"/>
      <c r="J312" s="68">
        <v>9.1762376837397603</v>
      </c>
      <c r="K312" s="68">
        <v>9.1762376837397603</v>
      </c>
      <c r="L312" s="68">
        <v>9.1762376837397603</v>
      </c>
      <c r="M312" s="68"/>
      <c r="N312" s="68"/>
      <c r="O312" s="68"/>
      <c r="P312" s="68"/>
      <c r="Q312" s="68"/>
      <c r="R312" s="58"/>
    </row>
    <row r="313" spans="1:18" x14ac:dyDescent="0.3">
      <c r="A313" s="39" t="s">
        <v>252</v>
      </c>
      <c r="B313" s="39" t="str">
        <f>INDEX('R0.1 Generation process mapping'!$B$9:$B$21,MATCH($C313,'R0.1 Generation process mapping'!$A$9:$A$21,0))</f>
        <v>POWGEN - REN</v>
      </c>
      <c r="C313" s="494" t="s">
        <v>290</v>
      </c>
      <c r="D313" s="39" t="s">
        <v>261</v>
      </c>
      <c r="E313" s="39" t="str">
        <f>INDEX('R0. Region mapping'!$C$9:$C$24,MATCH($D313,'R0. Region mapping'!$A$9:$A$24,0))</f>
        <v>AUS</v>
      </c>
      <c r="F313" s="84">
        <v>0.199086757990868</v>
      </c>
      <c r="G313" s="532">
        <v>0.19214710068513899</v>
      </c>
      <c r="H313" s="68">
        <v>0.174797957420815</v>
      </c>
      <c r="I313" s="68">
        <v>3.746576281751798</v>
      </c>
      <c r="J313" s="68">
        <v>3.6975631723524987</v>
      </c>
      <c r="K313" s="68">
        <v>8.7265229906664796</v>
      </c>
      <c r="L313" s="68">
        <v>6.5284865848927103</v>
      </c>
      <c r="M313" s="68">
        <v>6.5284865848927103</v>
      </c>
      <c r="N313" s="68">
        <v>4.8545569042048298</v>
      </c>
      <c r="O313" s="68">
        <v>3.4040432470253998</v>
      </c>
      <c r="P313" s="68">
        <v>3.4040432470253998</v>
      </c>
      <c r="Q313" s="68"/>
      <c r="R313" s="58"/>
    </row>
    <row r="314" spans="1:18" x14ac:dyDescent="0.3">
      <c r="A314" s="39" t="s">
        <v>252</v>
      </c>
      <c r="B314" s="39" t="str">
        <f>INDEX('R0.1 Generation process mapping'!$B$9:$B$21,MATCH($C314,'R0.1 Generation process mapping'!$A$9:$A$21,0))</f>
        <v>POWGEN - REN</v>
      </c>
      <c r="C314" s="494" t="s">
        <v>290</v>
      </c>
      <c r="D314" s="39" t="s">
        <v>341</v>
      </c>
      <c r="E314" s="39" t="str">
        <f>INDEX('R0. Region mapping'!$C$9:$C$24,MATCH($D314,'R0. Region mapping'!$A$9:$A$24,0))</f>
        <v>NAM</v>
      </c>
      <c r="F314" s="84"/>
      <c r="G314" s="532"/>
      <c r="H314" s="68"/>
      <c r="I314" s="68"/>
      <c r="J314" s="68">
        <v>1.40053026762355</v>
      </c>
      <c r="K314" s="68">
        <v>6.4782420558734302</v>
      </c>
      <c r="L314" s="68">
        <v>7.9290168525162601</v>
      </c>
      <c r="M314" s="68">
        <v>6.5284865848927103</v>
      </c>
      <c r="N314" s="68">
        <v>6.3324326950107404</v>
      </c>
      <c r="O314" s="68">
        <v>4.8816578983679104</v>
      </c>
      <c r="P314" s="68">
        <v>4.8816578983679104</v>
      </c>
      <c r="Q314" s="68"/>
      <c r="R314" s="58"/>
    </row>
    <row r="315" spans="1:18" x14ac:dyDescent="0.3">
      <c r="A315" s="39" t="s">
        <v>252</v>
      </c>
      <c r="B315" s="39" t="str">
        <f>INDEX('R0.1 Generation process mapping'!$B$9:$B$21,MATCH($C315,'R0.1 Generation process mapping'!$A$9:$A$21,0))</f>
        <v>POWGEN - REN</v>
      </c>
      <c r="C315" s="494" t="s">
        <v>290</v>
      </c>
      <c r="D315" s="39" t="s">
        <v>343</v>
      </c>
      <c r="E315" s="39" t="str">
        <f>INDEX('R0. Region mapping'!$C$9:$C$24,MATCH($D315,'R0. Region mapping'!$A$9:$A$24,0))</f>
        <v>ASI</v>
      </c>
      <c r="F315" s="84">
        <v>1.8264840182648401</v>
      </c>
      <c r="G315" s="532">
        <v>1.7628174374783301</v>
      </c>
      <c r="H315" s="68">
        <v>1.60365098551206</v>
      </c>
      <c r="I315" s="68">
        <v>57.622190013756899</v>
      </c>
      <c r="J315" s="68">
        <v>95.707354107255995</v>
      </c>
      <c r="K315" s="68">
        <v>95.257692553133992</v>
      </c>
      <c r="L315" s="68">
        <v>38.534825647621098</v>
      </c>
      <c r="M315" s="68"/>
      <c r="N315" s="68"/>
      <c r="O315" s="68"/>
      <c r="P315" s="68"/>
      <c r="Q315" s="68"/>
      <c r="R315" s="58"/>
    </row>
    <row r="316" spans="1:18" x14ac:dyDescent="0.3">
      <c r="A316" s="39" t="s">
        <v>252</v>
      </c>
      <c r="B316" s="39" t="str">
        <f>INDEX('R0.1 Generation process mapping'!$B$9:$B$21,MATCH($C316,'R0.1 Generation process mapping'!$A$9:$A$21,0))</f>
        <v>POWGEN - REN</v>
      </c>
      <c r="C316" s="494" t="s">
        <v>290</v>
      </c>
      <c r="D316" s="39" t="s">
        <v>345</v>
      </c>
      <c r="E316" s="39" t="str">
        <f>INDEX('R0. Region mapping'!$C$9:$C$24,MATCH($D316,'R0. Region mapping'!$A$9:$A$24,0))</f>
        <v>LAM</v>
      </c>
      <c r="F316" s="84">
        <v>4.3378995433789997</v>
      </c>
      <c r="G316" s="532">
        <v>4.1866914140110403</v>
      </c>
      <c r="H316" s="68">
        <v>10.34019827782085</v>
      </c>
      <c r="I316" s="68">
        <v>9.7353657603490298</v>
      </c>
      <c r="J316" s="68">
        <v>13.88585596264465</v>
      </c>
      <c r="K316" s="68">
        <v>9.3346648946128301</v>
      </c>
      <c r="L316" s="68">
        <v>9.6738965828987808</v>
      </c>
      <c r="M316" s="68">
        <v>5.9551159415581498</v>
      </c>
      <c r="N316" s="68">
        <v>5.9062207318720201</v>
      </c>
      <c r="O316" s="68">
        <v>5.8948157349588897</v>
      </c>
      <c r="P316" s="68">
        <v>4.3951599829641603</v>
      </c>
      <c r="Q316" s="68">
        <v>4.3951599829641603</v>
      </c>
      <c r="R316" s="58"/>
    </row>
    <row r="317" spans="1:18" x14ac:dyDescent="0.3">
      <c r="A317" s="39" t="s">
        <v>252</v>
      </c>
      <c r="B317" s="39" t="str">
        <f>INDEX('R0.1 Generation process mapping'!$B$9:$B$21,MATCH($C317,'R0.1 Generation process mapping'!$A$9:$A$21,0))</f>
        <v>POWGEN - REN</v>
      </c>
      <c r="C317" s="494" t="s">
        <v>290</v>
      </c>
      <c r="D317" s="39" t="s">
        <v>347</v>
      </c>
      <c r="E317" s="39" t="str">
        <f>INDEX('R0. Region mapping'!$C$9:$C$24,MATCH($D317,'R0. Region mapping'!$A$9:$A$24,0))</f>
        <v>EUR</v>
      </c>
      <c r="F317" s="84">
        <v>0.68493150684931503</v>
      </c>
      <c r="G317" s="532">
        <v>0.661056539054375</v>
      </c>
      <c r="H317" s="68">
        <v>0.60136911956702399</v>
      </c>
      <c r="I317" s="68">
        <v>2.537925329698933</v>
      </c>
      <c r="J317" s="68">
        <v>7.9374090650887892</v>
      </c>
      <c r="K317" s="68">
        <v>7.7687859822930339</v>
      </c>
      <c r="L317" s="68">
        <v>7.4571956834402098</v>
      </c>
      <c r="M317" s="68">
        <v>1.8890888652546001</v>
      </c>
      <c r="N317" s="68">
        <v>1.8890888652546001</v>
      </c>
      <c r="O317" s="68"/>
      <c r="P317" s="68">
        <v>1.7968343881109701</v>
      </c>
      <c r="Q317" s="68">
        <v>3.9162128325606398</v>
      </c>
      <c r="R317" s="58"/>
    </row>
    <row r="318" spans="1:18" x14ac:dyDescent="0.3">
      <c r="A318" s="39" t="s">
        <v>252</v>
      </c>
      <c r="B318" s="39" t="str">
        <f>INDEX('R0.1 Generation process mapping'!$B$9:$B$21,MATCH($C318,'R0.1 Generation process mapping'!$A$9:$A$21,0))</f>
        <v>POWGEN - REN</v>
      </c>
      <c r="C318" s="494" t="s">
        <v>290</v>
      </c>
      <c r="D318" s="39" t="s">
        <v>349</v>
      </c>
      <c r="E318" s="39" t="str">
        <f>INDEX('R0. Region mapping'!$C$9:$C$24,MATCH($D318,'R0. Region mapping'!$A$9:$A$24,0))</f>
        <v>ASI</v>
      </c>
      <c r="F318" s="84">
        <v>0.68493150684931503</v>
      </c>
      <c r="G318" s="532">
        <v>0.661056539054375</v>
      </c>
      <c r="H318" s="68">
        <v>0.60136911956702399</v>
      </c>
      <c r="I318" s="68">
        <v>0.50586924838726299</v>
      </c>
      <c r="J318" s="68">
        <v>0.337246165591509</v>
      </c>
      <c r="K318" s="68">
        <v>0.168623082795754</v>
      </c>
      <c r="L318" s="68"/>
      <c r="M318" s="68"/>
      <c r="N318" s="68"/>
      <c r="O318" s="68"/>
      <c r="P318" s="68">
        <v>0.40360927213014303</v>
      </c>
      <c r="Q318" s="68">
        <v>0.40360927213014303</v>
      </c>
      <c r="R318" s="58"/>
    </row>
    <row r="319" spans="1:18" x14ac:dyDescent="0.3">
      <c r="A319" s="39" t="s">
        <v>252</v>
      </c>
      <c r="B319" s="39" t="str">
        <f>INDEX('R0.1 Generation process mapping'!$B$9:$B$21,MATCH($C319,'R0.1 Generation process mapping'!$A$9:$A$21,0))</f>
        <v>POWGEN - REN</v>
      </c>
      <c r="C319" s="494" t="s">
        <v>290</v>
      </c>
      <c r="D319" s="39" t="s">
        <v>351</v>
      </c>
      <c r="E319" s="39" t="str">
        <f>INDEX('R0. Region mapping'!$C$9:$C$24,MATCH($D319,'R0. Region mapping'!$A$9:$A$24,0))</f>
        <v>ASI</v>
      </c>
      <c r="F319" s="84">
        <v>0.45662100456621002</v>
      </c>
      <c r="G319" s="532">
        <v>0.44070435936958302</v>
      </c>
      <c r="H319" s="68">
        <v>0.40091274637801599</v>
      </c>
      <c r="I319" s="68">
        <v>2.3268801724159482</v>
      </c>
      <c r="J319" s="68">
        <v>26.378232697975342</v>
      </c>
      <c r="K319" s="68">
        <v>26.265817309444841</v>
      </c>
      <c r="L319" s="68">
        <v>24.163767914089899</v>
      </c>
      <c r="M319" s="68"/>
      <c r="N319" s="68"/>
      <c r="O319" s="68"/>
      <c r="P319" s="68"/>
      <c r="Q319" s="68"/>
      <c r="R319" s="58"/>
    </row>
    <row r="320" spans="1:18" x14ac:dyDescent="0.3">
      <c r="A320" s="39" t="s">
        <v>252</v>
      </c>
      <c r="B320" s="39" t="str">
        <f>INDEX('R0.1 Generation process mapping'!$B$9:$B$21,MATCH($C320,'R0.1 Generation process mapping'!$A$9:$A$21,0))</f>
        <v>POWGEN - REN</v>
      </c>
      <c r="C320" s="494" t="s">
        <v>290</v>
      </c>
      <c r="D320" s="39" t="s">
        <v>353</v>
      </c>
      <c r="E320" s="39" t="str">
        <f>INDEX('R0. Region mapping'!$C$9:$C$24,MATCH($D320,'R0. Region mapping'!$A$9:$A$24,0))</f>
        <v>ASI</v>
      </c>
      <c r="F320" s="84">
        <v>0.932077625570776</v>
      </c>
      <c r="G320" s="532">
        <v>0.899587773563161</v>
      </c>
      <c r="H320" s="68">
        <v>0.81836314354412498</v>
      </c>
      <c r="I320" s="68">
        <v>0.68840373551366696</v>
      </c>
      <c r="J320" s="68">
        <v>2.9462417425944869</v>
      </c>
      <c r="K320" s="68">
        <v>5.1151738063069283</v>
      </c>
      <c r="L320" s="68">
        <v>5.4069155943016689</v>
      </c>
      <c r="M320" s="68">
        <v>2.9196096753829699</v>
      </c>
      <c r="N320" s="68">
        <v>3.29579453397176</v>
      </c>
      <c r="O320" s="68">
        <v>5.3522860676416402</v>
      </c>
      <c r="P320" s="68">
        <v>5.3522860676416402</v>
      </c>
      <c r="Q320" s="68">
        <v>2.5777012335025198</v>
      </c>
      <c r="R320" s="58"/>
    </row>
    <row r="321" spans="1:18" x14ac:dyDescent="0.3">
      <c r="A321" s="39" t="s">
        <v>252</v>
      </c>
      <c r="B321" s="39" t="str">
        <f>INDEX('R0.1 Generation process mapping'!$B$9:$B$21,MATCH($C321,'R0.1 Generation process mapping'!$A$9:$A$21,0))</f>
        <v>POWGEN - REN</v>
      </c>
      <c r="C321" s="494" t="s">
        <v>290</v>
      </c>
      <c r="D321" s="39" t="s">
        <v>355</v>
      </c>
      <c r="E321" s="39" t="str">
        <f>INDEX('R0. Region mapping'!$C$9:$C$24,MATCH($D321,'R0. Region mapping'!$A$9:$A$24,0))</f>
        <v>AFR</v>
      </c>
      <c r="F321" s="84"/>
      <c r="G321" s="532"/>
      <c r="H321" s="68"/>
      <c r="I321" s="68">
        <v>0.471048609655698</v>
      </c>
      <c r="J321" s="68">
        <v>0.471048609655698</v>
      </c>
      <c r="K321" s="68">
        <v>0.471048609655698</v>
      </c>
      <c r="L321" s="68"/>
      <c r="M321" s="68"/>
      <c r="N321" s="68"/>
      <c r="O321" s="68"/>
      <c r="P321" s="68"/>
      <c r="Q321" s="68"/>
      <c r="R321" s="58"/>
    </row>
    <row r="322" spans="1:18" x14ac:dyDescent="0.3">
      <c r="A322" s="39" t="s">
        <v>252</v>
      </c>
      <c r="B322" s="39" t="str">
        <f>INDEX('R0.1 Generation process mapping'!$B$9:$B$21,MATCH($C322,'R0.1 Generation process mapping'!$A$9:$A$21,0))</f>
        <v>POWGEN - REN</v>
      </c>
      <c r="C322" s="494" t="s">
        <v>290</v>
      </c>
      <c r="D322" s="39" t="s">
        <v>357</v>
      </c>
      <c r="E322" s="39" t="str">
        <f>INDEX('R0. Region mapping'!$C$9:$C$24,MATCH($D322,'R0. Region mapping'!$A$9:$A$24,0))</f>
        <v>LAM</v>
      </c>
      <c r="F322" s="84"/>
      <c r="G322" s="532"/>
      <c r="H322" s="68"/>
      <c r="I322" s="68">
        <v>3.065986586248107</v>
      </c>
      <c r="J322" s="68">
        <v>4.2886090650928503</v>
      </c>
      <c r="K322" s="68">
        <v>7.2266625087461307</v>
      </c>
      <c r="L322" s="68">
        <v>14.691128105456499</v>
      </c>
      <c r="M322" s="68">
        <v>13.4685056266117</v>
      </c>
      <c r="N322" s="68">
        <v>10.5304521829585</v>
      </c>
      <c r="O322" s="68">
        <v>6.0654810961778702</v>
      </c>
      <c r="P322" s="68">
        <v>6.0654810961778702</v>
      </c>
      <c r="Q322" s="68">
        <v>13.8453815986877</v>
      </c>
      <c r="R322" s="58"/>
    </row>
    <row r="323" spans="1:18" x14ac:dyDescent="0.3">
      <c r="A323" s="39" t="s">
        <v>252</v>
      </c>
      <c r="B323" s="39" t="str">
        <f>INDEX('R0.1 Generation process mapping'!$B$9:$B$21,MATCH($C323,'R0.1 Generation process mapping'!$A$9:$A$21,0))</f>
        <v>POWGEN - REN</v>
      </c>
      <c r="C323" s="494" t="s">
        <v>290</v>
      </c>
      <c r="D323" s="39" t="s">
        <v>359</v>
      </c>
      <c r="E323" s="39" t="str">
        <f>INDEX('R0. Region mapping'!$C$9:$C$24,MATCH($D323,'R0. Region mapping'!$A$9:$A$24,0))</f>
        <v>ASI</v>
      </c>
      <c r="F323" s="84">
        <v>1.3698630136986301</v>
      </c>
      <c r="G323" s="532">
        <v>1.32211307810875</v>
      </c>
      <c r="H323" s="68">
        <v>1.20273823913405</v>
      </c>
      <c r="I323" s="68">
        <v>1.01173849677453</v>
      </c>
      <c r="J323" s="68">
        <v>0.78428525525566395</v>
      </c>
      <c r="K323" s="68">
        <v>0.44703908966415401</v>
      </c>
      <c r="L323" s="68">
        <v>0.109792924072644</v>
      </c>
      <c r="M323" s="68"/>
      <c r="N323" s="68"/>
      <c r="O323" s="68"/>
      <c r="P323" s="68"/>
      <c r="Q323" s="68"/>
      <c r="R323" s="58"/>
    </row>
    <row r="324" spans="1:18" x14ac:dyDescent="0.3">
      <c r="A324" s="39" t="s">
        <v>252</v>
      </c>
      <c r="B324" s="39" t="str">
        <f>INDEX('R0.1 Generation process mapping'!$B$9:$B$21,MATCH($C324,'R0.1 Generation process mapping'!$A$9:$A$21,0))</f>
        <v>POWGEN - REN</v>
      </c>
      <c r="C324" s="494" t="s">
        <v>290</v>
      </c>
      <c r="D324" s="39" t="s">
        <v>361</v>
      </c>
      <c r="E324" s="39" t="str">
        <f>INDEX('R0. Region mapping'!$C$9:$C$24,MATCH($D324,'R0. Region mapping'!$A$9:$A$24,0))</f>
        <v>ASI</v>
      </c>
      <c r="F324" s="84">
        <v>2.96803652968037E-2</v>
      </c>
      <c r="G324" s="532">
        <v>2.8645783359023E-2</v>
      </c>
      <c r="H324" s="68">
        <v>2.6059328514571101E-2</v>
      </c>
      <c r="I324" s="68">
        <v>2.1921000763448099E-2</v>
      </c>
      <c r="J324" s="68">
        <v>4.85131583752621E-2</v>
      </c>
      <c r="K324" s="68">
        <v>4.12061581207794E-2</v>
      </c>
      <c r="L324" s="68">
        <v>3.38991578662967E-2</v>
      </c>
      <c r="M324" s="68"/>
      <c r="N324" s="68"/>
      <c r="O324" s="68"/>
      <c r="P324" s="68"/>
      <c r="Q324" s="68"/>
      <c r="R324" s="58"/>
    </row>
    <row r="325" spans="1:18" x14ac:dyDescent="0.3">
      <c r="A325" s="39" t="s">
        <v>252</v>
      </c>
      <c r="B325" s="39" t="str">
        <f>INDEX('R0.1 Generation process mapping'!$B$9:$B$21,MATCH($C325,'R0.1 Generation process mapping'!$A$9:$A$21,0))</f>
        <v>POWGEN - REN</v>
      </c>
      <c r="C325" s="494" t="s">
        <v>290</v>
      </c>
      <c r="D325" s="39" t="s">
        <v>363</v>
      </c>
      <c r="E325" s="39" t="str">
        <f>INDEX('R0. Region mapping'!$C$9:$C$24,MATCH($D325,'R0. Region mapping'!$A$9:$A$24,0))</f>
        <v>NAM</v>
      </c>
      <c r="F325" s="84">
        <v>6.79771689497717</v>
      </c>
      <c r="G325" s="532">
        <v>6.56076579793499</v>
      </c>
      <c r="H325" s="68">
        <v>5.9683880553295303</v>
      </c>
      <c r="I325" s="68">
        <v>19.397874051820491</v>
      </c>
      <c r="J325" s="68">
        <v>27.975271034575989</v>
      </c>
      <c r="K325" s="68">
        <v>26.301743145522398</v>
      </c>
      <c r="L325" s="68">
        <v>10.250924871809101</v>
      </c>
      <c r="M325" s="68"/>
      <c r="N325" s="68"/>
      <c r="O325" s="68"/>
      <c r="P325" s="68"/>
      <c r="Q325" s="68"/>
      <c r="R325" s="58"/>
    </row>
    <row r="326" spans="1:18" x14ac:dyDescent="0.3">
      <c r="A326" s="39" t="s">
        <v>252</v>
      </c>
      <c r="B326" s="39" t="str">
        <f>INDEX('R0.1 Generation process mapping'!$B$9:$B$21,MATCH($C326,'R0.1 Generation process mapping'!$A$9:$A$21,0))</f>
        <v>POWGEN - REN</v>
      </c>
      <c r="C326" s="494" t="s">
        <v>290</v>
      </c>
      <c r="D326" s="39" t="s">
        <v>365</v>
      </c>
      <c r="E326" s="39" t="str">
        <f>INDEX('R0. Region mapping'!$C$9:$C$24,MATCH($D326,'R0. Region mapping'!$A$9:$A$24,0))</f>
        <v>EUR</v>
      </c>
      <c r="F326" s="84">
        <v>2.9127853881278498</v>
      </c>
      <c r="G326" s="532">
        <v>2.8112531084185699</v>
      </c>
      <c r="H326" s="68">
        <v>2.5574224091453601</v>
      </c>
      <c r="I326" s="68">
        <v>14.34983023656523</v>
      </c>
      <c r="J326" s="68">
        <v>13.632732473129151</v>
      </c>
      <c r="K326" s="68">
        <v>12.915634709693078</v>
      </c>
      <c r="L326" s="68"/>
      <c r="M326" s="68"/>
      <c r="N326" s="68"/>
      <c r="O326" s="68"/>
      <c r="P326" s="68"/>
      <c r="Q326" s="68"/>
      <c r="R326" s="58"/>
    </row>
    <row r="327" spans="1:18" x14ac:dyDescent="0.3">
      <c r="A327" s="39" t="s">
        <v>252</v>
      </c>
      <c r="B327" s="39" t="str">
        <f>INDEX('R0.1 Generation process mapping'!$B$9:$B$21,MATCH($C327,'R0.1 Generation process mapping'!$A$9:$A$21,0))</f>
        <v>POWGEN - REN</v>
      </c>
      <c r="C327" s="494" t="s">
        <v>292</v>
      </c>
      <c r="D327" s="39" t="s">
        <v>258</v>
      </c>
      <c r="E327" s="39" t="str">
        <f>INDEX('R0. Region mapping'!$C$9:$C$24,MATCH($D327,'R0. Region mapping'!$A$9:$A$24,0))</f>
        <v>AFR</v>
      </c>
      <c r="F327" s="84"/>
      <c r="G327" s="532"/>
      <c r="H327" s="68"/>
      <c r="I327" s="68"/>
      <c r="J327" s="68">
        <v>39.669007175984</v>
      </c>
      <c r="K327" s="68">
        <v>90.297829726780904</v>
      </c>
      <c r="L327" s="68">
        <v>91.992256204689696</v>
      </c>
      <c r="M327" s="68">
        <v>104.8681208338773</v>
      </c>
      <c r="N327" s="68">
        <v>120.09273379526364</v>
      </c>
      <c r="O327" s="68">
        <v>243.0125150973372</v>
      </c>
      <c r="P327" s="68">
        <v>346.983349089596</v>
      </c>
      <c r="Q327" s="68">
        <v>608.54290240664602</v>
      </c>
      <c r="R327" s="58"/>
    </row>
    <row r="328" spans="1:18" x14ac:dyDescent="0.3">
      <c r="A328" s="39" t="s">
        <v>252</v>
      </c>
      <c r="B328" s="39" t="str">
        <f>INDEX('R0.1 Generation process mapping'!$B$9:$B$21,MATCH($C328,'R0.1 Generation process mapping'!$A$9:$A$21,0))</f>
        <v>POWGEN - REN</v>
      </c>
      <c r="C328" s="494" t="s">
        <v>292</v>
      </c>
      <c r="D328" s="39" t="s">
        <v>261</v>
      </c>
      <c r="E328" s="39" t="str">
        <f>INDEX('R0. Region mapping'!$C$9:$C$24,MATCH($D328,'R0. Region mapping'!$A$9:$A$24,0))</f>
        <v>AUS</v>
      </c>
      <c r="F328" s="84"/>
      <c r="G328" s="532"/>
      <c r="H328" s="68"/>
      <c r="I328" s="68"/>
      <c r="J328" s="68">
        <v>36.505599911312039</v>
      </c>
      <c r="K328" s="68">
        <v>125.6779802765011</v>
      </c>
      <c r="L328" s="68">
        <v>200.96224298973482</v>
      </c>
      <c r="M328" s="68">
        <v>215.8830584853452</v>
      </c>
      <c r="N328" s="68">
        <v>230.383780037604</v>
      </c>
      <c r="O328" s="68">
        <v>247.17799595094061</v>
      </c>
      <c r="P328" s="68">
        <v>261.64171501286671</v>
      </c>
      <c r="Q328" s="68">
        <v>276.51958848420429</v>
      </c>
      <c r="R328" s="58"/>
    </row>
    <row r="329" spans="1:18" x14ac:dyDescent="0.3">
      <c r="A329" s="39" t="s">
        <v>252</v>
      </c>
      <c r="B329" s="39" t="str">
        <f>INDEX('R0.1 Generation process mapping'!$B$9:$B$21,MATCH($C329,'R0.1 Generation process mapping'!$A$9:$A$21,0))</f>
        <v>POWGEN - REN</v>
      </c>
      <c r="C329" s="494" t="s">
        <v>292</v>
      </c>
      <c r="D329" s="39" t="s">
        <v>341</v>
      </c>
      <c r="E329" s="39" t="str">
        <f>INDEX('R0. Region mapping'!$C$9:$C$24,MATCH($D329,'R0. Region mapping'!$A$9:$A$24,0))</f>
        <v>NAM</v>
      </c>
      <c r="F329" s="84"/>
      <c r="G329" s="532"/>
      <c r="H329" s="68"/>
      <c r="I329" s="68"/>
      <c r="J329" s="68">
        <v>19.929371166601008</v>
      </c>
      <c r="K329" s="68">
        <v>45.364860183670899</v>
      </c>
      <c r="L329" s="68">
        <v>73.213317914939012</v>
      </c>
      <c r="M329" s="68">
        <v>126.3969102358608</v>
      </c>
      <c r="N329" s="68">
        <v>148.91194533972151</v>
      </c>
      <c r="O329" s="68">
        <v>165.5840066574043</v>
      </c>
      <c r="P329" s="68">
        <v>181.64063642504311</v>
      </c>
      <c r="Q329" s="68">
        <v>196.97913739418539</v>
      </c>
      <c r="R329" s="58"/>
    </row>
    <row r="330" spans="1:18" x14ac:dyDescent="0.3">
      <c r="A330" s="39" t="s">
        <v>252</v>
      </c>
      <c r="B330" s="39" t="str">
        <f>INDEX('R0.1 Generation process mapping'!$B$9:$B$21,MATCH($C330,'R0.1 Generation process mapping'!$A$9:$A$21,0))</f>
        <v>POWGEN - REN</v>
      </c>
      <c r="C330" s="494" t="s">
        <v>292</v>
      </c>
      <c r="D330" s="39" t="s">
        <v>343</v>
      </c>
      <c r="E330" s="39" t="str">
        <f>INDEX('R0. Region mapping'!$C$9:$C$24,MATCH($D330,'R0. Region mapping'!$A$9:$A$24,0))</f>
        <v>ASI</v>
      </c>
      <c r="F330" s="84"/>
      <c r="G330" s="532"/>
      <c r="H330" s="68"/>
      <c r="I330" s="68"/>
      <c r="J330" s="68"/>
      <c r="K330" s="68">
        <v>53.21613817545154</v>
      </c>
      <c r="L330" s="68">
        <v>141.57971446891989</v>
      </c>
      <c r="M330" s="68">
        <v>167.67303604999688</v>
      </c>
      <c r="N330" s="68">
        <v>195.70865136948601</v>
      </c>
      <c r="O330" s="68">
        <v>237.77908015226399</v>
      </c>
      <c r="P330" s="68">
        <v>245.80572951540597</v>
      </c>
      <c r="Q330" s="68">
        <v>253.868226299458</v>
      </c>
      <c r="R330" s="58"/>
    </row>
    <row r="331" spans="1:18" x14ac:dyDescent="0.3">
      <c r="A331" s="39" t="s">
        <v>252</v>
      </c>
      <c r="B331" s="39" t="str">
        <f>INDEX('R0.1 Generation process mapping'!$B$9:$B$21,MATCH($C331,'R0.1 Generation process mapping'!$A$9:$A$21,0))</f>
        <v>POWGEN - REN</v>
      </c>
      <c r="C331" s="494" t="s">
        <v>292</v>
      </c>
      <c r="D331" s="39" t="s">
        <v>345</v>
      </c>
      <c r="E331" s="39" t="str">
        <f>INDEX('R0. Region mapping'!$C$9:$C$24,MATCH($D331,'R0. Region mapping'!$A$9:$A$24,0))</f>
        <v>LAM</v>
      </c>
      <c r="F331" s="84"/>
      <c r="G331" s="532"/>
      <c r="H331" s="68"/>
      <c r="I331" s="68"/>
      <c r="J331" s="68">
        <v>28.49155466539424</v>
      </c>
      <c r="K331" s="68">
        <v>64.854800636013863</v>
      </c>
      <c r="L331" s="68">
        <v>79.589897625015368</v>
      </c>
      <c r="M331" s="68">
        <v>96.487670567926514</v>
      </c>
      <c r="N331" s="68">
        <v>168.41718792175561</v>
      </c>
      <c r="O331" s="68">
        <v>527.79415513577896</v>
      </c>
      <c r="P331" s="68">
        <v>838.74421070789401</v>
      </c>
      <c r="Q331" s="68">
        <v>731.27615726168096</v>
      </c>
      <c r="R331" s="58"/>
    </row>
    <row r="332" spans="1:18" x14ac:dyDescent="0.3">
      <c r="A332" s="39" t="s">
        <v>252</v>
      </c>
      <c r="B332" s="39" t="str">
        <f>INDEX('R0.1 Generation process mapping'!$B$9:$B$21,MATCH($C332,'R0.1 Generation process mapping'!$A$9:$A$21,0))</f>
        <v>POWGEN - REN</v>
      </c>
      <c r="C332" s="494" t="s">
        <v>292</v>
      </c>
      <c r="D332" s="39" t="s">
        <v>347</v>
      </c>
      <c r="E332" s="39" t="str">
        <f>INDEX('R0. Region mapping'!$C$9:$C$24,MATCH($D332,'R0. Region mapping'!$A$9:$A$24,0))</f>
        <v>EUR</v>
      </c>
      <c r="F332" s="84"/>
      <c r="G332" s="532"/>
      <c r="H332" s="68"/>
      <c r="I332" s="68"/>
      <c r="J332" s="68">
        <v>31.00777340127944</v>
      </c>
      <c r="K332" s="68">
        <v>70.582422957397597</v>
      </c>
      <c r="L332" s="68">
        <v>87.956925142294395</v>
      </c>
      <c r="M332" s="68">
        <v>94.347935232314697</v>
      </c>
      <c r="N332" s="68">
        <v>95.452394091720009</v>
      </c>
      <c r="O332" s="68">
        <v>105.19755274281621</v>
      </c>
      <c r="P332" s="68">
        <v>102.24524040687341</v>
      </c>
      <c r="Q332" s="68">
        <v>105.52952809775769</v>
      </c>
      <c r="R332" s="58"/>
    </row>
    <row r="333" spans="1:18" x14ac:dyDescent="0.3">
      <c r="A333" s="39" t="s">
        <v>252</v>
      </c>
      <c r="B333" s="39" t="str">
        <f>INDEX('R0.1 Generation process mapping'!$B$9:$B$21,MATCH($C333,'R0.1 Generation process mapping'!$A$9:$A$21,0))</f>
        <v>POWGEN - REN</v>
      </c>
      <c r="C333" s="494" t="s">
        <v>292</v>
      </c>
      <c r="D333" s="39" t="s">
        <v>349</v>
      </c>
      <c r="E333" s="39" t="str">
        <f>INDEX('R0. Region mapping'!$C$9:$C$24,MATCH($D333,'R0. Region mapping'!$A$9:$A$24,0))</f>
        <v>ASI</v>
      </c>
      <c r="F333" s="84"/>
      <c r="G333" s="532"/>
      <c r="H333" s="68"/>
      <c r="I333" s="68"/>
      <c r="J333" s="68">
        <v>160.52654587318094</v>
      </c>
      <c r="K333" s="68">
        <v>431.99699405193911</v>
      </c>
      <c r="L333" s="68">
        <v>569.31247116402403</v>
      </c>
      <c r="M333" s="68">
        <v>600.97809756759784</v>
      </c>
      <c r="N333" s="68">
        <v>610.89295889431708</v>
      </c>
      <c r="O333" s="68">
        <v>628.42052771843157</v>
      </c>
      <c r="P333" s="68">
        <v>635.1300706582665</v>
      </c>
      <c r="Q333" s="68">
        <v>641.81755850424975</v>
      </c>
      <c r="R333" s="58"/>
    </row>
    <row r="334" spans="1:18" x14ac:dyDescent="0.3">
      <c r="A334" s="39" t="s">
        <v>252</v>
      </c>
      <c r="B334" s="39" t="str">
        <f>INDEX('R0.1 Generation process mapping'!$B$9:$B$21,MATCH($C334,'R0.1 Generation process mapping'!$A$9:$A$21,0))</f>
        <v>POWGEN - REN</v>
      </c>
      <c r="C334" s="494" t="s">
        <v>292</v>
      </c>
      <c r="D334" s="39" t="s">
        <v>351</v>
      </c>
      <c r="E334" s="39" t="str">
        <f>INDEX('R0. Region mapping'!$C$9:$C$24,MATCH($D334,'R0. Region mapping'!$A$9:$A$24,0))</f>
        <v>ASI</v>
      </c>
      <c r="F334" s="84"/>
      <c r="G334" s="532"/>
      <c r="H334" s="68"/>
      <c r="I334" s="68"/>
      <c r="J334" s="68">
        <v>13.0137921870016</v>
      </c>
      <c r="K334" s="68">
        <v>29.623055242809599</v>
      </c>
      <c r="L334" s="68">
        <v>55.381441575196</v>
      </c>
      <c r="M334" s="68">
        <v>75.242603002026996</v>
      </c>
      <c r="N334" s="68">
        <v>99.33368457192941</v>
      </c>
      <c r="O334" s="68">
        <v>169.31859480440971</v>
      </c>
      <c r="P334" s="68">
        <v>228.19001318837661</v>
      </c>
      <c r="Q334" s="68">
        <v>255.1436663185454</v>
      </c>
      <c r="R334" s="58"/>
    </row>
    <row r="335" spans="1:18" x14ac:dyDescent="0.3">
      <c r="A335" s="39" t="s">
        <v>252</v>
      </c>
      <c r="B335" s="39" t="str">
        <f>INDEX('R0.1 Generation process mapping'!$B$9:$B$21,MATCH($C335,'R0.1 Generation process mapping'!$A$9:$A$21,0))</f>
        <v>POWGEN - REN</v>
      </c>
      <c r="C335" s="494" t="s">
        <v>292</v>
      </c>
      <c r="D335" s="39" t="s">
        <v>353</v>
      </c>
      <c r="E335" s="39" t="str">
        <f>INDEX('R0. Region mapping'!$C$9:$C$24,MATCH($D335,'R0. Region mapping'!$A$9:$A$24,0))</f>
        <v>ASI</v>
      </c>
      <c r="F335" s="84"/>
      <c r="G335" s="532"/>
      <c r="H335" s="68"/>
      <c r="I335" s="68"/>
      <c r="J335" s="68">
        <v>1.5476187768588798</v>
      </c>
      <c r="K335" s="68">
        <v>3.5228160910307902</v>
      </c>
      <c r="L335" s="68">
        <v>3.5228160910307902</v>
      </c>
      <c r="M335" s="68">
        <v>3.5648687016749201</v>
      </c>
      <c r="N335" s="68">
        <v>3.6223396188375299</v>
      </c>
      <c r="O335" s="68">
        <v>3.62718941915954</v>
      </c>
      <c r="P335" s="68">
        <v>3.5918681642591799</v>
      </c>
      <c r="Q335" s="68">
        <v>3.5565249074338032</v>
      </c>
      <c r="R335" s="58"/>
    </row>
    <row r="336" spans="1:18" x14ac:dyDescent="0.3">
      <c r="A336" s="39" t="s">
        <v>252</v>
      </c>
      <c r="B336" s="39" t="str">
        <f>INDEX('R0.1 Generation process mapping'!$B$9:$B$21,MATCH($C336,'R0.1 Generation process mapping'!$A$9:$A$21,0))</f>
        <v>POWGEN - REN</v>
      </c>
      <c r="C336" s="494" t="s">
        <v>292</v>
      </c>
      <c r="D336" s="39" t="s">
        <v>355</v>
      </c>
      <c r="E336" s="39" t="str">
        <f>INDEX('R0. Region mapping'!$C$9:$C$24,MATCH($D336,'R0. Region mapping'!$A$9:$A$24,0))</f>
        <v>AFR</v>
      </c>
      <c r="F336" s="84"/>
      <c r="G336" s="532"/>
      <c r="H336" s="68"/>
      <c r="I336" s="68"/>
      <c r="J336" s="68">
        <v>6.2948311775286099</v>
      </c>
      <c r="K336" s="68">
        <v>14.328808162646199</v>
      </c>
      <c r="L336" s="68">
        <v>16.766642964802699</v>
      </c>
      <c r="M336" s="68">
        <v>18.599375611654811</v>
      </c>
      <c r="N336" s="68">
        <v>19.103440010112131</v>
      </c>
      <c r="O336" s="68">
        <v>22.109977665088699</v>
      </c>
      <c r="P336" s="68">
        <v>22.841991373041623</v>
      </c>
      <c r="Q336" s="68">
        <v>21.42862688263547</v>
      </c>
      <c r="R336" s="58"/>
    </row>
    <row r="337" spans="1:18" x14ac:dyDescent="0.3">
      <c r="A337" s="39" t="s">
        <v>252</v>
      </c>
      <c r="B337" s="39" t="str">
        <f>INDEX('R0.1 Generation process mapping'!$B$9:$B$21,MATCH($C337,'R0.1 Generation process mapping'!$A$9:$A$21,0))</f>
        <v>POWGEN - REN</v>
      </c>
      <c r="C337" s="494" t="s">
        <v>292</v>
      </c>
      <c r="D337" s="39" t="s">
        <v>357</v>
      </c>
      <c r="E337" s="39" t="str">
        <f>INDEX('R0. Region mapping'!$C$9:$C$24,MATCH($D337,'R0. Region mapping'!$A$9:$A$24,0))</f>
        <v>LAM</v>
      </c>
      <c r="F337" s="84"/>
      <c r="G337" s="532"/>
      <c r="H337" s="68"/>
      <c r="I337" s="68"/>
      <c r="J337" s="68">
        <v>12.750629635243699</v>
      </c>
      <c r="K337" s="68">
        <v>30.881688267985481</v>
      </c>
      <c r="L337" s="68">
        <v>40.088963481260301</v>
      </c>
      <c r="M337" s="68">
        <v>56.192189112455296</v>
      </c>
      <c r="N337" s="68">
        <v>63.751045177754193</v>
      </c>
      <c r="O337" s="68">
        <v>71.167154041878703</v>
      </c>
      <c r="P337" s="68">
        <v>78.366324951165296</v>
      </c>
      <c r="Q337" s="68">
        <v>85.522019597951498</v>
      </c>
      <c r="R337" s="58"/>
    </row>
    <row r="338" spans="1:18" x14ac:dyDescent="0.3">
      <c r="A338" s="39" t="s">
        <v>252</v>
      </c>
      <c r="B338" s="39" t="str">
        <f>INDEX('R0.1 Generation process mapping'!$B$9:$B$21,MATCH($C338,'R0.1 Generation process mapping'!$A$9:$A$21,0))</f>
        <v>POWGEN - REN</v>
      </c>
      <c r="C338" s="494" t="s">
        <v>292</v>
      </c>
      <c r="D338" s="39" t="s">
        <v>359</v>
      </c>
      <c r="E338" s="39" t="str">
        <f>INDEX('R0. Region mapping'!$C$9:$C$24,MATCH($D338,'R0. Region mapping'!$A$9:$A$24,0))</f>
        <v>ASI</v>
      </c>
      <c r="F338" s="84"/>
      <c r="G338" s="532"/>
      <c r="H338" s="68"/>
      <c r="I338" s="68"/>
      <c r="J338" s="68">
        <v>33.661053627974603</v>
      </c>
      <c r="K338" s="68">
        <v>76.622035823549695</v>
      </c>
      <c r="L338" s="68">
        <v>76.622035823549695</v>
      </c>
      <c r="M338" s="68">
        <v>87.958606157529161</v>
      </c>
      <c r="N338" s="68">
        <v>102.4272618823226</v>
      </c>
      <c r="O338" s="68">
        <v>151.13785561532569</v>
      </c>
      <c r="P338" s="68">
        <v>173.88865780025159</v>
      </c>
      <c r="Q338" s="68">
        <v>123.580662533169</v>
      </c>
      <c r="R338" s="58"/>
    </row>
    <row r="339" spans="1:18" x14ac:dyDescent="0.3">
      <c r="A339" s="39" t="s">
        <v>252</v>
      </c>
      <c r="B339" s="39" t="str">
        <f>INDEX('R0.1 Generation process mapping'!$B$9:$B$21,MATCH($C339,'R0.1 Generation process mapping'!$A$9:$A$21,0))</f>
        <v>POWGEN - REN</v>
      </c>
      <c r="C339" s="494" t="s">
        <v>292</v>
      </c>
      <c r="D339" s="39" t="s">
        <v>361</v>
      </c>
      <c r="E339" s="39" t="str">
        <f>INDEX('R0. Region mapping'!$C$9:$C$24,MATCH($D339,'R0. Region mapping'!$A$9:$A$24,0))</f>
        <v>ASI</v>
      </c>
      <c r="F339" s="84"/>
      <c r="G339" s="532"/>
      <c r="H339" s="68"/>
      <c r="I339" s="68"/>
      <c r="J339" s="68">
        <v>1.0753140996064969</v>
      </c>
      <c r="K339" s="68">
        <v>2.44771766125417</v>
      </c>
      <c r="L339" s="68">
        <v>2.44771766125417</v>
      </c>
      <c r="M339" s="68">
        <v>3.0582168816240198</v>
      </c>
      <c r="N339" s="68">
        <v>4.2722849457866401</v>
      </c>
      <c r="O339" s="68">
        <v>6.5679183189695696</v>
      </c>
      <c r="P339" s="68">
        <v>7.1035746388385697</v>
      </c>
      <c r="Q339" s="68">
        <v>4.7471960227600807</v>
      </c>
      <c r="R339" s="58"/>
    </row>
    <row r="340" spans="1:18" x14ac:dyDescent="0.3">
      <c r="A340" s="39" t="s">
        <v>252</v>
      </c>
      <c r="B340" s="39" t="str">
        <f>INDEX('R0.1 Generation process mapping'!$B$9:$B$21,MATCH($C340,'R0.1 Generation process mapping'!$A$9:$A$21,0))</f>
        <v>POWGEN - REN</v>
      </c>
      <c r="C340" s="494" t="s">
        <v>292</v>
      </c>
      <c r="D340" s="39" t="s">
        <v>363</v>
      </c>
      <c r="E340" s="39" t="str">
        <f>INDEX('R0. Region mapping'!$C$9:$C$24,MATCH($D340,'R0. Region mapping'!$A$9:$A$24,0))</f>
        <v>NAM</v>
      </c>
      <c r="F340" s="84"/>
      <c r="G340" s="532"/>
      <c r="H340" s="68"/>
      <c r="I340" s="68"/>
      <c r="J340" s="68">
        <v>102.53139295680499</v>
      </c>
      <c r="K340" s="68">
        <v>233.39031959610912</v>
      </c>
      <c r="L340" s="68">
        <v>286.16532516718803</v>
      </c>
      <c r="M340" s="68">
        <v>310.92935050292891</v>
      </c>
      <c r="N340" s="68">
        <v>334.5419512814147</v>
      </c>
      <c r="O340" s="68">
        <v>381.28073166213943</v>
      </c>
      <c r="P340" s="68">
        <v>388.37560790319804</v>
      </c>
      <c r="Q340" s="68">
        <v>405.42393588048901</v>
      </c>
      <c r="R340" s="58"/>
    </row>
    <row r="341" spans="1:18" x14ac:dyDescent="0.3">
      <c r="A341" s="39" t="s">
        <v>252</v>
      </c>
      <c r="B341" s="39" t="str">
        <f>INDEX('R0.1 Generation process mapping'!$B$9:$B$21,MATCH($C341,'R0.1 Generation process mapping'!$A$9:$A$21,0))</f>
        <v>POWGEN - REN</v>
      </c>
      <c r="C341" s="494" t="s">
        <v>292</v>
      </c>
      <c r="D341" s="39" t="s">
        <v>365</v>
      </c>
      <c r="E341" s="39" t="str">
        <f>INDEX('R0. Region mapping'!$C$9:$C$24,MATCH($D341,'R0. Region mapping'!$A$9:$A$24,0))</f>
        <v>EUR</v>
      </c>
      <c r="F341" s="84"/>
      <c r="G341" s="532"/>
      <c r="H341" s="68"/>
      <c r="I341" s="68"/>
      <c r="J341" s="68">
        <v>61.137461483768099</v>
      </c>
      <c r="K341" s="68">
        <v>139.1660764913504</v>
      </c>
      <c r="L341" s="68">
        <v>163.25022979794949</v>
      </c>
      <c r="M341" s="68">
        <v>175.60186377488878</v>
      </c>
      <c r="N341" s="68">
        <v>186.54455264787458</v>
      </c>
      <c r="O341" s="68">
        <v>206.376066382299</v>
      </c>
      <c r="P341" s="68">
        <v>208.32730236163502</v>
      </c>
      <c r="Q341" s="68">
        <v>219.19644322956901</v>
      </c>
      <c r="R341" s="58"/>
    </row>
    <row r="342" spans="1:18" x14ac:dyDescent="0.3">
      <c r="A342" s="39" t="s">
        <v>252</v>
      </c>
      <c r="B342" s="39" t="str">
        <f>INDEX('R0.1 Generation process mapping'!$B$9:$B$21,MATCH($C342,'R0.1 Generation process mapping'!$A$9:$A$21,0))</f>
        <v/>
      </c>
      <c r="C342" s="494" t="s">
        <v>296</v>
      </c>
      <c r="D342" s="39" t="s">
        <v>258</v>
      </c>
      <c r="E342" s="39" t="str">
        <f>INDEX('R0. Region mapping'!$C$9:$C$24,MATCH($D342,'R0. Region mapping'!$A$9:$A$24,0))</f>
        <v>AFR</v>
      </c>
      <c r="F342" s="84">
        <v>34.164383561643803</v>
      </c>
      <c r="G342" s="532">
        <v>34.164383561643803</v>
      </c>
      <c r="H342" s="68">
        <v>34.164383561643803</v>
      </c>
      <c r="I342" s="68">
        <v>34.164383561643803</v>
      </c>
      <c r="J342" s="68">
        <v>22.776255707762498</v>
      </c>
      <c r="K342" s="68">
        <v>11.388127853881301</v>
      </c>
      <c r="L342" s="68"/>
      <c r="M342" s="68"/>
      <c r="N342" s="68"/>
      <c r="O342" s="68"/>
      <c r="P342" s="68"/>
      <c r="Q342" s="68"/>
      <c r="R342" s="58"/>
    </row>
    <row r="343" spans="1:18" x14ac:dyDescent="0.3">
      <c r="A343" s="39" t="s">
        <v>252</v>
      </c>
      <c r="B343" s="39" t="str">
        <f>INDEX('R0.1 Generation process mapping'!$B$9:$B$21,MATCH($C343,'R0.1 Generation process mapping'!$A$9:$A$21,0))</f>
        <v/>
      </c>
      <c r="C343" s="494" t="s">
        <v>296</v>
      </c>
      <c r="D343" s="39" t="s">
        <v>261</v>
      </c>
      <c r="E343" s="39" t="str">
        <f>INDEX('R0. Region mapping'!$C$9:$C$24,MATCH($D343,'R0. Region mapping'!$A$9:$A$24,0))</f>
        <v>AUS</v>
      </c>
      <c r="F343" s="84">
        <v>28.2019121004566</v>
      </c>
      <c r="G343" s="532">
        <v>37.0010199055559</v>
      </c>
      <c r="H343" s="68">
        <v>37.0010199055559</v>
      </c>
      <c r="I343" s="68">
        <v>37.0010199055559</v>
      </c>
      <c r="J343" s="68">
        <v>27.600382538737001</v>
      </c>
      <c r="K343" s="68">
        <v>9.4006373668188701</v>
      </c>
      <c r="L343" s="68"/>
      <c r="M343" s="68"/>
      <c r="N343" s="68"/>
      <c r="O343" s="68"/>
      <c r="P343" s="68"/>
      <c r="Q343" s="68"/>
      <c r="R343" s="58"/>
    </row>
    <row r="344" spans="1:18" x14ac:dyDescent="0.3">
      <c r="A344" s="39" t="s">
        <v>252</v>
      </c>
      <c r="B344" s="39" t="str">
        <f>INDEX('R0.1 Generation process mapping'!$B$9:$B$21,MATCH($C344,'R0.1 Generation process mapping'!$A$9:$A$21,0))</f>
        <v/>
      </c>
      <c r="C344" s="494" t="s">
        <v>296</v>
      </c>
      <c r="D344" s="39" t="s">
        <v>341</v>
      </c>
      <c r="E344" s="39" t="str">
        <f>INDEX('R0. Region mapping'!$C$9:$C$24,MATCH($D344,'R0. Region mapping'!$A$9:$A$24,0))</f>
        <v>NAM</v>
      </c>
      <c r="F344" s="84">
        <v>16.260200125539999</v>
      </c>
      <c r="G344" s="532">
        <v>19.079744182950108</v>
      </c>
      <c r="H344" s="68">
        <v>19.079744182950108</v>
      </c>
      <c r="I344" s="68">
        <v>19.079744182950108</v>
      </c>
      <c r="J344" s="68">
        <v>13.659677474436808</v>
      </c>
      <c r="K344" s="68">
        <v>5.4200667085133301</v>
      </c>
      <c r="L344" s="68"/>
      <c r="M344" s="68"/>
      <c r="N344" s="68"/>
      <c r="O344" s="68"/>
      <c r="P344" s="68"/>
      <c r="Q344" s="68"/>
      <c r="R344" s="58"/>
    </row>
    <row r="345" spans="1:18" x14ac:dyDescent="0.3">
      <c r="A345" s="39" t="s">
        <v>252</v>
      </c>
      <c r="B345" s="39" t="str">
        <f>INDEX('R0.1 Generation process mapping'!$B$9:$B$21,MATCH($C345,'R0.1 Generation process mapping'!$A$9:$A$21,0))</f>
        <v/>
      </c>
      <c r="C345" s="494" t="s">
        <v>296</v>
      </c>
      <c r="D345" s="39" t="s">
        <v>343</v>
      </c>
      <c r="E345" s="39" t="str">
        <f>INDEX('R0. Region mapping'!$C$9:$C$24,MATCH($D345,'R0. Region mapping'!$A$9:$A$24,0))</f>
        <v>ASI</v>
      </c>
      <c r="F345" s="84">
        <v>319.18639921722098</v>
      </c>
      <c r="G345" s="532">
        <v>492.24754750766698</v>
      </c>
      <c r="H345" s="68">
        <v>750.61338794942503</v>
      </c>
      <c r="I345" s="68">
        <v>750.61338794942503</v>
      </c>
      <c r="J345" s="68">
        <v>644.21792154368495</v>
      </c>
      <c r="K345" s="68">
        <v>225.04140430512098</v>
      </c>
      <c r="L345" s="68"/>
      <c r="M345" s="68"/>
      <c r="N345" s="68"/>
      <c r="O345" s="68"/>
      <c r="P345" s="68"/>
      <c r="Q345" s="68"/>
      <c r="R345" s="58"/>
    </row>
    <row r="346" spans="1:18" x14ac:dyDescent="0.3">
      <c r="A346" s="39" t="s">
        <v>252</v>
      </c>
      <c r="B346" s="39" t="str">
        <f>INDEX('R0.1 Generation process mapping'!$B$9:$B$21,MATCH($C346,'R0.1 Generation process mapping'!$A$9:$A$21,0))</f>
        <v/>
      </c>
      <c r="C346" s="494" t="s">
        <v>296</v>
      </c>
      <c r="D346" s="39" t="s">
        <v>345</v>
      </c>
      <c r="E346" s="39" t="str">
        <f>INDEX('R0. Region mapping'!$C$9:$C$24,MATCH($D346,'R0. Region mapping'!$A$9:$A$24,0))</f>
        <v>LAM</v>
      </c>
      <c r="F346" s="84">
        <v>6.2599885844748799</v>
      </c>
      <c r="G346" s="532">
        <v>6.2599885844748799</v>
      </c>
      <c r="H346" s="68">
        <v>6.2599885844748799</v>
      </c>
      <c r="I346" s="68">
        <v>6.2599885844748799</v>
      </c>
      <c r="J346" s="68">
        <v>4.1733257229832503</v>
      </c>
      <c r="K346" s="68">
        <v>2.08666286149163</v>
      </c>
      <c r="L346" s="68"/>
      <c r="M346" s="68"/>
      <c r="N346" s="68"/>
      <c r="O346" s="68"/>
      <c r="P346" s="68"/>
      <c r="Q346" s="68"/>
      <c r="R346" s="58"/>
    </row>
    <row r="347" spans="1:18" x14ac:dyDescent="0.3">
      <c r="A347" s="39" t="s">
        <v>252</v>
      </c>
      <c r="B347" s="39" t="str">
        <f>INDEX('R0.1 Generation process mapping'!$B$9:$B$21,MATCH($C347,'R0.1 Generation process mapping'!$A$9:$A$21,0))</f>
        <v/>
      </c>
      <c r="C347" s="494" t="s">
        <v>296</v>
      </c>
      <c r="D347" s="39" t="s">
        <v>347</v>
      </c>
      <c r="E347" s="39" t="str">
        <f>INDEX('R0. Region mapping'!$C$9:$C$24,MATCH($D347,'R0. Region mapping'!$A$9:$A$24,0))</f>
        <v>EUR</v>
      </c>
      <c r="F347" s="84">
        <v>28.821632420091301</v>
      </c>
      <c r="G347" s="532">
        <v>52.882775586424501</v>
      </c>
      <c r="H347" s="68">
        <v>52.882775586424501</v>
      </c>
      <c r="I347" s="68">
        <v>69.261617142803303</v>
      </c>
      <c r="J347" s="68">
        <v>59.654406336106192</v>
      </c>
      <c r="K347" s="68">
        <v>25.986052363075899</v>
      </c>
      <c r="L347" s="68"/>
      <c r="M347" s="68"/>
      <c r="N347" s="68"/>
      <c r="O347" s="68"/>
      <c r="P347" s="68"/>
      <c r="Q347" s="68"/>
      <c r="R347" s="58"/>
    </row>
    <row r="348" spans="1:18" x14ac:dyDescent="0.3">
      <c r="A348" s="39" t="s">
        <v>252</v>
      </c>
      <c r="B348" s="39" t="str">
        <f>INDEX('R0.1 Generation process mapping'!$B$9:$B$21,MATCH($C348,'R0.1 Generation process mapping'!$A$9:$A$21,0))</f>
        <v/>
      </c>
      <c r="C348" s="494" t="s">
        <v>296</v>
      </c>
      <c r="D348" s="39" t="s">
        <v>349</v>
      </c>
      <c r="E348" s="39" t="str">
        <f>INDEX('R0. Region mapping'!$C$9:$C$24,MATCH($D348,'R0. Region mapping'!$A$9:$A$24,0))</f>
        <v>ASI</v>
      </c>
      <c r="F348" s="84">
        <v>33.671803652968002</v>
      </c>
      <c r="G348" s="532">
        <v>50.6176654393864</v>
      </c>
      <c r="H348" s="68">
        <v>52</v>
      </c>
      <c r="I348" s="68">
        <v>56.719838211504708</v>
      </c>
      <c r="J348" s="68">
        <v>45.495903660515403</v>
      </c>
      <c r="K348" s="68">
        <v>16.578564034259276</v>
      </c>
      <c r="L348" s="68"/>
      <c r="M348" s="68"/>
      <c r="N348" s="68"/>
      <c r="O348" s="68"/>
      <c r="P348" s="68"/>
      <c r="Q348" s="68"/>
      <c r="R348" s="58"/>
    </row>
    <row r="349" spans="1:18" x14ac:dyDescent="0.3">
      <c r="A349" s="39" t="s">
        <v>252</v>
      </c>
      <c r="B349" s="39" t="str">
        <f>INDEX('R0.1 Generation process mapping'!$B$9:$B$21,MATCH($C349,'R0.1 Generation process mapping'!$A$9:$A$21,0))</f>
        <v/>
      </c>
      <c r="C349" s="494" t="s">
        <v>296</v>
      </c>
      <c r="D349" s="39" t="s">
        <v>351</v>
      </c>
      <c r="E349" s="39" t="str">
        <f>INDEX('R0. Region mapping'!$C$9:$C$24,MATCH($D349,'R0. Region mapping'!$A$9:$A$24,0))</f>
        <v>ASI</v>
      </c>
      <c r="F349" s="84">
        <v>74.997754889160603</v>
      </c>
      <c r="G349" s="532">
        <v>149.3164370452628</v>
      </c>
      <c r="H349" s="68">
        <v>149.3164370452628</v>
      </c>
      <c r="I349" s="68">
        <v>192.85952116877661</v>
      </c>
      <c r="J349" s="68">
        <v>167.86026953905639</v>
      </c>
      <c r="K349" s="68">
        <v>68.542335753233999</v>
      </c>
      <c r="L349" s="68"/>
      <c r="M349" s="68"/>
      <c r="N349" s="68"/>
      <c r="O349" s="68"/>
      <c r="P349" s="68"/>
      <c r="Q349" s="68"/>
      <c r="R349" s="58"/>
    </row>
    <row r="350" spans="1:18" x14ac:dyDescent="0.3">
      <c r="A350" s="39" t="s">
        <v>252</v>
      </c>
      <c r="B350" s="39" t="str">
        <f>INDEX('R0.1 Generation process mapping'!$B$9:$B$21,MATCH($C350,'R0.1 Generation process mapping'!$A$9:$A$21,0))</f>
        <v/>
      </c>
      <c r="C350" s="494" t="s">
        <v>296</v>
      </c>
      <c r="D350" s="39" t="s">
        <v>353</v>
      </c>
      <c r="E350" s="39" t="str">
        <f>INDEX('R0. Region mapping'!$C$9:$C$24,MATCH($D350,'R0. Region mapping'!$A$9:$A$24,0))</f>
        <v>ASI</v>
      </c>
      <c r="F350" s="84">
        <v>45.928170003512498</v>
      </c>
      <c r="G350" s="532">
        <v>57.472490275108697</v>
      </c>
      <c r="H350" s="68">
        <v>57.472490275108697</v>
      </c>
      <c r="I350" s="68">
        <v>57.472490275108697</v>
      </c>
      <c r="J350" s="68">
        <v>42.1631002739379</v>
      </c>
      <c r="K350" s="68">
        <v>15.309390001170801</v>
      </c>
      <c r="L350" s="68"/>
      <c r="M350" s="68"/>
      <c r="N350" s="68"/>
      <c r="O350" s="68"/>
      <c r="P350" s="68"/>
      <c r="Q350" s="68"/>
      <c r="R350" s="58"/>
    </row>
    <row r="351" spans="1:18" x14ac:dyDescent="0.3">
      <c r="A351" s="39" t="s">
        <v>252</v>
      </c>
      <c r="B351" s="39" t="str">
        <f>INDEX('R0.1 Generation process mapping'!$B$9:$B$21,MATCH($C351,'R0.1 Generation process mapping'!$A$9:$A$21,0))</f>
        <v/>
      </c>
      <c r="C351" s="494" t="s">
        <v>296</v>
      </c>
      <c r="D351" s="39" t="s">
        <v>355</v>
      </c>
      <c r="E351" s="39" t="str">
        <f>INDEX('R0. Region mapping'!$C$9:$C$24,MATCH($D351,'R0. Region mapping'!$A$9:$A$24,0))</f>
        <v>AFR</v>
      </c>
      <c r="F351" s="84">
        <v>14.3734779299848</v>
      </c>
      <c r="G351" s="532">
        <v>14.3734779299848</v>
      </c>
      <c r="H351" s="68">
        <v>14.3734779299848</v>
      </c>
      <c r="I351" s="68">
        <v>14.3734779299848</v>
      </c>
      <c r="J351" s="68">
        <v>9.58231861998987</v>
      </c>
      <c r="K351" s="68">
        <v>4.7911593099949297</v>
      </c>
      <c r="L351" s="68"/>
      <c r="M351" s="68"/>
      <c r="N351" s="68"/>
      <c r="O351" s="68"/>
      <c r="P351" s="68"/>
      <c r="Q351" s="68"/>
      <c r="R351" s="58"/>
    </row>
    <row r="352" spans="1:18" x14ac:dyDescent="0.3">
      <c r="A352" s="39" t="s">
        <v>252</v>
      </c>
      <c r="B352" s="39" t="str">
        <f>INDEX('R0.1 Generation process mapping'!$B$9:$B$21,MATCH($C352,'R0.1 Generation process mapping'!$A$9:$A$21,0))</f>
        <v/>
      </c>
      <c r="C352" s="494" t="s">
        <v>296</v>
      </c>
      <c r="D352" s="39" t="s">
        <v>357</v>
      </c>
      <c r="E352" s="39" t="str">
        <f>INDEX('R0. Region mapping'!$C$9:$C$24,MATCH($D352,'R0. Region mapping'!$A$9:$A$24,0))</f>
        <v>LAM</v>
      </c>
      <c r="F352" s="84">
        <v>5.2919112850619703</v>
      </c>
      <c r="G352" s="532">
        <v>5.2919112850619703</v>
      </c>
      <c r="H352" s="68">
        <v>5.2919112850619703</v>
      </c>
      <c r="I352" s="68">
        <v>5.2919112850619703</v>
      </c>
      <c r="J352" s="68">
        <v>3.5279408567079802</v>
      </c>
      <c r="K352" s="68">
        <v>1.7639704283539901</v>
      </c>
      <c r="L352" s="68"/>
      <c r="M352" s="68"/>
      <c r="N352" s="68"/>
      <c r="O352" s="68"/>
      <c r="P352" s="68"/>
      <c r="Q352" s="68"/>
      <c r="R352" s="58"/>
    </row>
    <row r="353" spans="1:18" x14ac:dyDescent="0.3">
      <c r="A353" s="39" t="s">
        <v>252</v>
      </c>
      <c r="B353" s="39" t="str">
        <f>INDEX('R0.1 Generation process mapping'!$B$9:$B$21,MATCH($C353,'R0.1 Generation process mapping'!$A$9:$A$21,0))</f>
        <v/>
      </c>
      <c r="C353" s="494" t="s">
        <v>296</v>
      </c>
      <c r="D353" s="39" t="s">
        <v>359</v>
      </c>
      <c r="E353" s="39" t="str">
        <f>INDEX('R0. Region mapping'!$C$9:$C$24,MATCH($D353,'R0. Region mapping'!$A$9:$A$24,0))</f>
        <v>ASI</v>
      </c>
      <c r="F353" s="84">
        <v>40.628044140030397</v>
      </c>
      <c r="G353" s="532">
        <v>40.628044140030397</v>
      </c>
      <c r="H353" s="68">
        <v>40.628044140030397</v>
      </c>
      <c r="I353" s="68">
        <v>40.628044140030397</v>
      </c>
      <c r="J353" s="68">
        <v>27.085362760020299</v>
      </c>
      <c r="K353" s="68">
        <v>13.5426813800101</v>
      </c>
      <c r="L353" s="68"/>
      <c r="M353" s="68"/>
      <c r="N353" s="68"/>
      <c r="O353" s="68"/>
      <c r="P353" s="68"/>
      <c r="Q353" s="68"/>
      <c r="R353" s="58"/>
    </row>
    <row r="354" spans="1:18" x14ac:dyDescent="0.3">
      <c r="A354" s="39" t="s">
        <v>252</v>
      </c>
      <c r="B354" s="39" t="str">
        <f>INDEX('R0.1 Generation process mapping'!$B$9:$B$21,MATCH($C354,'R0.1 Generation process mapping'!$A$9:$A$21,0))</f>
        <v/>
      </c>
      <c r="C354" s="494" t="s">
        <v>296</v>
      </c>
      <c r="D354" s="39" t="s">
        <v>361</v>
      </c>
      <c r="E354" s="39" t="str">
        <f>INDEX('R0. Region mapping'!$C$9:$C$24,MATCH($D354,'R0. Region mapping'!$A$9:$A$24,0))</f>
        <v>ASI</v>
      </c>
      <c r="F354" s="84">
        <v>18.597004120726101</v>
      </c>
      <c r="G354" s="532">
        <v>31.130157646084101</v>
      </c>
      <c r="H354" s="68">
        <v>43.153805539669804</v>
      </c>
      <c r="I354" s="68">
        <v>43.153805539669804</v>
      </c>
      <c r="J354" s="68">
        <v>36.954804166094398</v>
      </c>
      <c r="K354" s="68">
        <v>11.720462642864099</v>
      </c>
      <c r="L354" s="68"/>
      <c r="M354" s="68"/>
      <c r="N354" s="68"/>
      <c r="O354" s="68"/>
      <c r="P354" s="68"/>
      <c r="Q354" s="68"/>
      <c r="R354" s="58"/>
    </row>
    <row r="355" spans="1:18" x14ac:dyDescent="0.3">
      <c r="A355" s="39" t="s">
        <v>252</v>
      </c>
      <c r="B355" s="39" t="str">
        <f>INDEX('R0.1 Generation process mapping'!$B$9:$B$21,MATCH($C355,'R0.1 Generation process mapping'!$A$9:$A$21,0))</f>
        <v/>
      </c>
      <c r="C355" s="494" t="s">
        <v>296</v>
      </c>
      <c r="D355" s="39" t="s">
        <v>363</v>
      </c>
      <c r="E355" s="39" t="str">
        <f>INDEX('R0. Region mapping'!$C$9:$C$24,MATCH($D355,'R0. Region mapping'!$A$9:$A$24,0))</f>
        <v>NAM</v>
      </c>
      <c r="F355" s="84">
        <v>304.14555376945299</v>
      </c>
      <c r="G355" s="532">
        <v>379.61322777678618</v>
      </c>
      <c r="H355" s="68">
        <v>423.090306985187</v>
      </c>
      <c r="I355" s="68">
        <v>423.090306985187</v>
      </c>
      <c r="J355" s="68">
        <v>321.70845572870297</v>
      </c>
      <c r="K355" s="68">
        <v>121.34725701982549</v>
      </c>
      <c r="L355" s="68"/>
      <c r="M355" s="68"/>
      <c r="N355" s="68"/>
      <c r="O355" s="68"/>
      <c r="P355" s="68"/>
      <c r="Q355" s="68"/>
      <c r="R355" s="58"/>
    </row>
    <row r="356" spans="1:18" x14ac:dyDescent="0.3">
      <c r="A356" s="39" t="s">
        <v>252</v>
      </c>
      <c r="B356" s="39" t="str">
        <f>INDEX('R0.1 Generation process mapping'!$B$9:$B$21,MATCH($C356,'R0.1 Generation process mapping'!$A$9:$A$21,0))</f>
        <v/>
      </c>
      <c r="C356" s="494" t="s">
        <v>296</v>
      </c>
      <c r="D356" s="39" t="s">
        <v>365</v>
      </c>
      <c r="E356" s="39" t="str">
        <f>INDEX('R0. Region mapping'!$C$9:$C$24,MATCH($D356,'R0. Region mapping'!$A$9:$A$24,0))</f>
        <v>EUR</v>
      </c>
      <c r="F356" s="84">
        <v>117.176369863014</v>
      </c>
      <c r="G356" s="532">
        <v>119.67222702922005</v>
      </c>
      <c r="H356" s="68">
        <v>119.67222702922005</v>
      </c>
      <c r="I356" s="68">
        <v>119.67222702922005</v>
      </c>
      <c r="J356" s="68">
        <v>80.613437074882057</v>
      </c>
      <c r="K356" s="68">
        <v>39.058789954338003</v>
      </c>
      <c r="L356" s="68"/>
      <c r="M356" s="68"/>
      <c r="N356" s="68"/>
      <c r="O356" s="68"/>
      <c r="P356" s="68"/>
      <c r="Q356" s="68"/>
      <c r="R356" s="58"/>
    </row>
    <row r="357" spans="1:18" x14ac:dyDescent="0.3">
      <c r="A357" s="39" t="s">
        <v>252</v>
      </c>
      <c r="B357" s="39" t="str">
        <f>INDEX('R0.1 Generation process mapping'!$B$9:$B$21,MATCH($C357,'R0.1 Generation process mapping'!$A$9:$A$21,0))</f>
        <v/>
      </c>
      <c r="C357" s="494" t="s">
        <v>297</v>
      </c>
      <c r="D357" s="39" t="s">
        <v>258</v>
      </c>
      <c r="E357" s="39" t="str">
        <f>INDEX('R0. Region mapping'!$C$9:$C$24,MATCH($D357,'R0. Region mapping'!$A$9:$A$24,0))</f>
        <v>AFR</v>
      </c>
      <c r="F357" s="84">
        <v>44.842082839408903</v>
      </c>
      <c r="G357" s="532">
        <v>62.841202426933208</v>
      </c>
      <c r="H357" s="68">
        <v>62.841202426933208</v>
      </c>
      <c r="I357" s="68">
        <v>85.669628652396199</v>
      </c>
      <c r="J357" s="68">
        <v>75.934228655872701</v>
      </c>
      <c r="K357" s="68">
        <v>30.931329030420599</v>
      </c>
      <c r="L357" s="68"/>
      <c r="M357" s="68"/>
      <c r="N357" s="68"/>
      <c r="O357" s="68">
        <v>137.28478802109501</v>
      </c>
      <c r="P357" s="68">
        <v>137.28478802109501</v>
      </c>
      <c r="Q357" s="68">
        <v>137.28478802109501</v>
      </c>
      <c r="R357" s="58"/>
    </row>
    <row r="358" spans="1:18" x14ac:dyDescent="0.3">
      <c r="A358" s="39" t="s">
        <v>252</v>
      </c>
      <c r="B358" s="39" t="str">
        <f>INDEX('R0.1 Generation process mapping'!$B$9:$B$21,MATCH($C358,'R0.1 Generation process mapping'!$A$9:$A$21,0))</f>
        <v/>
      </c>
      <c r="C358" s="494" t="s">
        <v>297</v>
      </c>
      <c r="D358" s="39" t="s">
        <v>261</v>
      </c>
      <c r="E358" s="39" t="str">
        <f>INDEX('R0. Region mapping'!$C$9:$C$24,MATCH($D358,'R0. Region mapping'!$A$9:$A$24,0))</f>
        <v>AUS</v>
      </c>
      <c r="F358" s="84">
        <v>17.14537546961623</v>
      </c>
      <c r="G358" s="532">
        <v>17.14537546961623</v>
      </c>
      <c r="H358" s="68">
        <v>17.14537546961623</v>
      </c>
      <c r="I358" s="68">
        <v>17.971024548315853</v>
      </c>
      <c r="J358" s="68">
        <v>15.541700358361915</v>
      </c>
      <c r="K358" s="68">
        <v>2.2257904137724629</v>
      </c>
      <c r="L358" s="68">
        <v>10.785818301614</v>
      </c>
      <c r="M358" s="68">
        <v>17.463561132720301</v>
      </c>
      <c r="N358" s="68">
        <v>20.0390024350814</v>
      </c>
      <c r="O358" s="68">
        <v>17.1423608841577</v>
      </c>
      <c r="P358" s="68">
        <v>22.559159241703099</v>
      </c>
      <c r="Q358" s="68">
        <v>29.0005531027813</v>
      </c>
      <c r="R358" s="58"/>
    </row>
    <row r="359" spans="1:18" x14ac:dyDescent="0.3">
      <c r="A359" s="39" t="s">
        <v>252</v>
      </c>
      <c r="B359" s="39" t="str">
        <f>INDEX('R0.1 Generation process mapping'!$B$9:$B$21,MATCH($C359,'R0.1 Generation process mapping'!$A$9:$A$21,0))</f>
        <v/>
      </c>
      <c r="C359" s="494" t="s">
        <v>297</v>
      </c>
      <c r="D359" s="39" t="s">
        <v>341</v>
      </c>
      <c r="E359" s="39" t="str">
        <f>INDEX('R0. Region mapping'!$C$9:$C$24,MATCH($D359,'R0. Region mapping'!$A$9:$A$24,0))</f>
        <v>NAM</v>
      </c>
      <c r="F359" s="84">
        <v>9.49563606460916</v>
      </c>
      <c r="G359" s="532">
        <v>10.094034113138889</v>
      </c>
      <c r="H359" s="68">
        <v>10.094034113138889</v>
      </c>
      <c r="I359" s="68">
        <v>10.094034113138889</v>
      </c>
      <c r="J359" s="68">
        <v>8.6363395931376985</v>
      </c>
      <c r="K359" s="68">
        <v>0.92286366601434999</v>
      </c>
      <c r="L359" s="68"/>
      <c r="M359" s="68"/>
      <c r="N359" s="68"/>
      <c r="O359" s="68"/>
      <c r="P359" s="68"/>
      <c r="Q359" s="68"/>
      <c r="R359" s="58"/>
    </row>
    <row r="360" spans="1:18" x14ac:dyDescent="0.3">
      <c r="A360" s="39" t="s">
        <v>252</v>
      </c>
      <c r="B360" s="39" t="str">
        <f>INDEX('R0.1 Generation process mapping'!$B$9:$B$21,MATCH($C360,'R0.1 Generation process mapping'!$A$9:$A$21,0))</f>
        <v/>
      </c>
      <c r="C360" s="494" t="s">
        <v>297</v>
      </c>
      <c r="D360" s="39" t="s">
        <v>343</v>
      </c>
      <c r="E360" s="39" t="str">
        <f>INDEX('R0. Region mapping'!$C$9:$C$24,MATCH($D360,'R0. Region mapping'!$A$9:$A$24,0))</f>
        <v>ASI</v>
      </c>
      <c r="F360" s="84">
        <v>70.801212499663265</v>
      </c>
      <c r="G360" s="532">
        <v>70.801212499663265</v>
      </c>
      <c r="H360" s="68">
        <v>405.77291047420869</v>
      </c>
      <c r="I360" s="68">
        <v>545.46876491673072</v>
      </c>
      <c r="J360" s="68">
        <v>538.97546642855878</v>
      </c>
      <c r="K360" s="68">
        <v>294.65547869858892</v>
      </c>
      <c r="L360" s="68"/>
      <c r="M360" s="68">
        <v>36.193186839645897</v>
      </c>
      <c r="N360" s="68">
        <v>36.193186839645897</v>
      </c>
      <c r="O360" s="68">
        <v>37.891982927741701</v>
      </c>
      <c r="P360" s="68">
        <v>1.6987960880958299</v>
      </c>
      <c r="Q360" s="68">
        <v>54.012080127958903</v>
      </c>
      <c r="R360" s="58"/>
    </row>
    <row r="361" spans="1:18" x14ac:dyDescent="0.3">
      <c r="A361" s="39" t="s">
        <v>252</v>
      </c>
      <c r="B361" s="39" t="str">
        <f>INDEX('R0.1 Generation process mapping'!$B$9:$B$21,MATCH($C361,'R0.1 Generation process mapping'!$A$9:$A$21,0))</f>
        <v/>
      </c>
      <c r="C361" s="494" t="s">
        <v>297</v>
      </c>
      <c r="D361" s="39" t="s">
        <v>345</v>
      </c>
      <c r="E361" s="39" t="str">
        <f>INDEX('R0. Region mapping'!$C$9:$C$24,MATCH($D361,'R0. Region mapping'!$A$9:$A$24,0))</f>
        <v>LAM</v>
      </c>
      <c r="F361" s="84">
        <v>45.611031070240898</v>
      </c>
      <c r="G361" s="532">
        <v>54.576332275457688</v>
      </c>
      <c r="H361" s="68">
        <v>54.576332275457688</v>
      </c>
      <c r="I361" s="68">
        <v>54.576332275457688</v>
      </c>
      <c r="J361" s="68">
        <v>46.437756165138389</v>
      </c>
      <c r="K361" s="68">
        <v>5.9256360078277996</v>
      </c>
      <c r="L361" s="68"/>
      <c r="M361" s="68"/>
      <c r="N361" s="68"/>
      <c r="O361" s="68"/>
      <c r="P361" s="68"/>
      <c r="Q361" s="68"/>
      <c r="R361" s="58"/>
    </row>
    <row r="362" spans="1:18" x14ac:dyDescent="0.3">
      <c r="A362" s="39" t="s">
        <v>252</v>
      </c>
      <c r="B362" s="39" t="str">
        <f>INDEX('R0.1 Generation process mapping'!$B$9:$B$21,MATCH($C362,'R0.1 Generation process mapping'!$A$9:$A$21,0))</f>
        <v/>
      </c>
      <c r="C362" s="494" t="s">
        <v>297</v>
      </c>
      <c r="D362" s="39" t="s">
        <v>347</v>
      </c>
      <c r="E362" s="39" t="str">
        <f>INDEX('R0. Region mapping'!$C$9:$C$24,MATCH($D362,'R0. Region mapping'!$A$9:$A$24,0))</f>
        <v>EUR</v>
      </c>
      <c r="F362" s="84">
        <v>0.54403131115459902</v>
      </c>
      <c r="G362" s="532">
        <v>4.8385870481453397</v>
      </c>
      <c r="H362" s="68">
        <v>4.8385870481453397</v>
      </c>
      <c r="I362" s="68">
        <v>5.2052664515613998</v>
      </c>
      <c r="J362" s="68">
        <v>5.0239226811765336</v>
      </c>
      <c r="K362" s="68">
        <v>0.54802317380092092</v>
      </c>
      <c r="L362" s="68">
        <v>14.934426646100301</v>
      </c>
      <c r="M362" s="68">
        <v>14.934426646100301</v>
      </c>
      <c r="N362" s="68">
        <v>14.934426646100301</v>
      </c>
      <c r="O362" s="68">
        <v>16.911073857165199</v>
      </c>
      <c r="P362" s="68">
        <v>16.911073857165199</v>
      </c>
      <c r="Q362" s="68">
        <v>16.911073857165199</v>
      </c>
      <c r="R362" s="58"/>
    </row>
    <row r="363" spans="1:18" x14ac:dyDescent="0.3">
      <c r="A363" s="39" t="s">
        <v>252</v>
      </c>
      <c r="B363" s="39" t="str">
        <f>INDEX('R0.1 Generation process mapping'!$B$9:$B$21,MATCH($C363,'R0.1 Generation process mapping'!$A$9:$A$21,0))</f>
        <v/>
      </c>
      <c r="C363" s="494" t="s">
        <v>297</v>
      </c>
      <c r="D363" s="39" t="s">
        <v>349</v>
      </c>
      <c r="E363" s="39" t="str">
        <f>INDEX('R0. Region mapping'!$C$9:$C$24,MATCH($D363,'R0. Region mapping'!$A$9:$A$24,0))</f>
        <v>ASI</v>
      </c>
      <c r="F363" s="84">
        <v>36.557822622560032</v>
      </c>
      <c r="G363" s="532">
        <v>36.557822622560032</v>
      </c>
      <c r="H363" s="68">
        <v>36.557822622560032</v>
      </c>
      <c r="I363" s="68">
        <v>36.557822622560032</v>
      </c>
      <c r="J363" s="68">
        <v>31.685460228431822</v>
      </c>
      <c r="K363" s="68">
        <v>98.793916603605012</v>
      </c>
      <c r="L363" s="68">
        <v>136.83997950972</v>
      </c>
      <c r="M363" s="68">
        <v>143.40988791065701</v>
      </c>
      <c r="N363" s="68">
        <v>146.07376174004699</v>
      </c>
      <c r="O363" s="68">
        <v>149.17477864063301</v>
      </c>
      <c r="P363" s="68">
        <v>142.604870239696</v>
      </c>
      <c r="Q363" s="68">
        <v>96.306492219730799</v>
      </c>
      <c r="R363" s="58"/>
    </row>
    <row r="364" spans="1:18" x14ac:dyDescent="0.3">
      <c r="A364" s="39" t="s">
        <v>252</v>
      </c>
      <c r="B364" s="39" t="str">
        <f>INDEX('R0.1 Generation process mapping'!$B$9:$B$21,MATCH($C364,'R0.1 Generation process mapping'!$A$9:$A$21,0))</f>
        <v/>
      </c>
      <c r="C364" s="494" t="s">
        <v>297</v>
      </c>
      <c r="D364" s="39" t="s">
        <v>351</v>
      </c>
      <c r="E364" s="39" t="str">
        <f>INDEX('R0. Region mapping'!$C$9:$C$24,MATCH($D364,'R0. Region mapping'!$A$9:$A$24,0))</f>
        <v>ASI</v>
      </c>
      <c r="F364" s="84">
        <v>32.465259791497708</v>
      </c>
      <c r="G364" s="532">
        <v>32.465259791497708</v>
      </c>
      <c r="H364" s="68">
        <v>323.16247975706113</v>
      </c>
      <c r="I364" s="68">
        <v>323.16247975706113</v>
      </c>
      <c r="J364" s="68">
        <v>318.64198706680406</v>
      </c>
      <c r="K364" s="68">
        <v>136.03985462513003</v>
      </c>
      <c r="L364" s="68"/>
      <c r="M364" s="68"/>
      <c r="N364" s="68">
        <v>21.005826502218401</v>
      </c>
      <c r="O364" s="68">
        <v>88.278071992630501</v>
      </c>
      <c r="P364" s="68">
        <v>88.278071992630501</v>
      </c>
      <c r="Q364" s="68">
        <v>67.272245490412004</v>
      </c>
      <c r="R364" s="58"/>
    </row>
    <row r="365" spans="1:18" x14ac:dyDescent="0.3">
      <c r="A365" s="39" t="s">
        <v>252</v>
      </c>
      <c r="B365" s="39" t="str">
        <f>INDEX('R0.1 Generation process mapping'!$B$9:$B$21,MATCH($C365,'R0.1 Generation process mapping'!$A$9:$A$21,0))</f>
        <v/>
      </c>
      <c r="C365" s="494" t="s">
        <v>297</v>
      </c>
      <c r="D365" s="39" t="s">
        <v>353</v>
      </c>
      <c r="E365" s="39" t="str">
        <f>INDEX('R0. Region mapping'!$C$9:$C$24,MATCH($D365,'R0. Region mapping'!$A$9:$A$24,0))</f>
        <v>ASI</v>
      </c>
      <c r="F365" s="84">
        <v>67.733036958045602</v>
      </c>
      <c r="G365" s="532">
        <v>67.733036958045602</v>
      </c>
      <c r="H365" s="68">
        <v>67.733036958045602</v>
      </c>
      <c r="I365" s="68">
        <v>67.733036958045602</v>
      </c>
      <c r="J365" s="68">
        <v>52.485941112924401</v>
      </c>
      <c r="K365" s="68">
        <v>12.9510010537408</v>
      </c>
      <c r="L365" s="68">
        <v>7.7126462502966904</v>
      </c>
      <c r="M365" s="68">
        <v>17.497757507850501</v>
      </c>
      <c r="N365" s="68">
        <v>31.707654605680499</v>
      </c>
      <c r="O365" s="68">
        <v>23.995008355383799</v>
      </c>
      <c r="P365" s="68">
        <v>19.037311298676801</v>
      </c>
      <c r="Q365" s="68">
        <v>18.275099812513702</v>
      </c>
      <c r="R365" s="58"/>
    </row>
    <row r="366" spans="1:18" x14ac:dyDescent="0.3">
      <c r="A366" s="39" t="s">
        <v>252</v>
      </c>
      <c r="B366" s="39" t="str">
        <f>INDEX('R0.1 Generation process mapping'!$B$9:$B$21,MATCH($C366,'R0.1 Generation process mapping'!$A$9:$A$21,0))</f>
        <v/>
      </c>
      <c r="C366" s="494" t="s">
        <v>297</v>
      </c>
      <c r="D366" s="39" t="s">
        <v>355</v>
      </c>
      <c r="E366" s="39" t="str">
        <f>INDEX('R0. Region mapping'!$C$9:$C$24,MATCH($D366,'R0. Region mapping'!$A$9:$A$24,0))</f>
        <v>AFR</v>
      </c>
      <c r="F366" s="84">
        <v>77.090609812596199</v>
      </c>
      <c r="G366" s="532">
        <v>93.853042146649102</v>
      </c>
      <c r="H366" s="68">
        <v>93.853042146649102</v>
      </c>
      <c r="I366" s="68">
        <v>185.2181416966892</v>
      </c>
      <c r="J366" s="68">
        <v>162.95370758646939</v>
      </c>
      <c r="K366" s="68">
        <v>112.5544216434714</v>
      </c>
      <c r="L366" s="68">
        <v>19.2843975853785</v>
      </c>
      <c r="M366" s="68">
        <v>37.842214821935002</v>
      </c>
      <c r="N366" s="68">
        <v>42.3687584194615</v>
      </c>
      <c r="O366" s="68">
        <v>58.081236544108499</v>
      </c>
      <c r="P366" s="68">
        <v>79.976023461433499</v>
      </c>
      <c r="Q366" s="68">
        <v>88.137415291253703</v>
      </c>
      <c r="R366" s="58"/>
    </row>
    <row r="367" spans="1:18" x14ac:dyDescent="0.3">
      <c r="A367" s="39" t="s">
        <v>252</v>
      </c>
      <c r="B367" s="39" t="str">
        <f>INDEX('R0.1 Generation process mapping'!$B$9:$B$21,MATCH($C367,'R0.1 Generation process mapping'!$A$9:$A$21,0))</f>
        <v/>
      </c>
      <c r="C367" s="494" t="s">
        <v>297</v>
      </c>
      <c r="D367" s="39" t="s">
        <v>357</v>
      </c>
      <c r="E367" s="39" t="str">
        <f>INDEX('R0. Region mapping'!$C$9:$C$24,MATCH($D367,'R0. Region mapping'!$A$9:$A$24,0))</f>
        <v>LAM</v>
      </c>
      <c r="F367" s="84">
        <v>18.869482522028971</v>
      </c>
      <c r="G367" s="532">
        <v>18.869482522028971</v>
      </c>
      <c r="H367" s="68">
        <v>18.869482522028971</v>
      </c>
      <c r="I367" s="68">
        <v>18.869482522028971</v>
      </c>
      <c r="J367" s="68">
        <v>13.829132362921751</v>
      </c>
      <c r="K367" s="68">
        <v>4.6489872380283304</v>
      </c>
      <c r="L367" s="68">
        <v>10.6302464730949</v>
      </c>
      <c r="M367" s="68">
        <v>10.6302464730949</v>
      </c>
      <c r="N367" s="68">
        <v>10.6302464730949</v>
      </c>
      <c r="O367" s="68">
        <v>9.7576554730452703</v>
      </c>
      <c r="P367" s="68">
        <v>9.7576554730452703</v>
      </c>
      <c r="Q367" s="68">
        <v>12.934691018728</v>
      </c>
      <c r="R367" s="58"/>
    </row>
    <row r="368" spans="1:18" x14ac:dyDescent="0.3">
      <c r="A368" s="39" t="s">
        <v>252</v>
      </c>
      <c r="B368" s="39" t="str">
        <f>INDEX('R0.1 Generation process mapping'!$B$9:$B$21,MATCH($C368,'R0.1 Generation process mapping'!$A$9:$A$21,0))</f>
        <v/>
      </c>
      <c r="C368" s="494" t="s">
        <v>297</v>
      </c>
      <c r="D368" s="39" t="s">
        <v>359</v>
      </c>
      <c r="E368" s="39" t="str">
        <f>INDEX('R0. Region mapping'!$C$9:$C$24,MATCH($D368,'R0. Region mapping'!$A$9:$A$24,0))</f>
        <v>ASI</v>
      </c>
      <c r="F368" s="84">
        <v>83.630302155542694</v>
      </c>
      <c r="G368" s="532">
        <v>151.26408662136589</v>
      </c>
      <c r="H368" s="68">
        <v>151.26408662136589</v>
      </c>
      <c r="I368" s="68">
        <v>151.26408662136589</v>
      </c>
      <c r="J368" s="68">
        <v>130.15421120345459</v>
      </c>
      <c r="K368" s="68">
        <v>18.990340709518801</v>
      </c>
      <c r="L368" s="68">
        <v>27.6784675432122</v>
      </c>
      <c r="M368" s="68">
        <v>27.6784675432122</v>
      </c>
      <c r="N368" s="68">
        <v>92.038852644524695</v>
      </c>
      <c r="O368" s="68">
        <v>133.71081975205499</v>
      </c>
      <c r="P368" s="68">
        <v>164.616750896106</v>
      </c>
      <c r="Q368" s="68">
        <v>190.60859549284399</v>
      </c>
      <c r="R368" s="58"/>
    </row>
    <row r="369" spans="1:18" x14ac:dyDescent="0.3">
      <c r="A369" s="39" t="s">
        <v>252</v>
      </c>
      <c r="B369" s="39" t="str">
        <f>INDEX('R0.1 Generation process mapping'!$B$9:$B$21,MATCH($C369,'R0.1 Generation process mapping'!$A$9:$A$21,0))</f>
        <v/>
      </c>
      <c r="C369" s="494" t="s">
        <v>297</v>
      </c>
      <c r="D369" s="39" t="s">
        <v>361</v>
      </c>
      <c r="E369" s="39" t="str">
        <f>INDEX('R0. Region mapping'!$C$9:$C$24,MATCH($D369,'R0. Region mapping'!$A$9:$A$24,0))</f>
        <v>ASI</v>
      </c>
      <c r="F369" s="84">
        <v>15.761856007418761</v>
      </c>
      <c r="G369" s="532">
        <v>15.761856007418761</v>
      </c>
      <c r="H369" s="68">
        <v>15.761856007418761</v>
      </c>
      <c r="I369" s="68">
        <v>46.307729891054564</v>
      </c>
      <c r="J369" s="68">
        <v>43.070073219566957</v>
      </c>
      <c r="K369" s="68">
        <v>33.15198390755404</v>
      </c>
      <c r="L369" s="68">
        <v>11.2290871148184</v>
      </c>
      <c r="M369" s="68">
        <v>11.2290871148184</v>
      </c>
      <c r="N369" s="68">
        <v>11.2290871148184</v>
      </c>
      <c r="O369" s="68"/>
      <c r="P369" s="68"/>
      <c r="Q369" s="68"/>
      <c r="R369" s="58"/>
    </row>
    <row r="370" spans="1:18" x14ac:dyDescent="0.3">
      <c r="A370" s="39" t="s">
        <v>252</v>
      </c>
      <c r="B370" s="39" t="str">
        <f>INDEX('R0.1 Generation process mapping'!$B$9:$B$21,MATCH($C370,'R0.1 Generation process mapping'!$A$9:$A$21,0))</f>
        <v/>
      </c>
      <c r="C370" s="494" t="s">
        <v>297</v>
      </c>
      <c r="D370" s="39" t="s">
        <v>363</v>
      </c>
      <c r="E370" s="39" t="str">
        <f>INDEX('R0. Region mapping'!$C$9:$C$24,MATCH($D370,'R0. Region mapping'!$A$9:$A$24,0))</f>
        <v>NAM</v>
      </c>
      <c r="F370" s="84">
        <v>183.4524509571599</v>
      </c>
      <c r="G370" s="532">
        <v>183.4524509571599</v>
      </c>
      <c r="H370" s="68">
        <v>183.4524509571599</v>
      </c>
      <c r="I370" s="68">
        <v>226.7822119793081</v>
      </c>
      <c r="J370" s="68">
        <v>188.51400088463652</v>
      </c>
      <c r="K370" s="68">
        <v>74.430652520300001</v>
      </c>
      <c r="L370" s="68">
        <v>165.323645779223</v>
      </c>
      <c r="M370" s="68">
        <v>165.323645779223</v>
      </c>
      <c r="N370" s="68">
        <v>165.323645779223</v>
      </c>
      <c r="O370" s="68">
        <v>8.7230613419851597</v>
      </c>
      <c r="P370" s="68">
        <v>19.941019131536802</v>
      </c>
      <c r="Q370" s="68">
        <v>19.941019131536802</v>
      </c>
      <c r="R370" s="58"/>
    </row>
    <row r="371" spans="1:18" x14ac:dyDescent="0.3">
      <c r="A371" s="39" t="s">
        <v>252</v>
      </c>
      <c r="B371" s="39" t="str">
        <f>INDEX('R0.1 Generation process mapping'!$B$9:$B$21,MATCH($C371,'R0.1 Generation process mapping'!$A$9:$A$21,0))</f>
        <v/>
      </c>
      <c r="C371" s="494" t="s">
        <v>297</v>
      </c>
      <c r="D371" s="39" t="s">
        <v>365</v>
      </c>
      <c r="E371" s="39" t="str">
        <f>INDEX('R0. Region mapping'!$C$9:$C$24,MATCH($D371,'R0. Region mapping'!$A$9:$A$24,0))</f>
        <v>EUR</v>
      </c>
      <c r="F371" s="84">
        <v>132.3308919783484</v>
      </c>
      <c r="G371" s="532">
        <v>221.5032346030537</v>
      </c>
      <c r="H371" s="68">
        <v>221.5032346030537</v>
      </c>
      <c r="I371" s="68">
        <v>243.07517548052539</v>
      </c>
      <c r="J371" s="68">
        <v>217.73119456786708</v>
      </c>
      <c r="K371" s="68">
        <v>41.037911740702896</v>
      </c>
      <c r="L371" s="68">
        <v>113.44791193848501</v>
      </c>
      <c r="M371" s="68">
        <v>130.500518166001</v>
      </c>
      <c r="N371" s="68">
        <v>135.25945597665199</v>
      </c>
      <c r="O371" s="68">
        <v>99.411889871615799</v>
      </c>
      <c r="P371" s="68">
        <v>82.359283644099406</v>
      </c>
      <c r="Q371" s="68">
        <v>77.6003458334486</v>
      </c>
      <c r="R371" s="58"/>
    </row>
    <row r="372" spans="1:18" x14ac:dyDescent="0.3">
      <c r="A372" s="39" t="s">
        <v>252</v>
      </c>
      <c r="B372" s="39" t="str">
        <f>INDEX('R0.1 Generation process mapping'!$B$9:$B$21,MATCH($C372,'R0.1 Generation process mapping'!$A$9:$A$21,0))</f>
        <v/>
      </c>
      <c r="C372" s="494" t="s">
        <v>299</v>
      </c>
      <c r="D372" s="39" t="s">
        <v>258</v>
      </c>
      <c r="E372" s="39" t="str">
        <f>INDEX('R0. Region mapping'!$C$9:$C$24,MATCH($D372,'R0. Region mapping'!$A$9:$A$24,0))</f>
        <v>AFR</v>
      </c>
      <c r="F372" s="84"/>
      <c r="G372" s="532"/>
      <c r="H372" s="68"/>
      <c r="I372" s="68"/>
      <c r="J372" s="68"/>
      <c r="K372" s="68"/>
      <c r="L372" s="68"/>
      <c r="M372" s="68"/>
      <c r="N372" s="68">
        <v>51.730654005765402</v>
      </c>
      <c r="O372" s="68">
        <v>279.661029007877</v>
      </c>
      <c r="P372" s="68">
        <v>486.30058002321903</v>
      </c>
      <c r="Q372" s="68">
        <v>434.56992601745401</v>
      </c>
      <c r="R372" s="58"/>
    </row>
    <row r="373" spans="1:18" x14ac:dyDescent="0.3">
      <c r="A373" s="39" t="s">
        <v>252</v>
      </c>
      <c r="B373" s="39" t="str">
        <f>INDEX('R0.1 Generation process mapping'!$B$9:$B$21,MATCH($C373,'R0.1 Generation process mapping'!$A$9:$A$21,0))</f>
        <v/>
      </c>
      <c r="C373" s="494" t="s">
        <v>299</v>
      </c>
      <c r="D373" s="39" t="s">
        <v>343</v>
      </c>
      <c r="E373" s="39" t="str">
        <f>INDEX('R0. Region mapping'!$C$9:$C$24,MATCH($D373,'R0. Region mapping'!$A$9:$A$24,0))</f>
        <v>ASI</v>
      </c>
      <c r="F373" s="84"/>
      <c r="G373" s="532"/>
      <c r="H373" s="68"/>
      <c r="I373" s="68"/>
      <c r="J373" s="68">
        <v>314.91919096324602</v>
      </c>
      <c r="K373" s="68">
        <v>716.84474877683704</v>
      </c>
      <c r="L373" s="68">
        <v>716.84474877683704</v>
      </c>
      <c r="M373" s="68">
        <v>627.49590289207094</v>
      </c>
      <c r="N373" s="68">
        <v>513.46161805731094</v>
      </c>
      <c r="O373" s="68">
        <v>513.46161805731094</v>
      </c>
      <c r="P373" s="68">
        <v>287.89127297883101</v>
      </c>
      <c r="Q373" s="68"/>
      <c r="R373" s="58"/>
    </row>
    <row r="374" spans="1:18" x14ac:dyDescent="0.3">
      <c r="A374" s="39" t="s">
        <v>252</v>
      </c>
      <c r="B374" s="39" t="str">
        <f>INDEX('R0.1 Generation process mapping'!$B$9:$B$21,MATCH($C374,'R0.1 Generation process mapping'!$A$9:$A$21,0))</f>
        <v/>
      </c>
      <c r="C374" s="494" t="s">
        <v>299</v>
      </c>
      <c r="D374" s="39" t="s">
        <v>347</v>
      </c>
      <c r="E374" s="39" t="str">
        <f>INDEX('R0. Region mapping'!$C$9:$C$24,MATCH($D374,'R0. Region mapping'!$A$9:$A$24,0))</f>
        <v>EUR</v>
      </c>
      <c r="F374" s="84"/>
      <c r="G374" s="532"/>
      <c r="H374" s="68"/>
      <c r="I374" s="68"/>
      <c r="J374" s="68"/>
      <c r="K374" s="68"/>
      <c r="L374" s="68">
        <v>8.8232897405295496</v>
      </c>
      <c r="M374" s="68">
        <v>23.188755341781899</v>
      </c>
      <c r="N374" s="68">
        <v>35.418917228383599</v>
      </c>
      <c r="O374" s="68">
        <v>52.900154005002399</v>
      </c>
      <c r="P374" s="68">
        <v>58.638982436386897</v>
      </c>
      <c r="Q374" s="68">
        <v>77.3913714979318</v>
      </c>
      <c r="R374" s="58"/>
    </row>
    <row r="375" spans="1:18" x14ac:dyDescent="0.3">
      <c r="A375" s="39" t="s">
        <v>252</v>
      </c>
      <c r="B375" s="39" t="str">
        <f>INDEX('R0.1 Generation process mapping'!$B$9:$B$21,MATCH($C375,'R0.1 Generation process mapping'!$A$9:$A$21,0))</f>
        <v/>
      </c>
      <c r="C375" s="494" t="s">
        <v>299</v>
      </c>
      <c r="D375" s="39" t="s">
        <v>351</v>
      </c>
      <c r="E375" s="39" t="str">
        <f>INDEX('R0. Region mapping'!$C$9:$C$24,MATCH($D375,'R0. Region mapping'!$A$9:$A$24,0))</f>
        <v>ASI</v>
      </c>
      <c r="F375" s="84"/>
      <c r="G375" s="532"/>
      <c r="H375" s="68"/>
      <c r="I375" s="68"/>
      <c r="J375" s="68">
        <v>78.803991150465194</v>
      </c>
      <c r="K375" s="68">
        <v>179.38007228482999</v>
      </c>
      <c r="L375" s="68">
        <v>221.86748944050501</v>
      </c>
      <c r="M375" s="68">
        <v>213.85653353283899</v>
      </c>
      <c r="N375" s="68">
        <v>322.09729512319302</v>
      </c>
      <c r="O375" s="68">
        <v>561.46531231913798</v>
      </c>
      <c r="P375" s="68">
        <v>544.700406987772</v>
      </c>
      <c r="Q375" s="68">
        <v>515.57466613267002</v>
      </c>
      <c r="R375" s="58"/>
    </row>
    <row r="376" spans="1:18" x14ac:dyDescent="0.3">
      <c r="A376" s="39" t="s">
        <v>252</v>
      </c>
      <c r="B376" s="39" t="str">
        <f>INDEX('R0.1 Generation process mapping'!$B$9:$B$21,MATCH($C376,'R0.1 Generation process mapping'!$A$9:$A$21,0))</f>
        <v/>
      </c>
      <c r="C376" s="494" t="s">
        <v>299</v>
      </c>
      <c r="D376" s="39" t="s">
        <v>353</v>
      </c>
      <c r="E376" s="39" t="str">
        <f>INDEX('R0. Region mapping'!$C$9:$C$24,MATCH($D376,'R0. Region mapping'!$A$9:$A$24,0))</f>
        <v>ASI</v>
      </c>
      <c r="F376" s="84"/>
      <c r="G376" s="532"/>
      <c r="H376" s="68"/>
      <c r="I376" s="68"/>
      <c r="J376" s="68">
        <v>8.1359459131711507</v>
      </c>
      <c r="K376" s="68">
        <v>18.519703693985999</v>
      </c>
      <c r="L376" s="68">
        <v>18.519703693985999</v>
      </c>
      <c r="M376" s="68">
        <v>10.3837577808149</v>
      </c>
      <c r="N376" s="68"/>
      <c r="O376" s="68"/>
      <c r="P376" s="68"/>
      <c r="Q376" s="68"/>
      <c r="R376" s="58"/>
    </row>
    <row r="377" spans="1:18" x14ac:dyDescent="0.3">
      <c r="A377" s="39" t="s">
        <v>252</v>
      </c>
      <c r="B377" s="39" t="str">
        <f>INDEX('R0.1 Generation process mapping'!$B$9:$B$21,MATCH($C377,'R0.1 Generation process mapping'!$A$9:$A$21,0))</f>
        <v/>
      </c>
      <c r="C377" s="494" t="s">
        <v>299</v>
      </c>
      <c r="D377" s="39" t="s">
        <v>355</v>
      </c>
      <c r="E377" s="39" t="str">
        <f>INDEX('R0. Region mapping'!$C$9:$C$24,MATCH($D377,'R0. Region mapping'!$A$9:$A$24,0))</f>
        <v>AFR</v>
      </c>
      <c r="F377" s="84"/>
      <c r="G377" s="532"/>
      <c r="H377" s="68"/>
      <c r="I377" s="68"/>
      <c r="J377" s="68">
        <v>54.2837502848638</v>
      </c>
      <c r="K377" s="68">
        <v>151.106370157512</v>
      </c>
      <c r="L377" s="68">
        <v>186.256785479499</v>
      </c>
      <c r="M377" s="68">
        <v>232.35457800697901</v>
      </c>
      <c r="N377" s="68">
        <v>283.20492999230902</v>
      </c>
      <c r="O377" s="68">
        <v>450.39797687125099</v>
      </c>
      <c r="P377" s="68">
        <v>576.40597253608996</v>
      </c>
      <c r="Q377" s="68">
        <v>637.44138802569398</v>
      </c>
      <c r="R377" s="58"/>
    </row>
    <row r="378" spans="1:18" x14ac:dyDescent="0.3">
      <c r="A378" s="39" t="s">
        <v>252</v>
      </c>
      <c r="B378" s="39" t="str">
        <f>INDEX('R0.1 Generation process mapping'!$B$9:$B$21,MATCH($C378,'R0.1 Generation process mapping'!$A$9:$A$21,0))</f>
        <v/>
      </c>
      <c r="C378" s="494" t="s">
        <v>299</v>
      </c>
      <c r="D378" s="39" t="s">
        <v>359</v>
      </c>
      <c r="E378" s="39" t="str">
        <f>INDEX('R0. Region mapping'!$C$9:$C$24,MATCH($D378,'R0. Region mapping'!$A$9:$A$24,0))</f>
        <v>ASI</v>
      </c>
      <c r="F378" s="84"/>
      <c r="G378" s="532"/>
      <c r="H378" s="68"/>
      <c r="I378" s="68"/>
      <c r="J378" s="68">
        <v>46.794629299600601</v>
      </c>
      <c r="K378" s="68">
        <v>106.517752004172</v>
      </c>
      <c r="L378" s="68">
        <v>106.517752004172</v>
      </c>
      <c r="M378" s="68">
        <v>59.723122704570997</v>
      </c>
      <c r="N378" s="68"/>
      <c r="O378" s="68">
        <v>97.219536783143496</v>
      </c>
      <c r="P378" s="68">
        <v>221.29903931337901</v>
      </c>
      <c r="Q378" s="68">
        <v>479.61439758739698</v>
      </c>
      <c r="R378" s="58"/>
    </row>
    <row r="379" spans="1:18" x14ac:dyDescent="0.3">
      <c r="A379" s="39" t="s">
        <v>252</v>
      </c>
      <c r="B379" s="39" t="str">
        <f>INDEX('R0.1 Generation process mapping'!$B$9:$B$21,MATCH($C379,'R0.1 Generation process mapping'!$A$9:$A$21,0))</f>
        <v/>
      </c>
      <c r="C379" s="494" t="s">
        <v>299</v>
      </c>
      <c r="D379" s="39" t="s">
        <v>361</v>
      </c>
      <c r="E379" s="39" t="str">
        <f>INDEX('R0. Region mapping'!$C$9:$C$24,MATCH($D379,'R0. Region mapping'!$A$9:$A$24,0))</f>
        <v>ASI</v>
      </c>
      <c r="F379" s="84"/>
      <c r="G379" s="532"/>
      <c r="H379" s="68"/>
      <c r="I379" s="68"/>
      <c r="J379" s="68">
        <v>1.9847330852026099</v>
      </c>
      <c r="K379" s="68">
        <v>29.042877735255999</v>
      </c>
      <c r="L379" s="68">
        <v>60.343767859069999</v>
      </c>
      <c r="M379" s="68">
        <v>58.3590347738674</v>
      </c>
      <c r="N379" s="68">
        <v>54.824905951243302</v>
      </c>
      <c r="O379" s="68">
        <v>58.277339544651198</v>
      </c>
      <c r="P379" s="68">
        <v>64.314222802001296</v>
      </c>
      <c r="Q379" s="68">
        <v>103.052094364808</v>
      </c>
      <c r="R379" s="58"/>
    </row>
    <row r="380" spans="1:18" x14ac:dyDescent="0.3">
      <c r="A380" s="39" t="s">
        <v>252</v>
      </c>
      <c r="B380" s="39" t="str">
        <f>INDEX('R0.1 Generation process mapping'!$B$9:$B$21,MATCH($C380,'R0.1 Generation process mapping'!$A$9:$A$21,0))</f>
        <v/>
      </c>
      <c r="C380" s="494" t="s">
        <v>299</v>
      </c>
      <c r="D380" s="39" t="s">
        <v>363</v>
      </c>
      <c r="E380" s="39" t="str">
        <f>INDEX('R0. Region mapping'!$C$9:$C$24,MATCH($D380,'R0. Region mapping'!$A$9:$A$24,0))</f>
        <v>NAM</v>
      </c>
      <c r="F380" s="84"/>
      <c r="G380" s="532"/>
      <c r="H380" s="68"/>
      <c r="I380" s="68"/>
      <c r="J380" s="68">
        <v>99.786890448663101</v>
      </c>
      <c r="K380" s="68">
        <v>227.143059132405</v>
      </c>
      <c r="L380" s="68">
        <v>271.844946109864</v>
      </c>
      <c r="M380" s="68">
        <v>419.20007126586802</v>
      </c>
      <c r="N380" s="68">
        <v>534.45203721290397</v>
      </c>
      <c r="O380" s="68">
        <v>489.75015023544501</v>
      </c>
      <c r="P380" s="68">
        <v>260.17276566694397</v>
      </c>
      <c r="Q380" s="68">
        <v>39.982045819330502</v>
      </c>
      <c r="R380" s="58"/>
    </row>
    <row r="381" spans="1:18" x14ac:dyDescent="0.3">
      <c r="A381" s="39" t="s">
        <v>252</v>
      </c>
      <c r="B381" s="39" t="str">
        <f>INDEX('R0.1 Generation process mapping'!$B$9:$B$21,MATCH($C381,'R0.1 Generation process mapping'!$A$9:$A$21,0))</f>
        <v/>
      </c>
      <c r="C381" s="494" t="s">
        <v>299</v>
      </c>
      <c r="D381" s="39" t="s">
        <v>365</v>
      </c>
      <c r="E381" s="39" t="str">
        <f>INDEX('R0. Region mapping'!$C$9:$C$24,MATCH($D381,'R0. Region mapping'!$A$9:$A$24,0))</f>
        <v>EUR</v>
      </c>
      <c r="F381" s="84"/>
      <c r="G381" s="532"/>
      <c r="H381" s="68"/>
      <c r="I381" s="68"/>
      <c r="J381" s="68"/>
      <c r="K381" s="68"/>
      <c r="L381" s="68">
        <v>116.862472568767</v>
      </c>
      <c r="M381" s="68">
        <v>284.37608348607199</v>
      </c>
      <c r="N381" s="68">
        <v>363.51325629619998</v>
      </c>
      <c r="O381" s="68">
        <v>338.10964869250802</v>
      </c>
      <c r="P381" s="68">
        <v>239.848804996437</v>
      </c>
      <c r="Q381" s="68">
        <v>215.91563984183099</v>
      </c>
      <c r="R381" s="58"/>
    </row>
    <row r="382" spans="1:18" x14ac:dyDescent="0.3">
      <c r="A382" s="39" t="s">
        <v>252</v>
      </c>
      <c r="B382" s="39" t="str">
        <f>INDEX('R0.1 Generation process mapping'!$B$9:$B$21,MATCH($C382,'R0.1 Generation process mapping'!$A$9:$A$21,0))</f>
        <v>POWGEN - REN</v>
      </c>
      <c r="C382" s="494" t="s">
        <v>373</v>
      </c>
      <c r="D382" s="39" t="s">
        <v>258</v>
      </c>
      <c r="E382" s="39" t="str">
        <f>INDEX('R0. Region mapping'!$C$9:$C$24,MATCH($D382,'R0. Region mapping'!$A$9:$A$24,0))</f>
        <v>AFR</v>
      </c>
      <c r="F382" s="84">
        <v>0.50627853881278495</v>
      </c>
      <c r="G382" s="532">
        <v>0.488630958451025</v>
      </c>
      <c r="H382" s="68">
        <v>0.50453922976884724</v>
      </c>
      <c r="I382" s="68">
        <v>3.0366546718745879</v>
      </c>
      <c r="J382" s="68">
        <v>4.663711031583059</v>
      </c>
      <c r="K382" s="68">
        <v>6.2907673912915287</v>
      </c>
      <c r="L382" s="68">
        <v>12.526286058694311</v>
      </c>
      <c r="M382" s="68">
        <v>36.193308576</v>
      </c>
      <c r="N382" s="68">
        <v>36.193308576</v>
      </c>
      <c r="O382" s="68">
        <v>36.193308576</v>
      </c>
      <c r="P382" s="68">
        <v>36.193308576</v>
      </c>
      <c r="Q382" s="68">
        <v>36.193308576</v>
      </c>
      <c r="R382" s="58"/>
    </row>
    <row r="383" spans="1:18" x14ac:dyDescent="0.3">
      <c r="A383" s="39" t="s">
        <v>252</v>
      </c>
      <c r="B383" s="39" t="str">
        <f>INDEX('R0.1 Generation process mapping'!$B$9:$B$21,MATCH($C383,'R0.1 Generation process mapping'!$A$9:$A$21,0))</f>
        <v>POWGEN - REN</v>
      </c>
      <c r="C383" s="494" t="s">
        <v>373</v>
      </c>
      <c r="D383" s="39" t="s">
        <v>261</v>
      </c>
      <c r="E383" s="39" t="str">
        <f>INDEX('R0. Region mapping'!$C$9:$C$24,MATCH($D383,'R0. Region mapping'!$A$9:$A$24,0))</f>
        <v>AUS</v>
      </c>
      <c r="F383" s="84">
        <v>1.6124429223744301</v>
      </c>
      <c r="G383" s="532">
        <v>1.58760486902384</v>
      </c>
      <c r="H383" s="68">
        <v>1.5031861356473701</v>
      </c>
      <c r="I383" s="68">
        <v>4.8699665570100095</v>
      </c>
      <c r="J383" s="68">
        <v>4.4729997162616728</v>
      </c>
      <c r="K383" s="68">
        <v>4.076032875513337</v>
      </c>
      <c r="L383" s="68">
        <v>3.6173629855907801</v>
      </c>
      <c r="M383" s="68"/>
      <c r="N383" s="68"/>
      <c r="O383" s="68"/>
      <c r="P383" s="68"/>
      <c r="Q383" s="68"/>
      <c r="R383" s="58"/>
    </row>
    <row r="384" spans="1:18" x14ac:dyDescent="0.3">
      <c r="A384" s="39" t="s">
        <v>252</v>
      </c>
      <c r="B384" s="39" t="str">
        <f>INDEX('R0.1 Generation process mapping'!$B$9:$B$21,MATCH($C384,'R0.1 Generation process mapping'!$A$9:$A$21,0))</f>
        <v>POWGEN - REN</v>
      </c>
      <c r="C384" s="494" t="s">
        <v>373</v>
      </c>
      <c r="D384" s="39" t="s">
        <v>341</v>
      </c>
      <c r="E384" s="39" t="str">
        <f>INDEX('R0. Region mapping'!$C$9:$C$24,MATCH($D384,'R0. Region mapping'!$A$9:$A$24,0))</f>
        <v>NAM</v>
      </c>
      <c r="F384" s="84"/>
      <c r="G384" s="532"/>
      <c r="H384" s="68"/>
      <c r="I384" s="68">
        <v>4.0000000000000002E-4</v>
      </c>
      <c r="J384" s="68">
        <v>4.0000000000000002E-4</v>
      </c>
      <c r="K384" s="68">
        <v>4.0000000000000002E-4</v>
      </c>
      <c r="L384" s="68">
        <v>4.0000000000000002E-4</v>
      </c>
      <c r="M384" s="68"/>
      <c r="N384" s="68"/>
      <c r="O384" s="68"/>
      <c r="P384" s="68"/>
      <c r="Q384" s="68"/>
      <c r="R384" s="58"/>
    </row>
    <row r="385" spans="1:18" x14ac:dyDescent="0.3">
      <c r="A385" s="39" t="s">
        <v>252</v>
      </c>
      <c r="B385" s="39" t="str">
        <f>INDEX('R0.1 Generation process mapping'!$B$9:$B$21,MATCH($C385,'R0.1 Generation process mapping'!$A$9:$A$21,0))</f>
        <v>POWGEN - REN</v>
      </c>
      <c r="C385" s="494" t="s">
        <v>373</v>
      </c>
      <c r="D385" s="39" t="s">
        <v>343</v>
      </c>
      <c r="E385" s="39" t="str">
        <f>INDEX('R0. Region mapping'!$C$9:$C$24,MATCH($D385,'R0. Region mapping'!$A$9:$A$24,0))</f>
        <v>ASI</v>
      </c>
      <c r="F385" s="84"/>
      <c r="G385" s="532"/>
      <c r="H385" s="68"/>
      <c r="I385" s="68">
        <v>0.50740201980150024</v>
      </c>
      <c r="J385" s="68">
        <v>0.83553617086766696</v>
      </c>
      <c r="K385" s="68">
        <v>2.0316299323692895</v>
      </c>
      <c r="L385" s="68">
        <v>6.8172204480000005</v>
      </c>
      <c r="M385" s="68">
        <v>6.8172204480000005</v>
      </c>
      <c r="N385" s="68">
        <v>6.8172204480000005</v>
      </c>
      <c r="O385" s="68">
        <v>6.8172204480000005</v>
      </c>
      <c r="P385" s="68">
        <v>6.8172204480000005</v>
      </c>
      <c r="Q385" s="68">
        <v>6.8172204480000005</v>
      </c>
      <c r="R385" s="58"/>
    </row>
    <row r="386" spans="1:18" x14ac:dyDescent="0.3">
      <c r="A386" s="39" t="s">
        <v>252</v>
      </c>
      <c r="B386" s="39" t="str">
        <f>INDEX('R0.1 Generation process mapping'!$B$9:$B$21,MATCH($C386,'R0.1 Generation process mapping'!$A$9:$A$21,0))</f>
        <v>POWGEN - REN</v>
      </c>
      <c r="C386" s="494" t="s">
        <v>373</v>
      </c>
      <c r="D386" s="39" t="s">
        <v>345</v>
      </c>
      <c r="E386" s="39" t="str">
        <f>INDEX('R0. Region mapping'!$C$9:$C$24,MATCH($D386,'R0. Region mapping'!$A$9:$A$24,0))</f>
        <v>LAM</v>
      </c>
      <c r="F386" s="84">
        <v>1.287100456621</v>
      </c>
      <c r="G386" s="532">
        <v>1.28264541297301</v>
      </c>
      <c r="H386" s="68">
        <v>1.2497978038530302</v>
      </c>
      <c r="I386" s="68">
        <v>1.1956383631360641</v>
      </c>
      <c r="J386" s="68">
        <v>0.87876748671570903</v>
      </c>
      <c r="K386" s="68">
        <v>0.56189661029535498</v>
      </c>
      <c r="L386" s="68">
        <v>0.16172351541763499</v>
      </c>
      <c r="M386" s="68"/>
      <c r="N386" s="68"/>
      <c r="O386" s="68"/>
      <c r="P386" s="68"/>
      <c r="Q386" s="68"/>
      <c r="R386" s="58"/>
    </row>
    <row r="387" spans="1:18" x14ac:dyDescent="0.3">
      <c r="A387" s="39" t="s">
        <v>252</v>
      </c>
      <c r="B387" s="39" t="str">
        <f>INDEX('R0.1 Generation process mapping'!$B$9:$B$21,MATCH($C387,'R0.1 Generation process mapping'!$A$9:$A$21,0))</f>
        <v>POWGEN - REN</v>
      </c>
      <c r="C387" s="494" t="s">
        <v>373</v>
      </c>
      <c r="D387" s="39" t="s">
        <v>347</v>
      </c>
      <c r="E387" s="39" t="str">
        <f>INDEX('R0. Region mapping'!$C$9:$C$24,MATCH($D387,'R0. Region mapping'!$A$9:$A$24,0))</f>
        <v>EUR</v>
      </c>
      <c r="F387" s="84"/>
      <c r="G387" s="532"/>
      <c r="H387" s="68"/>
      <c r="I387" s="68">
        <v>8.0000000000000004E-4</v>
      </c>
      <c r="J387" s="68">
        <v>8.0000000000000004E-4</v>
      </c>
      <c r="K387" s="68">
        <v>8.6519375121192903E-4</v>
      </c>
      <c r="L387" s="68">
        <v>1.2000000000000001E-3</v>
      </c>
      <c r="M387" s="68">
        <v>1.2000000000000001E-3</v>
      </c>
      <c r="N387" s="68">
        <v>1.2000000000000001E-3</v>
      </c>
      <c r="O387" s="68">
        <v>1.2000000000000001E-3</v>
      </c>
      <c r="P387" s="68">
        <v>1.2000000000000001E-3</v>
      </c>
      <c r="Q387" s="68">
        <v>1.2000000000000001E-3</v>
      </c>
      <c r="R387" s="58"/>
    </row>
    <row r="388" spans="1:18" x14ac:dyDescent="0.3">
      <c r="A388" s="39" t="s">
        <v>252</v>
      </c>
      <c r="B388" s="39" t="str">
        <f>INDEX('R0.1 Generation process mapping'!$B$9:$B$21,MATCH($C388,'R0.1 Generation process mapping'!$A$9:$A$21,0))</f>
        <v>POWGEN - REN</v>
      </c>
      <c r="C388" s="494" t="s">
        <v>373</v>
      </c>
      <c r="D388" s="39" t="s">
        <v>349</v>
      </c>
      <c r="E388" s="39" t="str">
        <f>INDEX('R0. Region mapping'!$C$9:$C$24,MATCH($D388,'R0. Region mapping'!$A$9:$A$24,0))</f>
        <v>ASI</v>
      </c>
      <c r="F388" s="84">
        <v>0.23401826484018301</v>
      </c>
      <c r="G388" s="532">
        <v>0.225860984176912</v>
      </c>
      <c r="H388" s="68">
        <v>0.21845256029651078</v>
      </c>
      <c r="I388" s="68">
        <v>0.72933532695064773</v>
      </c>
      <c r="J388" s="68">
        <v>0.67172244032876471</v>
      </c>
      <c r="K388" s="68">
        <v>0.61410955370688236</v>
      </c>
      <c r="L388" s="68">
        <v>0.54947471757904509</v>
      </c>
      <c r="M388" s="68"/>
      <c r="N388" s="68">
        <v>2.5591076515777846</v>
      </c>
      <c r="O388" s="68">
        <v>7.3932221760000001</v>
      </c>
      <c r="P388" s="68">
        <v>7.3932221760000001</v>
      </c>
      <c r="Q388" s="68">
        <v>7.3932221760000001</v>
      </c>
      <c r="R388" s="58"/>
    </row>
    <row r="389" spans="1:18" x14ac:dyDescent="0.3">
      <c r="A389" s="39" t="s">
        <v>252</v>
      </c>
      <c r="B389" s="39" t="str">
        <f>INDEX('R0.1 Generation process mapping'!$B$9:$B$21,MATCH($C389,'R0.1 Generation process mapping'!$A$9:$A$21,0))</f>
        <v>POWGEN - REN</v>
      </c>
      <c r="C389" s="494" t="s">
        <v>373</v>
      </c>
      <c r="D389" s="39" t="s">
        <v>351</v>
      </c>
      <c r="E389" s="39" t="str">
        <f>INDEX('R0. Region mapping'!$C$9:$C$24,MATCH($D389,'R0. Region mapping'!$A$9:$A$24,0))</f>
        <v>ASI</v>
      </c>
      <c r="F389" s="84"/>
      <c r="G389" s="532"/>
      <c r="H389" s="68"/>
      <c r="I389" s="68">
        <v>4.0000000000000002E-4</v>
      </c>
      <c r="J389" s="68">
        <v>8.0000000000000004E-4</v>
      </c>
      <c r="K389" s="68">
        <v>8.6519375121192903E-4</v>
      </c>
      <c r="L389" s="68">
        <v>1.2000000000000001E-3</v>
      </c>
      <c r="M389" s="68">
        <v>1.2000000000000001E-3</v>
      </c>
      <c r="N389" s="68">
        <v>1.2000000000000001E-3</v>
      </c>
      <c r="O389" s="68">
        <v>1.2000000000000001E-3</v>
      </c>
      <c r="P389" s="68">
        <v>1.2000000000000001E-3</v>
      </c>
      <c r="Q389" s="68">
        <v>1.2000000000000001E-3</v>
      </c>
      <c r="R389" s="58"/>
    </row>
    <row r="390" spans="1:18" x14ac:dyDescent="0.3">
      <c r="A390" s="39" t="s">
        <v>252</v>
      </c>
      <c r="B390" s="39" t="str">
        <f>INDEX('R0.1 Generation process mapping'!$B$9:$B$21,MATCH($C390,'R0.1 Generation process mapping'!$A$9:$A$21,0))</f>
        <v>POWGEN - REN</v>
      </c>
      <c r="C390" s="494" t="s">
        <v>373</v>
      </c>
      <c r="D390" s="39" t="s">
        <v>353</v>
      </c>
      <c r="E390" s="39" t="str">
        <f>INDEX('R0. Region mapping'!$C$9:$C$24,MATCH($D390,'R0. Region mapping'!$A$9:$A$24,0))</f>
        <v>ASI</v>
      </c>
      <c r="F390" s="84">
        <v>1.7277397260273999</v>
      </c>
      <c r="G390" s="532">
        <v>3.0649297864313256</v>
      </c>
      <c r="H390" s="68">
        <v>3.0594591596633753</v>
      </c>
      <c r="I390" s="68">
        <v>10.555033013506877</v>
      </c>
      <c r="J390" s="68">
        <v>16.171982747337957</v>
      </c>
      <c r="K390" s="68">
        <v>29.184003738897022</v>
      </c>
      <c r="L390" s="68">
        <v>81.335903881622997</v>
      </c>
      <c r="M390" s="68">
        <v>125.28157583999999</v>
      </c>
      <c r="N390" s="68">
        <v>125.28157583999999</v>
      </c>
      <c r="O390" s="68">
        <v>125.28157583999999</v>
      </c>
      <c r="P390" s="68">
        <v>125.28157583999999</v>
      </c>
      <c r="Q390" s="68">
        <v>125.28157583999999</v>
      </c>
      <c r="R390" s="58"/>
    </row>
    <row r="391" spans="1:18" x14ac:dyDescent="0.3">
      <c r="A391" s="39" t="s">
        <v>252</v>
      </c>
      <c r="B391" s="39" t="str">
        <f>INDEX('R0.1 Generation process mapping'!$B$9:$B$21,MATCH($C391,'R0.1 Generation process mapping'!$A$9:$A$21,0))</f>
        <v>POWGEN - REN</v>
      </c>
      <c r="C391" s="494" t="s">
        <v>373</v>
      </c>
      <c r="D391" s="39" t="s">
        <v>355</v>
      </c>
      <c r="E391" s="39" t="str">
        <f>INDEX('R0. Region mapping'!$C$9:$C$24,MATCH($D391,'R0. Region mapping'!$A$9:$A$24,0))</f>
        <v>AFR</v>
      </c>
      <c r="F391" s="84">
        <v>5.3652968036529698E-2</v>
      </c>
      <c r="G391" s="532">
        <v>5.1882762225926006E-2</v>
      </c>
      <c r="H391" s="68">
        <v>4.72072476994169E-2</v>
      </c>
      <c r="I391" s="68">
        <v>4.0126424457002201E-2</v>
      </c>
      <c r="J391" s="68">
        <v>2.7317616304668103E-2</v>
      </c>
      <c r="K391" s="68">
        <v>1.4108808152334099E-2</v>
      </c>
      <c r="L391" s="68">
        <v>8.6519375121192892E-4</v>
      </c>
      <c r="M391" s="68">
        <v>1.2000000000000001E-3</v>
      </c>
      <c r="N391" s="68">
        <v>1.2000000000000001E-3</v>
      </c>
      <c r="O391" s="68">
        <v>1.2000000000000001E-3</v>
      </c>
      <c r="P391" s="68">
        <v>1.2000000000000001E-3</v>
      </c>
      <c r="Q391" s="68">
        <v>1.2000000000000001E-3</v>
      </c>
      <c r="R391" s="58"/>
    </row>
    <row r="392" spans="1:18" x14ac:dyDescent="0.3">
      <c r="A392" s="39" t="s">
        <v>252</v>
      </c>
      <c r="B392" s="39" t="str">
        <f>INDEX('R0.1 Generation process mapping'!$B$9:$B$21,MATCH($C392,'R0.1 Generation process mapping'!$A$9:$A$21,0))</f>
        <v>POWGEN - REN</v>
      </c>
      <c r="C392" s="494" t="s">
        <v>373</v>
      </c>
      <c r="D392" s="39" t="s">
        <v>357</v>
      </c>
      <c r="E392" s="39" t="str">
        <f>INDEX('R0. Region mapping'!$C$9:$C$24,MATCH($D392,'R0. Region mapping'!$A$9:$A$24,0))</f>
        <v>LAM</v>
      </c>
      <c r="F392" s="84">
        <v>4.1660958904109604</v>
      </c>
      <c r="G392" s="532">
        <v>4.1156612432426849</v>
      </c>
      <c r="H392" s="68">
        <v>3.9407102253219852</v>
      </c>
      <c r="I392" s="68">
        <v>3.6566797746338633</v>
      </c>
      <c r="J392" s="68">
        <v>2.631029873528683</v>
      </c>
      <c r="K392" s="68">
        <v>1.6053799724235129</v>
      </c>
      <c r="L392" s="68">
        <v>0.38322514723815598</v>
      </c>
      <c r="M392" s="68"/>
      <c r="N392" s="68"/>
      <c r="O392" s="68"/>
      <c r="P392" s="68"/>
      <c r="Q392" s="68">
        <v>7.1863217483762503</v>
      </c>
      <c r="R392" s="58"/>
    </row>
    <row r="393" spans="1:18" x14ac:dyDescent="0.3">
      <c r="A393" s="39" t="s">
        <v>252</v>
      </c>
      <c r="B393" s="39" t="str">
        <f>INDEX('R0.1 Generation process mapping'!$B$9:$B$21,MATCH($C393,'R0.1 Generation process mapping'!$A$9:$A$21,0))</f>
        <v>POWGEN - REN</v>
      </c>
      <c r="C393" s="494" t="s">
        <v>373</v>
      </c>
      <c r="D393" s="39" t="s">
        <v>359</v>
      </c>
      <c r="E393" s="39" t="str">
        <f>INDEX('R0. Region mapping'!$C$9:$C$24,MATCH($D393,'R0. Region mapping'!$A$9:$A$24,0))</f>
        <v>ASI</v>
      </c>
      <c r="F393" s="84">
        <v>9.4223744292237406</v>
      </c>
      <c r="G393" s="532">
        <v>9.0939344555913504</v>
      </c>
      <c r="H393" s="68">
        <v>9.3813477881770293</v>
      </c>
      <c r="I393" s="68">
        <v>55.23316044640378</v>
      </c>
      <c r="J393" s="68">
        <v>84.156515632935921</v>
      </c>
      <c r="K393" s="68">
        <v>113.07987081946825</v>
      </c>
      <c r="L393" s="68">
        <v>198.9648895720953</v>
      </c>
      <c r="M393" s="68">
        <v>517.19095698989202</v>
      </c>
      <c r="N393" s="68">
        <v>649.15514745600001</v>
      </c>
      <c r="O393" s="68">
        <v>649.15514745600001</v>
      </c>
      <c r="P393" s="68">
        <v>649.15514745600001</v>
      </c>
      <c r="Q393" s="68">
        <v>649.15514745600001</v>
      </c>
      <c r="R393" s="58"/>
    </row>
    <row r="394" spans="1:18" x14ac:dyDescent="0.3">
      <c r="A394" s="39" t="s">
        <v>252</v>
      </c>
      <c r="B394" s="39" t="str">
        <f>INDEX('R0.1 Generation process mapping'!$B$9:$B$21,MATCH($C394,'R0.1 Generation process mapping'!$A$9:$A$21,0))</f>
        <v>POWGEN - REN</v>
      </c>
      <c r="C394" s="494" t="s">
        <v>373</v>
      </c>
      <c r="D394" s="39" t="s">
        <v>361</v>
      </c>
      <c r="E394" s="39" t="str">
        <f>INDEX('R0. Region mapping'!$C$9:$C$24,MATCH($D394,'R0. Region mapping'!$A$9:$A$24,0))</f>
        <v>ASI</v>
      </c>
      <c r="F394" s="84"/>
      <c r="G394" s="532"/>
      <c r="H394" s="68"/>
      <c r="I394" s="68">
        <v>8.0000000000000004E-4</v>
      </c>
      <c r="J394" s="68">
        <v>8.0000000000000004E-4</v>
      </c>
      <c r="K394" s="68">
        <v>8.6519375121192903E-4</v>
      </c>
      <c r="L394" s="68">
        <v>1.2000000000000001E-3</v>
      </c>
      <c r="M394" s="68">
        <v>1.2000000000000001E-3</v>
      </c>
      <c r="N394" s="68">
        <v>1.2000000000000001E-3</v>
      </c>
      <c r="O394" s="68">
        <v>1.2000000000000001E-3</v>
      </c>
      <c r="P394" s="68">
        <v>1.2000000000000001E-3</v>
      </c>
      <c r="Q394" s="68">
        <v>1.2000000000000001E-3</v>
      </c>
      <c r="R394" s="58"/>
    </row>
    <row r="395" spans="1:18" x14ac:dyDescent="0.3">
      <c r="A395" s="39" t="s">
        <v>252</v>
      </c>
      <c r="B395" s="39" t="str">
        <f>INDEX('R0.1 Generation process mapping'!$B$9:$B$21,MATCH($C395,'R0.1 Generation process mapping'!$A$9:$A$21,0))</f>
        <v>POWGEN - REN</v>
      </c>
      <c r="C395" s="494" t="s">
        <v>373</v>
      </c>
      <c r="D395" s="39" t="s">
        <v>363</v>
      </c>
      <c r="E395" s="39" t="str">
        <f>INDEX('R0. Region mapping'!$C$9:$C$24,MATCH($D395,'R0. Region mapping'!$A$9:$A$24,0))</f>
        <v>NAM</v>
      </c>
      <c r="F395" s="84">
        <v>9.5764840182648392</v>
      </c>
      <c r="G395" s="532">
        <v>9.3601610657674694</v>
      </c>
      <c r="H395" s="68">
        <v>8.6711536845240502</v>
      </c>
      <c r="I395" s="68">
        <v>17.199225584367909</v>
      </c>
      <c r="J395" s="68">
        <v>20.594444440245283</v>
      </c>
      <c r="K395" s="68">
        <v>39.929648480806989</v>
      </c>
      <c r="L395" s="68">
        <v>125.185575552</v>
      </c>
      <c r="M395" s="68">
        <v>125.185575552</v>
      </c>
      <c r="N395" s="68">
        <v>125.185575552</v>
      </c>
      <c r="O395" s="68">
        <v>125.185575552</v>
      </c>
      <c r="P395" s="68">
        <v>125.185575552</v>
      </c>
      <c r="Q395" s="68">
        <v>115.5418132886667</v>
      </c>
      <c r="R395" s="58"/>
    </row>
    <row r="396" spans="1:18" x14ac:dyDescent="0.3">
      <c r="A396" s="39" t="s">
        <v>252</v>
      </c>
      <c r="B396" s="39" t="str">
        <f>INDEX('R0.1 Generation process mapping'!$B$9:$B$21,MATCH($C396,'R0.1 Generation process mapping'!$A$9:$A$21,0))</f>
        <v>POWGEN - REN</v>
      </c>
      <c r="C396" s="494" t="s">
        <v>373</v>
      </c>
      <c r="D396" s="39" t="s">
        <v>365</v>
      </c>
      <c r="E396" s="39" t="str">
        <f>INDEX('R0. Region mapping'!$C$9:$C$24,MATCH($D396,'R0. Region mapping'!$A$9:$A$24,0))</f>
        <v>EUR</v>
      </c>
      <c r="F396" s="84">
        <v>3.3710045662100501</v>
      </c>
      <c r="G396" s="532">
        <v>3.3218248219348387</v>
      </c>
      <c r="H396" s="68">
        <v>3.1586794612468112</v>
      </c>
      <c r="I396" s="68">
        <v>10.979095283129316</v>
      </c>
      <c r="J396" s="68">
        <v>15.537688176086215</v>
      </c>
      <c r="K396" s="68">
        <v>34.447163800643558</v>
      </c>
      <c r="L396" s="68">
        <v>112.705538112</v>
      </c>
      <c r="M396" s="68">
        <v>112.705538112</v>
      </c>
      <c r="N396" s="68">
        <v>112.705538112</v>
      </c>
      <c r="O396" s="68">
        <v>112.705538112</v>
      </c>
      <c r="P396" s="68">
        <v>112.705538112</v>
      </c>
      <c r="Q396" s="68">
        <v>112.705538112</v>
      </c>
      <c r="R396" s="58"/>
    </row>
    <row r="397" spans="1:18" x14ac:dyDescent="0.3">
      <c r="A397" s="39" t="s">
        <v>252</v>
      </c>
      <c r="B397" s="39" t="str">
        <f>INDEX('R0.1 Generation process mapping'!$B$9:$B$21,MATCH($C397,'R0.1 Generation process mapping'!$A$9:$A$21,0))</f>
        <v>POWGEN - REN</v>
      </c>
      <c r="C397" s="494" t="s">
        <v>298</v>
      </c>
      <c r="D397" s="39" t="s">
        <v>258</v>
      </c>
      <c r="E397" s="39" t="str">
        <f>INDEX('R0. Region mapping'!$C$9:$C$24,MATCH($D397,'R0. Region mapping'!$A$9:$A$24,0))</f>
        <v>AFR</v>
      </c>
      <c r="F397" s="84">
        <v>26.010497847680501</v>
      </c>
      <c r="G397" s="532">
        <v>26.010497847680501</v>
      </c>
      <c r="H397" s="68">
        <v>26.010497847680501</v>
      </c>
      <c r="I397" s="68">
        <v>40.491011432265303</v>
      </c>
      <c r="J397" s="68">
        <v>66.361248678828701</v>
      </c>
      <c r="K397" s="68">
        <v>167.5663899358135</v>
      </c>
      <c r="L397" s="68">
        <v>280.96908480264534</v>
      </c>
      <c r="M397" s="68">
        <v>333.52309384957528</v>
      </c>
      <c r="N397" s="68">
        <v>367.17192939751732</v>
      </c>
      <c r="O397" s="68">
        <v>471.77600758620406</v>
      </c>
      <c r="P397" s="68">
        <v>527.51933925140372</v>
      </c>
      <c r="Q397" s="68">
        <v>557.04871582955138</v>
      </c>
      <c r="R397" s="58"/>
    </row>
    <row r="398" spans="1:18" x14ac:dyDescent="0.3">
      <c r="A398" s="39" t="s">
        <v>252</v>
      </c>
      <c r="B398" s="39" t="str">
        <f>INDEX('R0.1 Generation process mapping'!$B$9:$B$21,MATCH($C398,'R0.1 Generation process mapping'!$A$9:$A$21,0))</f>
        <v>POWGEN - REN</v>
      </c>
      <c r="C398" s="494" t="s">
        <v>298</v>
      </c>
      <c r="D398" s="39" t="s">
        <v>261</v>
      </c>
      <c r="E398" s="39" t="str">
        <f>INDEX('R0. Region mapping'!$C$9:$C$24,MATCH($D398,'R0. Region mapping'!$A$9:$A$24,0))</f>
        <v>AUS</v>
      </c>
      <c r="F398" s="84">
        <v>15.8474518958036</v>
      </c>
      <c r="G398" s="532">
        <v>15.8474518958036</v>
      </c>
      <c r="H398" s="68">
        <v>15.85490322735888</v>
      </c>
      <c r="I398" s="68">
        <v>16.512473103344888</v>
      </c>
      <c r="J398" s="68">
        <v>17.030781396881288</v>
      </c>
      <c r="K398" s="68">
        <v>18.546409678387914</v>
      </c>
      <c r="L398" s="68">
        <v>19.242593021067293</v>
      </c>
      <c r="M398" s="68">
        <v>19.803542742975907</v>
      </c>
      <c r="N398" s="68">
        <v>20.194124334507499</v>
      </c>
      <c r="O398" s="68">
        <v>20.320374506731604</v>
      </c>
      <c r="P398" s="68">
        <v>20.399396751409029</v>
      </c>
      <c r="Q398" s="68">
        <v>20.399396751409029</v>
      </c>
      <c r="R398" s="58"/>
    </row>
    <row r="399" spans="1:18" x14ac:dyDescent="0.3">
      <c r="A399" s="39" t="s">
        <v>252</v>
      </c>
      <c r="B399" s="39" t="str">
        <f>INDEX('R0.1 Generation process mapping'!$B$9:$B$21,MATCH($C399,'R0.1 Generation process mapping'!$A$9:$A$21,0))</f>
        <v>POWGEN - REN</v>
      </c>
      <c r="C399" s="494" t="s">
        <v>298</v>
      </c>
      <c r="D399" s="39" t="s">
        <v>341</v>
      </c>
      <c r="E399" s="39" t="str">
        <f>INDEX('R0. Region mapping'!$C$9:$C$24,MATCH($D399,'R0. Region mapping'!$A$9:$A$24,0))</f>
        <v>NAM</v>
      </c>
      <c r="F399" s="84">
        <v>65.0328344737121</v>
      </c>
      <c r="G399" s="532">
        <v>65.0328344737121</v>
      </c>
      <c r="H399" s="68">
        <v>65.198859542057619</v>
      </c>
      <c r="I399" s="68">
        <v>74.680129434808663</v>
      </c>
      <c r="J399" s="68">
        <v>81.344246723085774</v>
      </c>
      <c r="K399" s="68">
        <v>104.94214315397421</v>
      </c>
      <c r="L399" s="68">
        <v>132.04481679174958</v>
      </c>
      <c r="M399" s="68">
        <v>173.22312577805778</v>
      </c>
      <c r="N399" s="68">
        <v>208.49524226054831</v>
      </c>
      <c r="O399" s="68">
        <v>245.1144625033705</v>
      </c>
      <c r="P399" s="68">
        <v>271.18120018848117</v>
      </c>
      <c r="Q399" s="68">
        <v>277.8272350564564</v>
      </c>
      <c r="R399" s="58"/>
    </row>
    <row r="400" spans="1:18" x14ac:dyDescent="0.3">
      <c r="A400" s="39" t="s">
        <v>252</v>
      </c>
      <c r="B400" s="39" t="str">
        <f>INDEX('R0.1 Generation process mapping'!$B$9:$B$21,MATCH($C400,'R0.1 Generation process mapping'!$A$9:$A$21,0))</f>
        <v>POWGEN - REN</v>
      </c>
      <c r="C400" s="494" t="s">
        <v>298</v>
      </c>
      <c r="D400" s="39" t="s">
        <v>343</v>
      </c>
      <c r="E400" s="39" t="str">
        <f>INDEX('R0. Region mapping'!$C$9:$C$24,MATCH($D400,'R0. Region mapping'!$A$9:$A$24,0))</f>
        <v>ASI</v>
      </c>
      <c r="F400" s="84">
        <v>113.303938356164</v>
      </c>
      <c r="G400" s="532">
        <v>113.303938356164</v>
      </c>
      <c r="H400" s="68">
        <v>114.20524655433712</v>
      </c>
      <c r="I400" s="68">
        <v>203.18678075515999</v>
      </c>
      <c r="J400" s="68">
        <v>249.1182027327653</v>
      </c>
      <c r="K400" s="68">
        <v>297.33718316910972</v>
      </c>
      <c r="L400" s="68">
        <v>346.77398502568826</v>
      </c>
      <c r="M400" s="68">
        <v>394.27400110817348</v>
      </c>
      <c r="N400" s="68">
        <v>444.58268232748691</v>
      </c>
      <c r="O400" s="68">
        <v>493.99723457235109</v>
      </c>
      <c r="P400" s="68">
        <v>543.8588513044399</v>
      </c>
      <c r="Q400" s="68">
        <v>593.72046803652972</v>
      </c>
      <c r="R400" s="58"/>
    </row>
    <row r="401" spans="1:18" x14ac:dyDescent="0.3">
      <c r="A401" s="39" t="s">
        <v>252</v>
      </c>
      <c r="B401" s="39" t="str">
        <f>INDEX('R0.1 Generation process mapping'!$B$9:$B$21,MATCH($C401,'R0.1 Generation process mapping'!$A$9:$A$21,0))</f>
        <v>POWGEN - REN</v>
      </c>
      <c r="C401" s="494" t="s">
        <v>298</v>
      </c>
      <c r="D401" s="39" t="s">
        <v>345</v>
      </c>
      <c r="E401" s="39" t="str">
        <f>INDEX('R0. Region mapping'!$C$9:$C$24,MATCH($D401,'R0. Region mapping'!$A$9:$A$24,0))</f>
        <v>LAM</v>
      </c>
      <c r="F401" s="84">
        <v>128.552732041007</v>
      </c>
      <c r="G401" s="532">
        <v>128.552732041007</v>
      </c>
      <c r="H401" s="68">
        <v>130.7870037629724</v>
      </c>
      <c r="I401" s="68">
        <v>200.68307519263072</v>
      </c>
      <c r="J401" s="68">
        <v>228.59968266476463</v>
      </c>
      <c r="K401" s="68">
        <v>312.8096694573257</v>
      </c>
      <c r="L401" s="68">
        <v>425.88387288336918</v>
      </c>
      <c r="M401" s="68">
        <v>523.14703425270341</v>
      </c>
      <c r="N401" s="68">
        <v>628.63575070140223</v>
      </c>
      <c r="O401" s="68">
        <v>796.19437718204881</v>
      </c>
      <c r="P401" s="68">
        <v>916.05629610302879</v>
      </c>
      <c r="Q401" s="68">
        <v>1048.0060057121439</v>
      </c>
      <c r="R401" s="58"/>
    </row>
    <row r="402" spans="1:18" x14ac:dyDescent="0.3">
      <c r="A402" s="39" t="s">
        <v>252</v>
      </c>
      <c r="B402" s="39" t="str">
        <f>INDEX('R0.1 Generation process mapping'!$B$9:$B$21,MATCH($C402,'R0.1 Generation process mapping'!$A$9:$A$21,0))</f>
        <v>POWGEN - REN</v>
      </c>
      <c r="C402" s="494" t="s">
        <v>298</v>
      </c>
      <c r="D402" s="39" t="s">
        <v>347</v>
      </c>
      <c r="E402" s="39" t="str">
        <f>INDEX('R0. Region mapping'!$C$9:$C$24,MATCH($D402,'R0. Region mapping'!$A$9:$A$24,0))</f>
        <v>EUR</v>
      </c>
      <c r="F402" s="84">
        <v>23.233964145063801</v>
      </c>
      <c r="G402" s="532">
        <v>23.233964145063801</v>
      </c>
      <c r="H402" s="68">
        <v>23.290406496883527</v>
      </c>
      <c r="I402" s="68">
        <v>30.711529252657737</v>
      </c>
      <c r="J402" s="68">
        <v>32.009373024949959</v>
      </c>
      <c r="K402" s="68">
        <v>36.733236946550001</v>
      </c>
      <c r="L402" s="68">
        <v>42.45920331695293</v>
      </c>
      <c r="M402" s="68">
        <v>49.062869551654877</v>
      </c>
      <c r="N402" s="68">
        <v>53.270180507175517</v>
      </c>
      <c r="O402" s="68">
        <v>57.422366620048869</v>
      </c>
      <c r="P402" s="68">
        <v>61.602115154245837</v>
      </c>
      <c r="Q402" s="68">
        <v>66.325777578583285</v>
      </c>
      <c r="R402" s="58"/>
    </row>
    <row r="403" spans="1:18" x14ac:dyDescent="0.3">
      <c r="A403" s="39" t="s">
        <v>252</v>
      </c>
      <c r="B403" s="39" t="str">
        <f>INDEX('R0.1 Generation process mapping'!$B$9:$B$21,MATCH($C403,'R0.1 Generation process mapping'!$A$9:$A$21,0))</f>
        <v>POWGEN - REN</v>
      </c>
      <c r="C403" s="494" t="s">
        <v>298</v>
      </c>
      <c r="D403" s="39" t="s">
        <v>349</v>
      </c>
      <c r="E403" s="39" t="str">
        <f>INDEX('R0. Region mapping'!$C$9:$C$24,MATCH($D403,'R0. Region mapping'!$A$9:$A$24,0))</f>
        <v>ASI</v>
      </c>
      <c r="F403" s="84">
        <v>70.484254749868597</v>
      </c>
      <c r="G403" s="532">
        <v>70.484254749868597</v>
      </c>
      <c r="H403" s="68">
        <v>70.484254749868597</v>
      </c>
      <c r="I403" s="68">
        <v>72.981129910002394</v>
      </c>
      <c r="J403" s="68">
        <v>98.628247446988809</v>
      </c>
      <c r="K403" s="68">
        <v>204.9714206737977</v>
      </c>
      <c r="L403" s="68">
        <v>269.21415821867458</v>
      </c>
      <c r="M403" s="68">
        <v>305.67479210756039</v>
      </c>
      <c r="N403" s="68">
        <v>342.88040927113087</v>
      </c>
      <c r="O403" s="68">
        <v>360.79344294896924</v>
      </c>
      <c r="P403" s="68">
        <v>408.42980495705956</v>
      </c>
      <c r="Q403" s="68">
        <v>479.44972488105572</v>
      </c>
      <c r="R403" s="58"/>
    </row>
    <row r="404" spans="1:18" x14ac:dyDescent="0.3">
      <c r="A404" s="39" t="s">
        <v>252</v>
      </c>
      <c r="B404" s="39" t="str">
        <f>INDEX('R0.1 Generation process mapping'!$B$9:$B$21,MATCH($C404,'R0.1 Generation process mapping'!$A$9:$A$21,0))</f>
        <v>POWGEN - REN</v>
      </c>
      <c r="C404" s="494" t="s">
        <v>298</v>
      </c>
      <c r="D404" s="39" t="s">
        <v>351</v>
      </c>
      <c r="E404" s="39" t="str">
        <f>INDEX('R0. Region mapping'!$C$9:$C$24,MATCH($D404,'R0. Region mapping'!$A$9:$A$24,0))</f>
        <v>ASI</v>
      </c>
      <c r="F404" s="84">
        <v>31.7851376496791</v>
      </c>
      <c r="G404" s="532">
        <v>31.7851376496791</v>
      </c>
      <c r="H404" s="68">
        <v>32.060647731763638</v>
      </c>
      <c r="I404" s="68">
        <v>63.359359606531157</v>
      </c>
      <c r="J404" s="68">
        <v>69.306545913241621</v>
      </c>
      <c r="K404" s="68">
        <v>88.352833032718664</v>
      </c>
      <c r="L404" s="68">
        <v>111.38718187010265</v>
      </c>
      <c r="M404" s="68">
        <v>145.76155224018879</v>
      </c>
      <c r="N404" s="68">
        <v>165.05421453316319</v>
      </c>
      <c r="O404" s="68">
        <v>183.21829928283339</v>
      </c>
      <c r="P404" s="68">
        <v>201.9466728041557</v>
      </c>
      <c r="Q404" s="68">
        <v>220.67504632547798</v>
      </c>
      <c r="R404" s="58"/>
    </row>
    <row r="405" spans="1:18" x14ac:dyDescent="0.3">
      <c r="A405" s="39" t="s">
        <v>252</v>
      </c>
      <c r="B405" s="39" t="str">
        <f>INDEX('R0.1 Generation process mapping'!$B$9:$B$21,MATCH($C405,'R0.1 Generation process mapping'!$A$9:$A$21,0))</f>
        <v>POWGEN - REN</v>
      </c>
      <c r="C405" s="494" t="s">
        <v>298</v>
      </c>
      <c r="D405" s="39" t="s">
        <v>353</v>
      </c>
      <c r="E405" s="39" t="str">
        <f>INDEX('R0. Region mapping'!$C$9:$C$24,MATCH($D405,'R0. Region mapping'!$A$9:$A$24,0))</f>
        <v>ASI</v>
      </c>
      <c r="F405" s="84">
        <v>16.082619712378602</v>
      </c>
      <c r="G405" s="532">
        <v>16.082619712378602</v>
      </c>
      <c r="H405" s="68">
        <v>16.125618071759121</v>
      </c>
      <c r="I405" s="68">
        <v>17.750470328946225</v>
      </c>
      <c r="J405" s="68">
        <v>18.37653048781948</v>
      </c>
      <c r="K405" s="68">
        <v>20.424275047356193</v>
      </c>
      <c r="L405" s="68">
        <v>21.279565126653857</v>
      </c>
      <c r="M405" s="68">
        <v>21.493470322795346</v>
      </c>
      <c r="N405" s="68">
        <v>21.908441103032072</v>
      </c>
      <c r="O405" s="68">
        <v>41.659058419929679</v>
      </c>
      <c r="P405" s="68">
        <v>47.930988222691454</v>
      </c>
      <c r="Q405" s="68">
        <v>48.121740979774415</v>
      </c>
      <c r="R405" s="58"/>
    </row>
    <row r="406" spans="1:18" x14ac:dyDescent="0.3">
      <c r="A406" s="39" t="s">
        <v>252</v>
      </c>
      <c r="B406" s="39" t="str">
        <f>INDEX('R0.1 Generation process mapping'!$B$9:$B$21,MATCH($C406,'R0.1 Generation process mapping'!$A$9:$A$21,0))</f>
        <v>POWGEN - REN</v>
      </c>
      <c r="C406" s="494" t="s">
        <v>298</v>
      </c>
      <c r="D406" s="39" t="s">
        <v>355</v>
      </c>
      <c r="E406" s="39" t="str">
        <f>INDEX('R0. Region mapping'!$C$9:$C$24,MATCH($D406,'R0. Region mapping'!$A$9:$A$24,0))</f>
        <v>AFR</v>
      </c>
      <c r="F406" s="84">
        <v>22.4557537336844</v>
      </c>
      <c r="G406" s="532">
        <v>22.4557537336844</v>
      </c>
      <c r="H406" s="68">
        <v>22.632820952108439</v>
      </c>
      <c r="I406" s="68">
        <v>29.949002791713568</v>
      </c>
      <c r="J406" s="68">
        <v>32.155004911600486</v>
      </c>
      <c r="K406" s="68">
        <v>37.844898382360434</v>
      </c>
      <c r="L406" s="68">
        <v>49.617773210920191</v>
      </c>
      <c r="M406" s="68">
        <v>50.435750192949087</v>
      </c>
      <c r="N406" s="68">
        <v>59.078654208214317</v>
      </c>
      <c r="O406" s="68">
        <v>83.394910569331316</v>
      </c>
      <c r="P406" s="68">
        <v>84.212887551360197</v>
      </c>
      <c r="Q406" s="68">
        <v>85.256856493916672</v>
      </c>
      <c r="R406" s="58"/>
    </row>
    <row r="407" spans="1:18" x14ac:dyDescent="0.3">
      <c r="A407" s="39" t="s">
        <v>252</v>
      </c>
      <c r="B407" s="39" t="str">
        <f>INDEX('R0.1 Generation process mapping'!$B$9:$B$21,MATCH($C407,'R0.1 Generation process mapping'!$A$9:$A$21,0))</f>
        <v>POWGEN - REN</v>
      </c>
      <c r="C407" s="494" t="s">
        <v>298</v>
      </c>
      <c r="D407" s="39" t="s">
        <v>357</v>
      </c>
      <c r="E407" s="39" t="str">
        <f>INDEX('R0. Region mapping'!$C$9:$C$24,MATCH($D407,'R0. Region mapping'!$A$9:$A$24,0))</f>
        <v>LAM</v>
      </c>
      <c r="F407" s="84">
        <v>8.5625459168226694</v>
      </c>
      <c r="G407" s="532">
        <v>8.5625459168226694</v>
      </c>
      <c r="H407" s="68">
        <v>8.574809190961556</v>
      </c>
      <c r="I407" s="68">
        <v>9.1045745022360496</v>
      </c>
      <c r="J407" s="68">
        <v>9.3920580598096226</v>
      </c>
      <c r="K407" s="68">
        <v>9.6795416173831992</v>
      </c>
      <c r="L407" s="68">
        <v>11.874082328057282</v>
      </c>
      <c r="M407" s="68">
        <v>14.656696739320035</v>
      </c>
      <c r="N407" s="68">
        <v>17.439311150582782</v>
      </c>
      <c r="O407" s="68">
        <v>20.22192556184552</v>
      </c>
      <c r="P407" s="68">
        <v>22.955150963433958</v>
      </c>
      <c r="Q407" s="68">
        <v>25.957223280999283</v>
      </c>
      <c r="R407" s="58"/>
    </row>
    <row r="408" spans="1:18" x14ac:dyDescent="0.3">
      <c r="A408" s="39" t="s">
        <v>252</v>
      </c>
      <c r="B408" s="39" t="str">
        <f>INDEX('R0.1 Generation process mapping'!$B$9:$B$21,MATCH($C408,'R0.1 Generation process mapping'!$A$9:$A$21,0))</f>
        <v>POWGEN - REN</v>
      </c>
      <c r="C408" s="494" t="s">
        <v>298</v>
      </c>
      <c r="D408" s="39" t="s">
        <v>359</v>
      </c>
      <c r="E408" s="39" t="str">
        <f>INDEX('R0. Region mapping'!$C$9:$C$24,MATCH($D408,'R0. Region mapping'!$A$9:$A$24,0))</f>
        <v>ASI</v>
      </c>
      <c r="F408" s="84">
        <v>34.404832192626401</v>
      </c>
      <c r="G408" s="532">
        <v>34.404832192626401</v>
      </c>
      <c r="H408" s="68">
        <v>34.979142398716419</v>
      </c>
      <c r="I408" s="68">
        <v>63.857613981738027</v>
      </c>
      <c r="J408" s="68">
        <v>85.260483126885845</v>
      </c>
      <c r="K408" s="68">
        <v>118.96960508375841</v>
      </c>
      <c r="L408" s="68">
        <v>140.60614090580961</v>
      </c>
      <c r="M408" s="68">
        <v>186.72232033943459</v>
      </c>
      <c r="N408" s="68">
        <v>232.4754986990749</v>
      </c>
      <c r="O408" s="68">
        <v>279.27686836605181</v>
      </c>
      <c r="P408" s="68">
        <v>324.34485649234034</v>
      </c>
      <c r="Q408" s="68">
        <v>370.27953538897356</v>
      </c>
      <c r="R408" s="58"/>
    </row>
    <row r="409" spans="1:18" x14ac:dyDescent="0.3">
      <c r="A409" s="39" t="s">
        <v>252</v>
      </c>
      <c r="B409" s="39" t="str">
        <f>INDEX('R0.1 Generation process mapping'!$B$9:$B$21,MATCH($C409,'R0.1 Generation process mapping'!$A$9:$A$21,0))</f>
        <v>POWGEN - REN</v>
      </c>
      <c r="C409" s="494" t="s">
        <v>298</v>
      </c>
      <c r="D409" s="39" t="s">
        <v>361</v>
      </c>
      <c r="E409" s="39" t="str">
        <f>INDEX('R0. Region mapping'!$C$9:$C$24,MATCH($D409,'R0. Region mapping'!$A$9:$A$24,0))</f>
        <v>ASI</v>
      </c>
      <c r="F409" s="84">
        <v>1.3091885768261999</v>
      </c>
      <c r="G409" s="532">
        <v>1.3091885768261999</v>
      </c>
      <c r="H409" s="68">
        <v>1.3202005113323549</v>
      </c>
      <c r="I409" s="68">
        <v>1.515596224560452</v>
      </c>
      <c r="J409" s="68">
        <v>2.2127110820407419</v>
      </c>
      <c r="K409" s="68">
        <v>5.5763756116603496</v>
      </c>
      <c r="L409" s="68">
        <v>8.2882463043684105</v>
      </c>
      <c r="M409" s="68">
        <v>9.1629018569290199</v>
      </c>
      <c r="N409" s="68">
        <v>9.6421801852684901</v>
      </c>
      <c r="O409" s="68">
        <v>14.520343311226968</v>
      </c>
      <c r="P409" s="68">
        <v>14.761096246651149</v>
      </c>
      <c r="Q409" s="68">
        <v>24.0566480983947</v>
      </c>
      <c r="R409" s="58"/>
    </row>
    <row r="410" spans="1:18" x14ac:dyDescent="0.3">
      <c r="A410" s="39" t="s">
        <v>252</v>
      </c>
      <c r="B410" s="39" t="str">
        <f>INDEX('R0.1 Generation process mapping'!$B$9:$B$21,MATCH($C410,'R0.1 Generation process mapping'!$A$9:$A$21,0))</f>
        <v>POWGEN - REN</v>
      </c>
      <c r="C410" s="494" t="s">
        <v>298</v>
      </c>
      <c r="D410" s="39" t="s">
        <v>363</v>
      </c>
      <c r="E410" s="39" t="str">
        <f>INDEX('R0. Region mapping'!$C$9:$C$24,MATCH($D410,'R0. Region mapping'!$A$9:$A$24,0))</f>
        <v>NAM</v>
      </c>
      <c r="F410" s="84">
        <v>77.951632792036406</v>
      </c>
      <c r="G410" s="532">
        <v>77.951632792036406</v>
      </c>
      <c r="H410" s="68">
        <v>77.951632792036406</v>
      </c>
      <c r="I410" s="68">
        <v>85.712203701817543</v>
      </c>
      <c r="J410" s="68">
        <v>93.745022720411214</v>
      </c>
      <c r="K410" s="68">
        <v>135.69051503846978</v>
      </c>
      <c r="L410" s="68">
        <v>164.91709949536491</v>
      </c>
      <c r="M410" s="68">
        <v>284.12582081201941</v>
      </c>
      <c r="N410" s="68">
        <v>361.610726931459</v>
      </c>
      <c r="O410" s="68">
        <v>440.0219340401465</v>
      </c>
      <c r="P410" s="68">
        <v>559.72883368492865</v>
      </c>
      <c r="Q410" s="68">
        <v>614.40216401160922</v>
      </c>
      <c r="R410" s="58"/>
    </row>
    <row r="411" spans="1:18" x14ac:dyDescent="0.3">
      <c r="A411" s="39" t="s">
        <v>252</v>
      </c>
      <c r="B411" s="39" t="str">
        <f>INDEX('R0.1 Generation process mapping'!$B$9:$B$21,MATCH($C411,'R0.1 Generation process mapping'!$A$9:$A$21,0))</f>
        <v>POWGEN - REN</v>
      </c>
      <c r="C411" s="494" t="s">
        <v>298</v>
      </c>
      <c r="D411" s="39" t="s">
        <v>365</v>
      </c>
      <c r="E411" s="39" t="str">
        <f>INDEX('R0. Region mapping'!$C$9:$C$24,MATCH($D411,'R0. Region mapping'!$A$9:$A$24,0))</f>
        <v>EUR</v>
      </c>
      <c r="F411" s="84">
        <v>103.223597460593</v>
      </c>
      <c r="G411" s="532">
        <v>103.223597460593</v>
      </c>
      <c r="H411" s="68">
        <v>103.223597460593</v>
      </c>
      <c r="I411" s="68">
        <v>109.93466454710402</v>
      </c>
      <c r="J411" s="68">
        <v>114.54826893873958</v>
      </c>
      <c r="K411" s="68">
        <v>126.48588928329195</v>
      </c>
      <c r="L411" s="68">
        <v>141.47256873789698</v>
      </c>
      <c r="M411" s="68">
        <v>191.68127713599213</v>
      </c>
      <c r="N411" s="68">
        <v>233.50115167594848</v>
      </c>
      <c r="O411" s="68">
        <v>291.17059751425143</v>
      </c>
      <c r="P411" s="68">
        <v>316.10903791527181</v>
      </c>
      <c r="Q411" s="68">
        <v>317.67358319685474</v>
      </c>
      <c r="R411" s="58"/>
    </row>
    <row r="412" spans="1:18" x14ac:dyDescent="0.3">
      <c r="A412" s="39" t="s">
        <v>252</v>
      </c>
      <c r="B412" s="39" t="str">
        <f>INDEX('R0.1 Generation process mapping'!$B$9:$B$21,MATCH($C412,'R0.1 Generation process mapping'!$A$9:$A$21,0))</f>
        <v/>
      </c>
      <c r="C412" s="494" t="s">
        <v>374</v>
      </c>
      <c r="D412" s="39" t="s">
        <v>258</v>
      </c>
      <c r="E412" s="39" t="str">
        <f>INDEX('R0. Region mapping'!$C$9:$C$24,MATCH($D412,'R0. Region mapping'!$A$9:$A$24,0))</f>
        <v>AFR</v>
      </c>
      <c r="F412" s="84">
        <v>1.5624442736356601</v>
      </c>
      <c r="G412" s="532">
        <v>1.5614665641814001</v>
      </c>
      <c r="H412" s="68">
        <v>2.5011837270890798</v>
      </c>
      <c r="I412" s="68">
        <v>8.2631775655389781</v>
      </c>
      <c r="J412" s="68">
        <v>8.073678609042183</v>
      </c>
      <c r="K412" s="68">
        <v>15.103968161216937</v>
      </c>
      <c r="L412" s="68">
        <v>34.683874211436937</v>
      </c>
      <c r="M412" s="68">
        <v>51.737305831926278</v>
      </c>
      <c r="N412" s="68">
        <v>61.473236631691613</v>
      </c>
      <c r="O412" s="68">
        <v>72.121290271460538</v>
      </c>
      <c r="P412" s="68">
        <v>80.185928505493379</v>
      </c>
      <c r="Q412" s="68">
        <v>85.691399998248215</v>
      </c>
      <c r="R412" s="58"/>
    </row>
    <row r="413" spans="1:18" x14ac:dyDescent="0.3">
      <c r="A413" s="39" t="s">
        <v>252</v>
      </c>
      <c r="B413" s="39" t="str">
        <f>INDEX('R0.1 Generation process mapping'!$B$9:$B$21,MATCH($C413,'R0.1 Generation process mapping'!$A$9:$A$21,0))</f>
        <v/>
      </c>
      <c r="C413" s="494" t="s">
        <v>374</v>
      </c>
      <c r="D413" s="39" t="s">
        <v>261</v>
      </c>
      <c r="E413" s="39" t="str">
        <f>INDEX('R0. Region mapping'!$C$9:$C$24,MATCH($D413,'R0. Region mapping'!$A$9:$A$24,0))</f>
        <v>AUS</v>
      </c>
      <c r="F413" s="84"/>
      <c r="G413" s="532"/>
      <c r="H413" s="68">
        <v>0.41957039636557802</v>
      </c>
      <c r="I413" s="68">
        <v>2.8538812785388101</v>
      </c>
      <c r="J413" s="68">
        <v>2.8538812785388101</v>
      </c>
      <c r="K413" s="68">
        <v>2.8538812785388101</v>
      </c>
      <c r="L413" s="68">
        <v>6.5359477124182996</v>
      </c>
      <c r="M413" s="68">
        <v>9.7087921926761602</v>
      </c>
      <c r="N413" s="68">
        <v>11.542364282090301</v>
      </c>
      <c r="O413" s="68">
        <v>13.5195630763721</v>
      </c>
      <c r="P413" s="68">
        <v>15.0397678097114</v>
      </c>
      <c r="Q413" s="68">
        <v>16.060076998836099</v>
      </c>
      <c r="R413" s="58"/>
    </row>
    <row r="414" spans="1:18" x14ac:dyDescent="0.3">
      <c r="A414" s="39" t="s">
        <v>252</v>
      </c>
      <c r="B414" s="39" t="str">
        <f>INDEX('R0.1 Generation process mapping'!$B$9:$B$21,MATCH($C414,'R0.1 Generation process mapping'!$A$9:$A$21,0))</f>
        <v/>
      </c>
      <c r="C414" s="494" t="s">
        <v>374</v>
      </c>
      <c r="D414" s="39" t="s">
        <v>341</v>
      </c>
      <c r="E414" s="39" t="str">
        <f>INDEX('R0. Region mapping'!$C$9:$C$24,MATCH($D414,'R0. Region mapping'!$A$9:$A$24,0))</f>
        <v>NAM</v>
      </c>
      <c r="F414" s="84">
        <v>13.425599091425299</v>
      </c>
      <c r="G414" s="532">
        <v>13.4273594548552</v>
      </c>
      <c r="H414" s="68">
        <v>13.803340461525419</v>
      </c>
      <c r="I414" s="68">
        <v>18.56780122676011</v>
      </c>
      <c r="J414" s="68">
        <v>16.939495461813081</v>
      </c>
      <c r="K414" s="68">
        <v>15.311189696866041</v>
      </c>
      <c r="L414" s="68">
        <v>12.70117425660951</v>
      </c>
      <c r="M414" s="68">
        <v>10.27075948424463</v>
      </c>
      <c r="N414" s="68">
        <v>10.024295480744026</v>
      </c>
      <c r="O414" s="68">
        <v>9.7778314772434189</v>
      </c>
      <c r="P414" s="68">
        <v>9.6301605105784329</v>
      </c>
      <c r="Q414" s="68">
        <v>9.390513573016797</v>
      </c>
      <c r="R414" s="58"/>
    </row>
    <row r="415" spans="1:18" x14ac:dyDescent="0.3">
      <c r="A415" s="39" t="s">
        <v>252</v>
      </c>
      <c r="B415" s="39" t="str">
        <f>INDEX('R0.1 Generation process mapping'!$B$9:$B$21,MATCH($C415,'R0.1 Generation process mapping'!$A$9:$A$21,0))</f>
        <v/>
      </c>
      <c r="C415" s="494" t="s">
        <v>374</v>
      </c>
      <c r="D415" s="39" t="s">
        <v>343</v>
      </c>
      <c r="E415" s="39" t="str">
        <f>INDEX('R0. Region mapping'!$C$9:$C$24,MATCH($D415,'R0. Region mapping'!$A$9:$A$24,0))</f>
        <v>ASI</v>
      </c>
      <c r="F415" s="84">
        <v>7.1901060000000001</v>
      </c>
      <c r="G415" s="532">
        <v>7.1900636000000002</v>
      </c>
      <c r="H415" s="68">
        <v>18.685396727183601</v>
      </c>
      <c r="I415" s="68">
        <v>86.771362544008426</v>
      </c>
      <c r="J415" s="68">
        <v>85.899320188903559</v>
      </c>
      <c r="K415" s="68">
        <v>85.027277833798706</v>
      </c>
      <c r="L415" s="68">
        <v>140.00660028890343</v>
      </c>
      <c r="M415" s="68">
        <v>159.99012207273276</v>
      </c>
      <c r="N415" s="68">
        <v>206.04468871286207</v>
      </c>
      <c r="O415" s="68">
        <v>210.09310738390937</v>
      </c>
      <c r="P415" s="68">
        <v>212.73323823450167</v>
      </c>
      <c r="Q415" s="68">
        <v>213.63119580786798</v>
      </c>
      <c r="R415" s="58"/>
    </row>
    <row r="416" spans="1:18" x14ac:dyDescent="0.3">
      <c r="A416" s="39" t="s">
        <v>252</v>
      </c>
      <c r="B416" s="39" t="str">
        <f>INDEX('R0.1 Generation process mapping'!$B$9:$B$21,MATCH($C416,'R0.1 Generation process mapping'!$A$9:$A$21,0))</f>
        <v/>
      </c>
      <c r="C416" s="494" t="s">
        <v>374</v>
      </c>
      <c r="D416" s="39" t="s">
        <v>345</v>
      </c>
      <c r="E416" s="39" t="str">
        <f>INDEX('R0. Region mapping'!$C$9:$C$24,MATCH($D416,'R0. Region mapping'!$A$9:$A$24,0))</f>
        <v>LAM</v>
      </c>
      <c r="F416" s="84">
        <v>4.3423897482837504</v>
      </c>
      <c r="G416" s="532">
        <v>4.34143384897025</v>
      </c>
      <c r="H416" s="68">
        <v>4.7165167991917398</v>
      </c>
      <c r="I416" s="68">
        <v>7.7400803818509898</v>
      </c>
      <c r="J416" s="68">
        <v>7.2134194699149798</v>
      </c>
      <c r="K416" s="68">
        <v>13.495320865487761</v>
      </c>
      <c r="L416" s="68">
        <v>33.06721394581745</v>
      </c>
      <c r="M416" s="68">
        <v>50.252752368677349</v>
      </c>
      <c r="N416" s="68">
        <v>60.243898574985458</v>
      </c>
      <c r="O416" s="68">
        <v>71.025924299006249</v>
      </c>
      <c r="P416" s="68">
        <v>79.213342926002568</v>
      </c>
      <c r="Q416" s="68">
        <v>84.849055939246568</v>
      </c>
      <c r="R416" s="58"/>
    </row>
    <row r="417" spans="1:18" x14ac:dyDescent="0.3">
      <c r="A417" s="39" t="s">
        <v>252</v>
      </c>
      <c r="B417" s="39" t="str">
        <f>INDEX('R0.1 Generation process mapping'!$B$9:$B$21,MATCH($C417,'R0.1 Generation process mapping'!$A$9:$A$21,0))</f>
        <v/>
      </c>
      <c r="C417" s="494" t="s">
        <v>374</v>
      </c>
      <c r="D417" s="39" t="s">
        <v>347</v>
      </c>
      <c r="E417" s="39" t="str">
        <f>INDEX('R0. Region mapping'!$C$9:$C$24,MATCH($D417,'R0. Region mapping'!$A$9:$A$24,0))</f>
        <v>EUR</v>
      </c>
      <c r="F417" s="84">
        <v>9.5282389189929599</v>
      </c>
      <c r="G417" s="532">
        <v>8.8463870004654002</v>
      </c>
      <c r="H417" s="68">
        <v>7.830122065354324</v>
      </c>
      <c r="I417" s="68">
        <v>9.09654733813246</v>
      </c>
      <c r="J417" s="68">
        <v>7.9409276703667198</v>
      </c>
      <c r="K417" s="68">
        <v>7.9901149242587799</v>
      </c>
      <c r="L417" s="68">
        <v>8.0241933949115261</v>
      </c>
      <c r="M417" s="68">
        <v>8.2630122191873419</v>
      </c>
      <c r="N417" s="68">
        <v>8.0880950408704972</v>
      </c>
      <c r="O417" s="68">
        <v>7.9907132873229552</v>
      </c>
      <c r="P417" s="68">
        <v>8.0501852587023723</v>
      </c>
      <c r="Q417" s="68">
        <v>8.0438127796684391</v>
      </c>
      <c r="R417" s="58"/>
    </row>
    <row r="418" spans="1:18" x14ac:dyDescent="0.3">
      <c r="A418" s="39" t="s">
        <v>252</v>
      </c>
      <c r="B418" s="39" t="str">
        <f>INDEX('R0.1 Generation process mapping'!$B$9:$B$21,MATCH($C418,'R0.1 Generation process mapping'!$A$9:$A$21,0))</f>
        <v/>
      </c>
      <c r="C418" s="494" t="s">
        <v>374</v>
      </c>
      <c r="D418" s="39" t="s">
        <v>349</v>
      </c>
      <c r="E418" s="39" t="str">
        <f>INDEX('R0. Region mapping'!$C$9:$C$24,MATCH($D418,'R0. Region mapping'!$A$9:$A$24,0))</f>
        <v>ASI</v>
      </c>
      <c r="F418" s="84">
        <v>42.038156419934801</v>
      </c>
      <c r="G418" s="532">
        <v>39.0298567908021</v>
      </c>
      <c r="H418" s="68">
        <v>38.943813362614833</v>
      </c>
      <c r="I418" s="68">
        <v>70.046129203830503</v>
      </c>
      <c r="J418" s="68">
        <v>64.947587829237904</v>
      </c>
      <c r="K418" s="68">
        <v>59.849046454645297</v>
      </c>
      <c r="L418" s="68">
        <v>61.845660514207303</v>
      </c>
      <c r="M418" s="68">
        <v>57.862730941402582</v>
      </c>
      <c r="N418" s="68">
        <v>57.091004312260267</v>
      </c>
      <c r="O418" s="68">
        <v>64.267003410082651</v>
      </c>
      <c r="P418" s="68">
        <v>58.441175338456731</v>
      </c>
      <c r="Q418" s="68">
        <v>53.868816691130306</v>
      </c>
      <c r="R418" s="58"/>
    </row>
    <row r="419" spans="1:18" x14ac:dyDescent="0.3">
      <c r="A419" s="39" t="s">
        <v>252</v>
      </c>
      <c r="B419" s="39" t="str">
        <f>INDEX('R0.1 Generation process mapping'!$B$9:$B$21,MATCH($C419,'R0.1 Generation process mapping'!$A$9:$A$21,0))</f>
        <v/>
      </c>
      <c r="C419" s="494" t="s">
        <v>374</v>
      </c>
      <c r="D419" s="39" t="s">
        <v>351</v>
      </c>
      <c r="E419" s="39" t="str">
        <f>INDEX('R0. Region mapping'!$C$9:$C$24,MATCH($D419,'R0. Region mapping'!$A$9:$A$24,0))</f>
        <v>ASI</v>
      </c>
      <c r="F419" s="84">
        <v>2.83337219061166</v>
      </c>
      <c r="G419" s="532">
        <v>2.8320233143669999</v>
      </c>
      <c r="H419" s="68">
        <v>6.1805984762520101</v>
      </c>
      <c r="I419" s="68">
        <v>26.16729584754551</v>
      </c>
      <c r="J419" s="68">
        <v>25.82365410457404</v>
      </c>
      <c r="K419" s="68">
        <v>25.480012361602572</v>
      </c>
      <c r="L419" s="68">
        <v>51.054806403625506</v>
      </c>
      <c r="M419" s="68">
        <v>73.262848904080712</v>
      </c>
      <c r="N419" s="68">
        <v>85.508420875989529</v>
      </c>
      <c r="O419" s="68">
        <v>99.270467017474957</v>
      </c>
      <c r="P419" s="68">
        <v>109.62091259788338</v>
      </c>
      <c r="Q419" s="68">
        <v>116.60265910048759</v>
      </c>
      <c r="R419" s="58"/>
    </row>
    <row r="420" spans="1:18" x14ac:dyDescent="0.3">
      <c r="A420" s="39" t="s">
        <v>252</v>
      </c>
      <c r="B420" s="39" t="str">
        <f>INDEX('R0.1 Generation process mapping'!$B$9:$B$21,MATCH($C420,'R0.1 Generation process mapping'!$A$9:$A$21,0))</f>
        <v/>
      </c>
      <c r="C420" s="494" t="s">
        <v>374</v>
      </c>
      <c r="D420" s="39" t="s">
        <v>353</v>
      </c>
      <c r="E420" s="39" t="str">
        <f>INDEX('R0. Region mapping'!$C$9:$C$24,MATCH($D420,'R0. Region mapping'!$A$9:$A$24,0))</f>
        <v>ASI</v>
      </c>
      <c r="F420" s="84">
        <v>44.861610750477404</v>
      </c>
      <c r="G420" s="532">
        <v>44.860966450286398</v>
      </c>
      <c r="H420" s="68">
        <v>43.962789593314383</v>
      </c>
      <c r="I420" s="68">
        <v>47.4338271399794</v>
      </c>
      <c r="J420" s="68">
        <v>41.9928468967613</v>
      </c>
      <c r="K420" s="68">
        <v>47.608323811381993</v>
      </c>
      <c r="L420" s="68">
        <v>49.097331480953777</v>
      </c>
      <c r="M420" s="68">
        <v>61.733297237510712</v>
      </c>
      <c r="N420" s="68">
        <v>67.318497482383449</v>
      </c>
      <c r="O420" s="68">
        <v>66.742671672998966</v>
      </c>
      <c r="P420" s="68">
        <v>65.226743795389879</v>
      </c>
      <c r="Q420" s="68">
        <v>62.964703165221621</v>
      </c>
      <c r="R420" s="58"/>
    </row>
    <row r="421" spans="1:18" x14ac:dyDescent="0.3">
      <c r="A421" s="39" t="s">
        <v>252</v>
      </c>
      <c r="B421" s="39" t="str">
        <f>INDEX('R0.1 Generation process mapping'!$B$9:$B$21,MATCH($C421,'R0.1 Generation process mapping'!$A$9:$A$21,0))</f>
        <v/>
      </c>
      <c r="C421" s="494" t="s">
        <v>374</v>
      </c>
      <c r="D421" s="39" t="s">
        <v>355</v>
      </c>
      <c r="E421" s="39" t="str">
        <f>INDEX('R0. Region mapping'!$C$9:$C$24,MATCH($D421,'R0. Region mapping'!$A$9:$A$24,0))</f>
        <v>AFR</v>
      </c>
      <c r="F421" s="84"/>
      <c r="G421" s="532"/>
      <c r="H421" s="68">
        <v>0.66637651187474101</v>
      </c>
      <c r="I421" s="68">
        <v>4.5326349717969396</v>
      </c>
      <c r="J421" s="68">
        <v>4.5326349717969396</v>
      </c>
      <c r="K421" s="68">
        <v>11.9228817858955</v>
      </c>
      <c r="L421" s="68">
        <v>25.0992329960904</v>
      </c>
      <c r="M421" s="68">
        <v>36.540872056585201</v>
      </c>
      <c r="N421" s="68">
        <v>42.944384755424203</v>
      </c>
      <c r="O421" s="68">
        <v>50.049243441668899</v>
      </c>
      <c r="P421" s="68">
        <v>55.419389978213502</v>
      </c>
      <c r="Q421" s="68">
        <v>59.073477183872001</v>
      </c>
      <c r="R421" s="58"/>
    </row>
    <row r="422" spans="1:18" x14ac:dyDescent="0.3">
      <c r="A422" s="39" t="s">
        <v>252</v>
      </c>
      <c r="B422" s="39" t="str">
        <f>INDEX('R0.1 Generation process mapping'!$B$9:$B$21,MATCH($C422,'R0.1 Generation process mapping'!$A$9:$A$21,0))</f>
        <v/>
      </c>
      <c r="C422" s="494" t="s">
        <v>374</v>
      </c>
      <c r="D422" s="39" t="s">
        <v>357</v>
      </c>
      <c r="E422" s="39" t="str">
        <f>INDEX('R0. Region mapping'!$C$9:$C$24,MATCH($D422,'R0. Region mapping'!$A$9:$A$24,0))</f>
        <v>LAM</v>
      </c>
      <c r="F422" s="84">
        <v>1.8815364916773401</v>
      </c>
      <c r="G422" s="532">
        <v>1.8809218950063999</v>
      </c>
      <c r="H422" s="68">
        <v>3.4653452473000801</v>
      </c>
      <c r="I422" s="68">
        <v>13.02675422093826</v>
      </c>
      <c r="J422" s="68">
        <v>12.798554593086036</v>
      </c>
      <c r="K422" s="68">
        <v>14.332700985212311</v>
      </c>
      <c r="L422" s="68">
        <v>35.886057887270191</v>
      </c>
      <c r="M422" s="68">
        <v>54.706311615526396</v>
      </c>
      <c r="N422" s="68">
        <v>65.643884112995011</v>
      </c>
      <c r="O422" s="68">
        <v>77.443216839669518</v>
      </c>
      <c r="P422" s="68">
        <v>86.41291695226333</v>
      </c>
      <c r="Q422" s="68">
        <v>92.577233115234733</v>
      </c>
      <c r="R422" s="58"/>
    </row>
    <row r="423" spans="1:18" x14ac:dyDescent="0.3">
      <c r="A423" s="39" t="s">
        <v>252</v>
      </c>
      <c r="B423" s="39" t="str">
        <f>INDEX('R0.1 Generation process mapping'!$B$9:$B$21,MATCH($C423,'R0.1 Generation process mapping'!$A$9:$A$21,0))</f>
        <v/>
      </c>
      <c r="C423" s="494" t="s">
        <v>374</v>
      </c>
      <c r="D423" s="39" t="s">
        <v>359</v>
      </c>
      <c r="E423" s="39" t="str">
        <f>INDEX('R0. Region mapping'!$C$9:$C$24,MATCH($D423,'R0. Region mapping'!$A$9:$A$24,0))</f>
        <v>ASI</v>
      </c>
      <c r="F423" s="84">
        <v>6.0305785530821998</v>
      </c>
      <c r="G423" s="532">
        <v>6.0303471318493198</v>
      </c>
      <c r="H423" s="68">
        <v>10.921132559414151</v>
      </c>
      <c r="I423" s="68">
        <v>40.465286445844882</v>
      </c>
      <c r="J423" s="68">
        <v>39.733875820733836</v>
      </c>
      <c r="K423" s="68">
        <v>67.646124232398193</v>
      </c>
      <c r="L423" s="68">
        <v>126.81216743411535</v>
      </c>
      <c r="M423" s="68">
        <v>92.025133611474587</v>
      </c>
      <c r="N423" s="68">
        <v>205.67354246824382</v>
      </c>
      <c r="O423" s="68">
        <v>237.21128970417357</v>
      </c>
      <c r="P423" s="68">
        <v>260.87568211872133</v>
      </c>
      <c r="Q423" s="68">
        <v>276.62381822861704</v>
      </c>
      <c r="R423" s="58"/>
    </row>
    <row r="424" spans="1:18" x14ac:dyDescent="0.3">
      <c r="A424" s="39" t="s">
        <v>252</v>
      </c>
      <c r="B424" s="39" t="str">
        <f>INDEX('R0.1 Generation process mapping'!$B$9:$B$21,MATCH($C424,'R0.1 Generation process mapping'!$A$9:$A$21,0))</f>
        <v/>
      </c>
      <c r="C424" s="494" t="s">
        <v>374</v>
      </c>
      <c r="D424" s="39" t="s">
        <v>361</v>
      </c>
      <c r="E424" s="39" t="str">
        <f>INDEX('R0. Region mapping'!$C$9:$C$24,MATCH($D424,'R0. Region mapping'!$A$9:$A$24,0))</f>
        <v>ASI</v>
      </c>
      <c r="F424" s="84">
        <v>18.4190608077724</v>
      </c>
      <c r="G424" s="532">
        <v>18.4194364846634</v>
      </c>
      <c r="H424" s="68">
        <v>19.385603279620639</v>
      </c>
      <c r="I424" s="68">
        <v>28.550911570141658</v>
      </c>
      <c r="J424" s="68">
        <v>26.3169805035302</v>
      </c>
      <c r="K424" s="68">
        <v>30.50472320618983</v>
      </c>
      <c r="L424" s="68">
        <v>35.20728370811517</v>
      </c>
      <c r="M424" s="68">
        <v>40.269154045505623</v>
      </c>
      <c r="N424" s="68">
        <v>42.57227248030847</v>
      </c>
      <c r="O424" s="68">
        <v>43.433528020790718</v>
      </c>
      <c r="P424" s="68">
        <v>46.208555815016268</v>
      </c>
      <c r="Q424" s="68">
        <v>75.871635987504519</v>
      </c>
      <c r="R424" s="58"/>
    </row>
    <row r="425" spans="1:18" x14ac:dyDescent="0.3">
      <c r="A425" s="39" t="s">
        <v>252</v>
      </c>
      <c r="B425" s="39" t="str">
        <f>INDEX('R0.1 Generation process mapping'!$B$9:$B$21,MATCH($C425,'R0.1 Generation process mapping'!$A$9:$A$21,0))</f>
        <v/>
      </c>
      <c r="C425" s="494" t="s">
        <v>374</v>
      </c>
      <c r="D425" s="39" t="s">
        <v>363</v>
      </c>
      <c r="E425" s="39" t="str">
        <f>INDEX('R0. Region mapping'!$C$9:$C$24,MATCH($D425,'R0. Region mapping'!$A$9:$A$24,0))</f>
        <v>NAM</v>
      </c>
      <c r="F425" s="84">
        <v>105.408462570599</v>
      </c>
      <c r="G425" s="532">
        <v>105.409077542359</v>
      </c>
      <c r="H425" s="68">
        <v>104.36282116173791</v>
      </c>
      <c r="I425" s="68">
        <v>118.67589110239049</v>
      </c>
      <c r="J425" s="68">
        <v>105.8915672067416</v>
      </c>
      <c r="K425" s="68">
        <v>98.358394778819985</v>
      </c>
      <c r="L425" s="68">
        <v>134.9697245112057</v>
      </c>
      <c r="M425" s="68">
        <v>165.97103307638011</v>
      </c>
      <c r="N425" s="68">
        <v>178.03413469972156</v>
      </c>
      <c r="O425" s="68">
        <v>195.901993537973</v>
      </c>
      <c r="P425" s="68">
        <v>208.51721859820844</v>
      </c>
      <c r="Q425" s="68">
        <v>143.91723489609487</v>
      </c>
      <c r="R425" s="58"/>
    </row>
    <row r="426" spans="1:18" x14ac:dyDescent="0.3">
      <c r="A426" s="39" t="s">
        <v>252</v>
      </c>
      <c r="B426" s="39" t="str">
        <f>INDEX('R0.1 Generation process mapping'!$B$9:$B$21,MATCH($C426,'R0.1 Generation process mapping'!$A$9:$A$21,0))</f>
        <v/>
      </c>
      <c r="C426" s="494" t="s">
        <v>374</v>
      </c>
      <c r="D426" s="39" t="s">
        <v>365</v>
      </c>
      <c r="E426" s="39" t="str">
        <f>INDEX('R0. Region mapping'!$C$9:$C$24,MATCH($D426,'R0. Region mapping'!$A$9:$A$24,0))</f>
        <v>EUR</v>
      </c>
      <c r="F426" s="84">
        <v>137.720006632973</v>
      </c>
      <c r="G426" s="532">
        <v>127.86460192065699</v>
      </c>
      <c r="H426" s="68">
        <v>118.1553896311612</v>
      </c>
      <c r="I426" s="68">
        <v>165.3522656273235</v>
      </c>
      <c r="J426" s="68">
        <v>148.64907948107259</v>
      </c>
      <c r="K426" s="68">
        <v>153.2391511268458</v>
      </c>
      <c r="L426" s="68">
        <v>157.52704710783192</v>
      </c>
      <c r="M426" s="68">
        <v>162.8492852509049</v>
      </c>
      <c r="N426" s="68">
        <v>160.32105362669597</v>
      </c>
      <c r="O426" s="68">
        <v>158.49502992873101</v>
      </c>
      <c r="P426" s="68">
        <v>160.23033101387605</v>
      </c>
      <c r="Q426" s="68">
        <v>160.6487430907541</v>
      </c>
      <c r="R426" s="58"/>
    </row>
    <row r="427" spans="1:18" x14ac:dyDescent="0.3">
      <c r="A427" s="39" t="s">
        <v>252</v>
      </c>
      <c r="B427" s="39" t="str">
        <f>INDEX('R0.1 Generation process mapping'!$B$9:$B$21,MATCH($C427,'R0.1 Generation process mapping'!$A$9:$A$21,0))</f>
        <v/>
      </c>
      <c r="C427" s="494" t="s">
        <v>300</v>
      </c>
      <c r="D427" s="39" t="s">
        <v>258</v>
      </c>
      <c r="E427" s="39" t="str">
        <f>INDEX('R0. Region mapping'!$C$9:$C$24,MATCH($D427,'R0. Region mapping'!$A$9:$A$24,0))</f>
        <v>AFR</v>
      </c>
      <c r="F427" s="84">
        <v>29.6489726027397</v>
      </c>
      <c r="G427" s="532">
        <v>29.658599719671663</v>
      </c>
      <c r="H427" s="68">
        <v>29.658599719671663</v>
      </c>
      <c r="I427" s="68">
        <v>29.672724575606107</v>
      </c>
      <c r="J427" s="68">
        <v>19.780106591094242</v>
      </c>
      <c r="K427" s="68">
        <v>9.8829908675799008</v>
      </c>
      <c r="L427" s="68"/>
      <c r="M427" s="68">
        <v>0.322306951182674</v>
      </c>
      <c r="N427" s="68">
        <v>0.40469698683051603</v>
      </c>
      <c r="O427" s="68">
        <v>8.2390035647841905E-2</v>
      </c>
      <c r="P427" s="68"/>
      <c r="Q427" s="68"/>
      <c r="R427" s="58"/>
    </row>
    <row r="428" spans="1:18" x14ac:dyDescent="0.3">
      <c r="A428" s="39" t="s">
        <v>252</v>
      </c>
      <c r="B428" s="39" t="str">
        <f>INDEX('R0.1 Generation process mapping'!$B$9:$B$21,MATCH($C428,'R0.1 Generation process mapping'!$A$9:$A$21,0))</f>
        <v/>
      </c>
      <c r="C428" s="494" t="s">
        <v>300</v>
      </c>
      <c r="D428" s="39" t="s">
        <v>261</v>
      </c>
      <c r="E428" s="39" t="str">
        <f>INDEX('R0. Region mapping'!$C$9:$C$24,MATCH($D428,'R0. Region mapping'!$A$9:$A$24,0))</f>
        <v>AUS</v>
      </c>
      <c r="F428" s="84">
        <v>0.64954337899543402</v>
      </c>
      <c r="G428" s="532">
        <v>0.68669110775291076</v>
      </c>
      <c r="H428" s="68">
        <v>0.68669110775291076</v>
      </c>
      <c r="I428" s="68">
        <v>0.68669110775291076</v>
      </c>
      <c r="J428" s="68">
        <v>0.43302891933028897</v>
      </c>
      <c r="K428" s="68">
        <v>0.21651445966514499</v>
      </c>
      <c r="L428" s="68"/>
      <c r="M428" s="68"/>
      <c r="N428" s="68"/>
      <c r="O428" s="68"/>
      <c r="P428" s="68"/>
      <c r="Q428" s="68"/>
      <c r="R428" s="58"/>
    </row>
    <row r="429" spans="1:18" x14ac:dyDescent="0.3">
      <c r="A429" s="39" t="s">
        <v>252</v>
      </c>
      <c r="B429" s="39" t="str">
        <f>INDEX('R0.1 Generation process mapping'!$B$9:$B$21,MATCH($C429,'R0.1 Generation process mapping'!$A$9:$A$21,0))</f>
        <v/>
      </c>
      <c r="C429" s="494" t="s">
        <v>300</v>
      </c>
      <c r="D429" s="39" t="s">
        <v>341</v>
      </c>
      <c r="E429" s="39" t="str">
        <f>INDEX('R0. Region mapping'!$C$9:$C$24,MATCH($D429,'R0. Region mapping'!$A$9:$A$24,0))</f>
        <v>NAM</v>
      </c>
      <c r="F429" s="84">
        <v>10.5279680365297</v>
      </c>
      <c r="G429" s="532">
        <v>10.5279680365297</v>
      </c>
      <c r="H429" s="68">
        <v>10.5279680365297</v>
      </c>
      <c r="I429" s="68">
        <v>10.5279680365297</v>
      </c>
      <c r="J429" s="68">
        <v>7.01864535768647</v>
      </c>
      <c r="K429" s="68">
        <v>3.5093226788432301</v>
      </c>
      <c r="L429" s="68"/>
      <c r="M429" s="68"/>
      <c r="N429" s="68"/>
      <c r="O429" s="68"/>
      <c r="P429" s="68"/>
      <c r="Q429" s="68"/>
      <c r="R429" s="58"/>
    </row>
    <row r="430" spans="1:18" x14ac:dyDescent="0.3">
      <c r="A430" s="39" t="s">
        <v>252</v>
      </c>
      <c r="B430" s="39" t="str">
        <f>INDEX('R0.1 Generation process mapping'!$B$9:$B$21,MATCH($C430,'R0.1 Generation process mapping'!$A$9:$A$21,0))</f>
        <v/>
      </c>
      <c r="C430" s="494" t="s">
        <v>300</v>
      </c>
      <c r="D430" s="39" t="s">
        <v>343</v>
      </c>
      <c r="E430" s="39" t="str">
        <f>INDEX('R0. Region mapping'!$C$9:$C$24,MATCH($D430,'R0. Region mapping'!$A$9:$A$24,0))</f>
        <v>ASI</v>
      </c>
      <c r="F430" s="84">
        <v>6.1676655251141597</v>
      </c>
      <c r="G430" s="532">
        <v>6.1676655251141597</v>
      </c>
      <c r="H430" s="68">
        <v>6.1676655251141597</v>
      </c>
      <c r="I430" s="68">
        <v>6.1676655251141597</v>
      </c>
      <c r="J430" s="68">
        <v>4.1117770167427699</v>
      </c>
      <c r="K430" s="68">
        <v>2.0558885083713898</v>
      </c>
      <c r="L430" s="68"/>
      <c r="M430" s="68"/>
      <c r="N430" s="68"/>
      <c r="O430" s="68"/>
      <c r="P430" s="68"/>
      <c r="Q430" s="68"/>
      <c r="R430" s="58"/>
    </row>
    <row r="431" spans="1:18" x14ac:dyDescent="0.3">
      <c r="A431" s="39" t="s">
        <v>252</v>
      </c>
      <c r="B431" s="39" t="str">
        <f>INDEX('R0.1 Generation process mapping'!$B$9:$B$21,MATCH($C431,'R0.1 Generation process mapping'!$A$9:$A$21,0))</f>
        <v/>
      </c>
      <c r="C431" s="494" t="s">
        <v>300</v>
      </c>
      <c r="D431" s="39" t="s">
        <v>345</v>
      </c>
      <c r="E431" s="39" t="str">
        <f>INDEX('R0. Region mapping'!$C$9:$C$24,MATCH($D431,'R0. Region mapping'!$A$9:$A$24,0))</f>
        <v>LAM</v>
      </c>
      <c r="F431" s="84">
        <v>45.573059360730603</v>
      </c>
      <c r="G431" s="532">
        <v>45.618284197017132</v>
      </c>
      <c r="H431" s="68">
        <v>45.618284197017132</v>
      </c>
      <c r="I431" s="68">
        <v>45.618284197017132</v>
      </c>
      <c r="J431" s="68">
        <v>30.3820395738204</v>
      </c>
      <c r="K431" s="68">
        <v>15.1910197869102</v>
      </c>
      <c r="L431" s="68"/>
      <c r="M431" s="68"/>
      <c r="N431" s="68">
        <v>0.31379027653542801</v>
      </c>
      <c r="O431" s="68">
        <v>0.31379027653542801</v>
      </c>
      <c r="P431" s="68"/>
      <c r="Q431" s="68"/>
      <c r="R431" s="58"/>
    </row>
    <row r="432" spans="1:18" x14ac:dyDescent="0.3">
      <c r="A432" s="39" t="s">
        <v>252</v>
      </c>
      <c r="B432" s="39" t="str">
        <f>INDEX('R0.1 Generation process mapping'!$B$9:$B$21,MATCH($C432,'R0.1 Generation process mapping'!$A$9:$A$21,0))</f>
        <v/>
      </c>
      <c r="C432" s="494" t="s">
        <v>300</v>
      </c>
      <c r="D432" s="39" t="s">
        <v>347</v>
      </c>
      <c r="E432" s="39" t="str">
        <f>INDEX('R0. Region mapping'!$C$9:$C$24,MATCH($D432,'R0. Region mapping'!$A$9:$A$24,0))</f>
        <v>EUR</v>
      </c>
      <c r="F432" s="84">
        <v>1.3070776255707801</v>
      </c>
      <c r="G432" s="532">
        <v>1.3070776255707801</v>
      </c>
      <c r="H432" s="68">
        <v>1.3070776255707801</v>
      </c>
      <c r="I432" s="68">
        <v>1.3070776255707801</v>
      </c>
      <c r="J432" s="68">
        <v>0.87138508371385304</v>
      </c>
      <c r="K432" s="68">
        <v>0.43569254185692702</v>
      </c>
      <c r="L432" s="68"/>
      <c r="M432" s="68"/>
      <c r="N432" s="68"/>
      <c r="O432" s="68"/>
      <c r="P432" s="68"/>
      <c r="Q432" s="68"/>
      <c r="R432" s="58"/>
    </row>
    <row r="433" spans="1:18" x14ac:dyDescent="0.3">
      <c r="A433" s="39" t="s">
        <v>252</v>
      </c>
      <c r="B433" s="39" t="str">
        <f>INDEX('R0.1 Generation process mapping'!$B$9:$B$21,MATCH($C433,'R0.1 Generation process mapping'!$A$9:$A$21,0))</f>
        <v/>
      </c>
      <c r="C433" s="494" t="s">
        <v>300</v>
      </c>
      <c r="D433" s="39" t="s">
        <v>349</v>
      </c>
      <c r="E433" s="39" t="str">
        <f>INDEX('R0. Region mapping'!$C$9:$C$24,MATCH($D433,'R0. Region mapping'!$A$9:$A$24,0))</f>
        <v>ASI</v>
      </c>
      <c r="F433" s="84">
        <v>2.1621004566209998</v>
      </c>
      <c r="G433" s="532">
        <v>2.1621004566209998</v>
      </c>
      <c r="H433" s="68">
        <v>2.1621004566209998</v>
      </c>
      <c r="I433" s="68">
        <v>2.1621004566209998</v>
      </c>
      <c r="J433" s="68">
        <v>1.441400304414</v>
      </c>
      <c r="K433" s="68">
        <v>0.72070015220700001</v>
      </c>
      <c r="L433" s="68"/>
      <c r="M433" s="68"/>
      <c r="N433" s="68"/>
      <c r="O433" s="68"/>
      <c r="P433" s="68"/>
      <c r="Q433" s="68"/>
      <c r="R433" s="58"/>
    </row>
    <row r="434" spans="1:18" x14ac:dyDescent="0.3">
      <c r="A434" s="39" t="s">
        <v>252</v>
      </c>
      <c r="B434" s="39" t="str">
        <f>INDEX('R0.1 Generation process mapping'!$B$9:$B$21,MATCH($C434,'R0.1 Generation process mapping'!$A$9:$A$21,0))</f>
        <v/>
      </c>
      <c r="C434" s="494" t="s">
        <v>300</v>
      </c>
      <c r="D434" s="39" t="s">
        <v>351</v>
      </c>
      <c r="E434" s="39" t="str">
        <f>INDEX('R0. Region mapping'!$C$9:$C$24,MATCH($D434,'R0. Region mapping'!$A$9:$A$24,0))</f>
        <v>ASI</v>
      </c>
      <c r="F434" s="84">
        <v>10.690068493150701</v>
      </c>
      <c r="G434" s="532">
        <v>10.690068493150701</v>
      </c>
      <c r="H434" s="68">
        <v>10.690068493150701</v>
      </c>
      <c r="I434" s="68">
        <v>10.690068493150701</v>
      </c>
      <c r="J434" s="68">
        <v>7.1267123287671303</v>
      </c>
      <c r="K434" s="68">
        <v>3.5633561643835701</v>
      </c>
      <c r="L434" s="68"/>
      <c r="M434" s="68"/>
      <c r="N434" s="68"/>
      <c r="O434" s="68"/>
      <c r="P434" s="68"/>
      <c r="Q434" s="68"/>
      <c r="R434" s="58"/>
    </row>
    <row r="435" spans="1:18" x14ac:dyDescent="0.3">
      <c r="A435" s="39" t="s">
        <v>252</v>
      </c>
      <c r="B435" s="39" t="str">
        <f>INDEX('R0.1 Generation process mapping'!$B$9:$B$21,MATCH($C435,'R0.1 Generation process mapping'!$A$9:$A$21,0))</f>
        <v/>
      </c>
      <c r="C435" s="494" t="s">
        <v>300</v>
      </c>
      <c r="D435" s="39" t="s">
        <v>353</v>
      </c>
      <c r="E435" s="39" t="str">
        <f>INDEX('R0. Region mapping'!$C$9:$C$24,MATCH($D435,'R0. Region mapping'!$A$9:$A$24,0))</f>
        <v>ASI</v>
      </c>
      <c r="F435" s="84">
        <v>54.542808219178099</v>
      </c>
      <c r="G435" s="532">
        <v>54.542808219178099</v>
      </c>
      <c r="H435" s="68">
        <v>54.542808219178099</v>
      </c>
      <c r="I435" s="68">
        <v>55.260187554540856</v>
      </c>
      <c r="J435" s="68">
        <v>37.079251481481457</v>
      </c>
      <c r="K435" s="68">
        <v>18.89831540842216</v>
      </c>
      <c r="L435" s="68"/>
      <c r="M435" s="68"/>
      <c r="N435" s="68"/>
      <c r="O435" s="68"/>
      <c r="P435" s="68"/>
      <c r="Q435" s="68"/>
      <c r="R435" s="58"/>
    </row>
    <row r="436" spans="1:18" x14ac:dyDescent="0.3">
      <c r="A436" s="39" t="s">
        <v>252</v>
      </c>
      <c r="B436" s="39" t="str">
        <f>INDEX('R0.1 Generation process mapping'!$B$9:$B$21,MATCH($C436,'R0.1 Generation process mapping'!$A$9:$A$21,0))</f>
        <v/>
      </c>
      <c r="C436" s="494" t="s">
        <v>300</v>
      </c>
      <c r="D436" s="39" t="s">
        <v>355</v>
      </c>
      <c r="E436" s="39" t="str">
        <f>INDEX('R0. Region mapping'!$C$9:$C$24,MATCH($D436,'R0. Region mapping'!$A$9:$A$24,0))</f>
        <v>AFR</v>
      </c>
      <c r="F436" s="84">
        <v>42.193185809624197</v>
      </c>
      <c r="G436" s="532">
        <v>72</v>
      </c>
      <c r="H436" s="68">
        <v>72</v>
      </c>
      <c r="I436" s="68">
        <v>72</v>
      </c>
      <c r="J436" s="68">
        <v>28.313884140155832</v>
      </c>
      <c r="K436" s="68">
        <v>14.439990809908085</v>
      </c>
      <c r="L436" s="68">
        <v>0.61348782540692004</v>
      </c>
      <c r="M436" s="68">
        <v>0.98336183065905103</v>
      </c>
      <c r="N436" s="68">
        <v>1.5029854768922699</v>
      </c>
      <c r="O436" s="68">
        <v>1.83633715211733</v>
      </c>
      <c r="P436" s="68">
        <v>3.5134088846763998</v>
      </c>
      <c r="Q436" s="68">
        <v>6.2451755757394602</v>
      </c>
      <c r="R436" s="58"/>
    </row>
    <row r="437" spans="1:18" x14ac:dyDescent="0.3">
      <c r="A437" s="39" t="s">
        <v>252</v>
      </c>
      <c r="B437" s="39" t="str">
        <f>INDEX('R0.1 Generation process mapping'!$B$9:$B$21,MATCH($C437,'R0.1 Generation process mapping'!$A$9:$A$21,0))</f>
        <v/>
      </c>
      <c r="C437" s="494" t="s">
        <v>300</v>
      </c>
      <c r="D437" s="39" t="s">
        <v>357</v>
      </c>
      <c r="E437" s="39" t="str">
        <f>INDEX('R0. Region mapping'!$C$9:$C$24,MATCH($D437,'R0. Region mapping'!$A$9:$A$24,0))</f>
        <v>LAM</v>
      </c>
      <c r="F437" s="84">
        <v>11.6794140030441</v>
      </c>
      <c r="G437" s="532">
        <v>11.6794140030441</v>
      </c>
      <c r="H437" s="68">
        <v>11.6794140030441</v>
      </c>
      <c r="I437" s="68">
        <v>11.6794140030441</v>
      </c>
      <c r="J437" s="68">
        <v>7.7862760020293997</v>
      </c>
      <c r="K437" s="68">
        <v>3.8931380010146999</v>
      </c>
      <c r="L437" s="68"/>
      <c r="M437" s="68"/>
      <c r="N437" s="68"/>
      <c r="O437" s="68"/>
      <c r="P437" s="68"/>
      <c r="Q437" s="68"/>
      <c r="R437" s="58"/>
    </row>
    <row r="438" spans="1:18" x14ac:dyDescent="0.3">
      <c r="A438" s="39" t="s">
        <v>252</v>
      </c>
      <c r="B438" s="39" t="str">
        <f>INDEX('R0.1 Generation process mapping'!$B$9:$B$21,MATCH($C438,'R0.1 Generation process mapping'!$A$9:$A$21,0))</f>
        <v/>
      </c>
      <c r="C438" s="494" t="s">
        <v>300</v>
      </c>
      <c r="D438" s="39" t="s">
        <v>359</v>
      </c>
      <c r="E438" s="39" t="str">
        <f>INDEX('R0. Region mapping'!$C$9:$C$24,MATCH($D438,'R0. Region mapping'!$A$9:$A$24,0))</f>
        <v>ASI</v>
      </c>
      <c r="F438" s="84">
        <v>25.965981735159801</v>
      </c>
      <c r="G438" s="532">
        <v>65</v>
      </c>
      <c r="H438" s="68">
        <v>65</v>
      </c>
      <c r="I438" s="68">
        <v>65</v>
      </c>
      <c r="J438" s="68">
        <v>17.408836717080565</v>
      </c>
      <c r="K438" s="68">
        <v>8.7535094720273339</v>
      </c>
      <c r="L438" s="68">
        <v>0.13646079371105199</v>
      </c>
      <c r="M438" s="68">
        <v>0.13646079371105199</v>
      </c>
      <c r="N438" s="68"/>
      <c r="O438" s="68"/>
      <c r="P438" s="68"/>
      <c r="Q438" s="68"/>
      <c r="R438" s="58"/>
    </row>
    <row r="439" spans="1:18" x14ac:dyDescent="0.3">
      <c r="A439" s="39" t="s">
        <v>252</v>
      </c>
      <c r="B439" s="39" t="str">
        <f>INDEX('R0.1 Generation process mapping'!$B$9:$B$21,MATCH($C439,'R0.1 Generation process mapping'!$A$9:$A$21,0))</f>
        <v/>
      </c>
      <c r="C439" s="494" t="s">
        <v>300</v>
      </c>
      <c r="D439" s="39" t="s">
        <v>361</v>
      </c>
      <c r="E439" s="39" t="str">
        <f>INDEX('R0. Region mapping'!$C$9:$C$24,MATCH($D439,'R0. Region mapping'!$A$9:$A$24,0))</f>
        <v>ASI</v>
      </c>
      <c r="F439" s="84">
        <v>9.9372146118721396</v>
      </c>
      <c r="G439" s="532">
        <v>9.9372146118721396</v>
      </c>
      <c r="H439" s="68">
        <v>9.9372146118721396</v>
      </c>
      <c r="I439" s="68">
        <v>9.9372146118721396</v>
      </c>
      <c r="J439" s="68">
        <v>6.6248097412480904</v>
      </c>
      <c r="K439" s="68">
        <v>3.3124048706240501</v>
      </c>
      <c r="L439" s="68"/>
      <c r="M439" s="68"/>
      <c r="N439" s="68"/>
      <c r="O439" s="68"/>
      <c r="P439" s="68"/>
      <c r="Q439" s="68"/>
      <c r="R439" s="58"/>
    </row>
    <row r="440" spans="1:18" x14ac:dyDescent="0.3">
      <c r="A440" s="39" t="s">
        <v>252</v>
      </c>
      <c r="B440" s="39" t="str">
        <f>INDEX('R0.1 Generation process mapping'!$B$9:$B$21,MATCH($C440,'R0.1 Generation process mapping'!$A$9:$A$21,0))</f>
        <v/>
      </c>
      <c r="C440" s="494" t="s">
        <v>300</v>
      </c>
      <c r="D440" s="39" t="s">
        <v>363</v>
      </c>
      <c r="E440" s="39" t="str">
        <f>INDEX('R0. Region mapping'!$C$9:$C$24,MATCH($D440,'R0. Region mapping'!$A$9:$A$24,0))</f>
        <v>NAM</v>
      </c>
      <c r="F440" s="84">
        <v>66.615867579908695</v>
      </c>
      <c r="G440" s="532">
        <v>67.023201001512106</v>
      </c>
      <c r="H440" s="68">
        <v>67.458606190932827</v>
      </c>
      <c r="I440" s="68">
        <v>67.458606190932827</v>
      </c>
      <c r="J440" s="68">
        <v>45.017857191765927</v>
      </c>
      <c r="K440" s="68">
        <v>22.2052891933029</v>
      </c>
      <c r="L440" s="68">
        <v>1.64721046810855</v>
      </c>
      <c r="M440" s="68">
        <v>22.4436528288918</v>
      </c>
      <c r="N440" s="68">
        <v>34.338141047693902</v>
      </c>
      <c r="O440" s="68">
        <v>53.147076606471003</v>
      </c>
      <c r="P440" s="68">
        <v>81.799487886082304</v>
      </c>
      <c r="Q440" s="68">
        <v>131.636847221963</v>
      </c>
      <c r="R440" s="58"/>
    </row>
    <row r="441" spans="1:18" x14ac:dyDescent="0.3">
      <c r="A441" s="39" t="s">
        <v>252</v>
      </c>
      <c r="B441" s="39" t="str">
        <f>INDEX('R0.1 Generation process mapping'!$B$9:$B$21,MATCH($C441,'R0.1 Generation process mapping'!$A$9:$A$21,0))</f>
        <v/>
      </c>
      <c r="C441" s="494" t="s">
        <v>300</v>
      </c>
      <c r="D441" s="39" t="s">
        <v>365</v>
      </c>
      <c r="E441" s="39" t="str">
        <f>INDEX('R0. Region mapping'!$C$9:$C$24,MATCH($D441,'R0. Region mapping'!$A$9:$A$24,0))</f>
        <v>EUR</v>
      </c>
      <c r="F441" s="84">
        <v>44.902397260274</v>
      </c>
      <c r="G441" s="532">
        <v>44.902397260274</v>
      </c>
      <c r="H441" s="68">
        <v>65</v>
      </c>
      <c r="I441" s="68">
        <v>65</v>
      </c>
      <c r="J441" s="68">
        <v>39.16408859087754</v>
      </c>
      <c r="K441" s="68">
        <v>14.967465753424699</v>
      </c>
      <c r="L441" s="68"/>
      <c r="M441" s="68"/>
      <c r="N441" s="68"/>
      <c r="O441" s="68"/>
      <c r="P441" s="68"/>
      <c r="Q441" s="68"/>
      <c r="R441" s="58"/>
    </row>
    <row r="442" spans="1:18" x14ac:dyDescent="0.3">
      <c r="A442" s="39" t="s">
        <v>252</v>
      </c>
      <c r="B442" s="39" t="str">
        <f>INDEX('R0.1 Generation process mapping'!$B$9:$B$21,MATCH($C442,'R0.1 Generation process mapping'!$A$9:$A$21,0))</f>
        <v>POWGEN - REN</v>
      </c>
      <c r="C442" s="494" t="s">
        <v>288</v>
      </c>
      <c r="D442" s="39" t="s">
        <v>258</v>
      </c>
      <c r="E442" s="39" t="str">
        <f>INDEX('R0. Region mapping'!$C$9:$C$24,MATCH($D442,'R0. Region mapping'!$A$9:$A$24,0))</f>
        <v>AFR</v>
      </c>
      <c r="F442" s="84">
        <v>0.30422374429223698</v>
      </c>
      <c r="G442" s="532">
        <v>0.30422374429223698</v>
      </c>
      <c r="H442" s="68">
        <v>0.30422374429223698</v>
      </c>
      <c r="I442" s="68">
        <v>0.30382374429223702</v>
      </c>
      <c r="J442" s="68">
        <v>0.30302374309223701</v>
      </c>
      <c r="K442" s="68">
        <v>0.30262374309223733</v>
      </c>
      <c r="L442" s="68">
        <v>0.35029380003372329</v>
      </c>
      <c r="M442" s="68">
        <v>2.1693268802097099</v>
      </c>
      <c r="N442" s="68">
        <v>13.432300256285799</v>
      </c>
      <c r="O442" s="68">
        <v>83.169662733457599</v>
      </c>
      <c r="P442" s="68">
        <v>514.96502998547396</v>
      </c>
      <c r="Q442" s="68">
        <v>683.13010901747407</v>
      </c>
      <c r="R442" s="58"/>
    </row>
    <row r="443" spans="1:18" x14ac:dyDescent="0.3">
      <c r="A443" s="39" t="s">
        <v>252</v>
      </c>
      <c r="B443" s="39" t="str">
        <f>INDEX('R0.1 Generation process mapping'!$B$9:$B$21,MATCH($C443,'R0.1 Generation process mapping'!$A$9:$A$21,0))</f>
        <v>POWGEN - REN</v>
      </c>
      <c r="C443" s="494" t="s">
        <v>288</v>
      </c>
      <c r="D443" s="39" t="s">
        <v>261</v>
      </c>
      <c r="E443" s="39" t="str">
        <f>INDEX('R0. Region mapping'!$C$9:$C$24,MATCH($D443,'R0. Region mapping'!$A$9:$A$24,0))</f>
        <v>AUS</v>
      </c>
      <c r="F443" s="84">
        <v>6.2785388127853904E-3</v>
      </c>
      <c r="G443" s="532">
        <v>6.2785388127853904E-3</v>
      </c>
      <c r="H443" s="68">
        <v>2.9999999999999978</v>
      </c>
      <c r="I443" s="68">
        <v>2.9996000000000032</v>
      </c>
      <c r="J443" s="68">
        <v>9.714951724052499</v>
      </c>
      <c r="K443" s="68">
        <v>60.15282043167349</v>
      </c>
      <c r="L443" s="68">
        <v>127.37638500478404</v>
      </c>
      <c r="M443" s="68">
        <v>128.83882219646361</v>
      </c>
      <c r="N443" s="68">
        <v>128.83842219646348</v>
      </c>
      <c r="O443" s="68">
        <v>128.83802219646378</v>
      </c>
      <c r="P443" s="68">
        <v>128.83762219646371</v>
      </c>
      <c r="Q443" s="68">
        <v>128.83722219646381</v>
      </c>
      <c r="R443" s="58"/>
    </row>
    <row r="444" spans="1:18" x14ac:dyDescent="0.3">
      <c r="A444" s="39" t="s">
        <v>252</v>
      </c>
      <c r="B444" s="39" t="str">
        <f>INDEX('R0.1 Generation process mapping'!$B$9:$B$21,MATCH($C444,'R0.1 Generation process mapping'!$A$9:$A$21,0))</f>
        <v>POWGEN - REN</v>
      </c>
      <c r="C444" s="494" t="s">
        <v>288</v>
      </c>
      <c r="D444" s="39" t="s">
        <v>341</v>
      </c>
      <c r="E444" s="39" t="str">
        <f>INDEX('R0. Region mapping'!$C$9:$C$24,MATCH($D444,'R0. Region mapping'!$A$9:$A$24,0))</f>
        <v>NAM</v>
      </c>
      <c r="F444" s="84">
        <v>9.7031963470319595E-3</v>
      </c>
      <c r="G444" s="532">
        <v>9.7031963470319612E-3</v>
      </c>
      <c r="H444" s="68">
        <v>9.7031963470319595E-3</v>
      </c>
      <c r="I444" s="68">
        <v>3.4825129350364996</v>
      </c>
      <c r="J444" s="68">
        <v>5.9710393350943658</v>
      </c>
      <c r="K444" s="68">
        <v>36.971501730686803</v>
      </c>
      <c r="L444" s="68">
        <v>228.91819385671789</v>
      </c>
      <c r="M444" s="68">
        <v>581.35385166101469</v>
      </c>
      <c r="N444" s="68">
        <v>642.02074607000998</v>
      </c>
      <c r="O444" s="68">
        <v>642.02034607000996</v>
      </c>
      <c r="P444" s="68">
        <v>642.01994607000995</v>
      </c>
      <c r="Q444" s="68">
        <v>642.01954607000994</v>
      </c>
      <c r="R444" s="58"/>
    </row>
    <row r="445" spans="1:18" x14ac:dyDescent="0.3">
      <c r="A445" s="39" t="s">
        <v>252</v>
      </c>
      <c r="B445" s="39" t="str">
        <f>INDEX('R0.1 Generation process mapping'!$B$9:$B$21,MATCH($C445,'R0.1 Generation process mapping'!$A$9:$A$21,0))</f>
        <v>POWGEN - REN</v>
      </c>
      <c r="C445" s="494" t="s">
        <v>288</v>
      </c>
      <c r="D445" s="39" t="s">
        <v>343</v>
      </c>
      <c r="E445" s="39" t="str">
        <f>INDEX('R0. Region mapping'!$C$9:$C$24,MATCH($D445,'R0. Region mapping'!$A$9:$A$24,0))</f>
        <v>ASI</v>
      </c>
      <c r="F445" s="84"/>
      <c r="G445" s="532">
        <v>0.22</v>
      </c>
      <c r="H445" s="68">
        <v>7</v>
      </c>
      <c r="I445" s="68">
        <v>28.012588913277799</v>
      </c>
      <c r="J445" s="68">
        <v>28.011788912077808</v>
      </c>
      <c r="K445" s="68">
        <v>28.011388912077798</v>
      </c>
      <c r="L445" s="68">
        <v>28.010988912077799</v>
      </c>
      <c r="M445" s="68">
        <v>75.741391765170903</v>
      </c>
      <c r="N445" s="68">
        <v>468.97113407567599</v>
      </c>
      <c r="O445" s="68">
        <v>800.60741471292295</v>
      </c>
      <c r="P445" s="68">
        <v>872.59420563746903</v>
      </c>
      <c r="Q445" s="68">
        <v>944.58099656201512</v>
      </c>
      <c r="R445" s="58"/>
    </row>
    <row r="446" spans="1:18" x14ac:dyDescent="0.3">
      <c r="A446" s="39" t="s">
        <v>252</v>
      </c>
      <c r="B446" s="39" t="str">
        <f>INDEX('R0.1 Generation process mapping'!$B$9:$B$21,MATCH($C446,'R0.1 Generation process mapping'!$A$9:$A$21,0))</f>
        <v>POWGEN - REN</v>
      </c>
      <c r="C446" s="494" t="s">
        <v>288</v>
      </c>
      <c r="D446" s="39" t="s">
        <v>345</v>
      </c>
      <c r="E446" s="39" t="str">
        <f>INDEX('R0. Region mapping'!$C$9:$C$24,MATCH($D446,'R0. Region mapping'!$A$9:$A$24,0))</f>
        <v>LAM</v>
      </c>
      <c r="F446" s="84"/>
      <c r="G446" s="532"/>
      <c r="H446" s="68">
        <v>5.6260603980782399E-2</v>
      </c>
      <c r="I446" s="68">
        <v>5.6260603980782399E-2</v>
      </c>
      <c r="J446" s="68">
        <v>0.34875083081403302</v>
      </c>
      <c r="K446" s="68">
        <v>3.9840007686862893</v>
      </c>
      <c r="L446" s="68">
        <v>24.668282666344421</v>
      </c>
      <c r="M446" s="68">
        <v>152.73990426326401</v>
      </c>
      <c r="N446" s="68">
        <v>945.72562838073702</v>
      </c>
      <c r="O446" s="68">
        <v>5855.6842188421433</v>
      </c>
      <c r="P446" s="68">
        <v>7602.8165147761783</v>
      </c>
      <c r="Q446" s="68">
        <v>7647.7890036247682</v>
      </c>
      <c r="R446" s="58"/>
    </row>
    <row r="447" spans="1:18" x14ac:dyDescent="0.3">
      <c r="A447" s="39" t="s">
        <v>252</v>
      </c>
      <c r="B447" s="39" t="str">
        <f>INDEX('R0.1 Generation process mapping'!$B$9:$B$21,MATCH($C447,'R0.1 Generation process mapping'!$A$9:$A$21,0))</f>
        <v>POWGEN - REN</v>
      </c>
      <c r="C447" s="494" t="s">
        <v>288</v>
      </c>
      <c r="D447" s="39" t="s">
        <v>347</v>
      </c>
      <c r="E447" s="39" t="str">
        <f>INDEX('R0. Region mapping'!$C$9:$C$24,MATCH($D447,'R0. Region mapping'!$A$9:$A$24,0))</f>
        <v>EUR</v>
      </c>
      <c r="F447" s="84"/>
      <c r="G447" s="532"/>
      <c r="H447" s="68">
        <v>2</v>
      </c>
      <c r="I447" s="68">
        <v>6.8985707277525901</v>
      </c>
      <c r="J447" s="68">
        <v>6.8977707265525909</v>
      </c>
      <c r="K447" s="68">
        <v>6.8973707265525901</v>
      </c>
      <c r="L447" s="68">
        <v>6.8969707265525901</v>
      </c>
      <c r="M447" s="68">
        <v>6.8965707265525902</v>
      </c>
      <c r="N447" s="68">
        <v>8.1746222423351504</v>
      </c>
      <c r="O447" s="68">
        <v>50.615506277227702</v>
      </c>
      <c r="P447" s="68">
        <v>68.203868372097205</v>
      </c>
      <c r="Q447" s="68">
        <v>76.103500761034994</v>
      </c>
      <c r="R447" s="58"/>
    </row>
    <row r="448" spans="1:18" x14ac:dyDescent="0.3">
      <c r="A448" s="39" t="s">
        <v>252</v>
      </c>
      <c r="B448" s="39" t="str">
        <f>INDEX('R0.1 Generation process mapping'!$B$9:$B$21,MATCH($C448,'R0.1 Generation process mapping'!$A$9:$A$21,0))</f>
        <v>POWGEN - REN</v>
      </c>
      <c r="C448" s="494" t="s">
        <v>288</v>
      </c>
      <c r="D448" s="39" t="s">
        <v>351</v>
      </c>
      <c r="E448" s="39" t="str">
        <f>INDEX('R0. Region mapping'!$C$9:$C$24,MATCH($D448,'R0. Region mapping'!$A$9:$A$24,0))</f>
        <v>ASI</v>
      </c>
      <c r="F448" s="84"/>
      <c r="G448" s="532">
        <v>0.14000000000000001</v>
      </c>
      <c r="H448" s="68">
        <v>0.32831530542210002</v>
      </c>
      <c r="I448" s="68">
        <v>4.9995849999999997</v>
      </c>
      <c r="J448" s="68">
        <v>4.9987849987999997</v>
      </c>
      <c r="K448" s="68">
        <v>4.9983849988000006</v>
      </c>
      <c r="L448" s="68">
        <v>4.9979849987999998</v>
      </c>
      <c r="M448" s="68">
        <v>7.8416020927069203</v>
      </c>
      <c r="N448" s="68">
        <v>48.553533287381498</v>
      </c>
      <c r="O448" s="68">
        <v>300.63108049169102</v>
      </c>
      <c r="P448" s="68">
        <v>582.67743260318605</v>
      </c>
      <c r="Q448" s="68">
        <v>2504.9070155348154</v>
      </c>
      <c r="R448" s="58"/>
    </row>
    <row r="449" spans="1:18" x14ac:dyDescent="0.3">
      <c r="A449" s="39" t="s">
        <v>252</v>
      </c>
      <c r="B449" s="39" t="str">
        <f>INDEX('R0.1 Generation process mapping'!$B$9:$B$21,MATCH($C449,'R0.1 Generation process mapping'!$A$9:$A$21,0))</f>
        <v>POWGEN - REN</v>
      </c>
      <c r="C449" s="494" t="s">
        <v>288</v>
      </c>
      <c r="D449" s="39" t="s">
        <v>353</v>
      </c>
      <c r="E449" s="39" t="str">
        <f>INDEX('R0. Region mapping'!$C$9:$C$24,MATCH($D449,'R0. Region mapping'!$A$9:$A$24,0))</f>
        <v>ASI</v>
      </c>
      <c r="F449" s="84"/>
      <c r="G449" s="532">
        <v>2.15</v>
      </c>
      <c r="H449" s="68">
        <v>7</v>
      </c>
      <c r="I449" s="68">
        <v>7</v>
      </c>
      <c r="J449" s="68">
        <v>6.9991999988</v>
      </c>
      <c r="K449" s="68">
        <v>6.9987999988</v>
      </c>
      <c r="L449" s="68">
        <v>6.9983999988000001</v>
      </c>
      <c r="M449" s="68">
        <v>6.9979999988000001</v>
      </c>
      <c r="N449" s="68">
        <v>15.80334262085456</v>
      </c>
      <c r="O449" s="68">
        <v>97.850532101211599</v>
      </c>
      <c r="P449" s="68">
        <v>190.490919047674</v>
      </c>
      <c r="Q449" s="68">
        <v>190.49051904767401</v>
      </c>
      <c r="R449" s="58"/>
    </row>
    <row r="450" spans="1:18" x14ac:dyDescent="0.3">
      <c r="A450" s="39" t="s">
        <v>252</v>
      </c>
      <c r="B450" s="39" t="str">
        <f>INDEX('R0.1 Generation process mapping'!$B$9:$B$21,MATCH($C450,'R0.1 Generation process mapping'!$A$9:$A$21,0))</f>
        <v>POWGEN - REN</v>
      </c>
      <c r="C450" s="494" t="s">
        <v>288</v>
      </c>
      <c r="D450" s="39" t="s">
        <v>355</v>
      </c>
      <c r="E450" s="39" t="str">
        <f>INDEX('R0. Region mapping'!$C$9:$C$24,MATCH($D450,'R0. Region mapping'!$A$9:$A$24,0))</f>
        <v>AFR</v>
      </c>
      <c r="F450" s="84">
        <v>5.7077625570776296E-4</v>
      </c>
      <c r="G450" s="532">
        <v>5.7077625570776263E-4</v>
      </c>
      <c r="H450" s="68">
        <v>0.11252120796156452</v>
      </c>
      <c r="I450" s="68">
        <v>0.11244162473558139</v>
      </c>
      <c r="J450" s="68">
        <v>0.11164162353558195</v>
      </c>
      <c r="K450" s="68">
        <v>0.11124162353558213</v>
      </c>
      <c r="L450" s="68">
        <v>0.13649749792954599</v>
      </c>
      <c r="M450" s="68">
        <v>0.84555652949683602</v>
      </c>
      <c r="N450" s="68">
        <v>5.2358631608837003</v>
      </c>
      <c r="O450" s="68">
        <v>32.419484635945999</v>
      </c>
      <c r="P450" s="68">
        <v>32.419084635946</v>
      </c>
      <c r="Q450" s="68">
        <v>32.418684635946001</v>
      </c>
      <c r="R450" s="58"/>
    </row>
    <row r="451" spans="1:18" x14ac:dyDescent="0.3">
      <c r="A451" s="39" t="s">
        <v>252</v>
      </c>
      <c r="B451" s="39" t="str">
        <f>INDEX('R0.1 Generation process mapping'!$B$9:$B$21,MATCH($C451,'R0.1 Generation process mapping'!$A$9:$A$21,0))</f>
        <v>POWGEN - REN</v>
      </c>
      <c r="C451" s="494" t="s">
        <v>288</v>
      </c>
      <c r="D451" s="39" t="s">
        <v>357</v>
      </c>
      <c r="E451" s="39" t="str">
        <f>INDEX('R0. Region mapping'!$C$9:$C$24,MATCH($D451,'R0. Region mapping'!$A$9:$A$24,0))</f>
        <v>LAM</v>
      </c>
      <c r="F451" s="84"/>
      <c r="G451" s="532"/>
      <c r="H451" s="68">
        <v>5.6260603980782399E-2</v>
      </c>
      <c r="I451" s="68">
        <v>5.6260603980782399E-2</v>
      </c>
      <c r="J451" s="68">
        <v>0.34875083081403302</v>
      </c>
      <c r="K451" s="68">
        <v>2.1597732214935101</v>
      </c>
      <c r="L451" s="68">
        <v>13.3731465196455</v>
      </c>
      <c r="M451" s="68">
        <v>55.787814679115399</v>
      </c>
      <c r="N451" s="68">
        <v>63.899256546216598</v>
      </c>
      <c r="O451" s="68">
        <v>66.461062738966604</v>
      </c>
      <c r="P451" s="68">
        <v>66.460662738966576</v>
      </c>
      <c r="Q451" s="68">
        <v>66.460262738966577</v>
      </c>
      <c r="R451" s="58"/>
    </row>
    <row r="452" spans="1:18" x14ac:dyDescent="0.3">
      <c r="A452" s="39" t="s">
        <v>252</v>
      </c>
      <c r="B452" s="39" t="str">
        <f>INDEX('R0.1 Generation process mapping'!$B$9:$B$21,MATCH($C452,'R0.1 Generation process mapping'!$A$9:$A$21,0))</f>
        <v>POWGEN - REN</v>
      </c>
      <c r="C452" s="494" t="s">
        <v>288</v>
      </c>
      <c r="D452" s="39" t="s">
        <v>359</v>
      </c>
      <c r="E452" s="39" t="str">
        <f>INDEX('R0. Region mapping'!$C$9:$C$24,MATCH($D452,'R0. Region mapping'!$A$9:$A$24,0))</f>
        <v>ASI</v>
      </c>
      <c r="F452" s="84"/>
      <c r="G452" s="532"/>
      <c r="H452" s="68"/>
      <c r="I452" s="68"/>
      <c r="J452" s="68">
        <v>4.0000000000000002E-4</v>
      </c>
      <c r="K452" s="68">
        <v>0.36569242394392998</v>
      </c>
      <c r="L452" s="68">
        <v>2.2646711007293701</v>
      </c>
      <c r="M452" s="68">
        <v>14.0226465391427</v>
      </c>
      <c r="N452" s="68">
        <v>86.824931314851398</v>
      </c>
      <c r="O452" s="68">
        <v>144.088548949239</v>
      </c>
      <c r="P452" s="68">
        <v>144.08814894923901</v>
      </c>
      <c r="Q452" s="68">
        <v>228.310502283105</v>
      </c>
      <c r="R452" s="58"/>
    </row>
    <row r="453" spans="1:18" x14ac:dyDescent="0.3">
      <c r="A453" s="39" t="s">
        <v>252</v>
      </c>
      <c r="B453" s="39" t="str">
        <f>INDEX('R0.1 Generation process mapping'!$B$9:$B$21,MATCH($C453,'R0.1 Generation process mapping'!$A$9:$A$21,0))</f>
        <v>POWGEN - REN</v>
      </c>
      <c r="C453" s="494" t="s">
        <v>288</v>
      </c>
      <c r="D453" s="39" t="s">
        <v>361</v>
      </c>
      <c r="E453" s="39" t="str">
        <f>INDEX('R0. Region mapping'!$C$9:$C$24,MATCH($D453,'R0. Region mapping'!$A$9:$A$24,0))</f>
        <v>ASI</v>
      </c>
      <c r="F453" s="84">
        <v>5.7077625570776296E-4</v>
      </c>
      <c r="G453" s="532">
        <v>0.44999999999999996</v>
      </c>
      <c r="H453" s="68">
        <v>0.69362388469457847</v>
      </c>
      <c r="I453" s="68">
        <v>0.69354430146859536</v>
      </c>
      <c r="J453" s="68">
        <v>0.69274430026859524</v>
      </c>
      <c r="K453" s="68">
        <v>1.1304781759888631</v>
      </c>
      <c r="L453" s="68">
        <v>7.0000228969985603</v>
      </c>
      <c r="M453" s="68">
        <v>43.342696728979917</v>
      </c>
      <c r="N453" s="68">
        <v>268.3669539818618</v>
      </c>
      <c r="O453" s="68">
        <v>295.62598321257371</v>
      </c>
      <c r="P453" s="68">
        <v>330.51369552708661</v>
      </c>
      <c r="Q453" s="68">
        <v>450.84969918920149</v>
      </c>
      <c r="R453" s="58"/>
    </row>
    <row r="454" spans="1:18" x14ac:dyDescent="0.3">
      <c r="A454" s="39" t="s">
        <v>252</v>
      </c>
      <c r="B454" s="39" t="str">
        <f>INDEX('R0.1 Generation process mapping'!$B$9:$B$21,MATCH($C454,'R0.1 Generation process mapping'!$A$9:$A$21,0))</f>
        <v>POWGEN - REN</v>
      </c>
      <c r="C454" s="494" t="s">
        <v>288</v>
      </c>
      <c r="D454" s="39" t="s">
        <v>363</v>
      </c>
      <c r="E454" s="39" t="str">
        <f>INDEX('R0. Region mapping'!$C$9:$C$24,MATCH($D454,'R0. Region mapping'!$A$9:$A$24,0))</f>
        <v>NAM</v>
      </c>
      <c r="F454" s="84">
        <v>0.24931506849315099</v>
      </c>
      <c r="G454" s="532">
        <v>1.1499999999999999</v>
      </c>
      <c r="H454" s="68">
        <v>7.9999999999999973</v>
      </c>
      <c r="I454" s="68">
        <v>9.999569999999995</v>
      </c>
      <c r="J454" s="68">
        <v>23.39233484715982</v>
      </c>
      <c r="K454" s="68">
        <v>23.391934847159813</v>
      </c>
      <c r="L454" s="68">
        <v>103.607579628587</v>
      </c>
      <c r="M454" s="68">
        <v>641.51122442303006</v>
      </c>
      <c r="N454" s="68">
        <v>1329.922508313804</v>
      </c>
      <c r="O454" s="68">
        <v>1409.9201940553012</v>
      </c>
      <c r="P454" s="68">
        <v>1409.9197940553008</v>
      </c>
      <c r="Q454" s="68">
        <v>1409.9193940553009</v>
      </c>
      <c r="R454" s="58"/>
    </row>
    <row r="455" spans="1:18" x14ac:dyDescent="0.3">
      <c r="A455" s="39" t="s">
        <v>252</v>
      </c>
      <c r="B455" s="39" t="str">
        <f>INDEX('R0.1 Generation process mapping'!$B$9:$B$21,MATCH($C455,'R0.1 Generation process mapping'!$A$9:$A$21,0))</f>
        <v>POWGEN - REN</v>
      </c>
      <c r="C455" s="494" t="s">
        <v>288</v>
      </c>
      <c r="D455" s="39" t="s">
        <v>365</v>
      </c>
      <c r="E455" s="39" t="str">
        <f>INDEX('R0. Region mapping'!$C$9:$C$24,MATCH($D455,'R0. Region mapping'!$A$9:$A$24,0))</f>
        <v>EUR</v>
      </c>
      <c r="F455" s="84">
        <v>0.75811872146118697</v>
      </c>
      <c r="G455" s="532">
        <v>9.5</v>
      </c>
      <c r="H455" s="68">
        <v>68</v>
      </c>
      <c r="I455" s="68">
        <v>81.723762805050171</v>
      </c>
      <c r="J455" s="68">
        <v>81.723362805050144</v>
      </c>
      <c r="K455" s="68">
        <v>81.72296280505013</v>
      </c>
      <c r="L455" s="68">
        <v>81.722562805050202</v>
      </c>
      <c r="M455" s="68">
        <v>333.12363102230302</v>
      </c>
      <c r="N455" s="68">
        <v>398.58138540017501</v>
      </c>
      <c r="O455" s="68">
        <v>398.58098540017511</v>
      </c>
      <c r="P455" s="68">
        <v>398.58058540017396</v>
      </c>
      <c r="Q455" s="68">
        <v>398.58018540017429</v>
      </c>
      <c r="R455" s="58"/>
    </row>
    <row r="456" spans="1:18" x14ac:dyDescent="0.3">
      <c r="A456" s="39" t="s">
        <v>252</v>
      </c>
      <c r="B456" s="39" t="str">
        <f>INDEX('R0.1 Generation process mapping'!$B$9:$B$21,MATCH($C456,'R0.1 Generation process mapping'!$A$9:$A$21,0))</f>
        <v>POWGEN - REN</v>
      </c>
      <c r="C456" s="494" t="s">
        <v>291</v>
      </c>
      <c r="D456" s="39" t="s">
        <v>258</v>
      </c>
      <c r="E456" s="39" t="str">
        <f>INDEX('R0. Region mapping'!$C$9:$C$24,MATCH($D456,'R0. Region mapping'!$A$9:$A$24,0))</f>
        <v>AFR</v>
      </c>
      <c r="F456" s="84"/>
      <c r="G456" s="532"/>
      <c r="H456" s="68"/>
      <c r="I456" s="68"/>
      <c r="J456" s="68">
        <v>4.0000000000000002E-4</v>
      </c>
      <c r="K456" s="68">
        <v>1.2222728421083899</v>
      </c>
      <c r="L456" s="68">
        <v>7.5683912745928597</v>
      </c>
      <c r="M456" s="68">
        <v>46.861883913870997</v>
      </c>
      <c r="N456" s="68">
        <v>290.15683345179502</v>
      </c>
      <c r="O456" s="68">
        <v>1796.5750338917301</v>
      </c>
      <c r="P456" s="68">
        <v>2292.5624455285501</v>
      </c>
      <c r="Q456" s="68">
        <v>2772.0783475491899</v>
      </c>
      <c r="R456" s="58"/>
    </row>
    <row r="457" spans="1:18" x14ac:dyDescent="0.3">
      <c r="A457" s="39" t="s">
        <v>252</v>
      </c>
      <c r="B457" s="39" t="str">
        <f>INDEX('R0.1 Generation process mapping'!$B$9:$B$21,MATCH($C457,'R0.1 Generation process mapping'!$A$9:$A$21,0))</f>
        <v>POWGEN - REN</v>
      </c>
      <c r="C457" s="494" t="s">
        <v>291</v>
      </c>
      <c r="D457" s="39" t="s">
        <v>261</v>
      </c>
      <c r="E457" s="39" t="str">
        <f>INDEX('R0. Region mapping'!$C$9:$C$24,MATCH($D457,'R0. Region mapping'!$A$9:$A$24,0))</f>
        <v>AUS</v>
      </c>
      <c r="F457" s="84"/>
      <c r="G457" s="532"/>
      <c r="H457" s="68"/>
      <c r="I457" s="68">
        <v>1.599994E-3</v>
      </c>
      <c r="J457" s="68">
        <v>1.599994E-3</v>
      </c>
      <c r="K457" s="68">
        <v>1.199994E-3</v>
      </c>
      <c r="L457" s="68">
        <v>7.9999400000000005E-4</v>
      </c>
      <c r="M457" s="68">
        <v>6.6692693552445595E-4</v>
      </c>
      <c r="N457" s="68">
        <v>2.78715223802043E-4</v>
      </c>
      <c r="O457" s="68"/>
      <c r="P457" s="68"/>
      <c r="Q457" s="68"/>
      <c r="R457" s="58"/>
    </row>
    <row r="458" spans="1:18" x14ac:dyDescent="0.3">
      <c r="A458" s="39" t="s">
        <v>252</v>
      </c>
      <c r="B458" s="39" t="str">
        <f>INDEX('R0.1 Generation process mapping'!$B$9:$B$21,MATCH($C458,'R0.1 Generation process mapping'!$A$9:$A$21,0))</f>
        <v>POWGEN - REN</v>
      </c>
      <c r="C458" s="494" t="s">
        <v>291</v>
      </c>
      <c r="D458" s="39" t="s">
        <v>343</v>
      </c>
      <c r="E458" s="39" t="str">
        <f>INDEX('R0. Region mapping'!$C$9:$C$24,MATCH($D458,'R0. Region mapping'!$A$9:$A$24,0))</f>
        <v>ASI</v>
      </c>
      <c r="F458" s="84"/>
      <c r="G458" s="532"/>
      <c r="H458" s="68"/>
      <c r="I458" s="68">
        <v>4.9599850000000001E-2</v>
      </c>
      <c r="J458" s="68">
        <v>0.307509197790577</v>
      </c>
      <c r="K458" s="68">
        <v>1.90441590018292</v>
      </c>
      <c r="L458" s="68">
        <v>11.792041292560301</v>
      </c>
      <c r="M458" s="68">
        <v>73.013611565590097</v>
      </c>
      <c r="N458" s="68">
        <v>333.33473333333302</v>
      </c>
      <c r="O458" s="68">
        <v>388.890455555556</v>
      </c>
      <c r="P458" s="68">
        <v>444.44617777777802</v>
      </c>
      <c r="Q458" s="68">
        <v>500.00189999999998</v>
      </c>
      <c r="R458" s="58"/>
    </row>
    <row r="459" spans="1:18" x14ac:dyDescent="0.3">
      <c r="A459" s="39" t="s">
        <v>252</v>
      </c>
      <c r="B459" s="39" t="str">
        <f>INDEX('R0.1 Generation process mapping'!$B$9:$B$21,MATCH($C459,'R0.1 Generation process mapping'!$A$9:$A$21,0))</f>
        <v>POWGEN - REN</v>
      </c>
      <c r="C459" s="494" t="s">
        <v>291</v>
      </c>
      <c r="D459" s="39" t="s">
        <v>347</v>
      </c>
      <c r="E459" s="39" t="str">
        <f>INDEX('R0. Region mapping'!$C$9:$C$24,MATCH($D459,'R0. Region mapping'!$A$9:$A$24,0))</f>
        <v>EUR</v>
      </c>
      <c r="F459" s="84">
        <v>11.1111111111111</v>
      </c>
      <c r="G459" s="532">
        <v>11.1111111111111</v>
      </c>
      <c r="H459" s="68">
        <v>11.1111111111111</v>
      </c>
      <c r="I459" s="68">
        <v>11.110711111111099</v>
      </c>
      <c r="J459" s="68">
        <v>11.109911109911099</v>
      </c>
      <c r="K459" s="68">
        <v>11.1095111099111</v>
      </c>
      <c r="L459" s="68">
        <v>11.109111109911099</v>
      </c>
      <c r="M459" s="68">
        <v>11.1087111099111</v>
      </c>
      <c r="N459" s="68">
        <v>11.108311109911099</v>
      </c>
      <c r="O459" s="68">
        <v>11.1079111099111</v>
      </c>
      <c r="P459" s="68">
        <v>43.963189193600698</v>
      </c>
      <c r="Q459" s="68">
        <v>272.20887977488002</v>
      </c>
      <c r="R459" s="58"/>
    </row>
    <row r="460" spans="1:18" x14ac:dyDescent="0.3">
      <c r="A460" s="39" t="s">
        <v>252</v>
      </c>
      <c r="B460" s="39" t="str">
        <f>INDEX('R0.1 Generation process mapping'!$B$9:$B$21,MATCH($C460,'R0.1 Generation process mapping'!$A$9:$A$21,0))</f>
        <v>POWGEN - REN</v>
      </c>
      <c r="C460" s="494" t="s">
        <v>291</v>
      </c>
      <c r="D460" s="39" t="s">
        <v>351</v>
      </c>
      <c r="E460" s="39" t="str">
        <f>INDEX('R0. Region mapping'!$C$9:$C$24,MATCH($D460,'R0. Region mapping'!$A$9:$A$24,0))</f>
        <v>ASI</v>
      </c>
      <c r="F460" s="84"/>
      <c r="G460" s="532"/>
      <c r="H460" s="68"/>
      <c r="I460" s="68"/>
      <c r="J460" s="68">
        <v>4.0000000000000002E-4</v>
      </c>
      <c r="K460" s="68">
        <v>1.4041692545615601</v>
      </c>
      <c r="L460" s="68">
        <v>8.6946459166830898</v>
      </c>
      <c r="M460" s="68">
        <v>53.835355802198102</v>
      </c>
      <c r="N460" s="68">
        <v>333.33473333333302</v>
      </c>
      <c r="O460" s="68">
        <v>388.890455555556</v>
      </c>
      <c r="P460" s="68">
        <v>444.44617777777802</v>
      </c>
      <c r="Q460" s="68">
        <v>500.00189999999998</v>
      </c>
      <c r="R460" s="58"/>
    </row>
    <row r="461" spans="1:18" x14ac:dyDescent="0.3">
      <c r="A461" s="39" t="s">
        <v>252</v>
      </c>
      <c r="B461" s="39" t="str">
        <f>INDEX('R0.1 Generation process mapping'!$B$9:$B$21,MATCH($C461,'R0.1 Generation process mapping'!$A$9:$A$21,0))</f>
        <v>POWGEN - REN</v>
      </c>
      <c r="C461" s="494" t="s">
        <v>291</v>
      </c>
      <c r="D461" s="39" t="s">
        <v>355</v>
      </c>
      <c r="E461" s="39" t="str">
        <f>INDEX('R0. Region mapping'!$C$9:$C$24,MATCH($D461,'R0. Region mapping'!$A$9:$A$24,0))</f>
        <v>AFR</v>
      </c>
      <c r="F461" s="84"/>
      <c r="G461" s="532"/>
      <c r="H461" s="68"/>
      <c r="I461" s="68"/>
      <c r="J461" s="68">
        <v>4.0000000000000002E-4</v>
      </c>
      <c r="K461" s="68">
        <v>0.62190976499560202</v>
      </c>
      <c r="L461" s="68">
        <v>3.8511013433694901</v>
      </c>
      <c r="M461" s="68">
        <v>23.8454044540944</v>
      </c>
      <c r="N461" s="68">
        <v>147.64485926527601</v>
      </c>
      <c r="O461" s="68">
        <v>914.17845269293002</v>
      </c>
      <c r="P461" s="68">
        <v>1152.2180571036799</v>
      </c>
      <c r="Q461" s="68">
        <v>1266.8278051321099</v>
      </c>
      <c r="R461" s="58"/>
    </row>
    <row r="462" spans="1:18" x14ac:dyDescent="0.3">
      <c r="A462" s="39" t="s">
        <v>252</v>
      </c>
      <c r="B462" s="39" t="str">
        <f>INDEX('R0.1 Generation process mapping'!$B$9:$B$21,MATCH($C462,'R0.1 Generation process mapping'!$A$9:$A$21,0))</f>
        <v>POWGEN - REN</v>
      </c>
      <c r="C462" s="494" t="s">
        <v>291</v>
      </c>
      <c r="D462" s="39" t="s">
        <v>359</v>
      </c>
      <c r="E462" s="39" t="str">
        <f>INDEX('R0. Region mapping'!$C$9:$C$24,MATCH($D462,'R0. Region mapping'!$A$9:$A$24,0))</f>
        <v>ASI</v>
      </c>
      <c r="F462" s="84"/>
      <c r="G462" s="532"/>
      <c r="H462" s="68"/>
      <c r="I462" s="68"/>
      <c r="J462" s="68">
        <v>4.0000000000000002E-4</v>
      </c>
      <c r="K462" s="68">
        <v>0.26451545380803998</v>
      </c>
      <c r="L462" s="68">
        <v>1.6382099696309</v>
      </c>
      <c r="M462" s="68">
        <v>10.1437643365025</v>
      </c>
      <c r="N462" s="68">
        <v>62.8079151025645</v>
      </c>
      <c r="O462" s="68">
        <v>388.89045555555498</v>
      </c>
      <c r="P462" s="68">
        <v>444.44617777777802</v>
      </c>
      <c r="Q462" s="68">
        <v>500.00189999999998</v>
      </c>
      <c r="R462" s="58"/>
    </row>
    <row r="463" spans="1:18" x14ac:dyDescent="0.3">
      <c r="A463" s="39" t="s">
        <v>252</v>
      </c>
      <c r="B463" s="39" t="str">
        <f>INDEX('R0.1 Generation process mapping'!$B$9:$B$21,MATCH($C463,'R0.1 Generation process mapping'!$A$9:$A$21,0))</f>
        <v>POWGEN - REN</v>
      </c>
      <c r="C463" s="494" t="s">
        <v>291</v>
      </c>
      <c r="D463" s="39" t="s">
        <v>361</v>
      </c>
      <c r="E463" s="39" t="str">
        <f>INDEX('R0. Region mapping'!$C$9:$C$24,MATCH($D463,'R0. Region mapping'!$A$9:$A$24,0))</f>
        <v>ASI</v>
      </c>
      <c r="F463" s="84"/>
      <c r="G463" s="532"/>
      <c r="H463" s="68"/>
      <c r="I463" s="68"/>
      <c r="J463" s="68"/>
      <c r="K463" s="68"/>
      <c r="L463" s="68">
        <v>4.0000000000000002E-4</v>
      </c>
      <c r="M463" s="68">
        <v>4.0000000000000002E-4</v>
      </c>
      <c r="N463" s="68">
        <v>4.0000000000000002E-4</v>
      </c>
      <c r="O463" s="68">
        <v>4.0000000000000002E-4</v>
      </c>
      <c r="P463" s="68">
        <v>4.0000000000000002E-4</v>
      </c>
      <c r="Q463" s="68">
        <v>4.0000000000000002E-4</v>
      </c>
      <c r="R463" s="58"/>
    </row>
    <row r="464" spans="1:18" x14ac:dyDescent="0.3">
      <c r="A464" s="39" t="s">
        <v>252</v>
      </c>
      <c r="B464" s="39" t="str">
        <f>INDEX('R0.1 Generation process mapping'!$B$9:$B$21,MATCH($C464,'R0.1 Generation process mapping'!$A$9:$A$21,0))</f>
        <v>POWGEN - REN</v>
      </c>
      <c r="C464" s="494" t="s">
        <v>291</v>
      </c>
      <c r="D464" s="39" t="s">
        <v>363</v>
      </c>
      <c r="E464" s="39" t="str">
        <f>INDEX('R0. Region mapping'!$C$9:$C$24,MATCH($D464,'R0. Region mapping'!$A$9:$A$24,0))</f>
        <v>NAM</v>
      </c>
      <c r="F464" s="84">
        <v>0.1</v>
      </c>
      <c r="G464" s="532">
        <v>9.9999999999999978E-2</v>
      </c>
      <c r="H464" s="68">
        <v>0.1</v>
      </c>
      <c r="I464" s="68">
        <v>9.9599999999999994E-2</v>
      </c>
      <c r="J464" s="68">
        <v>0.22685264767639529</v>
      </c>
      <c r="K464" s="68">
        <v>1.4050118011358101</v>
      </c>
      <c r="L464" s="68">
        <v>8.6998627429944406</v>
      </c>
      <c r="M464" s="68">
        <v>53.867657015679498</v>
      </c>
      <c r="N464" s="68">
        <v>333.53473393333297</v>
      </c>
      <c r="O464" s="68">
        <v>333.53433393333302</v>
      </c>
      <c r="P464" s="68">
        <v>333.533933933333</v>
      </c>
      <c r="Q464" s="68">
        <v>333.53353393333299</v>
      </c>
      <c r="R464" s="58"/>
    </row>
    <row r="465" spans="1:18" x14ac:dyDescent="0.3">
      <c r="A465" s="39" t="s">
        <v>252</v>
      </c>
      <c r="B465" s="39" t="str">
        <f>INDEX('R0.1 Generation process mapping'!$B$9:$B$21,MATCH($C465,'R0.1 Generation process mapping'!$A$9:$A$21,0))</f>
        <v>POWGEN - REN</v>
      </c>
      <c r="C465" s="494" t="s">
        <v>291</v>
      </c>
      <c r="D465" s="39" t="s">
        <v>365</v>
      </c>
      <c r="E465" s="39" t="str">
        <f>INDEX('R0. Region mapping'!$C$9:$C$24,MATCH($D465,'R0. Region mapping'!$A$9:$A$24,0))</f>
        <v>EUR</v>
      </c>
      <c r="F465" s="84">
        <v>1.2999999999999999E-2</v>
      </c>
      <c r="G465" s="532">
        <v>1.2999999999999968E-2</v>
      </c>
      <c r="H465" s="68">
        <v>1.038400000000002</v>
      </c>
      <c r="I465" s="68">
        <v>1.7995946000000003</v>
      </c>
      <c r="J465" s="68">
        <v>1.7987945987999969</v>
      </c>
      <c r="K465" s="68">
        <v>1.7983945988000034</v>
      </c>
      <c r="L465" s="68">
        <v>1.7979945987999999</v>
      </c>
      <c r="M465" s="68">
        <v>1.7975945987999999</v>
      </c>
      <c r="N465" s="68">
        <v>1.7971945988</v>
      </c>
      <c r="O465" s="68">
        <v>1.7967945988</v>
      </c>
      <c r="P465" s="68">
        <v>1.7963945988000001</v>
      </c>
      <c r="Q465" s="68">
        <v>1.7959945987999999</v>
      </c>
      <c r="R465" s="58"/>
    </row>
    <row r="466" spans="1:18" x14ac:dyDescent="0.3">
      <c r="A466" s="39" t="s">
        <v>252</v>
      </c>
      <c r="B466" s="39" t="str">
        <f>INDEX('R0.1 Generation process mapping'!$B$9:$B$21,MATCH($C466,'R0.1 Generation process mapping'!$A$9:$A$21,0))</f>
        <v>POWGEN - REN</v>
      </c>
      <c r="C466" s="494" t="s">
        <v>375</v>
      </c>
      <c r="D466" s="39" t="s">
        <v>341</v>
      </c>
      <c r="E466" s="39" t="str">
        <f>INDEX('R0. Region mapping'!$C$9:$C$24,MATCH($D466,'R0. Region mapping'!$A$9:$A$24,0))</f>
        <v>NAM</v>
      </c>
      <c r="F466" s="84">
        <v>1.76940639269406E-2</v>
      </c>
      <c r="G466" s="532">
        <v>1.70772939255713E-2</v>
      </c>
      <c r="H466" s="68">
        <v>1.55353689221481E-2</v>
      </c>
      <c r="I466" s="68">
        <v>1.3068288916671E-2</v>
      </c>
      <c r="J466" s="68">
        <v>8.7121926111140002E-3</v>
      </c>
      <c r="K466" s="68">
        <v>4.3560963055570001E-3</v>
      </c>
      <c r="L466" s="68"/>
      <c r="M466" s="68"/>
      <c r="N466" s="68"/>
      <c r="O466" s="68"/>
      <c r="P466" s="68"/>
      <c r="Q466" s="68"/>
      <c r="R466" s="58"/>
    </row>
    <row r="467" spans="1:18" x14ac:dyDescent="0.3">
      <c r="A467" s="39" t="s">
        <v>252</v>
      </c>
      <c r="B467" s="39" t="str">
        <f>INDEX('R0.1 Generation process mapping'!$B$9:$B$21,MATCH($C467,'R0.1 Generation process mapping'!$A$9:$A$21,0))</f>
        <v>POWGEN - REN</v>
      </c>
      <c r="C467" s="494" t="s">
        <v>375</v>
      </c>
      <c r="D467" s="39" t="s">
        <v>365</v>
      </c>
      <c r="E467" s="39" t="str">
        <f>INDEX('R0. Region mapping'!$C$9:$C$24,MATCH($D467,'R0. Region mapping'!$A$9:$A$24,0))</f>
        <v>EUR</v>
      </c>
      <c r="F467" s="84">
        <v>0.30479452054794498</v>
      </c>
      <c r="G467" s="532">
        <v>0.29417015987919698</v>
      </c>
      <c r="H467" s="68">
        <v>0.26760925820732601</v>
      </c>
      <c r="I467" s="68">
        <v>0.225111815532332</v>
      </c>
      <c r="J467" s="68">
        <v>0.15007454368822101</v>
      </c>
      <c r="K467" s="68">
        <v>7.5037271844110701E-2</v>
      </c>
      <c r="L467" s="68"/>
      <c r="M467" s="68"/>
      <c r="N467" s="68"/>
      <c r="O467" s="68"/>
      <c r="P467" s="68"/>
      <c r="Q467" s="68"/>
      <c r="R467" s="58"/>
    </row>
    <row r="468" spans="1:18" x14ac:dyDescent="0.3">
      <c r="A468" s="39" t="s">
        <v>252</v>
      </c>
      <c r="B468" s="39" t="str">
        <f>INDEX('R0.1 Generation process mapping'!$B$9:$B$21,MATCH($C468,'R0.1 Generation process mapping'!$A$9:$A$21,0))</f>
        <v>POWGEN - REN</v>
      </c>
      <c r="C468" s="494" t="s">
        <v>289</v>
      </c>
      <c r="D468" s="39" t="s">
        <v>258</v>
      </c>
      <c r="E468" s="39" t="str">
        <f>INDEX('R0. Region mapping'!$C$9:$C$24,MATCH($D468,'R0. Region mapping'!$A$9:$A$24,0))</f>
        <v>AFR</v>
      </c>
      <c r="F468" s="84">
        <v>0.47488584474885798</v>
      </c>
      <c r="G468" s="532">
        <v>1.0413832775112302</v>
      </c>
      <c r="H468" s="68">
        <v>1</v>
      </c>
      <c r="I468" s="68">
        <v>1.34232322896804</v>
      </c>
      <c r="J468" s="68">
        <v>2.186903095064586</v>
      </c>
      <c r="K468" s="68">
        <v>3.5626347008336632</v>
      </c>
      <c r="L468" s="68">
        <v>5.8035565213588098</v>
      </c>
      <c r="M468" s="68">
        <v>9.4537820338405396</v>
      </c>
      <c r="N468" s="68">
        <v>15.399614757647999</v>
      </c>
      <c r="O468" s="68">
        <v>25.0847497331754</v>
      </c>
      <c r="P468" s="68">
        <v>40.8608140544262</v>
      </c>
      <c r="Q468" s="68">
        <v>66.558360459007105</v>
      </c>
      <c r="R468" s="58"/>
    </row>
    <row r="469" spans="1:18" x14ac:dyDescent="0.3">
      <c r="A469" s="39" t="s">
        <v>252</v>
      </c>
      <c r="B469" s="39" t="str">
        <f>INDEX('R0.1 Generation process mapping'!$B$9:$B$21,MATCH($C469,'R0.1 Generation process mapping'!$A$9:$A$21,0))</f>
        <v>POWGEN - REN</v>
      </c>
      <c r="C469" s="494" t="s">
        <v>289</v>
      </c>
      <c r="D469" s="39" t="s">
        <v>261</v>
      </c>
      <c r="E469" s="39" t="str">
        <f>INDEX('R0. Region mapping'!$C$9:$C$24,MATCH($D469,'R0. Region mapping'!$A$9:$A$24,0))</f>
        <v>AUS</v>
      </c>
      <c r="F469" s="84">
        <v>0.85445205479452002</v>
      </c>
      <c r="G469" s="532">
        <v>3.074460055810472</v>
      </c>
      <c r="H469" s="68">
        <v>3.0000000000000018</v>
      </c>
      <c r="I469" s="68">
        <v>2.8808639107032499</v>
      </c>
      <c r="J469" s="68">
        <v>4.6930237446215664</v>
      </c>
      <c r="K469" s="68">
        <v>7.6448411609530229</v>
      </c>
      <c r="L469" s="68">
        <v>12.4530406896434</v>
      </c>
      <c r="M469" s="68">
        <v>20.285091066401002</v>
      </c>
      <c r="N469" s="68">
        <v>33.042675841751603</v>
      </c>
      <c r="O469" s="68">
        <v>53.823437132978</v>
      </c>
      <c r="P469" s="68">
        <v>63.287231093225103</v>
      </c>
      <c r="Q469" s="68">
        <v>70.800977624987894</v>
      </c>
      <c r="R469" s="58"/>
    </row>
    <row r="470" spans="1:18" x14ac:dyDescent="0.3">
      <c r="A470" s="39" t="s">
        <v>252</v>
      </c>
      <c r="B470" s="39" t="str">
        <f>INDEX('R0.1 Generation process mapping'!$B$9:$B$21,MATCH($C470,'R0.1 Generation process mapping'!$A$9:$A$21,0))</f>
        <v>POWGEN - REN</v>
      </c>
      <c r="C470" s="494" t="s">
        <v>289</v>
      </c>
      <c r="D470" s="39" t="s">
        <v>341</v>
      </c>
      <c r="E470" s="39" t="str">
        <f>INDEX('R0. Region mapping'!$C$9:$C$24,MATCH($D470,'R0. Region mapping'!$A$9:$A$24,0))</f>
        <v>NAM</v>
      </c>
      <c r="F470" s="84">
        <v>0.83961187214611899</v>
      </c>
      <c r="G470" s="532">
        <v>6.0731668283882403</v>
      </c>
      <c r="H470" s="68">
        <v>5.9999999999999964</v>
      </c>
      <c r="I470" s="68">
        <v>5.8829330745788058</v>
      </c>
      <c r="J470" s="68">
        <v>9.5830780748727147</v>
      </c>
      <c r="K470" s="68">
        <v>15.610224384148861</v>
      </c>
      <c r="L470" s="68">
        <v>25.427810622130298</v>
      </c>
      <c r="M470" s="68">
        <v>41.419624093102399</v>
      </c>
      <c r="N470" s="68">
        <v>67.468603128395998</v>
      </c>
      <c r="O470" s="68">
        <v>109.899645112024</v>
      </c>
      <c r="P470" s="68">
        <v>179.01534140772301</v>
      </c>
      <c r="Q470" s="68">
        <v>291.59752772976998</v>
      </c>
      <c r="R470" s="58"/>
    </row>
    <row r="471" spans="1:18" x14ac:dyDescent="0.3">
      <c r="A471" s="39" t="s">
        <v>252</v>
      </c>
      <c r="B471" s="39" t="str">
        <f>INDEX('R0.1 Generation process mapping'!$B$9:$B$21,MATCH($C471,'R0.1 Generation process mapping'!$A$9:$A$21,0))</f>
        <v>POWGEN - REN</v>
      </c>
      <c r="C471" s="494" t="s">
        <v>289</v>
      </c>
      <c r="D471" s="39" t="s">
        <v>343</v>
      </c>
      <c r="E471" s="39" t="str">
        <f>INDEX('R0. Region mapping'!$C$9:$C$24,MATCH($D471,'R0. Region mapping'!$A$9:$A$24,0))</f>
        <v>ASI</v>
      </c>
      <c r="F471" s="84"/>
      <c r="G471" s="532">
        <v>44.223670504200001</v>
      </c>
      <c r="H471" s="68">
        <v>44.223670504200001</v>
      </c>
      <c r="I471" s="68">
        <v>151.19135805839201</v>
      </c>
      <c r="J471" s="68">
        <v>246.2751907565</v>
      </c>
      <c r="K471" s="68">
        <v>401.15673493185199</v>
      </c>
      <c r="L471" s="68">
        <v>653.44245002607602</v>
      </c>
      <c r="M471" s="68">
        <v>1064.38929575576</v>
      </c>
      <c r="N471" s="68">
        <v>1733.77840465599</v>
      </c>
      <c r="O471" s="68">
        <v>2824.1427273669001</v>
      </c>
      <c r="P471" s="68">
        <v>4600.2313138605296</v>
      </c>
      <c r="Q471" s="68">
        <v>7493.2924690807504</v>
      </c>
      <c r="R471" s="58"/>
    </row>
    <row r="472" spans="1:18" x14ac:dyDescent="0.3">
      <c r="A472" s="39" t="s">
        <v>252</v>
      </c>
      <c r="B472" s="39" t="str">
        <f>INDEX('R0.1 Generation process mapping'!$B$9:$B$21,MATCH($C472,'R0.1 Generation process mapping'!$A$9:$A$21,0))</f>
        <v>POWGEN - REN</v>
      </c>
      <c r="C472" s="494" t="s">
        <v>289</v>
      </c>
      <c r="D472" s="39" t="s">
        <v>345</v>
      </c>
      <c r="E472" s="39" t="str">
        <f>INDEX('R0. Region mapping'!$C$9:$C$24,MATCH($D472,'R0. Region mapping'!$A$9:$A$24,0))</f>
        <v>LAM</v>
      </c>
      <c r="F472" s="84">
        <v>0.212899543378995</v>
      </c>
      <c r="G472" s="532">
        <v>4.0185528395573185</v>
      </c>
      <c r="H472" s="68">
        <v>4</v>
      </c>
      <c r="I472" s="68">
        <v>12.09842181524254</v>
      </c>
      <c r="J472" s="68">
        <v>19.707454287335594</v>
      </c>
      <c r="K472" s="68">
        <v>32.101766396102946</v>
      </c>
      <c r="L472" s="68">
        <v>52.290794792676699</v>
      </c>
      <c r="M472" s="68">
        <v>85.176594667712905</v>
      </c>
      <c r="N472" s="68">
        <v>138.744097381438</v>
      </c>
      <c r="O472" s="68">
        <v>225.99991472171001</v>
      </c>
      <c r="P472" s="68">
        <v>368.130446742353</v>
      </c>
      <c r="Q472" s="68">
        <v>599.64610665179805</v>
      </c>
      <c r="R472" s="58"/>
    </row>
    <row r="473" spans="1:18" x14ac:dyDescent="0.3">
      <c r="A473" s="39" t="s">
        <v>252</v>
      </c>
      <c r="B473" s="39" t="str">
        <f>INDEX('R0.1 Generation process mapping'!$B$9:$B$21,MATCH($C473,'R0.1 Generation process mapping'!$A$9:$A$21,0))</f>
        <v>POWGEN - REN</v>
      </c>
      <c r="C473" s="494" t="s">
        <v>289</v>
      </c>
      <c r="D473" s="39" t="s">
        <v>347</v>
      </c>
      <c r="E473" s="39" t="str">
        <f>INDEX('R0. Region mapping'!$C$9:$C$24,MATCH($D473,'R0. Region mapping'!$A$9:$A$24,0))</f>
        <v>EUR</v>
      </c>
      <c r="F473" s="84">
        <v>9.4748858447488593E-2</v>
      </c>
      <c r="G473" s="532">
        <v>0.39744615456918853</v>
      </c>
      <c r="H473" s="68">
        <v>3.0747800054974381</v>
      </c>
      <c r="I473" s="68">
        <v>3.0615691899842377</v>
      </c>
      <c r="J473" s="68">
        <v>4.9873736030726885</v>
      </c>
      <c r="K473" s="68">
        <v>8.1243060637767481</v>
      </c>
      <c r="L473" s="68">
        <v>13.2340384935813</v>
      </c>
      <c r="M473" s="68">
        <v>21.557254192760499</v>
      </c>
      <c r="N473" s="68">
        <v>35.114895522662998</v>
      </c>
      <c r="O473" s="68">
        <v>57.198864636716998</v>
      </c>
      <c r="P473" s="68">
        <v>93.171323264518506</v>
      </c>
      <c r="Q473" s="68">
        <v>151.766667835318</v>
      </c>
      <c r="R473" s="58"/>
    </row>
    <row r="474" spans="1:18" x14ac:dyDescent="0.3">
      <c r="A474" s="39" t="s">
        <v>252</v>
      </c>
      <c r="B474" s="39" t="str">
        <f>INDEX('R0.1 Generation process mapping'!$B$9:$B$21,MATCH($C474,'R0.1 Generation process mapping'!$A$9:$A$21,0))</f>
        <v>POWGEN - REN</v>
      </c>
      <c r="C474" s="494" t="s">
        <v>289</v>
      </c>
      <c r="D474" s="39" t="s">
        <v>349</v>
      </c>
      <c r="E474" s="39" t="str">
        <f>INDEX('R0. Region mapping'!$C$9:$C$24,MATCH($D474,'R0. Region mapping'!$A$9:$A$24,0))</f>
        <v>ASI</v>
      </c>
      <c r="F474" s="84">
        <v>8.3904109589041098E-2</v>
      </c>
      <c r="G474" s="532">
        <v>8.0979426034160903E-2</v>
      </c>
      <c r="H474" s="68">
        <v>7.3667717146960507E-2</v>
      </c>
      <c r="I474" s="68">
        <v>6.19689829274397E-2</v>
      </c>
      <c r="J474" s="68">
        <v>0.10134094331736951</v>
      </c>
      <c r="K474" s="68">
        <v>0.16547371804222091</v>
      </c>
      <c r="L474" s="68">
        <v>0.26993925019185799</v>
      </c>
      <c r="M474" s="68">
        <v>0.44010259419385001</v>
      </c>
      <c r="N474" s="68">
        <v>0.717280750913174</v>
      </c>
      <c r="O474" s="68">
        <v>1.1687747610533601</v>
      </c>
      <c r="P474" s="68">
        <v>1.9042109281929001</v>
      </c>
      <c r="Q474" s="68">
        <v>3.1021589491842998</v>
      </c>
      <c r="R474" s="58"/>
    </row>
    <row r="475" spans="1:18" x14ac:dyDescent="0.3">
      <c r="A475" s="39" t="s">
        <v>252</v>
      </c>
      <c r="B475" s="39" t="str">
        <f>INDEX('R0.1 Generation process mapping'!$B$9:$B$21,MATCH($C475,'R0.1 Generation process mapping'!$A$9:$A$21,0))</f>
        <v>POWGEN - REN</v>
      </c>
      <c r="C475" s="494" t="s">
        <v>289</v>
      </c>
      <c r="D475" s="39" t="s">
        <v>351</v>
      </c>
      <c r="E475" s="39" t="str">
        <f>INDEX('R0. Region mapping'!$C$9:$C$24,MATCH($D475,'R0. Region mapping'!$A$9:$A$24,0))</f>
        <v>ASI</v>
      </c>
      <c r="F475" s="84">
        <v>3.4041095890410999</v>
      </c>
      <c r="G475" s="532">
        <v>18.29664647485215</v>
      </c>
      <c r="H475" s="68">
        <v>18.000000000000011</v>
      </c>
      <c r="I475" s="68">
        <v>20.790970868945301</v>
      </c>
      <c r="J475" s="68">
        <v>33.866700733911401</v>
      </c>
      <c r="K475" s="68">
        <v>55.1656868521479</v>
      </c>
      <c r="L475" s="68">
        <v>89.859490895950699</v>
      </c>
      <c r="M475" s="68">
        <v>146.37204188537001</v>
      </c>
      <c r="N475" s="68">
        <v>238.42503253752301</v>
      </c>
      <c r="O475" s="68">
        <v>388.36965438960698</v>
      </c>
      <c r="P475" s="68">
        <v>632.61364323864302</v>
      </c>
      <c r="Q475" s="68">
        <v>1030.4613642975301</v>
      </c>
      <c r="R475" s="58"/>
    </row>
    <row r="476" spans="1:18" x14ac:dyDescent="0.3">
      <c r="A476" s="39" t="s">
        <v>252</v>
      </c>
      <c r="B476" s="39" t="str">
        <f>INDEX('R0.1 Generation process mapping'!$B$9:$B$21,MATCH($C476,'R0.1 Generation process mapping'!$A$9:$A$21,0))</f>
        <v>POWGEN - REN</v>
      </c>
      <c r="C476" s="494" t="s">
        <v>289</v>
      </c>
      <c r="D476" s="39" t="s">
        <v>353</v>
      </c>
      <c r="E476" s="39" t="str">
        <f>INDEX('R0. Region mapping'!$C$9:$C$24,MATCH($D476,'R0. Region mapping'!$A$9:$A$24,0))</f>
        <v>ASI</v>
      </c>
      <c r="F476" s="84">
        <v>3.4246575342465799E-3</v>
      </c>
      <c r="G476" s="532">
        <v>1.533305282695272</v>
      </c>
      <c r="H476" s="68">
        <v>3.0000000000000049</v>
      </c>
      <c r="I476" s="68">
        <v>2.9995225006441064</v>
      </c>
      <c r="J476" s="68">
        <v>4.8863060841972077</v>
      </c>
      <c r="K476" s="68">
        <v>7.9596777253387589</v>
      </c>
      <c r="L476" s="68">
        <v>12.9658762776844</v>
      </c>
      <c r="M476" s="68">
        <v>21.120446200181199</v>
      </c>
      <c r="N476" s="68">
        <v>34.403381330617201</v>
      </c>
      <c r="O476" s="68">
        <v>56.039882992417702</v>
      </c>
      <c r="P476" s="68">
        <v>91.283464291585702</v>
      </c>
      <c r="Q476" s="68">
        <v>148.69154449819399</v>
      </c>
      <c r="R476" s="58"/>
    </row>
    <row r="477" spans="1:18" x14ac:dyDescent="0.3">
      <c r="A477" s="39" t="s">
        <v>252</v>
      </c>
      <c r="B477" s="39" t="str">
        <f>INDEX('R0.1 Generation process mapping'!$B$9:$B$21,MATCH($C477,'R0.1 Generation process mapping'!$A$9:$A$21,0))</f>
        <v>POWGEN - REN</v>
      </c>
      <c r="C477" s="494" t="s">
        <v>289</v>
      </c>
      <c r="D477" s="39" t="s">
        <v>355</v>
      </c>
      <c r="E477" s="39" t="str">
        <f>INDEX('R0. Region mapping'!$C$9:$C$24,MATCH($D477,'R0. Region mapping'!$A$9:$A$24,0))</f>
        <v>AFR</v>
      </c>
      <c r="F477" s="84">
        <v>3.1963470319634701E-2</v>
      </c>
      <c r="G477" s="532">
        <v>3.0849305155870799E-2</v>
      </c>
      <c r="H477" s="68">
        <v>2.8063892246461102E-2</v>
      </c>
      <c r="I477" s="68">
        <v>3.4732435683865757</v>
      </c>
      <c r="J477" s="68">
        <v>5.6579477860342005</v>
      </c>
      <c r="K477" s="68">
        <v>9.2166007472584255</v>
      </c>
      <c r="L477" s="68">
        <v>15.013271434362199</v>
      </c>
      <c r="M477" s="68">
        <v>24.455437169783899</v>
      </c>
      <c r="N477" s="68">
        <v>39.835730201354203</v>
      </c>
      <c r="O477" s="68">
        <v>64.888606878741797</v>
      </c>
      <c r="P477" s="68">
        <v>105.69710308385601</v>
      </c>
      <c r="Q477" s="68">
        <v>172.16984327923501</v>
      </c>
      <c r="R477" s="58"/>
    </row>
    <row r="478" spans="1:18" x14ac:dyDescent="0.3">
      <c r="A478" s="39" t="s">
        <v>252</v>
      </c>
      <c r="B478" s="39" t="str">
        <f>INDEX('R0.1 Generation process mapping'!$B$9:$B$21,MATCH($C478,'R0.1 Generation process mapping'!$A$9:$A$21,0))</f>
        <v>POWGEN - REN</v>
      </c>
      <c r="C478" s="494" t="s">
        <v>289</v>
      </c>
      <c r="D478" s="39" t="s">
        <v>357</v>
      </c>
      <c r="E478" s="39" t="str">
        <f>INDEX('R0. Region mapping'!$C$9:$C$24,MATCH($D478,'R0. Region mapping'!$A$9:$A$24,0))</f>
        <v>LAM</v>
      </c>
      <c r="F478" s="84">
        <v>2.85388127853881E-3</v>
      </c>
      <c r="G478" s="532">
        <v>9.251440224605989E-2</v>
      </c>
      <c r="H478" s="68">
        <v>0.14706508226486262</v>
      </c>
      <c r="I478" s="68">
        <v>0.74614237068687295</v>
      </c>
      <c r="J478" s="68">
        <v>1.2157872984228313</v>
      </c>
      <c r="K478" s="68">
        <v>1.9807893977052056</v>
      </c>
      <c r="L478" s="68">
        <v>3.2268972066997401</v>
      </c>
      <c r="M478" s="68">
        <v>5.2566755211563398</v>
      </c>
      <c r="N478" s="68">
        <v>8.5629705111240693</v>
      </c>
      <c r="O478" s="68">
        <v>13.9485766548237</v>
      </c>
      <c r="P478" s="68">
        <v>22.721161564235601</v>
      </c>
      <c r="Q478" s="68">
        <v>37.010777986125397</v>
      </c>
      <c r="R478" s="58"/>
    </row>
    <row r="479" spans="1:18" x14ac:dyDescent="0.3">
      <c r="A479" s="39" t="s">
        <v>252</v>
      </c>
      <c r="B479" s="39" t="str">
        <f>INDEX('R0.1 Generation process mapping'!$B$9:$B$21,MATCH($C479,'R0.1 Generation process mapping'!$A$9:$A$21,0))</f>
        <v>POWGEN - REN</v>
      </c>
      <c r="C479" s="494" t="s">
        <v>289</v>
      </c>
      <c r="D479" s="39" t="s">
        <v>359</v>
      </c>
      <c r="E479" s="39" t="str">
        <f>INDEX('R0. Region mapping'!$C$9:$C$24,MATCH($D479,'R0. Region mapping'!$A$9:$A$24,0))</f>
        <v>ASI</v>
      </c>
      <c r="F479" s="84">
        <v>1.14155251141553E-3</v>
      </c>
      <c r="G479" s="532">
        <v>1.10176089842396E-3</v>
      </c>
      <c r="H479" s="68">
        <v>1.0022818659450399E-3</v>
      </c>
      <c r="I479" s="68">
        <v>7.1817959596455081</v>
      </c>
      <c r="J479" s="68">
        <v>11.698788849278552</v>
      </c>
      <c r="K479" s="68">
        <v>19.056494296393623</v>
      </c>
      <c r="L479" s="68">
        <v>31.041421164610501</v>
      </c>
      <c r="M479" s="68">
        <v>50.563604142569702</v>
      </c>
      <c r="N479" s="68">
        <v>82.363183098333295</v>
      </c>
      <c r="O479" s="68">
        <v>134.16134639316201</v>
      </c>
      <c r="P479" s="68">
        <v>218.53509626104801</v>
      </c>
      <c r="Q479" s="68">
        <v>355.97104406191198</v>
      </c>
      <c r="R479" s="58"/>
    </row>
    <row r="480" spans="1:18" x14ac:dyDescent="0.3">
      <c r="A480" s="39" t="s">
        <v>252</v>
      </c>
      <c r="B480" s="39" t="str">
        <f>INDEX('R0.1 Generation process mapping'!$B$9:$B$21,MATCH($C480,'R0.1 Generation process mapping'!$A$9:$A$21,0))</f>
        <v>POWGEN - REN</v>
      </c>
      <c r="C480" s="494" t="s">
        <v>289</v>
      </c>
      <c r="D480" s="39" t="s">
        <v>361</v>
      </c>
      <c r="E480" s="39" t="str">
        <f>INDEX('R0. Region mapping'!$C$9:$C$24,MATCH($D480,'R0. Region mapping'!$A$9:$A$24,0))</f>
        <v>ASI</v>
      </c>
      <c r="F480" s="84">
        <v>7.1347031963470295E-2</v>
      </c>
      <c r="G480" s="532">
        <v>0.27286005615149728</v>
      </c>
      <c r="H480" s="68">
        <v>0.45032458382156498</v>
      </c>
      <c r="I480" s="68">
        <v>0.44037668057367318</v>
      </c>
      <c r="J480" s="68">
        <v>0.7177272087445421</v>
      </c>
      <c r="K480" s="68">
        <v>1.1695019938159512</v>
      </c>
      <c r="L480" s="68">
        <v>1.90539551373232</v>
      </c>
      <c r="M480" s="68">
        <v>3.1040885142044101</v>
      </c>
      <c r="N480" s="68">
        <v>5.0566331018291404</v>
      </c>
      <c r="O480" s="68">
        <v>8.2371224891544301</v>
      </c>
      <c r="P480" s="68">
        <v>13.4178045626913</v>
      </c>
      <c r="Q480" s="68">
        <v>21.8565897553177</v>
      </c>
      <c r="R480" s="58"/>
    </row>
    <row r="481" spans="1:18" x14ac:dyDescent="0.3">
      <c r="A481" s="39" t="s">
        <v>252</v>
      </c>
      <c r="B481" s="39" t="str">
        <f>INDEX('R0.1 Generation process mapping'!$B$9:$B$21,MATCH($C481,'R0.1 Generation process mapping'!$A$9:$A$21,0))</f>
        <v>POWGEN - REN</v>
      </c>
      <c r="C481" s="494" t="s">
        <v>289</v>
      </c>
      <c r="D481" s="39" t="s">
        <v>363</v>
      </c>
      <c r="E481" s="39" t="str">
        <f>INDEX('R0. Region mapping'!$C$9:$C$24,MATCH($D481,'R0. Region mapping'!$A$9:$A$24,0))</f>
        <v>NAM</v>
      </c>
      <c r="F481" s="84">
        <v>10.206050228310501</v>
      </c>
      <c r="G481" s="532">
        <v>44.194091604412293</v>
      </c>
      <c r="H481" s="68">
        <v>60.000000000000028</v>
      </c>
      <c r="I481" s="68">
        <v>58.576972336195603</v>
      </c>
      <c r="J481" s="68">
        <v>95.4161154913198</v>
      </c>
      <c r="K481" s="68">
        <v>155.42319783178638</v>
      </c>
      <c r="L481" s="68">
        <v>253.168411824765</v>
      </c>
      <c r="M481" s="68">
        <v>412.38506569113798</v>
      </c>
      <c r="N481" s="68">
        <v>671.73221766755603</v>
      </c>
      <c r="O481" s="68">
        <v>1094.18139999198</v>
      </c>
      <c r="P481" s="68">
        <v>1782.3066031667499</v>
      </c>
      <c r="Q481" s="68">
        <v>2903.19004916827</v>
      </c>
      <c r="R481" s="58"/>
    </row>
    <row r="482" spans="1:18" x14ac:dyDescent="0.3">
      <c r="A482" s="39" t="s">
        <v>252</v>
      </c>
      <c r="B482" s="39" t="str">
        <f>INDEX('R0.1 Generation process mapping'!$B$9:$B$21,MATCH($C482,'R0.1 Generation process mapping'!$A$9:$A$21,0))</f>
        <v>POWGEN - REN</v>
      </c>
      <c r="C482" s="494" t="s">
        <v>289</v>
      </c>
      <c r="D482" s="39" t="s">
        <v>365</v>
      </c>
      <c r="E482" s="39" t="str">
        <f>INDEX('R0. Region mapping'!$C$9:$C$24,MATCH($D482,'R0. Region mapping'!$A$9:$A$24,0))</f>
        <v>EUR</v>
      </c>
      <c r="F482" s="84">
        <v>38.453767123287697</v>
      </c>
      <c r="G482" s="532">
        <v>94.437366743860295</v>
      </c>
      <c r="H482" s="68">
        <v>100</v>
      </c>
      <c r="I482" s="68">
        <v>94.638398482290199</v>
      </c>
      <c r="J482" s="68">
        <v>154.1563787746253</v>
      </c>
      <c r="K482" s="68">
        <v>251.10489706945461</v>
      </c>
      <c r="L482" s="68">
        <v>409.023817593937</v>
      </c>
      <c r="M482" s="68">
        <v>666.25709870276103</v>
      </c>
      <c r="N482" s="68">
        <v>1085.26300812925</v>
      </c>
      <c r="O482" s="68">
        <v>1767.7794825820699</v>
      </c>
      <c r="P482" s="68">
        <v>2879.5269005053301</v>
      </c>
      <c r="Q482" s="68">
        <v>3640.4764084231301</v>
      </c>
      <c r="R482" s="58"/>
    </row>
    <row r="483" spans="1:18" x14ac:dyDescent="0.3">
      <c r="A483" s="39" t="s">
        <v>253</v>
      </c>
      <c r="B483" s="39" t="str">
        <f>INDEX('R0.1 Generation process mapping'!$B$9:$B$21,MATCH($C483,'R0.1 Generation process mapping'!$A$9:$A$21,0))</f>
        <v>POWGEN - REN</v>
      </c>
      <c r="C483" s="494" t="s">
        <v>290</v>
      </c>
      <c r="D483" s="39" t="s">
        <v>258</v>
      </c>
      <c r="E483" s="39" t="str">
        <f>INDEX('R0. Region mapping'!$C$9:$C$24,MATCH($D483,'R0. Region mapping'!$A$9:$A$24,0))</f>
        <v>AFR</v>
      </c>
      <c r="F483" s="84"/>
      <c r="G483" s="532"/>
      <c r="H483" s="68"/>
      <c r="I483" s="68"/>
      <c r="J483" s="68">
        <v>48.517371091032402</v>
      </c>
      <c r="K483" s="68">
        <v>48.517371091032402</v>
      </c>
      <c r="L483" s="68">
        <v>48.517371091032402</v>
      </c>
      <c r="M483" s="68"/>
      <c r="N483" s="68"/>
      <c r="O483" s="68"/>
      <c r="P483" s="68"/>
      <c r="Q483" s="68"/>
      <c r="R483" s="58"/>
    </row>
    <row r="484" spans="1:18" x14ac:dyDescent="0.3">
      <c r="A484" s="39" t="s">
        <v>253</v>
      </c>
      <c r="B484" s="39" t="str">
        <f>INDEX('R0.1 Generation process mapping'!$B$9:$B$21,MATCH($C484,'R0.1 Generation process mapping'!$A$9:$A$21,0))</f>
        <v>POWGEN - REN</v>
      </c>
      <c r="C484" s="494" t="s">
        <v>290</v>
      </c>
      <c r="D484" s="39" t="s">
        <v>261</v>
      </c>
      <c r="E484" s="39" t="str">
        <f>INDEX('R0. Region mapping'!$C$9:$C$24,MATCH($D484,'R0. Region mapping'!$A$9:$A$24,0))</f>
        <v>AUS</v>
      </c>
      <c r="F484" s="84">
        <v>0.199086757990868</v>
      </c>
      <c r="G484" s="532">
        <v>0.19214710068513899</v>
      </c>
      <c r="H484" s="68">
        <v>0.174797957420815</v>
      </c>
      <c r="I484" s="68">
        <v>3.746576281751798</v>
      </c>
      <c r="J484" s="68">
        <v>28.58543676463556</v>
      </c>
      <c r="K484" s="68">
        <v>32.986256306935658</v>
      </c>
      <c r="L484" s="68">
        <v>29.33770624398246</v>
      </c>
      <c r="M484" s="68">
        <v>10.97831923659211</v>
      </c>
      <c r="N484" s="68">
        <v>6.5284865848927103</v>
      </c>
      <c r="O484" s="68">
        <v>6.5284865848927103</v>
      </c>
      <c r="P484" s="68"/>
      <c r="Q484" s="68"/>
      <c r="R484" s="58"/>
    </row>
    <row r="485" spans="1:18" x14ac:dyDescent="0.3">
      <c r="A485" s="39" t="s">
        <v>253</v>
      </c>
      <c r="B485" s="39" t="str">
        <f>INDEX('R0.1 Generation process mapping'!$B$9:$B$21,MATCH($C485,'R0.1 Generation process mapping'!$A$9:$A$21,0))</f>
        <v>POWGEN - REN</v>
      </c>
      <c r="C485" s="494" t="s">
        <v>290</v>
      </c>
      <c r="D485" s="39" t="s">
        <v>341</v>
      </c>
      <c r="E485" s="39" t="str">
        <f>INDEX('R0. Region mapping'!$C$9:$C$24,MATCH($D485,'R0. Region mapping'!$A$9:$A$24,0))</f>
        <v>NAM</v>
      </c>
      <c r="F485" s="84"/>
      <c r="G485" s="532"/>
      <c r="H485" s="68"/>
      <c r="I485" s="68"/>
      <c r="J485" s="68">
        <v>21.756607563409801</v>
      </c>
      <c r="K485" s="68">
        <v>27.323527141877801</v>
      </c>
      <c r="L485" s="68">
        <v>27.323527141877801</v>
      </c>
      <c r="M485" s="68">
        <v>12.095406163360639</v>
      </c>
      <c r="N485" s="68">
        <v>6.5284865848927103</v>
      </c>
      <c r="O485" s="68">
        <v>6.5284865848927103</v>
      </c>
      <c r="P485" s="68">
        <v>2.9182088111650799</v>
      </c>
      <c r="Q485" s="68">
        <v>2.9182088111650799</v>
      </c>
      <c r="R485" s="58"/>
    </row>
    <row r="486" spans="1:18" x14ac:dyDescent="0.3">
      <c r="A486" s="39" t="s">
        <v>253</v>
      </c>
      <c r="B486" s="39" t="str">
        <f>INDEX('R0.1 Generation process mapping'!$B$9:$B$21,MATCH($C486,'R0.1 Generation process mapping'!$A$9:$A$21,0))</f>
        <v>POWGEN - REN</v>
      </c>
      <c r="C486" s="494" t="s">
        <v>290</v>
      </c>
      <c r="D486" s="39" t="s">
        <v>343</v>
      </c>
      <c r="E486" s="39" t="str">
        <f>INDEX('R0. Region mapping'!$C$9:$C$24,MATCH($D486,'R0. Region mapping'!$A$9:$A$24,0))</f>
        <v>ASI</v>
      </c>
      <c r="F486" s="84">
        <v>1.8264840182648401</v>
      </c>
      <c r="G486" s="532">
        <v>1.7628174374783301</v>
      </c>
      <c r="H486" s="68">
        <v>1.60365098551206</v>
      </c>
      <c r="I486" s="68">
        <v>57.622190013756899</v>
      </c>
      <c r="J486" s="68">
        <v>95.912804213807988</v>
      </c>
      <c r="K486" s="68">
        <v>119.19585373561259</v>
      </c>
      <c r="L486" s="68">
        <v>79.720419500970806</v>
      </c>
      <c r="M486" s="68">
        <v>40.980143746797701</v>
      </c>
      <c r="N486" s="68">
        <v>17.247432670870701</v>
      </c>
      <c r="O486" s="68"/>
      <c r="P486" s="68"/>
      <c r="Q486" s="68"/>
      <c r="R486" s="58"/>
    </row>
    <row r="487" spans="1:18" x14ac:dyDescent="0.3">
      <c r="A487" s="39" t="s">
        <v>253</v>
      </c>
      <c r="B487" s="39" t="str">
        <f>INDEX('R0.1 Generation process mapping'!$B$9:$B$21,MATCH($C487,'R0.1 Generation process mapping'!$A$9:$A$21,0))</f>
        <v>POWGEN - REN</v>
      </c>
      <c r="C487" s="494" t="s">
        <v>290</v>
      </c>
      <c r="D487" s="39" t="s">
        <v>345</v>
      </c>
      <c r="E487" s="39" t="str">
        <f>INDEX('R0. Region mapping'!$C$9:$C$24,MATCH($D487,'R0. Region mapping'!$A$9:$A$24,0))</f>
        <v>LAM</v>
      </c>
      <c r="F487" s="84">
        <v>4.3378995433789997</v>
      </c>
      <c r="G487" s="532">
        <v>4.1866914140110403</v>
      </c>
      <c r="H487" s="68">
        <v>10.34019827782085</v>
      </c>
      <c r="I487" s="68">
        <v>9.7353657603490298</v>
      </c>
      <c r="J487" s="68">
        <v>47.389593697077345</v>
      </c>
      <c r="K487" s="68">
        <v>48.330444272993979</v>
      </c>
      <c r="L487" s="68">
        <v>48.891062854998125</v>
      </c>
      <c r="M487" s="68">
        <v>11.66806398819314</v>
      </c>
      <c r="N487" s="68">
        <v>6.1271271345585099</v>
      </c>
      <c r="O487" s="68">
        <v>1.49917526096308</v>
      </c>
      <c r="P487" s="68"/>
      <c r="Q487" s="68"/>
      <c r="R487" s="58"/>
    </row>
    <row r="488" spans="1:18" x14ac:dyDescent="0.3">
      <c r="A488" s="39" t="s">
        <v>253</v>
      </c>
      <c r="B488" s="39" t="str">
        <f>INDEX('R0.1 Generation process mapping'!$B$9:$B$21,MATCH($C488,'R0.1 Generation process mapping'!$A$9:$A$21,0))</f>
        <v>POWGEN - REN</v>
      </c>
      <c r="C488" s="494" t="s">
        <v>290</v>
      </c>
      <c r="D488" s="39" t="s">
        <v>347</v>
      </c>
      <c r="E488" s="39" t="str">
        <f>INDEX('R0. Region mapping'!$C$9:$C$24,MATCH($D488,'R0. Region mapping'!$A$9:$A$24,0))</f>
        <v>EUR</v>
      </c>
      <c r="F488" s="84">
        <v>0.68493150684931503</v>
      </c>
      <c r="G488" s="532">
        <v>0.661056539054375</v>
      </c>
      <c r="H488" s="68">
        <v>0.60136911956702399</v>
      </c>
      <c r="I488" s="68">
        <v>2.537925329698933</v>
      </c>
      <c r="J488" s="68">
        <v>43.828052625717184</v>
      </c>
      <c r="K488" s="68">
        <v>59.198219377898255</v>
      </c>
      <c r="L488" s="68">
        <v>56.997540213790828</v>
      </c>
      <c r="M488" s="68">
        <v>15.53878983497685</v>
      </c>
      <c r="N488" s="68"/>
      <c r="O488" s="68">
        <v>0.78163599176489396</v>
      </c>
      <c r="P488" s="68">
        <v>3.9031826731858699</v>
      </c>
      <c r="Q488" s="68">
        <v>7.3895954299481801</v>
      </c>
      <c r="R488" s="58"/>
    </row>
    <row r="489" spans="1:18" x14ac:dyDescent="0.3">
      <c r="A489" s="39" t="s">
        <v>253</v>
      </c>
      <c r="B489" s="39" t="str">
        <f>INDEX('R0.1 Generation process mapping'!$B$9:$B$21,MATCH($C489,'R0.1 Generation process mapping'!$A$9:$A$21,0))</f>
        <v>POWGEN - REN</v>
      </c>
      <c r="C489" s="494" t="s">
        <v>290</v>
      </c>
      <c r="D489" s="39" t="s">
        <v>349</v>
      </c>
      <c r="E489" s="39" t="str">
        <f>INDEX('R0. Region mapping'!$C$9:$C$24,MATCH($D489,'R0. Region mapping'!$A$9:$A$24,0))</f>
        <v>ASI</v>
      </c>
      <c r="F489" s="84">
        <v>0.68493150684931503</v>
      </c>
      <c r="G489" s="532">
        <v>0.661056539054375</v>
      </c>
      <c r="H489" s="68">
        <v>0.60136911956702399</v>
      </c>
      <c r="I489" s="68">
        <v>0.50586924838726299</v>
      </c>
      <c r="J489" s="68">
        <v>80.2388685317963</v>
      </c>
      <c r="K489" s="68">
        <v>87.331580559740246</v>
      </c>
      <c r="L489" s="68">
        <v>87.162957476944499</v>
      </c>
      <c r="M489" s="68">
        <v>7.2613351107397204</v>
      </c>
      <c r="N489" s="68"/>
      <c r="O489" s="68"/>
      <c r="P489" s="68"/>
      <c r="Q489" s="68"/>
      <c r="R489" s="58"/>
    </row>
    <row r="490" spans="1:18" x14ac:dyDescent="0.3">
      <c r="A490" s="39" t="s">
        <v>253</v>
      </c>
      <c r="B490" s="39" t="str">
        <f>INDEX('R0.1 Generation process mapping'!$B$9:$B$21,MATCH($C490,'R0.1 Generation process mapping'!$A$9:$A$21,0))</f>
        <v>POWGEN - REN</v>
      </c>
      <c r="C490" s="494" t="s">
        <v>290</v>
      </c>
      <c r="D490" s="39" t="s">
        <v>351</v>
      </c>
      <c r="E490" s="39" t="str">
        <f>INDEX('R0. Region mapping'!$C$9:$C$24,MATCH($D490,'R0. Region mapping'!$A$9:$A$24,0))</f>
        <v>ASI</v>
      </c>
      <c r="F490" s="84">
        <v>0.45662100456621002</v>
      </c>
      <c r="G490" s="532">
        <v>0.44070435936958302</v>
      </c>
      <c r="H490" s="68">
        <v>0.40091274637801599</v>
      </c>
      <c r="I490" s="68">
        <v>2.3268801724159482</v>
      </c>
      <c r="J490" s="68">
        <v>43.555021481195446</v>
      </c>
      <c r="K490" s="68">
        <v>47.000831002666047</v>
      </c>
      <c r="L490" s="68">
        <v>44.898781607311101</v>
      </c>
      <c r="M490" s="68">
        <v>3.5582249100010701</v>
      </c>
      <c r="N490" s="68"/>
      <c r="O490" s="68"/>
      <c r="P490" s="68"/>
      <c r="Q490" s="68"/>
      <c r="R490" s="58"/>
    </row>
    <row r="491" spans="1:18" x14ac:dyDescent="0.3">
      <c r="A491" s="39" t="s">
        <v>253</v>
      </c>
      <c r="B491" s="39" t="str">
        <f>INDEX('R0.1 Generation process mapping'!$B$9:$B$21,MATCH($C491,'R0.1 Generation process mapping'!$A$9:$A$21,0))</f>
        <v>POWGEN - REN</v>
      </c>
      <c r="C491" s="494" t="s">
        <v>290</v>
      </c>
      <c r="D491" s="39" t="s">
        <v>353</v>
      </c>
      <c r="E491" s="39" t="str">
        <f>INDEX('R0. Region mapping'!$C$9:$C$24,MATCH($D491,'R0. Region mapping'!$A$9:$A$24,0))</f>
        <v>ASI</v>
      </c>
      <c r="F491" s="84">
        <v>0.932077625570776</v>
      </c>
      <c r="G491" s="532">
        <v>0.899587773563161</v>
      </c>
      <c r="H491" s="68">
        <v>0.81836314354412498</v>
      </c>
      <c r="I491" s="68">
        <v>0.68840373551366696</v>
      </c>
      <c r="J491" s="68">
        <v>4.8795951499271517</v>
      </c>
      <c r="K491" s="68">
        <v>5.6399942068364215</v>
      </c>
      <c r="L491" s="68">
        <v>5.4105262949985331</v>
      </c>
      <c r="M491" s="68">
        <v>0.98986696874715896</v>
      </c>
      <c r="N491" s="68"/>
      <c r="O491" s="68"/>
      <c r="P491" s="68"/>
      <c r="Q491" s="68"/>
      <c r="R491" s="58"/>
    </row>
    <row r="492" spans="1:18" x14ac:dyDescent="0.3">
      <c r="A492" s="39" t="s">
        <v>253</v>
      </c>
      <c r="B492" s="39" t="str">
        <f>INDEX('R0.1 Generation process mapping'!$B$9:$B$21,MATCH($C492,'R0.1 Generation process mapping'!$A$9:$A$21,0))</f>
        <v>POWGEN - REN</v>
      </c>
      <c r="C492" s="494" t="s">
        <v>290</v>
      </c>
      <c r="D492" s="39" t="s">
        <v>355</v>
      </c>
      <c r="E492" s="39" t="str">
        <f>INDEX('R0. Region mapping'!$C$9:$C$24,MATCH($D492,'R0. Region mapping'!$A$9:$A$24,0))</f>
        <v>AFR</v>
      </c>
      <c r="F492" s="84"/>
      <c r="G492" s="532"/>
      <c r="H492" s="68"/>
      <c r="I492" s="68">
        <v>0.471048609655698</v>
      </c>
      <c r="J492" s="68">
        <v>4.5096740378415179</v>
      </c>
      <c r="K492" s="68">
        <v>4.5096740378415179</v>
      </c>
      <c r="L492" s="68">
        <v>4.4431856540342238</v>
      </c>
      <c r="M492" s="68">
        <v>0.40456022584840401</v>
      </c>
      <c r="N492" s="68">
        <v>0.40456022584840401</v>
      </c>
      <c r="O492" s="68"/>
      <c r="P492" s="68"/>
      <c r="Q492" s="68"/>
      <c r="R492" s="58"/>
    </row>
    <row r="493" spans="1:18" x14ac:dyDescent="0.3">
      <c r="A493" s="39" t="s">
        <v>253</v>
      </c>
      <c r="B493" s="39" t="str">
        <f>INDEX('R0.1 Generation process mapping'!$B$9:$B$21,MATCH($C493,'R0.1 Generation process mapping'!$A$9:$A$21,0))</f>
        <v>POWGEN - REN</v>
      </c>
      <c r="C493" s="494" t="s">
        <v>290</v>
      </c>
      <c r="D493" s="39" t="s">
        <v>357</v>
      </c>
      <c r="E493" s="39" t="str">
        <f>INDEX('R0. Region mapping'!$C$9:$C$24,MATCH($D493,'R0. Region mapping'!$A$9:$A$24,0))</f>
        <v>LAM</v>
      </c>
      <c r="F493" s="84"/>
      <c r="G493" s="532"/>
      <c r="H493" s="68"/>
      <c r="I493" s="68">
        <v>3.065986586248107</v>
      </c>
      <c r="J493" s="68">
        <v>12.352218855050026</v>
      </c>
      <c r="K493" s="68">
        <v>13.489721500971719</v>
      </c>
      <c r="L493" s="68">
        <v>15.814718853694579</v>
      </c>
      <c r="M493" s="68">
        <v>6.5284865848927103</v>
      </c>
      <c r="N493" s="68">
        <v>6.5284865848927103</v>
      </c>
      <c r="O493" s="68">
        <v>6.5284865848927103</v>
      </c>
      <c r="P493" s="68">
        <v>6.5284865848927103</v>
      </c>
      <c r="Q493" s="68">
        <v>5.5892829037410499</v>
      </c>
      <c r="R493" s="58"/>
    </row>
    <row r="494" spans="1:18" x14ac:dyDescent="0.3">
      <c r="A494" s="39" t="s">
        <v>253</v>
      </c>
      <c r="B494" s="39" t="str">
        <f>INDEX('R0.1 Generation process mapping'!$B$9:$B$21,MATCH($C494,'R0.1 Generation process mapping'!$A$9:$A$21,0))</f>
        <v>POWGEN - REN</v>
      </c>
      <c r="C494" s="494" t="s">
        <v>290</v>
      </c>
      <c r="D494" s="39" t="s">
        <v>359</v>
      </c>
      <c r="E494" s="39" t="str">
        <f>INDEX('R0. Region mapping'!$C$9:$C$24,MATCH($D494,'R0. Region mapping'!$A$9:$A$24,0))</f>
        <v>ASI</v>
      </c>
      <c r="F494" s="84">
        <v>1.3698630136986301</v>
      </c>
      <c r="G494" s="532">
        <v>1.32211307810875</v>
      </c>
      <c r="H494" s="68">
        <v>1.20273823913405</v>
      </c>
      <c r="I494" s="68">
        <v>1.01173849677453</v>
      </c>
      <c r="J494" s="68">
        <v>63.361110659478015</v>
      </c>
      <c r="K494" s="68">
        <v>70.117642576768503</v>
      </c>
      <c r="L494" s="68">
        <v>69.780396411176994</v>
      </c>
      <c r="M494" s="68">
        <v>7.0937780828819799</v>
      </c>
      <c r="N494" s="68"/>
      <c r="O494" s="68"/>
      <c r="P494" s="68"/>
      <c r="Q494" s="68"/>
      <c r="R494" s="58"/>
    </row>
    <row r="495" spans="1:18" x14ac:dyDescent="0.3">
      <c r="A495" s="39" t="s">
        <v>253</v>
      </c>
      <c r="B495" s="39" t="str">
        <f>INDEX('R0.1 Generation process mapping'!$B$9:$B$21,MATCH($C495,'R0.1 Generation process mapping'!$A$9:$A$21,0))</f>
        <v>POWGEN - REN</v>
      </c>
      <c r="C495" s="494" t="s">
        <v>290</v>
      </c>
      <c r="D495" s="39" t="s">
        <v>361</v>
      </c>
      <c r="E495" s="39" t="str">
        <f>INDEX('R0. Region mapping'!$C$9:$C$24,MATCH($D495,'R0. Region mapping'!$A$9:$A$24,0))</f>
        <v>ASI</v>
      </c>
      <c r="F495" s="84">
        <v>2.96803652968037E-2</v>
      </c>
      <c r="G495" s="532">
        <v>2.8645783359023E-2</v>
      </c>
      <c r="H495" s="68">
        <v>2.6059328514571101E-2</v>
      </c>
      <c r="I495" s="68">
        <v>2.1921000763448099E-2</v>
      </c>
      <c r="J495" s="68">
        <v>0.25000957546896441</v>
      </c>
      <c r="K495" s="68">
        <v>0.24270257521448171</v>
      </c>
      <c r="L495" s="68">
        <v>0.23539557495999902</v>
      </c>
      <c r="M495" s="68"/>
      <c r="N495" s="68"/>
      <c r="O495" s="68"/>
      <c r="P495" s="68"/>
      <c r="Q495" s="68"/>
      <c r="R495" s="58"/>
    </row>
    <row r="496" spans="1:18" x14ac:dyDescent="0.3">
      <c r="A496" s="39" t="s">
        <v>253</v>
      </c>
      <c r="B496" s="39" t="str">
        <f>INDEX('R0.1 Generation process mapping'!$B$9:$B$21,MATCH($C496,'R0.1 Generation process mapping'!$A$9:$A$21,0))</f>
        <v>POWGEN - REN</v>
      </c>
      <c r="C496" s="494" t="s">
        <v>290</v>
      </c>
      <c r="D496" s="39" t="s">
        <v>363</v>
      </c>
      <c r="E496" s="39" t="str">
        <f>INDEX('R0. Region mapping'!$C$9:$C$24,MATCH($D496,'R0. Region mapping'!$A$9:$A$24,0))</f>
        <v>NAM</v>
      </c>
      <c r="F496" s="84">
        <v>6.79771689497717</v>
      </c>
      <c r="G496" s="532">
        <v>6.56076579793499</v>
      </c>
      <c r="H496" s="68">
        <v>5.9683880553295303</v>
      </c>
      <c r="I496" s="68">
        <v>19.397874051820491</v>
      </c>
      <c r="J496" s="68">
        <v>160.81260050109617</v>
      </c>
      <c r="K496" s="68">
        <v>197.0397056872385</v>
      </c>
      <c r="L496" s="68">
        <v>198.54796943277341</v>
      </c>
      <c r="M496" s="68">
        <v>55.459715094444107</v>
      </c>
      <c r="N496" s="68">
        <v>17.559082019248098</v>
      </c>
      <c r="O496" s="68"/>
      <c r="P496" s="68"/>
      <c r="Q496" s="68"/>
      <c r="R496" s="58"/>
    </row>
    <row r="497" spans="1:18" x14ac:dyDescent="0.3">
      <c r="A497" s="39" t="s">
        <v>253</v>
      </c>
      <c r="B497" s="39" t="str">
        <f>INDEX('R0.1 Generation process mapping'!$B$9:$B$21,MATCH($C497,'R0.1 Generation process mapping'!$A$9:$A$21,0))</f>
        <v>POWGEN - REN</v>
      </c>
      <c r="C497" s="494" t="s">
        <v>290</v>
      </c>
      <c r="D497" s="39" t="s">
        <v>365</v>
      </c>
      <c r="E497" s="39" t="str">
        <f>INDEX('R0. Region mapping'!$C$9:$C$24,MATCH($D497,'R0. Region mapping'!$A$9:$A$24,0))</f>
        <v>EUR</v>
      </c>
      <c r="F497" s="84">
        <v>2.9127853881278498</v>
      </c>
      <c r="G497" s="532">
        <v>2.8112531084185699</v>
      </c>
      <c r="H497" s="68">
        <v>2.5574224091453601</v>
      </c>
      <c r="I497" s="68">
        <v>14.34983023656523</v>
      </c>
      <c r="J497" s="68">
        <v>67.016759084669275</v>
      </c>
      <c r="K497" s="68">
        <v>75.425547707433296</v>
      </c>
      <c r="L497" s="68">
        <v>62.509912997740322</v>
      </c>
      <c r="M497" s="68">
        <v>9.1258863862002002</v>
      </c>
      <c r="N497" s="68"/>
      <c r="O497" s="68"/>
      <c r="P497" s="68"/>
      <c r="Q497" s="68"/>
      <c r="R497" s="58"/>
    </row>
    <row r="498" spans="1:18" x14ac:dyDescent="0.3">
      <c r="A498" s="39" t="s">
        <v>253</v>
      </c>
      <c r="B498" s="39" t="str">
        <f>INDEX('R0.1 Generation process mapping'!$B$9:$B$21,MATCH($C498,'R0.1 Generation process mapping'!$A$9:$A$21,0))</f>
        <v>POWGEN - REN</v>
      </c>
      <c r="C498" s="494" t="s">
        <v>292</v>
      </c>
      <c r="D498" s="39" t="s">
        <v>258</v>
      </c>
      <c r="E498" s="39" t="str">
        <f>INDEX('R0. Region mapping'!$C$9:$C$24,MATCH($D498,'R0. Region mapping'!$A$9:$A$24,0))</f>
        <v>AFR</v>
      </c>
      <c r="F498" s="84"/>
      <c r="G498" s="532"/>
      <c r="H498" s="68"/>
      <c r="I498" s="68"/>
      <c r="J498" s="68">
        <v>1.0004029999999999</v>
      </c>
      <c r="K498" s="68">
        <v>7.19463469217823</v>
      </c>
      <c r="L498" s="68">
        <v>45.547684669422495</v>
      </c>
      <c r="M498" s="68">
        <v>111.05234162932031</v>
      </c>
      <c r="N498" s="68">
        <v>229.15091011765389</v>
      </c>
      <c r="O498" s="68">
        <v>323.78001149095411</v>
      </c>
      <c r="P498" s="68">
        <v>348.01636286277903</v>
      </c>
      <c r="Q498" s="68">
        <v>747.83622954285693</v>
      </c>
      <c r="R498" s="58"/>
    </row>
    <row r="499" spans="1:18" x14ac:dyDescent="0.3">
      <c r="A499" s="39" t="s">
        <v>253</v>
      </c>
      <c r="B499" s="39" t="str">
        <f>INDEX('R0.1 Generation process mapping'!$B$9:$B$21,MATCH($C499,'R0.1 Generation process mapping'!$A$9:$A$21,0))</f>
        <v>POWGEN - REN</v>
      </c>
      <c r="C499" s="494" t="s">
        <v>292</v>
      </c>
      <c r="D499" s="39" t="s">
        <v>261</v>
      </c>
      <c r="E499" s="39" t="str">
        <f>INDEX('R0. Region mapping'!$C$9:$C$24,MATCH($D499,'R0. Region mapping'!$A$9:$A$24,0))</f>
        <v>AUS</v>
      </c>
      <c r="F499" s="84"/>
      <c r="G499" s="532"/>
      <c r="H499" s="68"/>
      <c r="I499" s="68"/>
      <c r="J499" s="68">
        <v>1.0004029999999999</v>
      </c>
      <c r="K499" s="68">
        <v>7.19463469217823</v>
      </c>
      <c r="L499" s="68">
        <v>45.547684669422488</v>
      </c>
      <c r="M499" s="68">
        <v>214.6829475228574</v>
      </c>
      <c r="N499" s="68">
        <v>373.37964829745601</v>
      </c>
      <c r="O499" s="68">
        <v>335.02659832021152</v>
      </c>
      <c r="P499" s="68">
        <v>261.64171501286648</v>
      </c>
      <c r="Q499" s="68">
        <v>276.51958848420429</v>
      </c>
      <c r="R499" s="58"/>
    </row>
    <row r="500" spans="1:18" x14ac:dyDescent="0.3">
      <c r="A500" s="39" t="s">
        <v>253</v>
      </c>
      <c r="B500" s="39" t="str">
        <f>INDEX('R0.1 Generation process mapping'!$B$9:$B$21,MATCH($C500,'R0.1 Generation process mapping'!$A$9:$A$21,0))</f>
        <v>POWGEN - REN</v>
      </c>
      <c r="C500" s="494" t="s">
        <v>292</v>
      </c>
      <c r="D500" s="39" t="s">
        <v>341</v>
      </c>
      <c r="E500" s="39" t="str">
        <f>INDEX('R0. Region mapping'!$C$9:$C$24,MATCH($D500,'R0. Region mapping'!$A$9:$A$24,0))</f>
        <v>NAM</v>
      </c>
      <c r="F500" s="84"/>
      <c r="G500" s="532"/>
      <c r="H500" s="68"/>
      <c r="I500" s="68"/>
      <c r="J500" s="68">
        <v>1.0004029999999999</v>
      </c>
      <c r="K500" s="68">
        <v>7.19463469217823</v>
      </c>
      <c r="L500" s="68">
        <v>45.547684669422601</v>
      </c>
      <c r="M500" s="68">
        <v>130.02901865444849</v>
      </c>
      <c r="N500" s="68">
        <v>180.68347063031268</v>
      </c>
      <c r="O500" s="68">
        <v>172.217740009675</v>
      </c>
      <c r="P500" s="68">
        <v>181.52880698148891</v>
      </c>
      <c r="Q500" s="68">
        <v>196.97913739418649</v>
      </c>
      <c r="R500" s="58"/>
    </row>
    <row r="501" spans="1:18" x14ac:dyDescent="0.3">
      <c r="A501" s="39" t="s">
        <v>253</v>
      </c>
      <c r="B501" s="39" t="str">
        <f>INDEX('R0.1 Generation process mapping'!$B$9:$B$21,MATCH($C501,'R0.1 Generation process mapping'!$A$9:$A$21,0))</f>
        <v>POWGEN - REN</v>
      </c>
      <c r="C501" s="494" t="s">
        <v>292</v>
      </c>
      <c r="D501" s="39" t="s">
        <v>343</v>
      </c>
      <c r="E501" s="39" t="str">
        <f>INDEX('R0. Region mapping'!$C$9:$C$24,MATCH($D501,'R0. Region mapping'!$A$9:$A$24,0))</f>
        <v>ASI</v>
      </c>
      <c r="F501" s="84"/>
      <c r="G501" s="532"/>
      <c r="H501" s="68"/>
      <c r="I501" s="68"/>
      <c r="J501" s="68">
        <v>1.0004029999999999</v>
      </c>
      <c r="K501" s="68">
        <v>9.81298536180676</v>
      </c>
      <c r="L501" s="68">
        <v>61.759821877177004</v>
      </c>
      <c r="M501" s="68">
        <v>169.64033251958659</v>
      </c>
      <c r="N501" s="68">
        <v>230.84088871585141</v>
      </c>
      <c r="O501" s="68">
        <v>236.51575881842311</v>
      </c>
      <c r="P501" s="68">
        <v>245.80572951540597</v>
      </c>
      <c r="Q501" s="68">
        <v>253.868226299458</v>
      </c>
      <c r="R501" s="58"/>
    </row>
    <row r="502" spans="1:18" x14ac:dyDescent="0.3">
      <c r="A502" s="39" t="s">
        <v>253</v>
      </c>
      <c r="B502" s="39" t="str">
        <f>INDEX('R0.1 Generation process mapping'!$B$9:$B$21,MATCH($C502,'R0.1 Generation process mapping'!$A$9:$A$21,0))</f>
        <v>POWGEN - REN</v>
      </c>
      <c r="C502" s="494" t="s">
        <v>292</v>
      </c>
      <c r="D502" s="39" t="s">
        <v>345</v>
      </c>
      <c r="E502" s="39" t="str">
        <f>INDEX('R0. Region mapping'!$C$9:$C$24,MATCH($D502,'R0. Region mapping'!$A$9:$A$24,0))</f>
        <v>LAM</v>
      </c>
      <c r="F502" s="84"/>
      <c r="G502" s="532"/>
      <c r="H502" s="68"/>
      <c r="I502" s="68"/>
      <c r="J502" s="68">
        <v>1.0004029999999999</v>
      </c>
      <c r="K502" s="68">
        <v>7.19463469217823</v>
      </c>
      <c r="L502" s="68">
        <v>45.547684669422601</v>
      </c>
      <c r="M502" s="68">
        <v>98.978113175097505</v>
      </c>
      <c r="N502" s="68">
        <v>239.34715302145202</v>
      </c>
      <c r="O502" s="68">
        <v>618.39852401759902</v>
      </c>
      <c r="P502" s="68">
        <v>886.00504666583402</v>
      </c>
      <c r="Q502" s="68">
        <v>739.44177512729993</v>
      </c>
      <c r="R502" s="58"/>
    </row>
    <row r="503" spans="1:18" x14ac:dyDescent="0.3">
      <c r="A503" s="39" t="s">
        <v>253</v>
      </c>
      <c r="B503" s="39" t="str">
        <f>INDEX('R0.1 Generation process mapping'!$B$9:$B$21,MATCH($C503,'R0.1 Generation process mapping'!$A$9:$A$21,0))</f>
        <v>POWGEN - REN</v>
      </c>
      <c r="C503" s="494" t="s">
        <v>292</v>
      </c>
      <c r="D503" s="39" t="s">
        <v>347</v>
      </c>
      <c r="E503" s="39" t="str">
        <f>INDEX('R0. Region mapping'!$C$9:$C$24,MATCH($D503,'R0. Region mapping'!$A$9:$A$24,0))</f>
        <v>EUR</v>
      </c>
      <c r="F503" s="84"/>
      <c r="G503" s="532"/>
      <c r="H503" s="68"/>
      <c r="I503" s="68"/>
      <c r="J503" s="68">
        <v>1.0004029999999999</v>
      </c>
      <c r="K503" s="68">
        <v>7.19463469217823</v>
      </c>
      <c r="L503" s="68">
        <v>45.547684669422566</v>
      </c>
      <c r="M503" s="68">
        <v>91.418365727257893</v>
      </c>
      <c r="N503" s="68">
        <v>96.9474808702563</v>
      </c>
      <c r="O503" s="68">
        <v>98.970361232620505</v>
      </c>
      <c r="P503" s="68">
        <v>102.24524040687351</v>
      </c>
      <c r="Q503" s="68">
        <v>105.52952809775761</v>
      </c>
      <c r="R503" s="58"/>
    </row>
    <row r="504" spans="1:18" x14ac:dyDescent="0.3">
      <c r="A504" s="39" t="s">
        <v>253</v>
      </c>
      <c r="B504" s="39" t="str">
        <f>INDEX('R0.1 Generation process mapping'!$B$9:$B$21,MATCH($C504,'R0.1 Generation process mapping'!$A$9:$A$21,0))</f>
        <v>POWGEN - REN</v>
      </c>
      <c r="C504" s="494" t="s">
        <v>292</v>
      </c>
      <c r="D504" s="39" t="s">
        <v>349</v>
      </c>
      <c r="E504" s="39" t="str">
        <f>INDEX('R0. Region mapping'!$C$9:$C$24,MATCH($D504,'R0. Region mapping'!$A$9:$A$24,0))</f>
        <v>ASI</v>
      </c>
      <c r="F504" s="84"/>
      <c r="G504" s="532"/>
      <c r="H504" s="68"/>
      <c r="I504" s="68"/>
      <c r="J504" s="68">
        <v>1.0004029999999999</v>
      </c>
      <c r="K504" s="68">
        <v>14.79041322985</v>
      </c>
      <c r="L504" s="68">
        <v>92.578743297609407</v>
      </c>
      <c r="M504" s="68">
        <v>574.22357981582786</v>
      </c>
      <c r="N504" s="68">
        <v>1075.7298717886204</v>
      </c>
      <c r="O504" s="68">
        <v>997.94154172086132</v>
      </c>
      <c r="P504" s="68">
        <v>635.1300706582665</v>
      </c>
      <c r="Q504" s="68">
        <v>641.81755850424986</v>
      </c>
      <c r="R504" s="58"/>
    </row>
    <row r="505" spans="1:18" x14ac:dyDescent="0.3">
      <c r="A505" s="39" t="s">
        <v>253</v>
      </c>
      <c r="B505" s="39" t="str">
        <f>INDEX('R0.1 Generation process mapping'!$B$9:$B$21,MATCH($C505,'R0.1 Generation process mapping'!$A$9:$A$21,0))</f>
        <v>POWGEN - REN</v>
      </c>
      <c r="C505" s="494" t="s">
        <v>292</v>
      </c>
      <c r="D505" s="39" t="s">
        <v>351</v>
      </c>
      <c r="E505" s="39" t="str">
        <f>INDEX('R0. Region mapping'!$C$9:$C$24,MATCH($D505,'R0. Region mapping'!$A$9:$A$24,0))</f>
        <v>ASI</v>
      </c>
      <c r="F505" s="84"/>
      <c r="G505" s="532"/>
      <c r="H505" s="68"/>
      <c r="I505" s="68"/>
      <c r="J505" s="68">
        <v>1.0004029999999999</v>
      </c>
      <c r="K505" s="68">
        <v>7.19463469217823</v>
      </c>
      <c r="L505" s="68">
        <v>42.543378771567063</v>
      </c>
      <c r="M505" s="68">
        <v>78.647941419739368</v>
      </c>
      <c r="N505" s="68">
        <v>137.32565952555859</v>
      </c>
      <c r="O505" s="68">
        <v>197.85735825295458</v>
      </c>
      <c r="P505" s="68">
        <v>229.84159770447661</v>
      </c>
      <c r="Q505" s="68">
        <v>257.61416853526669</v>
      </c>
      <c r="R505" s="58"/>
    </row>
    <row r="506" spans="1:18" x14ac:dyDescent="0.3">
      <c r="A506" s="39" t="s">
        <v>253</v>
      </c>
      <c r="B506" s="39" t="str">
        <f>INDEX('R0.1 Generation process mapping'!$B$9:$B$21,MATCH($C506,'R0.1 Generation process mapping'!$A$9:$A$21,0))</f>
        <v>POWGEN - REN</v>
      </c>
      <c r="C506" s="494" t="s">
        <v>292</v>
      </c>
      <c r="D506" s="39" t="s">
        <v>353</v>
      </c>
      <c r="E506" s="39" t="str">
        <f>INDEX('R0. Region mapping'!$C$9:$C$24,MATCH($D506,'R0. Region mapping'!$A$9:$A$24,0))</f>
        <v>ASI</v>
      </c>
      <c r="F506" s="84"/>
      <c r="G506" s="532"/>
      <c r="H506" s="68"/>
      <c r="I506" s="68"/>
      <c r="J506" s="68">
        <v>1.0004029999999999</v>
      </c>
      <c r="K506" s="68">
        <v>2.9088968039600003</v>
      </c>
      <c r="L506" s="68">
        <v>3.7151211853336399</v>
      </c>
      <c r="M506" s="68">
        <v>3.7022742009508702</v>
      </c>
      <c r="N506" s="68">
        <v>3.6600952512184302</v>
      </c>
      <c r="O506" s="68">
        <v>3.62718941915954</v>
      </c>
      <c r="P506" s="68">
        <v>3.5918681642591803</v>
      </c>
      <c r="Q506" s="68">
        <v>3.5565249074338023</v>
      </c>
      <c r="R506" s="58"/>
    </row>
    <row r="507" spans="1:18" x14ac:dyDescent="0.3">
      <c r="A507" s="39" t="s">
        <v>253</v>
      </c>
      <c r="B507" s="39" t="str">
        <f>INDEX('R0.1 Generation process mapping'!$B$9:$B$21,MATCH($C507,'R0.1 Generation process mapping'!$A$9:$A$21,0))</f>
        <v>POWGEN - REN</v>
      </c>
      <c r="C507" s="494" t="s">
        <v>292</v>
      </c>
      <c r="D507" s="39" t="s">
        <v>355</v>
      </c>
      <c r="E507" s="39" t="str">
        <f>INDEX('R0. Region mapping'!$C$9:$C$24,MATCH($D507,'R0. Region mapping'!$A$9:$A$24,0))</f>
        <v>AFR</v>
      </c>
      <c r="F507" s="84"/>
      <c r="G507" s="532"/>
      <c r="H507" s="68"/>
      <c r="I507" s="68"/>
      <c r="J507" s="68">
        <v>1.0004029999999999</v>
      </c>
      <c r="K507" s="68">
        <v>7.194634692178222</v>
      </c>
      <c r="L507" s="68">
        <v>14.887829062365441</v>
      </c>
      <c r="M507" s="68">
        <v>18.563093531547199</v>
      </c>
      <c r="N507" s="68">
        <v>19.109974667203439</v>
      </c>
      <c r="O507" s="68">
        <v>21.450024308034109</v>
      </c>
      <c r="P507" s="68">
        <v>24.559263618503827</v>
      </c>
      <c r="Q507" s="68">
        <v>45.721231388014651</v>
      </c>
      <c r="R507" s="58"/>
    </row>
    <row r="508" spans="1:18" x14ac:dyDescent="0.3">
      <c r="A508" s="39" t="s">
        <v>253</v>
      </c>
      <c r="B508" s="39" t="str">
        <f>INDEX('R0.1 Generation process mapping'!$B$9:$B$21,MATCH($C508,'R0.1 Generation process mapping'!$A$9:$A$21,0))</f>
        <v>POWGEN - REN</v>
      </c>
      <c r="C508" s="494" t="s">
        <v>292</v>
      </c>
      <c r="D508" s="39" t="s">
        <v>357</v>
      </c>
      <c r="E508" s="39" t="str">
        <f>INDEX('R0. Region mapping'!$C$9:$C$24,MATCH($D508,'R0. Region mapping'!$A$9:$A$24,0))</f>
        <v>LAM</v>
      </c>
      <c r="F508" s="84"/>
      <c r="G508" s="532"/>
      <c r="H508" s="68"/>
      <c r="I508" s="68"/>
      <c r="J508" s="68">
        <v>1.0004029999999999</v>
      </c>
      <c r="K508" s="68">
        <v>7.1946346921782265</v>
      </c>
      <c r="L508" s="68">
        <v>37.154653150096401</v>
      </c>
      <c r="M508" s="68">
        <v>66.381684630069103</v>
      </c>
      <c r="N508" s="68">
        <v>65.290070798952499</v>
      </c>
      <c r="O508" s="68">
        <v>71.167154041878689</v>
      </c>
      <c r="P508" s="68">
        <v>78.366324951165211</v>
      </c>
      <c r="Q508" s="68">
        <v>85.522019597951498</v>
      </c>
      <c r="R508" s="58"/>
    </row>
    <row r="509" spans="1:18" x14ac:dyDescent="0.3">
      <c r="A509" s="39" t="s">
        <v>253</v>
      </c>
      <c r="B509" s="39" t="str">
        <f>INDEX('R0.1 Generation process mapping'!$B$9:$B$21,MATCH($C509,'R0.1 Generation process mapping'!$A$9:$A$21,0))</f>
        <v>POWGEN - REN</v>
      </c>
      <c r="C509" s="494" t="s">
        <v>292</v>
      </c>
      <c r="D509" s="39" t="s">
        <v>359</v>
      </c>
      <c r="E509" s="39" t="str">
        <f>INDEX('R0. Region mapping'!$C$9:$C$24,MATCH($D509,'R0. Region mapping'!$A$9:$A$24,0))</f>
        <v>ASI</v>
      </c>
      <c r="F509" s="84"/>
      <c r="G509" s="532"/>
      <c r="H509" s="68"/>
      <c r="I509" s="68"/>
      <c r="J509" s="68">
        <v>1.0004029999999999</v>
      </c>
      <c r="K509" s="68">
        <v>7.19463469217823</v>
      </c>
      <c r="L509" s="68">
        <v>45.547684669422502</v>
      </c>
      <c r="M509" s="68">
        <v>85.486587549909103</v>
      </c>
      <c r="N509" s="68">
        <v>140.1063418507625</v>
      </c>
      <c r="O509" s="68">
        <v>188.82504340091032</v>
      </c>
      <c r="P509" s="68">
        <v>173.88865780025151</v>
      </c>
      <c r="Q509" s="68">
        <v>130.85892073516601</v>
      </c>
      <c r="R509" s="58"/>
    </row>
    <row r="510" spans="1:18" x14ac:dyDescent="0.3">
      <c r="A510" s="39" t="s">
        <v>253</v>
      </c>
      <c r="B510" s="39" t="str">
        <f>INDEX('R0.1 Generation process mapping'!$B$9:$B$21,MATCH($C510,'R0.1 Generation process mapping'!$A$9:$A$21,0))</f>
        <v>POWGEN - REN</v>
      </c>
      <c r="C510" s="494" t="s">
        <v>292</v>
      </c>
      <c r="D510" s="39" t="s">
        <v>361</v>
      </c>
      <c r="E510" s="39" t="str">
        <f>INDEX('R0. Region mapping'!$C$9:$C$24,MATCH($D510,'R0. Region mapping'!$A$9:$A$24,0))</f>
        <v>ASI</v>
      </c>
      <c r="F510" s="84"/>
      <c r="G510" s="532"/>
      <c r="H510" s="68"/>
      <c r="I510" s="68"/>
      <c r="J510" s="68">
        <v>1.000402999999999</v>
      </c>
      <c r="K510" s="68">
        <v>2.2771989062244602</v>
      </c>
      <c r="L510" s="68">
        <v>2.5211881325958601</v>
      </c>
      <c r="M510" s="68">
        <v>3.0582168816240198</v>
      </c>
      <c r="N510" s="68">
        <v>3.3461840325198202</v>
      </c>
      <c r="O510" s="68">
        <v>3.7961699465396102</v>
      </c>
      <c r="P510" s="68">
        <v>4.00308886939444</v>
      </c>
      <c r="Q510" s="68">
        <v>3.5341960359715703</v>
      </c>
      <c r="R510" s="58"/>
    </row>
    <row r="511" spans="1:18" x14ac:dyDescent="0.3">
      <c r="A511" s="39" t="s">
        <v>253</v>
      </c>
      <c r="B511" s="39" t="str">
        <f>INDEX('R0.1 Generation process mapping'!$B$9:$B$21,MATCH($C511,'R0.1 Generation process mapping'!$A$9:$A$21,0))</f>
        <v>POWGEN - REN</v>
      </c>
      <c r="C511" s="494" t="s">
        <v>292</v>
      </c>
      <c r="D511" s="39" t="s">
        <v>363</v>
      </c>
      <c r="E511" s="39" t="str">
        <f>INDEX('R0. Region mapping'!$C$9:$C$24,MATCH($D511,'R0. Region mapping'!$A$9:$A$24,0))</f>
        <v>NAM</v>
      </c>
      <c r="F511" s="84"/>
      <c r="G511" s="532"/>
      <c r="H511" s="68"/>
      <c r="I511" s="68"/>
      <c r="J511" s="68">
        <v>1.0004029999999999</v>
      </c>
      <c r="K511" s="68">
        <v>8.8302545302874407</v>
      </c>
      <c r="L511" s="68">
        <v>55.675011594243401</v>
      </c>
      <c r="M511" s="68">
        <v>307.84699217772248</v>
      </c>
      <c r="N511" s="68">
        <v>560.45454524643696</v>
      </c>
      <c r="O511" s="68">
        <v>513.609788182481</v>
      </c>
      <c r="P511" s="68">
        <v>381.78853921138898</v>
      </c>
      <c r="Q511" s="68">
        <v>405.42393588049003</v>
      </c>
      <c r="R511" s="58"/>
    </row>
    <row r="512" spans="1:18" x14ac:dyDescent="0.3">
      <c r="A512" s="39" t="s">
        <v>253</v>
      </c>
      <c r="B512" s="39" t="str">
        <f>INDEX('R0.1 Generation process mapping'!$B$9:$B$21,MATCH($C512,'R0.1 Generation process mapping'!$A$9:$A$21,0))</f>
        <v>POWGEN - REN</v>
      </c>
      <c r="C512" s="494" t="s">
        <v>292</v>
      </c>
      <c r="D512" s="39" t="s">
        <v>365</v>
      </c>
      <c r="E512" s="39" t="str">
        <f>INDEX('R0. Region mapping'!$C$9:$C$24,MATCH($D512,'R0. Region mapping'!$A$9:$A$24,0))</f>
        <v>EUR</v>
      </c>
      <c r="F512" s="84"/>
      <c r="G512" s="532"/>
      <c r="H512" s="68"/>
      <c r="I512" s="68"/>
      <c r="J512" s="68">
        <v>1.0004029999999999</v>
      </c>
      <c r="K512" s="68">
        <v>7.19463469217823</v>
      </c>
      <c r="L512" s="68">
        <v>45.547684669422601</v>
      </c>
      <c r="M512" s="68">
        <v>174.57040885827189</v>
      </c>
      <c r="N512" s="68">
        <v>282.072216019785</v>
      </c>
      <c r="O512" s="68">
        <v>243.71916604254</v>
      </c>
      <c r="P512" s="68">
        <v>208.3273023616357</v>
      </c>
      <c r="Q512" s="68">
        <v>219.19644322956998</v>
      </c>
      <c r="R512" s="58"/>
    </row>
    <row r="513" spans="1:18" x14ac:dyDescent="0.3">
      <c r="A513" s="39" t="s">
        <v>253</v>
      </c>
      <c r="B513" s="39" t="str">
        <f>INDEX('R0.1 Generation process mapping'!$B$9:$B$21,MATCH($C513,'R0.1 Generation process mapping'!$A$9:$A$21,0))</f>
        <v/>
      </c>
      <c r="C513" s="494" t="s">
        <v>296</v>
      </c>
      <c r="D513" s="39" t="s">
        <v>258</v>
      </c>
      <c r="E513" s="39" t="str">
        <f>INDEX('R0. Region mapping'!$C$9:$C$24,MATCH($D513,'R0. Region mapping'!$A$9:$A$24,0))</f>
        <v>AFR</v>
      </c>
      <c r="F513" s="84">
        <v>34.164383561643803</v>
      </c>
      <c r="G513" s="532">
        <v>34.164383561643803</v>
      </c>
      <c r="H513" s="68">
        <v>34.164383561643803</v>
      </c>
      <c r="I513" s="68">
        <v>34.164383561643803</v>
      </c>
      <c r="J513" s="68">
        <v>22.776255707762498</v>
      </c>
      <c r="K513" s="68">
        <v>11.388127853881301</v>
      </c>
      <c r="L513" s="68"/>
      <c r="M513" s="68"/>
      <c r="N513" s="68"/>
      <c r="O513" s="68"/>
      <c r="P513" s="68"/>
      <c r="Q513" s="68"/>
      <c r="R513" s="58"/>
    </row>
    <row r="514" spans="1:18" x14ac:dyDescent="0.3">
      <c r="A514" s="39" t="s">
        <v>253</v>
      </c>
      <c r="B514" s="39" t="str">
        <f>INDEX('R0.1 Generation process mapping'!$B$9:$B$21,MATCH($C514,'R0.1 Generation process mapping'!$A$9:$A$21,0))</f>
        <v/>
      </c>
      <c r="C514" s="494" t="s">
        <v>296</v>
      </c>
      <c r="D514" s="39" t="s">
        <v>261</v>
      </c>
      <c r="E514" s="39" t="str">
        <f>INDEX('R0. Region mapping'!$C$9:$C$24,MATCH($D514,'R0. Region mapping'!$A$9:$A$24,0))</f>
        <v>AUS</v>
      </c>
      <c r="F514" s="84">
        <v>28.2019121004566</v>
      </c>
      <c r="G514" s="532">
        <v>37.0010199055559</v>
      </c>
      <c r="H514" s="68">
        <v>37.0010199055559</v>
      </c>
      <c r="I514" s="68">
        <v>37.0010199055559</v>
      </c>
      <c r="J514" s="68">
        <v>27.600382538737001</v>
      </c>
      <c r="K514" s="68">
        <v>9.4006373668188701</v>
      </c>
      <c r="L514" s="68"/>
      <c r="M514" s="68"/>
      <c r="N514" s="68"/>
      <c r="O514" s="68"/>
      <c r="P514" s="68"/>
      <c r="Q514" s="68"/>
      <c r="R514" s="58"/>
    </row>
    <row r="515" spans="1:18" x14ac:dyDescent="0.3">
      <c r="A515" s="39" t="s">
        <v>253</v>
      </c>
      <c r="B515" s="39" t="str">
        <f>INDEX('R0.1 Generation process mapping'!$B$9:$B$21,MATCH($C515,'R0.1 Generation process mapping'!$A$9:$A$21,0))</f>
        <v/>
      </c>
      <c r="C515" s="494" t="s">
        <v>296</v>
      </c>
      <c r="D515" s="39" t="s">
        <v>341</v>
      </c>
      <c r="E515" s="39" t="str">
        <f>INDEX('R0. Region mapping'!$C$9:$C$24,MATCH($D515,'R0. Region mapping'!$A$9:$A$24,0))</f>
        <v>NAM</v>
      </c>
      <c r="F515" s="84">
        <v>16.260200125539999</v>
      </c>
      <c r="G515" s="532">
        <v>19.079744182950108</v>
      </c>
      <c r="H515" s="68">
        <v>19.079744182950108</v>
      </c>
      <c r="I515" s="68">
        <v>19.079744182950108</v>
      </c>
      <c r="J515" s="68">
        <v>13.659677474436808</v>
      </c>
      <c r="K515" s="68">
        <v>5.4200667085133301</v>
      </c>
      <c r="L515" s="68"/>
      <c r="M515" s="68"/>
      <c r="N515" s="68"/>
      <c r="O515" s="68"/>
      <c r="P515" s="68"/>
      <c r="Q515" s="68"/>
      <c r="R515" s="58"/>
    </row>
    <row r="516" spans="1:18" x14ac:dyDescent="0.3">
      <c r="A516" s="39" t="s">
        <v>253</v>
      </c>
      <c r="B516" s="39" t="str">
        <f>INDEX('R0.1 Generation process mapping'!$B$9:$B$21,MATCH($C516,'R0.1 Generation process mapping'!$A$9:$A$21,0))</f>
        <v/>
      </c>
      <c r="C516" s="494" t="s">
        <v>296</v>
      </c>
      <c r="D516" s="39" t="s">
        <v>343</v>
      </c>
      <c r="E516" s="39" t="str">
        <f>INDEX('R0. Region mapping'!$C$9:$C$24,MATCH($D516,'R0. Region mapping'!$A$9:$A$24,0))</f>
        <v>ASI</v>
      </c>
      <c r="F516" s="84">
        <v>319.18639921722098</v>
      </c>
      <c r="G516" s="532">
        <v>492.24754750766698</v>
      </c>
      <c r="H516" s="68">
        <v>750.61338794942503</v>
      </c>
      <c r="I516" s="68">
        <v>750.61338794942503</v>
      </c>
      <c r="J516" s="68">
        <v>644.21792154368495</v>
      </c>
      <c r="K516" s="68">
        <v>225.04140430512098</v>
      </c>
      <c r="L516" s="68"/>
      <c r="M516" s="68"/>
      <c r="N516" s="68"/>
      <c r="O516" s="68"/>
      <c r="P516" s="68"/>
      <c r="Q516" s="68"/>
      <c r="R516" s="58"/>
    </row>
    <row r="517" spans="1:18" x14ac:dyDescent="0.3">
      <c r="A517" s="39" t="s">
        <v>253</v>
      </c>
      <c r="B517" s="39" t="str">
        <f>INDEX('R0.1 Generation process mapping'!$B$9:$B$21,MATCH($C517,'R0.1 Generation process mapping'!$A$9:$A$21,0))</f>
        <v/>
      </c>
      <c r="C517" s="494" t="s">
        <v>296</v>
      </c>
      <c r="D517" s="39" t="s">
        <v>345</v>
      </c>
      <c r="E517" s="39" t="str">
        <f>INDEX('R0. Region mapping'!$C$9:$C$24,MATCH($D517,'R0. Region mapping'!$A$9:$A$24,0))</f>
        <v>LAM</v>
      </c>
      <c r="F517" s="84">
        <v>6.2599885844748799</v>
      </c>
      <c r="G517" s="532">
        <v>6.2599885844748799</v>
      </c>
      <c r="H517" s="68">
        <v>6.2599885844748799</v>
      </c>
      <c r="I517" s="68">
        <v>6.2599885844748799</v>
      </c>
      <c r="J517" s="68">
        <v>4.1733257229832503</v>
      </c>
      <c r="K517" s="68">
        <v>2.08666286149163</v>
      </c>
      <c r="L517" s="68"/>
      <c r="M517" s="68"/>
      <c r="N517" s="68"/>
      <c r="O517" s="68"/>
      <c r="P517" s="68"/>
      <c r="Q517" s="68"/>
      <c r="R517" s="58"/>
    </row>
    <row r="518" spans="1:18" x14ac:dyDescent="0.3">
      <c r="A518" s="39" t="s">
        <v>253</v>
      </c>
      <c r="B518" s="39" t="str">
        <f>INDEX('R0.1 Generation process mapping'!$B$9:$B$21,MATCH($C518,'R0.1 Generation process mapping'!$A$9:$A$21,0))</f>
        <v/>
      </c>
      <c r="C518" s="494" t="s">
        <v>296</v>
      </c>
      <c r="D518" s="39" t="s">
        <v>347</v>
      </c>
      <c r="E518" s="39" t="str">
        <f>INDEX('R0. Region mapping'!$C$9:$C$24,MATCH($D518,'R0. Region mapping'!$A$9:$A$24,0))</f>
        <v>EUR</v>
      </c>
      <c r="F518" s="84">
        <v>28.821632420091301</v>
      </c>
      <c r="G518" s="532">
        <v>52.882775586424501</v>
      </c>
      <c r="H518" s="68">
        <v>52.882775586424501</v>
      </c>
      <c r="I518" s="68">
        <v>69.261617142803303</v>
      </c>
      <c r="J518" s="68">
        <v>59.654406336106192</v>
      </c>
      <c r="K518" s="68">
        <v>25.986052363075899</v>
      </c>
      <c r="L518" s="68"/>
      <c r="M518" s="68"/>
      <c r="N518" s="68"/>
      <c r="O518" s="68"/>
      <c r="P518" s="68"/>
      <c r="Q518" s="68"/>
      <c r="R518" s="58"/>
    </row>
    <row r="519" spans="1:18" x14ac:dyDescent="0.3">
      <c r="A519" s="39" t="s">
        <v>253</v>
      </c>
      <c r="B519" s="39" t="str">
        <f>INDEX('R0.1 Generation process mapping'!$B$9:$B$21,MATCH($C519,'R0.1 Generation process mapping'!$A$9:$A$21,0))</f>
        <v/>
      </c>
      <c r="C519" s="494" t="s">
        <v>296</v>
      </c>
      <c r="D519" s="39" t="s">
        <v>349</v>
      </c>
      <c r="E519" s="39" t="str">
        <f>INDEX('R0. Region mapping'!$C$9:$C$24,MATCH($D519,'R0. Region mapping'!$A$9:$A$24,0))</f>
        <v>ASI</v>
      </c>
      <c r="F519" s="84">
        <v>33.671803652968002</v>
      </c>
      <c r="G519" s="532">
        <v>50.6176654393864</v>
      </c>
      <c r="H519" s="68">
        <v>52</v>
      </c>
      <c r="I519" s="68">
        <v>56.719838211504708</v>
      </c>
      <c r="J519" s="68">
        <v>45.495903660515403</v>
      </c>
      <c r="K519" s="68">
        <v>16.578564034259276</v>
      </c>
      <c r="L519" s="68"/>
      <c r="M519" s="68"/>
      <c r="N519" s="68"/>
      <c r="O519" s="68"/>
      <c r="P519" s="68"/>
      <c r="Q519" s="68"/>
      <c r="R519" s="58"/>
    </row>
    <row r="520" spans="1:18" x14ac:dyDescent="0.3">
      <c r="A520" s="39" t="s">
        <v>253</v>
      </c>
      <c r="B520" s="39" t="str">
        <f>INDEX('R0.1 Generation process mapping'!$B$9:$B$21,MATCH($C520,'R0.1 Generation process mapping'!$A$9:$A$21,0))</f>
        <v/>
      </c>
      <c r="C520" s="494" t="s">
        <v>296</v>
      </c>
      <c r="D520" s="39" t="s">
        <v>351</v>
      </c>
      <c r="E520" s="39" t="str">
        <f>INDEX('R0. Region mapping'!$C$9:$C$24,MATCH($D520,'R0. Region mapping'!$A$9:$A$24,0))</f>
        <v>ASI</v>
      </c>
      <c r="F520" s="84">
        <v>74.997754889160603</v>
      </c>
      <c r="G520" s="532">
        <v>149.3164370452628</v>
      </c>
      <c r="H520" s="68">
        <v>149.3164370452628</v>
      </c>
      <c r="I520" s="68">
        <v>192.85952116877661</v>
      </c>
      <c r="J520" s="68">
        <v>167.86026953905639</v>
      </c>
      <c r="K520" s="68">
        <v>68.542335753233999</v>
      </c>
      <c r="L520" s="68"/>
      <c r="M520" s="68"/>
      <c r="N520" s="68"/>
      <c r="O520" s="68"/>
      <c r="P520" s="68"/>
      <c r="Q520" s="68"/>
      <c r="R520" s="58"/>
    </row>
    <row r="521" spans="1:18" x14ac:dyDescent="0.3">
      <c r="A521" s="39" t="s">
        <v>253</v>
      </c>
      <c r="B521" s="39" t="str">
        <f>INDEX('R0.1 Generation process mapping'!$B$9:$B$21,MATCH($C521,'R0.1 Generation process mapping'!$A$9:$A$21,0))</f>
        <v/>
      </c>
      <c r="C521" s="494" t="s">
        <v>296</v>
      </c>
      <c r="D521" s="39" t="s">
        <v>353</v>
      </c>
      <c r="E521" s="39" t="str">
        <f>INDEX('R0. Region mapping'!$C$9:$C$24,MATCH($D521,'R0. Region mapping'!$A$9:$A$24,0))</f>
        <v>ASI</v>
      </c>
      <c r="F521" s="84">
        <v>45.928170003512498</v>
      </c>
      <c r="G521" s="532">
        <v>57.472490275108697</v>
      </c>
      <c r="H521" s="68">
        <v>57.472490275108697</v>
      </c>
      <c r="I521" s="68">
        <v>57.472490275108697</v>
      </c>
      <c r="J521" s="68">
        <v>42.1631002739379</v>
      </c>
      <c r="K521" s="68">
        <v>15.309390001170801</v>
      </c>
      <c r="L521" s="68"/>
      <c r="M521" s="68"/>
      <c r="N521" s="68"/>
      <c r="O521" s="68"/>
      <c r="P521" s="68"/>
      <c r="Q521" s="68"/>
      <c r="R521" s="58"/>
    </row>
    <row r="522" spans="1:18" x14ac:dyDescent="0.3">
      <c r="A522" s="39" t="s">
        <v>253</v>
      </c>
      <c r="B522" s="39" t="str">
        <f>INDEX('R0.1 Generation process mapping'!$B$9:$B$21,MATCH($C522,'R0.1 Generation process mapping'!$A$9:$A$21,0))</f>
        <v/>
      </c>
      <c r="C522" s="494" t="s">
        <v>296</v>
      </c>
      <c r="D522" s="39" t="s">
        <v>355</v>
      </c>
      <c r="E522" s="39" t="str">
        <f>INDEX('R0. Region mapping'!$C$9:$C$24,MATCH($D522,'R0. Region mapping'!$A$9:$A$24,0))</f>
        <v>AFR</v>
      </c>
      <c r="F522" s="84">
        <v>14.3734779299848</v>
      </c>
      <c r="G522" s="532">
        <v>14.3734779299848</v>
      </c>
      <c r="H522" s="68">
        <v>14.3734779299848</v>
      </c>
      <c r="I522" s="68">
        <v>14.3734779299848</v>
      </c>
      <c r="J522" s="68">
        <v>9.58231861998987</v>
      </c>
      <c r="K522" s="68">
        <v>4.7911593099949297</v>
      </c>
      <c r="L522" s="68"/>
      <c r="M522" s="68"/>
      <c r="N522" s="68"/>
      <c r="O522" s="68"/>
      <c r="P522" s="68"/>
      <c r="Q522" s="68"/>
      <c r="R522" s="58"/>
    </row>
    <row r="523" spans="1:18" x14ac:dyDescent="0.3">
      <c r="A523" s="39" t="s">
        <v>253</v>
      </c>
      <c r="B523" s="39" t="str">
        <f>INDEX('R0.1 Generation process mapping'!$B$9:$B$21,MATCH($C523,'R0.1 Generation process mapping'!$A$9:$A$21,0))</f>
        <v/>
      </c>
      <c r="C523" s="494" t="s">
        <v>296</v>
      </c>
      <c r="D523" s="39" t="s">
        <v>357</v>
      </c>
      <c r="E523" s="39" t="str">
        <f>INDEX('R0. Region mapping'!$C$9:$C$24,MATCH($D523,'R0. Region mapping'!$A$9:$A$24,0))</f>
        <v>LAM</v>
      </c>
      <c r="F523" s="84">
        <v>5.2919112850619703</v>
      </c>
      <c r="G523" s="532">
        <v>5.2919112850619703</v>
      </c>
      <c r="H523" s="68">
        <v>5.2919112850619703</v>
      </c>
      <c r="I523" s="68">
        <v>5.2919112850619703</v>
      </c>
      <c r="J523" s="68">
        <v>3.5279408567079802</v>
      </c>
      <c r="K523" s="68">
        <v>1.7639704283539901</v>
      </c>
      <c r="L523" s="68"/>
      <c r="M523" s="68"/>
      <c r="N523" s="68"/>
      <c r="O523" s="68"/>
      <c r="P523" s="68"/>
      <c r="Q523" s="68"/>
      <c r="R523" s="58"/>
    </row>
    <row r="524" spans="1:18" x14ac:dyDescent="0.3">
      <c r="A524" s="39" t="s">
        <v>253</v>
      </c>
      <c r="B524" s="39" t="str">
        <f>INDEX('R0.1 Generation process mapping'!$B$9:$B$21,MATCH($C524,'R0.1 Generation process mapping'!$A$9:$A$21,0))</f>
        <v/>
      </c>
      <c r="C524" s="494" t="s">
        <v>296</v>
      </c>
      <c r="D524" s="39" t="s">
        <v>359</v>
      </c>
      <c r="E524" s="39" t="str">
        <f>INDEX('R0. Region mapping'!$C$9:$C$24,MATCH($D524,'R0. Region mapping'!$A$9:$A$24,0))</f>
        <v>ASI</v>
      </c>
      <c r="F524" s="84">
        <v>40.628044140030397</v>
      </c>
      <c r="G524" s="532">
        <v>40.628044140030397</v>
      </c>
      <c r="H524" s="68">
        <v>40.628044140030397</v>
      </c>
      <c r="I524" s="68">
        <v>40.628044140030397</v>
      </c>
      <c r="J524" s="68">
        <v>27.085362760020299</v>
      </c>
      <c r="K524" s="68">
        <v>13.5426813800101</v>
      </c>
      <c r="L524" s="68"/>
      <c r="M524" s="68"/>
      <c r="N524" s="68"/>
      <c r="O524" s="68"/>
      <c r="P524" s="68"/>
      <c r="Q524" s="68"/>
      <c r="R524" s="58"/>
    </row>
    <row r="525" spans="1:18" x14ac:dyDescent="0.3">
      <c r="A525" s="39" t="s">
        <v>253</v>
      </c>
      <c r="B525" s="39" t="str">
        <f>INDEX('R0.1 Generation process mapping'!$B$9:$B$21,MATCH($C525,'R0.1 Generation process mapping'!$A$9:$A$21,0))</f>
        <v/>
      </c>
      <c r="C525" s="494" t="s">
        <v>296</v>
      </c>
      <c r="D525" s="39" t="s">
        <v>361</v>
      </c>
      <c r="E525" s="39" t="str">
        <f>INDEX('R0. Region mapping'!$C$9:$C$24,MATCH($D525,'R0. Region mapping'!$A$9:$A$24,0))</f>
        <v>ASI</v>
      </c>
      <c r="F525" s="84">
        <v>18.597004120726101</v>
      </c>
      <c r="G525" s="532">
        <v>31.130157646084101</v>
      </c>
      <c r="H525" s="68">
        <v>43.153805539669804</v>
      </c>
      <c r="I525" s="68">
        <v>43.153805539669804</v>
      </c>
      <c r="J525" s="68">
        <v>36.954804166094398</v>
      </c>
      <c r="K525" s="68">
        <v>11.720462642864099</v>
      </c>
      <c r="L525" s="68"/>
      <c r="M525" s="68"/>
      <c r="N525" s="68"/>
      <c r="O525" s="68"/>
      <c r="P525" s="68"/>
      <c r="Q525" s="68"/>
      <c r="R525" s="58"/>
    </row>
    <row r="526" spans="1:18" x14ac:dyDescent="0.3">
      <c r="A526" s="39" t="s">
        <v>253</v>
      </c>
      <c r="B526" s="39" t="str">
        <f>INDEX('R0.1 Generation process mapping'!$B$9:$B$21,MATCH($C526,'R0.1 Generation process mapping'!$A$9:$A$21,0))</f>
        <v/>
      </c>
      <c r="C526" s="494" t="s">
        <v>296</v>
      </c>
      <c r="D526" s="39" t="s">
        <v>363</v>
      </c>
      <c r="E526" s="39" t="str">
        <f>INDEX('R0. Region mapping'!$C$9:$C$24,MATCH($D526,'R0. Region mapping'!$A$9:$A$24,0))</f>
        <v>NAM</v>
      </c>
      <c r="F526" s="84">
        <v>304.14555376945299</v>
      </c>
      <c r="G526" s="532">
        <v>379.61322777678618</v>
      </c>
      <c r="H526" s="68">
        <v>423.090306985187</v>
      </c>
      <c r="I526" s="68">
        <v>423.090306985187</v>
      </c>
      <c r="J526" s="68">
        <v>321.70845572870297</v>
      </c>
      <c r="K526" s="68">
        <v>121.34725701982549</v>
      </c>
      <c r="L526" s="68"/>
      <c r="M526" s="68"/>
      <c r="N526" s="68"/>
      <c r="O526" s="68"/>
      <c r="P526" s="68"/>
      <c r="Q526" s="68"/>
      <c r="R526" s="58"/>
    </row>
    <row r="527" spans="1:18" x14ac:dyDescent="0.3">
      <c r="A527" s="39" t="s">
        <v>253</v>
      </c>
      <c r="B527" s="39" t="str">
        <f>INDEX('R0.1 Generation process mapping'!$B$9:$B$21,MATCH($C527,'R0.1 Generation process mapping'!$A$9:$A$21,0))</f>
        <v/>
      </c>
      <c r="C527" s="494" t="s">
        <v>296</v>
      </c>
      <c r="D527" s="39" t="s">
        <v>365</v>
      </c>
      <c r="E527" s="39" t="str">
        <f>INDEX('R0. Region mapping'!$C$9:$C$24,MATCH($D527,'R0. Region mapping'!$A$9:$A$24,0))</f>
        <v>EUR</v>
      </c>
      <c r="F527" s="84">
        <v>117.176369863014</v>
      </c>
      <c r="G527" s="532">
        <v>119.67222702922005</v>
      </c>
      <c r="H527" s="68">
        <v>119.67222702922005</v>
      </c>
      <c r="I527" s="68">
        <v>119.67222702922005</v>
      </c>
      <c r="J527" s="68">
        <v>80.613437074882057</v>
      </c>
      <c r="K527" s="68">
        <v>39.058789954338003</v>
      </c>
      <c r="L527" s="68"/>
      <c r="M527" s="68"/>
      <c r="N527" s="68"/>
      <c r="O527" s="68"/>
      <c r="P527" s="68"/>
      <c r="Q527" s="68"/>
      <c r="R527" s="58"/>
    </row>
    <row r="528" spans="1:18" x14ac:dyDescent="0.3">
      <c r="A528" s="39" t="s">
        <v>253</v>
      </c>
      <c r="B528" s="39" t="str">
        <f>INDEX('R0.1 Generation process mapping'!$B$9:$B$21,MATCH($C528,'R0.1 Generation process mapping'!$A$9:$A$21,0))</f>
        <v/>
      </c>
      <c r="C528" s="494" t="s">
        <v>297</v>
      </c>
      <c r="D528" s="39" t="s">
        <v>258</v>
      </c>
      <c r="E528" s="39" t="str">
        <f>INDEX('R0. Region mapping'!$C$9:$C$24,MATCH($D528,'R0. Region mapping'!$A$9:$A$24,0))</f>
        <v>AFR</v>
      </c>
      <c r="F528" s="84">
        <v>44.842082839408903</v>
      </c>
      <c r="G528" s="532">
        <v>62.841202426933208</v>
      </c>
      <c r="H528" s="68">
        <v>62.841202426933208</v>
      </c>
      <c r="I528" s="68">
        <v>85.669628652396199</v>
      </c>
      <c r="J528" s="68">
        <v>75.934228655872701</v>
      </c>
      <c r="K528" s="68">
        <v>30.931329030420599</v>
      </c>
      <c r="L528" s="68"/>
      <c r="M528" s="68"/>
      <c r="N528" s="68">
        <v>18.1933851079914</v>
      </c>
      <c r="O528" s="68">
        <v>18.1933851079914</v>
      </c>
      <c r="P528" s="68">
        <v>136.82012995831801</v>
      </c>
      <c r="Q528" s="68">
        <v>137.46466057614199</v>
      </c>
      <c r="R528" s="58"/>
    </row>
    <row r="529" spans="1:18" x14ac:dyDescent="0.3">
      <c r="A529" s="39" t="s">
        <v>253</v>
      </c>
      <c r="B529" s="39" t="str">
        <f>INDEX('R0.1 Generation process mapping'!$B$9:$B$21,MATCH($C529,'R0.1 Generation process mapping'!$A$9:$A$21,0))</f>
        <v/>
      </c>
      <c r="C529" s="494" t="s">
        <v>297</v>
      </c>
      <c r="D529" s="39" t="s">
        <v>261</v>
      </c>
      <c r="E529" s="39" t="str">
        <f>INDEX('R0. Region mapping'!$C$9:$C$24,MATCH($D529,'R0. Region mapping'!$A$9:$A$24,0))</f>
        <v>AUS</v>
      </c>
      <c r="F529" s="84">
        <v>17.14537546961623</v>
      </c>
      <c r="G529" s="532">
        <v>17.14537546961623</v>
      </c>
      <c r="H529" s="68">
        <v>17.14537546961623</v>
      </c>
      <c r="I529" s="68">
        <v>17.971024548315853</v>
      </c>
      <c r="J529" s="68">
        <v>15.541700358361915</v>
      </c>
      <c r="K529" s="68">
        <v>2.2257904137724629</v>
      </c>
      <c r="L529" s="68"/>
      <c r="M529" s="68">
        <v>14.5431503923864</v>
      </c>
      <c r="N529" s="68">
        <v>14.5431503923864</v>
      </c>
      <c r="O529" s="68">
        <v>14.5431503923864</v>
      </c>
      <c r="P529" s="68">
        <v>25.598379734089601</v>
      </c>
      <c r="Q529" s="68">
        <v>29.254902442227401</v>
      </c>
      <c r="R529" s="58"/>
    </row>
    <row r="530" spans="1:18" x14ac:dyDescent="0.3">
      <c r="A530" s="39" t="s">
        <v>253</v>
      </c>
      <c r="B530" s="39" t="str">
        <f>INDEX('R0.1 Generation process mapping'!$B$9:$B$21,MATCH($C530,'R0.1 Generation process mapping'!$A$9:$A$21,0))</f>
        <v/>
      </c>
      <c r="C530" s="494" t="s">
        <v>297</v>
      </c>
      <c r="D530" s="39" t="s">
        <v>341</v>
      </c>
      <c r="E530" s="39" t="str">
        <f>INDEX('R0. Region mapping'!$C$9:$C$24,MATCH($D530,'R0. Region mapping'!$A$9:$A$24,0))</f>
        <v>NAM</v>
      </c>
      <c r="F530" s="84">
        <v>9.49563606460916</v>
      </c>
      <c r="G530" s="532">
        <v>10.094034113138889</v>
      </c>
      <c r="H530" s="68">
        <v>10.094034113138889</v>
      </c>
      <c r="I530" s="68">
        <v>10.094034113138889</v>
      </c>
      <c r="J530" s="68">
        <v>8.6363395931376985</v>
      </c>
      <c r="K530" s="68">
        <v>0.92286366601434999</v>
      </c>
      <c r="L530" s="68"/>
      <c r="M530" s="68"/>
      <c r="N530" s="68"/>
      <c r="O530" s="68"/>
      <c r="P530" s="68"/>
      <c r="Q530" s="68"/>
      <c r="R530" s="58"/>
    </row>
    <row r="531" spans="1:18" x14ac:dyDescent="0.3">
      <c r="A531" s="39" t="s">
        <v>253</v>
      </c>
      <c r="B531" s="39" t="str">
        <f>INDEX('R0.1 Generation process mapping'!$B$9:$B$21,MATCH($C531,'R0.1 Generation process mapping'!$A$9:$A$21,0))</f>
        <v/>
      </c>
      <c r="C531" s="494" t="s">
        <v>297</v>
      </c>
      <c r="D531" s="39" t="s">
        <v>343</v>
      </c>
      <c r="E531" s="39" t="str">
        <f>INDEX('R0. Region mapping'!$C$9:$C$24,MATCH($D531,'R0. Region mapping'!$A$9:$A$24,0))</f>
        <v>ASI</v>
      </c>
      <c r="F531" s="84">
        <v>70.801212499663265</v>
      </c>
      <c r="G531" s="532">
        <v>70.801212499663265</v>
      </c>
      <c r="H531" s="68">
        <v>405.77291047420869</v>
      </c>
      <c r="I531" s="68">
        <v>545.46876491673072</v>
      </c>
      <c r="J531" s="68">
        <v>1138.5282027245728</v>
      </c>
      <c r="K531" s="68">
        <v>894.20821499460294</v>
      </c>
      <c r="L531" s="68">
        <v>599.55273629601402</v>
      </c>
      <c r="M531" s="68"/>
      <c r="N531" s="68"/>
      <c r="O531" s="68"/>
      <c r="P531" s="68"/>
      <c r="Q531" s="68">
        <v>17.210268753836999</v>
      </c>
      <c r="R531" s="58"/>
    </row>
    <row r="532" spans="1:18" x14ac:dyDescent="0.3">
      <c r="A532" s="39" t="s">
        <v>253</v>
      </c>
      <c r="B532" s="39" t="str">
        <f>INDEX('R0.1 Generation process mapping'!$B$9:$B$21,MATCH($C532,'R0.1 Generation process mapping'!$A$9:$A$21,0))</f>
        <v/>
      </c>
      <c r="C532" s="494" t="s">
        <v>297</v>
      </c>
      <c r="D532" s="39" t="s">
        <v>345</v>
      </c>
      <c r="E532" s="39" t="str">
        <f>INDEX('R0. Region mapping'!$C$9:$C$24,MATCH($D532,'R0. Region mapping'!$A$9:$A$24,0))</f>
        <v>LAM</v>
      </c>
      <c r="F532" s="84">
        <v>45.611031070240898</v>
      </c>
      <c r="G532" s="532">
        <v>54.576332275457688</v>
      </c>
      <c r="H532" s="68">
        <v>54.576332275457688</v>
      </c>
      <c r="I532" s="68">
        <v>54.576332275457688</v>
      </c>
      <c r="J532" s="68">
        <v>46.437756165138389</v>
      </c>
      <c r="K532" s="68">
        <v>5.9256360078277996</v>
      </c>
      <c r="L532" s="68"/>
      <c r="M532" s="68"/>
      <c r="N532" s="68"/>
      <c r="O532" s="68"/>
      <c r="P532" s="68"/>
      <c r="Q532" s="68"/>
      <c r="R532" s="58"/>
    </row>
    <row r="533" spans="1:18" x14ac:dyDescent="0.3">
      <c r="A533" s="39" t="s">
        <v>253</v>
      </c>
      <c r="B533" s="39" t="str">
        <f>INDEX('R0.1 Generation process mapping'!$B$9:$B$21,MATCH($C533,'R0.1 Generation process mapping'!$A$9:$A$21,0))</f>
        <v/>
      </c>
      <c r="C533" s="494" t="s">
        <v>297</v>
      </c>
      <c r="D533" s="39" t="s">
        <v>347</v>
      </c>
      <c r="E533" s="39" t="str">
        <f>INDEX('R0. Region mapping'!$C$9:$C$24,MATCH($D533,'R0. Region mapping'!$A$9:$A$24,0))</f>
        <v>EUR</v>
      </c>
      <c r="F533" s="84">
        <v>0.54403131115459902</v>
      </c>
      <c r="G533" s="532">
        <v>4.8385870481453397</v>
      </c>
      <c r="H533" s="68">
        <v>4.8385870481453397</v>
      </c>
      <c r="I533" s="68">
        <v>5.2052664515613998</v>
      </c>
      <c r="J533" s="68">
        <v>5.0239226811765336</v>
      </c>
      <c r="K533" s="68">
        <v>0.54802317380092092</v>
      </c>
      <c r="L533" s="68">
        <v>0.43739783700616702</v>
      </c>
      <c r="M533" s="68">
        <v>0.43739783700616702</v>
      </c>
      <c r="N533" s="68">
        <v>0.43739783700616702</v>
      </c>
      <c r="O533" s="68">
        <v>1.9822252357060901</v>
      </c>
      <c r="P533" s="68">
        <v>1.9822252357060901</v>
      </c>
      <c r="Q533" s="68">
        <v>5.2482599234384404</v>
      </c>
      <c r="R533" s="58"/>
    </row>
    <row r="534" spans="1:18" x14ac:dyDescent="0.3">
      <c r="A534" s="39" t="s">
        <v>253</v>
      </c>
      <c r="B534" s="39" t="str">
        <f>INDEX('R0.1 Generation process mapping'!$B$9:$B$21,MATCH($C534,'R0.1 Generation process mapping'!$A$9:$A$21,0))</f>
        <v/>
      </c>
      <c r="C534" s="494" t="s">
        <v>297</v>
      </c>
      <c r="D534" s="39" t="s">
        <v>349</v>
      </c>
      <c r="E534" s="39" t="str">
        <f>INDEX('R0. Region mapping'!$C$9:$C$24,MATCH($D534,'R0. Region mapping'!$A$9:$A$24,0))</f>
        <v>ASI</v>
      </c>
      <c r="F534" s="84">
        <v>36.557822622560032</v>
      </c>
      <c r="G534" s="532">
        <v>36.557822622560032</v>
      </c>
      <c r="H534" s="68">
        <v>36.557822622560032</v>
      </c>
      <c r="I534" s="68">
        <v>36.557822622560032</v>
      </c>
      <c r="J534" s="68">
        <v>31.685460228431822</v>
      </c>
      <c r="K534" s="68">
        <v>2.5815938247445098</v>
      </c>
      <c r="L534" s="68">
        <v>63.5908466945558</v>
      </c>
      <c r="M534" s="68">
        <v>102.650423914928</v>
      </c>
      <c r="N534" s="68">
        <v>102.650423914928</v>
      </c>
      <c r="O534" s="68">
        <v>39.059577220372503</v>
      </c>
      <c r="P534" s="68">
        <v>94.858892712294207</v>
      </c>
      <c r="Q534" s="68">
        <v>94.858892712294207</v>
      </c>
      <c r="R534" s="58"/>
    </row>
    <row r="535" spans="1:18" x14ac:dyDescent="0.3">
      <c r="A535" s="39" t="s">
        <v>253</v>
      </c>
      <c r="B535" s="39" t="str">
        <f>INDEX('R0.1 Generation process mapping'!$B$9:$B$21,MATCH($C535,'R0.1 Generation process mapping'!$A$9:$A$21,0))</f>
        <v/>
      </c>
      <c r="C535" s="494" t="s">
        <v>297</v>
      </c>
      <c r="D535" s="39" t="s">
        <v>351</v>
      </c>
      <c r="E535" s="39" t="str">
        <f>INDEX('R0. Region mapping'!$C$9:$C$24,MATCH($D535,'R0. Region mapping'!$A$9:$A$24,0))</f>
        <v>ASI</v>
      </c>
      <c r="F535" s="84">
        <v>32.465259791497708</v>
      </c>
      <c r="G535" s="532">
        <v>32.465259791497708</v>
      </c>
      <c r="H535" s="68">
        <v>323.16247975706113</v>
      </c>
      <c r="I535" s="68">
        <v>323.16247975706113</v>
      </c>
      <c r="J535" s="68">
        <v>432.92341600999606</v>
      </c>
      <c r="K535" s="68">
        <v>259.39433896151104</v>
      </c>
      <c r="L535" s="68">
        <v>123.35448433638101</v>
      </c>
      <c r="M535" s="68">
        <v>9.0730553931887208</v>
      </c>
      <c r="N535" s="68">
        <v>64.918751062383194</v>
      </c>
      <c r="O535" s="68">
        <v>75.001267432250998</v>
      </c>
      <c r="P535" s="68">
        <v>75.001267432250998</v>
      </c>
      <c r="Q535" s="68">
        <v>10.0825163698678</v>
      </c>
      <c r="R535" s="58"/>
    </row>
    <row r="536" spans="1:18" x14ac:dyDescent="0.3">
      <c r="A536" s="39" t="s">
        <v>253</v>
      </c>
      <c r="B536" s="39" t="str">
        <f>INDEX('R0.1 Generation process mapping'!$B$9:$B$21,MATCH($C536,'R0.1 Generation process mapping'!$A$9:$A$21,0))</f>
        <v/>
      </c>
      <c r="C536" s="494" t="s">
        <v>297</v>
      </c>
      <c r="D536" s="39" t="s">
        <v>353</v>
      </c>
      <c r="E536" s="39" t="str">
        <f>INDEX('R0. Region mapping'!$C$9:$C$24,MATCH($D536,'R0. Region mapping'!$A$9:$A$24,0))</f>
        <v>ASI</v>
      </c>
      <c r="F536" s="84">
        <v>67.733036958045602</v>
      </c>
      <c r="G536" s="532">
        <v>67.733036958045602</v>
      </c>
      <c r="H536" s="68">
        <v>67.733036958045602</v>
      </c>
      <c r="I536" s="68">
        <v>67.733036958045602</v>
      </c>
      <c r="J536" s="68">
        <v>63.323649464081498</v>
      </c>
      <c r="K536" s="68">
        <v>23.788709404897901</v>
      </c>
      <c r="L536" s="68">
        <v>10.837708351157101</v>
      </c>
      <c r="M536" s="68">
        <v>8.4739841575139394</v>
      </c>
      <c r="N536" s="68">
        <v>14.380550001461801</v>
      </c>
      <c r="O536" s="68">
        <v>20.494456014904401</v>
      </c>
      <c r="P536" s="68">
        <v>20.383589160344599</v>
      </c>
      <c r="Q536" s="68">
        <v>20.153083745592401</v>
      </c>
      <c r="R536" s="58"/>
    </row>
    <row r="537" spans="1:18" x14ac:dyDescent="0.3">
      <c r="A537" s="39" t="s">
        <v>253</v>
      </c>
      <c r="B537" s="39" t="str">
        <f>INDEX('R0.1 Generation process mapping'!$B$9:$B$21,MATCH($C537,'R0.1 Generation process mapping'!$A$9:$A$21,0))</f>
        <v/>
      </c>
      <c r="C537" s="494" t="s">
        <v>297</v>
      </c>
      <c r="D537" s="39" t="s">
        <v>355</v>
      </c>
      <c r="E537" s="39" t="str">
        <f>INDEX('R0. Region mapping'!$C$9:$C$24,MATCH($D537,'R0. Region mapping'!$A$9:$A$24,0))</f>
        <v>AFR</v>
      </c>
      <c r="F537" s="84">
        <v>77.090609812596199</v>
      </c>
      <c r="G537" s="532">
        <v>93.853042146649102</v>
      </c>
      <c r="H537" s="68">
        <v>93.853042146649102</v>
      </c>
      <c r="I537" s="68">
        <v>185.2181416966892</v>
      </c>
      <c r="J537" s="68">
        <v>163.7233996454024</v>
      </c>
      <c r="K537" s="68">
        <v>146.3211111075567</v>
      </c>
      <c r="L537" s="68">
        <v>95.4929939017441</v>
      </c>
      <c r="M537" s="68">
        <v>94.7233018428104</v>
      </c>
      <c r="N537" s="68">
        <v>61.726304437659103</v>
      </c>
      <c r="O537" s="68">
        <v>46.4001647766801</v>
      </c>
      <c r="P537" s="68">
        <v>59.811352945879598</v>
      </c>
      <c r="Q537" s="68">
        <v>65.121762897845997</v>
      </c>
      <c r="R537" s="58"/>
    </row>
    <row r="538" spans="1:18" x14ac:dyDescent="0.3">
      <c r="A538" s="39" t="s">
        <v>253</v>
      </c>
      <c r="B538" s="39" t="str">
        <f>INDEX('R0.1 Generation process mapping'!$B$9:$B$21,MATCH($C538,'R0.1 Generation process mapping'!$A$9:$A$21,0))</f>
        <v/>
      </c>
      <c r="C538" s="494" t="s">
        <v>297</v>
      </c>
      <c r="D538" s="39" t="s">
        <v>357</v>
      </c>
      <c r="E538" s="39" t="str">
        <f>INDEX('R0. Region mapping'!$C$9:$C$24,MATCH($D538,'R0. Region mapping'!$A$9:$A$24,0))</f>
        <v>LAM</v>
      </c>
      <c r="F538" s="84">
        <v>18.869482522028971</v>
      </c>
      <c r="G538" s="532">
        <v>18.869482522028971</v>
      </c>
      <c r="H538" s="68">
        <v>18.869482522028971</v>
      </c>
      <c r="I538" s="68">
        <v>18.869482522028971</v>
      </c>
      <c r="J538" s="68">
        <v>13.829132362921751</v>
      </c>
      <c r="K538" s="68">
        <v>4.6489872380283304</v>
      </c>
      <c r="L538" s="68">
        <v>9.0434221154901806</v>
      </c>
      <c r="M538" s="68">
        <v>9.0434221154901806</v>
      </c>
      <c r="N538" s="68">
        <v>9.0434221154901806</v>
      </c>
      <c r="O538" s="68">
        <v>5.97571643936858</v>
      </c>
      <c r="P538" s="68">
        <v>5.97571643936858</v>
      </c>
      <c r="Q538" s="68">
        <v>14.7775597004446</v>
      </c>
      <c r="R538" s="58"/>
    </row>
    <row r="539" spans="1:18" x14ac:dyDescent="0.3">
      <c r="A539" s="39" t="s">
        <v>253</v>
      </c>
      <c r="B539" s="39" t="str">
        <f>INDEX('R0.1 Generation process mapping'!$B$9:$B$21,MATCH($C539,'R0.1 Generation process mapping'!$A$9:$A$21,0))</f>
        <v/>
      </c>
      <c r="C539" s="494" t="s">
        <v>297</v>
      </c>
      <c r="D539" s="39" t="s">
        <v>359</v>
      </c>
      <c r="E539" s="39" t="str">
        <f>INDEX('R0. Region mapping'!$C$9:$C$24,MATCH($D539,'R0. Region mapping'!$A$9:$A$24,0))</f>
        <v>ASI</v>
      </c>
      <c r="F539" s="84">
        <v>83.630302155542694</v>
      </c>
      <c r="G539" s="532">
        <v>151.26408662136589</v>
      </c>
      <c r="H539" s="68">
        <v>151.26408662136589</v>
      </c>
      <c r="I539" s="68">
        <v>151.26408662136589</v>
      </c>
      <c r="J539" s="68">
        <v>130.15421120345459</v>
      </c>
      <c r="K539" s="68">
        <v>36.306939180492506</v>
      </c>
      <c r="L539" s="68">
        <v>25.250421868213081</v>
      </c>
      <c r="M539" s="68">
        <v>61.4411515697456</v>
      </c>
      <c r="N539" s="68">
        <v>97.551583972661504</v>
      </c>
      <c r="O539" s="68">
        <v>115.218776673703</v>
      </c>
      <c r="P539" s="68">
        <v>150.46065557954</v>
      </c>
      <c r="Q539" s="68">
        <v>156.41786679203199</v>
      </c>
      <c r="R539" s="58"/>
    </row>
    <row r="540" spans="1:18" x14ac:dyDescent="0.3">
      <c r="A540" s="39" t="s">
        <v>253</v>
      </c>
      <c r="B540" s="39" t="str">
        <f>INDEX('R0.1 Generation process mapping'!$B$9:$B$21,MATCH($C540,'R0.1 Generation process mapping'!$A$9:$A$21,0))</f>
        <v/>
      </c>
      <c r="C540" s="494" t="s">
        <v>297</v>
      </c>
      <c r="D540" s="39" t="s">
        <v>361</v>
      </c>
      <c r="E540" s="39" t="str">
        <f>INDEX('R0. Region mapping'!$C$9:$C$24,MATCH($D540,'R0. Region mapping'!$A$9:$A$24,0))</f>
        <v>ASI</v>
      </c>
      <c r="F540" s="84">
        <v>15.761856007418761</v>
      </c>
      <c r="G540" s="532">
        <v>15.761856007418761</v>
      </c>
      <c r="H540" s="68">
        <v>15.761856007418761</v>
      </c>
      <c r="I540" s="68">
        <v>46.307729891054564</v>
      </c>
      <c r="J540" s="68">
        <v>52.95663378987976</v>
      </c>
      <c r="K540" s="68">
        <v>43.038544477866843</v>
      </c>
      <c r="L540" s="68">
        <v>11.566832113502269</v>
      </c>
      <c r="M540" s="68">
        <v>1.6802715431894599</v>
      </c>
      <c r="N540" s="68">
        <v>1.6802715431894599</v>
      </c>
      <c r="O540" s="68"/>
      <c r="P540" s="68"/>
      <c r="Q540" s="68"/>
      <c r="R540" s="58"/>
    </row>
    <row r="541" spans="1:18" x14ac:dyDescent="0.3">
      <c r="A541" s="39" t="s">
        <v>253</v>
      </c>
      <c r="B541" s="39" t="str">
        <f>INDEX('R0.1 Generation process mapping'!$B$9:$B$21,MATCH($C541,'R0.1 Generation process mapping'!$A$9:$A$21,0))</f>
        <v/>
      </c>
      <c r="C541" s="494" t="s">
        <v>297</v>
      </c>
      <c r="D541" s="39" t="s">
        <v>363</v>
      </c>
      <c r="E541" s="39" t="str">
        <f>INDEX('R0. Region mapping'!$C$9:$C$24,MATCH($D541,'R0. Region mapping'!$A$9:$A$24,0))</f>
        <v>NAM</v>
      </c>
      <c r="F541" s="84">
        <v>183.4524509571599</v>
      </c>
      <c r="G541" s="532">
        <v>183.4524509571599</v>
      </c>
      <c r="H541" s="68">
        <v>183.4524509571599</v>
      </c>
      <c r="I541" s="68">
        <v>226.7822119793081</v>
      </c>
      <c r="J541" s="68">
        <v>221.3728145711832</v>
      </c>
      <c r="K541" s="68">
        <v>107.2894662068467</v>
      </c>
      <c r="L541" s="68">
        <v>104.6800199572485</v>
      </c>
      <c r="M541" s="68">
        <v>74.462900916457997</v>
      </c>
      <c r="N541" s="68">
        <v>74.462900916457997</v>
      </c>
      <c r="O541" s="68">
        <v>2.6416946457561798</v>
      </c>
      <c r="P541" s="68">
        <v>107.54757858837201</v>
      </c>
      <c r="Q541" s="68">
        <v>107.54757858837201</v>
      </c>
      <c r="R541" s="58"/>
    </row>
    <row r="542" spans="1:18" x14ac:dyDescent="0.3">
      <c r="A542" s="39" t="s">
        <v>253</v>
      </c>
      <c r="B542" s="39" t="str">
        <f>INDEX('R0.1 Generation process mapping'!$B$9:$B$21,MATCH($C542,'R0.1 Generation process mapping'!$A$9:$A$21,0))</f>
        <v/>
      </c>
      <c r="C542" s="494" t="s">
        <v>297</v>
      </c>
      <c r="D542" s="39" t="s">
        <v>365</v>
      </c>
      <c r="E542" s="39" t="str">
        <f>INDEX('R0. Region mapping'!$C$9:$C$24,MATCH($D542,'R0. Region mapping'!$A$9:$A$24,0))</f>
        <v>EUR</v>
      </c>
      <c r="F542" s="84">
        <v>132.3308919783484</v>
      </c>
      <c r="G542" s="532">
        <v>221.5032346030537</v>
      </c>
      <c r="H542" s="68">
        <v>221.5032346030537</v>
      </c>
      <c r="I542" s="68">
        <v>243.07517548052539</v>
      </c>
      <c r="J542" s="68">
        <v>217.73119456786708</v>
      </c>
      <c r="K542" s="68">
        <v>41.037911740702896</v>
      </c>
      <c r="L542" s="68">
        <v>72.981968517244496</v>
      </c>
      <c r="M542" s="68">
        <v>90.443919530770202</v>
      </c>
      <c r="N542" s="68">
        <v>90.443919530770202</v>
      </c>
      <c r="O542" s="68">
        <v>48.814551672573998</v>
      </c>
      <c r="P542" s="68">
        <v>31.352600659048399</v>
      </c>
      <c r="Q542" s="68">
        <v>31.352600659048399</v>
      </c>
      <c r="R542" s="58"/>
    </row>
    <row r="543" spans="1:18" x14ac:dyDescent="0.3">
      <c r="A543" s="39" t="s">
        <v>253</v>
      </c>
      <c r="B543" s="39" t="str">
        <f>INDEX('R0.1 Generation process mapping'!$B$9:$B$21,MATCH($C543,'R0.1 Generation process mapping'!$A$9:$A$21,0))</f>
        <v/>
      </c>
      <c r="C543" s="494" t="s">
        <v>299</v>
      </c>
      <c r="D543" s="39" t="s">
        <v>258</v>
      </c>
      <c r="E543" s="39" t="str">
        <f>INDEX('R0. Region mapping'!$C$9:$C$24,MATCH($D543,'R0. Region mapping'!$A$9:$A$24,0))</f>
        <v>AFR</v>
      </c>
      <c r="F543" s="84"/>
      <c r="G543" s="532"/>
      <c r="H543" s="68"/>
      <c r="I543" s="68"/>
      <c r="J543" s="68"/>
      <c r="K543" s="68"/>
      <c r="L543" s="68"/>
      <c r="M543" s="68">
        <v>23.6697768540879</v>
      </c>
      <c r="N543" s="68">
        <v>202.274616105186</v>
      </c>
      <c r="O543" s="68">
        <v>391.66910734637003</v>
      </c>
      <c r="P543" s="68">
        <v>367.99933049228298</v>
      </c>
      <c r="Q543" s="68">
        <v>189.394491241184</v>
      </c>
      <c r="R543" s="58"/>
    </row>
    <row r="544" spans="1:18" x14ac:dyDescent="0.3">
      <c r="A544" s="39" t="s">
        <v>253</v>
      </c>
      <c r="B544" s="39" t="str">
        <f>INDEX('R0.1 Generation process mapping'!$B$9:$B$21,MATCH($C544,'R0.1 Generation process mapping'!$A$9:$A$21,0))</f>
        <v/>
      </c>
      <c r="C544" s="494" t="s">
        <v>299</v>
      </c>
      <c r="D544" s="39" t="s">
        <v>343</v>
      </c>
      <c r="E544" s="39" t="str">
        <f>INDEX('R0. Region mapping'!$C$9:$C$24,MATCH($D544,'R0. Region mapping'!$A$9:$A$24,0))</f>
        <v>ASI</v>
      </c>
      <c r="F544" s="84"/>
      <c r="G544" s="532"/>
      <c r="H544" s="68"/>
      <c r="I544" s="68"/>
      <c r="J544" s="68"/>
      <c r="K544" s="68"/>
      <c r="L544" s="68"/>
      <c r="M544" s="68">
        <v>213.76060903826601</v>
      </c>
      <c r="N544" s="68">
        <v>486.57933362436199</v>
      </c>
      <c r="O544" s="68">
        <v>486.57933362436199</v>
      </c>
      <c r="P544" s="68">
        <v>272.81872458609598</v>
      </c>
      <c r="Q544" s="68"/>
      <c r="R544" s="58"/>
    </row>
    <row r="545" spans="1:18" x14ac:dyDescent="0.3">
      <c r="A545" s="39" t="s">
        <v>253</v>
      </c>
      <c r="B545" s="39" t="str">
        <f>INDEX('R0.1 Generation process mapping'!$B$9:$B$21,MATCH($C545,'R0.1 Generation process mapping'!$A$9:$A$21,0))</f>
        <v/>
      </c>
      <c r="C545" s="494" t="s">
        <v>299</v>
      </c>
      <c r="D545" s="39" t="s">
        <v>347</v>
      </c>
      <c r="E545" s="39" t="str">
        <f>INDEX('R0. Region mapping'!$C$9:$C$24,MATCH($D545,'R0. Region mapping'!$A$9:$A$24,0))</f>
        <v>EUR</v>
      </c>
      <c r="F545" s="84"/>
      <c r="G545" s="532"/>
      <c r="H545" s="68"/>
      <c r="I545" s="68"/>
      <c r="J545" s="68"/>
      <c r="K545" s="68"/>
      <c r="L545" s="68"/>
      <c r="M545" s="68">
        <v>2.7200071269850001</v>
      </c>
      <c r="N545" s="68">
        <v>12.4997939836672</v>
      </c>
      <c r="O545" s="68">
        <v>20.5509506464821</v>
      </c>
      <c r="P545" s="68">
        <v>19.512388347107098</v>
      </c>
      <c r="Q545" s="68">
        <v>15.0336871749991</v>
      </c>
      <c r="R545" s="58"/>
    </row>
    <row r="546" spans="1:18" x14ac:dyDescent="0.3">
      <c r="A546" s="39" t="s">
        <v>253</v>
      </c>
      <c r="B546" s="39" t="str">
        <f>INDEX('R0.1 Generation process mapping'!$B$9:$B$21,MATCH($C546,'R0.1 Generation process mapping'!$A$9:$A$21,0))</f>
        <v/>
      </c>
      <c r="C546" s="494" t="s">
        <v>299</v>
      </c>
      <c r="D546" s="39" t="s">
        <v>351</v>
      </c>
      <c r="E546" s="39" t="str">
        <f>INDEX('R0. Region mapping'!$C$9:$C$24,MATCH($D546,'R0. Region mapping'!$A$9:$A$24,0))</f>
        <v>ASI</v>
      </c>
      <c r="F546" s="84"/>
      <c r="G546" s="532"/>
      <c r="H546" s="68"/>
      <c r="I546" s="68"/>
      <c r="J546" s="68"/>
      <c r="K546" s="68"/>
      <c r="L546" s="68">
        <v>3.00430589785547</v>
      </c>
      <c r="M546" s="68">
        <v>144.43837858157201</v>
      </c>
      <c r="N546" s="68">
        <v>383.05319350401402</v>
      </c>
      <c r="O546" s="68">
        <v>460.453111341095</v>
      </c>
      <c r="P546" s="68">
        <v>394.52039951820097</v>
      </c>
      <c r="Q546" s="68">
        <v>341.99524560623797</v>
      </c>
      <c r="R546" s="58"/>
    </row>
    <row r="547" spans="1:18" x14ac:dyDescent="0.3">
      <c r="A547" s="39" t="s">
        <v>253</v>
      </c>
      <c r="B547" s="39" t="str">
        <f>INDEX('R0.1 Generation process mapping'!$B$9:$B$21,MATCH($C547,'R0.1 Generation process mapping'!$A$9:$A$21,0))</f>
        <v/>
      </c>
      <c r="C547" s="494" t="s">
        <v>299</v>
      </c>
      <c r="D547" s="39" t="s">
        <v>353</v>
      </c>
      <c r="E547" s="39" t="str">
        <f>INDEX('R0. Region mapping'!$C$9:$C$24,MATCH($D547,'R0. Region mapping'!$A$9:$A$24,0))</f>
        <v>ASI</v>
      </c>
      <c r="F547" s="84"/>
      <c r="G547" s="532"/>
      <c r="H547" s="68"/>
      <c r="I547" s="68"/>
      <c r="J547" s="68"/>
      <c r="K547" s="68">
        <v>4.2857378882182298</v>
      </c>
      <c r="L547" s="68">
        <v>9.7555461463182898</v>
      </c>
      <c r="M547" s="68">
        <v>9.7555461463182898</v>
      </c>
      <c r="N547" s="68">
        <v>5.46980825810006</v>
      </c>
      <c r="O547" s="68"/>
      <c r="P547" s="68"/>
      <c r="Q547" s="68"/>
      <c r="R547" s="58"/>
    </row>
    <row r="548" spans="1:18" x14ac:dyDescent="0.3">
      <c r="A548" s="39" t="s">
        <v>253</v>
      </c>
      <c r="B548" s="39" t="str">
        <f>INDEX('R0.1 Generation process mapping'!$B$9:$B$21,MATCH($C548,'R0.1 Generation process mapping'!$A$9:$A$21,0))</f>
        <v/>
      </c>
      <c r="C548" s="494" t="s">
        <v>299</v>
      </c>
      <c r="D548" s="39" t="s">
        <v>355</v>
      </c>
      <c r="E548" s="39" t="str">
        <f>INDEX('R0. Region mapping'!$C$9:$C$24,MATCH($D548,'R0. Region mapping'!$A$9:$A$24,0))</f>
        <v>AFR</v>
      </c>
      <c r="F548" s="84"/>
      <c r="G548" s="532"/>
      <c r="H548" s="68"/>
      <c r="I548" s="68"/>
      <c r="J548" s="68"/>
      <c r="K548" s="68"/>
      <c r="L548" s="68">
        <v>30.6598556070571</v>
      </c>
      <c r="M548" s="68">
        <v>197.71011156882699</v>
      </c>
      <c r="N548" s="68">
        <v>360.971599407751</v>
      </c>
      <c r="O548" s="68">
        <v>397.53060420582699</v>
      </c>
      <c r="P548" s="68">
        <v>470.93300313399197</v>
      </c>
      <c r="Q548" s="68">
        <v>505.06436500847502</v>
      </c>
      <c r="R548" s="58"/>
    </row>
    <row r="549" spans="1:18" x14ac:dyDescent="0.3">
      <c r="A549" s="39" t="s">
        <v>253</v>
      </c>
      <c r="B549" s="39" t="str">
        <f>INDEX('R0.1 Generation process mapping'!$B$9:$B$21,MATCH($C549,'R0.1 Generation process mapping'!$A$9:$A$21,0))</f>
        <v/>
      </c>
      <c r="C549" s="494" t="s">
        <v>299</v>
      </c>
      <c r="D549" s="39" t="s">
        <v>359</v>
      </c>
      <c r="E549" s="39" t="str">
        <f>INDEX('R0. Region mapping'!$C$9:$C$24,MATCH($D549,'R0. Region mapping'!$A$9:$A$24,0))</f>
        <v>ASI</v>
      </c>
      <c r="F549" s="84"/>
      <c r="G549" s="532"/>
      <c r="H549" s="68"/>
      <c r="I549" s="68"/>
      <c r="J549" s="68"/>
      <c r="K549" s="68"/>
      <c r="L549" s="68"/>
      <c r="M549" s="68"/>
      <c r="N549" s="68"/>
      <c r="O549" s="68">
        <v>14.082345823263299</v>
      </c>
      <c r="P549" s="68">
        <v>138.027890392405</v>
      </c>
      <c r="Q549" s="68">
        <v>273.278646434427</v>
      </c>
      <c r="R549" s="58"/>
    </row>
    <row r="550" spans="1:18" x14ac:dyDescent="0.3">
      <c r="A550" s="39" t="s">
        <v>253</v>
      </c>
      <c r="B550" s="39" t="str">
        <f>INDEX('R0.1 Generation process mapping'!$B$9:$B$21,MATCH($C550,'R0.1 Generation process mapping'!$A$9:$A$21,0))</f>
        <v/>
      </c>
      <c r="C550" s="494" t="s">
        <v>299</v>
      </c>
      <c r="D550" s="39" t="s">
        <v>361</v>
      </c>
      <c r="E550" s="39" t="str">
        <f>INDEX('R0. Region mapping'!$C$9:$C$24,MATCH($D550,'R0. Region mapping'!$A$9:$A$24,0))</f>
        <v>ASI</v>
      </c>
      <c r="F550" s="84"/>
      <c r="G550" s="532"/>
      <c r="H550" s="68"/>
      <c r="I550" s="68"/>
      <c r="J550" s="68"/>
      <c r="K550" s="68">
        <v>4.9174357859537698</v>
      </c>
      <c r="L550" s="68">
        <v>43.026496536826699</v>
      </c>
      <c r="M550" s="68">
        <v>83.654403465696902</v>
      </c>
      <c r="N550" s="68">
        <v>78.736967679743103</v>
      </c>
      <c r="O550" s="68">
        <v>54.561743350700901</v>
      </c>
      <c r="P550" s="68">
        <v>50.075685714106001</v>
      </c>
      <c r="Q550" s="68">
        <v>73.506110323870601</v>
      </c>
      <c r="R550" s="58"/>
    </row>
    <row r="551" spans="1:18" x14ac:dyDescent="0.3">
      <c r="A551" s="39" t="s">
        <v>253</v>
      </c>
      <c r="B551" s="39" t="str">
        <f>INDEX('R0.1 Generation process mapping'!$B$9:$B$21,MATCH($C551,'R0.1 Generation process mapping'!$A$9:$A$21,0))</f>
        <v/>
      </c>
      <c r="C551" s="494" t="s">
        <v>299</v>
      </c>
      <c r="D551" s="39" t="s">
        <v>363</v>
      </c>
      <c r="E551" s="39" t="str">
        <f>INDEX('R0. Region mapping'!$C$9:$C$24,MATCH($D551,'R0. Region mapping'!$A$9:$A$24,0))</f>
        <v>NAM</v>
      </c>
      <c r="F551" s="84"/>
      <c r="G551" s="532"/>
      <c r="H551" s="68"/>
      <c r="I551" s="68"/>
      <c r="J551" s="68"/>
      <c r="K551" s="68"/>
      <c r="L551" s="68"/>
      <c r="M551" s="68">
        <v>37.878407927895999</v>
      </c>
      <c r="N551" s="68">
        <v>86.221921668496194</v>
      </c>
      <c r="O551" s="68">
        <v>86.221921668496194</v>
      </c>
      <c r="P551" s="68">
        <v>48.343513740600201</v>
      </c>
      <c r="Q551" s="68"/>
      <c r="R551" s="58"/>
    </row>
    <row r="552" spans="1:18" x14ac:dyDescent="0.3">
      <c r="A552" s="39" t="s">
        <v>253</v>
      </c>
      <c r="B552" s="39" t="str">
        <f>INDEX('R0.1 Generation process mapping'!$B$9:$B$21,MATCH($C552,'R0.1 Generation process mapping'!$A$9:$A$21,0))</f>
        <v/>
      </c>
      <c r="C552" s="494" t="s">
        <v>299</v>
      </c>
      <c r="D552" s="39" t="s">
        <v>365</v>
      </c>
      <c r="E552" s="39" t="str">
        <f>INDEX('R0. Region mapping'!$C$9:$C$24,MATCH($D552,'R0. Region mapping'!$A$9:$A$24,0))</f>
        <v>EUR</v>
      </c>
      <c r="F552" s="84"/>
      <c r="G552" s="532"/>
      <c r="H552" s="68"/>
      <c r="I552" s="68"/>
      <c r="J552" s="68"/>
      <c r="K552" s="68"/>
      <c r="L552" s="68"/>
      <c r="M552" s="68">
        <v>50.537960671434597</v>
      </c>
      <c r="N552" s="68">
        <v>115.03862819664199</v>
      </c>
      <c r="O552" s="68">
        <v>115.03862819664199</v>
      </c>
      <c r="P552" s="68">
        <v>64.500667525207604</v>
      </c>
      <c r="Q552" s="68"/>
      <c r="R552" s="58"/>
    </row>
    <row r="553" spans="1:18" x14ac:dyDescent="0.3">
      <c r="A553" s="39" t="s">
        <v>253</v>
      </c>
      <c r="B553" s="39" t="str">
        <f>INDEX('R0.1 Generation process mapping'!$B$9:$B$21,MATCH($C553,'R0.1 Generation process mapping'!$A$9:$A$21,0))</f>
        <v>POWGEN - REN</v>
      </c>
      <c r="C553" s="494" t="s">
        <v>373</v>
      </c>
      <c r="D553" s="39" t="s">
        <v>258</v>
      </c>
      <c r="E553" s="39" t="str">
        <f>INDEX('R0. Region mapping'!$C$9:$C$24,MATCH($D553,'R0. Region mapping'!$A$9:$A$24,0))</f>
        <v>AFR</v>
      </c>
      <c r="F553" s="84">
        <v>0.50627853881278495</v>
      </c>
      <c r="G553" s="532">
        <v>0.488630958451025</v>
      </c>
      <c r="H553" s="68">
        <v>0.50453922976884724</v>
      </c>
      <c r="I553" s="68">
        <v>3.0366546718745879</v>
      </c>
      <c r="J553" s="68">
        <v>4.663711031583059</v>
      </c>
      <c r="K553" s="68">
        <v>6.2907673912915287</v>
      </c>
      <c r="L553" s="68">
        <v>12.526286058694311</v>
      </c>
      <c r="M553" s="68">
        <v>36.193308576</v>
      </c>
      <c r="N553" s="68">
        <v>36.193308576</v>
      </c>
      <c r="O553" s="68">
        <v>36.193308576</v>
      </c>
      <c r="P553" s="68">
        <v>36.193308576</v>
      </c>
      <c r="Q553" s="68">
        <v>36.193308576</v>
      </c>
      <c r="R553" s="58"/>
    </row>
    <row r="554" spans="1:18" x14ac:dyDescent="0.3">
      <c r="A554" s="39" t="s">
        <v>253</v>
      </c>
      <c r="B554" s="39" t="str">
        <f>INDEX('R0.1 Generation process mapping'!$B$9:$B$21,MATCH($C554,'R0.1 Generation process mapping'!$A$9:$A$21,0))</f>
        <v>POWGEN - REN</v>
      </c>
      <c r="C554" s="494" t="s">
        <v>373</v>
      </c>
      <c r="D554" s="39" t="s">
        <v>261</v>
      </c>
      <c r="E554" s="39" t="str">
        <f>INDEX('R0. Region mapping'!$C$9:$C$24,MATCH($D554,'R0. Region mapping'!$A$9:$A$24,0))</f>
        <v>AUS</v>
      </c>
      <c r="F554" s="84">
        <v>1.6124429223744301</v>
      </c>
      <c r="G554" s="532">
        <v>1.58760486902384</v>
      </c>
      <c r="H554" s="68">
        <v>1.5031861356473701</v>
      </c>
      <c r="I554" s="68">
        <v>4.8699665570100095</v>
      </c>
      <c r="J554" s="68">
        <v>6.7749216220066728</v>
      </c>
      <c r="K554" s="68">
        <v>6.487570110103337</v>
      </c>
      <c r="L554" s="68">
        <v>6.0289002201807795</v>
      </c>
      <c r="M554" s="68">
        <v>2.4115372345899999</v>
      </c>
      <c r="N554" s="68">
        <v>0.109615328845</v>
      </c>
      <c r="O554" s="68"/>
      <c r="P554" s="68"/>
      <c r="Q554" s="68"/>
      <c r="R554" s="58"/>
    </row>
    <row r="555" spans="1:18" x14ac:dyDescent="0.3">
      <c r="A555" s="39" t="s">
        <v>253</v>
      </c>
      <c r="B555" s="39" t="str">
        <f>INDEX('R0.1 Generation process mapping'!$B$9:$B$21,MATCH($C555,'R0.1 Generation process mapping'!$A$9:$A$21,0))</f>
        <v>POWGEN - REN</v>
      </c>
      <c r="C555" s="494" t="s">
        <v>373</v>
      </c>
      <c r="D555" s="39" t="s">
        <v>341</v>
      </c>
      <c r="E555" s="39" t="str">
        <f>INDEX('R0. Region mapping'!$C$9:$C$24,MATCH($D555,'R0. Region mapping'!$A$9:$A$24,0))</f>
        <v>NAM</v>
      </c>
      <c r="F555" s="84"/>
      <c r="G555" s="532"/>
      <c r="H555" s="68"/>
      <c r="I555" s="68">
        <v>4.0000000000000002E-4</v>
      </c>
      <c r="J555" s="68">
        <v>4.0000000000000002E-4</v>
      </c>
      <c r="K555" s="68">
        <v>4.0000000000000002E-4</v>
      </c>
      <c r="L555" s="68">
        <v>4.0000000000000002E-4</v>
      </c>
      <c r="M555" s="68"/>
      <c r="N555" s="68"/>
      <c r="O555" s="68"/>
      <c r="P555" s="68"/>
      <c r="Q555" s="68"/>
      <c r="R555" s="58"/>
    </row>
    <row r="556" spans="1:18" x14ac:dyDescent="0.3">
      <c r="A556" s="39" t="s">
        <v>253</v>
      </c>
      <c r="B556" s="39" t="str">
        <f>INDEX('R0.1 Generation process mapping'!$B$9:$B$21,MATCH($C556,'R0.1 Generation process mapping'!$A$9:$A$21,0))</f>
        <v>POWGEN - REN</v>
      </c>
      <c r="C556" s="494" t="s">
        <v>373</v>
      </c>
      <c r="D556" s="39" t="s">
        <v>343</v>
      </c>
      <c r="E556" s="39" t="str">
        <f>INDEX('R0. Region mapping'!$C$9:$C$24,MATCH($D556,'R0. Region mapping'!$A$9:$A$24,0))</f>
        <v>ASI</v>
      </c>
      <c r="F556" s="84"/>
      <c r="G556" s="532"/>
      <c r="H556" s="68"/>
      <c r="I556" s="68">
        <v>0.50740201980150024</v>
      </c>
      <c r="J556" s="68">
        <v>1.475300942751179</v>
      </c>
      <c r="K556" s="68">
        <v>5.3171786145546651</v>
      </c>
      <c r="L556" s="68">
        <v>6.8172204480000005</v>
      </c>
      <c r="M556" s="68">
        <v>6.8172204480000005</v>
      </c>
      <c r="N556" s="68">
        <v>6.8172204480000005</v>
      </c>
      <c r="O556" s="68">
        <v>6.8172204480000005</v>
      </c>
      <c r="P556" s="68">
        <v>6.8172204480000005</v>
      </c>
      <c r="Q556" s="68">
        <v>6.8172204480000005</v>
      </c>
      <c r="R556" s="58"/>
    </row>
    <row r="557" spans="1:18" x14ac:dyDescent="0.3">
      <c r="A557" s="39" t="s">
        <v>253</v>
      </c>
      <c r="B557" s="39" t="str">
        <f>INDEX('R0.1 Generation process mapping'!$B$9:$B$21,MATCH($C557,'R0.1 Generation process mapping'!$A$9:$A$21,0))</f>
        <v>POWGEN - REN</v>
      </c>
      <c r="C557" s="494" t="s">
        <v>373</v>
      </c>
      <c r="D557" s="39" t="s">
        <v>345</v>
      </c>
      <c r="E557" s="39" t="str">
        <f>INDEX('R0. Region mapping'!$C$9:$C$24,MATCH($D557,'R0. Region mapping'!$A$9:$A$24,0))</f>
        <v>LAM</v>
      </c>
      <c r="F557" s="84">
        <v>1.287100456621</v>
      </c>
      <c r="G557" s="532">
        <v>1.28264541297301</v>
      </c>
      <c r="H557" s="68">
        <v>1.2497978038530302</v>
      </c>
      <c r="I557" s="68">
        <v>1.1956383631360641</v>
      </c>
      <c r="J557" s="68">
        <v>0.87876748671570903</v>
      </c>
      <c r="K557" s="68">
        <v>0.56189661029535498</v>
      </c>
      <c r="L557" s="68">
        <v>0.16172351541763499</v>
      </c>
      <c r="M557" s="68"/>
      <c r="N557" s="68"/>
      <c r="O557" s="68"/>
      <c r="P557" s="68"/>
      <c r="Q557" s="68"/>
      <c r="R557" s="58"/>
    </row>
    <row r="558" spans="1:18" x14ac:dyDescent="0.3">
      <c r="A558" s="39" t="s">
        <v>253</v>
      </c>
      <c r="B558" s="39" t="str">
        <f>INDEX('R0.1 Generation process mapping'!$B$9:$B$21,MATCH($C558,'R0.1 Generation process mapping'!$A$9:$A$21,0))</f>
        <v>POWGEN - REN</v>
      </c>
      <c r="C558" s="494" t="s">
        <v>373</v>
      </c>
      <c r="D558" s="39" t="s">
        <v>347</v>
      </c>
      <c r="E558" s="39" t="str">
        <f>INDEX('R0. Region mapping'!$C$9:$C$24,MATCH($D558,'R0. Region mapping'!$A$9:$A$24,0))</f>
        <v>EUR</v>
      </c>
      <c r="F558" s="84"/>
      <c r="G558" s="532"/>
      <c r="H558" s="68"/>
      <c r="I558" s="68">
        <v>8.0000000000000004E-4</v>
      </c>
      <c r="J558" s="68">
        <v>8.0000000000000004E-4</v>
      </c>
      <c r="K558" s="68">
        <v>8.6519375121192903E-4</v>
      </c>
      <c r="L558" s="68">
        <v>1.2000000000000001E-3</v>
      </c>
      <c r="M558" s="68">
        <v>1.2000000000000001E-3</v>
      </c>
      <c r="N558" s="68">
        <v>1.2000000000000001E-3</v>
      </c>
      <c r="O558" s="68">
        <v>1.2000000000000001E-3</v>
      </c>
      <c r="P558" s="68">
        <v>1.2000000000000001E-3</v>
      </c>
      <c r="Q558" s="68">
        <v>1.2000000000000001E-3</v>
      </c>
      <c r="R558" s="58"/>
    </row>
    <row r="559" spans="1:18" x14ac:dyDescent="0.3">
      <c r="A559" s="39" t="s">
        <v>253</v>
      </c>
      <c r="B559" s="39" t="str">
        <f>INDEX('R0.1 Generation process mapping'!$B$9:$B$21,MATCH($C559,'R0.1 Generation process mapping'!$A$9:$A$21,0))</f>
        <v>POWGEN - REN</v>
      </c>
      <c r="C559" s="494" t="s">
        <v>373</v>
      </c>
      <c r="D559" s="39" t="s">
        <v>349</v>
      </c>
      <c r="E559" s="39" t="str">
        <f>INDEX('R0. Region mapping'!$C$9:$C$24,MATCH($D559,'R0. Region mapping'!$A$9:$A$24,0))</f>
        <v>ASI</v>
      </c>
      <c r="F559" s="84">
        <v>0.23401826484018301</v>
      </c>
      <c r="G559" s="532">
        <v>0.225860984176912</v>
      </c>
      <c r="H559" s="68">
        <v>0.21845256029651078</v>
      </c>
      <c r="I559" s="68">
        <v>0.72933532695064773</v>
      </c>
      <c r="J559" s="68">
        <v>1.0254918349670981</v>
      </c>
      <c r="K559" s="68">
        <v>1.3216483429835484</v>
      </c>
      <c r="L559" s="68">
        <v>1.28088161801111</v>
      </c>
      <c r="M559" s="68">
        <v>0.73140690043206591</v>
      </c>
      <c r="N559" s="68">
        <v>0.3776375057937324</v>
      </c>
      <c r="O559" s="68">
        <v>2.3868111155399E-2</v>
      </c>
      <c r="P559" s="68"/>
      <c r="Q559" s="68"/>
      <c r="R559" s="58"/>
    </row>
    <row r="560" spans="1:18" x14ac:dyDescent="0.3">
      <c r="A560" s="39" t="s">
        <v>253</v>
      </c>
      <c r="B560" s="39" t="str">
        <f>INDEX('R0.1 Generation process mapping'!$B$9:$B$21,MATCH($C560,'R0.1 Generation process mapping'!$A$9:$A$21,0))</f>
        <v>POWGEN - REN</v>
      </c>
      <c r="C560" s="494" t="s">
        <v>373</v>
      </c>
      <c r="D560" s="39" t="s">
        <v>351</v>
      </c>
      <c r="E560" s="39" t="str">
        <f>INDEX('R0. Region mapping'!$C$9:$C$24,MATCH($D560,'R0. Region mapping'!$A$9:$A$24,0))</f>
        <v>ASI</v>
      </c>
      <c r="F560" s="84"/>
      <c r="G560" s="532"/>
      <c r="H560" s="68"/>
      <c r="I560" s="68">
        <v>4.0000000000000002E-4</v>
      </c>
      <c r="J560" s="68">
        <v>8.6519375121192903E-4</v>
      </c>
      <c r="K560" s="68">
        <v>1.2000000000000001E-3</v>
      </c>
      <c r="L560" s="68">
        <v>1.2000000000000001E-3</v>
      </c>
      <c r="M560" s="68">
        <v>1.2000000000000001E-3</v>
      </c>
      <c r="N560" s="68">
        <v>1.2000000000000001E-3</v>
      </c>
      <c r="O560" s="68">
        <v>1.2000000000000001E-3</v>
      </c>
      <c r="P560" s="68">
        <v>1.2000000000000001E-3</v>
      </c>
      <c r="Q560" s="68">
        <v>1.2000000000000001E-3</v>
      </c>
      <c r="R560" s="58"/>
    </row>
    <row r="561" spans="1:18" x14ac:dyDescent="0.3">
      <c r="A561" s="39" t="s">
        <v>253</v>
      </c>
      <c r="B561" s="39" t="str">
        <f>INDEX('R0.1 Generation process mapping'!$B$9:$B$21,MATCH($C561,'R0.1 Generation process mapping'!$A$9:$A$21,0))</f>
        <v>POWGEN - REN</v>
      </c>
      <c r="C561" s="494" t="s">
        <v>373</v>
      </c>
      <c r="D561" s="39" t="s">
        <v>353</v>
      </c>
      <c r="E561" s="39" t="str">
        <f>INDEX('R0. Region mapping'!$C$9:$C$24,MATCH($D561,'R0. Region mapping'!$A$9:$A$24,0))</f>
        <v>ASI</v>
      </c>
      <c r="F561" s="84">
        <v>1.7277397260273999</v>
      </c>
      <c r="G561" s="532">
        <v>3.0649297864313256</v>
      </c>
      <c r="H561" s="68">
        <v>3.0594591596633753</v>
      </c>
      <c r="I561" s="68">
        <v>10.555033013506877</v>
      </c>
      <c r="J561" s="68">
        <v>16.171982747337957</v>
      </c>
      <c r="K561" s="68">
        <v>23.8852149637186</v>
      </c>
      <c r="L561" s="68">
        <v>54.123670194213801</v>
      </c>
      <c r="M561" s="68">
        <v>125.28157583999999</v>
      </c>
      <c r="N561" s="68">
        <v>125.28157583999999</v>
      </c>
      <c r="O561" s="68">
        <v>125.28157583999999</v>
      </c>
      <c r="P561" s="68">
        <v>125.28157583999999</v>
      </c>
      <c r="Q561" s="68">
        <v>125.2815758399999</v>
      </c>
      <c r="R561" s="58"/>
    </row>
    <row r="562" spans="1:18" x14ac:dyDescent="0.3">
      <c r="A562" s="39" t="s">
        <v>253</v>
      </c>
      <c r="B562" s="39" t="str">
        <f>INDEX('R0.1 Generation process mapping'!$B$9:$B$21,MATCH($C562,'R0.1 Generation process mapping'!$A$9:$A$21,0))</f>
        <v>POWGEN - REN</v>
      </c>
      <c r="C562" s="494" t="s">
        <v>373</v>
      </c>
      <c r="D562" s="39" t="s">
        <v>355</v>
      </c>
      <c r="E562" s="39" t="str">
        <f>INDEX('R0. Region mapping'!$C$9:$C$24,MATCH($D562,'R0. Region mapping'!$A$9:$A$24,0))</f>
        <v>AFR</v>
      </c>
      <c r="F562" s="84">
        <v>5.3652968036529698E-2</v>
      </c>
      <c r="G562" s="532">
        <v>5.1882762225926006E-2</v>
      </c>
      <c r="H562" s="68">
        <v>4.72072476994169E-2</v>
      </c>
      <c r="I562" s="68">
        <v>4.0126424457002201E-2</v>
      </c>
      <c r="J562" s="68">
        <v>2.7317616304668103E-2</v>
      </c>
      <c r="K562" s="68">
        <v>1.4174001903546028E-2</v>
      </c>
      <c r="L562" s="68">
        <v>1.2000000000000001E-3</v>
      </c>
      <c r="M562" s="68">
        <v>1.2000000000000001E-3</v>
      </c>
      <c r="N562" s="68">
        <v>1.2000000000000001E-3</v>
      </c>
      <c r="O562" s="68">
        <v>1.2000000000000001E-3</v>
      </c>
      <c r="P562" s="68">
        <v>1.2000000000000001E-3</v>
      </c>
      <c r="Q562" s="68">
        <v>1.2000000000000001E-3</v>
      </c>
      <c r="R562" s="58"/>
    </row>
    <row r="563" spans="1:18" x14ac:dyDescent="0.3">
      <c r="A563" s="39" t="s">
        <v>253</v>
      </c>
      <c r="B563" s="39" t="str">
        <f>INDEX('R0.1 Generation process mapping'!$B$9:$B$21,MATCH($C563,'R0.1 Generation process mapping'!$A$9:$A$21,0))</f>
        <v>POWGEN - REN</v>
      </c>
      <c r="C563" s="494" t="s">
        <v>373</v>
      </c>
      <c r="D563" s="39" t="s">
        <v>357</v>
      </c>
      <c r="E563" s="39" t="str">
        <f>INDEX('R0. Region mapping'!$C$9:$C$24,MATCH($D563,'R0. Region mapping'!$A$9:$A$24,0))</f>
        <v>LAM</v>
      </c>
      <c r="F563" s="84">
        <v>4.1660958904109604</v>
      </c>
      <c r="G563" s="532">
        <v>4.1156612432426849</v>
      </c>
      <c r="H563" s="68">
        <v>3.9407102253219852</v>
      </c>
      <c r="I563" s="68">
        <v>3.6566797746338633</v>
      </c>
      <c r="J563" s="68">
        <v>2.9104164711107288</v>
      </c>
      <c r="K563" s="68">
        <v>2.3464966402112903</v>
      </c>
      <c r="L563" s="68">
        <v>1.1243418150259299</v>
      </c>
      <c r="M563" s="68">
        <v>0.74111666778777796</v>
      </c>
      <c r="N563" s="68">
        <v>0.46173007020573198</v>
      </c>
      <c r="O563" s="68"/>
      <c r="P563" s="68"/>
      <c r="Q563" s="68"/>
      <c r="R563" s="58"/>
    </row>
    <row r="564" spans="1:18" x14ac:dyDescent="0.3">
      <c r="A564" s="39" t="s">
        <v>253</v>
      </c>
      <c r="B564" s="39" t="str">
        <f>INDEX('R0.1 Generation process mapping'!$B$9:$B$21,MATCH($C564,'R0.1 Generation process mapping'!$A$9:$A$21,0))</f>
        <v>POWGEN - REN</v>
      </c>
      <c r="C564" s="494" t="s">
        <v>373</v>
      </c>
      <c r="D564" s="39" t="s">
        <v>359</v>
      </c>
      <c r="E564" s="39" t="str">
        <f>INDEX('R0. Region mapping'!$C$9:$C$24,MATCH($D564,'R0. Region mapping'!$A$9:$A$24,0))</f>
        <v>ASI</v>
      </c>
      <c r="F564" s="84">
        <v>9.4223744292237406</v>
      </c>
      <c r="G564" s="532">
        <v>9.0939344555913504</v>
      </c>
      <c r="H564" s="68">
        <v>9.3813477881770293</v>
      </c>
      <c r="I564" s="68">
        <v>55.23316044640378</v>
      </c>
      <c r="J564" s="68">
        <v>84.156515632935921</v>
      </c>
      <c r="K564" s="68">
        <v>126.95180118533256</v>
      </c>
      <c r="L564" s="68">
        <v>271.911006491813</v>
      </c>
      <c r="M564" s="68">
        <v>524.902203359498</v>
      </c>
      <c r="N564" s="68">
        <v>643.90389882954105</v>
      </c>
      <c r="O564" s="68">
        <v>649.15514745600001</v>
      </c>
      <c r="P564" s="68">
        <v>649.15514745600001</v>
      </c>
      <c r="Q564" s="68">
        <v>649.15514745600001</v>
      </c>
      <c r="R564" s="58"/>
    </row>
    <row r="565" spans="1:18" x14ac:dyDescent="0.3">
      <c r="A565" s="39" t="s">
        <v>253</v>
      </c>
      <c r="B565" s="39" t="str">
        <f>INDEX('R0.1 Generation process mapping'!$B$9:$B$21,MATCH($C565,'R0.1 Generation process mapping'!$A$9:$A$21,0))</f>
        <v>POWGEN - REN</v>
      </c>
      <c r="C565" s="494" t="s">
        <v>373</v>
      </c>
      <c r="D565" s="39" t="s">
        <v>361</v>
      </c>
      <c r="E565" s="39" t="str">
        <f>INDEX('R0. Region mapping'!$C$9:$C$24,MATCH($D565,'R0. Region mapping'!$A$9:$A$24,0))</f>
        <v>ASI</v>
      </c>
      <c r="F565" s="84"/>
      <c r="G565" s="532"/>
      <c r="H565" s="68"/>
      <c r="I565" s="68">
        <v>8.0000000000000004E-4</v>
      </c>
      <c r="J565" s="68">
        <v>8.0000000000000004E-4</v>
      </c>
      <c r="K565" s="68">
        <v>8.6519375121192903E-4</v>
      </c>
      <c r="L565" s="68">
        <v>1.2000000000000001E-3</v>
      </c>
      <c r="M565" s="68">
        <v>1.2000000000000001E-3</v>
      </c>
      <c r="N565" s="68">
        <v>1.2000000000000001E-3</v>
      </c>
      <c r="O565" s="68">
        <v>1.2000000000000001E-3</v>
      </c>
      <c r="P565" s="68">
        <v>1.2000000000000001E-3</v>
      </c>
      <c r="Q565" s="68">
        <v>1.2000000000000001E-3</v>
      </c>
      <c r="R565" s="58"/>
    </row>
    <row r="566" spans="1:18" x14ac:dyDescent="0.3">
      <c r="A566" s="39" t="s">
        <v>253</v>
      </c>
      <c r="B566" s="39" t="str">
        <f>INDEX('R0.1 Generation process mapping'!$B$9:$B$21,MATCH($C566,'R0.1 Generation process mapping'!$A$9:$A$21,0))</f>
        <v>POWGEN - REN</v>
      </c>
      <c r="C566" s="494" t="s">
        <v>373</v>
      </c>
      <c r="D566" s="39" t="s">
        <v>363</v>
      </c>
      <c r="E566" s="39" t="str">
        <f>INDEX('R0. Region mapping'!$C$9:$C$24,MATCH($D566,'R0. Region mapping'!$A$9:$A$24,0))</f>
        <v>NAM</v>
      </c>
      <c r="F566" s="84">
        <v>9.5764840182648392</v>
      </c>
      <c r="G566" s="532">
        <v>9.3601610657674694</v>
      </c>
      <c r="H566" s="68">
        <v>8.6711536845240502</v>
      </c>
      <c r="I566" s="68">
        <v>17.199225584367909</v>
      </c>
      <c r="J566" s="68">
        <v>20.594444440245283</v>
      </c>
      <c r="K566" s="68">
        <v>39.929648480806989</v>
      </c>
      <c r="L566" s="68">
        <v>125.185575552</v>
      </c>
      <c r="M566" s="68">
        <v>125.185575552</v>
      </c>
      <c r="N566" s="68">
        <v>125.185575552</v>
      </c>
      <c r="O566" s="68">
        <v>114.29240030596931</v>
      </c>
      <c r="P566" s="68">
        <v>58.349874009871002</v>
      </c>
      <c r="Q566" s="68">
        <v>48.419728493336734</v>
      </c>
      <c r="R566" s="58"/>
    </row>
    <row r="567" spans="1:18" x14ac:dyDescent="0.3">
      <c r="A567" s="39" t="s">
        <v>253</v>
      </c>
      <c r="B567" s="39" t="str">
        <f>INDEX('R0.1 Generation process mapping'!$B$9:$B$21,MATCH($C567,'R0.1 Generation process mapping'!$A$9:$A$21,0))</f>
        <v>POWGEN - REN</v>
      </c>
      <c r="C567" s="494" t="s">
        <v>373</v>
      </c>
      <c r="D567" s="39" t="s">
        <v>365</v>
      </c>
      <c r="E567" s="39" t="str">
        <f>INDEX('R0. Region mapping'!$C$9:$C$24,MATCH($D567,'R0. Region mapping'!$A$9:$A$24,0))</f>
        <v>EUR</v>
      </c>
      <c r="F567" s="84">
        <v>3.3710045662100501</v>
      </c>
      <c r="G567" s="532">
        <v>3.3218248219348387</v>
      </c>
      <c r="H567" s="68">
        <v>3.1586794612468112</v>
      </c>
      <c r="I567" s="68">
        <v>10.979095283129316</v>
      </c>
      <c r="J567" s="68">
        <v>15.537688176086215</v>
      </c>
      <c r="K567" s="68">
        <v>34.447163800643558</v>
      </c>
      <c r="L567" s="68">
        <v>112.705538112</v>
      </c>
      <c r="M567" s="68">
        <v>112.705538112</v>
      </c>
      <c r="N567" s="68">
        <v>112.705538112</v>
      </c>
      <c r="O567" s="68">
        <v>112.705538112</v>
      </c>
      <c r="P567" s="68">
        <v>112.705538112</v>
      </c>
      <c r="Q567" s="68">
        <v>112.705538112</v>
      </c>
      <c r="R567" s="58"/>
    </row>
    <row r="568" spans="1:18" x14ac:dyDescent="0.3">
      <c r="A568" s="39" t="s">
        <v>253</v>
      </c>
      <c r="B568" s="39" t="str">
        <f>INDEX('R0.1 Generation process mapping'!$B$9:$B$21,MATCH($C568,'R0.1 Generation process mapping'!$A$9:$A$21,0))</f>
        <v>POWGEN - REN</v>
      </c>
      <c r="C568" s="494" t="s">
        <v>298</v>
      </c>
      <c r="D568" s="39" t="s">
        <v>258</v>
      </c>
      <c r="E568" s="39" t="str">
        <f>INDEX('R0. Region mapping'!$C$9:$C$24,MATCH($D568,'R0. Region mapping'!$A$9:$A$24,0))</f>
        <v>AFR</v>
      </c>
      <c r="F568" s="84">
        <v>26.010497847680501</v>
      </c>
      <c r="G568" s="532">
        <v>26.010497847680501</v>
      </c>
      <c r="H568" s="68">
        <v>26.010497847680501</v>
      </c>
      <c r="I568" s="68">
        <v>40.491011432265303</v>
      </c>
      <c r="J568" s="68">
        <v>67.123288507898195</v>
      </c>
      <c r="K568" s="68">
        <v>169.95849540875128</v>
      </c>
      <c r="L568" s="68">
        <v>254.68860207548971</v>
      </c>
      <c r="M568" s="68">
        <v>274.48085148294359</v>
      </c>
      <c r="N568" s="68">
        <v>367.1719293975172</v>
      </c>
      <c r="O568" s="68">
        <v>430.16756505407932</v>
      </c>
      <c r="P568" s="68">
        <v>527.51933925140361</v>
      </c>
      <c r="Q568" s="68">
        <v>557.04871582955127</v>
      </c>
      <c r="R568" s="58"/>
    </row>
    <row r="569" spans="1:18" x14ac:dyDescent="0.3">
      <c r="A569" s="39" t="s">
        <v>253</v>
      </c>
      <c r="B569" s="39" t="str">
        <f>INDEX('R0.1 Generation process mapping'!$B$9:$B$21,MATCH($C569,'R0.1 Generation process mapping'!$A$9:$A$21,0))</f>
        <v>POWGEN - REN</v>
      </c>
      <c r="C569" s="494" t="s">
        <v>298</v>
      </c>
      <c r="D569" s="39" t="s">
        <v>261</v>
      </c>
      <c r="E569" s="39" t="str">
        <f>INDEX('R0. Region mapping'!$C$9:$C$24,MATCH($D569,'R0. Region mapping'!$A$9:$A$24,0))</f>
        <v>AUS</v>
      </c>
      <c r="F569" s="84">
        <v>15.8474518958036</v>
      </c>
      <c r="G569" s="532">
        <v>15.8474518958036</v>
      </c>
      <c r="H569" s="68">
        <v>15.85490322735888</v>
      </c>
      <c r="I569" s="68">
        <v>16.512473103344888</v>
      </c>
      <c r="J569" s="68">
        <v>17.083441349919919</v>
      </c>
      <c r="K569" s="68">
        <v>17.666357872604443</v>
      </c>
      <c r="L569" s="68">
        <v>17.867205100734296</v>
      </c>
      <c r="M569" s="68">
        <v>19.855129367593829</v>
      </c>
      <c r="N569" s="68">
        <v>20.090951085271655</v>
      </c>
      <c r="O569" s="68">
        <v>20.1540761713837</v>
      </c>
      <c r="P569" s="68">
        <v>20.233098416061132</v>
      </c>
      <c r="Q569" s="68">
        <v>20.233098416061132</v>
      </c>
      <c r="R569" s="58"/>
    </row>
    <row r="570" spans="1:18" x14ac:dyDescent="0.3">
      <c r="A570" s="39" t="s">
        <v>253</v>
      </c>
      <c r="B570" s="39" t="str">
        <f>INDEX('R0.1 Generation process mapping'!$B$9:$B$21,MATCH($C570,'R0.1 Generation process mapping'!$A$9:$A$21,0))</f>
        <v>POWGEN - REN</v>
      </c>
      <c r="C570" s="494" t="s">
        <v>298</v>
      </c>
      <c r="D570" s="39" t="s">
        <v>341</v>
      </c>
      <c r="E570" s="39" t="str">
        <f>INDEX('R0. Region mapping'!$C$9:$C$24,MATCH($D570,'R0. Region mapping'!$A$9:$A$24,0))</f>
        <v>NAM</v>
      </c>
      <c r="F570" s="84">
        <v>65.0328344737121</v>
      </c>
      <c r="G570" s="532">
        <v>65.0328344737121</v>
      </c>
      <c r="H570" s="68">
        <v>65.198859542057619</v>
      </c>
      <c r="I570" s="68">
        <v>74.680129434808663</v>
      </c>
      <c r="J570" s="68">
        <v>80.99851546900247</v>
      </c>
      <c r="K570" s="68">
        <v>99.041880684859734</v>
      </c>
      <c r="L570" s="68">
        <v>112.71249434495496</v>
      </c>
      <c r="M570" s="68">
        <v>149.44082826630557</v>
      </c>
      <c r="N570" s="68">
        <v>183.97645778701417</v>
      </c>
      <c r="O570" s="68">
        <v>221.07167314845177</v>
      </c>
      <c r="P570" s="68">
        <v>248.59495985641428</v>
      </c>
      <c r="Q570" s="68">
        <v>251.74617166422991</v>
      </c>
      <c r="R570" s="58"/>
    </row>
    <row r="571" spans="1:18" x14ac:dyDescent="0.3">
      <c r="A571" s="39" t="s">
        <v>253</v>
      </c>
      <c r="B571" s="39" t="str">
        <f>INDEX('R0.1 Generation process mapping'!$B$9:$B$21,MATCH($C571,'R0.1 Generation process mapping'!$A$9:$A$21,0))</f>
        <v>POWGEN - REN</v>
      </c>
      <c r="C571" s="494" t="s">
        <v>298</v>
      </c>
      <c r="D571" s="39" t="s">
        <v>343</v>
      </c>
      <c r="E571" s="39" t="str">
        <f>INDEX('R0. Region mapping'!$C$9:$C$24,MATCH($D571,'R0. Region mapping'!$A$9:$A$24,0))</f>
        <v>ASI</v>
      </c>
      <c r="F571" s="84">
        <v>113.303938356164</v>
      </c>
      <c r="G571" s="532">
        <v>113.303938356164</v>
      </c>
      <c r="H571" s="68">
        <v>114.20524655433712</v>
      </c>
      <c r="I571" s="68">
        <v>203.18678075515999</v>
      </c>
      <c r="J571" s="68">
        <v>249.1182027327653</v>
      </c>
      <c r="K571" s="68">
        <v>297.33718316910972</v>
      </c>
      <c r="L571" s="68">
        <v>346.77398502568826</v>
      </c>
      <c r="M571" s="68">
        <v>394.27400110817348</v>
      </c>
      <c r="N571" s="68">
        <v>444.58268232748691</v>
      </c>
      <c r="O571" s="68">
        <v>493.99723457235109</v>
      </c>
      <c r="P571" s="68">
        <v>543.8588513044399</v>
      </c>
      <c r="Q571" s="68">
        <v>552.40665525114082</v>
      </c>
      <c r="R571" s="58"/>
    </row>
    <row r="572" spans="1:18" x14ac:dyDescent="0.3">
      <c r="A572" s="39" t="s">
        <v>253</v>
      </c>
      <c r="B572" s="39" t="str">
        <f>INDEX('R0.1 Generation process mapping'!$B$9:$B$21,MATCH($C572,'R0.1 Generation process mapping'!$A$9:$A$21,0))</f>
        <v>POWGEN - REN</v>
      </c>
      <c r="C572" s="494" t="s">
        <v>298</v>
      </c>
      <c r="D572" s="39" t="s">
        <v>345</v>
      </c>
      <c r="E572" s="39" t="str">
        <f>INDEX('R0. Region mapping'!$C$9:$C$24,MATCH($D572,'R0. Region mapping'!$A$9:$A$24,0))</f>
        <v>LAM</v>
      </c>
      <c r="F572" s="84">
        <v>128.552732041007</v>
      </c>
      <c r="G572" s="532">
        <v>128.552732041007</v>
      </c>
      <c r="H572" s="68">
        <v>130.7870037629724</v>
      </c>
      <c r="I572" s="68">
        <v>200.68307519263072</v>
      </c>
      <c r="J572" s="68">
        <v>221.24711234612872</v>
      </c>
      <c r="K572" s="68">
        <v>259.32412007211519</v>
      </c>
      <c r="L572" s="68">
        <v>329.13334959973395</v>
      </c>
      <c r="M572" s="68">
        <v>523.14703425270341</v>
      </c>
      <c r="N572" s="68">
        <v>628.63575070140223</v>
      </c>
      <c r="O572" s="68">
        <v>772.89622888686063</v>
      </c>
      <c r="P572" s="68">
        <v>892.7581478078406</v>
      </c>
      <c r="Q572" s="68">
        <v>1028.0505260383068</v>
      </c>
      <c r="R572" s="58"/>
    </row>
    <row r="573" spans="1:18" x14ac:dyDescent="0.3">
      <c r="A573" s="39" t="s">
        <v>253</v>
      </c>
      <c r="B573" s="39" t="str">
        <f>INDEX('R0.1 Generation process mapping'!$B$9:$B$21,MATCH($C573,'R0.1 Generation process mapping'!$A$9:$A$21,0))</f>
        <v>POWGEN - REN</v>
      </c>
      <c r="C573" s="494" t="s">
        <v>298</v>
      </c>
      <c r="D573" s="39" t="s">
        <v>347</v>
      </c>
      <c r="E573" s="39" t="str">
        <f>INDEX('R0. Region mapping'!$C$9:$C$24,MATCH($D573,'R0. Region mapping'!$A$9:$A$24,0))</f>
        <v>EUR</v>
      </c>
      <c r="F573" s="84">
        <v>23.233964145063801</v>
      </c>
      <c r="G573" s="532">
        <v>23.233964145063801</v>
      </c>
      <c r="H573" s="68">
        <v>23.290406496883527</v>
      </c>
      <c r="I573" s="68">
        <v>30.711529252657737</v>
      </c>
      <c r="J573" s="68">
        <v>32.009373024949959</v>
      </c>
      <c r="K573" s="68">
        <v>38.446247021203916</v>
      </c>
      <c r="L573" s="68">
        <v>42.45920331695293</v>
      </c>
      <c r="M573" s="68">
        <v>42.840595144174983</v>
      </c>
      <c r="N573" s="68">
        <v>53.270180507175517</v>
      </c>
      <c r="O573" s="68">
        <v>57.422366620048869</v>
      </c>
      <c r="P573" s="68">
        <v>61.602115154245837</v>
      </c>
      <c r="Q573" s="68">
        <v>68.884761901286126</v>
      </c>
      <c r="R573" s="58"/>
    </row>
    <row r="574" spans="1:18" x14ac:dyDescent="0.3">
      <c r="A574" s="39" t="s">
        <v>253</v>
      </c>
      <c r="B574" s="39" t="str">
        <f>INDEX('R0.1 Generation process mapping'!$B$9:$B$21,MATCH($C574,'R0.1 Generation process mapping'!$A$9:$A$21,0))</f>
        <v>POWGEN - REN</v>
      </c>
      <c r="C574" s="494" t="s">
        <v>298</v>
      </c>
      <c r="D574" s="39" t="s">
        <v>349</v>
      </c>
      <c r="E574" s="39" t="str">
        <f>INDEX('R0. Region mapping'!$C$9:$C$24,MATCH($D574,'R0. Region mapping'!$A$9:$A$24,0))</f>
        <v>ASI</v>
      </c>
      <c r="F574" s="84">
        <v>70.484254749868597</v>
      </c>
      <c r="G574" s="532">
        <v>70.484254749868597</v>
      </c>
      <c r="H574" s="68">
        <v>70.484254749868597</v>
      </c>
      <c r="I574" s="68">
        <v>72.981129910002394</v>
      </c>
      <c r="J574" s="68">
        <v>112.73920191141019</v>
      </c>
      <c r="K574" s="68">
        <v>218.7995503654295</v>
      </c>
      <c r="L574" s="68">
        <v>258.71827865657139</v>
      </c>
      <c r="M574" s="68">
        <v>279.20475024023409</v>
      </c>
      <c r="N574" s="68">
        <v>310.34297534800851</v>
      </c>
      <c r="O574" s="68">
        <v>322.24086368522796</v>
      </c>
      <c r="P574" s="68">
        <v>337.85273769610291</v>
      </c>
      <c r="Q574" s="68">
        <v>353.48333917496558</v>
      </c>
      <c r="R574" s="58"/>
    </row>
    <row r="575" spans="1:18" x14ac:dyDescent="0.3">
      <c r="A575" s="39" t="s">
        <v>253</v>
      </c>
      <c r="B575" s="39" t="str">
        <f>INDEX('R0.1 Generation process mapping'!$B$9:$B$21,MATCH($C575,'R0.1 Generation process mapping'!$A$9:$A$21,0))</f>
        <v>POWGEN - REN</v>
      </c>
      <c r="C575" s="494" t="s">
        <v>298</v>
      </c>
      <c r="D575" s="39" t="s">
        <v>351</v>
      </c>
      <c r="E575" s="39" t="str">
        <f>INDEX('R0. Region mapping'!$C$9:$C$24,MATCH($D575,'R0. Region mapping'!$A$9:$A$24,0))</f>
        <v>ASI</v>
      </c>
      <c r="F575" s="84">
        <v>31.7851376496791</v>
      </c>
      <c r="G575" s="532">
        <v>31.7851376496791</v>
      </c>
      <c r="H575" s="68">
        <v>32.060647731763638</v>
      </c>
      <c r="I575" s="68">
        <v>63.359359606531157</v>
      </c>
      <c r="J575" s="68">
        <v>69.468742501822547</v>
      </c>
      <c r="K575" s="68">
        <v>107.72416592813798</v>
      </c>
      <c r="L575" s="68">
        <v>127.2821604068975</v>
      </c>
      <c r="M575" s="68">
        <v>145.76155224018879</v>
      </c>
      <c r="N575" s="68">
        <v>164.96345715782479</v>
      </c>
      <c r="O575" s="68">
        <v>183.21829928283339</v>
      </c>
      <c r="P575" s="68">
        <v>201.9466728041557</v>
      </c>
      <c r="Q575" s="68">
        <v>220.67504632547798</v>
      </c>
      <c r="R575" s="58"/>
    </row>
    <row r="576" spans="1:18" x14ac:dyDescent="0.3">
      <c r="A576" s="39" t="s">
        <v>253</v>
      </c>
      <c r="B576" s="39" t="str">
        <f>INDEX('R0.1 Generation process mapping'!$B$9:$B$21,MATCH($C576,'R0.1 Generation process mapping'!$A$9:$A$21,0))</f>
        <v>POWGEN - REN</v>
      </c>
      <c r="C576" s="494" t="s">
        <v>298</v>
      </c>
      <c r="D576" s="39" t="s">
        <v>353</v>
      </c>
      <c r="E576" s="39" t="str">
        <f>INDEX('R0. Region mapping'!$C$9:$C$24,MATCH($D576,'R0. Region mapping'!$A$9:$A$24,0))</f>
        <v>ASI</v>
      </c>
      <c r="F576" s="84">
        <v>16.082619712378602</v>
      </c>
      <c r="G576" s="532">
        <v>16.082619712378602</v>
      </c>
      <c r="H576" s="68">
        <v>16.125618071759121</v>
      </c>
      <c r="I576" s="68">
        <v>17.750470328946225</v>
      </c>
      <c r="J576" s="68">
        <v>18.37653048781948</v>
      </c>
      <c r="K576" s="68">
        <v>20.424275047356193</v>
      </c>
      <c r="L576" s="68">
        <v>21.279565126653857</v>
      </c>
      <c r="M576" s="68">
        <v>21.493470322795346</v>
      </c>
      <c r="N576" s="68">
        <v>21.908441103032072</v>
      </c>
      <c r="O576" s="68">
        <v>22.145498738232082</v>
      </c>
      <c r="P576" s="68">
        <v>22.294958514468654</v>
      </c>
      <c r="Q576" s="68">
        <v>22.485711271551612</v>
      </c>
      <c r="R576" s="58"/>
    </row>
    <row r="577" spans="1:18" x14ac:dyDescent="0.3">
      <c r="A577" s="39" t="s">
        <v>253</v>
      </c>
      <c r="B577" s="39" t="str">
        <f>INDEX('R0.1 Generation process mapping'!$B$9:$B$21,MATCH($C577,'R0.1 Generation process mapping'!$A$9:$A$21,0))</f>
        <v>POWGEN - REN</v>
      </c>
      <c r="C577" s="494" t="s">
        <v>298</v>
      </c>
      <c r="D577" s="39" t="s">
        <v>355</v>
      </c>
      <c r="E577" s="39" t="str">
        <f>INDEX('R0. Region mapping'!$C$9:$C$24,MATCH($D577,'R0. Region mapping'!$A$9:$A$24,0))</f>
        <v>AFR</v>
      </c>
      <c r="F577" s="84">
        <v>22.4557537336844</v>
      </c>
      <c r="G577" s="532">
        <v>22.4557537336844</v>
      </c>
      <c r="H577" s="68">
        <v>22.632820952108439</v>
      </c>
      <c r="I577" s="68">
        <v>29.949002791713568</v>
      </c>
      <c r="J577" s="68">
        <v>32.192422950675216</v>
      </c>
      <c r="K577" s="68">
        <v>44.104840008949502</v>
      </c>
      <c r="L577" s="68">
        <v>65.267627277392862</v>
      </c>
      <c r="M577" s="68">
        <v>66.085604259421757</v>
      </c>
      <c r="N577" s="68">
        <v>66.903581241450652</v>
      </c>
      <c r="O577" s="68">
        <v>83.620902529858895</v>
      </c>
      <c r="P577" s="68">
        <v>84.212887551360197</v>
      </c>
      <c r="Q577" s="68">
        <v>85.030864533389092</v>
      </c>
      <c r="R577" s="58"/>
    </row>
    <row r="578" spans="1:18" x14ac:dyDescent="0.3">
      <c r="A578" s="39" t="s">
        <v>253</v>
      </c>
      <c r="B578" s="39" t="str">
        <f>INDEX('R0.1 Generation process mapping'!$B$9:$B$21,MATCH($C578,'R0.1 Generation process mapping'!$A$9:$A$21,0))</f>
        <v>POWGEN - REN</v>
      </c>
      <c r="C578" s="494" t="s">
        <v>298</v>
      </c>
      <c r="D578" s="39" t="s">
        <v>357</v>
      </c>
      <c r="E578" s="39" t="str">
        <f>INDEX('R0. Region mapping'!$C$9:$C$24,MATCH($D578,'R0. Region mapping'!$A$9:$A$24,0))</f>
        <v>LAM</v>
      </c>
      <c r="F578" s="84">
        <v>8.5625459168226694</v>
      </c>
      <c r="G578" s="532">
        <v>8.5625459168226694</v>
      </c>
      <c r="H578" s="68">
        <v>8.574809190961556</v>
      </c>
      <c r="I578" s="68">
        <v>9.1045745022360496</v>
      </c>
      <c r="J578" s="68">
        <v>9.3920580598096226</v>
      </c>
      <c r="K578" s="68">
        <v>9.6795416173831992</v>
      </c>
      <c r="L578" s="68">
        <v>11.533944534800725</v>
      </c>
      <c r="M578" s="68">
        <v>14.316558946063477</v>
      </c>
      <c r="N578" s="68">
        <v>17.099173357326222</v>
      </c>
      <c r="O578" s="68">
        <v>19.881787768588961</v>
      </c>
      <c r="P578" s="68">
        <v>22.613059357239401</v>
      </c>
      <c r="Q578" s="68">
        <v>22.691620333500449</v>
      </c>
      <c r="R578" s="58"/>
    </row>
    <row r="579" spans="1:18" x14ac:dyDescent="0.3">
      <c r="A579" s="39" t="s">
        <v>253</v>
      </c>
      <c r="B579" s="39" t="str">
        <f>INDEX('R0.1 Generation process mapping'!$B$9:$B$21,MATCH($C579,'R0.1 Generation process mapping'!$A$9:$A$21,0))</f>
        <v>POWGEN - REN</v>
      </c>
      <c r="C579" s="494" t="s">
        <v>298</v>
      </c>
      <c r="D579" s="39" t="s">
        <v>359</v>
      </c>
      <c r="E579" s="39" t="str">
        <f>INDEX('R0. Region mapping'!$C$9:$C$24,MATCH($D579,'R0. Region mapping'!$A$9:$A$24,0))</f>
        <v>ASI</v>
      </c>
      <c r="F579" s="84">
        <v>34.404832192626401</v>
      </c>
      <c r="G579" s="532">
        <v>34.404832192626401</v>
      </c>
      <c r="H579" s="68">
        <v>34.979142398716419</v>
      </c>
      <c r="I579" s="68">
        <v>63.857613981738027</v>
      </c>
      <c r="J579" s="68">
        <v>85.507753847868315</v>
      </c>
      <c r="K579" s="68">
        <v>118.96960508375841</v>
      </c>
      <c r="L579" s="68">
        <v>140.0595032290133</v>
      </c>
      <c r="M579" s="68">
        <v>186.5408198024424</v>
      </c>
      <c r="N579" s="68">
        <v>232.4754986990749</v>
      </c>
      <c r="O579" s="68">
        <v>279.27075302830212</v>
      </c>
      <c r="P579" s="68">
        <v>324.34485649234034</v>
      </c>
      <c r="Q579" s="68">
        <v>370.27953538897356</v>
      </c>
      <c r="R579" s="58"/>
    </row>
    <row r="580" spans="1:18" x14ac:dyDescent="0.3">
      <c r="A580" s="39" t="s">
        <v>253</v>
      </c>
      <c r="B580" s="39" t="str">
        <f>INDEX('R0.1 Generation process mapping'!$B$9:$B$21,MATCH($C580,'R0.1 Generation process mapping'!$A$9:$A$21,0))</f>
        <v>POWGEN - REN</v>
      </c>
      <c r="C580" s="494" t="s">
        <v>298</v>
      </c>
      <c r="D580" s="39" t="s">
        <v>361</v>
      </c>
      <c r="E580" s="39" t="str">
        <f>INDEX('R0. Region mapping'!$C$9:$C$24,MATCH($D580,'R0. Region mapping'!$A$9:$A$24,0))</f>
        <v>ASI</v>
      </c>
      <c r="F580" s="84">
        <v>1.3091885768261999</v>
      </c>
      <c r="G580" s="532">
        <v>1.3091885768261999</v>
      </c>
      <c r="H580" s="68">
        <v>1.3202005113323549</v>
      </c>
      <c r="I580" s="68">
        <v>1.515596224560452</v>
      </c>
      <c r="J580" s="68">
        <v>2.2127110820407419</v>
      </c>
      <c r="K580" s="68">
        <v>5.5763756116603496</v>
      </c>
      <c r="L580" s="68">
        <v>9.038209999716921</v>
      </c>
      <c r="M580" s="68">
        <v>9.1629018569290199</v>
      </c>
      <c r="N580" s="68">
        <v>9.2962789831540178</v>
      </c>
      <c r="O580" s="68">
        <v>9.429656109379021</v>
      </c>
      <c r="P580" s="68">
        <v>10.09266167431336</v>
      </c>
      <c r="Q580" s="68">
        <v>15.001849182075338</v>
      </c>
      <c r="R580" s="58"/>
    </row>
    <row r="581" spans="1:18" x14ac:dyDescent="0.3">
      <c r="A581" s="39" t="s">
        <v>253</v>
      </c>
      <c r="B581" s="39" t="str">
        <f>INDEX('R0.1 Generation process mapping'!$B$9:$B$21,MATCH($C581,'R0.1 Generation process mapping'!$A$9:$A$21,0))</f>
        <v>POWGEN - REN</v>
      </c>
      <c r="C581" s="494" t="s">
        <v>298</v>
      </c>
      <c r="D581" s="39" t="s">
        <v>363</v>
      </c>
      <c r="E581" s="39" t="str">
        <f>INDEX('R0. Region mapping'!$C$9:$C$24,MATCH($D581,'R0. Region mapping'!$A$9:$A$24,0))</f>
        <v>NAM</v>
      </c>
      <c r="F581" s="84">
        <v>77.951632792036406</v>
      </c>
      <c r="G581" s="532">
        <v>77.951632792036406</v>
      </c>
      <c r="H581" s="68">
        <v>77.951632792036406</v>
      </c>
      <c r="I581" s="68">
        <v>85.712203701817543</v>
      </c>
      <c r="J581" s="68">
        <v>93.745022720411214</v>
      </c>
      <c r="K581" s="68">
        <v>147.19000028004288</v>
      </c>
      <c r="L581" s="68">
        <v>199.74947273719491</v>
      </c>
      <c r="M581" s="68">
        <v>284.12582081201941</v>
      </c>
      <c r="N581" s="68">
        <v>361.610726931459</v>
      </c>
      <c r="O581" s="68">
        <v>364.96346959481451</v>
      </c>
      <c r="P581" s="68">
        <v>367.80200309363471</v>
      </c>
      <c r="Q581" s="68">
        <v>367.80200309363471</v>
      </c>
      <c r="R581" s="58"/>
    </row>
    <row r="582" spans="1:18" x14ac:dyDescent="0.3">
      <c r="A582" s="39" t="s">
        <v>253</v>
      </c>
      <c r="B582" s="39" t="str">
        <f>INDEX('R0.1 Generation process mapping'!$B$9:$B$21,MATCH($C582,'R0.1 Generation process mapping'!$A$9:$A$21,0))</f>
        <v>POWGEN - REN</v>
      </c>
      <c r="C582" s="494" t="s">
        <v>298</v>
      </c>
      <c r="D582" s="39" t="s">
        <v>365</v>
      </c>
      <c r="E582" s="39" t="str">
        <f>INDEX('R0. Region mapping'!$C$9:$C$24,MATCH($D582,'R0. Region mapping'!$A$9:$A$24,0))</f>
        <v>EUR</v>
      </c>
      <c r="F582" s="84">
        <v>103.223597460593</v>
      </c>
      <c r="G582" s="532">
        <v>103.223597460593</v>
      </c>
      <c r="H582" s="68">
        <v>103.223597460593</v>
      </c>
      <c r="I582" s="68">
        <v>109.93466454710402</v>
      </c>
      <c r="J582" s="68">
        <v>114.66484813876173</v>
      </c>
      <c r="K582" s="68">
        <v>126.48588928329195</v>
      </c>
      <c r="L582" s="68">
        <v>141.47256873789698</v>
      </c>
      <c r="M582" s="68">
        <v>192.11353215451615</v>
      </c>
      <c r="N582" s="68">
        <v>193.24582241757508</v>
      </c>
      <c r="O582" s="68">
        <v>194.81036769915804</v>
      </c>
      <c r="P582" s="68">
        <v>196.27047697497582</v>
      </c>
      <c r="Q582" s="68">
        <v>197.93945826232394</v>
      </c>
      <c r="R582" s="58"/>
    </row>
    <row r="583" spans="1:18" x14ac:dyDescent="0.3">
      <c r="A583" s="39" t="s">
        <v>253</v>
      </c>
      <c r="B583" s="39" t="str">
        <f>INDEX('R0.1 Generation process mapping'!$B$9:$B$21,MATCH($C583,'R0.1 Generation process mapping'!$A$9:$A$21,0))</f>
        <v/>
      </c>
      <c r="C583" s="494" t="s">
        <v>374</v>
      </c>
      <c r="D583" s="39" t="s">
        <v>258</v>
      </c>
      <c r="E583" s="39" t="str">
        <f>INDEX('R0. Region mapping'!$C$9:$C$24,MATCH($D583,'R0. Region mapping'!$A$9:$A$24,0))</f>
        <v>AFR</v>
      </c>
      <c r="F583" s="84">
        <v>1.5624442736356601</v>
      </c>
      <c r="G583" s="532">
        <v>1.5614665641814001</v>
      </c>
      <c r="H583" s="68">
        <v>2.5011837270890798</v>
      </c>
      <c r="I583" s="68">
        <v>8.2631775655389781</v>
      </c>
      <c r="J583" s="68">
        <v>8.073678609042183</v>
      </c>
      <c r="K583" s="68">
        <v>15.103968161216937</v>
      </c>
      <c r="L583" s="68">
        <v>34.683874211436937</v>
      </c>
      <c r="M583" s="68">
        <v>51.737305831926278</v>
      </c>
      <c r="N583" s="68">
        <v>61.473236631691613</v>
      </c>
      <c r="O583" s="68">
        <v>72.121290271460538</v>
      </c>
      <c r="P583" s="68">
        <v>80.185928505493379</v>
      </c>
      <c r="Q583" s="68">
        <v>85.691399998248215</v>
      </c>
      <c r="R583" s="58"/>
    </row>
    <row r="584" spans="1:18" x14ac:dyDescent="0.3">
      <c r="A584" s="39" t="s">
        <v>253</v>
      </c>
      <c r="B584" s="39" t="str">
        <f>INDEX('R0.1 Generation process mapping'!$B$9:$B$21,MATCH($C584,'R0.1 Generation process mapping'!$A$9:$A$21,0))</f>
        <v/>
      </c>
      <c r="C584" s="494" t="s">
        <v>374</v>
      </c>
      <c r="D584" s="39" t="s">
        <v>261</v>
      </c>
      <c r="E584" s="39" t="str">
        <f>INDEX('R0. Region mapping'!$C$9:$C$24,MATCH($D584,'R0. Region mapping'!$A$9:$A$24,0))</f>
        <v>AUS</v>
      </c>
      <c r="F584" s="84"/>
      <c r="G584" s="532"/>
      <c r="H584" s="68">
        <v>0.41957039636557802</v>
      </c>
      <c r="I584" s="68">
        <v>2.8538812785388101</v>
      </c>
      <c r="J584" s="68">
        <v>2.8538812785388101</v>
      </c>
      <c r="K584" s="68">
        <v>4.3125317097919798</v>
      </c>
      <c r="L584" s="68">
        <v>6.5359477124182996</v>
      </c>
      <c r="M584" s="68">
        <v>9.7087921926761602</v>
      </c>
      <c r="N584" s="68">
        <v>11.542364282090301</v>
      </c>
      <c r="O584" s="68">
        <v>13.5195630763721</v>
      </c>
      <c r="P584" s="68">
        <v>15.0397678097114</v>
      </c>
      <c r="Q584" s="68">
        <v>16.060076998836099</v>
      </c>
      <c r="R584" s="58"/>
    </row>
    <row r="585" spans="1:18" x14ac:dyDescent="0.3">
      <c r="A585" s="39" t="s">
        <v>253</v>
      </c>
      <c r="B585" s="39" t="str">
        <f>INDEX('R0.1 Generation process mapping'!$B$9:$B$21,MATCH($C585,'R0.1 Generation process mapping'!$A$9:$A$21,0))</f>
        <v/>
      </c>
      <c r="C585" s="494" t="s">
        <v>374</v>
      </c>
      <c r="D585" s="39" t="s">
        <v>341</v>
      </c>
      <c r="E585" s="39" t="str">
        <f>INDEX('R0. Region mapping'!$C$9:$C$24,MATCH($D585,'R0. Region mapping'!$A$9:$A$24,0))</f>
        <v>NAM</v>
      </c>
      <c r="F585" s="84">
        <v>13.425599091425299</v>
      </c>
      <c r="G585" s="532">
        <v>13.4273594548552</v>
      </c>
      <c r="H585" s="68">
        <v>13.803340461525419</v>
      </c>
      <c r="I585" s="68">
        <v>18.56780122676011</v>
      </c>
      <c r="J585" s="68">
        <v>16.939495461813081</v>
      </c>
      <c r="K585" s="68">
        <v>15.311189696866041</v>
      </c>
      <c r="L585" s="68">
        <v>12.70117425660951</v>
      </c>
      <c r="M585" s="68">
        <v>10.27075948424463</v>
      </c>
      <c r="N585" s="68">
        <v>10.024295480744026</v>
      </c>
      <c r="O585" s="68">
        <v>9.7778314772434189</v>
      </c>
      <c r="P585" s="68">
        <v>9.6301605105784329</v>
      </c>
      <c r="Q585" s="68">
        <v>9.390513573016797</v>
      </c>
      <c r="R585" s="58"/>
    </row>
    <row r="586" spans="1:18" x14ac:dyDescent="0.3">
      <c r="A586" s="39" t="s">
        <v>253</v>
      </c>
      <c r="B586" s="39" t="str">
        <f>INDEX('R0.1 Generation process mapping'!$B$9:$B$21,MATCH($C586,'R0.1 Generation process mapping'!$A$9:$A$21,0))</f>
        <v/>
      </c>
      <c r="C586" s="494" t="s">
        <v>374</v>
      </c>
      <c r="D586" s="39" t="s">
        <v>343</v>
      </c>
      <c r="E586" s="39" t="str">
        <f>INDEX('R0. Region mapping'!$C$9:$C$24,MATCH($D586,'R0. Region mapping'!$A$9:$A$24,0))</f>
        <v>ASI</v>
      </c>
      <c r="F586" s="84">
        <v>7.1901060000000001</v>
      </c>
      <c r="G586" s="532">
        <v>7.1900636000000002</v>
      </c>
      <c r="H586" s="68">
        <v>18.685396727183601</v>
      </c>
      <c r="I586" s="68">
        <v>86.771362544008426</v>
      </c>
      <c r="J586" s="68">
        <v>85.899320188903559</v>
      </c>
      <c r="K586" s="68">
        <v>85.027277833798706</v>
      </c>
      <c r="L586" s="68">
        <v>140.00660028890343</v>
      </c>
      <c r="M586" s="68">
        <v>159.99012207273276</v>
      </c>
      <c r="N586" s="68">
        <v>206.04468871286207</v>
      </c>
      <c r="O586" s="68">
        <v>210.09310738390937</v>
      </c>
      <c r="P586" s="68">
        <v>212.73323823450167</v>
      </c>
      <c r="Q586" s="68">
        <v>203.206184529448</v>
      </c>
      <c r="R586" s="58"/>
    </row>
    <row r="587" spans="1:18" x14ac:dyDescent="0.3">
      <c r="A587" s="39" t="s">
        <v>253</v>
      </c>
      <c r="B587" s="39" t="str">
        <f>INDEX('R0.1 Generation process mapping'!$B$9:$B$21,MATCH($C587,'R0.1 Generation process mapping'!$A$9:$A$21,0))</f>
        <v/>
      </c>
      <c r="C587" s="494" t="s">
        <v>374</v>
      </c>
      <c r="D587" s="39" t="s">
        <v>345</v>
      </c>
      <c r="E587" s="39" t="str">
        <f>INDEX('R0. Region mapping'!$C$9:$C$24,MATCH($D587,'R0. Region mapping'!$A$9:$A$24,0))</f>
        <v>LAM</v>
      </c>
      <c r="F587" s="84">
        <v>4.3423897482837504</v>
      </c>
      <c r="G587" s="532">
        <v>4.34143384897025</v>
      </c>
      <c r="H587" s="68">
        <v>4.7165167991917398</v>
      </c>
      <c r="I587" s="68">
        <v>7.7400803818509898</v>
      </c>
      <c r="J587" s="68">
        <v>7.2134194699149798</v>
      </c>
      <c r="K587" s="68">
        <v>13.495320865487761</v>
      </c>
      <c r="L587" s="68">
        <v>33.06721394581745</v>
      </c>
      <c r="M587" s="68">
        <v>50.252752368677349</v>
      </c>
      <c r="N587" s="68">
        <v>60.243898574985458</v>
      </c>
      <c r="O587" s="68">
        <v>71.025924299006249</v>
      </c>
      <c r="P587" s="68">
        <v>79.213342926002568</v>
      </c>
      <c r="Q587" s="68">
        <v>84.849055939246568</v>
      </c>
      <c r="R587" s="58"/>
    </row>
    <row r="588" spans="1:18" x14ac:dyDescent="0.3">
      <c r="A588" s="39" t="s">
        <v>253</v>
      </c>
      <c r="B588" s="39" t="str">
        <f>INDEX('R0.1 Generation process mapping'!$B$9:$B$21,MATCH($C588,'R0.1 Generation process mapping'!$A$9:$A$21,0))</f>
        <v/>
      </c>
      <c r="C588" s="494" t="s">
        <v>374</v>
      </c>
      <c r="D588" s="39" t="s">
        <v>347</v>
      </c>
      <c r="E588" s="39" t="str">
        <f>INDEX('R0. Region mapping'!$C$9:$C$24,MATCH($D588,'R0. Region mapping'!$A$9:$A$24,0))</f>
        <v>EUR</v>
      </c>
      <c r="F588" s="84">
        <v>9.5282389189929599</v>
      </c>
      <c r="G588" s="532">
        <v>8.8463870004654002</v>
      </c>
      <c r="H588" s="68">
        <v>7.830122065354324</v>
      </c>
      <c r="I588" s="68">
        <v>9.09654733813246</v>
      </c>
      <c r="J588" s="68">
        <v>7.9409276703667198</v>
      </c>
      <c r="K588" s="68">
        <v>7.9901149242587799</v>
      </c>
      <c r="L588" s="68">
        <v>8.0241933949115261</v>
      </c>
      <c r="M588" s="68">
        <v>8.2630122191873419</v>
      </c>
      <c r="N588" s="68">
        <v>8.0880950408704972</v>
      </c>
      <c r="O588" s="68">
        <v>7.9907132873229552</v>
      </c>
      <c r="P588" s="68">
        <v>8.0501852587023723</v>
      </c>
      <c r="Q588" s="68">
        <v>8.0438127796684391</v>
      </c>
      <c r="R588" s="58"/>
    </row>
    <row r="589" spans="1:18" x14ac:dyDescent="0.3">
      <c r="A589" s="39" t="s">
        <v>253</v>
      </c>
      <c r="B589" s="39" t="str">
        <f>INDEX('R0.1 Generation process mapping'!$B$9:$B$21,MATCH($C589,'R0.1 Generation process mapping'!$A$9:$A$21,0))</f>
        <v/>
      </c>
      <c r="C589" s="494" t="s">
        <v>374</v>
      </c>
      <c r="D589" s="39" t="s">
        <v>349</v>
      </c>
      <c r="E589" s="39" t="str">
        <f>INDEX('R0. Region mapping'!$C$9:$C$24,MATCH($D589,'R0. Region mapping'!$A$9:$A$24,0))</f>
        <v>ASI</v>
      </c>
      <c r="F589" s="84">
        <v>42.038156419934801</v>
      </c>
      <c r="G589" s="532">
        <v>39.0298567908021</v>
      </c>
      <c r="H589" s="68">
        <v>38.943813362614833</v>
      </c>
      <c r="I589" s="68">
        <v>70.046129203830503</v>
      </c>
      <c r="J589" s="68">
        <v>64.947587829237904</v>
      </c>
      <c r="K589" s="68">
        <v>77.574820173569691</v>
      </c>
      <c r="L589" s="68">
        <v>73.536872415791493</v>
      </c>
      <c r="M589" s="68">
        <v>57.862730941402582</v>
      </c>
      <c r="N589" s="68">
        <v>57.091004312260267</v>
      </c>
      <c r="O589" s="68">
        <v>44.994911011479353</v>
      </c>
      <c r="P589" s="68">
        <v>40.139029518180429</v>
      </c>
      <c r="Q589" s="68">
        <v>36.241902911920008</v>
      </c>
      <c r="R589" s="58"/>
    </row>
    <row r="590" spans="1:18" x14ac:dyDescent="0.3">
      <c r="A590" s="39" t="s">
        <v>253</v>
      </c>
      <c r="B590" s="39" t="str">
        <f>INDEX('R0.1 Generation process mapping'!$B$9:$B$21,MATCH($C590,'R0.1 Generation process mapping'!$A$9:$A$21,0))</f>
        <v/>
      </c>
      <c r="C590" s="494" t="s">
        <v>374</v>
      </c>
      <c r="D590" s="39" t="s">
        <v>351</v>
      </c>
      <c r="E590" s="39" t="str">
        <f>INDEX('R0. Region mapping'!$C$9:$C$24,MATCH($D590,'R0. Region mapping'!$A$9:$A$24,0))</f>
        <v>ASI</v>
      </c>
      <c r="F590" s="84">
        <v>2.83337219061166</v>
      </c>
      <c r="G590" s="532">
        <v>2.8320233143669999</v>
      </c>
      <c r="H590" s="68">
        <v>6.1805984762520101</v>
      </c>
      <c r="I590" s="68">
        <v>26.16729584754551</v>
      </c>
      <c r="J590" s="68">
        <v>25.82365410457404</v>
      </c>
      <c r="K590" s="68">
        <v>25.480012361602572</v>
      </c>
      <c r="L590" s="68">
        <v>51.054806403625506</v>
      </c>
      <c r="M590" s="68">
        <v>73.262848904080712</v>
      </c>
      <c r="N590" s="68">
        <v>85.508420875989529</v>
      </c>
      <c r="O590" s="68">
        <v>99.270467017474957</v>
      </c>
      <c r="P590" s="68">
        <v>109.62091259788338</v>
      </c>
      <c r="Q590" s="68">
        <v>116.60265910048759</v>
      </c>
      <c r="R590" s="58"/>
    </row>
    <row r="591" spans="1:18" x14ac:dyDescent="0.3">
      <c r="A591" s="39" t="s">
        <v>253</v>
      </c>
      <c r="B591" s="39" t="str">
        <f>INDEX('R0.1 Generation process mapping'!$B$9:$B$21,MATCH($C591,'R0.1 Generation process mapping'!$A$9:$A$21,0))</f>
        <v/>
      </c>
      <c r="C591" s="494" t="s">
        <v>374</v>
      </c>
      <c r="D591" s="39" t="s">
        <v>353</v>
      </c>
      <c r="E591" s="39" t="str">
        <f>INDEX('R0. Region mapping'!$C$9:$C$24,MATCH($D591,'R0. Region mapping'!$A$9:$A$24,0))</f>
        <v>ASI</v>
      </c>
      <c r="F591" s="84">
        <v>44.861610750477404</v>
      </c>
      <c r="G591" s="532">
        <v>44.860966450286398</v>
      </c>
      <c r="H591" s="68">
        <v>43.962789593314383</v>
      </c>
      <c r="I591" s="68">
        <v>47.4338271399794</v>
      </c>
      <c r="J591" s="68">
        <v>41.9928468967613</v>
      </c>
      <c r="K591" s="68">
        <v>47.608323811381993</v>
      </c>
      <c r="L591" s="68">
        <v>49.097331480953777</v>
      </c>
      <c r="M591" s="68">
        <v>42.97634182264531</v>
      </c>
      <c r="N591" s="68">
        <v>60.269131800541842</v>
      </c>
      <c r="O591" s="68">
        <v>66.742671672998966</v>
      </c>
      <c r="P591" s="68">
        <v>65.226743795389879</v>
      </c>
      <c r="Q591" s="68">
        <v>62.964703165221621</v>
      </c>
      <c r="R591" s="58"/>
    </row>
    <row r="592" spans="1:18" x14ac:dyDescent="0.3">
      <c r="A592" s="39" t="s">
        <v>253</v>
      </c>
      <c r="B592" s="39" t="str">
        <f>INDEX('R0.1 Generation process mapping'!$B$9:$B$21,MATCH($C592,'R0.1 Generation process mapping'!$A$9:$A$21,0))</f>
        <v/>
      </c>
      <c r="C592" s="494" t="s">
        <v>374</v>
      </c>
      <c r="D592" s="39" t="s">
        <v>355</v>
      </c>
      <c r="E592" s="39" t="str">
        <f>INDEX('R0. Region mapping'!$C$9:$C$24,MATCH($D592,'R0. Region mapping'!$A$9:$A$24,0))</f>
        <v>AFR</v>
      </c>
      <c r="F592" s="84"/>
      <c r="G592" s="532"/>
      <c r="H592" s="68">
        <v>0.66637651187474101</v>
      </c>
      <c r="I592" s="68">
        <v>4.5326349717969396</v>
      </c>
      <c r="J592" s="68">
        <v>4.5326349717969396</v>
      </c>
      <c r="K592" s="68">
        <v>11.9228817858955</v>
      </c>
      <c r="L592" s="68">
        <v>25.0992329960904</v>
      </c>
      <c r="M592" s="68">
        <v>36.540872056585201</v>
      </c>
      <c r="N592" s="68">
        <v>42.944384755424302</v>
      </c>
      <c r="O592" s="68">
        <v>50.049243441668899</v>
      </c>
      <c r="P592" s="68">
        <v>55.419389978213502</v>
      </c>
      <c r="Q592" s="68">
        <v>59.073477183872001</v>
      </c>
      <c r="R592" s="58"/>
    </row>
    <row r="593" spans="1:18" x14ac:dyDescent="0.3">
      <c r="A593" s="39" t="s">
        <v>253</v>
      </c>
      <c r="B593" s="39" t="str">
        <f>INDEX('R0.1 Generation process mapping'!$B$9:$B$21,MATCH($C593,'R0.1 Generation process mapping'!$A$9:$A$21,0))</f>
        <v/>
      </c>
      <c r="C593" s="494" t="s">
        <v>374</v>
      </c>
      <c r="D593" s="39" t="s">
        <v>357</v>
      </c>
      <c r="E593" s="39" t="str">
        <f>INDEX('R0. Region mapping'!$C$9:$C$24,MATCH($D593,'R0. Region mapping'!$A$9:$A$24,0))</f>
        <v>LAM</v>
      </c>
      <c r="F593" s="84">
        <v>1.8815364916773401</v>
      </c>
      <c r="G593" s="532">
        <v>1.8809218950063999</v>
      </c>
      <c r="H593" s="68">
        <v>3.4653452473000801</v>
      </c>
      <c r="I593" s="68">
        <v>13.02675422093826</v>
      </c>
      <c r="J593" s="68">
        <v>12.798554593086036</v>
      </c>
      <c r="K593" s="68">
        <v>14.398324913671811</v>
      </c>
      <c r="L593" s="68">
        <v>35.886057887270191</v>
      </c>
      <c r="M593" s="68">
        <v>54.706311615526396</v>
      </c>
      <c r="N593" s="68">
        <v>65.643884112995011</v>
      </c>
      <c r="O593" s="68">
        <v>77.443216839669518</v>
      </c>
      <c r="P593" s="68">
        <v>86.41291695226333</v>
      </c>
      <c r="Q593" s="68">
        <v>92.577233115234733</v>
      </c>
      <c r="R593" s="58"/>
    </row>
    <row r="594" spans="1:18" x14ac:dyDescent="0.3">
      <c r="A594" s="39" t="s">
        <v>253</v>
      </c>
      <c r="B594" s="39" t="str">
        <f>INDEX('R0.1 Generation process mapping'!$B$9:$B$21,MATCH($C594,'R0.1 Generation process mapping'!$A$9:$A$21,0))</f>
        <v/>
      </c>
      <c r="C594" s="494" t="s">
        <v>374</v>
      </c>
      <c r="D594" s="39" t="s">
        <v>359</v>
      </c>
      <c r="E594" s="39" t="str">
        <f>INDEX('R0. Region mapping'!$C$9:$C$24,MATCH($D594,'R0. Region mapping'!$A$9:$A$24,0))</f>
        <v>ASI</v>
      </c>
      <c r="F594" s="84">
        <v>6.0305785530821998</v>
      </c>
      <c r="G594" s="532">
        <v>6.0303471318493198</v>
      </c>
      <c r="H594" s="68">
        <v>10.921132559414151</v>
      </c>
      <c r="I594" s="68">
        <v>40.465286445844882</v>
      </c>
      <c r="J594" s="68">
        <v>39.733875820733836</v>
      </c>
      <c r="K594" s="68">
        <v>67.646124232398193</v>
      </c>
      <c r="L594" s="68">
        <v>126.81216743411535</v>
      </c>
      <c r="M594" s="68">
        <v>92.025133611474587</v>
      </c>
      <c r="N594" s="68">
        <v>205.67354246824382</v>
      </c>
      <c r="O594" s="68">
        <v>237.21128970417357</v>
      </c>
      <c r="P594" s="68">
        <v>260.87568211872133</v>
      </c>
      <c r="Q594" s="68">
        <v>276.62381822861704</v>
      </c>
      <c r="R594" s="58"/>
    </row>
    <row r="595" spans="1:18" x14ac:dyDescent="0.3">
      <c r="A595" s="39" t="s">
        <v>253</v>
      </c>
      <c r="B595" s="39" t="str">
        <f>INDEX('R0.1 Generation process mapping'!$B$9:$B$21,MATCH($C595,'R0.1 Generation process mapping'!$A$9:$A$21,0))</f>
        <v/>
      </c>
      <c r="C595" s="494" t="s">
        <v>374</v>
      </c>
      <c r="D595" s="39" t="s">
        <v>361</v>
      </c>
      <c r="E595" s="39" t="str">
        <f>INDEX('R0. Region mapping'!$C$9:$C$24,MATCH($D595,'R0. Region mapping'!$A$9:$A$24,0))</f>
        <v>ASI</v>
      </c>
      <c r="F595" s="84">
        <v>18.4190608077724</v>
      </c>
      <c r="G595" s="532">
        <v>18.4194364846634</v>
      </c>
      <c r="H595" s="68">
        <v>19.385603279620639</v>
      </c>
      <c r="I595" s="68">
        <v>28.550911570141658</v>
      </c>
      <c r="J595" s="68">
        <v>26.3169805035302</v>
      </c>
      <c r="K595" s="68">
        <v>30.50472320618983</v>
      </c>
      <c r="L595" s="68">
        <v>35.20728370811517</v>
      </c>
      <c r="M595" s="68">
        <v>40.269154045505623</v>
      </c>
      <c r="N595" s="68">
        <v>42.57227248030847</v>
      </c>
      <c r="O595" s="68">
        <v>43.433528020790718</v>
      </c>
      <c r="P595" s="68">
        <v>43.99820374213067</v>
      </c>
      <c r="Q595" s="68">
        <v>44.215937033530615</v>
      </c>
      <c r="R595" s="58"/>
    </row>
    <row r="596" spans="1:18" x14ac:dyDescent="0.3">
      <c r="A596" s="39" t="s">
        <v>253</v>
      </c>
      <c r="B596" s="39" t="str">
        <f>INDEX('R0.1 Generation process mapping'!$B$9:$B$21,MATCH($C596,'R0.1 Generation process mapping'!$A$9:$A$21,0))</f>
        <v/>
      </c>
      <c r="C596" s="494" t="s">
        <v>374</v>
      </c>
      <c r="D596" s="39" t="s">
        <v>363</v>
      </c>
      <c r="E596" s="39" t="str">
        <f>INDEX('R0. Region mapping'!$C$9:$C$24,MATCH($D596,'R0. Region mapping'!$A$9:$A$24,0))</f>
        <v>NAM</v>
      </c>
      <c r="F596" s="84">
        <v>105.408462570599</v>
      </c>
      <c r="G596" s="532">
        <v>105.409077542359</v>
      </c>
      <c r="H596" s="68">
        <v>104.36282116173791</v>
      </c>
      <c r="I596" s="68">
        <v>118.67589110239049</v>
      </c>
      <c r="J596" s="68">
        <v>105.8915672067416</v>
      </c>
      <c r="K596" s="68">
        <v>98.358394778819985</v>
      </c>
      <c r="L596" s="68">
        <v>134.9697245112057</v>
      </c>
      <c r="M596" s="68">
        <v>165.97103307638011</v>
      </c>
      <c r="N596" s="68">
        <v>178.03413469972156</v>
      </c>
      <c r="O596" s="68">
        <v>195.901993537973</v>
      </c>
      <c r="P596" s="68">
        <v>208.51721859820844</v>
      </c>
      <c r="Q596" s="68">
        <v>143.91723489609487</v>
      </c>
      <c r="R596" s="58"/>
    </row>
    <row r="597" spans="1:18" x14ac:dyDescent="0.3">
      <c r="A597" s="39" t="s">
        <v>253</v>
      </c>
      <c r="B597" s="39" t="str">
        <f>INDEX('R0.1 Generation process mapping'!$B$9:$B$21,MATCH($C597,'R0.1 Generation process mapping'!$A$9:$A$21,0))</f>
        <v/>
      </c>
      <c r="C597" s="494" t="s">
        <v>374</v>
      </c>
      <c r="D597" s="39" t="s">
        <v>365</v>
      </c>
      <c r="E597" s="39" t="str">
        <f>INDEX('R0. Region mapping'!$C$9:$C$24,MATCH($D597,'R0. Region mapping'!$A$9:$A$24,0))</f>
        <v>EUR</v>
      </c>
      <c r="F597" s="84">
        <v>137.720006632973</v>
      </c>
      <c r="G597" s="532">
        <v>127.86460192065699</v>
      </c>
      <c r="H597" s="68">
        <v>118.1553896311612</v>
      </c>
      <c r="I597" s="68">
        <v>165.3522656273235</v>
      </c>
      <c r="J597" s="68">
        <v>148.64907948107259</v>
      </c>
      <c r="K597" s="68">
        <v>153.2391511268458</v>
      </c>
      <c r="L597" s="68">
        <v>157.52704710783192</v>
      </c>
      <c r="M597" s="68">
        <v>162.8492852509049</v>
      </c>
      <c r="N597" s="68">
        <v>160.32105362669597</v>
      </c>
      <c r="O597" s="68">
        <v>158.49502992873101</v>
      </c>
      <c r="P597" s="68">
        <v>142.95390763107704</v>
      </c>
      <c r="Q597" s="68">
        <v>62.348387941083601</v>
      </c>
      <c r="R597" s="58"/>
    </row>
    <row r="598" spans="1:18" x14ac:dyDescent="0.3">
      <c r="A598" s="39" t="s">
        <v>253</v>
      </c>
      <c r="B598" s="39" t="str">
        <f>INDEX('R0.1 Generation process mapping'!$B$9:$B$21,MATCH($C598,'R0.1 Generation process mapping'!$A$9:$A$21,0))</f>
        <v/>
      </c>
      <c r="C598" s="494" t="s">
        <v>300</v>
      </c>
      <c r="D598" s="39" t="s">
        <v>258</v>
      </c>
      <c r="E598" s="39" t="str">
        <f>INDEX('R0. Region mapping'!$C$9:$C$24,MATCH($D598,'R0. Region mapping'!$A$9:$A$24,0))</f>
        <v>AFR</v>
      </c>
      <c r="F598" s="84">
        <v>29.6489726027397</v>
      </c>
      <c r="G598" s="532">
        <v>29.658599719671663</v>
      </c>
      <c r="H598" s="68">
        <v>29.658599719671663</v>
      </c>
      <c r="I598" s="68">
        <v>29.672724575606107</v>
      </c>
      <c r="J598" s="68">
        <v>19.780106591094242</v>
      </c>
      <c r="K598" s="68">
        <v>9.8829908675799008</v>
      </c>
      <c r="L598" s="68"/>
      <c r="M598" s="68">
        <v>0.22441564517702201</v>
      </c>
      <c r="N598" s="68">
        <v>0.22441564517702201</v>
      </c>
      <c r="O598" s="68"/>
      <c r="P598" s="68"/>
      <c r="Q598" s="68"/>
      <c r="R598" s="58"/>
    </row>
    <row r="599" spans="1:18" x14ac:dyDescent="0.3">
      <c r="A599" s="39" t="s">
        <v>253</v>
      </c>
      <c r="B599" s="39" t="str">
        <f>INDEX('R0.1 Generation process mapping'!$B$9:$B$21,MATCH($C599,'R0.1 Generation process mapping'!$A$9:$A$21,0))</f>
        <v/>
      </c>
      <c r="C599" s="494" t="s">
        <v>300</v>
      </c>
      <c r="D599" s="39" t="s">
        <v>261</v>
      </c>
      <c r="E599" s="39" t="str">
        <f>INDEX('R0. Region mapping'!$C$9:$C$24,MATCH($D599,'R0. Region mapping'!$A$9:$A$24,0))</f>
        <v>AUS</v>
      </c>
      <c r="F599" s="84">
        <v>0.64954337899543402</v>
      </c>
      <c r="G599" s="532">
        <v>0.68669110775291076</v>
      </c>
      <c r="H599" s="68">
        <v>0.68669110775291076</v>
      </c>
      <c r="I599" s="68">
        <v>0.68669110775291076</v>
      </c>
      <c r="J599" s="68">
        <v>0.43302891933028897</v>
      </c>
      <c r="K599" s="68">
        <v>0.21651445966514499</v>
      </c>
      <c r="L599" s="68"/>
      <c r="M599" s="68"/>
      <c r="N599" s="68">
        <v>0.28615234796830102</v>
      </c>
      <c r="O599" s="68">
        <v>0.28615234796830102</v>
      </c>
      <c r="P599" s="68"/>
      <c r="Q599" s="68"/>
      <c r="R599" s="58"/>
    </row>
    <row r="600" spans="1:18" x14ac:dyDescent="0.3">
      <c r="A600" s="39" t="s">
        <v>253</v>
      </c>
      <c r="B600" s="39" t="str">
        <f>INDEX('R0.1 Generation process mapping'!$B$9:$B$21,MATCH($C600,'R0.1 Generation process mapping'!$A$9:$A$21,0))</f>
        <v/>
      </c>
      <c r="C600" s="494" t="s">
        <v>300</v>
      </c>
      <c r="D600" s="39" t="s">
        <v>341</v>
      </c>
      <c r="E600" s="39" t="str">
        <f>INDEX('R0. Region mapping'!$C$9:$C$24,MATCH($D600,'R0. Region mapping'!$A$9:$A$24,0))</f>
        <v>NAM</v>
      </c>
      <c r="F600" s="84">
        <v>10.5279680365297</v>
      </c>
      <c r="G600" s="532">
        <v>10.5279680365297</v>
      </c>
      <c r="H600" s="68">
        <v>10.5279680365297</v>
      </c>
      <c r="I600" s="68">
        <v>10.5279680365297</v>
      </c>
      <c r="J600" s="68">
        <v>7.01864535768647</v>
      </c>
      <c r="K600" s="68">
        <v>3.5093226788432301</v>
      </c>
      <c r="L600" s="68"/>
      <c r="M600" s="68"/>
      <c r="N600" s="68"/>
      <c r="O600" s="68"/>
      <c r="P600" s="68"/>
      <c r="Q600" s="68"/>
      <c r="R600" s="58"/>
    </row>
    <row r="601" spans="1:18" x14ac:dyDescent="0.3">
      <c r="A601" s="39" t="s">
        <v>253</v>
      </c>
      <c r="B601" s="39" t="str">
        <f>INDEX('R0.1 Generation process mapping'!$B$9:$B$21,MATCH($C601,'R0.1 Generation process mapping'!$A$9:$A$21,0))</f>
        <v/>
      </c>
      <c r="C601" s="494" t="s">
        <v>300</v>
      </c>
      <c r="D601" s="39" t="s">
        <v>343</v>
      </c>
      <c r="E601" s="39" t="str">
        <f>INDEX('R0. Region mapping'!$C$9:$C$24,MATCH($D601,'R0. Region mapping'!$A$9:$A$24,0))</f>
        <v>ASI</v>
      </c>
      <c r="F601" s="84">
        <v>6.1676655251141597</v>
      </c>
      <c r="G601" s="532">
        <v>6.1676655251141597</v>
      </c>
      <c r="H601" s="68">
        <v>6.1676655251141597</v>
      </c>
      <c r="I601" s="68">
        <v>6.1676655251141597</v>
      </c>
      <c r="J601" s="68">
        <v>4.1117770167427699</v>
      </c>
      <c r="K601" s="68">
        <v>2.0558885083713898</v>
      </c>
      <c r="L601" s="68"/>
      <c r="M601" s="68"/>
      <c r="N601" s="68"/>
      <c r="O601" s="68"/>
      <c r="P601" s="68"/>
      <c r="Q601" s="68"/>
      <c r="R601" s="58"/>
    </row>
    <row r="602" spans="1:18" x14ac:dyDescent="0.3">
      <c r="A602" s="39" t="s">
        <v>253</v>
      </c>
      <c r="B602" s="39" t="str">
        <f>INDEX('R0.1 Generation process mapping'!$B$9:$B$21,MATCH($C602,'R0.1 Generation process mapping'!$A$9:$A$21,0))</f>
        <v/>
      </c>
      <c r="C602" s="494" t="s">
        <v>300</v>
      </c>
      <c r="D602" s="39" t="s">
        <v>345</v>
      </c>
      <c r="E602" s="39" t="str">
        <f>INDEX('R0. Region mapping'!$C$9:$C$24,MATCH($D602,'R0. Region mapping'!$A$9:$A$24,0))</f>
        <v>LAM</v>
      </c>
      <c r="F602" s="84">
        <v>45.573059360730603</v>
      </c>
      <c r="G602" s="532">
        <v>45.618284197017132</v>
      </c>
      <c r="H602" s="68">
        <v>45.618284197017132</v>
      </c>
      <c r="I602" s="68">
        <v>45.618284197017132</v>
      </c>
      <c r="J602" s="68">
        <v>30.3820395738204</v>
      </c>
      <c r="K602" s="68">
        <v>15.1910197869102</v>
      </c>
      <c r="L602" s="68"/>
      <c r="M602" s="68"/>
      <c r="N602" s="68"/>
      <c r="O602" s="68"/>
      <c r="P602" s="68"/>
      <c r="Q602" s="68"/>
      <c r="R602" s="58"/>
    </row>
    <row r="603" spans="1:18" x14ac:dyDescent="0.3">
      <c r="A603" s="39" t="s">
        <v>253</v>
      </c>
      <c r="B603" s="39" t="str">
        <f>INDEX('R0.1 Generation process mapping'!$B$9:$B$21,MATCH($C603,'R0.1 Generation process mapping'!$A$9:$A$21,0))</f>
        <v/>
      </c>
      <c r="C603" s="494" t="s">
        <v>300</v>
      </c>
      <c r="D603" s="39" t="s">
        <v>347</v>
      </c>
      <c r="E603" s="39" t="str">
        <f>INDEX('R0. Region mapping'!$C$9:$C$24,MATCH($D603,'R0. Region mapping'!$A$9:$A$24,0))</f>
        <v>EUR</v>
      </c>
      <c r="F603" s="84">
        <v>1.3070776255707801</v>
      </c>
      <c r="G603" s="532">
        <v>1.3070776255707801</v>
      </c>
      <c r="H603" s="68">
        <v>1.3070776255707801</v>
      </c>
      <c r="I603" s="68">
        <v>1.3070776255707801</v>
      </c>
      <c r="J603" s="68">
        <v>0.87138508371385304</v>
      </c>
      <c r="K603" s="68">
        <v>0.43569254185692702</v>
      </c>
      <c r="L603" s="68"/>
      <c r="M603" s="68"/>
      <c r="N603" s="68"/>
      <c r="O603" s="68"/>
      <c r="P603" s="68"/>
      <c r="Q603" s="68"/>
      <c r="R603" s="58"/>
    </row>
    <row r="604" spans="1:18" x14ac:dyDescent="0.3">
      <c r="A604" s="39" t="s">
        <v>253</v>
      </c>
      <c r="B604" s="39" t="str">
        <f>INDEX('R0.1 Generation process mapping'!$B$9:$B$21,MATCH($C604,'R0.1 Generation process mapping'!$A$9:$A$21,0))</f>
        <v/>
      </c>
      <c r="C604" s="494" t="s">
        <v>300</v>
      </c>
      <c r="D604" s="39" t="s">
        <v>349</v>
      </c>
      <c r="E604" s="39" t="str">
        <f>INDEX('R0. Region mapping'!$C$9:$C$24,MATCH($D604,'R0. Region mapping'!$A$9:$A$24,0))</f>
        <v>ASI</v>
      </c>
      <c r="F604" s="84">
        <v>2.1621004566209998</v>
      </c>
      <c r="G604" s="532">
        <v>2.1621004566209998</v>
      </c>
      <c r="H604" s="68">
        <v>2.1621004566209998</v>
      </c>
      <c r="I604" s="68">
        <v>2.1621004566209998</v>
      </c>
      <c r="J604" s="68">
        <v>1.441400304414</v>
      </c>
      <c r="K604" s="68">
        <v>0.72070015220700001</v>
      </c>
      <c r="L604" s="68"/>
      <c r="M604" s="68"/>
      <c r="N604" s="68"/>
      <c r="O604" s="68"/>
      <c r="P604" s="68"/>
      <c r="Q604" s="68"/>
      <c r="R604" s="58"/>
    </row>
    <row r="605" spans="1:18" x14ac:dyDescent="0.3">
      <c r="A605" s="39" t="s">
        <v>253</v>
      </c>
      <c r="B605" s="39" t="str">
        <f>INDEX('R0.1 Generation process mapping'!$B$9:$B$21,MATCH($C605,'R0.1 Generation process mapping'!$A$9:$A$21,0))</f>
        <v/>
      </c>
      <c r="C605" s="494" t="s">
        <v>300</v>
      </c>
      <c r="D605" s="39" t="s">
        <v>351</v>
      </c>
      <c r="E605" s="39" t="str">
        <f>INDEX('R0. Region mapping'!$C$9:$C$24,MATCH($D605,'R0. Region mapping'!$A$9:$A$24,0))</f>
        <v>ASI</v>
      </c>
      <c r="F605" s="84">
        <v>10.690068493150701</v>
      </c>
      <c r="G605" s="532">
        <v>10.690068493150701</v>
      </c>
      <c r="H605" s="68">
        <v>10.690068493150701</v>
      </c>
      <c r="I605" s="68">
        <v>10.690068493150701</v>
      </c>
      <c r="J605" s="68">
        <v>7.1267123287671303</v>
      </c>
      <c r="K605" s="68">
        <v>3.5633561643835701</v>
      </c>
      <c r="L605" s="68"/>
      <c r="M605" s="68"/>
      <c r="N605" s="68"/>
      <c r="O605" s="68"/>
      <c r="P605" s="68"/>
      <c r="Q605" s="68"/>
      <c r="R605" s="58"/>
    </row>
    <row r="606" spans="1:18" x14ac:dyDescent="0.3">
      <c r="A606" s="39" t="s">
        <v>253</v>
      </c>
      <c r="B606" s="39" t="str">
        <f>INDEX('R0.1 Generation process mapping'!$B$9:$B$21,MATCH($C606,'R0.1 Generation process mapping'!$A$9:$A$21,0))</f>
        <v/>
      </c>
      <c r="C606" s="494" t="s">
        <v>300</v>
      </c>
      <c r="D606" s="39" t="s">
        <v>353</v>
      </c>
      <c r="E606" s="39" t="str">
        <f>INDEX('R0. Region mapping'!$C$9:$C$24,MATCH($D606,'R0. Region mapping'!$A$9:$A$24,0))</f>
        <v>ASI</v>
      </c>
      <c r="F606" s="84">
        <v>54.542808219178099</v>
      </c>
      <c r="G606" s="532">
        <v>54.542808219178099</v>
      </c>
      <c r="H606" s="68">
        <v>54.542808219178099</v>
      </c>
      <c r="I606" s="68">
        <v>55.260187554540856</v>
      </c>
      <c r="J606" s="68">
        <v>37.079251481481457</v>
      </c>
      <c r="K606" s="68">
        <v>18.89831540842216</v>
      </c>
      <c r="L606" s="68"/>
      <c r="M606" s="68"/>
      <c r="N606" s="68"/>
      <c r="O606" s="68"/>
      <c r="P606" s="68"/>
      <c r="Q606" s="68"/>
      <c r="R606" s="58"/>
    </row>
    <row r="607" spans="1:18" x14ac:dyDescent="0.3">
      <c r="A607" s="39" t="s">
        <v>253</v>
      </c>
      <c r="B607" s="39" t="str">
        <f>INDEX('R0.1 Generation process mapping'!$B$9:$B$21,MATCH($C607,'R0.1 Generation process mapping'!$A$9:$A$21,0))</f>
        <v/>
      </c>
      <c r="C607" s="494" t="s">
        <v>300</v>
      </c>
      <c r="D607" s="39" t="s">
        <v>355</v>
      </c>
      <c r="E607" s="39" t="str">
        <f>INDEX('R0. Region mapping'!$C$9:$C$24,MATCH($D607,'R0. Region mapping'!$A$9:$A$24,0))</f>
        <v>AFR</v>
      </c>
      <c r="F607" s="84">
        <v>42.193185809624197</v>
      </c>
      <c r="G607" s="532">
        <v>72</v>
      </c>
      <c r="H607" s="68">
        <v>72</v>
      </c>
      <c r="I607" s="68">
        <v>72</v>
      </c>
      <c r="J607" s="68">
        <v>28.128790539749499</v>
      </c>
      <c r="K607" s="68">
        <v>14.0643952698747</v>
      </c>
      <c r="L607" s="68"/>
      <c r="M607" s="68">
        <v>0.94459511314239397</v>
      </c>
      <c r="N607" s="68">
        <v>1.2626280091337401</v>
      </c>
      <c r="O607" s="68">
        <v>2.2922813078030599</v>
      </c>
      <c r="P607" s="68">
        <v>3.96947159062641</v>
      </c>
      <c r="Q607" s="68">
        <v>6.7014313875779896</v>
      </c>
      <c r="R607" s="58"/>
    </row>
    <row r="608" spans="1:18" x14ac:dyDescent="0.3">
      <c r="A608" s="39" t="s">
        <v>253</v>
      </c>
      <c r="B608" s="39" t="str">
        <f>INDEX('R0.1 Generation process mapping'!$B$9:$B$21,MATCH($C608,'R0.1 Generation process mapping'!$A$9:$A$21,0))</f>
        <v/>
      </c>
      <c r="C608" s="494" t="s">
        <v>300</v>
      </c>
      <c r="D608" s="39" t="s">
        <v>357</v>
      </c>
      <c r="E608" s="39" t="str">
        <f>INDEX('R0. Region mapping'!$C$9:$C$24,MATCH($D608,'R0. Region mapping'!$A$9:$A$24,0))</f>
        <v>LAM</v>
      </c>
      <c r="F608" s="84">
        <v>11.6794140030441</v>
      </c>
      <c r="G608" s="532">
        <v>11.6794140030441</v>
      </c>
      <c r="H608" s="68">
        <v>11.6794140030441</v>
      </c>
      <c r="I608" s="68">
        <v>11.6794140030441</v>
      </c>
      <c r="J608" s="68">
        <v>7.7862760020293997</v>
      </c>
      <c r="K608" s="68">
        <v>3.8931380010146999</v>
      </c>
      <c r="L608" s="68"/>
      <c r="M608" s="68"/>
      <c r="N608" s="68"/>
      <c r="O608" s="68"/>
      <c r="P608" s="68"/>
      <c r="Q608" s="68"/>
      <c r="R608" s="58"/>
    </row>
    <row r="609" spans="1:18" x14ac:dyDescent="0.3">
      <c r="A609" s="39" t="s">
        <v>253</v>
      </c>
      <c r="B609" s="39" t="str">
        <f>INDEX('R0.1 Generation process mapping'!$B$9:$B$21,MATCH($C609,'R0.1 Generation process mapping'!$A$9:$A$21,0))</f>
        <v/>
      </c>
      <c r="C609" s="494" t="s">
        <v>300</v>
      </c>
      <c r="D609" s="39" t="s">
        <v>359</v>
      </c>
      <c r="E609" s="39" t="str">
        <f>INDEX('R0. Region mapping'!$C$9:$C$24,MATCH($D609,'R0. Region mapping'!$A$9:$A$24,0))</f>
        <v>ASI</v>
      </c>
      <c r="F609" s="84">
        <v>25.965981735159801</v>
      </c>
      <c r="G609" s="532">
        <v>65</v>
      </c>
      <c r="H609" s="68">
        <v>65</v>
      </c>
      <c r="I609" s="68">
        <v>65</v>
      </c>
      <c r="J609" s="68">
        <v>17.310654490106501</v>
      </c>
      <c r="K609" s="68">
        <v>8.6553272450532699</v>
      </c>
      <c r="L609" s="68"/>
      <c r="M609" s="68"/>
      <c r="N609" s="68"/>
      <c r="O609" s="68"/>
      <c r="P609" s="68"/>
      <c r="Q609" s="68"/>
      <c r="R609" s="58"/>
    </row>
    <row r="610" spans="1:18" x14ac:dyDescent="0.3">
      <c r="A610" s="39" t="s">
        <v>253</v>
      </c>
      <c r="B610" s="39" t="str">
        <f>INDEX('R0.1 Generation process mapping'!$B$9:$B$21,MATCH($C610,'R0.1 Generation process mapping'!$A$9:$A$21,0))</f>
        <v/>
      </c>
      <c r="C610" s="494" t="s">
        <v>300</v>
      </c>
      <c r="D610" s="39" t="s">
        <v>361</v>
      </c>
      <c r="E610" s="39" t="str">
        <f>INDEX('R0. Region mapping'!$C$9:$C$24,MATCH($D610,'R0. Region mapping'!$A$9:$A$24,0))</f>
        <v>ASI</v>
      </c>
      <c r="F610" s="84">
        <v>9.9372146118721396</v>
      </c>
      <c r="G610" s="532">
        <v>9.9372146118721396</v>
      </c>
      <c r="H610" s="68">
        <v>9.9372146118721396</v>
      </c>
      <c r="I610" s="68">
        <v>9.9372146118721396</v>
      </c>
      <c r="J610" s="68">
        <v>6.6248097412480904</v>
      </c>
      <c r="K610" s="68">
        <v>3.3124048706240501</v>
      </c>
      <c r="L610" s="68"/>
      <c r="M610" s="68"/>
      <c r="N610" s="68"/>
      <c r="O610" s="68"/>
      <c r="P610" s="68"/>
      <c r="Q610" s="68"/>
      <c r="R610" s="58"/>
    </row>
    <row r="611" spans="1:18" x14ac:dyDescent="0.3">
      <c r="A611" s="39" t="s">
        <v>253</v>
      </c>
      <c r="B611" s="39" t="str">
        <f>INDEX('R0.1 Generation process mapping'!$B$9:$B$21,MATCH($C611,'R0.1 Generation process mapping'!$A$9:$A$21,0))</f>
        <v/>
      </c>
      <c r="C611" s="494" t="s">
        <v>300</v>
      </c>
      <c r="D611" s="39" t="s">
        <v>363</v>
      </c>
      <c r="E611" s="39" t="str">
        <f>INDEX('R0. Region mapping'!$C$9:$C$24,MATCH($D611,'R0. Region mapping'!$A$9:$A$24,0))</f>
        <v>NAM</v>
      </c>
      <c r="F611" s="84">
        <v>66.615867579908695</v>
      </c>
      <c r="G611" s="532">
        <v>67.023201001512106</v>
      </c>
      <c r="H611" s="68">
        <v>67.458606190932827</v>
      </c>
      <c r="I611" s="68">
        <v>67.458606190932827</v>
      </c>
      <c r="J611" s="68">
        <v>45.017857191765927</v>
      </c>
      <c r="K611" s="68">
        <v>22.2052891933029</v>
      </c>
      <c r="L611" s="68"/>
      <c r="M611" s="68"/>
      <c r="N611" s="68">
        <v>16.7791784083877</v>
      </c>
      <c r="O611" s="68">
        <v>52.2473822831777</v>
      </c>
      <c r="P611" s="68">
        <v>83.219235034994298</v>
      </c>
      <c r="Q611" s="68">
        <v>104.95200206201299</v>
      </c>
      <c r="R611" s="58"/>
    </row>
    <row r="612" spans="1:18" x14ac:dyDescent="0.3">
      <c r="A612" s="39" t="s">
        <v>253</v>
      </c>
      <c r="B612" s="39" t="str">
        <f>INDEX('R0.1 Generation process mapping'!$B$9:$B$21,MATCH($C612,'R0.1 Generation process mapping'!$A$9:$A$21,0))</f>
        <v/>
      </c>
      <c r="C612" s="494" t="s">
        <v>300</v>
      </c>
      <c r="D612" s="39" t="s">
        <v>365</v>
      </c>
      <c r="E612" s="39" t="str">
        <f>INDEX('R0. Region mapping'!$C$9:$C$24,MATCH($D612,'R0. Region mapping'!$A$9:$A$24,0))</f>
        <v>EUR</v>
      </c>
      <c r="F612" s="84">
        <v>44.902397260274</v>
      </c>
      <c r="G612" s="532">
        <v>44.902397260274</v>
      </c>
      <c r="H612" s="68">
        <v>65</v>
      </c>
      <c r="I612" s="68">
        <v>65</v>
      </c>
      <c r="J612" s="68">
        <v>39.16408859087754</v>
      </c>
      <c r="K612" s="68">
        <v>14.967465753424699</v>
      </c>
      <c r="L612" s="68"/>
      <c r="M612" s="68"/>
      <c r="N612" s="68"/>
      <c r="O612" s="68"/>
      <c r="P612" s="68"/>
      <c r="Q612" s="68"/>
      <c r="R612" s="58"/>
    </row>
    <row r="613" spans="1:18" x14ac:dyDescent="0.3">
      <c r="A613" s="39" t="s">
        <v>253</v>
      </c>
      <c r="B613" s="39" t="str">
        <f>INDEX('R0.1 Generation process mapping'!$B$9:$B$21,MATCH($C613,'R0.1 Generation process mapping'!$A$9:$A$21,0))</f>
        <v>POWGEN - REN</v>
      </c>
      <c r="C613" s="494" t="s">
        <v>288</v>
      </c>
      <c r="D613" s="39" t="s">
        <v>258</v>
      </c>
      <c r="E613" s="39" t="str">
        <f>INDEX('R0. Region mapping'!$C$9:$C$24,MATCH($D613,'R0. Region mapping'!$A$9:$A$24,0))</f>
        <v>AFR</v>
      </c>
      <c r="F613" s="84">
        <v>0.30422374429223698</v>
      </c>
      <c r="G613" s="532">
        <v>0.30422374429223698</v>
      </c>
      <c r="H613" s="68">
        <v>0.30422374429223698</v>
      </c>
      <c r="I613" s="68">
        <v>0.30382374429223702</v>
      </c>
      <c r="J613" s="68">
        <v>0.30302374309223701</v>
      </c>
      <c r="K613" s="68">
        <v>0.30262374309223733</v>
      </c>
      <c r="L613" s="68">
        <v>0.96802538261150228</v>
      </c>
      <c r="M613" s="68">
        <v>5.9941580193233399</v>
      </c>
      <c r="N613" s="68">
        <v>37.114646529865297</v>
      </c>
      <c r="O613" s="68">
        <v>229.80450872346893</v>
      </c>
      <c r="P613" s="68">
        <v>397.08577106232497</v>
      </c>
      <c r="Q613" s="68">
        <v>571.59136463987193</v>
      </c>
      <c r="R613" s="58"/>
    </row>
    <row r="614" spans="1:18" x14ac:dyDescent="0.3">
      <c r="A614" s="39" t="s">
        <v>253</v>
      </c>
      <c r="B614" s="39" t="str">
        <f>INDEX('R0.1 Generation process mapping'!$B$9:$B$21,MATCH($C614,'R0.1 Generation process mapping'!$A$9:$A$21,0))</f>
        <v>POWGEN - REN</v>
      </c>
      <c r="C614" s="494" t="s">
        <v>288</v>
      </c>
      <c r="D614" s="39" t="s">
        <v>261</v>
      </c>
      <c r="E614" s="39" t="str">
        <f>INDEX('R0. Region mapping'!$C$9:$C$24,MATCH($D614,'R0. Region mapping'!$A$9:$A$24,0))</f>
        <v>AUS</v>
      </c>
      <c r="F614" s="84">
        <v>6.2785388127853904E-3</v>
      </c>
      <c r="G614" s="532">
        <v>6.2785388127853904E-3</v>
      </c>
      <c r="H614" s="68">
        <v>2.9999999999999978</v>
      </c>
      <c r="I614" s="68">
        <v>2.9996000000000032</v>
      </c>
      <c r="J614" s="68">
        <v>2.9987999988000027</v>
      </c>
      <c r="K614" s="68">
        <v>3.3254118090177909</v>
      </c>
      <c r="L614" s="68">
        <v>20.590473417374568</v>
      </c>
      <c r="M614" s="68">
        <v>127.4911842128169</v>
      </c>
      <c r="N614" s="68">
        <v>127.49078421281689</v>
      </c>
      <c r="O614" s="68">
        <v>127.49038421281679</v>
      </c>
      <c r="P614" s="68">
        <v>127.48998421281681</v>
      </c>
      <c r="Q614" s="68">
        <v>127.48958421281681</v>
      </c>
      <c r="R614" s="58"/>
    </row>
    <row r="615" spans="1:18" x14ac:dyDescent="0.3">
      <c r="A615" s="39" t="s">
        <v>253</v>
      </c>
      <c r="B615" s="39" t="str">
        <f>INDEX('R0.1 Generation process mapping'!$B$9:$B$21,MATCH($C615,'R0.1 Generation process mapping'!$A$9:$A$21,0))</f>
        <v>POWGEN - REN</v>
      </c>
      <c r="C615" s="494" t="s">
        <v>288</v>
      </c>
      <c r="D615" s="39" t="s">
        <v>341</v>
      </c>
      <c r="E615" s="39" t="str">
        <f>INDEX('R0. Region mapping'!$C$9:$C$24,MATCH($D615,'R0. Region mapping'!$A$9:$A$24,0))</f>
        <v>NAM</v>
      </c>
      <c r="F615" s="84">
        <v>9.7031963470319595E-3</v>
      </c>
      <c r="G615" s="532">
        <v>9.7031963470319612E-3</v>
      </c>
      <c r="H615" s="68">
        <v>9.7031963470319595E-3</v>
      </c>
      <c r="I615" s="68">
        <v>3.4825129350364996</v>
      </c>
      <c r="J615" s="68">
        <v>3.4821129350364997</v>
      </c>
      <c r="K615" s="68">
        <v>16.001138782262295</v>
      </c>
      <c r="L615" s="68">
        <v>99.075233798010501</v>
      </c>
      <c r="M615" s="68">
        <v>613.4481336649369</v>
      </c>
      <c r="N615" s="68">
        <v>636.71136669920736</v>
      </c>
      <c r="O615" s="68">
        <v>636.71096669920701</v>
      </c>
      <c r="P615" s="68">
        <v>636.71056669920665</v>
      </c>
      <c r="Q615" s="68">
        <v>636.71016669920698</v>
      </c>
      <c r="R615" s="58"/>
    </row>
    <row r="616" spans="1:18" x14ac:dyDescent="0.3">
      <c r="A616" s="39" t="s">
        <v>253</v>
      </c>
      <c r="B616" s="39" t="str">
        <f>INDEX('R0.1 Generation process mapping'!$B$9:$B$21,MATCH($C616,'R0.1 Generation process mapping'!$A$9:$A$21,0))</f>
        <v>POWGEN - REN</v>
      </c>
      <c r="C616" s="494" t="s">
        <v>288</v>
      </c>
      <c r="D616" s="39" t="s">
        <v>343</v>
      </c>
      <c r="E616" s="39" t="str">
        <f>INDEX('R0. Region mapping'!$C$9:$C$24,MATCH($D616,'R0. Region mapping'!$A$9:$A$24,0))</f>
        <v>ASI</v>
      </c>
      <c r="F616" s="84"/>
      <c r="G616" s="532">
        <v>0.22</v>
      </c>
      <c r="H616" s="68">
        <v>7</v>
      </c>
      <c r="I616" s="68">
        <v>28.012588913277799</v>
      </c>
      <c r="J616" s="68">
        <v>28.011788912077808</v>
      </c>
      <c r="K616" s="68">
        <v>118.32839785498051</v>
      </c>
      <c r="L616" s="68">
        <v>732.65865080292099</v>
      </c>
      <c r="M616" s="68">
        <v>804.64544172746696</v>
      </c>
      <c r="N616" s="68">
        <v>876.63223265201304</v>
      </c>
      <c r="O616" s="68">
        <v>876.63183265201405</v>
      </c>
      <c r="P616" s="68">
        <v>876.63143265201393</v>
      </c>
      <c r="Q616" s="68">
        <v>876.63103265201403</v>
      </c>
      <c r="R616" s="58"/>
    </row>
    <row r="617" spans="1:18" x14ac:dyDescent="0.3">
      <c r="A617" s="39" t="s">
        <v>253</v>
      </c>
      <c r="B617" s="39" t="str">
        <f>INDEX('R0.1 Generation process mapping'!$B$9:$B$21,MATCH($C617,'R0.1 Generation process mapping'!$A$9:$A$21,0))</f>
        <v>POWGEN - REN</v>
      </c>
      <c r="C617" s="494" t="s">
        <v>288</v>
      </c>
      <c r="D617" s="39" t="s">
        <v>345</v>
      </c>
      <c r="E617" s="39" t="str">
        <f>INDEX('R0. Region mapping'!$C$9:$C$24,MATCH($D617,'R0. Region mapping'!$A$9:$A$24,0))</f>
        <v>LAM</v>
      </c>
      <c r="F617" s="84"/>
      <c r="G617" s="532"/>
      <c r="H617" s="68">
        <v>5.6260603980782399E-2</v>
      </c>
      <c r="I617" s="68">
        <v>5.6260603980782399E-2</v>
      </c>
      <c r="J617" s="68">
        <v>0.34875083081403302</v>
      </c>
      <c r="K617" s="68">
        <v>4.9035736988125489</v>
      </c>
      <c r="L617" s="68">
        <v>30.362035870860321</v>
      </c>
      <c r="M617" s="68">
        <v>187.994123359821</v>
      </c>
      <c r="N617" s="68">
        <v>1164.0104608041649</v>
      </c>
      <c r="O617" s="68">
        <v>7207.2463662157461</v>
      </c>
      <c r="P617" s="68">
        <v>7692.3763356008731</v>
      </c>
      <c r="Q617" s="68">
        <v>7766.5606453228347</v>
      </c>
      <c r="R617" s="58"/>
    </row>
    <row r="618" spans="1:18" x14ac:dyDescent="0.3">
      <c r="A618" s="39" t="s">
        <v>253</v>
      </c>
      <c r="B618" s="39" t="str">
        <f>INDEX('R0.1 Generation process mapping'!$B$9:$B$21,MATCH($C618,'R0.1 Generation process mapping'!$A$9:$A$21,0))</f>
        <v>POWGEN - REN</v>
      </c>
      <c r="C618" s="494" t="s">
        <v>288</v>
      </c>
      <c r="D618" s="39" t="s">
        <v>347</v>
      </c>
      <c r="E618" s="39" t="str">
        <f>INDEX('R0. Region mapping'!$C$9:$C$24,MATCH($D618,'R0. Region mapping'!$A$9:$A$24,0))</f>
        <v>EUR</v>
      </c>
      <c r="F618" s="84"/>
      <c r="G618" s="532"/>
      <c r="H618" s="68">
        <v>2</v>
      </c>
      <c r="I618" s="68">
        <v>6.8985707277525901</v>
      </c>
      <c r="J618" s="68">
        <v>6.8977707265525909</v>
      </c>
      <c r="K618" s="68">
        <v>6.8973707265525901</v>
      </c>
      <c r="L618" s="68">
        <v>6.8969707265525901</v>
      </c>
      <c r="M618" s="68">
        <v>6.8965707265525902</v>
      </c>
      <c r="N618" s="68">
        <v>34.536252939696297</v>
      </c>
      <c r="O618" s="68">
        <v>34.535852939696298</v>
      </c>
      <c r="P618" s="68">
        <v>68.203868372097205</v>
      </c>
      <c r="Q618" s="68">
        <v>76.103500761034994</v>
      </c>
      <c r="R618" s="58"/>
    </row>
    <row r="619" spans="1:18" x14ac:dyDescent="0.3">
      <c r="A619" s="39" t="s">
        <v>253</v>
      </c>
      <c r="B619" s="39" t="str">
        <f>INDEX('R0.1 Generation process mapping'!$B$9:$B$21,MATCH($C619,'R0.1 Generation process mapping'!$A$9:$A$21,0))</f>
        <v>POWGEN - REN</v>
      </c>
      <c r="C619" s="494" t="s">
        <v>288</v>
      </c>
      <c r="D619" s="39" t="s">
        <v>351</v>
      </c>
      <c r="E619" s="39" t="str">
        <f>INDEX('R0. Region mapping'!$C$9:$C$24,MATCH($D619,'R0. Region mapping'!$A$9:$A$24,0))</f>
        <v>ASI</v>
      </c>
      <c r="F619" s="84"/>
      <c r="G619" s="532">
        <v>0.14000000000000001</v>
      </c>
      <c r="H619" s="68">
        <v>0.32831530542210002</v>
      </c>
      <c r="I619" s="68">
        <v>4.9995849999999997</v>
      </c>
      <c r="J619" s="68">
        <v>4.9987849987999997</v>
      </c>
      <c r="K619" s="68">
        <v>29.200378244037669</v>
      </c>
      <c r="L619" s="68">
        <v>180.80144552146501</v>
      </c>
      <c r="M619" s="68">
        <v>180.801045521465</v>
      </c>
      <c r="N619" s="68">
        <v>260.68786883494897</v>
      </c>
      <c r="O619" s="68">
        <v>300.63108049169102</v>
      </c>
      <c r="P619" s="68">
        <v>355.72399032082143</v>
      </c>
      <c r="Q619" s="68">
        <v>1759.474737769785</v>
      </c>
      <c r="R619" s="58"/>
    </row>
    <row r="620" spans="1:18" x14ac:dyDescent="0.3">
      <c r="A620" s="39" t="s">
        <v>253</v>
      </c>
      <c r="B620" s="39" t="str">
        <f>INDEX('R0.1 Generation process mapping'!$B$9:$B$21,MATCH($C620,'R0.1 Generation process mapping'!$A$9:$A$21,0))</f>
        <v>POWGEN - REN</v>
      </c>
      <c r="C620" s="494" t="s">
        <v>288</v>
      </c>
      <c r="D620" s="39" t="s">
        <v>353</v>
      </c>
      <c r="E620" s="39" t="str">
        <f>INDEX('R0. Region mapping'!$C$9:$C$24,MATCH($D620,'R0. Region mapping'!$A$9:$A$24,0))</f>
        <v>ASI</v>
      </c>
      <c r="F620" s="84"/>
      <c r="G620" s="532">
        <v>2.15</v>
      </c>
      <c r="H620" s="68">
        <v>7</v>
      </c>
      <c r="I620" s="68">
        <v>7</v>
      </c>
      <c r="J620" s="68">
        <v>6.9991999988</v>
      </c>
      <c r="K620" s="68">
        <v>6.9987999988</v>
      </c>
      <c r="L620" s="68">
        <v>6.9983999988000001</v>
      </c>
      <c r="M620" s="68">
        <v>6.9979999988000001</v>
      </c>
      <c r="N620" s="68">
        <v>6.9975999988000002</v>
      </c>
      <c r="O620" s="68">
        <v>6.9971999988000002</v>
      </c>
      <c r="P620" s="68">
        <v>43.325218087387199</v>
      </c>
      <c r="Q620" s="68">
        <v>43.3248180873872</v>
      </c>
      <c r="R620" s="58"/>
    </row>
    <row r="621" spans="1:18" x14ac:dyDescent="0.3">
      <c r="A621" s="39" t="s">
        <v>253</v>
      </c>
      <c r="B621" s="39" t="str">
        <f>INDEX('R0.1 Generation process mapping'!$B$9:$B$21,MATCH($C621,'R0.1 Generation process mapping'!$A$9:$A$21,0))</f>
        <v>POWGEN - REN</v>
      </c>
      <c r="C621" s="494" t="s">
        <v>288</v>
      </c>
      <c r="D621" s="39" t="s">
        <v>355</v>
      </c>
      <c r="E621" s="39" t="str">
        <f>INDEX('R0. Region mapping'!$C$9:$C$24,MATCH($D621,'R0. Region mapping'!$A$9:$A$24,0))</f>
        <v>AFR</v>
      </c>
      <c r="F621" s="84">
        <v>5.7077625570776296E-4</v>
      </c>
      <c r="G621" s="532">
        <v>5.7077625570776263E-4</v>
      </c>
      <c r="H621" s="68">
        <v>0.11252120796156452</v>
      </c>
      <c r="I621" s="68">
        <v>0.11244162473558139</v>
      </c>
      <c r="J621" s="68">
        <v>0.11164162353558195</v>
      </c>
      <c r="K621" s="68">
        <v>0.3814703663554751</v>
      </c>
      <c r="L621" s="68">
        <v>2.36236396142947</v>
      </c>
      <c r="M621" s="68">
        <v>2.3619639614294701</v>
      </c>
      <c r="N621" s="68">
        <v>14.625058288379</v>
      </c>
      <c r="O621" s="68">
        <v>14.624658288379001</v>
      </c>
      <c r="P621" s="68">
        <v>14.624258288379</v>
      </c>
      <c r="Q621" s="68">
        <v>14.623858288378999</v>
      </c>
      <c r="R621" s="58"/>
    </row>
    <row r="622" spans="1:18" x14ac:dyDescent="0.3">
      <c r="A622" s="39" t="s">
        <v>253</v>
      </c>
      <c r="B622" s="39" t="str">
        <f>INDEX('R0.1 Generation process mapping'!$B$9:$B$21,MATCH($C622,'R0.1 Generation process mapping'!$A$9:$A$21,0))</f>
        <v>POWGEN - REN</v>
      </c>
      <c r="C622" s="494" t="s">
        <v>288</v>
      </c>
      <c r="D622" s="39" t="s">
        <v>357</v>
      </c>
      <c r="E622" s="39" t="str">
        <f>INDEX('R0. Region mapping'!$C$9:$C$24,MATCH($D622,'R0. Region mapping'!$A$9:$A$24,0))</f>
        <v>LAM</v>
      </c>
      <c r="F622" s="84"/>
      <c r="G622" s="532"/>
      <c r="H622" s="68">
        <v>5.6260603980782399E-2</v>
      </c>
      <c r="I622" s="68">
        <v>5.6260603980782399E-2</v>
      </c>
      <c r="J622" s="68">
        <v>0.34875083081403252</v>
      </c>
      <c r="K622" s="68">
        <v>2.1597732214935101</v>
      </c>
      <c r="L622" s="68">
        <v>13.373146519645569</v>
      </c>
      <c r="M622" s="68">
        <v>46.151465018391306</v>
      </c>
      <c r="N622" s="68">
        <v>56.097636210161795</v>
      </c>
      <c r="O622" s="68">
        <v>63.830965082415304</v>
      </c>
      <c r="P622" s="68">
        <v>63.830565082415305</v>
      </c>
      <c r="Q622" s="68">
        <v>63.830165082415306</v>
      </c>
      <c r="R622" s="58"/>
    </row>
    <row r="623" spans="1:18" x14ac:dyDescent="0.3">
      <c r="A623" s="39" t="s">
        <v>253</v>
      </c>
      <c r="B623" s="39" t="str">
        <f>INDEX('R0.1 Generation process mapping'!$B$9:$B$21,MATCH($C623,'R0.1 Generation process mapping'!$A$9:$A$21,0))</f>
        <v>POWGEN - REN</v>
      </c>
      <c r="C623" s="494" t="s">
        <v>288</v>
      </c>
      <c r="D623" s="39" t="s">
        <v>359</v>
      </c>
      <c r="E623" s="39" t="str">
        <f>INDEX('R0. Region mapping'!$C$9:$C$24,MATCH($D623,'R0. Region mapping'!$A$9:$A$24,0))</f>
        <v>ASI</v>
      </c>
      <c r="F623" s="84"/>
      <c r="G623" s="532"/>
      <c r="H623" s="68"/>
      <c r="I623" s="68"/>
      <c r="J623" s="68">
        <v>4.0000000000000002E-4</v>
      </c>
      <c r="K623" s="68">
        <v>0.52009899537576598</v>
      </c>
      <c r="L623" s="68">
        <v>3.2207158929217798</v>
      </c>
      <c r="M623" s="68">
        <v>19.942223900406301</v>
      </c>
      <c r="N623" s="68">
        <v>123.477394067802</v>
      </c>
      <c r="O623" s="68">
        <v>123.476994067802</v>
      </c>
      <c r="P623" s="68">
        <v>123.476594067802</v>
      </c>
      <c r="Q623" s="68">
        <v>228.310502283105</v>
      </c>
      <c r="R623" s="58"/>
    </row>
    <row r="624" spans="1:18" x14ac:dyDescent="0.3">
      <c r="A624" s="39" t="s">
        <v>253</v>
      </c>
      <c r="B624" s="39" t="str">
        <f>INDEX('R0.1 Generation process mapping'!$B$9:$B$21,MATCH($C624,'R0.1 Generation process mapping'!$A$9:$A$21,0))</f>
        <v>POWGEN - REN</v>
      </c>
      <c r="C624" s="494" t="s">
        <v>288</v>
      </c>
      <c r="D624" s="39" t="s">
        <v>361</v>
      </c>
      <c r="E624" s="39" t="str">
        <f>INDEX('R0. Region mapping'!$C$9:$C$24,MATCH($D624,'R0. Region mapping'!$A$9:$A$24,0))</f>
        <v>ASI</v>
      </c>
      <c r="F624" s="84">
        <v>5.7077625570776296E-4</v>
      </c>
      <c r="G624" s="532">
        <v>0.44999999999999996</v>
      </c>
      <c r="H624" s="68">
        <v>0.69362388469457847</v>
      </c>
      <c r="I624" s="68">
        <v>0.69354430146859536</v>
      </c>
      <c r="J624" s="68">
        <v>0.69274430026859524</v>
      </c>
      <c r="K624" s="68">
        <v>2.6872682856215531</v>
      </c>
      <c r="L624" s="68">
        <v>16.639256920843319</v>
      </c>
      <c r="M624" s="68">
        <v>16.63885692084332</v>
      </c>
      <c r="N624" s="68">
        <v>42.678823015551806</v>
      </c>
      <c r="O624" s="68">
        <v>264.25642293055574</v>
      </c>
      <c r="P624" s="68">
        <v>264.94624998423762</v>
      </c>
      <c r="Q624" s="68">
        <v>346.6162691827675</v>
      </c>
      <c r="R624" s="58"/>
    </row>
    <row r="625" spans="1:18" x14ac:dyDescent="0.3">
      <c r="A625" s="39" t="s">
        <v>253</v>
      </c>
      <c r="B625" s="39" t="str">
        <f>INDEX('R0.1 Generation process mapping'!$B$9:$B$21,MATCH($C625,'R0.1 Generation process mapping'!$A$9:$A$21,0))</f>
        <v>POWGEN - REN</v>
      </c>
      <c r="C625" s="494" t="s">
        <v>288</v>
      </c>
      <c r="D625" s="39" t="s">
        <v>363</v>
      </c>
      <c r="E625" s="39" t="str">
        <f>INDEX('R0. Region mapping'!$C$9:$C$24,MATCH($D625,'R0. Region mapping'!$A$9:$A$24,0))</f>
        <v>NAM</v>
      </c>
      <c r="F625" s="84">
        <v>0.24931506849315099</v>
      </c>
      <c r="G625" s="532">
        <v>1.1499999999999999</v>
      </c>
      <c r="H625" s="68">
        <v>7.9999999999999973</v>
      </c>
      <c r="I625" s="68">
        <v>9.999569999999995</v>
      </c>
      <c r="J625" s="68">
        <v>45.616781892275213</v>
      </c>
      <c r="K625" s="68">
        <v>282.44748991507697</v>
      </c>
      <c r="L625" s="68">
        <v>361.04657890286302</v>
      </c>
      <c r="M625" s="68">
        <v>629.53388762074303</v>
      </c>
      <c r="N625" s="68">
        <v>709.5315733622399</v>
      </c>
      <c r="O625" s="68">
        <v>709.53117336224</v>
      </c>
      <c r="P625" s="68">
        <v>709.53077336224032</v>
      </c>
      <c r="Q625" s="68">
        <v>709.53037336224008</v>
      </c>
      <c r="R625" s="58"/>
    </row>
    <row r="626" spans="1:18" x14ac:dyDescent="0.3">
      <c r="A626" s="39" t="s">
        <v>253</v>
      </c>
      <c r="B626" s="39" t="str">
        <f>INDEX('R0.1 Generation process mapping'!$B$9:$B$21,MATCH($C626,'R0.1 Generation process mapping'!$A$9:$A$21,0))</f>
        <v>POWGEN - REN</v>
      </c>
      <c r="C626" s="494" t="s">
        <v>288</v>
      </c>
      <c r="D626" s="39" t="s">
        <v>365</v>
      </c>
      <c r="E626" s="39" t="str">
        <f>INDEX('R0. Region mapping'!$C$9:$C$24,MATCH($D626,'R0. Region mapping'!$A$9:$A$24,0))</f>
        <v>EUR</v>
      </c>
      <c r="F626" s="84">
        <v>0.75811872146118697</v>
      </c>
      <c r="G626" s="532">
        <v>9.5</v>
      </c>
      <c r="H626" s="68">
        <v>68</v>
      </c>
      <c r="I626" s="68">
        <v>81.723762805050171</v>
      </c>
      <c r="J626" s="68">
        <v>81.723362805050144</v>
      </c>
      <c r="K626" s="68">
        <v>81.72296280505013</v>
      </c>
      <c r="L626" s="68">
        <v>81.722562805050202</v>
      </c>
      <c r="M626" s="68">
        <v>81.722162805050203</v>
      </c>
      <c r="N626" s="68">
        <v>181.10653748998399</v>
      </c>
      <c r="O626" s="68">
        <v>181.10613748998401</v>
      </c>
      <c r="P626" s="68">
        <v>181.1057374899836</v>
      </c>
      <c r="Q626" s="68">
        <v>181.10533748998441</v>
      </c>
      <c r="R626" s="58"/>
    </row>
    <row r="627" spans="1:18" x14ac:dyDescent="0.3">
      <c r="A627" s="39" t="s">
        <v>253</v>
      </c>
      <c r="B627" s="39" t="str">
        <f>INDEX('R0.1 Generation process mapping'!$B$9:$B$21,MATCH($C627,'R0.1 Generation process mapping'!$A$9:$A$21,0))</f>
        <v>POWGEN - REN</v>
      </c>
      <c r="C627" s="494" t="s">
        <v>291</v>
      </c>
      <c r="D627" s="39" t="s">
        <v>258</v>
      </c>
      <c r="E627" s="39" t="str">
        <f>INDEX('R0. Region mapping'!$C$9:$C$24,MATCH($D627,'R0. Region mapping'!$A$9:$A$24,0))</f>
        <v>AFR</v>
      </c>
      <c r="F627" s="84"/>
      <c r="G627" s="532"/>
      <c r="H627" s="68"/>
      <c r="I627" s="68"/>
      <c r="J627" s="68">
        <v>4.0000000000000002E-4</v>
      </c>
      <c r="K627" s="68">
        <v>2.7726640646734801</v>
      </c>
      <c r="L627" s="68">
        <v>17.168005076318401</v>
      </c>
      <c r="M627" s="68">
        <v>106.300162330989</v>
      </c>
      <c r="N627" s="68">
        <v>658.18298681181602</v>
      </c>
      <c r="O627" s="68">
        <v>1758.90147707754</v>
      </c>
      <c r="P627" s="68">
        <v>1988.9312347348</v>
      </c>
      <c r="Q627" s="68">
        <v>2679.79430173625</v>
      </c>
      <c r="R627" s="58"/>
    </row>
    <row r="628" spans="1:18" x14ac:dyDescent="0.3">
      <c r="A628" s="39" t="s">
        <v>253</v>
      </c>
      <c r="B628" s="39" t="str">
        <f>INDEX('R0.1 Generation process mapping'!$B$9:$B$21,MATCH($C628,'R0.1 Generation process mapping'!$A$9:$A$21,0))</f>
        <v>POWGEN - REN</v>
      </c>
      <c r="C628" s="494" t="s">
        <v>291</v>
      </c>
      <c r="D628" s="39" t="s">
        <v>261</v>
      </c>
      <c r="E628" s="39" t="str">
        <f>INDEX('R0. Region mapping'!$C$9:$C$24,MATCH($D628,'R0. Region mapping'!$A$9:$A$24,0))</f>
        <v>AUS</v>
      </c>
      <c r="F628" s="84"/>
      <c r="G628" s="532"/>
      <c r="H628" s="68"/>
      <c r="I628" s="68">
        <v>1.599994E-3</v>
      </c>
      <c r="J628" s="68">
        <v>1.599994E-3</v>
      </c>
      <c r="K628" s="68">
        <v>1.199994E-3</v>
      </c>
      <c r="L628" s="68">
        <v>7.9999400000000005E-4</v>
      </c>
      <c r="M628" s="68">
        <v>6.6692693552445595E-4</v>
      </c>
      <c r="N628" s="68">
        <v>2.78715223802043E-4</v>
      </c>
      <c r="O628" s="68"/>
      <c r="P628" s="68"/>
      <c r="Q628" s="68"/>
      <c r="R628" s="58"/>
    </row>
    <row r="629" spans="1:18" x14ac:dyDescent="0.3">
      <c r="A629" s="39" t="s">
        <v>253</v>
      </c>
      <c r="B629" s="39" t="str">
        <f>INDEX('R0.1 Generation process mapping'!$B$9:$B$21,MATCH($C629,'R0.1 Generation process mapping'!$A$9:$A$21,0))</f>
        <v>POWGEN - REN</v>
      </c>
      <c r="C629" s="494" t="s">
        <v>291</v>
      </c>
      <c r="D629" s="39" t="s">
        <v>343</v>
      </c>
      <c r="E629" s="39" t="str">
        <f>INDEX('R0. Region mapping'!$C$9:$C$24,MATCH($D629,'R0. Region mapping'!$A$9:$A$24,0))</f>
        <v>ASI</v>
      </c>
      <c r="F629" s="84"/>
      <c r="G629" s="532"/>
      <c r="H629" s="68"/>
      <c r="I629" s="68">
        <v>4.9599850000000001E-2</v>
      </c>
      <c r="J629" s="68">
        <v>0.307509197790577</v>
      </c>
      <c r="K629" s="68">
        <v>1.90441590018292</v>
      </c>
      <c r="L629" s="68">
        <v>11.792041292560301</v>
      </c>
      <c r="M629" s="68">
        <v>73.013611565590097</v>
      </c>
      <c r="N629" s="68">
        <v>333.33473333333302</v>
      </c>
      <c r="O629" s="68">
        <v>388.890455555556</v>
      </c>
      <c r="P629" s="68">
        <v>444.44617777777802</v>
      </c>
      <c r="Q629" s="68">
        <v>444.44577777777801</v>
      </c>
      <c r="R629" s="58"/>
    </row>
    <row r="630" spans="1:18" x14ac:dyDescent="0.3">
      <c r="A630" s="39" t="s">
        <v>253</v>
      </c>
      <c r="B630" s="39" t="str">
        <f>INDEX('R0.1 Generation process mapping'!$B$9:$B$21,MATCH($C630,'R0.1 Generation process mapping'!$A$9:$A$21,0))</f>
        <v>POWGEN - REN</v>
      </c>
      <c r="C630" s="494" t="s">
        <v>291</v>
      </c>
      <c r="D630" s="39" t="s">
        <v>347</v>
      </c>
      <c r="E630" s="39" t="str">
        <f>INDEX('R0. Region mapping'!$C$9:$C$24,MATCH($D630,'R0. Region mapping'!$A$9:$A$24,0))</f>
        <v>EUR</v>
      </c>
      <c r="F630" s="84">
        <v>11.1111111111111</v>
      </c>
      <c r="G630" s="532">
        <v>11.1111111111111</v>
      </c>
      <c r="H630" s="68">
        <v>11.1111111111111</v>
      </c>
      <c r="I630" s="68">
        <v>11.110711111111099</v>
      </c>
      <c r="J630" s="68">
        <v>11.109911109911099</v>
      </c>
      <c r="K630" s="68">
        <v>11.1095111099111</v>
      </c>
      <c r="L630" s="68">
        <v>11.109111109911099</v>
      </c>
      <c r="M630" s="68">
        <v>11.1087111099111</v>
      </c>
      <c r="N630" s="68">
        <v>11.108311109911099</v>
      </c>
      <c r="O630" s="68">
        <v>11.1079111099111</v>
      </c>
      <c r="P630" s="68">
        <v>26.700225842940402</v>
      </c>
      <c r="Q630" s="68">
        <v>165.32116083803999</v>
      </c>
      <c r="R630" s="58"/>
    </row>
    <row r="631" spans="1:18" x14ac:dyDescent="0.3">
      <c r="A631" s="39" t="s">
        <v>253</v>
      </c>
      <c r="B631" s="39" t="str">
        <f>INDEX('R0.1 Generation process mapping'!$B$9:$B$21,MATCH($C631,'R0.1 Generation process mapping'!$A$9:$A$21,0))</f>
        <v>POWGEN - REN</v>
      </c>
      <c r="C631" s="494" t="s">
        <v>291</v>
      </c>
      <c r="D631" s="39" t="s">
        <v>351</v>
      </c>
      <c r="E631" s="39" t="str">
        <f>INDEX('R0. Region mapping'!$C$9:$C$24,MATCH($D631,'R0. Region mapping'!$A$9:$A$24,0))</f>
        <v>ASI</v>
      </c>
      <c r="F631" s="84"/>
      <c r="G631" s="532"/>
      <c r="H631" s="68"/>
      <c r="I631" s="68"/>
      <c r="J631" s="68">
        <v>4.0000000000000002E-4</v>
      </c>
      <c r="K631" s="68">
        <v>1.4041692545615601</v>
      </c>
      <c r="L631" s="68">
        <v>8.6946459166830898</v>
      </c>
      <c r="M631" s="68">
        <v>53.835355802198102</v>
      </c>
      <c r="N631" s="68">
        <v>333.33473333333302</v>
      </c>
      <c r="O631" s="68">
        <v>388.890455555556</v>
      </c>
      <c r="P631" s="68">
        <v>444.44617777777802</v>
      </c>
      <c r="Q631" s="68">
        <v>500.00189999999998</v>
      </c>
      <c r="R631" s="58"/>
    </row>
    <row r="632" spans="1:18" x14ac:dyDescent="0.3">
      <c r="A632" s="39" t="s">
        <v>253</v>
      </c>
      <c r="B632" s="39" t="str">
        <f>INDEX('R0.1 Generation process mapping'!$B$9:$B$21,MATCH($C632,'R0.1 Generation process mapping'!$A$9:$A$21,0))</f>
        <v>POWGEN - REN</v>
      </c>
      <c r="C632" s="494" t="s">
        <v>291</v>
      </c>
      <c r="D632" s="39" t="s">
        <v>355</v>
      </c>
      <c r="E632" s="39" t="str">
        <f>INDEX('R0. Region mapping'!$C$9:$C$24,MATCH($D632,'R0. Region mapping'!$A$9:$A$24,0))</f>
        <v>AFR</v>
      </c>
      <c r="F632" s="84"/>
      <c r="G632" s="532"/>
      <c r="H632" s="68"/>
      <c r="I632" s="68"/>
      <c r="J632" s="68">
        <v>4.0000000000000002E-4</v>
      </c>
      <c r="K632" s="68">
        <v>0.59081491195021896</v>
      </c>
      <c r="L632" s="68">
        <v>3.6585702092192198</v>
      </c>
      <c r="M632" s="68">
        <v>22.653302418330199</v>
      </c>
      <c r="N632" s="68">
        <v>140.26367767121701</v>
      </c>
      <c r="O632" s="68">
        <v>868.47612177664905</v>
      </c>
      <c r="P632" s="68">
        <v>1026.93958784283</v>
      </c>
      <c r="Q632" s="68">
        <v>1163.7951053638701</v>
      </c>
      <c r="R632" s="58"/>
    </row>
    <row r="633" spans="1:18" x14ac:dyDescent="0.3">
      <c r="A633" s="39" t="s">
        <v>253</v>
      </c>
      <c r="B633" s="39" t="str">
        <f>INDEX('R0.1 Generation process mapping'!$B$9:$B$21,MATCH($C633,'R0.1 Generation process mapping'!$A$9:$A$21,0))</f>
        <v>POWGEN - REN</v>
      </c>
      <c r="C633" s="494" t="s">
        <v>291</v>
      </c>
      <c r="D633" s="39" t="s">
        <v>359</v>
      </c>
      <c r="E633" s="39" t="str">
        <f>INDEX('R0. Region mapping'!$C$9:$C$24,MATCH($D633,'R0. Region mapping'!$A$9:$A$24,0))</f>
        <v>ASI</v>
      </c>
      <c r="F633" s="84"/>
      <c r="G633" s="532"/>
      <c r="H633" s="68"/>
      <c r="I633" s="68"/>
      <c r="J633" s="68">
        <v>4.0000000000000002E-4</v>
      </c>
      <c r="K633" s="68">
        <v>0.26451545380803998</v>
      </c>
      <c r="L633" s="68">
        <v>1.6382099696309</v>
      </c>
      <c r="M633" s="68">
        <v>10.1437643365025</v>
      </c>
      <c r="N633" s="68">
        <v>62.8079151025645</v>
      </c>
      <c r="O633" s="68">
        <v>388.89045555555498</v>
      </c>
      <c r="P633" s="68">
        <v>444.44617777777802</v>
      </c>
      <c r="Q633" s="68">
        <v>500.00189999999998</v>
      </c>
      <c r="R633" s="58"/>
    </row>
    <row r="634" spans="1:18" x14ac:dyDescent="0.3">
      <c r="A634" s="39" t="s">
        <v>253</v>
      </c>
      <c r="B634" s="39" t="str">
        <f>INDEX('R0.1 Generation process mapping'!$B$9:$B$21,MATCH($C634,'R0.1 Generation process mapping'!$A$9:$A$21,0))</f>
        <v>POWGEN - REN</v>
      </c>
      <c r="C634" s="494" t="s">
        <v>291</v>
      </c>
      <c r="D634" s="39" t="s">
        <v>361</v>
      </c>
      <c r="E634" s="39" t="str">
        <f>INDEX('R0. Region mapping'!$C$9:$C$24,MATCH($D634,'R0. Region mapping'!$A$9:$A$24,0))</f>
        <v>ASI</v>
      </c>
      <c r="F634" s="84"/>
      <c r="G634" s="532"/>
      <c r="H634" s="68"/>
      <c r="I634" s="68"/>
      <c r="J634" s="68"/>
      <c r="K634" s="68"/>
      <c r="L634" s="68">
        <v>4.0000000000000002E-4</v>
      </c>
      <c r="M634" s="68">
        <v>4.0000000000000002E-4</v>
      </c>
      <c r="N634" s="68">
        <v>4.0000000000000002E-4</v>
      </c>
      <c r="O634" s="68">
        <v>4.0000000000000002E-4</v>
      </c>
      <c r="P634" s="68">
        <v>4.0000000000000002E-4</v>
      </c>
      <c r="Q634" s="68">
        <v>4.0000000000000002E-4</v>
      </c>
      <c r="R634" s="58"/>
    </row>
    <row r="635" spans="1:18" x14ac:dyDescent="0.3">
      <c r="A635" s="39" t="s">
        <v>253</v>
      </c>
      <c r="B635" s="39" t="str">
        <f>INDEX('R0.1 Generation process mapping'!$B$9:$B$21,MATCH($C635,'R0.1 Generation process mapping'!$A$9:$A$21,0))</f>
        <v>POWGEN - REN</v>
      </c>
      <c r="C635" s="494" t="s">
        <v>291</v>
      </c>
      <c r="D635" s="39" t="s">
        <v>363</v>
      </c>
      <c r="E635" s="39" t="str">
        <f>INDEX('R0. Region mapping'!$C$9:$C$24,MATCH($D635,'R0. Region mapping'!$A$9:$A$24,0))</f>
        <v>NAM</v>
      </c>
      <c r="F635" s="84">
        <v>0.1</v>
      </c>
      <c r="G635" s="532">
        <v>9.9999999999999978E-2</v>
      </c>
      <c r="H635" s="68">
        <v>0.1</v>
      </c>
      <c r="I635" s="68">
        <v>9.9599999999999994E-2</v>
      </c>
      <c r="J635" s="68">
        <v>0.22685264767639529</v>
      </c>
      <c r="K635" s="68">
        <v>1.4050118011358101</v>
      </c>
      <c r="L635" s="68">
        <v>8.6998627429944406</v>
      </c>
      <c r="M635" s="68">
        <v>53.867657015679498</v>
      </c>
      <c r="N635" s="68">
        <v>333.53473393333297</v>
      </c>
      <c r="O635" s="68">
        <v>333.53433393333302</v>
      </c>
      <c r="P635" s="68">
        <v>333.533933933333</v>
      </c>
      <c r="Q635" s="68">
        <v>333.53353393333299</v>
      </c>
      <c r="R635" s="58"/>
    </row>
    <row r="636" spans="1:18" x14ac:dyDescent="0.3">
      <c r="A636" s="39" t="s">
        <v>253</v>
      </c>
      <c r="B636" s="39" t="str">
        <f>INDEX('R0.1 Generation process mapping'!$B$9:$B$21,MATCH($C636,'R0.1 Generation process mapping'!$A$9:$A$21,0))</f>
        <v>POWGEN - REN</v>
      </c>
      <c r="C636" s="494" t="s">
        <v>291</v>
      </c>
      <c r="D636" s="39" t="s">
        <v>365</v>
      </c>
      <c r="E636" s="39" t="str">
        <f>INDEX('R0. Region mapping'!$C$9:$C$24,MATCH($D636,'R0. Region mapping'!$A$9:$A$24,0))</f>
        <v>EUR</v>
      </c>
      <c r="F636" s="84">
        <v>1.2999999999999999E-2</v>
      </c>
      <c r="G636" s="532">
        <v>1.2999999999999968E-2</v>
      </c>
      <c r="H636" s="68">
        <v>1.038400000000002</v>
      </c>
      <c r="I636" s="68">
        <v>1.7995946000000003</v>
      </c>
      <c r="J636" s="68">
        <v>1.7987945987999969</v>
      </c>
      <c r="K636" s="68">
        <v>1.7983945988000034</v>
      </c>
      <c r="L636" s="68">
        <v>1.7979945987999999</v>
      </c>
      <c r="M636" s="68">
        <v>1.7975945987999999</v>
      </c>
      <c r="N636" s="68">
        <v>1.7971945988</v>
      </c>
      <c r="O636" s="68">
        <v>1.7967945988</v>
      </c>
      <c r="P636" s="68">
        <v>1.7963945988000001</v>
      </c>
      <c r="Q636" s="68">
        <v>1.7959945987999999</v>
      </c>
      <c r="R636" s="58"/>
    </row>
    <row r="637" spans="1:18" x14ac:dyDescent="0.3">
      <c r="A637" s="39" t="s">
        <v>253</v>
      </c>
      <c r="B637" s="39" t="str">
        <f>INDEX('R0.1 Generation process mapping'!$B$9:$B$21,MATCH($C637,'R0.1 Generation process mapping'!$A$9:$A$21,0))</f>
        <v>POWGEN - REN</v>
      </c>
      <c r="C637" s="494" t="s">
        <v>375</v>
      </c>
      <c r="D637" s="39" t="s">
        <v>341</v>
      </c>
      <c r="E637" s="39" t="str">
        <f>INDEX('R0. Region mapping'!$C$9:$C$24,MATCH($D637,'R0. Region mapping'!$A$9:$A$24,0))</f>
        <v>NAM</v>
      </c>
      <c r="F637" s="84">
        <v>1.76940639269406E-2</v>
      </c>
      <c r="G637" s="532">
        <v>1.70772939255713E-2</v>
      </c>
      <c r="H637" s="68">
        <v>1.55353689221481E-2</v>
      </c>
      <c r="I637" s="68">
        <v>1.3068288916671E-2</v>
      </c>
      <c r="J637" s="68">
        <v>8.7121926111140002E-3</v>
      </c>
      <c r="K637" s="68">
        <v>4.3560963055570001E-3</v>
      </c>
      <c r="L637" s="68"/>
      <c r="M637" s="68"/>
      <c r="N637" s="68"/>
      <c r="O637" s="68"/>
      <c r="P637" s="68"/>
      <c r="Q637" s="68"/>
      <c r="R637" s="58"/>
    </row>
    <row r="638" spans="1:18" x14ac:dyDescent="0.3">
      <c r="A638" s="39" t="s">
        <v>253</v>
      </c>
      <c r="B638" s="39" t="str">
        <f>INDEX('R0.1 Generation process mapping'!$B$9:$B$21,MATCH($C638,'R0.1 Generation process mapping'!$A$9:$A$21,0))</f>
        <v>POWGEN - REN</v>
      </c>
      <c r="C638" s="494" t="s">
        <v>375</v>
      </c>
      <c r="D638" s="39" t="s">
        <v>365</v>
      </c>
      <c r="E638" s="39" t="str">
        <f>INDEX('R0. Region mapping'!$C$9:$C$24,MATCH($D638,'R0. Region mapping'!$A$9:$A$24,0))</f>
        <v>EUR</v>
      </c>
      <c r="F638" s="84">
        <v>0.30479452054794498</v>
      </c>
      <c r="G638" s="532">
        <v>0.29417015987919698</v>
      </c>
      <c r="H638" s="68">
        <v>0.26760925820732601</v>
      </c>
      <c r="I638" s="68">
        <v>0.225111815532332</v>
      </c>
      <c r="J638" s="68">
        <v>0.15007454368822101</v>
      </c>
      <c r="K638" s="68">
        <v>7.5037271844110701E-2</v>
      </c>
      <c r="L638" s="68"/>
      <c r="M638" s="68"/>
      <c r="N638" s="68"/>
      <c r="O638" s="68"/>
      <c r="P638" s="68"/>
      <c r="Q638" s="68"/>
      <c r="R638" s="58"/>
    </row>
    <row r="639" spans="1:18" x14ac:dyDescent="0.3">
      <c r="A639" s="39" t="s">
        <v>253</v>
      </c>
      <c r="B639" s="39" t="str">
        <f>INDEX('R0.1 Generation process mapping'!$B$9:$B$21,MATCH($C639,'R0.1 Generation process mapping'!$A$9:$A$21,0))</f>
        <v>POWGEN - REN</v>
      </c>
      <c r="C639" s="494" t="s">
        <v>289</v>
      </c>
      <c r="D639" s="39" t="s">
        <v>258</v>
      </c>
      <c r="E639" s="39" t="str">
        <f>INDEX('R0. Region mapping'!$C$9:$C$24,MATCH($D639,'R0. Region mapping'!$A$9:$A$24,0))</f>
        <v>AFR</v>
      </c>
      <c r="F639" s="84">
        <v>0.47488584474885798</v>
      </c>
      <c r="G639" s="532">
        <v>1.0413832775112302</v>
      </c>
      <c r="H639" s="68">
        <v>1</v>
      </c>
      <c r="I639" s="68">
        <v>1.34232322896804</v>
      </c>
      <c r="J639" s="68">
        <v>2.1873030962645861</v>
      </c>
      <c r="K639" s="68">
        <v>3.563286260639043</v>
      </c>
      <c r="L639" s="68">
        <v>5.8046178436248201</v>
      </c>
      <c r="M639" s="68">
        <v>9.4555108159769308</v>
      </c>
      <c r="N639" s="68">
        <v>15.402430761580799</v>
      </c>
      <c r="O639" s="68">
        <v>25.089336706850599</v>
      </c>
      <c r="P639" s="68">
        <v>40.868285751198897</v>
      </c>
      <c r="Q639" s="68">
        <v>66.570531065732993</v>
      </c>
      <c r="R639" s="58"/>
    </row>
    <row r="640" spans="1:18" x14ac:dyDescent="0.3">
      <c r="A640" s="39" t="s">
        <v>253</v>
      </c>
      <c r="B640" s="39" t="str">
        <f>INDEX('R0.1 Generation process mapping'!$B$9:$B$21,MATCH($C640,'R0.1 Generation process mapping'!$A$9:$A$21,0))</f>
        <v>POWGEN - REN</v>
      </c>
      <c r="C640" s="494" t="s">
        <v>289</v>
      </c>
      <c r="D640" s="39" t="s">
        <v>261</v>
      </c>
      <c r="E640" s="39" t="str">
        <f>INDEX('R0. Region mapping'!$C$9:$C$24,MATCH($D640,'R0. Region mapping'!$A$9:$A$24,0))</f>
        <v>AUS</v>
      </c>
      <c r="F640" s="84">
        <v>0.85445205479452002</v>
      </c>
      <c r="G640" s="532">
        <v>3.074460055810472</v>
      </c>
      <c r="H640" s="68">
        <v>3.0000000000000018</v>
      </c>
      <c r="I640" s="68">
        <v>2.8808639107032499</v>
      </c>
      <c r="J640" s="68">
        <v>4.6934237458215664</v>
      </c>
      <c r="K640" s="68">
        <v>7.6454927207584031</v>
      </c>
      <c r="L640" s="68">
        <v>12.4541020119094</v>
      </c>
      <c r="M640" s="68">
        <v>20.286819848537402</v>
      </c>
      <c r="N640" s="68">
        <v>33.045491845684502</v>
      </c>
      <c r="O640" s="68">
        <v>53.828024106653203</v>
      </c>
      <c r="P640" s="68">
        <v>64.133661446540003</v>
      </c>
      <c r="Q640" s="68">
        <v>71.605025419610797</v>
      </c>
      <c r="R640" s="58"/>
    </row>
    <row r="641" spans="1:18" x14ac:dyDescent="0.3">
      <c r="A641" s="39" t="s">
        <v>253</v>
      </c>
      <c r="B641" s="39" t="str">
        <f>INDEX('R0.1 Generation process mapping'!$B$9:$B$21,MATCH($C641,'R0.1 Generation process mapping'!$A$9:$A$21,0))</f>
        <v>POWGEN - REN</v>
      </c>
      <c r="C641" s="494" t="s">
        <v>289</v>
      </c>
      <c r="D641" s="39" t="s">
        <v>341</v>
      </c>
      <c r="E641" s="39" t="str">
        <f>INDEX('R0. Region mapping'!$C$9:$C$24,MATCH($D641,'R0. Region mapping'!$A$9:$A$24,0))</f>
        <v>NAM</v>
      </c>
      <c r="F641" s="84">
        <v>0.83961187214611899</v>
      </c>
      <c r="G641" s="532">
        <v>6.0731668283882403</v>
      </c>
      <c r="H641" s="68">
        <v>5.9999999999999964</v>
      </c>
      <c r="I641" s="68">
        <v>5.8829330745788058</v>
      </c>
      <c r="J641" s="68">
        <v>9.5834780760727138</v>
      </c>
      <c r="K641" s="68">
        <v>15.610875943954261</v>
      </c>
      <c r="L641" s="68">
        <v>25.428871944396299</v>
      </c>
      <c r="M641" s="68">
        <v>41.421352875238803</v>
      </c>
      <c r="N641" s="68">
        <v>67.471419132328805</v>
      </c>
      <c r="O641" s="68">
        <v>109.90423208569899</v>
      </c>
      <c r="P641" s="68">
        <v>179.02281310449601</v>
      </c>
      <c r="Q641" s="68">
        <v>291.60969833649602</v>
      </c>
      <c r="R641" s="58"/>
    </row>
    <row r="642" spans="1:18" x14ac:dyDescent="0.3">
      <c r="A642" s="39" t="s">
        <v>253</v>
      </c>
      <c r="B642" s="39" t="str">
        <f>INDEX('R0.1 Generation process mapping'!$B$9:$B$21,MATCH($C642,'R0.1 Generation process mapping'!$A$9:$A$21,0))</f>
        <v>POWGEN - REN</v>
      </c>
      <c r="C642" s="494" t="s">
        <v>289</v>
      </c>
      <c r="D642" s="39" t="s">
        <v>343</v>
      </c>
      <c r="E642" s="39" t="str">
        <f>INDEX('R0. Region mapping'!$C$9:$C$24,MATCH($D642,'R0. Region mapping'!$A$9:$A$24,0))</f>
        <v>ASI</v>
      </c>
      <c r="F642" s="84"/>
      <c r="G642" s="532">
        <v>44.223670504200001</v>
      </c>
      <c r="H642" s="68">
        <v>44.223670504200001</v>
      </c>
      <c r="I642" s="68">
        <v>151.19135805839201</v>
      </c>
      <c r="J642" s="68">
        <v>246.2755907577</v>
      </c>
      <c r="K642" s="68">
        <v>401.15738649165701</v>
      </c>
      <c r="L642" s="68">
        <v>653.44351134834199</v>
      </c>
      <c r="M642" s="68">
        <v>1064.3910245379</v>
      </c>
      <c r="N642" s="68">
        <v>1733.7812206599201</v>
      </c>
      <c r="O642" s="68">
        <v>2824.1473143405701</v>
      </c>
      <c r="P642" s="68">
        <v>4600.2387855572997</v>
      </c>
      <c r="Q642" s="68">
        <v>7493.3046396874697</v>
      </c>
      <c r="R642" s="58"/>
    </row>
    <row r="643" spans="1:18" x14ac:dyDescent="0.3">
      <c r="A643" s="39" t="s">
        <v>253</v>
      </c>
      <c r="B643" s="39" t="str">
        <f>INDEX('R0.1 Generation process mapping'!$B$9:$B$21,MATCH($C643,'R0.1 Generation process mapping'!$A$9:$A$21,0))</f>
        <v>POWGEN - REN</v>
      </c>
      <c r="C643" s="494" t="s">
        <v>289</v>
      </c>
      <c r="D643" s="39" t="s">
        <v>345</v>
      </c>
      <c r="E643" s="39" t="str">
        <f>INDEX('R0. Region mapping'!$C$9:$C$24,MATCH($D643,'R0. Region mapping'!$A$9:$A$24,0))</f>
        <v>LAM</v>
      </c>
      <c r="F643" s="84">
        <v>0.212899543378995</v>
      </c>
      <c r="G643" s="532">
        <v>4.0185528395573185</v>
      </c>
      <c r="H643" s="68">
        <v>4</v>
      </c>
      <c r="I643" s="68">
        <v>12.09842181524254</v>
      </c>
      <c r="J643" s="68">
        <v>19.707854288535593</v>
      </c>
      <c r="K643" s="68">
        <v>32.102417955908344</v>
      </c>
      <c r="L643" s="68">
        <v>52.291856114942703</v>
      </c>
      <c r="M643" s="68">
        <v>85.178323449849302</v>
      </c>
      <c r="N643" s="68">
        <v>138.74691338536999</v>
      </c>
      <c r="O643" s="68">
        <v>226.00450169538499</v>
      </c>
      <c r="P643" s="68">
        <v>368.137918439126</v>
      </c>
      <c r="Q643" s="68">
        <v>599.65827725852398</v>
      </c>
      <c r="R643" s="58"/>
    </row>
    <row r="644" spans="1:18" x14ac:dyDescent="0.3">
      <c r="A644" s="39" t="s">
        <v>253</v>
      </c>
      <c r="B644" s="39" t="str">
        <f>INDEX('R0.1 Generation process mapping'!$B$9:$B$21,MATCH($C644,'R0.1 Generation process mapping'!$A$9:$A$21,0))</f>
        <v>POWGEN - REN</v>
      </c>
      <c r="C644" s="494" t="s">
        <v>289</v>
      </c>
      <c r="D644" s="39" t="s">
        <v>347</v>
      </c>
      <c r="E644" s="39" t="str">
        <f>INDEX('R0. Region mapping'!$C$9:$C$24,MATCH($D644,'R0. Region mapping'!$A$9:$A$24,0))</f>
        <v>EUR</v>
      </c>
      <c r="F644" s="84">
        <v>9.4748858447488593E-2</v>
      </c>
      <c r="G644" s="532">
        <v>0.39744615456918853</v>
      </c>
      <c r="H644" s="68">
        <v>3.0747800054974381</v>
      </c>
      <c r="I644" s="68">
        <v>3.0615691899842377</v>
      </c>
      <c r="J644" s="68">
        <v>4.9873736030726885</v>
      </c>
      <c r="K644" s="68">
        <v>8.1243060637767481</v>
      </c>
      <c r="L644" s="68">
        <v>13.2340384935813</v>
      </c>
      <c r="M644" s="68">
        <v>21.557254192760499</v>
      </c>
      <c r="N644" s="68">
        <v>35.114895522662998</v>
      </c>
      <c r="O644" s="68">
        <v>57.198864636716998</v>
      </c>
      <c r="P644" s="68">
        <v>93.171323264518506</v>
      </c>
      <c r="Q644" s="68">
        <v>151.766667835318</v>
      </c>
      <c r="R644" s="58"/>
    </row>
    <row r="645" spans="1:18" x14ac:dyDescent="0.3">
      <c r="A645" s="39" t="s">
        <v>253</v>
      </c>
      <c r="B645" s="39" t="str">
        <f>INDEX('R0.1 Generation process mapping'!$B$9:$B$21,MATCH($C645,'R0.1 Generation process mapping'!$A$9:$A$21,0))</f>
        <v>POWGEN - REN</v>
      </c>
      <c r="C645" s="494" t="s">
        <v>289</v>
      </c>
      <c r="D645" s="39" t="s">
        <v>349</v>
      </c>
      <c r="E645" s="39" t="str">
        <f>INDEX('R0. Region mapping'!$C$9:$C$24,MATCH($D645,'R0. Region mapping'!$A$9:$A$24,0))</f>
        <v>ASI</v>
      </c>
      <c r="F645" s="84">
        <v>8.3904109589041098E-2</v>
      </c>
      <c r="G645" s="532">
        <v>8.0979426034160903E-2</v>
      </c>
      <c r="H645" s="68">
        <v>7.3667717146960507E-2</v>
      </c>
      <c r="I645" s="68">
        <v>6.19689829274397E-2</v>
      </c>
      <c r="J645" s="68">
        <v>4.1312655284959802E-2</v>
      </c>
      <c r="K645" s="68">
        <v>2.0656327642479901E-2</v>
      </c>
      <c r="L645" s="68"/>
      <c r="M645" s="68"/>
      <c r="N645" s="68">
        <v>4.0000000000000002E-4</v>
      </c>
      <c r="O645" s="68">
        <v>4.0000000000000002E-4</v>
      </c>
      <c r="P645" s="68">
        <v>2.2427481459515601E-4</v>
      </c>
      <c r="Q645" s="68"/>
      <c r="R645" s="58"/>
    </row>
    <row r="646" spans="1:18" x14ac:dyDescent="0.3">
      <c r="A646" s="39" t="s">
        <v>253</v>
      </c>
      <c r="B646" s="39" t="str">
        <f>INDEX('R0.1 Generation process mapping'!$B$9:$B$21,MATCH($C646,'R0.1 Generation process mapping'!$A$9:$A$21,0))</f>
        <v>POWGEN - REN</v>
      </c>
      <c r="C646" s="494" t="s">
        <v>289</v>
      </c>
      <c r="D646" s="39" t="s">
        <v>351</v>
      </c>
      <c r="E646" s="39" t="str">
        <f>INDEX('R0. Region mapping'!$C$9:$C$24,MATCH($D646,'R0. Region mapping'!$A$9:$A$24,0))</f>
        <v>ASI</v>
      </c>
      <c r="F646" s="84">
        <v>3.4041095890410999</v>
      </c>
      <c r="G646" s="532">
        <v>18.29664647485215</v>
      </c>
      <c r="H646" s="68">
        <v>18.000000000000011</v>
      </c>
      <c r="I646" s="68">
        <v>20.790970868945301</v>
      </c>
      <c r="J646" s="68">
        <v>33.8671007351114</v>
      </c>
      <c r="K646" s="68">
        <v>55.166338411953298</v>
      </c>
      <c r="L646" s="68">
        <v>89.860552218216696</v>
      </c>
      <c r="M646" s="68">
        <v>146.37377066750699</v>
      </c>
      <c r="N646" s="68">
        <v>238.42784854145501</v>
      </c>
      <c r="O646" s="68">
        <v>388.37424136328201</v>
      </c>
      <c r="P646" s="68">
        <v>632.62111493541602</v>
      </c>
      <c r="Q646" s="68">
        <v>1030.4735349042501</v>
      </c>
      <c r="R646" s="58"/>
    </row>
    <row r="647" spans="1:18" x14ac:dyDescent="0.3">
      <c r="A647" s="39" t="s">
        <v>253</v>
      </c>
      <c r="B647" s="39" t="str">
        <f>INDEX('R0.1 Generation process mapping'!$B$9:$B$21,MATCH($C647,'R0.1 Generation process mapping'!$A$9:$A$21,0))</f>
        <v>POWGEN - REN</v>
      </c>
      <c r="C647" s="494" t="s">
        <v>289</v>
      </c>
      <c r="D647" s="39" t="s">
        <v>353</v>
      </c>
      <c r="E647" s="39" t="str">
        <f>INDEX('R0. Region mapping'!$C$9:$C$24,MATCH($D647,'R0. Region mapping'!$A$9:$A$24,0))</f>
        <v>ASI</v>
      </c>
      <c r="F647" s="84">
        <v>3.4246575342465799E-3</v>
      </c>
      <c r="G647" s="532">
        <v>1.533305282695272</v>
      </c>
      <c r="H647" s="68">
        <v>3.0000000000000049</v>
      </c>
      <c r="I647" s="68">
        <v>2.9995225006441064</v>
      </c>
      <c r="J647" s="68">
        <v>4.8863060841972077</v>
      </c>
      <c r="K647" s="68">
        <v>7.9596777253387589</v>
      </c>
      <c r="L647" s="68">
        <v>12.9658762776844</v>
      </c>
      <c r="M647" s="68">
        <v>21.120446200181199</v>
      </c>
      <c r="N647" s="68">
        <v>34.403381330617201</v>
      </c>
      <c r="O647" s="68">
        <v>56.039882992417702</v>
      </c>
      <c r="P647" s="68">
        <v>91.283464291585702</v>
      </c>
      <c r="Q647" s="68">
        <v>148.69154449819399</v>
      </c>
      <c r="R647" s="58"/>
    </row>
    <row r="648" spans="1:18" x14ac:dyDescent="0.3">
      <c r="A648" s="39" t="s">
        <v>253</v>
      </c>
      <c r="B648" s="39" t="str">
        <f>INDEX('R0.1 Generation process mapping'!$B$9:$B$21,MATCH($C648,'R0.1 Generation process mapping'!$A$9:$A$21,0))</f>
        <v>POWGEN - REN</v>
      </c>
      <c r="C648" s="494" t="s">
        <v>289</v>
      </c>
      <c r="D648" s="39" t="s">
        <v>355</v>
      </c>
      <c r="E648" s="39" t="str">
        <f>INDEX('R0. Region mapping'!$C$9:$C$24,MATCH($D648,'R0. Region mapping'!$A$9:$A$24,0))</f>
        <v>AFR</v>
      </c>
      <c r="F648" s="84">
        <v>3.1963470319634701E-2</v>
      </c>
      <c r="G648" s="532">
        <v>3.0849305155870799E-2</v>
      </c>
      <c r="H648" s="68">
        <v>2.8063892246461102E-2</v>
      </c>
      <c r="I648" s="68">
        <v>3.4732435683865757</v>
      </c>
      <c r="J648" s="68">
        <v>5.6583477872342005</v>
      </c>
      <c r="K648" s="68">
        <v>9.2172523070638146</v>
      </c>
      <c r="L648" s="68">
        <v>15.0143327566282</v>
      </c>
      <c r="M648" s="68">
        <v>24.457165951920199</v>
      </c>
      <c r="N648" s="68">
        <v>39.838546205287102</v>
      </c>
      <c r="O648" s="68">
        <v>64.893193852416999</v>
      </c>
      <c r="P648" s="68">
        <v>105.704574780629</v>
      </c>
      <c r="Q648" s="68">
        <v>172.182013885961</v>
      </c>
      <c r="R648" s="58"/>
    </row>
    <row r="649" spans="1:18" x14ac:dyDescent="0.3">
      <c r="A649" s="39" t="s">
        <v>253</v>
      </c>
      <c r="B649" s="39" t="str">
        <f>INDEX('R0.1 Generation process mapping'!$B$9:$B$21,MATCH($C649,'R0.1 Generation process mapping'!$A$9:$A$21,0))</f>
        <v>POWGEN - REN</v>
      </c>
      <c r="C649" s="494" t="s">
        <v>289</v>
      </c>
      <c r="D649" s="39" t="s">
        <v>357</v>
      </c>
      <c r="E649" s="39" t="str">
        <f>INDEX('R0. Region mapping'!$C$9:$C$24,MATCH($D649,'R0. Region mapping'!$A$9:$A$24,0))</f>
        <v>LAM</v>
      </c>
      <c r="F649" s="84">
        <v>2.85388127853881E-3</v>
      </c>
      <c r="G649" s="532">
        <v>9.251440224605989E-2</v>
      </c>
      <c r="H649" s="68">
        <v>0.14706508226486262</v>
      </c>
      <c r="I649" s="68">
        <v>0.74614237068687295</v>
      </c>
      <c r="J649" s="68">
        <v>1.2161872996228313</v>
      </c>
      <c r="K649" s="68">
        <v>1.9814409575105956</v>
      </c>
      <c r="L649" s="68">
        <v>3.2279585289657602</v>
      </c>
      <c r="M649" s="68">
        <v>5.2584043032927301</v>
      </c>
      <c r="N649" s="68">
        <v>8.5657865150569101</v>
      </c>
      <c r="O649" s="68">
        <v>13.953163628498899</v>
      </c>
      <c r="P649" s="68">
        <v>22.728633261008198</v>
      </c>
      <c r="Q649" s="68">
        <v>37.022948592851399</v>
      </c>
      <c r="R649" s="58"/>
    </row>
    <row r="650" spans="1:18" x14ac:dyDescent="0.3">
      <c r="A650" s="39" t="s">
        <v>253</v>
      </c>
      <c r="B650" s="39" t="str">
        <f>INDEX('R0.1 Generation process mapping'!$B$9:$B$21,MATCH($C650,'R0.1 Generation process mapping'!$A$9:$A$21,0))</f>
        <v>POWGEN - REN</v>
      </c>
      <c r="C650" s="494" t="s">
        <v>289</v>
      </c>
      <c r="D650" s="39" t="s">
        <v>359</v>
      </c>
      <c r="E650" s="39" t="str">
        <f>INDEX('R0. Region mapping'!$C$9:$C$24,MATCH($D650,'R0. Region mapping'!$A$9:$A$24,0))</f>
        <v>ASI</v>
      </c>
      <c r="F650" s="84">
        <v>1.14155251141553E-3</v>
      </c>
      <c r="G650" s="532">
        <v>1.10176089842396E-3</v>
      </c>
      <c r="H650" s="68">
        <v>1.0022818659450399E-3</v>
      </c>
      <c r="I650" s="68">
        <v>7.1817959596455081</v>
      </c>
      <c r="J650" s="68">
        <v>11.699188850478551</v>
      </c>
      <c r="K650" s="68">
        <v>19.057145856199025</v>
      </c>
      <c r="L650" s="68">
        <v>31.042482486876601</v>
      </c>
      <c r="M650" s="68">
        <v>50.565332924705999</v>
      </c>
      <c r="N650" s="68">
        <v>82.365999102266102</v>
      </c>
      <c r="O650" s="68">
        <v>134.16593336683701</v>
      </c>
      <c r="P650" s="68">
        <v>218.54256795782101</v>
      </c>
      <c r="Q650" s="68">
        <v>355.98321466863803</v>
      </c>
      <c r="R650" s="58"/>
    </row>
    <row r="651" spans="1:18" x14ac:dyDescent="0.3">
      <c r="A651" s="39" t="s">
        <v>253</v>
      </c>
      <c r="B651" s="39" t="str">
        <f>INDEX('R0.1 Generation process mapping'!$B$9:$B$21,MATCH($C651,'R0.1 Generation process mapping'!$A$9:$A$21,0))</f>
        <v>POWGEN - REN</v>
      </c>
      <c r="C651" s="494" t="s">
        <v>289</v>
      </c>
      <c r="D651" s="39" t="s">
        <v>361</v>
      </c>
      <c r="E651" s="39" t="str">
        <f>INDEX('R0. Region mapping'!$C$9:$C$24,MATCH($D651,'R0. Region mapping'!$A$9:$A$24,0))</f>
        <v>ASI</v>
      </c>
      <c r="F651" s="84">
        <v>7.1347031963470295E-2</v>
      </c>
      <c r="G651" s="532">
        <v>0.27286005615149728</v>
      </c>
      <c r="H651" s="68">
        <v>0.45032458382156498</v>
      </c>
      <c r="I651" s="68">
        <v>0.44037668057367318</v>
      </c>
      <c r="J651" s="68">
        <v>0.7177272087445421</v>
      </c>
      <c r="K651" s="68">
        <v>1.1695019938159512</v>
      </c>
      <c r="L651" s="68">
        <v>1.90539551373232</v>
      </c>
      <c r="M651" s="68">
        <v>3.1040885142044101</v>
      </c>
      <c r="N651" s="68">
        <v>5.0566331018291404</v>
      </c>
      <c r="O651" s="68">
        <v>8.2371224891544301</v>
      </c>
      <c r="P651" s="68">
        <v>13.4178045626913</v>
      </c>
      <c r="Q651" s="68">
        <v>21.8565897553177</v>
      </c>
      <c r="R651" s="58"/>
    </row>
    <row r="652" spans="1:18" x14ac:dyDescent="0.3">
      <c r="A652" s="39" t="s">
        <v>253</v>
      </c>
      <c r="B652" s="39" t="str">
        <f>INDEX('R0.1 Generation process mapping'!$B$9:$B$21,MATCH($C652,'R0.1 Generation process mapping'!$A$9:$A$21,0))</f>
        <v>POWGEN - REN</v>
      </c>
      <c r="C652" s="494" t="s">
        <v>289</v>
      </c>
      <c r="D652" s="39" t="s">
        <v>363</v>
      </c>
      <c r="E652" s="39" t="str">
        <f>INDEX('R0. Region mapping'!$C$9:$C$24,MATCH($D652,'R0. Region mapping'!$A$9:$A$24,0))</f>
        <v>NAM</v>
      </c>
      <c r="F652" s="84">
        <v>10.206050228310501</v>
      </c>
      <c r="G652" s="532">
        <v>44.194091604412293</v>
      </c>
      <c r="H652" s="68">
        <v>60.000000000000028</v>
      </c>
      <c r="I652" s="68">
        <v>58.576972336195603</v>
      </c>
      <c r="J652" s="68">
        <v>95.416515492519807</v>
      </c>
      <c r="K652" s="68">
        <v>155.4238493915924</v>
      </c>
      <c r="L652" s="68">
        <v>253.169473147031</v>
      </c>
      <c r="M652" s="68">
        <v>412.38679447327399</v>
      </c>
      <c r="N652" s="68">
        <v>671.73503367148896</v>
      </c>
      <c r="O652" s="68">
        <v>1094.18598696565</v>
      </c>
      <c r="P652" s="68">
        <v>1782.3140748635201</v>
      </c>
      <c r="Q652" s="68">
        <v>2334.7551810374598</v>
      </c>
      <c r="R652" s="58"/>
    </row>
    <row r="653" spans="1:18" x14ac:dyDescent="0.3">
      <c r="A653" s="39" t="s">
        <v>253</v>
      </c>
      <c r="B653" s="39" t="str">
        <f>INDEX('R0.1 Generation process mapping'!$B$9:$B$21,MATCH($C653,'R0.1 Generation process mapping'!$A$9:$A$21,0))</f>
        <v>POWGEN - REN</v>
      </c>
      <c r="C653" s="494" t="s">
        <v>289</v>
      </c>
      <c r="D653" s="39" t="s">
        <v>365</v>
      </c>
      <c r="E653" s="39" t="str">
        <f>INDEX('R0. Region mapping'!$C$9:$C$24,MATCH($D653,'R0. Region mapping'!$A$9:$A$24,0))</f>
        <v>EUR</v>
      </c>
      <c r="F653" s="84">
        <v>38.453767123287697</v>
      </c>
      <c r="G653" s="532">
        <v>94.437366743860295</v>
      </c>
      <c r="H653" s="68">
        <v>100</v>
      </c>
      <c r="I653" s="68">
        <v>94.638398482290199</v>
      </c>
      <c r="J653" s="68">
        <v>154.1563787746253</v>
      </c>
      <c r="K653" s="68">
        <v>251.10489706945461</v>
      </c>
      <c r="L653" s="68">
        <v>409.023817593937</v>
      </c>
      <c r="M653" s="68">
        <v>666.25709870276103</v>
      </c>
      <c r="N653" s="68">
        <v>1085.26300812925</v>
      </c>
      <c r="O653" s="68">
        <v>1767.7794825820699</v>
      </c>
      <c r="P653" s="68">
        <v>2712.8599984577299</v>
      </c>
      <c r="Q653" s="68">
        <v>3238.71950576883</v>
      </c>
      <c r="R653" s="58"/>
    </row>
    <row r="654" spans="1:18" x14ac:dyDescent="0.3">
      <c r="A654" s="39" t="s">
        <v>254</v>
      </c>
      <c r="B654" s="39" t="str">
        <f>INDEX('R0.1 Generation process mapping'!$B$9:$B$21,MATCH($C654,'R0.1 Generation process mapping'!$A$9:$A$21,0))</f>
        <v>POWGEN - REN</v>
      </c>
      <c r="C654" s="494" t="s">
        <v>290</v>
      </c>
      <c r="D654" s="39" t="s">
        <v>258</v>
      </c>
      <c r="E654" s="39" t="str">
        <f>INDEX('R0. Region mapping'!$C$9:$C$24,MATCH($D654,'R0. Region mapping'!$A$9:$A$24,0))</f>
        <v>AFR</v>
      </c>
      <c r="F654" s="84"/>
      <c r="G654" s="532"/>
      <c r="H654" s="68"/>
      <c r="I654" s="68"/>
      <c r="J654" s="68">
        <v>47.189291052031898</v>
      </c>
      <c r="K654" s="68">
        <v>47.189291052031898</v>
      </c>
      <c r="L654" s="68">
        <v>47.189291052031898</v>
      </c>
      <c r="M654" s="68"/>
      <c r="N654" s="68"/>
      <c r="O654" s="68"/>
      <c r="P654" s="68"/>
      <c r="Q654" s="68"/>
      <c r="R654" s="58"/>
    </row>
    <row r="655" spans="1:18" x14ac:dyDescent="0.3">
      <c r="A655" s="39" t="s">
        <v>254</v>
      </c>
      <c r="B655" s="39" t="str">
        <f>INDEX('R0.1 Generation process mapping'!$B$9:$B$21,MATCH($C655,'R0.1 Generation process mapping'!$A$9:$A$21,0))</f>
        <v>POWGEN - REN</v>
      </c>
      <c r="C655" s="494" t="s">
        <v>290</v>
      </c>
      <c r="D655" s="39" t="s">
        <v>261</v>
      </c>
      <c r="E655" s="39" t="str">
        <f>INDEX('R0. Region mapping'!$C$9:$C$24,MATCH($D655,'R0. Region mapping'!$A$9:$A$24,0))</f>
        <v>AUS</v>
      </c>
      <c r="F655" s="84">
        <v>0.199086757990868</v>
      </c>
      <c r="G655" s="532">
        <v>0.19214710068513899</v>
      </c>
      <c r="H655" s="68">
        <v>0.174797957420815</v>
      </c>
      <c r="I655" s="68">
        <v>3.746576281751798</v>
      </c>
      <c r="J655" s="68">
        <v>24.514572871671206</v>
      </c>
      <c r="K655" s="68">
        <v>24.465559762271909</v>
      </c>
      <c r="L655" s="68">
        <v>20.817009699318731</v>
      </c>
      <c r="M655" s="68"/>
      <c r="N655" s="68"/>
      <c r="O655" s="68"/>
      <c r="P655" s="68"/>
      <c r="Q655" s="68"/>
      <c r="R655" s="58"/>
    </row>
    <row r="656" spans="1:18" x14ac:dyDescent="0.3">
      <c r="A656" s="39" t="s">
        <v>254</v>
      </c>
      <c r="B656" s="39" t="str">
        <f>INDEX('R0.1 Generation process mapping'!$B$9:$B$21,MATCH($C656,'R0.1 Generation process mapping'!$A$9:$A$21,0))</f>
        <v>POWGEN - REN</v>
      </c>
      <c r="C656" s="494" t="s">
        <v>290</v>
      </c>
      <c r="D656" s="39" t="s">
        <v>341</v>
      </c>
      <c r="E656" s="39" t="str">
        <f>INDEX('R0. Region mapping'!$C$9:$C$24,MATCH($D656,'R0. Region mapping'!$A$9:$A$24,0))</f>
        <v>NAM</v>
      </c>
      <c r="F656" s="84"/>
      <c r="G656" s="532"/>
      <c r="H656" s="68"/>
      <c r="I656" s="68"/>
      <c r="J656" s="68">
        <v>23.500217393989999</v>
      </c>
      <c r="K656" s="68">
        <v>23.500217393989999</v>
      </c>
      <c r="L656" s="68">
        <v>23.500217393989999</v>
      </c>
      <c r="M656" s="68"/>
      <c r="N656" s="68"/>
      <c r="O656" s="68"/>
      <c r="P656" s="68"/>
      <c r="Q656" s="68"/>
      <c r="R656" s="58"/>
    </row>
    <row r="657" spans="1:18" x14ac:dyDescent="0.3">
      <c r="A657" s="39" t="s">
        <v>254</v>
      </c>
      <c r="B657" s="39" t="str">
        <f>INDEX('R0.1 Generation process mapping'!$B$9:$B$21,MATCH($C657,'R0.1 Generation process mapping'!$A$9:$A$21,0))</f>
        <v>POWGEN - REN</v>
      </c>
      <c r="C657" s="494" t="s">
        <v>290</v>
      </c>
      <c r="D657" s="39" t="s">
        <v>343</v>
      </c>
      <c r="E657" s="39" t="str">
        <f>INDEX('R0. Region mapping'!$C$9:$C$24,MATCH($D657,'R0. Region mapping'!$A$9:$A$24,0))</f>
        <v>ASI</v>
      </c>
      <c r="F657" s="84">
        <v>1.8264840182648401</v>
      </c>
      <c r="G657" s="532">
        <v>1.7628174374783301</v>
      </c>
      <c r="H657" s="68">
        <v>1.60365098551206</v>
      </c>
      <c r="I657" s="68">
        <v>57.622190013756899</v>
      </c>
      <c r="J657" s="68">
        <v>95.912804213807988</v>
      </c>
      <c r="K657" s="68">
        <v>103.22161859634708</v>
      </c>
      <c r="L657" s="68">
        <v>47.041694521904297</v>
      </c>
      <c r="M657" s="68">
        <v>8.3014187677311906</v>
      </c>
      <c r="N657" s="68">
        <v>0.54294283107006003</v>
      </c>
      <c r="O657" s="68"/>
      <c r="P657" s="68"/>
      <c r="Q657" s="68"/>
      <c r="R657" s="58"/>
    </row>
    <row r="658" spans="1:18" x14ac:dyDescent="0.3">
      <c r="A658" s="39" t="s">
        <v>254</v>
      </c>
      <c r="B658" s="39" t="str">
        <f>INDEX('R0.1 Generation process mapping'!$B$9:$B$21,MATCH($C658,'R0.1 Generation process mapping'!$A$9:$A$21,0))</f>
        <v>POWGEN - REN</v>
      </c>
      <c r="C658" s="494" t="s">
        <v>290</v>
      </c>
      <c r="D658" s="39" t="s">
        <v>345</v>
      </c>
      <c r="E658" s="39" t="str">
        <f>INDEX('R0. Region mapping'!$C$9:$C$24,MATCH($D658,'R0. Region mapping'!$A$9:$A$24,0))</f>
        <v>LAM</v>
      </c>
      <c r="F658" s="84">
        <v>4.3378995433789997</v>
      </c>
      <c r="G658" s="532">
        <v>4.1866914140110403</v>
      </c>
      <c r="H658" s="68">
        <v>10.34019827782085</v>
      </c>
      <c r="I658" s="68">
        <v>9.7353657603490298</v>
      </c>
      <c r="J658" s="68">
        <v>37.336303179501648</v>
      </c>
      <c r="K658" s="68">
        <v>36.633090125336878</v>
      </c>
      <c r="L658" s="68">
        <v>32.565756833745603</v>
      </c>
      <c r="M658" s="68">
        <v>9.8270600067054108</v>
      </c>
      <c r="N658" s="68">
        <v>5.9301867831523003</v>
      </c>
      <c r="O658" s="68">
        <v>5.9301867831523003</v>
      </c>
      <c r="P658" s="68"/>
      <c r="Q658" s="68"/>
      <c r="R658" s="58"/>
    </row>
    <row r="659" spans="1:18" x14ac:dyDescent="0.3">
      <c r="A659" s="39" t="s">
        <v>254</v>
      </c>
      <c r="B659" s="39" t="str">
        <f>INDEX('R0.1 Generation process mapping'!$B$9:$B$21,MATCH($C659,'R0.1 Generation process mapping'!$A$9:$A$21,0))</f>
        <v>POWGEN - REN</v>
      </c>
      <c r="C659" s="494" t="s">
        <v>290</v>
      </c>
      <c r="D659" s="39" t="s">
        <v>347</v>
      </c>
      <c r="E659" s="39" t="str">
        <f>INDEX('R0. Region mapping'!$C$9:$C$24,MATCH($D659,'R0. Region mapping'!$A$9:$A$24,0))</f>
        <v>EUR</v>
      </c>
      <c r="F659" s="84">
        <v>0.68493150684931503</v>
      </c>
      <c r="G659" s="532">
        <v>0.661056539054375</v>
      </c>
      <c r="H659" s="68">
        <v>0.60136911956702399</v>
      </c>
      <c r="I659" s="68">
        <v>2.537925329698933</v>
      </c>
      <c r="J659" s="68">
        <v>40.236542203442376</v>
      </c>
      <c r="K659" s="68">
        <v>44.804134167677958</v>
      </c>
      <c r="L659" s="68">
        <v>43.807646981637959</v>
      </c>
      <c r="M659" s="68">
        <v>6.4233383751016104</v>
      </c>
      <c r="N659" s="68">
        <v>4.8677115934754198</v>
      </c>
      <c r="O659" s="68">
        <v>6.6343464511339301</v>
      </c>
      <c r="P659" s="68">
        <v>16.586425171239402</v>
      </c>
      <c r="Q659" s="68">
        <v>17.253397811928899</v>
      </c>
      <c r="R659" s="58"/>
    </row>
    <row r="660" spans="1:18" x14ac:dyDescent="0.3">
      <c r="A660" s="39" t="s">
        <v>254</v>
      </c>
      <c r="B660" s="39" t="str">
        <f>INDEX('R0.1 Generation process mapping'!$B$9:$B$21,MATCH($C660,'R0.1 Generation process mapping'!$A$9:$A$21,0))</f>
        <v>POWGEN - REN</v>
      </c>
      <c r="C660" s="494" t="s">
        <v>290</v>
      </c>
      <c r="D660" s="39" t="s">
        <v>349</v>
      </c>
      <c r="E660" s="39" t="str">
        <f>INDEX('R0. Region mapping'!$C$9:$C$24,MATCH($D660,'R0. Region mapping'!$A$9:$A$24,0))</f>
        <v>ASI</v>
      </c>
      <c r="F660" s="84">
        <v>0.68493150684931503</v>
      </c>
      <c r="G660" s="532">
        <v>0.661056539054375</v>
      </c>
      <c r="H660" s="68">
        <v>0.60136911956702399</v>
      </c>
      <c r="I660" s="68">
        <v>0.50586924838726299</v>
      </c>
      <c r="J660" s="68">
        <v>62.668742849870327</v>
      </c>
      <c r="K660" s="68">
        <v>69.761454877814273</v>
      </c>
      <c r="L660" s="68">
        <v>76.85416690575822</v>
      </c>
      <c r="M660" s="68">
        <v>14.5226702214794</v>
      </c>
      <c r="N660" s="68">
        <v>7.2613351107396804</v>
      </c>
      <c r="O660" s="68"/>
      <c r="P660" s="68"/>
      <c r="Q660" s="68"/>
      <c r="R660" s="58"/>
    </row>
    <row r="661" spans="1:18" x14ac:dyDescent="0.3">
      <c r="A661" s="39" t="s">
        <v>254</v>
      </c>
      <c r="B661" s="39" t="str">
        <f>INDEX('R0.1 Generation process mapping'!$B$9:$B$21,MATCH($C661,'R0.1 Generation process mapping'!$A$9:$A$21,0))</f>
        <v>POWGEN - REN</v>
      </c>
      <c r="C661" s="494" t="s">
        <v>290</v>
      </c>
      <c r="D661" s="39" t="s">
        <v>351</v>
      </c>
      <c r="E661" s="39" t="str">
        <f>INDEX('R0. Region mapping'!$C$9:$C$24,MATCH($D661,'R0. Region mapping'!$A$9:$A$24,0))</f>
        <v>ASI</v>
      </c>
      <c r="F661" s="84">
        <v>0.45662100456621002</v>
      </c>
      <c r="G661" s="532">
        <v>0.44070435936958302</v>
      </c>
      <c r="H661" s="68">
        <v>0.40091274637801599</v>
      </c>
      <c r="I661" s="68">
        <v>2.3268801724159482</v>
      </c>
      <c r="J661" s="68">
        <v>43.406711738516243</v>
      </c>
      <c r="K661" s="68">
        <v>43.294296349985743</v>
      </c>
      <c r="L661" s="68">
        <v>41.192246954630797</v>
      </c>
      <c r="M661" s="68"/>
      <c r="N661" s="68"/>
      <c r="O661" s="68"/>
      <c r="P661" s="68"/>
      <c r="Q661" s="68"/>
      <c r="R661" s="58"/>
    </row>
    <row r="662" spans="1:18" x14ac:dyDescent="0.3">
      <c r="A662" s="39" t="s">
        <v>254</v>
      </c>
      <c r="B662" s="39" t="str">
        <f>INDEX('R0.1 Generation process mapping'!$B$9:$B$21,MATCH($C662,'R0.1 Generation process mapping'!$A$9:$A$21,0))</f>
        <v>POWGEN - REN</v>
      </c>
      <c r="C662" s="494" t="s">
        <v>290</v>
      </c>
      <c r="D662" s="39" t="s">
        <v>353</v>
      </c>
      <c r="E662" s="39" t="str">
        <f>INDEX('R0. Region mapping'!$C$9:$C$24,MATCH($D662,'R0. Region mapping'!$A$9:$A$24,0))</f>
        <v>ASI</v>
      </c>
      <c r="F662" s="84">
        <v>0.932077625570776</v>
      </c>
      <c r="G662" s="532">
        <v>0.899587773563161</v>
      </c>
      <c r="H662" s="68">
        <v>0.81836314354412498</v>
      </c>
      <c r="I662" s="68">
        <v>0.68840373551366696</v>
      </c>
      <c r="J662" s="68">
        <v>4.8811137703969987</v>
      </c>
      <c r="K662" s="68">
        <v>4.6516458585591085</v>
      </c>
      <c r="L662" s="68">
        <v>4.4221779467212201</v>
      </c>
      <c r="M662" s="68"/>
      <c r="N662" s="68"/>
      <c r="O662" s="68"/>
      <c r="P662" s="68"/>
      <c r="Q662" s="68"/>
      <c r="R662" s="58"/>
    </row>
    <row r="663" spans="1:18" x14ac:dyDescent="0.3">
      <c r="A663" s="39" t="s">
        <v>254</v>
      </c>
      <c r="B663" s="39" t="str">
        <f>INDEX('R0.1 Generation process mapping'!$B$9:$B$21,MATCH($C663,'R0.1 Generation process mapping'!$A$9:$A$21,0))</f>
        <v>POWGEN - REN</v>
      </c>
      <c r="C663" s="494" t="s">
        <v>290</v>
      </c>
      <c r="D663" s="39" t="s">
        <v>355</v>
      </c>
      <c r="E663" s="39" t="str">
        <f>INDEX('R0. Region mapping'!$C$9:$C$24,MATCH($D663,'R0. Region mapping'!$A$9:$A$24,0))</f>
        <v>AFR</v>
      </c>
      <c r="F663" s="84"/>
      <c r="G663" s="532"/>
      <c r="H663" s="68"/>
      <c r="I663" s="68">
        <v>0.471048609655698</v>
      </c>
      <c r="J663" s="68">
        <v>4.5096740378415179</v>
      </c>
      <c r="K663" s="68">
        <v>4.5096740378415179</v>
      </c>
      <c r="L663" s="68">
        <v>4.0386254281858198</v>
      </c>
      <c r="M663" s="68"/>
      <c r="N663" s="68"/>
      <c r="O663" s="68"/>
      <c r="P663" s="68"/>
      <c r="Q663" s="68"/>
      <c r="R663" s="58"/>
    </row>
    <row r="664" spans="1:18" x14ac:dyDescent="0.3">
      <c r="A664" s="39" t="s">
        <v>254</v>
      </c>
      <c r="B664" s="39" t="str">
        <f>INDEX('R0.1 Generation process mapping'!$B$9:$B$21,MATCH($C664,'R0.1 Generation process mapping'!$A$9:$A$21,0))</f>
        <v>POWGEN - REN</v>
      </c>
      <c r="C664" s="494" t="s">
        <v>290</v>
      </c>
      <c r="D664" s="39" t="s">
        <v>357</v>
      </c>
      <c r="E664" s="39" t="str">
        <f>INDEX('R0. Region mapping'!$C$9:$C$24,MATCH($D664,'R0. Region mapping'!$A$9:$A$24,0))</f>
        <v>LAM</v>
      </c>
      <c r="F664" s="84"/>
      <c r="G664" s="532"/>
      <c r="H664" s="68"/>
      <c r="I664" s="68">
        <v>3.065986586248107</v>
      </c>
      <c r="J664" s="68">
        <v>11.113308043998927</v>
      </c>
      <c r="K664" s="68">
        <v>11.113308043998927</v>
      </c>
      <c r="L664" s="68">
        <v>8.0473214577507903</v>
      </c>
      <c r="M664" s="68"/>
      <c r="N664" s="68"/>
      <c r="O664" s="68"/>
      <c r="P664" s="68"/>
      <c r="Q664" s="68"/>
      <c r="R664" s="58"/>
    </row>
    <row r="665" spans="1:18" x14ac:dyDescent="0.3">
      <c r="A665" s="39" t="s">
        <v>254</v>
      </c>
      <c r="B665" s="39" t="str">
        <f>INDEX('R0.1 Generation process mapping'!$B$9:$B$21,MATCH($C665,'R0.1 Generation process mapping'!$A$9:$A$21,0))</f>
        <v>POWGEN - REN</v>
      </c>
      <c r="C665" s="494" t="s">
        <v>290</v>
      </c>
      <c r="D665" s="39" t="s">
        <v>359</v>
      </c>
      <c r="E665" s="39" t="str">
        <f>INDEX('R0. Region mapping'!$C$9:$C$24,MATCH($D665,'R0. Region mapping'!$A$9:$A$24,0))</f>
        <v>ASI</v>
      </c>
      <c r="F665" s="84">
        <v>1.3698630136986301</v>
      </c>
      <c r="G665" s="532">
        <v>1.32211307810875</v>
      </c>
      <c r="H665" s="68">
        <v>1.20273823913405</v>
      </c>
      <c r="I665" s="68">
        <v>1.01173849677453</v>
      </c>
      <c r="J665" s="68">
        <v>62.64192387019402</v>
      </c>
      <c r="K665" s="68">
        <v>65.881153527654206</v>
      </c>
      <c r="L665" s="68">
        <v>65.543907362062697</v>
      </c>
      <c r="M665" s="68">
        <v>3.5764758230516098</v>
      </c>
      <c r="N665" s="68"/>
      <c r="O665" s="68"/>
      <c r="P665" s="68"/>
      <c r="Q665" s="68"/>
      <c r="R665" s="58"/>
    </row>
    <row r="666" spans="1:18" x14ac:dyDescent="0.3">
      <c r="A666" s="39" t="s">
        <v>254</v>
      </c>
      <c r="B666" s="39" t="str">
        <f>INDEX('R0.1 Generation process mapping'!$B$9:$B$21,MATCH($C666,'R0.1 Generation process mapping'!$A$9:$A$21,0))</f>
        <v>POWGEN - REN</v>
      </c>
      <c r="C666" s="494" t="s">
        <v>290</v>
      </c>
      <c r="D666" s="39" t="s">
        <v>361</v>
      </c>
      <c r="E666" s="39" t="str">
        <f>INDEX('R0. Region mapping'!$C$9:$C$24,MATCH($D666,'R0. Region mapping'!$A$9:$A$24,0))</f>
        <v>ASI</v>
      </c>
      <c r="F666" s="84">
        <v>2.96803652968037E-2</v>
      </c>
      <c r="G666" s="532">
        <v>2.8645783359023E-2</v>
      </c>
      <c r="H666" s="68">
        <v>2.6059328514571101E-2</v>
      </c>
      <c r="I666" s="68">
        <v>2.1921000763448099E-2</v>
      </c>
      <c r="J666" s="68">
        <v>1.46140005089654E-2</v>
      </c>
      <c r="K666" s="68">
        <v>7.3070002544826998E-3</v>
      </c>
      <c r="L666" s="68"/>
      <c r="M666" s="68"/>
      <c r="N666" s="68"/>
      <c r="O666" s="68"/>
      <c r="P666" s="68"/>
      <c r="Q666" s="68"/>
      <c r="R666" s="58"/>
    </row>
    <row r="667" spans="1:18" x14ac:dyDescent="0.3">
      <c r="A667" s="39" t="s">
        <v>254</v>
      </c>
      <c r="B667" s="39" t="str">
        <f>INDEX('R0.1 Generation process mapping'!$B$9:$B$21,MATCH($C667,'R0.1 Generation process mapping'!$A$9:$A$21,0))</f>
        <v>POWGEN - REN</v>
      </c>
      <c r="C667" s="494" t="s">
        <v>290</v>
      </c>
      <c r="D667" s="39" t="s">
        <v>363</v>
      </c>
      <c r="E667" s="39" t="str">
        <f>INDEX('R0. Region mapping'!$C$9:$C$24,MATCH($D667,'R0. Region mapping'!$A$9:$A$24,0))</f>
        <v>NAM</v>
      </c>
      <c r="F667" s="84">
        <v>6.79771689497717</v>
      </c>
      <c r="G667" s="532">
        <v>6.56076579793499</v>
      </c>
      <c r="H667" s="68">
        <v>5.9683880553295303</v>
      </c>
      <c r="I667" s="68">
        <v>19.397874051820491</v>
      </c>
      <c r="J667" s="68">
        <v>157.5572031323689</v>
      </c>
      <c r="K667" s="68">
        <v>199.22265468098692</v>
      </c>
      <c r="L667" s="68">
        <v>195.37200437743951</v>
      </c>
      <c r="M667" s="68">
        <v>55.539147407837106</v>
      </c>
      <c r="N667" s="68">
        <v>12.200167970165801</v>
      </c>
      <c r="O667" s="68"/>
      <c r="P667" s="68"/>
      <c r="Q667" s="68"/>
      <c r="R667" s="58"/>
    </row>
    <row r="668" spans="1:18" x14ac:dyDescent="0.3">
      <c r="A668" s="39" t="s">
        <v>254</v>
      </c>
      <c r="B668" s="39" t="str">
        <f>INDEX('R0.1 Generation process mapping'!$B$9:$B$21,MATCH($C668,'R0.1 Generation process mapping'!$A$9:$A$21,0))</f>
        <v>POWGEN - REN</v>
      </c>
      <c r="C668" s="494" t="s">
        <v>290</v>
      </c>
      <c r="D668" s="39" t="s">
        <v>365</v>
      </c>
      <c r="E668" s="39" t="str">
        <f>INDEX('R0. Region mapping'!$C$9:$C$24,MATCH($D668,'R0. Region mapping'!$A$9:$A$24,0))</f>
        <v>EUR</v>
      </c>
      <c r="F668" s="84">
        <v>2.9127853881278498</v>
      </c>
      <c r="G668" s="532">
        <v>2.8112531084185699</v>
      </c>
      <c r="H668" s="68">
        <v>2.5574224091453601</v>
      </c>
      <c r="I668" s="68">
        <v>14.34983023656523</v>
      </c>
      <c r="J668" s="68">
        <v>52.104346045369049</v>
      </c>
      <c r="K668" s="68">
        <v>66.112674624805678</v>
      </c>
      <c r="L668" s="68">
        <v>53.197039915112597</v>
      </c>
      <c r="M668" s="68">
        <v>14.7254263428727</v>
      </c>
      <c r="N668" s="68"/>
      <c r="O668" s="68"/>
      <c r="P668" s="68"/>
      <c r="Q668" s="68"/>
      <c r="R668" s="58"/>
    </row>
    <row r="669" spans="1:18" x14ac:dyDescent="0.3">
      <c r="A669" s="39" t="s">
        <v>254</v>
      </c>
      <c r="B669" s="39" t="str">
        <f>INDEX('R0.1 Generation process mapping'!$B$9:$B$21,MATCH($C669,'R0.1 Generation process mapping'!$A$9:$A$21,0))</f>
        <v>POWGEN - REN</v>
      </c>
      <c r="C669" s="494" t="s">
        <v>292</v>
      </c>
      <c r="D669" s="39" t="s">
        <v>258</v>
      </c>
      <c r="E669" s="39" t="str">
        <f>INDEX('R0. Region mapping'!$C$9:$C$24,MATCH($D669,'R0. Region mapping'!$A$9:$A$24,0))</f>
        <v>AFR</v>
      </c>
      <c r="F669" s="84"/>
      <c r="G669" s="532"/>
      <c r="H669" s="68"/>
      <c r="I669" s="68"/>
      <c r="J669" s="68">
        <v>1.0004029999999999</v>
      </c>
      <c r="K669" s="68">
        <v>7.19463469217823</v>
      </c>
      <c r="L669" s="68">
        <v>45.547684669422594</v>
      </c>
      <c r="M669" s="68">
        <v>101.44532603806891</v>
      </c>
      <c r="N669" s="68">
        <v>221.24921834670232</v>
      </c>
      <c r="O669" s="68">
        <v>317.71014775994399</v>
      </c>
      <c r="P669" s="68">
        <v>341.88825760181101</v>
      </c>
      <c r="Q669" s="68">
        <v>338.25649974899352</v>
      </c>
      <c r="R669" s="58"/>
    </row>
    <row r="670" spans="1:18" x14ac:dyDescent="0.3">
      <c r="A670" s="39" t="s">
        <v>254</v>
      </c>
      <c r="B670" s="39" t="str">
        <f>INDEX('R0.1 Generation process mapping'!$B$9:$B$21,MATCH($C670,'R0.1 Generation process mapping'!$A$9:$A$21,0))</f>
        <v>POWGEN - REN</v>
      </c>
      <c r="C670" s="494" t="s">
        <v>292</v>
      </c>
      <c r="D670" s="39" t="s">
        <v>261</v>
      </c>
      <c r="E670" s="39" t="str">
        <f>INDEX('R0. Region mapping'!$C$9:$C$24,MATCH($D670,'R0. Region mapping'!$A$9:$A$24,0))</f>
        <v>AUS</v>
      </c>
      <c r="F670" s="84"/>
      <c r="G670" s="532"/>
      <c r="H670" s="68"/>
      <c r="I670" s="68"/>
      <c r="J670" s="68">
        <v>1.0004029999999999</v>
      </c>
      <c r="K670" s="68">
        <v>7.19463469217823</v>
      </c>
      <c r="L670" s="68">
        <v>45.547684669422502</v>
      </c>
      <c r="M670" s="68">
        <v>215.3539205417795</v>
      </c>
      <c r="N670" s="68">
        <v>374.90697181087552</v>
      </c>
      <c r="O670" s="68">
        <v>336.55392183363131</v>
      </c>
      <c r="P670" s="68">
        <v>261.6417150128666</v>
      </c>
      <c r="Q670" s="68">
        <v>279.19023505328209</v>
      </c>
      <c r="R670" s="58"/>
    </row>
    <row r="671" spans="1:18" x14ac:dyDescent="0.3">
      <c r="A671" s="39" t="s">
        <v>254</v>
      </c>
      <c r="B671" s="39" t="str">
        <f>INDEX('R0.1 Generation process mapping'!$B$9:$B$21,MATCH($C671,'R0.1 Generation process mapping'!$A$9:$A$21,0))</f>
        <v>POWGEN - REN</v>
      </c>
      <c r="C671" s="494" t="s">
        <v>292</v>
      </c>
      <c r="D671" s="39" t="s">
        <v>341</v>
      </c>
      <c r="E671" s="39" t="str">
        <f>INDEX('R0. Region mapping'!$C$9:$C$24,MATCH($D671,'R0. Region mapping'!$A$9:$A$24,0))</f>
        <v>NAM</v>
      </c>
      <c r="F671" s="84"/>
      <c r="G671" s="532"/>
      <c r="H671" s="68"/>
      <c r="I671" s="68"/>
      <c r="J671" s="68">
        <v>1.0004029999999999</v>
      </c>
      <c r="K671" s="68">
        <v>7.19463469217823</v>
      </c>
      <c r="L671" s="68">
        <v>45.547684669422495</v>
      </c>
      <c r="M671" s="68">
        <v>135.4374119466454</v>
      </c>
      <c r="N671" s="68">
        <v>192.99449657627849</v>
      </c>
      <c r="O671" s="68">
        <v>181.44523710182031</v>
      </c>
      <c r="P671" s="68">
        <v>181.6406364250432</v>
      </c>
      <c r="Q671" s="68">
        <v>196.97913739418561</v>
      </c>
      <c r="R671" s="58"/>
    </row>
    <row r="672" spans="1:18" x14ac:dyDescent="0.3">
      <c r="A672" s="39" t="s">
        <v>254</v>
      </c>
      <c r="B672" s="39" t="str">
        <f>INDEX('R0.1 Generation process mapping'!$B$9:$B$21,MATCH($C672,'R0.1 Generation process mapping'!$A$9:$A$21,0))</f>
        <v>POWGEN - REN</v>
      </c>
      <c r="C672" s="494" t="s">
        <v>292</v>
      </c>
      <c r="D672" s="39" t="s">
        <v>343</v>
      </c>
      <c r="E672" s="39" t="str">
        <f>INDEX('R0. Region mapping'!$C$9:$C$24,MATCH($D672,'R0. Region mapping'!$A$9:$A$24,0))</f>
        <v>ASI</v>
      </c>
      <c r="F672" s="84"/>
      <c r="G672" s="532"/>
      <c r="H672" s="68"/>
      <c r="I672" s="68"/>
      <c r="J672" s="68">
        <v>1.0004029999999999</v>
      </c>
      <c r="K672" s="68">
        <v>12.512541216286499</v>
      </c>
      <c r="L672" s="68">
        <v>78.474760185662404</v>
      </c>
      <c r="M672" s="68">
        <v>172.62212956150239</v>
      </c>
      <c r="N672" s="68">
        <v>229.78376697305322</v>
      </c>
      <c r="O672" s="68">
        <v>237.77908015226311</v>
      </c>
      <c r="P672" s="68">
        <v>245.80572951540609</v>
      </c>
      <c r="Q672" s="68">
        <v>257.78994734226802</v>
      </c>
      <c r="R672" s="58"/>
    </row>
    <row r="673" spans="1:18" x14ac:dyDescent="0.3">
      <c r="A673" s="39" t="s">
        <v>254</v>
      </c>
      <c r="B673" s="39" t="str">
        <f>INDEX('R0.1 Generation process mapping'!$B$9:$B$21,MATCH($C673,'R0.1 Generation process mapping'!$A$9:$A$21,0))</f>
        <v>POWGEN - REN</v>
      </c>
      <c r="C673" s="494" t="s">
        <v>292</v>
      </c>
      <c r="D673" s="39" t="s">
        <v>345</v>
      </c>
      <c r="E673" s="39" t="str">
        <f>INDEX('R0. Region mapping'!$C$9:$C$24,MATCH($D673,'R0. Region mapping'!$A$9:$A$24,0))</f>
        <v>LAM</v>
      </c>
      <c r="F673" s="84"/>
      <c r="G673" s="532"/>
      <c r="H673" s="68"/>
      <c r="I673" s="68"/>
      <c r="J673" s="68">
        <v>1.0004029999999999</v>
      </c>
      <c r="K673" s="68">
        <v>7.19463469217823</v>
      </c>
      <c r="L673" s="68">
        <v>45.547684669422502</v>
      </c>
      <c r="M673" s="68">
        <v>240.8689192545275</v>
      </c>
      <c r="N673" s="68">
        <v>555.10519014261695</v>
      </c>
      <c r="O673" s="68">
        <v>672.61023728964699</v>
      </c>
      <c r="P673" s="68">
        <v>684.92877095111794</v>
      </c>
      <c r="Q673" s="68">
        <v>741.57885902181204</v>
      </c>
      <c r="R673" s="58"/>
    </row>
    <row r="674" spans="1:18" x14ac:dyDescent="0.3">
      <c r="A674" s="39" t="s">
        <v>254</v>
      </c>
      <c r="B674" s="39" t="str">
        <f>INDEX('R0.1 Generation process mapping'!$B$9:$B$21,MATCH($C674,'R0.1 Generation process mapping'!$A$9:$A$21,0))</f>
        <v>POWGEN - REN</v>
      </c>
      <c r="C674" s="494" t="s">
        <v>292</v>
      </c>
      <c r="D674" s="39" t="s">
        <v>347</v>
      </c>
      <c r="E674" s="39" t="str">
        <f>INDEX('R0. Region mapping'!$C$9:$C$24,MATCH($D674,'R0. Region mapping'!$A$9:$A$24,0))</f>
        <v>EUR</v>
      </c>
      <c r="F674" s="84"/>
      <c r="G674" s="532"/>
      <c r="H674" s="68"/>
      <c r="I674" s="68"/>
      <c r="J674" s="68">
        <v>1.0004029999999999</v>
      </c>
      <c r="K674" s="68">
        <v>7.19463469217823</v>
      </c>
      <c r="L674" s="68">
        <v>45.547684669422509</v>
      </c>
      <c r="M674" s="68">
        <v>91.138142455095092</v>
      </c>
      <c r="N674" s="68">
        <v>95.972490024776306</v>
      </c>
      <c r="O674" s="68">
        <v>98.97036123262049</v>
      </c>
      <c r="P674" s="68">
        <v>102.24524040687329</v>
      </c>
      <c r="Q674" s="68">
        <v>105.52952809775769</v>
      </c>
      <c r="R674" s="58"/>
    </row>
    <row r="675" spans="1:18" x14ac:dyDescent="0.3">
      <c r="A675" s="39" t="s">
        <v>254</v>
      </c>
      <c r="B675" s="39" t="str">
        <f>INDEX('R0.1 Generation process mapping'!$B$9:$B$21,MATCH($C675,'R0.1 Generation process mapping'!$A$9:$A$21,0))</f>
        <v>POWGEN - REN</v>
      </c>
      <c r="C675" s="494" t="s">
        <v>292</v>
      </c>
      <c r="D675" s="39" t="s">
        <v>349</v>
      </c>
      <c r="E675" s="39" t="str">
        <f>INDEX('R0. Region mapping'!$C$9:$C$24,MATCH($D675,'R0. Region mapping'!$A$9:$A$24,0))</f>
        <v>ASI</v>
      </c>
      <c r="F675" s="84"/>
      <c r="G675" s="532"/>
      <c r="H675" s="68"/>
      <c r="I675" s="68"/>
      <c r="J675" s="68">
        <v>1.0004029999999999</v>
      </c>
      <c r="K675" s="68">
        <v>14.6269332511428</v>
      </c>
      <c r="L675" s="68">
        <v>91.566518359114795</v>
      </c>
      <c r="M675" s="68">
        <v>567.95614979648929</v>
      </c>
      <c r="N675" s="68">
        <v>1063.9614533573872</v>
      </c>
      <c r="O675" s="68">
        <v>987.02186824941612</v>
      </c>
      <c r="P675" s="68">
        <v>635.13007065826673</v>
      </c>
      <c r="Q675" s="68">
        <v>641.81755850424963</v>
      </c>
      <c r="R675" s="58"/>
    </row>
    <row r="676" spans="1:18" x14ac:dyDescent="0.3">
      <c r="A676" s="39" t="s">
        <v>254</v>
      </c>
      <c r="B676" s="39" t="str">
        <f>INDEX('R0.1 Generation process mapping'!$B$9:$B$21,MATCH($C676,'R0.1 Generation process mapping'!$A$9:$A$21,0))</f>
        <v>POWGEN - REN</v>
      </c>
      <c r="C676" s="494" t="s">
        <v>292</v>
      </c>
      <c r="D676" s="39" t="s">
        <v>351</v>
      </c>
      <c r="E676" s="39" t="str">
        <f>INDEX('R0. Region mapping'!$C$9:$C$24,MATCH($D676,'R0. Region mapping'!$A$9:$A$24,0))</f>
        <v>ASI</v>
      </c>
      <c r="F676" s="84"/>
      <c r="G676" s="532"/>
      <c r="H676" s="68"/>
      <c r="I676" s="68"/>
      <c r="J676" s="68">
        <v>1.0004029999999999</v>
      </c>
      <c r="K676" s="68">
        <v>7.19463469217823</v>
      </c>
      <c r="L676" s="68">
        <v>45.547684669422495</v>
      </c>
      <c r="M676" s="68">
        <v>113.16614159937799</v>
      </c>
      <c r="N676" s="68">
        <v>162.86660822197729</v>
      </c>
      <c r="O676" s="68">
        <v>195.24509088403849</v>
      </c>
      <c r="P676" s="68">
        <v>228.27586562219071</v>
      </c>
      <c r="Q676" s="68">
        <v>258.79611514525669</v>
      </c>
      <c r="R676" s="58"/>
    </row>
    <row r="677" spans="1:18" x14ac:dyDescent="0.3">
      <c r="A677" s="39" t="s">
        <v>254</v>
      </c>
      <c r="B677" s="39" t="str">
        <f>INDEX('R0.1 Generation process mapping'!$B$9:$B$21,MATCH($C677,'R0.1 Generation process mapping'!$A$9:$A$21,0))</f>
        <v>POWGEN - REN</v>
      </c>
      <c r="C677" s="494" t="s">
        <v>292</v>
      </c>
      <c r="D677" s="39" t="s">
        <v>353</v>
      </c>
      <c r="E677" s="39" t="str">
        <f>INDEX('R0. Region mapping'!$C$9:$C$24,MATCH($D677,'R0. Region mapping'!$A$9:$A$24,0))</f>
        <v>ASI</v>
      </c>
      <c r="F677" s="84"/>
      <c r="G677" s="532"/>
      <c r="H677" s="68"/>
      <c r="I677" s="68"/>
      <c r="J677" s="68">
        <v>1.0004029999999999</v>
      </c>
      <c r="K677" s="68">
        <v>3.6247619994597202</v>
      </c>
      <c r="L677" s="68">
        <v>5.5479444067330697</v>
      </c>
      <c r="M677" s="68">
        <v>6.6621127549564303</v>
      </c>
      <c r="N677" s="68">
        <v>6.6066701285531302</v>
      </c>
      <c r="O677" s="68">
        <v>6.5472733197825699</v>
      </c>
      <c r="P677" s="68">
        <v>6.4835165419840903</v>
      </c>
      <c r="Q677" s="68">
        <v>6.4197200495195101</v>
      </c>
      <c r="R677" s="58"/>
    </row>
    <row r="678" spans="1:18" x14ac:dyDescent="0.3">
      <c r="A678" s="39" t="s">
        <v>254</v>
      </c>
      <c r="B678" s="39" t="str">
        <f>INDEX('R0.1 Generation process mapping'!$B$9:$B$21,MATCH($C678,'R0.1 Generation process mapping'!$A$9:$A$21,0))</f>
        <v>POWGEN - REN</v>
      </c>
      <c r="C678" s="494" t="s">
        <v>292</v>
      </c>
      <c r="D678" s="39" t="s">
        <v>355</v>
      </c>
      <c r="E678" s="39" t="str">
        <f>INDEX('R0. Region mapping'!$C$9:$C$24,MATCH($D678,'R0. Region mapping'!$A$9:$A$24,0))</f>
        <v>AFR</v>
      </c>
      <c r="F678" s="84"/>
      <c r="G678" s="532"/>
      <c r="H678" s="68"/>
      <c r="I678" s="68"/>
      <c r="J678" s="68">
        <v>1.0004029999999999</v>
      </c>
      <c r="K678" s="68">
        <v>7.1946346921782292</v>
      </c>
      <c r="L678" s="68">
        <v>14.345275371093491</v>
      </c>
      <c r="M678" s="68">
        <v>18.159718408185519</v>
      </c>
      <c r="N678" s="68">
        <v>20.040808132750939</v>
      </c>
      <c r="O678" s="68">
        <v>21.466364564824911</v>
      </c>
      <c r="P678" s="68">
        <v>22.84199137304163</v>
      </c>
      <c r="Q678" s="68">
        <v>62.189231351359979</v>
      </c>
      <c r="R678" s="58"/>
    </row>
    <row r="679" spans="1:18" x14ac:dyDescent="0.3">
      <c r="A679" s="39" t="s">
        <v>254</v>
      </c>
      <c r="B679" s="39" t="str">
        <f>INDEX('R0.1 Generation process mapping'!$B$9:$B$21,MATCH($C679,'R0.1 Generation process mapping'!$A$9:$A$21,0))</f>
        <v>POWGEN - REN</v>
      </c>
      <c r="C679" s="494" t="s">
        <v>292</v>
      </c>
      <c r="D679" s="39" t="s">
        <v>357</v>
      </c>
      <c r="E679" s="39" t="str">
        <f>INDEX('R0. Region mapping'!$C$9:$C$24,MATCH($D679,'R0. Region mapping'!$A$9:$A$24,0))</f>
        <v>LAM</v>
      </c>
      <c r="F679" s="84"/>
      <c r="G679" s="532"/>
      <c r="H679" s="68"/>
      <c r="I679" s="68"/>
      <c r="J679" s="68">
        <v>1.0004029999999999</v>
      </c>
      <c r="K679" s="68">
        <v>7.19463469217823</v>
      </c>
      <c r="L679" s="68">
        <v>42.257271011158096</v>
      </c>
      <c r="M679" s="68">
        <v>77.996679599187502</v>
      </c>
      <c r="N679" s="68">
        <v>71.802447907009196</v>
      </c>
      <c r="O679" s="68">
        <v>71.167154041878703</v>
      </c>
      <c r="P679" s="68">
        <v>78.366324951165296</v>
      </c>
      <c r="Q679" s="68">
        <v>85.522019597951498</v>
      </c>
      <c r="R679" s="58"/>
    </row>
    <row r="680" spans="1:18" x14ac:dyDescent="0.3">
      <c r="A680" s="39" t="s">
        <v>254</v>
      </c>
      <c r="B680" s="39" t="str">
        <f>INDEX('R0.1 Generation process mapping'!$B$9:$B$21,MATCH($C680,'R0.1 Generation process mapping'!$A$9:$A$21,0))</f>
        <v>POWGEN - REN</v>
      </c>
      <c r="C680" s="494" t="s">
        <v>292</v>
      </c>
      <c r="D680" s="39" t="s">
        <v>359</v>
      </c>
      <c r="E680" s="39" t="str">
        <f>INDEX('R0. Region mapping'!$C$9:$C$24,MATCH($D680,'R0. Region mapping'!$A$9:$A$24,0))</f>
        <v>ASI</v>
      </c>
      <c r="F680" s="84"/>
      <c r="G680" s="532"/>
      <c r="H680" s="68"/>
      <c r="I680" s="68"/>
      <c r="J680" s="68">
        <v>1.0004029999999999</v>
      </c>
      <c r="K680" s="68">
        <v>7.19463469217823</v>
      </c>
      <c r="L680" s="68">
        <v>45.547684669422495</v>
      </c>
      <c r="M680" s="68">
        <v>106.3882302384721</v>
      </c>
      <c r="N680" s="68">
        <v>155.84392187637332</v>
      </c>
      <c r="O680" s="68">
        <v>179.16417431859918</v>
      </c>
      <c r="P680" s="68">
        <v>173.88865780025159</v>
      </c>
      <c r="Q680" s="68">
        <v>150.2067547521564</v>
      </c>
      <c r="R680" s="58"/>
    </row>
    <row r="681" spans="1:18" x14ac:dyDescent="0.3">
      <c r="A681" s="39" t="s">
        <v>254</v>
      </c>
      <c r="B681" s="39" t="str">
        <f>INDEX('R0.1 Generation process mapping'!$B$9:$B$21,MATCH($C681,'R0.1 Generation process mapping'!$A$9:$A$21,0))</f>
        <v>POWGEN - REN</v>
      </c>
      <c r="C681" s="494" t="s">
        <v>292</v>
      </c>
      <c r="D681" s="39" t="s">
        <v>361</v>
      </c>
      <c r="E681" s="39" t="str">
        <f>INDEX('R0. Region mapping'!$C$9:$C$24,MATCH($D681,'R0. Region mapping'!$A$9:$A$24,0))</f>
        <v>ASI</v>
      </c>
      <c r="F681" s="84"/>
      <c r="G681" s="532"/>
      <c r="H681" s="68"/>
      <c r="I681" s="68"/>
      <c r="J681" s="68">
        <v>1.0004029999999999</v>
      </c>
      <c r="K681" s="68">
        <v>2.44771766125417</v>
      </c>
      <c r="L681" s="68">
        <v>2.79272126410629</v>
      </c>
      <c r="M681" s="68">
        <v>3.0582168816240198</v>
      </c>
      <c r="N681" s="68">
        <v>3.9983965460264601</v>
      </c>
      <c r="O681" s="68">
        <v>6.4260310128484797</v>
      </c>
      <c r="P681" s="68">
        <v>7.1035746388385599</v>
      </c>
      <c r="Q681" s="68">
        <v>4.7196824961274801</v>
      </c>
      <c r="R681" s="58"/>
    </row>
    <row r="682" spans="1:18" x14ac:dyDescent="0.3">
      <c r="A682" s="39" t="s">
        <v>254</v>
      </c>
      <c r="B682" s="39" t="str">
        <f>INDEX('R0.1 Generation process mapping'!$B$9:$B$21,MATCH($C682,'R0.1 Generation process mapping'!$A$9:$A$21,0))</f>
        <v>POWGEN - REN</v>
      </c>
      <c r="C682" s="494" t="s">
        <v>292</v>
      </c>
      <c r="D682" s="39" t="s">
        <v>363</v>
      </c>
      <c r="E682" s="39" t="str">
        <f>INDEX('R0. Region mapping'!$C$9:$C$24,MATCH($D682,'R0. Region mapping'!$A$9:$A$24,0))</f>
        <v>NAM</v>
      </c>
      <c r="F682" s="84"/>
      <c r="G682" s="532"/>
      <c r="H682" s="68"/>
      <c r="I682" s="68"/>
      <c r="J682" s="68">
        <v>1.0004029999999999</v>
      </c>
      <c r="K682" s="68">
        <v>8.1483104100280705</v>
      </c>
      <c r="L682" s="68">
        <v>51.4525933467919</v>
      </c>
      <c r="M682" s="68">
        <v>310.92935050292908</v>
      </c>
      <c r="N682" s="68">
        <v>577.89114581272497</v>
      </c>
      <c r="O682" s="68">
        <v>534.58686287596095</v>
      </c>
      <c r="P682" s="68">
        <v>381.78853921138898</v>
      </c>
      <c r="Q682" s="68">
        <v>405.42393588049003</v>
      </c>
      <c r="R682" s="58"/>
    </row>
    <row r="683" spans="1:18" x14ac:dyDescent="0.3">
      <c r="A683" s="39" t="s">
        <v>254</v>
      </c>
      <c r="B683" s="39" t="str">
        <f>INDEX('R0.1 Generation process mapping'!$B$9:$B$21,MATCH($C683,'R0.1 Generation process mapping'!$A$9:$A$21,0))</f>
        <v>POWGEN - REN</v>
      </c>
      <c r="C683" s="494" t="s">
        <v>292</v>
      </c>
      <c r="D683" s="39" t="s">
        <v>365</v>
      </c>
      <c r="E683" s="39" t="str">
        <f>INDEX('R0. Region mapping'!$C$9:$C$24,MATCH($D683,'R0. Region mapping'!$A$9:$A$24,0))</f>
        <v>EUR</v>
      </c>
      <c r="F683" s="84"/>
      <c r="G683" s="532"/>
      <c r="H683" s="68"/>
      <c r="I683" s="68"/>
      <c r="J683" s="68">
        <v>1.0004029999999999</v>
      </c>
      <c r="K683" s="68">
        <v>7.19463469217823</v>
      </c>
      <c r="L683" s="68">
        <v>45.547684669422601</v>
      </c>
      <c r="M683" s="68">
        <v>181.59722082510251</v>
      </c>
      <c r="N683" s="68">
        <v>298.06721855887201</v>
      </c>
      <c r="O683" s="68">
        <v>326.29990183813999</v>
      </c>
      <c r="P683" s="68">
        <v>349.60737497276602</v>
      </c>
      <c r="Q683" s="68">
        <v>361.53063498197696</v>
      </c>
      <c r="R683" s="58"/>
    </row>
    <row r="684" spans="1:18" x14ac:dyDescent="0.3">
      <c r="A684" s="39" t="s">
        <v>254</v>
      </c>
      <c r="B684" s="39" t="str">
        <f>INDEX('R0.1 Generation process mapping'!$B$9:$B$21,MATCH($C684,'R0.1 Generation process mapping'!$A$9:$A$21,0))</f>
        <v/>
      </c>
      <c r="C684" s="494" t="s">
        <v>296</v>
      </c>
      <c r="D684" s="39" t="s">
        <v>258</v>
      </c>
      <c r="E684" s="39" t="str">
        <f>INDEX('R0. Region mapping'!$C$9:$C$24,MATCH($D684,'R0. Region mapping'!$A$9:$A$24,0))</f>
        <v>AFR</v>
      </c>
      <c r="F684" s="84">
        <v>34.164383561643803</v>
      </c>
      <c r="G684" s="532">
        <v>34.164383561643803</v>
      </c>
      <c r="H684" s="68">
        <v>34.164383561643803</v>
      </c>
      <c r="I684" s="68">
        <v>34.164383561643803</v>
      </c>
      <c r="J684" s="68">
        <v>22.776255707762498</v>
      </c>
      <c r="K684" s="68">
        <v>11.388127853881301</v>
      </c>
      <c r="L684" s="68"/>
      <c r="M684" s="68"/>
      <c r="N684" s="68"/>
      <c r="O684" s="68"/>
      <c r="P684" s="68"/>
      <c r="Q684" s="68"/>
      <c r="R684" s="58"/>
    </row>
    <row r="685" spans="1:18" x14ac:dyDescent="0.3">
      <c r="A685" s="39" t="s">
        <v>254</v>
      </c>
      <c r="B685" s="39" t="str">
        <f>INDEX('R0.1 Generation process mapping'!$B$9:$B$21,MATCH($C685,'R0.1 Generation process mapping'!$A$9:$A$21,0))</f>
        <v/>
      </c>
      <c r="C685" s="494" t="s">
        <v>296</v>
      </c>
      <c r="D685" s="39" t="s">
        <v>261</v>
      </c>
      <c r="E685" s="39" t="str">
        <f>INDEX('R0. Region mapping'!$C$9:$C$24,MATCH($D685,'R0. Region mapping'!$A$9:$A$24,0))</f>
        <v>AUS</v>
      </c>
      <c r="F685" s="84">
        <v>28.2019121004566</v>
      </c>
      <c r="G685" s="532">
        <v>37.0010199055559</v>
      </c>
      <c r="H685" s="68">
        <v>37.0010199055559</v>
      </c>
      <c r="I685" s="68">
        <v>37.0010199055559</v>
      </c>
      <c r="J685" s="68">
        <v>27.600382538737001</v>
      </c>
      <c r="K685" s="68">
        <v>9.4006373668188701</v>
      </c>
      <c r="L685" s="68"/>
      <c r="M685" s="68"/>
      <c r="N685" s="68"/>
      <c r="O685" s="68"/>
      <c r="P685" s="68"/>
      <c r="Q685" s="68"/>
      <c r="R685" s="58"/>
    </row>
    <row r="686" spans="1:18" x14ac:dyDescent="0.3">
      <c r="A686" s="39" t="s">
        <v>254</v>
      </c>
      <c r="B686" s="39" t="str">
        <f>INDEX('R0.1 Generation process mapping'!$B$9:$B$21,MATCH($C686,'R0.1 Generation process mapping'!$A$9:$A$21,0))</f>
        <v/>
      </c>
      <c r="C686" s="494" t="s">
        <v>296</v>
      </c>
      <c r="D686" s="39" t="s">
        <v>341</v>
      </c>
      <c r="E686" s="39" t="str">
        <f>INDEX('R0. Region mapping'!$C$9:$C$24,MATCH($D686,'R0. Region mapping'!$A$9:$A$24,0))</f>
        <v>NAM</v>
      </c>
      <c r="F686" s="84">
        <v>16.260200125539999</v>
      </c>
      <c r="G686" s="532">
        <v>19.079744182950108</v>
      </c>
      <c r="H686" s="68">
        <v>19.079744182950108</v>
      </c>
      <c r="I686" s="68">
        <v>19.079744182950108</v>
      </c>
      <c r="J686" s="68">
        <v>13.659677474436808</v>
      </c>
      <c r="K686" s="68">
        <v>5.4200667085133301</v>
      </c>
      <c r="L686" s="68"/>
      <c r="M686" s="68"/>
      <c r="N686" s="68"/>
      <c r="O686" s="68"/>
      <c r="P686" s="68"/>
      <c r="Q686" s="68"/>
      <c r="R686" s="58"/>
    </row>
    <row r="687" spans="1:18" x14ac:dyDescent="0.3">
      <c r="A687" s="39" t="s">
        <v>254</v>
      </c>
      <c r="B687" s="39" t="str">
        <f>INDEX('R0.1 Generation process mapping'!$B$9:$B$21,MATCH($C687,'R0.1 Generation process mapping'!$A$9:$A$21,0))</f>
        <v/>
      </c>
      <c r="C687" s="494" t="s">
        <v>296</v>
      </c>
      <c r="D687" s="39" t="s">
        <v>343</v>
      </c>
      <c r="E687" s="39" t="str">
        <f>INDEX('R0. Region mapping'!$C$9:$C$24,MATCH($D687,'R0. Region mapping'!$A$9:$A$24,0))</f>
        <v>ASI</v>
      </c>
      <c r="F687" s="84">
        <v>319.18639921722098</v>
      </c>
      <c r="G687" s="532">
        <v>492.24754750766698</v>
      </c>
      <c r="H687" s="68">
        <v>750.61338794942503</v>
      </c>
      <c r="I687" s="68">
        <v>750.61338794942503</v>
      </c>
      <c r="J687" s="68">
        <v>644.21792154368495</v>
      </c>
      <c r="K687" s="68">
        <v>225.04140430512098</v>
      </c>
      <c r="L687" s="68"/>
      <c r="M687" s="68"/>
      <c r="N687" s="68"/>
      <c r="O687" s="68"/>
      <c r="P687" s="68"/>
      <c r="Q687" s="68"/>
      <c r="R687" s="58"/>
    </row>
    <row r="688" spans="1:18" x14ac:dyDescent="0.3">
      <c r="A688" s="39" t="s">
        <v>254</v>
      </c>
      <c r="B688" s="39" t="str">
        <f>INDEX('R0.1 Generation process mapping'!$B$9:$B$21,MATCH($C688,'R0.1 Generation process mapping'!$A$9:$A$21,0))</f>
        <v/>
      </c>
      <c r="C688" s="494" t="s">
        <v>296</v>
      </c>
      <c r="D688" s="39" t="s">
        <v>345</v>
      </c>
      <c r="E688" s="39" t="str">
        <f>INDEX('R0. Region mapping'!$C$9:$C$24,MATCH($D688,'R0. Region mapping'!$A$9:$A$24,0))</f>
        <v>LAM</v>
      </c>
      <c r="F688" s="84">
        <v>6.2599885844748799</v>
      </c>
      <c r="G688" s="532">
        <v>6.2599885844748799</v>
      </c>
      <c r="H688" s="68">
        <v>6.2599885844748799</v>
      </c>
      <c r="I688" s="68">
        <v>6.2599885844748799</v>
      </c>
      <c r="J688" s="68">
        <v>4.1733257229832503</v>
      </c>
      <c r="K688" s="68">
        <v>2.08666286149163</v>
      </c>
      <c r="L688" s="68"/>
      <c r="M688" s="68"/>
      <c r="N688" s="68"/>
      <c r="O688" s="68"/>
      <c r="P688" s="68"/>
      <c r="Q688" s="68"/>
      <c r="R688" s="58"/>
    </row>
    <row r="689" spans="1:18" x14ac:dyDescent="0.3">
      <c r="A689" s="39" t="s">
        <v>254</v>
      </c>
      <c r="B689" s="39" t="str">
        <f>INDEX('R0.1 Generation process mapping'!$B$9:$B$21,MATCH($C689,'R0.1 Generation process mapping'!$A$9:$A$21,0))</f>
        <v/>
      </c>
      <c r="C689" s="494" t="s">
        <v>296</v>
      </c>
      <c r="D689" s="39" t="s">
        <v>347</v>
      </c>
      <c r="E689" s="39" t="str">
        <f>INDEX('R0. Region mapping'!$C$9:$C$24,MATCH($D689,'R0. Region mapping'!$A$9:$A$24,0))</f>
        <v>EUR</v>
      </c>
      <c r="F689" s="84">
        <v>28.821632420091301</v>
      </c>
      <c r="G689" s="532">
        <v>52.882775586424501</v>
      </c>
      <c r="H689" s="68">
        <v>52.882775586424501</v>
      </c>
      <c r="I689" s="68">
        <v>69.261617142803303</v>
      </c>
      <c r="J689" s="68">
        <v>59.654406336106192</v>
      </c>
      <c r="K689" s="68">
        <v>25.986052363075899</v>
      </c>
      <c r="L689" s="68"/>
      <c r="M689" s="68"/>
      <c r="N689" s="68"/>
      <c r="O689" s="68"/>
      <c r="P689" s="68"/>
      <c r="Q689" s="68"/>
      <c r="R689" s="58"/>
    </row>
    <row r="690" spans="1:18" x14ac:dyDescent="0.3">
      <c r="A690" s="39" t="s">
        <v>254</v>
      </c>
      <c r="B690" s="39" t="str">
        <f>INDEX('R0.1 Generation process mapping'!$B$9:$B$21,MATCH($C690,'R0.1 Generation process mapping'!$A$9:$A$21,0))</f>
        <v/>
      </c>
      <c r="C690" s="494" t="s">
        <v>296</v>
      </c>
      <c r="D690" s="39" t="s">
        <v>349</v>
      </c>
      <c r="E690" s="39" t="str">
        <f>INDEX('R0. Region mapping'!$C$9:$C$24,MATCH($D690,'R0. Region mapping'!$A$9:$A$24,0))</f>
        <v>ASI</v>
      </c>
      <c r="F690" s="84">
        <v>33.671803652968002</v>
      </c>
      <c r="G690" s="532">
        <v>50.6176654393864</v>
      </c>
      <c r="H690" s="68">
        <v>52</v>
      </c>
      <c r="I690" s="68">
        <v>56.719838211504708</v>
      </c>
      <c r="J690" s="68">
        <v>45.495903660515403</v>
      </c>
      <c r="K690" s="68">
        <v>16.578564034259276</v>
      </c>
      <c r="L690" s="68"/>
      <c r="M690" s="68"/>
      <c r="N690" s="68"/>
      <c r="O690" s="68"/>
      <c r="P690" s="68"/>
      <c r="Q690" s="68"/>
      <c r="R690" s="58"/>
    </row>
    <row r="691" spans="1:18" x14ac:dyDescent="0.3">
      <c r="A691" s="39" t="s">
        <v>254</v>
      </c>
      <c r="B691" s="39" t="str">
        <f>INDEX('R0.1 Generation process mapping'!$B$9:$B$21,MATCH($C691,'R0.1 Generation process mapping'!$A$9:$A$21,0))</f>
        <v/>
      </c>
      <c r="C691" s="494" t="s">
        <v>296</v>
      </c>
      <c r="D691" s="39" t="s">
        <v>351</v>
      </c>
      <c r="E691" s="39" t="str">
        <f>INDEX('R0. Region mapping'!$C$9:$C$24,MATCH($D691,'R0. Region mapping'!$A$9:$A$24,0))</f>
        <v>ASI</v>
      </c>
      <c r="F691" s="84">
        <v>74.997754889160603</v>
      </c>
      <c r="G691" s="532">
        <v>149.3164370452628</v>
      </c>
      <c r="H691" s="68">
        <v>149.3164370452628</v>
      </c>
      <c r="I691" s="68">
        <v>192.85952116877661</v>
      </c>
      <c r="J691" s="68">
        <v>167.86026953905639</v>
      </c>
      <c r="K691" s="68">
        <v>68.542335753233999</v>
      </c>
      <c r="L691" s="68"/>
      <c r="M691" s="68"/>
      <c r="N691" s="68"/>
      <c r="O691" s="68"/>
      <c r="P691" s="68"/>
      <c r="Q691" s="68"/>
      <c r="R691" s="58"/>
    </row>
    <row r="692" spans="1:18" x14ac:dyDescent="0.3">
      <c r="A692" s="39" t="s">
        <v>254</v>
      </c>
      <c r="B692" s="39" t="str">
        <f>INDEX('R0.1 Generation process mapping'!$B$9:$B$21,MATCH($C692,'R0.1 Generation process mapping'!$A$9:$A$21,0))</f>
        <v/>
      </c>
      <c r="C692" s="494" t="s">
        <v>296</v>
      </c>
      <c r="D692" s="39" t="s">
        <v>353</v>
      </c>
      <c r="E692" s="39" t="str">
        <f>INDEX('R0. Region mapping'!$C$9:$C$24,MATCH($D692,'R0. Region mapping'!$A$9:$A$24,0))</f>
        <v>ASI</v>
      </c>
      <c r="F692" s="84">
        <v>45.928170003512498</v>
      </c>
      <c r="G692" s="532">
        <v>57.472490275108697</v>
      </c>
      <c r="H692" s="68">
        <v>57.472490275108697</v>
      </c>
      <c r="I692" s="68">
        <v>57.472490275108697</v>
      </c>
      <c r="J692" s="68">
        <v>42.1631002739379</v>
      </c>
      <c r="K692" s="68">
        <v>15.309390001170801</v>
      </c>
      <c r="L692" s="68"/>
      <c r="M692" s="68"/>
      <c r="N692" s="68"/>
      <c r="O692" s="68"/>
      <c r="P692" s="68"/>
      <c r="Q692" s="68"/>
      <c r="R692" s="58"/>
    </row>
    <row r="693" spans="1:18" x14ac:dyDescent="0.3">
      <c r="A693" s="39" t="s">
        <v>254</v>
      </c>
      <c r="B693" s="39" t="str">
        <f>INDEX('R0.1 Generation process mapping'!$B$9:$B$21,MATCH($C693,'R0.1 Generation process mapping'!$A$9:$A$21,0))</f>
        <v/>
      </c>
      <c r="C693" s="494" t="s">
        <v>296</v>
      </c>
      <c r="D693" s="39" t="s">
        <v>355</v>
      </c>
      <c r="E693" s="39" t="str">
        <f>INDEX('R0. Region mapping'!$C$9:$C$24,MATCH($D693,'R0. Region mapping'!$A$9:$A$24,0))</f>
        <v>AFR</v>
      </c>
      <c r="F693" s="84">
        <v>14.3734779299848</v>
      </c>
      <c r="G693" s="532">
        <v>14.3734779299848</v>
      </c>
      <c r="H693" s="68">
        <v>14.3734779299848</v>
      </c>
      <c r="I693" s="68">
        <v>14.3734779299848</v>
      </c>
      <c r="J693" s="68">
        <v>9.58231861998987</v>
      </c>
      <c r="K693" s="68">
        <v>4.7911593099949297</v>
      </c>
      <c r="L693" s="68"/>
      <c r="M693" s="68"/>
      <c r="N693" s="68"/>
      <c r="O693" s="68"/>
      <c r="P693" s="68"/>
      <c r="Q693" s="68"/>
      <c r="R693" s="58"/>
    </row>
    <row r="694" spans="1:18" x14ac:dyDescent="0.3">
      <c r="A694" s="39" t="s">
        <v>254</v>
      </c>
      <c r="B694" s="39" t="str">
        <f>INDEX('R0.1 Generation process mapping'!$B$9:$B$21,MATCH($C694,'R0.1 Generation process mapping'!$A$9:$A$21,0))</f>
        <v/>
      </c>
      <c r="C694" s="494" t="s">
        <v>296</v>
      </c>
      <c r="D694" s="39" t="s">
        <v>357</v>
      </c>
      <c r="E694" s="39" t="str">
        <f>INDEX('R0. Region mapping'!$C$9:$C$24,MATCH($D694,'R0. Region mapping'!$A$9:$A$24,0))</f>
        <v>LAM</v>
      </c>
      <c r="F694" s="84">
        <v>5.2919112850619703</v>
      </c>
      <c r="G694" s="532">
        <v>5.2919112850619703</v>
      </c>
      <c r="H694" s="68">
        <v>5.2919112850619703</v>
      </c>
      <c r="I694" s="68">
        <v>5.2919112850619703</v>
      </c>
      <c r="J694" s="68">
        <v>3.5279408567079802</v>
      </c>
      <c r="K694" s="68">
        <v>1.7639704283539901</v>
      </c>
      <c r="L694" s="68"/>
      <c r="M694" s="68"/>
      <c r="N694" s="68"/>
      <c r="O694" s="68"/>
      <c r="P694" s="68"/>
      <c r="Q694" s="68"/>
      <c r="R694" s="58"/>
    </row>
    <row r="695" spans="1:18" x14ac:dyDescent="0.3">
      <c r="A695" s="39" t="s">
        <v>254</v>
      </c>
      <c r="B695" s="39" t="str">
        <f>INDEX('R0.1 Generation process mapping'!$B$9:$B$21,MATCH($C695,'R0.1 Generation process mapping'!$A$9:$A$21,0))</f>
        <v/>
      </c>
      <c r="C695" s="494" t="s">
        <v>296</v>
      </c>
      <c r="D695" s="39" t="s">
        <v>359</v>
      </c>
      <c r="E695" s="39" t="str">
        <f>INDEX('R0. Region mapping'!$C$9:$C$24,MATCH($D695,'R0. Region mapping'!$A$9:$A$24,0))</f>
        <v>ASI</v>
      </c>
      <c r="F695" s="84">
        <v>40.628044140030397</v>
      </c>
      <c r="G695" s="532">
        <v>40.628044140030397</v>
      </c>
      <c r="H695" s="68">
        <v>40.628044140030397</v>
      </c>
      <c r="I695" s="68">
        <v>40.628044140030397</v>
      </c>
      <c r="J695" s="68">
        <v>27.085362760020299</v>
      </c>
      <c r="K695" s="68">
        <v>13.5426813800101</v>
      </c>
      <c r="L695" s="68"/>
      <c r="M695" s="68"/>
      <c r="N695" s="68"/>
      <c r="O695" s="68"/>
      <c r="P695" s="68"/>
      <c r="Q695" s="68"/>
      <c r="R695" s="58"/>
    </row>
    <row r="696" spans="1:18" x14ac:dyDescent="0.3">
      <c r="A696" s="39" t="s">
        <v>254</v>
      </c>
      <c r="B696" s="39" t="str">
        <f>INDEX('R0.1 Generation process mapping'!$B$9:$B$21,MATCH($C696,'R0.1 Generation process mapping'!$A$9:$A$21,0))</f>
        <v/>
      </c>
      <c r="C696" s="494" t="s">
        <v>296</v>
      </c>
      <c r="D696" s="39" t="s">
        <v>361</v>
      </c>
      <c r="E696" s="39" t="str">
        <f>INDEX('R0. Region mapping'!$C$9:$C$24,MATCH($D696,'R0. Region mapping'!$A$9:$A$24,0))</f>
        <v>ASI</v>
      </c>
      <c r="F696" s="84">
        <v>18.597004120726101</v>
      </c>
      <c r="G696" s="532">
        <v>31.130157646084101</v>
      </c>
      <c r="H696" s="68">
        <v>43.153805539669804</v>
      </c>
      <c r="I696" s="68">
        <v>43.153805539669804</v>
      </c>
      <c r="J696" s="68">
        <v>36.954804166094398</v>
      </c>
      <c r="K696" s="68">
        <v>11.720462642864099</v>
      </c>
      <c r="L696" s="68"/>
      <c r="M696" s="68"/>
      <c r="N696" s="68"/>
      <c r="O696" s="68"/>
      <c r="P696" s="68"/>
      <c r="Q696" s="68"/>
      <c r="R696" s="58"/>
    </row>
    <row r="697" spans="1:18" x14ac:dyDescent="0.3">
      <c r="A697" s="39" t="s">
        <v>254</v>
      </c>
      <c r="B697" s="39" t="str">
        <f>INDEX('R0.1 Generation process mapping'!$B$9:$B$21,MATCH($C697,'R0.1 Generation process mapping'!$A$9:$A$21,0))</f>
        <v/>
      </c>
      <c r="C697" s="494" t="s">
        <v>296</v>
      </c>
      <c r="D697" s="39" t="s">
        <v>363</v>
      </c>
      <c r="E697" s="39" t="str">
        <f>INDEX('R0. Region mapping'!$C$9:$C$24,MATCH($D697,'R0. Region mapping'!$A$9:$A$24,0))</f>
        <v>NAM</v>
      </c>
      <c r="F697" s="84">
        <v>304.14555376945299</v>
      </c>
      <c r="G697" s="532">
        <v>379.61322777678618</v>
      </c>
      <c r="H697" s="68">
        <v>423.090306985187</v>
      </c>
      <c r="I697" s="68">
        <v>423.090306985187</v>
      </c>
      <c r="J697" s="68">
        <v>321.70845572870297</v>
      </c>
      <c r="K697" s="68">
        <v>121.34725701982549</v>
      </c>
      <c r="L697" s="68"/>
      <c r="M697" s="68"/>
      <c r="N697" s="68"/>
      <c r="O697" s="68"/>
      <c r="P697" s="68"/>
      <c r="Q697" s="68"/>
      <c r="R697" s="58"/>
    </row>
    <row r="698" spans="1:18" x14ac:dyDescent="0.3">
      <c r="A698" s="39" t="s">
        <v>254</v>
      </c>
      <c r="B698" s="39" t="str">
        <f>INDEX('R0.1 Generation process mapping'!$B$9:$B$21,MATCH($C698,'R0.1 Generation process mapping'!$A$9:$A$21,0))</f>
        <v/>
      </c>
      <c r="C698" s="494" t="s">
        <v>296</v>
      </c>
      <c r="D698" s="39" t="s">
        <v>365</v>
      </c>
      <c r="E698" s="39" t="str">
        <f>INDEX('R0. Region mapping'!$C$9:$C$24,MATCH($D698,'R0. Region mapping'!$A$9:$A$24,0))</f>
        <v>EUR</v>
      </c>
      <c r="F698" s="84">
        <v>117.176369863014</v>
      </c>
      <c r="G698" s="532">
        <v>119.67222702922005</v>
      </c>
      <c r="H698" s="68">
        <v>119.67222702922005</v>
      </c>
      <c r="I698" s="68">
        <v>119.67222702922005</v>
      </c>
      <c r="J698" s="68">
        <v>80.613437074882057</v>
      </c>
      <c r="K698" s="68">
        <v>39.058789954338003</v>
      </c>
      <c r="L698" s="68"/>
      <c r="M698" s="68"/>
      <c r="N698" s="68"/>
      <c r="O698" s="68"/>
      <c r="P698" s="68"/>
      <c r="Q698" s="68"/>
      <c r="R698" s="58"/>
    </row>
    <row r="699" spans="1:18" x14ac:dyDescent="0.3">
      <c r="A699" s="39" t="s">
        <v>254</v>
      </c>
      <c r="B699" s="39" t="str">
        <f>INDEX('R0.1 Generation process mapping'!$B$9:$B$21,MATCH($C699,'R0.1 Generation process mapping'!$A$9:$A$21,0))</f>
        <v/>
      </c>
      <c r="C699" s="494" t="s">
        <v>297</v>
      </c>
      <c r="D699" s="39" t="s">
        <v>258</v>
      </c>
      <c r="E699" s="39" t="str">
        <f>INDEX('R0. Region mapping'!$C$9:$C$24,MATCH($D699,'R0. Region mapping'!$A$9:$A$24,0))</f>
        <v>AFR</v>
      </c>
      <c r="F699" s="84">
        <v>44.842082839408903</v>
      </c>
      <c r="G699" s="532">
        <v>62.841202426933208</v>
      </c>
      <c r="H699" s="68">
        <v>62.841202426933208</v>
      </c>
      <c r="I699" s="68">
        <v>85.669628652396199</v>
      </c>
      <c r="J699" s="68">
        <v>75.934228655872701</v>
      </c>
      <c r="K699" s="68">
        <v>30.931329030420599</v>
      </c>
      <c r="L699" s="68"/>
      <c r="M699" s="68"/>
      <c r="N699" s="68"/>
      <c r="O699" s="68"/>
      <c r="P699" s="68"/>
      <c r="Q699" s="68"/>
      <c r="R699" s="58"/>
    </row>
    <row r="700" spans="1:18" x14ac:dyDescent="0.3">
      <c r="A700" s="39" t="s">
        <v>254</v>
      </c>
      <c r="B700" s="39" t="str">
        <f>INDEX('R0.1 Generation process mapping'!$B$9:$B$21,MATCH($C700,'R0.1 Generation process mapping'!$A$9:$A$21,0))</f>
        <v/>
      </c>
      <c r="C700" s="494" t="s">
        <v>297</v>
      </c>
      <c r="D700" s="39" t="s">
        <v>261</v>
      </c>
      <c r="E700" s="39" t="str">
        <f>INDEX('R0. Region mapping'!$C$9:$C$24,MATCH($D700,'R0. Region mapping'!$A$9:$A$24,0))</f>
        <v>AUS</v>
      </c>
      <c r="F700" s="84">
        <v>17.14537546961623</v>
      </c>
      <c r="G700" s="532">
        <v>17.14537546961623</v>
      </c>
      <c r="H700" s="68">
        <v>17.14537546961623</v>
      </c>
      <c r="I700" s="68">
        <v>17.971024548315853</v>
      </c>
      <c r="J700" s="68">
        <v>15.541700358361915</v>
      </c>
      <c r="K700" s="68">
        <v>2.2257904137724629</v>
      </c>
      <c r="L700" s="68"/>
      <c r="M700" s="68">
        <v>18.793212762642799</v>
      </c>
      <c r="N700" s="68">
        <v>18.793212762642799</v>
      </c>
      <c r="O700" s="68">
        <v>18.793212762642799</v>
      </c>
      <c r="P700" s="68">
        <v>31.604433103681799</v>
      </c>
      <c r="Q700" s="68">
        <v>32.2763591414205</v>
      </c>
      <c r="R700" s="58"/>
    </row>
    <row r="701" spans="1:18" x14ac:dyDescent="0.3">
      <c r="A701" s="39" t="s">
        <v>254</v>
      </c>
      <c r="B701" s="39" t="str">
        <f>INDEX('R0.1 Generation process mapping'!$B$9:$B$21,MATCH($C701,'R0.1 Generation process mapping'!$A$9:$A$21,0))</f>
        <v/>
      </c>
      <c r="C701" s="494" t="s">
        <v>297</v>
      </c>
      <c r="D701" s="39" t="s">
        <v>341</v>
      </c>
      <c r="E701" s="39" t="str">
        <f>INDEX('R0. Region mapping'!$C$9:$C$24,MATCH($D701,'R0. Region mapping'!$A$9:$A$24,0))</f>
        <v>NAM</v>
      </c>
      <c r="F701" s="84">
        <v>9.49563606460916</v>
      </c>
      <c r="G701" s="532">
        <v>10.094034113138889</v>
      </c>
      <c r="H701" s="68">
        <v>10.094034113138889</v>
      </c>
      <c r="I701" s="68">
        <v>10.094034113138889</v>
      </c>
      <c r="J701" s="68">
        <v>8.6363395931376985</v>
      </c>
      <c r="K701" s="68">
        <v>6.18927746343092</v>
      </c>
      <c r="L701" s="68">
        <v>5.2664137974165701</v>
      </c>
      <c r="M701" s="68">
        <v>5.2664137974165701</v>
      </c>
      <c r="N701" s="68"/>
      <c r="O701" s="68"/>
      <c r="P701" s="68"/>
      <c r="Q701" s="68"/>
      <c r="R701" s="58"/>
    </row>
    <row r="702" spans="1:18" x14ac:dyDescent="0.3">
      <c r="A702" s="39" t="s">
        <v>254</v>
      </c>
      <c r="B702" s="39" t="str">
        <f>INDEX('R0.1 Generation process mapping'!$B$9:$B$21,MATCH($C702,'R0.1 Generation process mapping'!$A$9:$A$21,0))</f>
        <v/>
      </c>
      <c r="C702" s="494" t="s">
        <v>297</v>
      </c>
      <c r="D702" s="39" t="s">
        <v>343</v>
      </c>
      <c r="E702" s="39" t="str">
        <f>INDEX('R0. Region mapping'!$C$9:$C$24,MATCH($D702,'R0. Region mapping'!$A$9:$A$24,0))</f>
        <v>ASI</v>
      </c>
      <c r="F702" s="84">
        <v>70.801212499663265</v>
      </c>
      <c r="G702" s="532">
        <v>70.801212499663265</v>
      </c>
      <c r="H702" s="68">
        <v>405.77291047420869</v>
      </c>
      <c r="I702" s="68">
        <v>545.46876491673072</v>
      </c>
      <c r="J702" s="68">
        <v>996.4446068355337</v>
      </c>
      <c r="K702" s="68">
        <v>752.12461910556385</v>
      </c>
      <c r="L702" s="68">
        <v>457.46914040697499</v>
      </c>
      <c r="M702" s="68"/>
      <c r="N702" s="68"/>
      <c r="O702" s="68"/>
      <c r="P702" s="68"/>
      <c r="Q702" s="68"/>
      <c r="R702" s="58"/>
    </row>
    <row r="703" spans="1:18" x14ac:dyDescent="0.3">
      <c r="A703" s="39" t="s">
        <v>254</v>
      </c>
      <c r="B703" s="39" t="str">
        <f>INDEX('R0.1 Generation process mapping'!$B$9:$B$21,MATCH($C703,'R0.1 Generation process mapping'!$A$9:$A$21,0))</f>
        <v/>
      </c>
      <c r="C703" s="494" t="s">
        <v>297</v>
      </c>
      <c r="D703" s="39" t="s">
        <v>345</v>
      </c>
      <c r="E703" s="39" t="str">
        <f>INDEX('R0. Region mapping'!$C$9:$C$24,MATCH($D703,'R0. Region mapping'!$A$9:$A$24,0))</f>
        <v>LAM</v>
      </c>
      <c r="F703" s="84">
        <v>45.611031070240898</v>
      </c>
      <c r="G703" s="532">
        <v>54.576332275457688</v>
      </c>
      <c r="H703" s="68">
        <v>54.576332275457688</v>
      </c>
      <c r="I703" s="68">
        <v>54.576332275457688</v>
      </c>
      <c r="J703" s="68">
        <v>46.437756165138389</v>
      </c>
      <c r="K703" s="68">
        <v>5.9256360078277996</v>
      </c>
      <c r="L703" s="68"/>
      <c r="M703" s="68"/>
      <c r="N703" s="68"/>
      <c r="O703" s="68"/>
      <c r="P703" s="68"/>
      <c r="Q703" s="68"/>
      <c r="R703" s="58"/>
    </row>
    <row r="704" spans="1:18" x14ac:dyDescent="0.3">
      <c r="A704" s="39" t="s">
        <v>254</v>
      </c>
      <c r="B704" s="39" t="str">
        <f>INDEX('R0.1 Generation process mapping'!$B$9:$B$21,MATCH($C704,'R0.1 Generation process mapping'!$A$9:$A$21,0))</f>
        <v/>
      </c>
      <c r="C704" s="494" t="s">
        <v>297</v>
      </c>
      <c r="D704" s="39" t="s">
        <v>347</v>
      </c>
      <c r="E704" s="39" t="str">
        <f>INDEX('R0. Region mapping'!$C$9:$C$24,MATCH($D704,'R0. Region mapping'!$A$9:$A$24,0))</f>
        <v>EUR</v>
      </c>
      <c r="F704" s="84">
        <v>0.54403131115459902</v>
      </c>
      <c r="G704" s="532">
        <v>4.8385870481453397</v>
      </c>
      <c r="H704" s="68">
        <v>4.8385870481453397</v>
      </c>
      <c r="I704" s="68">
        <v>5.2052664515613998</v>
      </c>
      <c r="J704" s="68">
        <v>5.0239226811765336</v>
      </c>
      <c r="K704" s="68">
        <v>0.54802317380092092</v>
      </c>
      <c r="L704" s="68"/>
      <c r="M704" s="68"/>
      <c r="N704" s="68"/>
      <c r="O704" s="68"/>
      <c r="P704" s="68"/>
      <c r="Q704" s="68"/>
      <c r="R704" s="58"/>
    </row>
    <row r="705" spans="1:18" x14ac:dyDescent="0.3">
      <c r="A705" s="39" t="s">
        <v>254</v>
      </c>
      <c r="B705" s="39" t="str">
        <f>INDEX('R0.1 Generation process mapping'!$B$9:$B$21,MATCH($C705,'R0.1 Generation process mapping'!$A$9:$A$21,0))</f>
        <v/>
      </c>
      <c r="C705" s="494" t="s">
        <v>297</v>
      </c>
      <c r="D705" s="39" t="s">
        <v>349</v>
      </c>
      <c r="E705" s="39" t="str">
        <f>INDEX('R0. Region mapping'!$C$9:$C$24,MATCH($D705,'R0. Region mapping'!$A$9:$A$24,0))</f>
        <v>ASI</v>
      </c>
      <c r="F705" s="84">
        <v>36.557822622560032</v>
      </c>
      <c r="G705" s="532">
        <v>36.557822622560032</v>
      </c>
      <c r="H705" s="68">
        <v>36.557822622560032</v>
      </c>
      <c r="I705" s="68">
        <v>36.557822622560032</v>
      </c>
      <c r="J705" s="68">
        <v>31.685460228431822</v>
      </c>
      <c r="K705" s="68">
        <v>2.5815938247445098</v>
      </c>
      <c r="L705" s="68">
        <v>65.166948444079395</v>
      </c>
      <c r="M705" s="68">
        <v>140.879738077224</v>
      </c>
      <c r="N705" s="68">
        <v>140.879738077224</v>
      </c>
      <c r="O705" s="68">
        <v>75.712789633144894</v>
      </c>
      <c r="P705" s="68">
        <v>163.12415764587999</v>
      </c>
      <c r="Q705" s="68">
        <v>165.03273318126301</v>
      </c>
      <c r="R705" s="58"/>
    </row>
    <row r="706" spans="1:18" x14ac:dyDescent="0.3">
      <c r="A706" s="39" t="s">
        <v>254</v>
      </c>
      <c r="B706" s="39" t="str">
        <f>INDEX('R0.1 Generation process mapping'!$B$9:$B$21,MATCH($C706,'R0.1 Generation process mapping'!$A$9:$A$21,0))</f>
        <v/>
      </c>
      <c r="C706" s="494" t="s">
        <v>297</v>
      </c>
      <c r="D706" s="39" t="s">
        <v>351</v>
      </c>
      <c r="E706" s="39" t="str">
        <f>INDEX('R0. Region mapping'!$C$9:$C$24,MATCH($D706,'R0. Region mapping'!$A$9:$A$24,0))</f>
        <v>ASI</v>
      </c>
      <c r="F706" s="84">
        <v>32.465259791497708</v>
      </c>
      <c r="G706" s="532">
        <v>32.465259791497708</v>
      </c>
      <c r="H706" s="68">
        <v>323.16247975706113</v>
      </c>
      <c r="I706" s="68">
        <v>323.16247975706113</v>
      </c>
      <c r="J706" s="68">
        <v>405.09756789698383</v>
      </c>
      <c r="K706" s="68">
        <v>222.49543545530983</v>
      </c>
      <c r="L706" s="68">
        <v>86.455580830179798</v>
      </c>
      <c r="M706" s="68"/>
      <c r="N706" s="68"/>
      <c r="O706" s="68"/>
      <c r="P706" s="68"/>
      <c r="Q706" s="68">
        <v>14.442072858686901</v>
      </c>
      <c r="R706" s="58"/>
    </row>
    <row r="707" spans="1:18" x14ac:dyDescent="0.3">
      <c r="A707" s="39" t="s">
        <v>254</v>
      </c>
      <c r="B707" s="39" t="str">
        <f>INDEX('R0.1 Generation process mapping'!$B$9:$B$21,MATCH($C707,'R0.1 Generation process mapping'!$A$9:$A$21,0))</f>
        <v/>
      </c>
      <c r="C707" s="494" t="s">
        <v>297</v>
      </c>
      <c r="D707" s="39" t="s">
        <v>353</v>
      </c>
      <c r="E707" s="39" t="str">
        <f>INDEX('R0. Region mapping'!$C$9:$C$24,MATCH($D707,'R0. Region mapping'!$A$9:$A$24,0))</f>
        <v>ASI</v>
      </c>
      <c r="F707" s="84">
        <v>67.733036958045602</v>
      </c>
      <c r="G707" s="532">
        <v>67.733036958045602</v>
      </c>
      <c r="H707" s="68">
        <v>67.733036958045602</v>
      </c>
      <c r="I707" s="68">
        <v>67.733036958045602</v>
      </c>
      <c r="J707" s="68">
        <v>63.308814382384</v>
      </c>
      <c r="K707" s="68">
        <v>23.773874323200403</v>
      </c>
      <c r="L707" s="68">
        <v>10.822873269459601</v>
      </c>
      <c r="M707" s="68"/>
      <c r="N707" s="68">
        <v>1.9892466260377799</v>
      </c>
      <c r="O707" s="68">
        <v>1.9892466260377799</v>
      </c>
      <c r="P707" s="68">
        <v>1.9892466260377799</v>
      </c>
      <c r="Q707" s="68"/>
      <c r="R707" s="58"/>
    </row>
    <row r="708" spans="1:18" x14ac:dyDescent="0.3">
      <c r="A708" s="39" t="s">
        <v>254</v>
      </c>
      <c r="B708" s="39" t="str">
        <f>INDEX('R0.1 Generation process mapping'!$B$9:$B$21,MATCH($C708,'R0.1 Generation process mapping'!$A$9:$A$21,0))</f>
        <v/>
      </c>
      <c r="C708" s="494" t="s">
        <v>297</v>
      </c>
      <c r="D708" s="39" t="s">
        <v>355</v>
      </c>
      <c r="E708" s="39" t="str">
        <f>INDEX('R0. Region mapping'!$C$9:$C$24,MATCH($D708,'R0. Region mapping'!$A$9:$A$24,0))</f>
        <v>AFR</v>
      </c>
      <c r="F708" s="84">
        <v>77.090609812596199</v>
      </c>
      <c r="G708" s="532">
        <v>93.853042146649102</v>
      </c>
      <c r="H708" s="68">
        <v>93.853042146649102</v>
      </c>
      <c r="I708" s="68">
        <v>185.2181416966892</v>
      </c>
      <c r="J708" s="68">
        <v>162.95370758646939</v>
      </c>
      <c r="K708" s="68">
        <v>127.4587085093757</v>
      </c>
      <c r="L708" s="68">
        <v>67.545965860023159</v>
      </c>
      <c r="M708" s="68">
        <v>67.545965860023159</v>
      </c>
      <c r="N708" s="68">
        <v>52.641678994118955</v>
      </c>
      <c r="O708" s="68"/>
      <c r="P708" s="68"/>
      <c r="Q708" s="68"/>
      <c r="R708" s="58"/>
    </row>
    <row r="709" spans="1:18" x14ac:dyDescent="0.3">
      <c r="A709" s="39" t="s">
        <v>254</v>
      </c>
      <c r="B709" s="39" t="str">
        <f>INDEX('R0.1 Generation process mapping'!$B$9:$B$21,MATCH($C709,'R0.1 Generation process mapping'!$A$9:$A$21,0))</f>
        <v/>
      </c>
      <c r="C709" s="494" t="s">
        <v>297</v>
      </c>
      <c r="D709" s="39" t="s">
        <v>357</v>
      </c>
      <c r="E709" s="39" t="str">
        <f>INDEX('R0. Region mapping'!$C$9:$C$24,MATCH($D709,'R0. Region mapping'!$A$9:$A$24,0))</f>
        <v>LAM</v>
      </c>
      <c r="F709" s="84">
        <v>18.869482522028971</v>
      </c>
      <c r="G709" s="532">
        <v>18.869482522028971</v>
      </c>
      <c r="H709" s="68">
        <v>18.869482522028971</v>
      </c>
      <c r="I709" s="68">
        <v>18.869482522028971</v>
      </c>
      <c r="J709" s="68">
        <v>13.829132362921751</v>
      </c>
      <c r="K709" s="68">
        <v>4.6489872380283304</v>
      </c>
      <c r="L709" s="68">
        <v>13.934980913232099</v>
      </c>
      <c r="M709" s="68">
        <v>13.934980913232099</v>
      </c>
      <c r="N709" s="68">
        <v>13.934980913232099</v>
      </c>
      <c r="O709" s="68">
        <v>16.920471674403899</v>
      </c>
      <c r="P709" s="68">
        <v>16.920471674403899</v>
      </c>
      <c r="Q709" s="68">
        <v>27.981489351875702</v>
      </c>
      <c r="R709" s="58"/>
    </row>
    <row r="710" spans="1:18" x14ac:dyDescent="0.3">
      <c r="A710" s="39" t="s">
        <v>254</v>
      </c>
      <c r="B710" s="39" t="str">
        <f>INDEX('R0.1 Generation process mapping'!$B$9:$B$21,MATCH($C710,'R0.1 Generation process mapping'!$A$9:$A$21,0))</f>
        <v/>
      </c>
      <c r="C710" s="494" t="s">
        <v>297</v>
      </c>
      <c r="D710" s="39" t="s">
        <v>359</v>
      </c>
      <c r="E710" s="39" t="str">
        <f>INDEX('R0. Region mapping'!$C$9:$C$24,MATCH($D710,'R0. Region mapping'!$A$9:$A$24,0))</f>
        <v>ASI</v>
      </c>
      <c r="F710" s="84">
        <v>83.630302155542694</v>
      </c>
      <c r="G710" s="532">
        <v>151.26408662136589</v>
      </c>
      <c r="H710" s="68">
        <v>151.26408662136589</v>
      </c>
      <c r="I710" s="68">
        <v>151.26408662136589</v>
      </c>
      <c r="J710" s="68">
        <v>130.15421120345459</v>
      </c>
      <c r="K710" s="68">
        <v>31.725131811755201</v>
      </c>
      <c r="L710" s="68">
        <v>15.20985591969634</v>
      </c>
      <c r="M710" s="68">
        <v>79.743560089821003</v>
      </c>
      <c r="N710" s="68">
        <v>95.896718137713606</v>
      </c>
      <c r="O710" s="68">
        <v>93.421653320253697</v>
      </c>
      <c r="P710" s="68">
        <v>83.401975692922207</v>
      </c>
      <c r="Q710" s="68">
        <v>54.514026542793196</v>
      </c>
      <c r="R710" s="58"/>
    </row>
    <row r="711" spans="1:18" x14ac:dyDescent="0.3">
      <c r="A711" s="39" t="s">
        <v>254</v>
      </c>
      <c r="B711" s="39" t="str">
        <f>INDEX('R0.1 Generation process mapping'!$B$9:$B$21,MATCH($C711,'R0.1 Generation process mapping'!$A$9:$A$21,0))</f>
        <v/>
      </c>
      <c r="C711" s="494" t="s">
        <v>297</v>
      </c>
      <c r="D711" s="39" t="s">
        <v>361</v>
      </c>
      <c r="E711" s="39" t="str">
        <f>INDEX('R0. Region mapping'!$C$9:$C$24,MATCH($D711,'R0. Region mapping'!$A$9:$A$24,0))</f>
        <v>ASI</v>
      </c>
      <c r="F711" s="84">
        <v>15.761856007418761</v>
      </c>
      <c r="G711" s="532">
        <v>15.761856007418761</v>
      </c>
      <c r="H711" s="68">
        <v>15.761856007418761</v>
      </c>
      <c r="I711" s="68">
        <v>46.307729891054564</v>
      </c>
      <c r="J711" s="68">
        <v>53.268496792667257</v>
      </c>
      <c r="K711" s="68">
        <v>43.35040748065434</v>
      </c>
      <c r="L711" s="68">
        <v>12.04286349667211</v>
      </c>
      <c r="M711" s="68">
        <v>1.8444399235718101</v>
      </c>
      <c r="N711" s="68">
        <v>1.8444399235718101</v>
      </c>
      <c r="O711" s="68"/>
      <c r="P711" s="68"/>
      <c r="Q711" s="68"/>
      <c r="R711" s="58"/>
    </row>
    <row r="712" spans="1:18" x14ac:dyDescent="0.3">
      <c r="A712" s="39" t="s">
        <v>254</v>
      </c>
      <c r="B712" s="39" t="str">
        <f>INDEX('R0.1 Generation process mapping'!$B$9:$B$21,MATCH($C712,'R0.1 Generation process mapping'!$A$9:$A$21,0))</f>
        <v/>
      </c>
      <c r="C712" s="494" t="s">
        <v>297</v>
      </c>
      <c r="D712" s="39" t="s">
        <v>363</v>
      </c>
      <c r="E712" s="39" t="str">
        <f>INDEX('R0. Region mapping'!$C$9:$C$24,MATCH($D712,'R0. Region mapping'!$A$9:$A$24,0))</f>
        <v>NAM</v>
      </c>
      <c r="F712" s="84">
        <v>183.4524509571599</v>
      </c>
      <c r="G712" s="532">
        <v>183.4524509571599</v>
      </c>
      <c r="H712" s="68">
        <v>183.4524509571599</v>
      </c>
      <c r="I712" s="68">
        <v>226.7822119793081</v>
      </c>
      <c r="J712" s="68">
        <v>235.17790165905433</v>
      </c>
      <c r="K712" s="68">
        <v>121.0945532947178</v>
      </c>
      <c r="L712" s="68">
        <v>129.239270190262</v>
      </c>
      <c r="M712" s="68">
        <v>82.575369415843895</v>
      </c>
      <c r="N712" s="68">
        <v>82.575369415843895</v>
      </c>
      <c r="O712" s="68"/>
      <c r="P712" s="68"/>
      <c r="Q712" s="68"/>
      <c r="R712" s="58"/>
    </row>
    <row r="713" spans="1:18" x14ac:dyDescent="0.3">
      <c r="A713" s="39" t="s">
        <v>254</v>
      </c>
      <c r="B713" s="39" t="str">
        <f>INDEX('R0.1 Generation process mapping'!$B$9:$B$21,MATCH($C713,'R0.1 Generation process mapping'!$A$9:$A$21,0))</f>
        <v/>
      </c>
      <c r="C713" s="494" t="s">
        <v>297</v>
      </c>
      <c r="D713" s="39" t="s">
        <v>365</v>
      </c>
      <c r="E713" s="39" t="str">
        <f>INDEX('R0. Region mapping'!$C$9:$C$24,MATCH($D713,'R0. Region mapping'!$A$9:$A$24,0))</f>
        <v>EUR</v>
      </c>
      <c r="F713" s="84">
        <v>132.3308919783484</v>
      </c>
      <c r="G713" s="532">
        <v>221.5032346030537</v>
      </c>
      <c r="H713" s="68">
        <v>221.5032346030537</v>
      </c>
      <c r="I713" s="68">
        <v>243.07517548052539</v>
      </c>
      <c r="J713" s="68">
        <v>217.73119456786708</v>
      </c>
      <c r="K713" s="68">
        <v>117.3742300244572</v>
      </c>
      <c r="L713" s="68">
        <v>116.64178883519989</v>
      </c>
      <c r="M713" s="68">
        <v>116.64178883519989</v>
      </c>
      <c r="N713" s="68">
        <v>40.305470551445602</v>
      </c>
      <c r="O713" s="68"/>
      <c r="P713" s="68"/>
      <c r="Q713" s="68"/>
      <c r="R713" s="58"/>
    </row>
    <row r="714" spans="1:18" x14ac:dyDescent="0.3">
      <c r="A714" s="39" t="s">
        <v>254</v>
      </c>
      <c r="B714" s="39" t="str">
        <f>INDEX('R0.1 Generation process mapping'!$B$9:$B$21,MATCH($C714,'R0.1 Generation process mapping'!$A$9:$A$21,0))</f>
        <v/>
      </c>
      <c r="C714" s="494" t="s">
        <v>299</v>
      </c>
      <c r="D714" s="39" t="s">
        <v>343</v>
      </c>
      <c r="E714" s="39" t="str">
        <f>INDEX('R0. Region mapping'!$C$9:$C$24,MATCH($D714,'R0. Region mapping'!$A$9:$A$24,0))</f>
        <v>ASI</v>
      </c>
      <c r="F714" s="84"/>
      <c r="G714" s="532"/>
      <c r="H714" s="68"/>
      <c r="I714" s="68"/>
      <c r="J714" s="68"/>
      <c r="K714" s="68"/>
      <c r="L714" s="68"/>
      <c r="M714" s="68">
        <v>314.27330431916801</v>
      </c>
      <c r="N714" s="68">
        <v>715.37452891600299</v>
      </c>
      <c r="O714" s="68">
        <v>715.37452891600299</v>
      </c>
      <c r="P714" s="68">
        <v>401.10122459683402</v>
      </c>
      <c r="Q714" s="68"/>
      <c r="R714" s="58"/>
    </row>
    <row r="715" spans="1:18" x14ac:dyDescent="0.3">
      <c r="A715" s="39" t="s">
        <v>254</v>
      </c>
      <c r="B715" s="39" t="str">
        <f>INDEX('R0.1 Generation process mapping'!$B$9:$B$21,MATCH($C715,'R0.1 Generation process mapping'!$A$9:$A$21,0))</f>
        <v/>
      </c>
      <c r="C715" s="494" t="s">
        <v>299</v>
      </c>
      <c r="D715" s="39" t="s">
        <v>347</v>
      </c>
      <c r="E715" s="39" t="str">
        <f>INDEX('R0. Region mapping'!$C$9:$C$24,MATCH($D715,'R0. Region mapping'!$A$9:$A$24,0))</f>
        <v>EUR</v>
      </c>
      <c r="F715" s="84"/>
      <c r="G715" s="532"/>
      <c r="H715" s="68"/>
      <c r="I715" s="68"/>
      <c r="J715" s="68"/>
      <c r="K715" s="68"/>
      <c r="L715" s="68"/>
      <c r="M715" s="68">
        <v>2.1322340877321699</v>
      </c>
      <c r="N715" s="68">
        <v>4.8535651456444997</v>
      </c>
      <c r="O715" s="68">
        <v>4.8535651456444997</v>
      </c>
      <c r="P715" s="68">
        <v>2.7213310579123302</v>
      </c>
      <c r="Q715" s="68"/>
      <c r="R715" s="58"/>
    </row>
    <row r="716" spans="1:18" x14ac:dyDescent="0.3">
      <c r="A716" s="39" t="s">
        <v>254</v>
      </c>
      <c r="B716" s="39" t="str">
        <f>INDEX('R0.1 Generation process mapping'!$B$9:$B$21,MATCH($C716,'R0.1 Generation process mapping'!$A$9:$A$21,0))</f>
        <v/>
      </c>
      <c r="C716" s="494" t="s">
        <v>299</v>
      </c>
      <c r="D716" s="39" t="s">
        <v>351</v>
      </c>
      <c r="E716" s="39" t="str">
        <f>INDEX('R0. Region mapping'!$C$9:$C$24,MATCH($D716,'R0. Region mapping'!$A$9:$A$24,0))</f>
        <v>ASI</v>
      </c>
      <c r="F716" s="84"/>
      <c r="G716" s="532"/>
      <c r="H716" s="68"/>
      <c r="I716" s="68"/>
      <c r="J716" s="68"/>
      <c r="K716" s="68"/>
      <c r="L716" s="68"/>
      <c r="M716" s="68">
        <v>154.37875789040299</v>
      </c>
      <c r="N716" s="68">
        <v>351.40952057552499</v>
      </c>
      <c r="O716" s="68">
        <v>351.40952057552499</v>
      </c>
      <c r="P716" s="68">
        <v>197.030762685121</v>
      </c>
      <c r="Q716" s="68"/>
      <c r="R716" s="58"/>
    </row>
    <row r="717" spans="1:18" x14ac:dyDescent="0.3">
      <c r="A717" s="39" t="s">
        <v>254</v>
      </c>
      <c r="B717" s="39" t="str">
        <f>INDEX('R0.1 Generation process mapping'!$B$9:$B$21,MATCH($C717,'R0.1 Generation process mapping'!$A$9:$A$21,0))</f>
        <v/>
      </c>
      <c r="C717" s="494" t="s">
        <v>299</v>
      </c>
      <c r="D717" s="39" t="s">
        <v>353</v>
      </c>
      <c r="E717" s="39" t="str">
        <f>INDEX('R0. Region mapping'!$C$9:$C$24,MATCH($D717,'R0. Region mapping'!$A$9:$A$24,0))</f>
        <v>ASI</v>
      </c>
      <c r="F717" s="84"/>
      <c r="G717" s="532"/>
      <c r="H717" s="68"/>
      <c r="I717" s="68"/>
      <c r="J717" s="68"/>
      <c r="K717" s="68">
        <v>3.5698726927185098</v>
      </c>
      <c r="L717" s="68">
        <v>16.792438457009201</v>
      </c>
      <c r="M717" s="68">
        <v>27.853208912732299</v>
      </c>
      <c r="N717" s="68">
        <v>24.283336220013801</v>
      </c>
      <c r="O717" s="68">
        <v>12.9142734937511</v>
      </c>
      <c r="P717" s="68">
        <v>4.2190947956783704</v>
      </c>
      <c r="Q717" s="68">
        <v>4.2190947956783704</v>
      </c>
      <c r="R717" s="58"/>
    </row>
    <row r="718" spans="1:18" x14ac:dyDescent="0.3">
      <c r="A718" s="39" t="s">
        <v>254</v>
      </c>
      <c r="B718" s="39" t="str">
        <f>INDEX('R0.1 Generation process mapping'!$B$9:$B$21,MATCH($C718,'R0.1 Generation process mapping'!$A$9:$A$21,0))</f>
        <v/>
      </c>
      <c r="C718" s="494" t="s">
        <v>299</v>
      </c>
      <c r="D718" s="39" t="s">
        <v>355</v>
      </c>
      <c r="E718" s="39" t="str">
        <f>INDEX('R0. Region mapping'!$C$9:$C$24,MATCH($D718,'R0. Region mapping'!$A$9:$A$24,0))</f>
        <v>AFR</v>
      </c>
      <c r="F718" s="84"/>
      <c r="G718" s="532"/>
      <c r="H718" s="68"/>
      <c r="I718" s="68"/>
      <c r="J718" s="68"/>
      <c r="K718" s="68"/>
      <c r="L718" s="68">
        <v>31.202409298329101</v>
      </c>
      <c r="M718" s="68">
        <v>183.87662431452901</v>
      </c>
      <c r="N718" s="68">
        <v>327.90647332490198</v>
      </c>
      <c r="O718" s="68">
        <v>296.70406402657301</v>
      </c>
      <c r="P718" s="68">
        <v>156.87412480184901</v>
      </c>
      <c r="Q718" s="68">
        <v>66.975025478267497</v>
      </c>
      <c r="R718" s="58"/>
    </row>
    <row r="719" spans="1:18" x14ac:dyDescent="0.3">
      <c r="A719" s="39" t="s">
        <v>254</v>
      </c>
      <c r="B719" s="39" t="str">
        <f>INDEX('R0.1 Generation process mapping'!$B$9:$B$21,MATCH($C719,'R0.1 Generation process mapping'!$A$9:$A$21,0))</f>
        <v/>
      </c>
      <c r="C719" s="494" t="s">
        <v>299</v>
      </c>
      <c r="D719" s="39" t="s">
        <v>361</v>
      </c>
      <c r="E719" s="39" t="str">
        <f>INDEX('R0. Region mapping'!$C$9:$C$24,MATCH($D719,'R0. Region mapping'!$A$9:$A$24,0))</f>
        <v>ASI</v>
      </c>
      <c r="F719" s="84"/>
      <c r="G719" s="532"/>
      <c r="H719" s="68"/>
      <c r="I719" s="68"/>
      <c r="J719" s="68"/>
      <c r="K719" s="68">
        <v>4.7469170309240596</v>
      </c>
      <c r="L719" s="68">
        <v>38.114281336421399</v>
      </c>
      <c r="M719" s="68">
        <v>72.968205591213604</v>
      </c>
      <c r="N719" s="68">
        <v>68.221288560289594</v>
      </c>
      <c r="O719" s="68">
        <v>46.019855593092402</v>
      </c>
      <c r="P719" s="68">
        <v>33.517026868363097</v>
      </c>
      <c r="Q719" s="68">
        <v>43.855192421272797</v>
      </c>
      <c r="R719" s="58"/>
    </row>
    <row r="720" spans="1:18" x14ac:dyDescent="0.3">
      <c r="A720" s="39" t="s">
        <v>254</v>
      </c>
      <c r="B720" s="39" t="str">
        <f>INDEX('R0.1 Generation process mapping'!$B$9:$B$21,MATCH($C720,'R0.1 Generation process mapping'!$A$9:$A$21,0))</f>
        <v/>
      </c>
      <c r="C720" s="494" t="s">
        <v>299</v>
      </c>
      <c r="D720" s="39" t="s">
        <v>363</v>
      </c>
      <c r="E720" s="39" t="str">
        <f>INDEX('R0. Region mapping'!$C$9:$C$24,MATCH($D720,'R0. Region mapping'!$A$9:$A$24,0))</f>
        <v>NAM</v>
      </c>
      <c r="F720" s="84"/>
      <c r="G720" s="532"/>
      <c r="H720" s="68"/>
      <c r="I720" s="68"/>
      <c r="J720" s="68"/>
      <c r="K720" s="68"/>
      <c r="L720" s="68"/>
      <c r="M720" s="68">
        <v>8.6519487493383007</v>
      </c>
      <c r="N720" s="68">
        <v>88.218548934256006</v>
      </c>
      <c r="O720" s="68">
        <v>175.67482104168101</v>
      </c>
      <c r="P720" s="68">
        <v>179.194544173835</v>
      </c>
      <c r="Q720" s="68">
        <v>115.1624244235</v>
      </c>
      <c r="R720" s="58"/>
    </row>
    <row r="721" spans="1:18" x14ac:dyDescent="0.3">
      <c r="A721" s="39" t="s">
        <v>254</v>
      </c>
      <c r="B721" s="39" t="str">
        <f>INDEX('R0.1 Generation process mapping'!$B$9:$B$21,MATCH($C721,'R0.1 Generation process mapping'!$A$9:$A$21,0))</f>
        <v/>
      </c>
      <c r="C721" s="494" t="s">
        <v>299</v>
      </c>
      <c r="D721" s="39" t="s">
        <v>365</v>
      </c>
      <c r="E721" s="39" t="str">
        <f>INDEX('R0. Region mapping'!$C$9:$C$24,MATCH($D721,'R0. Region mapping'!$A$9:$A$24,0))</f>
        <v>EUR</v>
      </c>
      <c r="F721" s="84"/>
      <c r="G721" s="532"/>
      <c r="H721" s="68"/>
      <c r="I721" s="68"/>
      <c r="J721" s="68"/>
      <c r="K721" s="68"/>
      <c r="L721" s="68"/>
      <c r="M721" s="68">
        <v>101.422440298551</v>
      </c>
      <c r="N721" s="68">
        <v>263.62606174282399</v>
      </c>
      <c r="O721" s="68">
        <v>305.43708490800202</v>
      </c>
      <c r="P721" s="68">
        <v>277.61889349499302</v>
      </c>
      <c r="Q721" s="68">
        <v>264.31011419120102</v>
      </c>
      <c r="R721" s="58"/>
    </row>
    <row r="722" spans="1:18" x14ac:dyDescent="0.3">
      <c r="A722" s="39" t="s">
        <v>254</v>
      </c>
      <c r="B722" s="39" t="str">
        <f>INDEX('R0.1 Generation process mapping'!$B$9:$B$21,MATCH($C722,'R0.1 Generation process mapping'!$A$9:$A$21,0))</f>
        <v>POWGEN - REN</v>
      </c>
      <c r="C722" s="494" t="s">
        <v>373</v>
      </c>
      <c r="D722" s="39" t="s">
        <v>258</v>
      </c>
      <c r="E722" s="39" t="str">
        <f>INDEX('R0. Region mapping'!$C$9:$C$24,MATCH($D722,'R0. Region mapping'!$A$9:$A$24,0))</f>
        <v>AFR</v>
      </c>
      <c r="F722" s="84">
        <v>0.50627853881278495</v>
      </c>
      <c r="G722" s="532">
        <v>0.488630958451025</v>
      </c>
      <c r="H722" s="68">
        <v>0.50453922976884724</v>
      </c>
      <c r="I722" s="68">
        <v>3.0366546718745879</v>
      </c>
      <c r="J722" s="68">
        <v>4.663711031583059</v>
      </c>
      <c r="K722" s="68">
        <v>6.2907673912915287</v>
      </c>
      <c r="L722" s="68">
        <v>12.526286058694311</v>
      </c>
      <c r="M722" s="68">
        <v>36.193308576</v>
      </c>
      <c r="N722" s="68">
        <v>36.193308576</v>
      </c>
      <c r="O722" s="68">
        <v>36.193308576</v>
      </c>
      <c r="P722" s="68">
        <v>36.193308576</v>
      </c>
      <c r="Q722" s="68">
        <v>36.193308576</v>
      </c>
      <c r="R722" s="58"/>
    </row>
    <row r="723" spans="1:18" x14ac:dyDescent="0.3">
      <c r="A723" s="39" t="s">
        <v>254</v>
      </c>
      <c r="B723" s="39" t="str">
        <f>INDEX('R0.1 Generation process mapping'!$B$9:$B$21,MATCH($C723,'R0.1 Generation process mapping'!$A$9:$A$21,0))</f>
        <v>POWGEN - REN</v>
      </c>
      <c r="C723" s="494" t="s">
        <v>373</v>
      </c>
      <c r="D723" s="39" t="s">
        <v>261</v>
      </c>
      <c r="E723" s="39" t="str">
        <f>INDEX('R0. Region mapping'!$C$9:$C$24,MATCH($D723,'R0. Region mapping'!$A$9:$A$24,0))</f>
        <v>AUS</v>
      </c>
      <c r="F723" s="84">
        <v>1.6124429223744301</v>
      </c>
      <c r="G723" s="532">
        <v>1.58760486902384</v>
      </c>
      <c r="H723" s="68">
        <v>1.5031861356473701</v>
      </c>
      <c r="I723" s="68">
        <v>4.8699665570100095</v>
      </c>
      <c r="J723" s="68">
        <v>6.7749216220066728</v>
      </c>
      <c r="K723" s="68">
        <v>6.487570110103337</v>
      </c>
      <c r="L723" s="68">
        <v>6.0289002201807795</v>
      </c>
      <c r="M723" s="68">
        <v>2.4115372345899999</v>
      </c>
      <c r="N723" s="68">
        <v>0.109615328845</v>
      </c>
      <c r="O723" s="68"/>
      <c r="P723" s="68"/>
      <c r="Q723" s="68"/>
      <c r="R723" s="58"/>
    </row>
    <row r="724" spans="1:18" x14ac:dyDescent="0.3">
      <c r="A724" s="39" t="s">
        <v>254</v>
      </c>
      <c r="B724" s="39" t="str">
        <f>INDEX('R0.1 Generation process mapping'!$B$9:$B$21,MATCH($C724,'R0.1 Generation process mapping'!$A$9:$A$21,0))</f>
        <v>POWGEN - REN</v>
      </c>
      <c r="C724" s="494" t="s">
        <v>373</v>
      </c>
      <c r="D724" s="39" t="s">
        <v>341</v>
      </c>
      <c r="E724" s="39" t="str">
        <f>INDEX('R0. Region mapping'!$C$9:$C$24,MATCH($D724,'R0. Region mapping'!$A$9:$A$24,0))</f>
        <v>NAM</v>
      </c>
      <c r="F724" s="84"/>
      <c r="G724" s="532"/>
      <c r="H724" s="68"/>
      <c r="I724" s="68">
        <v>4.0000000000000002E-4</v>
      </c>
      <c r="J724" s="68">
        <v>8.0000000000000004E-4</v>
      </c>
      <c r="K724" s="68">
        <v>8.0000000000000004E-4</v>
      </c>
      <c r="L724" s="68">
        <v>8.0000000000000004E-4</v>
      </c>
      <c r="M724" s="68">
        <v>4.0000000000000002E-4</v>
      </c>
      <c r="N724" s="68"/>
      <c r="O724" s="68"/>
      <c r="P724" s="68"/>
      <c r="Q724" s="68"/>
      <c r="R724" s="58"/>
    </row>
    <row r="725" spans="1:18" x14ac:dyDescent="0.3">
      <c r="A725" s="39" t="s">
        <v>254</v>
      </c>
      <c r="B725" s="39" t="str">
        <f>INDEX('R0.1 Generation process mapping'!$B$9:$B$21,MATCH($C725,'R0.1 Generation process mapping'!$A$9:$A$21,0))</f>
        <v>POWGEN - REN</v>
      </c>
      <c r="C725" s="494" t="s">
        <v>373</v>
      </c>
      <c r="D725" s="39" t="s">
        <v>343</v>
      </c>
      <c r="E725" s="39" t="str">
        <f>INDEX('R0. Region mapping'!$C$9:$C$24,MATCH($D725,'R0. Region mapping'!$A$9:$A$24,0))</f>
        <v>ASI</v>
      </c>
      <c r="F725" s="84"/>
      <c r="G725" s="532"/>
      <c r="H725" s="68"/>
      <c r="I725" s="68">
        <v>0.50740201980150024</v>
      </c>
      <c r="J725" s="68">
        <v>1.475300942751179</v>
      </c>
      <c r="K725" s="68">
        <v>5.3171786145546651</v>
      </c>
      <c r="L725" s="68">
        <v>6.8172204480000005</v>
      </c>
      <c r="M725" s="68">
        <v>6.8172204480000005</v>
      </c>
      <c r="N725" s="68">
        <v>6.8172204480000005</v>
      </c>
      <c r="O725" s="68">
        <v>6.8172204480000005</v>
      </c>
      <c r="P725" s="68">
        <v>6.8172204480000005</v>
      </c>
      <c r="Q725" s="68">
        <v>6.8172204480000005</v>
      </c>
      <c r="R725" s="58"/>
    </row>
    <row r="726" spans="1:18" x14ac:dyDescent="0.3">
      <c r="A726" s="39" t="s">
        <v>254</v>
      </c>
      <c r="B726" s="39" t="str">
        <f>INDEX('R0.1 Generation process mapping'!$B$9:$B$21,MATCH($C726,'R0.1 Generation process mapping'!$A$9:$A$21,0))</f>
        <v>POWGEN - REN</v>
      </c>
      <c r="C726" s="494" t="s">
        <v>373</v>
      </c>
      <c r="D726" s="39" t="s">
        <v>345</v>
      </c>
      <c r="E726" s="39" t="str">
        <f>INDEX('R0. Region mapping'!$C$9:$C$24,MATCH($D726,'R0. Region mapping'!$A$9:$A$24,0))</f>
        <v>LAM</v>
      </c>
      <c r="F726" s="84">
        <v>1.287100456621</v>
      </c>
      <c r="G726" s="532">
        <v>1.28264541297301</v>
      </c>
      <c r="H726" s="68">
        <v>1.2497978038530302</v>
      </c>
      <c r="I726" s="68">
        <v>1.1956383631360641</v>
      </c>
      <c r="J726" s="68">
        <v>0.87876748671570903</v>
      </c>
      <c r="K726" s="68">
        <v>0.56189661029535498</v>
      </c>
      <c r="L726" s="68">
        <v>0.16172351541763499</v>
      </c>
      <c r="M726" s="68"/>
      <c r="N726" s="68"/>
      <c r="O726" s="68"/>
      <c r="P726" s="68"/>
      <c r="Q726" s="68"/>
      <c r="R726" s="58"/>
    </row>
    <row r="727" spans="1:18" x14ac:dyDescent="0.3">
      <c r="A727" s="39" t="s">
        <v>254</v>
      </c>
      <c r="B727" s="39" t="str">
        <f>INDEX('R0.1 Generation process mapping'!$B$9:$B$21,MATCH($C727,'R0.1 Generation process mapping'!$A$9:$A$21,0))</f>
        <v>POWGEN - REN</v>
      </c>
      <c r="C727" s="494" t="s">
        <v>373</v>
      </c>
      <c r="D727" s="39" t="s">
        <v>347</v>
      </c>
      <c r="E727" s="39" t="str">
        <f>INDEX('R0. Region mapping'!$C$9:$C$24,MATCH($D727,'R0. Region mapping'!$A$9:$A$24,0))</f>
        <v>EUR</v>
      </c>
      <c r="F727" s="84"/>
      <c r="G727" s="532"/>
      <c r="H727" s="68"/>
      <c r="I727" s="68">
        <v>8.0000000000000004E-4</v>
      </c>
      <c r="J727" s="68">
        <v>8.0000000000000004E-4</v>
      </c>
      <c r="K727" s="68">
        <v>8.0000000000000004E-4</v>
      </c>
      <c r="L727" s="68">
        <v>8.6519375121192903E-4</v>
      </c>
      <c r="M727" s="68">
        <v>1.2000000000000001E-3</v>
      </c>
      <c r="N727" s="68">
        <v>1.2000000000000001E-3</v>
      </c>
      <c r="O727" s="68">
        <v>1.2000000000000001E-3</v>
      </c>
      <c r="P727" s="68">
        <v>1.2000000000000001E-3</v>
      </c>
      <c r="Q727" s="68">
        <v>1.2000000000000001E-3</v>
      </c>
      <c r="R727" s="58"/>
    </row>
    <row r="728" spans="1:18" x14ac:dyDescent="0.3">
      <c r="A728" s="39" t="s">
        <v>254</v>
      </c>
      <c r="B728" s="39" t="str">
        <f>INDEX('R0.1 Generation process mapping'!$B$9:$B$21,MATCH($C728,'R0.1 Generation process mapping'!$A$9:$A$21,0))</f>
        <v>POWGEN - REN</v>
      </c>
      <c r="C728" s="494" t="s">
        <v>373</v>
      </c>
      <c r="D728" s="39" t="s">
        <v>349</v>
      </c>
      <c r="E728" s="39" t="str">
        <f>INDEX('R0. Region mapping'!$C$9:$C$24,MATCH($D728,'R0. Region mapping'!$A$9:$A$24,0))</f>
        <v>ASI</v>
      </c>
      <c r="F728" s="84">
        <v>0.23401826484018301</v>
      </c>
      <c r="G728" s="532">
        <v>0.225860984176912</v>
      </c>
      <c r="H728" s="68">
        <v>0.21845256029651078</v>
      </c>
      <c r="I728" s="68">
        <v>0.72933532695064773</v>
      </c>
      <c r="J728" s="68">
        <v>1.0254918349670981</v>
      </c>
      <c r="K728" s="68">
        <v>1.3216483429835484</v>
      </c>
      <c r="L728" s="68">
        <v>1.6178048509999998</v>
      </c>
      <c r="M728" s="68">
        <v>1.0881699299666698</v>
      </c>
      <c r="N728" s="68">
        <v>0.75124669697777802</v>
      </c>
      <c r="O728" s="68">
        <v>0.41432346398888897</v>
      </c>
      <c r="P728" s="68">
        <v>7.7400231E-2</v>
      </c>
      <c r="Q728" s="68">
        <v>7.7400231E-2</v>
      </c>
      <c r="R728" s="58"/>
    </row>
    <row r="729" spans="1:18" x14ac:dyDescent="0.3">
      <c r="A729" s="39" t="s">
        <v>254</v>
      </c>
      <c r="B729" s="39" t="str">
        <f>INDEX('R0.1 Generation process mapping'!$B$9:$B$21,MATCH($C729,'R0.1 Generation process mapping'!$A$9:$A$21,0))</f>
        <v>POWGEN - REN</v>
      </c>
      <c r="C729" s="494" t="s">
        <v>373</v>
      </c>
      <c r="D729" s="39" t="s">
        <v>351</v>
      </c>
      <c r="E729" s="39" t="str">
        <f>INDEX('R0. Region mapping'!$C$9:$C$24,MATCH($D729,'R0. Region mapping'!$A$9:$A$24,0))</f>
        <v>ASI</v>
      </c>
      <c r="F729" s="84"/>
      <c r="G729" s="532"/>
      <c r="H729" s="68"/>
      <c r="I729" s="68">
        <v>4.0000000000000002E-4</v>
      </c>
      <c r="J729" s="68">
        <v>8.0000000000000004E-4</v>
      </c>
      <c r="K729" s="68">
        <v>8.6519375121192903E-4</v>
      </c>
      <c r="L729" s="68">
        <v>1.2000000000000001E-3</v>
      </c>
      <c r="M729" s="68">
        <v>1.2000000000000001E-3</v>
      </c>
      <c r="N729" s="68">
        <v>1.2000000000000001E-3</v>
      </c>
      <c r="O729" s="68">
        <v>1.2000000000000001E-3</v>
      </c>
      <c r="P729" s="68">
        <v>1.2000000000000001E-3</v>
      </c>
      <c r="Q729" s="68">
        <v>1.2000000000000001E-3</v>
      </c>
      <c r="R729" s="58"/>
    </row>
    <row r="730" spans="1:18" x14ac:dyDescent="0.3">
      <c r="A730" s="39" t="s">
        <v>254</v>
      </c>
      <c r="B730" s="39" t="str">
        <f>INDEX('R0.1 Generation process mapping'!$B$9:$B$21,MATCH($C730,'R0.1 Generation process mapping'!$A$9:$A$21,0))</f>
        <v>POWGEN - REN</v>
      </c>
      <c r="C730" s="494" t="s">
        <v>373</v>
      </c>
      <c r="D730" s="39" t="s">
        <v>353</v>
      </c>
      <c r="E730" s="39" t="str">
        <f>INDEX('R0. Region mapping'!$C$9:$C$24,MATCH($D730,'R0. Region mapping'!$A$9:$A$24,0))</f>
        <v>ASI</v>
      </c>
      <c r="F730" s="84">
        <v>1.7277397260273999</v>
      </c>
      <c r="G730" s="532">
        <v>3.0649297864313256</v>
      </c>
      <c r="H730" s="68">
        <v>3.0594591596633753</v>
      </c>
      <c r="I730" s="68">
        <v>10.555033013506877</v>
      </c>
      <c r="J730" s="68">
        <v>16.171982747337957</v>
      </c>
      <c r="K730" s="68">
        <v>21.788932481168981</v>
      </c>
      <c r="L730" s="68">
        <v>29.239064424403217</v>
      </c>
      <c r="M730" s="68">
        <v>38.6534768100341</v>
      </c>
      <c r="N730" s="68">
        <v>41.249435321152397</v>
      </c>
      <c r="O730" s="68">
        <v>54.686314920756601</v>
      </c>
      <c r="P730" s="68">
        <v>53.393320238467297</v>
      </c>
      <c r="Q730" s="68">
        <v>45.929074728798895</v>
      </c>
      <c r="R730" s="58"/>
    </row>
    <row r="731" spans="1:18" x14ac:dyDescent="0.3">
      <c r="A731" s="39" t="s">
        <v>254</v>
      </c>
      <c r="B731" s="39" t="str">
        <f>INDEX('R0.1 Generation process mapping'!$B$9:$B$21,MATCH($C731,'R0.1 Generation process mapping'!$A$9:$A$21,0))</f>
        <v>POWGEN - REN</v>
      </c>
      <c r="C731" s="494" t="s">
        <v>373</v>
      </c>
      <c r="D731" s="39" t="s">
        <v>355</v>
      </c>
      <c r="E731" s="39" t="str">
        <f>INDEX('R0. Region mapping'!$C$9:$C$24,MATCH($D731,'R0. Region mapping'!$A$9:$A$24,0))</f>
        <v>AFR</v>
      </c>
      <c r="F731" s="84">
        <v>5.3652968036529698E-2</v>
      </c>
      <c r="G731" s="532">
        <v>5.1882762225926006E-2</v>
      </c>
      <c r="H731" s="68">
        <v>4.72072476994169E-2</v>
      </c>
      <c r="I731" s="68">
        <v>4.0126424457002201E-2</v>
      </c>
      <c r="J731" s="68">
        <v>2.7317616304668103E-2</v>
      </c>
      <c r="K731" s="68">
        <v>1.4174001903546028E-2</v>
      </c>
      <c r="L731" s="68">
        <v>1.2000000000000001E-3</v>
      </c>
      <c r="M731" s="68">
        <v>1.2000000000000001E-3</v>
      </c>
      <c r="N731" s="68">
        <v>1.2000000000000001E-3</v>
      </c>
      <c r="O731" s="68">
        <v>1.2000000000000001E-3</v>
      </c>
      <c r="P731" s="68">
        <v>1.2000000000000001E-3</v>
      </c>
      <c r="Q731" s="68">
        <v>1.2000000000000001E-3</v>
      </c>
      <c r="R731" s="58"/>
    </row>
    <row r="732" spans="1:18" x14ac:dyDescent="0.3">
      <c r="A732" s="39" t="s">
        <v>254</v>
      </c>
      <c r="B732" s="39" t="str">
        <f>INDEX('R0.1 Generation process mapping'!$B$9:$B$21,MATCH($C732,'R0.1 Generation process mapping'!$A$9:$A$21,0))</f>
        <v>POWGEN - REN</v>
      </c>
      <c r="C732" s="494" t="s">
        <v>373</v>
      </c>
      <c r="D732" s="39" t="s">
        <v>357</v>
      </c>
      <c r="E732" s="39" t="str">
        <f>INDEX('R0. Region mapping'!$C$9:$C$24,MATCH($D732,'R0. Region mapping'!$A$9:$A$24,0))</f>
        <v>LAM</v>
      </c>
      <c r="F732" s="84">
        <v>4.1660958904109604</v>
      </c>
      <c r="G732" s="532">
        <v>4.1156612432426849</v>
      </c>
      <c r="H732" s="68">
        <v>3.9407102253219852</v>
      </c>
      <c r="I732" s="68">
        <v>3.6566797746338633</v>
      </c>
      <c r="J732" s="68">
        <v>3.2898088291159882</v>
      </c>
      <c r="K732" s="68">
        <v>4.8408521816219707</v>
      </c>
      <c r="L732" s="68">
        <v>3.6186973564366101</v>
      </c>
      <c r="M732" s="68">
        <v>3.2354722091984578</v>
      </c>
      <c r="N732" s="68">
        <v>2.5766932536111491</v>
      </c>
      <c r="O732" s="68"/>
      <c r="P732" s="68"/>
      <c r="Q732" s="68">
        <v>7.9018555140897107</v>
      </c>
      <c r="R732" s="58"/>
    </row>
    <row r="733" spans="1:18" x14ac:dyDescent="0.3">
      <c r="A733" s="39" t="s">
        <v>254</v>
      </c>
      <c r="B733" s="39" t="str">
        <f>INDEX('R0.1 Generation process mapping'!$B$9:$B$21,MATCH($C733,'R0.1 Generation process mapping'!$A$9:$A$21,0))</f>
        <v>POWGEN - REN</v>
      </c>
      <c r="C733" s="494" t="s">
        <v>373</v>
      </c>
      <c r="D733" s="39" t="s">
        <v>359</v>
      </c>
      <c r="E733" s="39" t="str">
        <f>INDEX('R0. Region mapping'!$C$9:$C$24,MATCH($D733,'R0. Region mapping'!$A$9:$A$24,0))</f>
        <v>ASI</v>
      </c>
      <c r="F733" s="84">
        <v>9.4223744292237406</v>
      </c>
      <c r="G733" s="532">
        <v>9.0939344555913504</v>
      </c>
      <c r="H733" s="68">
        <v>9.3813477881770293</v>
      </c>
      <c r="I733" s="68">
        <v>55.23316044640378</v>
      </c>
      <c r="J733" s="68">
        <v>84.156515632935921</v>
      </c>
      <c r="K733" s="68">
        <v>114.65887377147645</v>
      </c>
      <c r="L733" s="68">
        <v>209.3752029718583</v>
      </c>
      <c r="M733" s="68">
        <v>505.61425089311001</v>
      </c>
      <c r="N733" s="68">
        <v>505.61425089311001</v>
      </c>
      <c r="O733" s="68">
        <v>504.03524794110206</v>
      </c>
      <c r="P733" s="68">
        <v>509.97138302004998</v>
      </c>
      <c r="Q733" s="68">
        <v>582.10128914475001</v>
      </c>
      <c r="R733" s="58"/>
    </row>
    <row r="734" spans="1:18" x14ac:dyDescent="0.3">
      <c r="A734" s="39" t="s">
        <v>254</v>
      </c>
      <c r="B734" s="39" t="str">
        <f>INDEX('R0.1 Generation process mapping'!$B$9:$B$21,MATCH($C734,'R0.1 Generation process mapping'!$A$9:$A$21,0))</f>
        <v>POWGEN - REN</v>
      </c>
      <c r="C734" s="494" t="s">
        <v>373</v>
      </c>
      <c r="D734" s="39" t="s">
        <v>361</v>
      </c>
      <c r="E734" s="39" t="str">
        <f>INDEX('R0. Region mapping'!$C$9:$C$24,MATCH($D734,'R0. Region mapping'!$A$9:$A$24,0))</f>
        <v>ASI</v>
      </c>
      <c r="F734" s="84"/>
      <c r="G734" s="532"/>
      <c r="H734" s="68"/>
      <c r="I734" s="68">
        <v>8.0000000000000004E-4</v>
      </c>
      <c r="J734" s="68">
        <v>8.0000000000000004E-4</v>
      </c>
      <c r="K734" s="68">
        <v>8.6519375121192903E-4</v>
      </c>
      <c r="L734" s="68">
        <v>1.2000000000000001E-3</v>
      </c>
      <c r="M734" s="68">
        <v>1.2000000000000001E-3</v>
      </c>
      <c r="N734" s="68">
        <v>1.2000000000000001E-3</v>
      </c>
      <c r="O734" s="68">
        <v>1.2000000000000001E-3</v>
      </c>
      <c r="P734" s="68">
        <v>1.2000000000000001E-3</v>
      </c>
      <c r="Q734" s="68">
        <v>1.2000000000000001E-3</v>
      </c>
      <c r="R734" s="58"/>
    </row>
    <row r="735" spans="1:18" x14ac:dyDescent="0.3">
      <c r="A735" s="39" t="s">
        <v>254</v>
      </c>
      <c r="B735" s="39" t="str">
        <f>INDEX('R0.1 Generation process mapping'!$B$9:$B$21,MATCH($C735,'R0.1 Generation process mapping'!$A$9:$A$21,0))</f>
        <v>POWGEN - REN</v>
      </c>
      <c r="C735" s="494" t="s">
        <v>373</v>
      </c>
      <c r="D735" s="39" t="s">
        <v>363</v>
      </c>
      <c r="E735" s="39" t="str">
        <f>INDEX('R0. Region mapping'!$C$9:$C$24,MATCH($D735,'R0. Region mapping'!$A$9:$A$24,0))</f>
        <v>NAM</v>
      </c>
      <c r="F735" s="84">
        <v>9.5764840182648392</v>
      </c>
      <c r="G735" s="532">
        <v>9.3601610657674694</v>
      </c>
      <c r="H735" s="68">
        <v>8.6711536845240502</v>
      </c>
      <c r="I735" s="68">
        <v>17.199225584367909</v>
      </c>
      <c r="J735" s="68">
        <v>20.594444440245283</v>
      </c>
      <c r="K735" s="68">
        <v>39.929648480806989</v>
      </c>
      <c r="L735" s="68">
        <v>125.185575552</v>
      </c>
      <c r="M735" s="68">
        <v>125.185575552</v>
      </c>
      <c r="N735" s="68">
        <v>125.185575552</v>
      </c>
      <c r="O735" s="68">
        <v>109.2455903673157</v>
      </c>
      <c r="P735" s="68">
        <v>27.384882152000003</v>
      </c>
      <c r="Q735" s="68">
        <v>27.384882152000003</v>
      </c>
      <c r="R735" s="58"/>
    </row>
    <row r="736" spans="1:18" x14ac:dyDescent="0.3">
      <c r="A736" s="39" t="s">
        <v>254</v>
      </c>
      <c r="B736" s="39" t="str">
        <f>INDEX('R0.1 Generation process mapping'!$B$9:$B$21,MATCH($C736,'R0.1 Generation process mapping'!$A$9:$A$21,0))</f>
        <v>POWGEN - REN</v>
      </c>
      <c r="C736" s="494" t="s">
        <v>373</v>
      </c>
      <c r="D736" s="39" t="s">
        <v>365</v>
      </c>
      <c r="E736" s="39" t="str">
        <f>INDEX('R0. Region mapping'!$C$9:$C$24,MATCH($D736,'R0. Region mapping'!$A$9:$A$24,0))</f>
        <v>EUR</v>
      </c>
      <c r="F736" s="84">
        <v>3.3710045662100501</v>
      </c>
      <c r="G736" s="532">
        <v>3.3218248219348387</v>
      </c>
      <c r="H736" s="68">
        <v>3.1586794612468112</v>
      </c>
      <c r="I736" s="68">
        <v>10.979095283129316</v>
      </c>
      <c r="J736" s="68">
        <v>15.537688176086215</v>
      </c>
      <c r="K736" s="68">
        <v>24.240999543597518</v>
      </c>
      <c r="L736" s="68">
        <v>60.291196155999202</v>
      </c>
      <c r="M736" s="68">
        <v>112.705538112</v>
      </c>
      <c r="N736" s="68">
        <v>112.705538112</v>
      </c>
      <c r="O736" s="68">
        <v>112.705538112</v>
      </c>
      <c r="P736" s="68">
        <v>112.705538112</v>
      </c>
      <c r="Q736" s="68">
        <v>112.705538112</v>
      </c>
      <c r="R736" s="58"/>
    </row>
    <row r="737" spans="1:18" x14ac:dyDescent="0.3">
      <c r="A737" s="39" t="s">
        <v>254</v>
      </c>
      <c r="B737" s="39" t="str">
        <f>INDEX('R0.1 Generation process mapping'!$B$9:$B$21,MATCH($C737,'R0.1 Generation process mapping'!$A$9:$A$21,0))</f>
        <v>POWGEN - REN</v>
      </c>
      <c r="C737" s="494" t="s">
        <v>298</v>
      </c>
      <c r="D737" s="39" t="s">
        <v>258</v>
      </c>
      <c r="E737" s="39" t="str">
        <f>INDEX('R0. Region mapping'!$C$9:$C$24,MATCH($D737,'R0. Region mapping'!$A$9:$A$24,0))</f>
        <v>AFR</v>
      </c>
      <c r="F737" s="84">
        <v>26.010497847680501</v>
      </c>
      <c r="G737" s="532">
        <v>26.010497847680501</v>
      </c>
      <c r="H737" s="68">
        <v>26.010497847680501</v>
      </c>
      <c r="I737" s="68">
        <v>40.491011432265303</v>
      </c>
      <c r="J737" s="68">
        <v>67.123288507898195</v>
      </c>
      <c r="K737" s="68">
        <v>171.09303436644601</v>
      </c>
      <c r="L737" s="68">
        <v>252.01577750180249</v>
      </c>
      <c r="M737" s="68">
        <v>310.4860405755511</v>
      </c>
      <c r="N737" s="68">
        <v>321.43648558406852</v>
      </c>
      <c r="O737" s="68">
        <v>369.48010061285214</v>
      </c>
      <c r="P737" s="68">
        <v>468.85664064011883</v>
      </c>
      <c r="Q737" s="68">
        <v>538.70002545817795</v>
      </c>
      <c r="R737" s="58"/>
    </row>
    <row r="738" spans="1:18" x14ac:dyDescent="0.3">
      <c r="A738" s="39" t="s">
        <v>254</v>
      </c>
      <c r="B738" s="39" t="str">
        <f>INDEX('R0.1 Generation process mapping'!$B$9:$B$21,MATCH($C738,'R0.1 Generation process mapping'!$A$9:$A$21,0))</f>
        <v>POWGEN - REN</v>
      </c>
      <c r="C738" s="494" t="s">
        <v>298</v>
      </c>
      <c r="D738" s="39" t="s">
        <v>261</v>
      </c>
      <c r="E738" s="39" t="str">
        <f>INDEX('R0. Region mapping'!$C$9:$C$24,MATCH($D738,'R0. Region mapping'!$A$9:$A$24,0))</f>
        <v>AUS</v>
      </c>
      <c r="F738" s="84">
        <v>15.8474518958036</v>
      </c>
      <c r="G738" s="532">
        <v>15.8474518958036</v>
      </c>
      <c r="H738" s="68">
        <v>15.85490322735888</v>
      </c>
      <c r="I738" s="68">
        <v>16.512473103344888</v>
      </c>
      <c r="J738" s="68">
        <v>16.819642053116581</v>
      </c>
      <c r="K738" s="68">
        <v>16.922031703040478</v>
      </c>
      <c r="L738" s="68">
        <v>16.922031703040478</v>
      </c>
      <c r="M738" s="68">
        <v>16.922031703040478</v>
      </c>
      <c r="N738" s="68">
        <v>16.922031703040478</v>
      </c>
      <c r="O738" s="68">
        <v>16.922031703040478</v>
      </c>
      <c r="P738" s="68">
        <v>16.922031703040478</v>
      </c>
      <c r="Q738" s="68">
        <v>16.922031703040478</v>
      </c>
      <c r="R738" s="58"/>
    </row>
    <row r="739" spans="1:18" x14ac:dyDescent="0.3">
      <c r="A739" s="39" t="s">
        <v>254</v>
      </c>
      <c r="B739" s="39" t="str">
        <f>INDEX('R0.1 Generation process mapping'!$B$9:$B$21,MATCH($C739,'R0.1 Generation process mapping'!$A$9:$A$21,0))</f>
        <v>POWGEN - REN</v>
      </c>
      <c r="C739" s="494" t="s">
        <v>298</v>
      </c>
      <c r="D739" s="39" t="s">
        <v>341</v>
      </c>
      <c r="E739" s="39" t="str">
        <f>INDEX('R0. Region mapping'!$C$9:$C$24,MATCH($D739,'R0. Region mapping'!$A$9:$A$24,0))</f>
        <v>NAM</v>
      </c>
      <c r="F739" s="84">
        <v>65.0328344737121</v>
      </c>
      <c r="G739" s="532">
        <v>65.0328344737121</v>
      </c>
      <c r="H739" s="68">
        <v>65.198859542057619</v>
      </c>
      <c r="I739" s="68">
        <v>74.680129434808663</v>
      </c>
      <c r="J739" s="68">
        <v>81.386427048594769</v>
      </c>
      <c r="K739" s="68">
        <v>95.425672488447589</v>
      </c>
      <c r="L739" s="68">
        <v>95.425672488447589</v>
      </c>
      <c r="M739" s="68">
        <v>106.1274512840356</v>
      </c>
      <c r="N739" s="68">
        <v>106.52493540814203</v>
      </c>
      <c r="O739" s="68">
        <v>132.10836691353228</v>
      </c>
      <c r="P739" s="68">
        <v>132.59120271613966</v>
      </c>
      <c r="Q739" s="68">
        <v>133.12741519152976</v>
      </c>
      <c r="R739" s="58"/>
    </row>
    <row r="740" spans="1:18" x14ac:dyDescent="0.3">
      <c r="A740" s="39" t="s">
        <v>254</v>
      </c>
      <c r="B740" s="39" t="str">
        <f>INDEX('R0.1 Generation process mapping'!$B$9:$B$21,MATCH($C740,'R0.1 Generation process mapping'!$A$9:$A$21,0))</f>
        <v>POWGEN - REN</v>
      </c>
      <c r="C740" s="494" t="s">
        <v>298</v>
      </c>
      <c r="D740" s="39" t="s">
        <v>343</v>
      </c>
      <c r="E740" s="39" t="str">
        <f>INDEX('R0. Region mapping'!$C$9:$C$24,MATCH($D740,'R0. Region mapping'!$A$9:$A$24,0))</f>
        <v>ASI</v>
      </c>
      <c r="F740" s="84">
        <v>113.303938356164</v>
      </c>
      <c r="G740" s="532">
        <v>113.303938356164</v>
      </c>
      <c r="H740" s="68">
        <v>114.20524655433712</v>
      </c>
      <c r="I740" s="68">
        <v>203.18678075515999</v>
      </c>
      <c r="J740" s="68">
        <v>249.2941730403962</v>
      </c>
      <c r="K740" s="68">
        <v>297.33718316910972</v>
      </c>
      <c r="L740" s="68">
        <v>346.26276027653029</v>
      </c>
      <c r="M740" s="68">
        <v>475.09665405938426</v>
      </c>
      <c r="N740" s="68">
        <v>524.95827079147296</v>
      </c>
      <c r="O740" s="68">
        <v>620.78122981550405</v>
      </c>
      <c r="P740" s="68">
        <v>764.01646899847765</v>
      </c>
      <c r="Q740" s="68">
        <v>859.13248787945452</v>
      </c>
      <c r="R740" s="58"/>
    </row>
    <row r="741" spans="1:18" x14ac:dyDescent="0.3">
      <c r="A741" s="39" t="s">
        <v>254</v>
      </c>
      <c r="B741" s="39" t="str">
        <f>INDEX('R0.1 Generation process mapping'!$B$9:$B$21,MATCH($C741,'R0.1 Generation process mapping'!$A$9:$A$21,0))</f>
        <v>POWGEN - REN</v>
      </c>
      <c r="C741" s="494" t="s">
        <v>298</v>
      </c>
      <c r="D741" s="39" t="s">
        <v>345</v>
      </c>
      <c r="E741" s="39" t="str">
        <f>INDEX('R0. Region mapping'!$C$9:$C$24,MATCH($D741,'R0. Region mapping'!$A$9:$A$24,0))</f>
        <v>LAM</v>
      </c>
      <c r="F741" s="84">
        <v>128.552732041007</v>
      </c>
      <c r="G741" s="532">
        <v>128.552732041007</v>
      </c>
      <c r="H741" s="68">
        <v>130.7870037629724</v>
      </c>
      <c r="I741" s="68">
        <v>200.68307519263072</v>
      </c>
      <c r="J741" s="68">
        <v>221.24711234612872</v>
      </c>
      <c r="K741" s="68">
        <v>231.97776665073101</v>
      </c>
      <c r="L741" s="68">
        <v>291.69020907017284</v>
      </c>
      <c r="M741" s="68">
        <v>523.14703425270341</v>
      </c>
      <c r="N741" s="68">
        <v>559.61319149387259</v>
      </c>
      <c r="O741" s="68">
        <v>562.33770374579717</v>
      </c>
      <c r="P741" s="68">
        <v>571.08206880128284</v>
      </c>
      <c r="Q741" s="68">
        <v>571.08206880128284</v>
      </c>
      <c r="R741" s="58"/>
    </row>
    <row r="742" spans="1:18" x14ac:dyDescent="0.3">
      <c r="A742" s="39" t="s">
        <v>254</v>
      </c>
      <c r="B742" s="39" t="str">
        <f>INDEX('R0.1 Generation process mapping'!$B$9:$B$21,MATCH($C742,'R0.1 Generation process mapping'!$A$9:$A$21,0))</f>
        <v>POWGEN - REN</v>
      </c>
      <c r="C742" s="494" t="s">
        <v>298</v>
      </c>
      <c r="D742" s="39" t="s">
        <v>347</v>
      </c>
      <c r="E742" s="39" t="str">
        <f>INDEX('R0. Region mapping'!$C$9:$C$24,MATCH($D742,'R0. Region mapping'!$A$9:$A$24,0))</f>
        <v>EUR</v>
      </c>
      <c r="F742" s="84">
        <v>23.233964145063801</v>
      </c>
      <c r="G742" s="532">
        <v>23.233964145063801</v>
      </c>
      <c r="H742" s="68">
        <v>23.290406496883527</v>
      </c>
      <c r="I742" s="68">
        <v>30.711529252657737</v>
      </c>
      <c r="J742" s="68">
        <v>32.009373024949959</v>
      </c>
      <c r="K742" s="68">
        <v>36.733236946550001</v>
      </c>
      <c r="L742" s="68">
        <v>40.269743468777506</v>
      </c>
      <c r="M742" s="68">
        <v>48.74940086841945</v>
      </c>
      <c r="N742" s="68">
        <v>50.991466734242998</v>
      </c>
      <c r="O742" s="68">
        <v>51.664471117970486</v>
      </c>
      <c r="P742" s="68">
        <v>54.520760658684935</v>
      </c>
      <c r="Q742" s="68">
        <v>57.153563832077445</v>
      </c>
      <c r="R742" s="58"/>
    </row>
    <row r="743" spans="1:18" x14ac:dyDescent="0.3">
      <c r="A743" s="39" t="s">
        <v>254</v>
      </c>
      <c r="B743" s="39" t="str">
        <f>INDEX('R0.1 Generation process mapping'!$B$9:$B$21,MATCH($C743,'R0.1 Generation process mapping'!$A$9:$A$21,0))</f>
        <v>POWGEN - REN</v>
      </c>
      <c r="C743" s="494" t="s">
        <v>298</v>
      </c>
      <c r="D743" s="39" t="s">
        <v>349</v>
      </c>
      <c r="E743" s="39" t="str">
        <f>INDEX('R0. Region mapping'!$C$9:$C$24,MATCH($D743,'R0. Region mapping'!$A$9:$A$24,0))</f>
        <v>ASI</v>
      </c>
      <c r="F743" s="84">
        <v>70.484254749868597</v>
      </c>
      <c r="G743" s="532">
        <v>70.484254749868597</v>
      </c>
      <c r="H743" s="68">
        <v>70.484254749868597</v>
      </c>
      <c r="I743" s="68">
        <v>72.981129910002394</v>
      </c>
      <c r="J743" s="68">
        <v>112.2430879546272</v>
      </c>
      <c r="K743" s="68">
        <v>198.197687778123</v>
      </c>
      <c r="L743" s="68">
        <v>261.15304837797299</v>
      </c>
      <c r="M743" s="68">
        <v>272.43938843227482</v>
      </c>
      <c r="N743" s="68">
        <v>272.43938843227482</v>
      </c>
      <c r="O743" s="68">
        <v>272.43938843227482</v>
      </c>
      <c r="P743" s="68">
        <v>350.72840371735663</v>
      </c>
      <c r="Q743" s="68">
        <v>358.56009541092561</v>
      </c>
      <c r="R743" s="58"/>
    </row>
    <row r="744" spans="1:18" x14ac:dyDescent="0.3">
      <c r="A744" s="39" t="s">
        <v>254</v>
      </c>
      <c r="B744" s="39" t="str">
        <f>INDEX('R0.1 Generation process mapping'!$B$9:$B$21,MATCH($C744,'R0.1 Generation process mapping'!$A$9:$A$21,0))</f>
        <v>POWGEN - REN</v>
      </c>
      <c r="C744" s="494" t="s">
        <v>298</v>
      </c>
      <c r="D744" s="39" t="s">
        <v>351</v>
      </c>
      <c r="E744" s="39" t="str">
        <f>INDEX('R0. Region mapping'!$C$9:$C$24,MATCH($D744,'R0. Region mapping'!$A$9:$A$24,0))</f>
        <v>ASI</v>
      </c>
      <c r="F744" s="84">
        <v>31.7851376496791</v>
      </c>
      <c r="G744" s="532">
        <v>31.7851376496791</v>
      </c>
      <c r="H744" s="68">
        <v>32.060647731763638</v>
      </c>
      <c r="I744" s="68">
        <v>63.359359606531157</v>
      </c>
      <c r="J744" s="68">
        <v>69.360209641090833</v>
      </c>
      <c r="K744" s="68">
        <v>107.72416592813798</v>
      </c>
      <c r="L744" s="68">
        <v>127.59746749051851</v>
      </c>
      <c r="M744" s="68">
        <v>179.21627545655593</v>
      </c>
      <c r="N744" s="68">
        <v>181.82300514226182</v>
      </c>
      <c r="O744" s="68">
        <v>184.42973482796774</v>
      </c>
      <c r="P744" s="68">
        <v>187.75665587013071</v>
      </c>
      <c r="Q744" s="68">
        <v>272.71285056807693</v>
      </c>
      <c r="R744" s="58"/>
    </row>
    <row r="745" spans="1:18" x14ac:dyDescent="0.3">
      <c r="A745" s="39" t="s">
        <v>254</v>
      </c>
      <c r="B745" s="39" t="str">
        <f>INDEX('R0.1 Generation process mapping'!$B$9:$B$21,MATCH($C745,'R0.1 Generation process mapping'!$A$9:$A$21,0))</f>
        <v>POWGEN - REN</v>
      </c>
      <c r="C745" s="494" t="s">
        <v>298</v>
      </c>
      <c r="D745" s="39" t="s">
        <v>353</v>
      </c>
      <c r="E745" s="39" t="str">
        <f>INDEX('R0. Region mapping'!$C$9:$C$24,MATCH($D745,'R0. Region mapping'!$A$9:$A$24,0))</f>
        <v>ASI</v>
      </c>
      <c r="F745" s="84">
        <v>16.082619712378602</v>
      </c>
      <c r="G745" s="532">
        <v>16.082619712378602</v>
      </c>
      <c r="H745" s="68">
        <v>16.125618071759121</v>
      </c>
      <c r="I745" s="68">
        <v>17.750470328946225</v>
      </c>
      <c r="J745" s="68">
        <v>18.37653048781948</v>
      </c>
      <c r="K745" s="68">
        <v>19.048895524809772</v>
      </c>
      <c r="L745" s="68">
        <v>20.597668179254178</v>
      </c>
      <c r="M745" s="68">
        <v>20.811573375395668</v>
      </c>
      <c r="N745" s="68">
        <v>22.29158748374827</v>
      </c>
      <c r="O745" s="68">
        <v>24.64567284711546</v>
      </c>
      <c r="P745" s="68">
        <v>24.989991903221892</v>
      </c>
      <c r="Q745" s="68">
        <v>25.334310959328331</v>
      </c>
      <c r="R745" s="58"/>
    </row>
    <row r="746" spans="1:18" x14ac:dyDescent="0.3">
      <c r="A746" s="39" t="s">
        <v>254</v>
      </c>
      <c r="B746" s="39" t="str">
        <f>INDEX('R0.1 Generation process mapping'!$B$9:$B$21,MATCH($C746,'R0.1 Generation process mapping'!$A$9:$A$21,0))</f>
        <v>POWGEN - REN</v>
      </c>
      <c r="C746" s="494" t="s">
        <v>298</v>
      </c>
      <c r="D746" s="39" t="s">
        <v>355</v>
      </c>
      <c r="E746" s="39" t="str">
        <f>INDEX('R0. Region mapping'!$C$9:$C$24,MATCH($D746,'R0. Region mapping'!$A$9:$A$24,0))</f>
        <v>AFR</v>
      </c>
      <c r="F746" s="84">
        <v>22.4557537336844</v>
      </c>
      <c r="G746" s="532">
        <v>22.4557537336844</v>
      </c>
      <c r="H746" s="68">
        <v>22.632820952108439</v>
      </c>
      <c r="I746" s="68">
        <v>29.949002791713568</v>
      </c>
      <c r="J746" s="68">
        <v>32.192422950675216</v>
      </c>
      <c r="K746" s="68">
        <v>44.104840008949502</v>
      </c>
      <c r="L746" s="68">
        <v>65.267627277392862</v>
      </c>
      <c r="M746" s="68">
        <v>66.085604259421757</v>
      </c>
      <c r="N746" s="68">
        <v>66.80430004354136</v>
      </c>
      <c r="O746" s="68">
        <v>67.721558223479548</v>
      </c>
      <c r="P746" s="68">
        <v>68.539535205508429</v>
      </c>
      <c r="Q746" s="68">
        <v>85.256856493916672</v>
      </c>
      <c r="R746" s="58"/>
    </row>
    <row r="747" spans="1:18" x14ac:dyDescent="0.3">
      <c r="A747" s="39" t="s">
        <v>254</v>
      </c>
      <c r="B747" s="39" t="str">
        <f>INDEX('R0.1 Generation process mapping'!$B$9:$B$21,MATCH($C747,'R0.1 Generation process mapping'!$A$9:$A$21,0))</f>
        <v>POWGEN - REN</v>
      </c>
      <c r="C747" s="494" t="s">
        <v>298</v>
      </c>
      <c r="D747" s="39" t="s">
        <v>357</v>
      </c>
      <c r="E747" s="39" t="str">
        <f>INDEX('R0. Region mapping'!$C$9:$C$24,MATCH($D747,'R0. Region mapping'!$A$9:$A$24,0))</f>
        <v>LAM</v>
      </c>
      <c r="F747" s="84">
        <v>8.5625459168226694</v>
      </c>
      <c r="G747" s="532">
        <v>8.5625459168226694</v>
      </c>
      <c r="H747" s="68">
        <v>8.574809190961556</v>
      </c>
      <c r="I747" s="68">
        <v>9.1045745022360496</v>
      </c>
      <c r="J747" s="68">
        <v>9.3655307008319628</v>
      </c>
      <c r="K747" s="68">
        <v>9.4699919914882269</v>
      </c>
      <c r="L747" s="68">
        <v>9.7445221787727689</v>
      </c>
      <c r="M747" s="68">
        <v>9.7445221787727689</v>
      </c>
      <c r="N747" s="68">
        <v>9.7445221787727689</v>
      </c>
      <c r="O747" s="68">
        <v>9.7445221787727689</v>
      </c>
      <c r="P747" s="68">
        <v>9.7445221787727689</v>
      </c>
      <c r="Q747" s="68">
        <v>10.123513656713577</v>
      </c>
      <c r="R747" s="58"/>
    </row>
    <row r="748" spans="1:18" x14ac:dyDescent="0.3">
      <c r="A748" s="39" t="s">
        <v>254</v>
      </c>
      <c r="B748" s="39" t="str">
        <f>INDEX('R0.1 Generation process mapping'!$B$9:$B$21,MATCH($C748,'R0.1 Generation process mapping'!$A$9:$A$21,0))</f>
        <v>POWGEN - REN</v>
      </c>
      <c r="C748" s="494" t="s">
        <v>298</v>
      </c>
      <c r="D748" s="39" t="s">
        <v>359</v>
      </c>
      <c r="E748" s="39" t="str">
        <f>INDEX('R0. Region mapping'!$C$9:$C$24,MATCH($D748,'R0. Region mapping'!$A$9:$A$24,0))</f>
        <v>ASI</v>
      </c>
      <c r="F748" s="84">
        <v>34.404832192626401</v>
      </c>
      <c r="G748" s="532">
        <v>34.404832192626401</v>
      </c>
      <c r="H748" s="68">
        <v>34.979142398716419</v>
      </c>
      <c r="I748" s="68">
        <v>63.857613981738027</v>
      </c>
      <c r="J748" s="68">
        <v>85.507753847868315</v>
      </c>
      <c r="K748" s="68">
        <v>118.96960508375841</v>
      </c>
      <c r="L748" s="68">
        <v>136.59140519461201</v>
      </c>
      <c r="M748" s="68">
        <v>141.0493433945276</v>
      </c>
      <c r="N748" s="68">
        <v>158.74581208544069</v>
      </c>
      <c r="O748" s="68">
        <v>168.3604428630444</v>
      </c>
      <c r="P748" s="68">
        <v>207.39466148685489</v>
      </c>
      <c r="Q748" s="68">
        <v>211.3700861977951</v>
      </c>
      <c r="R748" s="58"/>
    </row>
    <row r="749" spans="1:18" x14ac:dyDescent="0.3">
      <c r="A749" s="39" t="s">
        <v>254</v>
      </c>
      <c r="B749" s="39" t="str">
        <f>INDEX('R0.1 Generation process mapping'!$B$9:$B$21,MATCH($C749,'R0.1 Generation process mapping'!$A$9:$A$21,0))</f>
        <v>POWGEN - REN</v>
      </c>
      <c r="C749" s="494" t="s">
        <v>298</v>
      </c>
      <c r="D749" s="39" t="s">
        <v>361</v>
      </c>
      <c r="E749" s="39" t="str">
        <f>INDEX('R0. Region mapping'!$C$9:$C$24,MATCH($D749,'R0. Region mapping'!$A$9:$A$24,0))</f>
        <v>ASI</v>
      </c>
      <c r="F749" s="84">
        <v>1.3091885768261999</v>
      </c>
      <c r="G749" s="532">
        <v>1.3091885768261999</v>
      </c>
      <c r="H749" s="68">
        <v>1.3202005113323549</v>
      </c>
      <c r="I749" s="68">
        <v>1.515596224560452</v>
      </c>
      <c r="J749" s="68">
        <v>2.2127110820407419</v>
      </c>
      <c r="K749" s="68">
        <v>5.5763756116603496</v>
      </c>
      <c r="L749" s="68">
        <v>6.712854458195201</v>
      </c>
      <c r="M749" s="68">
        <v>6.7916361477728291</v>
      </c>
      <c r="N749" s="68">
        <v>6.9250132739978278</v>
      </c>
      <c r="O749" s="68">
        <v>7.5408472539833697</v>
      </c>
      <c r="P749" s="68">
        <v>10.01856482833877</v>
      </c>
      <c r="Q749" s="68">
        <v>10.25931776376296</v>
      </c>
      <c r="R749" s="58"/>
    </row>
    <row r="750" spans="1:18" x14ac:dyDescent="0.3">
      <c r="A750" s="39" t="s">
        <v>254</v>
      </c>
      <c r="B750" s="39" t="str">
        <f>INDEX('R0.1 Generation process mapping'!$B$9:$B$21,MATCH($C750,'R0.1 Generation process mapping'!$A$9:$A$21,0))</f>
        <v>POWGEN - REN</v>
      </c>
      <c r="C750" s="494" t="s">
        <v>298</v>
      </c>
      <c r="D750" s="39" t="s">
        <v>363</v>
      </c>
      <c r="E750" s="39" t="str">
        <f>INDEX('R0. Region mapping'!$C$9:$C$24,MATCH($D750,'R0. Region mapping'!$A$9:$A$24,0))</f>
        <v>NAM</v>
      </c>
      <c r="F750" s="84">
        <v>77.951632792036406</v>
      </c>
      <c r="G750" s="532">
        <v>77.951632792036406</v>
      </c>
      <c r="H750" s="68">
        <v>77.951632792036406</v>
      </c>
      <c r="I750" s="68">
        <v>85.712203701817543</v>
      </c>
      <c r="J750" s="68">
        <v>93.745022720411214</v>
      </c>
      <c r="K750" s="68">
        <v>147.19000028004288</v>
      </c>
      <c r="L750" s="68">
        <v>263.03573895775196</v>
      </c>
      <c r="M750" s="68">
        <v>342.37324705568898</v>
      </c>
      <c r="N750" s="68">
        <v>419.85815317512856</v>
      </c>
      <c r="O750" s="68">
        <v>422.9549759517414</v>
      </c>
      <c r="P750" s="68">
        <v>557.62984133742953</v>
      </c>
      <c r="Q750" s="68">
        <v>584.75262622277137</v>
      </c>
      <c r="R750" s="58"/>
    </row>
    <row r="751" spans="1:18" x14ac:dyDescent="0.3">
      <c r="A751" s="39" t="s">
        <v>254</v>
      </c>
      <c r="B751" s="39" t="str">
        <f>INDEX('R0.1 Generation process mapping'!$B$9:$B$21,MATCH($C751,'R0.1 Generation process mapping'!$A$9:$A$21,0))</f>
        <v>POWGEN - REN</v>
      </c>
      <c r="C751" s="494" t="s">
        <v>298</v>
      </c>
      <c r="D751" s="39" t="s">
        <v>365</v>
      </c>
      <c r="E751" s="39" t="str">
        <f>INDEX('R0. Region mapping'!$C$9:$C$24,MATCH($D751,'R0. Region mapping'!$A$9:$A$24,0))</f>
        <v>EUR</v>
      </c>
      <c r="F751" s="84">
        <v>103.223597460593</v>
      </c>
      <c r="G751" s="532">
        <v>103.223597460593</v>
      </c>
      <c r="H751" s="68">
        <v>103.223597460593</v>
      </c>
      <c r="I751" s="68">
        <v>109.93466454710402</v>
      </c>
      <c r="J751" s="68">
        <v>114.85474337194249</v>
      </c>
      <c r="K751" s="68">
        <v>127.83879610429763</v>
      </c>
      <c r="L751" s="68">
        <v>187.65376037272964</v>
      </c>
      <c r="M751" s="68">
        <v>194.38097604421557</v>
      </c>
      <c r="N751" s="68">
        <v>194.38097604421557</v>
      </c>
      <c r="O751" s="68">
        <v>194.38097604421557</v>
      </c>
      <c r="P751" s="68">
        <v>194.38097604421557</v>
      </c>
      <c r="Q751" s="68">
        <v>206.25718186924829</v>
      </c>
      <c r="R751" s="58"/>
    </row>
    <row r="752" spans="1:18" x14ac:dyDescent="0.3">
      <c r="A752" s="39" t="s">
        <v>254</v>
      </c>
      <c r="B752" s="39" t="str">
        <f>INDEX('R0.1 Generation process mapping'!$B$9:$B$21,MATCH($C752,'R0.1 Generation process mapping'!$A$9:$A$21,0))</f>
        <v/>
      </c>
      <c r="C752" s="494" t="s">
        <v>374</v>
      </c>
      <c r="D752" s="39" t="s">
        <v>258</v>
      </c>
      <c r="E752" s="39" t="str">
        <f>INDEX('R0. Region mapping'!$C$9:$C$24,MATCH($D752,'R0. Region mapping'!$A$9:$A$24,0))</f>
        <v>AFR</v>
      </c>
      <c r="F752" s="84">
        <v>1.5624442736356601</v>
      </c>
      <c r="G752" s="532">
        <v>1.5614665641814001</v>
      </c>
      <c r="H752" s="68">
        <v>2.5011837270890798</v>
      </c>
      <c r="I752" s="68">
        <v>8.2631775655389781</v>
      </c>
      <c r="J752" s="68">
        <v>8.073678609042183</v>
      </c>
      <c r="K752" s="68">
        <v>15.103968161216937</v>
      </c>
      <c r="L752" s="68">
        <v>34.683874211436937</v>
      </c>
      <c r="M752" s="68">
        <v>51.737305831926278</v>
      </c>
      <c r="N752" s="68">
        <v>51.823283983064108</v>
      </c>
      <c r="O752" s="68">
        <v>72.121290271460538</v>
      </c>
      <c r="P752" s="68">
        <v>80.185928505493379</v>
      </c>
      <c r="Q752" s="68">
        <v>85.691399998248215</v>
      </c>
      <c r="R752" s="58"/>
    </row>
    <row r="753" spans="1:18" x14ac:dyDescent="0.3">
      <c r="A753" s="39" t="s">
        <v>254</v>
      </c>
      <c r="B753" s="39" t="str">
        <f>INDEX('R0.1 Generation process mapping'!$B$9:$B$21,MATCH($C753,'R0.1 Generation process mapping'!$A$9:$A$21,0))</f>
        <v/>
      </c>
      <c r="C753" s="494" t="s">
        <v>374</v>
      </c>
      <c r="D753" s="39" t="s">
        <v>261</v>
      </c>
      <c r="E753" s="39" t="str">
        <f>INDEX('R0. Region mapping'!$C$9:$C$24,MATCH($D753,'R0. Region mapping'!$A$9:$A$24,0))</f>
        <v>AUS</v>
      </c>
      <c r="F753" s="84"/>
      <c r="G753" s="532"/>
      <c r="H753" s="68">
        <v>0.41957039636557802</v>
      </c>
      <c r="I753" s="68">
        <v>2.8538812785388101</v>
      </c>
      <c r="J753" s="68">
        <v>2.8538812785388101</v>
      </c>
      <c r="K753" s="68">
        <v>2.8538812785388101</v>
      </c>
      <c r="L753" s="68">
        <v>6.5359477124182996</v>
      </c>
      <c r="M753" s="68">
        <v>9.7087921926761602</v>
      </c>
      <c r="N753" s="68">
        <v>11.542364282090301</v>
      </c>
      <c r="O753" s="68">
        <v>13.5195630763721</v>
      </c>
      <c r="P753" s="68">
        <v>15.0397678097114</v>
      </c>
      <c r="Q753" s="68">
        <v>16.060076998836099</v>
      </c>
      <c r="R753" s="58"/>
    </row>
    <row r="754" spans="1:18" x14ac:dyDescent="0.3">
      <c r="A754" s="39" t="s">
        <v>254</v>
      </c>
      <c r="B754" s="39" t="str">
        <f>INDEX('R0.1 Generation process mapping'!$B$9:$B$21,MATCH($C754,'R0.1 Generation process mapping'!$A$9:$A$21,0))</f>
        <v/>
      </c>
      <c r="C754" s="494" t="s">
        <v>374</v>
      </c>
      <c r="D754" s="39" t="s">
        <v>341</v>
      </c>
      <c r="E754" s="39" t="str">
        <f>INDEX('R0. Region mapping'!$C$9:$C$24,MATCH($D754,'R0. Region mapping'!$A$9:$A$24,0))</f>
        <v>NAM</v>
      </c>
      <c r="F754" s="84">
        <v>13.425599091425299</v>
      </c>
      <c r="G754" s="532">
        <v>13.4273594548552</v>
      </c>
      <c r="H754" s="68">
        <v>13.803340461525419</v>
      </c>
      <c r="I754" s="68">
        <v>18.56780122676011</v>
      </c>
      <c r="J754" s="68">
        <v>16.939495461813081</v>
      </c>
      <c r="K754" s="68">
        <v>15.311189696866041</v>
      </c>
      <c r="L754" s="68">
        <v>12.70117425660951</v>
      </c>
      <c r="M754" s="68">
        <v>10.27075948424463</v>
      </c>
      <c r="N754" s="68">
        <v>10.024295480744026</v>
      </c>
      <c r="O754" s="68">
        <v>9.7778314772434189</v>
      </c>
      <c r="P754" s="68">
        <v>9.6301605105784329</v>
      </c>
      <c r="Q754" s="68">
        <v>9.390513573016797</v>
      </c>
      <c r="R754" s="58"/>
    </row>
    <row r="755" spans="1:18" x14ac:dyDescent="0.3">
      <c r="A755" s="39" t="s">
        <v>254</v>
      </c>
      <c r="B755" s="39" t="str">
        <f>INDEX('R0.1 Generation process mapping'!$B$9:$B$21,MATCH($C755,'R0.1 Generation process mapping'!$A$9:$A$21,0))</f>
        <v/>
      </c>
      <c r="C755" s="494" t="s">
        <v>374</v>
      </c>
      <c r="D755" s="39" t="s">
        <v>343</v>
      </c>
      <c r="E755" s="39" t="str">
        <f>INDEX('R0. Region mapping'!$C$9:$C$24,MATCH($D755,'R0. Region mapping'!$A$9:$A$24,0))</f>
        <v>ASI</v>
      </c>
      <c r="F755" s="84">
        <v>7.1901060000000001</v>
      </c>
      <c r="G755" s="532">
        <v>7.1900636000000002</v>
      </c>
      <c r="H755" s="68">
        <v>18.685396727183601</v>
      </c>
      <c r="I755" s="68">
        <v>86.771362544008426</v>
      </c>
      <c r="J755" s="68">
        <v>85.899320188903559</v>
      </c>
      <c r="K755" s="68">
        <v>85.027277833798706</v>
      </c>
      <c r="L755" s="68">
        <v>140.00660028890343</v>
      </c>
      <c r="M755" s="68">
        <v>159.99012207273276</v>
      </c>
      <c r="N755" s="68">
        <v>206.04468871286207</v>
      </c>
      <c r="O755" s="68">
        <v>210.09310738390937</v>
      </c>
      <c r="P755" s="68">
        <v>212.73323823450167</v>
      </c>
      <c r="Q755" s="68">
        <v>213.63119580786798</v>
      </c>
      <c r="R755" s="58"/>
    </row>
    <row r="756" spans="1:18" x14ac:dyDescent="0.3">
      <c r="A756" s="39" t="s">
        <v>254</v>
      </c>
      <c r="B756" s="39" t="str">
        <f>INDEX('R0.1 Generation process mapping'!$B$9:$B$21,MATCH($C756,'R0.1 Generation process mapping'!$A$9:$A$21,0))</f>
        <v/>
      </c>
      <c r="C756" s="494" t="s">
        <v>374</v>
      </c>
      <c r="D756" s="39" t="s">
        <v>345</v>
      </c>
      <c r="E756" s="39" t="str">
        <f>INDEX('R0. Region mapping'!$C$9:$C$24,MATCH($D756,'R0. Region mapping'!$A$9:$A$24,0))</f>
        <v>LAM</v>
      </c>
      <c r="F756" s="84">
        <v>4.3423897482837504</v>
      </c>
      <c r="G756" s="532">
        <v>4.34143384897025</v>
      </c>
      <c r="H756" s="68">
        <v>4.7165167991917398</v>
      </c>
      <c r="I756" s="68">
        <v>7.7400803818509898</v>
      </c>
      <c r="J756" s="68">
        <v>7.2134194699149798</v>
      </c>
      <c r="K756" s="68">
        <v>13.495320865487761</v>
      </c>
      <c r="L756" s="68">
        <v>33.06721394581745</v>
      </c>
      <c r="M756" s="68">
        <v>50.252752368677349</v>
      </c>
      <c r="N756" s="68">
        <v>60.243898574985458</v>
      </c>
      <c r="O756" s="68">
        <v>71.025924299006249</v>
      </c>
      <c r="P756" s="68">
        <v>79.213342926002568</v>
      </c>
      <c r="Q756" s="68">
        <v>84.849055939246568</v>
      </c>
      <c r="R756" s="58"/>
    </row>
    <row r="757" spans="1:18" x14ac:dyDescent="0.3">
      <c r="A757" s="39" t="s">
        <v>254</v>
      </c>
      <c r="B757" s="39" t="str">
        <f>INDEX('R0.1 Generation process mapping'!$B$9:$B$21,MATCH($C757,'R0.1 Generation process mapping'!$A$9:$A$21,0))</f>
        <v/>
      </c>
      <c r="C757" s="494" t="s">
        <v>374</v>
      </c>
      <c r="D757" s="39" t="s">
        <v>347</v>
      </c>
      <c r="E757" s="39" t="str">
        <f>INDEX('R0. Region mapping'!$C$9:$C$24,MATCH($D757,'R0. Region mapping'!$A$9:$A$24,0))</f>
        <v>EUR</v>
      </c>
      <c r="F757" s="84">
        <v>9.5282389189929599</v>
      </c>
      <c r="G757" s="532">
        <v>8.8463870004654002</v>
      </c>
      <c r="H757" s="68">
        <v>7.830122065354324</v>
      </c>
      <c r="I757" s="68">
        <v>9.09654733813246</v>
      </c>
      <c r="J757" s="68">
        <v>7.9409276703667198</v>
      </c>
      <c r="K757" s="68">
        <v>7.9901149242587799</v>
      </c>
      <c r="L757" s="68">
        <v>8.0241933949115261</v>
      </c>
      <c r="M757" s="68">
        <v>8.2630122191873419</v>
      </c>
      <c r="N757" s="68">
        <v>8.0880950408704972</v>
      </c>
      <c r="O757" s="68">
        <v>11.495244813019646</v>
      </c>
      <c r="P757" s="68">
        <v>11.963082241746003</v>
      </c>
      <c r="Q757" s="68">
        <v>12.041235182472558</v>
      </c>
      <c r="R757" s="58"/>
    </row>
    <row r="758" spans="1:18" x14ac:dyDescent="0.3">
      <c r="A758" s="39" t="s">
        <v>254</v>
      </c>
      <c r="B758" s="39" t="str">
        <f>INDEX('R0.1 Generation process mapping'!$B$9:$B$21,MATCH($C758,'R0.1 Generation process mapping'!$A$9:$A$21,0))</f>
        <v/>
      </c>
      <c r="C758" s="494" t="s">
        <v>374</v>
      </c>
      <c r="D758" s="39" t="s">
        <v>349</v>
      </c>
      <c r="E758" s="39" t="str">
        <f>INDEX('R0. Region mapping'!$C$9:$C$24,MATCH($D758,'R0. Region mapping'!$A$9:$A$24,0))</f>
        <v>ASI</v>
      </c>
      <c r="F758" s="84">
        <v>42.038156419934801</v>
      </c>
      <c r="G758" s="532">
        <v>39.0298567908021</v>
      </c>
      <c r="H758" s="68">
        <v>38.943813362614833</v>
      </c>
      <c r="I758" s="68">
        <v>70.046129203830503</v>
      </c>
      <c r="J758" s="68">
        <v>64.947587829237904</v>
      </c>
      <c r="K758" s="68">
        <v>77.574820173569691</v>
      </c>
      <c r="L758" s="68">
        <v>82.080238363611898</v>
      </c>
      <c r="M758" s="68">
        <v>57.862730941402582</v>
      </c>
      <c r="N758" s="68">
        <v>57.091004312260267</v>
      </c>
      <c r="O758" s="68">
        <v>44.994911011479353</v>
      </c>
      <c r="P758" s="68">
        <v>40.139029518180429</v>
      </c>
      <c r="Q758" s="68">
        <v>36.241902911919908</v>
      </c>
      <c r="R758" s="58"/>
    </row>
    <row r="759" spans="1:18" x14ac:dyDescent="0.3">
      <c r="A759" s="39" t="s">
        <v>254</v>
      </c>
      <c r="B759" s="39" t="str">
        <f>INDEX('R0.1 Generation process mapping'!$B$9:$B$21,MATCH($C759,'R0.1 Generation process mapping'!$A$9:$A$21,0))</f>
        <v/>
      </c>
      <c r="C759" s="494" t="s">
        <v>374</v>
      </c>
      <c r="D759" s="39" t="s">
        <v>351</v>
      </c>
      <c r="E759" s="39" t="str">
        <f>INDEX('R0. Region mapping'!$C$9:$C$24,MATCH($D759,'R0. Region mapping'!$A$9:$A$24,0))</f>
        <v>ASI</v>
      </c>
      <c r="F759" s="84">
        <v>2.83337219061166</v>
      </c>
      <c r="G759" s="532">
        <v>2.8320233143669999</v>
      </c>
      <c r="H759" s="68">
        <v>6.1805984762520101</v>
      </c>
      <c r="I759" s="68">
        <v>26.16729584754551</v>
      </c>
      <c r="J759" s="68">
        <v>25.82365410457404</v>
      </c>
      <c r="K759" s="68">
        <v>25.480012361602572</v>
      </c>
      <c r="L759" s="68">
        <v>51.054806403625506</v>
      </c>
      <c r="M759" s="68">
        <v>73.262848904080613</v>
      </c>
      <c r="N759" s="68">
        <v>85.508420875989529</v>
      </c>
      <c r="O759" s="68">
        <v>99.270467017474957</v>
      </c>
      <c r="P759" s="68">
        <v>109.62091259788338</v>
      </c>
      <c r="Q759" s="68">
        <v>116.60265910048759</v>
      </c>
      <c r="R759" s="58"/>
    </row>
    <row r="760" spans="1:18" x14ac:dyDescent="0.3">
      <c r="A760" s="39" t="s">
        <v>254</v>
      </c>
      <c r="B760" s="39" t="str">
        <f>INDEX('R0.1 Generation process mapping'!$B$9:$B$21,MATCH($C760,'R0.1 Generation process mapping'!$A$9:$A$21,0))</f>
        <v/>
      </c>
      <c r="C760" s="494" t="s">
        <v>374</v>
      </c>
      <c r="D760" s="39" t="s">
        <v>353</v>
      </c>
      <c r="E760" s="39" t="str">
        <f>INDEX('R0. Region mapping'!$C$9:$C$24,MATCH($D760,'R0. Region mapping'!$A$9:$A$24,0))</f>
        <v>ASI</v>
      </c>
      <c r="F760" s="84">
        <v>44.861610750477404</v>
      </c>
      <c r="G760" s="532">
        <v>44.860966450286398</v>
      </c>
      <c r="H760" s="68">
        <v>43.962789593314383</v>
      </c>
      <c r="I760" s="68">
        <v>47.4338271399794</v>
      </c>
      <c r="J760" s="68">
        <v>41.9928468967613</v>
      </c>
      <c r="K760" s="68">
        <v>47.608323811381993</v>
      </c>
      <c r="L760" s="68">
        <v>49.097331480953777</v>
      </c>
      <c r="M760" s="68">
        <v>61.733297237510712</v>
      </c>
      <c r="N760" s="68">
        <v>67.318497482383449</v>
      </c>
      <c r="O760" s="68">
        <v>66.742671672998966</v>
      </c>
      <c r="P760" s="68">
        <v>65.226743795389879</v>
      </c>
      <c r="Q760" s="68">
        <v>62.964703165221621</v>
      </c>
      <c r="R760" s="58"/>
    </row>
    <row r="761" spans="1:18" x14ac:dyDescent="0.3">
      <c r="A761" s="39" t="s">
        <v>254</v>
      </c>
      <c r="B761" s="39" t="str">
        <f>INDEX('R0.1 Generation process mapping'!$B$9:$B$21,MATCH($C761,'R0.1 Generation process mapping'!$A$9:$A$21,0))</f>
        <v/>
      </c>
      <c r="C761" s="494" t="s">
        <v>374</v>
      </c>
      <c r="D761" s="39" t="s">
        <v>355</v>
      </c>
      <c r="E761" s="39" t="str">
        <f>INDEX('R0. Region mapping'!$C$9:$C$24,MATCH($D761,'R0. Region mapping'!$A$9:$A$24,0))</f>
        <v>AFR</v>
      </c>
      <c r="F761" s="84"/>
      <c r="G761" s="532"/>
      <c r="H761" s="68">
        <v>0.66637651187474101</v>
      </c>
      <c r="I761" s="68">
        <v>4.5326349717969396</v>
      </c>
      <c r="J761" s="68">
        <v>4.5326349717969396</v>
      </c>
      <c r="K761" s="68">
        <v>11.9228817858955</v>
      </c>
      <c r="L761" s="68">
        <v>25.0992329960904</v>
      </c>
      <c r="M761" s="68">
        <v>36.540872056585201</v>
      </c>
      <c r="N761" s="68">
        <v>42.944384755424203</v>
      </c>
      <c r="O761" s="68">
        <v>50.049243441668899</v>
      </c>
      <c r="P761" s="68">
        <v>55.419389978213502</v>
      </c>
      <c r="Q761" s="68">
        <v>59.073477183872001</v>
      </c>
      <c r="R761" s="58"/>
    </row>
    <row r="762" spans="1:18" x14ac:dyDescent="0.3">
      <c r="A762" s="39" t="s">
        <v>254</v>
      </c>
      <c r="B762" s="39" t="str">
        <f>INDEX('R0.1 Generation process mapping'!$B$9:$B$21,MATCH($C762,'R0.1 Generation process mapping'!$A$9:$A$21,0))</f>
        <v/>
      </c>
      <c r="C762" s="494" t="s">
        <v>374</v>
      </c>
      <c r="D762" s="39" t="s">
        <v>357</v>
      </c>
      <c r="E762" s="39" t="str">
        <f>INDEX('R0. Region mapping'!$C$9:$C$24,MATCH($D762,'R0. Region mapping'!$A$9:$A$24,0))</f>
        <v>LAM</v>
      </c>
      <c r="F762" s="84">
        <v>1.8815364916773401</v>
      </c>
      <c r="G762" s="532">
        <v>1.8809218950063999</v>
      </c>
      <c r="H762" s="68">
        <v>3.4653452473000801</v>
      </c>
      <c r="I762" s="68">
        <v>13.02675422093826</v>
      </c>
      <c r="J762" s="68">
        <v>12.798554593086036</v>
      </c>
      <c r="K762" s="68">
        <v>14.332700985212311</v>
      </c>
      <c r="L762" s="68">
        <v>35.886057887270191</v>
      </c>
      <c r="M762" s="68">
        <v>54.706311615526396</v>
      </c>
      <c r="N762" s="68">
        <v>65.643884112995011</v>
      </c>
      <c r="O762" s="68">
        <v>77.443216839669518</v>
      </c>
      <c r="P762" s="68">
        <v>86.41291695226333</v>
      </c>
      <c r="Q762" s="68">
        <v>92.577233115234733</v>
      </c>
      <c r="R762" s="58"/>
    </row>
    <row r="763" spans="1:18" x14ac:dyDescent="0.3">
      <c r="A763" s="39" t="s">
        <v>254</v>
      </c>
      <c r="B763" s="39" t="str">
        <f>INDEX('R0.1 Generation process mapping'!$B$9:$B$21,MATCH($C763,'R0.1 Generation process mapping'!$A$9:$A$21,0))</f>
        <v/>
      </c>
      <c r="C763" s="494" t="s">
        <v>374</v>
      </c>
      <c r="D763" s="39" t="s">
        <v>359</v>
      </c>
      <c r="E763" s="39" t="str">
        <f>INDEX('R0. Region mapping'!$C$9:$C$24,MATCH($D763,'R0. Region mapping'!$A$9:$A$24,0))</f>
        <v>ASI</v>
      </c>
      <c r="F763" s="84">
        <v>6.0305785530821998</v>
      </c>
      <c r="G763" s="532">
        <v>6.0303471318493198</v>
      </c>
      <c r="H763" s="68">
        <v>10.921132559414151</v>
      </c>
      <c r="I763" s="68">
        <v>40.465286445844882</v>
      </c>
      <c r="J763" s="68">
        <v>39.733875820733836</v>
      </c>
      <c r="K763" s="68">
        <v>67.646124232398193</v>
      </c>
      <c r="L763" s="68">
        <v>126.81216743411535</v>
      </c>
      <c r="M763" s="68">
        <v>178.08646225711607</v>
      </c>
      <c r="N763" s="68">
        <v>177.97575430855483</v>
      </c>
      <c r="O763" s="68">
        <v>237.21128970417357</v>
      </c>
      <c r="P763" s="68">
        <v>260.87568211872133</v>
      </c>
      <c r="Q763" s="68">
        <v>276.62381822861704</v>
      </c>
      <c r="R763" s="58"/>
    </row>
    <row r="764" spans="1:18" x14ac:dyDescent="0.3">
      <c r="A764" s="39" t="s">
        <v>254</v>
      </c>
      <c r="B764" s="39" t="str">
        <f>INDEX('R0.1 Generation process mapping'!$B$9:$B$21,MATCH($C764,'R0.1 Generation process mapping'!$A$9:$A$21,0))</f>
        <v/>
      </c>
      <c r="C764" s="494" t="s">
        <v>374</v>
      </c>
      <c r="D764" s="39" t="s">
        <v>361</v>
      </c>
      <c r="E764" s="39" t="str">
        <f>INDEX('R0. Region mapping'!$C$9:$C$24,MATCH($D764,'R0. Region mapping'!$A$9:$A$24,0))</f>
        <v>ASI</v>
      </c>
      <c r="F764" s="84">
        <v>18.4190608077724</v>
      </c>
      <c r="G764" s="532">
        <v>18.4194364846634</v>
      </c>
      <c r="H764" s="68">
        <v>19.385603279620639</v>
      </c>
      <c r="I764" s="68">
        <v>28.550911570141658</v>
      </c>
      <c r="J764" s="68">
        <v>26.3169805035302</v>
      </c>
      <c r="K764" s="68">
        <v>30.50472320618983</v>
      </c>
      <c r="L764" s="68">
        <v>35.20728370811517</v>
      </c>
      <c r="M764" s="68">
        <v>40.269154045505623</v>
      </c>
      <c r="N764" s="68">
        <v>42.57227248030847</v>
      </c>
      <c r="O764" s="68">
        <v>43.433528020790718</v>
      </c>
      <c r="P764" s="68">
        <v>44.942353760702169</v>
      </c>
      <c r="Q764" s="68">
        <v>44.215937033530615</v>
      </c>
      <c r="R764" s="58"/>
    </row>
    <row r="765" spans="1:18" x14ac:dyDescent="0.3">
      <c r="A765" s="39" t="s">
        <v>254</v>
      </c>
      <c r="B765" s="39" t="str">
        <f>INDEX('R0.1 Generation process mapping'!$B$9:$B$21,MATCH($C765,'R0.1 Generation process mapping'!$A$9:$A$21,0))</f>
        <v/>
      </c>
      <c r="C765" s="494" t="s">
        <v>374</v>
      </c>
      <c r="D765" s="39" t="s">
        <v>363</v>
      </c>
      <c r="E765" s="39" t="str">
        <f>INDEX('R0. Region mapping'!$C$9:$C$24,MATCH($D765,'R0. Region mapping'!$A$9:$A$24,0))</f>
        <v>NAM</v>
      </c>
      <c r="F765" s="84">
        <v>105.408462570599</v>
      </c>
      <c r="G765" s="532">
        <v>105.409077542359</v>
      </c>
      <c r="H765" s="68">
        <v>104.36282116173791</v>
      </c>
      <c r="I765" s="68">
        <v>118.67589110239049</v>
      </c>
      <c r="J765" s="68">
        <v>105.8915672067416</v>
      </c>
      <c r="K765" s="68">
        <v>98.358394778819985</v>
      </c>
      <c r="L765" s="68">
        <v>134.9697245112057</v>
      </c>
      <c r="M765" s="68">
        <v>165.97103307638011</v>
      </c>
      <c r="N765" s="68">
        <v>178.03413469972156</v>
      </c>
      <c r="O765" s="68">
        <v>195.901993537973</v>
      </c>
      <c r="P765" s="68">
        <v>208.51721859820844</v>
      </c>
      <c r="Q765" s="68">
        <v>143.91723489609487</v>
      </c>
      <c r="R765" s="58"/>
    </row>
    <row r="766" spans="1:18" x14ac:dyDescent="0.3">
      <c r="A766" s="39" t="s">
        <v>254</v>
      </c>
      <c r="B766" s="39" t="str">
        <f>INDEX('R0.1 Generation process mapping'!$B$9:$B$21,MATCH($C766,'R0.1 Generation process mapping'!$A$9:$A$21,0))</f>
        <v/>
      </c>
      <c r="C766" s="494" t="s">
        <v>374</v>
      </c>
      <c r="D766" s="39" t="s">
        <v>365</v>
      </c>
      <c r="E766" s="39" t="str">
        <f>INDEX('R0. Region mapping'!$C$9:$C$24,MATCH($D766,'R0. Region mapping'!$A$9:$A$24,0))</f>
        <v>EUR</v>
      </c>
      <c r="F766" s="84">
        <v>137.720006632973</v>
      </c>
      <c r="G766" s="532">
        <v>127.86460192065699</v>
      </c>
      <c r="H766" s="68">
        <v>118.1553896311612</v>
      </c>
      <c r="I766" s="68">
        <v>165.3522656273235</v>
      </c>
      <c r="J766" s="68">
        <v>148.64907948107259</v>
      </c>
      <c r="K766" s="68">
        <v>153.2391511268458</v>
      </c>
      <c r="L766" s="68">
        <v>157.52704710783192</v>
      </c>
      <c r="M766" s="68">
        <v>171.5508132907209</v>
      </c>
      <c r="N766" s="68">
        <v>169.02258166651197</v>
      </c>
      <c r="O766" s="68">
        <v>158.49502992873101</v>
      </c>
      <c r="P766" s="68">
        <v>160.23033101387605</v>
      </c>
      <c r="Q766" s="68">
        <v>152.77603697837509</v>
      </c>
      <c r="R766" s="58"/>
    </row>
    <row r="767" spans="1:18" x14ac:dyDescent="0.3">
      <c r="A767" s="39" t="s">
        <v>254</v>
      </c>
      <c r="B767" s="39" t="str">
        <f>INDEX('R0.1 Generation process mapping'!$B$9:$B$21,MATCH($C767,'R0.1 Generation process mapping'!$A$9:$A$21,0))</f>
        <v/>
      </c>
      <c r="C767" s="494" t="s">
        <v>300</v>
      </c>
      <c r="D767" s="39" t="s">
        <v>258</v>
      </c>
      <c r="E767" s="39" t="str">
        <f>INDEX('R0. Region mapping'!$C$9:$C$24,MATCH($D767,'R0. Region mapping'!$A$9:$A$24,0))</f>
        <v>AFR</v>
      </c>
      <c r="F767" s="84">
        <v>29.6489726027397</v>
      </c>
      <c r="G767" s="532">
        <v>29.658599719671663</v>
      </c>
      <c r="H767" s="68">
        <v>29.658599719671663</v>
      </c>
      <c r="I767" s="68">
        <v>29.672724575606107</v>
      </c>
      <c r="J767" s="68">
        <v>19.780106591094242</v>
      </c>
      <c r="K767" s="68">
        <v>9.8829908675799008</v>
      </c>
      <c r="L767" s="68"/>
      <c r="M767" s="68">
        <v>13.8342224798704</v>
      </c>
      <c r="N767" s="68">
        <v>53.706393222034002</v>
      </c>
      <c r="O767" s="68">
        <v>110.246508706317</v>
      </c>
      <c r="P767" s="68">
        <v>147.42543604820901</v>
      </c>
      <c r="Q767" s="68">
        <v>192.15154471482401</v>
      </c>
      <c r="R767" s="58"/>
    </row>
    <row r="768" spans="1:18" x14ac:dyDescent="0.3">
      <c r="A768" s="39" t="s">
        <v>254</v>
      </c>
      <c r="B768" s="39" t="str">
        <f>INDEX('R0.1 Generation process mapping'!$B$9:$B$21,MATCH($C768,'R0.1 Generation process mapping'!$A$9:$A$21,0))</f>
        <v/>
      </c>
      <c r="C768" s="494" t="s">
        <v>300</v>
      </c>
      <c r="D768" s="39" t="s">
        <v>261</v>
      </c>
      <c r="E768" s="39" t="str">
        <f>INDEX('R0. Region mapping'!$C$9:$C$24,MATCH($D768,'R0. Region mapping'!$A$9:$A$24,0))</f>
        <v>AUS</v>
      </c>
      <c r="F768" s="84">
        <v>0.64954337899543402</v>
      </c>
      <c r="G768" s="532">
        <v>0.68669110775291076</v>
      </c>
      <c r="H768" s="68">
        <v>0.68669110775291076</v>
      </c>
      <c r="I768" s="68">
        <v>0.68669110775291076</v>
      </c>
      <c r="J768" s="68">
        <v>0.43302891933028897</v>
      </c>
      <c r="K768" s="68">
        <v>0.21651445966514499</v>
      </c>
      <c r="L768" s="68"/>
      <c r="M768" s="68">
        <v>0.65511491948792899</v>
      </c>
      <c r="N768" s="68">
        <v>0.65511491948792899</v>
      </c>
      <c r="O768" s="68">
        <v>0.73193895429806499</v>
      </c>
      <c r="P768" s="68">
        <v>1.77890106749174</v>
      </c>
      <c r="Q768" s="68">
        <v>1.0469621131936799</v>
      </c>
      <c r="R768" s="58"/>
    </row>
    <row r="769" spans="1:18" x14ac:dyDescent="0.3">
      <c r="A769" s="39" t="s">
        <v>254</v>
      </c>
      <c r="B769" s="39" t="str">
        <f>INDEX('R0.1 Generation process mapping'!$B$9:$B$21,MATCH($C769,'R0.1 Generation process mapping'!$A$9:$A$21,0))</f>
        <v/>
      </c>
      <c r="C769" s="494" t="s">
        <v>300</v>
      </c>
      <c r="D769" s="39" t="s">
        <v>341</v>
      </c>
      <c r="E769" s="39" t="str">
        <f>INDEX('R0. Region mapping'!$C$9:$C$24,MATCH($D769,'R0. Region mapping'!$A$9:$A$24,0))</f>
        <v>NAM</v>
      </c>
      <c r="F769" s="84">
        <v>10.5279680365297</v>
      </c>
      <c r="G769" s="532">
        <v>10.5279680365297</v>
      </c>
      <c r="H769" s="68">
        <v>10.5279680365297</v>
      </c>
      <c r="I769" s="68">
        <v>10.5279680365297</v>
      </c>
      <c r="J769" s="68">
        <v>7.01864535768647</v>
      </c>
      <c r="K769" s="68">
        <v>3.5093226788432301</v>
      </c>
      <c r="L769" s="68"/>
      <c r="M769" s="68"/>
      <c r="N769" s="68"/>
      <c r="O769" s="68"/>
      <c r="P769" s="68"/>
      <c r="Q769" s="68"/>
      <c r="R769" s="58"/>
    </row>
    <row r="770" spans="1:18" x14ac:dyDescent="0.3">
      <c r="A770" s="39" t="s">
        <v>254</v>
      </c>
      <c r="B770" s="39" t="str">
        <f>INDEX('R0.1 Generation process mapping'!$B$9:$B$21,MATCH($C770,'R0.1 Generation process mapping'!$A$9:$A$21,0))</f>
        <v/>
      </c>
      <c r="C770" s="494" t="s">
        <v>300</v>
      </c>
      <c r="D770" s="39" t="s">
        <v>343</v>
      </c>
      <c r="E770" s="39" t="str">
        <f>INDEX('R0. Region mapping'!$C$9:$C$24,MATCH($D770,'R0. Region mapping'!$A$9:$A$24,0))</f>
        <v>ASI</v>
      </c>
      <c r="F770" s="84">
        <v>6.1676655251141597</v>
      </c>
      <c r="G770" s="532">
        <v>6.1676655251141597</v>
      </c>
      <c r="H770" s="68">
        <v>6.1676655251141597</v>
      </c>
      <c r="I770" s="68">
        <v>6.1676655251141597</v>
      </c>
      <c r="J770" s="68">
        <v>4.1117770167427699</v>
      </c>
      <c r="K770" s="68">
        <v>2.0558885083713898</v>
      </c>
      <c r="L770" s="68"/>
      <c r="M770" s="68"/>
      <c r="N770" s="68"/>
      <c r="O770" s="68"/>
      <c r="P770" s="68"/>
      <c r="Q770" s="68"/>
      <c r="R770" s="58"/>
    </row>
    <row r="771" spans="1:18" x14ac:dyDescent="0.3">
      <c r="A771" s="39" t="s">
        <v>254</v>
      </c>
      <c r="B771" s="39" t="str">
        <f>INDEX('R0.1 Generation process mapping'!$B$9:$B$21,MATCH($C771,'R0.1 Generation process mapping'!$A$9:$A$21,0))</f>
        <v/>
      </c>
      <c r="C771" s="494" t="s">
        <v>300</v>
      </c>
      <c r="D771" s="39" t="s">
        <v>345</v>
      </c>
      <c r="E771" s="39" t="str">
        <f>INDEX('R0. Region mapping'!$C$9:$C$24,MATCH($D771,'R0. Region mapping'!$A$9:$A$24,0))</f>
        <v>LAM</v>
      </c>
      <c r="F771" s="84">
        <v>45.573059360730603</v>
      </c>
      <c r="G771" s="532">
        <v>45.618284197017132</v>
      </c>
      <c r="H771" s="68">
        <v>45.618284197017132</v>
      </c>
      <c r="I771" s="68">
        <v>45.618284197017132</v>
      </c>
      <c r="J771" s="68">
        <v>30.3820395738204</v>
      </c>
      <c r="K771" s="68">
        <v>18.179255232249631</v>
      </c>
      <c r="L771" s="68">
        <v>8.5596126128826402</v>
      </c>
      <c r="M771" s="68">
        <v>25.758852918321832</v>
      </c>
      <c r="N771" s="68">
        <v>17.199240305439201</v>
      </c>
      <c r="O771" s="68"/>
      <c r="P771" s="68"/>
      <c r="Q771" s="68"/>
      <c r="R771" s="58"/>
    </row>
    <row r="772" spans="1:18" x14ac:dyDescent="0.3">
      <c r="A772" s="39" t="s">
        <v>254</v>
      </c>
      <c r="B772" s="39" t="str">
        <f>INDEX('R0.1 Generation process mapping'!$B$9:$B$21,MATCH($C772,'R0.1 Generation process mapping'!$A$9:$A$21,0))</f>
        <v/>
      </c>
      <c r="C772" s="494" t="s">
        <v>300</v>
      </c>
      <c r="D772" s="39" t="s">
        <v>347</v>
      </c>
      <c r="E772" s="39" t="str">
        <f>INDEX('R0. Region mapping'!$C$9:$C$24,MATCH($D772,'R0. Region mapping'!$A$9:$A$24,0))</f>
        <v>EUR</v>
      </c>
      <c r="F772" s="84">
        <v>1.3070776255707801</v>
      </c>
      <c r="G772" s="532">
        <v>1.3070776255707801</v>
      </c>
      <c r="H772" s="68">
        <v>1.3070776255707801</v>
      </c>
      <c r="I772" s="68">
        <v>1.3070776255707801</v>
      </c>
      <c r="J772" s="68">
        <v>0.87138508371385304</v>
      </c>
      <c r="K772" s="68">
        <v>0.43569254185692702</v>
      </c>
      <c r="L772" s="68"/>
      <c r="M772" s="68"/>
      <c r="N772" s="68"/>
      <c r="O772" s="68"/>
      <c r="P772" s="68"/>
      <c r="Q772" s="68"/>
      <c r="R772" s="58"/>
    </row>
    <row r="773" spans="1:18" x14ac:dyDescent="0.3">
      <c r="A773" s="39" t="s">
        <v>254</v>
      </c>
      <c r="B773" s="39" t="str">
        <f>INDEX('R0.1 Generation process mapping'!$B$9:$B$21,MATCH($C773,'R0.1 Generation process mapping'!$A$9:$A$21,0))</f>
        <v/>
      </c>
      <c r="C773" s="494" t="s">
        <v>300</v>
      </c>
      <c r="D773" s="39" t="s">
        <v>349</v>
      </c>
      <c r="E773" s="39" t="str">
        <f>INDEX('R0. Region mapping'!$C$9:$C$24,MATCH($D773,'R0. Region mapping'!$A$9:$A$24,0))</f>
        <v>ASI</v>
      </c>
      <c r="F773" s="84">
        <v>2.1621004566209998</v>
      </c>
      <c r="G773" s="532">
        <v>2.1621004566209998</v>
      </c>
      <c r="H773" s="68">
        <v>2.1621004566209998</v>
      </c>
      <c r="I773" s="68">
        <v>2.1621004566209998</v>
      </c>
      <c r="J773" s="68">
        <v>1.441400304414</v>
      </c>
      <c r="K773" s="68">
        <v>0.72070015220700001</v>
      </c>
      <c r="L773" s="68"/>
      <c r="M773" s="68"/>
      <c r="N773" s="68"/>
      <c r="O773" s="68"/>
      <c r="P773" s="68"/>
      <c r="Q773" s="68"/>
      <c r="R773" s="58"/>
    </row>
    <row r="774" spans="1:18" x14ac:dyDescent="0.3">
      <c r="A774" s="39" t="s">
        <v>254</v>
      </c>
      <c r="B774" s="39" t="str">
        <f>INDEX('R0.1 Generation process mapping'!$B$9:$B$21,MATCH($C774,'R0.1 Generation process mapping'!$A$9:$A$21,0))</f>
        <v/>
      </c>
      <c r="C774" s="494" t="s">
        <v>300</v>
      </c>
      <c r="D774" s="39" t="s">
        <v>351</v>
      </c>
      <c r="E774" s="39" t="str">
        <f>INDEX('R0. Region mapping'!$C$9:$C$24,MATCH($D774,'R0. Region mapping'!$A$9:$A$24,0))</f>
        <v>ASI</v>
      </c>
      <c r="F774" s="84">
        <v>10.690068493150701</v>
      </c>
      <c r="G774" s="532">
        <v>10.690068493150701</v>
      </c>
      <c r="H774" s="68">
        <v>10.690068493150701</v>
      </c>
      <c r="I774" s="68">
        <v>10.690068493150701</v>
      </c>
      <c r="J774" s="68">
        <v>7.1267123287671303</v>
      </c>
      <c r="K774" s="68">
        <v>3.5633561643835701</v>
      </c>
      <c r="L774" s="68"/>
      <c r="M774" s="68"/>
      <c r="N774" s="68"/>
      <c r="O774" s="68"/>
      <c r="P774" s="68"/>
      <c r="Q774" s="68"/>
      <c r="R774" s="58"/>
    </row>
    <row r="775" spans="1:18" x14ac:dyDescent="0.3">
      <c r="A775" s="39" t="s">
        <v>254</v>
      </c>
      <c r="B775" s="39" t="str">
        <f>INDEX('R0.1 Generation process mapping'!$B$9:$B$21,MATCH($C775,'R0.1 Generation process mapping'!$A$9:$A$21,0))</f>
        <v/>
      </c>
      <c r="C775" s="494" t="s">
        <v>300</v>
      </c>
      <c r="D775" s="39" t="s">
        <v>353</v>
      </c>
      <c r="E775" s="39" t="str">
        <f>INDEX('R0. Region mapping'!$C$9:$C$24,MATCH($D775,'R0. Region mapping'!$A$9:$A$24,0))</f>
        <v>ASI</v>
      </c>
      <c r="F775" s="84">
        <v>54.542808219178099</v>
      </c>
      <c r="G775" s="532">
        <v>54.542808219178099</v>
      </c>
      <c r="H775" s="68">
        <v>54.542808219178099</v>
      </c>
      <c r="I775" s="68">
        <v>55.260187554540856</v>
      </c>
      <c r="J775" s="68">
        <v>37.079251481481457</v>
      </c>
      <c r="K775" s="68">
        <v>18.89831540842216</v>
      </c>
      <c r="L775" s="68"/>
      <c r="M775" s="68"/>
      <c r="N775" s="68"/>
      <c r="O775" s="68"/>
      <c r="P775" s="68"/>
      <c r="Q775" s="68"/>
      <c r="R775" s="58"/>
    </row>
    <row r="776" spans="1:18" x14ac:dyDescent="0.3">
      <c r="A776" s="39" t="s">
        <v>254</v>
      </c>
      <c r="B776" s="39" t="str">
        <f>INDEX('R0.1 Generation process mapping'!$B$9:$B$21,MATCH($C776,'R0.1 Generation process mapping'!$A$9:$A$21,0))</f>
        <v/>
      </c>
      <c r="C776" s="494" t="s">
        <v>300</v>
      </c>
      <c r="D776" s="39" t="s">
        <v>355</v>
      </c>
      <c r="E776" s="39" t="str">
        <f>INDEX('R0. Region mapping'!$C$9:$C$24,MATCH($D776,'R0. Region mapping'!$A$9:$A$24,0))</f>
        <v>AFR</v>
      </c>
      <c r="F776" s="84">
        <v>42.193185809624197</v>
      </c>
      <c r="G776" s="532">
        <v>72</v>
      </c>
      <c r="H776" s="68">
        <v>72</v>
      </c>
      <c r="I776" s="68">
        <v>72</v>
      </c>
      <c r="J776" s="68">
        <v>28.128790539749499</v>
      </c>
      <c r="K776" s="68">
        <v>16.462419195624378</v>
      </c>
      <c r="L776" s="68">
        <v>2.3980239257496798</v>
      </c>
      <c r="M776" s="68">
        <v>11.825868093955201</v>
      </c>
      <c r="N776" s="68">
        <v>23.076744132964102</v>
      </c>
      <c r="O776" s="68">
        <v>11.250876039009</v>
      </c>
      <c r="P776" s="68">
        <v>4.6315540400055397</v>
      </c>
      <c r="Q776" s="68">
        <v>7.5840566200439197</v>
      </c>
      <c r="R776" s="58"/>
    </row>
    <row r="777" spans="1:18" x14ac:dyDescent="0.3">
      <c r="A777" s="39" t="s">
        <v>254</v>
      </c>
      <c r="B777" s="39" t="str">
        <f>INDEX('R0.1 Generation process mapping'!$B$9:$B$21,MATCH($C777,'R0.1 Generation process mapping'!$A$9:$A$21,0))</f>
        <v/>
      </c>
      <c r="C777" s="494" t="s">
        <v>300</v>
      </c>
      <c r="D777" s="39" t="s">
        <v>357</v>
      </c>
      <c r="E777" s="39" t="str">
        <f>INDEX('R0. Region mapping'!$C$9:$C$24,MATCH($D777,'R0. Region mapping'!$A$9:$A$24,0))</f>
        <v>LAM</v>
      </c>
      <c r="F777" s="84">
        <v>11.6794140030441</v>
      </c>
      <c r="G777" s="532">
        <v>11.6794140030441</v>
      </c>
      <c r="H777" s="68">
        <v>11.6794140030441</v>
      </c>
      <c r="I777" s="68">
        <v>11.6794140030441</v>
      </c>
      <c r="J777" s="68">
        <v>7.7862760020293997</v>
      </c>
      <c r="K777" s="68">
        <v>3.8931380010146999</v>
      </c>
      <c r="L777" s="68"/>
      <c r="M777" s="68"/>
      <c r="N777" s="68"/>
      <c r="O777" s="68"/>
      <c r="P777" s="68"/>
      <c r="Q777" s="68"/>
      <c r="R777" s="58"/>
    </row>
    <row r="778" spans="1:18" x14ac:dyDescent="0.3">
      <c r="A778" s="39" t="s">
        <v>254</v>
      </c>
      <c r="B778" s="39" t="str">
        <f>INDEX('R0.1 Generation process mapping'!$B$9:$B$21,MATCH($C778,'R0.1 Generation process mapping'!$A$9:$A$21,0))</f>
        <v/>
      </c>
      <c r="C778" s="494" t="s">
        <v>300</v>
      </c>
      <c r="D778" s="39" t="s">
        <v>359</v>
      </c>
      <c r="E778" s="39" t="str">
        <f>INDEX('R0. Region mapping'!$C$9:$C$24,MATCH($D778,'R0. Region mapping'!$A$9:$A$24,0))</f>
        <v>ASI</v>
      </c>
      <c r="F778" s="84">
        <v>25.965981735159801</v>
      </c>
      <c r="G778" s="532">
        <v>65</v>
      </c>
      <c r="H778" s="68">
        <v>65</v>
      </c>
      <c r="I778" s="68">
        <v>65</v>
      </c>
      <c r="J778" s="68">
        <v>17.310654490106501</v>
      </c>
      <c r="K778" s="68">
        <v>8.6553272450532699</v>
      </c>
      <c r="L778" s="68"/>
      <c r="M778" s="68">
        <v>7.8309623410613698</v>
      </c>
      <c r="N778" s="68">
        <v>14.330906823171</v>
      </c>
      <c r="O778" s="68">
        <v>18.612026946639599</v>
      </c>
      <c r="P778" s="68">
        <v>22.493950694765999</v>
      </c>
      <c r="Q778" s="68">
        <v>27.6719820881789</v>
      </c>
      <c r="R778" s="58"/>
    </row>
    <row r="779" spans="1:18" x14ac:dyDescent="0.3">
      <c r="A779" s="39" t="s">
        <v>254</v>
      </c>
      <c r="B779" s="39" t="str">
        <f>INDEX('R0.1 Generation process mapping'!$B$9:$B$21,MATCH($C779,'R0.1 Generation process mapping'!$A$9:$A$21,0))</f>
        <v/>
      </c>
      <c r="C779" s="494" t="s">
        <v>300</v>
      </c>
      <c r="D779" s="39" t="s">
        <v>361</v>
      </c>
      <c r="E779" s="39" t="str">
        <f>INDEX('R0. Region mapping'!$C$9:$C$24,MATCH($D779,'R0. Region mapping'!$A$9:$A$24,0))</f>
        <v>ASI</v>
      </c>
      <c r="F779" s="84">
        <v>9.9372146118721396</v>
      </c>
      <c r="G779" s="532">
        <v>9.9372146118721396</v>
      </c>
      <c r="H779" s="68">
        <v>9.9372146118721396</v>
      </c>
      <c r="I779" s="68">
        <v>9.9372146118721396</v>
      </c>
      <c r="J779" s="68">
        <v>6.6248097412480904</v>
      </c>
      <c r="K779" s="68">
        <v>3.3124048706240501</v>
      </c>
      <c r="L779" s="68"/>
      <c r="M779" s="68"/>
      <c r="N779" s="68"/>
      <c r="O779" s="68"/>
      <c r="P779" s="68"/>
      <c r="Q779" s="68"/>
      <c r="R779" s="58"/>
    </row>
    <row r="780" spans="1:18" x14ac:dyDescent="0.3">
      <c r="A780" s="39" t="s">
        <v>254</v>
      </c>
      <c r="B780" s="39" t="str">
        <f>INDEX('R0.1 Generation process mapping'!$B$9:$B$21,MATCH($C780,'R0.1 Generation process mapping'!$A$9:$A$21,0))</f>
        <v/>
      </c>
      <c r="C780" s="494" t="s">
        <v>300</v>
      </c>
      <c r="D780" s="39" t="s">
        <v>363</v>
      </c>
      <c r="E780" s="39" t="str">
        <f>INDEX('R0. Region mapping'!$C$9:$C$24,MATCH($D780,'R0. Region mapping'!$A$9:$A$24,0))</f>
        <v>NAM</v>
      </c>
      <c r="F780" s="84">
        <v>66.615867579908695</v>
      </c>
      <c r="G780" s="532">
        <v>67.023201001512106</v>
      </c>
      <c r="H780" s="68">
        <v>67.458606190932827</v>
      </c>
      <c r="I780" s="68">
        <v>67.458606190932827</v>
      </c>
      <c r="J780" s="68">
        <v>47.814859178445779</v>
      </c>
      <c r="K780" s="68">
        <v>25.002291179982748</v>
      </c>
      <c r="L780" s="68"/>
      <c r="M780" s="68"/>
      <c r="N780" s="68"/>
      <c r="O780" s="68">
        <v>27.7399098708228</v>
      </c>
      <c r="P780" s="68">
        <v>27.7399098708228</v>
      </c>
      <c r="Q780" s="68"/>
      <c r="R780" s="58"/>
    </row>
    <row r="781" spans="1:18" x14ac:dyDescent="0.3">
      <c r="A781" s="39" t="s">
        <v>254</v>
      </c>
      <c r="B781" s="39" t="str">
        <f>INDEX('R0.1 Generation process mapping'!$B$9:$B$21,MATCH($C781,'R0.1 Generation process mapping'!$A$9:$A$21,0))</f>
        <v/>
      </c>
      <c r="C781" s="494" t="s">
        <v>300</v>
      </c>
      <c r="D781" s="39" t="s">
        <v>365</v>
      </c>
      <c r="E781" s="39" t="str">
        <f>INDEX('R0. Region mapping'!$C$9:$C$24,MATCH($D781,'R0. Region mapping'!$A$9:$A$24,0))</f>
        <v>EUR</v>
      </c>
      <c r="F781" s="84">
        <v>44.902397260274</v>
      </c>
      <c r="G781" s="532">
        <v>44.902397260274</v>
      </c>
      <c r="H781" s="68">
        <v>65</v>
      </c>
      <c r="I781" s="68">
        <v>65</v>
      </c>
      <c r="J781" s="68">
        <v>39.16408859087754</v>
      </c>
      <c r="K781" s="68">
        <v>14.967465753424699</v>
      </c>
      <c r="L781" s="68"/>
      <c r="M781" s="68"/>
      <c r="N781" s="68"/>
      <c r="O781" s="68"/>
      <c r="P781" s="68"/>
      <c r="Q781" s="68"/>
      <c r="R781" s="58"/>
    </row>
    <row r="782" spans="1:18" x14ac:dyDescent="0.3">
      <c r="A782" s="39" t="s">
        <v>254</v>
      </c>
      <c r="B782" s="39" t="str">
        <f>INDEX('R0.1 Generation process mapping'!$B$9:$B$21,MATCH($C782,'R0.1 Generation process mapping'!$A$9:$A$21,0))</f>
        <v>POWGEN - REN</v>
      </c>
      <c r="C782" s="494" t="s">
        <v>288</v>
      </c>
      <c r="D782" s="39" t="s">
        <v>258</v>
      </c>
      <c r="E782" s="39" t="str">
        <f>INDEX('R0. Region mapping'!$C$9:$C$24,MATCH($D782,'R0. Region mapping'!$A$9:$A$24,0))</f>
        <v>AFR</v>
      </c>
      <c r="F782" s="84">
        <v>0.30422374429223698</v>
      </c>
      <c r="G782" s="532">
        <v>0.30422374429223698</v>
      </c>
      <c r="H782" s="68">
        <v>0.30422374429223698</v>
      </c>
      <c r="I782" s="68">
        <v>0.30382374429223702</v>
      </c>
      <c r="J782" s="68">
        <v>1.4608285993905701</v>
      </c>
      <c r="K782" s="68">
        <v>7.0223523833713042</v>
      </c>
      <c r="L782" s="68">
        <v>33.7556427956699</v>
      </c>
      <c r="M782" s="68">
        <v>162.2579820874324</v>
      </c>
      <c r="N782" s="68">
        <v>2306.3601919737948</v>
      </c>
      <c r="O782" s="68">
        <v>3474.4401375130351</v>
      </c>
      <c r="P782" s="68">
        <v>4083.816292376885</v>
      </c>
      <c r="Q782" s="68">
        <v>4741.1553186969149</v>
      </c>
      <c r="R782" s="58"/>
    </row>
    <row r="783" spans="1:18" x14ac:dyDescent="0.3">
      <c r="A783" s="39" t="s">
        <v>254</v>
      </c>
      <c r="B783" s="39" t="str">
        <f>INDEX('R0.1 Generation process mapping'!$B$9:$B$21,MATCH($C783,'R0.1 Generation process mapping'!$A$9:$A$21,0))</f>
        <v>POWGEN - REN</v>
      </c>
      <c r="C783" s="494" t="s">
        <v>288</v>
      </c>
      <c r="D783" s="39" t="s">
        <v>261</v>
      </c>
      <c r="E783" s="39" t="str">
        <f>INDEX('R0. Region mapping'!$C$9:$C$24,MATCH($D783,'R0. Region mapping'!$A$9:$A$24,0))</f>
        <v>AUS</v>
      </c>
      <c r="F783" s="84">
        <v>6.2785388127853904E-3</v>
      </c>
      <c r="G783" s="532">
        <v>6.2785388127853904E-3</v>
      </c>
      <c r="H783" s="68">
        <v>2.9999999999999978</v>
      </c>
      <c r="I783" s="68">
        <v>2.9996000000000032</v>
      </c>
      <c r="J783" s="68">
        <v>14.418962436378688</v>
      </c>
      <c r="K783" s="68">
        <v>25.115694636842893</v>
      </c>
      <c r="L783" s="68">
        <v>52.405403594221497</v>
      </c>
      <c r="M783" s="68">
        <v>52.405003594221498</v>
      </c>
      <c r="N783" s="68">
        <v>52.404603594221498</v>
      </c>
      <c r="O783" s="68">
        <v>52.404203594221499</v>
      </c>
      <c r="P783" s="68">
        <v>52.4038035942215</v>
      </c>
      <c r="Q783" s="68">
        <v>57.663111753716898</v>
      </c>
      <c r="R783" s="58"/>
    </row>
    <row r="784" spans="1:18" x14ac:dyDescent="0.3">
      <c r="A784" s="39" t="s">
        <v>254</v>
      </c>
      <c r="B784" s="39" t="str">
        <f>INDEX('R0.1 Generation process mapping'!$B$9:$B$21,MATCH($C784,'R0.1 Generation process mapping'!$A$9:$A$21,0))</f>
        <v>POWGEN - REN</v>
      </c>
      <c r="C784" s="494" t="s">
        <v>288</v>
      </c>
      <c r="D784" s="39" t="s">
        <v>341</v>
      </c>
      <c r="E784" s="39" t="str">
        <f>INDEX('R0. Region mapping'!$C$9:$C$24,MATCH($D784,'R0. Region mapping'!$A$9:$A$24,0))</f>
        <v>NAM</v>
      </c>
      <c r="F784" s="84">
        <v>9.7031963470319595E-3</v>
      </c>
      <c r="G784" s="532">
        <v>9.7031963470319612E-3</v>
      </c>
      <c r="H784" s="68">
        <v>9.7031963470319595E-3</v>
      </c>
      <c r="I784" s="68">
        <v>3.4825129350364996</v>
      </c>
      <c r="J784" s="68">
        <v>16.740642043245646</v>
      </c>
      <c r="K784" s="68">
        <v>49.268042568229973</v>
      </c>
      <c r="L784" s="68">
        <v>121.81793632229929</v>
      </c>
      <c r="M784" s="68">
        <v>315.45592945728157</v>
      </c>
      <c r="N784" s="68">
        <v>315.4555294572815</v>
      </c>
      <c r="O784" s="68">
        <v>315.45512945728228</v>
      </c>
      <c r="P784" s="68">
        <v>315.45472945728221</v>
      </c>
      <c r="Q784" s="68">
        <v>315.4543294572822</v>
      </c>
      <c r="R784" s="58"/>
    </row>
    <row r="785" spans="1:18" x14ac:dyDescent="0.3">
      <c r="A785" s="39" t="s">
        <v>254</v>
      </c>
      <c r="B785" s="39" t="str">
        <f>INDEX('R0.1 Generation process mapping'!$B$9:$B$21,MATCH($C785,'R0.1 Generation process mapping'!$A$9:$A$21,0))</f>
        <v>POWGEN - REN</v>
      </c>
      <c r="C785" s="494" t="s">
        <v>288</v>
      </c>
      <c r="D785" s="39" t="s">
        <v>343</v>
      </c>
      <c r="E785" s="39" t="str">
        <f>INDEX('R0. Region mapping'!$C$9:$C$24,MATCH($D785,'R0. Region mapping'!$A$9:$A$24,0))</f>
        <v>ASI</v>
      </c>
      <c r="F785" s="84"/>
      <c r="G785" s="532">
        <v>0.22</v>
      </c>
      <c r="H785" s="68">
        <v>7</v>
      </c>
      <c r="I785" s="68">
        <v>28.012588913277799</v>
      </c>
      <c r="J785" s="68">
        <v>134.6521076445872</v>
      </c>
      <c r="K785" s="68">
        <v>647.24997369764606</v>
      </c>
      <c r="L785" s="68">
        <v>2058.9339327122038</v>
      </c>
      <c r="M785" s="68">
        <v>3377.1420479879198</v>
      </c>
      <c r="N785" s="68">
        <v>5777.3512284307753</v>
      </c>
      <c r="O785" s="68">
        <v>7158.5159472843825</v>
      </c>
      <c r="P785" s="68">
        <v>8528.0799278610793</v>
      </c>
      <c r="Q785" s="68">
        <v>8528.0795278610749</v>
      </c>
      <c r="R785" s="58"/>
    </row>
    <row r="786" spans="1:18" x14ac:dyDescent="0.3">
      <c r="A786" s="39" t="s">
        <v>254</v>
      </c>
      <c r="B786" s="39" t="str">
        <f>INDEX('R0.1 Generation process mapping'!$B$9:$B$21,MATCH($C786,'R0.1 Generation process mapping'!$A$9:$A$21,0))</f>
        <v>POWGEN - REN</v>
      </c>
      <c r="C786" s="494" t="s">
        <v>288</v>
      </c>
      <c r="D786" s="39" t="s">
        <v>345</v>
      </c>
      <c r="E786" s="39" t="str">
        <f>INDEX('R0. Region mapping'!$C$9:$C$24,MATCH($D786,'R0. Region mapping'!$A$9:$A$24,0))</f>
        <v>LAM</v>
      </c>
      <c r="F786" s="84"/>
      <c r="G786" s="532"/>
      <c r="H786" s="68">
        <v>5.6260603980782399E-2</v>
      </c>
      <c r="I786" s="68">
        <v>5.6260603980782399E-2</v>
      </c>
      <c r="J786" s="68">
        <v>0.27083506841088251</v>
      </c>
      <c r="K786" s="68">
        <v>1.3022576956404901</v>
      </c>
      <c r="L786" s="68">
        <v>6.2601292615171804</v>
      </c>
      <c r="M786" s="68">
        <v>30.091767054602801</v>
      </c>
      <c r="N786" s="68">
        <v>3299.2114869011912</v>
      </c>
      <c r="O786" s="68">
        <v>3566.9690012590927</v>
      </c>
      <c r="P786" s="68">
        <v>3623.63871597361</v>
      </c>
      <c r="Q786" s="68">
        <v>3623.6383159736101</v>
      </c>
      <c r="R786" s="58"/>
    </row>
    <row r="787" spans="1:18" x14ac:dyDescent="0.3">
      <c r="A787" s="39" t="s">
        <v>254</v>
      </c>
      <c r="B787" s="39" t="str">
        <f>INDEX('R0.1 Generation process mapping'!$B$9:$B$21,MATCH($C787,'R0.1 Generation process mapping'!$A$9:$A$21,0))</f>
        <v>POWGEN - REN</v>
      </c>
      <c r="C787" s="494" t="s">
        <v>288</v>
      </c>
      <c r="D787" s="39" t="s">
        <v>347</v>
      </c>
      <c r="E787" s="39" t="str">
        <f>INDEX('R0. Region mapping'!$C$9:$C$24,MATCH($D787,'R0. Region mapping'!$A$9:$A$24,0))</f>
        <v>EUR</v>
      </c>
      <c r="F787" s="84"/>
      <c r="G787" s="532"/>
      <c r="H787" s="68">
        <v>2</v>
      </c>
      <c r="I787" s="68">
        <v>6.8985707277525901</v>
      </c>
      <c r="J787" s="68">
        <v>26.931692322621139</v>
      </c>
      <c r="K787" s="68">
        <v>77.281931756888596</v>
      </c>
      <c r="L787" s="68">
        <v>81.961609455447501</v>
      </c>
      <c r="M787" s="68">
        <v>89.861241844385304</v>
      </c>
      <c r="N787" s="68">
        <v>97.167025775302989</v>
      </c>
      <c r="O787" s="68">
        <v>135.3218501733387</v>
      </c>
      <c r="P787" s="68">
        <v>173.85164015562611</v>
      </c>
      <c r="Q787" s="68">
        <v>181.28959789796198</v>
      </c>
      <c r="R787" s="58"/>
    </row>
    <row r="788" spans="1:18" x14ac:dyDescent="0.3">
      <c r="A788" s="39" t="s">
        <v>254</v>
      </c>
      <c r="B788" s="39" t="str">
        <f>INDEX('R0.1 Generation process mapping'!$B$9:$B$21,MATCH($C788,'R0.1 Generation process mapping'!$A$9:$A$21,0))</f>
        <v>POWGEN - REN</v>
      </c>
      <c r="C788" s="494" t="s">
        <v>288</v>
      </c>
      <c r="D788" s="39" t="s">
        <v>349</v>
      </c>
      <c r="E788" s="39" t="str">
        <f>INDEX('R0. Region mapping'!$C$9:$C$24,MATCH($D788,'R0. Region mapping'!$A$9:$A$24,0))</f>
        <v>ASI</v>
      </c>
      <c r="F788" s="84"/>
      <c r="G788" s="532"/>
      <c r="H788" s="68"/>
      <c r="I788" s="68"/>
      <c r="J788" s="68">
        <v>4.0000000000000002E-4</v>
      </c>
      <c r="K788" s="68">
        <v>2.3227313556979101E-3</v>
      </c>
      <c r="L788" s="68">
        <v>1.15649710211578E-2</v>
      </c>
      <c r="M788" s="68">
        <v>5.5990831025294403E-2</v>
      </c>
      <c r="N788" s="68">
        <v>104.475419904403</v>
      </c>
      <c r="O788" s="68">
        <v>104.475019904403</v>
      </c>
      <c r="P788" s="68">
        <v>104.474619904403</v>
      </c>
      <c r="Q788" s="68">
        <v>104.474219904403</v>
      </c>
      <c r="R788" s="58"/>
    </row>
    <row r="789" spans="1:18" x14ac:dyDescent="0.3">
      <c r="A789" s="39" t="s">
        <v>254</v>
      </c>
      <c r="B789" s="39" t="str">
        <f>INDEX('R0.1 Generation process mapping'!$B$9:$B$21,MATCH($C789,'R0.1 Generation process mapping'!$A$9:$A$21,0))</f>
        <v>POWGEN - REN</v>
      </c>
      <c r="C789" s="494" t="s">
        <v>288</v>
      </c>
      <c r="D789" s="39" t="s">
        <v>351</v>
      </c>
      <c r="E789" s="39" t="str">
        <f>INDEX('R0. Region mapping'!$C$9:$C$24,MATCH($D789,'R0. Region mapping'!$A$9:$A$24,0))</f>
        <v>ASI</v>
      </c>
      <c r="F789" s="84"/>
      <c r="G789" s="532">
        <v>0.14000000000000001</v>
      </c>
      <c r="H789" s="68">
        <v>0.32831530542210002</v>
      </c>
      <c r="I789" s="68">
        <v>4.9995849999999997</v>
      </c>
      <c r="J789" s="68">
        <v>24.032547112442359</v>
      </c>
      <c r="K789" s="68">
        <v>115.5207297259509</v>
      </c>
      <c r="L789" s="68">
        <v>555.28872319297398</v>
      </c>
      <c r="M789" s="68">
        <v>1512.4141637660871</v>
      </c>
      <c r="N789" s="68">
        <v>2337.0103094628789</v>
      </c>
      <c r="O789" s="68">
        <v>2653.509498134611</v>
      </c>
      <c r="P789" s="68">
        <v>4222.0318361974932</v>
      </c>
      <c r="Q789" s="68">
        <v>4581.5726242413348</v>
      </c>
      <c r="R789" s="58"/>
    </row>
    <row r="790" spans="1:18" x14ac:dyDescent="0.3">
      <c r="A790" s="39" t="s">
        <v>254</v>
      </c>
      <c r="B790" s="39" t="str">
        <f>INDEX('R0.1 Generation process mapping'!$B$9:$B$21,MATCH($C790,'R0.1 Generation process mapping'!$A$9:$A$21,0))</f>
        <v>POWGEN - REN</v>
      </c>
      <c r="C790" s="494" t="s">
        <v>288</v>
      </c>
      <c r="D790" s="39" t="s">
        <v>353</v>
      </c>
      <c r="E790" s="39" t="str">
        <f>INDEX('R0. Region mapping'!$C$9:$C$24,MATCH($D790,'R0. Region mapping'!$A$9:$A$24,0))</f>
        <v>ASI</v>
      </c>
      <c r="F790" s="84"/>
      <c r="G790" s="532">
        <v>2.15</v>
      </c>
      <c r="H790" s="68">
        <v>7</v>
      </c>
      <c r="I790" s="68">
        <v>7</v>
      </c>
      <c r="J790" s="68">
        <v>33.648198724713509</v>
      </c>
      <c r="K790" s="68">
        <v>161.74151687690249</v>
      </c>
      <c r="L790" s="68">
        <v>228.401278560696</v>
      </c>
      <c r="M790" s="68">
        <v>237.95400568264799</v>
      </c>
      <c r="N790" s="68">
        <v>237.9536056826478</v>
      </c>
      <c r="O790" s="68">
        <v>237.95320568264759</v>
      </c>
      <c r="P790" s="68">
        <v>237.95280568264758</v>
      </c>
      <c r="Q790" s="68">
        <v>237.95240568264711</v>
      </c>
      <c r="R790" s="58"/>
    </row>
    <row r="791" spans="1:18" x14ac:dyDescent="0.3">
      <c r="A791" s="39" t="s">
        <v>254</v>
      </c>
      <c r="B791" s="39" t="str">
        <f>INDEX('R0.1 Generation process mapping'!$B$9:$B$21,MATCH($C791,'R0.1 Generation process mapping'!$A$9:$A$21,0))</f>
        <v>POWGEN - REN</v>
      </c>
      <c r="C791" s="494" t="s">
        <v>288</v>
      </c>
      <c r="D791" s="39" t="s">
        <v>355</v>
      </c>
      <c r="E791" s="39" t="str">
        <f>INDEX('R0. Region mapping'!$C$9:$C$24,MATCH($D791,'R0. Region mapping'!$A$9:$A$24,0))</f>
        <v>AFR</v>
      </c>
      <c r="F791" s="84">
        <v>5.7077625570776296E-4</v>
      </c>
      <c r="G791" s="532">
        <v>5.7077625570776263E-4</v>
      </c>
      <c r="H791" s="68">
        <v>0.11252120796156452</v>
      </c>
      <c r="I791" s="68">
        <v>0.11244162473558139</v>
      </c>
      <c r="J791" s="68">
        <v>0.54088759391180319</v>
      </c>
      <c r="K791" s="68">
        <v>2.6003538418055627</v>
      </c>
      <c r="L791" s="68">
        <v>12.4998546688727</v>
      </c>
      <c r="M791" s="68">
        <v>60.085056283771301</v>
      </c>
      <c r="N791" s="68">
        <v>1279.0685937405949</v>
      </c>
      <c r="O791" s="68">
        <v>1518.7488066548749</v>
      </c>
      <c r="P791" s="68">
        <v>1835.5479768550549</v>
      </c>
      <c r="Q791" s="68">
        <v>2234.6016828155548</v>
      </c>
      <c r="R791" s="58"/>
    </row>
    <row r="792" spans="1:18" x14ac:dyDescent="0.3">
      <c r="A792" s="39" t="s">
        <v>254</v>
      </c>
      <c r="B792" s="39" t="str">
        <f>INDEX('R0.1 Generation process mapping'!$B$9:$B$21,MATCH($C792,'R0.1 Generation process mapping'!$A$9:$A$21,0))</f>
        <v>POWGEN - REN</v>
      </c>
      <c r="C792" s="494" t="s">
        <v>288</v>
      </c>
      <c r="D792" s="39" t="s">
        <v>357</v>
      </c>
      <c r="E792" s="39" t="str">
        <f>INDEX('R0. Region mapping'!$C$9:$C$24,MATCH($D792,'R0. Region mapping'!$A$9:$A$24,0))</f>
        <v>LAM</v>
      </c>
      <c r="F792" s="84"/>
      <c r="G792" s="532"/>
      <c r="H792" s="68">
        <v>5.6260603980782399E-2</v>
      </c>
      <c r="I792" s="68">
        <v>5.6260603980782399E-2</v>
      </c>
      <c r="J792" s="68">
        <v>5.5460602780782402E-2</v>
      </c>
      <c r="K792" s="68">
        <v>5.5060602780782397E-2</v>
      </c>
      <c r="L792" s="68">
        <v>5.466060278078242E-2</v>
      </c>
      <c r="M792" s="68">
        <v>5.4260602780782416E-2</v>
      </c>
      <c r="N792" s="68">
        <v>5.3860602780782418E-2</v>
      </c>
      <c r="O792" s="68">
        <v>5.34606027807824E-2</v>
      </c>
      <c r="P792" s="68">
        <v>5.3060602780782402E-2</v>
      </c>
      <c r="Q792" s="68">
        <v>5.2660602780782398E-2</v>
      </c>
      <c r="R792" s="58"/>
    </row>
    <row r="793" spans="1:18" x14ac:dyDescent="0.3">
      <c r="A793" s="39" t="s">
        <v>254</v>
      </c>
      <c r="B793" s="39" t="str">
        <f>INDEX('R0.1 Generation process mapping'!$B$9:$B$21,MATCH($C793,'R0.1 Generation process mapping'!$A$9:$A$21,0))</f>
        <v>POWGEN - REN</v>
      </c>
      <c r="C793" s="494" t="s">
        <v>288</v>
      </c>
      <c r="D793" s="39" t="s">
        <v>359</v>
      </c>
      <c r="E793" s="39" t="str">
        <f>INDEX('R0. Region mapping'!$C$9:$C$24,MATCH($D793,'R0. Region mapping'!$A$9:$A$24,0))</f>
        <v>ASI</v>
      </c>
      <c r="F793" s="84"/>
      <c r="G793" s="532"/>
      <c r="H793" s="68"/>
      <c r="I793" s="68"/>
      <c r="J793" s="68">
        <v>4.0000000000000002E-4</v>
      </c>
      <c r="K793" s="68">
        <v>2.3227313556979101E-3</v>
      </c>
      <c r="L793" s="68">
        <v>1.15649710211578E-2</v>
      </c>
      <c r="M793" s="68">
        <v>5.5990831025294403E-2</v>
      </c>
      <c r="N793" s="68">
        <v>1733.376654047195</v>
      </c>
      <c r="O793" s="68">
        <v>2061.8503481157049</v>
      </c>
      <c r="P793" s="68">
        <v>2142.734367469825</v>
      </c>
      <c r="Q793" s="68">
        <v>2461.0983756153651</v>
      </c>
      <c r="R793" s="58"/>
    </row>
    <row r="794" spans="1:18" x14ac:dyDescent="0.3">
      <c r="A794" s="39" t="s">
        <v>254</v>
      </c>
      <c r="B794" s="39" t="str">
        <f>INDEX('R0.1 Generation process mapping'!$B$9:$B$21,MATCH($C794,'R0.1 Generation process mapping'!$A$9:$A$21,0))</f>
        <v>POWGEN - REN</v>
      </c>
      <c r="C794" s="494" t="s">
        <v>288</v>
      </c>
      <c r="D794" s="39" t="s">
        <v>361</v>
      </c>
      <c r="E794" s="39" t="str">
        <f>INDEX('R0. Region mapping'!$C$9:$C$24,MATCH($D794,'R0. Region mapping'!$A$9:$A$24,0))</f>
        <v>ASI</v>
      </c>
      <c r="F794" s="84">
        <v>5.7077625570776296E-4</v>
      </c>
      <c r="G794" s="532">
        <v>0.44999999999999996</v>
      </c>
      <c r="H794" s="68">
        <v>0.69362388469457847</v>
      </c>
      <c r="I794" s="68">
        <v>0.69354430146859536</v>
      </c>
      <c r="J794" s="68">
        <v>3.334148437498182</v>
      </c>
      <c r="K794" s="68">
        <v>16.027079363322382</v>
      </c>
      <c r="L794" s="68">
        <v>77.039820080297417</v>
      </c>
      <c r="M794" s="68">
        <v>219.95280127998493</v>
      </c>
      <c r="N794" s="68">
        <v>222.0763190098458</v>
      </c>
      <c r="O794" s="68">
        <v>231.0294365775577</v>
      </c>
      <c r="P794" s="68">
        <v>237.0356783075666</v>
      </c>
      <c r="Q794" s="68">
        <v>248.8738263224725</v>
      </c>
      <c r="R794" s="58"/>
    </row>
    <row r="795" spans="1:18" x14ac:dyDescent="0.3">
      <c r="A795" s="39" t="s">
        <v>254</v>
      </c>
      <c r="B795" s="39" t="str">
        <f>INDEX('R0.1 Generation process mapping'!$B$9:$B$21,MATCH($C795,'R0.1 Generation process mapping'!$A$9:$A$21,0))</f>
        <v>POWGEN - REN</v>
      </c>
      <c r="C795" s="494" t="s">
        <v>288</v>
      </c>
      <c r="D795" s="39" t="s">
        <v>363</v>
      </c>
      <c r="E795" s="39" t="str">
        <f>INDEX('R0. Region mapping'!$C$9:$C$24,MATCH($D795,'R0. Region mapping'!$A$9:$A$24,0))</f>
        <v>NAM</v>
      </c>
      <c r="F795" s="84">
        <v>0.24931506849315099</v>
      </c>
      <c r="G795" s="532">
        <v>1.1499999999999999</v>
      </c>
      <c r="H795" s="68">
        <v>7.9999999999999973</v>
      </c>
      <c r="I795" s="68">
        <v>9.999569999999995</v>
      </c>
      <c r="J795" s="68">
        <v>48.066616956240416</v>
      </c>
      <c r="K795" s="68">
        <v>231.04837896021104</v>
      </c>
      <c r="L795" s="68">
        <v>1110.6103072749311</v>
      </c>
      <c r="M795" s="68">
        <v>2219.9660229824813</v>
      </c>
      <c r="N795" s="68">
        <v>2576.4512491124779</v>
      </c>
      <c r="O795" s="68">
        <v>2576.4508491124752</v>
      </c>
      <c r="P795" s="68">
        <v>2576.4504491124731</v>
      </c>
      <c r="Q795" s="68">
        <v>2576.45004911248</v>
      </c>
      <c r="R795" s="58"/>
    </row>
    <row r="796" spans="1:18" x14ac:dyDescent="0.3">
      <c r="A796" s="39" t="s">
        <v>254</v>
      </c>
      <c r="B796" s="39" t="str">
        <f>INDEX('R0.1 Generation process mapping'!$B$9:$B$21,MATCH($C796,'R0.1 Generation process mapping'!$A$9:$A$21,0))</f>
        <v>POWGEN - REN</v>
      </c>
      <c r="C796" s="494" t="s">
        <v>288</v>
      </c>
      <c r="D796" s="39" t="s">
        <v>365</v>
      </c>
      <c r="E796" s="39" t="str">
        <f>INDEX('R0. Region mapping'!$C$9:$C$24,MATCH($D796,'R0. Region mapping'!$A$9:$A$24,0))</f>
        <v>EUR</v>
      </c>
      <c r="F796" s="84">
        <v>0.75811872146118697</v>
      </c>
      <c r="G796" s="532">
        <v>9.5</v>
      </c>
      <c r="H796" s="68">
        <v>68</v>
      </c>
      <c r="I796" s="68">
        <v>81.723762805050171</v>
      </c>
      <c r="J796" s="68">
        <v>392.83250312722186</v>
      </c>
      <c r="K796" s="68">
        <v>648.70964132264135</v>
      </c>
      <c r="L796" s="68">
        <v>1105.809415303665</v>
      </c>
      <c r="M796" s="68">
        <v>1105.809015303664</v>
      </c>
      <c r="N796" s="68">
        <v>1846.0509871464001</v>
      </c>
      <c r="O796" s="68">
        <v>1885.0372937837381</v>
      </c>
      <c r="P796" s="68">
        <v>1885.036893783737</v>
      </c>
      <c r="Q796" s="68">
        <v>1885.0364937837348</v>
      </c>
      <c r="R796" s="58"/>
    </row>
    <row r="797" spans="1:18" x14ac:dyDescent="0.3">
      <c r="A797" s="39" t="s">
        <v>254</v>
      </c>
      <c r="B797" s="39" t="str">
        <f>INDEX('R0.1 Generation process mapping'!$B$9:$B$21,MATCH($C797,'R0.1 Generation process mapping'!$A$9:$A$21,0))</f>
        <v>POWGEN - REN</v>
      </c>
      <c r="C797" s="494" t="s">
        <v>291</v>
      </c>
      <c r="D797" s="39" t="s">
        <v>258</v>
      </c>
      <c r="E797" s="39" t="str">
        <f>INDEX('R0. Region mapping'!$C$9:$C$24,MATCH($D797,'R0. Region mapping'!$A$9:$A$24,0))</f>
        <v>AFR</v>
      </c>
      <c r="F797" s="84"/>
      <c r="G797" s="532"/>
      <c r="H797" s="68"/>
      <c r="I797" s="68"/>
      <c r="J797" s="68">
        <v>4.0000000000000002E-4</v>
      </c>
      <c r="K797" s="68">
        <v>2.3227313556979101E-3</v>
      </c>
      <c r="L797" s="68">
        <v>1.15649710211578E-2</v>
      </c>
      <c r="M797" s="68">
        <v>5.5990831025294403E-2</v>
      </c>
      <c r="N797" s="68">
        <v>5.5590831025294399E-2</v>
      </c>
      <c r="O797" s="68">
        <v>5.5190831025294401E-2</v>
      </c>
      <c r="P797" s="68">
        <v>5.4790831025294397E-2</v>
      </c>
      <c r="Q797" s="68">
        <v>5.4390831025294399E-2</v>
      </c>
      <c r="R797" s="58"/>
    </row>
    <row r="798" spans="1:18" x14ac:dyDescent="0.3">
      <c r="A798" s="39" t="s">
        <v>254</v>
      </c>
      <c r="B798" s="39" t="str">
        <f>INDEX('R0.1 Generation process mapping'!$B$9:$B$21,MATCH($C798,'R0.1 Generation process mapping'!$A$9:$A$21,0))</f>
        <v>POWGEN - REN</v>
      </c>
      <c r="C798" s="494" t="s">
        <v>291</v>
      </c>
      <c r="D798" s="39" t="s">
        <v>261</v>
      </c>
      <c r="E798" s="39" t="str">
        <f>INDEX('R0. Region mapping'!$C$9:$C$24,MATCH($D798,'R0. Region mapping'!$A$9:$A$24,0))</f>
        <v>AUS</v>
      </c>
      <c r="F798" s="84"/>
      <c r="G798" s="532"/>
      <c r="H798" s="68"/>
      <c r="I798" s="68">
        <v>1.599994E-3</v>
      </c>
      <c r="J798" s="68">
        <v>1.599994E-3</v>
      </c>
      <c r="K798" s="68">
        <v>1.199994E-3</v>
      </c>
      <c r="L798" s="68">
        <v>7.9999400000000005E-4</v>
      </c>
      <c r="M798" s="68">
        <v>6.6692693552445595E-4</v>
      </c>
      <c r="N798" s="68">
        <v>2.78715223802043E-4</v>
      </c>
      <c r="O798" s="68"/>
      <c r="P798" s="68"/>
      <c r="Q798" s="68"/>
      <c r="R798" s="58"/>
    </row>
    <row r="799" spans="1:18" x14ac:dyDescent="0.3">
      <c r="A799" s="39" t="s">
        <v>254</v>
      </c>
      <c r="B799" s="39" t="str">
        <f>INDEX('R0.1 Generation process mapping'!$B$9:$B$21,MATCH($C799,'R0.1 Generation process mapping'!$A$9:$A$21,0))</f>
        <v>POWGEN - REN</v>
      </c>
      <c r="C799" s="494" t="s">
        <v>291</v>
      </c>
      <c r="D799" s="39" t="s">
        <v>343</v>
      </c>
      <c r="E799" s="39" t="str">
        <f>INDEX('R0. Region mapping'!$C$9:$C$24,MATCH($D799,'R0. Region mapping'!$A$9:$A$24,0))</f>
        <v>ASI</v>
      </c>
      <c r="F799" s="84"/>
      <c r="G799" s="532"/>
      <c r="H799" s="68"/>
      <c r="I799" s="68">
        <v>4.9599850000000001E-2</v>
      </c>
      <c r="J799" s="68">
        <v>0.23881796708228301</v>
      </c>
      <c r="K799" s="68">
        <v>1.14835698403284</v>
      </c>
      <c r="L799" s="68">
        <v>5.5203549518365902</v>
      </c>
      <c r="M799" s="68">
        <v>26.535798901196198</v>
      </c>
      <c r="N799" s="68">
        <v>302.14057238302797</v>
      </c>
      <c r="O799" s="68">
        <v>302.14017238302802</v>
      </c>
      <c r="P799" s="68">
        <v>302.139772383028</v>
      </c>
      <c r="Q799" s="68">
        <v>302.13937238302799</v>
      </c>
      <c r="R799" s="58"/>
    </row>
    <row r="800" spans="1:18" x14ac:dyDescent="0.3">
      <c r="A800" s="39" t="s">
        <v>254</v>
      </c>
      <c r="B800" s="39" t="str">
        <f>INDEX('R0.1 Generation process mapping'!$B$9:$B$21,MATCH($C800,'R0.1 Generation process mapping'!$A$9:$A$21,0))</f>
        <v>POWGEN - REN</v>
      </c>
      <c r="C800" s="494" t="s">
        <v>291</v>
      </c>
      <c r="D800" s="39" t="s">
        <v>347</v>
      </c>
      <c r="E800" s="39" t="str">
        <f>INDEX('R0. Region mapping'!$C$9:$C$24,MATCH($D800,'R0. Region mapping'!$A$9:$A$24,0))</f>
        <v>EUR</v>
      </c>
      <c r="F800" s="84">
        <v>11.1111111111111</v>
      </c>
      <c r="G800" s="532">
        <v>11.1111111111111</v>
      </c>
      <c r="H800" s="68">
        <v>11.1111111111111</v>
      </c>
      <c r="I800" s="68">
        <v>11.110711111111099</v>
      </c>
      <c r="J800" s="68">
        <v>11.109911109911099</v>
      </c>
      <c r="K800" s="68">
        <v>11.1095111099111</v>
      </c>
      <c r="L800" s="68">
        <v>11.109111109911099</v>
      </c>
      <c r="M800" s="68">
        <v>11.1087111099111</v>
      </c>
      <c r="N800" s="68">
        <v>11.108311109911099</v>
      </c>
      <c r="O800" s="68">
        <v>11.1079111099111</v>
      </c>
      <c r="P800" s="68">
        <v>11.107511109911099</v>
      </c>
      <c r="Q800" s="68">
        <v>11.1071111099111</v>
      </c>
      <c r="R800" s="58"/>
    </row>
    <row r="801" spans="1:18" x14ac:dyDescent="0.3">
      <c r="A801" s="39" t="s">
        <v>254</v>
      </c>
      <c r="B801" s="39" t="str">
        <f>INDEX('R0.1 Generation process mapping'!$B$9:$B$21,MATCH($C801,'R0.1 Generation process mapping'!$A$9:$A$21,0))</f>
        <v>POWGEN - REN</v>
      </c>
      <c r="C801" s="494" t="s">
        <v>291</v>
      </c>
      <c r="D801" s="39" t="s">
        <v>351</v>
      </c>
      <c r="E801" s="39" t="str">
        <f>INDEX('R0. Region mapping'!$C$9:$C$24,MATCH($D801,'R0. Region mapping'!$A$9:$A$24,0))</f>
        <v>ASI</v>
      </c>
      <c r="F801" s="84"/>
      <c r="G801" s="532"/>
      <c r="H801" s="68"/>
      <c r="I801" s="68"/>
      <c r="J801" s="68">
        <v>4.0000000000000002E-4</v>
      </c>
      <c r="K801" s="68">
        <v>2.3227313556979101E-3</v>
      </c>
      <c r="L801" s="68">
        <v>1.15649710211578E-2</v>
      </c>
      <c r="M801" s="68">
        <v>5.5990831025294403E-2</v>
      </c>
      <c r="N801" s="68">
        <v>161.74221461050999</v>
      </c>
      <c r="O801" s="68">
        <v>161.74181461051</v>
      </c>
      <c r="P801" s="68">
        <v>161.74141461050999</v>
      </c>
      <c r="Q801" s="68">
        <v>161.74101461051001</v>
      </c>
      <c r="R801" s="58"/>
    </row>
    <row r="802" spans="1:18" x14ac:dyDescent="0.3">
      <c r="A802" s="39" t="s">
        <v>254</v>
      </c>
      <c r="B802" s="39" t="str">
        <f>INDEX('R0.1 Generation process mapping'!$B$9:$B$21,MATCH($C802,'R0.1 Generation process mapping'!$A$9:$A$21,0))</f>
        <v>POWGEN - REN</v>
      </c>
      <c r="C802" s="494" t="s">
        <v>291</v>
      </c>
      <c r="D802" s="39" t="s">
        <v>355</v>
      </c>
      <c r="E802" s="39" t="str">
        <f>INDEX('R0. Region mapping'!$C$9:$C$24,MATCH($D802,'R0. Region mapping'!$A$9:$A$24,0))</f>
        <v>AFR</v>
      </c>
      <c r="F802" s="84"/>
      <c r="G802" s="532"/>
      <c r="H802" s="68"/>
      <c r="I802" s="68"/>
      <c r="J802" s="68">
        <v>4.0000000000000002E-4</v>
      </c>
      <c r="K802" s="68">
        <v>2.3227313556979101E-3</v>
      </c>
      <c r="L802" s="68">
        <v>1.15649710211578E-2</v>
      </c>
      <c r="M802" s="68">
        <v>5.5990831025294403E-2</v>
      </c>
      <c r="N802" s="68">
        <v>144.774758794039</v>
      </c>
      <c r="O802" s="68">
        <v>144.77435879403899</v>
      </c>
      <c r="P802" s="68">
        <v>144.773958794039</v>
      </c>
      <c r="Q802" s="68">
        <v>144.77355879403899</v>
      </c>
      <c r="R802" s="58"/>
    </row>
    <row r="803" spans="1:18" x14ac:dyDescent="0.3">
      <c r="A803" s="39" t="s">
        <v>254</v>
      </c>
      <c r="B803" s="39" t="str">
        <f>INDEX('R0.1 Generation process mapping'!$B$9:$B$21,MATCH($C803,'R0.1 Generation process mapping'!$A$9:$A$21,0))</f>
        <v>POWGEN - REN</v>
      </c>
      <c r="C803" s="494" t="s">
        <v>291</v>
      </c>
      <c r="D803" s="39" t="s">
        <v>359</v>
      </c>
      <c r="E803" s="39" t="str">
        <f>INDEX('R0. Region mapping'!$C$9:$C$24,MATCH($D803,'R0. Region mapping'!$A$9:$A$24,0))</f>
        <v>ASI</v>
      </c>
      <c r="F803" s="84"/>
      <c r="G803" s="532"/>
      <c r="H803" s="68"/>
      <c r="I803" s="68"/>
      <c r="J803" s="68"/>
      <c r="K803" s="68">
        <v>4.0000000000000002E-4</v>
      </c>
      <c r="L803" s="68">
        <v>4.0000000000000002E-4</v>
      </c>
      <c r="M803" s="68">
        <v>2.2427481459515601E-4</v>
      </c>
      <c r="N803" s="68"/>
      <c r="O803" s="68"/>
      <c r="P803" s="68"/>
      <c r="Q803" s="68"/>
      <c r="R803" s="58"/>
    </row>
    <row r="804" spans="1:18" x14ac:dyDescent="0.3">
      <c r="A804" s="39" t="s">
        <v>254</v>
      </c>
      <c r="B804" s="39" t="str">
        <f>INDEX('R0.1 Generation process mapping'!$B$9:$B$21,MATCH($C804,'R0.1 Generation process mapping'!$A$9:$A$21,0))</f>
        <v>POWGEN - REN</v>
      </c>
      <c r="C804" s="494" t="s">
        <v>291</v>
      </c>
      <c r="D804" s="39" t="s">
        <v>363</v>
      </c>
      <c r="E804" s="39" t="str">
        <f>INDEX('R0. Region mapping'!$C$9:$C$24,MATCH($D804,'R0. Region mapping'!$A$9:$A$24,0))</f>
        <v>NAM</v>
      </c>
      <c r="F804" s="84">
        <v>0.1</v>
      </c>
      <c r="G804" s="532">
        <v>9.9999999999999978E-2</v>
      </c>
      <c r="H804" s="68">
        <v>0.1</v>
      </c>
      <c r="I804" s="68">
        <v>9.9599999999999994E-2</v>
      </c>
      <c r="J804" s="68">
        <v>9.8799998800000011E-2</v>
      </c>
      <c r="K804" s="68">
        <v>9.8399998799999999E-2</v>
      </c>
      <c r="L804" s="68">
        <v>9.7999998800000002E-2</v>
      </c>
      <c r="M804" s="68">
        <v>9.7599998800000004E-2</v>
      </c>
      <c r="N804" s="68">
        <v>9.7199998800000006E-2</v>
      </c>
      <c r="O804" s="68">
        <v>9.6799998799999995E-2</v>
      </c>
      <c r="P804" s="68">
        <v>9.6399998799999997E-2</v>
      </c>
      <c r="Q804" s="68">
        <v>9.59999988E-2</v>
      </c>
      <c r="R804" s="58"/>
    </row>
    <row r="805" spans="1:18" x14ac:dyDescent="0.3">
      <c r="A805" s="39" t="s">
        <v>254</v>
      </c>
      <c r="B805" s="39" t="str">
        <f>INDEX('R0.1 Generation process mapping'!$B$9:$B$21,MATCH($C805,'R0.1 Generation process mapping'!$A$9:$A$21,0))</f>
        <v>POWGEN - REN</v>
      </c>
      <c r="C805" s="494" t="s">
        <v>291</v>
      </c>
      <c r="D805" s="39" t="s">
        <v>365</v>
      </c>
      <c r="E805" s="39" t="str">
        <f>INDEX('R0. Region mapping'!$C$9:$C$24,MATCH($D805,'R0. Region mapping'!$A$9:$A$24,0))</f>
        <v>EUR</v>
      </c>
      <c r="F805" s="84">
        <v>1.2999999999999999E-2</v>
      </c>
      <c r="G805" s="532">
        <v>1.2999999999999968E-2</v>
      </c>
      <c r="H805" s="68">
        <v>1.038400000000002</v>
      </c>
      <c r="I805" s="68">
        <v>1.7995946000000003</v>
      </c>
      <c r="J805" s="68">
        <v>1.7987945987999969</v>
      </c>
      <c r="K805" s="68">
        <v>1.7983945988000034</v>
      </c>
      <c r="L805" s="68">
        <v>1.7979945987999999</v>
      </c>
      <c r="M805" s="68">
        <v>1.7975945987999999</v>
      </c>
      <c r="N805" s="68">
        <v>1.7971945988</v>
      </c>
      <c r="O805" s="68">
        <v>1.7967945988</v>
      </c>
      <c r="P805" s="68">
        <v>1.7963945988000001</v>
      </c>
      <c r="Q805" s="68">
        <v>1.7959945987999999</v>
      </c>
      <c r="R805" s="58"/>
    </row>
    <row r="806" spans="1:18" x14ac:dyDescent="0.3">
      <c r="A806" s="39" t="s">
        <v>254</v>
      </c>
      <c r="B806" s="39" t="str">
        <f>INDEX('R0.1 Generation process mapping'!$B$9:$B$21,MATCH($C806,'R0.1 Generation process mapping'!$A$9:$A$21,0))</f>
        <v>POWGEN - REN</v>
      </c>
      <c r="C806" s="494" t="s">
        <v>375</v>
      </c>
      <c r="D806" s="39" t="s">
        <v>341</v>
      </c>
      <c r="E806" s="39" t="str">
        <f>INDEX('R0. Region mapping'!$C$9:$C$24,MATCH($D806,'R0. Region mapping'!$A$9:$A$24,0))</f>
        <v>NAM</v>
      </c>
      <c r="F806" s="84">
        <v>1.76940639269406E-2</v>
      </c>
      <c r="G806" s="532">
        <v>1.70772939255713E-2</v>
      </c>
      <c r="H806" s="68">
        <v>1.55353689221481E-2</v>
      </c>
      <c r="I806" s="68">
        <v>1.3068288916671E-2</v>
      </c>
      <c r="J806" s="68">
        <v>8.7121926111140002E-3</v>
      </c>
      <c r="K806" s="68">
        <v>4.3560963055570001E-3</v>
      </c>
      <c r="L806" s="68"/>
      <c r="M806" s="68"/>
      <c r="N806" s="68"/>
      <c r="O806" s="68"/>
      <c r="P806" s="68"/>
      <c r="Q806" s="68"/>
      <c r="R806" s="58"/>
    </row>
    <row r="807" spans="1:18" x14ac:dyDescent="0.3">
      <c r="A807" s="39" t="s">
        <v>254</v>
      </c>
      <c r="B807" s="39" t="str">
        <f>INDEX('R0.1 Generation process mapping'!$B$9:$B$21,MATCH($C807,'R0.1 Generation process mapping'!$A$9:$A$21,0))</f>
        <v>POWGEN - REN</v>
      </c>
      <c r="C807" s="494" t="s">
        <v>375</v>
      </c>
      <c r="D807" s="39" t="s">
        <v>365</v>
      </c>
      <c r="E807" s="39" t="str">
        <f>INDEX('R0. Region mapping'!$C$9:$C$24,MATCH($D807,'R0. Region mapping'!$A$9:$A$24,0))</f>
        <v>EUR</v>
      </c>
      <c r="F807" s="84">
        <v>0.30479452054794498</v>
      </c>
      <c r="G807" s="532">
        <v>0.29417015987919698</v>
      </c>
      <c r="H807" s="68">
        <v>0.26760925820732601</v>
      </c>
      <c r="I807" s="68">
        <v>0.225111815532332</v>
      </c>
      <c r="J807" s="68">
        <v>0.15007454368822101</v>
      </c>
      <c r="K807" s="68">
        <v>7.5037271844110701E-2</v>
      </c>
      <c r="L807" s="68"/>
      <c r="M807" s="68"/>
      <c r="N807" s="68"/>
      <c r="O807" s="68"/>
      <c r="P807" s="68"/>
      <c r="Q807" s="68"/>
      <c r="R807" s="58"/>
    </row>
    <row r="808" spans="1:18" x14ac:dyDescent="0.3">
      <c r="A808" s="39" t="s">
        <v>254</v>
      </c>
      <c r="B808" s="39" t="str">
        <f>INDEX('R0.1 Generation process mapping'!$B$9:$B$21,MATCH($C808,'R0.1 Generation process mapping'!$A$9:$A$21,0))</f>
        <v>POWGEN - REN</v>
      </c>
      <c r="C808" s="494" t="s">
        <v>289</v>
      </c>
      <c r="D808" s="39" t="s">
        <v>258</v>
      </c>
      <c r="E808" s="39" t="str">
        <f>INDEX('R0. Region mapping'!$C$9:$C$24,MATCH($D808,'R0. Region mapping'!$A$9:$A$24,0))</f>
        <v>AFR</v>
      </c>
      <c r="F808" s="84">
        <v>0.47488584474885798</v>
      </c>
      <c r="G808" s="532">
        <v>1.0413832775112302</v>
      </c>
      <c r="H808" s="68">
        <v>1</v>
      </c>
      <c r="I808" s="68">
        <v>1.34232322896804</v>
      </c>
      <c r="J808" s="68">
        <v>6.4527174045463065</v>
      </c>
      <c r="K808" s="68">
        <v>31.017505207947121</v>
      </c>
      <c r="L808" s="68">
        <v>149.09622459710801</v>
      </c>
      <c r="M808" s="68">
        <v>431.09820146621399</v>
      </c>
      <c r="N808" s="68">
        <v>1106.3720478103101</v>
      </c>
      <c r="O808" s="68">
        <v>1707.55397349481</v>
      </c>
      <c r="P808" s="68">
        <v>2182.1934563688701</v>
      </c>
      <c r="Q808" s="68">
        <v>2739.8782673156702</v>
      </c>
      <c r="R808" s="58"/>
    </row>
    <row r="809" spans="1:18" x14ac:dyDescent="0.3">
      <c r="A809" s="39" t="s">
        <v>254</v>
      </c>
      <c r="B809" s="39" t="str">
        <f>INDEX('R0.1 Generation process mapping'!$B$9:$B$21,MATCH($C809,'R0.1 Generation process mapping'!$A$9:$A$21,0))</f>
        <v>POWGEN - REN</v>
      </c>
      <c r="C809" s="494" t="s">
        <v>289</v>
      </c>
      <c r="D809" s="39" t="s">
        <v>261</v>
      </c>
      <c r="E809" s="39" t="str">
        <f>INDEX('R0. Region mapping'!$C$9:$C$24,MATCH($D809,'R0. Region mapping'!$A$9:$A$24,0))</f>
        <v>AUS</v>
      </c>
      <c r="F809" s="84">
        <v>0.85445205479452002</v>
      </c>
      <c r="G809" s="532">
        <v>3.074460055810472</v>
      </c>
      <c r="H809" s="68">
        <v>3.0000000000000018</v>
      </c>
      <c r="I809" s="68">
        <v>2.8808639107032499</v>
      </c>
      <c r="J809" s="68">
        <v>13.848218431519081</v>
      </c>
      <c r="K809" s="68">
        <v>45.477202399682596</v>
      </c>
      <c r="L809" s="68">
        <v>77.783656664762816</v>
      </c>
      <c r="M809" s="68">
        <v>80.741180833515003</v>
      </c>
      <c r="N809" s="68">
        <v>88.775734025485903</v>
      </c>
      <c r="O809" s="68">
        <v>96.232185348768297</v>
      </c>
      <c r="P809" s="68">
        <v>103.542605237182</v>
      </c>
      <c r="Q809" s="68">
        <v>107.57628573421501</v>
      </c>
      <c r="R809" s="58"/>
    </row>
    <row r="810" spans="1:18" x14ac:dyDescent="0.3">
      <c r="A810" s="39" t="s">
        <v>254</v>
      </c>
      <c r="B810" s="39" t="str">
        <f>INDEX('R0.1 Generation process mapping'!$B$9:$B$21,MATCH($C810,'R0.1 Generation process mapping'!$A$9:$A$21,0))</f>
        <v>POWGEN - REN</v>
      </c>
      <c r="C810" s="494" t="s">
        <v>289</v>
      </c>
      <c r="D810" s="39" t="s">
        <v>341</v>
      </c>
      <c r="E810" s="39" t="str">
        <f>INDEX('R0. Region mapping'!$C$9:$C$24,MATCH($D810,'R0. Region mapping'!$A$9:$A$24,0))</f>
        <v>NAM</v>
      </c>
      <c r="F810" s="84">
        <v>0.83961187214611899</v>
      </c>
      <c r="G810" s="532">
        <v>6.0731668283882403</v>
      </c>
      <c r="H810" s="68">
        <v>5.9999999999999964</v>
      </c>
      <c r="I810" s="68">
        <v>5.8829330745788058</v>
      </c>
      <c r="J810" s="68">
        <v>28.278649714912522</v>
      </c>
      <c r="K810" s="68">
        <v>103.73806123213046</v>
      </c>
      <c r="L810" s="68">
        <v>190.75975944451301</v>
      </c>
      <c r="M810" s="68">
        <v>416.19788281746099</v>
      </c>
      <c r="N810" s="68">
        <v>507.86268537097197</v>
      </c>
      <c r="O810" s="68">
        <v>602.47999325157298</v>
      </c>
      <c r="P810" s="68">
        <v>697.35359623454303</v>
      </c>
      <c r="Q810" s="68">
        <v>790.53982512243101</v>
      </c>
      <c r="R810" s="58"/>
    </row>
    <row r="811" spans="1:18" x14ac:dyDescent="0.3">
      <c r="A811" s="39" t="s">
        <v>254</v>
      </c>
      <c r="B811" s="39" t="str">
        <f>INDEX('R0.1 Generation process mapping'!$B$9:$B$21,MATCH($C811,'R0.1 Generation process mapping'!$A$9:$A$21,0))</f>
        <v>POWGEN - REN</v>
      </c>
      <c r="C811" s="494" t="s">
        <v>289</v>
      </c>
      <c r="D811" s="39" t="s">
        <v>343</v>
      </c>
      <c r="E811" s="39" t="str">
        <f>INDEX('R0. Region mapping'!$C$9:$C$24,MATCH($D811,'R0. Region mapping'!$A$9:$A$24,0))</f>
        <v>ASI</v>
      </c>
      <c r="F811" s="84"/>
      <c r="G811" s="532">
        <v>44.223670504200001</v>
      </c>
      <c r="H811" s="68">
        <v>44.223670504200001</v>
      </c>
      <c r="I811" s="68">
        <v>151.19135805839201</v>
      </c>
      <c r="J811" s="68">
        <v>726.75131212355404</v>
      </c>
      <c r="K811" s="68">
        <v>1157.57140715171</v>
      </c>
      <c r="L811" s="68">
        <v>1266.14553978924</v>
      </c>
      <c r="M811" s="68">
        <v>2076.7802566942701</v>
      </c>
      <c r="N811" s="68">
        <v>3552.7936926259699</v>
      </c>
      <c r="O811" s="68">
        <v>4453.7133133715597</v>
      </c>
      <c r="P811" s="68">
        <v>6166.9946702922998</v>
      </c>
      <c r="Q811" s="68">
        <v>7357.5491928600004</v>
      </c>
      <c r="R811" s="58"/>
    </row>
    <row r="812" spans="1:18" x14ac:dyDescent="0.3">
      <c r="A812" s="39" t="s">
        <v>254</v>
      </c>
      <c r="B812" s="39" t="str">
        <f>INDEX('R0.1 Generation process mapping'!$B$9:$B$21,MATCH($C812,'R0.1 Generation process mapping'!$A$9:$A$21,0))</f>
        <v>POWGEN - REN</v>
      </c>
      <c r="C812" s="494" t="s">
        <v>289</v>
      </c>
      <c r="D812" s="39" t="s">
        <v>345</v>
      </c>
      <c r="E812" s="39" t="str">
        <f>INDEX('R0. Region mapping'!$C$9:$C$24,MATCH($D812,'R0. Region mapping'!$A$9:$A$24,0))</f>
        <v>LAM</v>
      </c>
      <c r="F812" s="84">
        <v>0.212899543378995</v>
      </c>
      <c r="G812" s="532">
        <v>4.0185528395573185</v>
      </c>
      <c r="H812" s="68">
        <v>4</v>
      </c>
      <c r="I812" s="68">
        <v>12.09842181524254</v>
      </c>
      <c r="J812" s="68">
        <v>58.155437446566197</v>
      </c>
      <c r="K812" s="68">
        <v>198.68028832903633</v>
      </c>
      <c r="L812" s="68">
        <v>275.06219223045201</v>
      </c>
      <c r="M812" s="68">
        <v>573.84288785859098</v>
      </c>
      <c r="N812" s="68">
        <v>1869.748308573232</v>
      </c>
      <c r="O812" s="68">
        <v>2279.3974343000823</v>
      </c>
      <c r="P812" s="68">
        <v>2672.1302518838702</v>
      </c>
      <c r="Q812" s="68">
        <v>3055.3093081971901</v>
      </c>
      <c r="R812" s="58"/>
    </row>
    <row r="813" spans="1:18" x14ac:dyDescent="0.3">
      <c r="A813" s="39" t="s">
        <v>254</v>
      </c>
      <c r="B813" s="39" t="str">
        <f>INDEX('R0.1 Generation process mapping'!$B$9:$B$21,MATCH($C813,'R0.1 Generation process mapping'!$A$9:$A$21,0))</f>
        <v>POWGEN - REN</v>
      </c>
      <c r="C813" s="494" t="s">
        <v>289</v>
      </c>
      <c r="D813" s="39" t="s">
        <v>347</v>
      </c>
      <c r="E813" s="39" t="str">
        <f>INDEX('R0. Region mapping'!$C$9:$C$24,MATCH($D813,'R0. Region mapping'!$A$9:$A$24,0))</f>
        <v>EUR</v>
      </c>
      <c r="F813" s="84">
        <v>9.4748858447488593E-2</v>
      </c>
      <c r="G813" s="532">
        <v>0.39744615456918853</v>
      </c>
      <c r="H813" s="68">
        <v>3.0747800054974381</v>
      </c>
      <c r="I813" s="68">
        <v>3.0615691899842377</v>
      </c>
      <c r="J813" s="68">
        <v>14.716837698053357</v>
      </c>
      <c r="K813" s="68">
        <v>70.741713246910891</v>
      </c>
      <c r="L813" s="68">
        <v>270.13590735288699</v>
      </c>
      <c r="M813" s="68">
        <v>311.10788789400402</v>
      </c>
      <c r="N813" s="68">
        <v>466.32795190810702</v>
      </c>
      <c r="O813" s="68">
        <v>632.23487869658504</v>
      </c>
      <c r="P813" s="68">
        <v>782.73555387597196</v>
      </c>
      <c r="Q813" s="68">
        <v>911.11675571079195</v>
      </c>
      <c r="R813" s="58"/>
    </row>
    <row r="814" spans="1:18" x14ac:dyDescent="0.3">
      <c r="A814" s="39" t="s">
        <v>254</v>
      </c>
      <c r="B814" s="39" t="str">
        <f>INDEX('R0.1 Generation process mapping'!$B$9:$B$21,MATCH($C814,'R0.1 Generation process mapping'!$A$9:$A$21,0))</f>
        <v>POWGEN - REN</v>
      </c>
      <c r="C814" s="494" t="s">
        <v>289</v>
      </c>
      <c r="D814" s="39" t="s">
        <v>349</v>
      </c>
      <c r="E814" s="39" t="str">
        <f>INDEX('R0. Region mapping'!$C$9:$C$24,MATCH($D814,'R0. Region mapping'!$A$9:$A$24,0))</f>
        <v>ASI</v>
      </c>
      <c r="F814" s="84">
        <v>8.3904109589041098E-2</v>
      </c>
      <c r="G814" s="532">
        <v>8.0979426034160903E-2</v>
      </c>
      <c r="H814" s="68">
        <v>7.3667717146960507E-2</v>
      </c>
      <c r="I814" s="68">
        <v>6.19689829274397E-2</v>
      </c>
      <c r="J814" s="68">
        <v>0.29827426638824284</v>
      </c>
      <c r="K814" s="68">
        <v>1.4341532114561699</v>
      </c>
      <c r="L814" s="68">
        <v>6.8941283713540704</v>
      </c>
      <c r="M814" s="68">
        <v>33.139291974522699</v>
      </c>
      <c r="N814" s="68">
        <v>434.88416510347599</v>
      </c>
      <c r="O814" s="68">
        <v>678.62526201963601</v>
      </c>
      <c r="P814" s="68">
        <v>742.01771742199503</v>
      </c>
      <c r="Q814" s="68">
        <v>913.00102056460503</v>
      </c>
      <c r="R814" s="58"/>
    </row>
    <row r="815" spans="1:18" x14ac:dyDescent="0.3">
      <c r="A815" s="39" t="s">
        <v>254</v>
      </c>
      <c r="B815" s="39" t="str">
        <f>INDEX('R0.1 Generation process mapping'!$B$9:$B$21,MATCH($C815,'R0.1 Generation process mapping'!$A$9:$A$21,0))</f>
        <v>POWGEN - REN</v>
      </c>
      <c r="C815" s="494" t="s">
        <v>289</v>
      </c>
      <c r="D815" s="39" t="s">
        <v>351</v>
      </c>
      <c r="E815" s="39" t="str">
        <f>INDEX('R0. Region mapping'!$C$9:$C$24,MATCH($D815,'R0. Region mapping'!$A$9:$A$24,0))</f>
        <v>ASI</v>
      </c>
      <c r="F815" s="84">
        <v>3.4041095890410999</v>
      </c>
      <c r="G815" s="532">
        <v>18.29664647485215</v>
      </c>
      <c r="H815" s="68">
        <v>18.000000000000011</v>
      </c>
      <c r="I815" s="68">
        <v>20.790970868945301</v>
      </c>
      <c r="J815" s="68">
        <v>99.939029012807808</v>
      </c>
      <c r="K815" s="68">
        <v>252.6496965538669</v>
      </c>
      <c r="L815" s="68">
        <v>335.63871584676099</v>
      </c>
      <c r="M815" s="68">
        <v>1170.29856891194</v>
      </c>
      <c r="N815" s="68">
        <v>1412.5825114517399</v>
      </c>
      <c r="O815" s="68">
        <v>1833.2999517114199</v>
      </c>
      <c r="P815" s="68">
        <v>3681.5912485178801</v>
      </c>
      <c r="Q815" s="68">
        <v>4565.9572400610596</v>
      </c>
      <c r="R815" s="58"/>
    </row>
    <row r="816" spans="1:18" x14ac:dyDescent="0.3">
      <c r="A816" s="39" t="s">
        <v>254</v>
      </c>
      <c r="B816" s="39" t="str">
        <f>INDEX('R0.1 Generation process mapping'!$B$9:$B$21,MATCH($C816,'R0.1 Generation process mapping'!$A$9:$A$21,0))</f>
        <v>POWGEN - REN</v>
      </c>
      <c r="C816" s="494" t="s">
        <v>289</v>
      </c>
      <c r="D816" s="39" t="s">
        <v>353</v>
      </c>
      <c r="E816" s="39" t="str">
        <f>INDEX('R0. Region mapping'!$C$9:$C$24,MATCH($D816,'R0. Region mapping'!$A$9:$A$24,0))</f>
        <v>ASI</v>
      </c>
      <c r="F816" s="84">
        <v>3.4246575342465799E-3</v>
      </c>
      <c r="G816" s="532">
        <v>1.533305282695272</v>
      </c>
      <c r="H816" s="68">
        <v>3.0000000000000049</v>
      </c>
      <c r="I816" s="68">
        <v>2.9995225006441064</v>
      </c>
      <c r="J816" s="68">
        <v>14.418589910274557</v>
      </c>
      <c r="K816" s="68">
        <v>69.308087313586185</v>
      </c>
      <c r="L816" s="68">
        <v>247.15081834743</v>
      </c>
      <c r="M816" s="68">
        <v>333.33043404303697</v>
      </c>
      <c r="N816" s="68">
        <v>401.88148069983299</v>
      </c>
      <c r="O816" s="68">
        <v>489.149235939714</v>
      </c>
      <c r="P816" s="68">
        <v>545.66194334562203</v>
      </c>
      <c r="Q816" s="68">
        <v>584.88733822967697</v>
      </c>
      <c r="R816" s="58"/>
    </row>
    <row r="817" spans="1:18" x14ac:dyDescent="0.3">
      <c r="A817" s="39" t="s">
        <v>254</v>
      </c>
      <c r="B817" s="39" t="str">
        <f>INDEX('R0.1 Generation process mapping'!$B$9:$B$21,MATCH($C817,'R0.1 Generation process mapping'!$A$9:$A$21,0))</f>
        <v>POWGEN - REN</v>
      </c>
      <c r="C817" s="494" t="s">
        <v>289</v>
      </c>
      <c r="D817" s="39" t="s">
        <v>355</v>
      </c>
      <c r="E817" s="39" t="str">
        <f>INDEX('R0. Region mapping'!$C$9:$C$24,MATCH($D817,'R0. Region mapping'!$A$9:$A$24,0))</f>
        <v>AFR</v>
      </c>
      <c r="F817" s="84">
        <v>3.1963470319634701E-2</v>
      </c>
      <c r="G817" s="532">
        <v>3.0849305155870799E-2</v>
      </c>
      <c r="H817" s="68">
        <v>2.8063892246461102E-2</v>
      </c>
      <c r="I817" s="68">
        <v>3.4732435683865757</v>
      </c>
      <c r="J817" s="68">
        <v>16.695685787282471</v>
      </c>
      <c r="K817" s="68">
        <v>80.253696420219924</v>
      </c>
      <c r="L817" s="68">
        <v>164.34393718108001</v>
      </c>
      <c r="M817" s="68">
        <v>325.20887234730299</v>
      </c>
      <c r="N817" s="68">
        <v>659.09652242162599</v>
      </c>
      <c r="O817" s="68">
        <v>850.61275308786799</v>
      </c>
      <c r="P817" s="68">
        <v>1351.0945856037399</v>
      </c>
      <c r="Q817" s="68">
        <v>1785.2019343253298</v>
      </c>
      <c r="R817" s="58"/>
    </row>
    <row r="818" spans="1:18" x14ac:dyDescent="0.3">
      <c r="A818" s="39" t="s">
        <v>254</v>
      </c>
      <c r="B818" s="39" t="str">
        <f>INDEX('R0.1 Generation process mapping'!$B$9:$B$21,MATCH($C818,'R0.1 Generation process mapping'!$A$9:$A$21,0))</f>
        <v>POWGEN - REN</v>
      </c>
      <c r="C818" s="494" t="s">
        <v>289</v>
      </c>
      <c r="D818" s="39" t="s">
        <v>357</v>
      </c>
      <c r="E818" s="39" t="str">
        <f>INDEX('R0. Region mapping'!$C$9:$C$24,MATCH($D818,'R0. Region mapping'!$A$9:$A$24,0))</f>
        <v>LAM</v>
      </c>
      <c r="F818" s="84">
        <v>2.85388127853881E-3</v>
      </c>
      <c r="G818" s="532">
        <v>9.251440224605989E-2</v>
      </c>
      <c r="H818" s="68">
        <v>0.14706508226486262</v>
      </c>
      <c r="I818" s="68">
        <v>0.74614237068687295</v>
      </c>
      <c r="J818" s="68">
        <v>3.5869783298360711</v>
      </c>
      <c r="K818" s="68">
        <v>17.242389267461814</v>
      </c>
      <c r="L818" s="68">
        <v>50.665575684693202</v>
      </c>
      <c r="M818" s="68">
        <v>78.898826710343201</v>
      </c>
      <c r="N818" s="68">
        <v>86.669974003579995</v>
      </c>
      <c r="O818" s="68">
        <v>101.780436652021</v>
      </c>
      <c r="P818" s="68">
        <v>114.660211886383</v>
      </c>
      <c r="Q818" s="68">
        <v>129.68136698114199</v>
      </c>
      <c r="R818" s="58"/>
    </row>
    <row r="819" spans="1:18" x14ac:dyDescent="0.3">
      <c r="A819" s="39" t="s">
        <v>254</v>
      </c>
      <c r="B819" s="39" t="str">
        <f>INDEX('R0.1 Generation process mapping'!$B$9:$B$21,MATCH($C819,'R0.1 Generation process mapping'!$A$9:$A$21,0))</f>
        <v>POWGEN - REN</v>
      </c>
      <c r="C819" s="494" t="s">
        <v>289</v>
      </c>
      <c r="D819" s="39" t="s">
        <v>359</v>
      </c>
      <c r="E819" s="39" t="str">
        <f>INDEX('R0. Region mapping'!$C$9:$C$24,MATCH($D819,'R0. Region mapping'!$A$9:$A$24,0))</f>
        <v>ASI</v>
      </c>
      <c r="F819" s="84">
        <v>1.14155251141553E-3</v>
      </c>
      <c r="G819" s="532">
        <v>1.10176089842396E-3</v>
      </c>
      <c r="H819" s="68">
        <v>1.0022818659450399E-3</v>
      </c>
      <c r="I819" s="68">
        <v>7.1817959596455081</v>
      </c>
      <c r="J819" s="68">
        <v>34.522060704587552</v>
      </c>
      <c r="K819" s="68">
        <v>165.94202145004331</v>
      </c>
      <c r="L819" s="68">
        <v>526.57409716842005</v>
      </c>
      <c r="M819" s="68">
        <v>1163.9798753662999</v>
      </c>
      <c r="N819" s="68">
        <v>1871.1546923301</v>
      </c>
      <c r="O819" s="68">
        <v>2370.4390182770499</v>
      </c>
      <c r="P819" s="68">
        <v>2828.9956947493101</v>
      </c>
      <c r="Q819" s="68">
        <v>3419.78658255037</v>
      </c>
      <c r="R819" s="58"/>
    </row>
    <row r="820" spans="1:18" x14ac:dyDescent="0.3">
      <c r="A820" s="39" t="s">
        <v>254</v>
      </c>
      <c r="B820" s="39" t="str">
        <f>INDEX('R0.1 Generation process mapping'!$B$9:$B$21,MATCH($C820,'R0.1 Generation process mapping'!$A$9:$A$21,0))</f>
        <v>POWGEN - REN</v>
      </c>
      <c r="C820" s="494" t="s">
        <v>289</v>
      </c>
      <c r="D820" s="39" t="s">
        <v>361</v>
      </c>
      <c r="E820" s="39" t="str">
        <f>INDEX('R0. Region mapping'!$C$9:$C$24,MATCH($D820,'R0. Region mapping'!$A$9:$A$24,0))</f>
        <v>ASI</v>
      </c>
      <c r="F820" s="84">
        <v>7.1347031963470295E-2</v>
      </c>
      <c r="G820" s="532">
        <v>0.27286005615149728</v>
      </c>
      <c r="H820" s="68">
        <v>0.45032458382156498</v>
      </c>
      <c r="I820" s="68">
        <v>0.44037668057367318</v>
      </c>
      <c r="J820" s="68">
        <v>2.1172151301429123</v>
      </c>
      <c r="K820" s="68">
        <v>10.177489793709592</v>
      </c>
      <c r="L820" s="68">
        <v>48.9218468716521</v>
      </c>
      <c r="M820" s="68">
        <v>228.20097195941699</v>
      </c>
      <c r="N820" s="68">
        <v>306.667711636371</v>
      </c>
      <c r="O820" s="68">
        <v>354.75359795771197</v>
      </c>
      <c r="P820" s="68">
        <v>403.01244868946401</v>
      </c>
      <c r="Q820" s="68">
        <v>475.717545856154</v>
      </c>
      <c r="R820" s="58"/>
    </row>
    <row r="821" spans="1:18" x14ac:dyDescent="0.3">
      <c r="A821" s="39" t="s">
        <v>254</v>
      </c>
      <c r="B821" s="39" t="str">
        <f>INDEX('R0.1 Generation process mapping'!$B$9:$B$21,MATCH($C821,'R0.1 Generation process mapping'!$A$9:$A$21,0))</f>
        <v>POWGEN - REN</v>
      </c>
      <c r="C821" s="494" t="s">
        <v>289</v>
      </c>
      <c r="D821" s="39" t="s">
        <v>363</v>
      </c>
      <c r="E821" s="39" t="str">
        <f>INDEX('R0. Region mapping'!$C$9:$C$24,MATCH($D821,'R0. Region mapping'!$A$9:$A$24,0))</f>
        <v>NAM</v>
      </c>
      <c r="F821" s="84">
        <v>10.206050228310501</v>
      </c>
      <c r="G821" s="532">
        <v>44.194091604412293</v>
      </c>
      <c r="H821" s="68">
        <v>60.000000000000028</v>
      </c>
      <c r="I821" s="68">
        <v>58.576972336195603</v>
      </c>
      <c r="J821" s="68">
        <v>281.56985358163081</v>
      </c>
      <c r="K821" s="68">
        <v>531.47911311042742</v>
      </c>
      <c r="L821" s="68">
        <v>874.26637935926999</v>
      </c>
      <c r="M821" s="68">
        <v>1917.4560290402801</v>
      </c>
      <c r="N821" s="68">
        <v>1782.6280700945799</v>
      </c>
      <c r="O821" s="68">
        <v>2072.1126959734202</v>
      </c>
      <c r="P821" s="68">
        <v>2548.7557820520801</v>
      </c>
      <c r="Q821" s="68">
        <v>2689.0141084132001</v>
      </c>
      <c r="R821" s="58"/>
    </row>
    <row r="822" spans="1:18" x14ac:dyDescent="0.3">
      <c r="A822" s="39" t="s">
        <v>254</v>
      </c>
      <c r="B822" s="39" t="str">
        <f>INDEX('R0.1 Generation process mapping'!$B$9:$B$21,MATCH($C822,'R0.1 Generation process mapping'!$A$9:$A$21,0))</f>
        <v>POWGEN - REN</v>
      </c>
      <c r="C822" s="494" t="s">
        <v>289</v>
      </c>
      <c r="D822" s="39" t="s">
        <v>365</v>
      </c>
      <c r="E822" s="39" t="str">
        <f>INDEX('R0. Region mapping'!$C$9:$C$24,MATCH($D822,'R0. Region mapping'!$A$9:$A$24,0))</f>
        <v>EUR</v>
      </c>
      <c r="F822" s="84">
        <v>38.453767123287697</v>
      </c>
      <c r="G822" s="532">
        <v>94.437366743860295</v>
      </c>
      <c r="H822" s="68">
        <v>100</v>
      </c>
      <c r="I822" s="68">
        <v>94.638398482290199</v>
      </c>
      <c r="J822" s="68">
        <v>399.52125964357828</v>
      </c>
      <c r="K822" s="68">
        <v>662.19434913955956</v>
      </c>
      <c r="L822" s="68">
        <v>1120.03080074475</v>
      </c>
      <c r="M822" s="68">
        <v>1468.0369851793801</v>
      </c>
      <c r="N822" s="68">
        <v>1990.29621707364</v>
      </c>
      <c r="O822" s="68">
        <v>2347.7560841464301</v>
      </c>
      <c r="P822" s="68">
        <v>2698.0706782276998</v>
      </c>
      <c r="Q822" s="68">
        <v>3060.96225244586</v>
      </c>
      <c r="R822" s="58"/>
    </row>
    <row r="823" spans="1:18" x14ac:dyDescent="0.3">
      <c r="A823" s="39" t="s">
        <v>924</v>
      </c>
      <c r="B823" s="39" t="str">
        <f>INDEX('R0.1 Generation process mapping'!$B$9:$B$21,MATCH($C823,'R0.1 Generation process mapping'!$A$9:$A$21,0))</f>
        <v>POWGEN - REN</v>
      </c>
      <c r="C823" s="494" t="s">
        <v>290</v>
      </c>
      <c r="D823" s="39" t="s">
        <v>258</v>
      </c>
      <c r="E823" s="39" t="str">
        <f>INDEX('R0. Region mapping'!$C$9:$C$24,MATCH($D823,'R0. Region mapping'!$A$9:$A$24,0))</f>
        <v>AFR</v>
      </c>
      <c r="F823" s="84"/>
      <c r="G823" s="532"/>
      <c r="H823" s="68"/>
      <c r="I823" s="68"/>
      <c r="J823" s="68">
        <v>41.939878480382703</v>
      </c>
      <c r="K823" s="68">
        <v>65.155845496499794</v>
      </c>
      <c r="L823" s="68">
        <v>66.850325267618501</v>
      </c>
      <c r="M823" s="68">
        <v>71.7143921140717</v>
      </c>
      <c r="N823" s="68">
        <v>83.174711030149695</v>
      </c>
      <c r="O823" s="68">
        <v>81.480231259031001</v>
      </c>
      <c r="P823" s="68">
        <v>34.6762859321951</v>
      </c>
      <c r="Q823" s="68"/>
      <c r="R823" s="58"/>
    </row>
    <row r="824" spans="1:18" x14ac:dyDescent="0.3">
      <c r="A824" s="39" t="s">
        <v>924</v>
      </c>
      <c r="B824" s="39" t="str">
        <f>INDEX('R0.1 Generation process mapping'!$B$9:$B$21,MATCH($C824,'R0.1 Generation process mapping'!$A$9:$A$21,0))</f>
        <v>POWGEN - REN</v>
      </c>
      <c r="C824" s="494" t="s">
        <v>290</v>
      </c>
      <c r="D824" s="39" t="s">
        <v>261</v>
      </c>
      <c r="E824" s="39" t="str">
        <f>INDEX('R0. Region mapping'!$C$9:$C$24,MATCH($D824,'R0. Region mapping'!$A$9:$A$24,0))</f>
        <v>AUS</v>
      </c>
      <c r="F824" s="84">
        <v>0.199086757990868</v>
      </c>
      <c r="G824" s="532">
        <v>0.19214710068513899</v>
      </c>
      <c r="H824" s="68">
        <v>0.174797957420815</v>
      </c>
      <c r="I824" s="68">
        <v>3.746576281751798</v>
      </c>
      <c r="J824" s="68">
        <v>6.7410352940569789</v>
      </c>
      <c r="K824" s="68">
        <v>7.4014010232653886</v>
      </c>
      <c r="L824" s="68">
        <v>7.6796656204981604</v>
      </c>
      <c r="M824" s="68">
        <v>10.193754001738601</v>
      </c>
      <c r="N824" s="68">
        <v>13.5817392860413</v>
      </c>
      <c r="O824" s="68">
        <v>11.2456936337445</v>
      </c>
      <c r="P824" s="68">
        <v>5.6881331307996303</v>
      </c>
      <c r="Q824" s="68">
        <v>1.5907690078891401</v>
      </c>
      <c r="R824" s="58"/>
    </row>
    <row r="825" spans="1:18" x14ac:dyDescent="0.3">
      <c r="A825" s="39" t="s">
        <v>924</v>
      </c>
      <c r="B825" s="39" t="str">
        <f>INDEX('R0.1 Generation process mapping'!$B$9:$B$21,MATCH($C825,'R0.1 Generation process mapping'!$A$9:$A$21,0))</f>
        <v>POWGEN - REN</v>
      </c>
      <c r="C825" s="494" t="s">
        <v>290</v>
      </c>
      <c r="D825" s="39" t="s">
        <v>341</v>
      </c>
      <c r="E825" s="39" t="str">
        <f>INDEX('R0. Region mapping'!$C$9:$C$24,MATCH($D825,'R0. Region mapping'!$A$9:$A$24,0))</f>
        <v>NAM</v>
      </c>
      <c r="F825" s="84"/>
      <c r="G825" s="532"/>
      <c r="H825" s="68"/>
      <c r="I825" s="68"/>
      <c r="J825" s="68">
        <v>10.802797024822899</v>
      </c>
      <c r="K825" s="68">
        <v>10.8916786150031</v>
      </c>
      <c r="L825" s="68">
        <v>11.628054110730501</v>
      </c>
      <c r="M825" s="68">
        <v>16.8345398986921</v>
      </c>
      <c r="N825" s="68">
        <v>25.8357687953789</v>
      </c>
      <c r="O825" s="68">
        <v>25.099393299651499</v>
      </c>
      <c r="P825" s="68">
        <v>9.0901104868670508</v>
      </c>
      <c r="Q825" s="68"/>
      <c r="R825" s="58"/>
    </row>
    <row r="826" spans="1:18" x14ac:dyDescent="0.3">
      <c r="A826" s="39" t="s">
        <v>924</v>
      </c>
      <c r="B826" s="39" t="str">
        <f>INDEX('R0.1 Generation process mapping'!$B$9:$B$21,MATCH($C826,'R0.1 Generation process mapping'!$A$9:$A$21,0))</f>
        <v>POWGEN - REN</v>
      </c>
      <c r="C826" s="494" t="s">
        <v>290</v>
      </c>
      <c r="D826" s="39" t="s">
        <v>343</v>
      </c>
      <c r="E826" s="39" t="str">
        <f>INDEX('R0. Region mapping'!$C$9:$C$24,MATCH($D826,'R0. Region mapping'!$A$9:$A$24,0))</f>
        <v>ASI</v>
      </c>
      <c r="F826" s="84">
        <v>1.8264840182648401</v>
      </c>
      <c r="G826" s="532">
        <v>1.7628174374783301</v>
      </c>
      <c r="H826" s="68">
        <v>1.60365098551206</v>
      </c>
      <c r="I826" s="68">
        <v>57.622190013756899</v>
      </c>
      <c r="J826" s="68">
        <v>75.606009423127389</v>
      </c>
      <c r="K826" s="68">
        <v>102.50007554809228</v>
      </c>
      <c r="L826" s="68">
        <v>115.886989129757</v>
      </c>
      <c r="M826" s="68">
        <v>148.009580625133</v>
      </c>
      <c r="N826" s="68">
        <v>169.20013396869001</v>
      </c>
      <c r="O826" s="68">
        <v>174.00813797108799</v>
      </c>
      <c r="P826" s="68">
        <v>123.45206551221899</v>
      </c>
      <c r="Q826" s="68">
        <v>74.917784489575396</v>
      </c>
      <c r="R826" s="58"/>
    </row>
    <row r="827" spans="1:18" x14ac:dyDescent="0.3">
      <c r="A827" s="39" t="s">
        <v>924</v>
      </c>
      <c r="B827" s="39" t="str">
        <f>INDEX('R0.1 Generation process mapping'!$B$9:$B$21,MATCH($C827,'R0.1 Generation process mapping'!$A$9:$A$21,0))</f>
        <v>POWGEN - REN</v>
      </c>
      <c r="C827" s="494" t="s">
        <v>290</v>
      </c>
      <c r="D827" s="39" t="s">
        <v>345</v>
      </c>
      <c r="E827" s="39" t="str">
        <f>INDEX('R0. Region mapping'!$C$9:$C$24,MATCH($D827,'R0. Region mapping'!$A$9:$A$24,0))</f>
        <v>LAM</v>
      </c>
      <c r="F827" s="84">
        <v>4.3378995433789997</v>
      </c>
      <c r="G827" s="532">
        <v>4.1866914140110403</v>
      </c>
      <c r="H827" s="68">
        <v>10.34019827782085</v>
      </c>
      <c r="I827" s="68">
        <v>9.7353657603490298</v>
      </c>
      <c r="J827" s="68">
        <v>38.916112782992549</v>
      </c>
      <c r="K827" s="68">
        <v>53.504470060642383</v>
      </c>
      <c r="L827" s="68">
        <v>65.510671304548495</v>
      </c>
      <c r="M827" s="68">
        <v>58.793823398551901</v>
      </c>
      <c r="N827" s="68">
        <v>59.630540743209302</v>
      </c>
      <c r="O827" s="68">
        <v>43.557006207711801</v>
      </c>
      <c r="P827" s="68">
        <v>20.025160900025099</v>
      </c>
      <c r="Q827" s="68"/>
      <c r="R827" s="58"/>
    </row>
    <row r="828" spans="1:18" x14ac:dyDescent="0.3">
      <c r="A828" s="39" t="s">
        <v>924</v>
      </c>
      <c r="B828" s="39" t="str">
        <f>INDEX('R0.1 Generation process mapping'!$B$9:$B$21,MATCH($C828,'R0.1 Generation process mapping'!$A$9:$A$21,0))</f>
        <v>POWGEN - REN</v>
      </c>
      <c r="C828" s="494" t="s">
        <v>290</v>
      </c>
      <c r="D828" s="39" t="s">
        <v>347</v>
      </c>
      <c r="E828" s="39" t="str">
        <f>INDEX('R0. Region mapping'!$C$9:$C$24,MATCH($D828,'R0. Region mapping'!$A$9:$A$24,0))</f>
        <v>EUR</v>
      </c>
      <c r="F828" s="84">
        <v>0.68493150684931503</v>
      </c>
      <c r="G828" s="532">
        <v>0.661056539054375</v>
      </c>
      <c r="H828" s="68">
        <v>0.60136911956702399</v>
      </c>
      <c r="I828" s="68">
        <v>2.537925329698933</v>
      </c>
      <c r="J828" s="68">
        <v>6.0065940105794393</v>
      </c>
      <c r="K828" s="68">
        <v>14.686141746056624</v>
      </c>
      <c r="L828" s="68">
        <v>14.4943279657235</v>
      </c>
      <c r="M828" s="68">
        <v>16.195596378090698</v>
      </c>
      <c r="N828" s="68">
        <v>17.091745460624299</v>
      </c>
      <c r="O828" s="68">
        <v>18.793013872991502</v>
      </c>
      <c r="P828" s="68">
        <v>20.8479816441289</v>
      </c>
      <c r="Q828" s="68">
        <v>15.904747566622991</v>
      </c>
      <c r="R828" s="58"/>
    </row>
    <row r="829" spans="1:18" x14ac:dyDescent="0.3">
      <c r="A829" s="39" t="s">
        <v>924</v>
      </c>
      <c r="B829" s="39" t="str">
        <f>INDEX('R0.1 Generation process mapping'!$B$9:$B$21,MATCH($C829,'R0.1 Generation process mapping'!$A$9:$A$21,0))</f>
        <v>POWGEN - REN</v>
      </c>
      <c r="C829" s="494" t="s">
        <v>290</v>
      </c>
      <c r="D829" s="39" t="s">
        <v>349</v>
      </c>
      <c r="E829" s="39" t="str">
        <f>INDEX('R0. Region mapping'!$C$9:$C$24,MATCH($D829,'R0. Region mapping'!$A$9:$A$24,0))</f>
        <v>ASI</v>
      </c>
      <c r="F829" s="84">
        <v>0.68493150684931503</v>
      </c>
      <c r="G829" s="532">
        <v>0.661056539054375</v>
      </c>
      <c r="H829" s="68">
        <v>0.60136911956702399</v>
      </c>
      <c r="I829" s="68">
        <v>0.50586924838726299</v>
      </c>
      <c r="J829" s="68">
        <v>12.471396146042409</v>
      </c>
      <c r="K829" s="68">
        <v>27.780598026671456</v>
      </c>
      <c r="L829" s="68">
        <v>34.873310054615402</v>
      </c>
      <c r="M829" s="68">
        <v>42.134645165355103</v>
      </c>
      <c r="N829" s="68">
        <v>49.395980276094797</v>
      </c>
      <c r="O829" s="68">
        <v>56.791856515001001</v>
      </c>
      <c r="P829" s="68">
        <v>37.3963714238104</v>
      </c>
      <c r="Q829" s="68">
        <v>14.657211349645801</v>
      </c>
      <c r="R829" s="58"/>
    </row>
    <row r="830" spans="1:18" x14ac:dyDescent="0.3">
      <c r="A830" s="39" t="s">
        <v>924</v>
      </c>
      <c r="B830" s="39" t="str">
        <f>INDEX('R0.1 Generation process mapping'!$B$9:$B$21,MATCH($C830,'R0.1 Generation process mapping'!$A$9:$A$21,0))</f>
        <v>POWGEN - REN</v>
      </c>
      <c r="C830" s="494" t="s">
        <v>290</v>
      </c>
      <c r="D830" s="39" t="s">
        <v>351</v>
      </c>
      <c r="E830" s="39" t="str">
        <f>INDEX('R0. Region mapping'!$C$9:$C$24,MATCH($D830,'R0. Region mapping'!$A$9:$A$24,0))</f>
        <v>ASI</v>
      </c>
      <c r="F830" s="84">
        <v>0.45662100456621002</v>
      </c>
      <c r="G830" s="532">
        <v>0.44070435936958302</v>
      </c>
      <c r="H830" s="68">
        <v>0.40091274637801599</v>
      </c>
      <c r="I830" s="68">
        <v>2.3268801724159482</v>
      </c>
      <c r="J830" s="68">
        <v>2.6290808449560048</v>
      </c>
      <c r="K830" s="68">
        <v>9.7771617843242726</v>
      </c>
      <c r="L830" s="68">
        <v>7.67511238896933</v>
      </c>
      <c r="M830" s="68">
        <v>14.256258328514299</v>
      </c>
      <c r="N830" s="68">
        <v>81.2077260279965</v>
      </c>
      <c r="O830" s="68">
        <v>104.743694950476</v>
      </c>
      <c r="P830" s="68">
        <v>125.735181470776</v>
      </c>
      <c r="Q830" s="68">
        <v>51.5232174433945</v>
      </c>
      <c r="R830" s="58"/>
    </row>
    <row r="831" spans="1:18" x14ac:dyDescent="0.3">
      <c r="A831" s="39" t="s">
        <v>924</v>
      </c>
      <c r="B831" s="39" t="str">
        <f>INDEX('R0.1 Generation process mapping'!$B$9:$B$21,MATCH($C831,'R0.1 Generation process mapping'!$A$9:$A$21,0))</f>
        <v>POWGEN - REN</v>
      </c>
      <c r="C831" s="494" t="s">
        <v>290</v>
      </c>
      <c r="D831" s="39" t="s">
        <v>353</v>
      </c>
      <c r="E831" s="39" t="str">
        <f>INDEX('R0. Region mapping'!$C$9:$C$24,MATCH($D831,'R0. Region mapping'!$A$9:$A$24,0))</f>
        <v>ASI</v>
      </c>
      <c r="F831" s="84">
        <v>0.932077625570776</v>
      </c>
      <c r="G831" s="532">
        <v>0.899587773563161</v>
      </c>
      <c r="H831" s="68">
        <v>0.81836314354412498</v>
      </c>
      <c r="I831" s="68">
        <v>0.68840373551366696</v>
      </c>
      <c r="J831" s="68">
        <v>0.45893582367577801</v>
      </c>
      <c r="K831" s="68">
        <v>0.229467911837889</v>
      </c>
      <c r="L831" s="68"/>
      <c r="M831" s="68"/>
      <c r="N831" s="68"/>
      <c r="O831" s="68"/>
      <c r="P831" s="68"/>
      <c r="Q831" s="68"/>
      <c r="R831" s="58"/>
    </row>
    <row r="832" spans="1:18" x14ac:dyDescent="0.3">
      <c r="A832" s="39" t="s">
        <v>924</v>
      </c>
      <c r="B832" s="39" t="str">
        <f>INDEX('R0.1 Generation process mapping'!$B$9:$B$21,MATCH($C832,'R0.1 Generation process mapping'!$A$9:$A$21,0))</f>
        <v>POWGEN - REN</v>
      </c>
      <c r="C832" s="494" t="s">
        <v>290</v>
      </c>
      <c r="D832" s="39" t="s">
        <v>355</v>
      </c>
      <c r="E832" s="39" t="str">
        <f>INDEX('R0. Region mapping'!$C$9:$C$24,MATCH($D832,'R0. Region mapping'!$A$9:$A$24,0))</f>
        <v>AFR</v>
      </c>
      <c r="F832" s="84"/>
      <c r="G832" s="532"/>
      <c r="H832" s="68"/>
      <c r="I832" s="68">
        <v>0.471048609655698</v>
      </c>
      <c r="J832" s="68">
        <v>3.0221697433295982</v>
      </c>
      <c r="K832" s="68">
        <v>4.6167826685422284</v>
      </c>
      <c r="L832" s="68">
        <v>4.2528426895872498</v>
      </c>
      <c r="M832" s="68">
        <v>4.3599513202879701</v>
      </c>
      <c r="N832" s="68">
        <v>4.4670599509886797</v>
      </c>
      <c r="O832" s="68">
        <v>4.5741685816893902</v>
      </c>
      <c r="P832" s="68">
        <v>1.91593881731478</v>
      </c>
      <c r="Q832" s="68">
        <v>0.21421726140143099</v>
      </c>
      <c r="R832" s="58"/>
    </row>
    <row r="833" spans="1:18" x14ac:dyDescent="0.3">
      <c r="A833" s="39" t="s">
        <v>924</v>
      </c>
      <c r="B833" s="39" t="str">
        <f>INDEX('R0.1 Generation process mapping'!$B$9:$B$21,MATCH($C833,'R0.1 Generation process mapping'!$A$9:$A$21,0))</f>
        <v>POWGEN - REN</v>
      </c>
      <c r="C833" s="494" t="s">
        <v>290</v>
      </c>
      <c r="D833" s="39" t="s">
        <v>357</v>
      </c>
      <c r="E833" s="39" t="str">
        <f>INDEX('R0. Region mapping'!$C$9:$C$24,MATCH($D833,'R0. Region mapping'!$A$9:$A$24,0))</f>
        <v>LAM</v>
      </c>
      <c r="F833" s="84"/>
      <c r="G833" s="532"/>
      <c r="H833" s="68"/>
      <c r="I833" s="68">
        <v>3.065986586248107</v>
      </c>
      <c r="J833" s="68">
        <v>9.4881798189683977</v>
      </c>
      <c r="K833" s="68">
        <v>14.262185351807126</v>
      </c>
      <c r="L833" s="68">
        <v>19.507546754932601</v>
      </c>
      <c r="M833" s="68">
        <v>15.3599144277566</v>
      </c>
      <c r="N833" s="68">
        <v>12.9874960144532</v>
      </c>
      <c r="O833" s="68">
        <v>16.3612216683889</v>
      </c>
      <c r="P833" s="68">
        <v>14.0866607628447</v>
      </c>
      <c r="Q833" s="68">
        <v>11.6850736433093</v>
      </c>
      <c r="R833" s="58"/>
    </row>
    <row r="834" spans="1:18" x14ac:dyDescent="0.3">
      <c r="A834" s="39" t="s">
        <v>924</v>
      </c>
      <c r="B834" s="39" t="str">
        <f>INDEX('R0.1 Generation process mapping'!$B$9:$B$21,MATCH($C834,'R0.1 Generation process mapping'!$A$9:$A$21,0))</f>
        <v>POWGEN - REN</v>
      </c>
      <c r="C834" s="494" t="s">
        <v>290</v>
      </c>
      <c r="D834" s="39" t="s">
        <v>359</v>
      </c>
      <c r="E834" s="39" t="str">
        <f>INDEX('R0. Region mapping'!$C$9:$C$24,MATCH($D834,'R0. Region mapping'!$A$9:$A$24,0))</f>
        <v>ASI</v>
      </c>
      <c r="F834" s="84">
        <v>1.3698630136986301</v>
      </c>
      <c r="G834" s="532">
        <v>1.32211307810875</v>
      </c>
      <c r="H834" s="68">
        <v>1.20273823913405</v>
      </c>
      <c r="I834" s="68">
        <v>1.01173849677453</v>
      </c>
      <c r="J834" s="68">
        <v>39.517870303195217</v>
      </c>
      <c r="K834" s="68">
        <v>55.548320844136811</v>
      </c>
      <c r="L834" s="68">
        <v>67.721781680726295</v>
      </c>
      <c r="M834" s="68">
        <v>64.881323448038501</v>
      </c>
      <c r="N834" s="68">
        <v>81.175414225466497</v>
      </c>
      <c r="O834" s="68">
        <v>78.318703698547395</v>
      </c>
      <c r="P834" s="68">
        <v>47.811429469811102</v>
      </c>
      <c r="Q834" s="68">
        <v>15.14964198585</v>
      </c>
      <c r="R834" s="58"/>
    </row>
    <row r="835" spans="1:18" x14ac:dyDescent="0.3">
      <c r="A835" s="39" t="s">
        <v>924</v>
      </c>
      <c r="B835" s="39" t="str">
        <f>INDEX('R0.1 Generation process mapping'!$B$9:$B$21,MATCH($C835,'R0.1 Generation process mapping'!$A$9:$A$21,0))</f>
        <v>POWGEN - REN</v>
      </c>
      <c r="C835" s="494" t="s">
        <v>290</v>
      </c>
      <c r="D835" s="39" t="s">
        <v>361</v>
      </c>
      <c r="E835" s="39" t="str">
        <f>INDEX('R0. Region mapping'!$C$9:$C$24,MATCH($D835,'R0. Region mapping'!$A$9:$A$24,0))</f>
        <v>ASI</v>
      </c>
      <c r="F835" s="84">
        <v>2.96803652968037E-2</v>
      </c>
      <c r="G835" s="532">
        <v>2.8645783359023E-2</v>
      </c>
      <c r="H835" s="68">
        <v>2.6059328514571101E-2</v>
      </c>
      <c r="I835" s="68">
        <v>2.1921000763448099E-2</v>
      </c>
      <c r="J835" s="68">
        <v>1.46140005089654E-2</v>
      </c>
      <c r="K835" s="68">
        <v>7.3070002544826998E-3</v>
      </c>
      <c r="L835" s="68"/>
      <c r="M835" s="68">
        <v>2.4803474643263799E-2</v>
      </c>
      <c r="N835" s="68">
        <v>2.3563898754157502</v>
      </c>
      <c r="O835" s="68">
        <v>2.3563898754157502</v>
      </c>
      <c r="P835" s="68">
        <v>2.33158640077249</v>
      </c>
      <c r="Q835" s="68"/>
      <c r="R835" s="58"/>
    </row>
    <row r="836" spans="1:18" x14ac:dyDescent="0.3">
      <c r="A836" s="39" t="s">
        <v>924</v>
      </c>
      <c r="B836" s="39" t="str">
        <f>INDEX('R0.1 Generation process mapping'!$B$9:$B$21,MATCH($C836,'R0.1 Generation process mapping'!$A$9:$A$21,0))</f>
        <v>POWGEN - REN</v>
      </c>
      <c r="C836" s="494" t="s">
        <v>290</v>
      </c>
      <c r="D836" s="39" t="s">
        <v>363</v>
      </c>
      <c r="E836" s="39" t="str">
        <f>INDEX('R0. Region mapping'!$C$9:$C$24,MATCH($D836,'R0. Region mapping'!$A$9:$A$24,0))</f>
        <v>NAM</v>
      </c>
      <c r="F836" s="84">
        <v>6.79771689497717</v>
      </c>
      <c r="G836" s="532">
        <v>6.56076579793499</v>
      </c>
      <c r="H836" s="68">
        <v>5.9683880553295303</v>
      </c>
      <c r="I836" s="68">
        <v>19.397874051820491</v>
      </c>
      <c r="J836" s="68">
        <v>17.724346162766889</v>
      </c>
      <c r="K836" s="68">
        <v>67.676768918273609</v>
      </c>
      <c r="L836" s="68">
        <v>79.910550454761406</v>
      </c>
      <c r="M836" s="68">
        <v>105.74135843693701</v>
      </c>
      <c r="N836" s="68">
        <v>129.279851547866</v>
      </c>
      <c r="O836" s="68">
        <v>150.18579924439001</v>
      </c>
      <c r="P836" s="68">
        <v>124.354991262214</v>
      </c>
      <c r="Q836" s="68">
        <v>49.190547506724798</v>
      </c>
      <c r="R836" s="58"/>
    </row>
    <row r="837" spans="1:18" x14ac:dyDescent="0.3">
      <c r="A837" s="39" t="s">
        <v>924</v>
      </c>
      <c r="B837" s="39" t="str">
        <f>INDEX('R0.1 Generation process mapping'!$B$9:$B$21,MATCH($C837,'R0.1 Generation process mapping'!$A$9:$A$21,0))</f>
        <v>POWGEN - REN</v>
      </c>
      <c r="C837" s="494" t="s">
        <v>290</v>
      </c>
      <c r="D837" s="39" t="s">
        <v>365</v>
      </c>
      <c r="E837" s="39" t="str">
        <f>INDEX('R0. Region mapping'!$C$9:$C$24,MATCH($D837,'R0. Region mapping'!$A$9:$A$24,0))</f>
        <v>EUR</v>
      </c>
      <c r="F837" s="84">
        <v>2.9127853881278498</v>
      </c>
      <c r="G837" s="532">
        <v>2.8112531084185699</v>
      </c>
      <c r="H837" s="68">
        <v>2.5574224091453601</v>
      </c>
      <c r="I837" s="68">
        <v>14.34983023656523</v>
      </c>
      <c r="J837" s="68">
        <v>13.632732473129151</v>
      </c>
      <c r="K837" s="68">
        <v>54.113931303865279</v>
      </c>
      <c r="L837" s="68">
        <v>41.198296594172199</v>
      </c>
      <c r="M837" s="68">
        <v>95.890077651196606</v>
      </c>
      <c r="N837" s="68">
        <v>125.72338444391001</v>
      </c>
      <c r="O837" s="68">
        <v>125.72338444391001</v>
      </c>
      <c r="P837" s="68">
        <v>71.031603386885905</v>
      </c>
      <c r="Q837" s="68"/>
      <c r="R837" s="58"/>
    </row>
    <row r="838" spans="1:18" x14ac:dyDescent="0.3">
      <c r="A838" s="39" t="s">
        <v>924</v>
      </c>
      <c r="B838" s="39" t="str">
        <f>INDEX('R0.1 Generation process mapping'!$B$9:$B$21,MATCH($C838,'R0.1 Generation process mapping'!$A$9:$A$21,0))</f>
        <v>POWGEN - REN</v>
      </c>
      <c r="C838" s="494" t="s">
        <v>292</v>
      </c>
      <c r="D838" s="39" t="s">
        <v>261</v>
      </c>
      <c r="E838" s="39" t="str">
        <f>INDEX('R0. Region mapping'!$C$9:$C$24,MATCH($D838,'R0. Region mapping'!$A$9:$A$24,0))</f>
        <v>AUS</v>
      </c>
      <c r="F838" s="84"/>
      <c r="G838" s="532"/>
      <c r="H838" s="68"/>
      <c r="I838" s="68"/>
      <c r="J838" s="68"/>
      <c r="K838" s="68"/>
      <c r="L838" s="68"/>
      <c r="M838" s="68"/>
      <c r="N838" s="68">
        <v>0.42930379551626302</v>
      </c>
      <c r="O838" s="68">
        <v>3.6585389469726102</v>
      </c>
      <c r="P838" s="68">
        <v>14.714438052005301</v>
      </c>
      <c r="Q838" s="68">
        <v>92.108325021749806</v>
      </c>
      <c r="R838" s="58"/>
    </row>
    <row r="839" spans="1:18" x14ac:dyDescent="0.3">
      <c r="A839" s="39" t="s">
        <v>924</v>
      </c>
      <c r="B839" s="39" t="str">
        <f>INDEX('R0.1 Generation process mapping'!$B$9:$B$21,MATCH($C839,'R0.1 Generation process mapping'!$A$9:$A$21,0))</f>
        <v>POWGEN - REN</v>
      </c>
      <c r="C839" s="494" t="s">
        <v>292</v>
      </c>
      <c r="D839" s="39" t="s">
        <v>341</v>
      </c>
      <c r="E839" s="39" t="str">
        <f>INDEX('R0. Region mapping'!$C$9:$C$24,MATCH($D839,'R0. Region mapping'!$A$9:$A$24,0))</f>
        <v>NAM</v>
      </c>
      <c r="F839" s="84"/>
      <c r="G839" s="532"/>
      <c r="H839" s="68"/>
      <c r="I839" s="68"/>
      <c r="J839" s="68"/>
      <c r="K839" s="68"/>
      <c r="L839" s="68"/>
      <c r="M839" s="68"/>
      <c r="N839" s="68">
        <v>1.17416003871604</v>
      </c>
      <c r="O839" s="68">
        <v>8.4589524427731391</v>
      </c>
      <c r="P839" s="68">
        <v>53.492195328557798</v>
      </c>
      <c r="Q839" s="68">
        <v>115.9002057924923</v>
      </c>
      <c r="R839" s="58"/>
    </row>
    <row r="840" spans="1:18" x14ac:dyDescent="0.3">
      <c r="A840" s="39" t="s">
        <v>924</v>
      </c>
      <c r="B840" s="39" t="str">
        <f>INDEX('R0.1 Generation process mapping'!$B$9:$B$21,MATCH($C840,'R0.1 Generation process mapping'!$A$9:$A$21,0))</f>
        <v>POWGEN - REN</v>
      </c>
      <c r="C840" s="494" t="s">
        <v>292</v>
      </c>
      <c r="D840" s="39" t="s">
        <v>345</v>
      </c>
      <c r="E840" s="39" t="str">
        <f>INDEX('R0. Region mapping'!$C$9:$C$24,MATCH($D840,'R0. Region mapping'!$A$9:$A$24,0))</f>
        <v>LAM</v>
      </c>
      <c r="F840" s="84"/>
      <c r="G840" s="532"/>
      <c r="H840" s="68"/>
      <c r="I840" s="68"/>
      <c r="J840" s="68"/>
      <c r="K840" s="68"/>
      <c r="L840" s="68"/>
      <c r="M840" s="68"/>
      <c r="N840" s="68"/>
      <c r="O840" s="68">
        <v>2.1132989013597099</v>
      </c>
      <c r="P840" s="68">
        <v>17.444400009173201</v>
      </c>
      <c r="Q840" s="68">
        <v>112.654768709004</v>
      </c>
      <c r="R840" s="58"/>
    </row>
    <row r="841" spans="1:18" x14ac:dyDescent="0.3">
      <c r="A841" s="39" t="s">
        <v>924</v>
      </c>
      <c r="B841" s="39" t="str">
        <f>INDEX('R0.1 Generation process mapping'!$B$9:$B$21,MATCH($C841,'R0.1 Generation process mapping'!$A$9:$A$21,0))</f>
        <v>POWGEN - REN</v>
      </c>
      <c r="C841" s="494" t="s">
        <v>292</v>
      </c>
      <c r="D841" s="39" t="s">
        <v>347</v>
      </c>
      <c r="E841" s="39" t="str">
        <f>INDEX('R0. Region mapping'!$C$9:$C$24,MATCH($D841,'R0. Region mapping'!$A$9:$A$24,0))</f>
        <v>EUR</v>
      </c>
      <c r="F841" s="84"/>
      <c r="G841" s="532"/>
      <c r="H841" s="68"/>
      <c r="I841" s="68"/>
      <c r="J841" s="68"/>
      <c r="K841" s="68"/>
      <c r="L841" s="68"/>
      <c r="M841" s="68">
        <v>0.85128439280573798</v>
      </c>
      <c r="N841" s="68">
        <v>6.27133158075595</v>
      </c>
      <c r="O841" s="68">
        <v>39.830835165514003</v>
      </c>
      <c r="P841" s="68">
        <v>74.751999869984502</v>
      </c>
      <c r="Q841" s="68">
        <v>96.421505905103757</v>
      </c>
      <c r="R841" s="58"/>
    </row>
    <row r="842" spans="1:18" x14ac:dyDescent="0.3">
      <c r="A842" s="39" t="s">
        <v>924</v>
      </c>
      <c r="B842" s="39" t="str">
        <f>INDEX('R0.1 Generation process mapping'!$B$9:$B$21,MATCH($C842,'R0.1 Generation process mapping'!$A$9:$A$21,0))</f>
        <v>POWGEN - REN</v>
      </c>
      <c r="C842" s="494" t="s">
        <v>292</v>
      </c>
      <c r="D842" s="39" t="s">
        <v>349</v>
      </c>
      <c r="E842" s="39" t="str">
        <f>INDEX('R0. Region mapping'!$C$9:$C$24,MATCH($D842,'R0. Region mapping'!$A$9:$A$24,0))</f>
        <v>ASI</v>
      </c>
      <c r="F842" s="84"/>
      <c r="G842" s="532"/>
      <c r="H842" s="68"/>
      <c r="I842" s="68"/>
      <c r="J842" s="68"/>
      <c r="K842" s="68"/>
      <c r="L842" s="68"/>
      <c r="M842" s="68"/>
      <c r="N842" s="68">
        <v>1.5826505255457799</v>
      </c>
      <c r="O842" s="68">
        <v>12.557131297614358</v>
      </c>
      <c r="P842" s="68">
        <v>80.656928562674409</v>
      </c>
      <c r="Q842" s="68">
        <v>488.85347443522141</v>
      </c>
      <c r="R842" s="58"/>
    </row>
    <row r="843" spans="1:18" x14ac:dyDescent="0.3">
      <c r="A843" s="39" t="s">
        <v>924</v>
      </c>
      <c r="B843" s="39" t="str">
        <f>INDEX('R0.1 Generation process mapping'!$B$9:$B$21,MATCH($C843,'R0.1 Generation process mapping'!$A$9:$A$21,0))</f>
        <v>POWGEN - REN</v>
      </c>
      <c r="C843" s="494" t="s">
        <v>292</v>
      </c>
      <c r="D843" s="39" t="s">
        <v>351</v>
      </c>
      <c r="E843" s="39" t="str">
        <f>INDEX('R0. Region mapping'!$C$9:$C$24,MATCH($D843,'R0. Region mapping'!$A$9:$A$24,0))</f>
        <v>ASI</v>
      </c>
      <c r="F843" s="84"/>
      <c r="G843" s="532"/>
      <c r="H843" s="68"/>
      <c r="I843" s="68"/>
      <c r="J843" s="68"/>
      <c r="K843" s="68"/>
      <c r="L843" s="68"/>
      <c r="M843" s="68"/>
      <c r="N843" s="68"/>
      <c r="O843" s="68"/>
      <c r="P843" s="68">
        <v>3.5677093309082601</v>
      </c>
      <c r="Q843" s="68">
        <v>30.839512309658001</v>
      </c>
      <c r="R843" s="58"/>
    </row>
    <row r="844" spans="1:18" x14ac:dyDescent="0.3">
      <c r="A844" s="39" t="s">
        <v>924</v>
      </c>
      <c r="B844" s="39" t="str">
        <f>INDEX('R0.1 Generation process mapping'!$B$9:$B$21,MATCH($C844,'R0.1 Generation process mapping'!$A$9:$A$21,0))</f>
        <v>POWGEN - REN</v>
      </c>
      <c r="C844" s="494" t="s">
        <v>292</v>
      </c>
      <c r="D844" s="39" t="s">
        <v>357</v>
      </c>
      <c r="E844" s="39" t="str">
        <f>INDEX('R0. Region mapping'!$C$9:$C$24,MATCH($D844,'R0. Region mapping'!$A$9:$A$24,0))</f>
        <v>LAM</v>
      </c>
      <c r="F844" s="84"/>
      <c r="G844" s="532"/>
      <c r="H844" s="68"/>
      <c r="I844" s="68"/>
      <c r="J844" s="68"/>
      <c r="K844" s="68"/>
      <c r="L844" s="68"/>
      <c r="M844" s="68"/>
      <c r="N844" s="68"/>
      <c r="O844" s="68"/>
      <c r="P844" s="68">
        <v>6.3416738255747198</v>
      </c>
      <c r="Q844" s="68">
        <v>55.188904685569</v>
      </c>
      <c r="R844" s="58"/>
    </row>
    <row r="845" spans="1:18" x14ac:dyDescent="0.3">
      <c r="A845" s="39" t="s">
        <v>924</v>
      </c>
      <c r="B845" s="39" t="str">
        <f>INDEX('R0.1 Generation process mapping'!$B$9:$B$21,MATCH($C845,'R0.1 Generation process mapping'!$A$9:$A$21,0))</f>
        <v>POWGEN - REN</v>
      </c>
      <c r="C845" s="494" t="s">
        <v>292</v>
      </c>
      <c r="D845" s="39" t="s">
        <v>359</v>
      </c>
      <c r="E845" s="39" t="str">
        <f>INDEX('R0. Region mapping'!$C$9:$C$24,MATCH($D845,'R0. Region mapping'!$A$9:$A$24,0))</f>
        <v>ASI</v>
      </c>
      <c r="F845" s="84"/>
      <c r="G845" s="532"/>
      <c r="H845" s="68"/>
      <c r="I845" s="68"/>
      <c r="J845" s="68"/>
      <c r="K845" s="68"/>
      <c r="L845" s="68"/>
      <c r="M845" s="68"/>
      <c r="N845" s="68"/>
      <c r="O845" s="68"/>
      <c r="P845" s="68">
        <v>1.0004029999999999</v>
      </c>
      <c r="Q845" s="68">
        <v>5.4455267611873701</v>
      </c>
      <c r="R845" s="58"/>
    </row>
    <row r="846" spans="1:18" x14ac:dyDescent="0.3">
      <c r="A846" s="39" t="s">
        <v>924</v>
      </c>
      <c r="B846" s="39" t="str">
        <f>INDEX('R0.1 Generation process mapping'!$B$9:$B$21,MATCH($C846,'R0.1 Generation process mapping'!$A$9:$A$21,0))</f>
        <v>POWGEN - REN</v>
      </c>
      <c r="C846" s="494" t="s">
        <v>292</v>
      </c>
      <c r="D846" s="39" t="s">
        <v>361</v>
      </c>
      <c r="E846" s="39" t="str">
        <f>INDEX('R0. Region mapping'!$C$9:$C$24,MATCH($D846,'R0. Region mapping'!$A$9:$A$24,0))</f>
        <v>ASI</v>
      </c>
      <c r="F846" s="84"/>
      <c r="G846" s="532"/>
      <c r="H846" s="68"/>
      <c r="I846" s="68"/>
      <c r="J846" s="68"/>
      <c r="K846" s="68"/>
      <c r="L846" s="68"/>
      <c r="M846" s="68"/>
      <c r="N846" s="68"/>
      <c r="O846" s="68"/>
      <c r="P846" s="68">
        <v>5.4401297841620497E-2</v>
      </c>
      <c r="Q846" s="68">
        <v>1.3372414972717901</v>
      </c>
      <c r="R846" s="58"/>
    </row>
    <row r="847" spans="1:18" x14ac:dyDescent="0.3">
      <c r="A847" s="39" t="s">
        <v>924</v>
      </c>
      <c r="B847" s="39" t="str">
        <f>INDEX('R0.1 Generation process mapping'!$B$9:$B$21,MATCH($C847,'R0.1 Generation process mapping'!$A$9:$A$21,0))</f>
        <v>POWGEN - REN</v>
      </c>
      <c r="C847" s="494" t="s">
        <v>292</v>
      </c>
      <c r="D847" s="39" t="s">
        <v>363</v>
      </c>
      <c r="E847" s="39" t="str">
        <f>INDEX('R0. Region mapping'!$C$9:$C$24,MATCH($D847,'R0. Region mapping'!$A$9:$A$24,0))</f>
        <v>NAM</v>
      </c>
      <c r="F847" s="84"/>
      <c r="G847" s="532"/>
      <c r="H847" s="68"/>
      <c r="I847" s="68"/>
      <c r="J847" s="68"/>
      <c r="K847" s="68"/>
      <c r="L847" s="68"/>
      <c r="M847" s="68"/>
      <c r="N847" s="68">
        <v>6.1112395231994503</v>
      </c>
      <c r="O847" s="68">
        <v>44.382891262490702</v>
      </c>
      <c r="P847" s="68">
        <v>195.41904620931982</v>
      </c>
      <c r="Q847" s="68">
        <v>332.43680688307649</v>
      </c>
      <c r="R847" s="58"/>
    </row>
    <row r="848" spans="1:18" x14ac:dyDescent="0.3">
      <c r="A848" s="39" t="s">
        <v>924</v>
      </c>
      <c r="B848" s="39" t="str">
        <f>INDEX('R0.1 Generation process mapping'!$B$9:$B$21,MATCH($C848,'R0.1 Generation process mapping'!$A$9:$A$21,0))</f>
        <v>POWGEN - REN</v>
      </c>
      <c r="C848" s="494" t="s">
        <v>292</v>
      </c>
      <c r="D848" s="39" t="s">
        <v>365</v>
      </c>
      <c r="E848" s="39" t="str">
        <f>INDEX('R0. Region mapping'!$C$9:$C$24,MATCH($D848,'R0. Region mapping'!$A$9:$A$24,0))</f>
        <v>EUR</v>
      </c>
      <c r="F848" s="84"/>
      <c r="G848" s="532"/>
      <c r="H848" s="68"/>
      <c r="I848" s="68"/>
      <c r="J848" s="68"/>
      <c r="K848" s="68"/>
      <c r="L848" s="68"/>
      <c r="M848" s="68"/>
      <c r="N848" s="68"/>
      <c r="O848" s="68">
        <v>6.2895252741430401</v>
      </c>
      <c r="P848" s="68">
        <v>54.752511143992805</v>
      </c>
      <c r="Q848" s="68">
        <v>163.5002980123331</v>
      </c>
      <c r="R848" s="58"/>
    </row>
    <row r="849" spans="1:18" x14ac:dyDescent="0.3">
      <c r="A849" s="39" t="s">
        <v>924</v>
      </c>
      <c r="B849" s="39" t="str">
        <f>INDEX('R0.1 Generation process mapping'!$B$9:$B$21,MATCH($C849,'R0.1 Generation process mapping'!$A$9:$A$21,0))</f>
        <v/>
      </c>
      <c r="C849" s="494" t="s">
        <v>296</v>
      </c>
      <c r="D849" s="39" t="s">
        <v>258</v>
      </c>
      <c r="E849" s="39" t="str">
        <f>INDEX('R0. Region mapping'!$C$9:$C$24,MATCH($D849,'R0. Region mapping'!$A$9:$A$24,0))</f>
        <v>AFR</v>
      </c>
      <c r="F849" s="84">
        <v>34.164383561643803</v>
      </c>
      <c r="G849" s="532">
        <v>34.164383561643803</v>
      </c>
      <c r="H849" s="68">
        <v>34.164383561643803</v>
      </c>
      <c r="I849" s="68">
        <v>34.164383561643803</v>
      </c>
      <c r="J849" s="68">
        <v>22.776255707762498</v>
      </c>
      <c r="K849" s="68">
        <v>33.845792692044199</v>
      </c>
      <c r="L849" s="68">
        <v>75.820630347931299</v>
      </c>
      <c r="M849" s="68">
        <v>75.820630347931299</v>
      </c>
      <c r="N849" s="68">
        <v>53.362965509768401</v>
      </c>
      <c r="O849" s="68"/>
      <c r="P849" s="68"/>
      <c r="Q849" s="68"/>
      <c r="R849" s="58"/>
    </row>
    <row r="850" spans="1:18" x14ac:dyDescent="0.3">
      <c r="A850" s="39" t="s">
        <v>924</v>
      </c>
      <c r="B850" s="39" t="str">
        <f>INDEX('R0.1 Generation process mapping'!$B$9:$B$21,MATCH($C850,'R0.1 Generation process mapping'!$A$9:$A$21,0))</f>
        <v/>
      </c>
      <c r="C850" s="494" t="s">
        <v>296</v>
      </c>
      <c r="D850" s="39" t="s">
        <v>261</v>
      </c>
      <c r="E850" s="39" t="str">
        <f>INDEX('R0. Region mapping'!$C$9:$C$24,MATCH($D850,'R0. Region mapping'!$A$9:$A$24,0))</f>
        <v>AUS</v>
      </c>
      <c r="F850" s="84">
        <v>28.2019121004566</v>
      </c>
      <c r="G850" s="532">
        <v>37.0010199055559</v>
      </c>
      <c r="H850" s="68">
        <v>37.0010199055559</v>
      </c>
      <c r="I850" s="68">
        <v>37.0010199055559</v>
      </c>
      <c r="J850" s="68">
        <v>27.600382538737001</v>
      </c>
      <c r="K850" s="68">
        <v>17.269508411605102</v>
      </c>
      <c r="L850" s="68">
        <v>7.8688710447862302</v>
      </c>
      <c r="M850" s="68">
        <v>7.8688710447862302</v>
      </c>
      <c r="N850" s="68"/>
      <c r="O850" s="68"/>
      <c r="P850" s="68"/>
      <c r="Q850" s="68"/>
      <c r="R850" s="58"/>
    </row>
    <row r="851" spans="1:18" x14ac:dyDescent="0.3">
      <c r="A851" s="39" t="s">
        <v>924</v>
      </c>
      <c r="B851" s="39" t="str">
        <f>INDEX('R0.1 Generation process mapping'!$B$9:$B$21,MATCH($C851,'R0.1 Generation process mapping'!$A$9:$A$21,0))</f>
        <v/>
      </c>
      <c r="C851" s="494" t="s">
        <v>296</v>
      </c>
      <c r="D851" s="39" t="s">
        <v>341</v>
      </c>
      <c r="E851" s="39" t="str">
        <f>INDEX('R0. Region mapping'!$C$9:$C$24,MATCH($D851,'R0. Region mapping'!$A$9:$A$24,0))</f>
        <v>NAM</v>
      </c>
      <c r="F851" s="84">
        <v>16.260200125539999</v>
      </c>
      <c r="G851" s="532">
        <v>19.079744182950108</v>
      </c>
      <c r="H851" s="68">
        <v>19.079744182950108</v>
      </c>
      <c r="I851" s="68">
        <v>19.079744182950108</v>
      </c>
      <c r="J851" s="68">
        <v>13.659677474436808</v>
      </c>
      <c r="K851" s="68">
        <v>5.4200667085133301</v>
      </c>
      <c r="L851" s="68"/>
      <c r="M851" s="68"/>
      <c r="N851" s="68"/>
      <c r="O851" s="68"/>
      <c r="P851" s="68"/>
      <c r="Q851" s="68"/>
      <c r="R851" s="58"/>
    </row>
    <row r="852" spans="1:18" x14ac:dyDescent="0.3">
      <c r="A852" s="39" t="s">
        <v>924</v>
      </c>
      <c r="B852" s="39" t="str">
        <f>INDEX('R0.1 Generation process mapping'!$B$9:$B$21,MATCH($C852,'R0.1 Generation process mapping'!$A$9:$A$21,0))</f>
        <v/>
      </c>
      <c r="C852" s="494" t="s">
        <v>296</v>
      </c>
      <c r="D852" s="39" t="s">
        <v>343</v>
      </c>
      <c r="E852" s="39" t="str">
        <f>INDEX('R0. Region mapping'!$C$9:$C$24,MATCH($D852,'R0. Region mapping'!$A$9:$A$24,0))</f>
        <v>ASI</v>
      </c>
      <c r="F852" s="84">
        <v>319.18639921722098</v>
      </c>
      <c r="G852" s="532">
        <v>492.24754750766698</v>
      </c>
      <c r="H852" s="68">
        <v>750.61338794942503</v>
      </c>
      <c r="I852" s="68">
        <v>750.61338794942503</v>
      </c>
      <c r="J852" s="68">
        <v>912.42931535896503</v>
      </c>
      <c r="K852" s="68">
        <v>713.47989961607902</v>
      </c>
      <c r="L852" s="68">
        <v>602.835921982017</v>
      </c>
      <c r="M852" s="68">
        <v>334.62452816673601</v>
      </c>
      <c r="N852" s="68">
        <v>114.397426671058</v>
      </c>
      <c r="O852" s="68"/>
      <c r="P852" s="68"/>
      <c r="Q852" s="68"/>
      <c r="R852" s="58"/>
    </row>
    <row r="853" spans="1:18" x14ac:dyDescent="0.3">
      <c r="A853" s="39" t="s">
        <v>924</v>
      </c>
      <c r="B853" s="39" t="str">
        <f>INDEX('R0.1 Generation process mapping'!$B$9:$B$21,MATCH($C853,'R0.1 Generation process mapping'!$A$9:$A$21,0))</f>
        <v/>
      </c>
      <c r="C853" s="494" t="s">
        <v>296</v>
      </c>
      <c r="D853" s="39" t="s">
        <v>345</v>
      </c>
      <c r="E853" s="39" t="str">
        <f>INDEX('R0. Region mapping'!$C$9:$C$24,MATCH($D853,'R0. Region mapping'!$A$9:$A$24,0))</f>
        <v>LAM</v>
      </c>
      <c r="F853" s="84">
        <v>6.2599885844748799</v>
      </c>
      <c r="G853" s="532">
        <v>6.2599885844748799</v>
      </c>
      <c r="H853" s="68">
        <v>6.2599885844748799</v>
      </c>
      <c r="I853" s="68">
        <v>6.2599885844748799</v>
      </c>
      <c r="J853" s="68">
        <v>4.1733257229832503</v>
      </c>
      <c r="K853" s="68">
        <v>2.08666286149163</v>
      </c>
      <c r="L853" s="68"/>
      <c r="M853" s="68"/>
      <c r="N853" s="68"/>
      <c r="O853" s="68"/>
      <c r="P853" s="68"/>
      <c r="Q853" s="68"/>
      <c r="R853" s="58"/>
    </row>
    <row r="854" spans="1:18" x14ac:dyDescent="0.3">
      <c r="A854" s="39" t="s">
        <v>924</v>
      </c>
      <c r="B854" s="39" t="str">
        <f>INDEX('R0.1 Generation process mapping'!$B$9:$B$21,MATCH($C854,'R0.1 Generation process mapping'!$A$9:$A$21,0))</f>
        <v/>
      </c>
      <c r="C854" s="494" t="s">
        <v>296</v>
      </c>
      <c r="D854" s="39" t="s">
        <v>347</v>
      </c>
      <c r="E854" s="39" t="str">
        <f>INDEX('R0. Region mapping'!$C$9:$C$24,MATCH($D854,'R0. Region mapping'!$A$9:$A$24,0))</f>
        <v>EUR</v>
      </c>
      <c r="F854" s="84">
        <v>28.821632420091301</v>
      </c>
      <c r="G854" s="532">
        <v>52.882775586424501</v>
      </c>
      <c r="H854" s="68">
        <v>52.882775586424501</v>
      </c>
      <c r="I854" s="68">
        <v>69.261617142803303</v>
      </c>
      <c r="J854" s="68">
        <v>59.654406336106192</v>
      </c>
      <c r="K854" s="68">
        <v>63.101351348027805</v>
      </c>
      <c r="L854" s="68">
        <v>56.635156916976399</v>
      </c>
      <c r="M854" s="68">
        <v>56.635156916976399</v>
      </c>
      <c r="N854" s="68">
        <v>19.5198579320246</v>
      </c>
      <c r="O854" s="68"/>
      <c r="P854" s="68"/>
      <c r="Q854" s="68"/>
      <c r="R854" s="58"/>
    </row>
    <row r="855" spans="1:18" x14ac:dyDescent="0.3">
      <c r="A855" s="39" t="s">
        <v>924</v>
      </c>
      <c r="B855" s="39" t="str">
        <f>INDEX('R0.1 Generation process mapping'!$B$9:$B$21,MATCH($C855,'R0.1 Generation process mapping'!$A$9:$A$21,0))</f>
        <v/>
      </c>
      <c r="C855" s="494" t="s">
        <v>296</v>
      </c>
      <c r="D855" s="39" t="s">
        <v>349</v>
      </c>
      <c r="E855" s="39" t="str">
        <f>INDEX('R0. Region mapping'!$C$9:$C$24,MATCH($D855,'R0. Region mapping'!$A$9:$A$24,0))</f>
        <v>ASI</v>
      </c>
      <c r="F855" s="84">
        <v>33.671803652968002</v>
      </c>
      <c r="G855" s="532">
        <v>50.6176654393864</v>
      </c>
      <c r="H855" s="68">
        <v>52</v>
      </c>
      <c r="I855" s="68">
        <v>56.719838211504708</v>
      </c>
      <c r="J855" s="68">
        <v>45.495903660515403</v>
      </c>
      <c r="K855" s="68">
        <v>67.507485161765686</v>
      </c>
      <c r="L855" s="68">
        <v>74.671139714266303</v>
      </c>
      <c r="M855" s="68">
        <v>74.671139714266303</v>
      </c>
      <c r="N855" s="68">
        <v>23.7422185867599</v>
      </c>
      <c r="O855" s="68"/>
      <c r="P855" s="68"/>
      <c r="Q855" s="68"/>
      <c r="R855" s="58"/>
    </row>
    <row r="856" spans="1:18" x14ac:dyDescent="0.3">
      <c r="A856" s="39" t="s">
        <v>924</v>
      </c>
      <c r="B856" s="39" t="str">
        <f>INDEX('R0.1 Generation process mapping'!$B$9:$B$21,MATCH($C856,'R0.1 Generation process mapping'!$A$9:$A$21,0))</f>
        <v/>
      </c>
      <c r="C856" s="494" t="s">
        <v>296</v>
      </c>
      <c r="D856" s="39" t="s">
        <v>351</v>
      </c>
      <c r="E856" s="39" t="str">
        <f>INDEX('R0. Region mapping'!$C$9:$C$24,MATCH($D856,'R0. Region mapping'!$A$9:$A$24,0))</f>
        <v>ASI</v>
      </c>
      <c r="F856" s="84">
        <v>74.997754889160603</v>
      </c>
      <c r="G856" s="532">
        <v>149.3164370452628</v>
      </c>
      <c r="H856" s="68">
        <v>149.3164370452628</v>
      </c>
      <c r="I856" s="68">
        <v>192.85952116877661</v>
      </c>
      <c r="J856" s="68">
        <v>184.8925520154761</v>
      </c>
      <c r="K856" s="68">
        <v>182.25789132044318</v>
      </c>
      <c r="L856" s="68">
        <v>203.70481409084101</v>
      </c>
      <c r="M856" s="68">
        <v>193.30642553272301</v>
      </c>
      <c r="N856" s="68">
        <v>96.623152441933797</v>
      </c>
      <c r="O856" s="68">
        <v>6.63389391830151</v>
      </c>
      <c r="P856" s="68"/>
      <c r="Q856" s="68"/>
      <c r="R856" s="58"/>
    </row>
    <row r="857" spans="1:18" x14ac:dyDescent="0.3">
      <c r="A857" s="39" t="s">
        <v>924</v>
      </c>
      <c r="B857" s="39" t="str">
        <f>INDEX('R0.1 Generation process mapping'!$B$9:$B$21,MATCH($C857,'R0.1 Generation process mapping'!$A$9:$A$21,0))</f>
        <v/>
      </c>
      <c r="C857" s="494" t="s">
        <v>296</v>
      </c>
      <c r="D857" s="39" t="s">
        <v>353</v>
      </c>
      <c r="E857" s="39" t="str">
        <f>INDEX('R0. Region mapping'!$C$9:$C$24,MATCH($D857,'R0. Region mapping'!$A$9:$A$24,0))</f>
        <v>ASI</v>
      </c>
      <c r="F857" s="84">
        <v>45.928170003512498</v>
      </c>
      <c r="G857" s="532">
        <v>57.472490275108697</v>
      </c>
      <c r="H857" s="68">
        <v>57.472490275108697</v>
      </c>
      <c r="I857" s="68">
        <v>57.472490275108697</v>
      </c>
      <c r="J857" s="68">
        <v>42.1631002739379</v>
      </c>
      <c r="K857" s="68">
        <v>15.309390001170801</v>
      </c>
      <c r="L857" s="68"/>
      <c r="M857" s="68"/>
      <c r="N857" s="68"/>
      <c r="O857" s="68"/>
      <c r="P857" s="68"/>
      <c r="Q857" s="68"/>
      <c r="R857" s="58"/>
    </row>
    <row r="858" spans="1:18" x14ac:dyDescent="0.3">
      <c r="A858" s="39" t="s">
        <v>924</v>
      </c>
      <c r="B858" s="39" t="str">
        <f>INDEX('R0.1 Generation process mapping'!$B$9:$B$21,MATCH($C858,'R0.1 Generation process mapping'!$A$9:$A$21,0))</f>
        <v/>
      </c>
      <c r="C858" s="494" t="s">
        <v>296</v>
      </c>
      <c r="D858" s="39" t="s">
        <v>355</v>
      </c>
      <c r="E858" s="39" t="str">
        <f>INDEX('R0. Region mapping'!$C$9:$C$24,MATCH($D858,'R0. Region mapping'!$A$9:$A$24,0))</f>
        <v>AFR</v>
      </c>
      <c r="F858" s="84">
        <v>14.3734779299848</v>
      </c>
      <c r="G858" s="532">
        <v>14.3734779299848</v>
      </c>
      <c r="H858" s="68">
        <v>14.3734779299848</v>
      </c>
      <c r="I858" s="68">
        <v>14.3734779299848</v>
      </c>
      <c r="J858" s="68">
        <v>9.58231861998987</v>
      </c>
      <c r="K858" s="68">
        <v>4.7911593099949297</v>
      </c>
      <c r="L858" s="68">
        <v>9.5051917941663806</v>
      </c>
      <c r="M858" s="68">
        <v>9.5051917941663806</v>
      </c>
      <c r="N858" s="68">
        <v>9.5051917941663806</v>
      </c>
      <c r="O858" s="68"/>
      <c r="P858" s="68"/>
      <c r="Q858" s="68"/>
      <c r="R858" s="58"/>
    </row>
    <row r="859" spans="1:18" x14ac:dyDescent="0.3">
      <c r="A859" s="39" t="s">
        <v>924</v>
      </c>
      <c r="B859" s="39" t="str">
        <f>INDEX('R0.1 Generation process mapping'!$B$9:$B$21,MATCH($C859,'R0.1 Generation process mapping'!$A$9:$A$21,0))</f>
        <v/>
      </c>
      <c r="C859" s="494" t="s">
        <v>296</v>
      </c>
      <c r="D859" s="39" t="s">
        <v>357</v>
      </c>
      <c r="E859" s="39" t="str">
        <f>INDEX('R0. Region mapping'!$C$9:$C$24,MATCH($D859,'R0. Region mapping'!$A$9:$A$24,0))</f>
        <v>LAM</v>
      </c>
      <c r="F859" s="84">
        <v>5.2919112850619703</v>
      </c>
      <c r="G859" s="532">
        <v>5.2919112850619703</v>
      </c>
      <c r="H859" s="68">
        <v>5.2919112850619703</v>
      </c>
      <c r="I859" s="68">
        <v>5.2919112850619703</v>
      </c>
      <c r="J859" s="68">
        <v>3.5279408567079802</v>
      </c>
      <c r="K859" s="68">
        <v>1.7639704283539901</v>
      </c>
      <c r="L859" s="68"/>
      <c r="M859" s="68"/>
      <c r="N859" s="68"/>
      <c r="O859" s="68"/>
      <c r="P859" s="68"/>
      <c r="Q859" s="68"/>
      <c r="R859" s="58"/>
    </row>
    <row r="860" spans="1:18" x14ac:dyDescent="0.3">
      <c r="A860" s="39" t="s">
        <v>924</v>
      </c>
      <c r="B860" s="39" t="str">
        <f>INDEX('R0.1 Generation process mapping'!$B$9:$B$21,MATCH($C860,'R0.1 Generation process mapping'!$A$9:$A$21,0))</f>
        <v/>
      </c>
      <c r="C860" s="494" t="s">
        <v>296</v>
      </c>
      <c r="D860" s="39" t="s">
        <v>359</v>
      </c>
      <c r="E860" s="39" t="str">
        <f>INDEX('R0. Region mapping'!$C$9:$C$24,MATCH($D860,'R0. Region mapping'!$A$9:$A$24,0))</f>
        <v>ASI</v>
      </c>
      <c r="F860" s="84">
        <v>40.628044140030397</v>
      </c>
      <c r="G860" s="532">
        <v>40.628044140030397</v>
      </c>
      <c r="H860" s="68">
        <v>40.628044140030397</v>
      </c>
      <c r="I860" s="68">
        <v>40.628044140030397</v>
      </c>
      <c r="J860" s="68">
        <v>27.085362760020299</v>
      </c>
      <c r="K860" s="68">
        <v>146.48964208424309</v>
      </c>
      <c r="L860" s="68">
        <v>132.94696070423299</v>
      </c>
      <c r="M860" s="68">
        <v>132.94696070423299</v>
      </c>
      <c r="N860" s="68"/>
      <c r="O860" s="68"/>
      <c r="P860" s="68"/>
      <c r="Q860" s="68"/>
      <c r="R860" s="58"/>
    </row>
    <row r="861" spans="1:18" x14ac:dyDescent="0.3">
      <c r="A861" s="39" t="s">
        <v>924</v>
      </c>
      <c r="B861" s="39" t="str">
        <f>INDEX('R0.1 Generation process mapping'!$B$9:$B$21,MATCH($C861,'R0.1 Generation process mapping'!$A$9:$A$21,0))</f>
        <v/>
      </c>
      <c r="C861" s="494" t="s">
        <v>296</v>
      </c>
      <c r="D861" s="39" t="s">
        <v>361</v>
      </c>
      <c r="E861" s="39" t="str">
        <f>INDEX('R0. Region mapping'!$C$9:$C$24,MATCH($D861,'R0. Region mapping'!$A$9:$A$24,0))</f>
        <v>ASI</v>
      </c>
      <c r="F861" s="84">
        <v>18.597004120726101</v>
      </c>
      <c r="G861" s="532">
        <v>31.130157646084101</v>
      </c>
      <c r="H861" s="68">
        <v>43.153805539669804</v>
      </c>
      <c r="I861" s="68">
        <v>43.153805539669804</v>
      </c>
      <c r="J861" s="68">
        <v>36.954804166094398</v>
      </c>
      <c r="K861" s="68">
        <v>59.8817854135877</v>
      </c>
      <c r="L861" s="68">
        <v>79.540338887719003</v>
      </c>
      <c r="M861" s="68">
        <v>79.540338887719003</v>
      </c>
      <c r="N861" s="68">
        <v>31.379016116995501</v>
      </c>
      <c r="O861" s="68"/>
      <c r="P861" s="68"/>
      <c r="Q861" s="68"/>
      <c r="R861" s="58"/>
    </row>
    <row r="862" spans="1:18" x14ac:dyDescent="0.3">
      <c r="A862" s="39" t="s">
        <v>924</v>
      </c>
      <c r="B862" s="39" t="str">
        <f>INDEX('R0.1 Generation process mapping'!$B$9:$B$21,MATCH($C862,'R0.1 Generation process mapping'!$A$9:$A$21,0))</f>
        <v/>
      </c>
      <c r="C862" s="494" t="s">
        <v>296</v>
      </c>
      <c r="D862" s="39" t="s">
        <v>363</v>
      </c>
      <c r="E862" s="39" t="str">
        <f>INDEX('R0. Region mapping'!$C$9:$C$24,MATCH($D862,'R0. Region mapping'!$A$9:$A$24,0))</f>
        <v>NAM</v>
      </c>
      <c r="F862" s="84">
        <v>304.14555376945299</v>
      </c>
      <c r="G862" s="532">
        <v>379.61322777678618</v>
      </c>
      <c r="H862" s="68">
        <v>423.090306985187</v>
      </c>
      <c r="I862" s="68">
        <v>423.090306985187</v>
      </c>
      <c r="J862" s="68">
        <v>321.70845572870297</v>
      </c>
      <c r="K862" s="68">
        <v>305.59580609420453</v>
      </c>
      <c r="L862" s="68">
        <v>212.19366991373499</v>
      </c>
      <c r="M862" s="68">
        <v>212.19366991373499</v>
      </c>
      <c r="N862" s="68">
        <v>27.9451208393555</v>
      </c>
      <c r="O862" s="68"/>
      <c r="P862" s="68"/>
      <c r="Q862" s="68"/>
      <c r="R862" s="58"/>
    </row>
    <row r="863" spans="1:18" x14ac:dyDescent="0.3">
      <c r="A863" s="39" t="s">
        <v>924</v>
      </c>
      <c r="B863" s="39" t="str">
        <f>INDEX('R0.1 Generation process mapping'!$B$9:$B$21,MATCH($C863,'R0.1 Generation process mapping'!$A$9:$A$21,0))</f>
        <v/>
      </c>
      <c r="C863" s="494" t="s">
        <v>296</v>
      </c>
      <c r="D863" s="39" t="s">
        <v>365</v>
      </c>
      <c r="E863" s="39" t="str">
        <f>INDEX('R0. Region mapping'!$C$9:$C$24,MATCH($D863,'R0. Region mapping'!$A$9:$A$24,0))</f>
        <v>EUR</v>
      </c>
      <c r="F863" s="84">
        <v>117.176369863014</v>
      </c>
      <c r="G863" s="532">
        <v>119.67222702922005</v>
      </c>
      <c r="H863" s="68">
        <v>119.67222702922005</v>
      </c>
      <c r="I863" s="68">
        <v>119.67222702922005</v>
      </c>
      <c r="J863" s="68">
        <v>80.613437074882057</v>
      </c>
      <c r="K863" s="68">
        <v>43.17247041065464</v>
      </c>
      <c r="L863" s="68">
        <v>4.11368045631664</v>
      </c>
      <c r="M863" s="68">
        <v>4.11368045631664</v>
      </c>
      <c r="N863" s="68"/>
      <c r="O863" s="68"/>
      <c r="P863" s="68"/>
      <c r="Q863" s="68"/>
      <c r="R863" s="58"/>
    </row>
    <row r="864" spans="1:18" x14ac:dyDescent="0.3">
      <c r="A864" s="39" t="s">
        <v>924</v>
      </c>
      <c r="B864" s="39" t="str">
        <f>INDEX('R0.1 Generation process mapping'!$B$9:$B$21,MATCH($C864,'R0.1 Generation process mapping'!$A$9:$A$21,0))</f>
        <v/>
      </c>
      <c r="C864" s="494" t="s">
        <v>297</v>
      </c>
      <c r="D864" s="39" t="s">
        <v>258</v>
      </c>
      <c r="E864" s="39" t="str">
        <f>INDEX('R0. Region mapping'!$C$9:$C$24,MATCH($D864,'R0. Region mapping'!$A$9:$A$24,0))</f>
        <v>AFR</v>
      </c>
      <c r="F864" s="84">
        <v>44.842082839408903</v>
      </c>
      <c r="G864" s="532">
        <v>62.841202426933208</v>
      </c>
      <c r="H864" s="68">
        <v>62.841202426933208</v>
      </c>
      <c r="I864" s="68">
        <v>85.669628652396199</v>
      </c>
      <c r="J864" s="68">
        <v>75.934228655872701</v>
      </c>
      <c r="K864" s="68">
        <v>30.931329030420599</v>
      </c>
      <c r="L864" s="68"/>
      <c r="M864" s="68"/>
      <c r="N864" s="68"/>
      <c r="O864" s="68"/>
      <c r="P864" s="68"/>
      <c r="Q864" s="68"/>
      <c r="R864" s="58"/>
    </row>
    <row r="865" spans="1:18" x14ac:dyDescent="0.3">
      <c r="A865" s="39" t="s">
        <v>924</v>
      </c>
      <c r="B865" s="39" t="str">
        <f>INDEX('R0.1 Generation process mapping'!$B$9:$B$21,MATCH($C865,'R0.1 Generation process mapping'!$A$9:$A$21,0))</f>
        <v/>
      </c>
      <c r="C865" s="494" t="s">
        <v>297</v>
      </c>
      <c r="D865" s="39" t="s">
        <v>261</v>
      </c>
      <c r="E865" s="39" t="str">
        <f>INDEX('R0. Region mapping'!$C$9:$C$24,MATCH($D865,'R0. Region mapping'!$A$9:$A$24,0))</f>
        <v>AUS</v>
      </c>
      <c r="F865" s="84">
        <v>17.14537546961623</v>
      </c>
      <c r="G865" s="532">
        <v>17.14537546961623</v>
      </c>
      <c r="H865" s="68">
        <v>17.14537546961623</v>
      </c>
      <c r="I865" s="68">
        <v>17.971024548315853</v>
      </c>
      <c r="J865" s="68">
        <v>15.541700358361915</v>
      </c>
      <c r="K865" s="68">
        <v>2.2257904137724629</v>
      </c>
      <c r="L865" s="68"/>
      <c r="M865" s="68">
        <v>0.57583689029128604</v>
      </c>
      <c r="N865" s="68">
        <v>2.45724756003316</v>
      </c>
      <c r="O865" s="68">
        <v>3.0343192531295</v>
      </c>
      <c r="P865" s="68">
        <v>2.4584823628382102</v>
      </c>
      <c r="Q865" s="68">
        <v>11.8767703596255</v>
      </c>
      <c r="R865" s="58"/>
    </row>
    <row r="866" spans="1:18" x14ac:dyDescent="0.3">
      <c r="A866" s="39" t="s">
        <v>924</v>
      </c>
      <c r="B866" s="39" t="str">
        <f>INDEX('R0.1 Generation process mapping'!$B$9:$B$21,MATCH($C866,'R0.1 Generation process mapping'!$A$9:$A$21,0))</f>
        <v/>
      </c>
      <c r="C866" s="494" t="s">
        <v>297</v>
      </c>
      <c r="D866" s="39" t="s">
        <v>341</v>
      </c>
      <c r="E866" s="39" t="str">
        <f>INDEX('R0. Region mapping'!$C$9:$C$24,MATCH($D866,'R0. Region mapping'!$A$9:$A$24,0))</f>
        <v>NAM</v>
      </c>
      <c r="F866" s="84">
        <v>9.49563606460916</v>
      </c>
      <c r="G866" s="532">
        <v>10.094034113138889</v>
      </c>
      <c r="H866" s="68">
        <v>10.094034113138889</v>
      </c>
      <c r="I866" s="68">
        <v>10.094034113138889</v>
      </c>
      <c r="J866" s="68">
        <v>8.6363395931376985</v>
      </c>
      <c r="K866" s="68">
        <v>0.92286366601434999</v>
      </c>
      <c r="L866" s="68"/>
      <c r="M866" s="68"/>
      <c r="N866" s="68"/>
      <c r="O866" s="68"/>
      <c r="P866" s="68"/>
      <c r="Q866" s="68">
        <v>9.1899164547095697</v>
      </c>
      <c r="R866" s="58"/>
    </row>
    <row r="867" spans="1:18" x14ac:dyDescent="0.3">
      <c r="A867" s="39" t="s">
        <v>924</v>
      </c>
      <c r="B867" s="39" t="str">
        <f>INDEX('R0.1 Generation process mapping'!$B$9:$B$21,MATCH($C867,'R0.1 Generation process mapping'!$A$9:$A$21,0))</f>
        <v/>
      </c>
      <c r="C867" s="494" t="s">
        <v>297</v>
      </c>
      <c r="D867" s="39" t="s">
        <v>343</v>
      </c>
      <c r="E867" s="39" t="str">
        <f>INDEX('R0. Region mapping'!$C$9:$C$24,MATCH($D867,'R0. Region mapping'!$A$9:$A$24,0))</f>
        <v>ASI</v>
      </c>
      <c r="F867" s="84">
        <v>70.801212499663265</v>
      </c>
      <c r="G867" s="532">
        <v>70.801212499663265</v>
      </c>
      <c r="H867" s="68">
        <v>405.77291047420869</v>
      </c>
      <c r="I867" s="68">
        <v>545.46876491673072</v>
      </c>
      <c r="J867" s="68">
        <v>538.97546642855878</v>
      </c>
      <c r="K867" s="68">
        <v>294.65547869858892</v>
      </c>
      <c r="L867" s="68"/>
      <c r="M867" s="68"/>
      <c r="N867" s="68">
        <v>5.5916338063270903</v>
      </c>
      <c r="O867" s="68">
        <v>5.5916338063270903</v>
      </c>
      <c r="P867" s="68">
        <v>5.5916338063270903</v>
      </c>
      <c r="Q867" s="68"/>
      <c r="R867" s="58"/>
    </row>
    <row r="868" spans="1:18" x14ac:dyDescent="0.3">
      <c r="A868" s="39" t="s">
        <v>924</v>
      </c>
      <c r="B868" s="39" t="str">
        <f>INDEX('R0.1 Generation process mapping'!$B$9:$B$21,MATCH($C868,'R0.1 Generation process mapping'!$A$9:$A$21,0))</f>
        <v/>
      </c>
      <c r="C868" s="494" t="s">
        <v>297</v>
      </c>
      <c r="D868" s="39" t="s">
        <v>345</v>
      </c>
      <c r="E868" s="39" t="str">
        <f>INDEX('R0. Region mapping'!$C$9:$C$24,MATCH($D868,'R0. Region mapping'!$A$9:$A$24,0))</f>
        <v>LAM</v>
      </c>
      <c r="F868" s="84">
        <v>45.611031070240898</v>
      </c>
      <c r="G868" s="532">
        <v>54.576332275457688</v>
      </c>
      <c r="H868" s="68">
        <v>54.576332275457688</v>
      </c>
      <c r="I868" s="68">
        <v>54.576332275457688</v>
      </c>
      <c r="J868" s="68">
        <v>46.437756165138389</v>
      </c>
      <c r="K868" s="68">
        <v>5.9256360078277996</v>
      </c>
      <c r="L868" s="68"/>
      <c r="M868" s="68"/>
      <c r="N868" s="68"/>
      <c r="O868" s="68"/>
      <c r="P868" s="68"/>
      <c r="Q868" s="68"/>
      <c r="R868" s="58"/>
    </row>
    <row r="869" spans="1:18" x14ac:dyDescent="0.3">
      <c r="A869" s="39" t="s">
        <v>924</v>
      </c>
      <c r="B869" s="39" t="str">
        <f>INDEX('R0.1 Generation process mapping'!$B$9:$B$21,MATCH($C869,'R0.1 Generation process mapping'!$A$9:$A$21,0))</f>
        <v/>
      </c>
      <c r="C869" s="494" t="s">
        <v>297</v>
      </c>
      <c r="D869" s="39" t="s">
        <v>347</v>
      </c>
      <c r="E869" s="39" t="str">
        <f>INDEX('R0. Region mapping'!$C$9:$C$24,MATCH($D869,'R0. Region mapping'!$A$9:$A$24,0))</f>
        <v>EUR</v>
      </c>
      <c r="F869" s="84">
        <v>0.54403131115459902</v>
      </c>
      <c r="G869" s="532">
        <v>4.8385870481453397</v>
      </c>
      <c r="H869" s="68">
        <v>4.8385870481453397</v>
      </c>
      <c r="I869" s="68">
        <v>5.2052664515613998</v>
      </c>
      <c r="J869" s="68">
        <v>5.0239226811765336</v>
      </c>
      <c r="K869" s="68">
        <v>0.54802317380092092</v>
      </c>
      <c r="L869" s="68"/>
      <c r="M869" s="68"/>
      <c r="N869" s="68">
        <v>23.698945640740401</v>
      </c>
      <c r="O869" s="68">
        <v>23.698945640740401</v>
      </c>
      <c r="P869" s="68">
        <v>23.698945640740401</v>
      </c>
      <c r="Q869" s="68"/>
      <c r="R869" s="58"/>
    </row>
    <row r="870" spans="1:18" x14ac:dyDescent="0.3">
      <c r="A870" s="39" t="s">
        <v>924</v>
      </c>
      <c r="B870" s="39" t="str">
        <f>INDEX('R0.1 Generation process mapping'!$B$9:$B$21,MATCH($C870,'R0.1 Generation process mapping'!$A$9:$A$21,0))</f>
        <v/>
      </c>
      <c r="C870" s="494" t="s">
        <v>297</v>
      </c>
      <c r="D870" s="39" t="s">
        <v>349</v>
      </c>
      <c r="E870" s="39" t="str">
        <f>INDEX('R0. Region mapping'!$C$9:$C$24,MATCH($D870,'R0. Region mapping'!$A$9:$A$24,0))</f>
        <v>ASI</v>
      </c>
      <c r="F870" s="84">
        <v>36.557822622560032</v>
      </c>
      <c r="G870" s="532">
        <v>36.557822622560032</v>
      </c>
      <c r="H870" s="68">
        <v>36.557822622560032</v>
      </c>
      <c r="I870" s="68">
        <v>36.557822622560032</v>
      </c>
      <c r="J870" s="68">
        <v>31.685460228431822</v>
      </c>
      <c r="K870" s="68">
        <v>2.5815938247445098</v>
      </c>
      <c r="L870" s="68"/>
      <c r="M870" s="68"/>
      <c r="N870" s="68"/>
      <c r="O870" s="68"/>
      <c r="P870" s="68">
        <v>11.386432444324701</v>
      </c>
      <c r="Q870" s="68">
        <v>97.279370843291105</v>
      </c>
      <c r="R870" s="58"/>
    </row>
    <row r="871" spans="1:18" x14ac:dyDescent="0.3">
      <c r="A871" s="39" t="s">
        <v>924</v>
      </c>
      <c r="B871" s="39" t="str">
        <f>INDEX('R0.1 Generation process mapping'!$B$9:$B$21,MATCH($C871,'R0.1 Generation process mapping'!$A$9:$A$21,0))</f>
        <v/>
      </c>
      <c r="C871" s="494" t="s">
        <v>297</v>
      </c>
      <c r="D871" s="39" t="s">
        <v>351</v>
      </c>
      <c r="E871" s="39" t="str">
        <f>INDEX('R0. Region mapping'!$C$9:$C$24,MATCH($D871,'R0. Region mapping'!$A$9:$A$24,0))</f>
        <v>ASI</v>
      </c>
      <c r="F871" s="84">
        <v>32.465259791497708</v>
      </c>
      <c r="G871" s="532">
        <v>32.465259791497708</v>
      </c>
      <c r="H871" s="68">
        <v>323.16247975706113</v>
      </c>
      <c r="I871" s="68">
        <v>323.16247975706113</v>
      </c>
      <c r="J871" s="68">
        <v>318.64198706680406</v>
      </c>
      <c r="K871" s="68">
        <v>136.03985462513003</v>
      </c>
      <c r="L871" s="68">
        <v>14.802221001415999</v>
      </c>
      <c r="M871" s="68">
        <v>19.982248779974761</v>
      </c>
      <c r="N871" s="68">
        <v>60.024007230776306</v>
      </c>
      <c r="O871" s="68">
        <v>101.56127668023154</v>
      </c>
      <c r="P871" s="68">
        <v>96.381248901672805</v>
      </c>
      <c r="Q871" s="68">
        <v>56.339490450871303</v>
      </c>
      <c r="R871" s="58"/>
    </row>
    <row r="872" spans="1:18" x14ac:dyDescent="0.3">
      <c r="A872" s="39" t="s">
        <v>924</v>
      </c>
      <c r="B872" s="39" t="str">
        <f>INDEX('R0.1 Generation process mapping'!$B$9:$B$21,MATCH($C872,'R0.1 Generation process mapping'!$A$9:$A$21,0))</f>
        <v/>
      </c>
      <c r="C872" s="494" t="s">
        <v>297</v>
      </c>
      <c r="D872" s="39" t="s">
        <v>353</v>
      </c>
      <c r="E872" s="39" t="str">
        <f>INDEX('R0. Region mapping'!$C$9:$C$24,MATCH($D872,'R0. Region mapping'!$A$9:$A$24,0))</f>
        <v>ASI</v>
      </c>
      <c r="F872" s="84">
        <v>67.733036958045602</v>
      </c>
      <c r="G872" s="532">
        <v>67.733036958045602</v>
      </c>
      <c r="H872" s="68">
        <v>67.733036958045602</v>
      </c>
      <c r="I872" s="68">
        <v>67.733036958045602</v>
      </c>
      <c r="J872" s="68">
        <v>52.485941112924401</v>
      </c>
      <c r="K872" s="68">
        <v>12.9510010537408</v>
      </c>
      <c r="L872" s="68">
        <v>6.6910275262373</v>
      </c>
      <c r="M872" s="68">
        <v>8.1497200319119596</v>
      </c>
      <c r="N872" s="68">
        <v>22.445980381831902</v>
      </c>
      <c r="O872" s="68">
        <v>21.732272062218001</v>
      </c>
      <c r="P872" s="68">
        <v>20.2735795565433</v>
      </c>
      <c r="Q872" s="68">
        <v>10.4039597398134</v>
      </c>
      <c r="R872" s="58"/>
    </row>
    <row r="873" spans="1:18" x14ac:dyDescent="0.3">
      <c r="A873" s="39" t="s">
        <v>924</v>
      </c>
      <c r="B873" s="39" t="str">
        <f>INDEX('R0.1 Generation process mapping'!$B$9:$B$21,MATCH($C873,'R0.1 Generation process mapping'!$A$9:$A$21,0))</f>
        <v/>
      </c>
      <c r="C873" s="494" t="s">
        <v>297</v>
      </c>
      <c r="D873" s="39" t="s">
        <v>355</v>
      </c>
      <c r="E873" s="39" t="str">
        <f>INDEX('R0. Region mapping'!$C$9:$C$24,MATCH($D873,'R0. Region mapping'!$A$9:$A$24,0))</f>
        <v>AFR</v>
      </c>
      <c r="F873" s="84">
        <v>77.090609812596199</v>
      </c>
      <c r="G873" s="532">
        <v>93.853042146649102</v>
      </c>
      <c r="H873" s="68">
        <v>93.853042146649102</v>
      </c>
      <c r="I873" s="68">
        <v>185.2181416966892</v>
      </c>
      <c r="J873" s="68">
        <v>182.88160894831938</v>
      </c>
      <c r="K873" s="68">
        <v>183.65430487026271</v>
      </c>
      <c r="L873" s="68">
        <v>157.9610850433458</v>
      </c>
      <c r="M873" s="68">
        <v>157.6936527726894</v>
      </c>
      <c r="N873" s="68">
        <v>138.50735949095741</v>
      </c>
      <c r="O873" s="68">
        <v>150.41556066356952</v>
      </c>
      <c r="P873" s="68">
        <v>130.75509157237599</v>
      </c>
      <c r="Q873" s="68">
        <v>98.769402989167403</v>
      </c>
      <c r="R873" s="58"/>
    </row>
    <row r="874" spans="1:18" x14ac:dyDescent="0.3">
      <c r="A874" s="39" t="s">
        <v>924</v>
      </c>
      <c r="B874" s="39" t="str">
        <f>INDEX('R0.1 Generation process mapping'!$B$9:$B$21,MATCH($C874,'R0.1 Generation process mapping'!$A$9:$A$21,0))</f>
        <v/>
      </c>
      <c r="C874" s="494" t="s">
        <v>297</v>
      </c>
      <c r="D874" s="39" t="s">
        <v>357</v>
      </c>
      <c r="E874" s="39" t="str">
        <f>INDEX('R0. Region mapping'!$C$9:$C$24,MATCH($D874,'R0. Region mapping'!$A$9:$A$24,0))</f>
        <v>LAM</v>
      </c>
      <c r="F874" s="84">
        <v>18.869482522028971</v>
      </c>
      <c r="G874" s="532">
        <v>18.869482522028971</v>
      </c>
      <c r="H874" s="68">
        <v>18.869482522028971</v>
      </c>
      <c r="I874" s="68">
        <v>18.869482522028971</v>
      </c>
      <c r="J874" s="68">
        <v>13.829132362921751</v>
      </c>
      <c r="K874" s="68">
        <v>5.2067928965448633</v>
      </c>
      <c r="L874" s="68">
        <v>7.8376882857984853</v>
      </c>
      <c r="M874" s="68">
        <v>9.8225461760100554</v>
      </c>
      <c r="N874" s="68">
        <v>11.999926309254976</v>
      </c>
      <c r="O874" s="68">
        <v>11.0991272062397</v>
      </c>
      <c r="P874" s="68">
        <v>10.739499604843401</v>
      </c>
      <c r="Q874" s="68">
        <v>19.912009966603701</v>
      </c>
      <c r="R874" s="58"/>
    </row>
    <row r="875" spans="1:18" x14ac:dyDescent="0.3">
      <c r="A875" s="39" t="s">
        <v>924</v>
      </c>
      <c r="B875" s="39" t="str">
        <f>INDEX('R0.1 Generation process mapping'!$B$9:$B$21,MATCH($C875,'R0.1 Generation process mapping'!$A$9:$A$21,0))</f>
        <v/>
      </c>
      <c r="C875" s="494" t="s">
        <v>297</v>
      </c>
      <c r="D875" s="39" t="s">
        <v>359</v>
      </c>
      <c r="E875" s="39" t="str">
        <f>INDEX('R0. Region mapping'!$C$9:$C$24,MATCH($D875,'R0. Region mapping'!$A$9:$A$24,0))</f>
        <v>ASI</v>
      </c>
      <c r="F875" s="84">
        <v>83.630302155542694</v>
      </c>
      <c r="G875" s="532">
        <v>151.26408662136589</v>
      </c>
      <c r="H875" s="68">
        <v>151.26408662136589</v>
      </c>
      <c r="I875" s="68">
        <v>151.26408662136589</v>
      </c>
      <c r="J875" s="68">
        <v>144.36096280741199</v>
      </c>
      <c r="K875" s="68">
        <v>33.197092313476205</v>
      </c>
      <c r="L875" s="68">
        <v>32.635077745453103</v>
      </c>
      <c r="M875" s="68">
        <v>20.999742294095199</v>
      </c>
      <c r="N875" s="68">
        <v>20.999742294095199</v>
      </c>
      <c r="O875" s="68">
        <v>2.5714161525995198</v>
      </c>
      <c r="P875" s="68"/>
      <c r="Q875" s="68"/>
      <c r="R875" s="58"/>
    </row>
    <row r="876" spans="1:18" x14ac:dyDescent="0.3">
      <c r="A876" s="39" t="s">
        <v>924</v>
      </c>
      <c r="B876" s="39" t="str">
        <f>INDEX('R0.1 Generation process mapping'!$B$9:$B$21,MATCH($C876,'R0.1 Generation process mapping'!$A$9:$A$21,0))</f>
        <v/>
      </c>
      <c r="C876" s="494" t="s">
        <v>297</v>
      </c>
      <c r="D876" s="39" t="s">
        <v>361</v>
      </c>
      <c r="E876" s="39" t="str">
        <f>INDEX('R0. Region mapping'!$C$9:$C$24,MATCH($D876,'R0. Region mapping'!$A$9:$A$24,0))</f>
        <v>ASI</v>
      </c>
      <c r="F876" s="84">
        <v>15.761856007418761</v>
      </c>
      <c r="G876" s="532">
        <v>15.761856007418761</v>
      </c>
      <c r="H876" s="68">
        <v>15.761856007418761</v>
      </c>
      <c r="I876" s="68">
        <v>46.307729891054564</v>
      </c>
      <c r="J876" s="68">
        <v>43.070073219566957</v>
      </c>
      <c r="K876" s="68">
        <v>33.15198390755404</v>
      </c>
      <c r="L876" s="68">
        <v>17.529112122583701</v>
      </c>
      <c r="M876" s="68">
        <v>22.308522654547339</v>
      </c>
      <c r="N876" s="68">
        <v>35.4776010706547</v>
      </c>
      <c r="O876" s="68">
        <v>27.456634353766312</v>
      </c>
      <c r="P876" s="68">
        <v>25.723591191560807</v>
      </c>
      <c r="Q876" s="68">
        <v>27.845350605179313</v>
      </c>
      <c r="R876" s="58"/>
    </row>
    <row r="877" spans="1:18" x14ac:dyDescent="0.3">
      <c r="A877" s="39" t="s">
        <v>924</v>
      </c>
      <c r="B877" s="39" t="str">
        <f>INDEX('R0.1 Generation process mapping'!$B$9:$B$21,MATCH($C877,'R0.1 Generation process mapping'!$A$9:$A$21,0))</f>
        <v/>
      </c>
      <c r="C877" s="494" t="s">
        <v>297</v>
      </c>
      <c r="D877" s="39" t="s">
        <v>363</v>
      </c>
      <c r="E877" s="39" t="str">
        <f>INDEX('R0. Region mapping'!$C$9:$C$24,MATCH($D877,'R0. Region mapping'!$A$9:$A$24,0))</f>
        <v>NAM</v>
      </c>
      <c r="F877" s="84">
        <v>183.4524509571599</v>
      </c>
      <c r="G877" s="532">
        <v>183.4524509571599</v>
      </c>
      <c r="H877" s="68">
        <v>183.4524509571599</v>
      </c>
      <c r="I877" s="68">
        <v>226.7822119793081</v>
      </c>
      <c r="J877" s="68">
        <v>188.51400088463652</v>
      </c>
      <c r="K877" s="68">
        <v>74.430652520300001</v>
      </c>
      <c r="L877" s="68">
        <v>135.22942605435958</v>
      </c>
      <c r="M877" s="68">
        <v>324.68758404391332</v>
      </c>
      <c r="N877" s="68">
        <v>352.97883726276831</v>
      </c>
      <c r="O877" s="68">
        <v>376.1259690132722</v>
      </c>
      <c r="P877" s="68">
        <v>265.3439894698252</v>
      </c>
      <c r="Q877" s="68">
        <v>276.60138474763079</v>
      </c>
      <c r="R877" s="58"/>
    </row>
    <row r="878" spans="1:18" x14ac:dyDescent="0.3">
      <c r="A878" s="39" t="s">
        <v>924</v>
      </c>
      <c r="B878" s="39" t="str">
        <f>INDEX('R0.1 Generation process mapping'!$B$9:$B$21,MATCH($C878,'R0.1 Generation process mapping'!$A$9:$A$21,0))</f>
        <v/>
      </c>
      <c r="C878" s="494" t="s">
        <v>297</v>
      </c>
      <c r="D878" s="39" t="s">
        <v>365</v>
      </c>
      <c r="E878" s="39" t="str">
        <f>INDEX('R0. Region mapping'!$C$9:$C$24,MATCH($D878,'R0. Region mapping'!$A$9:$A$24,0))</f>
        <v>EUR</v>
      </c>
      <c r="F878" s="84">
        <v>132.3308919783484</v>
      </c>
      <c r="G878" s="532">
        <v>221.5032346030537</v>
      </c>
      <c r="H878" s="68">
        <v>221.5032346030537</v>
      </c>
      <c r="I878" s="68">
        <v>243.07517548052539</v>
      </c>
      <c r="J878" s="68">
        <v>217.73119456786708</v>
      </c>
      <c r="K878" s="68">
        <v>41.037911740702896</v>
      </c>
      <c r="L878" s="68">
        <v>46.626640371191471</v>
      </c>
      <c r="M878" s="68">
        <v>169.769369190552</v>
      </c>
      <c r="N878" s="68">
        <v>169.769369190552</v>
      </c>
      <c r="O878" s="68">
        <v>194.46000643021699</v>
      </c>
      <c r="P878" s="68">
        <v>246.46578632400701</v>
      </c>
      <c r="Q878" s="68">
        <v>259.95218804404499</v>
      </c>
      <c r="R878" s="58"/>
    </row>
    <row r="879" spans="1:18" x14ac:dyDescent="0.3">
      <c r="A879" s="39" t="s">
        <v>924</v>
      </c>
      <c r="B879" s="39" t="str">
        <f>INDEX('R0.1 Generation process mapping'!$B$9:$B$21,MATCH($C879,'R0.1 Generation process mapping'!$A$9:$A$21,0))</f>
        <v/>
      </c>
      <c r="C879" s="494" t="s">
        <v>299</v>
      </c>
      <c r="D879" s="39" t="s">
        <v>341</v>
      </c>
      <c r="E879" s="39" t="str">
        <f>INDEX('R0. Region mapping'!$C$9:$C$24,MATCH($D879,'R0. Region mapping'!$A$9:$A$24,0))</f>
        <v>NAM</v>
      </c>
      <c r="F879" s="84"/>
      <c r="G879" s="532"/>
      <c r="H879" s="68"/>
      <c r="I879" s="68"/>
      <c r="J879" s="68"/>
      <c r="K879" s="68"/>
      <c r="L879" s="68">
        <v>1.4702926612392499E-2</v>
      </c>
      <c r="M879" s="68">
        <v>3.3468000795717899E-2</v>
      </c>
      <c r="N879" s="68">
        <v>3.3468000795717899E-2</v>
      </c>
      <c r="O879" s="68">
        <v>1.87650741833255E-2</v>
      </c>
      <c r="P879" s="68"/>
      <c r="Q879" s="68"/>
      <c r="R879" s="58"/>
    </row>
    <row r="880" spans="1:18" x14ac:dyDescent="0.3">
      <c r="A880" s="39" t="s">
        <v>924</v>
      </c>
      <c r="B880" s="39" t="str">
        <f>INDEX('R0.1 Generation process mapping'!$B$9:$B$21,MATCH($C880,'R0.1 Generation process mapping'!$A$9:$A$21,0))</f>
        <v/>
      </c>
      <c r="C880" s="494" t="s">
        <v>299</v>
      </c>
      <c r="D880" s="39" t="s">
        <v>345</v>
      </c>
      <c r="E880" s="39" t="str">
        <f>INDEX('R0. Region mapping'!$C$9:$C$24,MATCH($D880,'R0. Region mapping'!$A$9:$A$24,0))</f>
        <v>LAM</v>
      </c>
      <c r="F880" s="84"/>
      <c r="G880" s="532"/>
      <c r="H880" s="68"/>
      <c r="I880" s="68"/>
      <c r="J880" s="68"/>
      <c r="K880" s="68"/>
      <c r="L880" s="68"/>
      <c r="M880" s="68"/>
      <c r="N880" s="68">
        <v>0.28423157508416602</v>
      </c>
      <c r="O880" s="68">
        <v>0.64699109448504</v>
      </c>
      <c r="P880" s="68">
        <v>0.64699109448504</v>
      </c>
      <c r="Q880" s="68">
        <v>0.36275951940087398</v>
      </c>
      <c r="R880" s="58"/>
    </row>
    <row r="881" spans="1:18" x14ac:dyDescent="0.3">
      <c r="A881" s="39" t="s">
        <v>924</v>
      </c>
      <c r="B881" s="39" t="str">
        <f>INDEX('R0.1 Generation process mapping'!$B$9:$B$21,MATCH($C881,'R0.1 Generation process mapping'!$A$9:$A$21,0))</f>
        <v/>
      </c>
      <c r="C881" s="494" t="s">
        <v>299</v>
      </c>
      <c r="D881" s="39" t="s">
        <v>349</v>
      </c>
      <c r="E881" s="39" t="str">
        <f>INDEX('R0. Region mapping'!$C$9:$C$24,MATCH($D881,'R0. Region mapping'!$A$9:$A$24,0))</f>
        <v>ASI</v>
      </c>
      <c r="F881" s="84"/>
      <c r="G881" s="532"/>
      <c r="H881" s="68"/>
      <c r="I881" s="68"/>
      <c r="J881" s="68"/>
      <c r="K881" s="68"/>
      <c r="L881" s="68"/>
      <c r="M881" s="68">
        <v>0.14870495171429701</v>
      </c>
      <c r="N881" s="68">
        <v>0.33849434017486602</v>
      </c>
      <c r="O881" s="68">
        <v>0.33849434017486602</v>
      </c>
      <c r="P881" s="68">
        <v>0.18978938846057</v>
      </c>
      <c r="Q881" s="68"/>
      <c r="R881" s="58"/>
    </row>
    <row r="882" spans="1:18" x14ac:dyDescent="0.3">
      <c r="A882" s="39" t="s">
        <v>924</v>
      </c>
      <c r="B882" s="39" t="str">
        <f>INDEX('R0.1 Generation process mapping'!$B$9:$B$21,MATCH($C882,'R0.1 Generation process mapping'!$A$9:$A$21,0))</f>
        <v/>
      </c>
      <c r="C882" s="494" t="s">
        <v>299</v>
      </c>
      <c r="D882" s="39" t="s">
        <v>351</v>
      </c>
      <c r="E882" s="39" t="str">
        <f>INDEX('R0. Region mapping'!$C$9:$C$24,MATCH($D882,'R0. Region mapping'!$A$9:$A$24,0))</f>
        <v>ASI</v>
      </c>
      <c r="F882" s="84"/>
      <c r="G882" s="532"/>
      <c r="H882" s="68"/>
      <c r="I882" s="68"/>
      <c r="J882" s="68"/>
      <c r="K882" s="68"/>
      <c r="L882" s="68"/>
      <c r="M882" s="68"/>
      <c r="N882" s="68"/>
      <c r="O882" s="68">
        <v>0.65568533522862604</v>
      </c>
      <c r="P882" s="68">
        <v>1.4925244408603799</v>
      </c>
      <c r="Q882" s="68">
        <v>1.4925244408603799</v>
      </c>
      <c r="R882" s="58"/>
    </row>
    <row r="883" spans="1:18" x14ac:dyDescent="0.3">
      <c r="A883" s="39" t="s">
        <v>924</v>
      </c>
      <c r="B883" s="39" t="str">
        <f>INDEX('R0.1 Generation process mapping'!$B$9:$B$21,MATCH($C883,'R0.1 Generation process mapping'!$A$9:$A$21,0))</f>
        <v/>
      </c>
      <c r="C883" s="494" t="s">
        <v>299</v>
      </c>
      <c r="D883" s="39" t="s">
        <v>357</v>
      </c>
      <c r="E883" s="39" t="str">
        <f>INDEX('R0. Region mapping'!$C$9:$C$24,MATCH($D883,'R0. Region mapping'!$A$9:$A$24,0))</f>
        <v>LAM</v>
      </c>
      <c r="F883" s="84"/>
      <c r="G883" s="532"/>
      <c r="H883" s="68"/>
      <c r="I883" s="68"/>
      <c r="J883" s="68"/>
      <c r="K883" s="68"/>
      <c r="L883" s="68"/>
      <c r="M883" s="68"/>
      <c r="N883" s="68">
        <v>5.2460749619156297E-2</v>
      </c>
      <c r="O883" s="68">
        <v>1.3252261341633369</v>
      </c>
      <c r="P883" s="68">
        <v>2.8641800972407561</v>
      </c>
      <c r="Q883" s="68">
        <v>2.8117193476215991</v>
      </c>
      <c r="R883" s="58"/>
    </row>
    <row r="884" spans="1:18" x14ac:dyDescent="0.3">
      <c r="A884" s="39" t="s">
        <v>924</v>
      </c>
      <c r="B884" s="39" t="str">
        <f>INDEX('R0.1 Generation process mapping'!$B$9:$B$21,MATCH($C884,'R0.1 Generation process mapping'!$A$9:$A$21,0))</f>
        <v/>
      </c>
      <c r="C884" s="494" t="s">
        <v>299</v>
      </c>
      <c r="D884" s="39" t="s">
        <v>363</v>
      </c>
      <c r="E884" s="39" t="str">
        <f>INDEX('R0. Region mapping'!$C$9:$C$24,MATCH($D884,'R0. Region mapping'!$A$9:$A$24,0))</f>
        <v>NAM</v>
      </c>
      <c r="F884" s="84"/>
      <c r="G884" s="532"/>
      <c r="H884" s="68"/>
      <c r="I884" s="68"/>
      <c r="J884" s="68"/>
      <c r="K884" s="68"/>
      <c r="L884" s="68">
        <v>0.43246739748678398</v>
      </c>
      <c r="M884" s="68">
        <v>0.98441756425624705</v>
      </c>
      <c r="N884" s="68">
        <v>0.98441756425624705</v>
      </c>
      <c r="O884" s="68">
        <v>0.55195016676946296</v>
      </c>
      <c r="P884" s="68"/>
      <c r="Q884" s="68"/>
      <c r="R884" s="58"/>
    </row>
    <row r="885" spans="1:18" x14ac:dyDescent="0.3">
      <c r="A885" s="39" t="s">
        <v>924</v>
      </c>
      <c r="B885" s="39" t="str">
        <f>INDEX('R0.1 Generation process mapping'!$B$9:$B$21,MATCH($C885,'R0.1 Generation process mapping'!$A$9:$A$21,0))</f>
        <v/>
      </c>
      <c r="C885" s="494" t="s">
        <v>299</v>
      </c>
      <c r="D885" s="39" t="s">
        <v>365</v>
      </c>
      <c r="E885" s="39" t="str">
        <f>INDEX('R0. Region mapping'!$C$9:$C$24,MATCH($D885,'R0. Region mapping'!$A$9:$A$24,0))</f>
        <v>EUR</v>
      </c>
      <c r="F885" s="84"/>
      <c r="G885" s="532"/>
      <c r="H885" s="68"/>
      <c r="I885" s="68"/>
      <c r="J885" s="68"/>
      <c r="K885" s="68"/>
      <c r="L885" s="68"/>
      <c r="M885" s="68">
        <v>5.0539896486777397E-2</v>
      </c>
      <c r="N885" s="68">
        <v>1.31333271786151</v>
      </c>
      <c r="O885" s="68">
        <v>2.8426877497696199</v>
      </c>
      <c r="P885" s="68">
        <v>2.7921478532828501</v>
      </c>
      <c r="Q885" s="68">
        <v>1.5293550319081199</v>
      </c>
      <c r="R885" s="58"/>
    </row>
    <row r="886" spans="1:18" x14ac:dyDescent="0.3">
      <c r="A886" s="39" t="s">
        <v>924</v>
      </c>
      <c r="B886" s="39" t="str">
        <f>INDEX('R0.1 Generation process mapping'!$B$9:$B$21,MATCH($C886,'R0.1 Generation process mapping'!$A$9:$A$21,0))</f>
        <v>POWGEN - REN</v>
      </c>
      <c r="C886" s="494" t="s">
        <v>373</v>
      </c>
      <c r="D886" s="39" t="s">
        <v>258</v>
      </c>
      <c r="E886" s="39" t="str">
        <f>INDEX('R0. Region mapping'!$C$9:$C$24,MATCH($D886,'R0. Region mapping'!$A$9:$A$24,0))</f>
        <v>AFR</v>
      </c>
      <c r="F886" s="84">
        <v>0.50627853881278495</v>
      </c>
      <c r="G886" s="532">
        <v>0.488630958451025</v>
      </c>
      <c r="H886" s="68">
        <v>0.50453922976884724</v>
      </c>
      <c r="I886" s="68">
        <v>3.0366546718745879</v>
      </c>
      <c r="J886" s="68">
        <v>2.9954282489719493</v>
      </c>
      <c r="K886" s="68">
        <v>6.2907673912915287</v>
      </c>
      <c r="L886" s="68">
        <v>7.9178237510000002</v>
      </c>
      <c r="M886" s="68">
        <v>7.9178237510000002</v>
      </c>
      <c r="N886" s="68">
        <v>7.9178237510000002</v>
      </c>
      <c r="O886" s="68">
        <v>12.526286058694311</v>
      </c>
      <c r="P886" s="68">
        <v>36.193308576</v>
      </c>
      <c r="Q886" s="68">
        <v>36.193308576</v>
      </c>
      <c r="R886" s="58"/>
    </row>
    <row r="887" spans="1:18" x14ac:dyDescent="0.3">
      <c r="A887" s="39" t="s">
        <v>924</v>
      </c>
      <c r="B887" s="39" t="str">
        <f>INDEX('R0.1 Generation process mapping'!$B$9:$B$21,MATCH($C887,'R0.1 Generation process mapping'!$A$9:$A$21,0))</f>
        <v>POWGEN - REN</v>
      </c>
      <c r="C887" s="494" t="s">
        <v>373</v>
      </c>
      <c r="D887" s="39" t="s">
        <v>261</v>
      </c>
      <c r="E887" s="39" t="str">
        <f>INDEX('R0. Region mapping'!$C$9:$C$24,MATCH($D887,'R0. Region mapping'!$A$9:$A$24,0))</f>
        <v>AUS</v>
      </c>
      <c r="F887" s="84">
        <v>1.6124429223744301</v>
      </c>
      <c r="G887" s="532">
        <v>1.58760486902384</v>
      </c>
      <c r="H887" s="68">
        <v>1.5031861356473701</v>
      </c>
      <c r="I887" s="68">
        <v>4.8699665570100095</v>
      </c>
      <c r="J887" s="68">
        <v>4.5826150451066727</v>
      </c>
      <c r="K887" s="68">
        <v>8.6798766870033361</v>
      </c>
      <c r="L887" s="68">
        <v>10.584831751999999</v>
      </c>
      <c r="M887" s="68">
        <v>10.584831751999999</v>
      </c>
      <c r="N887" s="68">
        <v>10.584831751999999</v>
      </c>
      <c r="O887" s="68">
        <v>10.584831751999999</v>
      </c>
      <c r="P887" s="68">
        <v>8.2212067970807805</v>
      </c>
      <c r="Q887" s="68">
        <v>4.60384381149</v>
      </c>
      <c r="R887" s="58"/>
    </row>
    <row r="888" spans="1:18" x14ac:dyDescent="0.3">
      <c r="A888" s="39" t="s">
        <v>924</v>
      </c>
      <c r="B888" s="39" t="str">
        <f>INDEX('R0.1 Generation process mapping'!$B$9:$B$21,MATCH($C888,'R0.1 Generation process mapping'!$A$9:$A$21,0))</f>
        <v>POWGEN - REN</v>
      </c>
      <c r="C888" s="494" t="s">
        <v>373</v>
      </c>
      <c r="D888" s="39" t="s">
        <v>341</v>
      </c>
      <c r="E888" s="39" t="str">
        <f>INDEX('R0. Region mapping'!$C$9:$C$24,MATCH($D888,'R0. Region mapping'!$A$9:$A$24,0))</f>
        <v>NAM</v>
      </c>
      <c r="F888" s="84"/>
      <c r="G888" s="532"/>
      <c r="H888" s="68"/>
      <c r="I888" s="68">
        <v>4.0000000000000002E-4</v>
      </c>
      <c r="J888" s="68">
        <v>8.0000000000000004E-4</v>
      </c>
      <c r="K888" s="68">
        <v>8.0000000000000004E-4</v>
      </c>
      <c r="L888" s="68">
        <v>8.0000000000000004E-4</v>
      </c>
      <c r="M888" s="68">
        <v>8.0000000000000004E-4</v>
      </c>
      <c r="N888" s="68">
        <v>8.0000000000000004E-4</v>
      </c>
      <c r="O888" s="68">
        <v>8.0000000000000004E-4</v>
      </c>
      <c r="P888" s="68">
        <v>8.0000000000000004E-4</v>
      </c>
      <c r="Q888" s="68">
        <v>4.0000000000000002E-4</v>
      </c>
      <c r="R888" s="58"/>
    </row>
    <row r="889" spans="1:18" x14ac:dyDescent="0.3">
      <c r="A889" s="39" t="s">
        <v>924</v>
      </c>
      <c r="B889" s="39" t="str">
        <f>INDEX('R0.1 Generation process mapping'!$B$9:$B$21,MATCH($C889,'R0.1 Generation process mapping'!$A$9:$A$21,0))</f>
        <v>POWGEN - REN</v>
      </c>
      <c r="C889" s="494" t="s">
        <v>373</v>
      </c>
      <c r="D889" s="39" t="s">
        <v>343</v>
      </c>
      <c r="E889" s="39" t="str">
        <f>INDEX('R0. Region mapping'!$C$9:$C$24,MATCH($D889,'R0. Region mapping'!$A$9:$A$24,0))</f>
        <v>ASI</v>
      </c>
      <c r="F889" s="84"/>
      <c r="G889" s="532"/>
      <c r="H889" s="68"/>
      <c r="I889" s="68">
        <v>0.50740201980150024</v>
      </c>
      <c r="J889" s="68">
        <v>0.83553617086766696</v>
      </c>
      <c r="K889" s="68">
        <v>1.1636703219338345</v>
      </c>
      <c r="L889" s="68">
        <v>2.3597640834354552</v>
      </c>
      <c r="M889" s="68">
        <v>6.8172204480000005</v>
      </c>
      <c r="N889" s="68">
        <v>6.8172204480000005</v>
      </c>
      <c r="O889" s="68">
        <v>6.8172204480000005</v>
      </c>
      <c r="P889" s="68">
        <v>5.9492608375645499</v>
      </c>
      <c r="Q889" s="68">
        <v>1.491804473</v>
      </c>
      <c r="R889" s="58"/>
    </row>
    <row r="890" spans="1:18" x14ac:dyDescent="0.3">
      <c r="A890" s="39" t="s">
        <v>924</v>
      </c>
      <c r="B890" s="39" t="str">
        <f>INDEX('R0.1 Generation process mapping'!$B$9:$B$21,MATCH($C890,'R0.1 Generation process mapping'!$A$9:$A$21,0))</f>
        <v>POWGEN - REN</v>
      </c>
      <c r="C890" s="494" t="s">
        <v>373</v>
      </c>
      <c r="D890" s="39" t="s">
        <v>345</v>
      </c>
      <c r="E890" s="39" t="str">
        <f>INDEX('R0. Region mapping'!$C$9:$C$24,MATCH($D890,'R0. Region mapping'!$A$9:$A$24,0))</f>
        <v>LAM</v>
      </c>
      <c r="F890" s="84">
        <v>1.287100456621</v>
      </c>
      <c r="G890" s="532">
        <v>1.28264541297301</v>
      </c>
      <c r="H890" s="68">
        <v>1.2497978038530302</v>
      </c>
      <c r="I890" s="68">
        <v>1.1956383631360641</v>
      </c>
      <c r="J890" s="68">
        <v>0.87876748671570903</v>
      </c>
      <c r="K890" s="68">
        <v>0.56189661029535498</v>
      </c>
      <c r="L890" s="68">
        <v>0.16172351541763499</v>
      </c>
      <c r="M890" s="68"/>
      <c r="N890" s="68"/>
      <c r="O890" s="68"/>
      <c r="P890" s="68"/>
      <c r="Q890" s="68"/>
      <c r="R890" s="58"/>
    </row>
    <row r="891" spans="1:18" x14ac:dyDescent="0.3">
      <c r="A891" s="39" t="s">
        <v>924</v>
      </c>
      <c r="B891" s="39" t="str">
        <f>INDEX('R0.1 Generation process mapping'!$B$9:$B$21,MATCH($C891,'R0.1 Generation process mapping'!$A$9:$A$21,0))</f>
        <v>POWGEN - REN</v>
      </c>
      <c r="C891" s="494" t="s">
        <v>373</v>
      </c>
      <c r="D891" s="39" t="s">
        <v>347</v>
      </c>
      <c r="E891" s="39" t="str">
        <f>INDEX('R0. Region mapping'!$C$9:$C$24,MATCH($D891,'R0. Region mapping'!$A$9:$A$24,0))</f>
        <v>EUR</v>
      </c>
      <c r="F891" s="84"/>
      <c r="G891" s="532"/>
      <c r="H891" s="68"/>
      <c r="I891" s="68">
        <v>8.0000000000000004E-4</v>
      </c>
      <c r="J891" s="68">
        <v>8.0000000000000004E-4</v>
      </c>
      <c r="K891" s="68">
        <v>8.0000000000000004E-4</v>
      </c>
      <c r="L891" s="68">
        <v>8.0000000000000004E-4</v>
      </c>
      <c r="M891" s="68">
        <v>8.6519375121192903E-4</v>
      </c>
      <c r="N891" s="68">
        <v>1.2000000000000001E-3</v>
      </c>
      <c r="O891" s="68">
        <v>1.2000000000000001E-3</v>
      </c>
      <c r="P891" s="68">
        <v>1.2000000000000001E-3</v>
      </c>
      <c r="Q891" s="68">
        <v>1.2000000000000001E-3</v>
      </c>
      <c r="R891" s="58"/>
    </row>
    <row r="892" spans="1:18" x14ac:dyDescent="0.3">
      <c r="A892" s="39" t="s">
        <v>924</v>
      </c>
      <c r="B892" s="39" t="str">
        <f>INDEX('R0.1 Generation process mapping'!$B$9:$B$21,MATCH($C892,'R0.1 Generation process mapping'!$A$9:$A$21,0))</f>
        <v>POWGEN - REN</v>
      </c>
      <c r="C892" s="494" t="s">
        <v>373</v>
      </c>
      <c r="D892" s="39" t="s">
        <v>349</v>
      </c>
      <c r="E892" s="39" t="str">
        <f>INDEX('R0. Region mapping'!$C$9:$C$24,MATCH($D892,'R0. Region mapping'!$A$9:$A$24,0))</f>
        <v>ASI</v>
      </c>
      <c r="F892" s="84">
        <v>0.23401826484018301</v>
      </c>
      <c r="G892" s="532">
        <v>0.225860984176912</v>
      </c>
      <c r="H892" s="68">
        <v>0.21845256029651078</v>
      </c>
      <c r="I892" s="68">
        <v>0.72933532695064773</v>
      </c>
      <c r="J892" s="68">
        <v>0.68856860197820913</v>
      </c>
      <c r="K892" s="68">
        <v>1.3216483429835484</v>
      </c>
      <c r="L892" s="68">
        <v>1.6178048509999998</v>
      </c>
      <c r="M892" s="68">
        <v>1.6178048509999998</v>
      </c>
      <c r="N892" s="68">
        <v>1.6178048509999998</v>
      </c>
      <c r="O892" s="68">
        <v>1.6178048509999998</v>
      </c>
      <c r="P892" s="68">
        <v>1.28088161801111</v>
      </c>
      <c r="Q892" s="68">
        <v>0.73140690043206591</v>
      </c>
      <c r="R892" s="58"/>
    </row>
    <row r="893" spans="1:18" x14ac:dyDescent="0.3">
      <c r="A893" s="39" t="s">
        <v>924</v>
      </c>
      <c r="B893" s="39" t="str">
        <f>INDEX('R0.1 Generation process mapping'!$B$9:$B$21,MATCH($C893,'R0.1 Generation process mapping'!$A$9:$A$21,0))</f>
        <v>POWGEN - REN</v>
      </c>
      <c r="C893" s="494" t="s">
        <v>373</v>
      </c>
      <c r="D893" s="39" t="s">
        <v>351</v>
      </c>
      <c r="E893" s="39" t="str">
        <f>INDEX('R0. Region mapping'!$C$9:$C$24,MATCH($D893,'R0. Region mapping'!$A$9:$A$24,0))</f>
        <v>ASI</v>
      </c>
      <c r="F893" s="84"/>
      <c r="G893" s="532"/>
      <c r="H893" s="68"/>
      <c r="I893" s="68">
        <v>4.0000000000000002E-4</v>
      </c>
      <c r="J893" s="68">
        <v>8.0000000000000004E-4</v>
      </c>
      <c r="K893" s="68">
        <v>8.0000000000000004E-4</v>
      </c>
      <c r="L893" s="68">
        <v>8.6519375121192892E-4</v>
      </c>
      <c r="M893" s="68">
        <v>1.2000000000000001E-3</v>
      </c>
      <c r="N893" s="68">
        <v>1.2000000000000001E-3</v>
      </c>
      <c r="O893" s="68">
        <v>1.2000000000000001E-3</v>
      </c>
      <c r="P893" s="68">
        <v>1.2000000000000001E-3</v>
      </c>
      <c r="Q893" s="68">
        <v>1.2000000000000001E-3</v>
      </c>
      <c r="R893" s="58"/>
    </row>
    <row r="894" spans="1:18" x14ac:dyDescent="0.3">
      <c r="A894" s="39" t="s">
        <v>924</v>
      </c>
      <c r="B894" s="39" t="str">
        <f>INDEX('R0.1 Generation process mapping'!$B$9:$B$21,MATCH($C894,'R0.1 Generation process mapping'!$A$9:$A$21,0))</f>
        <v>POWGEN - REN</v>
      </c>
      <c r="C894" s="494" t="s">
        <v>373</v>
      </c>
      <c r="D894" s="39" t="s">
        <v>353</v>
      </c>
      <c r="E894" s="39" t="str">
        <f>INDEX('R0. Region mapping'!$C$9:$C$24,MATCH($D894,'R0. Region mapping'!$A$9:$A$24,0))</f>
        <v>ASI</v>
      </c>
      <c r="F894" s="84">
        <v>1.7277397260273999</v>
      </c>
      <c r="G894" s="532">
        <v>3.0649297864313256</v>
      </c>
      <c r="H894" s="68">
        <v>3.0594591596633753</v>
      </c>
      <c r="I894" s="68">
        <v>10.555033013506877</v>
      </c>
      <c r="J894" s="68">
        <v>16.171982747337957</v>
      </c>
      <c r="K894" s="68">
        <v>21.788932481168981</v>
      </c>
      <c r="L894" s="68">
        <v>27.405882214999998</v>
      </c>
      <c r="M894" s="68">
        <v>27.405882214999998</v>
      </c>
      <c r="N894" s="68">
        <v>27.405882214999998</v>
      </c>
      <c r="O894" s="68">
        <v>27.405882214999998</v>
      </c>
      <c r="P894" s="68">
        <v>27.405882214999998</v>
      </c>
      <c r="Q894" s="68">
        <v>27.405882214999998</v>
      </c>
      <c r="R894" s="58"/>
    </row>
    <row r="895" spans="1:18" x14ac:dyDescent="0.3">
      <c r="A895" s="39" t="s">
        <v>924</v>
      </c>
      <c r="B895" s="39" t="str">
        <f>INDEX('R0.1 Generation process mapping'!$B$9:$B$21,MATCH($C895,'R0.1 Generation process mapping'!$A$9:$A$21,0))</f>
        <v>POWGEN - REN</v>
      </c>
      <c r="C895" s="494" t="s">
        <v>373</v>
      </c>
      <c r="D895" s="39" t="s">
        <v>355</v>
      </c>
      <c r="E895" s="39" t="str">
        <f>INDEX('R0. Region mapping'!$C$9:$C$24,MATCH($D895,'R0. Region mapping'!$A$9:$A$24,0))</f>
        <v>AFR</v>
      </c>
      <c r="F895" s="84">
        <v>5.3652968036529698E-2</v>
      </c>
      <c r="G895" s="532">
        <v>5.1882762225926006E-2</v>
      </c>
      <c r="H895" s="68">
        <v>4.72072476994169E-2</v>
      </c>
      <c r="I895" s="68">
        <v>4.0126424457002201E-2</v>
      </c>
      <c r="J895" s="68">
        <v>2.6917616304668102E-2</v>
      </c>
      <c r="K895" s="68">
        <v>1.4108808152334099E-2</v>
      </c>
      <c r="L895" s="68">
        <v>8.0000000000000004E-4</v>
      </c>
      <c r="M895" s="68">
        <v>8.6519375121192903E-4</v>
      </c>
      <c r="N895" s="68">
        <v>1.2000000000000001E-3</v>
      </c>
      <c r="O895" s="68">
        <v>1.2000000000000001E-3</v>
      </c>
      <c r="P895" s="68">
        <v>1.2000000000000001E-3</v>
      </c>
      <c r="Q895" s="68">
        <v>1.2000000000000001E-3</v>
      </c>
      <c r="R895" s="58"/>
    </row>
    <row r="896" spans="1:18" x14ac:dyDescent="0.3">
      <c r="A896" s="39" t="s">
        <v>924</v>
      </c>
      <c r="B896" s="39" t="str">
        <f>INDEX('R0.1 Generation process mapping'!$B$9:$B$21,MATCH($C896,'R0.1 Generation process mapping'!$A$9:$A$21,0))</f>
        <v>POWGEN - REN</v>
      </c>
      <c r="C896" s="494" t="s">
        <v>373</v>
      </c>
      <c r="D896" s="39" t="s">
        <v>357</v>
      </c>
      <c r="E896" s="39" t="str">
        <f>INDEX('R0. Region mapping'!$C$9:$C$24,MATCH($D896,'R0. Region mapping'!$A$9:$A$24,0))</f>
        <v>LAM</v>
      </c>
      <c r="F896" s="84">
        <v>4.1660958904109604</v>
      </c>
      <c r="G896" s="532">
        <v>4.1156612432426849</v>
      </c>
      <c r="H896" s="68">
        <v>3.9407102253219852</v>
      </c>
      <c r="I896" s="68">
        <v>3.6566797746338633</v>
      </c>
      <c r="J896" s="68">
        <v>3.0015882074225719</v>
      </c>
      <c r="K896" s="68">
        <v>8.1347180785933411</v>
      </c>
      <c r="L896" s="68">
        <v>7.4796265113820501</v>
      </c>
      <c r="M896" s="68">
        <v>7.4796265113820501</v>
      </c>
      <c r="N896" s="68">
        <v>7.4796265113820501</v>
      </c>
      <c r="O896" s="68">
        <v>1.6914050730000001</v>
      </c>
      <c r="P896" s="68">
        <v>1.6914050730000001</v>
      </c>
      <c r="Q896" s="68">
        <v>1.6914050730000001</v>
      </c>
      <c r="R896" s="58"/>
    </row>
    <row r="897" spans="1:18" x14ac:dyDescent="0.3">
      <c r="A897" s="39" t="s">
        <v>924</v>
      </c>
      <c r="B897" s="39" t="str">
        <f>INDEX('R0.1 Generation process mapping'!$B$9:$B$21,MATCH($C897,'R0.1 Generation process mapping'!$A$9:$A$21,0))</f>
        <v>POWGEN - REN</v>
      </c>
      <c r="C897" s="494" t="s">
        <v>373</v>
      </c>
      <c r="D897" s="39" t="s">
        <v>359</v>
      </c>
      <c r="E897" s="39" t="str">
        <f>INDEX('R0. Region mapping'!$C$9:$C$24,MATCH($D897,'R0. Region mapping'!$A$9:$A$24,0))</f>
        <v>ASI</v>
      </c>
      <c r="F897" s="84">
        <v>9.4223744292237406</v>
      </c>
      <c r="G897" s="532">
        <v>9.0939344555913504</v>
      </c>
      <c r="H897" s="68">
        <v>9.3813477881770293</v>
      </c>
      <c r="I897" s="68">
        <v>55.23316044640378</v>
      </c>
      <c r="J897" s="68">
        <v>84.156515632935921</v>
      </c>
      <c r="K897" s="68">
        <v>113.07987081946825</v>
      </c>
      <c r="L897" s="68">
        <v>142.00322600600001</v>
      </c>
      <c r="M897" s="68">
        <v>142.00322600600001</v>
      </c>
      <c r="N897" s="68">
        <v>142.00322600600001</v>
      </c>
      <c r="O897" s="68">
        <v>147.66761720066495</v>
      </c>
      <c r="P897" s="68">
        <v>185.0400907192367</v>
      </c>
      <c r="Q897" s="68">
        <v>227.57620544495481</v>
      </c>
      <c r="R897" s="58"/>
    </row>
    <row r="898" spans="1:18" x14ac:dyDescent="0.3">
      <c r="A898" s="39" t="s">
        <v>924</v>
      </c>
      <c r="B898" s="39" t="str">
        <f>INDEX('R0.1 Generation process mapping'!$B$9:$B$21,MATCH($C898,'R0.1 Generation process mapping'!$A$9:$A$21,0))</f>
        <v>POWGEN - REN</v>
      </c>
      <c r="C898" s="494" t="s">
        <v>373</v>
      </c>
      <c r="D898" s="39" t="s">
        <v>361</v>
      </c>
      <c r="E898" s="39" t="str">
        <f>INDEX('R0. Region mapping'!$C$9:$C$24,MATCH($D898,'R0. Region mapping'!$A$9:$A$24,0))</f>
        <v>ASI</v>
      </c>
      <c r="F898" s="84"/>
      <c r="G898" s="532"/>
      <c r="H898" s="68"/>
      <c r="I898" s="68">
        <v>8.0000000000000004E-4</v>
      </c>
      <c r="J898" s="68">
        <v>8.0000000000000004E-4</v>
      </c>
      <c r="K898" s="68">
        <v>8.0000000000000004E-4</v>
      </c>
      <c r="L898" s="68">
        <v>8.0000000000000004E-4</v>
      </c>
      <c r="M898" s="68">
        <v>8.6519375121192903E-4</v>
      </c>
      <c r="N898" s="68">
        <v>1.2000000000000001E-3</v>
      </c>
      <c r="O898" s="68">
        <v>1.2000000000000001E-3</v>
      </c>
      <c r="P898" s="68">
        <v>1.2000000000000001E-3</v>
      </c>
      <c r="Q898" s="68">
        <v>1.2000000000000001E-3</v>
      </c>
      <c r="R898" s="58"/>
    </row>
    <row r="899" spans="1:18" x14ac:dyDescent="0.3">
      <c r="A899" s="39" t="s">
        <v>924</v>
      </c>
      <c r="B899" s="39" t="str">
        <f>INDEX('R0.1 Generation process mapping'!$B$9:$B$21,MATCH($C899,'R0.1 Generation process mapping'!$A$9:$A$21,0))</f>
        <v>POWGEN - REN</v>
      </c>
      <c r="C899" s="494" t="s">
        <v>373</v>
      </c>
      <c r="D899" s="39" t="s">
        <v>363</v>
      </c>
      <c r="E899" s="39" t="str">
        <f>INDEX('R0. Region mapping'!$C$9:$C$24,MATCH($D899,'R0. Region mapping'!$A$9:$A$24,0))</f>
        <v>NAM</v>
      </c>
      <c r="F899" s="84">
        <v>9.5764840182648392</v>
      </c>
      <c r="G899" s="532">
        <v>9.3601610657674694</v>
      </c>
      <c r="H899" s="68">
        <v>8.6711536845240502</v>
      </c>
      <c r="I899" s="68">
        <v>17.199225584367909</v>
      </c>
      <c r="J899" s="68">
        <v>20.594444440245283</v>
      </c>
      <c r="K899" s="68">
        <v>23.98966329612259</v>
      </c>
      <c r="L899" s="68">
        <v>27.384882152000003</v>
      </c>
      <c r="M899" s="68">
        <v>43.324867336684406</v>
      </c>
      <c r="N899" s="68">
        <v>125.185575552</v>
      </c>
      <c r="O899" s="68">
        <v>125.185575552</v>
      </c>
      <c r="P899" s="68">
        <v>125.185575552</v>
      </c>
      <c r="Q899" s="68">
        <v>109.2455903673157</v>
      </c>
      <c r="R899" s="58"/>
    </row>
    <row r="900" spans="1:18" x14ac:dyDescent="0.3">
      <c r="A900" s="39" t="s">
        <v>924</v>
      </c>
      <c r="B900" s="39" t="str">
        <f>INDEX('R0.1 Generation process mapping'!$B$9:$B$21,MATCH($C900,'R0.1 Generation process mapping'!$A$9:$A$21,0))</f>
        <v>POWGEN - REN</v>
      </c>
      <c r="C900" s="494" t="s">
        <v>373</v>
      </c>
      <c r="D900" s="39" t="s">
        <v>365</v>
      </c>
      <c r="E900" s="39" t="str">
        <f>INDEX('R0. Region mapping'!$C$9:$C$24,MATCH($D900,'R0. Region mapping'!$A$9:$A$24,0))</f>
        <v>EUR</v>
      </c>
      <c r="F900" s="84">
        <v>3.3710045662100501</v>
      </c>
      <c r="G900" s="532">
        <v>3.3218248219348387</v>
      </c>
      <c r="H900" s="68">
        <v>3.1586794612468112</v>
      </c>
      <c r="I900" s="68">
        <v>10.979095283129316</v>
      </c>
      <c r="J900" s="68">
        <v>10.405783891530655</v>
      </c>
      <c r="K900" s="68">
        <v>20.096281069043059</v>
      </c>
      <c r="L900" s="68">
        <v>24.654873962</v>
      </c>
      <c r="M900" s="68">
        <v>24.654873962</v>
      </c>
      <c r="N900" s="68">
        <v>24.654873962</v>
      </c>
      <c r="O900" s="68">
        <v>24.654873962</v>
      </c>
      <c r="P900" s="68">
        <v>30.070637670894779</v>
      </c>
      <c r="Q900" s="68">
        <v>67.639992076744207</v>
      </c>
      <c r="R900" s="58"/>
    </row>
    <row r="901" spans="1:18" x14ac:dyDescent="0.3">
      <c r="A901" s="39" t="s">
        <v>924</v>
      </c>
      <c r="B901" s="39" t="str">
        <f>INDEX('R0.1 Generation process mapping'!$B$9:$B$21,MATCH($C901,'R0.1 Generation process mapping'!$A$9:$A$21,0))</f>
        <v>POWGEN - REN</v>
      </c>
      <c r="C901" s="494" t="s">
        <v>298</v>
      </c>
      <c r="D901" s="39" t="s">
        <v>258</v>
      </c>
      <c r="E901" s="39" t="str">
        <f>INDEX('R0. Region mapping'!$C$9:$C$24,MATCH($D901,'R0. Region mapping'!$A$9:$A$24,0))</f>
        <v>AFR</v>
      </c>
      <c r="F901" s="84">
        <v>26.010497847680501</v>
      </c>
      <c r="G901" s="532">
        <v>26.010497847680501</v>
      </c>
      <c r="H901" s="68">
        <v>26.010497847680501</v>
      </c>
      <c r="I901" s="68">
        <v>40.491011432265303</v>
      </c>
      <c r="J901" s="68">
        <v>51.395641935087696</v>
      </c>
      <c r="K901" s="68">
        <v>96.514057939333895</v>
      </c>
      <c r="L901" s="68">
        <v>117.9564567096093</v>
      </c>
      <c r="M901" s="68">
        <v>122.1184815493409</v>
      </c>
      <c r="N901" s="68">
        <v>126.675167461386</v>
      </c>
      <c r="O901" s="68">
        <v>208.98504163251923</v>
      </c>
      <c r="P901" s="68">
        <v>288.15295085479414</v>
      </c>
      <c r="Q901" s="68">
        <v>346.6878852131901</v>
      </c>
      <c r="R901" s="58"/>
    </row>
    <row r="902" spans="1:18" x14ac:dyDescent="0.3">
      <c r="A902" s="39" t="s">
        <v>924</v>
      </c>
      <c r="B902" s="39" t="str">
        <f>INDEX('R0.1 Generation process mapping'!$B$9:$B$21,MATCH($C902,'R0.1 Generation process mapping'!$A$9:$A$21,0))</f>
        <v>POWGEN - REN</v>
      </c>
      <c r="C902" s="494" t="s">
        <v>298</v>
      </c>
      <c r="D902" s="39" t="s">
        <v>261</v>
      </c>
      <c r="E902" s="39" t="str">
        <f>INDEX('R0. Region mapping'!$C$9:$C$24,MATCH($D902,'R0. Region mapping'!$A$9:$A$24,0))</f>
        <v>AUS</v>
      </c>
      <c r="F902" s="84">
        <v>15.8474518958036</v>
      </c>
      <c r="G902" s="532">
        <v>15.8474518958036</v>
      </c>
      <c r="H902" s="68">
        <v>15.85490322735888</v>
      </c>
      <c r="I902" s="68">
        <v>16.512473103344888</v>
      </c>
      <c r="J902" s="68">
        <v>16.819642053116581</v>
      </c>
      <c r="K902" s="68">
        <v>17.024421352964371</v>
      </c>
      <c r="L902" s="68">
        <v>17.229200652812164</v>
      </c>
      <c r="M902" s="68">
        <v>17.231019750703613</v>
      </c>
      <c r="N902" s="68">
        <v>17.334192999939464</v>
      </c>
      <c r="O902" s="68">
        <v>17.397318086051513</v>
      </c>
      <c r="P902" s="68">
        <v>17.397318086051513</v>
      </c>
      <c r="Q902" s="68">
        <v>17.397318086051513</v>
      </c>
      <c r="R902" s="58"/>
    </row>
    <row r="903" spans="1:18" x14ac:dyDescent="0.3">
      <c r="A903" s="39" t="s">
        <v>924</v>
      </c>
      <c r="B903" s="39" t="str">
        <f>INDEX('R0.1 Generation process mapping'!$B$9:$B$21,MATCH($C903,'R0.1 Generation process mapping'!$A$9:$A$21,0))</f>
        <v>POWGEN - REN</v>
      </c>
      <c r="C903" s="494" t="s">
        <v>298</v>
      </c>
      <c r="D903" s="39" t="s">
        <v>341</v>
      </c>
      <c r="E903" s="39" t="str">
        <f>INDEX('R0. Region mapping'!$C$9:$C$24,MATCH($D903,'R0. Region mapping'!$A$9:$A$24,0))</f>
        <v>NAM</v>
      </c>
      <c r="F903" s="84">
        <v>65.0328344737121</v>
      </c>
      <c r="G903" s="532">
        <v>65.0328344737121</v>
      </c>
      <c r="H903" s="68">
        <v>65.198859542057619</v>
      </c>
      <c r="I903" s="68">
        <v>74.680129434808663</v>
      </c>
      <c r="J903" s="68">
        <v>77.858940951426078</v>
      </c>
      <c r="K903" s="68">
        <v>81.301645783411573</v>
      </c>
      <c r="L903" s="68">
        <v>85.042528195962433</v>
      </c>
      <c r="M903" s="68">
        <v>115.12097188719716</v>
      </c>
      <c r="N903" s="68">
        <v>119.34484303255982</v>
      </c>
      <c r="O903" s="68">
        <v>124.64345848867991</v>
      </c>
      <c r="P903" s="68">
        <v>125.3961865052307</v>
      </c>
      <c r="Q903" s="68">
        <v>125.3961865052307</v>
      </c>
      <c r="R903" s="58"/>
    </row>
    <row r="904" spans="1:18" x14ac:dyDescent="0.3">
      <c r="A904" s="39" t="s">
        <v>924</v>
      </c>
      <c r="B904" s="39" t="str">
        <f>INDEX('R0.1 Generation process mapping'!$B$9:$B$21,MATCH($C904,'R0.1 Generation process mapping'!$A$9:$A$21,0))</f>
        <v>POWGEN - REN</v>
      </c>
      <c r="C904" s="494" t="s">
        <v>298</v>
      </c>
      <c r="D904" s="39" t="s">
        <v>343</v>
      </c>
      <c r="E904" s="39" t="str">
        <f>INDEX('R0. Region mapping'!$C$9:$C$24,MATCH($D904,'R0. Region mapping'!$A$9:$A$24,0))</f>
        <v>ASI</v>
      </c>
      <c r="F904" s="84">
        <v>113.303938356164</v>
      </c>
      <c r="G904" s="532">
        <v>113.303938356164</v>
      </c>
      <c r="H904" s="68">
        <v>114.20524655433712</v>
      </c>
      <c r="I904" s="68">
        <v>203.18678075515999</v>
      </c>
      <c r="J904" s="68">
        <v>249.1182027327653</v>
      </c>
      <c r="K904" s="68">
        <v>272.23464108892972</v>
      </c>
      <c r="L904" s="68">
        <v>304.17334220472014</v>
      </c>
      <c r="M904" s="68">
        <v>336.40545018930629</v>
      </c>
      <c r="N904" s="68">
        <v>482.74014702698321</v>
      </c>
      <c r="O904" s="68">
        <v>532.60176375907201</v>
      </c>
      <c r="P904" s="68">
        <v>541.14956770577282</v>
      </c>
      <c r="Q904" s="68">
        <v>541.14956770577282</v>
      </c>
      <c r="R904" s="58"/>
    </row>
    <row r="905" spans="1:18" x14ac:dyDescent="0.3">
      <c r="A905" s="39" t="s">
        <v>924</v>
      </c>
      <c r="B905" s="39" t="str">
        <f>INDEX('R0.1 Generation process mapping'!$B$9:$B$21,MATCH($C905,'R0.1 Generation process mapping'!$A$9:$A$21,0))</f>
        <v>POWGEN - REN</v>
      </c>
      <c r="C905" s="494" t="s">
        <v>298</v>
      </c>
      <c r="D905" s="39" t="s">
        <v>345</v>
      </c>
      <c r="E905" s="39" t="str">
        <f>INDEX('R0. Region mapping'!$C$9:$C$24,MATCH($D905,'R0. Region mapping'!$A$9:$A$24,0))</f>
        <v>LAM</v>
      </c>
      <c r="F905" s="84">
        <v>128.552732041007</v>
      </c>
      <c r="G905" s="532">
        <v>128.552732041007</v>
      </c>
      <c r="H905" s="68">
        <v>130.7870037629724</v>
      </c>
      <c r="I905" s="68">
        <v>200.68307519263072</v>
      </c>
      <c r="J905" s="68">
        <v>221.24711234612872</v>
      </c>
      <c r="K905" s="68">
        <v>221.24711234612872</v>
      </c>
      <c r="L905" s="68">
        <v>251.03589950948381</v>
      </c>
      <c r="M905" s="68">
        <v>257.28420865988323</v>
      </c>
      <c r="N905" s="68">
        <v>257.28420865988323</v>
      </c>
      <c r="O905" s="68">
        <v>257.28420865988323</v>
      </c>
      <c r="P905" s="68">
        <v>257.28420865988323</v>
      </c>
      <c r="Q905" s="68">
        <v>257.28420865988323</v>
      </c>
      <c r="R905" s="58"/>
    </row>
    <row r="906" spans="1:18" x14ac:dyDescent="0.3">
      <c r="A906" s="39" t="s">
        <v>924</v>
      </c>
      <c r="B906" s="39" t="str">
        <f>INDEX('R0.1 Generation process mapping'!$B$9:$B$21,MATCH($C906,'R0.1 Generation process mapping'!$A$9:$A$21,0))</f>
        <v>POWGEN - REN</v>
      </c>
      <c r="C906" s="494" t="s">
        <v>298</v>
      </c>
      <c r="D906" s="39" t="s">
        <v>347</v>
      </c>
      <c r="E906" s="39" t="str">
        <f>INDEX('R0. Region mapping'!$C$9:$C$24,MATCH($D906,'R0. Region mapping'!$A$9:$A$24,0))</f>
        <v>EUR</v>
      </c>
      <c r="F906" s="84">
        <v>23.233964145063801</v>
      </c>
      <c r="G906" s="532">
        <v>23.233964145063801</v>
      </c>
      <c r="H906" s="68">
        <v>23.290406496883527</v>
      </c>
      <c r="I906" s="68">
        <v>30.711529252657737</v>
      </c>
      <c r="J906" s="68">
        <v>32.009373024949959</v>
      </c>
      <c r="K906" s="68">
        <v>32.780227558544219</v>
      </c>
      <c r="L906" s="68">
        <v>33.551082092138479</v>
      </c>
      <c r="M906" s="68">
        <v>37.007382391759144</v>
      </c>
      <c r="N906" s="68">
        <v>38.228554158911201</v>
      </c>
      <c r="O906" s="68">
        <v>39.045992308503557</v>
      </c>
      <c r="P906" s="68">
        <v>42.385430849150438</v>
      </c>
      <c r="Q906" s="68">
        <v>48.026779168763262</v>
      </c>
      <c r="R906" s="58"/>
    </row>
    <row r="907" spans="1:18" x14ac:dyDescent="0.3">
      <c r="A907" s="39" t="s">
        <v>924</v>
      </c>
      <c r="B907" s="39" t="str">
        <f>INDEX('R0.1 Generation process mapping'!$B$9:$B$21,MATCH($C907,'R0.1 Generation process mapping'!$A$9:$A$21,0))</f>
        <v>POWGEN - REN</v>
      </c>
      <c r="C907" s="494" t="s">
        <v>298</v>
      </c>
      <c r="D907" s="39" t="s">
        <v>349</v>
      </c>
      <c r="E907" s="39" t="str">
        <f>INDEX('R0. Region mapping'!$C$9:$C$24,MATCH($D907,'R0. Region mapping'!$A$9:$A$24,0))</f>
        <v>ASI</v>
      </c>
      <c r="F907" s="84">
        <v>70.484254749868597</v>
      </c>
      <c r="G907" s="532">
        <v>70.484254749868597</v>
      </c>
      <c r="H907" s="68">
        <v>70.484254749868597</v>
      </c>
      <c r="I907" s="68">
        <v>72.981129910002394</v>
      </c>
      <c r="J907" s="68">
        <v>98.101441073506294</v>
      </c>
      <c r="K907" s="68">
        <v>109.5393745324603</v>
      </c>
      <c r="L907" s="68">
        <v>174.2565721287539</v>
      </c>
      <c r="M907" s="68">
        <v>181.59285876975139</v>
      </c>
      <c r="N907" s="68">
        <v>185.70914815425121</v>
      </c>
      <c r="O907" s="68">
        <v>190.48424364077999</v>
      </c>
      <c r="P907" s="68">
        <v>196.0900643636275</v>
      </c>
      <c r="Q907" s="68">
        <v>200.45519674719611</v>
      </c>
      <c r="R907" s="58"/>
    </row>
    <row r="908" spans="1:18" x14ac:dyDescent="0.3">
      <c r="A908" s="39" t="s">
        <v>924</v>
      </c>
      <c r="B908" s="39" t="str">
        <f>INDEX('R0.1 Generation process mapping'!$B$9:$B$21,MATCH($C908,'R0.1 Generation process mapping'!$A$9:$A$21,0))</f>
        <v>POWGEN - REN</v>
      </c>
      <c r="C908" s="494" t="s">
        <v>298</v>
      </c>
      <c r="D908" s="39" t="s">
        <v>351</v>
      </c>
      <c r="E908" s="39" t="str">
        <f>INDEX('R0. Region mapping'!$C$9:$C$24,MATCH($D908,'R0. Region mapping'!$A$9:$A$24,0))</f>
        <v>ASI</v>
      </c>
      <c r="F908" s="84">
        <v>31.7851376496791</v>
      </c>
      <c r="G908" s="532">
        <v>31.7851376496791</v>
      </c>
      <c r="H908" s="68">
        <v>32.060647731763638</v>
      </c>
      <c r="I908" s="68">
        <v>63.359359606531157</v>
      </c>
      <c r="J908" s="68">
        <v>69.306545913241621</v>
      </c>
      <c r="K908" s="68">
        <v>72.647002534246226</v>
      </c>
      <c r="L908" s="68">
        <v>89.130859967298491</v>
      </c>
      <c r="M908" s="68">
        <v>93.829018075382123</v>
      </c>
      <c r="N908" s="68">
        <v>96.43574776108801</v>
      </c>
      <c r="O908" s="68">
        <v>109.06384730980747</v>
      </c>
      <c r="P908" s="68">
        <v>111.67057699551339</v>
      </c>
      <c r="Q908" s="68">
        <v>114.27730668121927</v>
      </c>
      <c r="R908" s="58"/>
    </row>
    <row r="909" spans="1:18" x14ac:dyDescent="0.3">
      <c r="A909" s="39" t="s">
        <v>924</v>
      </c>
      <c r="B909" s="39" t="str">
        <f>INDEX('R0.1 Generation process mapping'!$B$9:$B$21,MATCH($C909,'R0.1 Generation process mapping'!$A$9:$A$21,0))</f>
        <v>POWGEN - REN</v>
      </c>
      <c r="C909" s="494" t="s">
        <v>298</v>
      </c>
      <c r="D909" s="39" t="s">
        <v>353</v>
      </c>
      <c r="E909" s="39" t="str">
        <f>INDEX('R0. Region mapping'!$C$9:$C$24,MATCH($D909,'R0. Region mapping'!$A$9:$A$24,0))</f>
        <v>ASI</v>
      </c>
      <c r="F909" s="84">
        <v>16.082619712378602</v>
      </c>
      <c r="G909" s="532">
        <v>16.082619712378602</v>
      </c>
      <c r="H909" s="68">
        <v>16.125618071759121</v>
      </c>
      <c r="I909" s="68">
        <v>17.750470328946225</v>
      </c>
      <c r="J909" s="68">
        <v>18.208930169795032</v>
      </c>
      <c r="K909" s="68">
        <v>18.438160090219434</v>
      </c>
      <c r="L909" s="68">
        <v>18.667390010643842</v>
      </c>
      <c r="M909" s="68">
        <v>18.667390010643842</v>
      </c>
      <c r="N909" s="68">
        <v>18.667390010643842</v>
      </c>
      <c r="O909" s="68">
        <v>19.59010250621499</v>
      </c>
      <c r="P909" s="68">
        <v>19.59010250621499</v>
      </c>
      <c r="Q909" s="68">
        <v>20.963131105584932</v>
      </c>
      <c r="R909" s="58"/>
    </row>
    <row r="910" spans="1:18" x14ac:dyDescent="0.3">
      <c r="A910" s="39" t="s">
        <v>924</v>
      </c>
      <c r="B910" s="39" t="str">
        <f>INDEX('R0.1 Generation process mapping'!$B$9:$B$21,MATCH($C910,'R0.1 Generation process mapping'!$A$9:$A$21,0))</f>
        <v>POWGEN - REN</v>
      </c>
      <c r="C910" s="494" t="s">
        <v>298</v>
      </c>
      <c r="D910" s="39" t="s">
        <v>355</v>
      </c>
      <c r="E910" s="39" t="str">
        <f>INDEX('R0. Region mapping'!$C$9:$C$24,MATCH($D910,'R0. Region mapping'!$A$9:$A$24,0))</f>
        <v>AFR</v>
      </c>
      <c r="F910" s="84">
        <v>22.4557537336844</v>
      </c>
      <c r="G910" s="532">
        <v>22.4557537336844</v>
      </c>
      <c r="H910" s="68">
        <v>22.632820952108439</v>
      </c>
      <c r="I910" s="68">
        <v>29.949002791713568</v>
      </c>
      <c r="J910" s="68">
        <v>31.550887591171858</v>
      </c>
      <c r="K910" s="68">
        <v>31.550887591171858</v>
      </c>
      <c r="L910" s="68">
        <v>34.680858404466399</v>
      </c>
      <c r="M910" s="68">
        <v>41.156343703099608</v>
      </c>
      <c r="N910" s="68">
        <v>43.428800141741633</v>
      </c>
      <c r="O910" s="68">
        <v>44.147495925861243</v>
      </c>
      <c r="P910" s="68">
        <v>45.064754105799423</v>
      </c>
      <c r="Q910" s="68">
        <v>45.882731087828311</v>
      </c>
      <c r="R910" s="58"/>
    </row>
    <row r="911" spans="1:18" x14ac:dyDescent="0.3">
      <c r="A911" s="39" t="s">
        <v>924</v>
      </c>
      <c r="B911" s="39" t="str">
        <f>INDEX('R0.1 Generation process mapping'!$B$9:$B$21,MATCH($C911,'R0.1 Generation process mapping'!$A$9:$A$21,0))</f>
        <v>POWGEN - REN</v>
      </c>
      <c r="C911" s="494" t="s">
        <v>298</v>
      </c>
      <c r="D911" s="39" t="s">
        <v>357</v>
      </c>
      <c r="E911" s="39" t="str">
        <f>INDEX('R0. Region mapping'!$C$9:$C$24,MATCH($D911,'R0. Region mapping'!$A$9:$A$24,0))</f>
        <v>LAM</v>
      </c>
      <c r="F911" s="84">
        <v>8.5625459168226694</v>
      </c>
      <c r="G911" s="532">
        <v>8.5625459168226694</v>
      </c>
      <c r="H911" s="68">
        <v>8.574809190961556</v>
      </c>
      <c r="I911" s="68">
        <v>9.1045745022360496</v>
      </c>
      <c r="J911" s="68">
        <v>9.3655307008319628</v>
      </c>
      <c r="K911" s="68">
        <v>9.4699919914882269</v>
      </c>
      <c r="L911" s="68">
        <v>10.123513656713577</v>
      </c>
      <c r="M911" s="68">
        <v>10.123513656713577</v>
      </c>
      <c r="N911" s="68">
        <v>10.123513656713577</v>
      </c>
      <c r="O911" s="68">
        <v>10.461229455152271</v>
      </c>
      <c r="P911" s="68">
        <v>10.46970133166837</v>
      </c>
      <c r="Q911" s="68">
        <v>10.46970133166837</v>
      </c>
      <c r="R911" s="58"/>
    </row>
    <row r="912" spans="1:18" x14ac:dyDescent="0.3">
      <c r="A912" s="39" t="s">
        <v>924</v>
      </c>
      <c r="B912" s="39" t="str">
        <f>INDEX('R0.1 Generation process mapping'!$B$9:$B$21,MATCH($C912,'R0.1 Generation process mapping'!$A$9:$A$21,0))</f>
        <v>POWGEN - REN</v>
      </c>
      <c r="C912" s="494" t="s">
        <v>298</v>
      </c>
      <c r="D912" s="39" t="s">
        <v>359</v>
      </c>
      <c r="E912" s="39" t="str">
        <f>INDEX('R0. Region mapping'!$C$9:$C$24,MATCH($D912,'R0. Region mapping'!$A$9:$A$24,0))</f>
        <v>ASI</v>
      </c>
      <c r="F912" s="84">
        <v>34.404832192626401</v>
      </c>
      <c r="G912" s="532">
        <v>34.404832192626401</v>
      </c>
      <c r="H912" s="68">
        <v>34.979142398716419</v>
      </c>
      <c r="I912" s="68">
        <v>63.857613981738027</v>
      </c>
      <c r="J912" s="68">
        <v>81.430226128414006</v>
      </c>
      <c r="K912" s="68">
        <v>88.494670572858411</v>
      </c>
      <c r="L912" s="68">
        <v>108.82560473580251</v>
      </c>
      <c r="M912" s="68">
        <v>119.85601006119431</v>
      </c>
      <c r="N912" s="68">
        <v>148.59234790749201</v>
      </c>
      <c r="O912" s="68">
        <v>152.08525912945689</v>
      </c>
      <c r="P912" s="68">
        <v>156.5431973293725</v>
      </c>
      <c r="Q912" s="68">
        <v>164.03161115549679</v>
      </c>
      <c r="R912" s="58"/>
    </row>
    <row r="913" spans="1:18" x14ac:dyDescent="0.3">
      <c r="A913" s="39" t="s">
        <v>924</v>
      </c>
      <c r="B913" s="39" t="str">
        <f>INDEX('R0.1 Generation process mapping'!$B$9:$B$21,MATCH($C913,'R0.1 Generation process mapping'!$A$9:$A$21,0))</f>
        <v>POWGEN - REN</v>
      </c>
      <c r="C913" s="494" t="s">
        <v>298</v>
      </c>
      <c r="D913" s="39" t="s">
        <v>361</v>
      </c>
      <c r="E913" s="39" t="str">
        <f>INDEX('R0. Region mapping'!$C$9:$C$24,MATCH($D913,'R0. Region mapping'!$A$9:$A$24,0))</f>
        <v>ASI</v>
      </c>
      <c r="F913" s="84">
        <v>1.3091885768261999</v>
      </c>
      <c r="G913" s="532">
        <v>1.3091885768261999</v>
      </c>
      <c r="H913" s="68">
        <v>1.3202005113323549</v>
      </c>
      <c r="I913" s="68">
        <v>1.515596224560452</v>
      </c>
      <c r="J913" s="68">
        <v>2.2127110820407419</v>
      </c>
      <c r="K913" s="68">
        <v>2.2127110820407419</v>
      </c>
      <c r="L913" s="68">
        <v>4.2054053512308647</v>
      </c>
      <c r="M913" s="68">
        <v>4.4203704386166391</v>
      </c>
      <c r="N913" s="68">
        <v>4.5537475648416379</v>
      </c>
      <c r="O913" s="68">
        <v>4.6871246910666402</v>
      </c>
      <c r="P913" s="68">
        <v>4.8205018172916398</v>
      </c>
      <c r="Q913" s="68">
        <v>5.9790547508456502</v>
      </c>
      <c r="R913" s="58"/>
    </row>
    <row r="914" spans="1:18" x14ac:dyDescent="0.3">
      <c r="A914" s="39" t="s">
        <v>924</v>
      </c>
      <c r="B914" s="39" t="str">
        <f>INDEX('R0.1 Generation process mapping'!$B$9:$B$21,MATCH($C914,'R0.1 Generation process mapping'!$A$9:$A$21,0))</f>
        <v>POWGEN - REN</v>
      </c>
      <c r="C914" s="494" t="s">
        <v>298</v>
      </c>
      <c r="D914" s="39" t="s">
        <v>363</v>
      </c>
      <c r="E914" s="39" t="str">
        <f>INDEX('R0. Region mapping'!$C$9:$C$24,MATCH($D914,'R0. Region mapping'!$A$9:$A$24,0))</f>
        <v>NAM</v>
      </c>
      <c r="F914" s="84">
        <v>77.951632792036406</v>
      </c>
      <c r="G914" s="532">
        <v>77.951632792036406</v>
      </c>
      <c r="H914" s="68">
        <v>77.951632792036406</v>
      </c>
      <c r="I914" s="68">
        <v>85.712203701817543</v>
      </c>
      <c r="J914" s="68">
        <v>88.587075012210818</v>
      </c>
      <c r="K914" s="68">
        <v>91.461946322604092</v>
      </c>
      <c r="L914" s="68">
        <v>124.78220248619721</v>
      </c>
      <c r="M914" s="68">
        <v>133.20480185419129</v>
      </c>
      <c r="N914" s="68">
        <v>160.95572830837111</v>
      </c>
      <c r="O914" s="68">
        <v>173.34939926684058</v>
      </c>
      <c r="P914" s="68">
        <v>200.47218415218248</v>
      </c>
      <c r="Q914" s="68">
        <v>207.17766947889351</v>
      </c>
      <c r="R914" s="58"/>
    </row>
    <row r="915" spans="1:18" x14ac:dyDescent="0.3">
      <c r="A915" s="39" t="s">
        <v>924</v>
      </c>
      <c r="B915" s="39" t="str">
        <f>INDEX('R0.1 Generation process mapping'!$B$9:$B$21,MATCH($C915,'R0.1 Generation process mapping'!$A$9:$A$21,0))</f>
        <v>POWGEN - REN</v>
      </c>
      <c r="C915" s="494" t="s">
        <v>298</v>
      </c>
      <c r="D915" s="39" t="s">
        <v>365</v>
      </c>
      <c r="E915" s="39" t="str">
        <f>INDEX('R0. Region mapping'!$C$9:$C$24,MATCH($D915,'R0. Region mapping'!$A$9:$A$24,0))</f>
        <v>EUR</v>
      </c>
      <c r="F915" s="84">
        <v>103.223597460593</v>
      </c>
      <c r="G915" s="532">
        <v>103.223597460593</v>
      </c>
      <c r="H915" s="68">
        <v>103.223597460593</v>
      </c>
      <c r="I915" s="68">
        <v>109.93466454710402</v>
      </c>
      <c r="J915" s="68">
        <v>113.29019809035954</v>
      </c>
      <c r="K915" s="68">
        <v>114.96796486198728</v>
      </c>
      <c r="L915" s="68">
        <v>120.00126517687056</v>
      </c>
      <c r="M915" s="68">
        <v>121.15207992997263</v>
      </c>
      <c r="N915" s="68">
        <v>121.15207992997263</v>
      </c>
      <c r="O915" s="68">
        <v>129.54091378811142</v>
      </c>
      <c r="P915" s="68">
        <v>140.61699964881052</v>
      </c>
      <c r="Q915" s="68">
        <v>168.70175646844339</v>
      </c>
      <c r="R915" s="58"/>
    </row>
    <row r="916" spans="1:18" x14ac:dyDescent="0.3">
      <c r="A916" s="39" t="s">
        <v>924</v>
      </c>
      <c r="B916" s="39" t="str">
        <f>INDEX('R0.1 Generation process mapping'!$B$9:$B$21,MATCH($C916,'R0.1 Generation process mapping'!$A$9:$A$21,0))</f>
        <v/>
      </c>
      <c r="C916" s="494" t="s">
        <v>374</v>
      </c>
      <c r="D916" s="39" t="s">
        <v>258</v>
      </c>
      <c r="E916" s="39" t="str">
        <f>INDEX('R0. Region mapping'!$C$9:$C$24,MATCH($D916,'R0. Region mapping'!$A$9:$A$24,0))</f>
        <v>AFR</v>
      </c>
      <c r="F916" s="84">
        <v>1.5624442736356601</v>
      </c>
      <c r="G916" s="532">
        <v>1.5614665641814001</v>
      </c>
      <c r="H916" s="68">
        <v>2.5011837270890798</v>
      </c>
      <c r="I916" s="68">
        <v>8.2631775655389781</v>
      </c>
      <c r="J916" s="68">
        <v>8.073678609042183</v>
      </c>
      <c r="K916" s="68">
        <v>10.062111235798387</v>
      </c>
      <c r="L916" s="68">
        <v>23.134048801821038</v>
      </c>
      <c r="M916" s="68">
        <v>34.474122019588577</v>
      </c>
      <c r="N916" s="68">
        <v>40.983115164535512</v>
      </c>
      <c r="O916" s="68">
        <v>71.135276498729439</v>
      </c>
      <c r="P916" s="68">
        <v>80.185928505493379</v>
      </c>
      <c r="Q916" s="68">
        <v>85.691399998248215</v>
      </c>
      <c r="R916" s="58"/>
    </row>
    <row r="917" spans="1:18" x14ac:dyDescent="0.3">
      <c r="A917" s="39" t="s">
        <v>924</v>
      </c>
      <c r="B917" s="39" t="str">
        <f>INDEX('R0.1 Generation process mapping'!$B$9:$B$21,MATCH($C917,'R0.1 Generation process mapping'!$A$9:$A$21,0))</f>
        <v/>
      </c>
      <c r="C917" s="494" t="s">
        <v>374</v>
      </c>
      <c r="D917" s="39" t="s">
        <v>261</v>
      </c>
      <c r="E917" s="39" t="str">
        <f>INDEX('R0. Region mapping'!$C$9:$C$24,MATCH($D917,'R0. Region mapping'!$A$9:$A$24,0))</f>
        <v>AUS</v>
      </c>
      <c r="F917" s="84"/>
      <c r="G917" s="532"/>
      <c r="H917" s="68">
        <v>0.41957039636557802</v>
      </c>
      <c r="I917" s="68">
        <v>2.8538812785388101</v>
      </c>
      <c r="J917" s="68">
        <v>2.8538812785388101</v>
      </c>
      <c r="K917" s="68">
        <v>2.8538812785388101</v>
      </c>
      <c r="L917" s="68">
        <v>6.5359477124182996</v>
      </c>
      <c r="M917" s="68">
        <v>9.7087921926761602</v>
      </c>
      <c r="N917" s="68">
        <v>12.810606602741201</v>
      </c>
      <c r="O917" s="68">
        <v>13.5195630763721</v>
      </c>
      <c r="P917" s="68">
        <v>15.0397678097114</v>
      </c>
      <c r="Q917" s="68">
        <v>16.060076998836099</v>
      </c>
      <c r="R917" s="58"/>
    </row>
    <row r="918" spans="1:18" x14ac:dyDescent="0.3">
      <c r="A918" s="39" t="s">
        <v>924</v>
      </c>
      <c r="B918" s="39" t="str">
        <f>INDEX('R0.1 Generation process mapping'!$B$9:$B$21,MATCH($C918,'R0.1 Generation process mapping'!$A$9:$A$21,0))</f>
        <v/>
      </c>
      <c r="C918" s="494" t="s">
        <v>374</v>
      </c>
      <c r="D918" s="39" t="s">
        <v>341</v>
      </c>
      <c r="E918" s="39" t="str">
        <f>INDEX('R0. Region mapping'!$C$9:$C$24,MATCH($D918,'R0. Region mapping'!$A$9:$A$24,0))</f>
        <v>NAM</v>
      </c>
      <c r="F918" s="84">
        <v>13.425599091425299</v>
      </c>
      <c r="G918" s="532">
        <v>13.4273594548552</v>
      </c>
      <c r="H918" s="68">
        <v>13.803340461525419</v>
      </c>
      <c r="I918" s="68">
        <v>18.56780122676011</v>
      </c>
      <c r="J918" s="68">
        <v>16.939495461813081</v>
      </c>
      <c r="K918" s="68">
        <v>15.311189696866041</v>
      </c>
      <c r="L918" s="68">
        <v>12.70117425660951</v>
      </c>
      <c r="M918" s="68">
        <v>10.27075948424463</v>
      </c>
      <c r="N918" s="68">
        <v>10.024295480744026</v>
      </c>
      <c r="O918" s="68">
        <v>9.8766245140790385</v>
      </c>
      <c r="P918" s="68">
        <v>9.6301605105784329</v>
      </c>
      <c r="Q918" s="68">
        <v>9.390513573016797</v>
      </c>
      <c r="R918" s="58"/>
    </row>
    <row r="919" spans="1:18" x14ac:dyDescent="0.3">
      <c r="A919" s="39" t="s">
        <v>924</v>
      </c>
      <c r="B919" s="39" t="str">
        <f>INDEX('R0.1 Generation process mapping'!$B$9:$B$21,MATCH($C919,'R0.1 Generation process mapping'!$A$9:$A$21,0))</f>
        <v/>
      </c>
      <c r="C919" s="494" t="s">
        <v>374</v>
      </c>
      <c r="D919" s="39" t="s">
        <v>343</v>
      </c>
      <c r="E919" s="39" t="str">
        <f>INDEX('R0. Region mapping'!$C$9:$C$24,MATCH($D919,'R0. Region mapping'!$A$9:$A$24,0))</f>
        <v>ASI</v>
      </c>
      <c r="F919" s="84">
        <v>7.1901060000000001</v>
      </c>
      <c r="G919" s="532">
        <v>7.1900636000000002</v>
      </c>
      <c r="H919" s="68">
        <v>18.685396727183601</v>
      </c>
      <c r="I919" s="68">
        <v>86.771362544008426</v>
      </c>
      <c r="J919" s="68">
        <v>85.899320188903559</v>
      </c>
      <c r="K919" s="68">
        <v>85.027277833798706</v>
      </c>
      <c r="L919" s="68">
        <v>77.521353967543732</v>
      </c>
      <c r="M919" s="68">
        <v>159.99012207273276</v>
      </c>
      <c r="N919" s="68">
        <v>206.04468871286207</v>
      </c>
      <c r="O919" s="68">
        <v>210.09310738390937</v>
      </c>
      <c r="P919" s="68">
        <v>212.73323823450167</v>
      </c>
      <c r="Q919" s="68">
        <v>177.46915929398199</v>
      </c>
      <c r="R919" s="58"/>
    </row>
    <row r="920" spans="1:18" x14ac:dyDescent="0.3">
      <c r="A920" s="39" t="s">
        <v>924</v>
      </c>
      <c r="B920" s="39" t="str">
        <f>INDEX('R0.1 Generation process mapping'!$B$9:$B$21,MATCH($C920,'R0.1 Generation process mapping'!$A$9:$A$21,0))</f>
        <v/>
      </c>
      <c r="C920" s="494" t="s">
        <v>374</v>
      </c>
      <c r="D920" s="39" t="s">
        <v>345</v>
      </c>
      <c r="E920" s="39" t="str">
        <f>INDEX('R0. Region mapping'!$C$9:$C$24,MATCH($D920,'R0. Region mapping'!$A$9:$A$24,0))</f>
        <v>LAM</v>
      </c>
      <c r="F920" s="84">
        <v>4.3423897482837504</v>
      </c>
      <c r="G920" s="532">
        <v>4.34143384897025</v>
      </c>
      <c r="H920" s="68">
        <v>4.7165167991917398</v>
      </c>
      <c r="I920" s="68">
        <v>7.7400803818509898</v>
      </c>
      <c r="J920" s="68">
        <v>7.2134194699149798</v>
      </c>
      <c r="K920" s="68">
        <v>13.495320865487761</v>
      </c>
      <c r="L920" s="68">
        <v>33.06721394581745</v>
      </c>
      <c r="M920" s="68">
        <v>50.252752368677349</v>
      </c>
      <c r="N920" s="68">
        <v>60.243898574985458</v>
      </c>
      <c r="O920" s="68">
        <v>71.025924299006249</v>
      </c>
      <c r="P920" s="68">
        <v>79.213342926002568</v>
      </c>
      <c r="Q920" s="68">
        <v>84.849055939246568</v>
      </c>
      <c r="R920" s="58"/>
    </row>
    <row r="921" spans="1:18" x14ac:dyDescent="0.3">
      <c r="A921" s="39" t="s">
        <v>924</v>
      </c>
      <c r="B921" s="39" t="str">
        <f>INDEX('R0.1 Generation process mapping'!$B$9:$B$21,MATCH($C921,'R0.1 Generation process mapping'!$A$9:$A$21,0))</f>
        <v/>
      </c>
      <c r="C921" s="494" t="s">
        <v>374</v>
      </c>
      <c r="D921" s="39" t="s">
        <v>347</v>
      </c>
      <c r="E921" s="39" t="str">
        <f>INDEX('R0. Region mapping'!$C$9:$C$24,MATCH($D921,'R0. Region mapping'!$A$9:$A$24,0))</f>
        <v>EUR</v>
      </c>
      <c r="F921" s="84">
        <v>9.5282389189929599</v>
      </c>
      <c r="G921" s="532">
        <v>8.8463870004654002</v>
      </c>
      <c r="H921" s="68">
        <v>7.830122065354324</v>
      </c>
      <c r="I921" s="68">
        <v>9.09654733813246</v>
      </c>
      <c r="J921" s="68">
        <v>7.9409276703667198</v>
      </c>
      <c r="K921" s="68">
        <v>6.7853080026009795</v>
      </c>
      <c r="L921" s="68">
        <v>5.2574321915420548</v>
      </c>
      <c r="M921" s="68">
        <v>5.6354202186028521</v>
      </c>
      <c r="N921" s="68">
        <v>7.8784538386999783</v>
      </c>
      <c r="O921" s="68">
        <v>7.9907132873229552</v>
      </c>
      <c r="P921" s="68">
        <v>8.0501852587023723</v>
      </c>
      <c r="Q921" s="68">
        <v>8.0438127796684391</v>
      </c>
      <c r="R921" s="58"/>
    </row>
    <row r="922" spans="1:18" x14ac:dyDescent="0.3">
      <c r="A922" s="39" t="s">
        <v>924</v>
      </c>
      <c r="B922" s="39" t="str">
        <f>INDEX('R0.1 Generation process mapping'!$B$9:$B$21,MATCH($C922,'R0.1 Generation process mapping'!$A$9:$A$21,0))</f>
        <v/>
      </c>
      <c r="C922" s="494" t="s">
        <v>374</v>
      </c>
      <c r="D922" s="39" t="s">
        <v>349</v>
      </c>
      <c r="E922" s="39" t="str">
        <f>INDEX('R0. Region mapping'!$C$9:$C$24,MATCH($D922,'R0. Region mapping'!$A$9:$A$24,0))</f>
        <v>ASI</v>
      </c>
      <c r="F922" s="84">
        <v>42.038156419934801</v>
      </c>
      <c r="G922" s="532">
        <v>39.0298567908021</v>
      </c>
      <c r="H922" s="68">
        <v>38.943813362614833</v>
      </c>
      <c r="I922" s="68">
        <v>70.046129203830503</v>
      </c>
      <c r="J922" s="68">
        <v>64.947587829237904</v>
      </c>
      <c r="K922" s="68">
        <v>59.849046454645297</v>
      </c>
      <c r="L922" s="68">
        <v>61.845660514207303</v>
      </c>
      <c r="M922" s="68">
        <v>57.862730941402582</v>
      </c>
      <c r="N922" s="68">
        <v>57.091004312260267</v>
      </c>
      <c r="O922" s="68">
        <v>56.319277683117953</v>
      </c>
      <c r="P922" s="68">
        <v>44.431831808734927</v>
      </c>
      <c r="Q922" s="68">
        <v>36.241902911919908</v>
      </c>
      <c r="R922" s="58"/>
    </row>
    <row r="923" spans="1:18" x14ac:dyDescent="0.3">
      <c r="A923" s="39" t="s">
        <v>924</v>
      </c>
      <c r="B923" s="39" t="str">
        <f>INDEX('R0.1 Generation process mapping'!$B$9:$B$21,MATCH($C923,'R0.1 Generation process mapping'!$A$9:$A$21,0))</f>
        <v/>
      </c>
      <c r="C923" s="494" t="s">
        <v>374</v>
      </c>
      <c r="D923" s="39" t="s">
        <v>351</v>
      </c>
      <c r="E923" s="39" t="str">
        <f>INDEX('R0. Region mapping'!$C$9:$C$24,MATCH($D923,'R0. Region mapping'!$A$9:$A$24,0))</f>
        <v>ASI</v>
      </c>
      <c r="F923" s="84">
        <v>2.83337219061166</v>
      </c>
      <c r="G923" s="532">
        <v>2.8320233143669999</v>
      </c>
      <c r="H923" s="68">
        <v>6.1805984762520101</v>
      </c>
      <c r="I923" s="68">
        <v>26.16729584754551</v>
      </c>
      <c r="J923" s="68">
        <v>25.82365410457404</v>
      </c>
      <c r="K923" s="68">
        <v>25.480012361602572</v>
      </c>
      <c r="L923" s="68">
        <v>34.043435645276503</v>
      </c>
      <c r="M923" s="68">
        <v>73.262848904080613</v>
      </c>
      <c r="N923" s="68">
        <v>85.508420875989529</v>
      </c>
      <c r="O923" s="68">
        <v>99.270467017474957</v>
      </c>
      <c r="P923" s="68">
        <v>109.62091259788338</v>
      </c>
      <c r="Q923" s="68">
        <v>116.60265910048759</v>
      </c>
      <c r="R923" s="58"/>
    </row>
    <row r="924" spans="1:18" x14ac:dyDescent="0.3">
      <c r="A924" s="39" t="s">
        <v>924</v>
      </c>
      <c r="B924" s="39" t="str">
        <f>INDEX('R0.1 Generation process mapping'!$B$9:$B$21,MATCH($C924,'R0.1 Generation process mapping'!$A$9:$A$21,0))</f>
        <v/>
      </c>
      <c r="C924" s="494" t="s">
        <v>374</v>
      </c>
      <c r="D924" s="39" t="s">
        <v>353</v>
      </c>
      <c r="E924" s="39" t="str">
        <f>INDEX('R0. Region mapping'!$C$9:$C$24,MATCH($D924,'R0. Region mapping'!$A$9:$A$24,0))</f>
        <v>ASI</v>
      </c>
      <c r="F924" s="84">
        <v>44.861610750477404</v>
      </c>
      <c r="G924" s="532">
        <v>44.860966450286398</v>
      </c>
      <c r="H924" s="68">
        <v>43.962789593314383</v>
      </c>
      <c r="I924" s="68">
        <v>47.4338271399794</v>
      </c>
      <c r="J924" s="68">
        <v>41.9928468967613</v>
      </c>
      <c r="K924" s="68">
        <v>39.110099559732987</v>
      </c>
      <c r="L924" s="68">
        <v>36.383570177345582</v>
      </c>
      <c r="M924" s="68">
        <v>41.252502179761514</v>
      </c>
      <c r="N924" s="68">
        <v>44.961228851948036</v>
      </c>
      <c r="O924" s="68">
        <v>44.560739539414961</v>
      </c>
      <c r="P924" s="68">
        <v>44.893306006271196</v>
      </c>
      <c r="Q924" s="68">
        <v>44.479759720568218</v>
      </c>
      <c r="R924" s="58"/>
    </row>
    <row r="925" spans="1:18" x14ac:dyDescent="0.3">
      <c r="A925" s="39" t="s">
        <v>924</v>
      </c>
      <c r="B925" s="39" t="str">
        <f>INDEX('R0.1 Generation process mapping'!$B$9:$B$21,MATCH($C925,'R0.1 Generation process mapping'!$A$9:$A$21,0))</f>
        <v/>
      </c>
      <c r="C925" s="494" t="s">
        <v>374</v>
      </c>
      <c r="D925" s="39" t="s">
        <v>355</v>
      </c>
      <c r="E925" s="39" t="str">
        <f>INDEX('R0. Region mapping'!$C$9:$C$24,MATCH($D925,'R0. Region mapping'!$A$9:$A$24,0))</f>
        <v>AFR</v>
      </c>
      <c r="F925" s="84"/>
      <c r="G925" s="532"/>
      <c r="H925" s="68">
        <v>0.66637651187474101</v>
      </c>
      <c r="I925" s="68">
        <v>4.5326349717969396</v>
      </c>
      <c r="J925" s="68">
        <v>4.5326349717969396</v>
      </c>
      <c r="K925" s="68">
        <v>7.9591577879249096</v>
      </c>
      <c r="L925" s="68">
        <v>16.7427701674277</v>
      </c>
      <c r="M925" s="68">
        <v>27.218315358214799</v>
      </c>
      <c r="N925" s="68">
        <v>42.944384755424302</v>
      </c>
      <c r="O925" s="68">
        <v>50.049243441668899</v>
      </c>
      <c r="P925" s="68">
        <v>55.419389978213502</v>
      </c>
      <c r="Q925" s="68">
        <v>59.073477183872001</v>
      </c>
      <c r="R925" s="58"/>
    </row>
    <row r="926" spans="1:18" x14ac:dyDescent="0.3">
      <c r="A926" s="39" t="s">
        <v>924</v>
      </c>
      <c r="B926" s="39" t="str">
        <f>INDEX('R0.1 Generation process mapping'!$B$9:$B$21,MATCH($C926,'R0.1 Generation process mapping'!$A$9:$A$21,0))</f>
        <v/>
      </c>
      <c r="C926" s="494" t="s">
        <v>374</v>
      </c>
      <c r="D926" s="39" t="s">
        <v>357</v>
      </c>
      <c r="E926" s="39" t="str">
        <f>INDEX('R0. Region mapping'!$C$9:$C$24,MATCH($D926,'R0. Region mapping'!$A$9:$A$24,0))</f>
        <v>LAM</v>
      </c>
      <c r="F926" s="84">
        <v>1.8815364916773401</v>
      </c>
      <c r="G926" s="532">
        <v>1.8809218950063999</v>
      </c>
      <c r="H926" s="68">
        <v>3.4653452473000801</v>
      </c>
      <c r="I926" s="68">
        <v>13.02675422093826</v>
      </c>
      <c r="J926" s="68">
        <v>12.798554593086036</v>
      </c>
      <c r="K926" s="68">
        <v>14.332700985212311</v>
      </c>
      <c r="L926" s="68">
        <v>35.886057887270191</v>
      </c>
      <c r="M926" s="68">
        <v>54.706311615526396</v>
      </c>
      <c r="N926" s="68">
        <v>65.643884112995011</v>
      </c>
      <c r="O926" s="68">
        <v>77.443216839669518</v>
      </c>
      <c r="P926" s="68">
        <v>86.41291695226333</v>
      </c>
      <c r="Q926" s="68">
        <v>92.577233115234634</v>
      </c>
      <c r="R926" s="58"/>
    </row>
    <row r="927" spans="1:18" x14ac:dyDescent="0.3">
      <c r="A927" s="39" t="s">
        <v>924</v>
      </c>
      <c r="B927" s="39" t="str">
        <f>INDEX('R0.1 Generation process mapping'!$B$9:$B$21,MATCH($C927,'R0.1 Generation process mapping'!$A$9:$A$21,0))</f>
        <v/>
      </c>
      <c r="C927" s="494" t="s">
        <v>374</v>
      </c>
      <c r="D927" s="39" t="s">
        <v>359</v>
      </c>
      <c r="E927" s="39" t="str">
        <f>INDEX('R0. Region mapping'!$C$9:$C$24,MATCH($D927,'R0. Region mapping'!$A$9:$A$24,0))</f>
        <v>ASI</v>
      </c>
      <c r="F927" s="84">
        <v>6.0305785530821998</v>
      </c>
      <c r="G927" s="84">
        <v>6.0303471318493198</v>
      </c>
      <c r="H927" s="84">
        <v>10.921132559414151</v>
      </c>
      <c r="I927" s="84">
        <v>40.465286445844882</v>
      </c>
      <c r="J927" s="84">
        <v>39.733875820733836</v>
      </c>
      <c r="K927" s="84">
        <v>39.00246519562279</v>
      </c>
      <c r="L927" s="84">
        <v>35.276008155178744</v>
      </c>
      <c r="M927" s="84">
        <v>119.5286725014001</v>
      </c>
      <c r="N927" s="84">
        <v>178.95599424733183</v>
      </c>
      <c r="O927" s="84">
        <v>237.21128970417357</v>
      </c>
      <c r="P927" s="84">
        <v>260.87568211872133</v>
      </c>
      <c r="Q927" s="84">
        <v>276.62381822861704</v>
      </c>
    </row>
    <row r="928" spans="1:18" x14ac:dyDescent="0.3">
      <c r="A928" s="39" t="s">
        <v>924</v>
      </c>
      <c r="B928" s="39" t="str">
        <f>INDEX('R0.1 Generation process mapping'!$B$9:$B$21,MATCH($C928,'R0.1 Generation process mapping'!$A$9:$A$21,0))</f>
        <v/>
      </c>
      <c r="C928" s="494" t="s">
        <v>374</v>
      </c>
      <c r="D928" s="39" t="s">
        <v>361</v>
      </c>
      <c r="E928" s="39" t="str">
        <f>INDEX('R0. Region mapping'!$C$9:$C$24,MATCH($D928,'R0. Region mapping'!$A$9:$A$24,0))</f>
        <v>ASI</v>
      </c>
      <c r="F928" s="84">
        <v>18.4190608077724</v>
      </c>
      <c r="G928" s="84">
        <v>18.4194364846634</v>
      </c>
      <c r="H928" s="84">
        <v>19.385603279620639</v>
      </c>
      <c r="I928" s="84">
        <v>28.550911570141658</v>
      </c>
      <c r="J928" s="84">
        <v>26.3169805035302</v>
      </c>
      <c r="K928" s="84">
        <v>24.083049436918731</v>
      </c>
      <c r="L928" s="84">
        <v>20.257633787834969</v>
      </c>
      <c r="M928" s="84">
        <v>19.617191115208421</v>
      </c>
      <c r="N928" s="84">
        <v>42.57227248030847</v>
      </c>
      <c r="O928" s="84">
        <v>43.433528020790718</v>
      </c>
      <c r="P928" s="84">
        <v>43.99820374213067</v>
      </c>
      <c r="Q928" s="84">
        <v>44.215937033530615</v>
      </c>
    </row>
    <row r="929" spans="1:17" x14ac:dyDescent="0.3">
      <c r="A929" s="39" t="s">
        <v>924</v>
      </c>
      <c r="B929" s="39" t="str">
        <f>INDEX('R0.1 Generation process mapping'!$B$9:$B$21,MATCH($C929,'R0.1 Generation process mapping'!$A$9:$A$21,0))</f>
        <v/>
      </c>
      <c r="C929" s="494" t="s">
        <v>374</v>
      </c>
      <c r="D929" s="39" t="s">
        <v>363</v>
      </c>
      <c r="E929" s="39" t="str">
        <f>INDEX('R0. Region mapping'!$C$9:$C$24,MATCH($D929,'R0. Region mapping'!$A$9:$A$24,0))</f>
        <v>NAM</v>
      </c>
      <c r="F929" s="84">
        <v>105.408462570599</v>
      </c>
      <c r="G929" s="84">
        <v>105.409077542359</v>
      </c>
      <c r="H929" s="84">
        <v>104.36282116173791</v>
      </c>
      <c r="I929" s="84">
        <v>118.67589110239049</v>
      </c>
      <c r="J929" s="84">
        <v>105.8915672067416</v>
      </c>
      <c r="K929" s="84">
        <v>93.107243311092788</v>
      </c>
      <c r="L929" s="84">
        <v>89.874669746529989</v>
      </c>
      <c r="M929" s="84">
        <v>110.57216119886213</v>
      </c>
      <c r="N929" s="84">
        <v>178.03413469972156</v>
      </c>
      <c r="O929" s="84">
        <v>195.901993537973</v>
      </c>
      <c r="P929" s="84">
        <v>178.86249442245244</v>
      </c>
      <c r="Q929" s="84">
        <v>143.91723489609487</v>
      </c>
    </row>
    <row r="930" spans="1:17" x14ac:dyDescent="0.3">
      <c r="A930" s="39" t="s">
        <v>924</v>
      </c>
      <c r="B930" s="39" t="str">
        <f>INDEX('R0.1 Generation process mapping'!$B$9:$B$21,MATCH($C930,'R0.1 Generation process mapping'!$A$9:$A$21,0))</f>
        <v/>
      </c>
      <c r="C930" s="494" t="s">
        <v>374</v>
      </c>
      <c r="D930" s="39" t="s">
        <v>365</v>
      </c>
      <c r="E930" s="39" t="str">
        <f>INDEX('R0. Region mapping'!$C$9:$C$24,MATCH($D930,'R0. Region mapping'!$A$9:$A$24,0))</f>
        <v>EUR</v>
      </c>
      <c r="F930" s="84">
        <v>137.720006632973</v>
      </c>
      <c r="G930" s="84">
        <v>127.86460192065699</v>
      </c>
      <c r="H930" s="84">
        <v>118.1553896311612</v>
      </c>
      <c r="I930" s="84">
        <v>165.3522656273235</v>
      </c>
      <c r="J930" s="84">
        <v>148.64907948107259</v>
      </c>
      <c r="K930" s="84">
        <v>131.94589333482179</v>
      </c>
      <c r="L930" s="84">
        <v>107.1691930336677</v>
      </c>
      <c r="M930" s="84">
        <v>82.892056968675092</v>
      </c>
      <c r="N930" s="84">
        <v>97.598127418324879</v>
      </c>
      <c r="O930" s="84">
        <v>133.53425193930801</v>
      </c>
      <c r="P930" s="84">
        <v>160.23033101387605</v>
      </c>
      <c r="Q930" s="84">
        <v>160.6487430907541</v>
      </c>
    </row>
    <row r="931" spans="1:17" x14ac:dyDescent="0.3">
      <c r="A931" s="39" t="s">
        <v>924</v>
      </c>
      <c r="B931" s="39" t="str">
        <f>INDEX('R0.1 Generation process mapping'!$B$9:$B$21,MATCH($C931,'R0.1 Generation process mapping'!$A$9:$A$21,0))</f>
        <v/>
      </c>
      <c r="C931" s="494" t="s">
        <v>300</v>
      </c>
      <c r="D931" s="39" t="s">
        <v>258</v>
      </c>
      <c r="E931" s="39" t="str">
        <f>INDEX('R0. Region mapping'!$C$9:$C$24,MATCH($D931,'R0. Region mapping'!$A$9:$A$24,0))</f>
        <v>AFR</v>
      </c>
      <c r="F931" s="84">
        <v>29.6489726027397</v>
      </c>
      <c r="G931" s="84">
        <v>29.658599719671663</v>
      </c>
      <c r="H931" s="84">
        <v>29.658599719671663</v>
      </c>
      <c r="I931" s="84">
        <v>29.672724575606107</v>
      </c>
      <c r="J931" s="84">
        <v>19.780106591094242</v>
      </c>
      <c r="K931" s="84">
        <v>9.8829908675799008</v>
      </c>
      <c r="L931" s="84"/>
      <c r="M931" s="84"/>
      <c r="N931" s="84">
        <v>4.3039109493230603</v>
      </c>
      <c r="O931" s="84">
        <v>16.697193018697298</v>
      </c>
      <c r="P931" s="84">
        <v>42.881572148106699</v>
      </c>
      <c r="Q931" s="84">
        <v>45.7135088184681</v>
      </c>
    </row>
    <row r="932" spans="1:17" x14ac:dyDescent="0.3">
      <c r="A932" s="39" t="s">
        <v>924</v>
      </c>
      <c r="B932" s="39" t="str">
        <f>INDEX('R0.1 Generation process mapping'!$B$9:$B$21,MATCH($C932,'R0.1 Generation process mapping'!$A$9:$A$21,0))</f>
        <v/>
      </c>
      <c r="C932" s="494" t="s">
        <v>300</v>
      </c>
      <c r="D932" s="39" t="s">
        <v>261</v>
      </c>
      <c r="E932" s="39" t="str">
        <f>INDEX('R0. Region mapping'!$C$9:$C$24,MATCH($D932,'R0. Region mapping'!$A$9:$A$24,0))</f>
        <v>AUS</v>
      </c>
      <c r="F932" s="84">
        <v>0.64954337899543402</v>
      </c>
      <c r="G932" s="84">
        <v>0.68669110775291076</v>
      </c>
      <c r="H932" s="84">
        <v>0.68669110775291076</v>
      </c>
      <c r="I932" s="84">
        <v>0.68669110775291076</v>
      </c>
      <c r="J932" s="84">
        <v>0.43302891933028897</v>
      </c>
      <c r="K932" s="84">
        <v>1.579884964490945</v>
      </c>
      <c r="L932" s="84">
        <v>1.3633705048258</v>
      </c>
      <c r="M932" s="84"/>
      <c r="N932" s="84">
        <v>4.1457589212068997E-2</v>
      </c>
      <c r="O932" s="84">
        <v>4.1457589212068997E-2</v>
      </c>
      <c r="P932" s="84"/>
      <c r="Q932" s="84">
        <v>1.6765538864140301E-2</v>
      </c>
    </row>
    <row r="933" spans="1:17" x14ac:dyDescent="0.3">
      <c r="A933" s="39" t="s">
        <v>924</v>
      </c>
      <c r="B933" s="39" t="str">
        <f>INDEX('R0.1 Generation process mapping'!$B$9:$B$21,MATCH($C933,'R0.1 Generation process mapping'!$A$9:$A$21,0))</f>
        <v/>
      </c>
      <c r="C933" s="494" t="s">
        <v>300</v>
      </c>
      <c r="D933" s="39" t="s">
        <v>341</v>
      </c>
      <c r="E933" s="39" t="str">
        <f>INDEX('R0. Region mapping'!$C$9:$C$24,MATCH($D933,'R0. Region mapping'!$A$9:$A$24,0))</f>
        <v>NAM</v>
      </c>
      <c r="F933" s="84">
        <v>10.5279680365297</v>
      </c>
      <c r="G933" s="84">
        <v>10.5279680365297</v>
      </c>
      <c r="H933" s="84">
        <v>10.5279680365297</v>
      </c>
      <c r="I933" s="84">
        <v>10.5279680365297</v>
      </c>
      <c r="J933" s="84">
        <v>7.01864535768647</v>
      </c>
      <c r="K933" s="84">
        <v>3.5093226788432301</v>
      </c>
      <c r="L933" s="84"/>
      <c r="M933" s="84"/>
      <c r="N933" s="84"/>
      <c r="O933" s="84"/>
      <c r="P933" s="84"/>
      <c r="Q933" s="84"/>
    </row>
    <row r="934" spans="1:17" x14ac:dyDescent="0.3">
      <c r="A934" s="39" t="s">
        <v>924</v>
      </c>
      <c r="B934" s="39" t="str">
        <f>INDEX('R0.1 Generation process mapping'!$B$9:$B$21,MATCH($C934,'R0.1 Generation process mapping'!$A$9:$A$21,0))</f>
        <v/>
      </c>
      <c r="C934" s="494" t="s">
        <v>300</v>
      </c>
      <c r="D934" s="39" t="s">
        <v>343</v>
      </c>
      <c r="E934" s="39" t="str">
        <f>INDEX('R0. Region mapping'!$C$9:$C$24,MATCH($D934,'R0. Region mapping'!$A$9:$A$24,0))</f>
        <v>ASI</v>
      </c>
      <c r="F934" s="84">
        <v>6.1676655251141597</v>
      </c>
      <c r="G934" s="84">
        <v>6.1676655251141597</v>
      </c>
      <c r="H934" s="84">
        <v>6.1676655251141597</v>
      </c>
      <c r="I934" s="84">
        <v>6.1676655251141597</v>
      </c>
      <c r="J934" s="84">
        <v>4.1117770167427699</v>
      </c>
      <c r="K934" s="84">
        <v>2.0558885083713898</v>
      </c>
      <c r="L934" s="84"/>
      <c r="M934" s="84"/>
      <c r="N934" s="84"/>
      <c r="O934" s="84"/>
      <c r="P934" s="84"/>
      <c r="Q934" s="84"/>
    </row>
    <row r="935" spans="1:17" x14ac:dyDescent="0.3">
      <c r="A935" s="39" t="s">
        <v>924</v>
      </c>
      <c r="B935" s="39" t="str">
        <f>INDEX('R0.1 Generation process mapping'!$B$9:$B$21,MATCH($C935,'R0.1 Generation process mapping'!$A$9:$A$21,0))</f>
        <v/>
      </c>
      <c r="C935" s="494" t="s">
        <v>300</v>
      </c>
      <c r="D935" s="39" t="s">
        <v>345</v>
      </c>
      <c r="E935" s="39" t="str">
        <f>INDEX('R0. Region mapping'!$C$9:$C$24,MATCH($D935,'R0. Region mapping'!$A$9:$A$24,0))</f>
        <v>LAM</v>
      </c>
      <c r="F935" s="84">
        <v>45.573059360730603</v>
      </c>
      <c r="G935" s="84">
        <v>45.618284197017132</v>
      </c>
      <c r="H935" s="84">
        <v>45.618284197017132</v>
      </c>
      <c r="I935" s="84">
        <v>45.618284197017132</v>
      </c>
      <c r="J935" s="84">
        <v>30.3820395738204</v>
      </c>
      <c r="K935" s="84">
        <v>16.098472449432496</v>
      </c>
      <c r="L935" s="84">
        <v>1.72874659790735</v>
      </c>
      <c r="M935" s="84">
        <v>4.6306862355940801</v>
      </c>
      <c r="N935" s="84">
        <v>3.9597713043175902</v>
      </c>
      <c r="O935" s="84">
        <v>5.1191276525227503</v>
      </c>
      <c r="P935" s="84">
        <v>12.5293288859451</v>
      </c>
      <c r="Q935" s="84">
        <v>28.618977314233401</v>
      </c>
    </row>
    <row r="936" spans="1:17" x14ac:dyDescent="0.3">
      <c r="A936" s="39" t="s">
        <v>924</v>
      </c>
      <c r="B936" s="39" t="str">
        <f>INDEX('R0.1 Generation process mapping'!$B$9:$B$21,MATCH($C936,'R0.1 Generation process mapping'!$A$9:$A$21,0))</f>
        <v/>
      </c>
      <c r="C936" s="494" t="s">
        <v>300</v>
      </c>
      <c r="D936" s="39" t="s">
        <v>347</v>
      </c>
      <c r="E936" s="39" t="str">
        <f>INDEX('R0. Region mapping'!$C$9:$C$24,MATCH($D936,'R0. Region mapping'!$A$9:$A$24,0))</f>
        <v>EUR</v>
      </c>
      <c r="F936" s="84">
        <v>1.3070776255707801</v>
      </c>
      <c r="G936" s="84">
        <v>1.3070776255707801</v>
      </c>
      <c r="H936" s="84">
        <v>1.3070776255707801</v>
      </c>
      <c r="I936" s="84">
        <v>1.3070776255707801</v>
      </c>
      <c r="J936" s="84">
        <v>0.87138508371385304</v>
      </c>
      <c r="K936" s="84">
        <v>0.43569254185692702</v>
      </c>
      <c r="L936" s="84"/>
      <c r="M936" s="84"/>
      <c r="N936" s="84"/>
      <c r="O936" s="84"/>
      <c r="P936" s="84"/>
      <c r="Q936" s="84"/>
    </row>
    <row r="937" spans="1:17" x14ac:dyDescent="0.3">
      <c r="A937" s="39" t="s">
        <v>924</v>
      </c>
      <c r="B937" s="39" t="str">
        <f>INDEX('R0.1 Generation process mapping'!$B$9:$B$21,MATCH($C937,'R0.1 Generation process mapping'!$A$9:$A$21,0))</f>
        <v/>
      </c>
      <c r="C937" s="494" t="s">
        <v>300</v>
      </c>
      <c r="D937" s="39" t="s">
        <v>349</v>
      </c>
      <c r="E937" s="39" t="str">
        <f>INDEX('R0. Region mapping'!$C$9:$C$24,MATCH($D937,'R0. Region mapping'!$A$9:$A$24,0))</f>
        <v>ASI</v>
      </c>
      <c r="F937" s="84">
        <v>2.1621004566209998</v>
      </c>
      <c r="G937" s="84">
        <v>2.1621004566209998</v>
      </c>
      <c r="H937" s="84">
        <v>2.1621004566209998</v>
      </c>
      <c r="I937" s="84">
        <v>2.1621004566209998</v>
      </c>
      <c r="J937" s="84">
        <v>1.441400304414</v>
      </c>
      <c r="K937" s="84">
        <v>0.72070015220700001</v>
      </c>
      <c r="L937" s="84"/>
      <c r="M937" s="84"/>
      <c r="N937" s="84"/>
      <c r="O937" s="84"/>
      <c r="P937" s="84"/>
      <c r="Q937" s="84"/>
    </row>
    <row r="938" spans="1:17" x14ac:dyDescent="0.3">
      <c r="A938" s="39" t="s">
        <v>924</v>
      </c>
      <c r="B938" s="39" t="str">
        <f>INDEX('R0.1 Generation process mapping'!$B$9:$B$21,MATCH($C938,'R0.1 Generation process mapping'!$A$9:$A$21,0))</f>
        <v/>
      </c>
      <c r="C938" s="494" t="s">
        <v>300</v>
      </c>
      <c r="D938" s="39" t="s">
        <v>351</v>
      </c>
      <c r="E938" s="39" t="str">
        <f>INDEX('R0. Region mapping'!$C$9:$C$24,MATCH($D938,'R0. Region mapping'!$A$9:$A$24,0))</f>
        <v>ASI</v>
      </c>
      <c r="F938" s="84">
        <v>10.690068493150701</v>
      </c>
      <c r="G938" s="84">
        <v>10.690068493150701</v>
      </c>
      <c r="H938" s="84">
        <v>10.690068493150701</v>
      </c>
      <c r="I938" s="84">
        <v>10.690068493150701</v>
      </c>
      <c r="J938" s="84">
        <v>7.1267123287671303</v>
      </c>
      <c r="K938" s="84">
        <v>3.5633561643835701</v>
      </c>
      <c r="L938" s="84"/>
      <c r="M938" s="84"/>
      <c r="N938" s="84"/>
      <c r="O938" s="84"/>
      <c r="P938" s="84"/>
      <c r="Q938" s="84"/>
    </row>
    <row r="939" spans="1:17" x14ac:dyDescent="0.3">
      <c r="A939" s="39" t="s">
        <v>924</v>
      </c>
      <c r="B939" s="39" t="str">
        <f>INDEX('R0.1 Generation process mapping'!$B$9:$B$21,MATCH($C939,'R0.1 Generation process mapping'!$A$9:$A$21,0))</f>
        <v/>
      </c>
      <c r="C939" s="494" t="s">
        <v>300</v>
      </c>
      <c r="D939" s="39" t="s">
        <v>353</v>
      </c>
      <c r="E939" s="39" t="str">
        <f>INDEX('R0. Region mapping'!$C$9:$C$24,MATCH($D939,'R0. Region mapping'!$A$9:$A$24,0))</f>
        <v>ASI</v>
      </c>
      <c r="F939" s="84">
        <v>54.542808219178099</v>
      </c>
      <c r="G939" s="84">
        <v>54.542808219178099</v>
      </c>
      <c r="H939" s="84">
        <v>54.542808219178099</v>
      </c>
      <c r="I939" s="84">
        <v>55.260187554540856</v>
      </c>
      <c r="J939" s="84">
        <v>37.079251481481457</v>
      </c>
      <c r="K939" s="84">
        <v>18.89831540842216</v>
      </c>
      <c r="L939" s="84"/>
      <c r="M939" s="84"/>
      <c r="N939" s="84"/>
      <c r="O939" s="84"/>
      <c r="P939" s="84"/>
      <c r="Q939" s="84"/>
    </row>
    <row r="940" spans="1:17" x14ac:dyDescent="0.3">
      <c r="A940" s="39" t="s">
        <v>924</v>
      </c>
      <c r="B940" s="39" t="str">
        <f>INDEX('R0.1 Generation process mapping'!$B$9:$B$21,MATCH($C940,'R0.1 Generation process mapping'!$A$9:$A$21,0))</f>
        <v/>
      </c>
      <c r="C940" s="494" t="s">
        <v>300</v>
      </c>
      <c r="D940" s="39" t="s">
        <v>355</v>
      </c>
      <c r="E940" s="39" t="str">
        <f>INDEX('R0. Region mapping'!$C$9:$C$24,MATCH($D940,'R0. Region mapping'!$A$9:$A$24,0))</f>
        <v>AFR</v>
      </c>
      <c r="F940" s="84">
        <v>42.193185809624197</v>
      </c>
      <c r="G940" s="84">
        <v>72</v>
      </c>
      <c r="H940" s="84">
        <v>72</v>
      </c>
      <c r="I940" s="84">
        <v>72</v>
      </c>
      <c r="J940" s="84">
        <v>28.255360334503983</v>
      </c>
      <c r="K940" s="84">
        <v>16.673713019117308</v>
      </c>
      <c r="L940" s="84">
        <v>7.06701894385826</v>
      </c>
      <c r="M940" s="84">
        <v>7.6192840360991001</v>
      </c>
      <c r="N940" s="84">
        <v>7.3984366558124899</v>
      </c>
      <c r="O940" s="84">
        <v>4.3634236090835197</v>
      </c>
      <c r="P940" s="84"/>
      <c r="Q940" s="84"/>
    </row>
    <row r="941" spans="1:17" x14ac:dyDescent="0.3">
      <c r="A941" s="39" t="s">
        <v>924</v>
      </c>
      <c r="B941" s="39" t="str">
        <f>INDEX('R0.1 Generation process mapping'!$B$9:$B$21,MATCH($C941,'R0.1 Generation process mapping'!$A$9:$A$21,0))</f>
        <v/>
      </c>
      <c r="C941" s="494" t="s">
        <v>300</v>
      </c>
      <c r="D941" s="39" t="s">
        <v>357</v>
      </c>
      <c r="E941" s="39" t="str">
        <f>INDEX('R0. Region mapping'!$C$9:$C$24,MATCH($D941,'R0. Region mapping'!$A$9:$A$24,0))</f>
        <v>LAM</v>
      </c>
      <c r="F941" s="84">
        <v>11.6794140030441</v>
      </c>
      <c r="G941" s="84">
        <v>11.6794140030441</v>
      </c>
      <c r="H941" s="84">
        <v>11.6794140030441</v>
      </c>
      <c r="I941" s="84">
        <v>11.6794140030441</v>
      </c>
      <c r="J941" s="84">
        <v>7.7862760020293997</v>
      </c>
      <c r="K941" s="84">
        <v>3.8931380010146999</v>
      </c>
      <c r="L941" s="84"/>
      <c r="M941" s="84"/>
      <c r="N941" s="84"/>
      <c r="O941" s="84"/>
      <c r="P941" s="84"/>
      <c r="Q941" s="84"/>
    </row>
    <row r="942" spans="1:17" x14ac:dyDescent="0.3">
      <c r="A942" s="39" t="s">
        <v>924</v>
      </c>
      <c r="B942" s="39" t="str">
        <f>INDEX('R0.1 Generation process mapping'!$B$9:$B$21,MATCH($C942,'R0.1 Generation process mapping'!$A$9:$A$21,0))</f>
        <v/>
      </c>
      <c r="C942" s="494" t="s">
        <v>300</v>
      </c>
      <c r="D942" s="39" t="s">
        <v>359</v>
      </c>
      <c r="E942" s="39" t="str">
        <f>INDEX('R0. Region mapping'!$C$9:$C$24,MATCH($D942,'R0. Region mapping'!$A$9:$A$24,0))</f>
        <v>ASI</v>
      </c>
      <c r="F942" s="84">
        <v>25.965981735159801</v>
      </c>
      <c r="G942" s="84">
        <v>65</v>
      </c>
      <c r="H942" s="84">
        <v>65</v>
      </c>
      <c r="I942" s="84">
        <v>65</v>
      </c>
      <c r="J942" s="84">
        <v>17.310654490106501</v>
      </c>
      <c r="K942" s="84">
        <v>8.6553272450532699</v>
      </c>
      <c r="L942" s="84"/>
      <c r="M942" s="84"/>
      <c r="N942" s="84"/>
      <c r="O942" s="84"/>
      <c r="P942" s="84"/>
      <c r="Q942" s="84"/>
    </row>
    <row r="943" spans="1:17" x14ac:dyDescent="0.3">
      <c r="A943" s="39" t="s">
        <v>924</v>
      </c>
      <c r="B943" s="39" t="str">
        <f>INDEX('R0.1 Generation process mapping'!$B$9:$B$21,MATCH($C943,'R0.1 Generation process mapping'!$A$9:$A$21,0))</f>
        <v/>
      </c>
      <c r="C943" s="494" t="s">
        <v>300</v>
      </c>
      <c r="D943" s="39" t="s">
        <v>361</v>
      </c>
      <c r="E943" s="39" t="str">
        <f>INDEX('R0. Region mapping'!$C$9:$C$24,MATCH($D943,'R0. Region mapping'!$A$9:$A$24,0))</f>
        <v>ASI</v>
      </c>
      <c r="F943" s="84">
        <v>9.9372146118721396</v>
      </c>
      <c r="G943" s="84">
        <v>9.9372146118721396</v>
      </c>
      <c r="H943" s="84">
        <v>9.9372146118721396</v>
      </c>
      <c r="I943" s="84">
        <v>9.9372146118721396</v>
      </c>
      <c r="J943" s="84">
        <v>6.6248097412480904</v>
      </c>
      <c r="K943" s="84">
        <v>3.4374604469552432</v>
      </c>
      <c r="L943" s="84">
        <v>0.1499063639354713</v>
      </c>
      <c r="M943" s="84">
        <v>0.1499063639354713</v>
      </c>
      <c r="N943" s="84"/>
      <c r="O943" s="84"/>
      <c r="P943" s="84"/>
      <c r="Q943" s="84"/>
    </row>
    <row r="944" spans="1:17" x14ac:dyDescent="0.3">
      <c r="A944" s="39" t="s">
        <v>924</v>
      </c>
      <c r="B944" s="39" t="str">
        <f>INDEX('R0.1 Generation process mapping'!$B$9:$B$21,MATCH($C944,'R0.1 Generation process mapping'!$A$9:$A$21,0))</f>
        <v/>
      </c>
      <c r="C944" s="494" t="s">
        <v>300</v>
      </c>
      <c r="D944" s="39" t="s">
        <v>363</v>
      </c>
      <c r="E944" s="39" t="str">
        <f>INDEX('R0. Region mapping'!$C$9:$C$24,MATCH($D944,'R0. Region mapping'!$A$9:$A$24,0))</f>
        <v>NAM</v>
      </c>
      <c r="F944" s="84">
        <v>66.615867579908695</v>
      </c>
      <c r="G944" s="84">
        <v>67.023201001512106</v>
      </c>
      <c r="H944" s="84">
        <v>67.458606190932827</v>
      </c>
      <c r="I944" s="84">
        <v>67.458606190932827</v>
      </c>
      <c r="J944" s="84">
        <v>49.581185620366426</v>
      </c>
      <c r="K944" s="84">
        <v>32.486665884189698</v>
      </c>
      <c r="L944" s="84">
        <v>5.7180482622863504</v>
      </c>
      <c r="M944" s="84"/>
      <c r="N944" s="84"/>
      <c r="O944" s="84"/>
      <c r="P944" s="84"/>
      <c r="Q944" s="84"/>
    </row>
    <row r="945" spans="1:17" x14ac:dyDescent="0.3">
      <c r="A945" s="39" t="s">
        <v>924</v>
      </c>
      <c r="B945" s="39" t="str">
        <f>INDEX('R0.1 Generation process mapping'!$B$9:$B$21,MATCH($C945,'R0.1 Generation process mapping'!$A$9:$A$21,0))</f>
        <v/>
      </c>
      <c r="C945" s="494" t="s">
        <v>300</v>
      </c>
      <c r="D945" s="39" t="s">
        <v>365</v>
      </c>
      <c r="E945" s="39" t="str">
        <f>INDEX('R0. Region mapping'!$C$9:$C$24,MATCH($D945,'R0. Region mapping'!$A$9:$A$24,0))</f>
        <v>EUR</v>
      </c>
      <c r="F945" s="84">
        <v>44.902397260274</v>
      </c>
      <c r="G945" s="84">
        <v>44.902397260274</v>
      </c>
      <c r="H945" s="84">
        <v>65</v>
      </c>
      <c r="I945" s="84">
        <v>65</v>
      </c>
      <c r="J945" s="84">
        <v>39.16408859087754</v>
      </c>
      <c r="K945" s="84">
        <v>14.967465753424699</v>
      </c>
      <c r="L945" s="84"/>
      <c r="M945" s="84"/>
      <c r="N945" s="84"/>
      <c r="O945" s="84"/>
      <c r="P945" s="84"/>
      <c r="Q945" s="84"/>
    </row>
    <row r="946" spans="1:17" x14ac:dyDescent="0.3">
      <c r="A946" s="39" t="s">
        <v>924</v>
      </c>
      <c r="B946" s="39" t="str">
        <f>INDEX('R0.1 Generation process mapping'!$B$9:$B$21,MATCH($C946,'R0.1 Generation process mapping'!$A$9:$A$21,0))</f>
        <v>POWGEN - REN</v>
      </c>
      <c r="C946" s="494" t="s">
        <v>288</v>
      </c>
      <c r="D946" s="39" t="s">
        <v>258</v>
      </c>
      <c r="E946" s="39" t="str">
        <f>INDEX('R0. Region mapping'!$C$9:$C$24,MATCH($D946,'R0. Region mapping'!$A$9:$A$24,0))</f>
        <v>AFR</v>
      </c>
      <c r="F946" s="84">
        <v>0.30422374429223698</v>
      </c>
      <c r="G946" s="84">
        <v>0.30422374429223698</v>
      </c>
      <c r="H946" s="84">
        <v>0.30422374429223698</v>
      </c>
      <c r="I946" s="84">
        <v>0.30382374429223702</v>
      </c>
      <c r="J946" s="84">
        <v>1.4608285993905701</v>
      </c>
      <c r="K946" s="84">
        <v>7.0223523833713042</v>
      </c>
      <c r="L946" s="84">
        <v>33.7556427956699</v>
      </c>
      <c r="M946" s="84">
        <v>162.25798208743231</v>
      </c>
      <c r="N946" s="84">
        <v>536.583390172843</v>
      </c>
      <c r="O946" s="84">
        <v>862.12061763385395</v>
      </c>
      <c r="P946" s="84">
        <v>1332.409277996845</v>
      </c>
      <c r="Q946" s="84">
        <v>1873.6819720143151</v>
      </c>
    </row>
    <row r="947" spans="1:17" x14ac:dyDescent="0.3">
      <c r="A947" s="39" t="s">
        <v>924</v>
      </c>
      <c r="B947" s="39" t="str">
        <f>INDEX('R0.1 Generation process mapping'!$B$9:$B$21,MATCH($C947,'R0.1 Generation process mapping'!$A$9:$A$21,0))</f>
        <v>POWGEN - REN</v>
      </c>
      <c r="C947" s="494" t="s">
        <v>288</v>
      </c>
      <c r="D947" s="39" t="s">
        <v>261</v>
      </c>
      <c r="E947" s="39" t="str">
        <f>INDEX('R0. Region mapping'!$C$9:$C$24,MATCH($D947,'R0. Region mapping'!$A$9:$A$24,0))</f>
        <v>AUS</v>
      </c>
      <c r="F947" s="84">
        <v>6.2785388127853904E-3</v>
      </c>
      <c r="G947" s="84">
        <v>6.2785388127853904E-3</v>
      </c>
      <c r="H947" s="84">
        <v>2.9999999999999978</v>
      </c>
      <c r="I947" s="84">
        <v>2.9996000000000032</v>
      </c>
      <c r="J947" s="84">
        <v>7.0403062959526688</v>
      </c>
      <c r="K947" s="84">
        <v>33.841944172364094</v>
      </c>
      <c r="L947" s="84">
        <v>98.860117470065305</v>
      </c>
      <c r="M947" s="84">
        <v>102.0959986119815</v>
      </c>
      <c r="N947" s="84">
        <v>117.23247603209509</v>
      </c>
      <c r="O947" s="84">
        <v>117.23207603209511</v>
      </c>
      <c r="P947" s="84">
        <v>117.23167603209509</v>
      </c>
      <c r="Q947" s="84">
        <v>117.2312760320951</v>
      </c>
    </row>
    <row r="948" spans="1:17" x14ac:dyDescent="0.3">
      <c r="A948" s="39" t="s">
        <v>924</v>
      </c>
      <c r="B948" s="39" t="str">
        <f>INDEX('R0.1 Generation process mapping'!$B$9:$B$21,MATCH($C948,'R0.1 Generation process mapping'!$A$9:$A$21,0))</f>
        <v>POWGEN - REN</v>
      </c>
      <c r="C948" s="494" t="s">
        <v>288</v>
      </c>
      <c r="D948" s="39" t="s">
        <v>341</v>
      </c>
      <c r="E948" s="39" t="str">
        <f>INDEX('R0. Region mapping'!$C$9:$C$24,MATCH($D948,'R0. Region mapping'!$A$9:$A$24,0))</f>
        <v>NAM</v>
      </c>
      <c r="F948" s="84">
        <v>9.7031963470319595E-3</v>
      </c>
      <c r="G948" s="84">
        <v>9.7031963470319612E-3</v>
      </c>
      <c r="H948" s="84">
        <v>9.7031963470319595E-3</v>
      </c>
      <c r="I948" s="84">
        <v>3.4825129350364996</v>
      </c>
      <c r="J948" s="84">
        <v>5.7854641352234459</v>
      </c>
      <c r="K948" s="84">
        <v>27.810133250149537</v>
      </c>
      <c r="L948" s="84">
        <v>133.67893801549931</v>
      </c>
      <c r="M948" s="84">
        <v>197.45009190879361</v>
      </c>
      <c r="N948" s="84">
        <v>219.527599168591</v>
      </c>
      <c r="O948" s="84">
        <v>226.9282902458331</v>
      </c>
      <c r="P948" s="84">
        <v>226.92789024583323</v>
      </c>
      <c r="Q948" s="84">
        <v>239.76901034456802</v>
      </c>
    </row>
    <row r="949" spans="1:17" x14ac:dyDescent="0.3">
      <c r="A949" s="39" t="s">
        <v>924</v>
      </c>
      <c r="B949" s="39" t="str">
        <f>INDEX('R0.1 Generation process mapping'!$B$9:$B$21,MATCH($C949,'R0.1 Generation process mapping'!$A$9:$A$21,0))</f>
        <v>POWGEN - REN</v>
      </c>
      <c r="C949" s="494" t="s">
        <v>288</v>
      </c>
      <c r="D949" s="39" t="s">
        <v>343</v>
      </c>
      <c r="E949" s="39" t="str">
        <f>INDEX('R0. Region mapping'!$C$9:$C$24,MATCH($D949,'R0. Region mapping'!$A$9:$A$24,0))</f>
        <v>ASI</v>
      </c>
      <c r="F949" s="84"/>
      <c r="G949" s="84">
        <v>0.22</v>
      </c>
      <c r="H949" s="84">
        <v>7</v>
      </c>
      <c r="I949" s="84">
        <v>28.012588913277799</v>
      </c>
      <c r="J949" s="84">
        <v>55.509048157799995</v>
      </c>
      <c r="K949" s="84">
        <v>266.82286854486847</v>
      </c>
      <c r="L949" s="84">
        <v>588.01400005297296</v>
      </c>
      <c r="M949" s="84">
        <v>1459.6818216954998</v>
      </c>
      <c r="N949" s="84">
        <v>1969.4026340428361</v>
      </c>
      <c r="O949" s="84">
        <v>1969.402234042833</v>
      </c>
      <c r="P949" s="84">
        <v>2287.834757541099</v>
      </c>
      <c r="Q949" s="84">
        <v>3347.9621695900551</v>
      </c>
    </row>
    <row r="950" spans="1:17" x14ac:dyDescent="0.3">
      <c r="A950" s="39" t="s">
        <v>924</v>
      </c>
      <c r="B950" s="39" t="str">
        <f>INDEX('R0.1 Generation process mapping'!$B$9:$B$21,MATCH($C950,'R0.1 Generation process mapping'!$A$9:$A$21,0))</f>
        <v>POWGEN - REN</v>
      </c>
      <c r="C950" s="494" t="s">
        <v>288</v>
      </c>
      <c r="D950" s="39" t="s">
        <v>345</v>
      </c>
      <c r="E950" s="39" t="str">
        <f>INDEX('R0. Region mapping'!$C$9:$C$24,MATCH($D950,'R0. Region mapping'!$A$9:$A$24,0))</f>
        <v>LAM</v>
      </c>
      <c r="F950" s="84"/>
      <c r="G950" s="84"/>
      <c r="H950" s="84">
        <v>5.6260603980782399E-2</v>
      </c>
      <c r="I950" s="84">
        <v>5.6260603980782399E-2</v>
      </c>
      <c r="J950" s="84">
        <v>0.27083506841088251</v>
      </c>
      <c r="K950" s="84">
        <v>1.3022576956404901</v>
      </c>
      <c r="L950" s="84">
        <v>6.2601292615171804</v>
      </c>
      <c r="M950" s="84">
        <v>30.091767054602801</v>
      </c>
      <c r="N950" s="84">
        <v>90.841148659165299</v>
      </c>
      <c r="O950" s="84">
        <v>159.71330290966901</v>
      </c>
      <c r="P950" s="84">
        <v>226.93350257071199</v>
      </c>
      <c r="Q950" s="84">
        <v>410.88767749880901</v>
      </c>
    </row>
    <row r="951" spans="1:17" x14ac:dyDescent="0.3">
      <c r="A951" s="39" t="s">
        <v>924</v>
      </c>
      <c r="B951" s="39" t="str">
        <f>INDEX('R0.1 Generation process mapping'!$B$9:$B$21,MATCH($C951,'R0.1 Generation process mapping'!$A$9:$A$21,0))</f>
        <v>POWGEN - REN</v>
      </c>
      <c r="C951" s="494" t="s">
        <v>288</v>
      </c>
      <c r="D951" s="39" t="s">
        <v>347</v>
      </c>
      <c r="E951" s="39" t="str">
        <f>INDEX('R0. Region mapping'!$C$9:$C$24,MATCH($D951,'R0. Region mapping'!$A$9:$A$24,0))</f>
        <v>EUR</v>
      </c>
      <c r="F951" s="84"/>
      <c r="G951" s="84"/>
      <c r="H951" s="84">
        <v>2</v>
      </c>
      <c r="I951" s="84">
        <v>6.8985707277525901</v>
      </c>
      <c r="J951" s="84">
        <v>6.8977707265525909</v>
      </c>
      <c r="K951" s="84">
        <v>21.941219614697069</v>
      </c>
      <c r="L951" s="84">
        <v>57.892165048021795</v>
      </c>
      <c r="M951" s="84">
        <v>132.07296959156201</v>
      </c>
      <c r="N951" s="84">
        <v>239.4152279395945</v>
      </c>
      <c r="O951" s="84">
        <v>260.99757276934128</v>
      </c>
      <c r="P951" s="84">
        <v>260.9971727693412</v>
      </c>
      <c r="Q951" s="84">
        <v>260.99677276934102</v>
      </c>
    </row>
    <row r="952" spans="1:17" x14ac:dyDescent="0.3">
      <c r="A952" s="39" t="s">
        <v>924</v>
      </c>
      <c r="B952" s="39" t="str">
        <f>INDEX('R0.1 Generation process mapping'!$B$9:$B$21,MATCH($C952,'R0.1 Generation process mapping'!$A$9:$A$21,0))</f>
        <v>POWGEN - REN</v>
      </c>
      <c r="C952" s="494" t="s">
        <v>288</v>
      </c>
      <c r="D952" s="39" t="s">
        <v>349</v>
      </c>
      <c r="E952" s="39" t="str">
        <f>INDEX('R0. Region mapping'!$C$9:$C$24,MATCH($D952,'R0. Region mapping'!$A$9:$A$24,0))</f>
        <v>ASI</v>
      </c>
      <c r="F952" s="84"/>
      <c r="G952" s="84"/>
      <c r="H952" s="84"/>
      <c r="I952" s="84"/>
      <c r="J952" s="84">
        <v>4.0000000000000002E-4</v>
      </c>
      <c r="K952" s="84">
        <v>2.3227313556979101E-3</v>
      </c>
      <c r="L952" s="84">
        <v>1.15649710211578E-2</v>
      </c>
      <c r="M952" s="84">
        <v>5.5990831025294403E-2</v>
      </c>
      <c r="N952" s="84">
        <v>5.5590831025294357E-2</v>
      </c>
      <c r="O952" s="84">
        <v>147.39743980735037</v>
      </c>
      <c r="P952" s="84">
        <v>147.39703980735038</v>
      </c>
      <c r="Q952" s="84">
        <v>147.39663980735105</v>
      </c>
    </row>
    <row r="953" spans="1:17" x14ac:dyDescent="0.3">
      <c r="A953" s="39" t="s">
        <v>924</v>
      </c>
      <c r="B953" s="39" t="str">
        <f>INDEX('R0.1 Generation process mapping'!$B$9:$B$21,MATCH($C953,'R0.1 Generation process mapping'!$A$9:$A$21,0))</f>
        <v>POWGEN - REN</v>
      </c>
      <c r="C953" s="494" t="s">
        <v>288</v>
      </c>
      <c r="D953" s="39" t="s">
        <v>351</v>
      </c>
      <c r="E953" s="39" t="str">
        <f>INDEX('R0. Region mapping'!$C$9:$C$24,MATCH($D953,'R0. Region mapping'!$A$9:$A$24,0))</f>
        <v>ASI</v>
      </c>
      <c r="F953" s="84"/>
      <c r="G953" s="84">
        <v>0.14000000000000001</v>
      </c>
      <c r="H953" s="84">
        <v>0.32831530542210002</v>
      </c>
      <c r="I953" s="84">
        <v>4.9995849999999997</v>
      </c>
      <c r="J953" s="84">
        <v>7.8249051889789296</v>
      </c>
      <c r="K953" s="84">
        <v>37.613376405532769</v>
      </c>
      <c r="L953" s="84">
        <v>180.80144552146501</v>
      </c>
      <c r="M953" s="84">
        <v>220.74465717820701</v>
      </c>
      <c r="N953" s="84">
        <v>358.18714217631447</v>
      </c>
      <c r="O953" s="84">
        <v>714.46848206445304</v>
      </c>
      <c r="P953" s="84">
        <v>947.91779872637494</v>
      </c>
      <c r="Q953" s="84">
        <v>1785.6332470135851</v>
      </c>
    </row>
    <row r="954" spans="1:17" x14ac:dyDescent="0.3">
      <c r="A954" s="39" t="s">
        <v>924</v>
      </c>
      <c r="B954" s="39" t="str">
        <f>INDEX('R0.1 Generation process mapping'!$B$9:$B$21,MATCH($C954,'R0.1 Generation process mapping'!$A$9:$A$21,0))</f>
        <v>POWGEN - REN</v>
      </c>
      <c r="C954" s="494" t="s">
        <v>288</v>
      </c>
      <c r="D954" s="39" t="s">
        <v>353</v>
      </c>
      <c r="E954" s="39" t="str">
        <f>INDEX('R0. Region mapping'!$C$9:$C$24,MATCH($D954,'R0. Region mapping'!$A$9:$A$24,0))</f>
        <v>ASI</v>
      </c>
      <c r="F954" s="84"/>
      <c r="G954" s="84">
        <v>2.15</v>
      </c>
      <c r="H954" s="84">
        <v>7</v>
      </c>
      <c r="I954" s="84">
        <v>7</v>
      </c>
      <c r="J954" s="84">
        <v>33.648198724713481</v>
      </c>
      <c r="K954" s="84">
        <v>161.74151687690329</v>
      </c>
      <c r="L954" s="84">
        <v>161.74111687690291</v>
      </c>
      <c r="M954" s="84">
        <v>164.77993503933089</v>
      </c>
      <c r="N954" s="84">
        <v>164.77953503933111</v>
      </c>
      <c r="O954" s="84">
        <v>164.7791350393309</v>
      </c>
      <c r="P954" s="84">
        <v>164.77873503933091</v>
      </c>
      <c r="Q954" s="84">
        <v>164.7783350393311</v>
      </c>
    </row>
    <row r="955" spans="1:17" x14ac:dyDescent="0.3">
      <c r="A955" s="39" t="s">
        <v>924</v>
      </c>
      <c r="B955" s="39" t="str">
        <f>INDEX('R0.1 Generation process mapping'!$B$9:$B$21,MATCH($C955,'R0.1 Generation process mapping'!$A$9:$A$21,0))</f>
        <v>POWGEN - REN</v>
      </c>
      <c r="C955" s="494" t="s">
        <v>288</v>
      </c>
      <c r="D955" s="39" t="s">
        <v>355</v>
      </c>
      <c r="E955" s="39" t="str">
        <f>INDEX('R0. Region mapping'!$C$9:$C$24,MATCH($D955,'R0. Region mapping'!$A$9:$A$24,0))</f>
        <v>AFR</v>
      </c>
      <c r="F955" s="84">
        <v>5.7077625570776296E-4</v>
      </c>
      <c r="G955" s="84">
        <v>5.7077625570776263E-4</v>
      </c>
      <c r="H955" s="84">
        <v>0.11252120796156452</v>
      </c>
      <c r="I955" s="84">
        <v>0.11244162473558139</v>
      </c>
      <c r="J955" s="84">
        <v>0.54088759391180319</v>
      </c>
      <c r="K955" s="84">
        <v>2.6003538418055627</v>
      </c>
      <c r="L955" s="84">
        <v>12.4998546688727</v>
      </c>
      <c r="M955" s="84">
        <v>60.085056283771301</v>
      </c>
      <c r="N955" s="84">
        <v>570.34574863905709</v>
      </c>
      <c r="O955" s="84">
        <v>627.83916478842707</v>
      </c>
      <c r="P955" s="84">
        <v>897.56581357331697</v>
      </c>
      <c r="Q955" s="84">
        <v>1088.744531637208</v>
      </c>
    </row>
    <row r="956" spans="1:17" x14ac:dyDescent="0.3">
      <c r="A956" s="39" t="s">
        <v>924</v>
      </c>
      <c r="B956" s="39" t="str">
        <f>INDEX('R0.1 Generation process mapping'!$B$9:$B$21,MATCH($C956,'R0.1 Generation process mapping'!$A$9:$A$21,0))</f>
        <v>POWGEN - REN</v>
      </c>
      <c r="C956" s="494" t="s">
        <v>288</v>
      </c>
      <c r="D956" s="39" t="s">
        <v>357</v>
      </c>
      <c r="E956" s="39" t="str">
        <f>INDEX('R0. Region mapping'!$C$9:$C$24,MATCH($D956,'R0. Region mapping'!$A$9:$A$24,0))</f>
        <v>LAM</v>
      </c>
      <c r="F956" s="84"/>
      <c r="G956" s="84"/>
      <c r="H956" s="84">
        <v>5.6260603980782399E-2</v>
      </c>
      <c r="I956" s="84">
        <v>5.6260603980782399E-2</v>
      </c>
      <c r="J956" s="84">
        <v>5.5460602780782402E-2</v>
      </c>
      <c r="K956" s="84">
        <v>5.5060602780782397E-2</v>
      </c>
      <c r="L956" s="84">
        <v>5.46606027807824E-2</v>
      </c>
      <c r="M956" s="84">
        <v>5.4260602780782402E-2</v>
      </c>
      <c r="N956" s="84">
        <v>5.3860602780782502E-2</v>
      </c>
      <c r="O956" s="84">
        <v>5.3460602780782504E-2</v>
      </c>
      <c r="P956" s="84">
        <v>5.30606027807825E-2</v>
      </c>
      <c r="Q956" s="84">
        <v>5.2660602780782495E-2</v>
      </c>
    </row>
    <row r="957" spans="1:17" x14ac:dyDescent="0.3">
      <c r="A957" s="39" t="s">
        <v>924</v>
      </c>
      <c r="B957" s="39" t="str">
        <f>INDEX('R0.1 Generation process mapping'!$B$9:$B$21,MATCH($C957,'R0.1 Generation process mapping'!$A$9:$A$21,0))</f>
        <v>POWGEN - REN</v>
      </c>
      <c r="C957" s="494" t="s">
        <v>288</v>
      </c>
      <c r="D957" s="39" t="s">
        <v>359</v>
      </c>
      <c r="E957" s="39" t="str">
        <f>INDEX('R0. Region mapping'!$C$9:$C$24,MATCH($D957,'R0. Region mapping'!$A$9:$A$24,0))</f>
        <v>ASI</v>
      </c>
      <c r="F957" s="84"/>
      <c r="G957" s="84"/>
      <c r="H957" s="84"/>
      <c r="I957" s="84"/>
      <c r="J957" s="84">
        <v>4.0000000000000002E-4</v>
      </c>
      <c r="K957" s="84">
        <v>2.3227313556979101E-3</v>
      </c>
      <c r="L957" s="84">
        <v>1.15649710211578E-2</v>
      </c>
      <c r="M957" s="84">
        <v>5.5990831025294403E-2</v>
      </c>
      <c r="N957" s="84">
        <v>694.803659538798</v>
      </c>
      <c r="O957" s="84">
        <v>771.80839510102203</v>
      </c>
      <c r="P957" s="84">
        <v>884.39790035563897</v>
      </c>
      <c r="Q957" s="84">
        <v>1129.693058844488</v>
      </c>
    </row>
    <row r="958" spans="1:17" x14ac:dyDescent="0.3">
      <c r="A958" s="39" t="s">
        <v>924</v>
      </c>
      <c r="B958" s="39" t="str">
        <f>INDEX('R0.1 Generation process mapping'!$B$9:$B$21,MATCH($C958,'R0.1 Generation process mapping'!$A$9:$A$21,0))</f>
        <v>POWGEN - REN</v>
      </c>
      <c r="C958" s="494" t="s">
        <v>288</v>
      </c>
      <c r="D958" s="39" t="s">
        <v>361</v>
      </c>
      <c r="E958" s="39" t="str">
        <f>INDEX('R0. Region mapping'!$C$9:$C$24,MATCH($D958,'R0. Region mapping'!$A$9:$A$24,0))</f>
        <v>ASI</v>
      </c>
      <c r="F958" s="84">
        <v>5.7077625570776296E-4</v>
      </c>
      <c r="G958" s="84">
        <v>0.44999999999999996</v>
      </c>
      <c r="H958" s="84">
        <v>0.69362388469457847</v>
      </c>
      <c r="I958" s="84">
        <v>0.69354430146859536</v>
      </c>
      <c r="J958" s="84">
        <v>1.9929397175675463</v>
      </c>
      <c r="K958" s="84">
        <v>9.5801192124571521</v>
      </c>
      <c r="L958" s="84">
        <v>46.050389002788421</v>
      </c>
      <c r="M958" s="84">
        <v>88.077086105481314</v>
      </c>
      <c r="N958" s="84">
        <v>160.41352893134282</v>
      </c>
      <c r="O958" s="84">
        <v>160.41312893134273</v>
      </c>
      <c r="P958" s="84">
        <v>160.4127289313426</v>
      </c>
      <c r="Q958" s="84">
        <v>160.4123289313425</v>
      </c>
    </row>
    <row r="959" spans="1:17" x14ac:dyDescent="0.3">
      <c r="A959" s="39" t="s">
        <v>924</v>
      </c>
      <c r="B959" s="39" t="str">
        <f>INDEX('R0.1 Generation process mapping'!$B$9:$B$21,MATCH($C959,'R0.1 Generation process mapping'!$A$9:$A$21,0))</f>
        <v>POWGEN - REN</v>
      </c>
      <c r="C959" s="494" t="s">
        <v>288</v>
      </c>
      <c r="D959" s="39" t="s">
        <v>363</v>
      </c>
      <c r="E959" s="39" t="str">
        <f>INDEX('R0. Region mapping'!$C$9:$C$24,MATCH($D959,'R0. Region mapping'!$A$9:$A$24,0))</f>
        <v>NAM</v>
      </c>
      <c r="F959" s="84">
        <v>0.24931506849315099</v>
      </c>
      <c r="G959" s="84">
        <v>1.1499999999999999</v>
      </c>
      <c r="H959" s="84">
        <v>7.9999999999999973</v>
      </c>
      <c r="I959" s="84">
        <v>9.999569999999995</v>
      </c>
      <c r="J959" s="84">
        <v>31.31434241944352</v>
      </c>
      <c r="K959" s="84">
        <v>150.52307013231317</v>
      </c>
      <c r="L959" s="84">
        <v>723.53896674828798</v>
      </c>
      <c r="M959" s="84">
        <v>1018.7157398635779</v>
      </c>
      <c r="N959" s="84">
        <v>1158.7528066027519</v>
      </c>
      <c r="O959" s="84">
        <v>1158.752406602752</v>
      </c>
      <c r="P959" s="84">
        <v>1158.7520066027519</v>
      </c>
      <c r="Q959" s="84">
        <v>1158.751606602752</v>
      </c>
    </row>
    <row r="960" spans="1:17" x14ac:dyDescent="0.3">
      <c r="A960" s="39" t="s">
        <v>924</v>
      </c>
      <c r="B960" s="39" t="str">
        <f>INDEX('R0.1 Generation process mapping'!$B$9:$B$21,MATCH($C960,'R0.1 Generation process mapping'!$A$9:$A$21,0))</f>
        <v>POWGEN - REN</v>
      </c>
      <c r="C960" s="494" t="s">
        <v>288</v>
      </c>
      <c r="D960" s="39" t="s">
        <v>365</v>
      </c>
      <c r="E960" s="39" t="str">
        <f>INDEX('R0. Region mapping'!$C$9:$C$24,MATCH($D960,'R0. Region mapping'!$A$9:$A$24,0))</f>
        <v>EUR</v>
      </c>
      <c r="F960" s="84">
        <v>0.75811872146118697</v>
      </c>
      <c r="G960" s="84">
        <v>9.5</v>
      </c>
      <c r="H960" s="84">
        <v>68</v>
      </c>
      <c r="I960" s="84">
        <v>81.723762805050171</v>
      </c>
      <c r="J960" s="84">
        <v>166.77440887821376</v>
      </c>
      <c r="K960" s="84">
        <v>500.83375762712643</v>
      </c>
      <c r="L960" s="84">
        <v>648.42987936371298</v>
      </c>
      <c r="M960" s="84">
        <v>889.839335612946</v>
      </c>
      <c r="N960" s="84">
        <v>889.83893561294701</v>
      </c>
      <c r="O960" s="84">
        <v>889.838535612947</v>
      </c>
      <c r="P960" s="84">
        <v>889.83813561294699</v>
      </c>
      <c r="Q960" s="84">
        <v>889.83773561294697</v>
      </c>
    </row>
    <row r="961" spans="1:17" x14ac:dyDescent="0.3">
      <c r="A961" s="39" t="s">
        <v>924</v>
      </c>
      <c r="B961" s="39" t="str">
        <f>INDEX('R0.1 Generation process mapping'!$B$9:$B$21,MATCH($C961,'R0.1 Generation process mapping'!$A$9:$A$21,0))</f>
        <v>POWGEN - REN</v>
      </c>
      <c r="C961" s="494" t="s">
        <v>291</v>
      </c>
      <c r="D961" s="39" t="s">
        <v>261</v>
      </c>
      <c r="E961" s="39" t="str">
        <f>INDEX('R0. Region mapping'!$C$9:$C$24,MATCH($D961,'R0. Region mapping'!$A$9:$A$24,0))</f>
        <v>AUS</v>
      </c>
      <c r="F961" s="84"/>
      <c r="G961" s="84"/>
      <c r="H961" s="84"/>
      <c r="I961" s="84">
        <v>1.599994E-3</v>
      </c>
      <c r="J961" s="84">
        <v>1.599994E-3</v>
      </c>
      <c r="K961" s="84">
        <v>1.199994E-3</v>
      </c>
      <c r="L961" s="84">
        <v>7.9999400000000005E-4</v>
      </c>
      <c r="M961" s="84">
        <v>6.6692693552445595E-4</v>
      </c>
      <c r="N961" s="84">
        <v>2.78715223802043E-4</v>
      </c>
      <c r="O961" s="84"/>
      <c r="P961" s="84"/>
      <c r="Q961" s="84"/>
    </row>
    <row r="962" spans="1:17" x14ac:dyDescent="0.3">
      <c r="A962" s="39" t="s">
        <v>924</v>
      </c>
      <c r="B962" s="39" t="str">
        <f>INDEX('R0.1 Generation process mapping'!$B$9:$B$21,MATCH($C962,'R0.1 Generation process mapping'!$A$9:$A$21,0))</f>
        <v>POWGEN - REN</v>
      </c>
      <c r="C962" s="494" t="s">
        <v>291</v>
      </c>
      <c r="D962" s="39" t="s">
        <v>343</v>
      </c>
      <c r="E962" s="39" t="str">
        <f>INDEX('R0. Region mapping'!$C$9:$C$24,MATCH($D962,'R0. Region mapping'!$A$9:$A$24,0))</f>
        <v>ASI</v>
      </c>
      <c r="F962" s="84"/>
      <c r="G962" s="84"/>
      <c r="H962" s="84"/>
      <c r="I962" s="84">
        <v>4.9599850000000001E-2</v>
      </c>
      <c r="J962" s="84">
        <v>4.9599850000000001E-2</v>
      </c>
      <c r="K962" s="84">
        <v>4.9199850000000003E-2</v>
      </c>
      <c r="L962" s="84">
        <v>4.8799849999999999E-2</v>
      </c>
      <c r="M962" s="84">
        <v>4.8399850000000001E-2</v>
      </c>
      <c r="N962" s="84">
        <v>4.7999849999999997E-2</v>
      </c>
      <c r="O962" s="84">
        <v>4.7599849999999999E-2</v>
      </c>
      <c r="P962" s="84">
        <v>4.7199850000000002E-2</v>
      </c>
      <c r="Q962" s="84">
        <v>4.6799849999999997E-2</v>
      </c>
    </row>
    <row r="963" spans="1:17" x14ac:dyDescent="0.3">
      <c r="A963" s="39" t="s">
        <v>924</v>
      </c>
      <c r="B963" s="39" t="str">
        <f>INDEX('R0.1 Generation process mapping'!$B$9:$B$21,MATCH($C963,'R0.1 Generation process mapping'!$A$9:$A$21,0))</f>
        <v>POWGEN - REN</v>
      </c>
      <c r="C963" s="494" t="s">
        <v>291</v>
      </c>
      <c r="D963" s="39" t="s">
        <v>347</v>
      </c>
      <c r="E963" s="39" t="str">
        <f>INDEX('R0. Region mapping'!$C$9:$C$24,MATCH($D963,'R0. Region mapping'!$A$9:$A$24,0))</f>
        <v>EUR</v>
      </c>
      <c r="F963" s="84">
        <v>11.1111111111111</v>
      </c>
      <c r="G963" s="84">
        <v>11.1111111111111</v>
      </c>
      <c r="H963" s="84">
        <v>11.1111111111111</v>
      </c>
      <c r="I963" s="84">
        <v>11.110711111111099</v>
      </c>
      <c r="J963" s="84">
        <v>11.109911109911099</v>
      </c>
      <c r="K963" s="84">
        <v>11.1095111099111</v>
      </c>
      <c r="L963" s="84">
        <v>11.109111109911099</v>
      </c>
      <c r="M963" s="84">
        <v>11.1087111099111</v>
      </c>
      <c r="N963" s="84">
        <v>11.108311109911099</v>
      </c>
      <c r="O963" s="84">
        <v>11.1079111099111</v>
      </c>
      <c r="P963" s="84">
        <v>11.107511109911099</v>
      </c>
      <c r="Q963" s="84">
        <v>11.1071111099111</v>
      </c>
    </row>
    <row r="964" spans="1:17" x14ac:dyDescent="0.3">
      <c r="A964" s="39" t="s">
        <v>924</v>
      </c>
      <c r="B964" s="39" t="str">
        <f>INDEX('R0.1 Generation process mapping'!$B$9:$B$21,MATCH($C964,'R0.1 Generation process mapping'!$A$9:$A$21,0))</f>
        <v>POWGEN - REN</v>
      </c>
      <c r="C964" s="494" t="s">
        <v>291</v>
      </c>
      <c r="D964" s="39" t="s">
        <v>363</v>
      </c>
      <c r="E964" s="39" t="str">
        <f>INDEX('R0. Region mapping'!$C$9:$C$24,MATCH($D964,'R0. Region mapping'!$A$9:$A$24,0))</f>
        <v>NAM</v>
      </c>
      <c r="F964" s="84">
        <v>0.1</v>
      </c>
      <c r="G964" s="84">
        <v>9.9999999999999978E-2</v>
      </c>
      <c r="H964" s="84">
        <v>0.1</v>
      </c>
      <c r="I964" s="84">
        <v>9.9599999999999994E-2</v>
      </c>
      <c r="J964" s="84">
        <v>9.8799998800000011E-2</v>
      </c>
      <c r="K964" s="84">
        <v>9.8399998799999999E-2</v>
      </c>
      <c r="L964" s="84">
        <v>9.7999998800000002E-2</v>
      </c>
      <c r="M964" s="84">
        <v>9.7599998800000004E-2</v>
      </c>
      <c r="N964" s="84">
        <v>9.7199998800000006E-2</v>
      </c>
      <c r="O964" s="84">
        <v>9.6799998799999995E-2</v>
      </c>
      <c r="P964" s="84">
        <v>9.6399998799999997E-2</v>
      </c>
      <c r="Q964" s="84">
        <v>9.59999988E-2</v>
      </c>
    </row>
    <row r="965" spans="1:17" x14ac:dyDescent="0.3">
      <c r="A965" s="39" t="s">
        <v>924</v>
      </c>
      <c r="B965" s="39" t="str">
        <f>INDEX('R0.1 Generation process mapping'!$B$9:$B$21,MATCH($C965,'R0.1 Generation process mapping'!$A$9:$A$21,0))</f>
        <v>POWGEN - REN</v>
      </c>
      <c r="C965" s="494" t="s">
        <v>291</v>
      </c>
      <c r="D965" s="39" t="s">
        <v>365</v>
      </c>
      <c r="E965" s="39" t="str">
        <f>INDEX('R0. Region mapping'!$C$9:$C$24,MATCH($D965,'R0. Region mapping'!$A$9:$A$24,0))</f>
        <v>EUR</v>
      </c>
      <c r="F965" s="84">
        <v>1.2999999999999999E-2</v>
      </c>
      <c r="G965" s="84">
        <v>1.2999999999999968E-2</v>
      </c>
      <c r="H965" s="84">
        <v>1.038400000000002</v>
      </c>
      <c r="I965" s="84">
        <v>1.7995946000000003</v>
      </c>
      <c r="J965" s="84">
        <v>1.7987945987999969</v>
      </c>
      <c r="K965" s="84">
        <v>1.7983945988000034</v>
      </c>
      <c r="L965" s="84">
        <v>1.7979945987999999</v>
      </c>
      <c r="M965" s="84">
        <v>1.7975945987999999</v>
      </c>
      <c r="N965" s="84">
        <v>1.7971945988</v>
      </c>
      <c r="O965" s="84">
        <v>1.7967945988</v>
      </c>
      <c r="P965" s="84">
        <v>1.7963945988000001</v>
      </c>
      <c r="Q965" s="84">
        <v>1.7959945987999999</v>
      </c>
    </row>
    <row r="966" spans="1:17" x14ac:dyDescent="0.3">
      <c r="A966" s="39" t="s">
        <v>924</v>
      </c>
      <c r="B966" s="39" t="str">
        <f>INDEX('R0.1 Generation process mapping'!$B$9:$B$21,MATCH($C966,'R0.1 Generation process mapping'!$A$9:$A$21,0))</f>
        <v>POWGEN - REN</v>
      </c>
      <c r="C966" s="494" t="s">
        <v>375</v>
      </c>
      <c r="D966" s="39" t="s">
        <v>341</v>
      </c>
      <c r="E966" s="39" t="str">
        <f>INDEX('R0. Region mapping'!$C$9:$C$24,MATCH($D966,'R0. Region mapping'!$A$9:$A$24,0))</f>
        <v>NAM</v>
      </c>
      <c r="F966" s="84">
        <v>1.76940639269406E-2</v>
      </c>
      <c r="G966" s="84">
        <v>1.70772939255713E-2</v>
      </c>
      <c r="H966" s="84">
        <v>1.55353689221481E-2</v>
      </c>
      <c r="I966" s="84">
        <v>1.3068288916671E-2</v>
      </c>
      <c r="J966" s="84">
        <v>8.7121926111140002E-3</v>
      </c>
      <c r="K966" s="84">
        <v>4.3560963055570001E-3</v>
      </c>
      <c r="L966" s="84"/>
      <c r="M966" s="84"/>
      <c r="N966" s="84"/>
      <c r="O966" s="84"/>
      <c r="P966" s="84"/>
      <c r="Q966" s="84"/>
    </row>
    <row r="967" spans="1:17" x14ac:dyDescent="0.3">
      <c r="A967" s="39" t="s">
        <v>924</v>
      </c>
      <c r="B967" s="39" t="str">
        <f>INDEX('R0.1 Generation process mapping'!$B$9:$B$21,MATCH($C967,'R0.1 Generation process mapping'!$A$9:$A$21,0))</f>
        <v>POWGEN - REN</v>
      </c>
      <c r="C967" s="494" t="s">
        <v>375</v>
      </c>
      <c r="D967" s="39" t="s">
        <v>365</v>
      </c>
      <c r="E967" s="39" t="str">
        <f>INDEX('R0. Region mapping'!$C$9:$C$24,MATCH($D967,'R0. Region mapping'!$A$9:$A$24,0))</f>
        <v>EUR</v>
      </c>
      <c r="F967" s="84">
        <v>0.30479452054794498</v>
      </c>
      <c r="G967" s="84">
        <v>0.29417015987919698</v>
      </c>
      <c r="H967" s="84">
        <v>0.26760925820732601</v>
      </c>
      <c r="I967" s="84">
        <v>0.225111815532332</v>
      </c>
      <c r="J967" s="84">
        <v>0.15007454368822101</v>
      </c>
      <c r="K967" s="84">
        <v>7.5037271844110701E-2</v>
      </c>
      <c r="L967" s="84"/>
      <c r="M967" s="84"/>
      <c r="N967" s="84"/>
      <c r="O967" s="84"/>
      <c r="P967" s="84"/>
      <c r="Q967" s="84"/>
    </row>
    <row r="968" spans="1:17" x14ac:dyDescent="0.3">
      <c r="A968" s="39" t="s">
        <v>924</v>
      </c>
      <c r="B968" s="39" t="str">
        <f>INDEX('R0.1 Generation process mapping'!$B$9:$B$21,MATCH($C968,'R0.1 Generation process mapping'!$A$9:$A$21,0))</f>
        <v>POWGEN - REN</v>
      </c>
      <c r="C968" s="494" t="s">
        <v>289</v>
      </c>
      <c r="D968" s="39" t="s">
        <v>258</v>
      </c>
      <c r="E968" s="39" t="str">
        <f>INDEX('R0. Region mapping'!$C$9:$C$24,MATCH($D968,'R0. Region mapping'!$A$9:$A$24,0))</f>
        <v>AFR</v>
      </c>
      <c r="F968" s="84">
        <v>0.47488584474885798</v>
      </c>
      <c r="G968" s="84">
        <v>1.0413832775112302</v>
      </c>
      <c r="H968" s="84">
        <v>1</v>
      </c>
      <c r="I968" s="84">
        <v>1.34232322896804</v>
      </c>
      <c r="J968" s="84">
        <v>6.4527174045463065</v>
      </c>
      <c r="K968" s="84">
        <v>31.017505207947121</v>
      </c>
      <c r="L968" s="84">
        <v>149.09622459710801</v>
      </c>
      <c r="M968" s="84">
        <v>312.19352855494299</v>
      </c>
      <c r="N968" s="84">
        <v>427.59693165559401</v>
      </c>
      <c r="O968" s="84">
        <v>585.68022937902902</v>
      </c>
      <c r="P968" s="84">
        <v>808.84369901823698</v>
      </c>
      <c r="Q968" s="84">
        <v>1128.5489232725799</v>
      </c>
    </row>
    <row r="969" spans="1:17" x14ac:dyDescent="0.3">
      <c r="A969" s="39" t="s">
        <v>924</v>
      </c>
      <c r="B969" s="39" t="str">
        <f>INDEX('R0.1 Generation process mapping'!$B$9:$B$21,MATCH($C969,'R0.1 Generation process mapping'!$A$9:$A$21,0))</f>
        <v>POWGEN - REN</v>
      </c>
      <c r="C969" s="494" t="s">
        <v>289</v>
      </c>
      <c r="D969" s="39" t="s">
        <v>261</v>
      </c>
      <c r="E969" s="39" t="str">
        <f>INDEX('R0. Region mapping'!$C$9:$C$24,MATCH($D969,'R0. Region mapping'!$A$9:$A$24,0))</f>
        <v>AUS</v>
      </c>
      <c r="F969" s="84">
        <v>0.85445205479452002</v>
      </c>
      <c r="G969" s="84">
        <v>3.074460055810472</v>
      </c>
      <c r="H969" s="84">
        <v>3.0000000000000018</v>
      </c>
      <c r="I969" s="84">
        <v>2.8808639107032499</v>
      </c>
      <c r="J969" s="84">
        <v>13.848218431519108</v>
      </c>
      <c r="K969" s="84">
        <v>47.405381477129403</v>
      </c>
      <c r="L969" s="84">
        <v>54.454700984040599</v>
      </c>
      <c r="M969" s="84">
        <v>69.081789897046306</v>
      </c>
      <c r="N969" s="84">
        <v>80.014677848703499</v>
      </c>
      <c r="O969" s="84">
        <v>92.208958827779099</v>
      </c>
      <c r="P969" s="84">
        <v>108.84430372814199</v>
      </c>
      <c r="Q969" s="84">
        <v>73.414217050844002</v>
      </c>
    </row>
    <row r="970" spans="1:17" x14ac:dyDescent="0.3">
      <c r="A970" s="39" t="s">
        <v>924</v>
      </c>
      <c r="B970" s="39" t="str">
        <f>INDEX('R0.1 Generation process mapping'!$B$9:$B$21,MATCH($C970,'R0.1 Generation process mapping'!$A$9:$A$21,0))</f>
        <v>POWGEN - REN</v>
      </c>
      <c r="C970" s="494" t="s">
        <v>289</v>
      </c>
      <c r="D970" s="39" t="s">
        <v>341</v>
      </c>
      <c r="E970" s="39" t="str">
        <f>INDEX('R0. Region mapping'!$C$9:$C$24,MATCH($D970,'R0. Region mapping'!$A$9:$A$24,0))</f>
        <v>NAM</v>
      </c>
      <c r="F970" s="84">
        <v>0.83961187214611899</v>
      </c>
      <c r="G970" s="84">
        <v>6.0731668283882403</v>
      </c>
      <c r="H970" s="84">
        <v>5.9999999999999964</v>
      </c>
      <c r="I970" s="84">
        <v>5.8829330745788058</v>
      </c>
      <c r="J970" s="84">
        <v>25.518705651198921</v>
      </c>
      <c r="K970" s="84">
        <v>98.566304628901264</v>
      </c>
      <c r="L970" s="84">
        <v>136.10802967352799</v>
      </c>
      <c r="M970" s="84">
        <v>184.09203657705601</v>
      </c>
      <c r="N970" s="84">
        <v>231.86798079728999</v>
      </c>
      <c r="O970" s="84">
        <v>280.54753002813698</v>
      </c>
      <c r="P970" s="84">
        <v>401.478440555021</v>
      </c>
      <c r="Q970" s="84">
        <v>365.909677590493</v>
      </c>
    </row>
    <row r="971" spans="1:17" x14ac:dyDescent="0.3">
      <c r="A971" s="39" t="s">
        <v>924</v>
      </c>
      <c r="B971" s="39" t="str">
        <f>INDEX('R0.1 Generation process mapping'!$B$9:$B$21,MATCH($C971,'R0.1 Generation process mapping'!$A$9:$A$21,0))</f>
        <v>POWGEN - REN</v>
      </c>
      <c r="C971" s="494" t="s">
        <v>289</v>
      </c>
      <c r="D971" s="39" t="s">
        <v>343</v>
      </c>
      <c r="E971" s="39" t="str">
        <f>INDEX('R0. Region mapping'!$C$9:$C$24,MATCH($D971,'R0. Region mapping'!$A$9:$A$24,0))</f>
        <v>ASI</v>
      </c>
      <c r="F971" s="84"/>
      <c r="G971" s="84">
        <v>44.223670504200001</v>
      </c>
      <c r="H971" s="84">
        <v>44.223670504200001</v>
      </c>
      <c r="I971" s="84">
        <v>151.19135805839201</v>
      </c>
      <c r="J971" s="84">
        <v>726.75131212355404</v>
      </c>
      <c r="K971" s="84">
        <v>1307.5745063147699</v>
      </c>
      <c r="L971" s="84">
        <v>1303.8425277147301</v>
      </c>
      <c r="M971" s="84">
        <v>1534.59336672274</v>
      </c>
      <c r="N971" s="84">
        <v>1774.4904952289501</v>
      </c>
      <c r="O971" s="84">
        <v>1894.5160349344601</v>
      </c>
      <c r="P971" s="84">
        <v>2182.51783488306</v>
      </c>
      <c r="Q971" s="84">
        <v>2629.3105794643202</v>
      </c>
    </row>
    <row r="972" spans="1:17" x14ac:dyDescent="0.3">
      <c r="A972" s="39" t="s">
        <v>924</v>
      </c>
      <c r="B972" s="39" t="str">
        <f>INDEX('R0.1 Generation process mapping'!$B$9:$B$21,MATCH($C972,'R0.1 Generation process mapping'!$A$9:$A$21,0))</f>
        <v>POWGEN - REN</v>
      </c>
      <c r="C972" s="494" t="s">
        <v>289</v>
      </c>
      <c r="D972" s="39" t="s">
        <v>345</v>
      </c>
      <c r="E972" s="39" t="str">
        <f>INDEX('R0. Region mapping'!$C$9:$C$24,MATCH($D972,'R0. Region mapping'!$A$9:$A$24,0))</f>
        <v>LAM</v>
      </c>
      <c r="F972" s="84">
        <v>0.212899543378995</v>
      </c>
      <c r="G972" s="84">
        <v>4.0185528395573185</v>
      </c>
      <c r="H972" s="84">
        <v>4</v>
      </c>
      <c r="I972" s="84">
        <v>12.09842181524254</v>
      </c>
      <c r="J972" s="84">
        <v>58.155437446566197</v>
      </c>
      <c r="K972" s="84">
        <v>202.18783554127435</v>
      </c>
      <c r="L972" s="84">
        <v>238.131853919755</v>
      </c>
      <c r="M972" s="84">
        <v>289.14347819038198</v>
      </c>
      <c r="N972" s="84">
        <v>350.73628792920402</v>
      </c>
      <c r="O972" s="84">
        <v>403.49675884315002</v>
      </c>
      <c r="P972" s="84">
        <v>467.09550056326998</v>
      </c>
      <c r="Q972" s="84">
        <v>720.22831155279403</v>
      </c>
    </row>
    <row r="973" spans="1:17" x14ac:dyDescent="0.3">
      <c r="A973" s="39" t="s">
        <v>924</v>
      </c>
      <c r="B973" s="39" t="str">
        <f>INDEX('R0.1 Generation process mapping'!$B$9:$B$21,MATCH($C973,'R0.1 Generation process mapping'!$A$9:$A$21,0))</f>
        <v>POWGEN - REN</v>
      </c>
      <c r="C973" s="494" t="s">
        <v>289</v>
      </c>
      <c r="D973" s="39" t="s">
        <v>347</v>
      </c>
      <c r="E973" s="39" t="str">
        <f>INDEX('R0. Region mapping'!$C$9:$C$24,MATCH($D973,'R0. Region mapping'!$A$9:$A$24,0))</f>
        <v>EUR</v>
      </c>
      <c r="F973" s="84">
        <v>9.4748858447488593E-2</v>
      </c>
      <c r="G973" s="84">
        <v>0.39744615456918853</v>
      </c>
      <c r="H973" s="84">
        <v>3.0747800054974381</v>
      </c>
      <c r="I973" s="84">
        <v>3.0615691899842377</v>
      </c>
      <c r="J973" s="84">
        <v>1.5116727805037886</v>
      </c>
      <c r="K973" s="84">
        <v>2.3326193120079299E-2</v>
      </c>
      <c r="L973" s="84"/>
      <c r="M973" s="84"/>
      <c r="N973" s="84">
        <v>22.896746824948199</v>
      </c>
      <c r="O973" s="84">
        <v>22.896746824948199</v>
      </c>
      <c r="P973" s="84">
        <v>12.8379091224938</v>
      </c>
      <c r="Q973" s="84">
        <v>171.38959917905501</v>
      </c>
    </row>
    <row r="974" spans="1:17" x14ac:dyDescent="0.3">
      <c r="A974" s="39" t="s">
        <v>924</v>
      </c>
      <c r="B974" s="39" t="str">
        <f>INDEX('R0.1 Generation process mapping'!$B$9:$B$21,MATCH($C974,'R0.1 Generation process mapping'!$A$9:$A$21,0))</f>
        <v>POWGEN - REN</v>
      </c>
      <c r="C974" s="494" t="s">
        <v>289</v>
      </c>
      <c r="D974" s="39" t="s">
        <v>349</v>
      </c>
      <c r="E974" s="39" t="str">
        <f>INDEX('R0. Region mapping'!$C$9:$C$24,MATCH($D974,'R0. Region mapping'!$A$9:$A$24,0))</f>
        <v>ASI</v>
      </c>
      <c r="F974" s="84">
        <v>8.3904109589041098E-2</v>
      </c>
      <c r="G974" s="84">
        <v>8.0979426034160903E-2</v>
      </c>
      <c r="H974" s="84">
        <v>7.3667717146960507E-2</v>
      </c>
      <c r="I974" s="84">
        <v>6.19689829274397E-2</v>
      </c>
      <c r="J974" s="84">
        <v>0.29827426638824284</v>
      </c>
      <c r="K974" s="84">
        <v>1.4341532114561699</v>
      </c>
      <c r="L974" s="84">
        <v>6.8941283713540704</v>
      </c>
      <c r="M974" s="84">
        <v>33.139291974522699</v>
      </c>
      <c r="N974" s="84">
        <v>580.43351631673204</v>
      </c>
      <c r="O974" s="84">
        <v>689.75089369825901</v>
      </c>
      <c r="P974" s="84">
        <v>901.01580633312904</v>
      </c>
      <c r="Q974" s="84">
        <v>537.84354960379198</v>
      </c>
    </row>
    <row r="975" spans="1:17" x14ac:dyDescent="0.3">
      <c r="A975" s="39" t="s">
        <v>924</v>
      </c>
      <c r="B975" s="39" t="str">
        <f>INDEX('R0.1 Generation process mapping'!$B$9:$B$21,MATCH($C975,'R0.1 Generation process mapping'!$A$9:$A$21,0))</f>
        <v>POWGEN - REN</v>
      </c>
      <c r="C975" s="494" t="s">
        <v>289</v>
      </c>
      <c r="D975" s="39" t="s">
        <v>351</v>
      </c>
      <c r="E975" s="39" t="str">
        <f>INDEX('R0. Region mapping'!$C$9:$C$24,MATCH($D975,'R0. Region mapping'!$A$9:$A$24,0))</f>
        <v>ASI</v>
      </c>
      <c r="F975" s="84">
        <v>3.4041095890410999</v>
      </c>
      <c r="G975" s="84">
        <v>18.29664647485215</v>
      </c>
      <c r="H975" s="84">
        <v>18.000000000000011</v>
      </c>
      <c r="I975" s="84">
        <v>20.790970868945301</v>
      </c>
      <c r="J975" s="84">
        <v>99.939029012807808</v>
      </c>
      <c r="K975" s="84">
        <v>294.49206901971291</v>
      </c>
      <c r="L975" s="84">
        <v>374.47472179636497</v>
      </c>
      <c r="M975" s="84">
        <v>496.69446554703001</v>
      </c>
      <c r="N975" s="84">
        <v>600.17688014749797</v>
      </c>
      <c r="O975" s="84">
        <v>742.78783170847703</v>
      </c>
      <c r="P975" s="84">
        <v>983.56909162056297</v>
      </c>
      <c r="Q975" s="84">
        <v>1257.18125655825</v>
      </c>
    </row>
    <row r="976" spans="1:17" x14ac:dyDescent="0.3">
      <c r="A976" s="39" t="s">
        <v>924</v>
      </c>
      <c r="B976" s="39" t="str">
        <f>INDEX('R0.1 Generation process mapping'!$B$9:$B$21,MATCH($C976,'R0.1 Generation process mapping'!$A$9:$A$21,0))</f>
        <v>POWGEN - REN</v>
      </c>
      <c r="C976" s="494" t="s">
        <v>289</v>
      </c>
      <c r="D976" s="39" t="s">
        <v>353</v>
      </c>
      <c r="E976" s="39" t="str">
        <f>INDEX('R0. Region mapping'!$C$9:$C$24,MATCH($D976,'R0. Region mapping'!$A$9:$A$24,0))</f>
        <v>ASI</v>
      </c>
      <c r="F976" s="84">
        <v>3.4246575342465799E-3</v>
      </c>
      <c r="G976" s="84">
        <v>1.533305282695272</v>
      </c>
      <c r="H976" s="84">
        <v>3.0000000000000049</v>
      </c>
      <c r="I976" s="84">
        <v>2.9995225006441064</v>
      </c>
      <c r="J976" s="84">
        <v>12.833307280711157</v>
      </c>
      <c r="K976" s="84">
        <v>61.687905764824279</v>
      </c>
      <c r="L976" s="84">
        <v>183.90081048380401</v>
      </c>
      <c r="M976" s="84">
        <v>222.41440200798499</v>
      </c>
      <c r="N976" s="84">
        <v>262.70593894804398</v>
      </c>
      <c r="O976" s="84">
        <v>284.34298531623301</v>
      </c>
      <c r="P976" s="84">
        <v>287.952957954493</v>
      </c>
      <c r="Q976" s="84">
        <v>332.18335819292901</v>
      </c>
    </row>
    <row r="977" spans="1:17" x14ac:dyDescent="0.3">
      <c r="A977" s="39" t="s">
        <v>924</v>
      </c>
      <c r="B977" s="39" t="str">
        <f>INDEX('R0.1 Generation process mapping'!$B$9:$B$21,MATCH($C977,'R0.1 Generation process mapping'!$A$9:$A$21,0))</f>
        <v>POWGEN - REN</v>
      </c>
      <c r="C977" s="494" t="s">
        <v>289</v>
      </c>
      <c r="D977" s="39" t="s">
        <v>355</v>
      </c>
      <c r="E977" s="39" t="str">
        <f>INDEX('R0. Region mapping'!$C$9:$C$24,MATCH($D977,'R0. Region mapping'!$A$9:$A$24,0))</f>
        <v>AFR</v>
      </c>
      <c r="F977" s="84">
        <v>3.1963470319634701E-2</v>
      </c>
      <c r="G977" s="84">
        <v>3.0849305155870799E-2</v>
      </c>
      <c r="H977" s="84">
        <v>2.8063892246461102E-2</v>
      </c>
      <c r="I977" s="84">
        <v>3.4732435683865757</v>
      </c>
      <c r="J977" s="84">
        <v>16.695685787282471</v>
      </c>
      <c r="K977" s="84">
        <v>80.253696420219924</v>
      </c>
      <c r="L977" s="84">
        <v>195.2771365161</v>
      </c>
      <c r="M977" s="84">
        <v>238.76248259185601</v>
      </c>
      <c r="N977" s="84">
        <v>293.89580929871403</v>
      </c>
      <c r="O977" s="84">
        <v>366.255887711117</v>
      </c>
      <c r="P977" s="84">
        <v>514.96106853626998</v>
      </c>
      <c r="Q977" s="84">
        <v>629.26981669025304</v>
      </c>
    </row>
    <row r="978" spans="1:17" x14ac:dyDescent="0.3">
      <c r="A978" s="39" t="s">
        <v>924</v>
      </c>
      <c r="B978" s="39" t="str">
        <f>INDEX('R0.1 Generation process mapping'!$B$9:$B$21,MATCH($C978,'R0.1 Generation process mapping'!$A$9:$A$21,0))</f>
        <v>POWGEN - REN</v>
      </c>
      <c r="C978" s="494" t="s">
        <v>289</v>
      </c>
      <c r="D978" s="39" t="s">
        <v>357</v>
      </c>
      <c r="E978" s="39" t="str">
        <f>INDEX('R0. Region mapping'!$C$9:$C$24,MATCH($D978,'R0. Region mapping'!$A$9:$A$24,0))</f>
        <v>LAM</v>
      </c>
      <c r="F978" s="84">
        <v>2.85388127853881E-3</v>
      </c>
      <c r="G978" s="84">
        <v>9.251440224605989E-2</v>
      </c>
      <c r="H978" s="84">
        <v>0.14706508226486262</v>
      </c>
      <c r="I978" s="84">
        <v>0.74614237068687295</v>
      </c>
      <c r="J978" s="84">
        <v>3.5869783298360711</v>
      </c>
      <c r="K978" s="84">
        <v>14.316191503504616</v>
      </c>
      <c r="L978" s="84">
        <v>36.8662523380724</v>
      </c>
      <c r="M978" s="84">
        <v>36.8530185999929</v>
      </c>
      <c r="N978" s="84">
        <v>43.266332004959096</v>
      </c>
      <c r="O978" s="84">
        <v>50.061649461489303</v>
      </c>
      <c r="P978" s="84">
        <v>59.595909124677</v>
      </c>
      <c r="Q978" s="84">
        <v>105.40432356891399</v>
      </c>
    </row>
    <row r="979" spans="1:17" x14ac:dyDescent="0.3">
      <c r="A979" s="39" t="s">
        <v>924</v>
      </c>
      <c r="B979" s="39" t="str">
        <f>INDEX('R0.1 Generation process mapping'!$B$9:$B$21,MATCH($C979,'R0.1 Generation process mapping'!$A$9:$A$21,0))</f>
        <v>POWGEN - REN</v>
      </c>
      <c r="C979" s="494" t="s">
        <v>289</v>
      </c>
      <c r="D979" s="39" t="s">
        <v>359</v>
      </c>
      <c r="E979" s="39" t="str">
        <f>INDEX('R0. Region mapping'!$C$9:$C$24,MATCH($D979,'R0. Region mapping'!$A$9:$A$24,0))</f>
        <v>ASI</v>
      </c>
      <c r="F979" s="84">
        <v>1.14155251141553E-3</v>
      </c>
      <c r="G979" s="84">
        <v>1.10176089842396E-3</v>
      </c>
      <c r="H979" s="84">
        <v>1.0022818659450399E-3</v>
      </c>
      <c r="I979" s="84">
        <v>7.1817959596455081</v>
      </c>
      <c r="J979" s="84">
        <v>34.522060704587552</v>
      </c>
      <c r="K979" s="84">
        <v>165.94202145004331</v>
      </c>
      <c r="L979" s="84">
        <v>519.80371232520599</v>
      </c>
      <c r="M979" s="84">
        <v>699.12575013464095</v>
      </c>
      <c r="N979" s="84">
        <v>913.91332731316595</v>
      </c>
      <c r="O979" s="84">
        <v>1166.41902867668</v>
      </c>
      <c r="P979" s="84">
        <v>1440.8967002859499</v>
      </c>
      <c r="Q979" s="84">
        <v>1779.6361016799401</v>
      </c>
    </row>
    <row r="980" spans="1:17" x14ac:dyDescent="0.3">
      <c r="A980" s="39" t="s">
        <v>924</v>
      </c>
      <c r="B980" s="39" t="str">
        <f>INDEX('R0.1 Generation process mapping'!$B$9:$B$21,MATCH($C980,'R0.1 Generation process mapping'!$A$9:$A$21,0))</f>
        <v>POWGEN - REN</v>
      </c>
      <c r="C980" s="494" t="s">
        <v>289</v>
      </c>
      <c r="D980" s="39" t="s">
        <v>361</v>
      </c>
      <c r="E980" s="39" t="str">
        <f>INDEX('R0. Region mapping'!$C$9:$C$24,MATCH($D980,'R0. Region mapping'!$A$9:$A$24,0))</f>
        <v>ASI</v>
      </c>
      <c r="F980" s="84">
        <v>7.1347031963470295E-2</v>
      </c>
      <c r="G980" s="84">
        <v>0.27286005615149728</v>
      </c>
      <c r="H980" s="84">
        <v>0.45032458382156498</v>
      </c>
      <c r="I980" s="84">
        <v>0.44037668057367318</v>
      </c>
      <c r="J980" s="84">
        <v>0.1406802159028781</v>
      </c>
      <c r="K980" s="84">
        <v>1.7564904457891099E-2</v>
      </c>
      <c r="L980" s="84"/>
      <c r="M980" s="84">
        <v>4.0000000000000002E-4</v>
      </c>
      <c r="N980" s="84">
        <v>38.917890492667297</v>
      </c>
      <c r="O980" s="84">
        <v>229.18509351743401</v>
      </c>
      <c r="P980" s="84">
        <v>256.63989188070099</v>
      </c>
      <c r="Q980" s="84">
        <v>271.48145687120098</v>
      </c>
    </row>
    <row r="981" spans="1:17" x14ac:dyDescent="0.3">
      <c r="A981" s="39" t="s">
        <v>924</v>
      </c>
      <c r="B981" s="39" t="str">
        <f>INDEX('R0.1 Generation process mapping'!$B$9:$B$21,MATCH($C981,'R0.1 Generation process mapping'!$A$9:$A$21,0))</f>
        <v>POWGEN - REN</v>
      </c>
      <c r="C981" s="494" t="s">
        <v>289</v>
      </c>
      <c r="D981" s="39" t="s">
        <v>363</v>
      </c>
      <c r="E981" s="39" t="str">
        <f>INDEX('R0. Region mapping'!$C$9:$C$24,MATCH($D981,'R0. Region mapping'!$A$9:$A$24,0))</f>
        <v>NAM</v>
      </c>
      <c r="F981" s="84">
        <v>10.206050228310501</v>
      </c>
      <c r="G981" s="84">
        <v>44.194091604412293</v>
      </c>
      <c r="H981" s="84">
        <v>60.000000000000028</v>
      </c>
      <c r="I981" s="84">
        <v>58.576972336195603</v>
      </c>
      <c r="J981" s="84">
        <v>281.56985358163081</v>
      </c>
      <c r="K981" s="84">
        <v>547.15463500122837</v>
      </c>
      <c r="L981" s="84">
        <v>621.23596807297201</v>
      </c>
      <c r="M981" s="84">
        <v>855.13059980618402</v>
      </c>
      <c r="N981" s="84">
        <v>1007.83145493276</v>
      </c>
      <c r="O981" s="84">
        <v>1209.0319285216201</v>
      </c>
      <c r="P981" s="84">
        <v>1537.0001534758001</v>
      </c>
      <c r="Q981" s="84">
        <v>1907.7455519683799</v>
      </c>
    </row>
    <row r="982" spans="1:17" x14ac:dyDescent="0.3">
      <c r="A982" s="39" t="s">
        <v>924</v>
      </c>
      <c r="B982" s="39" t="str">
        <f>INDEX('R0.1 Generation process mapping'!$B$9:$B$21,MATCH($C982,'R0.1 Generation process mapping'!$A$9:$A$21,0))</f>
        <v>POWGEN - REN</v>
      </c>
      <c r="C982" s="494" t="s">
        <v>289</v>
      </c>
      <c r="D982" s="39" t="s">
        <v>365</v>
      </c>
      <c r="E982" s="39" t="str">
        <f>INDEX('R0. Region mapping'!$C$9:$C$24,MATCH($D982,'R0. Region mapping'!$A$9:$A$24,0))</f>
        <v>EUR</v>
      </c>
      <c r="F982" s="84">
        <v>38.453767123287697</v>
      </c>
      <c r="G982" s="84">
        <v>94.437366743860295</v>
      </c>
      <c r="H982" s="84">
        <v>100</v>
      </c>
      <c r="I982" s="84">
        <v>94.638398482290199</v>
      </c>
      <c r="J982" s="84">
        <v>50.128038130160206</v>
      </c>
      <c r="K982" s="84">
        <v>240.95727678119863</v>
      </c>
      <c r="L982" s="84">
        <v>579.33362546836997</v>
      </c>
      <c r="M982" s="84">
        <v>797.528226295016</v>
      </c>
      <c r="N982" s="84">
        <v>950.87262188383295</v>
      </c>
      <c r="O982" s="84">
        <v>1176.66493552611</v>
      </c>
      <c r="P982" s="84">
        <v>1500.3257149358001</v>
      </c>
      <c r="Q982" s="84">
        <v>1947.7237072180301</v>
      </c>
    </row>
    <row r="983" spans="1:17" x14ac:dyDescent="0.3">
      <c r="A983" s="39" t="s">
        <v>925</v>
      </c>
      <c r="B983" s="39" t="str">
        <f>INDEX('R0.1 Generation process mapping'!$B$9:$B$21,MATCH($C983,'R0.1 Generation process mapping'!$A$9:$A$21,0))</f>
        <v>POWGEN - REN</v>
      </c>
      <c r="C983" s="494" t="s">
        <v>290</v>
      </c>
      <c r="D983" s="39" t="s">
        <v>258</v>
      </c>
      <c r="E983" s="39" t="str">
        <f>INDEX('R0. Region mapping'!$C$9:$C$24,MATCH($D983,'R0. Region mapping'!$A$9:$A$24,0))</f>
        <v>AFR</v>
      </c>
      <c r="F983" s="84"/>
      <c r="G983" s="84"/>
      <c r="H983" s="84"/>
      <c r="I983" s="84"/>
      <c r="J983" s="84">
        <v>37.186687702689802</v>
      </c>
      <c r="K983" s="84">
        <v>65.155845496485199</v>
      </c>
      <c r="L983" s="84">
        <v>65.155845496485199</v>
      </c>
      <c r="M983" s="84">
        <v>71.665296896547304</v>
      </c>
      <c r="N983" s="84">
        <v>81.517283234939796</v>
      </c>
      <c r="O983" s="84">
        <v>94.026409512556299</v>
      </c>
      <c r="P983" s="84">
        <v>103.93131637375799</v>
      </c>
      <c r="Q983" s="84">
        <v>85.543005794813197</v>
      </c>
    </row>
    <row r="984" spans="1:17" x14ac:dyDescent="0.3">
      <c r="A984" s="39" t="s">
        <v>925</v>
      </c>
      <c r="B984" s="39" t="str">
        <f>INDEX('R0.1 Generation process mapping'!$B$9:$B$21,MATCH($C984,'R0.1 Generation process mapping'!$A$9:$A$21,0))</f>
        <v>POWGEN - REN</v>
      </c>
      <c r="C984" s="494" t="s">
        <v>290</v>
      </c>
      <c r="D984" s="39" t="s">
        <v>261</v>
      </c>
      <c r="E984" s="39" t="str">
        <f>INDEX('R0. Region mapping'!$C$9:$C$24,MATCH($D984,'R0. Region mapping'!$A$9:$A$24,0))</f>
        <v>AUS</v>
      </c>
      <c r="F984" s="84">
        <v>0.199086757990868</v>
      </c>
      <c r="G984" s="84">
        <v>0.19214710068513899</v>
      </c>
      <c r="H984" s="84">
        <v>0.174797957420815</v>
      </c>
      <c r="I984" s="84">
        <v>3.746576281751798</v>
      </c>
      <c r="J984" s="84">
        <v>6.7081812191142687</v>
      </c>
      <c r="K984" s="84">
        <v>6.6591681097149689</v>
      </c>
      <c r="L984" s="84">
        <v>6.9895023236292904</v>
      </c>
      <c r="M984" s="84">
        <v>7.2360074794455</v>
      </c>
      <c r="N984" s="84">
        <v>9.6378183733529692</v>
      </c>
      <c r="O984" s="84">
        <v>11.103887051586099</v>
      </c>
      <c r="P984" s="84">
        <v>11.628282951065099</v>
      </c>
      <c r="Q984" s="84">
        <v>16.077743403349601</v>
      </c>
    </row>
    <row r="985" spans="1:17" x14ac:dyDescent="0.3">
      <c r="A985" s="39" t="s">
        <v>925</v>
      </c>
      <c r="B985" s="39" t="str">
        <f>INDEX('R0.1 Generation process mapping'!$B$9:$B$21,MATCH($C985,'R0.1 Generation process mapping'!$A$9:$A$21,0))</f>
        <v>POWGEN - REN</v>
      </c>
      <c r="C985" s="494" t="s">
        <v>290</v>
      </c>
      <c r="D985" s="39" t="s">
        <v>341</v>
      </c>
      <c r="E985" s="39" t="str">
        <f>INDEX('R0. Region mapping'!$C$9:$C$24,MATCH($D985,'R0. Region mapping'!$A$9:$A$24,0))</f>
        <v>NAM</v>
      </c>
      <c r="F985" s="84"/>
      <c r="G985" s="84"/>
      <c r="H985" s="84"/>
      <c r="I985" s="84"/>
      <c r="J985" s="84">
        <v>10.8430895492701</v>
      </c>
      <c r="K985" s="84">
        <v>11.666150903787999</v>
      </c>
      <c r="L985" s="84">
        <v>13.4948698437481</v>
      </c>
      <c r="M985" s="84">
        <v>15.6340055028506</v>
      </c>
      <c r="N985" s="84">
        <v>14.810944148332799</v>
      </c>
      <c r="O985" s="84">
        <v>12.9822252083727</v>
      </c>
      <c r="P985" s="84">
        <v>5.4026848931665903</v>
      </c>
      <c r="Q985" s="84">
        <v>5.4026848931665903</v>
      </c>
    </row>
    <row r="986" spans="1:17" x14ac:dyDescent="0.3">
      <c r="A986" s="39" t="s">
        <v>925</v>
      </c>
      <c r="B986" s="39" t="str">
        <f>INDEX('R0.1 Generation process mapping'!$B$9:$B$21,MATCH($C986,'R0.1 Generation process mapping'!$A$9:$A$21,0))</f>
        <v>POWGEN - REN</v>
      </c>
      <c r="C986" s="494" t="s">
        <v>290</v>
      </c>
      <c r="D986" s="39" t="s">
        <v>343</v>
      </c>
      <c r="E986" s="39" t="str">
        <f>INDEX('R0. Region mapping'!$C$9:$C$24,MATCH($D986,'R0. Region mapping'!$A$9:$A$24,0))</f>
        <v>ASI</v>
      </c>
      <c r="F986" s="84">
        <v>1.8264840182648401</v>
      </c>
      <c r="G986" s="84">
        <v>1.7628174374783301</v>
      </c>
      <c r="H986" s="84">
        <v>1.60365098551206</v>
      </c>
      <c r="I986" s="84">
        <v>57.622190013756899</v>
      </c>
      <c r="J986" s="84">
        <v>57.271365449787488</v>
      </c>
      <c r="K986" s="84">
        <v>86.208560082987489</v>
      </c>
      <c r="L986" s="84">
        <v>108.79144077543801</v>
      </c>
      <c r="M986" s="84">
        <v>120.27110256862299</v>
      </c>
      <c r="N986" s="84">
        <v>144.525553978538</v>
      </c>
      <c r="O986" s="84">
        <v>169.12657028943599</v>
      </c>
      <c r="P986" s="84">
        <v>180.29027455256201</v>
      </c>
      <c r="Q986" s="84">
        <v>169.15186383837101</v>
      </c>
    </row>
    <row r="987" spans="1:17" x14ac:dyDescent="0.3">
      <c r="A987" s="39" t="s">
        <v>925</v>
      </c>
      <c r="B987" s="39" t="str">
        <f>INDEX('R0.1 Generation process mapping'!$B$9:$B$21,MATCH($C987,'R0.1 Generation process mapping'!$A$9:$A$21,0))</f>
        <v>POWGEN - REN</v>
      </c>
      <c r="C987" s="494" t="s">
        <v>290</v>
      </c>
      <c r="D987" s="39" t="s">
        <v>345</v>
      </c>
      <c r="E987" s="39" t="str">
        <f>INDEX('R0. Region mapping'!$C$9:$C$24,MATCH($D987,'R0. Region mapping'!$A$9:$A$24,0))</f>
        <v>LAM</v>
      </c>
      <c r="F987" s="84">
        <v>4.3378995433789997</v>
      </c>
      <c r="G987" s="84">
        <v>4.1866914140110403</v>
      </c>
      <c r="H987" s="84">
        <v>10.34019827782085</v>
      </c>
      <c r="I987" s="84">
        <v>9.7353657603490298</v>
      </c>
      <c r="J987" s="84">
        <v>38.95051851594895</v>
      </c>
      <c r="K987" s="84">
        <v>53.40122950929068</v>
      </c>
      <c r="L987" s="84">
        <v>65.778850088373105</v>
      </c>
      <c r="M987" s="84">
        <v>58.228619447099199</v>
      </c>
      <c r="N987" s="84">
        <v>59.126568047784701</v>
      </c>
      <c r="O987" s="84">
        <v>43.487323226624198</v>
      </c>
      <c r="P987" s="84">
        <v>40.836773924236702</v>
      </c>
      <c r="Q987" s="84">
        <v>43.4873715287479</v>
      </c>
    </row>
    <row r="988" spans="1:17" x14ac:dyDescent="0.3">
      <c r="A988" s="39" t="s">
        <v>925</v>
      </c>
      <c r="B988" s="39" t="str">
        <f>INDEX('R0.1 Generation process mapping'!$B$9:$B$21,MATCH($C988,'R0.1 Generation process mapping'!$A$9:$A$21,0))</f>
        <v>POWGEN - REN</v>
      </c>
      <c r="C988" s="494" t="s">
        <v>290</v>
      </c>
      <c r="D988" s="39" t="s">
        <v>347</v>
      </c>
      <c r="E988" s="39" t="str">
        <f>INDEX('R0. Region mapping'!$C$9:$C$24,MATCH($D988,'R0. Region mapping'!$A$9:$A$24,0))</f>
        <v>EUR</v>
      </c>
      <c r="F988" s="84">
        <v>0.68493150684931503</v>
      </c>
      <c r="G988" s="84">
        <v>0.661056539054375</v>
      </c>
      <c r="H988" s="84">
        <v>0.60136911956702399</v>
      </c>
      <c r="I988" s="84">
        <v>2.537925329698933</v>
      </c>
      <c r="J988" s="84">
        <v>6.0289201072121585</v>
      </c>
      <c r="K988" s="84">
        <v>14.723070534728123</v>
      </c>
      <c r="L988" s="84">
        <v>14.4943279657235</v>
      </c>
      <c r="M988" s="84">
        <v>16.195596378090698</v>
      </c>
      <c r="N988" s="84">
        <v>17.896864790458</v>
      </c>
      <c r="O988" s="84">
        <v>19.598133202825199</v>
      </c>
      <c r="P988" s="84">
        <v>21.299401615192401</v>
      </c>
      <c r="Q988" s="84">
        <v>23.0006700275597</v>
      </c>
    </row>
    <row r="989" spans="1:17" x14ac:dyDescent="0.3">
      <c r="A989" s="39" t="s">
        <v>925</v>
      </c>
      <c r="B989" s="39" t="str">
        <f>INDEX('R0.1 Generation process mapping'!$B$9:$B$21,MATCH($C989,'R0.1 Generation process mapping'!$A$9:$A$21,0))</f>
        <v>POWGEN - REN</v>
      </c>
      <c r="C989" s="494" t="s">
        <v>290</v>
      </c>
      <c r="D989" s="39" t="s">
        <v>349</v>
      </c>
      <c r="E989" s="39" t="str">
        <f>INDEX('R0. Region mapping'!$C$9:$C$24,MATCH($D989,'R0. Region mapping'!$A$9:$A$24,0))</f>
        <v>ASI</v>
      </c>
      <c r="F989" s="84">
        <v>0.68493150684931503</v>
      </c>
      <c r="G989" s="84">
        <v>0.661056539054375</v>
      </c>
      <c r="H989" s="84">
        <v>0.60136911956702399</v>
      </c>
      <c r="I989" s="84">
        <v>0.50586924838726299</v>
      </c>
      <c r="J989" s="84">
        <v>12.418092085022609</v>
      </c>
      <c r="K989" s="84">
        <v>27.780598026671456</v>
      </c>
      <c r="L989" s="84">
        <v>34.873310054615402</v>
      </c>
      <c r="M989" s="84">
        <v>42.134645165355103</v>
      </c>
      <c r="N989" s="84">
        <v>36.868634816128697</v>
      </c>
      <c r="O989" s="84">
        <v>44.685666984415398</v>
      </c>
      <c r="P989" s="84">
        <v>48.543852832528003</v>
      </c>
      <c r="Q989" s="84">
        <v>54.1809937116995</v>
      </c>
    </row>
    <row r="990" spans="1:17" x14ac:dyDescent="0.3">
      <c r="A990" s="39" t="s">
        <v>925</v>
      </c>
      <c r="B990" s="39" t="str">
        <f>INDEX('R0.1 Generation process mapping'!$B$9:$B$21,MATCH($C990,'R0.1 Generation process mapping'!$A$9:$A$21,0))</f>
        <v>POWGEN - REN</v>
      </c>
      <c r="C990" s="494" t="s">
        <v>290</v>
      </c>
      <c r="D990" s="39" t="s">
        <v>351</v>
      </c>
      <c r="E990" s="39" t="str">
        <f>INDEX('R0. Region mapping'!$C$9:$C$24,MATCH($D990,'R0. Region mapping'!$A$9:$A$24,0))</f>
        <v>ASI</v>
      </c>
      <c r="F990" s="84">
        <v>0.45662100456621002</v>
      </c>
      <c r="G990" s="84">
        <v>0.44070435936958302</v>
      </c>
      <c r="H990" s="84">
        <v>0.40091274637801599</v>
      </c>
      <c r="I990" s="84">
        <v>2.3268801724159482</v>
      </c>
      <c r="J990" s="84">
        <v>2.3698179813521092</v>
      </c>
      <c r="K990" s="84">
        <v>3.9821196597361128</v>
      </c>
      <c r="L990" s="84">
        <v>1.88007026438117</v>
      </c>
      <c r="M990" s="84">
        <v>5.7941002910011896</v>
      </c>
      <c r="N990" s="84">
        <v>19.1399634921681</v>
      </c>
      <c r="O990" s="84">
        <v>41.025342331328702</v>
      </c>
      <c r="P990" s="84">
        <v>69.545364124550801</v>
      </c>
      <c r="Q990" s="84">
        <v>86.513878659858904</v>
      </c>
    </row>
    <row r="991" spans="1:17" x14ac:dyDescent="0.3">
      <c r="A991" s="39" t="s">
        <v>925</v>
      </c>
      <c r="B991" s="39" t="str">
        <f>INDEX('R0.1 Generation process mapping'!$B$9:$B$21,MATCH($C991,'R0.1 Generation process mapping'!$A$9:$A$21,0))</f>
        <v>POWGEN - REN</v>
      </c>
      <c r="C991" s="494" t="s">
        <v>290</v>
      </c>
      <c r="D991" s="39" t="s">
        <v>353</v>
      </c>
      <c r="E991" s="39" t="str">
        <f>INDEX('R0. Region mapping'!$C$9:$C$24,MATCH($D991,'R0. Region mapping'!$A$9:$A$24,0))</f>
        <v>ASI</v>
      </c>
      <c r="F991" s="84">
        <v>0.932077625570776</v>
      </c>
      <c r="G991" s="84">
        <v>0.899587773563161</v>
      </c>
      <c r="H991" s="84">
        <v>0.81836314354412498</v>
      </c>
      <c r="I991" s="84">
        <v>0.68840373551366696</v>
      </c>
      <c r="J991" s="84">
        <v>0.52200077704791725</v>
      </c>
      <c r="K991" s="84">
        <v>0.889738221712574</v>
      </c>
      <c r="L991" s="84">
        <v>0.66027030987468505</v>
      </c>
      <c r="M991" s="84">
        <v>0.59720535650254503</v>
      </c>
      <c r="N991" s="84"/>
      <c r="O991" s="84"/>
      <c r="P991" s="84"/>
      <c r="Q991" s="84"/>
    </row>
    <row r="992" spans="1:17" x14ac:dyDescent="0.3">
      <c r="A992" s="39" t="s">
        <v>925</v>
      </c>
      <c r="B992" s="39" t="str">
        <f>INDEX('R0.1 Generation process mapping'!$B$9:$B$21,MATCH($C992,'R0.1 Generation process mapping'!$A$9:$A$21,0))</f>
        <v>POWGEN - REN</v>
      </c>
      <c r="C992" s="494" t="s">
        <v>290</v>
      </c>
      <c r="D992" s="39" t="s">
        <v>355</v>
      </c>
      <c r="E992" s="39" t="str">
        <f>INDEX('R0. Region mapping'!$C$9:$C$24,MATCH($D992,'R0. Region mapping'!$A$9:$A$24,0))</f>
        <v>AFR</v>
      </c>
      <c r="F992" s="84"/>
      <c r="G992" s="84"/>
      <c r="H992" s="84"/>
      <c r="I992" s="84">
        <v>0.471048609655698</v>
      </c>
      <c r="J992" s="84">
        <v>2.7354966435130081</v>
      </c>
      <c r="K992" s="84">
        <v>3.6510517265428279</v>
      </c>
      <c r="L992" s="84">
        <v>3.1800031168871299</v>
      </c>
      <c r="M992" s="84">
        <v>1.5815282158973401</v>
      </c>
      <c r="N992" s="84">
        <v>0.66597313286751803</v>
      </c>
      <c r="O992" s="84">
        <v>0.66597313286751803</v>
      </c>
      <c r="P992" s="84"/>
      <c r="Q992" s="84"/>
    </row>
    <row r="993" spans="1:17" x14ac:dyDescent="0.3">
      <c r="A993" s="39" t="s">
        <v>925</v>
      </c>
      <c r="B993" s="39" t="str">
        <f>INDEX('R0.1 Generation process mapping'!$B$9:$B$21,MATCH($C993,'R0.1 Generation process mapping'!$A$9:$A$21,0))</f>
        <v>POWGEN - REN</v>
      </c>
      <c r="C993" s="494" t="s">
        <v>290</v>
      </c>
      <c r="D993" s="39" t="s">
        <v>357</v>
      </c>
      <c r="E993" s="39" t="str">
        <f>INDEX('R0. Region mapping'!$C$9:$C$24,MATCH($D993,'R0. Region mapping'!$A$9:$A$24,0))</f>
        <v>LAM</v>
      </c>
      <c r="F993" s="84"/>
      <c r="G993" s="84"/>
      <c r="H993" s="84"/>
      <c r="I993" s="84">
        <v>3.065986586248107</v>
      </c>
      <c r="J993" s="84">
        <v>9.4098831531853371</v>
      </c>
      <c r="K993" s="84">
        <v>14.400758868028527</v>
      </c>
      <c r="L993" s="84">
        <v>14.324206009272601</v>
      </c>
      <c r="M993" s="84">
        <v>7.98030944233538</v>
      </c>
      <c r="N993" s="84">
        <v>6.7995786900395903</v>
      </c>
      <c r="O993" s="84">
        <v>18.151656725014799</v>
      </c>
      <c r="P993" s="84">
        <v>20.3830136443801</v>
      </c>
      <c r="Q993" s="84">
        <v>28.6076555494998</v>
      </c>
    </row>
    <row r="994" spans="1:17" x14ac:dyDescent="0.3">
      <c r="A994" s="39" t="s">
        <v>925</v>
      </c>
      <c r="B994" s="39" t="str">
        <f>INDEX('R0.1 Generation process mapping'!$B$9:$B$21,MATCH($C994,'R0.1 Generation process mapping'!$A$9:$A$21,0))</f>
        <v>POWGEN - REN</v>
      </c>
      <c r="C994" s="39" t="s">
        <v>290</v>
      </c>
      <c r="D994" s="39" t="s">
        <v>359</v>
      </c>
      <c r="E994" s="39" t="str">
        <f>INDEX('R0. Region mapping'!$C$9:$C$24,MATCH($D994,'R0. Region mapping'!$A$9:$A$24,0))</f>
        <v>ASI</v>
      </c>
      <c r="F994" s="39">
        <v>1.3698630136986301</v>
      </c>
      <c r="G994" s="39">
        <v>1.32211307810875</v>
      </c>
      <c r="H994" s="39">
        <v>1.20273823913405</v>
      </c>
      <c r="I994" s="39">
        <v>1.01173849677453</v>
      </c>
      <c r="J994" s="39">
        <v>39.388089331322419</v>
      </c>
      <c r="K994" s="39">
        <v>48.98772030403191</v>
      </c>
      <c r="L994" s="39">
        <v>59.813340351588202</v>
      </c>
      <c r="M994" s="39">
        <v>58.014155051261497</v>
      </c>
      <c r="N994" s="39">
        <v>61.935666526570898</v>
      </c>
      <c r="O994" s="39">
        <v>65.965503170835305</v>
      </c>
      <c r="P994" s="39">
        <v>68.087553973751696</v>
      </c>
      <c r="Q994" s="39">
        <v>54.229165360141401</v>
      </c>
    </row>
    <row r="995" spans="1:17" x14ac:dyDescent="0.3">
      <c r="A995" s="39" t="s">
        <v>925</v>
      </c>
      <c r="B995" s="39" t="str">
        <f>INDEX('R0.1 Generation process mapping'!$B$9:$B$21,MATCH($C995,'R0.1 Generation process mapping'!$A$9:$A$21,0))</f>
        <v>POWGEN - REN</v>
      </c>
      <c r="C995" s="39" t="s">
        <v>290</v>
      </c>
      <c r="D995" s="39" t="s">
        <v>361</v>
      </c>
      <c r="E995" s="39" t="str">
        <f>INDEX('R0. Region mapping'!$C$9:$C$24,MATCH($D995,'R0. Region mapping'!$A$9:$A$24,0))</f>
        <v>ASI</v>
      </c>
      <c r="F995" s="39">
        <v>2.96803652968037E-2</v>
      </c>
      <c r="G995" s="39">
        <v>2.8645783359023E-2</v>
      </c>
      <c r="H995" s="39">
        <v>2.6059328514571101E-2</v>
      </c>
      <c r="I995" s="39">
        <v>2.1921000763448099E-2</v>
      </c>
      <c r="J995" s="39">
        <v>1.46140005089654E-2</v>
      </c>
      <c r="K995" s="39">
        <v>7.3070002544826998E-3</v>
      </c>
    </row>
    <row r="996" spans="1:17" x14ac:dyDescent="0.3">
      <c r="A996" s="39" t="s">
        <v>925</v>
      </c>
      <c r="B996" s="39" t="str">
        <f>INDEX('R0.1 Generation process mapping'!$B$9:$B$21,MATCH($C996,'R0.1 Generation process mapping'!$A$9:$A$21,0))</f>
        <v>POWGEN - REN</v>
      </c>
      <c r="C996" s="39" t="s">
        <v>290</v>
      </c>
      <c r="D996" s="39" t="s">
        <v>363</v>
      </c>
      <c r="E996" s="39" t="str">
        <f>INDEX('R0. Region mapping'!$C$9:$C$24,MATCH($D996,'R0. Region mapping'!$A$9:$A$24,0))</f>
        <v>NAM</v>
      </c>
      <c r="F996" s="39">
        <v>6.79771689497717</v>
      </c>
      <c r="G996" s="39">
        <v>6.56076579793499</v>
      </c>
      <c r="H996" s="39">
        <v>5.9683880553295303</v>
      </c>
      <c r="I996" s="39">
        <v>19.397874051820491</v>
      </c>
      <c r="J996" s="39">
        <v>17.724346162766889</v>
      </c>
      <c r="K996" s="39">
        <v>23.183442228379597</v>
      </c>
      <c r="L996" s="39">
        <v>34.522411576207801</v>
      </c>
      <c r="M996" s="39">
        <v>53.117224940731298</v>
      </c>
      <c r="N996" s="39">
        <v>57.790439395368701</v>
      </c>
      <c r="O996" s="39">
        <v>64.178083609475095</v>
      </c>
      <c r="P996" s="39">
        <v>65.947126595616794</v>
      </c>
      <c r="Q996" s="39">
        <v>74.812714352890794</v>
      </c>
    </row>
    <row r="997" spans="1:17" x14ac:dyDescent="0.3">
      <c r="A997" s="39" t="s">
        <v>925</v>
      </c>
      <c r="B997" s="39" t="str">
        <f>INDEX('R0.1 Generation process mapping'!$B$9:$B$21,MATCH($C997,'R0.1 Generation process mapping'!$A$9:$A$21,0))</f>
        <v>POWGEN - REN</v>
      </c>
      <c r="C997" s="39" t="s">
        <v>290</v>
      </c>
      <c r="D997" s="39" t="s">
        <v>365</v>
      </c>
      <c r="E997" s="39" t="str">
        <f>INDEX('R0. Region mapping'!$C$9:$C$24,MATCH($D997,'R0. Region mapping'!$A$9:$A$24,0))</f>
        <v>EUR</v>
      </c>
      <c r="F997" s="39">
        <v>2.9127853881278498</v>
      </c>
      <c r="G997" s="39">
        <v>2.8112531084185699</v>
      </c>
      <c r="H997" s="39">
        <v>2.5574224091453601</v>
      </c>
      <c r="I997" s="39">
        <v>14.34983023656523</v>
      </c>
      <c r="J997" s="39">
        <v>13.632732473129151</v>
      </c>
      <c r="K997" s="39">
        <v>27.528398885796776</v>
      </c>
      <c r="L997" s="39">
        <v>29.670316495660099</v>
      </c>
      <c r="M997" s="39">
        <v>36.363175338202097</v>
      </c>
      <c r="N997" s="39">
        <v>45.549136228482404</v>
      </c>
      <c r="O997" s="39">
        <v>55.427333272669998</v>
      </c>
      <c r="P997" s="39">
        <v>63.485379614787497</v>
      </c>
      <c r="Q997" s="39">
        <v>64.867055032022606</v>
      </c>
    </row>
    <row r="998" spans="1:17" x14ac:dyDescent="0.3">
      <c r="A998" s="39" t="s">
        <v>925</v>
      </c>
      <c r="B998" s="39" t="str">
        <f>INDEX('R0.1 Generation process mapping'!$B$9:$B$21,MATCH($C998,'R0.1 Generation process mapping'!$A$9:$A$21,0))</f>
        <v/>
      </c>
      <c r="C998" s="39" t="s">
        <v>296</v>
      </c>
      <c r="D998" s="39" t="s">
        <v>258</v>
      </c>
      <c r="E998" s="39" t="str">
        <f>INDEX('R0. Region mapping'!$C$9:$C$24,MATCH($D998,'R0. Region mapping'!$A$9:$A$24,0))</f>
        <v>AFR</v>
      </c>
      <c r="F998" s="39">
        <v>34.164383561643803</v>
      </c>
      <c r="G998" s="39">
        <v>34.164383561643803</v>
      </c>
      <c r="H998" s="39">
        <v>34.164383561643803</v>
      </c>
      <c r="I998" s="39">
        <v>34.164383561643803</v>
      </c>
      <c r="J998" s="39">
        <v>22.776255707762498</v>
      </c>
      <c r="K998" s="39">
        <v>54.560587377462298</v>
      </c>
      <c r="L998" s="39">
        <v>107.677099260698</v>
      </c>
      <c r="M998" s="39">
        <v>110.092096098257</v>
      </c>
      <c r="N998" s="39">
        <v>150.47819175168399</v>
      </c>
      <c r="O998" s="39">
        <v>188.35833635892001</v>
      </c>
      <c r="P998" s="39">
        <v>237.60200856828499</v>
      </c>
      <c r="Q998" s="39">
        <v>328.700552163113</v>
      </c>
    </row>
    <row r="999" spans="1:17" x14ac:dyDescent="0.3">
      <c r="A999" s="39" t="s">
        <v>925</v>
      </c>
      <c r="B999" s="39" t="str">
        <f>INDEX('R0.1 Generation process mapping'!$B$9:$B$21,MATCH($C999,'R0.1 Generation process mapping'!$A$9:$A$21,0))</f>
        <v/>
      </c>
      <c r="C999" s="39" t="s">
        <v>296</v>
      </c>
      <c r="D999" s="39" t="s">
        <v>261</v>
      </c>
      <c r="E999" s="39" t="str">
        <f>INDEX('R0. Region mapping'!$C$9:$C$24,MATCH($D999,'R0. Region mapping'!$A$9:$A$24,0))</f>
        <v>AUS</v>
      </c>
      <c r="F999" s="39">
        <v>28.2019121004566</v>
      </c>
      <c r="G999" s="39">
        <v>37.0010199055559</v>
      </c>
      <c r="H999" s="39">
        <v>37.0010199055559</v>
      </c>
      <c r="I999" s="39">
        <v>37.0010199055559</v>
      </c>
      <c r="J999" s="39">
        <v>28.063469823139961</v>
      </c>
      <c r="K999" s="39">
        <v>22.568361503193529</v>
      </c>
      <c r="L999" s="39">
        <v>13.167724136374657</v>
      </c>
      <c r="M999" s="39">
        <v>12.704636851971699</v>
      </c>
      <c r="N999" s="39">
        <v>13.639021378751099</v>
      </c>
      <c r="O999" s="39">
        <v>13.639021378751099</v>
      </c>
      <c r="P999" s="39">
        <v>13.639021378751099</v>
      </c>
      <c r="Q999" s="39">
        <v>4.07052972910917</v>
      </c>
    </row>
    <row r="1000" spans="1:17" x14ac:dyDescent="0.3">
      <c r="A1000" s="39" t="s">
        <v>925</v>
      </c>
      <c r="B1000" s="39" t="str">
        <f>INDEX('R0.1 Generation process mapping'!$B$9:$B$21,MATCH($C1000,'R0.1 Generation process mapping'!$A$9:$A$21,0))</f>
        <v/>
      </c>
      <c r="C1000" s="39" t="s">
        <v>296</v>
      </c>
      <c r="D1000" s="39" t="s">
        <v>341</v>
      </c>
      <c r="E1000" s="39" t="str">
        <f>INDEX('R0. Region mapping'!$C$9:$C$24,MATCH($D1000,'R0. Region mapping'!$A$9:$A$24,0))</f>
        <v>NAM</v>
      </c>
      <c r="F1000" s="39">
        <v>16.260200125539999</v>
      </c>
      <c r="G1000" s="39">
        <v>19.079744182950108</v>
      </c>
      <c r="H1000" s="39">
        <v>19.079744182950108</v>
      </c>
      <c r="I1000" s="39">
        <v>19.079744182950108</v>
      </c>
      <c r="J1000" s="39">
        <v>13.659677474436808</v>
      </c>
      <c r="K1000" s="39">
        <v>5.4200667085133301</v>
      </c>
      <c r="M1000" s="39">
        <v>9.0307206649138898</v>
      </c>
      <c r="N1000" s="39">
        <v>19.470515730678301</v>
      </c>
      <c r="O1000" s="39">
        <v>27.5765815463892</v>
      </c>
      <c r="P1000" s="39">
        <v>41.099597028436499</v>
      </c>
      <c r="Q1000" s="39">
        <v>36.359332908017798</v>
      </c>
    </row>
    <row r="1001" spans="1:17" x14ac:dyDescent="0.3">
      <c r="A1001" s="39" t="s">
        <v>925</v>
      </c>
      <c r="B1001" s="39" t="str">
        <f>INDEX('R0.1 Generation process mapping'!$B$9:$B$21,MATCH($C1001,'R0.1 Generation process mapping'!$A$9:$A$21,0))</f>
        <v/>
      </c>
      <c r="C1001" s="39" t="s">
        <v>296</v>
      </c>
      <c r="D1001" s="39" t="s">
        <v>343</v>
      </c>
      <c r="E1001" s="39" t="str">
        <f>INDEX('R0. Region mapping'!$C$9:$C$24,MATCH($D1001,'R0. Region mapping'!$A$9:$A$24,0))</f>
        <v>ASI</v>
      </c>
      <c r="F1001" s="39">
        <v>319.18639921722098</v>
      </c>
      <c r="G1001" s="39">
        <v>492.24754750766698</v>
      </c>
      <c r="H1001" s="39">
        <v>750.61338794942503</v>
      </c>
      <c r="I1001" s="39">
        <v>750.61338794942503</v>
      </c>
      <c r="J1001" s="39">
        <v>941.93527172660106</v>
      </c>
      <c r="K1001" s="39">
        <v>811.49269220331701</v>
      </c>
      <c r="L1001" s="39">
        <v>714.02704534264296</v>
      </c>
      <c r="M1001" s="39">
        <v>690.00813870447905</v>
      </c>
      <c r="N1001" s="39">
        <v>620.01865983390701</v>
      </c>
      <c r="O1001" s="39">
        <v>493.08170129587501</v>
      </c>
      <c r="P1001" s="39">
        <v>416.809047896153</v>
      </c>
      <c r="Q1001" s="39">
        <v>357.436658364501</v>
      </c>
    </row>
    <row r="1002" spans="1:17" x14ac:dyDescent="0.3">
      <c r="A1002" s="39" t="s">
        <v>925</v>
      </c>
      <c r="B1002" s="39" t="str">
        <f>INDEX('R0.1 Generation process mapping'!$B$9:$B$21,MATCH($C1002,'R0.1 Generation process mapping'!$A$9:$A$21,0))</f>
        <v/>
      </c>
      <c r="C1002" s="39" t="s">
        <v>296</v>
      </c>
      <c r="D1002" s="39" t="s">
        <v>345</v>
      </c>
      <c r="E1002" s="39" t="str">
        <f>INDEX('R0. Region mapping'!$C$9:$C$24,MATCH($D1002,'R0. Region mapping'!$A$9:$A$24,0))</f>
        <v>LAM</v>
      </c>
      <c r="F1002" s="39">
        <v>6.2599885844748799</v>
      </c>
      <c r="G1002" s="39">
        <v>6.2599885844748799</v>
      </c>
      <c r="H1002" s="39">
        <v>6.2599885844748799</v>
      </c>
      <c r="I1002" s="39">
        <v>6.2599885844748799</v>
      </c>
      <c r="J1002" s="39">
        <v>4.1733257229832503</v>
      </c>
      <c r="K1002" s="39">
        <v>2.08666286149163</v>
      </c>
    </row>
    <row r="1003" spans="1:17" x14ac:dyDescent="0.3">
      <c r="A1003" s="39" t="s">
        <v>925</v>
      </c>
      <c r="B1003" s="39" t="str">
        <f>INDEX('R0.1 Generation process mapping'!$B$9:$B$21,MATCH($C1003,'R0.1 Generation process mapping'!$A$9:$A$21,0))</f>
        <v/>
      </c>
      <c r="C1003" s="39" t="s">
        <v>296</v>
      </c>
      <c r="D1003" s="39" t="s">
        <v>347</v>
      </c>
      <c r="E1003" s="39" t="str">
        <f>INDEX('R0. Region mapping'!$C$9:$C$24,MATCH($D1003,'R0. Region mapping'!$A$9:$A$24,0))</f>
        <v>EUR</v>
      </c>
      <c r="F1003" s="39">
        <v>28.821632420091301</v>
      </c>
      <c r="G1003" s="39">
        <v>52.882775586424501</v>
      </c>
      <c r="H1003" s="39">
        <v>52.882775586424501</v>
      </c>
      <c r="I1003" s="39">
        <v>69.261617142803303</v>
      </c>
      <c r="J1003" s="39">
        <v>59.654406336106192</v>
      </c>
      <c r="K1003" s="39">
        <v>64.200061554475198</v>
      </c>
      <c r="L1003" s="39">
        <v>62.116701304263103</v>
      </c>
      <c r="M1003" s="39">
        <v>98.033877246221707</v>
      </c>
      <c r="N1003" s="39">
        <v>108.142056446111</v>
      </c>
      <c r="O1003" s="39">
        <v>121.382452054081</v>
      </c>
      <c r="P1003" s="39">
        <v>135.68166141090799</v>
      </c>
      <c r="Q1003" s="39">
        <v>152.39346130283101</v>
      </c>
    </row>
    <row r="1004" spans="1:17" x14ac:dyDescent="0.3">
      <c r="A1004" s="39" t="s">
        <v>925</v>
      </c>
      <c r="B1004" s="39" t="str">
        <f>INDEX('R0.1 Generation process mapping'!$B$9:$B$21,MATCH($C1004,'R0.1 Generation process mapping'!$A$9:$A$21,0))</f>
        <v/>
      </c>
      <c r="C1004" s="39" t="s">
        <v>296</v>
      </c>
      <c r="D1004" s="39" t="s">
        <v>349</v>
      </c>
      <c r="E1004" s="39" t="str">
        <f>INDEX('R0. Region mapping'!$C$9:$C$24,MATCH($D1004,'R0. Region mapping'!$A$9:$A$24,0))</f>
        <v>ASI</v>
      </c>
      <c r="F1004" s="39">
        <v>33.671803652968002</v>
      </c>
      <c r="G1004" s="39">
        <v>50.6176654393864</v>
      </c>
      <c r="H1004" s="39">
        <v>52</v>
      </c>
      <c r="I1004" s="39">
        <v>56.719838211504708</v>
      </c>
      <c r="J1004" s="39">
        <v>45.495903660515403</v>
      </c>
      <c r="K1004" s="39">
        <v>70.107394581108579</v>
      </c>
      <c r="L1004" s="39">
        <v>116.169562335205</v>
      </c>
      <c r="M1004" s="39">
        <v>131.45121941184701</v>
      </c>
      <c r="N1004" s="39">
        <v>77.9223888649977</v>
      </c>
      <c r="O1004" s="39">
        <v>68.402099619526595</v>
      </c>
      <c r="P1004" s="39">
        <v>53.120442542884803</v>
      </c>
      <c r="Q1004" s="39">
        <v>67.549973557283494</v>
      </c>
    </row>
    <row r="1005" spans="1:17" x14ac:dyDescent="0.3">
      <c r="A1005" s="39" t="s">
        <v>925</v>
      </c>
      <c r="B1005" s="39" t="str">
        <f>INDEX('R0.1 Generation process mapping'!$B$9:$B$21,MATCH($C1005,'R0.1 Generation process mapping'!$A$9:$A$21,0))</f>
        <v/>
      </c>
      <c r="C1005" s="39" t="s">
        <v>296</v>
      </c>
      <c r="D1005" s="39" t="s">
        <v>351</v>
      </c>
      <c r="E1005" s="39" t="str">
        <f>INDEX('R0. Region mapping'!$C$9:$C$24,MATCH($D1005,'R0. Region mapping'!$A$9:$A$24,0))</f>
        <v>ASI</v>
      </c>
      <c r="F1005" s="39">
        <v>74.997754889160603</v>
      </c>
      <c r="G1005" s="39">
        <v>149.3164370452628</v>
      </c>
      <c r="H1005" s="39">
        <v>149.3164370452628</v>
      </c>
      <c r="I1005" s="39">
        <v>192.85952116877661</v>
      </c>
      <c r="J1005" s="39">
        <v>186.21809515371629</v>
      </c>
      <c r="K1005" s="39">
        <v>194.4204920858362</v>
      </c>
      <c r="L1005" s="39">
        <v>235.87108719800699</v>
      </c>
      <c r="M1005" s="39">
        <v>240.53270039690599</v>
      </c>
      <c r="N1005" s="39">
        <v>256.492501803842</v>
      </c>
      <c r="O1005" s="39">
        <v>256.370418161489</v>
      </c>
      <c r="P1005" s="39">
        <v>237.61647685562099</v>
      </c>
      <c r="Q1005" s="39">
        <v>233.421405153357</v>
      </c>
    </row>
    <row r="1006" spans="1:17" x14ac:dyDescent="0.3">
      <c r="A1006" s="39" t="s">
        <v>925</v>
      </c>
      <c r="B1006" s="39" t="str">
        <f>INDEX('R0.1 Generation process mapping'!$B$9:$B$21,MATCH($C1006,'R0.1 Generation process mapping'!$A$9:$A$21,0))</f>
        <v/>
      </c>
      <c r="C1006" s="39" t="s">
        <v>296</v>
      </c>
      <c r="D1006" s="39" t="s">
        <v>353</v>
      </c>
      <c r="E1006" s="39" t="str">
        <f>INDEX('R0. Region mapping'!$C$9:$C$24,MATCH($D1006,'R0. Region mapping'!$A$9:$A$24,0))</f>
        <v>ASI</v>
      </c>
      <c r="F1006" s="39">
        <v>45.928170003512498</v>
      </c>
      <c r="G1006" s="39">
        <v>57.472490275108697</v>
      </c>
      <c r="H1006" s="39">
        <v>57.472490275108697</v>
      </c>
      <c r="I1006" s="39">
        <v>57.472490275108697</v>
      </c>
      <c r="J1006" s="39">
        <v>48.239111860977353</v>
      </c>
      <c r="K1006" s="39">
        <v>21.38540158821025</v>
      </c>
      <c r="L1006" s="39">
        <v>6.0760115870394502</v>
      </c>
    </row>
    <row r="1007" spans="1:17" x14ac:dyDescent="0.3">
      <c r="A1007" s="39" t="s">
        <v>925</v>
      </c>
      <c r="B1007" s="39" t="str">
        <f>INDEX('R0.1 Generation process mapping'!$B$9:$B$21,MATCH($C1007,'R0.1 Generation process mapping'!$A$9:$A$21,0))</f>
        <v/>
      </c>
      <c r="C1007" s="39" t="s">
        <v>296</v>
      </c>
      <c r="D1007" s="39" t="s">
        <v>355</v>
      </c>
      <c r="E1007" s="39" t="str">
        <f>INDEX('R0. Region mapping'!$C$9:$C$24,MATCH($D1007,'R0. Region mapping'!$A$9:$A$24,0))</f>
        <v>AFR</v>
      </c>
      <c r="F1007" s="39">
        <v>14.3734779299848</v>
      </c>
      <c r="G1007" s="39">
        <v>14.3734779299848</v>
      </c>
      <c r="H1007" s="39">
        <v>14.3734779299848</v>
      </c>
      <c r="I1007" s="39">
        <v>14.3734779299848</v>
      </c>
      <c r="J1007" s="39">
        <v>9.58231861998987</v>
      </c>
      <c r="K1007" s="39">
        <v>39.98125279357253</v>
      </c>
      <c r="L1007" s="39">
        <v>120.445187143498</v>
      </c>
      <c r="M1007" s="39">
        <v>157.568116314143</v>
      </c>
      <c r="N1007" s="39">
        <v>166.00529001431801</v>
      </c>
      <c r="O1007" s="39">
        <v>167.516860870562</v>
      </c>
      <c r="P1007" s="39">
        <v>170.27997573514801</v>
      </c>
      <c r="Q1007" s="39">
        <v>181.20814246387599</v>
      </c>
    </row>
    <row r="1008" spans="1:17" x14ac:dyDescent="0.3">
      <c r="A1008" s="39" t="s">
        <v>925</v>
      </c>
      <c r="B1008" s="39" t="str">
        <f>INDEX('R0.1 Generation process mapping'!$B$9:$B$21,MATCH($C1008,'R0.1 Generation process mapping'!$A$9:$A$21,0))</f>
        <v/>
      </c>
      <c r="C1008" s="39" t="s">
        <v>296</v>
      </c>
      <c r="D1008" s="39" t="s">
        <v>357</v>
      </c>
      <c r="E1008" s="39" t="str">
        <f>INDEX('R0. Region mapping'!$C$9:$C$24,MATCH($D1008,'R0. Region mapping'!$A$9:$A$24,0))</f>
        <v>LAM</v>
      </c>
      <c r="F1008" s="39">
        <v>5.2919112850619703</v>
      </c>
      <c r="G1008" s="39">
        <v>5.2919112850619703</v>
      </c>
      <c r="H1008" s="39">
        <v>5.2919112850619703</v>
      </c>
      <c r="I1008" s="39">
        <v>5.2919112850619703</v>
      </c>
      <c r="J1008" s="39">
        <v>3.5279408567079802</v>
      </c>
      <c r="K1008" s="39">
        <v>1.7639704283539901</v>
      </c>
    </row>
    <row r="1009" spans="1:17" x14ac:dyDescent="0.3">
      <c r="A1009" s="39" t="s">
        <v>925</v>
      </c>
      <c r="B1009" s="39" t="str">
        <f>INDEX('R0.1 Generation process mapping'!$B$9:$B$21,MATCH($C1009,'R0.1 Generation process mapping'!$A$9:$A$21,0))</f>
        <v/>
      </c>
      <c r="C1009" s="39" t="s">
        <v>296</v>
      </c>
      <c r="D1009" s="39" t="s">
        <v>359</v>
      </c>
      <c r="E1009" s="39" t="str">
        <f>INDEX('R0. Region mapping'!$C$9:$C$24,MATCH($D1009,'R0. Region mapping'!$A$9:$A$24,0))</f>
        <v>ASI</v>
      </c>
      <c r="F1009" s="39">
        <v>40.628044140030397</v>
      </c>
      <c r="G1009" s="39">
        <v>40.628044140030397</v>
      </c>
      <c r="H1009" s="39">
        <v>40.628044140030397</v>
      </c>
      <c r="I1009" s="39">
        <v>40.628044140030397</v>
      </c>
      <c r="J1009" s="39">
        <v>44.685022677219898</v>
      </c>
      <c r="K1009" s="39">
        <v>175.89901857988269</v>
      </c>
      <c r="L1009" s="39">
        <v>168.65086085354162</v>
      </c>
      <c r="M1009" s="39">
        <v>227.94454684169401</v>
      </c>
      <c r="N1009" s="39">
        <v>204.85918902884799</v>
      </c>
      <c r="O1009" s="39">
        <v>248.187198080375</v>
      </c>
      <c r="P1009" s="39">
        <v>279.81914118672302</v>
      </c>
      <c r="Q1009" s="39">
        <v>346.52331359713099</v>
      </c>
    </row>
    <row r="1010" spans="1:17" x14ac:dyDescent="0.3">
      <c r="A1010" s="39" t="s">
        <v>925</v>
      </c>
      <c r="B1010" s="39" t="str">
        <f>INDEX('R0.1 Generation process mapping'!$B$9:$B$21,MATCH($C1010,'R0.1 Generation process mapping'!$A$9:$A$21,0))</f>
        <v/>
      </c>
      <c r="C1010" s="39" t="s">
        <v>296</v>
      </c>
      <c r="D1010" s="39" t="s">
        <v>361</v>
      </c>
      <c r="E1010" s="39" t="str">
        <f>INDEX('R0. Region mapping'!$C$9:$C$24,MATCH($D1010,'R0. Region mapping'!$A$9:$A$24,0))</f>
        <v>ASI</v>
      </c>
      <c r="F1010" s="39">
        <v>18.597004120726101</v>
      </c>
      <c r="G1010" s="39">
        <v>31.130157646084101</v>
      </c>
      <c r="H1010" s="39">
        <v>43.153805539669804</v>
      </c>
      <c r="I1010" s="39">
        <v>43.153805539669804</v>
      </c>
      <c r="J1010" s="39">
        <v>61.6752572156024</v>
      </c>
      <c r="K1010" s="39">
        <v>75.273651439257208</v>
      </c>
      <c r="L1010" s="39">
        <v>86.674794988245907</v>
      </c>
      <c r="M1010" s="39">
        <v>95.024485438386506</v>
      </c>
      <c r="N1010" s="39">
        <v>100.320526986358</v>
      </c>
      <c r="O1010" s="39">
        <v>103.99377018040499</v>
      </c>
      <c r="P1010" s="39">
        <v>106.8239497309</v>
      </c>
      <c r="Q1010" s="39">
        <v>111.059048849435</v>
      </c>
    </row>
    <row r="1011" spans="1:17" x14ac:dyDescent="0.3">
      <c r="A1011" s="39" t="s">
        <v>925</v>
      </c>
      <c r="B1011" s="39" t="str">
        <f>INDEX('R0.1 Generation process mapping'!$B$9:$B$21,MATCH($C1011,'R0.1 Generation process mapping'!$A$9:$A$21,0))</f>
        <v/>
      </c>
      <c r="C1011" s="39" t="s">
        <v>296</v>
      </c>
      <c r="D1011" s="39" t="s">
        <v>363</v>
      </c>
      <c r="E1011" s="39" t="str">
        <f>INDEX('R0. Region mapping'!$C$9:$C$24,MATCH($D1011,'R0. Region mapping'!$A$9:$A$24,0))</f>
        <v>NAM</v>
      </c>
      <c r="F1011" s="39">
        <v>304.14555376945299</v>
      </c>
      <c r="G1011" s="39">
        <v>379.61322777678618</v>
      </c>
      <c r="H1011" s="39">
        <v>423.090306985187</v>
      </c>
      <c r="I1011" s="39">
        <v>423.090306985187</v>
      </c>
      <c r="J1011" s="39">
        <v>322.21002393395906</v>
      </c>
      <c r="K1011" s="39">
        <v>399.20065963902044</v>
      </c>
      <c r="L1011" s="39">
        <v>396.36773902789002</v>
      </c>
      <c r="M1011" s="39">
        <v>424.274476695386</v>
      </c>
      <c r="N1011" s="39">
        <v>428.72389371188802</v>
      </c>
      <c r="O1011" s="39">
        <v>424.38307545324602</v>
      </c>
      <c r="P1011" s="39">
        <v>417.26558733130003</v>
      </c>
      <c r="Q1011" s="39">
        <v>383.69801600460698</v>
      </c>
    </row>
    <row r="1012" spans="1:17" x14ac:dyDescent="0.3">
      <c r="A1012" s="39" t="s">
        <v>925</v>
      </c>
      <c r="B1012" s="39" t="str">
        <f>INDEX('R0.1 Generation process mapping'!$B$9:$B$21,MATCH($C1012,'R0.1 Generation process mapping'!$A$9:$A$21,0))</f>
        <v/>
      </c>
      <c r="C1012" s="39" t="s">
        <v>296</v>
      </c>
      <c r="D1012" s="39" t="s">
        <v>365</v>
      </c>
      <c r="E1012" s="39" t="str">
        <f>INDEX('R0. Region mapping'!$C$9:$C$24,MATCH($D1012,'R0. Region mapping'!$A$9:$A$24,0))</f>
        <v>EUR</v>
      </c>
      <c r="F1012" s="39">
        <v>117.176369863014</v>
      </c>
      <c r="G1012" s="39">
        <v>119.67222702922005</v>
      </c>
      <c r="H1012" s="39">
        <v>119.67222702922005</v>
      </c>
      <c r="I1012" s="39">
        <v>119.67222702922005</v>
      </c>
      <c r="J1012" s="39">
        <v>80.613437074882057</v>
      </c>
      <c r="K1012" s="39">
        <v>55.745504743803103</v>
      </c>
      <c r="L1012" s="39">
        <v>63.3750021591636</v>
      </c>
      <c r="M1012" s="39">
        <v>164.49419388319001</v>
      </c>
      <c r="N1012" s="39">
        <v>165.62399916458401</v>
      </c>
      <c r="O1012" s="39">
        <v>162.01407088467599</v>
      </c>
      <c r="P1012" s="39">
        <v>159.092522194775</v>
      </c>
      <c r="Q1012" s="39">
        <v>175.31340283340199</v>
      </c>
    </row>
    <row r="1013" spans="1:17" x14ac:dyDescent="0.3">
      <c r="A1013" s="39" t="s">
        <v>925</v>
      </c>
      <c r="B1013" s="39" t="str">
        <f>INDEX('R0.1 Generation process mapping'!$B$9:$B$21,MATCH($C1013,'R0.1 Generation process mapping'!$A$9:$A$21,0))</f>
        <v/>
      </c>
      <c r="C1013" s="39" t="s">
        <v>297</v>
      </c>
      <c r="D1013" s="39" t="s">
        <v>258</v>
      </c>
      <c r="E1013" s="39" t="str">
        <f>INDEX('R0. Region mapping'!$C$9:$C$24,MATCH($D1013,'R0. Region mapping'!$A$9:$A$24,0))</f>
        <v>AFR</v>
      </c>
      <c r="F1013" s="39">
        <v>44.842082839408903</v>
      </c>
      <c r="G1013" s="39">
        <v>62.841202426933208</v>
      </c>
      <c r="H1013" s="39">
        <v>62.841202426933208</v>
      </c>
      <c r="I1013" s="39">
        <v>85.669628652396199</v>
      </c>
      <c r="J1013" s="39">
        <v>75.934228655872701</v>
      </c>
      <c r="K1013" s="39">
        <v>30.931329030420599</v>
      </c>
      <c r="N1013" s="39">
        <v>2.6711568528911201E-2</v>
      </c>
      <c r="O1013" s="39">
        <v>2.91676103359285</v>
      </c>
      <c r="P1013" s="39">
        <v>9.0853202790457193</v>
      </c>
      <c r="Q1013" s="39">
        <v>21.8862048555835</v>
      </c>
    </row>
    <row r="1014" spans="1:17" x14ac:dyDescent="0.3">
      <c r="A1014" s="39" t="s">
        <v>925</v>
      </c>
      <c r="B1014" s="39" t="str">
        <f>INDEX('R0.1 Generation process mapping'!$B$9:$B$21,MATCH($C1014,'R0.1 Generation process mapping'!$A$9:$A$21,0))</f>
        <v/>
      </c>
      <c r="C1014" s="39" t="s">
        <v>297</v>
      </c>
      <c r="D1014" s="39" t="s">
        <v>261</v>
      </c>
      <c r="E1014" s="39" t="str">
        <f>INDEX('R0. Region mapping'!$C$9:$C$24,MATCH($D1014,'R0. Region mapping'!$A$9:$A$24,0))</f>
        <v>AUS</v>
      </c>
      <c r="F1014" s="39">
        <v>17.14537546961623</v>
      </c>
      <c r="G1014" s="39">
        <v>17.14537546961623</v>
      </c>
      <c r="H1014" s="39">
        <v>17.14537546961623</v>
      </c>
      <c r="I1014" s="39">
        <v>17.971024548315853</v>
      </c>
      <c r="J1014" s="39">
        <v>15.541700358361915</v>
      </c>
      <c r="K1014" s="39">
        <v>2.2257904137724629</v>
      </c>
      <c r="O1014" s="39">
        <v>0.59808495831048303</v>
      </c>
      <c r="P1014" s="39">
        <v>1.8079714895407499</v>
      </c>
      <c r="Q1014" s="39">
        <v>3.9758291381369899</v>
      </c>
    </row>
    <row r="1015" spans="1:17" x14ac:dyDescent="0.3">
      <c r="A1015" s="39" t="s">
        <v>925</v>
      </c>
      <c r="B1015" s="39" t="str">
        <f>INDEX('R0.1 Generation process mapping'!$B$9:$B$21,MATCH($C1015,'R0.1 Generation process mapping'!$A$9:$A$21,0))</f>
        <v/>
      </c>
      <c r="C1015" s="39" t="s">
        <v>297</v>
      </c>
      <c r="D1015" s="39" t="s">
        <v>341</v>
      </c>
      <c r="E1015" s="39" t="str">
        <f>INDEX('R0. Region mapping'!$C$9:$C$24,MATCH($D1015,'R0. Region mapping'!$A$9:$A$24,0))</f>
        <v>NAM</v>
      </c>
      <c r="F1015" s="39">
        <v>9.49563606460916</v>
      </c>
      <c r="G1015" s="39">
        <v>10.094034113138889</v>
      </c>
      <c r="H1015" s="39">
        <v>10.094034113138889</v>
      </c>
      <c r="I1015" s="39">
        <v>10.094034113138889</v>
      </c>
      <c r="J1015" s="39">
        <v>8.6363395931376985</v>
      </c>
      <c r="K1015" s="39">
        <v>0.92286366601434999</v>
      </c>
      <c r="L1015" s="39">
        <v>1.5925177726228199</v>
      </c>
      <c r="M1015" s="39">
        <v>1.5925177726228199</v>
      </c>
      <c r="N1015" s="39">
        <v>1.5925177726228199</v>
      </c>
    </row>
    <row r="1016" spans="1:17" x14ac:dyDescent="0.3">
      <c r="A1016" s="39" t="s">
        <v>925</v>
      </c>
      <c r="B1016" s="39" t="str">
        <f>INDEX('R0.1 Generation process mapping'!$B$9:$B$21,MATCH($C1016,'R0.1 Generation process mapping'!$A$9:$A$21,0))</f>
        <v/>
      </c>
      <c r="C1016" s="39" t="s">
        <v>297</v>
      </c>
      <c r="D1016" s="39" t="s">
        <v>343</v>
      </c>
      <c r="E1016" s="39" t="str">
        <f>INDEX('R0. Region mapping'!$C$9:$C$24,MATCH($D1016,'R0. Region mapping'!$A$9:$A$24,0))</f>
        <v>ASI</v>
      </c>
      <c r="F1016" s="39">
        <v>70.801212499663265</v>
      </c>
      <c r="G1016" s="39">
        <v>70.801212499663265</v>
      </c>
      <c r="H1016" s="39">
        <v>405.77291047420869</v>
      </c>
      <c r="I1016" s="39">
        <v>545.46876491673072</v>
      </c>
      <c r="J1016" s="39">
        <v>538.97546642855878</v>
      </c>
      <c r="K1016" s="39">
        <v>294.65547869858892</v>
      </c>
      <c r="L1016" s="39">
        <v>32.559782355974001</v>
      </c>
      <c r="M1016" s="39">
        <v>32.559782355974001</v>
      </c>
      <c r="N1016" s="39">
        <v>32.559782355974001</v>
      </c>
    </row>
    <row r="1017" spans="1:17" x14ac:dyDescent="0.3">
      <c r="A1017" s="39" t="s">
        <v>925</v>
      </c>
      <c r="B1017" s="39" t="str">
        <f>INDEX('R0.1 Generation process mapping'!$B$9:$B$21,MATCH($C1017,'R0.1 Generation process mapping'!$A$9:$A$21,0))</f>
        <v/>
      </c>
      <c r="C1017" s="39" t="s">
        <v>297</v>
      </c>
      <c r="D1017" s="39" t="s">
        <v>345</v>
      </c>
      <c r="E1017" s="39" t="str">
        <f>INDEX('R0. Region mapping'!$C$9:$C$24,MATCH($D1017,'R0. Region mapping'!$A$9:$A$24,0))</f>
        <v>LAM</v>
      </c>
      <c r="F1017" s="39">
        <v>45.611031070240898</v>
      </c>
      <c r="G1017" s="39">
        <v>54.576332275457688</v>
      </c>
      <c r="H1017" s="39">
        <v>54.576332275457688</v>
      </c>
      <c r="I1017" s="39">
        <v>54.576332275457688</v>
      </c>
      <c r="J1017" s="39">
        <v>46.437756165138389</v>
      </c>
      <c r="K1017" s="39">
        <v>5.9256360078277996</v>
      </c>
    </row>
    <row r="1018" spans="1:17" x14ac:dyDescent="0.3">
      <c r="A1018" s="39" t="s">
        <v>925</v>
      </c>
      <c r="B1018" s="39" t="str">
        <f>INDEX('R0.1 Generation process mapping'!$B$9:$B$21,MATCH($C1018,'R0.1 Generation process mapping'!$A$9:$A$21,0))</f>
        <v/>
      </c>
      <c r="C1018" s="39" t="s">
        <v>297</v>
      </c>
      <c r="D1018" s="39" t="s">
        <v>347</v>
      </c>
      <c r="E1018" s="39" t="str">
        <f>INDEX('R0. Region mapping'!$C$9:$C$24,MATCH($D1018,'R0. Region mapping'!$A$9:$A$24,0))</f>
        <v>EUR</v>
      </c>
      <c r="F1018" s="39">
        <v>0.54403131115459902</v>
      </c>
      <c r="G1018" s="39">
        <v>4.8385870481453397</v>
      </c>
      <c r="H1018" s="39">
        <v>4.8385870481453397</v>
      </c>
      <c r="I1018" s="39">
        <v>5.2052664515613998</v>
      </c>
      <c r="J1018" s="39">
        <v>5.0239226811765336</v>
      </c>
      <c r="K1018" s="39">
        <v>0.54802317380092092</v>
      </c>
      <c r="M1018" s="39">
        <v>18.096032835002202</v>
      </c>
      <c r="N1018" s="39">
        <v>20.0192147151322</v>
      </c>
      <c r="O1018" s="39">
        <v>21.084901467933001</v>
      </c>
      <c r="P1018" s="39">
        <v>22.478281567539501</v>
      </c>
      <c r="Q1018" s="39">
        <v>25.15964021413378</v>
      </c>
    </row>
    <row r="1019" spans="1:17" x14ac:dyDescent="0.3">
      <c r="A1019" s="39" t="s">
        <v>925</v>
      </c>
      <c r="B1019" s="39" t="str">
        <f>INDEX('R0.1 Generation process mapping'!$B$9:$B$21,MATCH($C1019,'R0.1 Generation process mapping'!$A$9:$A$21,0))</f>
        <v/>
      </c>
      <c r="C1019" s="39" t="s">
        <v>297</v>
      </c>
      <c r="D1019" s="39" t="s">
        <v>349</v>
      </c>
      <c r="E1019" s="39" t="str">
        <f>INDEX('R0. Region mapping'!$C$9:$C$24,MATCH($D1019,'R0. Region mapping'!$A$9:$A$24,0))</f>
        <v>ASI</v>
      </c>
      <c r="F1019" s="39">
        <v>36.557822622560032</v>
      </c>
      <c r="G1019" s="39">
        <v>36.557822622560032</v>
      </c>
      <c r="H1019" s="39">
        <v>36.557822622560032</v>
      </c>
      <c r="I1019" s="39">
        <v>36.557822622560032</v>
      </c>
      <c r="J1019" s="39">
        <v>31.685460228431822</v>
      </c>
      <c r="K1019" s="39">
        <v>2.5815938247445098</v>
      </c>
    </row>
    <row r="1020" spans="1:17" x14ac:dyDescent="0.3">
      <c r="A1020" s="39" t="s">
        <v>925</v>
      </c>
      <c r="B1020" s="39" t="str">
        <f>INDEX('R0.1 Generation process mapping'!$B$9:$B$21,MATCH($C1020,'R0.1 Generation process mapping'!$A$9:$A$21,0))</f>
        <v/>
      </c>
      <c r="C1020" s="39" t="s">
        <v>297</v>
      </c>
      <c r="D1020" s="39" t="s">
        <v>351</v>
      </c>
      <c r="E1020" s="39" t="str">
        <f>INDEX('R0. Region mapping'!$C$9:$C$24,MATCH($D1020,'R0. Region mapping'!$A$9:$A$24,0))</f>
        <v>ASI</v>
      </c>
      <c r="F1020" s="39">
        <v>32.465259791497708</v>
      </c>
      <c r="G1020" s="39">
        <v>32.465259791497708</v>
      </c>
      <c r="H1020" s="39">
        <v>323.16247975706113</v>
      </c>
      <c r="I1020" s="39">
        <v>323.16247975706113</v>
      </c>
      <c r="J1020" s="39">
        <v>318.64198706680406</v>
      </c>
      <c r="K1020" s="39">
        <v>136.03985462513003</v>
      </c>
      <c r="L1020" s="39">
        <v>3.8362221370029501</v>
      </c>
      <c r="M1020" s="39">
        <v>32.307285985671299</v>
      </c>
      <c r="N1020" s="39">
        <v>36.272634078813397</v>
      </c>
      <c r="O1020" s="39">
        <v>37.274635541624797</v>
      </c>
      <c r="P1020" s="39">
        <v>34.801963623003701</v>
      </c>
      <c r="Q1020" s="39">
        <v>34.564965218792999</v>
      </c>
    </row>
    <row r="1021" spans="1:17" x14ac:dyDescent="0.3">
      <c r="A1021" s="39" t="s">
        <v>925</v>
      </c>
      <c r="B1021" s="39" t="str">
        <f>INDEX('R0.1 Generation process mapping'!$B$9:$B$21,MATCH($C1021,'R0.1 Generation process mapping'!$A$9:$A$21,0))</f>
        <v/>
      </c>
      <c r="C1021" s="39" t="s">
        <v>297</v>
      </c>
      <c r="D1021" s="39" t="s">
        <v>353</v>
      </c>
      <c r="E1021" s="39" t="str">
        <f>INDEX('R0. Region mapping'!$C$9:$C$24,MATCH($D1021,'R0. Region mapping'!$A$9:$A$24,0))</f>
        <v>ASI</v>
      </c>
      <c r="F1021" s="39">
        <v>67.733036958045602</v>
      </c>
      <c r="G1021" s="39">
        <v>67.733036958045602</v>
      </c>
      <c r="H1021" s="39">
        <v>67.733036958045602</v>
      </c>
      <c r="I1021" s="39">
        <v>67.733036958045602</v>
      </c>
      <c r="J1021" s="39">
        <v>52.485941112924401</v>
      </c>
      <c r="K1021" s="39">
        <v>12.9510010537408</v>
      </c>
      <c r="L1021" s="39">
        <v>33.968802763407247</v>
      </c>
      <c r="M1021" s="39">
        <v>35.540284478312728</v>
      </c>
      <c r="N1021" s="39">
        <v>40.9718806507219</v>
      </c>
      <c r="O1021" s="39">
        <v>39.951567966572</v>
      </c>
      <c r="P1021" s="39">
        <v>41.460513265087897</v>
      </c>
      <c r="Q1021" s="39">
        <v>46.715733493306701</v>
      </c>
    </row>
    <row r="1022" spans="1:17" x14ac:dyDescent="0.3">
      <c r="A1022" s="39" t="s">
        <v>925</v>
      </c>
      <c r="B1022" s="39" t="str">
        <f>INDEX('R0.1 Generation process mapping'!$B$9:$B$21,MATCH($C1022,'R0.1 Generation process mapping'!$A$9:$A$21,0))</f>
        <v/>
      </c>
      <c r="C1022" s="39" t="s">
        <v>297</v>
      </c>
      <c r="D1022" s="39" t="s">
        <v>355</v>
      </c>
      <c r="E1022" s="39" t="str">
        <f>INDEX('R0. Region mapping'!$C$9:$C$24,MATCH($D1022,'R0. Region mapping'!$A$9:$A$24,0))</f>
        <v>AFR</v>
      </c>
      <c r="F1022" s="39">
        <v>77.090609812596199</v>
      </c>
      <c r="G1022" s="39">
        <v>93.853042146649102</v>
      </c>
      <c r="H1022" s="39">
        <v>93.853042146649102</v>
      </c>
      <c r="I1022" s="39">
        <v>185.2181416966892</v>
      </c>
      <c r="J1022" s="39">
        <v>183.87303147940338</v>
      </c>
      <c r="K1022" s="39">
        <v>149.67434498096571</v>
      </c>
      <c r="L1022" s="39">
        <v>48.954274659379003</v>
      </c>
      <c r="M1022" s="39">
        <v>28.034950766444801</v>
      </c>
      <c r="N1022" s="39">
        <v>28.595655159837101</v>
      </c>
      <c r="O1022" s="39">
        <v>30.062207199148201</v>
      </c>
      <c r="P1022" s="39">
        <v>32.6725596672308</v>
      </c>
      <c r="Q1022" s="39">
        <v>34.779008261868</v>
      </c>
    </row>
    <row r="1023" spans="1:17" x14ac:dyDescent="0.3">
      <c r="A1023" s="39" t="s">
        <v>925</v>
      </c>
      <c r="B1023" s="39" t="str">
        <f>INDEX('R0.1 Generation process mapping'!$B$9:$B$21,MATCH($C1023,'R0.1 Generation process mapping'!$A$9:$A$21,0))</f>
        <v/>
      </c>
      <c r="C1023" s="39" t="s">
        <v>297</v>
      </c>
      <c r="D1023" s="39" t="s">
        <v>357</v>
      </c>
      <c r="E1023" s="39" t="str">
        <f>INDEX('R0. Region mapping'!$C$9:$C$24,MATCH($D1023,'R0. Region mapping'!$A$9:$A$24,0))</f>
        <v>LAM</v>
      </c>
      <c r="F1023" s="39">
        <v>18.869482522028971</v>
      </c>
      <c r="G1023" s="39">
        <v>18.869482522028971</v>
      </c>
      <c r="H1023" s="39">
        <v>18.869482522028971</v>
      </c>
      <c r="I1023" s="39">
        <v>18.869482522028971</v>
      </c>
      <c r="J1023" s="39">
        <v>13.829132362921751</v>
      </c>
      <c r="K1023" s="39">
        <v>5.2250735908119559</v>
      </c>
      <c r="L1023" s="39">
        <v>17.38360201724182</v>
      </c>
      <c r="M1023" s="39">
        <v>19.051988813432182</v>
      </c>
      <c r="N1023" s="39">
        <v>20.25915301861118</v>
      </c>
      <c r="O1023" s="39">
        <v>12.4798015871089</v>
      </c>
      <c r="P1023" s="39">
        <v>13.526548524533</v>
      </c>
      <c r="Q1023" s="39">
        <v>14.3560229372151</v>
      </c>
    </row>
    <row r="1024" spans="1:17" x14ac:dyDescent="0.3">
      <c r="A1024" s="39" t="s">
        <v>925</v>
      </c>
      <c r="B1024" s="39" t="str">
        <f>INDEX('R0.1 Generation process mapping'!$B$9:$B$21,MATCH($C1024,'R0.1 Generation process mapping'!$A$9:$A$21,0))</f>
        <v/>
      </c>
      <c r="C1024" s="39" t="s">
        <v>297</v>
      </c>
      <c r="D1024" s="39" t="s">
        <v>359</v>
      </c>
      <c r="E1024" s="39" t="str">
        <f>INDEX('R0. Region mapping'!$C$9:$C$24,MATCH($D1024,'R0. Region mapping'!$A$9:$A$24,0))</f>
        <v>ASI</v>
      </c>
      <c r="F1024" s="39">
        <v>83.630302155542694</v>
      </c>
      <c r="G1024" s="39">
        <v>151.26408662136589</v>
      </c>
      <c r="H1024" s="39">
        <v>151.26408662136589</v>
      </c>
      <c r="I1024" s="39">
        <v>151.26408662136589</v>
      </c>
      <c r="J1024" s="39">
        <v>130.15421120345459</v>
      </c>
      <c r="K1024" s="39">
        <v>18.990340709518801</v>
      </c>
      <c r="L1024" s="39">
        <v>25.807735017902601</v>
      </c>
      <c r="M1024" s="39">
        <v>37.172546288596997</v>
      </c>
      <c r="N1024" s="39">
        <v>37.172546288596997</v>
      </c>
      <c r="O1024" s="39">
        <v>29.808921161417601</v>
      </c>
      <c r="P1024" s="39">
        <v>35.849026767447803</v>
      </c>
      <c r="Q1024" s="39">
        <v>46.634791169396301</v>
      </c>
    </row>
    <row r="1025" spans="1:17" x14ac:dyDescent="0.3">
      <c r="A1025" s="39" t="s">
        <v>925</v>
      </c>
      <c r="B1025" s="39" t="str">
        <f>INDEX('R0.1 Generation process mapping'!$B$9:$B$21,MATCH($C1025,'R0.1 Generation process mapping'!$A$9:$A$21,0))</f>
        <v/>
      </c>
      <c r="C1025" s="39" t="s">
        <v>297</v>
      </c>
      <c r="D1025" s="39" t="s">
        <v>361</v>
      </c>
      <c r="E1025" s="39" t="str">
        <f>INDEX('R0. Region mapping'!$C$9:$C$24,MATCH($D1025,'R0. Region mapping'!$A$9:$A$24,0))</f>
        <v>ASI</v>
      </c>
      <c r="F1025" s="39">
        <v>15.761856007418761</v>
      </c>
      <c r="G1025" s="39">
        <v>15.761856007418761</v>
      </c>
      <c r="H1025" s="39">
        <v>15.761856007418761</v>
      </c>
      <c r="I1025" s="39">
        <v>46.307729891054564</v>
      </c>
      <c r="J1025" s="39">
        <v>43.070073219566957</v>
      </c>
      <c r="K1025" s="39">
        <v>33.15198390755404</v>
      </c>
      <c r="L1025" s="39">
        <v>20.625795086928001</v>
      </c>
      <c r="M1025" s="39">
        <v>20.625795086928001</v>
      </c>
      <c r="N1025" s="39">
        <v>20.625795086928001</v>
      </c>
      <c r="O1025" s="39">
        <v>20.043719000735901</v>
      </c>
      <c r="P1025" s="39">
        <v>20.398747244079001</v>
      </c>
      <c r="Q1025" s="39">
        <v>20.853630292951099</v>
      </c>
    </row>
    <row r="1026" spans="1:17" x14ac:dyDescent="0.3">
      <c r="A1026" s="39" t="s">
        <v>925</v>
      </c>
      <c r="B1026" s="39" t="str">
        <f>INDEX('R0.1 Generation process mapping'!$B$9:$B$21,MATCH($C1026,'R0.1 Generation process mapping'!$A$9:$A$21,0))</f>
        <v/>
      </c>
      <c r="C1026" s="39" t="s">
        <v>297</v>
      </c>
      <c r="D1026" s="39" t="s">
        <v>363</v>
      </c>
      <c r="E1026" s="39" t="str">
        <f>INDEX('R0. Region mapping'!$C$9:$C$24,MATCH($D1026,'R0. Region mapping'!$A$9:$A$24,0))</f>
        <v>NAM</v>
      </c>
      <c r="F1026" s="39">
        <v>183.4524509571599</v>
      </c>
      <c r="G1026" s="39">
        <v>183.4524509571599</v>
      </c>
      <c r="H1026" s="39">
        <v>183.4524509571599</v>
      </c>
      <c r="I1026" s="39">
        <v>226.7822119793081</v>
      </c>
      <c r="J1026" s="39">
        <v>188.51400088463652</v>
      </c>
      <c r="K1026" s="39">
        <v>146.0368501372738</v>
      </c>
      <c r="L1026" s="39">
        <v>181.49419709727701</v>
      </c>
      <c r="M1026" s="39">
        <v>436.34470810381401</v>
      </c>
      <c r="N1026" s="39">
        <v>461.45589539530101</v>
      </c>
      <c r="O1026" s="39">
        <v>489.11732515487898</v>
      </c>
      <c r="P1026" s="39">
        <v>510.05522240726401</v>
      </c>
      <c r="Q1026" s="39">
        <v>487.01955639446902</v>
      </c>
    </row>
    <row r="1027" spans="1:17" x14ac:dyDescent="0.3">
      <c r="A1027" s="39" t="s">
        <v>925</v>
      </c>
      <c r="B1027" s="39" t="str">
        <f>INDEX('R0.1 Generation process mapping'!$B$9:$B$21,MATCH($C1027,'R0.1 Generation process mapping'!$A$9:$A$21,0))</f>
        <v/>
      </c>
      <c r="C1027" s="39" t="s">
        <v>297</v>
      </c>
      <c r="D1027" s="39" t="s">
        <v>365</v>
      </c>
      <c r="E1027" s="39" t="str">
        <f>INDEX('R0. Region mapping'!$C$9:$C$24,MATCH($D1027,'R0. Region mapping'!$A$9:$A$24,0))</f>
        <v>EUR</v>
      </c>
      <c r="F1027" s="39">
        <v>132.3308919783484</v>
      </c>
      <c r="G1027" s="39">
        <v>221.5032346030537</v>
      </c>
      <c r="H1027" s="39">
        <v>221.5032346030537</v>
      </c>
      <c r="I1027" s="39">
        <v>243.07517548052539</v>
      </c>
      <c r="J1027" s="39">
        <v>217.73119456786708</v>
      </c>
      <c r="K1027" s="39">
        <v>41.037911740702896</v>
      </c>
      <c r="L1027" s="39">
        <v>4.3458062088849303</v>
      </c>
      <c r="M1027" s="39">
        <v>155.96372971942699</v>
      </c>
      <c r="N1027" s="39">
        <v>179.744200368116</v>
      </c>
      <c r="O1027" s="39">
        <v>201.46566728977601</v>
      </c>
      <c r="P1027" s="39">
        <v>234.342212068127</v>
      </c>
      <c r="Q1027" s="39">
        <v>299.13587779269398</v>
      </c>
    </row>
    <row r="1028" spans="1:17" x14ac:dyDescent="0.3">
      <c r="A1028" s="39" t="s">
        <v>925</v>
      </c>
      <c r="B1028" s="39" t="str">
        <f>INDEX('R0.1 Generation process mapping'!$B$9:$B$21,MATCH($C1028,'R0.1 Generation process mapping'!$A$9:$A$21,0))</f>
        <v>POWGEN - REN</v>
      </c>
      <c r="C1028" s="39" t="s">
        <v>373</v>
      </c>
      <c r="D1028" s="39" t="s">
        <v>258</v>
      </c>
      <c r="E1028" s="39" t="str">
        <f>INDEX('R0. Region mapping'!$C$9:$C$24,MATCH($D1028,'R0. Region mapping'!$A$9:$A$24,0))</f>
        <v>AFR</v>
      </c>
      <c r="F1028" s="39">
        <v>0.50627853881278495</v>
      </c>
      <c r="G1028" s="39">
        <v>0.488630958451025</v>
      </c>
      <c r="H1028" s="39">
        <v>0.50453922976884724</v>
      </c>
      <c r="I1028" s="39">
        <v>3.0366546718745879</v>
      </c>
      <c r="J1028" s="39">
        <v>2.9954282489719493</v>
      </c>
      <c r="K1028" s="39">
        <v>6.2907673912915287</v>
      </c>
      <c r="L1028" s="39">
        <v>7.9178237510000002</v>
      </c>
      <c r="M1028" s="39">
        <v>7.9178237510000002</v>
      </c>
      <c r="N1028" s="39">
        <v>7.9178237510000002</v>
      </c>
      <c r="O1028" s="39">
        <v>7.9178237510000002</v>
      </c>
      <c r="P1028" s="39">
        <v>7.9178237510000002</v>
      </c>
      <c r="Q1028" s="39">
        <v>7.9178237510000002</v>
      </c>
    </row>
    <row r="1029" spans="1:17" x14ac:dyDescent="0.3">
      <c r="A1029" s="39" t="s">
        <v>925</v>
      </c>
      <c r="B1029" s="39" t="str">
        <f>INDEX('R0.1 Generation process mapping'!$B$9:$B$21,MATCH($C1029,'R0.1 Generation process mapping'!$A$9:$A$21,0))</f>
        <v>POWGEN - REN</v>
      </c>
      <c r="C1029" s="39" t="s">
        <v>373</v>
      </c>
      <c r="D1029" s="39" t="s">
        <v>261</v>
      </c>
      <c r="E1029" s="39" t="str">
        <f>INDEX('R0. Region mapping'!$C$9:$C$24,MATCH($D1029,'R0. Region mapping'!$A$9:$A$24,0))</f>
        <v>AUS</v>
      </c>
      <c r="F1029" s="39">
        <v>1.6124429223744301</v>
      </c>
      <c r="G1029" s="39">
        <v>1.58760486902384</v>
      </c>
      <c r="H1029" s="39">
        <v>1.5031861356473701</v>
      </c>
      <c r="I1029" s="39">
        <v>4.8699665570100095</v>
      </c>
      <c r="J1029" s="39">
        <v>4.5826150451066727</v>
      </c>
      <c r="K1029" s="39">
        <v>8.6798766870033361</v>
      </c>
      <c r="L1029" s="39">
        <v>10.584831751999999</v>
      </c>
      <c r="M1029" s="39">
        <v>10.49795554946903</v>
      </c>
      <c r="N1029" s="39">
        <v>10.584831751999999</v>
      </c>
      <c r="O1029" s="39">
        <v>8.7960788590972996</v>
      </c>
      <c r="P1029" s="39">
        <v>6.6037722821973004</v>
      </c>
      <c r="Q1029" s="39">
        <v>10.584831751999999</v>
      </c>
    </row>
    <row r="1030" spans="1:17" x14ac:dyDescent="0.3">
      <c r="A1030" s="39" t="s">
        <v>925</v>
      </c>
      <c r="B1030" s="39" t="str">
        <f>INDEX('R0.1 Generation process mapping'!$B$9:$B$21,MATCH($C1030,'R0.1 Generation process mapping'!$A$9:$A$21,0))</f>
        <v>POWGEN - REN</v>
      </c>
      <c r="C1030" s="39" t="s">
        <v>373</v>
      </c>
      <c r="D1030" s="39" t="s">
        <v>341</v>
      </c>
      <c r="E1030" s="39" t="str">
        <f>INDEX('R0. Region mapping'!$C$9:$C$24,MATCH($D1030,'R0. Region mapping'!$A$9:$A$24,0))</f>
        <v>NAM</v>
      </c>
      <c r="I1030" s="39">
        <v>4.0000000000000002E-4</v>
      </c>
      <c r="J1030" s="39">
        <v>8.0000000000000004E-4</v>
      </c>
      <c r="K1030" s="39">
        <v>8.0000000000000004E-4</v>
      </c>
      <c r="L1030" s="39">
        <v>8.0000000000000004E-4</v>
      </c>
      <c r="M1030" s="39">
        <v>8.0000000000000004E-4</v>
      </c>
      <c r="N1030" s="39">
        <v>8.0000000000000004E-4</v>
      </c>
      <c r="O1030" s="39">
        <v>8.0000000000000004E-4</v>
      </c>
      <c r="P1030" s="39">
        <v>8.0000000000000004E-4</v>
      </c>
      <c r="Q1030" s="39">
        <v>8.0000000000000004E-4</v>
      </c>
    </row>
    <row r="1031" spans="1:17" x14ac:dyDescent="0.3">
      <c r="A1031" s="39" t="s">
        <v>925</v>
      </c>
      <c r="B1031" s="39" t="str">
        <f>INDEX('R0.1 Generation process mapping'!$B$9:$B$21,MATCH($C1031,'R0.1 Generation process mapping'!$A$9:$A$21,0))</f>
        <v>POWGEN - REN</v>
      </c>
      <c r="C1031" s="39" t="s">
        <v>373</v>
      </c>
      <c r="D1031" s="39" t="s">
        <v>343</v>
      </c>
      <c r="E1031" s="39" t="str">
        <f>INDEX('R0. Region mapping'!$C$9:$C$24,MATCH($D1031,'R0. Region mapping'!$A$9:$A$24,0))</f>
        <v>ASI</v>
      </c>
      <c r="I1031" s="39">
        <v>0.50740201980150024</v>
      </c>
      <c r="J1031" s="39">
        <v>0.83553617086766696</v>
      </c>
      <c r="K1031" s="39">
        <v>1.1636703219338345</v>
      </c>
      <c r="L1031" s="39">
        <v>1.491804473</v>
      </c>
      <c r="M1031" s="39">
        <v>1.491804473</v>
      </c>
      <c r="N1031" s="39">
        <v>1.491804473</v>
      </c>
      <c r="O1031" s="39">
        <v>1.491804473</v>
      </c>
      <c r="P1031" s="39">
        <v>1.491804473</v>
      </c>
      <c r="Q1031" s="39">
        <v>1.491804473</v>
      </c>
    </row>
    <row r="1032" spans="1:17" x14ac:dyDescent="0.3">
      <c r="A1032" s="39" t="s">
        <v>925</v>
      </c>
      <c r="B1032" s="39" t="str">
        <f>INDEX('R0.1 Generation process mapping'!$B$9:$B$21,MATCH($C1032,'R0.1 Generation process mapping'!$A$9:$A$21,0))</f>
        <v>POWGEN - REN</v>
      </c>
      <c r="C1032" s="39" t="s">
        <v>373</v>
      </c>
      <c r="D1032" s="39" t="s">
        <v>345</v>
      </c>
      <c r="E1032" s="39" t="str">
        <f>INDEX('R0. Region mapping'!$C$9:$C$24,MATCH($D1032,'R0. Region mapping'!$A$9:$A$24,0))</f>
        <v>LAM</v>
      </c>
      <c r="F1032" s="39">
        <v>1.287100456621</v>
      </c>
      <c r="G1032" s="39">
        <v>1.28264541297301</v>
      </c>
      <c r="H1032" s="39">
        <v>1.2497978038530302</v>
      </c>
      <c r="I1032" s="39">
        <v>1.1956383631360641</v>
      </c>
      <c r="J1032" s="39">
        <v>0.87876748671570903</v>
      </c>
      <c r="K1032" s="39">
        <v>0.56189661029535498</v>
      </c>
      <c r="L1032" s="39">
        <v>0.16172351541763499</v>
      </c>
    </row>
    <row r="1033" spans="1:17" x14ac:dyDescent="0.3">
      <c r="A1033" s="39" t="s">
        <v>925</v>
      </c>
      <c r="B1033" s="39" t="str">
        <f>INDEX('R0.1 Generation process mapping'!$B$9:$B$21,MATCH($C1033,'R0.1 Generation process mapping'!$A$9:$A$21,0))</f>
        <v>POWGEN - REN</v>
      </c>
      <c r="C1033" s="39" t="s">
        <v>373</v>
      </c>
      <c r="D1033" s="39" t="s">
        <v>347</v>
      </c>
      <c r="E1033" s="39" t="str">
        <f>INDEX('R0. Region mapping'!$C$9:$C$24,MATCH($D1033,'R0. Region mapping'!$A$9:$A$24,0))</f>
        <v>EUR</v>
      </c>
      <c r="I1033" s="39">
        <v>8.0000000000000004E-4</v>
      </c>
      <c r="J1033" s="39">
        <v>8.0000000000000004E-4</v>
      </c>
      <c r="K1033" s="39">
        <v>8.0000000000000004E-4</v>
      </c>
      <c r="L1033" s="39">
        <v>8.0000000000000004E-4</v>
      </c>
      <c r="M1033" s="39">
        <v>8.0000000000000004E-4</v>
      </c>
      <c r="N1033" s="39">
        <v>8.0000000000000004E-4</v>
      </c>
      <c r="O1033" s="39">
        <v>8.0000000000000004E-4</v>
      </c>
      <c r="P1033" s="39">
        <v>8.0000000000000004E-4</v>
      </c>
      <c r="Q1033" s="39">
        <v>8.0000000000000004E-4</v>
      </c>
    </row>
    <row r="1034" spans="1:17" x14ac:dyDescent="0.3">
      <c r="A1034" s="39" t="s">
        <v>925</v>
      </c>
      <c r="B1034" s="39" t="str">
        <f>INDEX('R0.1 Generation process mapping'!$B$9:$B$21,MATCH($C1034,'R0.1 Generation process mapping'!$A$9:$A$21,0))</f>
        <v>POWGEN - REN</v>
      </c>
      <c r="C1034" s="39" t="s">
        <v>373</v>
      </c>
      <c r="D1034" s="39" t="s">
        <v>349</v>
      </c>
      <c r="E1034" s="39" t="str">
        <f>INDEX('R0. Region mapping'!$C$9:$C$24,MATCH($D1034,'R0. Region mapping'!$A$9:$A$24,0))</f>
        <v>ASI</v>
      </c>
      <c r="F1034" s="39">
        <v>0.23401826484018301</v>
      </c>
      <c r="G1034" s="39">
        <v>0.225860984176912</v>
      </c>
      <c r="H1034" s="39">
        <v>0.21845256029651078</v>
      </c>
      <c r="I1034" s="39">
        <v>0.72933532695064773</v>
      </c>
      <c r="J1034" s="39">
        <v>0.68856860197820913</v>
      </c>
      <c r="K1034" s="39">
        <v>0.64780187700577119</v>
      </c>
      <c r="L1034" s="39">
        <v>1.6178048509999998</v>
      </c>
      <c r="M1034" s="39">
        <v>1.6178048509999998</v>
      </c>
      <c r="N1034" s="39">
        <v>1.6178048509999998</v>
      </c>
      <c r="O1034" s="39">
        <v>1.6178048509999998</v>
      </c>
      <c r="P1034" s="39">
        <v>1.6178048509999998</v>
      </c>
      <c r="Q1034" s="39">
        <v>1.6178048509999998</v>
      </c>
    </row>
    <row r="1035" spans="1:17" x14ac:dyDescent="0.3">
      <c r="A1035" s="39" t="s">
        <v>925</v>
      </c>
      <c r="B1035" s="39" t="str">
        <f>INDEX('R0.1 Generation process mapping'!$B$9:$B$21,MATCH($C1035,'R0.1 Generation process mapping'!$A$9:$A$21,0))</f>
        <v>POWGEN - REN</v>
      </c>
      <c r="C1035" s="39" t="s">
        <v>373</v>
      </c>
      <c r="D1035" s="39" t="s">
        <v>351</v>
      </c>
      <c r="E1035" s="39" t="str">
        <f>INDEX('R0. Region mapping'!$C$9:$C$24,MATCH($D1035,'R0. Region mapping'!$A$9:$A$24,0))</f>
        <v>ASI</v>
      </c>
      <c r="I1035" s="39">
        <v>4.0000000000000002E-4</v>
      </c>
      <c r="J1035" s="39">
        <v>8.0000000000000004E-4</v>
      </c>
      <c r="K1035" s="39">
        <v>8.0000000000000004E-4</v>
      </c>
      <c r="L1035" s="39">
        <v>8.0000000000000004E-4</v>
      </c>
      <c r="M1035" s="39">
        <v>8.0000000000000004E-4</v>
      </c>
      <c r="N1035" s="39">
        <v>8.0000000000000004E-4</v>
      </c>
      <c r="O1035" s="39">
        <v>8.0000000000000004E-4</v>
      </c>
      <c r="P1035" s="39">
        <v>8.0000000000000004E-4</v>
      </c>
      <c r="Q1035" s="39">
        <v>8.0000000000000004E-4</v>
      </c>
    </row>
    <row r="1036" spans="1:17" x14ac:dyDescent="0.3">
      <c r="A1036" s="39" t="s">
        <v>925</v>
      </c>
      <c r="B1036" s="39" t="str">
        <f>INDEX('R0.1 Generation process mapping'!$B$9:$B$21,MATCH($C1036,'R0.1 Generation process mapping'!$A$9:$A$21,0))</f>
        <v>POWGEN - REN</v>
      </c>
      <c r="C1036" s="39" t="s">
        <v>373</v>
      </c>
      <c r="D1036" s="39" t="s">
        <v>353</v>
      </c>
      <c r="E1036" s="39" t="str">
        <f>INDEX('R0. Region mapping'!$C$9:$C$24,MATCH($D1036,'R0. Region mapping'!$A$9:$A$24,0))</f>
        <v>ASI</v>
      </c>
      <c r="F1036" s="39">
        <v>1.7277397260273999</v>
      </c>
      <c r="G1036" s="39">
        <v>3.0649297864313256</v>
      </c>
      <c r="H1036" s="39">
        <v>3.0594591596633753</v>
      </c>
      <c r="I1036" s="39">
        <v>10.555033013506877</v>
      </c>
      <c r="J1036" s="39">
        <v>16.171982747337957</v>
      </c>
      <c r="K1036" s="39">
        <v>21.788932481168981</v>
      </c>
      <c r="L1036" s="39">
        <v>27.405882214999998</v>
      </c>
      <c r="M1036" s="39">
        <v>27.405882214999998</v>
      </c>
      <c r="N1036" s="39">
        <v>27.405882214999998</v>
      </c>
      <c r="O1036" s="39">
        <v>27.405882214999998</v>
      </c>
      <c r="P1036" s="39">
        <v>27.405882214999998</v>
      </c>
      <c r="Q1036" s="39">
        <v>27.405882214999998</v>
      </c>
    </row>
    <row r="1037" spans="1:17" x14ac:dyDescent="0.3">
      <c r="A1037" s="39" t="s">
        <v>925</v>
      </c>
      <c r="B1037" s="39" t="str">
        <f>INDEX('R0.1 Generation process mapping'!$B$9:$B$21,MATCH($C1037,'R0.1 Generation process mapping'!$A$9:$A$21,0))</f>
        <v>POWGEN - REN</v>
      </c>
      <c r="C1037" s="39" t="s">
        <v>373</v>
      </c>
      <c r="D1037" s="39" t="s">
        <v>355</v>
      </c>
      <c r="E1037" s="39" t="str">
        <f>INDEX('R0. Region mapping'!$C$9:$C$24,MATCH($D1037,'R0. Region mapping'!$A$9:$A$24,0))</f>
        <v>AFR</v>
      </c>
      <c r="F1037" s="39">
        <v>5.3652968036529698E-2</v>
      </c>
      <c r="G1037" s="39">
        <v>5.1882762225926006E-2</v>
      </c>
      <c r="H1037" s="39">
        <v>4.72072476994169E-2</v>
      </c>
      <c r="I1037" s="39">
        <v>4.0126424457002201E-2</v>
      </c>
      <c r="J1037" s="39">
        <v>2.6917616304668102E-2</v>
      </c>
      <c r="K1037" s="39">
        <v>1.4108808152334099E-2</v>
      </c>
      <c r="L1037" s="39">
        <v>8.0000000000000004E-4</v>
      </c>
      <c r="M1037" s="39">
        <v>8.0000000000000004E-4</v>
      </c>
      <c r="N1037" s="39">
        <v>8.0000000000000004E-4</v>
      </c>
      <c r="O1037" s="39">
        <v>8.0000000000000004E-4</v>
      </c>
      <c r="P1037" s="39">
        <v>8.0000000000000004E-4</v>
      </c>
      <c r="Q1037" s="39">
        <v>8.0000000000000004E-4</v>
      </c>
    </row>
    <row r="1038" spans="1:17" x14ac:dyDescent="0.3">
      <c r="A1038" s="39" t="s">
        <v>925</v>
      </c>
      <c r="B1038" s="39" t="str">
        <f>INDEX('R0.1 Generation process mapping'!$B$9:$B$21,MATCH($C1038,'R0.1 Generation process mapping'!$A$9:$A$21,0))</f>
        <v>POWGEN - REN</v>
      </c>
      <c r="C1038" s="39" t="s">
        <v>373</v>
      </c>
      <c r="D1038" s="39" t="s">
        <v>357</v>
      </c>
      <c r="E1038" s="39" t="str">
        <f>INDEX('R0. Region mapping'!$C$9:$C$24,MATCH($D1038,'R0. Region mapping'!$A$9:$A$24,0))</f>
        <v>LAM</v>
      </c>
      <c r="F1038" s="39">
        <v>4.1660958904109604</v>
      </c>
      <c r="G1038" s="39">
        <v>4.1156612432426849</v>
      </c>
      <c r="H1038" s="39">
        <v>3.9407102253219852</v>
      </c>
      <c r="I1038" s="39">
        <v>3.6566797746338633</v>
      </c>
      <c r="J1038" s="39">
        <v>3.0015882074225719</v>
      </c>
      <c r="K1038" s="39">
        <v>8.0799916692692015</v>
      </c>
      <c r="L1038" s="39">
        <v>7.4249001020579106</v>
      </c>
      <c r="M1038" s="39">
        <v>7.4249001020579106</v>
      </c>
      <c r="N1038" s="39">
        <v>7.4249001020579106</v>
      </c>
      <c r="O1038" s="39">
        <v>1.6914050730000001</v>
      </c>
      <c r="P1038" s="39">
        <v>1.6914050730000001</v>
      </c>
      <c r="Q1038" s="39">
        <v>1.6914050730000001</v>
      </c>
    </row>
    <row r="1039" spans="1:17" x14ac:dyDescent="0.3">
      <c r="A1039" s="39" t="s">
        <v>925</v>
      </c>
      <c r="B1039" s="39" t="str">
        <f>INDEX('R0.1 Generation process mapping'!$B$9:$B$21,MATCH($C1039,'R0.1 Generation process mapping'!$A$9:$A$21,0))</f>
        <v>POWGEN - REN</v>
      </c>
      <c r="C1039" s="39" t="s">
        <v>373</v>
      </c>
      <c r="D1039" s="39" t="s">
        <v>359</v>
      </c>
      <c r="E1039" s="39" t="str">
        <f>INDEX('R0. Region mapping'!$C$9:$C$24,MATCH($D1039,'R0. Region mapping'!$A$9:$A$24,0))</f>
        <v>ASI</v>
      </c>
      <c r="F1039" s="39">
        <v>9.4223744292237406</v>
      </c>
      <c r="G1039" s="39">
        <v>9.0939344555913504</v>
      </c>
      <c r="H1039" s="39">
        <v>9.3813477881770293</v>
      </c>
      <c r="I1039" s="39">
        <v>55.23316044640378</v>
      </c>
      <c r="J1039" s="39">
        <v>84.156515632935921</v>
      </c>
      <c r="K1039" s="39">
        <v>113.07987081946825</v>
      </c>
      <c r="L1039" s="39">
        <v>142.00322600600001</v>
      </c>
      <c r="M1039" s="39">
        <v>142.00322600600001</v>
      </c>
      <c r="N1039" s="39">
        <v>142.00322600600001</v>
      </c>
      <c r="O1039" s="39">
        <v>142.00322600600001</v>
      </c>
      <c r="P1039" s="39">
        <v>142.00322600600001</v>
      </c>
      <c r="Q1039" s="39">
        <v>142.00322600600001</v>
      </c>
    </row>
    <row r="1040" spans="1:17" x14ac:dyDescent="0.3">
      <c r="A1040" s="39" t="s">
        <v>925</v>
      </c>
      <c r="B1040" s="39" t="str">
        <f>INDEX('R0.1 Generation process mapping'!$B$9:$B$21,MATCH($C1040,'R0.1 Generation process mapping'!$A$9:$A$21,0))</f>
        <v>POWGEN - REN</v>
      </c>
      <c r="C1040" s="39" t="s">
        <v>373</v>
      </c>
      <c r="D1040" s="39" t="s">
        <v>361</v>
      </c>
      <c r="E1040" s="39" t="str">
        <f>INDEX('R0. Region mapping'!$C$9:$C$24,MATCH($D1040,'R0. Region mapping'!$A$9:$A$24,0))</f>
        <v>ASI</v>
      </c>
      <c r="I1040" s="39">
        <v>8.0000000000000004E-4</v>
      </c>
      <c r="J1040" s="39">
        <v>8.0000000000000004E-4</v>
      </c>
      <c r="K1040" s="39">
        <v>8.0000000000000004E-4</v>
      </c>
      <c r="L1040" s="39">
        <v>8.0000000000000004E-4</v>
      </c>
      <c r="M1040" s="39">
        <v>8.0000000000000004E-4</v>
      </c>
      <c r="N1040" s="39">
        <v>8.0000000000000004E-4</v>
      </c>
      <c r="O1040" s="39">
        <v>8.0000000000000004E-4</v>
      </c>
      <c r="P1040" s="39">
        <v>8.0000000000000004E-4</v>
      </c>
      <c r="Q1040" s="39">
        <v>8.0000000000000004E-4</v>
      </c>
    </row>
    <row r="1041" spans="1:17" x14ac:dyDescent="0.3">
      <c r="A1041" s="39" t="s">
        <v>925</v>
      </c>
      <c r="B1041" s="39" t="str">
        <f>INDEX('R0.1 Generation process mapping'!$B$9:$B$21,MATCH($C1041,'R0.1 Generation process mapping'!$A$9:$A$21,0))</f>
        <v>POWGEN - REN</v>
      </c>
      <c r="C1041" s="39" t="s">
        <v>373</v>
      </c>
      <c r="D1041" s="39" t="s">
        <v>363</v>
      </c>
      <c r="E1041" s="39" t="str">
        <f>INDEX('R0. Region mapping'!$C$9:$C$24,MATCH($D1041,'R0. Region mapping'!$A$9:$A$24,0))</f>
        <v>NAM</v>
      </c>
      <c r="F1041" s="39">
        <v>9.5764840182648392</v>
      </c>
      <c r="G1041" s="39">
        <v>9.3601610657674694</v>
      </c>
      <c r="H1041" s="39">
        <v>8.6711536845240502</v>
      </c>
      <c r="I1041" s="39">
        <v>17.199225584367909</v>
      </c>
      <c r="J1041" s="39">
        <v>20.594444440245283</v>
      </c>
      <c r="K1041" s="39">
        <v>23.98966329612259</v>
      </c>
      <c r="L1041" s="39">
        <v>27.384882152000003</v>
      </c>
      <c r="M1041" s="39">
        <v>27.384882152000003</v>
      </c>
      <c r="N1041" s="39">
        <v>27.384882152000003</v>
      </c>
      <c r="O1041" s="39">
        <v>27.384882152000003</v>
      </c>
      <c r="P1041" s="39">
        <v>27.384882152000003</v>
      </c>
      <c r="Q1041" s="39">
        <v>27.384882152000003</v>
      </c>
    </row>
    <row r="1042" spans="1:17" x14ac:dyDescent="0.3">
      <c r="A1042" s="39" t="s">
        <v>925</v>
      </c>
      <c r="B1042" s="39" t="str">
        <f>INDEX('R0.1 Generation process mapping'!$B$9:$B$21,MATCH($C1042,'R0.1 Generation process mapping'!$A$9:$A$21,0))</f>
        <v>POWGEN - REN</v>
      </c>
      <c r="C1042" s="39" t="s">
        <v>373</v>
      </c>
      <c r="D1042" s="39" t="s">
        <v>365</v>
      </c>
      <c r="E1042" s="39" t="str">
        <f>INDEX('R0. Region mapping'!$C$9:$C$24,MATCH($D1042,'R0. Region mapping'!$A$9:$A$24,0))</f>
        <v>EUR</v>
      </c>
      <c r="F1042" s="39">
        <v>3.3710045662100501</v>
      </c>
      <c r="G1042" s="39">
        <v>3.3218248219348387</v>
      </c>
      <c r="H1042" s="39">
        <v>3.1586794612468112</v>
      </c>
      <c r="I1042" s="39">
        <v>10.979095283129316</v>
      </c>
      <c r="J1042" s="39">
        <v>10.405783891530655</v>
      </c>
      <c r="K1042" s="39">
        <v>20.096281069043059</v>
      </c>
      <c r="L1042" s="39">
        <v>24.654873962</v>
      </c>
      <c r="M1042" s="39">
        <v>24.654873962</v>
      </c>
      <c r="N1042" s="39">
        <v>24.654873962</v>
      </c>
      <c r="O1042" s="39">
        <v>24.654873962</v>
      </c>
      <c r="P1042" s="39">
        <v>24.654873962</v>
      </c>
      <c r="Q1042" s="39">
        <v>24.654873962</v>
      </c>
    </row>
    <row r="1043" spans="1:17" x14ac:dyDescent="0.3">
      <c r="A1043" s="39" t="s">
        <v>925</v>
      </c>
      <c r="B1043" s="39" t="str">
        <f>INDEX('R0.1 Generation process mapping'!$B$9:$B$21,MATCH($C1043,'R0.1 Generation process mapping'!$A$9:$A$21,0))</f>
        <v>POWGEN - REN</v>
      </c>
      <c r="C1043" s="39" t="s">
        <v>298</v>
      </c>
      <c r="D1043" s="39" t="s">
        <v>258</v>
      </c>
      <c r="E1043" s="39" t="str">
        <f>INDEX('R0. Region mapping'!$C$9:$C$24,MATCH($D1043,'R0. Region mapping'!$A$9:$A$24,0))</f>
        <v>AFR</v>
      </c>
      <c r="F1043" s="39">
        <v>26.010497847680501</v>
      </c>
      <c r="G1043" s="39">
        <v>26.010497847680501</v>
      </c>
      <c r="H1043" s="39">
        <v>26.010497847680501</v>
      </c>
      <c r="I1043" s="39">
        <v>40.491011432265303</v>
      </c>
      <c r="J1043" s="39">
        <v>51.395641935087696</v>
      </c>
      <c r="K1043" s="39">
        <v>61.262277893507203</v>
      </c>
      <c r="L1043" s="39">
        <v>71.983477278644898</v>
      </c>
      <c r="M1043" s="39">
        <v>74.064489698510798</v>
      </c>
      <c r="N1043" s="39">
        <v>76.342832654533197</v>
      </c>
      <c r="O1043" s="39">
        <v>78.847970718897599</v>
      </c>
      <c r="P1043" s="39">
        <v>81.615541756505905</v>
      </c>
      <c r="Q1043" s="39">
        <v>84.689063042375494</v>
      </c>
    </row>
    <row r="1044" spans="1:17" x14ac:dyDescent="0.3">
      <c r="A1044" s="39" t="s">
        <v>925</v>
      </c>
      <c r="B1044" s="39" t="str">
        <f>INDEX('R0.1 Generation process mapping'!$B$9:$B$21,MATCH($C1044,'R0.1 Generation process mapping'!$A$9:$A$21,0))</f>
        <v>POWGEN - REN</v>
      </c>
      <c r="C1044" s="39" t="s">
        <v>298</v>
      </c>
      <c r="D1044" s="39" t="s">
        <v>261</v>
      </c>
      <c r="E1044" s="39" t="str">
        <f>INDEX('R0. Region mapping'!$C$9:$C$24,MATCH($D1044,'R0. Region mapping'!$A$9:$A$24,0))</f>
        <v>AUS</v>
      </c>
      <c r="F1044" s="39">
        <v>15.8474518958036</v>
      </c>
      <c r="G1044" s="39">
        <v>15.8474518958036</v>
      </c>
      <c r="H1044" s="39">
        <v>15.85490322735888</v>
      </c>
      <c r="I1044" s="39">
        <v>16.512473103344888</v>
      </c>
      <c r="J1044" s="39">
        <v>16.819642053116581</v>
      </c>
      <c r="K1044" s="39">
        <v>17.024421352964371</v>
      </c>
      <c r="L1044" s="39">
        <v>17.126811002888267</v>
      </c>
      <c r="M1044" s="39">
        <v>17.127720551833992</v>
      </c>
      <c r="N1044" s="39">
        <v>17.179307176451918</v>
      </c>
      <c r="O1044" s="39">
        <v>17.24243226256397</v>
      </c>
      <c r="P1044" s="39">
        <v>17.321454507241395</v>
      </c>
      <c r="Q1044" s="39">
        <v>17.423244216298432</v>
      </c>
    </row>
    <row r="1045" spans="1:17" x14ac:dyDescent="0.3">
      <c r="A1045" s="39" t="s">
        <v>925</v>
      </c>
      <c r="B1045" s="39" t="str">
        <f>INDEX('R0.1 Generation process mapping'!$B$9:$B$21,MATCH($C1045,'R0.1 Generation process mapping'!$A$9:$A$21,0))</f>
        <v>POWGEN - REN</v>
      </c>
      <c r="C1045" s="39" t="s">
        <v>298</v>
      </c>
      <c r="D1045" s="39" t="s">
        <v>341</v>
      </c>
      <c r="E1045" s="39" t="str">
        <f>INDEX('R0. Region mapping'!$C$9:$C$24,MATCH($D1045,'R0. Region mapping'!$A$9:$A$24,0))</f>
        <v>NAM</v>
      </c>
      <c r="F1045" s="39">
        <v>65.0328344737121</v>
      </c>
      <c r="G1045" s="39">
        <v>65.0328344737121</v>
      </c>
      <c r="H1045" s="39">
        <v>65.198859542057619</v>
      </c>
      <c r="I1045" s="39">
        <v>74.680129434808663</v>
      </c>
      <c r="J1045" s="39">
        <v>77.858940951426078</v>
      </c>
      <c r="K1045" s="39">
        <v>81.301645783411573</v>
      </c>
      <c r="L1045" s="39">
        <v>84.561965774804975</v>
      </c>
      <c r="M1045" s="39">
        <v>104.31447632642536</v>
      </c>
      <c r="N1045" s="39">
        <v>110.33708967021248</v>
      </c>
      <c r="O1045" s="39">
        <v>118.53455850340572</v>
      </c>
      <c r="P1045" s="39">
        <v>119.01739430601313</v>
      </c>
      <c r="Q1045" s="39">
        <v>119.55360678140323</v>
      </c>
    </row>
    <row r="1046" spans="1:17" x14ac:dyDescent="0.3">
      <c r="A1046" s="39" t="s">
        <v>925</v>
      </c>
      <c r="B1046" s="39" t="str">
        <f>INDEX('R0.1 Generation process mapping'!$B$9:$B$21,MATCH($C1046,'R0.1 Generation process mapping'!$A$9:$A$21,0))</f>
        <v>POWGEN - REN</v>
      </c>
      <c r="C1046" s="39" t="s">
        <v>298</v>
      </c>
      <c r="D1046" s="39" t="s">
        <v>343</v>
      </c>
      <c r="E1046" s="39" t="str">
        <f>INDEX('R0. Region mapping'!$C$9:$C$24,MATCH($D1046,'R0. Region mapping'!$A$9:$A$24,0))</f>
        <v>ASI</v>
      </c>
      <c r="F1046" s="39">
        <v>113.303938356164</v>
      </c>
      <c r="G1046" s="39">
        <v>113.303938356164</v>
      </c>
      <c r="H1046" s="39">
        <v>114.20524655433712</v>
      </c>
      <c r="I1046" s="39">
        <v>203.18678075515999</v>
      </c>
      <c r="J1046" s="39">
        <v>249.1182027327653</v>
      </c>
      <c r="K1046" s="39">
        <v>264.5291616368749</v>
      </c>
      <c r="L1046" s="39">
        <v>295.35107944509406</v>
      </c>
      <c r="M1046" s="39">
        <v>295.35107944509406</v>
      </c>
      <c r="N1046" s="39">
        <v>295.35107944509406</v>
      </c>
      <c r="O1046" s="39">
        <v>295.35107944509406</v>
      </c>
      <c r="P1046" s="39">
        <v>295.35107944509406</v>
      </c>
      <c r="Q1046" s="39">
        <v>295.35107944509406</v>
      </c>
    </row>
    <row r="1047" spans="1:17" x14ac:dyDescent="0.3">
      <c r="A1047" s="39" t="s">
        <v>925</v>
      </c>
      <c r="B1047" s="39" t="str">
        <f>INDEX('R0.1 Generation process mapping'!$B$9:$B$21,MATCH($C1047,'R0.1 Generation process mapping'!$A$9:$A$21,0))</f>
        <v>POWGEN - REN</v>
      </c>
      <c r="C1047" s="39" t="s">
        <v>298</v>
      </c>
      <c r="D1047" s="39" t="s">
        <v>345</v>
      </c>
      <c r="E1047" s="39" t="str">
        <f>INDEX('R0. Region mapping'!$C$9:$C$24,MATCH($D1047,'R0. Region mapping'!$A$9:$A$24,0))</f>
        <v>LAM</v>
      </c>
      <c r="F1047" s="39">
        <v>128.552732041007</v>
      </c>
      <c r="G1047" s="39">
        <v>128.552732041007</v>
      </c>
      <c r="H1047" s="39">
        <v>130.7870037629724</v>
      </c>
      <c r="I1047" s="39">
        <v>200.68307519263072</v>
      </c>
      <c r="J1047" s="39">
        <v>221.24711234612872</v>
      </c>
      <c r="K1047" s="39">
        <v>221.67800143668561</v>
      </c>
      <c r="L1047" s="39">
        <v>251.7479660457677</v>
      </c>
      <c r="M1047" s="39">
        <v>255.81829939105711</v>
      </c>
      <c r="N1047" s="39">
        <v>255.81829939105711</v>
      </c>
      <c r="O1047" s="39">
        <v>255.81829939105711</v>
      </c>
      <c r="P1047" s="39">
        <v>255.81829939105711</v>
      </c>
      <c r="Q1047" s="39">
        <v>255.81829939105711</v>
      </c>
    </row>
    <row r="1048" spans="1:17" x14ac:dyDescent="0.3">
      <c r="A1048" s="39" t="s">
        <v>925</v>
      </c>
      <c r="B1048" s="39" t="str">
        <f>INDEX('R0.1 Generation process mapping'!$B$9:$B$21,MATCH($C1048,'R0.1 Generation process mapping'!$A$9:$A$21,0))</f>
        <v>POWGEN - REN</v>
      </c>
      <c r="C1048" s="39" t="s">
        <v>298</v>
      </c>
      <c r="D1048" s="39" t="s">
        <v>347</v>
      </c>
      <c r="E1048" s="39" t="str">
        <f>INDEX('R0. Region mapping'!$C$9:$C$24,MATCH($D1048,'R0. Region mapping'!$A$9:$A$24,0))</f>
        <v>EUR</v>
      </c>
      <c r="F1048" s="39">
        <v>23.233964145063801</v>
      </c>
      <c r="G1048" s="39">
        <v>23.233964145063801</v>
      </c>
      <c r="H1048" s="39">
        <v>23.290406496883527</v>
      </c>
      <c r="I1048" s="39">
        <v>30.711529252657737</v>
      </c>
      <c r="J1048" s="39">
        <v>32.009373024949959</v>
      </c>
      <c r="K1048" s="39">
        <v>32.780227558544219</v>
      </c>
      <c r="L1048" s="39">
        <v>33.551082092138479</v>
      </c>
      <c r="M1048" s="39">
        <v>35.883169886235237</v>
      </c>
      <c r="N1048" s="39">
        <v>37.096766572029743</v>
      </c>
      <c r="O1048" s="39">
        <v>38.755543397609159</v>
      </c>
      <c r="P1048" s="39">
        <v>39.282532636307124</v>
      </c>
      <c r="Q1048" s="39">
        <v>39.809521875005089</v>
      </c>
    </row>
    <row r="1049" spans="1:17" x14ac:dyDescent="0.3">
      <c r="A1049" s="39" t="s">
        <v>925</v>
      </c>
      <c r="B1049" s="39" t="str">
        <f>INDEX('R0.1 Generation process mapping'!$B$9:$B$21,MATCH($C1049,'R0.1 Generation process mapping'!$A$9:$A$21,0))</f>
        <v>POWGEN - REN</v>
      </c>
      <c r="C1049" s="39" t="s">
        <v>298</v>
      </c>
      <c r="D1049" s="39" t="s">
        <v>349</v>
      </c>
      <c r="E1049" s="39" t="str">
        <f>INDEX('R0. Region mapping'!$C$9:$C$24,MATCH($D1049,'R0. Region mapping'!$A$9:$A$24,0))</f>
        <v>ASI</v>
      </c>
      <c r="F1049" s="39">
        <v>70.484254749868597</v>
      </c>
      <c r="G1049" s="39">
        <v>70.484254749868597</v>
      </c>
      <c r="H1049" s="39">
        <v>70.484254749868597</v>
      </c>
      <c r="I1049" s="39">
        <v>72.981129910002394</v>
      </c>
      <c r="J1049" s="39">
        <v>98.101441073506294</v>
      </c>
      <c r="K1049" s="39">
        <v>109.5393745324603</v>
      </c>
      <c r="L1049" s="39">
        <v>122.45353142490899</v>
      </c>
      <c r="M1049" s="39">
        <v>126.03855675981001</v>
      </c>
      <c r="N1049" s="39">
        <v>126.03855675981001</v>
      </c>
      <c r="O1049" s="39">
        <v>134.92994163083858</v>
      </c>
      <c r="P1049" s="39">
        <v>140.5357623536861</v>
      </c>
      <c r="Q1049" s="39">
        <v>140.5357623536861</v>
      </c>
    </row>
    <row r="1050" spans="1:17" x14ac:dyDescent="0.3">
      <c r="A1050" s="39" t="s">
        <v>925</v>
      </c>
      <c r="B1050" s="39" t="str">
        <f>INDEX('R0.1 Generation process mapping'!$B$9:$B$21,MATCH($C1050,'R0.1 Generation process mapping'!$A$9:$A$21,0))</f>
        <v>POWGEN - REN</v>
      </c>
      <c r="C1050" s="39" t="s">
        <v>298</v>
      </c>
      <c r="D1050" s="39" t="s">
        <v>351</v>
      </c>
      <c r="E1050" s="39" t="str">
        <f>INDEX('R0. Region mapping'!$C$9:$C$24,MATCH($D1050,'R0. Region mapping'!$A$9:$A$24,0))</f>
        <v>ASI</v>
      </c>
      <c r="F1050" s="39">
        <v>31.7851376496791</v>
      </c>
      <c r="G1050" s="39">
        <v>31.7851376496791</v>
      </c>
      <c r="H1050" s="39">
        <v>32.060647731763638</v>
      </c>
      <c r="I1050" s="39">
        <v>63.359359606531157</v>
      </c>
      <c r="J1050" s="39">
        <v>69.306545913241621</v>
      </c>
      <c r="K1050" s="39">
        <v>72.647002534246226</v>
      </c>
      <c r="L1050" s="39">
        <v>75.987459155250718</v>
      </c>
      <c r="M1050" s="39">
        <v>75.987459155250718</v>
      </c>
      <c r="N1050" s="39">
        <v>75.987459155250718</v>
      </c>
      <c r="O1050" s="39">
        <v>75.987459155250718</v>
      </c>
      <c r="P1050" s="39">
        <v>75.987459155250718</v>
      </c>
      <c r="Q1050" s="39">
        <v>75.987459155250718</v>
      </c>
    </row>
    <row r="1051" spans="1:17" x14ac:dyDescent="0.3">
      <c r="A1051" s="39" t="s">
        <v>925</v>
      </c>
      <c r="B1051" s="39" t="str">
        <f>INDEX('R0.1 Generation process mapping'!$B$9:$B$21,MATCH($C1051,'R0.1 Generation process mapping'!$A$9:$A$21,0))</f>
        <v>POWGEN - REN</v>
      </c>
      <c r="C1051" s="39" t="s">
        <v>298</v>
      </c>
      <c r="D1051" s="39" t="s">
        <v>353</v>
      </c>
      <c r="E1051" s="39" t="str">
        <f>INDEX('R0. Region mapping'!$C$9:$C$24,MATCH($D1051,'R0. Region mapping'!$A$9:$A$24,0))</f>
        <v>ASI</v>
      </c>
      <c r="F1051" s="39">
        <v>16.082619712378602</v>
      </c>
      <c r="G1051" s="39">
        <v>16.082619712378602</v>
      </c>
      <c r="H1051" s="39">
        <v>16.125618071759121</v>
      </c>
      <c r="I1051" s="39">
        <v>17.750470328946225</v>
      </c>
      <c r="J1051" s="39">
        <v>18.208930169795032</v>
      </c>
      <c r="K1051" s="39">
        <v>18.438160090219434</v>
      </c>
      <c r="L1051" s="39">
        <v>18.667390010643842</v>
      </c>
      <c r="M1051" s="39">
        <v>18.667390010643842</v>
      </c>
      <c r="N1051" s="39">
        <v>18.667390010643842</v>
      </c>
      <c r="O1051" s="39">
        <v>19.59010250621499</v>
      </c>
      <c r="P1051" s="39">
        <v>19.59010250621499</v>
      </c>
      <c r="Q1051" s="39">
        <v>19.59010250621499</v>
      </c>
    </row>
    <row r="1052" spans="1:17" x14ac:dyDescent="0.3">
      <c r="A1052" s="39" t="s">
        <v>925</v>
      </c>
      <c r="B1052" s="39" t="str">
        <f>INDEX('R0.1 Generation process mapping'!$B$9:$B$21,MATCH($C1052,'R0.1 Generation process mapping'!$A$9:$A$21,0))</f>
        <v>POWGEN - REN</v>
      </c>
      <c r="C1052" s="39" t="s">
        <v>298</v>
      </c>
      <c r="D1052" s="39" t="s">
        <v>355</v>
      </c>
      <c r="E1052" s="39" t="str">
        <f>INDEX('R0. Region mapping'!$C$9:$C$24,MATCH($D1052,'R0. Region mapping'!$A$9:$A$24,0))</f>
        <v>AFR</v>
      </c>
      <c r="F1052" s="39">
        <v>22.4557537336844</v>
      </c>
      <c r="G1052" s="39">
        <v>22.4557537336844</v>
      </c>
      <c r="H1052" s="39">
        <v>22.632820952108439</v>
      </c>
      <c r="I1052" s="39">
        <v>29.949002791713568</v>
      </c>
      <c r="J1052" s="39">
        <v>31.550887591171858</v>
      </c>
      <c r="K1052" s="39">
        <v>31.550887591171858</v>
      </c>
      <c r="L1052" s="39">
        <v>34.680858404466399</v>
      </c>
      <c r="M1052" s="39">
        <v>34.680858404466399</v>
      </c>
      <c r="N1052" s="39">
        <v>34.680858404466399</v>
      </c>
      <c r="O1052" s="39">
        <v>34.680858404466399</v>
      </c>
      <c r="P1052" s="39">
        <v>34.680858404466399</v>
      </c>
      <c r="Q1052" s="39">
        <v>34.680858404466399</v>
      </c>
    </row>
    <row r="1053" spans="1:17" x14ac:dyDescent="0.3">
      <c r="A1053" s="39" t="s">
        <v>925</v>
      </c>
      <c r="B1053" s="39" t="str">
        <f>INDEX('R0.1 Generation process mapping'!$B$9:$B$21,MATCH($C1053,'R0.1 Generation process mapping'!$A$9:$A$21,0))</f>
        <v>POWGEN - REN</v>
      </c>
      <c r="C1053" s="39" t="s">
        <v>298</v>
      </c>
      <c r="D1053" s="39" t="s">
        <v>357</v>
      </c>
      <c r="E1053" s="39" t="str">
        <f>INDEX('R0. Region mapping'!$C$9:$C$24,MATCH($D1053,'R0. Region mapping'!$A$9:$A$24,0))</f>
        <v>LAM</v>
      </c>
      <c r="F1053" s="39">
        <v>8.5625459168226694</v>
      </c>
      <c r="G1053" s="39">
        <v>8.5625459168226694</v>
      </c>
      <c r="H1053" s="39">
        <v>8.574809190961556</v>
      </c>
      <c r="I1053" s="39">
        <v>9.1045745022360496</v>
      </c>
      <c r="J1053" s="39">
        <v>9.3655307008319628</v>
      </c>
      <c r="K1053" s="39">
        <v>9.4699919914882269</v>
      </c>
      <c r="L1053" s="39">
        <v>10.123513656713577</v>
      </c>
      <c r="M1053" s="39">
        <v>10.123513656713577</v>
      </c>
      <c r="N1053" s="39">
        <v>10.123513656713577</v>
      </c>
      <c r="O1053" s="39">
        <v>10.123513656713577</v>
      </c>
      <c r="P1053" s="39">
        <v>10.46970133166837</v>
      </c>
      <c r="Q1053" s="39">
        <v>10.46970133166837</v>
      </c>
    </row>
    <row r="1054" spans="1:17" x14ac:dyDescent="0.3">
      <c r="A1054" s="39" t="s">
        <v>925</v>
      </c>
      <c r="B1054" s="39" t="str">
        <f>INDEX('R0.1 Generation process mapping'!$B$9:$B$21,MATCH($C1054,'R0.1 Generation process mapping'!$A$9:$A$21,0))</f>
        <v>POWGEN - REN</v>
      </c>
      <c r="C1054" s="39" t="s">
        <v>298</v>
      </c>
      <c r="D1054" s="39" t="s">
        <v>359</v>
      </c>
      <c r="E1054" s="39" t="str">
        <f>INDEX('R0. Region mapping'!$C$9:$C$24,MATCH($D1054,'R0. Region mapping'!$A$9:$A$24,0))</f>
        <v>ASI</v>
      </c>
      <c r="F1054" s="39">
        <v>34.404832192626401</v>
      </c>
      <c r="G1054" s="39">
        <v>34.404832192626401</v>
      </c>
      <c r="H1054" s="39">
        <v>34.979142398716419</v>
      </c>
      <c r="I1054" s="39">
        <v>63.857613981738027</v>
      </c>
      <c r="J1054" s="39">
        <v>81.430226128414006</v>
      </c>
      <c r="K1054" s="39">
        <v>88.494670572858411</v>
      </c>
      <c r="L1054" s="39">
        <v>95.559115017302815</v>
      </c>
      <c r="M1054" s="39">
        <v>95.559115017302815</v>
      </c>
      <c r="N1054" s="39">
        <v>95.559115017302815</v>
      </c>
      <c r="O1054" s="39">
        <v>95.559115017302815</v>
      </c>
      <c r="P1054" s="39">
        <v>95.559115017302815</v>
      </c>
      <c r="Q1054" s="39">
        <v>95.559115017302815</v>
      </c>
    </row>
    <row r="1055" spans="1:17" x14ac:dyDescent="0.3">
      <c r="A1055" s="39" t="s">
        <v>925</v>
      </c>
      <c r="B1055" s="39" t="str">
        <f>INDEX('R0.1 Generation process mapping'!$B$9:$B$21,MATCH($C1055,'R0.1 Generation process mapping'!$A$9:$A$21,0))</f>
        <v>POWGEN - REN</v>
      </c>
      <c r="C1055" s="39" t="s">
        <v>298</v>
      </c>
      <c r="D1055" s="39" t="s">
        <v>361</v>
      </c>
      <c r="E1055" s="39" t="str">
        <f>INDEX('R0. Region mapping'!$C$9:$C$24,MATCH($D1055,'R0. Region mapping'!$A$9:$A$24,0))</f>
        <v>ASI</v>
      </c>
      <c r="F1055" s="39">
        <v>1.3091885768261999</v>
      </c>
      <c r="G1055" s="39">
        <v>1.3091885768261999</v>
      </c>
      <c r="H1055" s="39">
        <v>1.3202005113323549</v>
      </c>
      <c r="I1055" s="39">
        <v>1.515596224560452</v>
      </c>
      <c r="J1055" s="39">
        <v>2.2127110820407419</v>
      </c>
      <c r="K1055" s="39">
        <v>2.2127110820407419</v>
      </c>
      <c r="L1055" s="39">
        <v>2.2127110820407419</v>
      </c>
      <c r="M1055" s="39">
        <v>2.2127110820407419</v>
      </c>
      <c r="N1055" s="39">
        <v>2.2127110820407419</v>
      </c>
      <c r="O1055" s="39">
        <v>2.2127110820407419</v>
      </c>
      <c r="P1055" s="39">
        <v>2.2127110820407419</v>
      </c>
      <c r="Q1055" s="39">
        <v>2.2127110820407419</v>
      </c>
    </row>
    <row r="1056" spans="1:17" x14ac:dyDescent="0.3">
      <c r="A1056" s="39" t="s">
        <v>925</v>
      </c>
      <c r="B1056" s="39" t="str">
        <f>INDEX('R0.1 Generation process mapping'!$B$9:$B$21,MATCH($C1056,'R0.1 Generation process mapping'!$A$9:$A$21,0))</f>
        <v>POWGEN - REN</v>
      </c>
      <c r="C1056" s="39" t="s">
        <v>298</v>
      </c>
      <c r="D1056" s="39" t="s">
        <v>363</v>
      </c>
      <c r="E1056" s="39" t="str">
        <f>INDEX('R0. Region mapping'!$C$9:$C$24,MATCH($D1056,'R0. Region mapping'!$A$9:$A$24,0))</f>
        <v>NAM</v>
      </c>
      <c r="F1056" s="39">
        <v>77.951632792036406</v>
      </c>
      <c r="G1056" s="39">
        <v>77.951632792036406</v>
      </c>
      <c r="H1056" s="39">
        <v>77.951632792036406</v>
      </c>
      <c r="I1056" s="39">
        <v>85.712203701817543</v>
      </c>
      <c r="J1056" s="39">
        <v>88.587075012210818</v>
      </c>
      <c r="K1056" s="39">
        <v>91.461946322604092</v>
      </c>
      <c r="L1056" s="39">
        <v>109.0335906960085</v>
      </c>
      <c r="M1056" s="39">
        <v>109.0335906960085</v>
      </c>
      <c r="N1056" s="39">
        <v>109.0335906960085</v>
      </c>
      <c r="O1056" s="39">
        <v>109.0335906960085</v>
      </c>
      <c r="P1056" s="39">
        <v>113.5621722655971</v>
      </c>
      <c r="Q1056" s="39">
        <v>146.57155911468669</v>
      </c>
    </row>
    <row r="1057" spans="1:17" x14ac:dyDescent="0.3">
      <c r="A1057" s="39" t="s">
        <v>925</v>
      </c>
      <c r="B1057" s="39" t="str">
        <f>INDEX('R0.1 Generation process mapping'!$B$9:$B$21,MATCH($C1057,'R0.1 Generation process mapping'!$A$9:$A$21,0))</f>
        <v>POWGEN - REN</v>
      </c>
      <c r="C1057" s="39" t="s">
        <v>298</v>
      </c>
      <c r="D1057" s="39" t="s">
        <v>365</v>
      </c>
      <c r="E1057" s="39" t="str">
        <f>INDEX('R0. Region mapping'!$C$9:$C$24,MATCH($D1057,'R0. Region mapping'!$A$9:$A$24,0))</f>
        <v>EUR</v>
      </c>
      <c r="F1057" s="39">
        <v>103.223597460593</v>
      </c>
      <c r="G1057" s="39">
        <v>103.223597460593</v>
      </c>
      <c r="H1057" s="39">
        <v>103.223597460593</v>
      </c>
      <c r="I1057" s="39">
        <v>109.93466454710402</v>
      </c>
      <c r="J1057" s="39">
        <v>113.29019809035954</v>
      </c>
      <c r="K1057" s="39">
        <v>114.96796486198728</v>
      </c>
      <c r="L1057" s="39">
        <v>116.64573163361504</v>
      </c>
      <c r="M1057" s="39">
        <v>121.15207992997263</v>
      </c>
      <c r="N1057" s="39">
        <v>121.15207992997263</v>
      </c>
      <c r="O1057" s="39">
        <v>121.15207992997263</v>
      </c>
      <c r="P1057" s="39">
        <v>121.15207992997263</v>
      </c>
      <c r="Q1057" s="39">
        <v>122.53986656972586</v>
      </c>
    </row>
    <row r="1058" spans="1:17" x14ac:dyDescent="0.3">
      <c r="A1058" s="39" t="s">
        <v>925</v>
      </c>
      <c r="B1058" s="39" t="str">
        <f>INDEX('R0.1 Generation process mapping'!$B$9:$B$21,MATCH($C1058,'R0.1 Generation process mapping'!$A$9:$A$21,0))</f>
        <v/>
      </c>
      <c r="C1058" s="39" t="s">
        <v>374</v>
      </c>
      <c r="D1058" s="39" t="s">
        <v>258</v>
      </c>
      <c r="E1058" s="39" t="str">
        <f>INDEX('R0. Region mapping'!$C$9:$C$24,MATCH($D1058,'R0. Region mapping'!$A$9:$A$24,0))</f>
        <v>AFR</v>
      </c>
      <c r="F1058" s="39">
        <v>1.5624442736356601</v>
      </c>
      <c r="G1058" s="39">
        <v>1.5614665641814001</v>
      </c>
      <c r="H1058" s="39">
        <v>2.5011837270890798</v>
      </c>
      <c r="I1058" s="39">
        <v>8.2631775655389781</v>
      </c>
      <c r="J1058" s="39">
        <v>8.073678609042183</v>
      </c>
      <c r="K1058" s="39">
        <v>10.062111235798387</v>
      </c>
      <c r="L1058" s="39">
        <v>23.134048801821038</v>
      </c>
      <c r="M1058" s="39">
        <v>34.474122019588577</v>
      </c>
      <c r="N1058" s="39">
        <v>40.983115164535512</v>
      </c>
      <c r="O1058" s="39">
        <v>48.08153738400415</v>
      </c>
      <c r="P1058" s="39">
        <v>53.450843299416974</v>
      </c>
      <c r="Q1058" s="39">
        <v>57.133934394046115</v>
      </c>
    </row>
    <row r="1059" spans="1:17" x14ac:dyDescent="0.3">
      <c r="A1059" s="39" t="s">
        <v>925</v>
      </c>
      <c r="B1059" s="39" t="str">
        <f>INDEX('R0.1 Generation process mapping'!$B$9:$B$21,MATCH($C1059,'R0.1 Generation process mapping'!$A$9:$A$21,0))</f>
        <v/>
      </c>
      <c r="C1059" s="39" t="s">
        <v>374</v>
      </c>
      <c r="D1059" s="39" t="s">
        <v>261</v>
      </c>
      <c r="E1059" s="39" t="str">
        <f>INDEX('R0. Region mapping'!$C$9:$C$24,MATCH($D1059,'R0. Region mapping'!$A$9:$A$24,0))</f>
        <v>AUS</v>
      </c>
      <c r="H1059" s="39">
        <v>0.41957039636557802</v>
      </c>
      <c r="I1059" s="39">
        <v>2.8538812785388101</v>
      </c>
      <c r="J1059" s="39">
        <v>2.8538812785388101</v>
      </c>
      <c r="K1059" s="39">
        <v>2.8538812785388101</v>
      </c>
      <c r="L1059" s="39">
        <v>6.5359477124182996</v>
      </c>
      <c r="M1059" s="39">
        <v>9.7087921926761602</v>
      </c>
      <c r="N1059" s="39">
        <v>11.542364282090301</v>
      </c>
      <c r="O1059" s="39">
        <v>13.5195630763721</v>
      </c>
      <c r="P1059" s="39">
        <v>15.0397678097114</v>
      </c>
      <c r="Q1059" s="39">
        <v>16.060076998836099</v>
      </c>
    </row>
    <row r="1060" spans="1:17" x14ac:dyDescent="0.3">
      <c r="A1060" s="39" t="s">
        <v>925</v>
      </c>
      <c r="B1060" s="39" t="str">
        <f>INDEX('R0.1 Generation process mapping'!$B$9:$B$21,MATCH($C1060,'R0.1 Generation process mapping'!$A$9:$A$21,0))</f>
        <v/>
      </c>
      <c r="C1060" s="39" t="s">
        <v>374</v>
      </c>
      <c r="D1060" s="39" t="s">
        <v>341</v>
      </c>
      <c r="E1060" s="39" t="str">
        <f>INDEX('R0. Region mapping'!$C$9:$C$24,MATCH($D1060,'R0. Region mapping'!$A$9:$A$24,0))</f>
        <v>NAM</v>
      </c>
      <c r="F1060" s="39">
        <v>13.425599091425299</v>
      </c>
      <c r="G1060" s="39">
        <v>13.4273594548552</v>
      </c>
      <c r="H1060" s="39">
        <v>13.803340461525419</v>
      </c>
      <c r="I1060" s="39">
        <v>18.56780122676011</v>
      </c>
      <c r="J1060" s="39">
        <v>16.939495461813081</v>
      </c>
      <c r="K1060" s="39">
        <v>15.311189696866041</v>
      </c>
      <c r="L1060" s="39">
        <v>12.70117425660951</v>
      </c>
      <c r="M1060" s="39">
        <v>10.27075948424463</v>
      </c>
      <c r="N1060" s="39">
        <v>10.024295480744026</v>
      </c>
      <c r="O1060" s="39">
        <v>9.7778314772434189</v>
      </c>
      <c r="P1060" s="39">
        <v>9.6301605105784329</v>
      </c>
      <c r="Q1060" s="39">
        <v>9.390513573016797</v>
      </c>
    </row>
    <row r="1061" spans="1:17" x14ac:dyDescent="0.3">
      <c r="A1061" s="39" t="s">
        <v>925</v>
      </c>
      <c r="B1061" s="39" t="str">
        <f>INDEX('R0.1 Generation process mapping'!$B$9:$B$21,MATCH($C1061,'R0.1 Generation process mapping'!$A$9:$A$21,0))</f>
        <v/>
      </c>
      <c r="C1061" s="39" t="s">
        <v>374</v>
      </c>
      <c r="D1061" s="39" t="s">
        <v>343</v>
      </c>
      <c r="E1061" s="39" t="str">
        <f>INDEX('R0. Region mapping'!$C$9:$C$24,MATCH($D1061,'R0. Region mapping'!$A$9:$A$24,0))</f>
        <v>ASI</v>
      </c>
      <c r="F1061" s="39">
        <v>7.1901060000000001</v>
      </c>
      <c r="G1061" s="39">
        <v>7.1900636000000002</v>
      </c>
      <c r="H1061" s="39">
        <v>18.685396727183601</v>
      </c>
      <c r="I1061" s="39">
        <v>86.771362544008426</v>
      </c>
      <c r="J1061" s="39">
        <v>85.899320188903559</v>
      </c>
      <c r="K1061" s="39">
        <v>85.027277833798706</v>
      </c>
      <c r="L1061" s="39">
        <v>77.521353967543732</v>
      </c>
      <c r="M1061" s="39">
        <v>78.766422547260944</v>
      </c>
      <c r="N1061" s="39">
        <v>92.488193055238057</v>
      </c>
      <c r="O1061" s="39">
        <v>107.73389886031737</v>
      </c>
      <c r="P1061" s="39">
        <v>119.25277146636367</v>
      </c>
      <c r="Q1061" s="39">
        <v>127.02615805456297</v>
      </c>
    </row>
    <row r="1062" spans="1:17" x14ac:dyDescent="0.3">
      <c r="A1062" s="39" t="s">
        <v>925</v>
      </c>
      <c r="B1062" s="39" t="str">
        <f>INDEX('R0.1 Generation process mapping'!$B$9:$B$21,MATCH($C1062,'R0.1 Generation process mapping'!$A$9:$A$21,0))</f>
        <v/>
      </c>
      <c r="C1062" s="39" t="s">
        <v>374</v>
      </c>
      <c r="D1062" s="39" t="s">
        <v>345</v>
      </c>
      <c r="E1062" s="39" t="str">
        <f>INDEX('R0. Region mapping'!$C$9:$C$24,MATCH($D1062,'R0. Region mapping'!$A$9:$A$24,0))</f>
        <v>LAM</v>
      </c>
      <c r="F1062" s="39">
        <v>4.3423897482837504</v>
      </c>
      <c r="G1062" s="39">
        <v>4.34143384897025</v>
      </c>
      <c r="H1062" s="39">
        <v>4.7165167991917398</v>
      </c>
      <c r="I1062" s="39">
        <v>7.7400803818509898</v>
      </c>
      <c r="J1062" s="39">
        <v>7.2134194699149798</v>
      </c>
      <c r="K1062" s="39">
        <v>13.495320865487761</v>
      </c>
      <c r="L1062" s="39">
        <v>33.06721394581745</v>
      </c>
      <c r="M1062" s="39">
        <v>50.252752368677349</v>
      </c>
      <c r="N1062" s="39">
        <v>60.243898574985458</v>
      </c>
      <c r="O1062" s="39">
        <v>71.025924299006249</v>
      </c>
      <c r="P1062" s="39">
        <v>79.213342926002568</v>
      </c>
      <c r="Q1062" s="39">
        <v>84.849055939246568</v>
      </c>
    </row>
    <row r="1063" spans="1:17" x14ac:dyDescent="0.3">
      <c r="A1063" s="39" t="s">
        <v>925</v>
      </c>
      <c r="B1063" s="39" t="str">
        <f>INDEX('R0.1 Generation process mapping'!$B$9:$B$21,MATCH($C1063,'R0.1 Generation process mapping'!$A$9:$A$21,0))</f>
        <v/>
      </c>
      <c r="C1063" s="39" t="s">
        <v>374</v>
      </c>
      <c r="D1063" s="39" t="s">
        <v>347</v>
      </c>
      <c r="E1063" s="39" t="str">
        <f>INDEX('R0. Region mapping'!$C$9:$C$24,MATCH($D1063,'R0. Region mapping'!$A$9:$A$24,0))</f>
        <v>EUR</v>
      </c>
      <c r="F1063" s="39">
        <v>9.5282389189929599</v>
      </c>
      <c r="G1063" s="39">
        <v>8.8463870004654002</v>
      </c>
      <c r="H1063" s="39">
        <v>7.830122065354324</v>
      </c>
      <c r="I1063" s="39">
        <v>9.09654733813246</v>
      </c>
      <c r="J1063" s="39">
        <v>7.9409276703667198</v>
      </c>
      <c r="K1063" s="39">
        <v>6.7853080026009795</v>
      </c>
      <c r="L1063" s="39">
        <v>5.2574321915420548</v>
      </c>
      <c r="M1063" s="39">
        <v>2.6531769608831119</v>
      </c>
      <c r="N1063" s="39">
        <v>2.8080581004960283</v>
      </c>
      <c r="O1063" s="39">
        <v>3.0417473995980049</v>
      </c>
      <c r="P1063" s="39">
        <v>3.1781622485850822</v>
      </c>
      <c r="Q1063" s="39">
        <v>3.1287950221849283</v>
      </c>
    </row>
    <row r="1064" spans="1:17" x14ac:dyDescent="0.3">
      <c r="A1064" s="39" t="s">
        <v>925</v>
      </c>
      <c r="B1064" s="39" t="str">
        <f>INDEX('R0.1 Generation process mapping'!$B$9:$B$21,MATCH($C1064,'R0.1 Generation process mapping'!$A$9:$A$21,0))</f>
        <v/>
      </c>
      <c r="C1064" s="39" t="s">
        <v>374</v>
      </c>
      <c r="D1064" s="39" t="s">
        <v>349</v>
      </c>
      <c r="E1064" s="39" t="str">
        <f>INDEX('R0. Region mapping'!$C$9:$C$24,MATCH($D1064,'R0. Region mapping'!$A$9:$A$24,0))</f>
        <v>ASI</v>
      </c>
      <c r="F1064" s="39">
        <v>42.038156419934801</v>
      </c>
      <c r="G1064" s="39">
        <v>39.0298567908021</v>
      </c>
      <c r="H1064" s="39">
        <v>38.943813362614833</v>
      </c>
      <c r="I1064" s="39">
        <v>70.046129203830503</v>
      </c>
      <c r="J1064" s="39">
        <v>64.947587829237904</v>
      </c>
      <c r="K1064" s="39">
        <v>59.849046454645297</v>
      </c>
      <c r="L1064" s="39">
        <v>61.845660514207303</v>
      </c>
      <c r="M1064" s="39">
        <v>57.862730941402582</v>
      </c>
      <c r="N1064" s="39">
        <v>57.091004312260267</v>
      </c>
      <c r="O1064" s="39">
        <v>56.319277683117953</v>
      </c>
      <c r="P1064" s="39">
        <v>44.431831808734927</v>
      </c>
      <c r="Q1064" s="39">
        <v>36.241902911919908</v>
      </c>
    </row>
    <row r="1065" spans="1:17" x14ac:dyDescent="0.3">
      <c r="A1065" s="39" t="s">
        <v>925</v>
      </c>
      <c r="B1065" s="39" t="str">
        <f>INDEX('R0.1 Generation process mapping'!$B$9:$B$21,MATCH($C1065,'R0.1 Generation process mapping'!$A$9:$A$21,0))</f>
        <v/>
      </c>
      <c r="C1065" s="39" t="s">
        <v>374</v>
      </c>
      <c r="D1065" s="39" t="s">
        <v>351</v>
      </c>
      <c r="E1065" s="39" t="str">
        <f>INDEX('R0. Region mapping'!$C$9:$C$24,MATCH($D1065,'R0. Region mapping'!$A$9:$A$24,0))</f>
        <v>ASI</v>
      </c>
      <c r="F1065" s="39">
        <v>2.83337219061166</v>
      </c>
      <c r="G1065" s="39">
        <v>2.8320233143669999</v>
      </c>
      <c r="H1065" s="39">
        <v>6.1805984762520101</v>
      </c>
      <c r="I1065" s="39">
        <v>26.16729584754551</v>
      </c>
      <c r="J1065" s="39">
        <v>25.82365410457404</v>
      </c>
      <c r="K1065" s="39">
        <v>25.480012361602572</v>
      </c>
      <c r="L1065" s="39">
        <v>34.043435645276503</v>
      </c>
      <c r="M1065" s="39">
        <v>48.864961895395922</v>
      </c>
      <c r="N1065" s="39">
        <v>57.016240137636338</v>
      </c>
      <c r="O1065" s="39">
        <v>66.187827569001556</v>
      </c>
      <c r="P1065" s="39">
        <v>73.098693360112378</v>
      </c>
      <c r="Q1065" s="39">
        <v>77.730184692154978</v>
      </c>
    </row>
    <row r="1066" spans="1:17" x14ac:dyDescent="0.3">
      <c r="A1066" s="39" t="s">
        <v>925</v>
      </c>
      <c r="B1066" s="39" t="str">
        <f>INDEX('R0.1 Generation process mapping'!$B$9:$B$21,MATCH($C1066,'R0.1 Generation process mapping'!$A$9:$A$21,0))</f>
        <v/>
      </c>
      <c r="C1066" s="39" t="s">
        <v>374</v>
      </c>
      <c r="D1066" s="39" t="s">
        <v>353</v>
      </c>
      <c r="E1066" s="39" t="str">
        <f>INDEX('R0. Region mapping'!$C$9:$C$24,MATCH($D1066,'R0. Region mapping'!$A$9:$A$24,0))</f>
        <v>ASI</v>
      </c>
      <c r="F1066" s="39">
        <v>44.861610750477404</v>
      </c>
      <c r="G1066" s="39">
        <v>44.860966450286398</v>
      </c>
      <c r="H1066" s="39">
        <v>43.962789593314383</v>
      </c>
      <c r="I1066" s="39">
        <v>47.4338271399794</v>
      </c>
      <c r="J1066" s="39">
        <v>41.9928468967613</v>
      </c>
      <c r="K1066" s="39">
        <v>39.110099559732987</v>
      </c>
      <c r="L1066" s="39">
        <v>36.383570177345582</v>
      </c>
      <c r="M1066" s="39">
        <v>41.252502179761514</v>
      </c>
      <c r="N1066" s="39">
        <v>44.961228851948036</v>
      </c>
      <c r="O1066" s="39">
        <v>44.560739539414961</v>
      </c>
      <c r="P1066" s="39">
        <v>44.893306006271196</v>
      </c>
      <c r="Q1066" s="39">
        <v>44.479759720568218</v>
      </c>
    </row>
    <row r="1067" spans="1:17" x14ac:dyDescent="0.3">
      <c r="A1067" s="39" t="s">
        <v>925</v>
      </c>
      <c r="B1067" s="39" t="str">
        <f>INDEX('R0.1 Generation process mapping'!$B$9:$B$21,MATCH($C1067,'R0.1 Generation process mapping'!$A$9:$A$21,0))</f>
        <v/>
      </c>
      <c r="C1067" s="39" t="s">
        <v>374</v>
      </c>
      <c r="D1067" s="39" t="s">
        <v>355</v>
      </c>
      <c r="E1067" s="39" t="str">
        <f>INDEX('R0. Region mapping'!$C$9:$C$24,MATCH($D1067,'R0. Region mapping'!$A$9:$A$24,0))</f>
        <v>AFR</v>
      </c>
      <c r="H1067" s="39">
        <v>0.66637651187474101</v>
      </c>
      <c r="I1067" s="39">
        <v>4.5326349717969396</v>
      </c>
      <c r="J1067" s="39">
        <v>4.5326349717969396</v>
      </c>
      <c r="K1067" s="39">
        <v>7.9591577879249096</v>
      </c>
      <c r="L1067" s="39">
        <v>16.7427701674277</v>
      </c>
      <c r="M1067" s="39">
        <v>24.369907780463802</v>
      </c>
      <c r="N1067" s="39">
        <v>28.637672725102199</v>
      </c>
      <c r="O1067" s="39">
        <v>33.373623421971502</v>
      </c>
      <c r="P1067" s="39">
        <v>36.953099352374103</v>
      </c>
      <c r="Q1067" s="39">
        <v>39.376100516309997</v>
      </c>
    </row>
    <row r="1068" spans="1:17" x14ac:dyDescent="0.3">
      <c r="A1068" s="39" t="s">
        <v>925</v>
      </c>
      <c r="B1068" s="39" t="str">
        <f>INDEX('R0.1 Generation process mapping'!$B$9:$B$21,MATCH($C1068,'R0.1 Generation process mapping'!$A$9:$A$21,0))</f>
        <v/>
      </c>
      <c r="C1068" s="39" t="s">
        <v>374</v>
      </c>
      <c r="D1068" s="39" t="s">
        <v>357</v>
      </c>
      <c r="E1068" s="39" t="str">
        <f>INDEX('R0. Region mapping'!$C$9:$C$24,MATCH($D1068,'R0. Region mapping'!$A$9:$A$24,0))</f>
        <v>LAM</v>
      </c>
      <c r="F1068" s="39">
        <v>1.8815364916773401</v>
      </c>
      <c r="G1068" s="39">
        <v>1.8809218950063999</v>
      </c>
      <c r="H1068" s="39">
        <v>3.4653452473000801</v>
      </c>
      <c r="I1068" s="39">
        <v>13.02675422093826</v>
      </c>
      <c r="J1068" s="39">
        <v>12.798554593086036</v>
      </c>
      <c r="K1068" s="39">
        <v>14.332700985212311</v>
      </c>
      <c r="L1068" s="39">
        <v>35.886057887270191</v>
      </c>
      <c r="M1068" s="39">
        <v>54.706311615526396</v>
      </c>
      <c r="N1068" s="39">
        <v>65.643884112995011</v>
      </c>
      <c r="O1068" s="39">
        <v>77.443216839669518</v>
      </c>
      <c r="P1068" s="39">
        <v>86.41291695226333</v>
      </c>
      <c r="Q1068" s="39">
        <v>92.577233115234634</v>
      </c>
    </row>
    <row r="1069" spans="1:17" x14ac:dyDescent="0.3">
      <c r="A1069" s="39" t="s">
        <v>925</v>
      </c>
      <c r="B1069" s="39" t="str">
        <f>INDEX('R0.1 Generation process mapping'!$B$9:$B$21,MATCH($C1069,'R0.1 Generation process mapping'!$A$9:$A$21,0))</f>
        <v/>
      </c>
      <c r="C1069" s="39" t="s">
        <v>374</v>
      </c>
      <c r="D1069" s="39" t="s">
        <v>359</v>
      </c>
      <c r="E1069" s="39" t="str">
        <f>INDEX('R0. Region mapping'!$C$9:$C$24,MATCH($D1069,'R0. Region mapping'!$A$9:$A$24,0))</f>
        <v>ASI</v>
      </c>
      <c r="F1069" s="39">
        <v>6.0305785530821998</v>
      </c>
      <c r="G1069" s="39">
        <v>6.0303471318493198</v>
      </c>
      <c r="H1069" s="39">
        <v>10.921132559414151</v>
      </c>
      <c r="I1069" s="39">
        <v>40.465286445844882</v>
      </c>
      <c r="J1069" s="39">
        <v>39.733875820733836</v>
      </c>
      <c r="K1069" s="39">
        <v>39.00246519562279</v>
      </c>
      <c r="L1069" s="39">
        <v>35.276008155178744</v>
      </c>
      <c r="M1069" s="39">
        <v>47.507404149854487</v>
      </c>
      <c r="N1069" s="39">
        <v>54.871098202866634</v>
      </c>
      <c r="O1069" s="39">
        <v>63.270023700054679</v>
      </c>
      <c r="P1069" s="39">
        <v>69.564911235025818</v>
      </c>
      <c r="Q1069" s="39">
        <v>73.774413626594068</v>
      </c>
    </row>
    <row r="1070" spans="1:17" x14ac:dyDescent="0.3">
      <c r="A1070" s="39" t="s">
        <v>925</v>
      </c>
      <c r="B1070" s="39" t="str">
        <f>INDEX('R0.1 Generation process mapping'!$B$9:$B$21,MATCH($C1070,'R0.1 Generation process mapping'!$A$9:$A$21,0))</f>
        <v/>
      </c>
      <c r="C1070" s="39" t="s">
        <v>374</v>
      </c>
      <c r="D1070" s="39" t="s">
        <v>361</v>
      </c>
      <c r="E1070" s="39" t="str">
        <f>INDEX('R0. Region mapping'!$C$9:$C$24,MATCH($D1070,'R0. Region mapping'!$A$9:$A$24,0))</f>
        <v>ASI</v>
      </c>
      <c r="F1070" s="39">
        <v>18.4190608077724</v>
      </c>
      <c r="G1070" s="39">
        <v>18.4194364846634</v>
      </c>
      <c r="H1070" s="39">
        <v>19.385603279620639</v>
      </c>
      <c r="I1070" s="39">
        <v>28.550911570141658</v>
      </c>
      <c r="J1070" s="39">
        <v>26.3169805035302</v>
      </c>
      <c r="K1070" s="39">
        <v>24.083049436918731</v>
      </c>
      <c r="L1070" s="39">
        <v>20.257633787834969</v>
      </c>
      <c r="M1070" s="39">
        <v>19.06089905401122</v>
      </c>
      <c r="N1070" s="39">
        <v>18.72276624991877</v>
      </c>
      <c r="O1070" s="39">
        <v>18.384633445826317</v>
      </c>
      <c r="P1070" s="39">
        <v>18.046500641733868</v>
      </c>
      <c r="Q1070" s="39">
        <v>15.583860154072617</v>
      </c>
    </row>
    <row r="1071" spans="1:17" x14ac:dyDescent="0.3">
      <c r="A1071" s="39" t="s">
        <v>925</v>
      </c>
      <c r="B1071" s="39" t="str">
        <f>INDEX('R0.1 Generation process mapping'!$B$9:$B$21,MATCH($C1071,'R0.1 Generation process mapping'!$A$9:$A$21,0))</f>
        <v/>
      </c>
      <c r="C1071" s="39" t="s">
        <v>374</v>
      </c>
      <c r="D1071" s="39" t="s">
        <v>363</v>
      </c>
      <c r="E1071" s="39" t="str">
        <f>INDEX('R0. Region mapping'!$C$9:$C$24,MATCH($D1071,'R0. Region mapping'!$A$9:$A$24,0))</f>
        <v>NAM</v>
      </c>
      <c r="F1071" s="39">
        <v>105.408462570599</v>
      </c>
      <c r="G1071" s="39">
        <v>105.409077542359</v>
      </c>
      <c r="H1071" s="39">
        <v>104.36282116173791</v>
      </c>
      <c r="I1071" s="39">
        <v>118.67589110239049</v>
      </c>
      <c r="J1071" s="39">
        <v>105.8915672067416</v>
      </c>
      <c r="K1071" s="39">
        <v>93.107243311092788</v>
      </c>
      <c r="L1071" s="39">
        <v>89.874669746529989</v>
      </c>
      <c r="M1071" s="39">
        <v>110.57216119886213</v>
      </c>
      <c r="N1071" s="39">
        <v>118.60065811273955</v>
      </c>
      <c r="O1071" s="39">
        <v>130.54251641379</v>
      </c>
      <c r="P1071" s="39">
        <v>138.98137534157544</v>
      </c>
      <c r="Q1071" s="39">
        <v>143.91723489609487</v>
      </c>
    </row>
    <row r="1072" spans="1:17" x14ac:dyDescent="0.3">
      <c r="A1072" s="39" t="s">
        <v>925</v>
      </c>
      <c r="B1072" s="39" t="str">
        <f>INDEX('R0.1 Generation process mapping'!$B$9:$B$21,MATCH($C1072,'R0.1 Generation process mapping'!$A$9:$A$21,0))</f>
        <v/>
      </c>
      <c r="C1072" s="39" t="s">
        <v>374</v>
      </c>
      <c r="D1072" s="39" t="s">
        <v>365</v>
      </c>
      <c r="E1072" s="39" t="str">
        <f>INDEX('R0. Region mapping'!$C$9:$C$24,MATCH($D1072,'R0. Region mapping'!$A$9:$A$24,0))</f>
        <v>EUR</v>
      </c>
      <c r="F1072" s="39">
        <v>137.720006632973</v>
      </c>
      <c r="G1072" s="39">
        <v>127.86460192065699</v>
      </c>
      <c r="H1072" s="39">
        <v>118.1553896311612</v>
      </c>
      <c r="I1072" s="39">
        <v>165.3522656273235</v>
      </c>
      <c r="J1072" s="39">
        <v>148.64907948107259</v>
      </c>
      <c r="K1072" s="39">
        <v>131.94589333482179</v>
      </c>
      <c r="L1072" s="39">
        <v>107.1691930336677</v>
      </c>
      <c r="M1072" s="39">
        <v>50.652580084820499</v>
      </c>
      <c r="N1072" s="39">
        <v>54.296064534635583</v>
      </c>
      <c r="O1072" s="39">
        <v>59.515712174231815</v>
      </c>
      <c r="P1072" s="39">
        <v>62.789870811530058</v>
      </c>
      <c r="Q1072" s="39">
        <v>62.348387941083601</v>
      </c>
    </row>
    <row r="1073" spans="1:17" x14ac:dyDescent="0.3">
      <c r="A1073" s="39" t="s">
        <v>925</v>
      </c>
      <c r="B1073" s="39" t="str">
        <f>INDEX('R0.1 Generation process mapping'!$B$9:$B$21,MATCH($C1073,'R0.1 Generation process mapping'!$A$9:$A$21,0))</f>
        <v/>
      </c>
      <c r="C1073" s="39" t="s">
        <v>300</v>
      </c>
      <c r="D1073" s="39" t="s">
        <v>258</v>
      </c>
      <c r="E1073" s="39" t="str">
        <f>INDEX('R0. Region mapping'!$C$9:$C$24,MATCH($D1073,'R0. Region mapping'!$A$9:$A$24,0))</f>
        <v>AFR</v>
      </c>
      <c r="F1073" s="39">
        <v>29.6489726027397</v>
      </c>
      <c r="G1073" s="39">
        <v>29.658599719671663</v>
      </c>
      <c r="H1073" s="39">
        <v>29.658599719671663</v>
      </c>
      <c r="I1073" s="39">
        <v>29.672724575606107</v>
      </c>
      <c r="J1073" s="39">
        <v>19.780106591094242</v>
      </c>
      <c r="K1073" s="39">
        <v>9.8829908675799008</v>
      </c>
      <c r="N1073" s="39">
        <v>4.9649740261544402</v>
      </c>
      <c r="O1073" s="39">
        <v>14.4256527371844</v>
      </c>
      <c r="P1073" s="39">
        <v>29.1751278562373</v>
      </c>
      <c r="Q1073" s="39">
        <v>55.410939767105802</v>
      </c>
    </row>
    <row r="1074" spans="1:17" x14ac:dyDescent="0.3">
      <c r="A1074" s="39" t="s">
        <v>925</v>
      </c>
      <c r="B1074" s="39" t="str">
        <f>INDEX('R0.1 Generation process mapping'!$B$9:$B$21,MATCH($C1074,'R0.1 Generation process mapping'!$A$9:$A$21,0))</f>
        <v/>
      </c>
      <c r="C1074" s="39" t="s">
        <v>300</v>
      </c>
      <c r="D1074" s="39" t="s">
        <v>261</v>
      </c>
      <c r="E1074" s="39" t="str">
        <f>INDEX('R0. Region mapping'!$C$9:$C$24,MATCH($D1074,'R0. Region mapping'!$A$9:$A$24,0))</f>
        <v>AUS</v>
      </c>
      <c r="F1074" s="39">
        <v>0.64954337899543402</v>
      </c>
      <c r="G1074" s="39">
        <v>0.68669110775291076</v>
      </c>
      <c r="H1074" s="39">
        <v>0.68669110775291076</v>
      </c>
      <c r="I1074" s="39">
        <v>0.68669110775291076</v>
      </c>
      <c r="J1074" s="39">
        <v>0.43302891933028897</v>
      </c>
      <c r="K1074" s="39">
        <v>0.678330920755429</v>
      </c>
      <c r="L1074" s="39">
        <v>0.46181646109028401</v>
      </c>
      <c r="N1074" s="39">
        <v>4.1580791306380101E-2</v>
      </c>
      <c r="O1074" s="39">
        <v>0.22964528802956799</v>
      </c>
      <c r="P1074" s="39">
        <v>1.1947486476290801</v>
      </c>
      <c r="Q1074" s="39">
        <v>2.6253309628623902</v>
      </c>
    </row>
    <row r="1075" spans="1:17" x14ac:dyDescent="0.3">
      <c r="A1075" s="39" t="s">
        <v>925</v>
      </c>
      <c r="B1075" s="39" t="str">
        <f>INDEX('R0.1 Generation process mapping'!$B$9:$B$21,MATCH($C1075,'R0.1 Generation process mapping'!$A$9:$A$21,0))</f>
        <v/>
      </c>
      <c r="C1075" s="39" t="s">
        <v>300</v>
      </c>
      <c r="D1075" s="39" t="s">
        <v>341</v>
      </c>
      <c r="E1075" s="39" t="str">
        <f>INDEX('R0. Region mapping'!$C$9:$C$24,MATCH($D1075,'R0. Region mapping'!$A$9:$A$24,0))</f>
        <v>NAM</v>
      </c>
      <c r="F1075" s="39">
        <v>10.5279680365297</v>
      </c>
      <c r="G1075" s="39">
        <v>10.5279680365297</v>
      </c>
      <c r="H1075" s="39">
        <v>10.5279680365297</v>
      </c>
      <c r="I1075" s="39">
        <v>10.5279680365297</v>
      </c>
      <c r="J1075" s="39">
        <v>7.01864535768647</v>
      </c>
      <c r="K1075" s="39">
        <v>3.5093226788432301</v>
      </c>
    </row>
    <row r="1076" spans="1:17" x14ac:dyDescent="0.3">
      <c r="A1076" s="39" t="s">
        <v>925</v>
      </c>
      <c r="B1076" s="39" t="str">
        <f>INDEX('R0.1 Generation process mapping'!$B$9:$B$21,MATCH($C1076,'R0.1 Generation process mapping'!$A$9:$A$21,0))</f>
        <v/>
      </c>
      <c r="C1076" s="39" t="s">
        <v>300</v>
      </c>
      <c r="D1076" s="39" t="s">
        <v>343</v>
      </c>
      <c r="E1076" s="39" t="str">
        <f>INDEX('R0. Region mapping'!$C$9:$C$24,MATCH($D1076,'R0. Region mapping'!$A$9:$A$24,0))</f>
        <v>ASI</v>
      </c>
      <c r="F1076" s="39">
        <v>6.1676655251141597</v>
      </c>
      <c r="G1076" s="39">
        <v>6.1676655251141597</v>
      </c>
      <c r="H1076" s="39">
        <v>6.1676655251141597</v>
      </c>
      <c r="I1076" s="39">
        <v>6.1676655251141597</v>
      </c>
      <c r="J1076" s="39">
        <v>4.1117770167427699</v>
      </c>
      <c r="K1076" s="39">
        <v>2.0558885083713898</v>
      </c>
    </row>
    <row r="1077" spans="1:17" x14ac:dyDescent="0.3">
      <c r="A1077" s="39" t="s">
        <v>925</v>
      </c>
      <c r="B1077" s="39" t="str">
        <f>INDEX('R0.1 Generation process mapping'!$B$9:$B$21,MATCH($C1077,'R0.1 Generation process mapping'!$A$9:$A$21,0))</f>
        <v/>
      </c>
      <c r="C1077" s="39" t="s">
        <v>300</v>
      </c>
      <c r="D1077" s="39" t="s">
        <v>345</v>
      </c>
      <c r="E1077" s="39" t="str">
        <f>INDEX('R0. Region mapping'!$C$9:$C$24,MATCH($D1077,'R0. Region mapping'!$A$9:$A$24,0))</f>
        <v>LAM</v>
      </c>
      <c r="F1077" s="39">
        <v>45.573059360730603</v>
      </c>
      <c r="G1077" s="39">
        <v>45.618284197017132</v>
      </c>
      <c r="H1077" s="39">
        <v>45.618284197017132</v>
      </c>
      <c r="I1077" s="39">
        <v>45.618284197017132</v>
      </c>
      <c r="J1077" s="39">
        <v>30.3820395738204</v>
      </c>
      <c r="K1077" s="39">
        <v>15.879111879322933</v>
      </c>
      <c r="L1077" s="39">
        <v>1.7216713808247099</v>
      </c>
      <c r="M1077" s="39">
        <v>4.63002466408666</v>
      </c>
      <c r="N1077" s="39">
        <v>3.5964453756746901</v>
      </c>
      <c r="O1077" s="39">
        <v>4.0144862422245602</v>
      </c>
      <c r="P1077" s="39">
        <v>10.2114796589152</v>
      </c>
      <c r="Q1077" s="39">
        <v>17.080764134788801</v>
      </c>
    </row>
    <row r="1078" spans="1:17" x14ac:dyDescent="0.3">
      <c r="A1078" s="39" t="s">
        <v>925</v>
      </c>
      <c r="B1078" s="39" t="str">
        <f>INDEX('R0.1 Generation process mapping'!$B$9:$B$21,MATCH($C1078,'R0.1 Generation process mapping'!$A$9:$A$21,0))</f>
        <v/>
      </c>
      <c r="C1078" s="39" t="s">
        <v>300</v>
      </c>
      <c r="D1078" s="39" t="s">
        <v>347</v>
      </c>
      <c r="E1078" s="39" t="str">
        <f>INDEX('R0. Region mapping'!$C$9:$C$24,MATCH($D1078,'R0. Region mapping'!$A$9:$A$24,0))</f>
        <v>EUR</v>
      </c>
      <c r="F1078" s="39">
        <v>1.3070776255707801</v>
      </c>
      <c r="G1078" s="39">
        <v>1.3070776255707801</v>
      </c>
      <c r="H1078" s="39">
        <v>1.3070776255707801</v>
      </c>
      <c r="I1078" s="39">
        <v>1.3070776255707801</v>
      </c>
      <c r="J1078" s="39">
        <v>0.87138508371385304</v>
      </c>
      <c r="K1078" s="39">
        <v>0.43569254185692702</v>
      </c>
    </row>
    <row r="1079" spans="1:17" x14ac:dyDescent="0.3">
      <c r="A1079" s="39" t="s">
        <v>925</v>
      </c>
      <c r="B1079" s="39" t="str">
        <f>INDEX('R0.1 Generation process mapping'!$B$9:$B$21,MATCH($C1079,'R0.1 Generation process mapping'!$A$9:$A$21,0))</f>
        <v/>
      </c>
      <c r="C1079" s="39" t="s">
        <v>300</v>
      </c>
      <c r="D1079" s="39" t="s">
        <v>349</v>
      </c>
      <c r="E1079" s="39" t="str">
        <f>INDEX('R0. Region mapping'!$C$9:$C$24,MATCH($D1079,'R0. Region mapping'!$A$9:$A$24,0))</f>
        <v>ASI</v>
      </c>
      <c r="F1079" s="39">
        <v>2.1621004566209998</v>
      </c>
      <c r="G1079" s="39">
        <v>2.1621004566209998</v>
      </c>
      <c r="H1079" s="39">
        <v>2.1621004566209998</v>
      </c>
      <c r="I1079" s="39">
        <v>2.1621004566209998</v>
      </c>
      <c r="J1079" s="39">
        <v>1.441400304414</v>
      </c>
      <c r="K1079" s="39">
        <v>0.72070015220700001</v>
      </c>
    </row>
    <row r="1080" spans="1:17" x14ac:dyDescent="0.3">
      <c r="A1080" s="39" t="s">
        <v>925</v>
      </c>
      <c r="B1080" s="39" t="str">
        <f>INDEX('R0.1 Generation process mapping'!$B$9:$B$21,MATCH($C1080,'R0.1 Generation process mapping'!$A$9:$A$21,0))</f>
        <v/>
      </c>
      <c r="C1080" s="39" t="s">
        <v>300</v>
      </c>
      <c r="D1080" s="39" t="s">
        <v>351</v>
      </c>
      <c r="E1080" s="39" t="str">
        <f>INDEX('R0. Region mapping'!$C$9:$C$24,MATCH($D1080,'R0. Region mapping'!$A$9:$A$24,0))</f>
        <v>ASI</v>
      </c>
      <c r="F1080" s="39">
        <v>10.690068493150701</v>
      </c>
      <c r="G1080" s="39">
        <v>10.690068493150701</v>
      </c>
      <c r="H1080" s="39">
        <v>10.690068493150701</v>
      </c>
      <c r="I1080" s="39">
        <v>10.690068493150701</v>
      </c>
      <c r="J1080" s="39">
        <v>7.1267123287671303</v>
      </c>
      <c r="K1080" s="39">
        <v>3.5633561643835701</v>
      </c>
    </row>
    <row r="1081" spans="1:17" x14ac:dyDescent="0.3">
      <c r="A1081" s="39" t="s">
        <v>925</v>
      </c>
      <c r="B1081" s="39" t="str">
        <f>INDEX('R0.1 Generation process mapping'!$B$9:$B$21,MATCH($C1081,'R0.1 Generation process mapping'!$A$9:$A$21,0))</f>
        <v/>
      </c>
      <c r="C1081" s="39" t="s">
        <v>300</v>
      </c>
      <c r="D1081" s="39" t="s">
        <v>353</v>
      </c>
      <c r="E1081" s="39" t="str">
        <f>INDEX('R0. Region mapping'!$C$9:$C$24,MATCH($D1081,'R0. Region mapping'!$A$9:$A$24,0))</f>
        <v>ASI</v>
      </c>
      <c r="F1081" s="39">
        <v>54.542808219178099</v>
      </c>
      <c r="G1081" s="39">
        <v>54.542808219178099</v>
      </c>
      <c r="H1081" s="39">
        <v>54.542808219178099</v>
      </c>
      <c r="I1081" s="39">
        <v>55.260187554540856</v>
      </c>
      <c r="J1081" s="39">
        <v>37.079251481481457</v>
      </c>
      <c r="K1081" s="39">
        <v>18.89831540842216</v>
      </c>
    </row>
    <row r="1082" spans="1:17" x14ac:dyDescent="0.3">
      <c r="A1082" s="39" t="s">
        <v>925</v>
      </c>
      <c r="B1082" s="39" t="str">
        <f>INDEX('R0.1 Generation process mapping'!$B$9:$B$21,MATCH($C1082,'R0.1 Generation process mapping'!$A$9:$A$21,0))</f>
        <v/>
      </c>
      <c r="C1082" s="39" t="s">
        <v>300</v>
      </c>
      <c r="D1082" s="39" t="s">
        <v>355</v>
      </c>
      <c r="E1082" s="39" t="str">
        <f>INDEX('R0. Region mapping'!$C$9:$C$24,MATCH($D1082,'R0. Region mapping'!$A$9:$A$24,0))</f>
        <v>AFR</v>
      </c>
      <c r="F1082" s="39">
        <v>42.193185809624197</v>
      </c>
      <c r="G1082" s="39">
        <v>72</v>
      </c>
      <c r="H1082" s="39">
        <v>72</v>
      </c>
      <c r="I1082" s="39">
        <v>72</v>
      </c>
      <c r="J1082" s="39">
        <v>28.298361299476472</v>
      </c>
      <c r="K1082" s="39">
        <v>16.818572660417221</v>
      </c>
      <c r="L1082" s="39">
        <v>7.2794649906498501</v>
      </c>
      <c r="M1082" s="39">
        <v>8.3378870353045293</v>
      </c>
      <c r="N1082" s="39">
        <v>3.6430286754702301</v>
      </c>
      <c r="P1082" s="39">
        <v>1.9241935586639201</v>
      </c>
      <c r="Q1082" s="39">
        <v>18.400585390938499</v>
      </c>
    </row>
    <row r="1083" spans="1:17" x14ac:dyDescent="0.3">
      <c r="A1083" s="39" t="s">
        <v>925</v>
      </c>
      <c r="B1083" s="39" t="str">
        <f>INDEX('R0.1 Generation process mapping'!$B$9:$B$21,MATCH($C1083,'R0.1 Generation process mapping'!$A$9:$A$21,0))</f>
        <v/>
      </c>
      <c r="C1083" s="39" t="s">
        <v>300</v>
      </c>
      <c r="D1083" s="39" t="s">
        <v>357</v>
      </c>
      <c r="E1083" s="39" t="str">
        <f>INDEX('R0. Region mapping'!$C$9:$C$24,MATCH($D1083,'R0. Region mapping'!$A$9:$A$24,0))</f>
        <v>LAM</v>
      </c>
      <c r="F1083" s="39">
        <v>11.6794140030441</v>
      </c>
      <c r="G1083" s="39">
        <v>11.6794140030441</v>
      </c>
      <c r="H1083" s="39">
        <v>11.6794140030441</v>
      </c>
      <c r="I1083" s="39">
        <v>11.6794140030441</v>
      </c>
      <c r="J1083" s="39">
        <v>7.7862760020293997</v>
      </c>
      <c r="K1083" s="39">
        <v>3.8931380010146999</v>
      </c>
    </row>
    <row r="1084" spans="1:17" x14ac:dyDescent="0.3">
      <c r="A1084" s="39" t="s">
        <v>925</v>
      </c>
      <c r="B1084" s="39" t="str">
        <f>INDEX('R0.1 Generation process mapping'!$B$9:$B$21,MATCH($C1084,'R0.1 Generation process mapping'!$A$9:$A$21,0))</f>
        <v/>
      </c>
      <c r="C1084" s="39" t="s">
        <v>300</v>
      </c>
      <c r="D1084" s="39" t="s">
        <v>359</v>
      </c>
      <c r="E1084" s="39" t="str">
        <f>INDEX('R0. Region mapping'!$C$9:$C$24,MATCH($D1084,'R0. Region mapping'!$A$9:$A$24,0))</f>
        <v>ASI</v>
      </c>
      <c r="F1084" s="39">
        <v>25.965981735159801</v>
      </c>
      <c r="G1084" s="39">
        <v>65</v>
      </c>
      <c r="H1084" s="39">
        <v>65</v>
      </c>
      <c r="I1084" s="39">
        <v>65</v>
      </c>
      <c r="J1084" s="39">
        <v>17.310654490106501</v>
      </c>
      <c r="K1084" s="39">
        <v>8.6553272450532699</v>
      </c>
      <c r="Q1084" s="39">
        <v>2.9274645448363299</v>
      </c>
    </row>
    <row r="1085" spans="1:17" x14ac:dyDescent="0.3">
      <c r="A1085" s="39" t="s">
        <v>925</v>
      </c>
      <c r="B1085" s="39" t="str">
        <f>INDEX('R0.1 Generation process mapping'!$B$9:$B$21,MATCH($C1085,'R0.1 Generation process mapping'!$A$9:$A$21,0))</f>
        <v/>
      </c>
      <c r="C1085" s="39" t="s">
        <v>300</v>
      </c>
      <c r="D1085" s="39" t="s">
        <v>361</v>
      </c>
      <c r="E1085" s="39" t="str">
        <f>INDEX('R0. Region mapping'!$C$9:$C$24,MATCH($D1085,'R0. Region mapping'!$A$9:$A$24,0))</f>
        <v>ASI</v>
      </c>
      <c r="F1085" s="39">
        <v>9.9372146118721396</v>
      </c>
      <c r="G1085" s="39">
        <v>9.9372146118721396</v>
      </c>
      <c r="H1085" s="39">
        <v>9.9372146118721396</v>
      </c>
      <c r="I1085" s="39">
        <v>9.9372146118721396</v>
      </c>
      <c r="J1085" s="39">
        <v>6.7335242301118523</v>
      </c>
      <c r="K1085" s="39">
        <v>3.421119359487812</v>
      </c>
      <c r="L1085" s="39">
        <v>0.28347164040350803</v>
      </c>
      <c r="M1085" s="39">
        <v>0.174757151539746</v>
      </c>
      <c r="N1085" s="39">
        <v>0.199607939144022</v>
      </c>
      <c r="O1085" s="39">
        <v>0.224458726748298</v>
      </c>
      <c r="P1085" s="39">
        <v>0.24930951435257201</v>
      </c>
      <c r="Q1085" s="39">
        <v>0.27416030195684998</v>
      </c>
    </row>
    <row r="1086" spans="1:17" x14ac:dyDescent="0.3">
      <c r="A1086" s="39" t="s">
        <v>925</v>
      </c>
      <c r="B1086" s="39" t="str">
        <f>INDEX('R0.1 Generation process mapping'!$B$9:$B$21,MATCH($C1086,'R0.1 Generation process mapping'!$A$9:$A$21,0))</f>
        <v/>
      </c>
      <c r="C1086" s="39" t="s">
        <v>300</v>
      </c>
      <c r="D1086" s="39" t="s">
        <v>363</v>
      </c>
      <c r="E1086" s="39" t="str">
        <f>INDEX('R0. Region mapping'!$C$9:$C$24,MATCH($D1086,'R0. Region mapping'!$A$9:$A$24,0))</f>
        <v>NAM</v>
      </c>
      <c r="F1086" s="39">
        <v>66.615867579908695</v>
      </c>
      <c r="G1086" s="39">
        <v>67.023201001512106</v>
      </c>
      <c r="H1086" s="39">
        <v>67.458606190932827</v>
      </c>
      <c r="I1086" s="39">
        <v>67.458606190932827</v>
      </c>
      <c r="J1086" s="39">
        <v>51.208591272563758</v>
      </c>
      <c r="K1086" s="39">
        <v>39.719261263812896</v>
      </c>
      <c r="L1086" s="39">
        <v>11.3232379897121</v>
      </c>
    </row>
    <row r="1087" spans="1:17" x14ac:dyDescent="0.3">
      <c r="A1087" s="39" t="s">
        <v>925</v>
      </c>
      <c r="B1087" s="39" t="str">
        <f>INDEX('R0.1 Generation process mapping'!$B$9:$B$21,MATCH($C1087,'R0.1 Generation process mapping'!$A$9:$A$21,0))</f>
        <v/>
      </c>
      <c r="C1087" s="39" t="s">
        <v>300</v>
      </c>
      <c r="D1087" s="39" t="s">
        <v>365</v>
      </c>
      <c r="E1087" s="39" t="str">
        <f>INDEX('R0. Region mapping'!$C$9:$C$24,MATCH($D1087,'R0. Region mapping'!$A$9:$A$24,0))</f>
        <v>EUR</v>
      </c>
      <c r="F1087" s="39">
        <v>44.902397260274</v>
      </c>
      <c r="G1087" s="39">
        <v>44.902397260274</v>
      </c>
      <c r="H1087" s="39">
        <v>65</v>
      </c>
      <c r="I1087" s="39">
        <v>65</v>
      </c>
      <c r="J1087" s="39">
        <v>39.16408859087754</v>
      </c>
      <c r="K1087" s="39">
        <v>14.967465753424699</v>
      </c>
    </row>
    <row r="1088" spans="1:17" x14ac:dyDescent="0.3">
      <c r="A1088" s="39" t="s">
        <v>925</v>
      </c>
      <c r="B1088" s="39" t="str">
        <f>INDEX('R0.1 Generation process mapping'!$B$9:$B$21,MATCH($C1088,'R0.1 Generation process mapping'!$A$9:$A$21,0))</f>
        <v>POWGEN - REN</v>
      </c>
      <c r="C1088" s="39" t="s">
        <v>288</v>
      </c>
      <c r="D1088" s="39" t="s">
        <v>258</v>
      </c>
      <c r="E1088" s="39" t="str">
        <f>INDEX('R0. Region mapping'!$C$9:$C$24,MATCH($D1088,'R0. Region mapping'!$A$9:$A$24,0))</f>
        <v>AFR</v>
      </c>
      <c r="F1088" s="39">
        <v>0.30422374429223698</v>
      </c>
      <c r="G1088" s="39">
        <v>0.30422374429223698</v>
      </c>
      <c r="H1088" s="39">
        <v>0.30422374429223698</v>
      </c>
      <c r="I1088" s="39">
        <v>0.30382374429223702</v>
      </c>
      <c r="J1088" s="39">
        <v>1.4608285993905701</v>
      </c>
      <c r="K1088" s="39">
        <v>7.0223523833713042</v>
      </c>
      <c r="L1088" s="39">
        <v>33.7556427956699</v>
      </c>
      <c r="M1088" s="39">
        <v>132.624814191745</v>
      </c>
      <c r="N1088" s="39">
        <v>156.54623621458501</v>
      </c>
      <c r="O1088" s="39">
        <v>180.46765823742501</v>
      </c>
      <c r="P1088" s="39">
        <v>204.38908026026499</v>
      </c>
      <c r="Q1088" s="39">
        <v>228.310502283105</v>
      </c>
    </row>
    <row r="1089" spans="1:17" x14ac:dyDescent="0.3">
      <c r="A1089" s="39" t="s">
        <v>925</v>
      </c>
      <c r="B1089" s="39" t="str">
        <f>INDEX('R0.1 Generation process mapping'!$B$9:$B$21,MATCH($C1089,'R0.1 Generation process mapping'!$A$9:$A$21,0))</f>
        <v>POWGEN - REN</v>
      </c>
      <c r="C1089" s="39" t="s">
        <v>288</v>
      </c>
      <c r="D1089" s="39" t="s">
        <v>261</v>
      </c>
      <c r="E1089" s="39" t="str">
        <f>INDEX('R0. Region mapping'!$C$9:$C$24,MATCH($D1089,'R0. Region mapping'!$A$9:$A$24,0))</f>
        <v>AUS</v>
      </c>
      <c r="F1089" s="39">
        <v>6.2785388127853904E-3</v>
      </c>
      <c r="G1089" s="39">
        <v>6.2785388127853904E-3</v>
      </c>
      <c r="H1089" s="39">
        <v>2.9999999999999978</v>
      </c>
      <c r="I1089" s="39">
        <v>2.9996000000000032</v>
      </c>
      <c r="J1089" s="39">
        <v>3.2365886065380836</v>
      </c>
      <c r="K1089" s="39">
        <v>15.558125998213434</v>
      </c>
      <c r="L1089" s="39">
        <v>74.785641731659894</v>
      </c>
      <c r="M1089" s="39">
        <v>93.637901630116502</v>
      </c>
      <c r="N1089" s="39">
        <v>93.637501630116603</v>
      </c>
      <c r="O1089" s="39">
        <v>93.637101630116604</v>
      </c>
      <c r="P1089" s="39">
        <v>93.636701630116505</v>
      </c>
      <c r="Q1089" s="39">
        <v>93.636301630116492</v>
      </c>
    </row>
    <row r="1090" spans="1:17" x14ac:dyDescent="0.3">
      <c r="A1090" s="39" t="s">
        <v>925</v>
      </c>
      <c r="B1090" s="39" t="str">
        <f>INDEX('R0.1 Generation process mapping'!$B$9:$B$21,MATCH($C1090,'R0.1 Generation process mapping'!$A$9:$A$21,0))</f>
        <v>POWGEN - REN</v>
      </c>
      <c r="C1090" s="39" t="s">
        <v>288</v>
      </c>
      <c r="D1090" s="39" t="s">
        <v>341</v>
      </c>
      <c r="E1090" s="39" t="str">
        <f>INDEX('R0. Region mapping'!$C$9:$C$24,MATCH($D1090,'R0. Region mapping'!$A$9:$A$24,0))</f>
        <v>NAM</v>
      </c>
      <c r="F1090" s="39">
        <v>9.7031963470319595E-3</v>
      </c>
      <c r="G1090" s="39">
        <v>9.7031963470319612E-3</v>
      </c>
      <c r="H1090" s="39">
        <v>9.7031963470319595E-3</v>
      </c>
      <c r="I1090" s="39">
        <v>3.4825129350364996</v>
      </c>
      <c r="J1090" s="39">
        <v>5.4966709283657558</v>
      </c>
      <c r="K1090" s="39">
        <v>26.421953864804927</v>
      </c>
      <c r="L1090" s="39">
        <v>127.0061979366605</v>
      </c>
      <c r="M1090" s="39">
        <v>160.73134773229759</v>
      </c>
      <c r="N1090" s="39">
        <v>179.46465659337451</v>
      </c>
      <c r="O1090" s="39">
        <v>190.5294083223026</v>
      </c>
      <c r="P1090" s="39">
        <v>213.02268396643291</v>
      </c>
      <c r="Q1090" s="39">
        <v>218.35762491213001</v>
      </c>
    </row>
    <row r="1091" spans="1:17" x14ac:dyDescent="0.3">
      <c r="A1091" s="39" t="s">
        <v>925</v>
      </c>
      <c r="B1091" s="39" t="str">
        <f>INDEX('R0.1 Generation process mapping'!$B$9:$B$21,MATCH($C1091,'R0.1 Generation process mapping'!$A$9:$A$21,0))</f>
        <v>POWGEN - REN</v>
      </c>
      <c r="C1091" s="39" t="s">
        <v>288</v>
      </c>
      <c r="D1091" s="39" t="s">
        <v>343</v>
      </c>
      <c r="E1091" s="39" t="str">
        <f>INDEX('R0. Region mapping'!$C$9:$C$24,MATCH($D1091,'R0. Region mapping'!$A$9:$A$24,0))</f>
        <v>ASI</v>
      </c>
      <c r="G1091" s="39">
        <v>0.22</v>
      </c>
      <c r="H1091" s="39">
        <v>7</v>
      </c>
      <c r="I1091" s="39">
        <v>28.012588913277799</v>
      </c>
      <c r="J1091" s="39">
        <v>28.011788912077808</v>
      </c>
      <c r="K1091" s="39">
        <v>67.611557124394295</v>
      </c>
      <c r="L1091" s="39">
        <v>324.99755222658399</v>
      </c>
      <c r="M1091" s="39">
        <v>396.98434315113002</v>
      </c>
      <c r="N1091" s="39">
        <v>468.97113407567599</v>
      </c>
      <c r="O1091" s="39">
        <v>540.95792500022299</v>
      </c>
      <c r="P1091" s="39">
        <v>612.94471592476896</v>
      </c>
      <c r="Q1091" s="39">
        <v>684.93150684931504</v>
      </c>
    </row>
    <row r="1092" spans="1:17" x14ac:dyDescent="0.3">
      <c r="A1092" s="39" t="s">
        <v>925</v>
      </c>
      <c r="B1092" s="39" t="str">
        <f>INDEX('R0.1 Generation process mapping'!$B$9:$B$21,MATCH($C1092,'R0.1 Generation process mapping'!$A$9:$A$21,0))</f>
        <v>POWGEN - REN</v>
      </c>
      <c r="C1092" s="39" t="s">
        <v>288</v>
      </c>
      <c r="D1092" s="39" t="s">
        <v>345</v>
      </c>
      <c r="E1092" s="39" t="str">
        <f>INDEX('R0. Region mapping'!$C$9:$C$24,MATCH($D1092,'R0. Region mapping'!$A$9:$A$24,0))</f>
        <v>LAM</v>
      </c>
      <c r="H1092" s="39">
        <v>5.6260603980782399E-2</v>
      </c>
      <c r="I1092" s="39">
        <v>5.6260603980782399E-2</v>
      </c>
      <c r="J1092" s="39">
        <v>0.27083506841088251</v>
      </c>
      <c r="K1092" s="39">
        <v>1.3022576956404901</v>
      </c>
      <c r="L1092" s="39">
        <v>6.2601292615171804</v>
      </c>
      <c r="M1092" s="39">
        <v>30.091767054602801</v>
      </c>
      <c r="N1092" s="39">
        <v>94.769681386621698</v>
      </c>
      <c r="O1092" s="39">
        <v>169.63043435276001</v>
      </c>
      <c r="P1092" s="39">
        <v>174.67622495062699</v>
      </c>
      <c r="Q1092" s="39">
        <v>178.83558412283901</v>
      </c>
    </row>
    <row r="1093" spans="1:17" x14ac:dyDescent="0.3">
      <c r="A1093" s="39" t="s">
        <v>925</v>
      </c>
      <c r="B1093" s="39" t="str">
        <f>INDEX('R0.1 Generation process mapping'!$B$9:$B$21,MATCH($C1093,'R0.1 Generation process mapping'!$A$9:$A$21,0))</f>
        <v>POWGEN - REN</v>
      </c>
      <c r="C1093" s="39" t="s">
        <v>288</v>
      </c>
      <c r="D1093" s="39" t="s">
        <v>347</v>
      </c>
      <c r="E1093" s="39" t="str">
        <f>INDEX('R0. Region mapping'!$C$9:$C$24,MATCH($D1093,'R0. Region mapping'!$A$9:$A$24,0))</f>
        <v>EUR</v>
      </c>
      <c r="H1093" s="39">
        <v>2</v>
      </c>
      <c r="I1093" s="39">
        <v>6.8985707277525901</v>
      </c>
      <c r="J1093" s="39">
        <v>6.8977707265525909</v>
      </c>
      <c r="K1093" s="39">
        <v>23.139909343612768</v>
      </c>
      <c r="L1093" s="39">
        <v>36.6053388163458</v>
      </c>
      <c r="M1093" s="39">
        <v>53.941405447881884</v>
      </c>
      <c r="N1093" s="39">
        <v>61.84103783681978</v>
      </c>
      <c r="O1093" s="39">
        <v>71.285244670192</v>
      </c>
      <c r="P1093" s="39">
        <v>85.668580785469004</v>
      </c>
      <c r="Q1093" s="39">
        <v>102.82511502466899</v>
      </c>
    </row>
    <row r="1094" spans="1:17" x14ac:dyDescent="0.3">
      <c r="A1094" s="39" t="s">
        <v>925</v>
      </c>
      <c r="B1094" s="39" t="str">
        <f>INDEX('R0.1 Generation process mapping'!$B$9:$B$21,MATCH($C1094,'R0.1 Generation process mapping'!$A$9:$A$21,0))</f>
        <v>POWGEN - REN</v>
      </c>
      <c r="C1094" s="39" t="s">
        <v>288</v>
      </c>
      <c r="D1094" s="39" t="s">
        <v>349</v>
      </c>
      <c r="E1094" s="39" t="str">
        <f>INDEX('R0. Region mapping'!$C$9:$C$24,MATCH($D1094,'R0. Region mapping'!$A$9:$A$24,0))</f>
        <v>ASI</v>
      </c>
      <c r="J1094" s="39">
        <v>4.0000000000000002E-4</v>
      </c>
      <c r="K1094" s="39">
        <v>2.3227313556979101E-3</v>
      </c>
      <c r="L1094" s="39">
        <v>1.15649710211578E-2</v>
      </c>
      <c r="M1094" s="39">
        <v>5.5990831025294403E-2</v>
      </c>
      <c r="N1094" s="39">
        <v>27.477327068831201</v>
      </c>
      <c r="O1094" s="39">
        <v>27.476927068831198</v>
      </c>
      <c r="P1094" s="39">
        <v>34.0808719442444</v>
      </c>
      <c r="Q1094" s="39">
        <v>34.080471944244401</v>
      </c>
    </row>
    <row r="1095" spans="1:17" x14ac:dyDescent="0.3">
      <c r="A1095" s="39" t="s">
        <v>925</v>
      </c>
      <c r="B1095" s="39" t="str">
        <f>INDEX('R0.1 Generation process mapping'!$B$9:$B$21,MATCH($C1095,'R0.1 Generation process mapping'!$A$9:$A$21,0))</f>
        <v>POWGEN - REN</v>
      </c>
      <c r="C1095" s="39" t="s">
        <v>288</v>
      </c>
      <c r="D1095" s="39" t="s">
        <v>351</v>
      </c>
      <c r="E1095" s="39" t="str">
        <f>INDEX('R0. Region mapping'!$C$9:$C$24,MATCH($D1095,'R0. Region mapping'!$A$9:$A$24,0))</f>
        <v>ASI</v>
      </c>
      <c r="G1095" s="39">
        <v>0.14000000000000001</v>
      </c>
      <c r="H1095" s="39">
        <v>0.32831530542210002</v>
      </c>
      <c r="I1095" s="39">
        <v>4.9995849999999997</v>
      </c>
      <c r="J1095" s="39">
        <v>4.9987849987999997</v>
      </c>
      <c r="K1095" s="39">
        <v>19.56571808422207</v>
      </c>
      <c r="L1095" s="39">
        <v>94.0494491431987</v>
      </c>
      <c r="M1095" s="39">
        <v>220.74465717820701</v>
      </c>
      <c r="N1095" s="39">
        <v>243.968072171687</v>
      </c>
      <c r="O1095" s="39">
        <v>243.96767217168701</v>
      </c>
      <c r="P1095" s="39">
        <v>243.967272171687</v>
      </c>
      <c r="Q1095" s="39">
        <v>243.96687217168699</v>
      </c>
    </row>
    <row r="1096" spans="1:17" x14ac:dyDescent="0.3">
      <c r="A1096" s="39" t="s">
        <v>925</v>
      </c>
      <c r="B1096" s="39" t="str">
        <f>INDEX('R0.1 Generation process mapping'!$B$9:$B$21,MATCH($C1096,'R0.1 Generation process mapping'!$A$9:$A$21,0))</f>
        <v>POWGEN - REN</v>
      </c>
      <c r="C1096" s="39" t="s">
        <v>288</v>
      </c>
      <c r="D1096" s="39" t="s">
        <v>353</v>
      </c>
      <c r="E1096" s="39" t="str">
        <f>INDEX('R0. Region mapping'!$C$9:$C$24,MATCH($D1096,'R0. Region mapping'!$A$9:$A$24,0))</f>
        <v>ASI</v>
      </c>
      <c r="G1096" s="39">
        <v>2.15</v>
      </c>
      <c r="H1096" s="39">
        <v>7</v>
      </c>
      <c r="I1096" s="39">
        <v>7</v>
      </c>
      <c r="J1096" s="39">
        <v>33.648198724713495</v>
      </c>
      <c r="K1096" s="39">
        <v>161.74151687690329</v>
      </c>
      <c r="L1096" s="39">
        <v>208.54030146933999</v>
      </c>
      <c r="M1096" s="39">
        <v>208.53990146934029</v>
      </c>
      <c r="N1096" s="39">
        <v>208.5395014693398</v>
      </c>
      <c r="O1096" s="39">
        <v>208.5391014693399</v>
      </c>
      <c r="P1096" s="39">
        <v>208.53870146933991</v>
      </c>
      <c r="Q1096" s="39">
        <v>208.53830146933979</v>
      </c>
    </row>
    <row r="1097" spans="1:17" x14ac:dyDescent="0.3">
      <c r="A1097" s="39" t="s">
        <v>925</v>
      </c>
      <c r="B1097" s="39" t="str">
        <f>INDEX('R0.1 Generation process mapping'!$B$9:$B$21,MATCH($C1097,'R0.1 Generation process mapping'!$A$9:$A$21,0))</f>
        <v>POWGEN - REN</v>
      </c>
      <c r="C1097" s="39" t="s">
        <v>288</v>
      </c>
      <c r="D1097" s="39" t="s">
        <v>355</v>
      </c>
      <c r="E1097" s="39" t="str">
        <f>INDEX('R0. Region mapping'!$C$9:$C$24,MATCH($D1097,'R0. Region mapping'!$A$9:$A$24,0))</f>
        <v>AFR</v>
      </c>
      <c r="F1097" s="39">
        <v>5.7077625570776296E-4</v>
      </c>
      <c r="G1097" s="39">
        <v>5.7077625570776263E-4</v>
      </c>
      <c r="H1097" s="39">
        <v>0.11252120796156452</v>
      </c>
      <c r="I1097" s="39">
        <v>0.11244162473558139</v>
      </c>
      <c r="J1097" s="39">
        <v>0.54088759391180319</v>
      </c>
      <c r="K1097" s="39">
        <v>2.6003538418055627</v>
      </c>
      <c r="L1097" s="39">
        <v>12.4998546688727</v>
      </c>
      <c r="M1097" s="39">
        <v>60.085056283771301</v>
      </c>
      <c r="N1097" s="39">
        <v>78.750871708023297</v>
      </c>
      <c r="O1097" s="39">
        <v>98.223333996521205</v>
      </c>
      <c r="P1097" s="39">
        <v>98.222933996521206</v>
      </c>
      <c r="Q1097" s="39">
        <v>98.222533996521193</v>
      </c>
    </row>
    <row r="1098" spans="1:17" x14ac:dyDescent="0.3">
      <c r="A1098" s="39" t="s">
        <v>925</v>
      </c>
      <c r="B1098" s="39" t="str">
        <f>INDEX('R0.1 Generation process mapping'!$B$9:$B$21,MATCH($C1098,'R0.1 Generation process mapping'!$A$9:$A$21,0))</f>
        <v>POWGEN - REN</v>
      </c>
      <c r="C1098" s="39" t="s">
        <v>288</v>
      </c>
      <c r="D1098" s="39" t="s">
        <v>357</v>
      </c>
      <c r="E1098" s="39" t="str">
        <f>INDEX('R0. Region mapping'!$C$9:$C$24,MATCH($D1098,'R0. Region mapping'!$A$9:$A$24,0))</f>
        <v>LAM</v>
      </c>
      <c r="H1098" s="39">
        <v>5.6260603980782399E-2</v>
      </c>
      <c r="I1098" s="39">
        <v>5.6260603980782399E-2</v>
      </c>
      <c r="J1098" s="39">
        <v>5.5460602780782402E-2</v>
      </c>
      <c r="K1098" s="39">
        <v>5.5060602780782397E-2</v>
      </c>
      <c r="L1098" s="39">
        <v>5.46606027807824E-2</v>
      </c>
      <c r="M1098" s="39">
        <v>5.4260602780782402E-2</v>
      </c>
      <c r="N1098" s="39">
        <v>5.3860602780782398E-2</v>
      </c>
      <c r="O1098" s="39">
        <v>5.34606027807824E-2</v>
      </c>
      <c r="P1098" s="39">
        <v>5.3060602780782402E-2</v>
      </c>
      <c r="Q1098" s="39">
        <v>5.2660602780782398E-2</v>
      </c>
    </row>
    <row r="1099" spans="1:17" x14ac:dyDescent="0.3">
      <c r="A1099" s="39" t="s">
        <v>925</v>
      </c>
      <c r="B1099" s="39" t="str">
        <f>INDEX('R0.1 Generation process mapping'!$B$9:$B$21,MATCH($C1099,'R0.1 Generation process mapping'!$A$9:$A$21,0))</f>
        <v>POWGEN - REN</v>
      </c>
      <c r="C1099" s="39" t="s">
        <v>288</v>
      </c>
      <c r="D1099" s="39" t="s">
        <v>359</v>
      </c>
      <c r="E1099" s="39" t="str">
        <f>INDEX('R0. Region mapping'!$C$9:$C$24,MATCH($D1099,'R0. Region mapping'!$A$9:$A$24,0))</f>
        <v>ASI</v>
      </c>
      <c r="J1099" s="39">
        <v>4.0000000000000002E-4</v>
      </c>
      <c r="K1099" s="39">
        <v>2.3227313556979101E-3</v>
      </c>
      <c r="L1099" s="39">
        <v>1.15649710211578E-2</v>
      </c>
      <c r="M1099" s="39">
        <v>5.5990831025294403E-2</v>
      </c>
      <c r="N1099" s="39">
        <v>444.73418636304302</v>
      </c>
      <c r="O1099" s="39">
        <v>468.65560838588306</v>
      </c>
      <c r="P1099" s="39">
        <v>492.57703040872298</v>
      </c>
      <c r="Q1099" s="39">
        <v>492.57663040872302</v>
      </c>
    </row>
    <row r="1100" spans="1:17" x14ac:dyDescent="0.3">
      <c r="A1100" s="39" t="s">
        <v>925</v>
      </c>
      <c r="B1100" s="39" t="str">
        <f>INDEX('R0.1 Generation process mapping'!$B$9:$B$21,MATCH($C1100,'R0.1 Generation process mapping'!$A$9:$A$21,0))</f>
        <v>POWGEN - REN</v>
      </c>
      <c r="C1100" s="39" t="s">
        <v>288</v>
      </c>
      <c r="D1100" s="39" t="s">
        <v>361</v>
      </c>
      <c r="E1100" s="39" t="str">
        <f>INDEX('R0. Region mapping'!$C$9:$C$24,MATCH($D1100,'R0. Region mapping'!$A$9:$A$24,0))</f>
        <v>ASI</v>
      </c>
      <c r="F1100" s="39">
        <v>5.7077625570776296E-4</v>
      </c>
      <c r="G1100" s="39">
        <v>0.44999999999999996</v>
      </c>
      <c r="H1100" s="39">
        <v>0.69362388469457847</v>
      </c>
      <c r="I1100" s="39">
        <v>0.69354430146859536</v>
      </c>
      <c r="J1100" s="39">
        <v>0.91541196219441223</v>
      </c>
      <c r="K1100" s="39">
        <v>3.6727765154750767</v>
      </c>
      <c r="L1100" s="39">
        <v>17.654806421937121</v>
      </c>
      <c r="M1100" s="39">
        <v>24.229871975927118</v>
      </c>
      <c r="N1100" s="39">
        <v>24.91969902960901</v>
      </c>
      <c r="O1100" s="39">
        <v>24.919299029609011</v>
      </c>
      <c r="P1100" s="39">
        <v>24.918899029609001</v>
      </c>
      <c r="Q1100" s="39">
        <v>25.6087260832909</v>
      </c>
    </row>
    <row r="1101" spans="1:17" x14ac:dyDescent="0.3">
      <c r="A1101" s="39" t="s">
        <v>925</v>
      </c>
      <c r="B1101" s="39" t="str">
        <f>INDEX('R0.1 Generation process mapping'!$B$9:$B$21,MATCH($C1101,'R0.1 Generation process mapping'!$A$9:$A$21,0))</f>
        <v>POWGEN - REN</v>
      </c>
      <c r="C1101" s="39" t="s">
        <v>288</v>
      </c>
      <c r="D1101" s="39" t="s">
        <v>363</v>
      </c>
      <c r="E1101" s="39" t="str">
        <f>INDEX('R0. Region mapping'!$C$9:$C$24,MATCH($D1101,'R0. Region mapping'!$A$9:$A$24,0))</f>
        <v>NAM</v>
      </c>
      <c r="F1101" s="39">
        <v>0.24931506849315099</v>
      </c>
      <c r="G1101" s="39">
        <v>1.1499999999999999</v>
      </c>
      <c r="H1101" s="39">
        <v>7.9999999999999973</v>
      </c>
      <c r="I1101" s="39">
        <v>9.999569999999995</v>
      </c>
      <c r="J1101" s="39">
        <v>9.9987699987999985</v>
      </c>
      <c r="K1101" s="39">
        <v>40.15606609276761</v>
      </c>
      <c r="L1101" s="39">
        <v>193.02371849510499</v>
      </c>
      <c r="M1101" s="39">
        <v>368.02310015446199</v>
      </c>
      <c r="N1101" s="39">
        <v>381.65729234024201</v>
      </c>
      <c r="O1101" s="39">
        <v>457.037381331652</v>
      </c>
      <c r="P1101" s="39">
        <v>497.68266074369097</v>
      </c>
      <c r="Q1101" s="39">
        <v>549.91630398657605</v>
      </c>
    </row>
    <row r="1102" spans="1:17" x14ac:dyDescent="0.3">
      <c r="A1102" s="39" t="s">
        <v>925</v>
      </c>
      <c r="B1102" s="39" t="str">
        <f>INDEX('R0.1 Generation process mapping'!$B$9:$B$21,MATCH($C1102,'R0.1 Generation process mapping'!$A$9:$A$21,0))</f>
        <v>POWGEN - REN</v>
      </c>
      <c r="C1102" s="39" t="s">
        <v>288</v>
      </c>
      <c r="D1102" s="39" t="s">
        <v>365</v>
      </c>
      <c r="E1102" s="39" t="str">
        <f>INDEX('R0. Region mapping'!$C$9:$C$24,MATCH($D1102,'R0. Region mapping'!$A$9:$A$24,0))</f>
        <v>EUR</v>
      </c>
      <c r="F1102" s="39">
        <v>0.75811872146118697</v>
      </c>
      <c r="G1102" s="39">
        <v>9.5</v>
      </c>
      <c r="H1102" s="39">
        <v>68</v>
      </c>
      <c r="I1102" s="39">
        <v>81.723762805050171</v>
      </c>
      <c r="J1102" s="39">
        <v>104.05006825967635</v>
      </c>
      <c r="K1102" s="39">
        <v>464.68928169852637</v>
      </c>
      <c r="L1102" s="39">
        <v>464.68888169852698</v>
      </c>
      <c r="M1102" s="39">
        <v>567.77625830496709</v>
      </c>
      <c r="N1102" s="39">
        <v>567.77585830496696</v>
      </c>
      <c r="O1102" s="39">
        <v>567.77545830496706</v>
      </c>
      <c r="P1102" s="39">
        <v>567.77505830496693</v>
      </c>
      <c r="Q1102" s="39">
        <v>567.77465830496703</v>
      </c>
    </row>
    <row r="1103" spans="1:17" x14ac:dyDescent="0.3">
      <c r="A1103" s="39" t="s">
        <v>925</v>
      </c>
      <c r="B1103" s="39" t="str">
        <f>INDEX('R0.1 Generation process mapping'!$B$9:$B$21,MATCH($C1103,'R0.1 Generation process mapping'!$A$9:$A$21,0))</f>
        <v>POWGEN - REN</v>
      </c>
      <c r="C1103" s="39" t="s">
        <v>291</v>
      </c>
      <c r="D1103" s="39" t="s">
        <v>261</v>
      </c>
      <c r="E1103" s="39" t="str">
        <f>INDEX('R0. Region mapping'!$C$9:$C$24,MATCH($D1103,'R0. Region mapping'!$A$9:$A$24,0))</f>
        <v>AUS</v>
      </c>
      <c r="I1103" s="39">
        <v>1.599994E-3</v>
      </c>
      <c r="J1103" s="39">
        <v>1.599994E-3</v>
      </c>
      <c r="K1103" s="39">
        <v>1.199994E-3</v>
      </c>
      <c r="L1103" s="39">
        <v>7.9999400000000005E-4</v>
      </c>
      <c r="M1103" s="39">
        <v>6.6692693552445595E-4</v>
      </c>
      <c r="N1103" s="39">
        <v>2.78715223802043E-4</v>
      </c>
    </row>
    <row r="1104" spans="1:17" x14ac:dyDescent="0.3">
      <c r="A1104" s="39" t="s">
        <v>925</v>
      </c>
      <c r="B1104" s="39" t="str">
        <f>INDEX('R0.1 Generation process mapping'!$B$9:$B$21,MATCH($C1104,'R0.1 Generation process mapping'!$A$9:$A$21,0))</f>
        <v>POWGEN - REN</v>
      </c>
      <c r="C1104" s="39" t="s">
        <v>291</v>
      </c>
      <c r="D1104" s="39" t="s">
        <v>343</v>
      </c>
      <c r="E1104" s="39" t="str">
        <f>INDEX('R0. Region mapping'!$C$9:$C$24,MATCH($D1104,'R0. Region mapping'!$A$9:$A$24,0))</f>
        <v>ASI</v>
      </c>
      <c r="I1104" s="39">
        <v>4.9599850000000001E-2</v>
      </c>
      <c r="J1104" s="39">
        <v>4.9599850000000001E-2</v>
      </c>
      <c r="K1104" s="39">
        <v>4.9199850000000003E-2</v>
      </c>
      <c r="L1104" s="39">
        <v>4.8799849999999999E-2</v>
      </c>
      <c r="M1104" s="39">
        <v>4.8399850000000001E-2</v>
      </c>
      <c r="N1104" s="39">
        <v>4.7999849999999997E-2</v>
      </c>
      <c r="O1104" s="39">
        <v>4.7599849999999999E-2</v>
      </c>
      <c r="P1104" s="39">
        <v>4.7199850000000002E-2</v>
      </c>
      <c r="Q1104" s="39">
        <v>4.6799849999999997E-2</v>
      </c>
    </row>
    <row r="1105" spans="1:17" x14ac:dyDescent="0.3">
      <c r="A1105" s="39" t="s">
        <v>925</v>
      </c>
      <c r="B1105" s="39" t="str">
        <f>INDEX('R0.1 Generation process mapping'!$B$9:$B$21,MATCH($C1105,'R0.1 Generation process mapping'!$A$9:$A$21,0))</f>
        <v>POWGEN - REN</v>
      </c>
      <c r="C1105" s="39" t="s">
        <v>291</v>
      </c>
      <c r="D1105" s="39" t="s">
        <v>347</v>
      </c>
      <c r="E1105" s="39" t="str">
        <f>INDEX('R0. Region mapping'!$C$9:$C$24,MATCH($D1105,'R0. Region mapping'!$A$9:$A$24,0))</f>
        <v>EUR</v>
      </c>
      <c r="F1105" s="39">
        <v>11.1111111111111</v>
      </c>
      <c r="G1105" s="39">
        <v>11.1111111111111</v>
      </c>
      <c r="H1105" s="39">
        <v>11.1111111111111</v>
      </c>
      <c r="I1105" s="39">
        <v>11.110711111111099</v>
      </c>
      <c r="J1105" s="39">
        <v>11.109911109911099</v>
      </c>
      <c r="K1105" s="39">
        <v>11.1095111099111</v>
      </c>
      <c r="L1105" s="39">
        <v>11.109111109911099</v>
      </c>
      <c r="M1105" s="39">
        <v>11.1087111099111</v>
      </c>
      <c r="N1105" s="39">
        <v>11.108311109911099</v>
      </c>
      <c r="O1105" s="39">
        <v>11.1079111099111</v>
      </c>
      <c r="P1105" s="39">
        <v>11.107511109911099</v>
      </c>
      <c r="Q1105" s="39">
        <v>11.1071111099111</v>
      </c>
    </row>
    <row r="1106" spans="1:17" x14ac:dyDescent="0.3">
      <c r="A1106" s="39" t="s">
        <v>925</v>
      </c>
      <c r="B1106" s="39" t="str">
        <f>INDEX('R0.1 Generation process mapping'!$B$9:$B$21,MATCH($C1106,'R0.1 Generation process mapping'!$A$9:$A$21,0))</f>
        <v>POWGEN - REN</v>
      </c>
      <c r="C1106" s="39" t="s">
        <v>291</v>
      </c>
      <c r="D1106" s="39" t="s">
        <v>363</v>
      </c>
      <c r="E1106" s="39" t="str">
        <f>INDEX('R0. Region mapping'!$C$9:$C$24,MATCH($D1106,'R0. Region mapping'!$A$9:$A$24,0))</f>
        <v>NAM</v>
      </c>
      <c r="F1106" s="39">
        <v>0.1</v>
      </c>
      <c r="G1106" s="39">
        <v>9.9999999999999978E-2</v>
      </c>
      <c r="H1106" s="39">
        <v>0.1</v>
      </c>
      <c r="I1106" s="39">
        <v>9.9599999999999994E-2</v>
      </c>
      <c r="J1106" s="39">
        <v>9.8799998800000011E-2</v>
      </c>
      <c r="K1106" s="39">
        <v>9.8399998799999999E-2</v>
      </c>
      <c r="L1106" s="39">
        <v>9.7999998800000002E-2</v>
      </c>
      <c r="M1106" s="39">
        <v>9.7599998800000004E-2</v>
      </c>
      <c r="N1106" s="39">
        <v>9.7199998800000006E-2</v>
      </c>
      <c r="O1106" s="39">
        <v>9.6799998799999995E-2</v>
      </c>
      <c r="P1106" s="39">
        <v>9.6399998799999997E-2</v>
      </c>
      <c r="Q1106" s="39">
        <v>9.59999988E-2</v>
      </c>
    </row>
    <row r="1107" spans="1:17" x14ac:dyDescent="0.3">
      <c r="A1107" s="39" t="s">
        <v>925</v>
      </c>
      <c r="B1107" s="39" t="str">
        <f>INDEX('R0.1 Generation process mapping'!$B$9:$B$21,MATCH($C1107,'R0.1 Generation process mapping'!$A$9:$A$21,0))</f>
        <v>POWGEN - REN</v>
      </c>
      <c r="C1107" s="39" t="s">
        <v>291</v>
      </c>
      <c r="D1107" s="39" t="s">
        <v>365</v>
      </c>
      <c r="E1107" s="39" t="str">
        <f>INDEX('R0. Region mapping'!$C$9:$C$24,MATCH($D1107,'R0. Region mapping'!$A$9:$A$24,0))</f>
        <v>EUR</v>
      </c>
      <c r="F1107" s="39">
        <v>1.2999999999999999E-2</v>
      </c>
      <c r="G1107" s="39">
        <v>1.2999999999999968E-2</v>
      </c>
      <c r="H1107" s="39">
        <v>1.038400000000002</v>
      </c>
      <c r="I1107" s="39">
        <v>1.7995946000000003</v>
      </c>
      <c r="J1107" s="39">
        <v>1.7987945987999969</v>
      </c>
      <c r="K1107" s="39">
        <v>1.7983945988000034</v>
      </c>
      <c r="L1107" s="39">
        <v>1.7979945987999999</v>
      </c>
      <c r="M1107" s="39">
        <v>1.7975945987999999</v>
      </c>
      <c r="N1107" s="39">
        <v>1.7971945988</v>
      </c>
      <c r="O1107" s="39">
        <v>1.7967945988</v>
      </c>
      <c r="P1107" s="39">
        <v>1.7963945988000001</v>
      </c>
      <c r="Q1107" s="39">
        <v>1.7959945987999999</v>
      </c>
    </row>
    <row r="1108" spans="1:17" x14ac:dyDescent="0.3">
      <c r="A1108" s="39" t="s">
        <v>925</v>
      </c>
      <c r="B1108" s="39" t="str">
        <f>INDEX('R0.1 Generation process mapping'!$B$9:$B$21,MATCH($C1108,'R0.1 Generation process mapping'!$A$9:$A$21,0))</f>
        <v>POWGEN - REN</v>
      </c>
      <c r="C1108" s="39" t="s">
        <v>375</v>
      </c>
      <c r="D1108" s="39" t="s">
        <v>341</v>
      </c>
      <c r="E1108" s="39" t="str">
        <f>INDEX('R0. Region mapping'!$C$9:$C$24,MATCH($D1108,'R0. Region mapping'!$A$9:$A$24,0))</f>
        <v>NAM</v>
      </c>
      <c r="F1108" s="39">
        <v>1.76940639269406E-2</v>
      </c>
      <c r="G1108" s="39">
        <v>1.70772939255713E-2</v>
      </c>
      <c r="H1108" s="39">
        <v>1.55353689221481E-2</v>
      </c>
      <c r="I1108" s="39">
        <v>1.3068288916671E-2</v>
      </c>
      <c r="J1108" s="39">
        <v>8.7121926111140002E-3</v>
      </c>
      <c r="K1108" s="39">
        <v>4.3560963055570001E-3</v>
      </c>
    </row>
    <row r="1109" spans="1:17" x14ac:dyDescent="0.3">
      <c r="A1109" s="39" t="s">
        <v>925</v>
      </c>
      <c r="B1109" s="39" t="str">
        <f>INDEX('R0.1 Generation process mapping'!$B$9:$B$21,MATCH($C1109,'R0.1 Generation process mapping'!$A$9:$A$21,0))</f>
        <v>POWGEN - REN</v>
      </c>
      <c r="C1109" s="39" t="s">
        <v>375</v>
      </c>
      <c r="D1109" s="39" t="s">
        <v>365</v>
      </c>
      <c r="E1109" s="39" t="str">
        <f>INDEX('R0. Region mapping'!$C$9:$C$24,MATCH($D1109,'R0. Region mapping'!$A$9:$A$24,0))</f>
        <v>EUR</v>
      </c>
      <c r="F1109" s="39">
        <v>0.30479452054794498</v>
      </c>
      <c r="G1109" s="39">
        <v>0.29417015987919698</v>
      </c>
      <c r="H1109" s="39">
        <v>0.26760925820732601</v>
      </c>
      <c r="I1109" s="39">
        <v>0.225111815532332</v>
      </c>
      <c r="J1109" s="39">
        <v>0.15007454368822101</v>
      </c>
      <c r="K1109" s="39">
        <v>7.5037271844110701E-2</v>
      </c>
    </row>
    <row r="1110" spans="1:17" x14ac:dyDescent="0.3">
      <c r="A1110" s="39" t="s">
        <v>925</v>
      </c>
      <c r="B1110" s="39" t="str">
        <f>INDEX('R0.1 Generation process mapping'!$B$9:$B$21,MATCH($C1110,'R0.1 Generation process mapping'!$A$9:$A$21,0))</f>
        <v>POWGEN - REN</v>
      </c>
      <c r="C1110" s="39" t="s">
        <v>289</v>
      </c>
      <c r="D1110" s="39" t="s">
        <v>258</v>
      </c>
      <c r="E1110" s="39" t="str">
        <f>INDEX('R0. Region mapping'!$C$9:$C$24,MATCH($D1110,'R0. Region mapping'!$A$9:$A$24,0))</f>
        <v>AFR</v>
      </c>
      <c r="F1110" s="39">
        <v>0.47488584474885798</v>
      </c>
      <c r="G1110" s="39">
        <v>1.0413832775112302</v>
      </c>
      <c r="H1110" s="39">
        <v>1</v>
      </c>
      <c r="I1110" s="39">
        <v>1.34232322896804</v>
      </c>
      <c r="J1110" s="39">
        <v>6.4527174045463065</v>
      </c>
      <c r="K1110" s="39">
        <v>31.017505207947121</v>
      </c>
      <c r="L1110" s="39">
        <v>149.09622459710801</v>
      </c>
      <c r="M1110" s="39">
        <v>316.340027513775</v>
      </c>
      <c r="N1110" s="39">
        <v>436.08013791324498</v>
      </c>
      <c r="O1110" s="39">
        <v>578.87700826668697</v>
      </c>
      <c r="P1110" s="39">
        <v>758.50593975508104</v>
      </c>
      <c r="Q1110" s="39">
        <v>993.58686488670196</v>
      </c>
    </row>
    <row r="1111" spans="1:17" x14ac:dyDescent="0.3">
      <c r="A1111" s="39" t="s">
        <v>925</v>
      </c>
      <c r="B1111" s="39" t="str">
        <f>INDEX('R0.1 Generation process mapping'!$B$9:$B$21,MATCH($C1111,'R0.1 Generation process mapping'!$A$9:$A$21,0))</f>
        <v>POWGEN - REN</v>
      </c>
      <c r="C1111" s="39" t="s">
        <v>289</v>
      </c>
      <c r="D1111" s="39" t="s">
        <v>261</v>
      </c>
      <c r="E1111" s="39" t="str">
        <f>INDEX('R0. Region mapping'!$C$9:$C$24,MATCH($D1111,'R0. Region mapping'!$A$9:$A$24,0))</f>
        <v>AUS</v>
      </c>
      <c r="F1111" s="39">
        <v>0.85445205479452002</v>
      </c>
      <c r="G1111" s="39">
        <v>3.074460055810472</v>
      </c>
      <c r="H1111" s="39">
        <v>3.0000000000000018</v>
      </c>
      <c r="I1111" s="39">
        <v>2.8808639107032499</v>
      </c>
      <c r="J1111" s="39">
        <v>13.848218431519108</v>
      </c>
      <c r="K1111" s="39">
        <v>45.936740640722803</v>
      </c>
      <c r="L1111" s="39">
        <v>54.998751035053203</v>
      </c>
      <c r="M1111" s="39">
        <v>69.532765940286794</v>
      </c>
      <c r="N1111" s="39">
        <v>85.231324078625306</v>
      </c>
      <c r="O1111" s="39">
        <v>98.036092104677493</v>
      </c>
      <c r="P1111" s="39">
        <v>109.404284176678</v>
      </c>
      <c r="Q1111" s="39">
        <v>121.502802546632</v>
      </c>
    </row>
    <row r="1112" spans="1:17" x14ac:dyDescent="0.3">
      <c r="A1112" s="39" t="s">
        <v>925</v>
      </c>
      <c r="B1112" s="39" t="str">
        <f>INDEX('R0.1 Generation process mapping'!$B$9:$B$21,MATCH($C1112,'R0.1 Generation process mapping'!$A$9:$A$21,0))</f>
        <v>POWGEN - REN</v>
      </c>
      <c r="C1112" s="39" t="s">
        <v>289</v>
      </c>
      <c r="D1112" s="39" t="s">
        <v>341</v>
      </c>
      <c r="E1112" s="39" t="str">
        <f>INDEX('R0. Region mapping'!$C$9:$C$24,MATCH($D1112,'R0. Region mapping'!$A$9:$A$24,0))</f>
        <v>NAM</v>
      </c>
      <c r="F1112" s="39">
        <v>0.83961187214611899</v>
      </c>
      <c r="G1112" s="39">
        <v>6.0731668283882403</v>
      </c>
      <c r="H1112" s="39">
        <v>5.9999999999999964</v>
      </c>
      <c r="I1112" s="39">
        <v>5.8829330745788058</v>
      </c>
      <c r="J1112" s="39">
        <v>25.950416837841324</v>
      </c>
      <c r="K1112" s="39">
        <v>95.500003133766157</v>
      </c>
      <c r="L1112" s="39">
        <v>136.63791618142301</v>
      </c>
      <c r="M1112" s="39">
        <v>183.16606423485101</v>
      </c>
      <c r="N1112" s="39">
        <v>233.967862382227</v>
      </c>
      <c r="O1112" s="39">
        <v>285.19279064554098</v>
      </c>
      <c r="P1112" s="39">
        <v>344.337223321951</v>
      </c>
      <c r="Q1112" s="39">
        <v>384.35127486658001</v>
      </c>
    </row>
    <row r="1113" spans="1:17" x14ac:dyDescent="0.3">
      <c r="A1113" s="39" t="s">
        <v>925</v>
      </c>
      <c r="B1113" s="39" t="str">
        <f>INDEX('R0.1 Generation process mapping'!$B$9:$B$21,MATCH($C1113,'R0.1 Generation process mapping'!$A$9:$A$21,0))</f>
        <v>POWGEN - REN</v>
      </c>
      <c r="C1113" s="39" t="s">
        <v>289</v>
      </c>
      <c r="D1113" s="39" t="s">
        <v>343</v>
      </c>
      <c r="E1113" s="39" t="str">
        <f>INDEX('R0. Region mapping'!$C$9:$C$24,MATCH($D1113,'R0. Region mapping'!$A$9:$A$24,0))</f>
        <v>ASI</v>
      </c>
      <c r="G1113" s="39">
        <v>44.223670504200001</v>
      </c>
      <c r="H1113" s="39">
        <v>44.223670504200001</v>
      </c>
      <c r="I1113" s="39">
        <v>151.19135805839201</v>
      </c>
      <c r="J1113" s="39">
        <v>726.75131212355404</v>
      </c>
      <c r="K1113" s="39">
        <v>1362.0438671408799</v>
      </c>
      <c r="L1113" s="39">
        <v>1371.3451701888901</v>
      </c>
      <c r="M1113" s="39">
        <v>1599.8992985029699</v>
      </c>
      <c r="N1113" s="39">
        <v>1811.6554695423799</v>
      </c>
      <c r="O1113" s="39">
        <v>1930.3553998959301</v>
      </c>
      <c r="P1113" s="39">
        <v>2107.8552606397802</v>
      </c>
      <c r="Q1113" s="39">
        <v>2268.3530120803598</v>
      </c>
    </row>
    <row r="1114" spans="1:17" x14ac:dyDescent="0.3">
      <c r="A1114" s="39" t="s">
        <v>925</v>
      </c>
      <c r="B1114" s="39" t="str">
        <f>INDEX('R0.1 Generation process mapping'!$B$9:$B$21,MATCH($C1114,'R0.1 Generation process mapping'!$A$9:$A$21,0))</f>
        <v>POWGEN - REN</v>
      </c>
      <c r="C1114" s="39" t="s">
        <v>289</v>
      </c>
      <c r="D1114" s="39" t="s">
        <v>345</v>
      </c>
      <c r="E1114" s="39" t="str">
        <f>INDEX('R0. Region mapping'!$C$9:$C$24,MATCH($D1114,'R0. Region mapping'!$A$9:$A$24,0))</f>
        <v>LAM</v>
      </c>
      <c r="F1114" s="39">
        <v>0.212899543378995</v>
      </c>
      <c r="G1114" s="39">
        <v>4.0185528395573185</v>
      </c>
      <c r="H1114" s="39">
        <v>4</v>
      </c>
      <c r="I1114" s="39">
        <v>12.09842181524254</v>
      </c>
      <c r="J1114" s="39">
        <v>58.155437446566197</v>
      </c>
      <c r="K1114" s="39">
        <v>202.34505103141134</v>
      </c>
      <c r="L1114" s="39">
        <v>238.779930320332</v>
      </c>
      <c r="M1114" s="39">
        <v>287.64246719723502</v>
      </c>
      <c r="N1114" s="39">
        <v>350.00145199945803</v>
      </c>
      <c r="O1114" s="39">
        <v>401.69456865103899</v>
      </c>
      <c r="P1114" s="39">
        <v>455.39900223209702</v>
      </c>
      <c r="Q1114" s="39">
        <v>518.59285345480896</v>
      </c>
    </row>
    <row r="1115" spans="1:17" x14ac:dyDescent="0.3">
      <c r="A1115" s="39" t="s">
        <v>925</v>
      </c>
      <c r="B1115" s="39" t="str">
        <f>INDEX('R0.1 Generation process mapping'!$B$9:$B$21,MATCH($C1115,'R0.1 Generation process mapping'!$A$9:$A$21,0))</f>
        <v>POWGEN - REN</v>
      </c>
      <c r="C1115" s="39" t="s">
        <v>289</v>
      </c>
      <c r="D1115" s="39" t="s">
        <v>347</v>
      </c>
      <c r="E1115" s="39" t="str">
        <f>INDEX('R0. Region mapping'!$C$9:$C$24,MATCH($D1115,'R0. Region mapping'!$A$9:$A$24,0))</f>
        <v>EUR</v>
      </c>
      <c r="F1115" s="39">
        <v>9.4748858447488593E-2</v>
      </c>
      <c r="G1115" s="39">
        <v>0.39744615456918853</v>
      </c>
      <c r="H1115" s="39">
        <v>3.0747800054974381</v>
      </c>
      <c r="I1115" s="39">
        <v>3.0615691899842377</v>
      </c>
      <c r="J1115" s="39">
        <v>1.5116727805037886</v>
      </c>
      <c r="K1115" s="39">
        <v>2.3326193120079299E-2</v>
      </c>
    </row>
    <row r="1116" spans="1:17" x14ac:dyDescent="0.3">
      <c r="A1116" s="39" t="s">
        <v>925</v>
      </c>
      <c r="B1116" s="39" t="str">
        <f>INDEX('R0.1 Generation process mapping'!$B$9:$B$21,MATCH($C1116,'R0.1 Generation process mapping'!$A$9:$A$21,0))</f>
        <v>POWGEN - REN</v>
      </c>
      <c r="C1116" s="39" t="s">
        <v>289</v>
      </c>
      <c r="D1116" s="39" t="s">
        <v>349</v>
      </c>
      <c r="E1116" s="39" t="str">
        <f>INDEX('R0. Region mapping'!$C$9:$C$24,MATCH($D1116,'R0. Region mapping'!$A$9:$A$24,0))</f>
        <v>ASI</v>
      </c>
      <c r="F1116" s="39">
        <v>8.3904109589041098E-2</v>
      </c>
      <c r="G1116" s="39">
        <v>8.0979426034160903E-2</v>
      </c>
      <c r="H1116" s="39">
        <v>7.3667717146960507E-2</v>
      </c>
      <c r="I1116" s="39">
        <v>6.19689829274397E-2</v>
      </c>
      <c r="J1116" s="39">
        <v>0.29827426638824284</v>
      </c>
      <c r="K1116" s="39">
        <v>1.4341532114561699</v>
      </c>
      <c r="L1116" s="39">
        <v>6.8941283713540704</v>
      </c>
      <c r="M1116" s="39">
        <v>33.139291974522699</v>
      </c>
      <c r="N1116" s="39">
        <v>568.58380905309104</v>
      </c>
      <c r="O1116" s="39">
        <v>701.10962618294695</v>
      </c>
      <c r="P1116" s="39">
        <v>730.87243458706098</v>
      </c>
      <c r="Q1116" s="39">
        <v>857.72239312235797</v>
      </c>
    </row>
    <row r="1117" spans="1:17" x14ac:dyDescent="0.3">
      <c r="A1117" s="39" t="s">
        <v>925</v>
      </c>
      <c r="B1117" s="39" t="str">
        <f>INDEX('R0.1 Generation process mapping'!$B$9:$B$21,MATCH($C1117,'R0.1 Generation process mapping'!$A$9:$A$21,0))</f>
        <v>POWGEN - REN</v>
      </c>
      <c r="C1117" s="39" t="s">
        <v>289</v>
      </c>
      <c r="D1117" s="39" t="s">
        <v>351</v>
      </c>
      <c r="E1117" s="39" t="str">
        <f>INDEX('R0. Region mapping'!$C$9:$C$24,MATCH($D1117,'R0. Region mapping'!$A$9:$A$24,0))</f>
        <v>ASI</v>
      </c>
      <c r="F1117" s="39">
        <v>3.4041095890410999</v>
      </c>
      <c r="G1117" s="39">
        <v>18.29664647485215</v>
      </c>
      <c r="H1117" s="39">
        <v>18.000000000000011</v>
      </c>
      <c r="I1117" s="39">
        <v>20.790970868945301</v>
      </c>
      <c r="J1117" s="39">
        <v>99.939029012807808</v>
      </c>
      <c r="K1117" s="39">
        <v>298.94263613991893</v>
      </c>
      <c r="L1117" s="39">
        <v>382.45669710858402</v>
      </c>
      <c r="M1117" s="39">
        <v>507.52332182363102</v>
      </c>
      <c r="N1117" s="39">
        <v>651.73712214579098</v>
      </c>
      <c r="O1117" s="39">
        <v>801.88728583505701</v>
      </c>
      <c r="P1117" s="39">
        <v>945.54328769249696</v>
      </c>
      <c r="Q1117" s="39">
        <v>1112.5201917756201</v>
      </c>
    </row>
    <row r="1118" spans="1:17" x14ac:dyDescent="0.3">
      <c r="A1118" s="39" t="s">
        <v>925</v>
      </c>
      <c r="B1118" s="39" t="str">
        <f>INDEX('R0.1 Generation process mapping'!$B$9:$B$21,MATCH($C1118,'R0.1 Generation process mapping'!$A$9:$A$21,0))</f>
        <v>POWGEN - REN</v>
      </c>
      <c r="C1118" s="39" t="s">
        <v>289</v>
      </c>
      <c r="D1118" s="39" t="s">
        <v>353</v>
      </c>
      <c r="E1118" s="39" t="str">
        <f>INDEX('R0. Region mapping'!$C$9:$C$24,MATCH($D1118,'R0. Region mapping'!$A$9:$A$24,0))</f>
        <v>ASI</v>
      </c>
      <c r="F1118" s="39">
        <v>3.4246575342465799E-3</v>
      </c>
      <c r="G1118" s="39">
        <v>1.533305282695272</v>
      </c>
      <c r="H1118" s="39">
        <v>3.0000000000000049</v>
      </c>
      <c r="I1118" s="39">
        <v>2.9995225006441064</v>
      </c>
      <c r="J1118" s="39">
        <v>8.4952402976560162</v>
      </c>
      <c r="K1118" s="39">
        <v>40.835562236229279</v>
      </c>
      <c r="L1118" s="39">
        <v>86.552468027206601</v>
      </c>
      <c r="M1118" s="39">
        <v>125.984375830023</v>
      </c>
      <c r="N1118" s="39">
        <v>115.361266039592</v>
      </c>
      <c r="O1118" s="39">
        <v>149.525775333122</v>
      </c>
      <c r="P1118" s="39">
        <v>147.125956477317</v>
      </c>
      <c r="Q1118" s="39">
        <v>141.14666551693799</v>
      </c>
    </row>
    <row r="1119" spans="1:17" x14ac:dyDescent="0.3">
      <c r="A1119" s="39" t="s">
        <v>925</v>
      </c>
      <c r="B1119" s="39" t="str">
        <f>INDEX('R0.1 Generation process mapping'!$B$9:$B$21,MATCH($C1119,'R0.1 Generation process mapping'!$A$9:$A$21,0))</f>
        <v>POWGEN - REN</v>
      </c>
      <c r="C1119" s="39" t="s">
        <v>289</v>
      </c>
      <c r="D1119" s="39" t="s">
        <v>355</v>
      </c>
      <c r="E1119" s="39" t="str">
        <f>INDEX('R0. Region mapping'!$C$9:$C$24,MATCH($D1119,'R0. Region mapping'!$A$9:$A$24,0))</f>
        <v>AFR</v>
      </c>
      <c r="F1119" s="39">
        <v>3.1963470319634701E-2</v>
      </c>
      <c r="G1119" s="39">
        <v>3.0849305155870799E-2</v>
      </c>
      <c r="H1119" s="39">
        <v>2.8063892246461102E-2</v>
      </c>
      <c r="I1119" s="39">
        <v>3.4732435683865757</v>
      </c>
      <c r="J1119" s="39">
        <v>16.695685787282471</v>
      </c>
      <c r="K1119" s="39">
        <v>80.253696420219924</v>
      </c>
      <c r="L1119" s="39">
        <v>196.530792547673</v>
      </c>
      <c r="M1119" s="39">
        <v>246.107244574829</v>
      </c>
      <c r="N1119" s="39">
        <v>319.20478397193</v>
      </c>
      <c r="O1119" s="39">
        <v>392.49665184886697</v>
      </c>
      <c r="P1119" s="39">
        <v>457.27088740657803</v>
      </c>
      <c r="Q1119" s="39">
        <v>508.96161833750699</v>
      </c>
    </row>
    <row r="1120" spans="1:17" x14ac:dyDescent="0.3">
      <c r="A1120" s="39" t="s">
        <v>925</v>
      </c>
      <c r="B1120" s="39" t="str">
        <f>INDEX('R0.1 Generation process mapping'!$B$9:$B$21,MATCH($C1120,'R0.1 Generation process mapping'!$A$9:$A$21,0))</f>
        <v>POWGEN - REN</v>
      </c>
      <c r="C1120" s="39" t="s">
        <v>289</v>
      </c>
      <c r="D1120" s="39" t="s">
        <v>357</v>
      </c>
      <c r="E1120" s="39" t="str">
        <f>INDEX('R0. Region mapping'!$C$9:$C$24,MATCH($D1120,'R0. Region mapping'!$A$9:$A$24,0))</f>
        <v>LAM</v>
      </c>
      <c r="F1120" s="39">
        <v>2.85388127853881E-3</v>
      </c>
      <c r="G1120" s="39">
        <v>9.251440224605989E-2</v>
      </c>
      <c r="H1120" s="39">
        <v>0.14706508226486262</v>
      </c>
      <c r="I1120" s="39">
        <v>0.74614237068687295</v>
      </c>
      <c r="J1120" s="39">
        <v>3.5869783298360711</v>
      </c>
      <c r="K1120" s="39">
        <v>14.345788812161215</v>
      </c>
      <c r="L1120" s="39">
        <v>27.950592304221399</v>
      </c>
      <c r="M1120" s="39">
        <v>37.499345409875197</v>
      </c>
      <c r="N1120" s="39">
        <v>44.182179845274199</v>
      </c>
      <c r="O1120" s="39">
        <v>51.153415036766297</v>
      </c>
      <c r="P1120" s="39">
        <v>59.208055756587598</v>
      </c>
      <c r="Q1120" s="39">
        <v>69.164050673436705</v>
      </c>
    </row>
    <row r="1121" spans="1:17" x14ac:dyDescent="0.3">
      <c r="A1121" s="39" t="s">
        <v>925</v>
      </c>
      <c r="B1121" s="39" t="str">
        <f>INDEX('R0.1 Generation process mapping'!$B$9:$B$21,MATCH($C1121,'R0.1 Generation process mapping'!$A$9:$A$21,0))</f>
        <v>POWGEN - REN</v>
      </c>
      <c r="C1121" s="39" t="s">
        <v>289</v>
      </c>
      <c r="D1121" s="39" t="s">
        <v>359</v>
      </c>
      <c r="E1121" s="39" t="str">
        <f>INDEX('R0. Region mapping'!$C$9:$C$24,MATCH($D1121,'R0. Region mapping'!$A$9:$A$24,0))</f>
        <v>ASI</v>
      </c>
      <c r="F1121" s="39">
        <v>1.14155251141553E-3</v>
      </c>
      <c r="G1121" s="39">
        <v>1.10176089842396E-3</v>
      </c>
      <c r="H1121" s="39">
        <v>1.0022818659450399E-3</v>
      </c>
      <c r="I1121" s="39">
        <v>7.1817959596455081</v>
      </c>
      <c r="J1121" s="39">
        <v>34.522060704587552</v>
      </c>
      <c r="K1121" s="39">
        <v>165.94202145004331</v>
      </c>
      <c r="L1121" s="39">
        <v>526.58525785115705</v>
      </c>
      <c r="M1121" s="39">
        <v>707.48946069712599</v>
      </c>
      <c r="N1121" s="39">
        <v>913.32869271729703</v>
      </c>
      <c r="O1121" s="39">
        <v>1152.6035559479501</v>
      </c>
      <c r="P1121" s="39">
        <v>1402.63946995426</v>
      </c>
      <c r="Q1121" s="39">
        <v>1725.15177873624</v>
      </c>
    </row>
    <row r="1122" spans="1:17" x14ac:dyDescent="0.3">
      <c r="A1122" s="39" t="s">
        <v>925</v>
      </c>
      <c r="B1122" s="39" t="str">
        <f>INDEX('R0.1 Generation process mapping'!$B$9:$B$21,MATCH($C1122,'R0.1 Generation process mapping'!$A$9:$A$21,0))</f>
        <v>POWGEN - REN</v>
      </c>
      <c r="C1122" s="39" t="s">
        <v>289</v>
      </c>
      <c r="D1122" s="39" t="s">
        <v>361</v>
      </c>
      <c r="E1122" s="39" t="str">
        <f>INDEX('R0. Region mapping'!$C$9:$C$24,MATCH($D1122,'R0. Region mapping'!$A$9:$A$24,0))</f>
        <v>ASI</v>
      </c>
      <c r="F1122" s="39">
        <v>7.1347031963470295E-2</v>
      </c>
      <c r="G1122" s="39">
        <v>0.27286005615149728</v>
      </c>
      <c r="H1122" s="39">
        <v>0.45032458382156498</v>
      </c>
      <c r="I1122" s="39">
        <v>0.44037668057367318</v>
      </c>
      <c r="J1122" s="39">
        <v>0.1406802159028781</v>
      </c>
      <c r="K1122" s="39">
        <v>1.7564904457891099E-2</v>
      </c>
    </row>
    <row r="1123" spans="1:17" x14ac:dyDescent="0.3">
      <c r="A1123" s="39" t="s">
        <v>925</v>
      </c>
      <c r="B1123" s="39" t="str">
        <f>INDEX('R0.1 Generation process mapping'!$B$9:$B$21,MATCH($C1123,'R0.1 Generation process mapping'!$A$9:$A$21,0))</f>
        <v>POWGEN - REN</v>
      </c>
      <c r="C1123" s="39" t="s">
        <v>289</v>
      </c>
      <c r="D1123" s="39" t="s">
        <v>363</v>
      </c>
      <c r="E1123" s="39" t="str">
        <f>INDEX('R0. Region mapping'!$C$9:$C$24,MATCH($D1123,'R0. Region mapping'!$A$9:$A$24,0))</f>
        <v>NAM</v>
      </c>
      <c r="F1123" s="39">
        <v>10.206050228310501</v>
      </c>
      <c r="G1123" s="39">
        <v>44.194091604412293</v>
      </c>
      <c r="H1123" s="39">
        <v>60.000000000000028</v>
      </c>
      <c r="I1123" s="39">
        <v>58.576972336195603</v>
      </c>
      <c r="J1123" s="39">
        <v>281.56985358163081</v>
      </c>
      <c r="K1123" s="39">
        <v>583.17410121112437</v>
      </c>
      <c r="L1123" s="39">
        <v>639.45742228752499</v>
      </c>
      <c r="M1123" s="39">
        <v>874.29708526460001</v>
      </c>
      <c r="N1123" s="39">
        <v>1034.1847569020199</v>
      </c>
      <c r="O1123" s="39">
        <v>1223.5193835553</v>
      </c>
      <c r="P1123" s="39">
        <v>1407.302898075</v>
      </c>
      <c r="Q1123" s="39">
        <v>1561.8836734430299</v>
      </c>
    </row>
    <row r="1124" spans="1:17" x14ac:dyDescent="0.3">
      <c r="A1124" s="39" t="s">
        <v>925</v>
      </c>
      <c r="B1124" s="39" t="str">
        <f>INDEX('R0.1 Generation process mapping'!$B$9:$B$21,MATCH($C1124,'R0.1 Generation process mapping'!$A$9:$A$21,0))</f>
        <v>POWGEN - REN</v>
      </c>
      <c r="C1124" s="39" t="s">
        <v>289</v>
      </c>
      <c r="D1124" s="39" t="s">
        <v>365</v>
      </c>
      <c r="E1124" s="39" t="str">
        <f>INDEX('R0. Region mapping'!$C$9:$C$24,MATCH($D1124,'R0. Region mapping'!$A$9:$A$24,0))</f>
        <v>EUR</v>
      </c>
      <c r="F1124" s="39">
        <v>38.453767123287697</v>
      </c>
      <c r="G1124" s="39">
        <v>94.437366743860295</v>
      </c>
      <c r="H1124" s="39">
        <v>100</v>
      </c>
      <c r="I1124" s="39">
        <v>94.638398482290199</v>
      </c>
      <c r="J1124" s="39">
        <v>61.844885414806903</v>
      </c>
      <c r="K1124" s="39">
        <v>297.2781509414836</v>
      </c>
      <c r="L1124" s="39">
        <v>583.03039271281102</v>
      </c>
      <c r="M1124" s="39">
        <v>839.19743494335603</v>
      </c>
      <c r="N1124" s="39">
        <v>997.93201946794295</v>
      </c>
      <c r="O1124" s="39">
        <v>1173.2952815890601</v>
      </c>
      <c r="P1124" s="39">
        <v>1346.42489438333</v>
      </c>
      <c r="Q1124" s="39">
        <v>1564.7199540786301</v>
      </c>
    </row>
    <row r="1125" spans="1:17" x14ac:dyDescent="0.3">
      <c r="A1125" s="39" t="s">
        <v>270</v>
      </c>
      <c r="B1125" s="39" t="str">
        <f>INDEX('R0.1 Generation process mapping'!$B$9:$B$21,MATCH($C1125,'R0.1 Generation process mapping'!$A$9:$A$21,0))</f>
        <v>POWGEN - REN</v>
      </c>
      <c r="C1125" s="39" t="s">
        <v>290</v>
      </c>
      <c r="D1125" s="39" t="s">
        <v>258</v>
      </c>
      <c r="E1125" s="39" t="str">
        <f>INDEX('R0. Region mapping'!$C$9:$C$24,MATCH($D1125,'R0. Region mapping'!$A$9:$A$24,0))</f>
        <v>AFR</v>
      </c>
      <c r="J1125" s="39">
        <v>58.799949086861893</v>
      </c>
      <c r="K1125" s="39">
        <v>58.799949086861893</v>
      </c>
      <c r="L1125" s="39">
        <v>58.799949086861893</v>
      </c>
    </row>
    <row r="1126" spans="1:17" x14ac:dyDescent="0.3">
      <c r="A1126" s="39" t="s">
        <v>270</v>
      </c>
      <c r="B1126" s="39" t="str">
        <f>INDEX('R0.1 Generation process mapping'!$B$9:$B$21,MATCH($C1126,'R0.1 Generation process mapping'!$A$9:$A$21,0))</f>
        <v>POWGEN - REN</v>
      </c>
      <c r="C1126" s="39" t="s">
        <v>290</v>
      </c>
      <c r="D1126" s="39" t="s">
        <v>261</v>
      </c>
      <c r="E1126" s="39" t="str">
        <f>INDEX('R0. Region mapping'!$C$9:$C$24,MATCH($D1126,'R0. Region mapping'!$A$9:$A$24,0))</f>
        <v>AUS</v>
      </c>
      <c r="F1126" s="39">
        <v>0.199086757990868</v>
      </c>
      <c r="G1126" s="39">
        <v>0.19214710068513899</v>
      </c>
      <c r="H1126" s="39">
        <v>0.174797957420815</v>
      </c>
      <c r="I1126" s="39">
        <v>3.746576281751798</v>
      </c>
      <c r="J1126" s="39">
        <v>25.662889737600381</v>
      </c>
      <c r="K1126" s="39">
        <v>25.61387662820108</v>
      </c>
      <c r="L1126" s="39">
        <v>21.965326565247892</v>
      </c>
    </row>
    <row r="1127" spans="1:17" x14ac:dyDescent="0.3">
      <c r="A1127" s="39" t="s">
        <v>270</v>
      </c>
      <c r="B1127" s="39" t="str">
        <f>INDEX('R0.1 Generation process mapping'!$B$9:$B$21,MATCH($C1127,'R0.1 Generation process mapping'!$A$9:$A$21,0))</f>
        <v>POWGEN - REN</v>
      </c>
      <c r="C1127" s="39" t="s">
        <v>290</v>
      </c>
      <c r="D1127" s="39" t="s">
        <v>341</v>
      </c>
      <c r="E1127" s="39" t="str">
        <f>INDEX('R0. Region mapping'!$C$9:$C$24,MATCH($D1127,'R0. Region mapping'!$A$9:$A$24,0))</f>
        <v>NAM</v>
      </c>
      <c r="J1127" s="39">
        <v>23.4382564504029</v>
      </c>
      <c r="K1127" s="39">
        <v>23.4382564504029</v>
      </c>
      <c r="L1127" s="39">
        <v>23.4382564504029</v>
      </c>
    </row>
    <row r="1128" spans="1:17" x14ac:dyDescent="0.3">
      <c r="A1128" s="39" t="s">
        <v>270</v>
      </c>
      <c r="B1128" s="39" t="str">
        <f>INDEX('R0.1 Generation process mapping'!$B$9:$B$21,MATCH($C1128,'R0.1 Generation process mapping'!$A$9:$A$21,0))</f>
        <v>POWGEN - REN</v>
      </c>
      <c r="C1128" s="39" t="s">
        <v>290</v>
      </c>
      <c r="D1128" s="39" t="s">
        <v>343</v>
      </c>
      <c r="E1128" s="39" t="str">
        <f>INDEX('R0. Region mapping'!$C$9:$C$24,MATCH($D1128,'R0. Region mapping'!$A$9:$A$24,0))</f>
        <v>ASI</v>
      </c>
      <c r="F1128" s="39">
        <v>1.8264840182648401</v>
      </c>
      <c r="G1128" s="39">
        <v>1.7628174374783301</v>
      </c>
      <c r="H1128" s="39">
        <v>1.60365098551206</v>
      </c>
      <c r="I1128" s="39">
        <v>57.622190013756899</v>
      </c>
      <c r="J1128" s="39">
        <v>85.460368878910487</v>
      </c>
      <c r="K1128" s="39">
        <v>85.010707324788484</v>
      </c>
      <c r="L1128" s="39">
        <v>28.2878404192756</v>
      </c>
    </row>
    <row r="1129" spans="1:17" x14ac:dyDescent="0.3">
      <c r="A1129" s="39" t="s">
        <v>270</v>
      </c>
      <c r="B1129" s="39" t="str">
        <f>INDEX('R0.1 Generation process mapping'!$B$9:$B$21,MATCH($C1129,'R0.1 Generation process mapping'!$A$9:$A$21,0))</f>
        <v>POWGEN - REN</v>
      </c>
      <c r="C1129" s="39" t="s">
        <v>290</v>
      </c>
      <c r="D1129" s="39" t="s">
        <v>345</v>
      </c>
      <c r="E1129" s="39" t="str">
        <f>INDEX('R0. Region mapping'!$C$9:$C$24,MATCH($D1129,'R0. Region mapping'!$A$9:$A$24,0))</f>
        <v>LAM</v>
      </c>
      <c r="F1129" s="39">
        <v>4.3378995433789997</v>
      </c>
      <c r="G1129" s="39">
        <v>4.1866914140110403</v>
      </c>
      <c r="H1129" s="39">
        <v>10.34019827782085</v>
      </c>
      <c r="I1129" s="39">
        <v>9.7353657603490298</v>
      </c>
      <c r="J1129" s="39">
        <v>53.58614944860765</v>
      </c>
      <c r="K1129" s="39">
        <v>64.883695752474082</v>
      </c>
      <c r="L1129" s="39">
        <v>66.771478402440849</v>
      </c>
      <c r="M1129" s="39">
        <v>21.852748523142452</v>
      </c>
      <c r="N1129" s="39">
        <v>5.9551159415581498</v>
      </c>
    </row>
    <row r="1130" spans="1:17" x14ac:dyDescent="0.3">
      <c r="A1130" s="39" t="s">
        <v>270</v>
      </c>
      <c r="B1130" s="39" t="str">
        <f>INDEX('R0.1 Generation process mapping'!$B$9:$B$21,MATCH($C1130,'R0.1 Generation process mapping'!$A$9:$A$21,0))</f>
        <v>POWGEN - REN</v>
      </c>
      <c r="C1130" s="39" t="s">
        <v>290</v>
      </c>
      <c r="D1130" s="39" t="s">
        <v>347</v>
      </c>
      <c r="E1130" s="39" t="str">
        <f>INDEX('R0. Region mapping'!$C$9:$C$24,MATCH($D1130,'R0. Region mapping'!$A$9:$A$24,0))</f>
        <v>EUR</v>
      </c>
      <c r="F1130" s="39">
        <v>0.68493150684931503</v>
      </c>
      <c r="G1130" s="39">
        <v>0.661056539054375</v>
      </c>
      <c r="H1130" s="39">
        <v>0.60136911956702399</v>
      </c>
      <c r="I1130" s="39">
        <v>2.537925329698933</v>
      </c>
      <c r="J1130" s="39">
        <v>48.610678947050886</v>
      </c>
      <c r="K1130" s="39">
        <v>53.173027834960585</v>
      </c>
      <c r="L1130" s="39">
        <v>50.972348670853158</v>
      </c>
      <c r="M1130" s="39">
        <v>5.37755399309723</v>
      </c>
      <c r="N1130" s="39">
        <v>11.158328378577499</v>
      </c>
      <c r="O1130" s="39">
        <v>16.039182861444999</v>
      </c>
      <c r="P1130" s="39">
        <v>18.876410012484499</v>
      </c>
      <c r="Q1130" s="39">
        <v>19.061180806213599</v>
      </c>
    </row>
    <row r="1131" spans="1:17" x14ac:dyDescent="0.3">
      <c r="A1131" s="39" t="s">
        <v>270</v>
      </c>
      <c r="B1131" s="39" t="str">
        <f>INDEX('R0.1 Generation process mapping'!$B$9:$B$21,MATCH($C1131,'R0.1 Generation process mapping'!$A$9:$A$21,0))</f>
        <v>POWGEN - REN</v>
      </c>
      <c r="C1131" s="39" t="s">
        <v>290</v>
      </c>
      <c r="D1131" s="39" t="s">
        <v>349</v>
      </c>
      <c r="E1131" s="39" t="str">
        <f>INDEX('R0. Region mapping'!$C$9:$C$24,MATCH($D1131,'R0. Region mapping'!$A$9:$A$24,0))</f>
        <v>ASI</v>
      </c>
      <c r="F1131" s="39">
        <v>0.68493150684931503</v>
      </c>
      <c r="G1131" s="39">
        <v>0.661056539054375</v>
      </c>
      <c r="H1131" s="39">
        <v>0.60136911956702399</v>
      </c>
      <c r="I1131" s="39">
        <v>0.50586924838726299</v>
      </c>
      <c r="J1131" s="39">
        <v>93.972005305285208</v>
      </c>
      <c r="K1131" s="39">
        <v>103.66043467463987</v>
      </c>
      <c r="L1131" s="39">
        <v>103.49181159184411</v>
      </c>
      <c r="M1131" s="39">
        <v>9.857052452150441</v>
      </c>
    </row>
    <row r="1132" spans="1:17" x14ac:dyDescent="0.3">
      <c r="A1132" s="39" t="s">
        <v>270</v>
      </c>
      <c r="B1132" s="39" t="str">
        <f>INDEX('R0.1 Generation process mapping'!$B$9:$B$21,MATCH($C1132,'R0.1 Generation process mapping'!$A$9:$A$21,0))</f>
        <v>POWGEN - REN</v>
      </c>
      <c r="C1132" s="39" t="s">
        <v>290</v>
      </c>
      <c r="D1132" s="39" t="s">
        <v>351</v>
      </c>
      <c r="E1132" s="39" t="str">
        <f>INDEX('R0. Region mapping'!$C$9:$C$24,MATCH($D1132,'R0. Region mapping'!$A$9:$A$24,0))</f>
        <v>ASI</v>
      </c>
      <c r="F1132" s="39">
        <v>0.45662100456621002</v>
      </c>
      <c r="G1132" s="39">
        <v>0.44070435936958302</v>
      </c>
      <c r="H1132" s="39">
        <v>0.40091274637801599</v>
      </c>
      <c r="I1132" s="39">
        <v>2.3268801724159482</v>
      </c>
      <c r="J1132" s="39">
        <v>44.858362511922245</v>
      </c>
      <c r="K1132" s="39">
        <v>44.745947123391744</v>
      </c>
      <c r="L1132" s="39">
        <v>42.643897728036798</v>
      </c>
    </row>
    <row r="1133" spans="1:17" x14ac:dyDescent="0.3">
      <c r="A1133" s="39" t="s">
        <v>270</v>
      </c>
      <c r="B1133" s="39" t="str">
        <f>INDEX('R0.1 Generation process mapping'!$B$9:$B$21,MATCH($C1133,'R0.1 Generation process mapping'!$A$9:$A$21,0))</f>
        <v>POWGEN - REN</v>
      </c>
      <c r="C1133" s="39" t="s">
        <v>290</v>
      </c>
      <c r="D1133" s="39" t="s">
        <v>353</v>
      </c>
      <c r="E1133" s="39" t="str">
        <f>INDEX('R0. Region mapping'!$C$9:$C$24,MATCH($D1133,'R0. Region mapping'!$A$9:$A$24,0))</f>
        <v>ASI</v>
      </c>
      <c r="F1133" s="39">
        <v>0.932077625570776</v>
      </c>
      <c r="G1133" s="39">
        <v>0.899587773563161</v>
      </c>
      <c r="H1133" s="39">
        <v>0.81836314354412498</v>
      </c>
      <c r="I1133" s="39">
        <v>0.68840373551366696</v>
      </c>
      <c r="J1133" s="39">
        <v>6.1568169284469985</v>
      </c>
      <c r="K1133" s="39">
        <v>6.9164443557934492</v>
      </c>
      <c r="L1133" s="39">
        <v>12.8408433165029</v>
      </c>
      <c r="M1133" s="39">
        <v>7.14296221173172</v>
      </c>
      <c r="N1133" s="39">
        <v>6.15386687254738</v>
      </c>
      <c r="P1133" s="39">
        <v>1.3895521246737199</v>
      </c>
      <c r="Q1133" s="39">
        <v>9.4439727303744796</v>
      </c>
    </row>
    <row r="1134" spans="1:17" x14ac:dyDescent="0.3">
      <c r="A1134" s="39" t="s">
        <v>270</v>
      </c>
      <c r="B1134" s="39" t="str">
        <f>INDEX('R0.1 Generation process mapping'!$B$9:$B$21,MATCH($C1134,'R0.1 Generation process mapping'!$A$9:$A$21,0))</f>
        <v>POWGEN - REN</v>
      </c>
      <c r="C1134" s="39" t="s">
        <v>290</v>
      </c>
      <c r="D1134" s="39" t="s">
        <v>355</v>
      </c>
      <c r="E1134" s="39" t="str">
        <f>INDEX('R0. Region mapping'!$C$9:$C$24,MATCH($D1134,'R0. Region mapping'!$A$9:$A$24,0))</f>
        <v>AFR</v>
      </c>
      <c r="I1134" s="39">
        <v>0.471048609655698</v>
      </c>
      <c r="J1134" s="39">
        <v>4.5096740378415179</v>
      </c>
      <c r="K1134" s="39">
        <v>4.5096740378415179</v>
      </c>
      <c r="L1134" s="39">
        <v>4.0386254281858198</v>
      </c>
    </row>
    <row r="1135" spans="1:17" x14ac:dyDescent="0.3">
      <c r="A1135" s="39" t="s">
        <v>270</v>
      </c>
      <c r="B1135" s="39" t="str">
        <f>INDEX('R0.1 Generation process mapping'!$B$9:$B$21,MATCH($C1135,'R0.1 Generation process mapping'!$A$9:$A$21,0))</f>
        <v>POWGEN - REN</v>
      </c>
      <c r="C1135" s="39" t="s">
        <v>290</v>
      </c>
      <c r="D1135" s="39" t="s">
        <v>357</v>
      </c>
      <c r="E1135" s="39" t="str">
        <f>INDEX('R0. Region mapping'!$C$9:$C$24,MATCH($D1135,'R0. Region mapping'!$A$9:$A$24,0))</f>
        <v>LAM</v>
      </c>
      <c r="I1135" s="39">
        <v>3.065986586248107</v>
      </c>
      <c r="J1135" s="39">
        <v>11.409127989831742</v>
      </c>
      <c r="K1135" s="39">
        <v>11.409127989831742</v>
      </c>
      <c r="L1135" s="39">
        <v>8.3431414035836724</v>
      </c>
    </row>
    <row r="1136" spans="1:17" x14ac:dyDescent="0.3">
      <c r="A1136" s="39" t="s">
        <v>270</v>
      </c>
      <c r="B1136" s="39" t="str">
        <f>INDEX('R0.1 Generation process mapping'!$B$9:$B$21,MATCH($C1136,'R0.1 Generation process mapping'!$A$9:$A$21,0))</f>
        <v>POWGEN - REN</v>
      </c>
      <c r="C1136" s="39" t="s">
        <v>290</v>
      </c>
      <c r="D1136" s="39" t="s">
        <v>359</v>
      </c>
      <c r="E1136" s="39" t="str">
        <f>INDEX('R0. Region mapping'!$C$9:$C$24,MATCH($D1136,'R0. Region mapping'!$A$9:$A$24,0))</f>
        <v>ASI</v>
      </c>
      <c r="F1136" s="39">
        <v>1.3698630136986301</v>
      </c>
      <c r="G1136" s="39">
        <v>1.32211307810875</v>
      </c>
      <c r="H1136" s="39">
        <v>1.20273823913405</v>
      </c>
      <c r="I1136" s="39">
        <v>1.01173849677453</v>
      </c>
      <c r="J1136" s="39">
        <v>60.990544426136921</v>
      </c>
      <c r="K1136" s="39">
        <v>60.653298260545412</v>
      </c>
      <c r="L1136" s="39">
        <v>60.316052094953903</v>
      </c>
    </row>
    <row r="1137" spans="1:17" x14ac:dyDescent="0.3">
      <c r="A1137" s="39" t="s">
        <v>270</v>
      </c>
      <c r="B1137" s="39" t="str">
        <f>INDEX('R0.1 Generation process mapping'!$B$9:$B$21,MATCH($C1137,'R0.1 Generation process mapping'!$A$9:$A$21,0))</f>
        <v>POWGEN - REN</v>
      </c>
      <c r="C1137" s="39" t="s">
        <v>290</v>
      </c>
      <c r="D1137" s="39" t="s">
        <v>361</v>
      </c>
      <c r="E1137" s="39" t="str">
        <f>INDEX('R0. Region mapping'!$C$9:$C$24,MATCH($D1137,'R0. Region mapping'!$A$9:$A$24,0))</f>
        <v>ASI</v>
      </c>
      <c r="F1137" s="39">
        <v>2.96803652968037E-2</v>
      </c>
      <c r="G1137" s="39">
        <v>2.8645783359023E-2</v>
      </c>
      <c r="H1137" s="39">
        <v>2.6059328514571101E-2</v>
      </c>
      <c r="I1137" s="39">
        <v>2.1921000763448099E-2</v>
      </c>
      <c r="J1137" s="39">
        <v>1.46140005089654E-2</v>
      </c>
      <c r="K1137" s="39">
        <v>7.3070002544826998E-3</v>
      </c>
    </row>
    <row r="1138" spans="1:17" x14ac:dyDescent="0.3">
      <c r="A1138" s="39" t="s">
        <v>270</v>
      </c>
      <c r="B1138" s="39" t="str">
        <f>INDEX('R0.1 Generation process mapping'!$B$9:$B$21,MATCH($C1138,'R0.1 Generation process mapping'!$A$9:$A$21,0))</f>
        <v>POWGEN - REN</v>
      </c>
      <c r="C1138" s="39" t="s">
        <v>290</v>
      </c>
      <c r="D1138" s="39" t="s">
        <v>363</v>
      </c>
      <c r="E1138" s="39" t="str">
        <f>INDEX('R0. Region mapping'!$C$9:$C$24,MATCH($D1138,'R0. Region mapping'!$A$9:$A$24,0))</f>
        <v>NAM</v>
      </c>
      <c r="F1138" s="39">
        <v>6.79771689497717</v>
      </c>
      <c r="G1138" s="39">
        <v>6.56076579793499</v>
      </c>
      <c r="H1138" s="39">
        <v>5.9683880553295303</v>
      </c>
      <c r="I1138" s="39">
        <v>19.397874051820491</v>
      </c>
      <c r="J1138" s="39">
        <v>175.78455140419408</v>
      </c>
      <c r="K1138" s="39">
        <v>185.59895915468221</v>
      </c>
      <c r="L1138" s="39">
        <v>169.5481408809689</v>
      </c>
      <c r="M1138" s="39">
        <v>11.4879356395417</v>
      </c>
      <c r="Q1138" s="39">
        <v>58.815194458492897</v>
      </c>
    </row>
    <row r="1139" spans="1:17" x14ac:dyDescent="0.3">
      <c r="A1139" s="39" t="s">
        <v>270</v>
      </c>
      <c r="B1139" s="39" t="str">
        <f>INDEX('R0.1 Generation process mapping'!$B$9:$B$21,MATCH($C1139,'R0.1 Generation process mapping'!$A$9:$A$21,0))</f>
        <v>POWGEN - REN</v>
      </c>
      <c r="C1139" s="39" t="s">
        <v>290</v>
      </c>
      <c r="D1139" s="39" t="s">
        <v>365</v>
      </c>
      <c r="E1139" s="39" t="str">
        <f>INDEX('R0. Region mapping'!$C$9:$C$24,MATCH($D1139,'R0. Region mapping'!$A$9:$A$24,0))</f>
        <v>EUR</v>
      </c>
      <c r="F1139" s="39">
        <v>2.9127853881278498</v>
      </c>
      <c r="G1139" s="39">
        <v>2.8112531084185699</v>
      </c>
      <c r="H1139" s="39">
        <v>2.5574224091453601</v>
      </c>
      <c r="I1139" s="39">
        <v>14.34983023656523</v>
      </c>
      <c r="J1139" s="39">
        <v>77.28128075070245</v>
      </c>
      <c r="K1139" s="39">
        <v>102.36433430540816</v>
      </c>
      <c r="L1139" s="39">
        <v>89.448699595715084</v>
      </c>
      <c r="M1139" s="39">
        <v>25.800151318141808</v>
      </c>
      <c r="Q1139" s="39">
        <v>12.1107572039442</v>
      </c>
    </row>
    <row r="1140" spans="1:17" x14ac:dyDescent="0.3">
      <c r="A1140" s="39" t="s">
        <v>270</v>
      </c>
      <c r="B1140" s="39" t="str">
        <f>INDEX('R0.1 Generation process mapping'!$B$9:$B$21,MATCH($C1140,'R0.1 Generation process mapping'!$A$9:$A$21,0))</f>
        <v>POWGEN - REN</v>
      </c>
      <c r="C1140" s="39" t="s">
        <v>292</v>
      </c>
      <c r="D1140" s="39" t="s">
        <v>258</v>
      </c>
      <c r="E1140" s="39" t="str">
        <f>INDEX('R0. Region mapping'!$C$9:$C$24,MATCH($D1140,'R0. Region mapping'!$A$9:$A$24,0))</f>
        <v>AFR</v>
      </c>
      <c r="J1140" s="39">
        <v>1.0004029999999999</v>
      </c>
      <c r="K1140" s="39">
        <v>8.324175620570049</v>
      </c>
      <c r="L1140" s="39">
        <v>52.541504376337706</v>
      </c>
      <c r="M1140" s="39">
        <v>202.84492753431272</v>
      </c>
      <c r="N1140" s="39">
        <v>329.1732997990793</v>
      </c>
      <c r="O1140" s="39">
        <v>321.44494765813374</v>
      </c>
      <c r="P1140" s="39">
        <v>347.41413235001346</v>
      </c>
      <c r="Q1140" s="39">
        <v>380.57556498634199</v>
      </c>
    </row>
    <row r="1141" spans="1:17" x14ac:dyDescent="0.3">
      <c r="A1141" s="39" t="s">
        <v>270</v>
      </c>
      <c r="B1141" s="39" t="str">
        <f>INDEX('R0.1 Generation process mapping'!$B$9:$B$21,MATCH($C1141,'R0.1 Generation process mapping'!$A$9:$A$21,0))</f>
        <v>POWGEN - REN</v>
      </c>
      <c r="C1141" s="39" t="s">
        <v>292</v>
      </c>
      <c r="D1141" s="39" t="s">
        <v>261</v>
      </c>
      <c r="E1141" s="39" t="str">
        <f>INDEX('R0. Region mapping'!$C$9:$C$24,MATCH($D1141,'R0. Region mapping'!$A$9:$A$24,0))</f>
        <v>AUS</v>
      </c>
      <c r="J1141" s="39">
        <v>1.0004029999999999</v>
      </c>
      <c r="K1141" s="39">
        <v>7.19463469217823</v>
      </c>
      <c r="L1141" s="39">
        <v>45.547684669422495</v>
      </c>
      <c r="M1141" s="39">
        <v>221.12588530853751</v>
      </c>
      <c r="N1141" s="39">
        <v>394.27480862915172</v>
      </c>
      <c r="O1141" s="39">
        <v>379.3373821723298</v>
      </c>
      <c r="P1141" s="39">
        <v>261.64171501286648</v>
      </c>
      <c r="Q1141" s="39">
        <v>276.5195884842052</v>
      </c>
    </row>
    <row r="1142" spans="1:17" x14ac:dyDescent="0.3">
      <c r="A1142" s="39" t="s">
        <v>270</v>
      </c>
      <c r="B1142" s="39" t="str">
        <f>INDEX('R0.1 Generation process mapping'!$B$9:$B$21,MATCH($C1142,'R0.1 Generation process mapping'!$A$9:$A$21,0))</f>
        <v>POWGEN - REN</v>
      </c>
      <c r="C1142" s="39" t="s">
        <v>292</v>
      </c>
      <c r="D1142" s="39" t="s">
        <v>341</v>
      </c>
      <c r="E1142" s="39" t="str">
        <f>INDEX('R0. Region mapping'!$C$9:$C$24,MATCH($D1142,'R0. Region mapping'!$A$9:$A$24,0))</f>
        <v>NAM</v>
      </c>
      <c r="J1142" s="39">
        <v>1.0004029999999999</v>
      </c>
      <c r="K1142" s="39">
        <v>7.19463469217823</v>
      </c>
      <c r="L1142" s="39">
        <v>45.547684669422601</v>
      </c>
      <c r="M1142" s="39">
        <v>135.42878596286039</v>
      </c>
      <c r="N1142" s="39">
        <v>204.08189205249371</v>
      </c>
      <c r="O1142" s="39">
        <v>194.12248868432488</v>
      </c>
      <c r="P1142" s="39">
        <v>181.64063642504391</v>
      </c>
      <c r="Q1142" s="39">
        <v>196.97913739418641</v>
      </c>
    </row>
    <row r="1143" spans="1:17" x14ac:dyDescent="0.3">
      <c r="A1143" s="39" t="s">
        <v>270</v>
      </c>
      <c r="B1143" s="39" t="str">
        <f>INDEX('R0.1 Generation process mapping'!$B$9:$B$21,MATCH($C1143,'R0.1 Generation process mapping'!$A$9:$A$21,0))</f>
        <v>POWGEN - REN</v>
      </c>
      <c r="C1143" s="39" t="s">
        <v>292</v>
      </c>
      <c r="D1143" s="39" t="s">
        <v>343</v>
      </c>
      <c r="E1143" s="39" t="str">
        <f>INDEX('R0. Region mapping'!$C$9:$C$24,MATCH($D1143,'R0. Region mapping'!$A$9:$A$24,0))</f>
        <v>ASI</v>
      </c>
      <c r="J1143" s="39">
        <v>1.0004029999999999</v>
      </c>
      <c r="K1143" s="39">
        <v>19.296561346280811</v>
      </c>
      <c r="L1143" s="39">
        <v>120.3056835368517</v>
      </c>
      <c r="M1143" s="39">
        <v>220.49861293294708</v>
      </c>
      <c r="N1143" s="39">
        <v>229.78376697305322</v>
      </c>
      <c r="O1143" s="39">
        <v>237.7790801522639</v>
      </c>
      <c r="P1143" s="39">
        <v>245.8057295154062</v>
      </c>
      <c r="Q1143" s="39">
        <v>253.86822629945789</v>
      </c>
    </row>
    <row r="1144" spans="1:17" x14ac:dyDescent="0.3">
      <c r="A1144" s="39" t="s">
        <v>270</v>
      </c>
      <c r="B1144" s="39" t="str">
        <f>INDEX('R0.1 Generation process mapping'!$B$9:$B$21,MATCH($C1144,'R0.1 Generation process mapping'!$A$9:$A$21,0))</f>
        <v>POWGEN - REN</v>
      </c>
      <c r="C1144" s="39" t="s">
        <v>292</v>
      </c>
      <c r="D1144" s="39" t="s">
        <v>345</v>
      </c>
      <c r="E1144" s="39" t="str">
        <f>INDEX('R0. Region mapping'!$C$9:$C$24,MATCH($D1144,'R0. Region mapping'!$A$9:$A$24,0))</f>
        <v>LAM</v>
      </c>
      <c r="J1144" s="39">
        <v>1.0004029999999999</v>
      </c>
      <c r="K1144" s="39">
        <v>7.19463469217823</v>
      </c>
      <c r="L1144" s="39">
        <v>45.547684669422502</v>
      </c>
      <c r="M1144" s="39">
        <v>247.27206976350459</v>
      </c>
      <c r="N1144" s="39">
        <v>565.90268854404997</v>
      </c>
      <c r="O1144" s="39">
        <v>678.58610339997699</v>
      </c>
      <c r="P1144" s="39">
        <v>684.92877095111703</v>
      </c>
      <c r="Q1144" s="39">
        <v>741.57885902181192</v>
      </c>
    </row>
    <row r="1145" spans="1:17" x14ac:dyDescent="0.3">
      <c r="A1145" s="39" t="s">
        <v>270</v>
      </c>
      <c r="B1145" s="39" t="str">
        <f>INDEX('R0.1 Generation process mapping'!$B$9:$B$21,MATCH($C1145,'R0.1 Generation process mapping'!$A$9:$A$21,0))</f>
        <v>POWGEN - REN</v>
      </c>
      <c r="C1145" s="39" t="s">
        <v>292</v>
      </c>
      <c r="D1145" s="39" t="s">
        <v>347</v>
      </c>
      <c r="E1145" s="39" t="str">
        <f>INDEX('R0. Region mapping'!$C$9:$C$24,MATCH($D1145,'R0. Region mapping'!$A$9:$A$24,0))</f>
        <v>EUR</v>
      </c>
      <c r="J1145" s="39">
        <v>1.0004029999999999</v>
      </c>
      <c r="K1145" s="39">
        <v>7.19463469217823</v>
      </c>
      <c r="L1145" s="39">
        <v>45.54768466942253</v>
      </c>
      <c r="M1145" s="39">
        <v>92.220576295146387</v>
      </c>
      <c r="N1145" s="39">
        <v>95.703714064367688</v>
      </c>
      <c r="O1145" s="39">
        <v>98.970361232620391</v>
      </c>
      <c r="P1145" s="39">
        <v>102.6515826681248</v>
      </c>
      <c r="Q1145" s="39">
        <v>105.5295280977578</v>
      </c>
    </row>
    <row r="1146" spans="1:17" x14ac:dyDescent="0.3">
      <c r="A1146" s="39" t="s">
        <v>270</v>
      </c>
      <c r="B1146" s="39" t="str">
        <f>INDEX('R0.1 Generation process mapping'!$B$9:$B$21,MATCH($C1146,'R0.1 Generation process mapping'!$A$9:$A$21,0))</f>
        <v>POWGEN - REN</v>
      </c>
      <c r="C1146" s="39" t="s">
        <v>292</v>
      </c>
      <c r="D1146" s="39" t="s">
        <v>349</v>
      </c>
      <c r="E1146" s="39" t="str">
        <f>INDEX('R0. Region mapping'!$C$9:$C$24,MATCH($D1146,'R0. Region mapping'!$A$9:$A$24,0))</f>
        <v>ASI</v>
      </c>
      <c r="J1146" s="39">
        <v>1.0004029999999999</v>
      </c>
      <c r="K1146" s="39">
        <v>29.0368205379858</v>
      </c>
      <c r="L1146" s="39">
        <v>180.78874231573866</v>
      </c>
      <c r="M1146" s="39">
        <v>606.59686740672566</v>
      </c>
      <c r="N1146" s="39">
        <v>931.731746866398</v>
      </c>
      <c r="O1146" s="39">
        <v>779.97982508864538</v>
      </c>
      <c r="P1146" s="39">
        <v>635.13007065826673</v>
      </c>
      <c r="Q1146" s="39">
        <v>641.81755850424918</v>
      </c>
    </row>
    <row r="1147" spans="1:17" x14ac:dyDescent="0.3">
      <c r="A1147" s="39" t="s">
        <v>270</v>
      </c>
      <c r="B1147" s="39" t="str">
        <f>INDEX('R0.1 Generation process mapping'!$B$9:$B$21,MATCH($C1147,'R0.1 Generation process mapping'!$A$9:$A$21,0))</f>
        <v>POWGEN - REN</v>
      </c>
      <c r="C1147" s="39" t="s">
        <v>292</v>
      </c>
      <c r="D1147" s="39" t="s">
        <v>351</v>
      </c>
      <c r="E1147" s="39" t="str">
        <f>INDEX('R0. Region mapping'!$C$9:$C$24,MATCH($D1147,'R0. Region mapping'!$A$9:$A$24,0))</f>
        <v>ASI</v>
      </c>
      <c r="J1147" s="39">
        <v>1.0004029999999999</v>
      </c>
      <c r="K1147" s="39">
        <v>7.3458345830911398</v>
      </c>
      <c r="L1147" s="39">
        <v>46.483874541050994</v>
      </c>
      <c r="M1147" s="39">
        <v>117.4647970050967</v>
      </c>
      <c r="N1147" s="39">
        <v>168.40378408187098</v>
      </c>
      <c r="O1147" s="39">
        <v>200.10126682940188</v>
      </c>
      <c r="P1147" s="39">
        <v>232.79053579048428</v>
      </c>
      <c r="Q1147" s="39">
        <v>255.58089252587769</v>
      </c>
    </row>
    <row r="1148" spans="1:17" x14ac:dyDescent="0.3">
      <c r="A1148" s="39" t="s">
        <v>270</v>
      </c>
      <c r="B1148" s="39" t="str">
        <f>INDEX('R0.1 Generation process mapping'!$B$9:$B$21,MATCH($C1148,'R0.1 Generation process mapping'!$A$9:$A$21,0))</f>
        <v>POWGEN - REN</v>
      </c>
      <c r="C1148" s="39" t="s">
        <v>292</v>
      </c>
      <c r="D1148" s="39" t="s">
        <v>353</v>
      </c>
      <c r="E1148" s="39" t="str">
        <f>INDEX('R0. Region mapping'!$C$9:$C$24,MATCH($D1148,'R0. Region mapping'!$A$9:$A$24,0))</f>
        <v>ASI</v>
      </c>
      <c r="J1148" s="39">
        <v>1.0004029999999999</v>
      </c>
      <c r="K1148" s="39">
        <v>3.7449235970386399</v>
      </c>
      <c r="L1148" s="39">
        <v>6.5162683755127908</v>
      </c>
      <c r="M1148" s="39">
        <v>6.6621127549564196</v>
      </c>
      <c r="N1148" s="39">
        <v>6.2903328697738603</v>
      </c>
      <c r="O1148" s="39">
        <v>6.5472733197825601</v>
      </c>
      <c r="P1148" s="39">
        <v>6.4835165419840903</v>
      </c>
      <c r="Q1148" s="39">
        <v>6.4197200495195101</v>
      </c>
    </row>
    <row r="1149" spans="1:17" x14ac:dyDescent="0.3">
      <c r="A1149" s="39" t="s">
        <v>270</v>
      </c>
      <c r="B1149" s="39" t="str">
        <f>INDEX('R0.1 Generation process mapping'!$B$9:$B$21,MATCH($C1149,'R0.1 Generation process mapping'!$A$9:$A$21,0))</f>
        <v>POWGEN - REN</v>
      </c>
      <c r="C1149" s="39" t="s">
        <v>292</v>
      </c>
      <c r="D1149" s="39" t="s">
        <v>355</v>
      </c>
      <c r="E1149" s="39" t="str">
        <f>INDEX('R0. Region mapping'!$C$9:$C$24,MATCH($D1149,'R0. Region mapping'!$A$9:$A$24,0))</f>
        <v>AFR</v>
      </c>
      <c r="J1149" s="39">
        <v>1.0004029999999999</v>
      </c>
      <c r="K1149" s="39">
        <v>7.4516949654611961</v>
      </c>
      <c r="L1149" s="39">
        <v>14.93642952259572</v>
      </c>
      <c r="M1149" s="39">
        <v>18.616844738579971</v>
      </c>
      <c r="N1149" s="39">
        <v>20.040808132751032</v>
      </c>
      <c r="O1149" s="39">
        <v>21.450024308034152</v>
      </c>
      <c r="P1149" s="39">
        <v>22.84199137304163</v>
      </c>
      <c r="Q1149" s="39">
        <v>62.384377030319406</v>
      </c>
    </row>
    <row r="1150" spans="1:17" x14ac:dyDescent="0.3">
      <c r="A1150" s="39" t="s">
        <v>270</v>
      </c>
      <c r="B1150" s="39" t="str">
        <f>INDEX('R0.1 Generation process mapping'!$B$9:$B$21,MATCH($C1150,'R0.1 Generation process mapping'!$A$9:$A$21,0))</f>
        <v>POWGEN - REN</v>
      </c>
      <c r="C1150" s="39" t="s">
        <v>292</v>
      </c>
      <c r="D1150" s="39" t="s">
        <v>357</v>
      </c>
      <c r="E1150" s="39" t="str">
        <f>INDEX('R0. Region mapping'!$C$9:$C$24,MATCH($D1150,'R0. Region mapping'!$A$9:$A$24,0))</f>
        <v>LAM</v>
      </c>
      <c r="J1150" s="39">
        <v>1.0004029999999999</v>
      </c>
      <c r="K1150" s="39">
        <v>7.19463469217823</v>
      </c>
      <c r="L1150" s="39">
        <v>45.547684669422601</v>
      </c>
      <c r="M1150" s="39">
        <v>85.48658754990899</v>
      </c>
      <c r="N1150" s="39">
        <v>79.292355857730797</v>
      </c>
      <c r="O1150" s="39">
        <v>71.167154041878689</v>
      </c>
      <c r="P1150" s="39">
        <v>78.366324951165296</v>
      </c>
      <c r="Q1150" s="39">
        <v>90.566595810243797</v>
      </c>
    </row>
    <row r="1151" spans="1:17" x14ac:dyDescent="0.3">
      <c r="A1151" s="39" t="s">
        <v>270</v>
      </c>
      <c r="B1151" s="39" t="str">
        <f>INDEX('R0.1 Generation process mapping'!$B$9:$B$21,MATCH($C1151,'R0.1 Generation process mapping'!$A$9:$A$21,0))</f>
        <v>POWGEN - REN</v>
      </c>
      <c r="C1151" s="39" t="s">
        <v>292</v>
      </c>
      <c r="D1151" s="39" t="s">
        <v>359</v>
      </c>
      <c r="E1151" s="39" t="str">
        <f>INDEX('R0. Region mapping'!$C$9:$C$24,MATCH($D1151,'R0. Region mapping'!$A$9:$A$24,0))</f>
        <v>ASI</v>
      </c>
      <c r="J1151" s="39">
        <v>1.0004029999999999</v>
      </c>
      <c r="K1151" s="39">
        <v>7.19463469217823</v>
      </c>
      <c r="L1151" s="39">
        <v>45.547684669422566</v>
      </c>
      <c r="M1151" s="39">
        <v>122.94150688710999</v>
      </c>
      <c r="N1151" s="39">
        <v>164.55029825434411</v>
      </c>
      <c r="O1151" s="39">
        <v>178.41020766951061</v>
      </c>
      <c r="P1151" s="39">
        <v>173.88865780025159</v>
      </c>
      <c r="Q1151" s="39">
        <v>135.31855912425169</v>
      </c>
    </row>
    <row r="1152" spans="1:17" x14ac:dyDescent="0.3">
      <c r="A1152" s="39" t="s">
        <v>270</v>
      </c>
      <c r="B1152" s="39" t="str">
        <f>INDEX('R0.1 Generation process mapping'!$B$9:$B$21,MATCH($C1152,'R0.1 Generation process mapping'!$A$9:$A$21,0))</f>
        <v>POWGEN - REN</v>
      </c>
      <c r="C1152" s="39" t="s">
        <v>292</v>
      </c>
      <c r="D1152" s="39" t="s">
        <v>361</v>
      </c>
      <c r="E1152" s="39" t="str">
        <f>INDEX('R0. Region mapping'!$C$9:$C$24,MATCH($D1152,'R0. Region mapping'!$A$9:$A$24,0))</f>
        <v>ASI</v>
      </c>
      <c r="J1152" s="39">
        <v>1.0004029999999999</v>
      </c>
      <c r="K1152" s="39">
        <v>2.44771766125417</v>
      </c>
      <c r="L1152" s="39">
        <v>2.95305575514119</v>
      </c>
      <c r="M1152" s="39">
        <v>3.0582168816240198</v>
      </c>
      <c r="N1152" s="39">
        <v>3.9697751049029799</v>
      </c>
      <c r="O1152" s="39">
        <v>6.5679183189695607</v>
      </c>
      <c r="P1152" s="39">
        <v>7.6819335594255396</v>
      </c>
      <c r="Q1152" s="39">
        <v>6.0454433398571199</v>
      </c>
    </row>
    <row r="1153" spans="1:17" x14ac:dyDescent="0.3">
      <c r="A1153" s="39" t="s">
        <v>270</v>
      </c>
      <c r="B1153" s="39" t="str">
        <f>INDEX('R0.1 Generation process mapping'!$B$9:$B$21,MATCH($C1153,'R0.1 Generation process mapping'!$A$9:$A$21,0))</f>
        <v>POWGEN - REN</v>
      </c>
      <c r="C1153" s="39" t="s">
        <v>292</v>
      </c>
      <c r="D1153" s="39" t="s">
        <v>363</v>
      </c>
      <c r="E1153" s="39" t="str">
        <f>INDEX('R0. Region mapping'!$C$9:$C$24,MATCH($D1153,'R0. Region mapping'!$A$9:$A$24,0))</f>
        <v>NAM</v>
      </c>
      <c r="J1153" s="39">
        <v>1.0004029999999999</v>
      </c>
      <c r="K1153" s="39">
        <v>24.984303356736799</v>
      </c>
      <c r="L1153" s="39">
        <v>155.69662408219801</v>
      </c>
      <c r="M1153" s="39">
        <v>310.80263136551019</v>
      </c>
      <c r="N1153" s="39">
        <v>334.41523214399609</v>
      </c>
      <c r="O1153" s="39">
        <v>358.16278981899978</v>
      </c>
      <c r="P1153" s="39">
        <v>381.78853921138801</v>
      </c>
      <c r="Q1153" s="39">
        <v>405.42393588048901</v>
      </c>
    </row>
    <row r="1154" spans="1:17" x14ac:dyDescent="0.3">
      <c r="A1154" s="39" t="s">
        <v>270</v>
      </c>
      <c r="B1154" s="39" t="str">
        <f>INDEX('R0.1 Generation process mapping'!$B$9:$B$21,MATCH($C1154,'R0.1 Generation process mapping'!$A$9:$A$21,0))</f>
        <v>POWGEN - REN</v>
      </c>
      <c r="C1154" s="39" t="s">
        <v>292</v>
      </c>
      <c r="D1154" s="39" t="s">
        <v>365</v>
      </c>
      <c r="E1154" s="39" t="str">
        <f>INDEX('R0. Region mapping'!$C$9:$C$24,MATCH($D1154,'R0. Region mapping'!$A$9:$A$24,0))</f>
        <v>EUR</v>
      </c>
      <c r="J1154" s="39">
        <v>1.0004029999999999</v>
      </c>
      <c r="K1154" s="39">
        <v>7.8629883969560996</v>
      </c>
      <c r="L1154" s="39">
        <v>49.6859546463416</v>
      </c>
      <c r="M1154" s="39">
        <v>184.25619871842659</v>
      </c>
      <c r="N1154" s="39">
        <v>293.90718089925599</v>
      </c>
      <c r="O1154" s="39">
        <v>336.120776716325</v>
      </c>
      <c r="P1154" s="39">
        <v>360.43040907598402</v>
      </c>
      <c r="Q1154" s="39">
        <v>383.37070926916402</v>
      </c>
    </row>
    <row r="1155" spans="1:17" x14ac:dyDescent="0.3">
      <c r="A1155" s="39" t="s">
        <v>270</v>
      </c>
      <c r="B1155" s="39" t="str">
        <f>INDEX('R0.1 Generation process mapping'!$B$9:$B$21,MATCH($C1155,'R0.1 Generation process mapping'!$A$9:$A$21,0))</f>
        <v/>
      </c>
      <c r="C1155" s="39" t="s">
        <v>296</v>
      </c>
      <c r="D1155" s="39" t="s">
        <v>258</v>
      </c>
      <c r="E1155" s="39" t="str">
        <f>INDEX('R0. Region mapping'!$C$9:$C$24,MATCH($D1155,'R0. Region mapping'!$A$9:$A$24,0))</f>
        <v>AFR</v>
      </c>
      <c r="F1155" s="39">
        <v>34.164383561643803</v>
      </c>
      <c r="G1155" s="39">
        <v>34.164383561643803</v>
      </c>
      <c r="H1155" s="39">
        <v>34.164383561643803</v>
      </c>
      <c r="I1155" s="39">
        <v>34.164383561643803</v>
      </c>
      <c r="J1155" s="39">
        <v>22.776255707762498</v>
      </c>
      <c r="K1155" s="39">
        <v>11.388127853881301</v>
      </c>
    </row>
    <row r="1156" spans="1:17" x14ac:dyDescent="0.3">
      <c r="A1156" s="39" t="s">
        <v>270</v>
      </c>
      <c r="B1156" s="39" t="str">
        <f>INDEX('R0.1 Generation process mapping'!$B$9:$B$21,MATCH($C1156,'R0.1 Generation process mapping'!$A$9:$A$21,0))</f>
        <v/>
      </c>
      <c r="C1156" s="39" t="s">
        <v>296</v>
      </c>
      <c r="D1156" s="39" t="s">
        <v>261</v>
      </c>
      <c r="E1156" s="39" t="str">
        <f>INDEX('R0. Region mapping'!$C$9:$C$24,MATCH($D1156,'R0. Region mapping'!$A$9:$A$24,0))</f>
        <v>AUS</v>
      </c>
      <c r="F1156" s="39">
        <v>28.2019121004566</v>
      </c>
      <c r="G1156" s="39">
        <v>37.0010199055559</v>
      </c>
      <c r="H1156" s="39">
        <v>37.0010199055559</v>
      </c>
      <c r="I1156" s="39">
        <v>37.0010199055559</v>
      </c>
      <c r="J1156" s="39">
        <v>27.600382538737001</v>
      </c>
      <c r="K1156" s="39">
        <v>9.4006373668188701</v>
      </c>
    </row>
    <row r="1157" spans="1:17" x14ac:dyDescent="0.3">
      <c r="A1157" s="39" t="s">
        <v>270</v>
      </c>
      <c r="B1157" s="39" t="str">
        <f>INDEX('R0.1 Generation process mapping'!$B$9:$B$21,MATCH($C1157,'R0.1 Generation process mapping'!$A$9:$A$21,0))</f>
        <v/>
      </c>
      <c r="C1157" s="39" t="s">
        <v>296</v>
      </c>
      <c r="D1157" s="39" t="s">
        <v>341</v>
      </c>
      <c r="E1157" s="39" t="str">
        <f>INDEX('R0. Region mapping'!$C$9:$C$24,MATCH($D1157,'R0. Region mapping'!$A$9:$A$24,0))</f>
        <v>NAM</v>
      </c>
      <c r="F1157" s="39">
        <v>16.260200125539999</v>
      </c>
      <c r="G1157" s="39">
        <v>19.079744182950108</v>
      </c>
      <c r="H1157" s="39">
        <v>19.079744182950108</v>
      </c>
      <c r="I1157" s="39">
        <v>19.079744182950108</v>
      </c>
      <c r="J1157" s="39">
        <v>13.659677474436808</v>
      </c>
      <c r="K1157" s="39">
        <v>5.4200667085133301</v>
      </c>
    </row>
    <row r="1158" spans="1:17" x14ac:dyDescent="0.3">
      <c r="A1158" s="39" t="s">
        <v>270</v>
      </c>
      <c r="B1158" s="39" t="str">
        <f>INDEX('R0.1 Generation process mapping'!$B$9:$B$21,MATCH($C1158,'R0.1 Generation process mapping'!$A$9:$A$21,0))</f>
        <v/>
      </c>
      <c r="C1158" s="39" t="s">
        <v>296</v>
      </c>
      <c r="D1158" s="39" t="s">
        <v>343</v>
      </c>
      <c r="E1158" s="39" t="str">
        <f>INDEX('R0. Region mapping'!$C$9:$C$24,MATCH($D1158,'R0. Region mapping'!$A$9:$A$24,0))</f>
        <v>ASI</v>
      </c>
      <c r="F1158" s="39">
        <v>319.18639921722098</v>
      </c>
      <c r="G1158" s="39">
        <v>492.24754750766698</v>
      </c>
      <c r="H1158" s="39">
        <v>750.61338794942503</v>
      </c>
      <c r="I1158" s="39">
        <v>750.61338794942503</v>
      </c>
      <c r="J1158" s="39">
        <v>644.21792154368495</v>
      </c>
      <c r="K1158" s="39">
        <v>225.04140430512098</v>
      </c>
    </row>
    <row r="1159" spans="1:17" x14ac:dyDescent="0.3">
      <c r="A1159" s="39" t="s">
        <v>270</v>
      </c>
      <c r="B1159" s="39" t="str">
        <f>INDEX('R0.1 Generation process mapping'!$B$9:$B$21,MATCH($C1159,'R0.1 Generation process mapping'!$A$9:$A$21,0))</f>
        <v/>
      </c>
      <c r="C1159" s="39" t="s">
        <v>296</v>
      </c>
      <c r="D1159" s="39" t="s">
        <v>345</v>
      </c>
      <c r="E1159" s="39" t="str">
        <f>INDEX('R0. Region mapping'!$C$9:$C$24,MATCH($D1159,'R0. Region mapping'!$A$9:$A$24,0))</f>
        <v>LAM</v>
      </c>
      <c r="F1159" s="39">
        <v>6.2599885844748799</v>
      </c>
      <c r="G1159" s="39">
        <v>6.2599885844748799</v>
      </c>
      <c r="H1159" s="39">
        <v>6.2599885844748799</v>
      </c>
      <c r="I1159" s="39">
        <v>6.2599885844748799</v>
      </c>
      <c r="J1159" s="39">
        <v>4.1733257229832503</v>
      </c>
      <c r="K1159" s="39">
        <v>2.08666286149163</v>
      </c>
    </row>
    <row r="1160" spans="1:17" x14ac:dyDescent="0.3">
      <c r="A1160" s="39" t="s">
        <v>270</v>
      </c>
      <c r="B1160" s="39" t="str">
        <f>INDEX('R0.1 Generation process mapping'!$B$9:$B$21,MATCH($C1160,'R0.1 Generation process mapping'!$A$9:$A$21,0))</f>
        <v/>
      </c>
      <c r="C1160" s="39" t="s">
        <v>296</v>
      </c>
      <c r="D1160" s="39" t="s">
        <v>347</v>
      </c>
      <c r="E1160" s="39" t="str">
        <f>INDEX('R0. Region mapping'!$C$9:$C$24,MATCH($D1160,'R0. Region mapping'!$A$9:$A$24,0))</f>
        <v>EUR</v>
      </c>
      <c r="F1160" s="39">
        <v>28.821632420091301</v>
      </c>
      <c r="G1160" s="39">
        <v>52.882775586424501</v>
      </c>
      <c r="H1160" s="39">
        <v>52.882775586424501</v>
      </c>
      <c r="I1160" s="39">
        <v>69.261617142803303</v>
      </c>
      <c r="J1160" s="39">
        <v>59.654406336106192</v>
      </c>
      <c r="K1160" s="39">
        <v>25.986052363075899</v>
      </c>
    </row>
    <row r="1161" spans="1:17" x14ac:dyDescent="0.3">
      <c r="A1161" s="39" t="s">
        <v>270</v>
      </c>
      <c r="B1161" s="39" t="str">
        <f>INDEX('R0.1 Generation process mapping'!$B$9:$B$21,MATCH($C1161,'R0.1 Generation process mapping'!$A$9:$A$21,0))</f>
        <v/>
      </c>
      <c r="C1161" s="39" t="s">
        <v>296</v>
      </c>
      <c r="D1161" s="39" t="s">
        <v>349</v>
      </c>
      <c r="E1161" s="39" t="str">
        <f>INDEX('R0. Region mapping'!$C$9:$C$24,MATCH($D1161,'R0. Region mapping'!$A$9:$A$24,0))</f>
        <v>ASI</v>
      </c>
      <c r="F1161" s="39">
        <v>33.671803652968002</v>
      </c>
      <c r="G1161" s="39">
        <v>50.6176654393864</v>
      </c>
      <c r="H1161" s="39">
        <v>52</v>
      </c>
      <c r="I1161" s="39">
        <v>56.719838211504708</v>
      </c>
      <c r="J1161" s="39">
        <v>45.495903660515403</v>
      </c>
      <c r="K1161" s="39">
        <v>16.578564034259276</v>
      </c>
    </row>
    <row r="1162" spans="1:17" x14ac:dyDescent="0.3">
      <c r="A1162" s="39" t="s">
        <v>270</v>
      </c>
      <c r="B1162" s="39" t="str">
        <f>INDEX('R0.1 Generation process mapping'!$B$9:$B$21,MATCH($C1162,'R0.1 Generation process mapping'!$A$9:$A$21,0))</f>
        <v/>
      </c>
      <c r="C1162" s="39" t="s">
        <v>296</v>
      </c>
      <c r="D1162" s="39" t="s">
        <v>351</v>
      </c>
      <c r="E1162" s="39" t="str">
        <f>INDEX('R0. Region mapping'!$C$9:$C$24,MATCH($D1162,'R0. Region mapping'!$A$9:$A$24,0))</f>
        <v>ASI</v>
      </c>
      <c r="F1162" s="39">
        <v>74.997754889160603</v>
      </c>
      <c r="G1162" s="39">
        <v>149.3164370452628</v>
      </c>
      <c r="H1162" s="39">
        <v>149.3164370452628</v>
      </c>
      <c r="I1162" s="39">
        <v>192.85952116877661</v>
      </c>
      <c r="J1162" s="39">
        <v>167.86026953905639</v>
      </c>
      <c r="K1162" s="39">
        <v>68.542335753233999</v>
      </c>
    </row>
    <row r="1163" spans="1:17" x14ac:dyDescent="0.3">
      <c r="A1163" s="39" t="s">
        <v>270</v>
      </c>
      <c r="B1163" s="39" t="str">
        <f>INDEX('R0.1 Generation process mapping'!$B$9:$B$21,MATCH($C1163,'R0.1 Generation process mapping'!$A$9:$A$21,0))</f>
        <v/>
      </c>
      <c r="C1163" s="39" t="s">
        <v>296</v>
      </c>
      <c r="D1163" s="39" t="s">
        <v>353</v>
      </c>
      <c r="E1163" s="39" t="str">
        <f>INDEX('R0. Region mapping'!$C$9:$C$24,MATCH($D1163,'R0. Region mapping'!$A$9:$A$24,0))</f>
        <v>ASI</v>
      </c>
      <c r="F1163" s="39">
        <v>45.928170003512498</v>
      </c>
      <c r="G1163" s="39">
        <v>57.472490275108697</v>
      </c>
      <c r="H1163" s="39">
        <v>57.472490275108697</v>
      </c>
      <c r="I1163" s="39">
        <v>57.472490275108697</v>
      </c>
      <c r="J1163" s="39">
        <v>42.1631002739379</v>
      </c>
      <c r="K1163" s="39">
        <v>15.309390001170801</v>
      </c>
    </row>
    <row r="1164" spans="1:17" x14ac:dyDescent="0.3">
      <c r="A1164" s="39" t="s">
        <v>270</v>
      </c>
      <c r="B1164" s="39" t="str">
        <f>INDEX('R0.1 Generation process mapping'!$B$9:$B$21,MATCH($C1164,'R0.1 Generation process mapping'!$A$9:$A$21,0))</f>
        <v/>
      </c>
      <c r="C1164" s="39" t="s">
        <v>296</v>
      </c>
      <c r="D1164" s="39" t="s">
        <v>355</v>
      </c>
      <c r="E1164" s="39" t="str">
        <f>INDEX('R0. Region mapping'!$C$9:$C$24,MATCH($D1164,'R0. Region mapping'!$A$9:$A$24,0))</f>
        <v>AFR</v>
      </c>
      <c r="F1164" s="39">
        <v>14.3734779299848</v>
      </c>
      <c r="G1164" s="39">
        <v>14.3734779299848</v>
      </c>
      <c r="H1164" s="39">
        <v>14.3734779299848</v>
      </c>
      <c r="I1164" s="39">
        <v>14.3734779299848</v>
      </c>
      <c r="J1164" s="39">
        <v>9.58231861998987</v>
      </c>
      <c r="K1164" s="39">
        <v>4.7911593099949297</v>
      </c>
    </row>
    <row r="1165" spans="1:17" x14ac:dyDescent="0.3">
      <c r="A1165" s="39" t="s">
        <v>270</v>
      </c>
      <c r="B1165" s="39" t="str">
        <f>INDEX('R0.1 Generation process mapping'!$B$9:$B$21,MATCH($C1165,'R0.1 Generation process mapping'!$A$9:$A$21,0))</f>
        <v/>
      </c>
      <c r="C1165" s="39" t="s">
        <v>296</v>
      </c>
      <c r="D1165" s="39" t="s">
        <v>357</v>
      </c>
      <c r="E1165" s="39" t="str">
        <f>INDEX('R0. Region mapping'!$C$9:$C$24,MATCH($D1165,'R0. Region mapping'!$A$9:$A$24,0))</f>
        <v>LAM</v>
      </c>
      <c r="F1165" s="39">
        <v>5.2919112850619703</v>
      </c>
      <c r="G1165" s="39">
        <v>5.2919112850619703</v>
      </c>
      <c r="H1165" s="39">
        <v>5.2919112850619703</v>
      </c>
      <c r="I1165" s="39">
        <v>5.2919112850619703</v>
      </c>
      <c r="J1165" s="39">
        <v>3.5279408567079802</v>
      </c>
      <c r="K1165" s="39">
        <v>1.7639704283539901</v>
      </c>
    </row>
    <row r="1166" spans="1:17" x14ac:dyDescent="0.3">
      <c r="A1166" s="39" t="s">
        <v>270</v>
      </c>
      <c r="B1166" s="39" t="str">
        <f>INDEX('R0.1 Generation process mapping'!$B$9:$B$21,MATCH($C1166,'R0.1 Generation process mapping'!$A$9:$A$21,0))</f>
        <v/>
      </c>
      <c r="C1166" s="39" t="s">
        <v>296</v>
      </c>
      <c r="D1166" s="39" t="s">
        <v>359</v>
      </c>
      <c r="E1166" s="39" t="str">
        <f>INDEX('R0. Region mapping'!$C$9:$C$24,MATCH($D1166,'R0. Region mapping'!$A$9:$A$24,0))</f>
        <v>ASI</v>
      </c>
      <c r="F1166" s="39">
        <v>40.628044140030397</v>
      </c>
      <c r="G1166" s="39">
        <v>40.628044140030397</v>
      </c>
      <c r="H1166" s="39">
        <v>40.628044140030397</v>
      </c>
      <c r="I1166" s="39">
        <v>40.628044140030397</v>
      </c>
      <c r="J1166" s="39">
        <v>27.085362760020299</v>
      </c>
      <c r="K1166" s="39">
        <v>13.5426813800101</v>
      </c>
    </row>
    <row r="1167" spans="1:17" x14ac:dyDescent="0.3">
      <c r="A1167" s="39" t="s">
        <v>270</v>
      </c>
      <c r="B1167" s="39" t="str">
        <f>INDEX('R0.1 Generation process mapping'!$B$9:$B$21,MATCH($C1167,'R0.1 Generation process mapping'!$A$9:$A$21,0))</f>
        <v/>
      </c>
      <c r="C1167" s="39" t="s">
        <v>296</v>
      </c>
      <c r="D1167" s="39" t="s">
        <v>361</v>
      </c>
      <c r="E1167" s="39" t="str">
        <f>INDEX('R0. Region mapping'!$C$9:$C$24,MATCH($D1167,'R0. Region mapping'!$A$9:$A$24,0))</f>
        <v>ASI</v>
      </c>
      <c r="F1167" s="39">
        <v>18.597004120726101</v>
      </c>
      <c r="G1167" s="39">
        <v>31.130157646084101</v>
      </c>
      <c r="H1167" s="39">
        <v>43.153805539669804</v>
      </c>
      <c r="I1167" s="39">
        <v>43.153805539669804</v>
      </c>
      <c r="J1167" s="39">
        <v>36.954804166094398</v>
      </c>
      <c r="K1167" s="39">
        <v>11.720462642864099</v>
      </c>
    </row>
    <row r="1168" spans="1:17" x14ac:dyDescent="0.3">
      <c r="A1168" s="39" t="s">
        <v>270</v>
      </c>
      <c r="B1168" s="39" t="str">
        <f>INDEX('R0.1 Generation process mapping'!$B$9:$B$21,MATCH($C1168,'R0.1 Generation process mapping'!$A$9:$A$21,0))</f>
        <v/>
      </c>
      <c r="C1168" s="39" t="s">
        <v>296</v>
      </c>
      <c r="D1168" s="39" t="s">
        <v>363</v>
      </c>
      <c r="E1168" s="39" t="str">
        <f>INDEX('R0. Region mapping'!$C$9:$C$24,MATCH($D1168,'R0. Region mapping'!$A$9:$A$24,0))</f>
        <v>NAM</v>
      </c>
      <c r="F1168" s="39">
        <v>304.14555376945299</v>
      </c>
      <c r="G1168" s="39">
        <v>379.61322777678618</v>
      </c>
      <c r="H1168" s="39">
        <v>423.090306985187</v>
      </c>
      <c r="I1168" s="39">
        <v>423.090306985187</v>
      </c>
      <c r="J1168" s="39">
        <v>321.70845572870297</v>
      </c>
      <c r="K1168" s="39">
        <v>121.34725701982549</v>
      </c>
    </row>
    <row r="1169" spans="1:17" x14ac:dyDescent="0.3">
      <c r="A1169" s="39" t="s">
        <v>270</v>
      </c>
      <c r="B1169" s="39" t="str">
        <f>INDEX('R0.1 Generation process mapping'!$B$9:$B$21,MATCH($C1169,'R0.1 Generation process mapping'!$A$9:$A$21,0))</f>
        <v/>
      </c>
      <c r="C1169" s="39" t="s">
        <v>296</v>
      </c>
      <c r="D1169" s="39" t="s">
        <v>365</v>
      </c>
      <c r="E1169" s="39" t="str">
        <f>INDEX('R0. Region mapping'!$C$9:$C$24,MATCH($D1169,'R0. Region mapping'!$A$9:$A$24,0))</f>
        <v>EUR</v>
      </c>
      <c r="F1169" s="39">
        <v>117.176369863014</v>
      </c>
      <c r="G1169" s="39">
        <v>119.67222702922005</v>
      </c>
      <c r="H1169" s="39">
        <v>119.67222702922005</v>
      </c>
      <c r="I1169" s="39">
        <v>119.67222702922005</v>
      </c>
      <c r="J1169" s="39">
        <v>80.613437074882057</v>
      </c>
      <c r="K1169" s="39">
        <v>39.058789954338003</v>
      </c>
    </row>
    <row r="1170" spans="1:17" x14ac:dyDescent="0.3">
      <c r="A1170" s="39" t="s">
        <v>270</v>
      </c>
      <c r="B1170" s="39" t="str">
        <f>INDEX('R0.1 Generation process mapping'!$B$9:$B$21,MATCH($C1170,'R0.1 Generation process mapping'!$A$9:$A$21,0))</f>
        <v/>
      </c>
      <c r="C1170" s="39" t="s">
        <v>297</v>
      </c>
      <c r="D1170" s="39" t="s">
        <v>258</v>
      </c>
      <c r="E1170" s="39" t="str">
        <f>INDEX('R0. Region mapping'!$C$9:$C$24,MATCH($D1170,'R0. Region mapping'!$A$9:$A$24,0))</f>
        <v>AFR</v>
      </c>
      <c r="F1170" s="39">
        <v>44.842082839408903</v>
      </c>
      <c r="G1170" s="39">
        <v>62.841202426933208</v>
      </c>
      <c r="H1170" s="39">
        <v>62.841202426933208</v>
      </c>
      <c r="I1170" s="39">
        <v>85.669628652396199</v>
      </c>
      <c r="J1170" s="39">
        <v>75.934228655872701</v>
      </c>
      <c r="K1170" s="39">
        <v>30.931329030420599</v>
      </c>
    </row>
    <row r="1171" spans="1:17" x14ac:dyDescent="0.3">
      <c r="A1171" s="39" t="s">
        <v>270</v>
      </c>
      <c r="B1171" s="39" t="str">
        <f>INDEX('R0.1 Generation process mapping'!$B$9:$B$21,MATCH($C1171,'R0.1 Generation process mapping'!$A$9:$A$21,0))</f>
        <v/>
      </c>
      <c r="C1171" s="39" t="s">
        <v>297</v>
      </c>
      <c r="D1171" s="39" t="s">
        <v>261</v>
      </c>
      <c r="E1171" s="39" t="str">
        <f>INDEX('R0. Region mapping'!$C$9:$C$24,MATCH($D1171,'R0. Region mapping'!$A$9:$A$24,0))</f>
        <v>AUS</v>
      </c>
      <c r="F1171" s="39">
        <v>17.14537546961623</v>
      </c>
      <c r="G1171" s="39">
        <v>17.14537546961623</v>
      </c>
      <c r="H1171" s="39">
        <v>17.14537546961623</v>
      </c>
      <c r="I1171" s="39">
        <v>17.971024548315853</v>
      </c>
      <c r="J1171" s="39">
        <v>15.541700358361915</v>
      </c>
      <c r="K1171" s="39">
        <v>2.2257904137724629</v>
      </c>
      <c r="M1171" s="39">
        <v>11.3970808480583</v>
      </c>
      <c r="N1171" s="39">
        <v>11.3970808480583</v>
      </c>
      <c r="O1171" s="39">
        <v>11.3970808480583</v>
      </c>
      <c r="P1171" s="39">
        <v>29.754812292316402</v>
      </c>
      <c r="Q1171" s="39">
        <v>34.445652585088801</v>
      </c>
    </row>
    <row r="1172" spans="1:17" x14ac:dyDescent="0.3">
      <c r="A1172" s="39" t="s">
        <v>270</v>
      </c>
      <c r="B1172" s="39" t="str">
        <f>INDEX('R0.1 Generation process mapping'!$B$9:$B$21,MATCH($C1172,'R0.1 Generation process mapping'!$A$9:$A$21,0))</f>
        <v/>
      </c>
      <c r="C1172" s="39" t="s">
        <v>297</v>
      </c>
      <c r="D1172" s="39" t="s">
        <v>341</v>
      </c>
      <c r="E1172" s="39" t="str">
        <f>INDEX('R0. Region mapping'!$C$9:$C$24,MATCH($D1172,'R0. Region mapping'!$A$9:$A$24,0))</f>
        <v>NAM</v>
      </c>
      <c r="F1172" s="39">
        <v>9.49563606460916</v>
      </c>
      <c r="G1172" s="39">
        <v>10.094034113138889</v>
      </c>
      <c r="H1172" s="39">
        <v>10.094034113138889</v>
      </c>
      <c r="I1172" s="39">
        <v>10.094034113138889</v>
      </c>
      <c r="J1172" s="39">
        <v>8.6363395931376985</v>
      </c>
      <c r="K1172" s="39">
        <v>0.92286366601434999</v>
      </c>
    </row>
    <row r="1173" spans="1:17" x14ac:dyDescent="0.3">
      <c r="A1173" s="39" t="s">
        <v>270</v>
      </c>
      <c r="B1173" s="39" t="str">
        <f>INDEX('R0.1 Generation process mapping'!$B$9:$B$21,MATCH($C1173,'R0.1 Generation process mapping'!$A$9:$A$21,0))</f>
        <v/>
      </c>
      <c r="C1173" s="39" t="s">
        <v>297</v>
      </c>
      <c r="D1173" s="39" t="s">
        <v>343</v>
      </c>
      <c r="E1173" s="39" t="str">
        <f>INDEX('R0. Region mapping'!$C$9:$C$24,MATCH($D1173,'R0. Region mapping'!$A$9:$A$24,0))</f>
        <v>ASI</v>
      </c>
      <c r="F1173" s="39">
        <v>70.801212499663265</v>
      </c>
      <c r="G1173" s="39">
        <v>70.801212499663265</v>
      </c>
      <c r="H1173" s="39">
        <v>405.77291047420869</v>
      </c>
      <c r="I1173" s="39">
        <v>545.46876491673072</v>
      </c>
      <c r="J1173" s="39">
        <v>936.52438602216466</v>
      </c>
      <c r="K1173" s="39">
        <v>692.20439829219481</v>
      </c>
      <c r="L1173" s="39">
        <v>397.548919593606</v>
      </c>
      <c r="M1173" s="39">
        <v>37.164227241487403</v>
      </c>
      <c r="N1173" s="39">
        <v>37.164227241487403</v>
      </c>
      <c r="O1173" s="39">
        <v>37.164227241487403</v>
      </c>
    </row>
    <row r="1174" spans="1:17" x14ac:dyDescent="0.3">
      <c r="A1174" s="39" t="s">
        <v>270</v>
      </c>
      <c r="B1174" s="39" t="str">
        <f>INDEX('R0.1 Generation process mapping'!$B$9:$B$21,MATCH($C1174,'R0.1 Generation process mapping'!$A$9:$A$21,0))</f>
        <v/>
      </c>
      <c r="C1174" s="39" t="s">
        <v>297</v>
      </c>
      <c r="D1174" s="39" t="s">
        <v>345</v>
      </c>
      <c r="E1174" s="39" t="str">
        <f>INDEX('R0. Region mapping'!$C$9:$C$24,MATCH($D1174,'R0. Region mapping'!$A$9:$A$24,0))</f>
        <v>LAM</v>
      </c>
      <c r="F1174" s="39">
        <v>45.611031070240898</v>
      </c>
      <c r="G1174" s="39">
        <v>54.576332275457688</v>
      </c>
      <c r="H1174" s="39">
        <v>54.576332275457688</v>
      </c>
      <c r="I1174" s="39">
        <v>54.576332275457688</v>
      </c>
      <c r="J1174" s="39">
        <v>46.437756165138389</v>
      </c>
      <c r="K1174" s="39">
        <v>5.9256360078277996</v>
      </c>
    </row>
    <row r="1175" spans="1:17" x14ac:dyDescent="0.3">
      <c r="A1175" s="39" t="s">
        <v>270</v>
      </c>
      <c r="B1175" s="39" t="str">
        <f>INDEX('R0.1 Generation process mapping'!$B$9:$B$21,MATCH($C1175,'R0.1 Generation process mapping'!$A$9:$A$21,0))</f>
        <v/>
      </c>
      <c r="C1175" s="39" t="s">
        <v>297</v>
      </c>
      <c r="D1175" s="39" t="s">
        <v>347</v>
      </c>
      <c r="E1175" s="39" t="str">
        <f>INDEX('R0. Region mapping'!$C$9:$C$24,MATCH($D1175,'R0. Region mapping'!$A$9:$A$24,0))</f>
        <v>EUR</v>
      </c>
      <c r="F1175" s="39">
        <v>0.54403131115459902</v>
      </c>
      <c r="G1175" s="39">
        <v>4.8385870481453397</v>
      </c>
      <c r="H1175" s="39">
        <v>4.8385870481453397</v>
      </c>
      <c r="I1175" s="39">
        <v>5.2052664515613998</v>
      </c>
      <c r="J1175" s="39">
        <v>5.0239226811765336</v>
      </c>
      <c r="K1175" s="39">
        <v>1.0739425204756059</v>
      </c>
      <c r="L1175" s="39">
        <v>0.52591934667468498</v>
      </c>
      <c r="M1175" s="39">
        <v>0.52591934667468498</v>
      </c>
    </row>
    <row r="1176" spans="1:17" x14ac:dyDescent="0.3">
      <c r="A1176" s="39" t="s">
        <v>270</v>
      </c>
      <c r="B1176" s="39" t="str">
        <f>INDEX('R0.1 Generation process mapping'!$B$9:$B$21,MATCH($C1176,'R0.1 Generation process mapping'!$A$9:$A$21,0))</f>
        <v/>
      </c>
      <c r="C1176" s="39" t="s">
        <v>297</v>
      </c>
      <c r="D1176" s="39" t="s">
        <v>349</v>
      </c>
      <c r="E1176" s="39" t="str">
        <f>INDEX('R0. Region mapping'!$C$9:$C$24,MATCH($D1176,'R0. Region mapping'!$A$9:$A$24,0))</f>
        <v>ASI</v>
      </c>
      <c r="F1176" s="39">
        <v>36.557822622560032</v>
      </c>
      <c r="G1176" s="39">
        <v>36.557822622560032</v>
      </c>
      <c r="H1176" s="39">
        <v>36.557822622560032</v>
      </c>
      <c r="I1176" s="39">
        <v>36.557822622560032</v>
      </c>
      <c r="J1176" s="39">
        <v>31.685460228431822</v>
      </c>
      <c r="K1176" s="39">
        <v>33.871847432479107</v>
      </c>
      <c r="L1176" s="39">
        <v>31.290253607734599</v>
      </c>
      <c r="M1176" s="39">
        <v>148.29840437433</v>
      </c>
      <c r="N1176" s="39">
        <v>117.00815076659499</v>
      </c>
      <c r="O1176" s="39">
        <v>117.00815076659499</v>
      </c>
      <c r="P1176" s="39">
        <v>162.724988881999</v>
      </c>
      <c r="Q1176" s="39">
        <v>164.90829636217299</v>
      </c>
    </row>
    <row r="1177" spans="1:17" x14ac:dyDescent="0.3">
      <c r="A1177" s="39" t="s">
        <v>270</v>
      </c>
      <c r="B1177" s="39" t="str">
        <f>INDEX('R0.1 Generation process mapping'!$B$9:$B$21,MATCH($C1177,'R0.1 Generation process mapping'!$A$9:$A$21,0))</f>
        <v/>
      </c>
      <c r="C1177" s="39" t="s">
        <v>297</v>
      </c>
      <c r="D1177" s="39" t="s">
        <v>351</v>
      </c>
      <c r="E1177" s="39" t="str">
        <f>INDEX('R0. Region mapping'!$C$9:$C$24,MATCH($D1177,'R0. Region mapping'!$A$9:$A$24,0))</f>
        <v>ASI</v>
      </c>
      <c r="F1177" s="39">
        <v>32.465259791497708</v>
      </c>
      <c r="G1177" s="39">
        <v>32.465259791497708</v>
      </c>
      <c r="H1177" s="39">
        <v>323.16247975706113</v>
      </c>
      <c r="I1177" s="39">
        <v>323.16247975706113</v>
      </c>
      <c r="J1177" s="39">
        <v>395.35431061098785</v>
      </c>
      <c r="K1177" s="39">
        <v>212.75217816931382</v>
      </c>
      <c r="L1177" s="39">
        <v>76.712323544183803</v>
      </c>
      <c r="Q1177" s="39">
        <v>18.948599683701602</v>
      </c>
    </row>
    <row r="1178" spans="1:17" x14ac:dyDescent="0.3">
      <c r="A1178" s="39" t="s">
        <v>270</v>
      </c>
      <c r="B1178" s="39" t="str">
        <f>INDEX('R0.1 Generation process mapping'!$B$9:$B$21,MATCH($C1178,'R0.1 Generation process mapping'!$A$9:$A$21,0))</f>
        <v/>
      </c>
      <c r="C1178" s="39" t="s">
        <v>297</v>
      </c>
      <c r="D1178" s="39" t="s">
        <v>353</v>
      </c>
      <c r="E1178" s="39" t="str">
        <f>INDEX('R0. Region mapping'!$C$9:$C$24,MATCH($D1178,'R0. Region mapping'!$A$9:$A$24,0))</f>
        <v>ASI</v>
      </c>
      <c r="F1178" s="39">
        <v>67.733036958045602</v>
      </c>
      <c r="G1178" s="39">
        <v>67.733036958045602</v>
      </c>
      <c r="H1178" s="39">
        <v>67.733036958045602</v>
      </c>
      <c r="I1178" s="39">
        <v>67.733036958045602</v>
      </c>
      <c r="J1178" s="39">
        <v>63.2681656356079</v>
      </c>
      <c r="K1178" s="39">
        <v>23.733225576424299</v>
      </c>
      <c r="L1178" s="39">
        <v>10.782224522683499</v>
      </c>
    </row>
    <row r="1179" spans="1:17" x14ac:dyDescent="0.3">
      <c r="A1179" s="39" t="s">
        <v>270</v>
      </c>
      <c r="B1179" s="39" t="str">
        <f>INDEX('R0.1 Generation process mapping'!$B$9:$B$21,MATCH($C1179,'R0.1 Generation process mapping'!$A$9:$A$21,0))</f>
        <v/>
      </c>
      <c r="C1179" s="39" t="s">
        <v>297</v>
      </c>
      <c r="D1179" s="39" t="s">
        <v>355</v>
      </c>
      <c r="E1179" s="39" t="str">
        <f>INDEX('R0. Region mapping'!$C$9:$C$24,MATCH($D1179,'R0. Region mapping'!$A$9:$A$24,0))</f>
        <v>AFR</v>
      </c>
      <c r="F1179" s="39">
        <v>77.090609812596199</v>
      </c>
      <c r="G1179" s="39">
        <v>93.853042146649102</v>
      </c>
      <c r="H1179" s="39">
        <v>93.853042146649102</v>
      </c>
      <c r="I1179" s="39">
        <v>185.2181416966892</v>
      </c>
      <c r="J1179" s="39">
        <v>162.95370758646939</v>
      </c>
      <c r="K1179" s="39">
        <v>112.5544216434714</v>
      </c>
      <c r="L1179" s="39">
        <v>52.592285918269603</v>
      </c>
      <c r="M1179" s="39">
        <v>52.592285918269603</v>
      </c>
      <c r="N1179" s="39">
        <v>52.592285918269603</v>
      </c>
    </row>
    <row r="1180" spans="1:17" x14ac:dyDescent="0.3">
      <c r="A1180" s="39" t="s">
        <v>270</v>
      </c>
      <c r="B1180" s="39" t="str">
        <f>INDEX('R0.1 Generation process mapping'!$B$9:$B$21,MATCH($C1180,'R0.1 Generation process mapping'!$A$9:$A$21,0))</f>
        <v/>
      </c>
      <c r="C1180" s="39" t="s">
        <v>297</v>
      </c>
      <c r="D1180" s="39" t="s">
        <v>357</v>
      </c>
      <c r="E1180" s="39" t="str">
        <f>INDEX('R0. Region mapping'!$C$9:$C$24,MATCH($D1180,'R0. Region mapping'!$A$9:$A$24,0))</f>
        <v>LAM</v>
      </c>
      <c r="F1180" s="39">
        <v>18.869482522028971</v>
      </c>
      <c r="G1180" s="39">
        <v>18.869482522028971</v>
      </c>
      <c r="H1180" s="39">
        <v>18.869482522028971</v>
      </c>
      <c r="I1180" s="39">
        <v>18.869482522028971</v>
      </c>
      <c r="J1180" s="39">
        <v>13.829132362921751</v>
      </c>
      <c r="K1180" s="39">
        <v>5.2403095953553098</v>
      </c>
      <c r="L1180" s="39">
        <v>15.5753566163005</v>
      </c>
      <c r="M1180" s="39">
        <v>15.5753566163005</v>
      </c>
      <c r="N1180" s="39">
        <v>14.9840342589735</v>
      </c>
      <c r="O1180" s="39">
        <v>12.3053577183111</v>
      </c>
      <c r="P1180" s="39">
        <v>14.7357544205213</v>
      </c>
      <c r="Q1180" s="39">
        <v>27.489923762895799</v>
      </c>
    </row>
    <row r="1181" spans="1:17" x14ac:dyDescent="0.3">
      <c r="A1181" s="39" t="s">
        <v>270</v>
      </c>
      <c r="B1181" s="39" t="str">
        <f>INDEX('R0.1 Generation process mapping'!$B$9:$B$21,MATCH($C1181,'R0.1 Generation process mapping'!$A$9:$A$21,0))</f>
        <v/>
      </c>
      <c r="C1181" s="39" t="s">
        <v>297</v>
      </c>
      <c r="D1181" s="39" t="s">
        <v>359</v>
      </c>
      <c r="E1181" s="39" t="str">
        <f>INDEX('R0. Region mapping'!$C$9:$C$24,MATCH($D1181,'R0. Region mapping'!$A$9:$A$24,0))</f>
        <v>ASI</v>
      </c>
      <c r="F1181" s="39">
        <v>83.630302155542694</v>
      </c>
      <c r="G1181" s="39">
        <v>151.26408662136589</v>
      </c>
      <c r="H1181" s="39">
        <v>151.26408662136589</v>
      </c>
      <c r="I1181" s="39">
        <v>151.26408662136589</v>
      </c>
      <c r="J1181" s="39">
        <v>130.15421120345459</v>
      </c>
      <c r="K1181" s="39">
        <v>18.990340709518801</v>
      </c>
      <c r="L1181" s="39">
        <v>53.531972485752902</v>
      </c>
      <c r="M1181" s="39">
        <v>106.182458172335</v>
      </c>
      <c r="N1181" s="39">
        <v>111.744386979494</v>
      </c>
      <c r="O1181" s="39">
        <v>102.745333165522</v>
      </c>
      <c r="P1181" s="39">
        <v>50.094847478939798</v>
      </c>
      <c r="Q1181" s="39">
        <v>44.532918671781502</v>
      </c>
    </row>
    <row r="1182" spans="1:17" x14ac:dyDescent="0.3">
      <c r="A1182" s="39" t="s">
        <v>270</v>
      </c>
      <c r="B1182" s="39" t="str">
        <f>INDEX('R0.1 Generation process mapping'!$B$9:$B$21,MATCH($C1182,'R0.1 Generation process mapping'!$A$9:$A$21,0))</f>
        <v/>
      </c>
      <c r="C1182" s="39" t="s">
        <v>297</v>
      </c>
      <c r="D1182" s="39" t="s">
        <v>361</v>
      </c>
      <c r="E1182" s="39" t="str">
        <f>INDEX('R0. Region mapping'!$C$9:$C$24,MATCH($D1182,'R0. Region mapping'!$A$9:$A$24,0))</f>
        <v>ASI</v>
      </c>
      <c r="F1182" s="39">
        <v>15.761856007418761</v>
      </c>
      <c r="G1182" s="39">
        <v>15.761856007418761</v>
      </c>
      <c r="H1182" s="39">
        <v>15.761856007418761</v>
      </c>
      <c r="I1182" s="39">
        <v>46.307729891054564</v>
      </c>
      <c r="J1182" s="39">
        <v>49.201223998350855</v>
      </c>
      <c r="K1182" s="39">
        <v>39.283134686337938</v>
      </c>
      <c r="L1182" s="39">
        <v>6.1311507787838799</v>
      </c>
    </row>
    <row r="1183" spans="1:17" x14ac:dyDescent="0.3">
      <c r="A1183" s="39" t="s">
        <v>270</v>
      </c>
      <c r="B1183" s="39" t="str">
        <f>INDEX('R0.1 Generation process mapping'!$B$9:$B$21,MATCH($C1183,'R0.1 Generation process mapping'!$A$9:$A$21,0))</f>
        <v/>
      </c>
      <c r="C1183" s="39" t="s">
        <v>297</v>
      </c>
      <c r="D1183" s="39" t="s">
        <v>363</v>
      </c>
      <c r="E1183" s="39" t="str">
        <f>INDEX('R0. Region mapping'!$C$9:$C$24,MATCH($D1183,'R0. Region mapping'!$A$9:$A$24,0))</f>
        <v>NAM</v>
      </c>
      <c r="F1183" s="39">
        <v>183.4524509571599</v>
      </c>
      <c r="G1183" s="39">
        <v>183.4524509571599</v>
      </c>
      <c r="H1183" s="39">
        <v>183.4524509571599</v>
      </c>
      <c r="I1183" s="39">
        <v>226.7822119793081</v>
      </c>
      <c r="J1183" s="39">
        <v>193.07388841923182</v>
      </c>
      <c r="K1183" s="39">
        <v>78.990540054895305</v>
      </c>
      <c r="L1183" s="39">
        <v>4.55988753459535</v>
      </c>
    </row>
    <row r="1184" spans="1:17" x14ac:dyDescent="0.3">
      <c r="A1184" s="39" t="s">
        <v>270</v>
      </c>
      <c r="B1184" s="39" t="str">
        <f>INDEX('R0.1 Generation process mapping'!$B$9:$B$21,MATCH($C1184,'R0.1 Generation process mapping'!$A$9:$A$21,0))</f>
        <v/>
      </c>
      <c r="C1184" s="39" t="s">
        <v>297</v>
      </c>
      <c r="D1184" s="39" t="s">
        <v>365</v>
      </c>
      <c r="E1184" s="39" t="str">
        <f>INDEX('R0. Region mapping'!$C$9:$C$24,MATCH($D1184,'R0. Region mapping'!$A$9:$A$24,0))</f>
        <v>EUR</v>
      </c>
      <c r="F1184" s="39">
        <v>132.3308919783484</v>
      </c>
      <c r="G1184" s="39">
        <v>221.5032346030537</v>
      </c>
      <c r="H1184" s="39">
        <v>221.5032346030537</v>
      </c>
      <c r="I1184" s="39">
        <v>243.07517548052539</v>
      </c>
      <c r="J1184" s="39">
        <v>217.73119456786708</v>
      </c>
      <c r="K1184" s="39">
        <v>81.3724875789528</v>
      </c>
      <c r="L1184" s="39">
        <v>40.334575838249897</v>
      </c>
      <c r="M1184" s="39">
        <v>40.334575838249897</v>
      </c>
    </row>
    <row r="1185" spans="1:17" x14ac:dyDescent="0.3">
      <c r="A1185" s="39" t="s">
        <v>270</v>
      </c>
      <c r="B1185" s="39" t="str">
        <f>INDEX('R0.1 Generation process mapping'!$B$9:$B$21,MATCH($C1185,'R0.1 Generation process mapping'!$A$9:$A$21,0))</f>
        <v/>
      </c>
      <c r="C1185" s="39" t="s">
        <v>299</v>
      </c>
      <c r="D1185" s="39" t="s">
        <v>258</v>
      </c>
      <c r="E1185" s="39" t="str">
        <f>INDEX('R0. Region mapping'!$C$9:$C$24,MATCH($D1185,'R0. Region mapping'!$A$9:$A$24,0))</f>
        <v>AFR</v>
      </c>
      <c r="M1185" s="39">
        <v>123.478621800346</v>
      </c>
      <c r="N1185" s="39">
        <v>281.07211044534102</v>
      </c>
      <c r="O1185" s="39">
        <v>281.07211044534102</v>
      </c>
      <c r="P1185" s="39">
        <v>157.59348864499501</v>
      </c>
    </row>
    <row r="1186" spans="1:17" x14ac:dyDescent="0.3">
      <c r="A1186" s="39" t="s">
        <v>270</v>
      </c>
      <c r="B1186" s="39" t="str">
        <f>INDEX('R0.1 Generation process mapping'!$B$9:$B$21,MATCH($C1186,'R0.1 Generation process mapping'!$A$9:$A$21,0))</f>
        <v/>
      </c>
      <c r="C1186" s="39" t="s">
        <v>299</v>
      </c>
      <c r="D1186" s="39" t="s">
        <v>343</v>
      </c>
      <c r="E1186" s="39" t="str">
        <f>INDEX('R0. Region mapping'!$C$9:$C$24,MATCH($D1186,'R0. Region mapping'!$A$9:$A$24,0))</f>
        <v>ASI</v>
      </c>
      <c r="L1186" s="39">
        <v>0.17394117799137199</v>
      </c>
      <c r="M1186" s="39">
        <v>526.47987057103001</v>
      </c>
      <c r="N1186" s="39">
        <v>1197.9110938248</v>
      </c>
      <c r="O1186" s="39">
        <v>1197.73715264681</v>
      </c>
      <c r="P1186" s="39">
        <v>671.43122325377499</v>
      </c>
    </row>
    <row r="1187" spans="1:17" x14ac:dyDescent="0.3">
      <c r="A1187" s="39" t="s">
        <v>270</v>
      </c>
      <c r="B1187" s="39" t="str">
        <f>INDEX('R0.1 Generation process mapping'!$B$9:$B$21,MATCH($C1187,'R0.1 Generation process mapping'!$A$9:$A$21,0))</f>
        <v/>
      </c>
      <c r="C1187" s="39" t="s">
        <v>299</v>
      </c>
      <c r="D1187" s="39" t="s">
        <v>347</v>
      </c>
      <c r="E1187" s="39" t="str">
        <f>INDEX('R0. Region mapping'!$C$9:$C$24,MATCH($D1187,'R0. Region mapping'!$A$9:$A$24,0))</f>
        <v>EUR</v>
      </c>
      <c r="M1187" s="39">
        <v>3.9506219099755802</v>
      </c>
      <c r="N1187" s="39">
        <v>8.9927278229900907</v>
      </c>
      <c r="O1187" s="39">
        <v>8.9927278229900907</v>
      </c>
      <c r="P1187" s="39">
        <v>5.0421059130145096</v>
      </c>
    </row>
    <row r="1188" spans="1:17" x14ac:dyDescent="0.3">
      <c r="A1188" s="39" t="s">
        <v>270</v>
      </c>
      <c r="B1188" s="39" t="str">
        <f>INDEX('R0.1 Generation process mapping'!$B$9:$B$21,MATCH($C1188,'R0.1 Generation process mapping'!$A$9:$A$21,0))</f>
        <v/>
      </c>
      <c r="C1188" s="39" t="s">
        <v>299</v>
      </c>
      <c r="D1188" s="39" t="s">
        <v>351</v>
      </c>
      <c r="E1188" s="39" t="str">
        <f>INDEX('R0. Region mapping'!$C$9:$C$24,MATCH($D1188,'R0. Region mapping'!$A$9:$A$24,0))</f>
        <v>ASI</v>
      </c>
      <c r="M1188" s="39">
        <v>171.35150504500001</v>
      </c>
      <c r="N1188" s="39">
        <v>390.04427202676197</v>
      </c>
      <c r="O1188" s="39">
        <v>390.04427202676197</v>
      </c>
      <c r="P1188" s="39">
        <v>218.69276698176199</v>
      </c>
    </row>
    <row r="1189" spans="1:17" x14ac:dyDescent="0.3">
      <c r="A1189" s="39" t="s">
        <v>270</v>
      </c>
      <c r="B1189" s="39" t="str">
        <f>INDEX('R0.1 Generation process mapping'!$B$9:$B$21,MATCH($C1189,'R0.1 Generation process mapping'!$A$9:$A$21,0))</f>
        <v/>
      </c>
      <c r="C1189" s="39" t="s">
        <v>299</v>
      </c>
      <c r="D1189" s="39" t="s">
        <v>353</v>
      </c>
      <c r="E1189" s="39" t="str">
        <f>INDEX('R0. Region mapping'!$C$9:$C$24,MATCH($D1189,'R0. Region mapping'!$A$9:$A$24,0))</f>
        <v>ASI</v>
      </c>
      <c r="K1189" s="39">
        <v>3.4497110951395902</v>
      </c>
      <c r="L1189" s="39">
        <v>12.6140330268403</v>
      </c>
      <c r="M1189" s="39">
        <v>18.691072275085499</v>
      </c>
      <c r="N1189" s="39">
        <v>15.241361179945899</v>
      </c>
      <c r="O1189" s="39">
        <v>6.0770392482451303</v>
      </c>
    </row>
    <row r="1190" spans="1:17" x14ac:dyDescent="0.3">
      <c r="A1190" s="39" t="s">
        <v>270</v>
      </c>
      <c r="B1190" s="39" t="str">
        <f>INDEX('R0.1 Generation process mapping'!$B$9:$B$21,MATCH($C1190,'R0.1 Generation process mapping'!$A$9:$A$21,0))</f>
        <v/>
      </c>
      <c r="C1190" s="39" t="s">
        <v>299</v>
      </c>
      <c r="D1190" s="39" t="s">
        <v>355</v>
      </c>
      <c r="E1190" s="39" t="str">
        <f>INDEX('R0. Region mapping'!$C$9:$C$24,MATCH($D1190,'R0. Region mapping'!$A$9:$A$24,0))</f>
        <v>AFR</v>
      </c>
      <c r="L1190" s="39">
        <v>32.202904603664997</v>
      </c>
      <c r="M1190" s="39">
        <v>274.25789029867201</v>
      </c>
      <c r="N1190" s="39">
        <v>530.73306773716502</v>
      </c>
      <c r="O1190" s="39">
        <v>498.53016313350003</v>
      </c>
      <c r="P1190" s="39">
        <v>256.47517743849301</v>
      </c>
      <c r="Q1190" s="39">
        <v>3.6787265729258398</v>
      </c>
    </row>
    <row r="1191" spans="1:17" x14ac:dyDescent="0.3">
      <c r="A1191" s="39" t="s">
        <v>270</v>
      </c>
      <c r="B1191" s="39" t="str">
        <f>INDEX('R0.1 Generation process mapping'!$B$9:$B$21,MATCH($C1191,'R0.1 Generation process mapping'!$A$9:$A$21,0))</f>
        <v/>
      </c>
      <c r="C1191" s="39" t="s">
        <v>299</v>
      </c>
      <c r="D1191" s="39" t="s">
        <v>361</v>
      </c>
      <c r="E1191" s="39" t="str">
        <f>INDEX('R0. Region mapping'!$C$9:$C$24,MATCH($D1191,'R0. Region mapping'!$A$9:$A$24,0))</f>
        <v>ASI</v>
      </c>
      <c r="K1191" s="39">
        <v>4.7469170309240596</v>
      </c>
      <c r="L1191" s="39">
        <v>37.587674970006198</v>
      </c>
      <c r="M1191" s="39">
        <v>71.769501227460594</v>
      </c>
      <c r="N1191" s="39">
        <v>67.022584196536599</v>
      </c>
      <c r="O1191" s="39">
        <v>41.2203153875938</v>
      </c>
      <c r="P1191" s="39">
        <v>19.801105611637801</v>
      </c>
      <c r="Q1191" s="39">
        <v>24.624840579789399</v>
      </c>
    </row>
    <row r="1192" spans="1:17" x14ac:dyDescent="0.3">
      <c r="A1192" s="39" t="s">
        <v>270</v>
      </c>
      <c r="B1192" s="39" t="str">
        <f>INDEX('R0.1 Generation process mapping'!$B$9:$B$21,MATCH($C1192,'R0.1 Generation process mapping'!$A$9:$A$21,0))</f>
        <v/>
      </c>
      <c r="C1192" s="39" t="s">
        <v>299</v>
      </c>
      <c r="D1192" s="39" t="s">
        <v>363</v>
      </c>
      <c r="E1192" s="39" t="str">
        <f>INDEX('R0. Region mapping'!$C$9:$C$24,MATCH($D1192,'R0. Region mapping'!$A$9:$A$24,0))</f>
        <v>NAM</v>
      </c>
      <c r="M1192" s="39">
        <v>106.46800411395699</v>
      </c>
      <c r="N1192" s="39">
        <v>242.351155000738</v>
      </c>
      <c r="O1192" s="39">
        <v>242.351155000738</v>
      </c>
      <c r="P1192" s="39">
        <v>135.88315088678101</v>
      </c>
    </row>
    <row r="1193" spans="1:17" x14ac:dyDescent="0.3">
      <c r="A1193" s="39" t="s">
        <v>270</v>
      </c>
      <c r="B1193" s="39" t="str">
        <f>INDEX('R0.1 Generation process mapping'!$B$9:$B$21,MATCH($C1193,'R0.1 Generation process mapping'!$A$9:$A$21,0))</f>
        <v/>
      </c>
      <c r="C1193" s="39" t="s">
        <v>299</v>
      </c>
      <c r="D1193" s="39" t="s">
        <v>365</v>
      </c>
      <c r="E1193" s="39" t="str">
        <f>INDEX('R0. Region mapping'!$C$9:$C$24,MATCH($D1193,'R0. Region mapping'!$A$9:$A$24,0))</f>
        <v>EUR</v>
      </c>
      <c r="M1193" s="39">
        <v>124.386539347042</v>
      </c>
      <c r="N1193" s="39">
        <v>283.13878641920098</v>
      </c>
      <c r="O1193" s="39">
        <v>283.13878641920098</v>
      </c>
      <c r="P1193" s="39">
        <v>219.43516284020399</v>
      </c>
      <c r="Q1193" s="39">
        <v>138.131402458309</v>
      </c>
    </row>
    <row r="1194" spans="1:17" x14ac:dyDescent="0.3">
      <c r="A1194" s="39" t="s">
        <v>270</v>
      </c>
      <c r="B1194" s="39" t="str">
        <f>INDEX('R0.1 Generation process mapping'!$B$9:$B$21,MATCH($C1194,'R0.1 Generation process mapping'!$A$9:$A$21,0))</f>
        <v>POWGEN - REN</v>
      </c>
      <c r="C1194" s="39" t="s">
        <v>373</v>
      </c>
      <c r="D1194" s="39" t="s">
        <v>258</v>
      </c>
      <c r="E1194" s="39" t="str">
        <f>INDEX('R0. Region mapping'!$C$9:$C$24,MATCH($D1194,'R0. Region mapping'!$A$9:$A$24,0))</f>
        <v>AFR</v>
      </c>
      <c r="F1194" s="39">
        <v>0.50627853881278495</v>
      </c>
      <c r="G1194" s="39">
        <v>0.488630958451025</v>
      </c>
      <c r="H1194" s="39">
        <v>0.50453922976884724</v>
      </c>
      <c r="I1194" s="39">
        <v>3.0366546718745879</v>
      </c>
      <c r="J1194" s="39">
        <v>4.663711031583059</v>
      </c>
      <c r="K1194" s="39">
        <v>7.0589586756130949</v>
      </c>
      <c r="L1194" s="39">
        <v>16.471376461903581</v>
      </c>
      <c r="M1194" s="39">
        <v>36.193308576</v>
      </c>
      <c r="N1194" s="39">
        <v>36.193308576</v>
      </c>
      <c r="O1194" s="39">
        <v>36.193308576</v>
      </c>
      <c r="P1194" s="39">
        <v>36.193308576</v>
      </c>
      <c r="Q1194" s="39">
        <v>36.193308576</v>
      </c>
    </row>
    <row r="1195" spans="1:17" x14ac:dyDescent="0.3">
      <c r="A1195" s="39" t="s">
        <v>270</v>
      </c>
      <c r="B1195" s="39" t="str">
        <f>INDEX('R0.1 Generation process mapping'!$B$9:$B$21,MATCH($C1195,'R0.1 Generation process mapping'!$A$9:$A$21,0))</f>
        <v>POWGEN - REN</v>
      </c>
      <c r="C1195" s="39" t="s">
        <v>373</v>
      </c>
      <c r="D1195" s="39" t="s">
        <v>261</v>
      </c>
      <c r="E1195" s="39" t="str">
        <f>INDEX('R0. Region mapping'!$C$9:$C$24,MATCH($D1195,'R0. Region mapping'!$A$9:$A$24,0))</f>
        <v>AUS</v>
      </c>
      <c r="F1195" s="39">
        <v>1.6124429223744301</v>
      </c>
      <c r="G1195" s="39">
        <v>1.58760486902384</v>
      </c>
      <c r="H1195" s="39">
        <v>1.5031861356473701</v>
      </c>
      <c r="I1195" s="39">
        <v>4.8699665570100095</v>
      </c>
      <c r="J1195" s="39">
        <v>6.7749216220066728</v>
      </c>
      <c r="K1195" s="39">
        <v>6.487570110103337</v>
      </c>
      <c r="L1195" s="39">
        <v>6.0289002201807795</v>
      </c>
      <c r="M1195" s="39">
        <v>2.4115372345899999</v>
      </c>
      <c r="N1195" s="39">
        <v>0.109615328845</v>
      </c>
    </row>
    <row r="1196" spans="1:17" x14ac:dyDescent="0.3">
      <c r="A1196" s="39" t="s">
        <v>270</v>
      </c>
      <c r="B1196" s="39" t="str">
        <f>INDEX('R0.1 Generation process mapping'!$B$9:$B$21,MATCH($C1196,'R0.1 Generation process mapping'!$A$9:$A$21,0))</f>
        <v>POWGEN - REN</v>
      </c>
      <c r="C1196" s="39" t="s">
        <v>373</v>
      </c>
      <c r="D1196" s="39" t="s">
        <v>341</v>
      </c>
      <c r="E1196" s="39" t="str">
        <f>INDEX('R0. Region mapping'!$C$9:$C$24,MATCH($D1196,'R0. Region mapping'!$A$9:$A$24,0))</f>
        <v>NAM</v>
      </c>
      <c r="I1196" s="39">
        <v>4.0000000000000002E-4</v>
      </c>
      <c r="J1196" s="39">
        <v>8.0000000000000004E-4</v>
      </c>
      <c r="K1196" s="39">
        <v>8.0000000000000004E-4</v>
      </c>
      <c r="L1196" s="39">
        <v>8.0000000000000004E-4</v>
      </c>
      <c r="M1196" s="39">
        <v>4.0000000000000002E-4</v>
      </c>
    </row>
    <row r="1197" spans="1:17" x14ac:dyDescent="0.3">
      <c r="A1197" s="39" t="s">
        <v>270</v>
      </c>
      <c r="B1197" s="39" t="str">
        <f>INDEX('R0.1 Generation process mapping'!$B$9:$B$21,MATCH($C1197,'R0.1 Generation process mapping'!$A$9:$A$21,0))</f>
        <v>POWGEN - REN</v>
      </c>
      <c r="C1197" s="39" t="s">
        <v>373</v>
      </c>
      <c r="D1197" s="39" t="s">
        <v>343</v>
      </c>
      <c r="E1197" s="39" t="str">
        <f>INDEX('R0. Region mapping'!$C$9:$C$24,MATCH($D1197,'R0. Region mapping'!$A$9:$A$24,0))</f>
        <v>ASI</v>
      </c>
      <c r="I1197" s="39">
        <v>0.50740201980150024</v>
      </c>
      <c r="J1197" s="39">
        <v>1.475300942751179</v>
      </c>
      <c r="K1197" s="39">
        <v>5.3171786145546651</v>
      </c>
      <c r="L1197" s="39">
        <v>6.8172204480000005</v>
      </c>
      <c r="M1197" s="39">
        <v>6.8172204480000005</v>
      </c>
      <c r="N1197" s="39">
        <v>6.8172204480000005</v>
      </c>
      <c r="O1197" s="39">
        <v>6.8172204480000005</v>
      </c>
      <c r="P1197" s="39">
        <v>6.8172204480000005</v>
      </c>
      <c r="Q1197" s="39">
        <v>6.8172204480000005</v>
      </c>
    </row>
    <row r="1198" spans="1:17" x14ac:dyDescent="0.3">
      <c r="A1198" s="39" t="s">
        <v>270</v>
      </c>
      <c r="B1198" s="39" t="str">
        <f>INDEX('R0.1 Generation process mapping'!$B$9:$B$21,MATCH($C1198,'R0.1 Generation process mapping'!$A$9:$A$21,0))</f>
        <v>POWGEN - REN</v>
      </c>
      <c r="C1198" s="39" t="s">
        <v>373</v>
      </c>
      <c r="D1198" s="39" t="s">
        <v>345</v>
      </c>
      <c r="E1198" s="39" t="str">
        <f>INDEX('R0. Region mapping'!$C$9:$C$24,MATCH($D1198,'R0. Region mapping'!$A$9:$A$24,0))</f>
        <v>LAM</v>
      </c>
      <c r="F1198" s="39">
        <v>1.287100456621</v>
      </c>
      <c r="G1198" s="39">
        <v>1.28264541297301</v>
      </c>
      <c r="H1198" s="39">
        <v>1.2497978038530302</v>
      </c>
      <c r="I1198" s="39">
        <v>1.1956383631360641</v>
      </c>
      <c r="J1198" s="39">
        <v>0.87876748671570903</v>
      </c>
      <c r="K1198" s="39">
        <v>1.1029528043030101</v>
      </c>
      <c r="L1198" s="39">
        <v>0.70277970942529</v>
      </c>
      <c r="M1198" s="39">
        <v>0.54105619400765503</v>
      </c>
      <c r="N1198" s="39">
        <v>0.54105619400765503</v>
      </c>
    </row>
    <row r="1199" spans="1:17" x14ac:dyDescent="0.3">
      <c r="A1199" s="39" t="s">
        <v>270</v>
      </c>
      <c r="B1199" s="39" t="str">
        <f>INDEX('R0.1 Generation process mapping'!$B$9:$B$21,MATCH($C1199,'R0.1 Generation process mapping'!$A$9:$A$21,0))</f>
        <v>POWGEN - REN</v>
      </c>
      <c r="C1199" s="39" t="s">
        <v>373</v>
      </c>
      <c r="D1199" s="39" t="s">
        <v>347</v>
      </c>
      <c r="E1199" s="39" t="str">
        <f>INDEX('R0. Region mapping'!$C$9:$C$24,MATCH($D1199,'R0. Region mapping'!$A$9:$A$24,0))</f>
        <v>EUR</v>
      </c>
      <c r="I1199" s="39">
        <v>8.0000000000000004E-4</v>
      </c>
      <c r="J1199" s="39">
        <v>8.0000000000000004E-4</v>
      </c>
      <c r="K1199" s="39">
        <v>8.6519375121192903E-4</v>
      </c>
      <c r="L1199" s="39">
        <v>1.2000000000000001E-3</v>
      </c>
      <c r="M1199" s="39">
        <v>1.2000000000000001E-3</v>
      </c>
      <c r="N1199" s="39">
        <v>1.2000000000000001E-3</v>
      </c>
      <c r="O1199" s="39">
        <v>1.2000000000000001E-3</v>
      </c>
      <c r="P1199" s="39">
        <v>1.2000000000000001E-3</v>
      </c>
      <c r="Q1199" s="39">
        <v>1.2000000000000001E-3</v>
      </c>
    </row>
    <row r="1200" spans="1:17" x14ac:dyDescent="0.3">
      <c r="A1200" s="39" t="s">
        <v>270</v>
      </c>
      <c r="B1200" s="39" t="str">
        <f>INDEX('R0.1 Generation process mapping'!$B$9:$B$21,MATCH($C1200,'R0.1 Generation process mapping'!$A$9:$A$21,0))</f>
        <v>POWGEN - REN</v>
      </c>
      <c r="C1200" s="39" t="s">
        <v>373</v>
      </c>
      <c r="D1200" s="39" t="s">
        <v>349</v>
      </c>
      <c r="E1200" s="39" t="str">
        <f>INDEX('R0. Region mapping'!$C$9:$C$24,MATCH($D1200,'R0. Region mapping'!$A$9:$A$24,0))</f>
        <v>ASI</v>
      </c>
      <c r="F1200" s="39">
        <v>0.23401826484018301</v>
      </c>
      <c r="G1200" s="39">
        <v>0.225860984176912</v>
      </c>
      <c r="H1200" s="39">
        <v>0.21845256029651078</v>
      </c>
      <c r="I1200" s="39">
        <v>0.72933532695064773</v>
      </c>
      <c r="J1200" s="39">
        <v>1.0254918349670981</v>
      </c>
      <c r="K1200" s="39">
        <v>2.2629511435613336</v>
      </c>
      <c r="L1200" s="39">
        <v>7.3932221760000001</v>
      </c>
      <c r="M1200" s="39">
        <v>6.8635872549666699</v>
      </c>
      <c r="N1200" s="39">
        <v>6.5266640219777781</v>
      </c>
      <c r="O1200" s="39">
        <v>5.2484379884110988</v>
      </c>
      <c r="P1200" s="39">
        <v>7.7400231E-2</v>
      </c>
      <c r="Q1200" s="39">
        <v>7.7400231E-2</v>
      </c>
    </row>
    <row r="1201" spans="1:17" x14ac:dyDescent="0.3">
      <c r="A1201" s="39" t="s">
        <v>270</v>
      </c>
      <c r="B1201" s="39" t="str">
        <f>INDEX('R0.1 Generation process mapping'!$B$9:$B$21,MATCH($C1201,'R0.1 Generation process mapping'!$A$9:$A$21,0))</f>
        <v>POWGEN - REN</v>
      </c>
      <c r="C1201" s="39" t="s">
        <v>373</v>
      </c>
      <c r="D1201" s="39" t="s">
        <v>351</v>
      </c>
      <c r="E1201" s="39" t="str">
        <f>INDEX('R0. Region mapping'!$C$9:$C$24,MATCH($D1201,'R0. Region mapping'!$A$9:$A$24,0))</f>
        <v>ASI</v>
      </c>
      <c r="I1201" s="39">
        <v>4.0000000000000002E-4</v>
      </c>
      <c r="J1201" s="39">
        <v>8.6519375121192903E-4</v>
      </c>
      <c r="K1201" s="39">
        <v>1.2000000000000001E-3</v>
      </c>
      <c r="L1201" s="39">
        <v>1.2000000000000001E-3</v>
      </c>
      <c r="M1201" s="39">
        <v>1.2000000000000001E-3</v>
      </c>
      <c r="N1201" s="39">
        <v>1.2000000000000001E-3</v>
      </c>
      <c r="O1201" s="39">
        <v>1.2000000000000001E-3</v>
      </c>
      <c r="P1201" s="39">
        <v>1.2000000000000001E-3</v>
      </c>
      <c r="Q1201" s="39">
        <v>1.2000000000000001E-3</v>
      </c>
    </row>
    <row r="1202" spans="1:17" x14ac:dyDescent="0.3">
      <c r="A1202" s="39" t="s">
        <v>270</v>
      </c>
      <c r="B1202" s="39" t="str">
        <f>INDEX('R0.1 Generation process mapping'!$B$9:$B$21,MATCH($C1202,'R0.1 Generation process mapping'!$A$9:$A$21,0))</f>
        <v>POWGEN - REN</v>
      </c>
      <c r="C1202" s="39" t="s">
        <v>373</v>
      </c>
      <c r="D1202" s="39" t="s">
        <v>353</v>
      </c>
      <c r="E1202" s="39" t="str">
        <f>INDEX('R0. Region mapping'!$C$9:$C$24,MATCH($D1202,'R0. Region mapping'!$A$9:$A$24,0))</f>
        <v>ASI</v>
      </c>
      <c r="F1202" s="39">
        <v>1.7277397260273999</v>
      </c>
      <c r="G1202" s="39">
        <v>3.0649297864313256</v>
      </c>
      <c r="H1202" s="39">
        <v>3.0594591596633753</v>
      </c>
      <c r="I1202" s="39">
        <v>10.555033013506877</v>
      </c>
      <c r="J1202" s="39">
        <v>16.171982747337957</v>
      </c>
      <c r="K1202" s="39">
        <v>21.788932481168981</v>
      </c>
      <c r="L1202" s="39">
        <v>32.164702212426661</v>
      </c>
      <c r="M1202" s="39">
        <v>56.603895269698398</v>
      </c>
      <c r="N1202" s="39">
        <v>56.603895269698398</v>
      </c>
      <c r="O1202" s="39">
        <v>56.603895269698398</v>
      </c>
      <c r="P1202" s="39">
        <v>51.845075272271799</v>
      </c>
      <c r="Q1202" s="39">
        <v>34.603265171733568</v>
      </c>
    </row>
    <row r="1203" spans="1:17" x14ac:dyDescent="0.3">
      <c r="A1203" s="39" t="s">
        <v>270</v>
      </c>
      <c r="B1203" s="39" t="str">
        <f>INDEX('R0.1 Generation process mapping'!$B$9:$B$21,MATCH($C1203,'R0.1 Generation process mapping'!$A$9:$A$21,0))</f>
        <v>POWGEN - REN</v>
      </c>
      <c r="C1203" s="39" t="s">
        <v>373</v>
      </c>
      <c r="D1203" s="39" t="s">
        <v>355</v>
      </c>
      <c r="E1203" s="39" t="str">
        <f>INDEX('R0. Region mapping'!$C$9:$C$24,MATCH($D1203,'R0. Region mapping'!$A$9:$A$24,0))</f>
        <v>AFR</v>
      </c>
      <c r="F1203" s="39">
        <v>5.3652968036529698E-2</v>
      </c>
      <c r="G1203" s="39">
        <v>5.1882762225926006E-2</v>
      </c>
      <c r="H1203" s="39">
        <v>4.72072476994169E-2</v>
      </c>
      <c r="I1203" s="39">
        <v>4.0126424457002201E-2</v>
      </c>
      <c r="J1203" s="39">
        <v>2.738281005588003E-2</v>
      </c>
      <c r="K1203" s="39">
        <v>1.4508808152334098E-2</v>
      </c>
      <c r="L1203" s="39">
        <v>1.2000000000000001E-3</v>
      </c>
      <c r="M1203" s="39">
        <v>1.2000000000000001E-3</v>
      </c>
      <c r="N1203" s="39">
        <v>1.2000000000000001E-3</v>
      </c>
      <c r="O1203" s="39">
        <v>1.2000000000000001E-3</v>
      </c>
      <c r="P1203" s="39">
        <v>1.2000000000000001E-3</v>
      </c>
      <c r="Q1203" s="39">
        <v>1.2000000000000001E-3</v>
      </c>
    </row>
    <row r="1204" spans="1:17" x14ac:dyDescent="0.3">
      <c r="A1204" s="39" t="s">
        <v>270</v>
      </c>
      <c r="B1204" s="39" t="str">
        <f>INDEX('R0.1 Generation process mapping'!$B$9:$B$21,MATCH($C1204,'R0.1 Generation process mapping'!$A$9:$A$21,0))</f>
        <v>POWGEN - REN</v>
      </c>
      <c r="C1204" s="39" t="s">
        <v>373</v>
      </c>
      <c r="D1204" s="39" t="s">
        <v>357</v>
      </c>
      <c r="E1204" s="39" t="str">
        <f>INDEX('R0. Region mapping'!$C$9:$C$24,MATCH($D1204,'R0. Region mapping'!$A$9:$A$24,0))</f>
        <v>LAM</v>
      </c>
      <c r="F1204" s="39">
        <v>4.1660958904109604</v>
      </c>
      <c r="G1204" s="39">
        <v>4.1156612432426849</v>
      </c>
      <c r="H1204" s="39">
        <v>3.9407102253219852</v>
      </c>
      <c r="I1204" s="39">
        <v>3.6566797746338633</v>
      </c>
      <c r="J1204" s="39">
        <v>3.601811674577799</v>
      </c>
      <c r="K1204" s="39">
        <v>11.38712086252011</v>
      </c>
      <c r="L1204" s="39">
        <v>10.16496603733475</v>
      </c>
      <c r="M1204" s="39">
        <v>9.7817408900965983</v>
      </c>
      <c r="N1204" s="39">
        <v>8.8109590890474792</v>
      </c>
    </row>
    <row r="1205" spans="1:17" x14ac:dyDescent="0.3">
      <c r="A1205" s="39" t="s">
        <v>270</v>
      </c>
      <c r="B1205" s="39" t="str">
        <f>INDEX('R0.1 Generation process mapping'!$B$9:$B$21,MATCH($C1205,'R0.1 Generation process mapping'!$A$9:$A$21,0))</f>
        <v>POWGEN - REN</v>
      </c>
      <c r="C1205" s="39" t="s">
        <v>373</v>
      </c>
      <c r="D1205" s="39" t="s">
        <v>359</v>
      </c>
      <c r="E1205" s="39" t="str">
        <f>INDEX('R0. Region mapping'!$C$9:$C$24,MATCH($D1205,'R0. Region mapping'!$A$9:$A$24,0))</f>
        <v>ASI</v>
      </c>
      <c r="F1205" s="39">
        <v>9.4223744292237406</v>
      </c>
      <c r="G1205" s="39">
        <v>9.0939344555913504</v>
      </c>
      <c r="H1205" s="39">
        <v>9.3813477881770293</v>
      </c>
      <c r="I1205" s="39">
        <v>55.23316044640378</v>
      </c>
      <c r="J1205" s="39">
        <v>84.156515632935921</v>
      </c>
      <c r="K1205" s="39">
        <v>155.08173377680376</v>
      </c>
      <c r="L1205" s="39">
        <v>440.36404288650601</v>
      </c>
      <c r="M1205" s="39">
        <v>649.15514745600001</v>
      </c>
      <c r="N1205" s="39">
        <v>649.15514745600001</v>
      </c>
      <c r="O1205" s="39">
        <v>607.15328449866399</v>
      </c>
      <c r="P1205" s="39">
        <v>409.46346410715705</v>
      </c>
      <c r="Q1205" s="39">
        <v>501.97105998409995</v>
      </c>
    </row>
    <row r="1206" spans="1:17" x14ac:dyDescent="0.3">
      <c r="A1206" s="39" t="s">
        <v>270</v>
      </c>
      <c r="B1206" s="39" t="str">
        <f>INDEX('R0.1 Generation process mapping'!$B$9:$B$21,MATCH($C1206,'R0.1 Generation process mapping'!$A$9:$A$21,0))</f>
        <v>POWGEN - REN</v>
      </c>
      <c r="C1206" s="39" t="s">
        <v>373</v>
      </c>
      <c r="D1206" s="39" t="s">
        <v>361</v>
      </c>
      <c r="E1206" s="39" t="str">
        <f>INDEX('R0. Region mapping'!$C$9:$C$24,MATCH($D1206,'R0. Region mapping'!$A$9:$A$24,0))</f>
        <v>ASI</v>
      </c>
      <c r="I1206" s="39">
        <v>8.0000000000000004E-4</v>
      </c>
      <c r="J1206" s="39">
        <v>8.6519375121192903E-4</v>
      </c>
      <c r="K1206" s="39">
        <v>1.2000000000000001E-3</v>
      </c>
      <c r="L1206" s="39">
        <v>1.2000000000000001E-3</v>
      </c>
      <c r="M1206" s="39">
        <v>1.2000000000000001E-3</v>
      </c>
      <c r="N1206" s="39">
        <v>1.2000000000000001E-3</v>
      </c>
      <c r="O1206" s="39">
        <v>1.2000000000000001E-3</v>
      </c>
      <c r="P1206" s="39">
        <v>1.2000000000000001E-3</v>
      </c>
      <c r="Q1206" s="39">
        <v>1.2000000000000001E-3</v>
      </c>
    </row>
    <row r="1207" spans="1:17" x14ac:dyDescent="0.3">
      <c r="A1207" s="39" t="s">
        <v>270</v>
      </c>
      <c r="B1207" s="39" t="str">
        <f>INDEX('R0.1 Generation process mapping'!$B$9:$B$21,MATCH($C1207,'R0.1 Generation process mapping'!$A$9:$A$21,0))</f>
        <v>POWGEN - REN</v>
      </c>
      <c r="C1207" s="39" t="s">
        <v>373</v>
      </c>
      <c r="D1207" s="39" t="s">
        <v>363</v>
      </c>
      <c r="E1207" s="39" t="str">
        <f>INDEX('R0. Region mapping'!$C$9:$C$24,MATCH($D1207,'R0. Region mapping'!$A$9:$A$24,0))</f>
        <v>NAM</v>
      </c>
      <c r="F1207" s="39">
        <v>9.5764840182648392</v>
      </c>
      <c r="G1207" s="39">
        <v>9.3601610657674694</v>
      </c>
      <c r="H1207" s="39">
        <v>8.6711536845240502</v>
      </c>
      <c r="I1207" s="39">
        <v>17.199225584367909</v>
      </c>
      <c r="J1207" s="39">
        <v>32.533715868828885</v>
      </c>
      <c r="K1207" s="39">
        <v>101.24446172528928</v>
      </c>
      <c r="L1207" s="39">
        <v>125.185575552</v>
      </c>
      <c r="M1207" s="39">
        <v>125.185575552</v>
      </c>
      <c r="N1207" s="39">
        <v>121.5917914118248</v>
      </c>
      <c r="O1207" s="39">
        <v>99.134993068495106</v>
      </c>
      <c r="P1207" s="39">
        <v>78.589098097661804</v>
      </c>
      <c r="Q1207" s="39">
        <v>78.589098097661804</v>
      </c>
    </row>
    <row r="1208" spans="1:17" x14ac:dyDescent="0.3">
      <c r="A1208" s="39" t="s">
        <v>270</v>
      </c>
      <c r="B1208" s="39" t="str">
        <f>INDEX('R0.1 Generation process mapping'!$B$9:$B$21,MATCH($C1208,'R0.1 Generation process mapping'!$A$9:$A$21,0))</f>
        <v>POWGEN - REN</v>
      </c>
      <c r="C1208" s="39" t="s">
        <v>373</v>
      </c>
      <c r="D1208" s="39" t="s">
        <v>365</v>
      </c>
      <c r="E1208" s="39" t="str">
        <f>INDEX('R0. Region mapping'!$C$9:$C$24,MATCH($D1208,'R0. Region mapping'!$A$9:$A$24,0))</f>
        <v>EUR</v>
      </c>
      <c r="F1208" s="39">
        <v>3.3710045662100501</v>
      </c>
      <c r="G1208" s="39">
        <v>3.3218248219348387</v>
      </c>
      <c r="H1208" s="39">
        <v>3.1586794612468112</v>
      </c>
      <c r="I1208" s="39">
        <v>10.979095283129316</v>
      </c>
      <c r="J1208" s="39">
        <v>15.537688176086215</v>
      </c>
      <c r="K1208" s="39">
        <v>34.447163800643558</v>
      </c>
      <c r="L1208" s="39">
        <v>112.705538112</v>
      </c>
      <c r="M1208" s="39">
        <v>112.705538112</v>
      </c>
      <c r="N1208" s="39">
        <v>112.705538112</v>
      </c>
      <c r="O1208" s="39">
        <v>112.43790255847159</v>
      </c>
      <c r="P1208" s="39">
        <v>111.0634448220565</v>
      </c>
      <c r="Q1208" s="39">
        <v>111.0634448220565</v>
      </c>
    </row>
    <row r="1209" spans="1:17" x14ac:dyDescent="0.3">
      <c r="A1209" s="39" t="s">
        <v>270</v>
      </c>
      <c r="B1209" s="39" t="str">
        <f>INDEX('R0.1 Generation process mapping'!$B$9:$B$21,MATCH($C1209,'R0.1 Generation process mapping'!$A$9:$A$21,0))</f>
        <v>POWGEN - REN</v>
      </c>
      <c r="C1209" s="39" t="s">
        <v>298</v>
      </c>
      <c r="D1209" s="39" t="s">
        <v>258</v>
      </c>
      <c r="E1209" s="39" t="str">
        <f>INDEX('R0. Region mapping'!$C$9:$C$24,MATCH($D1209,'R0. Region mapping'!$A$9:$A$24,0))</f>
        <v>AFR</v>
      </c>
      <c r="F1209" s="39">
        <v>26.010497847680501</v>
      </c>
      <c r="G1209" s="39">
        <v>26.010497847680501</v>
      </c>
      <c r="H1209" s="39">
        <v>26.010497847680501</v>
      </c>
      <c r="I1209" s="39">
        <v>40.491011432265303</v>
      </c>
      <c r="J1209" s="39">
        <v>68.095865893347892</v>
      </c>
      <c r="K1209" s="39">
        <v>179.24801056911755</v>
      </c>
      <c r="L1209" s="39">
        <v>301.90286409380002</v>
      </c>
      <c r="M1209" s="39">
        <v>333.52309384957528</v>
      </c>
      <c r="N1209" s="39">
        <v>349.34375727094135</v>
      </c>
      <c r="O1209" s="39">
        <v>390.9320442084487</v>
      </c>
      <c r="P1209" s="39">
        <v>451.65762444534681</v>
      </c>
      <c r="Q1209" s="39">
        <v>508.57888099182861</v>
      </c>
    </row>
    <row r="1210" spans="1:17" x14ac:dyDescent="0.3">
      <c r="A1210" s="39" t="s">
        <v>270</v>
      </c>
      <c r="B1210" s="39" t="str">
        <f>INDEX('R0.1 Generation process mapping'!$B$9:$B$21,MATCH($C1210,'R0.1 Generation process mapping'!$A$9:$A$21,0))</f>
        <v>POWGEN - REN</v>
      </c>
      <c r="C1210" s="39" t="s">
        <v>298</v>
      </c>
      <c r="D1210" s="39" t="s">
        <v>261</v>
      </c>
      <c r="E1210" s="39" t="str">
        <f>INDEX('R0. Region mapping'!$C$9:$C$24,MATCH($D1210,'R0. Region mapping'!$A$9:$A$24,0))</f>
        <v>AUS</v>
      </c>
      <c r="F1210" s="39">
        <v>15.8474518958036</v>
      </c>
      <c r="G1210" s="39">
        <v>15.8474518958036</v>
      </c>
      <c r="H1210" s="39">
        <v>15.85490322735888</v>
      </c>
      <c r="I1210" s="39">
        <v>16.512473103344888</v>
      </c>
      <c r="J1210" s="39">
        <v>16.819642053116581</v>
      </c>
      <c r="K1210" s="39">
        <v>17.024421352964371</v>
      </c>
      <c r="L1210" s="39">
        <v>17.126811002888267</v>
      </c>
      <c r="M1210" s="39">
        <v>17.126811002888267</v>
      </c>
      <c r="N1210" s="39">
        <v>17.126811002888267</v>
      </c>
      <c r="O1210" s="39">
        <v>17.126811002888267</v>
      </c>
      <c r="P1210" s="39">
        <v>17.126811002888267</v>
      </c>
      <c r="Q1210" s="39">
        <v>17.126811002888267</v>
      </c>
    </row>
    <row r="1211" spans="1:17" x14ac:dyDescent="0.3">
      <c r="A1211" s="39" t="s">
        <v>270</v>
      </c>
      <c r="B1211" s="39" t="str">
        <f>INDEX('R0.1 Generation process mapping'!$B$9:$B$21,MATCH($C1211,'R0.1 Generation process mapping'!$A$9:$A$21,0))</f>
        <v>POWGEN - REN</v>
      </c>
      <c r="C1211" s="39" t="s">
        <v>298</v>
      </c>
      <c r="D1211" s="39" t="s">
        <v>341</v>
      </c>
      <c r="E1211" s="39" t="str">
        <f>INDEX('R0. Region mapping'!$C$9:$C$24,MATCH($D1211,'R0. Region mapping'!$A$9:$A$24,0))</f>
        <v>NAM</v>
      </c>
      <c r="F1211" s="39">
        <v>65.0328344737121</v>
      </c>
      <c r="G1211" s="39">
        <v>65.0328344737121</v>
      </c>
      <c r="H1211" s="39">
        <v>65.198859542057619</v>
      </c>
      <c r="I1211" s="39">
        <v>74.680129434808663</v>
      </c>
      <c r="J1211" s="39">
        <v>81.386427048594769</v>
      </c>
      <c r="K1211" s="39">
        <v>97.532655230677705</v>
      </c>
      <c r="L1211" s="39">
        <v>100.81553578813143</v>
      </c>
      <c r="M1211" s="39">
        <v>101.17859324477044</v>
      </c>
      <c r="N1211" s="39">
        <v>101.57607736887687</v>
      </c>
      <c r="O1211" s="39">
        <v>102.01312860677211</v>
      </c>
      <c r="P1211" s="39">
        <v>102.49596440937951</v>
      </c>
      <c r="Q1211" s="39">
        <v>103.03217688476963</v>
      </c>
    </row>
    <row r="1212" spans="1:17" x14ac:dyDescent="0.3">
      <c r="A1212" s="39" t="s">
        <v>270</v>
      </c>
      <c r="B1212" s="39" t="str">
        <f>INDEX('R0.1 Generation process mapping'!$B$9:$B$21,MATCH($C1212,'R0.1 Generation process mapping'!$A$9:$A$21,0))</f>
        <v>POWGEN - REN</v>
      </c>
      <c r="C1212" s="39" t="s">
        <v>298</v>
      </c>
      <c r="D1212" s="39" t="s">
        <v>343</v>
      </c>
      <c r="E1212" s="39" t="str">
        <f>INDEX('R0. Region mapping'!$C$9:$C$24,MATCH($D1212,'R0. Region mapping'!$A$9:$A$24,0))</f>
        <v>ASI</v>
      </c>
      <c r="F1212" s="39">
        <v>113.303938356164</v>
      </c>
      <c r="G1212" s="39">
        <v>113.303938356164</v>
      </c>
      <c r="H1212" s="39">
        <v>114.20524655433712</v>
      </c>
      <c r="I1212" s="39">
        <v>203.18678075515999</v>
      </c>
      <c r="J1212" s="39">
        <v>249.2941730403962</v>
      </c>
      <c r="K1212" s="39">
        <v>297.33718316910972</v>
      </c>
      <c r="L1212" s="39">
        <v>346.26276027653029</v>
      </c>
      <c r="M1212" s="39">
        <v>467.34610041785891</v>
      </c>
      <c r="N1212" s="39">
        <v>500.97045541984301</v>
      </c>
      <c r="O1212" s="39">
        <v>555.46260631205121</v>
      </c>
      <c r="P1212" s="39">
        <v>703.19828711307423</v>
      </c>
      <c r="Q1212" s="39">
        <v>853.13035268562851</v>
      </c>
    </row>
    <row r="1213" spans="1:17" x14ac:dyDescent="0.3">
      <c r="A1213" s="39" t="s">
        <v>270</v>
      </c>
      <c r="B1213" s="39" t="str">
        <f>INDEX('R0.1 Generation process mapping'!$B$9:$B$21,MATCH($C1213,'R0.1 Generation process mapping'!$A$9:$A$21,0))</f>
        <v>POWGEN - REN</v>
      </c>
      <c r="C1213" s="39" t="s">
        <v>298</v>
      </c>
      <c r="D1213" s="39" t="s">
        <v>345</v>
      </c>
      <c r="E1213" s="39" t="str">
        <f>INDEX('R0. Region mapping'!$C$9:$C$24,MATCH($D1213,'R0. Region mapping'!$A$9:$A$24,0))</f>
        <v>LAM</v>
      </c>
      <c r="F1213" s="39">
        <v>128.552732041007</v>
      </c>
      <c r="G1213" s="39">
        <v>128.552732041007</v>
      </c>
      <c r="H1213" s="39">
        <v>130.7870037629724</v>
      </c>
      <c r="I1213" s="39">
        <v>200.68307519263072</v>
      </c>
      <c r="J1213" s="39">
        <v>221.24711234612872</v>
      </c>
      <c r="K1213" s="39">
        <v>252.62148492725061</v>
      </c>
      <c r="L1213" s="39">
        <v>358.1957058485437</v>
      </c>
      <c r="M1213" s="39">
        <v>523.14703425270341</v>
      </c>
      <c r="N1213" s="39">
        <v>559.61319149387259</v>
      </c>
      <c r="O1213" s="39">
        <v>562.33770374579717</v>
      </c>
      <c r="P1213" s="39">
        <v>571.08206880128284</v>
      </c>
      <c r="Q1213" s="39">
        <v>571.08206880128284</v>
      </c>
    </row>
    <row r="1214" spans="1:17" x14ac:dyDescent="0.3">
      <c r="A1214" s="39" t="s">
        <v>270</v>
      </c>
      <c r="B1214" s="39" t="str">
        <f>INDEX('R0.1 Generation process mapping'!$B$9:$B$21,MATCH($C1214,'R0.1 Generation process mapping'!$A$9:$A$21,0))</f>
        <v>POWGEN - REN</v>
      </c>
      <c r="C1214" s="39" t="s">
        <v>298</v>
      </c>
      <c r="D1214" s="39" t="s">
        <v>347</v>
      </c>
      <c r="E1214" s="39" t="str">
        <f>INDEX('R0. Region mapping'!$C$9:$C$24,MATCH($D1214,'R0. Region mapping'!$A$9:$A$24,0))</f>
        <v>EUR</v>
      </c>
      <c r="F1214" s="39">
        <v>23.233964145063801</v>
      </c>
      <c r="G1214" s="39">
        <v>23.233964145063801</v>
      </c>
      <c r="H1214" s="39">
        <v>23.290406496883527</v>
      </c>
      <c r="I1214" s="39">
        <v>30.711529252657737</v>
      </c>
      <c r="J1214" s="39">
        <v>32.009373024949959</v>
      </c>
      <c r="K1214" s="39">
        <v>42.730780631775389</v>
      </c>
      <c r="L1214" s="39">
        <v>50.43365488623904</v>
      </c>
      <c r="M1214" s="39">
        <v>53.240784940512725</v>
      </c>
      <c r="N1214" s="39">
        <v>53.411160613698385</v>
      </c>
      <c r="O1214" s="39">
        <v>56.466002947414246</v>
      </c>
      <c r="P1214" s="39">
        <v>60.661336308811002</v>
      </c>
      <c r="Q1214" s="39">
        <v>62.478528543179024</v>
      </c>
    </row>
    <row r="1215" spans="1:17" x14ac:dyDescent="0.3">
      <c r="A1215" s="39" t="s">
        <v>270</v>
      </c>
      <c r="B1215" s="39" t="str">
        <f>INDEX('R0.1 Generation process mapping'!$B$9:$B$21,MATCH($C1215,'R0.1 Generation process mapping'!$A$9:$A$21,0))</f>
        <v>POWGEN - REN</v>
      </c>
      <c r="C1215" s="39" t="s">
        <v>298</v>
      </c>
      <c r="D1215" s="39" t="s">
        <v>349</v>
      </c>
      <c r="E1215" s="39" t="str">
        <f>INDEX('R0. Region mapping'!$C$9:$C$24,MATCH($D1215,'R0. Region mapping'!$A$9:$A$24,0))</f>
        <v>ASI</v>
      </c>
      <c r="F1215" s="39">
        <v>70.484254749868597</v>
      </c>
      <c r="G1215" s="39">
        <v>70.484254749868597</v>
      </c>
      <c r="H1215" s="39">
        <v>70.484254749868597</v>
      </c>
      <c r="I1215" s="39">
        <v>72.981129910002394</v>
      </c>
      <c r="J1215" s="39">
        <v>109.4629488745682</v>
      </c>
      <c r="K1215" s="39">
        <v>256.76980570961581</v>
      </c>
      <c r="L1215" s="39">
        <v>321.19911893354106</v>
      </c>
      <c r="M1215" s="39">
        <v>324.78414426844211</v>
      </c>
      <c r="N1215" s="39">
        <v>324.78414426844211</v>
      </c>
      <c r="O1215" s="39">
        <v>324.78414426844211</v>
      </c>
      <c r="P1215" s="39">
        <v>373.08583932908277</v>
      </c>
      <c r="Q1215" s="39">
        <v>382.53360128612474</v>
      </c>
    </row>
    <row r="1216" spans="1:17" x14ac:dyDescent="0.3">
      <c r="A1216" s="39" t="s">
        <v>270</v>
      </c>
      <c r="B1216" s="39" t="str">
        <f>INDEX('R0.1 Generation process mapping'!$B$9:$B$21,MATCH($C1216,'R0.1 Generation process mapping'!$A$9:$A$21,0))</f>
        <v>POWGEN - REN</v>
      </c>
      <c r="C1216" s="39" t="s">
        <v>298</v>
      </c>
      <c r="D1216" s="39" t="s">
        <v>351</v>
      </c>
      <c r="E1216" s="39" t="str">
        <f>INDEX('R0. Region mapping'!$C$9:$C$24,MATCH($D1216,'R0. Region mapping'!$A$9:$A$24,0))</f>
        <v>ASI</v>
      </c>
      <c r="F1216" s="39">
        <v>31.7851376496791</v>
      </c>
      <c r="G1216" s="39">
        <v>31.7851376496791</v>
      </c>
      <c r="H1216" s="39">
        <v>32.060647731763638</v>
      </c>
      <c r="I1216" s="39">
        <v>63.359359606531157</v>
      </c>
      <c r="J1216" s="39">
        <v>69.360209641090833</v>
      </c>
      <c r="K1216" s="39">
        <v>107.72416592813798</v>
      </c>
      <c r="L1216" s="39">
        <v>127.59746749051851</v>
      </c>
      <c r="M1216" s="39">
        <v>179.21627545655593</v>
      </c>
      <c r="N1216" s="39">
        <v>181.82300514226182</v>
      </c>
      <c r="O1216" s="39">
        <v>184.42973482796774</v>
      </c>
      <c r="P1216" s="39">
        <v>243.83664314830472</v>
      </c>
      <c r="Q1216" s="39">
        <v>272.71285056807693</v>
      </c>
    </row>
    <row r="1217" spans="1:17" x14ac:dyDescent="0.3">
      <c r="A1217" s="39" t="s">
        <v>270</v>
      </c>
      <c r="B1217" s="39" t="str">
        <f>INDEX('R0.1 Generation process mapping'!$B$9:$B$21,MATCH($C1217,'R0.1 Generation process mapping'!$A$9:$A$21,0))</f>
        <v>POWGEN - REN</v>
      </c>
      <c r="C1217" s="39" t="s">
        <v>298</v>
      </c>
      <c r="D1217" s="39" t="s">
        <v>353</v>
      </c>
      <c r="E1217" s="39" t="str">
        <f>INDEX('R0. Region mapping'!$C$9:$C$24,MATCH($D1217,'R0. Region mapping'!$A$9:$A$24,0))</f>
        <v>ASI</v>
      </c>
      <c r="F1217" s="39">
        <v>16.082619712378602</v>
      </c>
      <c r="G1217" s="39">
        <v>16.082619712378602</v>
      </c>
      <c r="H1217" s="39">
        <v>16.125618071759121</v>
      </c>
      <c r="I1217" s="39">
        <v>17.750470328946225</v>
      </c>
      <c r="J1217" s="39">
        <v>18.399682926877997</v>
      </c>
      <c r="K1217" s="39">
        <v>19.560056835866572</v>
      </c>
      <c r="L1217" s="39">
        <v>21.079280459161506</v>
      </c>
      <c r="M1217" s="39">
        <v>22.178185267161727</v>
      </c>
      <c r="N1217" s="39">
        <v>22.741883472034136</v>
      </c>
      <c r="O1217" s="39">
        <v>23.731104088594325</v>
      </c>
      <c r="P1217" s="39">
        <v>25.697207213712218</v>
      </c>
      <c r="Q1217" s="39">
        <v>26.041526269818657</v>
      </c>
    </row>
    <row r="1218" spans="1:17" x14ac:dyDescent="0.3">
      <c r="A1218" s="39" t="s">
        <v>270</v>
      </c>
      <c r="B1218" s="39" t="str">
        <f>INDEX('R0.1 Generation process mapping'!$B$9:$B$21,MATCH($C1218,'R0.1 Generation process mapping'!$A$9:$A$21,0))</f>
        <v>POWGEN - REN</v>
      </c>
      <c r="C1218" s="39" t="s">
        <v>298</v>
      </c>
      <c r="D1218" s="39" t="s">
        <v>355</v>
      </c>
      <c r="E1218" s="39" t="str">
        <f>INDEX('R0. Region mapping'!$C$9:$C$24,MATCH($D1218,'R0. Region mapping'!$A$9:$A$24,0))</f>
        <v>AFR</v>
      </c>
      <c r="F1218" s="39">
        <v>22.4557537336844</v>
      </c>
      <c r="G1218" s="39">
        <v>22.4557537336844</v>
      </c>
      <c r="H1218" s="39">
        <v>22.632820952108439</v>
      </c>
      <c r="I1218" s="39">
        <v>29.949002791713568</v>
      </c>
      <c r="J1218" s="39">
        <v>32.331162409946742</v>
      </c>
      <c r="K1218" s="39">
        <v>56.801793876299811</v>
      </c>
      <c r="L1218" s="39">
        <v>65.267627277392862</v>
      </c>
      <c r="M1218" s="39">
        <v>66.085604259421757</v>
      </c>
      <c r="N1218" s="39">
        <v>66.903581241450638</v>
      </c>
      <c r="O1218" s="39">
        <v>67.947550184007127</v>
      </c>
      <c r="P1218" s="39">
        <v>84.212887551360197</v>
      </c>
      <c r="Q1218" s="39">
        <v>85.030864533389092</v>
      </c>
    </row>
    <row r="1219" spans="1:17" x14ac:dyDescent="0.3">
      <c r="A1219" s="39" t="s">
        <v>270</v>
      </c>
      <c r="B1219" s="39" t="str">
        <f>INDEX('R0.1 Generation process mapping'!$B$9:$B$21,MATCH($C1219,'R0.1 Generation process mapping'!$A$9:$A$21,0))</f>
        <v>POWGEN - REN</v>
      </c>
      <c r="C1219" s="39" t="s">
        <v>298</v>
      </c>
      <c r="D1219" s="39" t="s">
        <v>357</v>
      </c>
      <c r="E1219" s="39" t="str">
        <f>INDEX('R0. Region mapping'!$C$9:$C$24,MATCH($D1219,'R0. Region mapping'!$A$9:$A$24,0))</f>
        <v>LAM</v>
      </c>
      <c r="F1219" s="39">
        <v>8.5625459168226694</v>
      </c>
      <c r="G1219" s="39">
        <v>8.5625459168226694</v>
      </c>
      <c r="H1219" s="39">
        <v>8.574809190961556</v>
      </c>
      <c r="I1219" s="39">
        <v>9.1045745022360496</v>
      </c>
      <c r="J1219" s="39">
        <v>9.3920580598096226</v>
      </c>
      <c r="K1219" s="39">
        <v>9.6348370203469464</v>
      </c>
      <c r="L1219" s="39">
        <v>10.013828498287753</v>
      </c>
      <c r="M1219" s="39">
        <v>10.013828498287753</v>
      </c>
      <c r="N1219" s="39">
        <v>10.013828498287753</v>
      </c>
      <c r="O1219" s="39">
        <v>10.013828498287753</v>
      </c>
      <c r="P1219" s="39">
        <v>10.013828498287753</v>
      </c>
      <c r="Q1219" s="39">
        <v>10.013828498287753</v>
      </c>
    </row>
    <row r="1220" spans="1:17" x14ac:dyDescent="0.3">
      <c r="A1220" s="39" t="s">
        <v>270</v>
      </c>
      <c r="B1220" s="39" t="str">
        <f>INDEX('R0.1 Generation process mapping'!$B$9:$B$21,MATCH($C1220,'R0.1 Generation process mapping'!$A$9:$A$21,0))</f>
        <v>POWGEN - REN</v>
      </c>
      <c r="C1220" s="39" t="s">
        <v>298</v>
      </c>
      <c r="D1220" s="39" t="s">
        <v>359</v>
      </c>
      <c r="E1220" s="39" t="str">
        <f>INDEX('R0. Region mapping'!$C$9:$C$24,MATCH($D1220,'R0. Region mapping'!$A$9:$A$24,0))</f>
        <v>ASI</v>
      </c>
      <c r="F1220" s="39">
        <v>34.404832192626401</v>
      </c>
      <c r="G1220" s="39">
        <v>34.404832192626401</v>
      </c>
      <c r="H1220" s="39">
        <v>34.979142398716419</v>
      </c>
      <c r="I1220" s="39">
        <v>63.857613981738027</v>
      </c>
      <c r="J1220" s="39">
        <v>85.885815791486863</v>
      </c>
      <c r="K1220" s="39">
        <v>119.8301805163523</v>
      </c>
      <c r="L1220" s="39">
        <v>140.60614090580961</v>
      </c>
      <c r="M1220" s="39">
        <v>144.5815656167498</v>
      </c>
      <c r="N1220" s="39">
        <v>144.5815656167498</v>
      </c>
      <c r="O1220" s="39">
        <v>166.14900747324631</v>
      </c>
      <c r="P1220" s="39">
        <v>268.73585587193679</v>
      </c>
      <c r="Q1220" s="39">
        <v>272.71128058287695</v>
      </c>
    </row>
    <row r="1221" spans="1:17" x14ac:dyDescent="0.3">
      <c r="A1221" s="39" t="s">
        <v>270</v>
      </c>
      <c r="B1221" s="39" t="str">
        <f>INDEX('R0.1 Generation process mapping'!$B$9:$B$21,MATCH($C1221,'R0.1 Generation process mapping'!$A$9:$A$21,0))</f>
        <v>POWGEN - REN</v>
      </c>
      <c r="C1221" s="39" t="s">
        <v>298</v>
      </c>
      <c r="D1221" s="39" t="s">
        <v>361</v>
      </c>
      <c r="E1221" s="39" t="str">
        <f>INDEX('R0. Region mapping'!$C$9:$C$24,MATCH($D1221,'R0. Region mapping'!$A$9:$A$24,0))</f>
        <v>ASI</v>
      </c>
      <c r="F1221" s="39">
        <v>1.3091885768261999</v>
      </c>
      <c r="G1221" s="39">
        <v>1.3091885768261999</v>
      </c>
      <c r="H1221" s="39">
        <v>1.3202005113323549</v>
      </c>
      <c r="I1221" s="39">
        <v>1.515596224560452</v>
      </c>
      <c r="J1221" s="39">
        <v>2.2127110820407419</v>
      </c>
      <c r="K1221" s="39">
        <v>7.4733881789853003</v>
      </c>
      <c r="L1221" s="39">
        <v>8.6098670255201508</v>
      </c>
      <c r="M1221" s="39">
        <v>8.6886487150977789</v>
      </c>
      <c r="N1221" s="39">
        <v>8.8220258413227768</v>
      </c>
      <c r="O1221" s="39">
        <v>11.67482446023954</v>
      </c>
      <c r="P1221" s="39">
        <v>13.1100928189573</v>
      </c>
      <c r="Q1221" s="39">
        <v>13.68182793689806</v>
      </c>
    </row>
    <row r="1222" spans="1:17" x14ac:dyDescent="0.3">
      <c r="A1222" s="39" t="s">
        <v>270</v>
      </c>
      <c r="B1222" s="39" t="str">
        <f>INDEX('R0.1 Generation process mapping'!$B$9:$B$21,MATCH($C1222,'R0.1 Generation process mapping'!$A$9:$A$21,0))</f>
        <v>POWGEN - REN</v>
      </c>
      <c r="C1222" s="39" t="s">
        <v>298</v>
      </c>
      <c r="D1222" s="39" t="s">
        <v>363</v>
      </c>
      <c r="E1222" s="39" t="str">
        <f>INDEX('R0. Region mapping'!$C$9:$C$24,MATCH($D1222,'R0. Region mapping'!$A$9:$A$24,0))</f>
        <v>NAM</v>
      </c>
      <c r="F1222" s="39">
        <v>77.951632792036406</v>
      </c>
      <c r="G1222" s="39">
        <v>77.951632792036406</v>
      </c>
      <c r="H1222" s="39">
        <v>77.951632792036406</v>
      </c>
      <c r="I1222" s="39">
        <v>85.712203701817543</v>
      </c>
      <c r="J1222" s="39">
        <v>96.975273628996305</v>
      </c>
      <c r="K1222" s="39">
        <v>154.5429608727845</v>
      </c>
      <c r="L1222" s="39">
        <v>284.11446287350611</v>
      </c>
      <c r="M1222" s="39">
        <v>359.20732807004737</v>
      </c>
      <c r="N1222" s="39">
        <v>436.93665916149666</v>
      </c>
      <c r="O1222" s="39">
        <v>440.28940182485218</v>
      </c>
      <c r="P1222" s="39">
        <v>578.13085212076669</v>
      </c>
      <c r="Q1222" s="39">
        <v>618.97396223731516</v>
      </c>
    </row>
    <row r="1223" spans="1:17" x14ac:dyDescent="0.3">
      <c r="A1223" s="39" t="s">
        <v>270</v>
      </c>
      <c r="B1223" s="39" t="str">
        <f>INDEX('R0.1 Generation process mapping'!$B$9:$B$21,MATCH($C1223,'R0.1 Generation process mapping'!$A$9:$A$21,0))</f>
        <v>POWGEN - REN</v>
      </c>
      <c r="C1223" s="39" t="s">
        <v>298</v>
      </c>
      <c r="D1223" s="39" t="s">
        <v>365</v>
      </c>
      <c r="E1223" s="39" t="str">
        <f>INDEX('R0. Region mapping'!$C$9:$C$24,MATCH($D1223,'R0. Region mapping'!$A$9:$A$24,0))</f>
        <v>EUR</v>
      </c>
      <c r="F1223" s="39">
        <v>103.223597460593</v>
      </c>
      <c r="G1223" s="39">
        <v>103.223597460593</v>
      </c>
      <c r="H1223" s="39">
        <v>103.223597460593</v>
      </c>
      <c r="I1223" s="39">
        <v>109.93466454710402</v>
      </c>
      <c r="J1223" s="39">
        <v>114.85474337194249</v>
      </c>
      <c r="K1223" s="39">
        <v>143.58113645532052</v>
      </c>
      <c r="L1223" s="39">
        <v>209.43163106977335</v>
      </c>
      <c r="M1223" s="39">
        <v>212.02702946154244</v>
      </c>
      <c r="N1223" s="39">
        <v>212.02702946154244</v>
      </c>
      <c r="O1223" s="39">
        <v>212.73693159318117</v>
      </c>
      <c r="P1223" s="39">
        <v>220.35222554407056</v>
      </c>
      <c r="Q1223" s="39">
        <v>243.46905582713205</v>
      </c>
    </row>
    <row r="1224" spans="1:17" x14ac:dyDescent="0.3">
      <c r="A1224" s="39" t="s">
        <v>270</v>
      </c>
      <c r="B1224" s="39" t="str">
        <f>INDEX('R0.1 Generation process mapping'!$B$9:$B$21,MATCH($C1224,'R0.1 Generation process mapping'!$A$9:$A$21,0))</f>
        <v/>
      </c>
      <c r="C1224" s="39" t="s">
        <v>374</v>
      </c>
      <c r="D1224" s="39" t="s">
        <v>258</v>
      </c>
      <c r="E1224" s="39" t="str">
        <f>INDEX('R0. Region mapping'!$C$9:$C$24,MATCH($D1224,'R0. Region mapping'!$A$9:$A$24,0))</f>
        <v>AFR</v>
      </c>
      <c r="F1224" s="39">
        <v>1.5624442736356601</v>
      </c>
      <c r="G1224" s="39">
        <v>1.5614665641814001</v>
      </c>
      <c r="H1224" s="39">
        <v>2.5011837270890798</v>
      </c>
      <c r="I1224" s="39">
        <v>8.2631775655389781</v>
      </c>
      <c r="J1224" s="39">
        <v>8.073678609042183</v>
      </c>
      <c r="K1224" s="39">
        <v>15.103968161216937</v>
      </c>
      <c r="L1224" s="39">
        <v>34.683874211436937</v>
      </c>
      <c r="M1224" s="39">
        <v>51.737305831926278</v>
      </c>
      <c r="N1224" s="39">
        <v>61.473236631691613</v>
      </c>
      <c r="O1224" s="39">
        <v>72.121290271460538</v>
      </c>
      <c r="P1224" s="39">
        <v>80.185928505493379</v>
      </c>
      <c r="Q1224" s="39">
        <v>85.691399998248215</v>
      </c>
    </row>
    <row r="1225" spans="1:17" x14ac:dyDescent="0.3">
      <c r="A1225" s="39" t="s">
        <v>270</v>
      </c>
      <c r="B1225" s="39" t="str">
        <f>INDEX('R0.1 Generation process mapping'!$B$9:$B$21,MATCH($C1225,'R0.1 Generation process mapping'!$A$9:$A$21,0))</f>
        <v/>
      </c>
      <c r="C1225" s="39" t="s">
        <v>374</v>
      </c>
      <c r="D1225" s="39" t="s">
        <v>261</v>
      </c>
      <c r="E1225" s="39" t="str">
        <f>INDEX('R0. Region mapping'!$C$9:$C$24,MATCH($D1225,'R0. Region mapping'!$A$9:$A$24,0))</f>
        <v>AUS</v>
      </c>
      <c r="H1225" s="39">
        <v>0.41957039636557802</v>
      </c>
      <c r="I1225" s="39">
        <v>2.8538812785388101</v>
      </c>
      <c r="J1225" s="39">
        <v>2.8538812785388101</v>
      </c>
      <c r="K1225" s="39">
        <v>4.3125317097919798</v>
      </c>
      <c r="L1225" s="39">
        <v>6.5359477124182996</v>
      </c>
      <c r="M1225" s="39">
        <v>9.7087921926761602</v>
      </c>
      <c r="N1225" s="39">
        <v>11.542364282090301</v>
      </c>
      <c r="O1225" s="39">
        <v>13.5195630763721</v>
      </c>
      <c r="P1225" s="39">
        <v>15.0397678097114</v>
      </c>
      <c r="Q1225" s="39">
        <v>16.060076998836099</v>
      </c>
    </row>
    <row r="1226" spans="1:17" x14ac:dyDescent="0.3">
      <c r="A1226" s="39" t="s">
        <v>270</v>
      </c>
      <c r="B1226" s="39" t="str">
        <f>INDEX('R0.1 Generation process mapping'!$B$9:$B$21,MATCH($C1226,'R0.1 Generation process mapping'!$A$9:$A$21,0))</f>
        <v/>
      </c>
      <c r="C1226" s="39" t="s">
        <v>374</v>
      </c>
      <c r="D1226" s="39" t="s">
        <v>341</v>
      </c>
      <c r="E1226" s="39" t="str">
        <f>INDEX('R0. Region mapping'!$C$9:$C$24,MATCH($D1226,'R0. Region mapping'!$A$9:$A$24,0))</f>
        <v>NAM</v>
      </c>
      <c r="F1226" s="39">
        <v>13.425599091425299</v>
      </c>
      <c r="G1226" s="39">
        <v>13.4273594548552</v>
      </c>
      <c r="H1226" s="39">
        <v>13.803340461525419</v>
      </c>
      <c r="I1226" s="39">
        <v>18.56780122676011</v>
      </c>
      <c r="J1226" s="39">
        <v>16.939495461813081</v>
      </c>
      <c r="K1226" s="39">
        <v>15.311189696866041</v>
      </c>
      <c r="L1226" s="39">
        <v>12.70117425660951</v>
      </c>
      <c r="M1226" s="39">
        <v>10.27075948424463</v>
      </c>
      <c r="N1226" s="39">
        <v>10.024295480744026</v>
      </c>
      <c r="O1226" s="39">
        <v>9.7778314772434189</v>
      </c>
      <c r="P1226" s="39">
        <v>9.6301605105784329</v>
      </c>
      <c r="Q1226" s="39">
        <v>9.390513573016797</v>
      </c>
    </row>
    <row r="1227" spans="1:17" x14ac:dyDescent="0.3">
      <c r="A1227" s="39" t="s">
        <v>270</v>
      </c>
      <c r="B1227" s="39" t="str">
        <f>INDEX('R0.1 Generation process mapping'!$B$9:$B$21,MATCH($C1227,'R0.1 Generation process mapping'!$A$9:$A$21,0))</f>
        <v/>
      </c>
      <c r="C1227" s="39" t="s">
        <v>374</v>
      </c>
      <c r="D1227" s="39" t="s">
        <v>343</v>
      </c>
      <c r="E1227" s="39" t="str">
        <f>INDEX('R0. Region mapping'!$C$9:$C$24,MATCH($D1227,'R0. Region mapping'!$A$9:$A$24,0))</f>
        <v>ASI</v>
      </c>
      <c r="F1227" s="39">
        <v>7.1901060000000001</v>
      </c>
      <c r="G1227" s="39">
        <v>7.1900636000000002</v>
      </c>
      <c r="H1227" s="39">
        <v>18.685396727183601</v>
      </c>
      <c r="I1227" s="39">
        <v>86.771362544008426</v>
      </c>
      <c r="J1227" s="39">
        <v>85.899320188903559</v>
      </c>
      <c r="K1227" s="39">
        <v>85.027277833798706</v>
      </c>
      <c r="L1227" s="39">
        <v>140.00660028890343</v>
      </c>
      <c r="M1227" s="39">
        <v>159.99012207273276</v>
      </c>
      <c r="N1227" s="39">
        <v>206.04468871286207</v>
      </c>
      <c r="O1227" s="39">
        <v>210.09310738390937</v>
      </c>
      <c r="P1227" s="39">
        <v>212.73323823450167</v>
      </c>
      <c r="Q1227" s="39">
        <v>213.63119580786798</v>
      </c>
    </row>
    <row r="1228" spans="1:17" x14ac:dyDescent="0.3">
      <c r="A1228" s="39" t="s">
        <v>270</v>
      </c>
      <c r="B1228" s="39" t="str">
        <f>INDEX('R0.1 Generation process mapping'!$B$9:$B$21,MATCH($C1228,'R0.1 Generation process mapping'!$A$9:$A$21,0))</f>
        <v/>
      </c>
      <c r="C1228" s="39" t="s">
        <v>374</v>
      </c>
      <c r="D1228" s="39" t="s">
        <v>345</v>
      </c>
      <c r="E1228" s="39" t="str">
        <f>INDEX('R0. Region mapping'!$C$9:$C$24,MATCH($D1228,'R0. Region mapping'!$A$9:$A$24,0))</f>
        <v>LAM</v>
      </c>
      <c r="F1228" s="39">
        <v>4.3423897482837504</v>
      </c>
      <c r="G1228" s="39">
        <v>4.34143384897025</v>
      </c>
      <c r="H1228" s="39">
        <v>4.7165167991917398</v>
      </c>
      <c r="I1228" s="39">
        <v>7.7400803818509898</v>
      </c>
      <c r="J1228" s="39">
        <v>7.2134194699149798</v>
      </c>
      <c r="K1228" s="39">
        <v>20.027538014143261</v>
      </c>
      <c r="L1228" s="39">
        <v>33.06721394581745</v>
      </c>
      <c r="M1228" s="39">
        <v>50.252752368677349</v>
      </c>
      <c r="N1228" s="39">
        <v>60.243898574985458</v>
      </c>
      <c r="O1228" s="39">
        <v>71.025924299006249</v>
      </c>
      <c r="P1228" s="39">
        <v>79.213342926002568</v>
      </c>
      <c r="Q1228" s="39">
        <v>84.849055939246568</v>
      </c>
    </row>
    <row r="1229" spans="1:17" x14ac:dyDescent="0.3">
      <c r="A1229" s="39" t="s">
        <v>270</v>
      </c>
      <c r="B1229" s="39" t="str">
        <f>INDEX('R0.1 Generation process mapping'!$B$9:$B$21,MATCH($C1229,'R0.1 Generation process mapping'!$A$9:$A$21,0))</f>
        <v/>
      </c>
      <c r="C1229" s="39" t="s">
        <v>374</v>
      </c>
      <c r="D1229" s="39" t="s">
        <v>347</v>
      </c>
      <c r="E1229" s="39" t="str">
        <f>INDEX('R0. Region mapping'!$C$9:$C$24,MATCH($D1229,'R0. Region mapping'!$A$9:$A$24,0))</f>
        <v>EUR</v>
      </c>
      <c r="F1229" s="39">
        <v>9.5282389189929599</v>
      </c>
      <c r="G1229" s="39">
        <v>8.8463870004654002</v>
      </c>
      <c r="H1229" s="39">
        <v>7.830122065354324</v>
      </c>
      <c r="I1229" s="39">
        <v>9.09654733813246</v>
      </c>
      <c r="J1229" s="39">
        <v>7.9409276703667198</v>
      </c>
      <c r="K1229" s="39">
        <v>7.9901149242587799</v>
      </c>
      <c r="L1229" s="39">
        <v>11.325781177643975</v>
      </c>
      <c r="M1229" s="39">
        <v>11.618982188606733</v>
      </c>
      <c r="N1229" s="39">
        <v>11.444065010289888</v>
      </c>
      <c r="O1229" s="39">
        <v>11.786063759858246</v>
      </c>
      <c r="P1229" s="39">
        <v>11.963082241746003</v>
      </c>
      <c r="Q1229" s="39">
        <v>12.041235182472558</v>
      </c>
    </row>
    <row r="1230" spans="1:17" x14ac:dyDescent="0.3">
      <c r="A1230" s="39" t="s">
        <v>270</v>
      </c>
      <c r="B1230" s="39" t="str">
        <f>INDEX('R0.1 Generation process mapping'!$B$9:$B$21,MATCH($C1230,'R0.1 Generation process mapping'!$A$9:$A$21,0))</f>
        <v/>
      </c>
      <c r="C1230" s="39" t="s">
        <v>374</v>
      </c>
      <c r="D1230" s="39" t="s">
        <v>349</v>
      </c>
      <c r="E1230" s="39" t="str">
        <f>INDEX('R0. Region mapping'!$C$9:$C$24,MATCH($D1230,'R0. Region mapping'!$A$9:$A$24,0))</f>
        <v>ASI</v>
      </c>
      <c r="F1230" s="39">
        <v>42.038156419934801</v>
      </c>
      <c r="G1230" s="39">
        <v>39.0298567908021</v>
      </c>
      <c r="H1230" s="39">
        <v>38.943813362614833</v>
      </c>
      <c r="I1230" s="39">
        <v>70.046129203830503</v>
      </c>
      <c r="J1230" s="39">
        <v>64.947587829237904</v>
      </c>
      <c r="K1230" s="39">
        <v>77.574820173569805</v>
      </c>
      <c r="L1230" s="39">
        <v>82.080238363611898</v>
      </c>
      <c r="M1230" s="39">
        <v>57.862730941402582</v>
      </c>
      <c r="N1230" s="39">
        <v>57.091004312260267</v>
      </c>
      <c r="O1230" s="39">
        <v>44.994911011479353</v>
      </c>
      <c r="P1230" s="39">
        <v>40.139029518180429</v>
      </c>
      <c r="Q1230" s="39">
        <v>36.241902911919908</v>
      </c>
    </row>
    <row r="1231" spans="1:17" x14ac:dyDescent="0.3">
      <c r="A1231" s="39" t="s">
        <v>270</v>
      </c>
      <c r="B1231" s="39" t="str">
        <f>INDEX('R0.1 Generation process mapping'!$B$9:$B$21,MATCH($C1231,'R0.1 Generation process mapping'!$A$9:$A$21,0))</f>
        <v/>
      </c>
      <c r="C1231" s="39" t="s">
        <v>374</v>
      </c>
      <c r="D1231" s="39" t="s">
        <v>351</v>
      </c>
      <c r="E1231" s="39" t="str">
        <f>INDEX('R0. Region mapping'!$C$9:$C$24,MATCH($D1231,'R0. Region mapping'!$A$9:$A$24,0))</f>
        <v>ASI</v>
      </c>
      <c r="F1231" s="39">
        <v>2.83337219061166</v>
      </c>
      <c r="G1231" s="39">
        <v>2.8320233143669999</v>
      </c>
      <c r="H1231" s="39">
        <v>6.1805984762520101</v>
      </c>
      <c r="I1231" s="39">
        <v>26.16729584754551</v>
      </c>
      <c r="J1231" s="39">
        <v>25.82365410457404</v>
      </c>
      <c r="K1231" s="39">
        <v>25.480012361602572</v>
      </c>
      <c r="L1231" s="39">
        <v>51.054806403625506</v>
      </c>
      <c r="M1231" s="39">
        <v>73.262848904080613</v>
      </c>
      <c r="N1231" s="39">
        <v>85.508420875989529</v>
      </c>
      <c r="O1231" s="39">
        <v>99.270467017474957</v>
      </c>
      <c r="P1231" s="39">
        <v>109.62091259788338</v>
      </c>
      <c r="Q1231" s="39">
        <v>116.60265910048759</v>
      </c>
    </row>
    <row r="1232" spans="1:17" x14ac:dyDescent="0.3">
      <c r="A1232" s="39" t="s">
        <v>270</v>
      </c>
      <c r="B1232" s="39" t="str">
        <f>INDEX('R0.1 Generation process mapping'!$B$9:$B$21,MATCH($C1232,'R0.1 Generation process mapping'!$A$9:$A$21,0))</f>
        <v/>
      </c>
      <c r="C1232" s="39" t="s">
        <v>374</v>
      </c>
      <c r="D1232" s="39" t="s">
        <v>353</v>
      </c>
      <c r="E1232" s="39" t="str">
        <f>INDEX('R0. Region mapping'!$C$9:$C$24,MATCH($D1232,'R0. Region mapping'!$A$9:$A$24,0))</f>
        <v>ASI</v>
      </c>
      <c r="F1232" s="39">
        <v>44.861610750477404</v>
      </c>
      <c r="G1232" s="39">
        <v>44.860966450286398</v>
      </c>
      <c r="H1232" s="39">
        <v>43.962789593314383</v>
      </c>
      <c r="I1232" s="39">
        <v>47.4338271399794</v>
      </c>
      <c r="J1232" s="39">
        <v>41.9928468967613</v>
      </c>
      <c r="K1232" s="39">
        <v>47.608323811381993</v>
      </c>
      <c r="L1232" s="39">
        <v>49.097331480953777</v>
      </c>
      <c r="M1232" s="39">
        <v>49.926630497899509</v>
      </c>
      <c r="N1232" s="39">
        <v>64.701533536125837</v>
      </c>
      <c r="O1232" s="39">
        <v>66.742671672998966</v>
      </c>
      <c r="P1232" s="39">
        <v>65.226743795389879</v>
      </c>
      <c r="Q1232" s="39">
        <v>62.964703165221621</v>
      </c>
    </row>
    <row r="1233" spans="1:17" x14ac:dyDescent="0.3">
      <c r="A1233" s="39" t="s">
        <v>270</v>
      </c>
      <c r="B1233" s="39" t="str">
        <f>INDEX('R0.1 Generation process mapping'!$B$9:$B$21,MATCH($C1233,'R0.1 Generation process mapping'!$A$9:$A$21,0))</f>
        <v/>
      </c>
      <c r="C1233" s="39" t="s">
        <v>374</v>
      </c>
      <c r="D1233" s="39" t="s">
        <v>355</v>
      </c>
      <c r="E1233" s="39" t="str">
        <f>INDEX('R0. Region mapping'!$C$9:$C$24,MATCH($D1233,'R0. Region mapping'!$A$9:$A$24,0))</f>
        <v>AFR</v>
      </c>
      <c r="H1233" s="39">
        <v>0.66637651187474101</v>
      </c>
      <c r="I1233" s="39">
        <v>4.5326349717969396</v>
      </c>
      <c r="J1233" s="39">
        <v>4.5326349717969396</v>
      </c>
      <c r="K1233" s="39">
        <v>11.9228817858955</v>
      </c>
      <c r="L1233" s="39">
        <v>25.0992329960904</v>
      </c>
      <c r="M1233" s="39">
        <v>36.540872056585201</v>
      </c>
      <c r="N1233" s="39">
        <v>42.944384755424203</v>
      </c>
      <c r="O1233" s="39">
        <v>50.049243441668899</v>
      </c>
      <c r="P1233" s="39">
        <v>55.419389978213502</v>
      </c>
      <c r="Q1233" s="39">
        <v>59.073477183872001</v>
      </c>
    </row>
    <row r="1234" spans="1:17" x14ac:dyDescent="0.3">
      <c r="A1234" s="39" t="s">
        <v>270</v>
      </c>
      <c r="B1234" s="39" t="str">
        <f>INDEX('R0.1 Generation process mapping'!$B$9:$B$21,MATCH($C1234,'R0.1 Generation process mapping'!$A$9:$A$21,0))</f>
        <v/>
      </c>
      <c r="C1234" s="39" t="s">
        <v>374</v>
      </c>
      <c r="D1234" s="39" t="s">
        <v>357</v>
      </c>
      <c r="E1234" s="39" t="str">
        <f>INDEX('R0. Region mapping'!$C$9:$C$24,MATCH($D1234,'R0. Region mapping'!$A$9:$A$24,0))</f>
        <v>LAM</v>
      </c>
      <c r="F1234" s="39">
        <v>1.8815364916773401</v>
      </c>
      <c r="G1234" s="39">
        <v>1.8809218950063999</v>
      </c>
      <c r="H1234" s="39">
        <v>3.4653452473000801</v>
      </c>
      <c r="I1234" s="39">
        <v>13.02675422093826</v>
      </c>
      <c r="J1234" s="39">
        <v>12.798554593086036</v>
      </c>
      <c r="K1234" s="39">
        <v>14.332700985212311</v>
      </c>
      <c r="L1234" s="39">
        <v>35.886057887270191</v>
      </c>
      <c r="M1234" s="39">
        <v>54.706311615526396</v>
      </c>
      <c r="N1234" s="39">
        <v>65.643884112995011</v>
      </c>
      <c r="O1234" s="39">
        <v>77.443216839669518</v>
      </c>
      <c r="P1234" s="39">
        <v>86.41291695226333</v>
      </c>
      <c r="Q1234" s="39">
        <v>92.577233115234733</v>
      </c>
    </row>
    <row r="1235" spans="1:17" x14ac:dyDescent="0.3">
      <c r="A1235" s="39" t="s">
        <v>270</v>
      </c>
      <c r="B1235" s="39" t="str">
        <f>INDEX('R0.1 Generation process mapping'!$B$9:$B$21,MATCH($C1235,'R0.1 Generation process mapping'!$A$9:$A$21,0))</f>
        <v/>
      </c>
      <c r="C1235" s="39" t="s">
        <v>374</v>
      </c>
      <c r="D1235" s="39" t="s">
        <v>359</v>
      </c>
      <c r="E1235" s="39" t="str">
        <f>INDEX('R0. Region mapping'!$C$9:$C$24,MATCH($D1235,'R0. Region mapping'!$A$9:$A$24,0))</f>
        <v>ASI</v>
      </c>
      <c r="F1235" s="39">
        <v>6.0305785530821998</v>
      </c>
      <c r="G1235" s="39">
        <v>6.0303471318493198</v>
      </c>
      <c r="H1235" s="39">
        <v>10.921132559414151</v>
      </c>
      <c r="I1235" s="39">
        <v>40.465286445844882</v>
      </c>
      <c r="J1235" s="39">
        <v>39.733875820733836</v>
      </c>
      <c r="K1235" s="39">
        <v>67.646124232398193</v>
      </c>
      <c r="L1235" s="39">
        <v>126.81216743411535</v>
      </c>
      <c r="M1235" s="39">
        <v>178.08646225711607</v>
      </c>
      <c r="N1235" s="39">
        <v>177.97575430855483</v>
      </c>
      <c r="O1235" s="39">
        <v>149.22138732321756</v>
      </c>
      <c r="P1235" s="39">
        <v>260.87568211872133</v>
      </c>
      <c r="Q1235" s="39">
        <v>276.62381822861704</v>
      </c>
    </row>
    <row r="1236" spans="1:17" x14ac:dyDescent="0.3">
      <c r="A1236" s="39" t="s">
        <v>270</v>
      </c>
      <c r="B1236" s="39" t="str">
        <f>INDEX('R0.1 Generation process mapping'!$B$9:$B$21,MATCH($C1236,'R0.1 Generation process mapping'!$A$9:$A$21,0))</f>
        <v/>
      </c>
      <c r="C1236" s="39" t="s">
        <v>374</v>
      </c>
      <c r="D1236" s="39" t="s">
        <v>361</v>
      </c>
      <c r="E1236" s="39" t="str">
        <f>INDEX('R0. Region mapping'!$C$9:$C$24,MATCH($D1236,'R0. Region mapping'!$A$9:$A$24,0))</f>
        <v>ASI</v>
      </c>
      <c r="F1236" s="39">
        <v>18.4190608077724</v>
      </c>
      <c r="G1236" s="39">
        <v>18.4194364846634</v>
      </c>
      <c r="H1236" s="39">
        <v>19.385603279620639</v>
      </c>
      <c r="I1236" s="39">
        <v>28.550911570141658</v>
      </c>
      <c r="J1236" s="39">
        <v>26.3169805035302</v>
      </c>
      <c r="K1236" s="39">
        <v>30.50472320618983</v>
      </c>
      <c r="L1236" s="39">
        <v>35.20728370811517</v>
      </c>
      <c r="M1236" s="39">
        <v>40.269154045505623</v>
      </c>
      <c r="N1236" s="39">
        <v>42.57227248030847</v>
      </c>
      <c r="O1236" s="39">
        <v>43.433528020790718</v>
      </c>
      <c r="P1236" s="39">
        <v>43.99820374213067</v>
      </c>
      <c r="Q1236" s="39">
        <v>44.215937033530615</v>
      </c>
    </row>
    <row r="1237" spans="1:17" x14ac:dyDescent="0.3">
      <c r="A1237" s="39" t="s">
        <v>270</v>
      </c>
      <c r="B1237" s="39" t="str">
        <f>INDEX('R0.1 Generation process mapping'!$B$9:$B$21,MATCH($C1237,'R0.1 Generation process mapping'!$A$9:$A$21,0))</f>
        <v/>
      </c>
      <c r="C1237" s="39" t="s">
        <v>374</v>
      </c>
      <c r="D1237" s="39" t="s">
        <v>363</v>
      </c>
      <c r="E1237" s="39" t="str">
        <f>INDEX('R0. Region mapping'!$C$9:$C$24,MATCH($D1237,'R0. Region mapping'!$A$9:$A$24,0))</f>
        <v>NAM</v>
      </c>
      <c r="F1237" s="39">
        <v>105.408462570599</v>
      </c>
      <c r="G1237" s="39">
        <v>105.409077542359</v>
      </c>
      <c r="H1237" s="39">
        <v>104.36282116173791</v>
      </c>
      <c r="I1237" s="39">
        <v>118.67589110239049</v>
      </c>
      <c r="J1237" s="39">
        <v>105.8915672067416</v>
      </c>
      <c r="K1237" s="39">
        <v>98.358394778819985</v>
      </c>
      <c r="L1237" s="39">
        <v>134.9697245112057</v>
      </c>
      <c r="M1237" s="39">
        <v>165.97103307638011</v>
      </c>
      <c r="N1237" s="39">
        <v>178.03413469972156</v>
      </c>
      <c r="O1237" s="39">
        <v>195.901993537973</v>
      </c>
      <c r="P1237" s="39">
        <v>152.16515047244644</v>
      </c>
      <c r="Q1237" s="39">
        <v>143.91723489609487</v>
      </c>
    </row>
    <row r="1238" spans="1:17" x14ac:dyDescent="0.3">
      <c r="A1238" s="39" t="s">
        <v>270</v>
      </c>
      <c r="B1238" s="39" t="str">
        <f>INDEX('R0.1 Generation process mapping'!$B$9:$B$21,MATCH($C1238,'R0.1 Generation process mapping'!$A$9:$A$21,0))</f>
        <v/>
      </c>
      <c r="C1238" s="39" t="s">
        <v>374</v>
      </c>
      <c r="D1238" s="39" t="s">
        <v>365</v>
      </c>
      <c r="E1238" s="39" t="str">
        <f>INDEX('R0. Region mapping'!$C$9:$C$24,MATCH($D1238,'R0. Region mapping'!$A$9:$A$24,0))</f>
        <v>EUR</v>
      </c>
      <c r="F1238" s="39">
        <v>137.720006632973</v>
      </c>
      <c r="G1238" s="39">
        <v>127.86460192065699</v>
      </c>
      <c r="H1238" s="39">
        <v>118.1553896311612</v>
      </c>
      <c r="I1238" s="39">
        <v>165.3522656273235</v>
      </c>
      <c r="J1238" s="39">
        <v>148.64907948107259</v>
      </c>
      <c r="K1238" s="39">
        <v>153.2391511268458</v>
      </c>
      <c r="L1238" s="39">
        <v>178.1154818180419</v>
      </c>
      <c r="M1238" s="39">
        <v>192.6973168361599</v>
      </c>
      <c r="N1238" s="39">
        <v>190.16908521195097</v>
      </c>
      <c r="O1238" s="39">
        <v>166.34759579571801</v>
      </c>
      <c r="P1238" s="39">
        <v>160.23033101387605</v>
      </c>
      <c r="Q1238" s="39">
        <v>154.0616363021451</v>
      </c>
    </row>
    <row r="1239" spans="1:17" x14ac:dyDescent="0.3">
      <c r="A1239" s="39" t="s">
        <v>270</v>
      </c>
      <c r="B1239" s="39" t="str">
        <f>INDEX('R0.1 Generation process mapping'!$B$9:$B$21,MATCH($C1239,'R0.1 Generation process mapping'!$A$9:$A$21,0))</f>
        <v/>
      </c>
      <c r="C1239" s="39" t="s">
        <v>300</v>
      </c>
      <c r="D1239" s="39" t="s">
        <v>258</v>
      </c>
      <c r="E1239" s="39" t="str">
        <f>INDEX('R0. Region mapping'!$C$9:$C$24,MATCH($D1239,'R0. Region mapping'!$A$9:$A$24,0))</f>
        <v>AFR</v>
      </c>
      <c r="F1239" s="39">
        <v>29.6489726027397</v>
      </c>
      <c r="G1239" s="39">
        <v>29.658599719671663</v>
      </c>
      <c r="H1239" s="39">
        <v>29.658599719671663</v>
      </c>
      <c r="I1239" s="39">
        <v>29.672724575606107</v>
      </c>
      <c r="J1239" s="39">
        <v>19.780106591094242</v>
      </c>
      <c r="K1239" s="39">
        <v>9.8829908675799008</v>
      </c>
      <c r="M1239" s="39">
        <v>26.672515332902002</v>
      </c>
      <c r="N1239" s="39">
        <v>68.515726871525601</v>
      </c>
      <c r="O1239" s="39">
        <v>114.34470852972299</v>
      </c>
      <c r="P1239" s="39">
        <v>143.77947068763299</v>
      </c>
      <c r="Q1239" s="39">
        <v>182.50351422722201</v>
      </c>
    </row>
    <row r="1240" spans="1:17" x14ac:dyDescent="0.3">
      <c r="A1240" s="39" t="s">
        <v>270</v>
      </c>
      <c r="B1240" s="39" t="str">
        <f>INDEX('R0.1 Generation process mapping'!$B$9:$B$21,MATCH($C1240,'R0.1 Generation process mapping'!$A$9:$A$21,0))</f>
        <v/>
      </c>
      <c r="C1240" s="39" t="s">
        <v>300</v>
      </c>
      <c r="D1240" s="39" t="s">
        <v>261</v>
      </c>
      <c r="E1240" s="39" t="str">
        <f>INDEX('R0. Region mapping'!$C$9:$C$24,MATCH($D1240,'R0. Region mapping'!$A$9:$A$24,0))</f>
        <v>AUS</v>
      </c>
      <c r="F1240" s="39">
        <v>0.64954337899543402</v>
      </c>
      <c r="G1240" s="39">
        <v>0.68669110775291076</v>
      </c>
      <c r="H1240" s="39">
        <v>0.68669110775291076</v>
      </c>
      <c r="I1240" s="39">
        <v>0.68669110775291076</v>
      </c>
      <c r="J1240" s="39">
        <v>0.43302891933028897</v>
      </c>
      <c r="K1240" s="39">
        <v>0.21651445966514499</v>
      </c>
      <c r="M1240" s="39">
        <v>0.31637222031830597</v>
      </c>
      <c r="N1240" s="39">
        <v>0.31637222031830597</v>
      </c>
    </row>
    <row r="1241" spans="1:17" x14ac:dyDescent="0.3">
      <c r="A1241" s="39" t="s">
        <v>270</v>
      </c>
      <c r="B1241" s="39" t="str">
        <f>INDEX('R0.1 Generation process mapping'!$B$9:$B$21,MATCH($C1241,'R0.1 Generation process mapping'!$A$9:$A$21,0))</f>
        <v/>
      </c>
      <c r="C1241" s="39" t="s">
        <v>300</v>
      </c>
      <c r="D1241" s="39" t="s">
        <v>341</v>
      </c>
      <c r="E1241" s="39" t="str">
        <f>INDEX('R0. Region mapping'!$C$9:$C$24,MATCH($D1241,'R0. Region mapping'!$A$9:$A$24,0))</f>
        <v>NAM</v>
      </c>
      <c r="F1241" s="39">
        <v>10.5279680365297</v>
      </c>
      <c r="G1241" s="39">
        <v>10.5279680365297</v>
      </c>
      <c r="H1241" s="39">
        <v>10.5279680365297</v>
      </c>
      <c r="I1241" s="39">
        <v>10.5279680365297</v>
      </c>
      <c r="J1241" s="39">
        <v>7.01864535768647</v>
      </c>
      <c r="K1241" s="39">
        <v>3.5093226788432301</v>
      </c>
    </row>
    <row r="1242" spans="1:17" x14ac:dyDescent="0.3">
      <c r="A1242" s="39" t="s">
        <v>270</v>
      </c>
      <c r="B1242" s="39" t="str">
        <f>INDEX('R0.1 Generation process mapping'!$B$9:$B$21,MATCH($C1242,'R0.1 Generation process mapping'!$A$9:$A$21,0))</f>
        <v/>
      </c>
      <c r="C1242" s="39" t="s">
        <v>300</v>
      </c>
      <c r="D1242" s="39" t="s">
        <v>343</v>
      </c>
      <c r="E1242" s="39" t="str">
        <f>INDEX('R0. Region mapping'!$C$9:$C$24,MATCH($D1242,'R0. Region mapping'!$A$9:$A$24,0))</f>
        <v>ASI</v>
      </c>
      <c r="F1242" s="39">
        <v>6.1676655251141597</v>
      </c>
      <c r="G1242" s="39">
        <v>6.1676655251141597</v>
      </c>
      <c r="H1242" s="39">
        <v>6.1676655251141597</v>
      </c>
      <c r="I1242" s="39">
        <v>6.1676655251141597</v>
      </c>
      <c r="J1242" s="39">
        <v>4.1117770167427699</v>
      </c>
      <c r="K1242" s="39">
        <v>2.0558885083713898</v>
      </c>
    </row>
    <row r="1243" spans="1:17" x14ac:dyDescent="0.3">
      <c r="A1243" s="39" t="s">
        <v>270</v>
      </c>
      <c r="B1243" s="39" t="str">
        <f>INDEX('R0.1 Generation process mapping'!$B$9:$B$21,MATCH($C1243,'R0.1 Generation process mapping'!$A$9:$A$21,0))</f>
        <v/>
      </c>
      <c r="C1243" s="39" t="s">
        <v>300</v>
      </c>
      <c r="D1243" s="39" t="s">
        <v>345</v>
      </c>
      <c r="E1243" s="39" t="str">
        <f>INDEX('R0. Region mapping'!$C$9:$C$24,MATCH($D1243,'R0. Region mapping'!$A$9:$A$24,0))</f>
        <v>LAM</v>
      </c>
      <c r="F1243" s="39">
        <v>45.573059360730603</v>
      </c>
      <c r="G1243" s="39">
        <v>45.618284197017132</v>
      </c>
      <c r="H1243" s="39">
        <v>45.618284197017132</v>
      </c>
      <c r="I1243" s="39">
        <v>45.618284197017132</v>
      </c>
      <c r="J1243" s="39">
        <v>30.3820395738204</v>
      </c>
      <c r="K1243" s="39">
        <v>16.384999861645959</v>
      </c>
      <c r="L1243" s="39">
        <v>7.8851104183220109</v>
      </c>
      <c r="M1243" s="39">
        <v>13.760664488771361</v>
      </c>
      <c r="N1243" s="39">
        <v>5.8755540704493301</v>
      </c>
    </row>
    <row r="1244" spans="1:17" x14ac:dyDescent="0.3">
      <c r="A1244" s="39" t="s">
        <v>270</v>
      </c>
      <c r="B1244" s="39" t="str">
        <f>INDEX('R0.1 Generation process mapping'!$B$9:$B$21,MATCH($C1244,'R0.1 Generation process mapping'!$A$9:$A$21,0))</f>
        <v/>
      </c>
      <c r="C1244" s="39" t="s">
        <v>300</v>
      </c>
      <c r="D1244" s="39" t="s">
        <v>347</v>
      </c>
      <c r="E1244" s="39" t="str">
        <f>INDEX('R0. Region mapping'!$C$9:$C$24,MATCH($D1244,'R0. Region mapping'!$A$9:$A$24,0))</f>
        <v>EUR</v>
      </c>
      <c r="F1244" s="39">
        <v>1.3070776255707801</v>
      </c>
      <c r="G1244" s="39">
        <v>1.3070776255707801</v>
      </c>
      <c r="H1244" s="39">
        <v>1.3070776255707801</v>
      </c>
      <c r="I1244" s="39">
        <v>1.3070776255707801</v>
      </c>
      <c r="J1244" s="39">
        <v>0.87138508371385304</v>
      </c>
      <c r="K1244" s="39">
        <v>0.43569254185692702</v>
      </c>
    </row>
    <row r="1245" spans="1:17" x14ac:dyDescent="0.3">
      <c r="A1245" s="39" t="s">
        <v>270</v>
      </c>
      <c r="B1245" s="39" t="str">
        <f>INDEX('R0.1 Generation process mapping'!$B$9:$B$21,MATCH($C1245,'R0.1 Generation process mapping'!$A$9:$A$21,0))</f>
        <v/>
      </c>
      <c r="C1245" s="39" t="s">
        <v>300</v>
      </c>
      <c r="D1245" s="39" t="s">
        <v>349</v>
      </c>
      <c r="E1245" s="39" t="str">
        <f>INDEX('R0. Region mapping'!$C$9:$C$24,MATCH($D1245,'R0. Region mapping'!$A$9:$A$24,0))</f>
        <v>ASI</v>
      </c>
      <c r="F1245" s="39">
        <v>2.1621004566209998</v>
      </c>
      <c r="G1245" s="39">
        <v>2.1621004566209998</v>
      </c>
      <c r="H1245" s="39">
        <v>2.1621004566209998</v>
      </c>
      <c r="I1245" s="39">
        <v>2.1621004566209998</v>
      </c>
      <c r="J1245" s="39">
        <v>1.441400304414</v>
      </c>
      <c r="K1245" s="39">
        <v>0.72070015220700001</v>
      </c>
    </row>
    <row r="1246" spans="1:17" x14ac:dyDescent="0.3">
      <c r="A1246" s="39" t="s">
        <v>270</v>
      </c>
      <c r="B1246" s="39" t="str">
        <f>INDEX('R0.1 Generation process mapping'!$B$9:$B$21,MATCH($C1246,'R0.1 Generation process mapping'!$A$9:$A$21,0))</f>
        <v/>
      </c>
      <c r="C1246" s="39" t="s">
        <v>300</v>
      </c>
      <c r="D1246" s="39" t="s">
        <v>351</v>
      </c>
      <c r="E1246" s="39" t="str">
        <f>INDEX('R0. Region mapping'!$C$9:$C$24,MATCH($D1246,'R0. Region mapping'!$A$9:$A$24,0))</f>
        <v>ASI</v>
      </c>
      <c r="F1246" s="39">
        <v>10.690068493150701</v>
      </c>
      <c r="G1246" s="39">
        <v>10.690068493150701</v>
      </c>
      <c r="H1246" s="39">
        <v>10.690068493150701</v>
      </c>
      <c r="I1246" s="39">
        <v>10.690068493150701</v>
      </c>
      <c r="J1246" s="39">
        <v>7.1267123287671303</v>
      </c>
      <c r="K1246" s="39">
        <v>3.5633561643835701</v>
      </c>
    </row>
    <row r="1247" spans="1:17" x14ac:dyDescent="0.3">
      <c r="A1247" s="39" t="s">
        <v>270</v>
      </c>
      <c r="B1247" s="39" t="str">
        <f>INDEX('R0.1 Generation process mapping'!$B$9:$B$21,MATCH($C1247,'R0.1 Generation process mapping'!$A$9:$A$21,0))</f>
        <v/>
      </c>
      <c r="C1247" s="39" t="s">
        <v>300</v>
      </c>
      <c r="D1247" s="39" t="s">
        <v>353</v>
      </c>
      <c r="E1247" s="39" t="str">
        <f>INDEX('R0. Region mapping'!$C$9:$C$24,MATCH($D1247,'R0. Region mapping'!$A$9:$A$24,0))</f>
        <v>ASI</v>
      </c>
      <c r="F1247" s="39">
        <v>54.542808219178099</v>
      </c>
      <c r="G1247" s="39">
        <v>54.542808219178099</v>
      </c>
      <c r="H1247" s="39">
        <v>54.542808219178099</v>
      </c>
      <c r="I1247" s="39">
        <v>55.260187554540856</v>
      </c>
      <c r="J1247" s="39">
        <v>37.079251481481457</v>
      </c>
      <c r="K1247" s="39">
        <v>18.89831540842216</v>
      </c>
    </row>
    <row r="1248" spans="1:17" x14ac:dyDescent="0.3">
      <c r="A1248" s="39" t="s">
        <v>270</v>
      </c>
      <c r="B1248" s="39" t="str">
        <f>INDEX('R0.1 Generation process mapping'!$B$9:$B$21,MATCH($C1248,'R0.1 Generation process mapping'!$A$9:$A$21,0))</f>
        <v/>
      </c>
      <c r="C1248" s="39" t="s">
        <v>300</v>
      </c>
      <c r="D1248" s="39" t="s">
        <v>355</v>
      </c>
      <c r="E1248" s="39" t="str">
        <f>INDEX('R0. Region mapping'!$C$9:$C$24,MATCH($D1248,'R0. Region mapping'!$A$9:$A$24,0))</f>
        <v>AFR</v>
      </c>
      <c r="F1248" s="39">
        <v>42.193185809624197</v>
      </c>
      <c r="G1248" s="39">
        <v>72</v>
      </c>
      <c r="H1248" s="39">
        <v>72</v>
      </c>
      <c r="I1248" s="39">
        <v>72</v>
      </c>
      <c r="J1248" s="39">
        <v>28.128790539749499</v>
      </c>
      <c r="K1248" s="39">
        <v>16.10892206475252</v>
      </c>
      <c r="L1248" s="39">
        <v>2.0445267948778199</v>
      </c>
      <c r="M1248" s="39">
        <v>16.309654680068999</v>
      </c>
      <c r="N1248" s="39">
        <v>22.720558637525599</v>
      </c>
      <c r="O1248" s="39">
        <v>6.4109039574565996</v>
      </c>
      <c r="P1248" s="39">
        <v>2.8169480778854799</v>
      </c>
      <c r="Q1248" s="39">
        <v>6.3688869144435802</v>
      </c>
    </row>
    <row r="1249" spans="1:17" x14ac:dyDescent="0.3">
      <c r="A1249" s="39" t="s">
        <v>270</v>
      </c>
      <c r="B1249" s="39" t="str">
        <f>INDEX('R0.1 Generation process mapping'!$B$9:$B$21,MATCH($C1249,'R0.1 Generation process mapping'!$A$9:$A$21,0))</f>
        <v/>
      </c>
      <c r="C1249" s="39" t="s">
        <v>300</v>
      </c>
      <c r="D1249" s="39" t="s">
        <v>357</v>
      </c>
      <c r="E1249" s="39" t="str">
        <f>INDEX('R0. Region mapping'!$C$9:$C$24,MATCH($D1249,'R0. Region mapping'!$A$9:$A$24,0))</f>
        <v>LAM</v>
      </c>
      <c r="F1249" s="39">
        <v>11.6794140030441</v>
      </c>
      <c r="G1249" s="39">
        <v>11.6794140030441</v>
      </c>
      <c r="H1249" s="39">
        <v>11.6794140030441</v>
      </c>
      <c r="I1249" s="39">
        <v>11.6794140030441</v>
      </c>
      <c r="J1249" s="39">
        <v>7.7862760020293997</v>
      </c>
      <c r="K1249" s="39">
        <v>3.8931380010146999</v>
      </c>
    </row>
    <row r="1250" spans="1:17" x14ac:dyDescent="0.3">
      <c r="A1250" s="39" t="s">
        <v>270</v>
      </c>
      <c r="B1250" s="39" t="str">
        <f>INDEX('R0.1 Generation process mapping'!$B$9:$B$21,MATCH($C1250,'R0.1 Generation process mapping'!$A$9:$A$21,0))</f>
        <v/>
      </c>
      <c r="C1250" s="39" t="s">
        <v>300</v>
      </c>
      <c r="D1250" s="39" t="s">
        <v>359</v>
      </c>
      <c r="E1250" s="39" t="str">
        <f>INDEX('R0. Region mapping'!$C$9:$C$24,MATCH($D1250,'R0. Region mapping'!$A$9:$A$24,0))</f>
        <v>ASI</v>
      </c>
      <c r="F1250" s="39">
        <v>25.965981735159801</v>
      </c>
      <c r="G1250" s="39">
        <v>65</v>
      </c>
      <c r="H1250" s="39">
        <v>65</v>
      </c>
      <c r="I1250" s="39">
        <v>65</v>
      </c>
      <c r="J1250" s="39">
        <v>17.310654490106501</v>
      </c>
      <c r="K1250" s="39">
        <v>8.6553272450532699</v>
      </c>
      <c r="M1250" s="39">
        <v>13.552502111417301</v>
      </c>
      <c r="N1250" s="39">
        <v>14.813415321690901</v>
      </c>
      <c r="O1250" s="39">
        <v>18.479481166778498</v>
      </c>
      <c r="P1250" s="39">
        <v>17.218567956504799</v>
      </c>
      <c r="Q1250" s="39">
        <v>27.0842959100844</v>
      </c>
    </row>
    <row r="1251" spans="1:17" x14ac:dyDescent="0.3">
      <c r="A1251" s="39" t="s">
        <v>270</v>
      </c>
      <c r="B1251" s="39" t="str">
        <f>INDEX('R0.1 Generation process mapping'!$B$9:$B$21,MATCH($C1251,'R0.1 Generation process mapping'!$A$9:$A$21,0))</f>
        <v/>
      </c>
      <c r="C1251" s="39" t="s">
        <v>300</v>
      </c>
      <c r="D1251" s="39" t="s">
        <v>361</v>
      </c>
      <c r="E1251" s="39" t="str">
        <f>INDEX('R0. Region mapping'!$C$9:$C$24,MATCH($D1251,'R0. Region mapping'!$A$9:$A$24,0))</f>
        <v>ASI</v>
      </c>
      <c r="F1251" s="39">
        <v>9.9372146118721396</v>
      </c>
      <c r="G1251" s="39">
        <v>9.9372146118721396</v>
      </c>
      <c r="H1251" s="39">
        <v>9.9372146118721396</v>
      </c>
      <c r="I1251" s="39">
        <v>9.9372146118721396</v>
      </c>
      <c r="J1251" s="39">
        <v>6.6248097412480904</v>
      </c>
      <c r="K1251" s="39">
        <v>3.3124048706240501</v>
      </c>
    </row>
    <row r="1252" spans="1:17" x14ac:dyDescent="0.3">
      <c r="A1252" s="39" t="s">
        <v>270</v>
      </c>
      <c r="B1252" s="39" t="str">
        <f>INDEX('R0.1 Generation process mapping'!$B$9:$B$21,MATCH($C1252,'R0.1 Generation process mapping'!$A$9:$A$21,0))</f>
        <v/>
      </c>
      <c r="C1252" s="39" t="s">
        <v>300</v>
      </c>
      <c r="D1252" s="39" t="s">
        <v>363</v>
      </c>
      <c r="E1252" s="39" t="str">
        <f>INDEX('R0. Region mapping'!$C$9:$C$24,MATCH($D1252,'R0. Region mapping'!$A$9:$A$24,0))</f>
        <v>NAM</v>
      </c>
      <c r="F1252" s="39">
        <v>66.615867579908695</v>
      </c>
      <c r="G1252" s="39">
        <v>67.023201001512106</v>
      </c>
      <c r="H1252" s="39">
        <v>67.458606190932827</v>
      </c>
      <c r="I1252" s="39">
        <v>67.458606190932827</v>
      </c>
      <c r="J1252" s="39">
        <v>51.147188556212278</v>
      </c>
      <c r="K1252" s="39">
        <v>28.33462055774925</v>
      </c>
    </row>
    <row r="1253" spans="1:17" x14ac:dyDescent="0.3">
      <c r="A1253" s="39" t="s">
        <v>270</v>
      </c>
      <c r="B1253" s="39" t="str">
        <f>INDEX('R0.1 Generation process mapping'!$B$9:$B$21,MATCH($C1253,'R0.1 Generation process mapping'!$A$9:$A$21,0))</f>
        <v/>
      </c>
      <c r="C1253" s="39" t="s">
        <v>300</v>
      </c>
      <c r="D1253" s="39" t="s">
        <v>365</v>
      </c>
      <c r="E1253" s="39" t="str">
        <f>INDEX('R0. Region mapping'!$C$9:$C$24,MATCH($D1253,'R0. Region mapping'!$A$9:$A$24,0))</f>
        <v>EUR</v>
      </c>
      <c r="F1253" s="39">
        <v>44.902397260274</v>
      </c>
      <c r="G1253" s="39">
        <v>44.902397260274</v>
      </c>
      <c r="H1253" s="39">
        <v>65</v>
      </c>
      <c r="I1253" s="39">
        <v>65</v>
      </c>
      <c r="J1253" s="39">
        <v>39.16408859087754</v>
      </c>
      <c r="K1253" s="39">
        <v>14.967465753424699</v>
      </c>
    </row>
    <row r="1254" spans="1:17" x14ac:dyDescent="0.3">
      <c r="A1254" s="39" t="s">
        <v>270</v>
      </c>
      <c r="B1254" s="39" t="str">
        <f>INDEX('R0.1 Generation process mapping'!$B$9:$B$21,MATCH($C1254,'R0.1 Generation process mapping'!$A$9:$A$21,0))</f>
        <v>POWGEN - REN</v>
      </c>
      <c r="C1254" s="39" t="s">
        <v>288</v>
      </c>
      <c r="D1254" s="39" t="s">
        <v>258</v>
      </c>
      <c r="E1254" s="39" t="str">
        <f>INDEX('R0. Region mapping'!$C$9:$C$24,MATCH($D1254,'R0. Region mapping'!$A$9:$A$24,0))</f>
        <v>AFR</v>
      </c>
      <c r="F1254" s="39">
        <v>0.30422374429223698</v>
      </c>
      <c r="G1254" s="39">
        <v>0.30422374429223698</v>
      </c>
      <c r="H1254" s="39">
        <v>0.30422374429223698</v>
      </c>
      <c r="I1254" s="39">
        <v>0.30382374429223702</v>
      </c>
      <c r="J1254" s="39">
        <v>1.4608285993905701</v>
      </c>
      <c r="K1254" s="39">
        <v>7.0223523833713042</v>
      </c>
      <c r="L1254" s="39">
        <v>33.7556427956699</v>
      </c>
      <c r="M1254" s="39">
        <v>162.25798208743231</v>
      </c>
      <c r="N1254" s="39">
        <v>2798.7932495213149</v>
      </c>
      <c r="O1254" s="39">
        <v>3570.777489868015</v>
      </c>
      <c r="P1254" s="39">
        <v>3951.2632767177752</v>
      </c>
      <c r="Q1254" s="39">
        <v>4594.2520882182553</v>
      </c>
    </row>
    <row r="1255" spans="1:17" x14ac:dyDescent="0.3">
      <c r="A1255" s="39" t="s">
        <v>270</v>
      </c>
      <c r="B1255" s="39" t="str">
        <f>INDEX('R0.1 Generation process mapping'!$B$9:$B$21,MATCH($C1255,'R0.1 Generation process mapping'!$A$9:$A$21,0))</f>
        <v>POWGEN - REN</v>
      </c>
      <c r="C1255" s="39" t="s">
        <v>288</v>
      </c>
      <c r="D1255" s="39" t="s">
        <v>261</v>
      </c>
      <c r="E1255" s="39" t="str">
        <f>INDEX('R0. Region mapping'!$C$9:$C$24,MATCH($D1255,'R0. Region mapping'!$A$9:$A$24,0))</f>
        <v>AUS</v>
      </c>
      <c r="F1255" s="39">
        <v>6.2785388127853904E-3</v>
      </c>
      <c r="G1255" s="39">
        <v>6.2785388127853904E-3</v>
      </c>
      <c r="H1255" s="39">
        <v>2.9999999999999978</v>
      </c>
      <c r="I1255" s="39">
        <v>2.9996000000000032</v>
      </c>
      <c r="J1255" s="39">
        <v>14.418962436378688</v>
      </c>
      <c r="K1255" s="39">
        <v>69.309877982639065</v>
      </c>
      <c r="L1255" s="39">
        <v>83.096829445542497</v>
      </c>
      <c r="M1255" s="39">
        <v>83.096429445542398</v>
      </c>
      <c r="N1255" s="39">
        <v>83.096029445542499</v>
      </c>
      <c r="O1255" s="39">
        <v>83.0956294455425</v>
      </c>
      <c r="P1255" s="39">
        <v>83.0952294455425</v>
      </c>
      <c r="Q1255" s="39">
        <v>83.09482944554243</v>
      </c>
    </row>
    <row r="1256" spans="1:17" x14ac:dyDescent="0.3">
      <c r="A1256" s="39" t="s">
        <v>270</v>
      </c>
      <c r="B1256" s="39" t="str">
        <f>INDEX('R0.1 Generation process mapping'!$B$9:$B$21,MATCH($C1256,'R0.1 Generation process mapping'!$A$9:$A$21,0))</f>
        <v>POWGEN - REN</v>
      </c>
      <c r="C1256" s="39" t="s">
        <v>288</v>
      </c>
      <c r="D1256" s="39" t="s">
        <v>341</v>
      </c>
      <c r="E1256" s="39" t="str">
        <f>INDEX('R0. Region mapping'!$C$9:$C$24,MATCH($D1256,'R0. Region mapping'!$A$9:$A$24,0))</f>
        <v>NAM</v>
      </c>
      <c r="F1256" s="39">
        <v>9.7031963470319595E-3</v>
      </c>
      <c r="G1256" s="39">
        <v>9.7031963470319612E-3</v>
      </c>
      <c r="H1256" s="39">
        <v>9.7031963470319595E-3</v>
      </c>
      <c r="I1256" s="39">
        <v>3.4825129350364996</v>
      </c>
      <c r="J1256" s="39">
        <v>16.740642043245646</v>
      </c>
      <c r="K1256" s="39">
        <v>80.469793427657777</v>
      </c>
      <c r="L1256" s="39">
        <v>157.9061527792818</v>
      </c>
      <c r="M1256" s="39">
        <v>318.0451087565466</v>
      </c>
      <c r="N1256" s="39">
        <v>318.91145086118547</v>
      </c>
      <c r="O1256" s="39">
        <v>318.91105086118529</v>
      </c>
      <c r="P1256" s="39">
        <v>318.91065086118618</v>
      </c>
      <c r="Q1256" s="39">
        <v>409.28767707821396</v>
      </c>
    </row>
    <row r="1257" spans="1:17" x14ac:dyDescent="0.3">
      <c r="A1257" s="39" t="s">
        <v>270</v>
      </c>
      <c r="B1257" s="39" t="str">
        <f>INDEX('R0.1 Generation process mapping'!$B$9:$B$21,MATCH($C1257,'R0.1 Generation process mapping'!$A$9:$A$21,0))</f>
        <v>POWGEN - REN</v>
      </c>
      <c r="C1257" s="39" t="s">
        <v>288</v>
      </c>
      <c r="D1257" s="39" t="s">
        <v>343</v>
      </c>
      <c r="E1257" s="39" t="str">
        <f>INDEX('R0. Region mapping'!$C$9:$C$24,MATCH($D1257,'R0. Region mapping'!$A$9:$A$24,0))</f>
        <v>ASI</v>
      </c>
      <c r="G1257" s="39">
        <v>0.22</v>
      </c>
      <c r="H1257" s="39">
        <v>7</v>
      </c>
      <c r="I1257" s="39">
        <v>28.012588913277799</v>
      </c>
      <c r="J1257" s="39">
        <v>134.6521076445872</v>
      </c>
      <c r="K1257" s="39">
        <v>647.24997369764606</v>
      </c>
      <c r="L1257" s="39">
        <v>1907.6363886544441</v>
      </c>
      <c r="M1257" s="39">
        <v>4315.8620732023001</v>
      </c>
      <c r="N1257" s="39">
        <v>6881.4464431363658</v>
      </c>
      <c r="O1257" s="39">
        <v>7942.9468035487935</v>
      </c>
      <c r="P1257" s="39">
        <v>8387.195873053608</v>
      </c>
      <c r="Q1257" s="39">
        <v>8387.1954730536054</v>
      </c>
    </row>
    <row r="1258" spans="1:17" x14ac:dyDescent="0.3">
      <c r="A1258" s="39" t="s">
        <v>270</v>
      </c>
      <c r="B1258" s="39" t="str">
        <f>INDEX('R0.1 Generation process mapping'!$B$9:$B$21,MATCH($C1258,'R0.1 Generation process mapping'!$A$9:$A$21,0))</f>
        <v>POWGEN - REN</v>
      </c>
      <c r="C1258" s="39" t="s">
        <v>288</v>
      </c>
      <c r="D1258" s="39" t="s">
        <v>345</v>
      </c>
      <c r="E1258" s="39" t="str">
        <f>INDEX('R0. Region mapping'!$C$9:$C$24,MATCH($D1258,'R0. Region mapping'!$A$9:$A$24,0))</f>
        <v>LAM</v>
      </c>
      <c r="H1258" s="39">
        <v>5.6260603980782399E-2</v>
      </c>
      <c r="I1258" s="39">
        <v>5.6260603980782399E-2</v>
      </c>
      <c r="J1258" s="39">
        <v>0.27083506841088251</v>
      </c>
      <c r="K1258" s="39">
        <v>1.3022576956404901</v>
      </c>
      <c r="L1258" s="39">
        <v>6.2601292615171804</v>
      </c>
      <c r="M1258" s="39">
        <v>30.091767054602801</v>
      </c>
      <c r="N1258" s="39">
        <v>3387.5192941006112</v>
      </c>
      <c r="O1258" s="39">
        <v>3574.9704375990341</v>
      </c>
      <c r="P1258" s="39">
        <v>3623.6387159736073</v>
      </c>
      <c r="Q1258" s="39">
        <v>3623.6383159736101</v>
      </c>
    </row>
    <row r="1259" spans="1:17" x14ac:dyDescent="0.3">
      <c r="A1259" s="39" t="s">
        <v>270</v>
      </c>
      <c r="B1259" s="39" t="str">
        <f>INDEX('R0.1 Generation process mapping'!$B$9:$B$21,MATCH($C1259,'R0.1 Generation process mapping'!$A$9:$A$21,0))</f>
        <v>POWGEN - REN</v>
      </c>
      <c r="C1259" s="39" t="s">
        <v>288</v>
      </c>
      <c r="D1259" s="39" t="s">
        <v>347</v>
      </c>
      <c r="E1259" s="39" t="str">
        <f>INDEX('R0. Region mapping'!$C$9:$C$24,MATCH($D1259,'R0. Region mapping'!$A$9:$A$24,0))</f>
        <v>EUR</v>
      </c>
      <c r="H1259" s="39">
        <v>2</v>
      </c>
      <c r="I1259" s="39">
        <v>6.8985707277525901</v>
      </c>
      <c r="J1259" s="39">
        <v>33.160645619374201</v>
      </c>
      <c r="K1259" s="39">
        <v>68.884901304177902</v>
      </c>
      <c r="L1259" s="39">
        <v>144.47292250526581</v>
      </c>
      <c r="M1259" s="39">
        <v>146.4510267941406</v>
      </c>
      <c r="N1259" s="39">
        <v>146.4506267941411</v>
      </c>
      <c r="O1259" s="39">
        <v>166.85748175666629</v>
      </c>
      <c r="P1259" s="39">
        <v>177.29876080759419</v>
      </c>
      <c r="Q1259" s="39">
        <v>183.83901357174199</v>
      </c>
    </row>
    <row r="1260" spans="1:17" x14ac:dyDescent="0.3">
      <c r="A1260" s="39" t="s">
        <v>270</v>
      </c>
      <c r="B1260" s="39" t="str">
        <f>INDEX('R0.1 Generation process mapping'!$B$9:$B$21,MATCH($C1260,'R0.1 Generation process mapping'!$A$9:$A$21,0))</f>
        <v>POWGEN - REN</v>
      </c>
      <c r="C1260" s="39" t="s">
        <v>288</v>
      </c>
      <c r="D1260" s="39" t="s">
        <v>349</v>
      </c>
      <c r="E1260" s="39" t="str">
        <f>INDEX('R0. Region mapping'!$C$9:$C$24,MATCH($D1260,'R0. Region mapping'!$A$9:$A$24,0))</f>
        <v>ASI</v>
      </c>
      <c r="J1260" s="39">
        <v>4.0000000000000002E-4</v>
      </c>
      <c r="K1260" s="39">
        <v>2.3227313556979101E-3</v>
      </c>
      <c r="L1260" s="39">
        <v>1.15649710211578E-2</v>
      </c>
      <c r="M1260" s="39">
        <v>5.5990831025294403E-2</v>
      </c>
      <c r="N1260" s="39">
        <v>104.475419904403</v>
      </c>
      <c r="O1260" s="39">
        <v>104.475019904403</v>
      </c>
      <c r="P1260" s="39">
        <v>104.474619904403</v>
      </c>
      <c r="Q1260" s="39">
        <v>104.474219904403</v>
      </c>
    </row>
    <row r="1261" spans="1:17" x14ac:dyDescent="0.3">
      <c r="A1261" s="39" t="s">
        <v>270</v>
      </c>
      <c r="B1261" s="39" t="str">
        <f>INDEX('R0.1 Generation process mapping'!$B$9:$B$21,MATCH($C1261,'R0.1 Generation process mapping'!$A$9:$A$21,0))</f>
        <v>POWGEN - REN</v>
      </c>
      <c r="C1261" s="39" t="s">
        <v>288</v>
      </c>
      <c r="D1261" s="39" t="s">
        <v>351</v>
      </c>
      <c r="E1261" s="39" t="str">
        <f>INDEX('R0. Region mapping'!$C$9:$C$24,MATCH($D1261,'R0. Region mapping'!$A$9:$A$24,0))</f>
        <v>ASI</v>
      </c>
      <c r="G1261" s="39">
        <v>0.14000000000000001</v>
      </c>
      <c r="H1261" s="39">
        <v>0.32831530542210002</v>
      </c>
      <c r="I1261" s="39">
        <v>4.9995849999999997</v>
      </c>
      <c r="J1261" s="39">
        <v>24.032547112442359</v>
      </c>
      <c r="K1261" s="39">
        <v>115.5207297259508</v>
      </c>
      <c r="L1261" s="39">
        <v>555.28872319297398</v>
      </c>
      <c r="M1261" s="39">
        <v>1593.6322462691071</v>
      </c>
      <c r="N1261" s="39">
        <v>2614.2201278940388</v>
      </c>
      <c r="O1261" s="39">
        <v>3683.6477703577712</v>
      </c>
      <c r="P1261" s="39">
        <v>4186.7722273216632</v>
      </c>
      <c r="Q1261" s="39">
        <v>4364.0016304534047</v>
      </c>
    </row>
    <row r="1262" spans="1:17" x14ac:dyDescent="0.3">
      <c r="A1262" s="39" t="s">
        <v>270</v>
      </c>
      <c r="B1262" s="39" t="str">
        <f>INDEX('R0.1 Generation process mapping'!$B$9:$B$21,MATCH($C1262,'R0.1 Generation process mapping'!$A$9:$A$21,0))</f>
        <v>POWGEN - REN</v>
      </c>
      <c r="C1262" s="39" t="s">
        <v>288</v>
      </c>
      <c r="D1262" s="39" t="s">
        <v>353</v>
      </c>
      <c r="E1262" s="39" t="str">
        <f>INDEX('R0. Region mapping'!$C$9:$C$24,MATCH($D1262,'R0. Region mapping'!$A$9:$A$24,0))</f>
        <v>ASI</v>
      </c>
      <c r="G1262" s="39">
        <v>2.15</v>
      </c>
      <c r="H1262" s="39">
        <v>7</v>
      </c>
      <c r="I1262" s="39">
        <v>7</v>
      </c>
      <c r="J1262" s="39">
        <v>33.648198724713509</v>
      </c>
      <c r="K1262" s="39">
        <v>161.74151687690281</v>
      </c>
      <c r="L1262" s="39">
        <v>275.61940811866202</v>
      </c>
      <c r="M1262" s="39">
        <v>275.61900811866201</v>
      </c>
      <c r="N1262" s="39">
        <v>275.6186081186616</v>
      </c>
      <c r="O1262" s="39">
        <v>275.6182081186617</v>
      </c>
      <c r="P1262" s="39">
        <v>275.61780811866169</v>
      </c>
      <c r="Q1262" s="39">
        <v>275.61740811866218</v>
      </c>
    </row>
    <row r="1263" spans="1:17" x14ac:dyDescent="0.3">
      <c r="A1263" s="39" t="s">
        <v>270</v>
      </c>
      <c r="B1263" s="39" t="str">
        <f>INDEX('R0.1 Generation process mapping'!$B$9:$B$21,MATCH($C1263,'R0.1 Generation process mapping'!$A$9:$A$21,0))</f>
        <v>POWGEN - REN</v>
      </c>
      <c r="C1263" s="39" t="s">
        <v>288</v>
      </c>
      <c r="D1263" s="39" t="s">
        <v>355</v>
      </c>
      <c r="E1263" s="39" t="str">
        <f>INDEX('R0. Region mapping'!$C$9:$C$24,MATCH($D1263,'R0. Region mapping'!$A$9:$A$24,0))</f>
        <v>AFR</v>
      </c>
      <c r="F1263" s="39">
        <v>5.7077625570776296E-4</v>
      </c>
      <c r="G1263" s="39">
        <v>5.7077625570776263E-4</v>
      </c>
      <c r="H1263" s="39">
        <v>0.11252120796156452</v>
      </c>
      <c r="I1263" s="39">
        <v>0.11244162473558139</v>
      </c>
      <c r="J1263" s="39">
        <v>0.54088759391180319</v>
      </c>
      <c r="K1263" s="39">
        <v>2.6003538418055627</v>
      </c>
      <c r="L1263" s="39">
        <v>12.4998546688727</v>
      </c>
      <c r="M1263" s="39">
        <v>60.085056283771301</v>
      </c>
      <c r="N1263" s="39">
        <v>1262.2487231226648</v>
      </c>
      <c r="O1263" s="39">
        <v>1403.887425994325</v>
      </c>
      <c r="P1263" s="39">
        <v>1702.9142776019251</v>
      </c>
      <c r="Q1263" s="39">
        <v>2189.6456875049248</v>
      </c>
    </row>
    <row r="1264" spans="1:17" x14ac:dyDescent="0.3">
      <c r="A1264" s="39" t="s">
        <v>270</v>
      </c>
      <c r="B1264" s="39" t="str">
        <f>INDEX('R0.1 Generation process mapping'!$B$9:$B$21,MATCH($C1264,'R0.1 Generation process mapping'!$A$9:$A$21,0))</f>
        <v>POWGEN - REN</v>
      </c>
      <c r="C1264" s="39" t="s">
        <v>288</v>
      </c>
      <c r="D1264" s="39" t="s">
        <v>357</v>
      </c>
      <c r="E1264" s="39" t="str">
        <f>INDEX('R0. Region mapping'!$C$9:$C$24,MATCH($D1264,'R0. Region mapping'!$A$9:$A$24,0))</f>
        <v>LAM</v>
      </c>
      <c r="H1264" s="39">
        <v>5.6260603980782399E-2</v>
      </c>
      <c r="I1264" s="39">
        <v>5.6260603980782399E-2</v>
      </c>
      <c r="J1264" s="39">
        <v>0.20565380183697848</v>
      </c>
      <c r="K1264" s="39">
        <v>0.205253801836978</v>
      </c>
      <c r="L1264" s="39">
        <v>0.20485380183697799</v>
      </c>
      <c r="M1264" s="39">
        <v>0.20445380183697801</v>
      </c>
      <c r="N1264" s="39">
        <v>0.20405380183697799</v>
      </c>
      <c r="O1264" s="39">
        <v>0.20365380183697801</v>
      </c>
      <c r="P1264" s="39">
        <v>0.203253801836978</v>
      </c>
      <c r="Q1264" s="39">
        <v>0.20285380183697799</v>
      </c>
    </row>
    <row r="1265" spans="1:17" x14ac:dyDescent="0.3">
      <c r="A1265" s="39" t="s">
        <v>270</v>
      </c>
      <c r="B1265" s="39" t="str">
        <f>INDEX('R0.1 Generation process mapping'!$B$9:$B$21,MATCH($C1265,'R0.1 Generation process mapping'!$A$9:$A$21,0))</f>
        <v>POWGEN - REN</v>
      </c>
      <c r="C1265" s="39" t="s">
        <v>288</v>
      </c>
      <c r="D1265" s="39" t="s">
        <v>359</v>
      </c>
      <c r="E1265" s="39" t="str">
        <f>INDEX('R0. Region mapping'!$C$9:$C$24,MATCH($D1265,'R0. Region mapping'!$A$9:$A$24,0))</f>
        <v>ASI</v>
      </c>
      <c r="J1265" s="39">
        <v>4.0000000000000002E-4</v>
      </c>
      <c r="K1265" s="39">
        <v>2.3227313556979101E-3</v>
      </c>
      <c r="L1265" s="39">
        <v>1.15649710211578E-2</v>
      </c>
      <c r="M1265" s="39">
        <v>5.5990831025294403E-2</v>
      </c>
      <c r="N1265" s="39">
        <v>1018.808319708801</v>
      </c>
      <c r="O1265" s="39">
        <v>1881.942771371095</v>
      </c>
      <c r="P1265" s="39">
        <v>2321.2308435653249</v>
      </c>
      <c r="Q1265" s="39">
        <v>2532.0716065563352</v>
      </c>
    </row>
    <row r="1266" spans="1:17" x14ac:dyDescent="0.3">
      <c r="A1266" s="39" t="s">
        <v>270</v>
      </c>
      <c r="B1266" s="39" t="str">
        <f>INDEX('R0.1 Generation process mapping'!$B$9:$B$21,MATCH($C1266,'R0.1 Generation process mapping'!$A$9:$A$21,0))</f>
        <v>POWGEN - REN</v>
      </c>
      <c r="C1266" s="39" t="s">
        <v>288</v>
      </c>
      <c r="D1266" s="39" t="s">
        <v>361</v>
      </c>
      <c r="E1266" s="39" t="str">
        <f>INDEX('R0. Region mapping'!$C$9:$C$24,MATCH($D1266,'R0. Region mapping'!$A$9:$A$24,0))</f>
        <v>ASI</v>
      </c>
      <c r="F1266" s="39">
        <v>5.7077625570776296E-4</v>
      </c>
      <c r="G1266" s="39">
        <v>0.44999999999999996</v>
      </c>
      <c r="H1266" s="39">
        <v>0.69362388469457847</v>
      </c>
      <c r="I1266" s="39">
        <v>0.69354430146859536</v>
      </c>
      <c r="J1266" s="39">
        <v>3.3341484374981882</v>
      </c>
      <c r="K1266" s="39">
        <v>16.027079363322382</v>
      </c>
      <c r="L1266" s="39">
        <v>77.039820080297417</v>
      </c>
      <c r="M1266" s="39">
        <v>223.89570205499393</v>
      </c>
      <c r="N1266" s="39">
        <v>247.53595531870681</v>
      </c>
      <c r="O1266" s="39">
        <v>250.05501812268869</v>
      </c>
      <c r="P1266" s="39">
        <v>273.73047189121462</v>
      </c>
      <c r="Q1266" s="39">
        <v>274.22023906011947</v>
      </c>
    </row>
    <row r="1267" spans="1:17" x14ac:dyDescent="0.3">
      <c r="A1267" s="39" t="s">
        <v>270</v>
      </c>
      <c r="B1267" s="39" t="str">
        <f>INDEX('R0.1 Generation process mapping'!$B$9:$B$21,MATCH($C1267,'R0.1 Generation process mapping'!$A$9:$A$21,0))</f>
        <v>POWGEN - REN</v>
      </c>
      <c r="C1267" s="39" t="s">
        <v>288</v>
      </c>
      <c r="D1267" s="39" t="s">
        <v>363</v>
      </c>
      <c r="E1267" s="39" t="str">
        <f>INDEX('R0. Region mapping'!$C$9:$C$24,MATCH($D1267,'R0. Region mapping'!$A$9:$A$24,0))</f>
        <v>NAM</v>
      </c>
      <c r="F1267" s="39">
        <v>0.24931506849315099</v>
      </c>
      <c r="G1267" s="39">
        <v>1.1499999999999999</v>
      </c>
      <c r="H1267" s="39">
        <v>7.9999999999999973</v>
      </c>
      <c r="I1267" s="39">
        <v>9.999569999999995</v>
      </c>
      <c r="J1267" s="39">
        <v>48.066616956240416</v>
      </c>
      <c r="K1267" s="39">
        <v>231.04837896021087</v>
      </c>
      <c r="L1267" s="39">
        <v>1110.6103072749311</v>
      </c>
      <c r="M1267" s="39">
        <v>2572.9271964202812</v>
      </c>
      <c r="N1267" s="39">
        <v>2572.9267964202782</v>
      </c>
      <c r="O1267" s="39">
        <v>2572.9263964202751</v>
      </c>
      <c r="P1267" s="39">
        <v>2572.9259964202729</v>
      </c>
      <c r="Q1267" s="39">
        <v>2572.9255964202803</v>
      </c>
    </row>
    <row r="1268" spans="1:17" x14ac:dyDescent="0.3">
      <c r="A1268" s="39" t="s">
        <v>270</v>
      </c>
      <c r="B1268" s="39" t="str">
        <f>INDEX('R0.1 Generation process mapping'!$B$9:$B$21,MATCH($C1268,'R0.1 Generation process mapping'!$A$9:$A$21,0))</f>
        <v>POWGEN - REN</v>
      </c>
      <c r="C1268" s="39" t="s">
        <v>288</v>
      </c>
      <c r="D1268" s="39" t="s">
        <v>365</v>
      </c>
      <c r="E1268" s="39" t="str">
        <f>INDEX('R0. Region mapping'!$C$9:$C$24,MATCH($D1268,'R0. Region mapping'!$A$9:$A$24,0))</f>
        <v>EUR</v>
      </c>
      <c r="F1268" s="39">
        <v>0.75811872146118697</v>
      </c>
      <c r="G1268" s="39">
        <v>9.5</v>
      </c>
      <c r="H1268" s="39">
        <v>68</v>
      </c>
      <c r="I1268" s="39">
        <v>81.723762805050171</v>
      </c>
      <c r="J1268" s="39">
        <v>392.83250312722186</v>
      </c>
      <c r="K1268" s="39">
        <v>945.87275023496443</v>
      </c>
      <c r="L1268" s="39">
        <v>1255.783697366543</v>
      </c>
      <c r="M1268" s="39">
        <v>1730.2866738429911</v>
      </c>
      <c r="N1268" s="39">
        <v>1953.6642577992902</v>
      </c>
      <c r="O1268" s="39">
        <v>1953.6638577992881</v>
      </c>
      <c r="P1268" s="39">
        <v>1953.663457799287</v>
      </c>
      <c r="Q1268" s="39">
        <v>1953.6630577992951</v>
      </c>
    </row>
    <row r="1269" spans="1:17" x14ac:dyDescent="0.3">
      <c r="A1269" s="39" t="s">
        <v>270</v>
      </c>
      <c r="B1269" s="39" t="str">
        <f>INDEX('R0.1 Generation process mapping'!$B$9:$B$21,MATCH($C1269,'R0.1 Generation process mapping'!$A$9:$A$21,0))</f>
        <v>POWGEN - REN</v>
      </c>
      <c r="C1269" s="39" t="s">
        <v>291</v>
      </c>
      <c r="D1269" s="39" t="s">
        <v>258</v>
      </c>
      <c r="E1269" s="39" t="str">
        <f>INDEX('R0. Region mapping'!$C$9:$C$24,MATCH($D1269,'R0. Region mapping'!$A$9:$A$24,0))</f>
        <v>AFR</v>
      </c>
      <c r="J1269" s="39">
        <v>4.0000000000000002E-4</v>
      </c>
      <c r="K1269" s="39">
        <v>2.3227313556979101E-3</v>
      </c>
      <c r="L1269" s="39">
        <v>1.15649710211578E-2</v>
      </c>
      <c r="M1269" s="39">
        <v>5.5990831025294403E-2</v>
      </c>
      <c r="N1269" s="39">
        <v>5.5590831025294399E-2</v>
      </c>
      <c r="O1269" s="39">
        <v>5.5190831025294401E-2</v>
      </c>
      <c r="P1269" s="39">
        <v>5.4790831025294397E-2</v>
      </c>
      <c r="Q1269" s="39">
        <v>5.4390831025294399E-2</v>
      </c>
    </row>
    <row r="1270" spans="1:17" x14ac:dyDescent="0.3">
      <c r="A1270" s="39" t="s">
        <v>270</v>
      </c>
      <c r="B1270" s="39" t="str">
        <f>INDEX('R0.1 Generation process mapping'!$B$9:$B$21,MATCH($C1270,'R0.1 Generation process mapping'!$A$9:$A$21,0))</f>
        <v>POWGEN - REN</v>
      </c>
      <c r="C1270" s="39" t="s">
        <v>291</v>
      </c>
      <c r="D1270" s="39" t="s">
        <v>261</v>
      </c>
      <c r="E1270" s="39" t="str">
        <f>INDEX('R0. Region mapping'!$C$9:$C$24,MATCH($D1270,'R0. Region mapping'!$A$9:$A$24,0))</f>
        <v>AUS</v>
      </c>
      <c r="I1270" s="39">
        <v>1.599994E-3</v>
      </c>
      <c r="J1270" s="39">
        <v>1.599994E-3</v>
      </c>
      <c r="K1270" s="39">
        <v>1.199994E-3</v>
      </c>
      <c r="L1270" s="39">
        <v>7.9999400000000005E-4</v>
      </c>
      <c r="M1270" s="39">
        <v>6.6692693552445595E-4</v>
      </c>
      <c r="N1270" s="39">
        <v>2.78715223802043E-4</v>
      </c>
    </row>
    <row r="1271" spans="1:17" x14ac:dyDescent="0.3">
      <c r="A1271" s="39" t="s">
        <v>270</v>
      </c>
      <c r="B1271" s="39" t="str">
        <f>INDEX('R0.1 Generation process mapping'!$B$9:$B$21,MATCH($C1271,'R0.1 Generation process mapping'!$A$9:$A$21,0))</f>
        <v>POWGEN - REN</v>
      </c>
      <c r="C1271" s="39" t="s">
        <v>291</v>
      </c>
      <c r="D1271" s="39" t="s">
        <v>343</v>
      </c>
      <c r="E1271" s="39" t="str">
        <f>INDEX('R0. Region mapping'!$C$9:$C$24,MATCH($D1271,'R0. Region mapping'!$A$9:$A$24,0))</f>
        <v>ASI</v>
      </c>
      <c r="I1271" s="39">
        <v>4.9599850000000001E-2</v>
      </c>
      <c r="J1271" s="39">
        <v>0.23881796708228301</v>
      </c>
      <c r="K1271" s="39">
        <v>1.14835698403284</v>
      </c>
      <c r="L1271" s="39">
        <v>5.5203549518365902</v>
      </c>
      <c r="M1271" s="39">
        <v>26.535798901196198</v>
      </c>
      <c r="N1271" s="39">
        <v>333.33473333333302</v>
      </c>
      <c r="O1271" s="39">
        <v>333.33433333333301</v>
      </c>
      <c r="P1271" s="39">
        <v>333.33393333333299</v>
      </c>
      <c r="Q1271" s="39">
        <v>333.33353333333298</v>
      </c>
    </row>
    <row r="1272" spans="1:17" x14ac:dyDescent="0.3">
      <c r="A1272" s="39" t="s">
        <v>270</v>
      </c>
      <c r="B1272" s="39" t="str">
        <f>INDEX('R0.1 Generation process mapping'!$B$9:$B$21,MATCH($C1272,'R0.1 Generation process mapping'!$A$9:$A$21,0))</f>
        <v>POWGEN - REN</v>
      </c>
      <c r="C1272" s="39" t="s">
        <v>291</v>
      </c>
      <c r="D1272" s="39" t="s">
        <v>347</v>
      </c>
      <c r="E1272" s="39" t="str">
        <f>INDEX('R0. Region mapping'!$C$9:$C$24,MATCH($D1272,'R0. Region mapping'!$A$9:$A$24,0))</f>
        <v>EUR</v>
      </c>
      <c r="F1272" s="39">
        <v>11.1111111111111</v>
      </c>
      <c r="G1272" s="39">
        <v>11.1111111111111</v>
      </c>
      <c r="H1272" s="39">
        <v>11.1111111111111</v>
      </c>
      <c r="I1272" s="39">
        <v>11.110711111111099</v>
      </c>
      <c r="J1272" s="39">
        <v>11.109911109911099</v>
      </c>
      <c r="K1272" s="39">
        <v>11.1095111099111</v>
      </c>
      <c r="L1272" s="39">
        <v>11.109111109911099</v>
      </c>
      <c r="M1272" s="39">
        <v>11.1087111099111</v>
      </c>
      <c r="N1272" s="39">
        <v>11.108311109911099</v>
      </c>
      <c r="O1272" s="39">
        <v>11.1079111099111</v>
      </c>
      <c r="P1272" s="39">
        <v>11.107511109911099</v>
      </c>
      <c r="Q1272" s="39">
        <v>11.1071111099111</v>
      </c>
    </row>
    <row r="1273" spans="1:17" x14ac:dyDescent="0.3">
      <c r="A1273" s="39" t="s">
        <v>270</v>
      </c>
      <c r="B1273" s="39" t="str">
        <f>INDEX('R0.1 Generation process mapping'!$B$9:$B$21,MATCH($C1273,'R0.1 Generation process mapping'!$A$9:$A$21,0))</f>
        <v>POWGEN - REN</v>
      </c>
      <c r="C1273" s="39" t="s">
        <v>291</v>
      </c>
      <c r="D1273" s="39" t="s">
        <v>351</v>
      </c>
      <c r="E1273" s="39" t="str">
        <f>INDEX('R0. Region mapping'!$C$9:$C$24,MATCH($D1273,'R0. Region mapping'!$A$9:$A$24,0))</f>
        <v>ASI</v>
      </c>
      <c r="J1273" s="39">
        <v>4.0000000000000002E-4</v>
      </c>
      <c r="K1273" s="39">
        <v>2.3227313556979101E-3</v>
      </c>
      <c r="L1273" s="39">
        <v>1.15649710211578E-2</v>
      </c>
      <c r="M1273" s="39">
        <v>5.5990831025294403E-2</v>
      </c>
      <c r="N1273" s="39">
        <v>211.64890811313001</v>
      </c>
      <c r="O1273" s="39">
        <v>211.64850811312999</v>
      </c>
      <c r="P1273" s="39">
        <v>211.64810811313001</v>
      </c>
      <c r="Q1273" s="39">
        <v>211.64770811312999</v>
      </c>
    </row>
    <row r="1274" spans="1:17" x14ac:dyDescent="0.3">
      <c r="A1274" s="39" t="s">
        <v>270</v>
      </c>
      <c r="B1274" s="39" t="str">
        <f>INDEX('R0.1 Generation process mapping'!$B$9:$B$21,MATCH($C1274,'R0.1 Generation process mapping'!$A$9:$A$21,0))</f>
        <v>POWGEN - REN</v>
      </c>
      <c r="C1274" s="39" t="s">
        <v>291</v>
      </c>
      <c r="D1274" s="39" t="s">
        <v>355</v>
      </c>
      <c r="E1274" s="39" t="str">
        <f>INDEX('R0. Region mapping'!$C$9:$C$24,MATCH($D1274,'R0. Region mapping'!$A$9:$A$24,0))</f>
        <v>AFR</v>
      </c>
      <c r="J1274" s="39">
        <v>4.0000000000000002E-4</v>
      </c>
      <c r="K1274" s="39">
        <v>2.3227313556979101E-3</v>
      </c>
      <c r="L1274" s="39">
        <v>1.15649710211578E-2</v>
      </c>
      <c r="M1274" s="39">
        <v>5.5990831025294403E-2</v>
      </c>
      <c r="N1274" s="39">
        <v>177.135195072458</v>
      </c>
      <c r="O1274" s="39">
        <v>177.13479507245799</v>
      </c>
      <c r="P1274" s="39">
        <v>177.13439507245801</v>
      </c>
      <c r="Q1274" s="39">
        <v>181.91976964909799</v>
      </c>
    </row>
    <row r="1275" spans="1:17" x14ac:dyDescent="0.3">
      <c r="A1275" s="39" t="s">
        <v>270</v>
      </c>
      <c r="B1275" s="39" t="str">
        <f>INDEX('R0.1 Generation process mapping'!$B$9:$B$21,MATCH($C1275,'R0.1 Generation process mapping'!$A$9:$A$21,0))</f>
        <v>POWGEN - REN</v>
      </c>
      <c r="C1275" s="39" t="s">
        <v>291</v>
      </c>
      <c r="D1275" s="39" t="s">
        <v>359</v>
      </c>
      <c r="E1275" s="39" t="str">
        <f>INDEX('R0. Region mapping'!$C$9:$C$24,MATCH($D1275,'R0. Region mapping'!$A$9:$A$24,0))</f>
        <v>ASI</v>
      </c>
      <c r="J1275" s="39">
        <v>4.0000000000000002E-4</v>
      </c>
      <c r="K1275" s="39">
        <v>4.0000000000000002E-4</v>
      </c>
      <c r="L1275" s="39">
        <v>2.2427481459515601E-4</v>
      </c>
    </row>
    <row r="1276" spans="1:17" x14ac:dyDescent="0.3">
      <c r="A1276" s="39" t="s">
        <v>270</v>
      </c>
      <c r="B1276" s="39" t="str">
        <f>INDEX('R0.1 Generation process mapping'!$B$9:$B$21,MATCH($C1276,'R0.1 Generation process mapping'!$A$9:$A$21,0))</f>
        <v>POWGEN - REN</v>
      </c>
      <c r="C1276" s="39" t="s">
        <v>291</v>
      </c>
      <c r="D1276" s="39" t="s">
        <v>361</v>
      </c>
      <c r="E1276" s="39" t="str">
        <f>INDEX('R0. Region mapping'!$C$9:$C$24,MATCH($D1276,'R0. Region mapping'!$A$9:$A$24,0))</f>
        <v>ASI</v>
      </c>
      <c r="K1276" s="39">
        <v>4.0000000000000002E-4</v>
      </c>
      <c r="L1276" s="39">
        <v>4.0000000000000002E-4</v>
      </c>
      <c r="M1276" s="39">
        <v>2.2427481459515601E-4</v>
      </c>
    </row>
    <row r="1277" spans="1:17" x14ac:dyDescent="0.3">
      <c r="A1277" s="39" t="s">
        <v>270</v>
      </c>
      <c r="B1277" s="39" t="str">
        <f>INDEX('R0.1 Generation process mapping'!$B$9:$B$21,MATCH($C1277,'R0.1 Generation process mapping'!$A$9:$A$21,0))</f>
        <v>POWGEN - REN</v>
      </c>
      <c r="C1277" s="39" t="s">
        <v>291</v>
      </c>
      <c r="D1277" s="39" t="s">
        <v>363</v>
      </c>
      <c r="E1277" s="39" t="str">
        <f>INDEX('R0. Region mapping'!$C$9:$C$24,MATCH($D1277,'R0. Region mapping'!$A$9:$A$24,0))</f>
        <v>NAM</v>
      </c>
      <c r="F1277" s="39">
        <v>0.1</v>
      </c>
      <c r="G1277" s="39">
        <v>9.9999999999999978E-2</v>
      </c>
      <c r="H1277" s="39">
        <v>0.1</v>
      </c>
      <c r="I1277" s="39">
        <v>9.9599999999999994E-2</v>
      </c>
      <c r="J1277" s="39">
        <v>0.4791601075687803</v>
      </c>
      <c r="K1277" s="39">
        <v>2.3036404080552004</v>
      </c>
      <c r="L1277" s="39">
        <v>2.3032404080552</v>
      </c>
      <c r="M1277" s="39">
        <v>2.3028404080552001</v>
      </c>
      <c r="N1277" s="39">
        <v>2.3024404080552001</v>
      </c>
      <c r="O1277" s="39">
        <v>2.3020404080552002</v>
      </c>
      <c r="P1277" s="39">
        <v>2.3016404080552002</v>
      </c>
      <c r="Q1277" s="39">
        <v>2.3012404080551998</v>
      </c>
    </row>
    <row r="1278" spans="1:17" x14ac:dyDescent="0.3">
      <c r="A1278" s="39" t="s">
        <v>270</v>
      </c>
      <c r="B1278" s="39" t="str">
        <f>INDEX('R0.1 Generation process mapping'!$B$9:$B$21,MATCH($C1278,'R0.1 Generation process mapping'!$A$9:$A$21,0))</f>
        <v>POWGEN - REN</v>
      </c>
      <c r="C1278" s="39" t="s">
        <v>291</v>
      </c>
      <c r="D1278" s="39" t="s">
        <v>365</v>
      </c>
      <c r="E1278" s="39" t="str">
        <f>INDEX('R0. Region mapping'!$C$9:$C$24,MATCH($D1278,'R0. Region mapping'!$A$9:$A$24,0))</f>
        <v>EUR</v>
      </c>
      <c r="F1278" s="39">
        <v>1.2999999999999999E-2</v>
      </c>
      <c r="G1278" s="39">
        <v>1.2999999999999968E-2</v>
      </c>
      <c r="H1278" s="39">
        <v>1.038400000000002</v>
      </c>
      <c r="I1278" s="39">
        <v>1.7995946000000003</v>
      </c>
      <c r="J1278" s="39">
        <v>1.7987945987999969</v>
      </c>
      <c r="K1278" s="39">
        <v>1.7983945988000034</v>
      </c>
      <c r="L1278" s="39">
        <v>1.7979945987999999</v>
      </c>
      <c r="M1278" s="39">
        <v>1.7975945987999999</v>
      </c>
      <c r="N1278" s="39">
        <v>1.7971945988</v>
      </c>
      <c r="O1278" s="39">
        <v>1.7967945988</v>
      </c>
      <c r="P1278" s="39">
        <v>1.7963945988000001</v>
      </c>
      <c r="Q1278" s="39">
        <v>1.7959945987999999</v>
      </c>
    </row>
    <row r="1279" spans="1:17" x14ac:dyDescent="0.3">
      <c r="A1279" s="39" t="s">
        <v>270</v>
      </c>
      <c r="B1279" s="39" t="str">
        <f>INDEX('R0.1 Generation process mapping'!$B$9:$B$21,MATCH($C1279,'R0.1 Generation process mapping'!$A$9:$A$21,0))</f>
        <v>POWGEN - REN</v>
      </c>
      <c r="C1279" s="39" t="s">
        <v>375</v>
      </c>
      <c r="D1279" s="39" t="s">
        <v>341</v>
      </c>
      <c r="E1279" s="39" t="str">
        <f>INDEX('R0. Region mapping'!$C$9:$C$24,MATCH($D1279,'R0. Region mapping'!$A$9:$A$24,0))</f>
        <v>NAM</v>
      </c>
      <c r="F1279" s="39">
        <v>1.76940639269406E-2</v>
      </c>
      <c r="G1279" s="39">
        <v>1.70772939255713E-2</v>
      </c>
      <c r="H1279" s="39">
        <v>1.55353689221481E-2</v>
      </c>
      <c r="I1279" s="39">
        <v>1.3068288916671E-2</v>
      </c>
      <c r="J1279" s="39">
        <v>8.7121926111140002E-3</v>
      </c>
      <c r="K1279" s="39">
        <v>4.3560963055570001E-3</v>
      </c>
    </row>
    <row r="1280" spans="1:17" x14ac:dyDescent="0.3">
      <c r="A1280" s="39" t="s">
        <v>270</v>
      </c>
      <c r="B1280" s="39" t="str">
        <f>INDEX('R0.1 Generation process mapping'!$B$9:$B$21,MATCH($C1280,'R0.1 Generation process mapping'!$A$9:$A$21,0))</f>
        <v>POWGEN - REN</v>
      </c>
      <c r="C1280" s="39" t="s">
        <v>375</v>
      </c>
      <c r="D1280" s="39" t="s">
        <v>365</v>
      </c>
      <c r="E1280" s="39" t="str">
        <f>INDEX('R0. Region mapping'!$C$9:$C$24,MATCH($D1280,'R0. Region mapping'!$A$9:$A$24,0))</f>
        <v>EUR</v>
      </c>
      <c r="F1280" s="39">
        <v>0.30479452054794498</v>
      </c>
      <c r="G1280" s="39">
        <v>0.29417015987919698</v>
      </c>
      <c r="H1280" s="39">
        <v>0.26760925820732601</v>
      </c>
      <c r="I1280" s="39">
        <v>0.225111815532332</v>
      </c>
      <c r="J1280" s="39">
        <v>0.15007454368822101</v>
      </c>
      <c r="K1280" s="39">
        <v>7.5037271844110701E-2</v>
      </c>
    </row>
    <row r="1281" spans="1:17" x14ac:dyDescent="0.3">
      <c r="A1281" s="39" t="s">
        <v>270</v>
      </c>
      <c r="B1281" s="39" t="str">
        <f>INDEX('R0.1 Generation process mapping'!$B$9:$B$21,MATCH($C1281,'R0.1 Generation process mapping'!$A$9:$A$21,0))</f>
        <v>POWGEN - REN</v>
      </c>
      <c r="C1281" s="39" t="s">
        <v>289</v>
      </c>
      <c r="D1281" s="39" t="s">
        <v>258</v>
      </c>
      <c r="E1281" s="39" t="str">
        <f>INDEX('R0. Region mapping'!$C$9:$C$24,MATCH($D1281,'R0. Region mapping'!$A$9:$A$24,0))</f>
        <v>AFR</v>
      </c>
      <c r="F1281" s="39">
        <v>0.47488584474885798</v>
      </c>
      <c r="G1281" s="39">
        <v>1.0413832775112302</v>
      </c>
      <c r="H1281" s="39">
        <v>1</v>
      </c>
      <c r="I1281" s="39">
        <v>1.34232322896804</v>
      </c>
      <c r="J1281" s="39">
        <v>6.4527174045463065</v>
      </c>
      <c r="K1281" s="39">
        <v>31.017505207947121</v>
      </c>
      <c r="L1281" s="39">
        <v>149.09622459710801</v>
      </c>
      <c r="M1281" s="39">
        <v>701.56075375269597</v>
      </c>
      <c r="N1281" s="39">
        <v>1342.59454774085</v>
      </c>
      <c r="O1281" s="39">
        <v>1752.6484709236099</v>
      </c>
      <c r="P1281" s="39">
        <v>2142.0751159602501</v>
      </c>
      <c r="Q1281" s="39">
        <v>2633.7162682029598</v>
      </c>
    </row>
    <row r="1282" spans="1:17" x14ac:dyDescent="0.3">
      <c r="A1282" s="39" t="s">
        <v>270</v>
      </c>
      <c r="B1282" s="39" t="str">
        <f>INDEX('R0.1 Generation process mapping'!$B$9:$B$21,MATCH($C1282,'R0.1 Generation process mapping'!$A$9:$A$21,0))</f>
        <v>POWGEN - REN</v>
      </c>
      <c r="C1282" s="39" t="s">
        <v>289</v>
      </c>
      <c r="D1282" s="39" t="s">
        <v>261</v>
      </c>
      <c r="E1282" s="39" t="str">
        <f>INDEX('R0. Region mapping'!$C$9:$C$24,MATCH($D1282,'R0. Region mapping'!$A$9:$A$24,0))</f>
        <v>AUS</v>
      </c>
      <c r="F1282" s="39">
        <v>0.85445205479452002</v>
      </c>
      <c r="G1282" s="39">
        <v>3.074460055810472</v>
      </c>
      <c r="H1282" s="39">
        <v>3.0000000000000018</v>
      </c>
      <c r="I1282" s="39">
        <v>2.8808639107032499</v>
      </c>
      <c r="J1282" s="39">
        <v>13.848218431519108</v>
      </c>
      <c r="K1282" s="39">
        <v>59.556491489017404</v>
      </c>
      <c r="L1282" s="39">
        <v>77.081818406959698</v>
      </c>
      <c r="M1282" s="39">
        <v>65.728713622921703</v>
      </c>
      <c r="N1282" s="39">
        <v>73.7192334527127</v>
      </c>
      <c r="O1282" s="39">
        <v>81.861941443421301</v>
      </c>
      <c r="P1282" s="39">
        <v>89.069162858170202</v>
      </c>
      <c r="Q1282" s="39">
        <v>95.780619876552905</v>
      </c>
    </row>
    <row r="1283" spans="1:17" x14ac:dyDescent="0.3">
      <c r="A1283" s="39" t="s">
        <v>270</v>
      </c>
      <c r="B1283" s="39" t="str">
        <f>INDEX('R0.1 Generation process mapping'!$B$9:$B$21,MATCH($C1283,'R0.1 Generation process mapping'!$A$9:$A$21,0))</f>
        <v>POWGEN - REN</v>
      </c>
      <c r="C1283" s="39" t="s">
        <v>289</v>
      </c>
      <c r="D1283" s="39" t="s">
        <v>341</v>
      </c>
      <c r="E1283" s="39" t="str">
        <f>INDEX('R0. Region mapping'!$C$9:$C$24,MATCH($D1283,'R0. Region mapping'!$A$9:$A$24,0))</f>
        <v>NAM</v>
      </c>
      <c r="F1283" s="39">
        <v>0.83961187214611899</v>
      </c>
      <c r="G1283" s="39">
        <v>6.0731668283882403</v>
      </c>
      <c r="H1283" s="39">
        <v>5.9999999999999964</v>
      </c>
      <c r="I1283" s="39">
        <v>5.8829330745788058</v>
      </c>
      <c r="J1283" s="39">
        <v>28.278649714912522</v>
      </c>
      <c r="K1283" s="39">
        <v>135.93101625915048</v>
      </c>
      <c r="L1283" s="39">
        <v>202.49191465072701</v>
      </c>
      <c r="M1283" s="39">
        <v>416.17313296994899</v>
      </c>
      <c r="N1283" s="39">
        <v>507.15710719369503</v>
      </c>
      <c r="O1283" s="39">
        <v>602.64651276836503</v>
      </c>
      <c r="P1283" s="39">
        <v>696.53624741802798</v>
      </c>
      <c r="Q1283" s="39">
        <v>727.22066537929402</v>
      </c>
    </row>
    <row r="1284" spans="1:17" x14ac:dyDescent="0.3">
      <c r="A1284" s="39" t="s">
        <v>270</v>
      </c>
      <c r="B1284" s="39" t="str">
        <f>INDEX('R0.1 Generation process mapping'!$B$9:$B$21,MATCH($C1284,'R0.1 Generation process mapping'!$A$9:$A$21,0))</f>
        <v>POWGEN - REN</v>
      </c>
      <c r="C1284" s="39" t="s">
        <v>289</v>
      </c>
      <c r="D1284" s="39" t="s">
        <v>343</v>
      </c>
      <c r="E1284" s="39" t="str">
        <f>INDEX('R0. Region mapping'!$C$9:$C$24,MATCH($D1284,'R0. Region mapping'!$A$9:$A$24,0))</f>
        <v>ASI</v>
      </c>
      <c r="G1284" s="39">
        <v>44.223670504200001</v>
      </c>
      <c r="H1284" s="39">
        <v>44.223670504200001</v>
      </c>
      <c r="I1284" s="39">
        <v>151.19135805839201</v>
      </c>
      <c r="J1284" s="39">
        <v>726.75131212355404</v>
      </c>
      <c r="K1284" s="39">
        <v>999.09302016985498</v>
      </c>
      <c r="L1284" s="39">
        <v>1173.1048124758299</v>
      </c>
      <c r="M1284" s="39">
        <v>2654.0480136399001</v>
      </c>
      <c r="N1284" s="39">
        <v>4231.7592530995998</v>
      </c>
      <c r="O1284" s="39">
        <v>4884.5310227359396</v>
      </c>
      <c r="P1284" s="39">
        <v>6190.7521589136704</v>
      </c>
      <c r="Q1284" s="39">
        <v>7257.3668866414801</v>
      </c>
    </row>
    <row r="1285" spans="1:17" x14ac:dyDescent="0.3">
      <c r="A1285" s="39" t="s">
        <v>270</v>
      </c>
      <c r="B1285" s="39" t="str">
        <f>INDEX('R0.1 Generation process mapping'!$B$9:$B$21,MATCH($C1285,'R0.1 Generation process mapping'!$A$9:$A$21,0))</f>
        <v>POWGEN - REN</v>
      </c>
      <c r="C1285" s="39" t="s">
        <v>289</v>
      </c>
      <c r="D1285" s="39" t="s">
        <v>345</v>
      </c>
      <c r="E1285" s="39" t="str">
        <f>INDEX('R0. Region mapping'!$C$9:$C$24,MATCH($D1285,'R0. Region mapping'!$A$9:$A$24,0))</f>
        <v>LAM</v>
      </c>
      <c r="F1285" s="39">
        <v>0.212899543378995</v>
      </c>
      <c r="G1285" s="39">
        <v>4.0185528395573185</v>
      </c>
      <c r="H1285" s="39">
        <v>4</v>
      </c>
      <c r="I1285" s="39">
        <v>12.09842181524254</v>
      </c>
      <c r="J1285" s="39">
        <v>58.155437446566197</v>
      </c>
      <c r="K1285" s="39">
        <v>244.97372410103833</v>
      </c>
      <c r="L1285" s="39">
        <v>344.71655680733801</v>
      </c>
      <c r="M1285" s="39">
        <v>573.888052818387</v>
      </c>
      <c r="N1285" s="39">
        <v>1902.7427988861009</v>
      </c>
      <c r="O1285" s="39">
        <v>2282.879380995621</v>
      </c>
      <c r="P1285" s="39">
        <v>2672.1302518838702</v>
      </c>
      <c r="Q1285" s="39">
        <v>3055.3093081972002</v>
      </c>
    </row>
    <row r="1286" spans="1:17" x14ac:dyDescent="0.3">
      <c r="A1286" s="39" t="s">
        <v>270</v>
      </c>
      <c r="B1286" s="39" t="str">
        <f>INDEX('R0.1 Generation process mapping'!$B$9:$B$21,MATCH($C1286,'R0.1 Generation process mapping'!$A$9:$A$21,0))</f>
        <v>POWGEN - REN</v>
      </c>
      <c r="C1286" s="39" t="s">
        <v>289</v>
      </c>
      <c r="D1286" s="39" t="s">
        <v>347</v>
      </c>
      <c r="E1286" s="39" t="str">
        <f>INDEX('R0. Region mapping'!$C$9:$C$24,MATCH($D1286,'R0. Region mapping'!$A$9:$A$24,0))</f>
        <v>EUR</v>
      </c>
      <c r="F1286" s="39">
        <v>9.4748858447488593E-2</v>
      </c>
      <c r="G1286" s="39">
        <v>0.39744615456918853</v>
      </c>
      <c r="H1286" s="39">
        <v>3.0747800054974381</v>
      </c>
      <c r="I1286" s="39">
        <v>3.0615691899842377</v>
      </c>
      <c r="J1286" s="39">
        <v>14.716837698053357</v>
      </c>
      <c r="K1286" s="39">
        <v>70.741713246910891</v>
      </c>
      <c r="L1286" s="39">
        <v>280.75140335562099</v>
      </c>
      <c r="M1286" s="39">
        <v>297.28561833863898</v>
      </c>
      <c r="N1286" s="39">
        <v>553.59163779151595</v>
      </c>
      <c r="O1286" s="39">
        <v>671.64247657467001</v>
      </c>
      <c r="P1286" s="39">
        <v>770.65194920066597</v>
      </c>
      <c r="Q1286" s="39">
        <v>902.96166406727696</v>
      </c>
    </row>
    <row r="1287" spans="1:17" x14ac:dyDescent="0.3">
      <c r="A1287" s="39" t="s">
        <v>270</v>
      </c>
      <c r="B1287" s="39" t="str">
        <f>INDEX('R0.1 Generation process mapping'!$B$9:$B$21,MATCH($C1287,'R0.1 Generation process mapping'!$A$9:$A$21,0))</f>
        <v>POWGEN - REN</v>
      </c>
      <c r="C1287" s="39" t="s">
        <v>289</v>
      </c>
      <c r="D1287" s="39" t="s">
        <v>349</v>
      </c>
      <c r="E1287" s="39" t="str">
        <f>INDEX('R0. Region mapping'!$C$9:$C$24,MATCH($D1287,'R0. Region mapping'!$A$9:$A$24,0))</f>
        <v>ASI</v>
      </c>
      <c r="F1287" s="39">
        <v>8.3904109589041098E-2</v>
      </c>
      <c r="G1287" s="39">
        <v>8.0979426034160903E-2</v>
      </c>
      <c r="H1287" s="39">
        <v>7.3667717146960507E-2</v>
      </c>
      <c r="I1287" s="39">
        <v>6.19689829274397E-2</v>
      </c>
      <c r="J1287" s="39">
        <v>0.29827426638824284</v>
      </c>
      <c r="K1287" s="39">
        <v>1.4341532114561699</v>
      </c>
      <c r="L1287" s="39">
        <v>6.8941283713540704</v>
      </c>
      <c r="M1287" s="39">
        <v>33.139291974522699</v>
      </c>
      <c r="N1287" s="39">
        <v>265.91350006011697</v>
      </c>
      <c r="O1287" s="39">
        <v>430.61949755970397</v>
      </c>
      <c r="P1287" s="39">
        <v>523.19622424013801</v>
      </c>
      <c r="Q1287" s="39">
        <v>721.84735646196998</v>
      </c>
    </row>
    <row r="1288" spans="1:17" x14ac:dyDescent="0.3">
      <c r="A1288" s="39" t="s">
        <v>270</v>
      </c>
      <c r="B1288" s="39" t="str">
        <f>INDEX('R0.1 Generation process mapping'!$B$9:$B$21,MATCH($C1288,'R0.1 Generation process mapping'!$A$9:$A$21,0))</f>
        <v>POWGEN - REN</v>
      </c>
      <c r="C1288" s="39" t="s">
        <v>289</v>
      </c>
      <c r="D1288" s="39" t="s">
        <v>351</v>
      </c>
      <c r="E1288" s="39" t="str">
        <f>INDEX('R0. Region mapping'!$C$9:$C$24,MATCH($D1288,'R0. Region mapping'!$A$9:$A$24,0))</f>
        <v>ASI</v>
      </c>
      <c r="F1288" s="39">
        <v>3.4041095890410999</v>
      </c>
      <c r="G1288" s="39">
        <v>18.29664647485215</v>
      </c>
      <c r="H1288" s="39">
        <v>18.000000000000011</v>
      </c>
      <c r="I1288" s="39">
        <v>20.790970868945301</v>
      </c>
      <c r="J1288" s="39">
        <v>99.939029012807808</v>
      </c>
      <c r="K1288" s="39">
        <v>236.6277409206829</v>
      </c>
      <c r="L1288" s="39">
        <v>335.63871584676099</v>
      </c>
      <c r="M1288" s="39">
        <v>1233.8791005702899</v>
      </c>
      <c r="N1288" s="39">
        <v>1580.13921410427</v>
      </c>
      <c r="O1288" s="39">
        <v>2698.64287646722</v>
      </c>
      <c r="P1288" s="39">
        <v>3924.5986837210098</v>
      </c>
      <c r="Q1288" s="39">
        <v>4508.0734849685005</v>
      </c>
    </row>
    <row r="1289" spans="1:17" x14ac:dyDescent="0.3">
      <c r="A1289" s="39" t="s">
        <v>270</v>
      </c>
      <c r="B1289" s="39" t="str">
        <f>INDEX('R0.1 Generation process mapping'!$B$9:$B$21,MATCH($C1289,'R0.1 Generation process mapping'!$A$9:$A$21,0))</f>
        <v>POWGEN - REN</v>
      </c>
      <c r="C1289" s="39" t="s">
        <v>289</v>
      </c>
      <c r="D1289" s="39" t="s">
        <v>353</v>
      </c>
      <c r="E1289" s="39" t="str">
        <f>INDEX('R0. Region mapping'!$C$9:$C$24,MATCH($D1289,'R0. Region mapping'!$A$9:$A$24,0))</f>
        <v>ASI</v>
      </c>
      <c r="F1289" s="39">
        <v>3.4246575342465799E-3</v>
      </c>
      <c r="G1289" s="39">
        <v>1.533305282695272</v>
      </c>
      <c r="H1289" s="39">
        <v>3.0000000000000049</v>
      </c>
      <c r="I1289" s="39">
        <v>2.9995225006441064</v>
      </c>
      <c r="J1289" s="39">
        <v>14.418589910274557</v>
      </c>
      <c r="K1289" s="39">
        <v>69.308087313586185</v>
      </c>
      <c r="L1289" s="39">
        <v>273.71828876611897</v>
      </c>
      <c r="M1289" s="39">
        <v>362.169556314094</v>
      </c>
      <c r="N1289" s="39">
        <v>449.94208272254002</v>
      </c>
      <c r="O1289" s="39">
        <v>503.678594442367</v>
      </c>
      <c r="P1289" s="39">
        <v>548.92610613675197</v>
      </c>
      <c r="Q1289" s="39">
        <v>598.58943317702801</v>
      </c>
    </row>
    <row r="1290" spans="1:17" x14ac:dyDescent="0.3">
      <c r="A1290" s="39" t="s">
        <v>270</v>
      </c>
      <c r="B1290" s="39" t="str">
        <f>INDEX('R0.1 Generation process mapping'!$B$9:$B$21,MATCH($C1290,'R0.1 Generation process mapping'!$A$9:$A$21,0))</f>
        <v>POWGEN - REN</v>
      </c>
      <c r="C1290" s="39" t="s">
        <v>289</v>
      </c>
      <c r="D1290" s="39" t="s">
        <v>355</v>
      </c>
      <c r="E1290" s="39" t="str">
        <f>INDEX('R0. Region mapping'!$C$9:$C$24,MATCH($D1290,'R0. Region mapping'!$A$9:$A$24,0))</f>
        <v>AFR</v>
      </c>
      <c r="F1290" s="39">
        <v>3.1963470319634701E-2</v>
      </c>
      <c r="G1290" s="39">
        <v>3.0849305155870799E-2</v>
      </c>
      <c r="H1290" s="39">
        <v>2.8063892246461102E-2</v>
      </c>
      <c r="I1290" s="39">
        <v>3.4732435683865757</v>
      </c>
      <c r="J1290" s="39">
        <v>16.695685787282471</v>
      </c>
      <c r="K1290" s="39">
        <v>80.253696420219924</v>
      </c>
      <c r="L1290" s="39">
        <v>153.95960944755399</v>
      </c>
      <c r="M1290" s="39">
        <v>434.31434594273799</v>
      </c>
      <c r="N1290" s="39">
        <v>650.42934203262098</v>
      </c>
      <c r="O1290" s="39">
        <v>840.46907382153904</v>
      </c>
      <c r="P1290" s="39">
        <v>1306.9391738588199</v>
      </c>
      <c r="Q1290" s="39">
        <v>1917.0170584259481</v>
      </c>
    </row>
    <row r="1291" spans="1:17" x14ac:dyDescent="0.3">
      <c r="A1291" s="39" t="s">
        <v>270</v>
      </c>
      <c r="B1291" s="39" t="str">
        <f>INDEX('R0.1 Generation process mapping'!$B$9:$B$21,MATCH($C1291,'R0.1 Generation process mapping'!$A$9:$A$21,0))</f>
        <v>POWGEN - REN</v>
      </c>
      <c r="C1291" s="39" t="s">
        <v>289</v>
      </c>
      <c r="D1291" s="39" t="s">
        <v>357</v>
      </c>
      <c r="E1291" s="39" t="str">
        <f>INDEX('R0. Region mapping'!$C$9:$C$24,MATCH($D1291,'R0. Region mapping'!$A$9:$A$24,0))</f>
        <v>LAM</v>
      </c>
      <c r="F1291" s="39">
        <v>2.85388127853881E-3</v>
      </c>
      <c r="G1291" s="39">
        <v>9.251440224605989E-2</v>
      </c>
      <c r="H1291" s="39">
        <v>0.14706508226486262</v>
      </c>
      <c r="I1291" s="39">
        <v>0.74614237068687295</v>
      </c>
      <c r="J1291" s="39">
        <v>3.5869783298360711</v>
      </c>
      <c r="K1291" s="39">
        <v>17.242389267461814</v>
      </c>
      <c r="L1291" s="39">
        <v>82.881606229245193</v>
      </c>
      <c r="M1291" s="39">
        <v>74.314330124108096</v>
      </c>
      <c r="N1291" s="39">
        <v>86.109598747096399</v>
      </c>
      <c r="O1291" s="39">
        <v>101.220061395537</v>
      </c>
      <c r="P1291" s="39">
        <v>114.099836629899</v>
      </c>
      <c r="Q1291" s="39">
        <v>124.767308216015</v>
      </c>
    </row>
    <row r="1292" spans="1:17" x14ac:dyDescent="0.3">
      <c r="A1292" s="39" t="s">
        <v>270</v>
      </c>
      <c r="B1292" s="39" t="str">
        <f>INDEX('R0.1 Generation process mapping'!$B$9:$B$21,MATCH($C1292,'R0.1 Generation process mapping'!$A$9:$A$21,0))</f>
        <v>POWGEN - REN</v>
      </c>
      <c r="C1292" s="39" t="s">
        <v>289</v>
      </c>
      <c r="D1292" s="39" t="s">
        <v>359</v>
      </c>
      <c r="E1292" s="39" t="str">
        <f>INDEX('R0. Region mapping'!$C$9:$C$24,MATCH($D1292,'R0. Region mapping'!$A$9:$A$24,0))</f>
        <v>ASI</v>
      </c>
      <c r="F1292" s="39">
        <v>1.14155251141553E-3</v>
      </c>
      <c r="G1292" s="39">
        <v>1.10176089842396E-3</v>
      </c>
      <c r="H1292" s="39">
        <v>1.0022818659450399E-3</v>
      </c>
      <c r="I1292" s="39">
        <v>7.1817959596455081</v>
      </c>
      <c r="J1292" s="39">
        <v>34.522060704587552</v>
      </c>
      <c r="K1292" s="39">
        <v>165.94202145004331</v>
      </c>
      <c r="L1292" s="39">
        <v>796.33184360504799</v>
      </c>
      <c r="M1292" s="39">
        <v>1382.8280862792201</v>
      </c>
      <c r="N1292" s="39">
        <v>1920.38218588993</v>
      </c>
      <c r="O1292" s="39">
        <v>2356.916154857</v>
      </c>
      <c r="P1292" s="39">
        <v>2780.5609424947002</v>
      </c>
      <c r="Q1292" s="39">
        <v>3359.8284312719902</v>
      </c>
    </row>
    <row r="1293" spans="1:17" x14ac:dyDescent="0.3">
      <c r="A1293" s="39" t="s">
        <v>270</v>
      </c>
      <c r="B1293" s="39" t="str">
        <f>INDEX('R0.1 Generation process mapping'!$B$9:$B$21,MATCH($C1293,'R0.1 Generation process mapping'!$A$9:$A$21,0))</f>
        <v>POWGEN - REN</v>
      </c>
      <c r="C1293" s="39" t="s">
        <v>289</v>
      </c>
      <c r="D1293" s="39" t="s">
        <v>361</v>
      </c>
      <c r="E1293" s="39" t="str">
        <f>INDEX('R0. Region mapping'!$C$9:$C$24,MATCH($D1293,'R0. Region mapping'!$A$9:$A$24,0))</f>
        <v>ASI</v>
      </c>
      <c r="F1293" s="39">
        <v>7.1347031963470295E-2</v>
      </c>
      <c r="G1293" s="39">
        <v>0.27286005615149728</v>
      </c>
      <c r="H1293" s="39">
        <v>0.45032458382156498</v>
      </c>
      <c r="I1293" s="39">
        <v>0.44037668057367318</v>
      </c>
      <c r="J1293" s="39">
        <v>2.1172151301429123</v>
      </c>
      <c r="K1293" s="39">
        <v>10.177489793709592</v>
      </c>
      <c r="L1293" s="39">
        <v>48.9218468716521</v>
      </c>
      <c r="M1293" s="39">
        <v>235.159322396943</v>
      </c>
      <c r="N1293" s="39">
        <v>328.24171159316899</v>
      </c>
      <c r="O1293" s="39">
        <v>367.90854355456298</v>
      </c>
      <c r="P1293" s="39">
        <v>460.06505260442299</v>
      </c>
      <c r="Q1293" s="39">
        <v>526.44074670480404</v>
      </c>
    </row>
    <row r="1294" spans="1:17" x14ac:dyDescent="0.3">
      <c r="A1294" s="39" t="s">
        <v>270</v>
      </c>
      <c r="B1294" s="39" t="str">
        <f>INDEX('R0.1 Generation process mapping'!$B$9:$B$21,MATCH($C1294,'R0.1 Generation process mapping'!$A$9:$A$21,0))</f>
        <v>POWGEN - REN</v>
      </c>
      <c r="C1294" s="39" t="s">
        <v>289</v>
      </c>
      <c r="D1294" s="39" t="s">
        <v>363</v>
      </c>
      <c r="E1294" s="39" t="str">
        <f>INDEX('R0. Region mapping'!$C$9:$C$24,MATCH($D1294,'R0. Region mapping'!$A$9:$A$24,0))</f>
        <v>NAM</v>
      </c>
      <c r="F1294" s="39">
        <v>10.206050228310501</v>
      </c>
      <c r="G1294" s="39">
        <v>44.194091604412293</v>
      </c>
      <c r="H1294" s="39">
        <v>60.000000000000028</v>
      </c>
      <c r="I1294" s="39">
        <v>58.576972336195603</v>
      </c>
      <c r="J1294" s="39">
        <v>281.56985358163081</v>
      </c>
      <c r="K1294" s="39">
        <v>510.86009069074339</v>
      </c>
      <c r="L1294" s="39">
        <v>997.68044887666804</v>
      </c>
      <c r="M1294" s="39">
        <v>2156.9071513136901</v>
      </c>
      <c r="N1294" s="39">
        <v>2072.67726737357</v>
      </c>
      <c r="O1294" s="39">
        <v>2344.1849183449899</v>
      </c>
      <c r="P1294" s="39">
        <v>2450.3739315350899</v>
      </c>
      <c r="Q1294" s="39">
        <v>2870.0988140055902</v>
      </c>
    </row>
    <row r="1295" spans="1:17" x14ac:dyDescent="0.3">
      <c r="A1295" s="39" t="s">
        <v>270</v>
      </c>
      <c r="B1295" s="39" t="str">
        <f>INDEX('R0.1 Generation process mapping'!$B$9:$B$21,MATCH($C1295,'R0.1 Generation process mapping'!$A$9:$A$21,0))</f>
        <v>POWGEN - REN</v>
      </c>
      <c r="C1295" s="39" t="s">
        <v>289</v>
      </c>
      <c r="D1295" s="39" t="s">
        <v>365</v>
      </c>
      <c r="E1295" s="39" t="str">
        <f>INDEX('R0. Region mapping'!$C$9:$C$24,MATCH($D1295,'R0. Region mapping'!$A$9:$A$24,0))</f>
        <v>EUR</v>
      </c>
      <c r="F1295" s="39">
        <v>38.453767123287697</v>
      </c>
      <c r="G1295" s="39">
        <v>94.437366743860295</v>
      </c>
      <c r="H1295" s="39">
        <v>100</v>
      </c>
      <c r="I1295" s="39">
        <v>94.638398482290199</v>
      </c>
      <c r="J1295" s="39">
        <v>454.91094053733332</v>
      </c>
      <c r="K1295" s="39">
        <v>779.41182134516157</v>
      </c>
      <c r="L1295" s="39">
        <v>1283.32595483256</v>
      </c>
      <c r="M1295" s="39">
        <v>2010.6881346351099</v>
      </c>
      <c r="N1295" s="39">
        <v>2018.6365623117099</v>
      </c>
      <c r="O1295" s="39">
        <v>2358.9596423195399</v>
      </c>
      <c r="P1295" s="39">
        <v>2702.7804381488199</v>
      </c>
      <c r="Q1295" s="39">
        <v>3052.6958012738501</v>
      </c>
    </row>
    <row r="1296" spans="1:17" x14ac:dyDescent="0.3">
      <c r="A1296" s="39" t="s">
        <v>255</v>
      </c>
      <c r="B1296" s="39" t="str">
        <f>INDEX('R0.1 Generation process mapping'!$B$9:$B$21,MATCH($C1296,'R0.1 Generation process mapping'!$A$9:$A$21,0))</f>
        <v>POWGEN - REN</v>
      </c>
      <c r="C1296" s="39" t="s">
        <v>290</v>
      </c>
      <c r="D1296" s="39" t="s">
        <v>258</v>
      </c>
      <c r="E1296" s="39" t="str">
        <f>INDEX('R0. Region mapping'!$C$9:$C$24,MATCH($D1296,'R0. Region mapping'!$A$9:$A$24,0))</f>
        <v>AFR</v>
      </c>
      <c r="J1296" s="39">
        <v>36.905444332912097</v>
      </c>
      <c r="K1296" s="39">
        <v>68.897465925837807</v>
      </c>
      <c r="L1296" s="39">
        <v>68.897465925837807</v>
      </c>
      <c r="M1296" s="39">
        <v>31.992021592925699</v>
      </c>
    </row>
    <row r="1297" spans="1:17" x14ac:dyDescent="0.3">
      <c r="A1297" s="39" t="s">
        <v>255</v>
      </c>
      <c r="B1297" s="39" t="str">
        <f>INDEX('R0.1 Generation process mapping'!$B$9:$B$21,MATCH($C1297,'R0.1 Generation process mapping'!$A$9:$A$21,0))</f>
        <v>POWGEN - REN</v>
      </c>
      <c r="C1297" s="39" t="s">
        <v>290</v>
      </c>
      <c r="D1297" s="39" t="s">
        <v>261</v>
      </c>
      <c r="E1297" s="39" t="str">
        <f>INDEX('R0. Region mapping'!$C$9:$C$24,MATCH($D1297,'R0. Region mapping'!$A$9:$A$24,0))</f>
        <v>AUS</v>
      </c>
      <c r="F1297" s="39">
        <v>0.199086757990868</v>
      </c>
      <c r="G1297" s="39">
        <v>0.19214710068513899</v>
      </c>
      <c r="H1297" s="39">
        <v>0.174797957420815</v>
      </c>
      <c r="I1297" s="39">
        <v>3.746576281751798</v>
      </c>
      <c r="J1297" s="39">
        <v>6.8276140241110088</v>
      </c>
      <c r="K1297" s="39">
        <v>23.829829351419189</v>
      </c>
      <c r="L1297" s="39">
        <v>20.181279288465991</v>
      </c>
      <c r="M1297" s="39">
        <v>17.051228436707483</v>
      </c>
    </row>
    <row r="1298" spans="1:17" x14ac:dyDescent="0.3">
      <c r="A1298" s="39" t="s">
        <v>255</v>
      </c>
      <c r="B1298" s="39" t="str">
        <f>INDEX('R0.1 Generation process mapping'!$B$9:$B$21,MATCH($C1298,'R0.1 Generation process mapping'!$A$9:$A$21,0))</f>
        <v>POWGEN - REN</v>
      </c>
      <c r="C1298" s="39" t="s">
        <v>290</v>
      </c>
      <c r="D1298" s="39" t="s">
        <v>341</v>
      </c>
      <c r="E1298" s="39" t="str">
        <f>INDEX('R0. Region mapping'!$C$9:$C$24,MATCH($D1298,'R0. Region mapping'!$A$9:$A$24,0))</f>
        <v>NAM</v>
      </c>
      <c r="J1298" s="39">
        <v>10.0338996410446</v>
      </c>
      <c r="K1298" s="39">
        <v>21.8386660293448</v>
      </c>
      <c r="L1298" s="39">
        <v>21.8386660293448</v>
      </c>
      <c r="M1298" s="39">
        <v>11.8047663883002</v>
      </c>
    </row>
    <row r="1299" spans="1:17" x14ac:dyDescent="0.3">
      <c r="A1299" s="39" t="s">
        <v>255</v>
      </c>
      <c r="B1299" s="39" t="str">
        <f>INDEX('R0.1 Generation process mapping'!$B$9:$B$21,MATCH($C1299,'R0.1 Generation process mapping'!$A$9:$A$21,0))</f>
        <v>POWGEN - REN</v>
      </c>
      <c r="C1299" s="39" t="s">
        <v>290</v>
      </c>
      <c r="D1299" s="39" t="s">
        <v>343</v>
      </c>
      <c r="E1299" s="39" t="str">
        <f>INDEX('R0. Region mapping'!$C$9:$C$24,MATCH($D1299,'R0. Region mapping'!$A$9:$A$24,0))</f>
        <v>ASI</v>
      </c>
      <c r="F1299" s="39">
        <v>1.8264840182648401</v>
      </c>
      <c r="G1299" s="39">
        <v>1.7628174374783301</v>
      </c>
      <c r="H1299" s="39">
        <v>1.60365098551206</v>
      </c>
      <c r="I1299" s="39">
        <v>57.622190013756899</v>
      </c>
      <c r="J1299" s="39">
        <v>91.503395607092827</v>
      </c>
      <c r="K1299" s="39">
        <v>139.51378172001071</v>
      </c>
      <c r="L1299" s="39">
        <v>82.790914814497313</v>
      </c>
      <c r="M1299" s="39">
        <v>48.460047667039298</v>
      </c>
    </row>
    <row r="1300" spans="1:17" x14ac:dyDescent="0.3">
      <c r="A1300" s="39" t="s">
        <v>255</v>
      </c>
      <c r="B1300" s="39" t="str">
        <f>INDEX('R0.1 Generation process mapping'!$B$9:$B$21,MATCH($C1300,'R0.1 Generation process mapping'!$A$9:$A$21,0))</f>
        <v>POWGEN - REN</v>
      </c>
      <c r="C1300" s="39" t="s">
        <v>290</v>
      </c>
      <c r="D1300" s="39" t="s">
        <v>345</v>
      </c>
      <c r="E1300" s="39" t="str">
        <f>INDEX('R0. Region mapping'!$C$9:$C$24,MATCH($D1300,'R0. Region mapping'!$A$9:$A$24,0))</f>
        <v>LAM</v>
      </c>
      <c r="F1300" s="39">
        <v>4.3378995433789997</v>
      </c>
      <c r="G1300" s="39">
        <v>4.1866914140110403</v>
      </c>
      <c r="H1300" s="39">
        <v>10.34019827782085</v>
      </c>
      <c r="I1300" s="39">
        <v>9.7353657603490298</v>
      </c>
      <c r="J1300" s="39">
        <v>47.381832447973444</v>
      </c>
      <c r="K1300" s="39">
        <v>60.016326558198983</v>
      </c>
      <c r="L1300" s="39">
        <v>56.259821824797122</v>
      </c>
      <c r="M1300" s="39">
        <v>23.18969632950164</v>
      </c>
      <c r="N1300" s="39">
        <v>5.9551159415581401</v>
      </c>
      <c r="O1300" s="39">
        <v>5.6442873833687202</v>
      </c>
    </row>
    <row r="1301" spans="1:17" x14ac:dyDescent="0.3">
      <c r="A1301" s="39" t="s">
        <v>255</v>
      </c>
      <c r="B1301" s="39" t="str">
        <f>INDEX('R0.1 Generation process mapping'!$B$9:$B$21,MATCH($C1301,'R0.1 Generation process mapping'!$A$9:$A$21,0))</f>
        <v>POWGEN - REN</v>
      </c>
      <c r="C1301" s="39" t="s">
        <v>290</v>
      </c>
      <c r="D1301" s="39" t="s">
        <v>347</v>
      </c>
      <c r="E1301" s="39" t="str">
        <f>INDEX('R0. Region mapping'!$C$9:$C$24,MATCH($D1301,'R0. Region mapping'!$A$9:$A$24,0))</f>
        <v>EUR</v>
      </c>
      <c r="F1301" s="39">
        <v>0.68493150684931503</v>
      </c>
      <c r="G1301" s="39">
        <v>0.661056539054375</v>
      </c>
      <c r="H1301" s="39">
        <v>0.60136911956702399</v>
      </c>
      <c r="I1301" s="39">
        <v>2.537925329698933</v>
      </c>
      <c r="J1301" s="39">
        <v>6.0325849179401896</v>
      </c>
      <c r="K1301" s="39">
        <v>65.262532882183848</v>
      </c>
      <c r="L1301" s="39">
        <v>63.412644148902032</v>
      </c>
      <c r="M1301" s="39">
        <v>62.460213355906177</v>
      </c>
      <c r="N1301" s="39">
        <v>6.1558917056701796</v>
      </c>
      <c r="O1301" s="39">
        <v>15.1021074005474</v>
      </c>
      <c r="P1301" s="39">
        <v>18.236124119448998</v>
      </c>
      <c r="Q1301" s="39">
        <v>18.3308897116646</v>
      </c>
    </row>
    <row r="1302" spans="1:17" x14ac:dyDescent="0.3">
      <c r="A1302" s="39" t="s">
        <v>255</v>
      </c>
      <c r="B1302" s="39" t="str">
        <f>INDEX('R0.1 Generation process mapping'!$B$9:$B$21,MATCH($C1302,'R0.1 Generation process mapping'!$A$9:$A$21,0))</f>
        <v>POWGEN - REN</v>
      </c>
      <c r="C1302" s="39" t="s">
        <v>290</v>
      </c>
      <c r="D1302" s="39" t="s">
        <v>349</v>
      </c>
      <c r="E1302" s="39" t="str">
        <f>INDEX('R0. Region mapping'!$C$9:$C$24,MATCH($D1302,'R0. Region mapping'!$A$9:$A$24,0))</f>
        <v>ASI</v>
      </c>
      <c r="F1302" s="39">
        <v>0.68493150684931503</v>
      </c>
      <c r="G1302" s="39">
        <v>0.661056539054375</v>
      </c>
      <c r="H1302" s="39">
        <v>0.60136911956702399</v>
      </c>
      <c r="I1302" s="39">
        <v>0.50586924838726299</v>
      </c>
      <c r="J1302" s="39">
        <v>12.418092085022609</v>
      </c>
      <c r="K1302" s="39">
        <v>214.25491543943008</v>
      </c>
      <c r="L1302" s="39">
        <v>216.3416522441911</v>
      </c>
      <c r="M1302" s="39">
        <v>204.26080632476001</v>
      </c>
      <c r="N1302" s="39">
        <v>2.2553598875568501</v>
      </c>
    </row>
    <row r="1303" spans="1:17" x14ac:dyDescent="0.3">
      <c r="A1303" s="39" t="s">
        <v>255</v>
      </c>
      <c r="B1303" s="39" t="str">
        <f>INDEX('R0.1 Generation process mapping'!$B$9:$B$21,MATCH($C1303,'R0.1 Generation process mapping'!$A$9:$A$21,0))</f>
        <v>POWGEN - REN</v>
      </c>
      <c r="C1303" s="39" t="s">
        <v>290</v>
      </c>
      <c r="D1303" s="39" t="s">
        <v>351</v>
      </c>
      <c r="E1303" s="39" t="str">
        <f>INDEX('R0. Region mapping'!$C$9:$C$24,MATCH($D1303,'R0. Region mapping'!$A$9:$A$24,0))</f>
        <v>ASI</v>
      </c>
      <c r="F1303" s="39">
        <v>0.45662100456621002</v>
      </c>
      <c r="G1303" s="39">
        <v>0.44070435936958302</v>
      </c>
      <c r="H1303" s="39">
        <v>0.40091274637801599</v>
      </c>
      <c r="I1303" s="39">
        <v>2.3268801724159482</v>
      </c>
      <c r="J1303" s="39">
        <v>20.894330844843644</v>
      </c>
      <c r="K1303" s="39">
        <v>56.46580507425773</v>
      </c>
      <c r="L1303" s="39">
        <v>54.363755678902791</v>
      </c>
      <c r="M1303" s="39">
        <v>35.683889617944594</v>
      </c>
    </row>
    <row r="1304" spans="1:17" x14ac:dyDescent="0.3">
      <c r="A1304" s="39" t="s">
        <v>255</v>
      </c>
      <c r="B1304" s="39" t="str">
        <f>INDEX('R0.1 Generation process mapping'!$B$9:$B$21,MATCH($C1304,'R0.1 Generation process mapping'!$A$9:$A$21,0))</f>
        <v>POWGEN - REN</v>
      </c>
      <c r="C1304" s="39" t="s">
        <v>290</v>
      </c>
      <c r="D1304" s="39" t="s">
        <v>353</v>
      </c>
      <c r="E1304" s="39" t="str">
        <f>INDEX('R0. Region mapping'!$C$9:$C$24,MATCH($D1304,'R0. Region mapping'!$A$9:$A$24,0))</f>
        <v>ASI</v>
      </c>
      <c r="F1304" s="39">
        <v>0.932077625570776</v>
      </c>
      <c r="G1304" s="39">
        <v>0.899587773563161</v>
      </c>
      <c r="H1304" s="39">
        <v>0.81836314354412498</v>
      </c>
      <c r="I1304" s="39">
        <v>0.68840373551366696</v>
      </c>
      <c r="J1304" s="39">
        <v>0.46224258791624917</v>
      </c>
      <c r="K1304" s="39">
        <v>4.8835524525351008</v>
      </c>
      <c r="L1304" s="39">
        <v>4.6540845406972116</v>
      </c>
      <c r="M1304" s="39">
        <v>4.6507777764567404</v>
      </c>
      <c r="P1304" s="39">
        <v>5.6929859568341499</v>
      </c>
      <c r="Q1304" s="39">
        <v>5.6929859568341499</v>
      </c>
    </row>
    <row r="1305" spans="1:17" x14ac:dyDescent="0.3">
      <c r="A1305" s="39" t="s">
        <v>255</v>
      </c>
      <c r="B1305" s="39" t="str">
        <f>INDEX('R0.1 Generation process mapping'!$B$9:$B$21,MATCH($C1305,'R0.1 Generation process mapping'!$A$9:$A$21,0))</f>
        <v>POWGEN - REN</v>
      </c>
      <c r="C1305" s="39" t="s">
        <v>290</v>
      </c>
      <c r="D1305" s="39" t="s">
        <v>355</v>
      </c>
      <c r="E1305" s="39" t="str">
        <f>INDEX('R0. Region mapping'!$C$9:$C$24,MATCH($D1305,'R0. Region mapping'!$A$9:$A$24,0))</f>
        <v>AFR</v>
      </c>
      <c r="I1305" s="39">
        <v>0.471048609655698</v>
      </c>
      <c r="J1305" s="39">
        <v>2.7363905232128181</v>
      </c>
      <c r="K1305" s="39">
        <v>4.6167826685422284</v>
      </c>
      <c r="L1305" s="39">
        <v>4.1457340588865303</v>
      </c>
      <c r="M1305" s="39">
        <v>1.8803921453294199</v>
      </c>
    </row>
    <row r="1306" spans="1:17" x14ac:dyDescent="0.3">
      <c r="A1306" s="39" t="s">
        <v>255</v>
      </c>
      <c r="B1306" s="39" t="str">
        <f>INDEX('R0.1 Generation process mapping'!$B$9:$B$21,MATCH($C1306,'R0.1 Generation process mapping'!$A$9:$A$21,0))</f>
        <v>POWGEN - REN</v>
      </c>
      <c r="C1306" s="39" t="s">
        <v>290</v>
      </c>
      <c r="D1306" s="39" t="s">
        <v>357</v>
      </c>
      <c r="E1306" s="39" t="str">
        <f>INDEX('R0. Region mapping'!$C$9:$C$24,MATCH($D1306,'R0. Region mapping'!$A$9:$A$24,0))</f>
        <v>LAM</v>
      </c>
      <c r="I1306" s="39">
        <v>3.065986586248107</v>
      </c>
      <c r="J1306" s="39">
        <v>9.049154199660931</v>
      </c>
      <c r="K1306" s="39">
        <v>14.42670912600053</v>
      </c>
      <c r="L1306" s="39">
        <v>11.360722539752409</v>
      </c>
      <c r="M1306" s="39">
        <v>5.3775549263395899</v>
      </c>
    </row>
    <row r="1307" spans="1:17" x14ac:dyDescent="0.3">
      <c r="A1307" s="39" t="s">
        <v>255</v>
      </c>
      <c r="B1307" s="39" t="str">
        <f>INDEX('R0.1 Generation process mapping'!$B$9:$B$21,MATCH($C1307,'R0.1 Generation process mapping'!$A$9:$A$21,0))</f>
        <v>POWGEN - REN</v>
      </c>
      <c r="C1307" s="39" t="s">
        <v>290</v>
      </c>
      <c r="D1307" s="39" t="s">
        <v>359</v>
      </c>
      <c r="E1307" s="39" t="str">
        <f>INDEX('R0. Region mapping'!$C$9:$C$24,MATCH($D1307,'R0. Region mapping'!$A$9:$A$24,0))</f>
        <v>ASI</v>
      </c>
      <c r="F1307" s="39">
        <v>1.3698630136986301</v>
      </c>
      <c r="G1307" s="39">
        <v>1.32211307810875</v>
      </c>
      <c r="H1307" s="39">
        <v>1.20273823913405</v>
      </c>
      <c r="I1307" s="39">
        <v>1.01173849677453</v>
      </c>
      <c r="J1307" s="39">
        <v>38.919071142591015</v>
      </c>
      <c r="K1307" s="39">
        <v>69.240223040928313</v>
      </c>
      <c r="L1307" s="39">
        <v>68.902976875336805</v>
      </c>
      <c r="M1307" s="39">
        <v>30.6583980639288</v>
      </c>
    </row>
    <row r="1308" spans="1:17" x14ac:dyDescent="0.3">
      <c r="A1308" s="39" t="s">
        <v>255</v>
      </c>
      <c r="B1308" s="39" t="str">
        <f>INDEX('R0.1 Generation process mapping'!$B$9:$B$21,MATCH($C1308,'R0.1 Generation process mapping'!$A$9:$A$21,0))</f>
        <v>POWGEN - REN</v>
      </c>
      <c r="C1308" s="39" t="s">
        <v>290</v>
      </c>
      <c r="D1308" s="39" t="s">
        <v>361</v>
      </c>
      <c r="E1308" s="39" t="str">
        <f>INDEX('R0. Region mapping'!$C$9:$C$24,MATCH($D1308,'R0. Region mapping'!$A$9:$A$24,0))</f>
        <v>ASI</v>
      </c>
      <c r="F1308" s="39">
        <v>2.96803652968037E-2</v>
      </c>
      <c r="G1308" s="39">
        <v>2.8645783359023E-2</v>
      </c>
      <c r="H1308" s="39">
        <v>2.6059328514571101E-2</v>
      </c>
      <c r="I1308" s="39">
        <v>2.1921000763448099E-2</v>
      </c>
      <c r="J1308" s="39">
        <v>1.46140005089654E-2</v>
      </c>
      <c r="K1308" s="39">
        <v>1.3475191978611347</v>
      </c>
      <c r="L1308" s="39">
        <v>1.3402121976066519</v>
      </c>
      <c r="M1308" s="39">
        <v>1.3402121976066519</v>
      </c>
    </row>
    <row r="1309" spans="1:17" x14ac:dyDescent="0.3">
      <c r="A1309" s="39" t="s">
        <v>255</v>
      </c>
      <c r="B1309" s="39" t="str">
        <f>INDEX('R0.1 Generation process mapping'!$B$9:$B$21,MATCH($C1309,'R0.1 Generation process mapping'!$A$9:$A$21,0))</f>
        <v>POWGEN - REN</v>
      </c>
      <c r="C1309" s="39" t="s">
        <v>290</v>
      </c>
      <c r="D1309" s="39" t="s">
        <v>363</v>
      </c>
      <c r="E1309" s="39" t="str">
        <f>INDEX('R0. Region mapping'!$C$9:$C$24,MATCH($D1309,'R0. Region mapping'!$A$9:$A$24,0))</f>
        <v>NAM</v>
      </c>
      <c r="F1309" s="39">
        <v>6.79771689497717</v>
      </c>
      <c r="G1309" s="39">
        <v>6.56076579793499</v>
      </c>
      <c r="H1309" s="39">
        <v>5.9683880553295303</v>
      </c>
      <c r="I1309" s="39">
        <v>19.397874051820491</v>
      </c>
      <c r="J1309" s="39">
        <v>17.724346162766889</v>
      </c>
      <c r="K1309" s="39">
        <v>214.90589813954136</v>
      </c>
      <c r="L1309" s="39">
        <v>213.22495098179058</v>
      </c>
      <c r="M1309" s="39">
        <v>213.22495098179058</v>
      </c>
      <c r="N1309" s="39">
        <v>14.3698711159625</v>
      </c>
      <c r="P1309" s="39">
        <v>14.491826725845</v>
      </c>
      <c r="Q1309" s="39">
        <v>58.815194458492897</v>
      </c>
    </row>
    <row r="1310" spans="1:17" x14ac:dyDescent="0.3">
      <c r="A1310" s="39" t="s">
        <v>255</v>
      </c>
      <c r="B1310" s="39" t="str">
        <f>INDEX('R0.1 Generation process mapping'!$B$9:$B$21,MATCH($C1310,'R0.1 Generation process mapping'!$A$9:$A$21,0))</f>
        <v>POWGEN - REN</v>
      </c>
      <c r="C1310" s="39" t="s">
        <v>290</v>
      </c>
      <c r="D1310" s="39" t="s">
        <v>365</v>
      </c>
      <c r="E1310" s="39" t="str">
        <f>INDEX('R0. Region mapping'!$C$9:$C$24,MATCH($D1310,'R0. Region mapping'!$A$9:$A$24,0))</f>
        <v>EUR</v>
      </c>
      <c r="F1310" s="39">
        <v>2.9127853881278498</v>
      </c>
      <c r="G1310" s="39">
        <v>2.8112531084185699</v>
      </c>
      <c r="H1310" s="39">
        <v>2.5574224091453601</v>
      </c>
      <c r="I1310" s="39">
        <v>14.34983023656523</v>
      </c>
      <c r="J1310" s="39">
        <v>13.632732473129151</v>
      </c>
      <c r="K1310" s="39">
        <v>106.03986337450786</v>
      </c>
      <c r="L1310" s="39">
        <v>93.124228664814794</v>
      </c>
      <c r="M1310" s="39">
        <v>93.124228664814794</v>
      </c>
      <c r="Q1310" s="39">
        <v>7.5716066021907196</v>
      </c>
    </row>
    <row r="1311" spans="1:17" x14ac:dyDescent="0.3">
      <c r="A1311" s="39" t="s">
        <v>255</v>
      </c>
      <c r="B1311" s="39" t="str">
        <f>INDEX('R0.1 Generation process mapping'!$B$9:$B$21,MATCH($C1311,'R0.1 Generation process mapping'!$A$9:$A$21,0))</f>
        <v>POWGEN - REN</v>
      </c>
      <c r="C1311" s="39" t="s">
        <v>292</v>
      </c>
      <c r="D1311" s="39" t="s">
        <v>258</v>
      </c>
      <c r="E1311" s="39" t="str">
        <f>INDEX('R0. Region mapping'!$C$9:$C$24,MATCH($D1311,'R0. Region mapping'!$A$9:$A$24,0))</f>
        <v>AFR</v>
      </c>
      <c r="K1311" s="39">
        <v>5.0004150000000003</v>
      </c>
      <c r="L1311" s="39">
        <v>47.976109219044197</v>
      </c>
      <c r="M1311" s="39">
        <v>202.16424853082842</v>
      </c>
      <c r="N1311" s="39">
        <v>334.34393930280703</v>
      </c>
      <c r="O1311" s="39">
        <v>321.64407217871599</v>
      </c>
      <c r="P1311" s="39">
        <v>347.30223764236496</v>
      </c>
      <c r="Q1311" s="39">
        <v>390.34052289398403</v>
      </c>
    </row>
    <row r="1312" spans="1:17" x14ac:dyDescent="0.3">
      <c r="A1312" s="39" t="s">
        <v>255</v>
      </c>
      <c r="B1312" s="39" t="str">
        <f>INDEX('R0.1 Generation process mapping'!$B$9:$B$21,MATCH($C1312,'R0.1 Generation process mapping'!$A$9:$A$21,0))</f>
        <v>POWGEN - REN</v>
      </c>
      <c r="C1312" s="39" t="s">
        <v>292</v>
      </c>
      <c r="D1312" s="39" t="s">
        <v>261</v>
      </c>
      <c r="E1312" s="39" t="str">
        <f>INDEX('R0. Region mapping'!$C$9:$C$24,MATCH($D1312,'R0. Region mapping'!$A$9:$A$24,0))</f>
        <v>AUS</v>
      </c>
      <c r="K1312" s="39">
        <v>5.0004150000000003</v>
      </c>
      <c r="L1312" s="39">
        <v>47.976109219044204</v>
      </c>
      <c r="M1312" s="39">
        <v>215.7991997704116</v>
      </c>
      <c r="N1312" s="39">
        <v>365.3809274457895</v>
      </c>
      <c r="O1312" s="39">
        <v>324.63529924020253</v>
      </c>
      <c r="P1312" s="39">
        <v>261.6417150128666</v>
      </c>
      <c r="Q1312" s="39">
        <v>276.51958848420429</v>
      </c>
    </row>
    <row r="1313" spans="1:17" x14ac:dyDescent="0.3">
      <c r="A1313" s="39" t="s">
        <v>255</v>
      </c>
      <c r="B1313" s="39" t="str">
        <f>INDEX('R0.1 Generation process mapping'!$B$9:$B$21,MATCH($C1313,'R0.1 Generation process mapping'!$A$9:$A$21,0))</f>
        <v>POWGEN - REN</v>
      </c>
      <c r="C1313" s="39" t="s">
        <v>292</v>
      </c>
      <c r="D1313" s="39" t="s">
        <v>341</v>
      </c>
      <c r="E1313" s="39" t="str">
        <f>INDEX('R0. Region mapping'!$C$9:$C$24,MATCH($D1313,'R0. Region mapping'!$A$9:$A$24,0))</f>
        <v>NAM</v>
      </c>
      <c r="K1313" s="39">
        <v>5.0004150000000003</v>
      </c>
      <c r="L1313" s="39">
        <v>47.976109219044204</v>
      </c>
      <c r="M1313" s="39">
        <v>135.585145399163</v>
      </c>
      <c r="N1313" s="39">
        <v>182.79115424635222</v>
      </c>
      <c r="O1313" s="39">
        <v>179.8713193845829</v>
      </c>
      <c r="P1313" s="39">
        <v>181.6406364250432</v>
      </c>
      <c r="Q1313" s="39">
        <v>196.97913739418561</v>
      </c>
    </row>
    <row r="1314" spans="1:17" x14ac:dyDescent="0.3">
      <c r="A1314" s="39" t="s">
        <v>255</v>
      </c>
      <c r="B1314" s="39" t="str">
        <f>INDEX('R0.1 Generation process mapping'!$B$9:$B$21,MATCH($C1314,'R0.1 Generation process mapping'!$A$9:$A$21,0))</f>
        <v>POWGEN - REN</v>
      </c>
      <c r="C1314" s="39" t="s">
        <v>292</v>
      </c>
      <c r="D1314" s="39" t="s">
        <v>343</v>
      </c>
      <c r="E1314" s="39" t="str">
        <f>INDEX('R0. Region mapping'!$C$9:$C$24,MATCH($D1314,'R0. Region mapping'!$A$9:$A$24,0))</f>
        <v>ASI</v>
      </c>
      <c r="K1314" s="39">
        <v>5.0004150000000003</v>
      </c>
      <c r="L1314" s="39">
        <v>68.702452290285692</v>
      </c>
      <c r="M1314" s="39">
        <v>203.42287210107531</v>
      </c>
      <c r="N1314" s="39">
        <v>276.99524238540539</v>
      </c>
      <c r="O1314" s="39">
        <v>246.50647554201299</v>
      </c>
      <c r="P1314" s="39">
        <v>245.80572951540609</v>
      </c>
      <c r="Q1314" s="39">
        <v>284.1788652364263</v>
      </c>
    </row>
    <row r="1315" spans="1:17" x14ac:dyDescent="0.3">
      <c r="A1315" s="39" t="s">
        <v>255</v>
      </c>
      <c r="B1315" s="39" t="str">
        <f>INDEX('R0.1 Generation process mapping'!$B$9:$B$21,MATCH($C1315,'R0.1 Generation process mapping'!$A$9:$A$21,0))</f>
        <v>POWGEN - REN</v>
      </c>
      <c r="C1315" s="39" t="s">
        <v>292</v>
      </c>
      <c r="D1315" s="39" t="s">
        <v>345</v>
      </c>
      <c r="E1315" s="39" t="str">
        <f>INDEX('R0. Region mapping'!$C$9:$C$24,MATCH($D1315,'R0. Region mapping'!$A$9:$A$24,0))</f>
        <v>LAM</v>
      </c>
      <c r="K1315" s="39">
        <v>5.0004150000000003</v>
      </c>
      <c r="L1315" s="39">
        <v>47.976109219044197</v>
      </c>
      <c r="M1315" s="39">
        <v>254.1053567962922</v>
      </c>
      <c r="N1315" s="39">
        <v>564.02585549224295</v>
      </c>
      <c r="O1315" s="39">
        <v>663.29088526971691</v>
      </c>
      <c r="P1315" s="39">
        <v>684.92877095111703</v>
      </c>
      <c r="Q1315" s="39">
        <v>741.57885902181192</v>
      </c>
    </row>
    <row r="1316" spans="1:17" x14ac:dyDescent="0.3">
      <c r="A1316" s="39" t="s">
        <v>255</v>
      </c>
      <c r="B1316" s="39" t="str">
        <f>INDEX('R0.1 Generation process mapping'!$B$9:$B$21,MATCH($C1316,'R0.1 Generation process mapping'!$A$9:$A$21,0))</f>
        <v>POWGEN - REN</v>
      </c>
      <c r="C1316" s="39" t="s">
        <v>292</v>
      </c>
      <c r="D1316" s="39" t="s">
        <v>347</v>
      </c>
      <c r="E1316" s="39" t="str">
        <f>INDEX('R0. Region mapping'!$C$9:$C$24,MATCH($D1316,'R0. Region mapping'!$A$9:$A$24,0))</f>
        <v>EUR</v>
      </c>
      <c r="K1316" s="39">
        <v>5.0004150000000003</v>
      </c>
      <c r="L1316" s="39">
        <v>47.976109219044183</v>
      </c>
      <c r="M1316" s="39">
        <v>102.37480123338901</v>
      </c>
      <c r="N1316" s="39">
        <v>107.1950600626698</v>
      </c>
      <c r="O1316" s="39">
        <v>105.60798345515529</v>
      </c>
      <c r="P1316" s="39">
        <v>105.97215426399859</v>
      </c>
      <c r="Q1316" s="39">
        <v>108.2165478295083</v>
      </c>
    </row>
    <row r="1317" spans="1:17" x14ac:dyDescent="0.3">
      <c r="A1317" s="39" t="s">
        <v>255</v>
      </c>
      <c r="B1317" s="39" t="str">
        <f>INDEX('R0.1 Generation process mapping'!$B$9:$B$21,MATCH($C1317,'R0.1 Generation process mapping'!$A$9:$A$21,0))</f>
        <v>POWGEN - REN</v>
      </c>
      <c r="C1317" s="39" t="s">
        <v>292</v>
      </c>
      <c r="D1317" s="39" t="s">
        <v>349</v>
      </c>
      <c r="E1317" s="39" t="str">
        <f>INDEX('R0. Region mapping'!$C$9:$C$24,MATCH($D1317,'R0. Region mapping'!$A$9:$A$24,0))</f>
        <v>ASI</v>
      </c>
      <c r="K1317" s="39">
        <v>5.0004150000000003</v>
      </c>
      <c r="L1317" s="39">
        <v>65.329474352032506</v>
      </c>
      <c r="M1317" s="39">
        <v>566.46971569681091</v>
      </c>
      <c r="N1317" s="39">
        <v>1113.1911748246353</v>
      </c>
      <c r="O1317" s="39">
        <v>1052.8621154726002</v>
      </c>
      <c r="P1317" s="39">
        <v>635.13007065826707</v>
      </c>
      <c r="Q1317" s="39">
        <v>641.81755850424918</v>
      </c>
    </row>
    <row r="1318" spans="1:17" x14ac:dyDescent="0.3">
      <c r="A1318" s="39" t="s">
        <v>255</v>
      </c>
      <c r="B1318" s="39" t="str">
        <f>INDEX('R0.1 Generation process mapping'!$B$9:$B$21,MATCH($C1318,'R0.1 Generation process mapping'!$A$9:$A$21,0))</f>
        <v>POWGEN - REN</v>
      </c>
      <c r="C1318" s="39" t="s">
        <v>292</v>
      </c>
      <c r="D1318" s="39" t="s">
        <v>351</v>
      </c>
      <c r="E1318" s="39" t="str">
        <f>INDEX('R0. Region mapping'!$C$9:$C$24,MATCH($D1318,'R0. Region mapping'!$A$9:$A$24,0))</f>
        <v>ASI</v>
      </c>
      <c r="K1318" s="39">
        <v>5.0004150000000003</v>
      </c>
      <c r="L1318" s="39">
        <v>47.976109219044197</v>
      </c>
      <c r="M1318" s="39">
        <v>117.73884655016019</v>
      </c>
      <c r="N1318" s="39">
        <v>168.40378408187121</v>
      </c>
      <c r="O1318" s="39">
        <v>200.0236636517738</v>
      </c>
      <c r="P1318" s="39">
        <v>232.79053579048428</v>
      </c>
      <c r="Q1318" s="39">
        <v>255.11227528563441</v>
      </c>
    </row>
    <row r="1319" spans="1:17" x14ac:dyDescent="0.3">
      <c r="A1319" s="39" t="s">
        <v>255</v>
      </c>
      <c r="B1319" s="39" t="str">
        <f>INDEX('R0.1 Generation process mapping'!$B$9:$B$21,MATCH($C1319,'R0.1 Generation process mapping'!$A$9:$A$21,0))</f>
        <v>POWGEN - REN</v>
      </c>
      <c r="C1319" s="39" t="s">
        <v>292</v>
      </c>
      <c r="D1319" s="39" t="s">
        <v>353</v>
      </c>
      <c r="E1319" s="39" t="str">
        <f>INDEX('R0. Region mapping'!$C$9:$C$24,MATCH($D1319,'R0. Region mapping'!$A$9:$A$24,0))</f>
        <v>ASI</v>
      </c>
      <c r="K1319" s="39">
        <v>3.73648356039602</v>
      </c>
      <c r="L1319" s="39">
        <v>8.5052886455353303</v>
      </c>
      <c r="M1319" s="39">
        <v>8.5052886455353303</v>
      </c>
      <c r="N1319" s="39">
        <v>6.6066701285531391</v>
      </c>
      <c r="O1319" s="39">
        <v>5.7303154746298999</v>
      </c>
      <c r="P1319" s="39">
        <v>7.70448969717682</v>
      </c>
      <c r="Q1319" s="39">
        <v>6.4197200495195101</v>
      </c>
    </row>
    <row r="1320" spans="1:17" x14ac:dyDescent="0.3">
      <c r="A1320" s="39" t="s">
        <v>255</v>
      </c>
      <c r="B1320" s="39" t="str">
        <f>INDEX('R0.1 Generation process mapping'!$B$9:$B$21,MATCH($C1320,'R0.1 Generation process mapping'!$A$9:$A$21,0))</f>
        <v>POWGEN - REN</v>
      </c>
      <c r="C1320" s="39" t="s">
        <v>292</v>
      </c>
      <c r="D1320" s="39" t="s">
        <v>355</v>
      </c>
      <c r="E1320" s="39" t="str">
        <f>INDEX('R0. Region mapping'!$C$9:$C$24,MATCH($D1320,'R0. Region mapping'!$A$9:$A$24,0))</f>
        <v>AFR</v>
      </c>
      <c r="K1320" s="39">
        <v>5.0004150000000003</v>
      </c>
      <c r="L1320" s="39">
        <v>14.56055871396906</v>
      </c>
      <c r="M1320" s="39">
        <v>18.616844738579971</v>
      </c>
      <c r="N1320" s="39">
        <v>20.040808132751021</v>
      </c>
      <c r="O1320" s="39">
        <v>21.45002430803417</v>
      </c>
      <c r="P1320" s="39">
        <v>22.84199137304163</v>
      </c>
      <c r="Q1320" s="39">
        <v>62.979872677056065</v>
      </c>
    </row>
    <row r="1321" spans="1:17" x14ac:dyDescent="0.3">
      <c r="A1321" s="39" t="s">
        <v>255</v>
      </c>
      <c r="B1321" s="39" t="str">
        <f>INDEX('R0.1 Generation process mapping'!$B$9:$B$21,MATCH($C1321,'R0.1 Generation process mapping'!$A$9:$A$21,0))</f>
        <v>POWGEN - REN</v>
      </c>
      <c r="C1321" s="39" t="s">
        <v>292</v>
      </c>
      <c r="D1321" s="39" t="s">
        <v>357</v>
      </c>
      <c r="E1321" s="39" t="str">
        <f>INDEX('R0. Region mapping'!$C$9:$C$24,MATCH($D1321,'R0. Region mapping'!$A$9:$A$24,0))</f>
        <v>LAM</v>
      </c>
      <c r="K1321" s="39">
        <v>5.0004150000000003</v>
      </c>
      <c r="L1321" s="39">
        <v>47.976109219044204</v>
      </c>
      <c r="M1321" s="39">
        <v>94.680046329383998</v>
      </c>
      <c r="N1321" s="39">
        <v>89.679631329383994</v>
      </c>
      <c r="O1321" s="39">
        <v>76.846821705891401</v>
      </c>
      <c r="P1321" s="39">
        <v>78.366324951165296</v>
      </c>
      <c r="Q1321" s="39">
        <v>90.813429939360404</v>
      </c>
    </row>
    <row r="1322" spans="1:17" x14ac:dyDescent="0.3">
      <c r="A1322" s="39" t="s">
        <v>255</v>
      </c>
      <c r="B1322" s="39" t="str">
        <f>INDEX('R0.1 Generation process mapping'!$B$9:$B$21,MATCH($C1322,'R0.1 Generation process mapping'!$A$9:$A$21,0))</f>
        <v>POWGEN - REN</v>
      </c>
      <c r="C1322" s="39" t="s">
        <v>292</v>
      </c>
      <c r="D1322" s="39" t="s">
        <v>359</v>
      </c>
      <c r="E1322" s="39" t="str">
        <f>INDEX('R0. Region mapping'!$C$9:$C$24,MATCH($D1322,'R0. Region mapping'!$A$9:$A$24,0))</f>
        <v>ASI</v>
      </c>
      <c r="K1322" s="39">
        <v>5.0004150000000003</v>
      </c>
      <c r="L1322" s="39">
        <v>47.976109219044204</v>
      </c>
      <c r="M1322" s="39">
        <v>122.70701939181561</v>
      </c>
      <c r="N1322" s="39">
        <v>160.47134069613949</v>
      </c>
      <c r="O1322" s="39">
        <v>180.10525889877169</v>
      </c>
      <c r="P1322" s="39">
        <v>173.88865780025151</v>
      </c>
      <c r="Q1322" s="39">
        <v>131.12392149592762</v>
      </c>
    </row>
    <row r="1323" spans="1:17" x14ac:dyDescent="0.3">
      <c r="A1323" s="39" t="s">
        <v>255</v>
      </c>
      <c r="B1323" s="39" t="str">
        <f>INDEX('R0.1 Generation process mapping'!$B$9:$B$21,MATCH($C1323,'R0.1 Generation process mapping'!$A$9:$A$21,0))</f>
        <v>POWGEN - REN</v>
      </c>
      <c r="C1323" s="39" t="s">
        <v>292</v>
      </c>
      <c r="D1323" s="39" t="s">
        <v>361</v>
      </c>
      <c r="E1323" s="39" t="str">
        <f>INDEX('R0. Region mapping'!$C$9:$C$24,MATCH($D1323,'R0. Region mapping'!$A$9:$A$24,0))</f>
        <v>ASI</v>
      </c>
      <c r="K1323" s="39">
        <v>0.83332347299391696</v>
      </c>
      <c r="L1323" s="39">
        <v>1.896878859052717</v>
      </c>
      <c r="M1323" s="39">
        <v>3.0582168816258797</v>
      </c>
      <c r="N1323" s="39">
        <v>4.4878791552504005</v>
      </c>
      <c r="O1323" s="39">
        <v>6.5679183189695696</v>
      </c>
      <c r="P1323" s="39">
        <v>8.2178912890719502</v>
      </c>
      <c r="Q1323" s="39">
        <v>6.04555497742854</v>
      </c>
    </row>
    <row r="1324" spans="1:17" x14ac:dyDescent="0.3">
      <c r="A1324" s="39" t="s">
        <v>255</v>
      </c>
      <c r="B1324" s="39" t="str">
        <f>INDEX('R0.1 Generation process mapping'!$B$9:$B$21,MATCH($C1324,'R0.1 Generation process mapping'!$A$9:$A$21,0))</f>
        <v>POWGEN - REN</v>
      </c>
      <c r="C1324" s="39" t="s">
        <v>292</v>
      </c>
      <c r="D1324" s="39" t="s">
        <v>363</v>
      </c>
      <c r="E1324" s="39" t="str">
        <f>INDEX('R0. Region mapping'!$C$9:$C$24,MATCH($D1324,'R0. Region mapping'!$A$9:$A$24,0))</f>
        <v>NAM</v>
      </c>
      <c r="K1324" s="39">
        <v>5.0004150000000003</v>
      </c>
      <c r="L1324" s="39">
        <v>47.976109219044197</v>
      </c>
      <c r="M1324" s="39">
        <v>310.92935050292891</v>
      </c>
      <c r="N1324" s="39">
        <v>581.92393581047395</v>
      </c>
      <c r="O1324" s="39">
        <v>538.94824159143002</v>
      </c>
      <c r="P1324" s="39">
        <v>381.78853921138898</v>
      </c>
      <c r="Q1324" s="39">
        <v>405.42393588048901</v>
      </c>
    </row>
    <row r="1325" spans="1:17" x14ac:dyDescent="0.3">
      <c r="A1325" s="39" t="s">
        <v>255</v>
      </c>
      <c r="B1325" s="39" t="str">
        <f>INDEX('R0.1 Generation process mapping'!$B$9:$B$21,MATCH($C1325,'R0.1 Generation process mapping'!$A$9:$A$21,0))</f>
        <v>POWGEN - REN</v>
      </c>
      <c r="C1325" s="39" t="s">
        <v>292</v>
      </c>
      <c r="D1325" s="39" t="s">
        <v>365</v>
      </c>
      <c r="E1325" s="39" t="str">
        <f>INDEX('R0. Region mapping'!$C$9:$C$24,MATCH($D1325,'R0. Region mapping'!$A$9:$A$24,0))</f>
        <v>EUR</v>
      </c>
      <c r="K1325" s="39">
        <v>5.0004150000000003</v>
      </c>
      <c r="L1325" s="39">
        <v>47.976109219044218</v>
      </c>
      <c r="M1325" s="39">
        <v>182.59481764590998</v>
      </c>
      <c r="N1325" s="39">
        <v>289.79840454674297</v>
      </c>
      <c r="O1325" s="39">
        <v>318.261836704215</v>
      </c>
      <c r="P1325" s="39">
        <v>361.598375251672</v>
      </c>
      <c r="Q1325" s="39">
        <v>384.892053537229</v>
      </c>
    </row>
    <row r="1326" spans="1:17" x14ac:dyDescent="0.3">
      <c r="A1326" s="39" t="s">
        <v>255</v>
      </c>
      <c r="B1326" s="39" t="str">
        <f>INDEX('R0.1 Generation process mapping'!$B$9:$B$21,MATCH($C1326,'R0.1 Generation process mapping'!$A$9:$A$21,0))</f>
        <v/>
      </c>
      <c r="C1326" s="39" t="s">
        <v>296</v>
      </c>
      <c r="D1326" s="39" t="s">
        <v>258</v>
      </c>
      <c r="E1326" s="39" t="str">
        <f>INDEX('R0. Region mapping'!$C$9:$C$24,MATCH($D1326,'R0. Region mapping'!$A$9:$A$24,0))</f>
        <v>AFR</v>
      </c>
      <c r="F1326" s="39">
        <v>34.164383561643803</v>
      </c>
      <c r="G1326" s="39">
        <v>34.164383561643803</v>
      </c>
      <c r="H1326" s="39">
        <v>34.164383561643803</v>
      </c>
      <c r="I1326" s="39">
        <v>34.164383561643803</v>
      </c>
      <c r="J1326" s="39">
        <v>22.776255707762498</v>
      </c>
      <c r="K1326" s="39">
        <v>11.388127853881301</v>
      </c>
    </row>
    <row r="1327" spans="1:17" x14ac:dyDescent="0.3">
      <c r="A1327" s="39" t="s">
        <v>255</v>
      </c>
      <c r="B1327" s="39" t="str">
        <f>INDEX('R0.1 Generation process mapping'!$B$9:$B$21,MATCH($C1327,'R0.1 Generation process mapping'!$A$9:$A$21,0))</f>
        <v/>
      </c>
      <c r="C1327" s="39" t="s">
        <v>296</v>
      </c>
      <c r="D1327" s="39" t="s">
        <v>261</v>
      </c>
      <c r="E1327" s="39" t="str">
        <f>INDEX('R0. Region mapping'!$C$9:$C$24,MATCH($D1327,'R0. Region mapping'!$A$9:$A$24,0))</f>
        <v>AUS</v>
      </c>
      <c r="F1327" s="39">
        <v>28.2019121004566</v>
      </c>
      <c r="G1327" s="39">
        <v>37.0010199055559</v>
      </c>
      <c r="H1327" s="39">
        <v>37.0010199055559</v>
      </c>
      <c r="I1327" s="39">
        <v>37.0010199055559</v>
      </c>
      <c r="J1327" s="39">
        <v>27.707520616789019</v>
      </c>
      <c r="K1327" s="39">
        <v>9.5077754448708856</v>
      </c>
      <c r="L1327" s="39">
        <v>0.107138078052016</v>
      </c>
    </row>
    <row r="1328" spans="1:17" x14ac:dyDescent="0.3">
      <c r="A1328" s="39" t="s">
        <v>255</v>
      </c>
      <c r="B1328" s="39" t="str">
        <f>INDEX('R0.1 Generation process mapping'!$B$9:$B$21,MATCH($C1328,'R0.1 Generation process mapping'!$A$9:$A$21,0))</f>
        <v/>
      </c>
      <c r="C1328" s="39" t="s">
        <v>296</v>
      </c>
      <c r="D1328" s="39" t="s">
        <v>341</v>
      </c>
      <c r="E1328" s="39" t="str">
        <f>INDEX('R0. Region mapping'!$C$9:$C$24,MATCH($D1328,'R0. Region mapping'!$A$9:$A$24,0))</f>
        <v>NAM</v>
      </c>
      <c r="F1328" s="39">
        <v>16.260200125539999</v>
      </c>
      <c r="G1328" s="39">
        <v>19.079744182950108</v>
      </c>
      <c r="H1328" s="39">
        <v>19.079744182950108</v>
      </c>
      <c r="I1328" s="39">
        <v>19.079744182950108</v>
      </c>
      <c r="J1328" s="39">
        <v>13.659677474436808</v>
      </c>
      <c r="K1328" s="39">
        <v>5.4200667085133301</v>
      </c>
    </row>
    <row r="1329" spans="1:17" x14ac:dyDescent="0.3">
      <c r="A1329" s="39" t="s">
        <v>255</v>
      </c>
      <c r="B1329" s="39" t="str">
        <f>INDEX('R0.1 Generation process mapping'!$B$9:$B$21,MATCH($C1329,'R0.1 Generation process mapping'!$A$9:$A$21,0))</f>
        <v/>
      </c>
      <c r="C1329" s="39" t="s">
        <v>296</v>
      </c>
      <c r="D1329" s="39" t="s">
        <v>343</v>
      </c>
      <c r="E1329" s="39" t="str">
        <f>INDEX('R0. Region mapping'!$C$9:$C$24,MATCH($D1329,'R0. Region mapping'!$A$9:$A$24,0))</f>
        <v>ASI</v>
      </c>
      <c r="F1329" s="39">
        <v>319.18639921722098</v>
      </c>
      <c r="G1329" s="39">
        <v>492.24754750766698</v>
      </c>
      <c r="H1329" s="39">
        <v>750.61338794942503</v>
      </c>
      <c r="I1329" s="39">
        <v>750.61338794942503</v>
      </c>
      <c r="J1329" s="39">
        <v>1043.7024167695572</v>
      </c>
      <c r="K1329" s="39">
        <v>624.525899530993</v>
      </c>
      <c r="L1329" s="39">
        <v>399.48449522587202</v>
      </c>
    </row>
    <row r="1330" spans="1:17" x14ac:dyDescent="0.3">
      <c r="A1330" s="39" t="s">
        <v>255</v>
      </c>
      <c r="B1330" s="39" t="str">
        <f>INDEX('R0.1 Generation process mapping'!$B$9:$B$21,MATCH($C1330,'R0.1 Generation process mapping'!$A$9:$A$21,0))</f>
        <v/>
      </c>
      <c r="C1330" s="39" t="s">
        <v>296</v>
      </c>
      <c r="D1330" s="39" t="s">
        <v>345</v>
      </c>
      <c r="E1330" s="39" t="str">
        <f>INDEX('R0. Region mapping'!$C$9:$C$24,MATCH($D1330,'R0. Region mapping'!$A$9:$A$24,0))</f>
        <v>LAM</v>
      </c>
      <c r="F1330" s="39">
        <v>6.2599885844748799</v>
      </c>
      <c r="G1330" s="39">
        <v>6.2599885844748799</v>
      </c>
      <c r="H1330" s="39">
        <v>6.2599885844748799</v>
      </c>
      <c r="I1330" s="39">
        <v>6.2599885844748799</v>
      </c>
      <c r="J1330" s="39">
        <v>4.1733257229832503</v>
      </c>
      <c r="K1330" s="39">
        <v>2.08666286149163</v>
      </c>
    </row>
    <row r="1331" spans="1:17" x14ac:dyDescent="0.3">
      <c r="A1331" s="39" t="s">
        <v>255</v>
      </c>
      <c r="B1331" s="39" t="str">
        <f>INDEX('R0.1 Generation process mapping'!$B$9:$B$21,MATCH($C1331,'R0.1 Generation process mapping'!$A$9:$A$21,0))</f>
        <v/>
      </c>
      <c r="C1331" s="39" t="s">
        <v>296</v>
      </c>
      <c r="D1331" s="39" t="s">
        <v>347</v>
      </c>
      <c r="E1331" s="39" t="str">
        <f>INDEX('R0. Region mapping'!$C$9:$C$24,MATCH($D1331,'R0. Region mapping'!$A$9:$A$24,0))</f>
        <v>EUR</v>
      </c>
      <c r="F1331" s="39">
        <v>28.821632420091301</v>
      </c>
      <c r="G1331" s="39">
        <v>52.882775586424501</v>
      </c>
      <c r="H1331" s="39">
        <v>52.882775586424501</v>
      </c>
      <c r="I1331" s="39">
        <v>69.261617142803303</v>
      </c>
      <c r="J1331" s="39">
        <v>59.654406336106192</v>
      </c>
      <c r="K1331" s="39">
        <v>25.986052363075899</v>
      </c>
    </row>
    <row r="1332" spans="1:17" x14ac:dyDescent="0.3">
      <c r="A1332" s="39" t="s">
        <v>255</v>
      </c>
      <c r="B1332" s="39" t="str">
        <f>INDEX('R0.1 Generation process mapping'!$B$9:$B$21,MATCH($C1332,'R0.1 Generation process mapping'!$A$9:$A$21,0))</f>
        <v/>
      </c>
      <c r="C1332" s="39" t="s">
        <v>296</v>
      </c>
      <c r="D1332" s="39" t="s">
        <v>349</v>
      </c>
      <c r="E1332" s="39" t="str">
        <f>INDEX('R0. Region mapping'!$C$9:$C$24,MATCH($D1332,'R0. Region mapping'!$A$9:$A$24,0))</f>
        <v>ASI</v>
      </c>
      <c r="F1332" s="39">
        <v>33.671803652968002</v>
      </c>
      <c r="G1332" s="39">
        <v>50.6176654393864</v>
      </c>
      <c r="H1332" s="39">
        <v>52</v>
      </c>
      <c r="I1332" s="39">
        <v>56.719838211504708</v>
      </c>
      <c r="J1332" s="39">
        <v>45.495903660515403</v>
      </c>
      <c r="K1332" s="39">
        <v>16.578564034259276</v>
      </c>
    </row>
    <row r="1333" spans="1:17" x14ac:dyDescent="0.3">
      <c r="A1333" s="39" t="s">
        <v>255</v>
      </c>
      <c r="B1333" s="39" t="str">
        <f>INDEX('R0.1 Generation process mapping'!$B$9:$B$21,MATCH($C1333,'R0.1 Generation process mapping'!$A$9:$A$21,0))</f>
        <v/>
      </c>
      <c r="C1333" s="39" t="s">
        <v>296</v>
      </c>
      <c r="D1333" s="39" t="s">
        <v>351</v>
      </c>
      <c r="E1333" s="39" t="str">
        <f>INDEX('R0. Region mapping'!$C$9:$C$24,MATCH($D1333,'R0. Region mapping'!$A$9:$A$24,0))</f>
        <v>ASI</v>
      </c>
      <c r="F1333" s="39">
        <v>74.997754889160603</v>
      </c>
      <c r="G1333" s="39">
        <v>149.3164370452628</v>
      </c>
      <c r="H1333" s="39">
        <v>149.3164370452628</v>
      </c>
      <c r="I1333" s="39">
        <v>192.85952116877661</v>
      </c>
      <c r="J1333" s="39">
        <v>186.61471866612121</v>
      </c>
      <c r="K1333" s="39">
        <v>87.296784880298802</v>
      </c>
      <c r="L1333" s="39">
        <v>18.754449127064799</v>
      </c>
    </row>
    <row r="1334" spans="1:17" x14ac:dyDescent="0.3">
      <c r="A1334" s="39" t="s">
        <v>255</v>
      </c>
      <c r="B1334" s="39" t="str">
        <f>INDEX('R0.1 Generation process mapping'!$B$9:$B$21,MATCH($C1334,'R0.1 Generation process mapping'!$A$9:$A$21,0))</f>
        <v/>
      </c>
      <c r="C1334" s="39" t="s">
        <v>296</v>
      </c>
      <c r="D1334" s="39" t="s">
        <v>353</v>
      </c>
      <c r="E1334" s="39" t="str">
        <f>INDEX('R0. Region mapping'!$C$9:$C$24,MATCH($D1334,'R0. Region mapping'!$A$9:$A$24,0))</f>
        <v>ASI</v>
      </c>
      <c r="F1334" s="39">
        <v>45.928170003512498</v>
      </c>
      <c r="G1334" s="39">
        <v>57.472490275108697</v>
      </c>
      <c r="H1334" s="39">
        <v>57.472490275108697</v>
      </c>
      <c r="I1334" s="39">
        <v>57.472490275108697</v>
      </c>
      <c r="J1334" s="39">
        <v>42.1631002739379</v>
      </c>
      <c r="K1334" s="39">
        <v>15.309390001170801</v>
      </c>
    </row>
    <row r="1335" spans="1:17" x14ac:dyDescent="0.3">
      <c r="A1335" s="39" t="s">
        <v>255</v>
      </c>
      <c r="B1335" s="39" t="str">
        <f>INDEX('R0.1 Generation process mapping'!$B$9:$B$21,MATCH($C1335,'R0.1 Generation process mapping'!$A$9:$A$21,0))</f>
        <v/>
      </c>
      <c r="C1335" s="39" t="s">
        <v>296</v>
      </c>
      <c r="D1335" s="39" t="s">
        <v>355</v>
      </c>
      <c r="E1335" s="39" t="str">
        <f>INDEX('R0. Region mapping'!$C$9:$C$24,MATCH($D1335,'R0. Region mapping'!$A$9:$A$24,0))</f>
        <v>AFR</v>
      </c>
      <c r="F1335" s="39">
        <v>14.3734779299848</v>
      </c>
      <c r="G1335" s="39">
        <v>14.3734779299848</v>
      </c>
      <c r="H1335" s="39">
        <v>14.3734779299848</v>
      </c>
      <c r="I1335" s="39">
        <v>14.3734779299848</v>
      </c>
      <c r="J1335" s="39">
        <v>9.58231861998987</v>
      </c>
      <c r="K1335" s="39">
        <v>4.7911593099949297</v>
      </c>
    </row>
    <row r="1336" spans="1:17" x14ac:dyDescent="0.3">
      <c r="A1336" s="39" t="s">
        <v>255</v>
      </c>
      <c r="B1336" s="39" t="str">
        <f>INDEX('R0.1 Generation process mapping'!$B$9:$B$21,MATCH($C1336,'R0.1 Generation process mapping'!$A$9:$A$21,0))</f>
        <v/>
      </c>
      <c r="C1336" s="39" t="s">
        <v>296</v>
      </c>
      <c r="D1336" s="39" t="s">
        <v>357</v>
      </c>
      <c r="E1336" s="39" t="str">
        <f>INDEX('R0. Region mapping'!$C$9:$C$24,MATCH($D1336,'R0. Region mapping'!$A$9:$A$24,0))</f>
        <v>LAM</v>
      </c>
      <c r="F1336" s="39">
        <v>5.2919112850619703</v>
      </c>
      <c r="G1336" s="39">
        <v>5.2919112850619703</v>
      </c>
      <c r="H1336" s="39">
        <v>5.2919112850619703</v>
      </c>
      <c r="I1336" s="39">
        <v>5.2919112850619703</v>
      </c>
      <c r="J1336" s="39">
        <v>3.5279408567079802</v>
      </c>
      <c r="K1336" s="39">
        <v>1.7639704283539901</v>
      </c>
    </row>
    <row r="1337" spans="1:17" x14ac:dyDescent="0.3">
      <c r="A1337" s="39" t="s">
        <v>255</v>
      </c>
      <c r="B1337" s="39" t="str">
        <f>INDEX('R0.1 Generation process mapping'!$B$9:$B$21,MATCH($C1337,'R0.1 Generation process mapping'!$A$9:$A$21,0))</f>
        <v/>
      </c>
      <c r="C1337" s="39" t="s">
        <v>296</v>
      </c>
      <c r="D1337" s="39" t="s">
        <v>359</v>
      </c>
      <c r="E1337" s="39" t="str">
        <f>INDEX('R0. Region mapping'!$C$9:$C$24,MATCH($D1337,'R0. Region mapping'!$A$9:$A$24,0))</f>
        <v>ASI</v>
      </c>
      <c r="F1337" s="39">
        <v>40.628044140030397</v>
      </c>
      <c r="G1337" s="39">
        <v>40.628044140030397</v>
      </c>
      <c r="H1337" s="39">
        <v>40.628044140030397</v>
      </c>
      <c r="I1337" s="39">
        <v>40.628044140030397</v>
      </c>
      <c r="J1337" s="39">
        <v>27.085362760020299</v>
      </c>
      <c r="K1337" s="39">
        <v>13.5426813800101</v>
      </c>
    </row>
    <row r="1338" spans="1:17" x14ac:dyDescent="0.3">
      <c r="A1338" s="39" t="s">
        <v>255</v>
      </c>
      <c r="B1338" s="39" t="str">
        <f>INDEX('R0.1 Generation process mapping'!$B$9:$B$21,MATCH($C1338,'R0.1 Generation process mapping'!$A$9:$A$21,0))</f>
        <v/>
      </c>
      <c r="C1338" s="39" t="s">
        <v>296</v>
      </c>
      <c r="D1338" s="39" t="s">
        <v>361</v>
      </c>
      <c r="E1338" s="39" t="str">
        <f>INDEX('R0. Region mapping'!$C$9:$C$24,MATCH($D1338,'R0. Region mapping'!$A$9:$A$24,0))</f>
        <v>ASI</v>
      </c>
      <c r="F1338" s="39">
        <v>18.597004120726101</v>
      </c>
      <c r="G1338" s="39">
        <v>31.130157646084101</v>
      </c>
      <c r="H1338" s="39">
        <v>43.153805539669804</v>
      </c>
      <c r="I1338" s="39">
        <v>43.153805539669804</v>
      </c>
      <c r="J1338" s="39">
        <v>49.832539139534802</v>
      </c>
      <c r="K1338" s="39">
        <v>24.598197616304503</v>
      </c>
      <c r="L1338" s="39">
        <v>12.877734973440401</v>
      </c>
    </row>
    <row r="1339" spans="1:17" x14ac:dyDescent="0.3">
      <c r="A1339" s="39" t="s">
        <v>255</v>
      </c>
      <c r="B1339" s="39" t="str">
        <f>INDEX('R0.1 Generation process mapping'!$B$9:$B$21,MATCH($C1339,'R0.1 Generation process mapping'!$A$9:$A$21,0))</f>
        <v/>
      </c>
      <c r="C1339" s="39" t="s">
        <v>296</v>
      </c>
      <c r="D1339" s="39" t="s">
        <v>363</v>
      </c>
      <c r="E1339" s="39" t="str">
        <f>INDEX('R0. Region mapping'!$C$9:$C$24,MATCH($D1339,'R0. Region mapping'!$A$9:$A$24,0))</f>
        <v>NAM</v>
      </c>
      <c r="F1339" s="39">
        <v>304.14555376945299</v>
      </c>
      <c r="G1339" s="39">
        <v>379.61322777678618</v>
      </c>
      <c r="H1339" s="39">
        <v>423.090306985187</v>
      </c>
      <c r="I1339" s="39">
        <v>423.090306985187</v>
      </c>
      <c r="J1339" s="39">
        <v>372.75710368518492</v>
      </c>
      <c r="K1339" s="39">
        <v>172.39590497630741</v>
      </c>
      <c r="L1339" s="39">
        <v>51.048647956481901</v>
      </c>
    </row>
    <row r="1340" spans="1:17" x14ac:dyDescent="0.3">
      <c r="A1340" s="39" t="s">
        <v>255</v>
      </c>
      <c r="B1340" s="39" t="str">
        <f>INDEX('R0.1 Generation process mapping'!$B$9:$B$21,MATCH($C1340,'R0.1 Generation process mapping'!$A$9:$A$21,0))</f>
        <v/>
      </c>
      <c r="C1340" s="39" t="s">
        <v>296</v>
      </c>
      <c r="D1340" s="39" t="s">
        <v>365</v>
      </c>
      <c r="E1340" s="39" t="str">
        <f>INDEX('R0. Region mapping'!$C$9:$C$24,MATCH($D1340,'R0. Region mapping'!$A$9:$A$24,0))</f>
        <v>EUR</v>
      </c>
      <c r="F1340" s="39">
        <v>117.176369863014</v>
      </c>
      <c r="G1340" s="39">
        <v>119.67222702922005</v>
      </c>
      <c r="H1340" s="39">
        <v>119.67222702922005</v>
      </c>
      <c r="I1340" s="39">
        <v>119.67222702922005</v>
      </c>
      <c r="J1340" s="39">
        <v>80.613437074882057</v>
      </c>
      <c r="K1340" s="39">
        <v>39.058789954338003</v>
      </c>
    </row>
    <row r="1341" spans="1:17" x14ac:dyDescent="0.3">
      <c r="A1341" s="39" t="s">
        <v>255</v>
      </c>
      <c r="B1341" s="39" t="str">
        <f>INDEX('R0.1 Generation process mapping'!$B$9:$B$21,MATCH($C1341,'R0.1 Generation process mapping'!$A$9:$A$21,0))</f>
        <v/>
      </c>
      <c r="C1341" s="39" t="s">
        <v>297</v>
      </c>
      <c r="D1341" s="39" t="s">
        <v>258</v>
      </c>
      <c r="E1341" s="39" t="str">
        <f>INDEX('R0. Region mapping'!$C$9:$C$24,MATCH($D1341,'R0. Region mapping'!$A$9:$A$24,0))</f>
        <v>AFR</v>
      </c>
      <c r="F1341" s="39">
        <v>44.842082839408903</v>
      </c>
      <c r="G1341" s="39">
        <v>62.841202426933208</v>
      </c>
      <c r="H1341" s="39">
        <v>62.841202426933208</v>
      </c>
      <c r="I1341" s="39">
        <v>85.669628652396199</v>
      </c>
      <c r="J1341" s="39">
        <v>75.934228655872701</v>
      </c>
      <c r="K1341" s="39">
        <v>30.931329030420599</v>
      </c>
    </row>
    <row r="1342" spans="1:17" x14ac:dyDescent="0.3">
      <c r="A1342" s="39" t="s">
        <v>255</v>
      </c>
      <c r="B1342" s="39" t="str">
        <f>INDEX('R0.1 Generation process mapping'!$B$9:$B$21,MATCH($C1342,'R0.1 Generation process mapping'!$A$9:$A$21,0))</f>
        <v/>
      </c>
      <c r="C1342" s="39" t="s">
        <v>297</v>
      </c>
      <c r="D1342" s="39" t="s">
        <v>261</v>
      </c>
      <c r="E1342" s="39" t="str">
        <f>INDEX('R0. Region mapping'!$C$9:$C$24,MATCH($D1342,'R0. Region mapping'!$A$9:$A$24,0))</f>
        <v>AUS</v>
      </c>
      <c r="F1342" s="39">
        <v>17.14537546961623</v>
      </c>
      <c r="G1342" s="39">
        <v>17.14537546961623</v>
      </c>
      <c r="H1342" s="39">
        <v>17.14537546961623</v>
      </c>
      <c r="I1342" s="39">
        <v>17.971024548315853</v>
      </c>
      <c r="J1342" s="39">
        <v>15.541700358361915</v>
      </c>
      <c r="K1342" s="39">
        <v>2.2257904137724629</v>
      </c>
      <c r="M1342" s="39">
        <v>2.31147582652821</v>
      </c>
      <c r="N1342" s="39">
        <v>2.31147582652821</v>
      </c>
      <c r="O1342" s="39">
        <v>2.31147582652821</v>
      </c>
      <c r="P1342" s="39">
        <v>31.559219360907001</v>
      </c>
      <c r="Q1342" s="39">
        <v>34.894737804222601</v>
      </c>
    </row>
    <row r="1343" spans="1:17" x14ac:dyDescent="0.3">
      <c r="A1343" s="39" t="s">
        <v>255</v>
      </c>
      <c r="B1343" s="39" t="str">
        <f>INDEX('R0.1 Generation process mapping'!$B$9:$B$21,MATCH($C1343,'R0.1 Generation process mapping'!$A$9:$A$21,0))</f>
        <v/>
      </c>
      <c r="C1343" s="39" t="s">
        <v>297</v>
      </c>
      <c r="D1343" s="39" t="s">
        <v>341</v>
      </c>
      <c r="E1343" s="39" t="str">
        <f>INDEX('R0. Region mapping'!$C$9:$C$24,MATCH($D1343,'R0. Region mapping'!$A$9:$A$24,0))</f>
        <v>NAM</v>
      </c>
      <c r="F1343" s="39">
        <v>9.49563606460916</v>
      </c>
      <c r="G1343" s="39">
        <v>10.094034113138889</v>
      </c>
      <c r="H1343" s="39">
        <v>10.094034113138889</v>
      </c>
      <c r="I1343" s="39">
        <v>10.094034113138889</v>
      </c>
      <c r="J1343" s="39">
        <v>8.6363395931376985</v>
      </c>
      <c r="K1343" s="39">
        <v>0.92286366601434999</v>
      </c>
    </row>
    <row r="1344" spans="1:17" x14ac:dyDescent="0.3">
      <c r="A1344" s="39" t="s">
        <v>255</v>
      </c>
      <c r="B1344" s="39" t="str">
        <f>INDEX('R0.1 Generation process mapping'!$B$9:$B$21,MATCH($C1344,'R0.1 Generation process mapping'!$A$9:$A$21,0))</f>
        <v/>
      </c>
      <c r="C1344" s="39" t="s">
        <v>297</v>
      </c>
      <c r="D1344" s="39" t="s">
        <v>343</v>
      </c>
      <c r="E1344" s="39" t="str">
        <f>INDEX('R0. Region mapping'!$C$9:$C$24,MATCH($D1344,'R0. Region mapping'!$A$9:$A$24,0))</f>
        <v>ASI</v>
      </c>
      <c r="F1344" s="39">
        <v>70.801212499663265</v>
      </c>
      <c r="G1344" s="39">
        <v>70.801212499663265</v>
      </c>
      <c r="H1344" s="39">
        <v>405.77291047420869</v>
      </c>
      <c r="I1344" s="39">
        <v>545.46876491673072</v>
      </c>
      <c r="J1344" s="39">
        <v>538.97546642855878</v>
      </c>
      <c r="K1344" s="39">
        <v>528.20006494540166</v>
      </c>
      <c r="L1344" s="39">
        <v>233.5445862468128</v>
      </c>
      <c r="M1344" s="39">
        <v>233.5445862468128</v>
      </c>
    </row>
    <row r="1345" spans="1:17" x14ac:dyDescent="0.3">
      <c r="A1345" s="39" t="s">
        <v>255</v>
      </c>
      <c r="B1345" s="39" t="str">
        <f>INDEX('R0.1 Generation process mapping'!$B$9:$B$21,MATCH($C1345,'R0.1 Generation process mapping'!$A$9:$A$21,0))</f>
        <v/>
      </c>
      <c r="C1345" s="39" t="s">
        <v>297</v>
      </c>
      <c r="D1345" s="39" t="s">
        <v>345</v>
      </c>
      <c r="E1345" s="39" t="str">
        <f>INDEX('R0. Region mapping'!$C$9:$C$24,MATCH($D1345,'R0. Region mapping'!$A$9:$A$24,0))</f>
        <v>LAM</v>
      </c>
      <c r="F1345" s="39">
        <v>45.611031070240898</v>
      </c>
      <c r="G1345" s="39">
        <v>54.576332275457688</v>
      </c>
      <c r="H1345" s="39">
        <v>54.576332275457688</v>
      </c>
      <c r="I1345" s="39">
        <v>54.576332275457688</v>
      </c>
      <c r="J1345" s="39">
        <v>46.437756165138389</v>
      </c>
      <c r="K1345" s="39">
        <v>5.9256360078277996</v>
      </c>
    </row>
    <row r="1346" spans="1:17" x14ac:dyDescent="0.3">
      <c r="A1346" s="39" t="s">
        <v>255</v>
      </c>
      <c r="B1346" s="39" t="str">
        <f>INDEX('R0.1 Generation process mapping'!$B$9:$B$21,MATCH($C1346,'R0.1 Generation process mapping'!$A$9:$A$21,0))</f>
        <v/>
      </c>
      <c r="C1346" s="39" t="s">
        <v>297</v>
      </c>
      <c r="D1346" s="39" t="s">
        <v>347</v>
      </c>
      <c r="E1346" s="39" t="str">
        <f>INDEX('R0. Region mapping'!$C$9:$C$24,MATCH($D1346,'R0. Region mapping'!$A$9:$A$24,0))</f>
        <v>EUR</v>
      </c>
      <c r="F1346" s="39">
        <v>0.54403131115459902</v>
      </c>
      <c r="G1346" s="39">
        <v>4.8385870481453397</v>
      </c>
      <c r="H1346" s="39">
        <v>4.8385870481453397</v>
      </c>
      <c r="I1346" s="39">
        <v>5.2052664515613998</v>
      </c>
      <c r="J1346" s="39">
        <v>5.0239226811765336</v>
      </c>
      <c r="K1346" s="39">
        <v>0.54802317380092092</v>
      </c>
    </row>
    <row r="1347" spans="1:17" x14ac:dyDescent="0.3">
      <c r="A1347" s="39" t="s">
        <v>255</v>
      </c>
      <c r="B1347" s="39" t="str">
        <f>INDEX('R0.1 Generation process mapping'!$B$9:$B$21,MATCH($C1347,'R0.1 Generation process mapping'!$A$9:$A$21,0))</f>
        <v/>
      </c>
      <c r="C1347" s="39" t="s">
        <v>297</v>
      </c>
      <c r="D1347" s="39" t="s">
        <v>349</v>
      </c>
      <c r="E1347" s="39" t="str">
        <f>INDEX('R0. Region mapping'!$C$9:$C$24,MATCH($D1347,'R0. Region mapping'!$A$9:$A$24,0))</f>
        <v>ASI</v>
      </c>
      <c r="F1347" s="39">
        <v>36.557822622560032</v>
      </c>
      <c r="G1347" s="39">
        <v>36.557822622560032</v>
      </c>
      <c r="H1347" s="39">
        <v>36.557822622560032</v>
      </c>
      <c r="I1347" s="39">
        <v>36.557822622560032</v>
      </c>
      <c r="J1347" s="39">
        <v>31.685460228431822</v>
      </c>
      <c r="K1347" s="39">
        <v>37.492329409319211</v>
      </c>
      <c r="L1347" s="39">
        <v>76.937935801754605</v>
      </c>
      <c r="M1347" s="39">
        <v>76.937935801754605</v>
      </c>
      <c r="N1347" s="39">
        <v>42.027200217179903</v>
      </c>
      <c r="P1347" s="39">
        <v>159.72626582256399</v>
      </c>
      <c r="Q1347" s="39">
        <v>162.00320188134901</v>
      </c>
    </row>
    <row r="1348" spans="1:17" x14ac:dyDescent="0.3">
      <c r="A1348" s="39" t="s">
        <v>255</v>
      </c>
      <c r="B1348" s="39" t="str">
        <f>INDEX('R0.1 Generation process mapping'!$B$9:$B$21,MATCH($C1348,'R0.1 Generation process mapping'!$A$9:$A$21,0))</f>
        <v/>
      </c>
      <c r="C1348" s="39" t="s">
        <v>297</v>
      </c>
      <c r="D1348" s="39" t="s">
        <v>351</v>
      </c>
      <c r="E1348" s="39" t="str">
        <f>INDEX('R0. Region mapping'!$C$9:$C$24,MATCH($D1348,'R0. Region mapping'!$A$9:$A$24,0))</f>
        <v>ASI</v>
      </c>
      <c r="F1348" s="39">
        <v>32.465259791497708</v>
      </c>
      <c r="G1348" s="39">
        <v>32.465259791497708</v>
      </c>
      <c r="H1348" s="39">
        <v>323.16247975706113</v>
      </c>
      <c r="I1348" s="39">
        <v>323.16247975706113</v>
      </c>
      <c r="J1348" s="39">
        <v>318.64198706680406</v>
      </c>
      <c r="K1348" s="39">
        <v>195.94781190108114</v>
      </c>
      <c r="L1348" s="39">
        <v>59.907957275951098</v>
      </c>
      <c r="M1348" s="39">
        <v>59.907957275951098</v>
      </c>
      <c r="Q1348" s="39">
        <v>20.0635542109464</v>
      </c>
    </row>
    <row r="1349" spans="1:17" x14ac:dyDescent="0.3">
      <c r="A1349" s="39" t="s">
        <v>255</v>
      </c>
      <c r="B1349" s="39" t="str">
        <f>INDEX('R0.1 Generation process mapping'!$B$9:$B$21,MATCH($C1349,'R0.1 Generation process mapping'!$A$9:$A$21,0))</f>
        <v/>
      </c>
      <c r="C1349" s="39" t="s">
        <v>297</v>
      </c>
      <c r="D1349" s="39" t="s">
        <v>353</v>
      </c>
      <c r="E1349" s="39" t="str">
        <f>INDEX('R0. Region mapping'!$C$9:$C$24,MATCH($D1349,'R0. Region mapping'!$A$9:$A$24,0))</f>
        <v>ASI</v>
      </c>
      <c r="F1349" s="39">
        <v>67.733036958045602</v>
      </c>
      <c r="G1349" s="39">
        <v>67.733036958045602</v>
      </c>
      <c r="H1349" s="39">
        <v>67.733036958045602</v>
      </c>
      <c r="I1349" s="39">
        <v>67.733036958045602</v>
      </c>
      <c r="J1349" s="39">
        <v>52.485941112924401</v>
      </c>
      <c r="K1349" s="39">
        <v>20.025475071695752</v>
      </c>
      <c r="L1349" s="39">
        <v>7.0744740179549499</v>
      </c>
      <c r="M1349" s="39">
        <v>7.0744740179549499</v>
      </c>
    </row>
    <row r="1350" spans="1:17" x14ac:dyDescent="0.3">
      <c r="A1350" s="39" t="s">
        <v>255</v>
      </c>
      <c r="B1350" s="39" t="str">
        <f>INDEX('R0.1 Generation process mapping'!$B$9:$B$21,MATCH($C1350,'R0.1 Generation process mapping'!$A$9:$A$21,0))</f>
        <v/>
      </c>
      <c r="C1350" s="39" t="s">
        <v>297</v>
      </c>
      <c r="D1350" s="39" t="s">
        <v>355</v>
      </c>
      <c r="E1350" s="39" t="str">
        <f>INDEX('R0. Region mapping'!$C$9:$C$24,MATCH($D1350,'R0. Region mapping'!$A$9:$A$24,0))</f>
        <v>AFR</v>
      </c>
      <c r="F1350" s="39">
        <v>77.090609812596199</v>
      </c>
      <c r="G1350" s="39">
        <v>93.853042146649102</v>
      </c>
      <c r="H1350" s="39">
        <v>93.853042146649102</v>
      </c>
      <c r="I1350" s="39">
        <v>185.2181416966892</v>
      </c>
      <c r="J1350" s="39">
        <v>186.21927635898038</v>
      </c>
      <c r="K1350" s="39">
        <v>141.7252521835527</v>
      </c>
      <c r="L1350" s="39">
        <v>55.966072180567402</v>
      </c>
      <c r="M1350" s="39">
        <v>32.700503408056399</v>
      </c>
      <c r="N1350" s="39">
        <v>26.795241640485798</v>
      </c>
    </row>
    <row r="1351" spans="1:17" x14ac:dyDescent="0.3">
      <c r="A1351" s="39" t="s">
        <v>255</v>
      </c>
      <c r="B1351" s="39" t="str">
        <f>INDEX('R0.1 Generation process mapping'!$B$9:$B$21,MATCH($C1351,'R0.1 Generation process mapping'!$A$9:$A$21,0))</f>
        <v/>
      </c>
      <c r="C1351" s="39" t="s">
        <v>297</v>
      </c>
      <c r="D1351" s="39" t="s">
        <v>357</v>
      </c>
      <c r="E1351" s="39" t="str">
        <f>INDEX('R0. Region mapping'!$C$9:$C$24,MATCH($D1351,'R0. Region mapping'!$A$9:$A$24,0))</f>
        <v>LAM</v>
      </c>
      <c r="F1351" s="39">
        <v>18.869482522028971</v>
      </c>
      <c r="G1351" s="39">
        <v>18.869482522028971</v>
      </c>
      <c r="H1351" s="39">
        <v>18.869482522028971</v>
      </c>
      <c r="I1351" s="39">
        <v>18.869482522028971</v>
      </c>
      <c r="J1351" s="39">
        <v>13.829132362921751</v>
      </c>
      <c r="K1351" s="39">
        <v>4.6489872380283304</v>
      </c>
      <c r="L1351" s="39">
        <v>16.124143803381301</v>
      </c>
      <c r="M1351" s="39">
        <v>16.124143803381301</v>
      </c>
      <c r="N1351" s="39">
        <v>16.124143803381301</v>
      </c>
      <c r="O1351" s="39">
        <v>6.6791191629435103</v>
      </c>
      <c r="P1351" s="39">
        <v>14.7891164028192</v>
      </c>
      <c r="Q1351" s="39">
        <v>27.531856169703499</v>
      </c>
    </row>
    <row r="1352" spans="1:17" x14ac:dyDescent="0.3">
      <c r="A1352" s="39" t="s">
        <v>255</v>
      </c>
      <c r="B1352" s="39" t="str">
        <f>INDEX('R0.1 Generation process mapping'!$B$9:$B$21,MATCH($C1352,'R0.1 Generation process mapping'!$A$9:$A$21,0))</f>
        <v/>
      </c>
      <c r="C1352" s="39" t="s">
        <v>297</v>
      </c>
      <c r="D1352" s="39" t="s">
        <v>359</v>
      </c>
      <c r="E1352" s="39" t="str">
        <f>INDEX('R0. Region mapping'!$C$9:$C$24,MATCH($D1352,'R0. Region mapping'!$A$9:$A$24,0))</f>
        <v>ASI</v>
      </c>
      <c r="F1352" s="39">
        <v>83.630302155542694</v>
      </c>
      <c r="G1352" s="39">
        <v>151.26408662136589</v>
      </c>
      <c r="H1352" s="39">
        <v>151.26408662136589</v>
      </c>
      <c r="I1352" s="39">
        <v>151.26408662136589</v>
      </c>
      <c r="J1352" s="39">
        <v>130.15421120345459</v>
      </c>
      <c r="K1352" s="39">
        <v>21.027906186647073</v>
      </c>
      <c r="L1352" s="39">
        <v>67.146338948273467</v>
      </c>
      <c r="M1352" s="39">
        <v>110.02806221713627</v>
      </c>
      <c r="N1352" s="39">
        <v>128.27701322156901</v>
      </c>
      <c r="O1352" s="39">
        <v>107.043324974326</v>
      </c>
      <c r="P1352" s="39">
        <v>64.161601705462999</v>
      </c>
      <c r="Q1352" s="39">
        <v>43.8750852239016</v>
      </c>
    </row>
    <row r="1353" spans="1:17" x14ac:dyDescent="0.3">
      <c r="A1353" s="39" t="s">
        <v>255</v>
      </c>
      <c r="B1353" s="39" t="str">
        <f>INDEX('R0.1 Generation process mapping'!$B$9:$B$21,MATCH($C1353,'R0.1 Generation process mapping'!$A$9:$A$21,0))</f>
        <v/>
      </c>
      <c r="C1353" s="39" t="s">
        <v>297</v>
      </c>
      <c r="D1353" s="39" t="s">
        <v>361</v>
      </c>
      <c r="E1353" s="39" t="str">
        <f>INDEX('R0. Region mapping'!$C$9:$C$24,MATCH($D1353,'R0. Region mapping'!$A$9:$A$24,0))</f>
        <v>ASI</v>
      </c>
      <c r="F1353" s="39">
        <v>15.761856007418761</v>
      </c>
      <c r="G1353" s="39">
        <v>15.761856007418761</v>
      </c>
      <c r="H1353" s="39">
        <v>15.761856007418761</v>
      </c>
      <c r="I1353" s="39">
        <v>46.307729891054564</v>
      </c>
      <c r="J1353" s="39">
        <v>43.070073219566957</v>
      </c>
      <c r="K1353" s="39">
        <v>44.741321546212838</v>
      </c>
      <c r="L1353" s="39">
        <v>11.589337638658799</v>
      </c>
      <c r="M1353" s="39">
        <v>11.589337638658799</v>
      </c>
    </row>
    <row r="1354" spans="1:17" x14ac:dyDescent="0.3">
      <c r="A1354" s="39" t="s">
        <v>255</v>
      </c>
      <c r="B1354" s="39" t="str">
        <f>INDEX('R0.1 Generation process mapping'!$B$9:$B$21,MATCH($C1354,'R0.1 Generation process mapping'!$A$9:$A$21,0))</f>
        <v/>
      </c>
      <c r="C1354" s="39" t="s">
        <v>297</v>
      </c>
      <c r="D1354" s="39" t="s">
        <v>363</v>
      </c>
      <c r="E1354" s="39" t="str">
        <f>INDEX('R0. Region mapping'!$C$9:$C$24,MATCH($D1354,'R0. Region mapping'!$A$9:$A$24,0))</f>
        <v>NAM</v>
      </c>
      <c r="F1354" s="39">
        <v>183.4524509571599</v>
      </c>
      <c r="G1354" s="39">
        <v>183.4524509571599</v>
      </c>
      <c r="H1354" s="39">
        <v>183.4524509571599</v>
      </c>
      <c r="I1354" s="39">
        <v>226.7822119793081</v>
      </c>
      <c r="J1354" s="39">
        <v>188.51400088463652</v>
      </c>
      <c r="K1354" s="39">
        <v>107.18703526943899</v>
      </c>
      <c r="L1354" s="39">
        <v>60.204393046838099</v>
      </c>
      <c r="M1354" s="39">
        <v>60.204393046838099</v>
      </c>
      <c r="N1354" s="39">
        <v>27.448010297699099</v>
      </c>
    </row>
    <row r="1355" spans="1:17" x14ac:dyDescent="0.3">
      <c r="A1355" s="39" t="s">
        <v>255</v>
      </c>
      <c r="B1355" s="39" t="str">
        <f>INDEX('R0.1 Generation process mapping'!$B$9:$B$21,MATCH($C1355,'R0.1 Generation process mapping'!$A$9:$A$21,0))</f>
        <v/>
      </c>
      <c r="C1355" s="39" t="s">
        <v>297</v>
      </c>
      <c r="D1355" s="39" t="s">
        <v>365</v>
      </c>
      <c r="E1355" s="39" t="str">
        <f>INDEX('R0. Region mapping'!$C$9:$C$24,MATCH($D1355,'R0. Region mapping'!$A$9:$A$24,0))</f>
        <v>EUR</v>
      </c>
      <c r="F1355" s="39">
        <v>132.3308919783484</v>
      </c>
      <c r="G1355" s="39">
        <v>221.5032346030537</v>
      </c>
      <c r="H1355" s="39">
        <v>221.5032346030537</v>
      </c>
      <c r="I1355" s="39">
        <v>243.07517548052539</v>
      </c>
      <c r="J1355" s="39">
        <v>217.73119456786708</v>
      </c>
      <c r="K1355" s="39">
        <v>41.037911740702896</v>
      </c>
    </row>
    <row r="1356" spans="1:17" x14ac:dyDescent="0.3">
      <c r="A1356" s="39" t="s">
        <v>255</v>
      </c>
      <c r="B1356" s="39" t="str">
        <f>INDEX('R0.1 Generation process mapping'!$B$9:$B$21,MATCH($C1356,'R0.1 Generation process mapping'!$A$9:$A$21,0))</f>
        <v/>
      </c>
      <c r="C1356" s="39" t="s">
        <v>299</v>
      </c>
      <c r="D1356" s="39" t="s">
        <v>258</v>
      </c>
      <c r="E1356" s="39" t="str">
        <f>INDEX('R0. Region mapping'!$C$9:$C$24,MATCH($D1356,'R0. Region mapping'!$A$9:$A$24,0))</f>
        <v>AFR</v>
      </c>
      <c r="M1356" s="39">
        <v>182.843693113992</v>
      </c>
      <c r="N1356" s="39">
        <v>416.203727866892</v>
      </c>
      <c r="O1356" s="39">
        <v>416.203727866892</v>
      </c>
      <c r="P1356" s="39">
        <v>233.36003475289999</v>
      </c>
    </row>
    <row r="1357" spans="1:17" x14ac:dyDescent="0.3">
      <c r="A1357" s="39" t="s">
        <v>255</v>
      </c>
      <c r="B1357" s="39" t="str">
        <f>INDEX('R0.1 Generation process mapping'!$B$9:$B$21,MATCH($C1357,'R0.1 Generation process mapping'!$A$9:$A$21,0))</f>
        <v/>
      </c>
      <c r="C1357" s="39" t="s">
        <v>299</v>
      </c>
      <c r="D1357" s="39" t="s">
        <v>343</v>
      </c>
      <c r="E1357" s="39" t="str">
        <f>INDEX('R0. Region mapping'!$C$9:$C$24,MATCH($D1357,'R0. Region mapping'!$A$9:$A$24,0))</f>
        <v>ASI</v>
      </c>
      <c r="M1357" s="39">
        <v>392.035651221092</v>
      </c>
      <c r="N1357" s="39">
        <v>892.38352560084604</v>
      </c>
      <c r="O1357" s="39">
        <v>892.38352560084604</v>
      </c>
      <c r="P1357" s="39">
        <v>500.34787437975399</v>
      </c>
    </row>
    <row r="1358" spans="1:17" x14ac:dyDescent="0.3">
      <c r="A1358" s="39" t="s">
        <v>255</v>
      </c>
      <c r="B1358" s="39" t="str">
        <f>INDEX('R0.1 Generation process mapping'!$B$9:$B$21,MATCH($C1358,'R0.1 Generation process mapping'!$A$9:$A$21,0))</f>
        <v/>
      </c>
      <c r="C1358" s="39" t="s">
        <v>299</v>
      </c>
      <c r="D1358" s="39" t="s">
        <v>347</v>
      </c>
      <c r="E1358" s="39" t="str">
        <f>INDEX('R0. Region mapping'!$C$9:$C$24,MATCH($D1358,'R0. Region mapping'!$A$9:$A$24,0))</f>
        <v>EUR</v>
      </c>
      <c r="M1358" s="39">
        <v>5.4920773075296596</v>
      </c>
      <c r="N1358" s="39">
        <v>12.501514327332799</v>
      </c>
      <c r="O1358" s="39">
        <v>12.501514327332799</v>
      </c>
      <c r="P1358" s="39">
        <v>7.0094370198031299</v>
      </c>
    </row>
    <row r="1359" spans="1:17" x14ac:dyDescent="0.3">
      <c r="A1359" s="39" t="s">
        <v>255</v>
      </c>
      <c r="B1359" s="39" t="str">
        <f>INDEX('R0.1 Generation process mapping'!$B$9:$B$21,MATCH($C1359,'R0.1 Generation process mapping'!$A$9:$A$21,0))</f>
        <v/>
      </c>
      <c r="C1359" s="39" t="s">
        <v>299</v>
      </c>
      <c r="D1359" s="39" t="s">
        <v>351</v>
      </c>
      <c r="E1359" s="39" t="str">
        <f>INDEX('R0. Region mapping'!$C$9:$C$24,MATCH($D1359,'R0. Region mapping'!$A$9:$A$24,0))</f>
        <v>ASI</v>
      </c>
      <c r="M1359" s="39">
        <v>194.42408872976199</v>
      </c>
      <c r="N1359" s="39">
        <v>442.56396891962601</v>
      </c>
      <c r="O1359" s="39">
        <v>442.56396891962601</v>
      </c>
      <c r="P1359" s="39">
        <v>248.13988018986399</v>
      </c>
    </row>
    <row r="1360" spans="1:17" x14ac:dyDescent="0.3">
      <c r="A1360" s="39" t="s">
        <v>255</v>
      </c>
      <c r="B1360" s="39" t="str">
        <f>INDEX('R0.1 Generation process mapping'!$B$9:$B$21,MATCH($C1360,'R0.1 Generation process mapping'!$A$9:$A$21,0))</f>
        <v/>
      </c>
      <c r="C1360" s="39" t="s">
        <v>299</v>
      </c>
      <c r="D1360" s="39" t="s">
        <v>353</v>
      </c>
      <c r="E1360" s="39" t="str">
        <f>INDEX('R0. Region mapping'!$C$9:$C$24,MATCH($D1360,'R0. Region mapping'!$A$9:$A$24,0))</f>
        <v>ASI</v>
      </c>
      <c r="K1360" s="39">
        <v>1.26393143960398</v>
      </c>
      <c r="L1360" s="39">
        <v>8.8600150493578393</v>
      </c>
      <c r="M1360" s="39">
        <v>16.495945386958098</v>
      </c>
      <c r="N1360" s="39">
        <v>15.232013947354099</v>
      </c>
      <c r="O1360" s="39">
        <v>7.6359303376002501</v>
      </c>
    </row>
    <row r="1361" spans="1:17" x14ac:dyDescent="0.3">
      <c r="A1361" s="39" t="s">
        <v>255</v>
      </c>
      <c r="B1361" s="39" t="str">
        <f>INDEX('R0.1 Generation process mapping'!$B$9:$B$21,MATCH($C1361,'R0.1 Generation process mapping'!$A$9:$A$21,0))</f>
        <v/>
      </c>
      <c r="C1361" s="39" t="s">
        <v>299</v>
      </c>
      <c r="D1361" s="39" t="s">
        <v>355</v>
      </c>
      <c r="E1361" s="39" t="str">
        <f>INDEX('R0. Region mapping'!$C$9:$C$24,MATCH($D1361,'R0. Region mapping'!$A$9:$A$24,0))</f>
        <v>AFR</v>
      </c>
      <c r="L1361" s="39">
        <v>33.415550505075103</v>
      </c>
      <c r="M1361" s="39">
        <v>285.82833866474101</v>
      </c>
      <c r="N1361" s="39">
        <v>553.54771604027303</v>
      </c>
      <c r="O1361" s="39">
        <v>520.13216553519703</v>
      </c>
      <c r="P1361" s="39">
        <v>267.71937737553202</v>
      </c>
      <c r="Q1361" s="39">
        <v>3.6788405426713999</v>
      </c>
    </row>
    <row r="1362" spans="1:17" x14ac:dyDescent="0.3">
      <c r="A1362" s="39" t="s">
        <v>255</v>
      </c>
      <c r="B1362" s="39" t="str">
        <f>INDEX('R0.1 Generation process mapping'!$B$9:$B$21,MATCH($C1362,'R0.1 Generation process mapping'!$A$9:$A$21,0))</f>
        <v/>
      </c>
      <c r="C1362" s="39" t="s">
        <v>299</v>
      </c>
      <c r="D1362" s="39" t="s">
        <v>361</v>
      </c>
      <c r="E1362" s="39" t="str">
        <f>INDEX('R0. Region mapping'!$C$9:$C$24,MATCH($D1362,'R0. Region mapping'!$A$9:$A$24,0))</f>
        <v>ASI</v>
      </c>
      <c r="K1362" s="39">
        <v>4.1670915270060798</v>
      </c>
      <c r="L1362" s="39">
        <v>46.079230359991499</v>
      </c>
      <c r="M1362" s="39">
        <v>92.783167470331406</v>
      </c>
      <c r="N1362" s="39">
        <v>88.616075943325299</v>
      </c>
      <c r="O1362" s="39">
        <v>52.799414745672898</v>
      </c>
      <c r="P1362" s="39">
        <v>18.6253335910354</v>
      </c>
      <c r="Q1362" s="39">
        <v>24.6880669534156</v>
      </c>
    </row>
    <row r="1363" spans="1:17" x14ac:dyDescent="0.3">
      <c r="A1363" s="39" t="s">
        <v>255</v>
      </c>
      <c r="B1363" s="39" t="str">
        <f>INDEX('R0.1 Generation process mapping'!$B$9:$B$21,MATCH($C1363,'R0.1 Generation process mapping'!$A$9:$A$21,0))</f>
        <v/>
      </c>
      <c r="C1363" s="39" t="s">
        <v>299</v>
      </c>
      <c r="D1363" s="39" t="s">
        <v>363</v>
      </c>
      <c r="E1363" s="39" t="str">
        <f>INDEX('R0. Region mapping'!$C$9:$C$24,MATCH($D1363,'R0. Region mapping'!$A$9:$A$24,0))</f>
        <v>NAM</v>
      </c>
      <c r="M1363" s="39">
        <v>78.9718311770078</v>
      </c>
      <c r="N1363" s="39">
        <v>179.762123443077</v>
      </c>
      <c r="O1363" s="39">
        <v>179.762123443077</v>
      </c>
      <c r="P1363" s="39">
        <v>111.666208074295</v>
      </c>
      <c r="Q1363" s="39">
        <v>29.907303017678299</v>
      </c>
    </row>
    <row r="1364" spans="1:17" x14ac:dyDescent="0.3">
      <c r="A1364" s="39" t="s">
        <v>255</v>
      </c>
      <c r="B1364" s="39" t="str">
        <f>INDEX('R0.1 Generation process mapping'!$B$9:$B$21,MATCH($C1364,'R0.1 Generation process mapping'!$A$9:$A$21,0))</f>
        <v/>
      </c>
      <c r="C1364" s="39" t="s">
        <v>299</v>
      </c>
      <c r="D1364" s="39" t="s">
        <v>365</v>
      </c>
      <c r="E1364" s="39" t="str">
        <f>INDEX('R0. Region mapping'!$C$9:$C$24,MATCH($D1364,'R0. Region mapping'!$A$9:$A$24,0))</f>
        <v>EUR</v>
      </c>
      <c r="M1364" s="39">
        <v>126.669243736411</v>
      </c>
      <c r="N1364" s="39">
        <v>288.33486433850499</v>
      </c>
      <c r="O1364" s="39">
        <v>288.33486433850499</v>
      </c>
      <c r="P1364" s="39">
        <v>228.38090233820401</v>
      </c>
      <c r="Q1364" s="39">
        <v>151.86276590326699</v>
      </c>
    </row>
    <row r="1365" spans="1:17" x14ac:dyDescent="0.3">
      <c r="A1365" s="39" t="s">
        <v>255</v>
      </c>
      <c r="B1365" s="39" t="str">
        <f>INDEX('R0.1 Generation process mapping'!$B$9:$B$21,MATCH($C1365,'R0.1 Generation process mapping'!$A$9:$A$21,0))</f>
        <v>POWGEN - REN</v>
      </c>
      <c r="C1365" s="39" t="s">
        <v>373</v>
      </c>
      <c r="D1365" s="39" t="s">
        <v>258</v>
      </c>
      <c r="E1365" s="39" t="str">
        <f>INDEX('R0. Region mapping'!$C$9:$C$24,MATCH($D1365,'R0. Region mapping'!$A$9:$A$24,0))</f>
        <v>AFR</v>
      </c>
      <c r="F1365" s="39">
        <v>0.50627853881278495</v>
      </c>
      <c r="G1365" s="39">
        <v>0.488630958451025</v>
      </c>
      <c r="H1365" s="39">
        <v>0.50453922976884724</v>
      </c>
      <c r="I1365" s="39">
        <v>3.0366546718745879</v>
      </c>
      <c r="J1365" s="39">
        <v>4.663711031583059</v>
      </c>
      <c r="K1365" s="39">
        <v>10.899229698985838</v>
      </c>
      <c r="L1365" s="39">
        <v>36.193308576</v>
      </c>
      <c r="M1365" s="39">
        <v>36.193308576</v>
      </c>
      <c r="N1365" s="39">
        <v>36.193308576</v>
      </c>
      <c r="O1365" s="39">
        <v>36.193308576</v>
      </c>
      <c r="P1365" s="39">
        <v>36.193308576</v>
      </c>
      <c r="Q1365" s="39">
        <v>36.193308576</v>
      </c>
    </row>
    <row r="1366" spans="1:17" x14ac:dyDescent="0.3">
      <c r="A1366" s="39" t="s">
        <v>255</v>
      </c>
      <c r="B1366" s="39" t="str">
        <f>INDEX('R0.1 Generation process mapping'!$B$9:$B$21,MATCH($C1366,'R0.1 Generation process mapping'!$A$9:$A$21,0))</f>
        <v>POWGEN - REN</v>
      </c>
      <c r="C1366" s="39" t="s">
        <v>373</v>
      </c>
      <c r="D1366" s="39" t="s">
        <v>261</v>
      </c>
      <c r="E1366" s="39" t="str">
        <f>INDEX('R0. Region mapping'!$C$9:$C$24,MATCH($D1366,'R0. Region mapping'!$A$9:$A$24,0))</f>
        <v>AUS</v>
      </c>
      <c r="F1366" s="39">
        <v>1.6124429223744301</v>
      </c>
      <c r="G1366" s="39">
        <v>1.58760486902384</v>
      </c>
      <c r="H1366" s="39">
        <v>1.5031861356473701</v>
      </c>
      <c r="I1366" s="39">
        <v>4.8699665570100095</v>
      </c>
      <c r="J1366" s="39">
        <v>6.7749216220066728</v>
      </c>
      <c r="K1366" s="39">
        <v>8.6798766870033361</v>
      </c>
      <c r="L1366" s="39">
        <v>8.2212067970807805</v>
      </c>
      <c r="M1366" s="39">
        <v>4.60384381149</v>
      </c>
      <c r="N1366" s="39">
        <v>2.301921905745</v>
      </c>
    </row>
    <row r="1367" spans="1:17" x14ac:dyDescent="0.3">
      <c r="A1367" s="39" t="s">
        <v>255</v>
      </c>
      <c r="B1367" s="39" t="str">
        <f>INDEX('R0.1 Generation process mapping'!$B$9:$B$21,MATCH($C1367,'R0.1 Generation process mapping'!$A$9:$A$21,0))</f>
        <v>POWGEN - REN</v>
      </c>
      <c r="C1367" s="39" t="s">
        <v>373</v>
      </c>
      <c r="D1367" s="39" t="s">
        <v>341</v>
      </c>
      <c r="E1367" s="39" t="str">
        <f>INDEX('R0. Region mapping'!$C$9:$C$24,MATCH($D1367,'R0. Region mapping'!$A$9:$A$24,0))</f>
        <v>NAM</v>
      </c>
      <c r="I1367" s="39">
        <v>4.0000000000000002E-4</v>
      </c>
      <c r="J1367" s="39">
        <v>8.0000000000000004E-4</v>
      </c>
      <c r="K1367" s="39">
        <v>8.0000000000000004E-4</v>
      </c>
      <c r="L1367" s="39">
        <v>8.0000000000000004E-4</v>
      </c>
      <c r="M1367" s="39">
        <v>4.0000000000000002E-4</v>
      </c>
    </row>
    <row r="1368" spans="1:17" x14ac:dyDescent="0.3">
      <c r="A1368" s="39" t="s">
        <v>255</v>
      </c>
      <c r="B1368" s="39" t="str">
        <f>INDEX('R0.1 Generation process mapping'!$B$9:$B$21,MATCH($C1368,'R0.1 Generation process mapping'!$A$9:$A$21,0))</f>
        <v>POWGEN - REN</v>
      </c>
      <c r="C1368" s="39" t="s">
        <v>373</v>
      </c>
      <c r="D1368" s="39" t="s">
        <v>343</v>
      </c>
      <c r="E1368" s="39" t="str">
        <f>INDEX('R0. Region mapping'!$C$9:$C$24,MATCH($D1368,'R0. Region mapping'!$A$9:$A$24,0))</f>
        <v>ASI</v>
      </c>
      <c r="I1368" s="39">
        <v>0.50740201980150024</v>
      </c>
      <c r="J1368" s="39">
        <v>0.83553617086766696</v>
      </c>
      <c r="K1368" s="39">
        <v>2.0316299323692895</v>
      </c>
      <c r="L1368" s="39">
        <v>6.8172204480000005</v>
      </c>
      <c r="M1368" s="39">
        <v>6.8172204480000005</v>
      </c>
      <c r="N1368" s="39">
        <v>6.8172204480000005</v>
      </c>
      <c r="O1368" s="39">
        <v>6.8172204480000005</v>
      </c>
      <c r="P1368" s="39">
        <v>6.8172204480000005</v>
      </c>
      <c r="Q1368" s="39">
        <v>6.8172204480000005</v>
      </c>
    </row>
    <row r="1369" spans="1:17" x14ac:dyDescent="0.3">
      <c r="A1369" s="39" t="s">
        <v>255</v>
      </c>
      <c r="B1369" s="39" t="str">
        <f>INDEX('R0.1 Generation process mapping'!$B$9:$B$21,MATCH($C1369,'R0.1 Generation process mapping'!$A$9:$A$21,0))</f>
        <v>POWGEN - REN</v>
      </c>
      <c r="C1369" s="39" t="s">
        <v>373</v>
      </c>
      <c r="D1369" s="39" t="s">
        <v>345</v>
      </c>
      <c r="E1369" s="39" t="str">
        <f>INDEX('R0. Region mapping'!$C$9:$C$24,MATCH($D1369,'R0. Region mapping'!$A$9:$A$24,0))</f>
        <v>LAM</v>
      </c>
      <c r="F1369" s="39">
        <v>1.287100456621</v>
      </c>
      <c r="G1369" s="39">
        <v>1.28264541297301</v>
      </c>
      <c r="H1369" s="39">
        <v>1.2497978038530302</v>
      </c>
      <c r="I1369" s="39">
        <v>1.1956383631360641</v>
      </c>
      <c r="J1369" s="39">
        <v>0.87876748671570903</v>
      </c>
      <c r="K1369" s="39">
        <v>0.56189661029535498</v>
      </c>
      <c r="L1369" s="39">
        <v>0.16172351541763499</v>
      </c>
    </row>
    <row r="1370" spans="1:17" x14ac:dyDescent="0.3">
      <c r="A1370" s="39" t="s">
        <v>255</v>
      </c>
      <c r="B1370" s="39" t="str">
        <f>INDEX('R0.1 Generation process mapping'!$B$9:$B$21,MATCH($C1370,'R0.1 Generation process mapping'!$A$9:$A$21,0))</f>
        <v>POWGEN - REN</v>
      </c>
      <c r="C1370" s="39" t="s">
        <v>373</v>
      </c>
      <c r="D1370" s="39" t="s">
        <v>347</v>
      </c>
      <c r="E1370" s="39" t="str">
        <f>INDEX('R0. Region mapping'!$C$9:$C$24,MATCH($D1370,'R0. Region mapping'!$A$9:$A$24,0))</f>
        <v>EUR</v>
      </c>
      <c r="I1370" s="39">
        <v>8.0000000000000004E-4</v>
      </c>
      <c r="J1370" s="39">
        <v>8.0000000000000004E-4</v>
      </c>
      <c r="K1370" s="39">
        <v>8.6519375121192903E-4</v>
      </c>
      <c r="L1370" s="39">
        <v>1.2000000000000001E-3</v>
      </c>
      <c r="M1370" s="39">
        <v>1.2000000000000001E-3</v>
      </c>
      <c r="N1370" s="39">
        <v>1.2000000000000001E-3</v>
      </c>
      <c r="O1370" s="39">
        <v>1.2000000000000001E-3</v>
      </c>
      <c r="P1370" s="39">
        <v>1.2000000000000001E-3</v>
      </c>
      <c r="Q1370" s="39">
        <v>1.2000000000000001E-3</v>
      </c>
    </row>
    <row r="1371" spans="1:17" x14ac:dyDescent="0.3">
      <c r="A1371" s="39" t="s">
        <v>255</v>
      </c>
      <c r="B1371" s="39" t="str">
        <f>INDEX('R0.1 Generation process mapping'!$B$9:$B$21,MATCH($C1371,'R0.1 Generation process mapping'!$A$9:$A$21,0))</f>
        <v>POWGEN - REN</v>
      </c>
      <c r="C1371" s="39" t="s">
        <v>373</v>
      </c>
      <c r="D1371" s="39" t="s">
        <v>349</v>
      </c>
      <c r="E1371" s="39" t="str">
        <f>INDEX('R0. Region mapping'!$C$9:$C$24,MATCH($D1371,'R0. Region mapping'!$A$9:$A$24,0))</f>
        <v>ASI</v>
      </c>
      <c r="F1371" s="39">
        <v>0.23401826484018301</v>
      </c>
      <c r="G1371" s="39">
        <v>0.225860984176912</v>
      </c>
      <c r="H1371" s="39">
        <v>0.21845256029651078</v>
      </c>
      <c r="I1371" s="39">
        <v>0.72933532695064773</v>
      </c>
      <c r="J1371" s="39">
        <v>1.0254918349670981</v>
      </c>
      <c r="K1371" s="39">
        <v>1.3216483429835484</v>
      </c>
      <c r="L1371" s="39">
        <v>1.6178048509999998</v>
      </c>
      <c r="M1371" s="39">
        <v>1.6178048509999998</v>
      </c>
      <c r="N1371" s="39">
        <v>1.28088161801111</v>
      </c>
      <c r="O1371" s="39">
        <v>0.94395838502222207</v>
      </c>
      <c r="P1371" s="39">
        <v>0.60703515203333303</v>
      </c>
      <c r="Q1371" s="39">
        <v>7.7400231E-2</v>
      </c>
    </row>
    <row r="1372" spans="1:17" x14ac:dyDescent="0.3">
      <c r="A1372" s="39" t="s">
        <v>255</v>
      </c>
      <c r="B1372" s="39" t="str">
        <f>INDEX('R0.1 Generation process mapping'!$B$9:$B$21,MATCH($C1372,'R0.1 Generation process mapping'!$A$9:$A$21,0))</f>
        <v>POWGEN - REN</v>
      </c>
      <c r="C1372" s="39" t="s">
        <v>373</v>
      </c>
      <c r="D1372" s="39" t="s">
        <v>351</v>
      </c>
      <c r="E1372" s="39" t="str">
        <f>INDEX('R0. Region mapping'!$C$9:$C$24,MATCH($D1372,'R0. Region mapping'!$A$9:$A$24,0))</f>
        <v>ASI</v>
      </c>
      <c r="I1372" s="39">
        <v>4.0000000000000002E-4</v>
      </c>
      <c r="J1372" s="39">
        <v>8.0000000000000004E-4</v>
      </c>
      <c r="K1372" s="39">
        <v>8.6519375121192903E-4</v>
      </c>
      <c r="L1372" s="39">
        <v>1.2000000000000001E-3</v>
      </c>
      <c r="M1372" s="39">
        <v>1.2000000000000001E-3</v>
      </c>
      <c r="N1372" s="39">
        <v>1.2000000000000001E-3</v>
      </c>
      <c r="O1372" s="39">
        <v>1.2000000000000001E-3</v>
      </c>
      <c r="P1372" s="39">
        <v>1.2000000000000001E-3</v>
      </c>
      <c r="Q1372" s="39">
        <v>1.2000000000000001E-3</v>
      </c>
    </row>
    <row r="1373" spans="1:17" x14ac:dyDescent="0.3">
      <c r="A1373" s="39" t="s">
        <v>255</v>
      </c>
      <c r="B1373" s="39" t="str">
        <f>INDEX('R0.1 Generation process mapping'!$B$9:$B$21,MATCH($C1373,'R0.1 Generation process mapping'!$A$9:$A$21,0))</f>
        <v>POWGEN - REN</v>
      </c>
      <c r="C1373" s="39" t="s">
        <v>373</v>
      </c>
      <c r="D1373" s="39" t="s">
        <v>353</v>
      </c>
      <c r="E1373" s="39" t="str">
        <f>INDEX('R0. Region mapping'!$C$9:$C$24,MATCH($D1373,'R0. Region mapping'!$A$9:$A$24,0))</f>
        <v>ASI</v>
      </c>
      <c r="F1373" s="39">
        <v>1.7277397260273999</v>
      </c>
      <c r="G1373" s="39">
        <v>3.0649297864313256</v>
      </c>
      <c r="H1373" s="39">
        <v>3.0594591596633753</v>
      </c>
      <c r="I1373" s="39">
        <v>10.555033013506877</v>
      </c>
      <c r="J1373" s="39">
        <v>16.171982747337957</v>
      </c>
      <c r="K1373" s="39">
        <v>31.436862623443862</v>
      </c>
      <c r="L1373" s="39">
        <v>86.601310997196094</v>
      </c>
      <c r="M1373" s="39">
        <v>86.601310997196094</v>
      </c>
      <c r="N1373" s="39">
        <v>86.601310997196094</v>
      </c>
      <c r="O1373" s="39">
        <v>80.051279825319895</v>
      </c>
      <c r="P1373" s="39">
        <v>46.413219039832398</v>
      </c>
      <c r="Q1373" s="39">
        <v>46.413219039832398</v>
      </c>
    </row>
    <row r="1374" spans="1:17" x14ac:dyDescent="0.3">
      <c r="A1374" s="39" t="s">
        <v>255</v>
      </c>
      <c r="B1374" s="39" t="str">
        <f>INDEX('R0.1 Generation process mapping'!$B$9:$B$21,MATCH($C1374,'R0.1 Generation process mapping'!$A$9:$A$21,0))</f>
        <v>POWGEN - REN</v>
      </c>
      <c r="C1374" s="39" t="s">
        <v>373</v>
      </c>
      <c r="D1374" s="39" t="s">
        <v>355</v>
      </c>
      <c r="E1374" s="39" t="str">
        <f>INDEX('R0. Region mapping'!$C$9:$C$24,MATCH($D1374,'R0. Region mapping'!$A$9:$A$24,0))</f>
        <v>AFR</v>
      </c>
      <c r="F1374" s="39">
        <v>5.3652968036529698E-2</v>
      </c>
      <c r="G1374" s="39">
        <v>5.1882762225926006E-2</v>
      </c>
      <c r="H1374" s="39">
        <v>4.72072476994169E-2</v>
      </c>
      <c r="I1374" s="39">
        <v>4.0126424457002201E-2</v>
      </c>
      <c r="J1374" s="39">
        <v>2.7317616304668103E-2</v>
      </c>
      <c r="K1374" s="39">
        <v>1.4174001903546028E-2</v>
      </c>
      <c r="L1374" s="39">
        <v>1.2000000000000001E-3</v>
      </c>
      <c r="M1374" s="39">
        <v>1.2000000000000001E-3</v>
      </c>
      <c r="N1374" s="39">
        <v>1.2000000000000001E-3</v>
      </c>
      <c r="O1374" s="39">
        <v>1.2000000000000001E-3</v>
      </c>
      <c r="P1374" s="39">
        <v>1.2000000000000001E-3</v>
      </c>
      <c r="Q1374" s="39">
        <v>1.2000000000000001E-3</v>
      </c>
    </row>
    <row r="1375" spans="1:17" x14ac:dyDescent="0.3">
      <c r="A1375" s="39" t="s">
        <v>255</v>
      </c>
      <c r="B1375" s="39" t="str">
        <f>INDEX('R0.1 Generation process mapping'!$B$9:$B$21,MATCH($C1375,'R0.1 Generation process mapping'!$A$9:$A$21,0))</f>
        <v>POWGEN - REN</v>
      </c>
      <c r="C1375" s="39" t="s">
        <v>373</v>
      </c>
      <c r="D1375" s="39" t="s">
        <v>357</v>
      </c>
      <c r="E1375" s="39" t="str">
        <f>INDEX('R0. Region mapping'!$C$9:$C$24,MATCH($D1375,'R0. Region mapping'!$A$9:$A$24,0))</f>
        <v>LAM</v>
      </c>
      <c r="F1375" s="39">
        <v>4.1660958904109604</v>
      </c>
      <c r="G1375" s="39">
        <v>4.1156612432426849</v>
      </c>
      <c r="H1375" s="39">
        <v>3.9407102253219852</v>
      </c>
      <c r="I1375" s="39">
        <v>3.6566797746338633</v>
      </c>
      <c r="J1375" s="39">
        <v>2.631029873528683</v>
      </c>
      <c r="K1375" s="39">
        <v>10.97821132954682</v>
      </c>
      <c r="L1375" s="39">
        <v>9.7560565043614602</v>
      </c>
      <c r="M1375" s="39">
        <v>9.3728313571233084</v>
      </c>
      <c r="N1375" s="39">
        <v>9.3728313571233084</v>
      </c>
    </row>
    <row r="1376" spans="1:17" x14ac:dyDescent="0.3">
      <c r="A1376" s="39" t="s">
        <v>255</v>
      </c>
      <c r="B1376" s="39" t="str">
        <f>INDEX('R0.1 Generation process mapping'!$B$9:$B$21,MATCH($C1376,'R0.1 Generation process mapping'!$A$9:$A$21,0))</f>
        <v>POWGEN - REN</v>
      </c>
      <c r="C1376" s="39" t="s">
        <v>373</v>
      </c>
      <c r="D1376" s="39" t="s">
        <v>359</v>
      </c>
      <c r="E1376" s="39" t="str">
        <f>INDEX('R0. Region mapping'!$C$9:$C$24,MATCH($D1376,'R0. Region mapping'!$A$9:$A$24,0))</f>
        <v>ASI</v>
      </c>
      <c r="F1376" s="39">
        <v>9.4223744292237406</v>
      </c>
      <c r="G1376" s="39">
        <v>9.0939344555913504</v>
      </c>
      <c r="H1376" s="39">
        <v>9.3813477881770293</v>
      </c>
      <c r="I1376" s="39">
        <v>55.23316044640378</v>
      </c>
      <c r="J1376" s="39">
        <v>84.156515632935921</v>
      </c>
      <c r="K1376" s="39">
        <v>164.55788645155545</v>
      </c>
      <c r="L1376" s="39">
        <v>489.02936848900299</v>
      </c>
      <c r="M1376" s="39">
        <v>649.15514745600001</v>
      </c>
      <c r="N1376" s="39">
        <v>649.15514745600001</v>
      </c>
      <c r="O1376" s="39">
        <v>602.50843090104502</v>
      </c>
      <c r="P1376" s="39">
        <v>384.027798072552</v>
      </c>
      <c r="Q1376" s="39">
        <v>492.26611783169096</v>
      </c>
    </row>
    <row r="1377" spans="1:17" x14ac:dyDescent="0.3">
      <c r="A1377" s="39" t="s">
        <v>255</v>
      </c>
      <c r="B1377" s="39" t="str">
        <f>INDEX('R0.1 Generation process mapping'!$B$9:$B$21,MATCH($C1377,'R0.1 Generation process mapping'!$A$9:$A$21,0))</f>
        <v>POWGEN - REN</v>
      </c>
      <c r="C1377" s="39" t="s">
        <v>373</v>
      </c>
      <c r="D1377" s="39" t="s">
        <v>361</v>
      </c>
      <c r="E1377" s="39" t="str">
        <f>INDEX('R0. Region mapping'!$C$9:$C$24,MATCH($D1377,'R0. Region mapping'!$A$9:$A$24,0))</f>
        <v>ASI</v>
      </c>
      <c r="I1377" s="39">
        <v>8.0000000000000004E-4</v>
      </c>
      <c r="J1377" s="39">
        <v>8.0000000000000004E-4</v>
      </c>
      <c r="K1377" s="39">
        <v>8.6519375121192903E-4</v>
      </c>
      <c r="L1377" s="39">
        <v>1.2000000000000001E-3</v>
      </c>
      <c r="M1377" s="39">
        <v>1.2000000000000001E-3</v>
      </c>
      <c r="N1377" s="39">
        <v>1.2000000000000001E-3</v>
      </c>
      <c r="O1377" s="39">
        <v>1.2000000000000001E-3</v>
      </c>
      <c r="P1377" s="39">
        <v>1.2000000000000001E-3</v>
      </c>
      <c r="Q1377" s="39">
        <v>1.2000000000000001E-3</v>
      </c>
    </row>
    <row r="1378" spans="1:17" x14ac:dyDescent="0.3">
      <c r="A1378" s="39" t="s">
        <v>255</v>
      </c>
      <c r="B1378" s="39" t="str">
        <f>INDEX('R0.1 Generation process mapping'!$B$9:$B$21,MATCH($C1378,'R0.1 Generation process mapping'!$A$9:$A$21,0))</f>
        <v>POWGEN - REN</v>
      </c>
      <c r="C1378" s="39" t="s">
        <v>373</v>
      </c>
      <c r="D1378" s="39" t="s">
        <v>363</v>
      </c>
      <c r="E1378" s="39" t="str">
        <f>INDEX('R0. Region mapping'!$C$9:$C$24,MATCH($D1378,'R0. Region mapping'!$A$9:$A$24,0))</f>
        <v>NAM</v>
      </c>
      <c r="F1378" s="39">
        <v>9.5764840182648392</v>
      </c>
      <c r="G1378" s="39">
        <v>9.3601610657674694</v>
      </c>
      <c r="H1378" s="39">
        <v>8.6711536845240502</v>
      </c>
      <c r="I1378" s="39">
        <v>17.199225584367909</v>
      </c>
      <c r="J1378" s="39">
        <v>20.594444440245283</v>
      </c>
      <c r="K1378" s="39">
        <v>39.929648480806989</v>
      </c>
      <c r="L1378" s="39">
        <v>125.185575552</v>
      </c>
      <c r="M1378" s="39">
        <v>125.185575552</v>
      </c>
      <c r="N1378" s="39">
        <v>125.185575552</v>
      </c>
      <c r="O1378" s="39">
        <v>109.2455903673157</v>
      </c>
      <c r="P1378" s="39">
        <v>27.384882152000003</v>
      </c>
      <c r="Q1378" s="39">
        <v>27.384882152000003</v>
      </c>
    </row>
    <row r="1379" spans="1:17" x14ac:dyDescent="0.3">
      <c r="A1379" s="39" t="s">
        <v>255</v>
      </c>
      <c r="B1379" s="39" t="str">
        <f>INDEX('R0.1 Generation process mapping'!$B$9:$B$21,MATCH($C1379,'R0.1 Generation process mapping'!$A$9:$A$21,0))</f>
        <v>POWGEN - REN</v>
      </c>
      <c r="C1379" s="39" t="s">
        <v>373</v>
      </c>
      <c r="D1379" s="39" t="s">
        <v>365</v>
      </c>
      <c r="E1379" s="39" t="str">
        <f>INDEX('R0. Region mapping'!$C$9:$C$24,MATCH($D1379,'R0. Region mapping'!$A$9:$A$24,0))</f>
        <v>EUR</v>
      </c>
      <c r="F1379" s="39">
        <v>3.3710045662100501</v>
      </c>
      <c r="G1379" s="39">
        <v>3.3218248219348387</v>
      </c>
      <c r="H1379" s="39">
        <v>3.1586794612468112</v>
      </c>
      <c r="I1379" s="39">
        <v>10.979095283129316</v>
      </c>
      <c r="J1379" s="39">
        <v>10.405783891530655</v>
      </c>
      <c r="K1379" s="39">
        <v>34.447163800643558</v>
      </c>
      <c r="L1379" s="39">
        <v>112.705538112</v>
      </c>
      <c r="M1379" s="39">
        <v>112.705538112</v>
      </c>
      <c r="N1379" s="39">
        <v>112.705538112</v>
      </c>
      <c r="O1379" s="39">
        <v>112.2779053407028</v>
      </c>
      <c r="P1379" s="39">
        <v>110.08177271517809</v>
      </c>
      <c r="Q1379" s="39">
        <v>110.08177271517809</v>
      </c>
    </row>
    <row r="1380" spans="1:17" x14ac:dyDescent="0.3">
      <c r="A1380" s="39" t="s">
        <v>255</v>
      </c>
      <c r="B1380" s="39" t="str">
        <f>INDEX('R0.1 Generation process mapping'!$B$9:$B$21,MATCH($C1380,'R0.1 Generation process mapping'!$A$9:$A$21,0))</f>
        <v>POWGEN - REN</v>
      </c>
      <c r="C1380" s="39" t="s">
        <v>298</v>
      </c>
      <c r="D1380" s="39" t="s">
        <v>258</v>
      </c>
      <c r="E1380" s="39" t="str">
        <f>INDEX('R0. Region mapping'!$C$9:$C$24,MATCH($D1380,'R0. Region mapping'!$A$9:$A$24,0))</f>
        <v>AFR</v>
      </c>
      <c r="F1380" s="39">
        <v>26.010497847680501</v>
      </c>
      <c r="G1380" s="39">
        <v>26.010497847680501</v>
      </c>
      <c r="H1380" s="39">
        <v>26.010497847680501</v>
      </c>
      <c r="I1380" s="39">
        <v>40.491011432265303</v>
      </c>
      <c r="J1380" s="39">
        <v>51.395641935087696</v>
      </c>
      <c r="K1380" s="39">
        <v>90.468376296265902</v>
      </c>
      <c r="L1380" s="39">
        <v>322.35669837508919</v>
      </c>
      <c r="M1380" s="39">
        <v>343.75001099022006</v>
      </c>
      <c r="N1380" s="39">
        <v>350.58503985828736</v>
      </c>
      <c r="O1380" s="39">
        <v>388.83784835184383</v>
      </c>
      <c r="P1380" s="39">
        <v>451.64070723733744</v>
      </c>
      <c r="Q1380" s="39">
        <v>497.65290511591462</v>
      </c>
    </row>
    <row r="1381" spans="1:17" x14ac:dyDescent="0.3">
      <c r="A1381" s="39" t="s">
        <v>255</v>
      </c>
      <c r="B1381" s="39" t="str">
        <f>INDEX('R0.1 Generation process mapping'!$B$9:$B$21,MATCH($C1381,'R0.1 Generation process mapping'!$A$9:$A$21,0))</f>
        <v>POWGEN - REN</v>
      </c>
      <c r="C1381" s="39" t="s">
        <v>298</v>
      </c>
      <c r="D1381" s="39" t="s">
        <v>261</v>
      </c>
      <c r="E1381" s="39" t="str">
        <f>INDEX('R0. Region mapping'!$C$9:$C$24,MATCH($D1381,'R0. Region mapping'!$A$9:$A$24,0))</f>
        <v>AUS</v>
      </c>
      <c r="F1381" s="39">
        <v>15.8474518958036</v>
      </c>
      <c r="G1381" s="39">
        <v>15.8474518958036</v>
      </c>
      <c r="H1381" s="39">
        <v>15.85490322735888</v>
      </c>
      <c r="I1381" s="39">
        <v>16.512473103344888</v>
      </c>
      <c r="J1381" s="39">
        <v>16.819642053116581</v>
      </c>
      <c r="K1381" s="39">
        <v>17.024421352964371</v>
      </c>
      <c r="L1381" s="39">
        <v>17.024421352964371</v>
      </c>
      <c r="M1381" s="39">
        <v>17.024421352964371</v>
      </c>
      <c r="N1381" s="39">
        <v>17.024421352964371</v>
      </c>
      <c r="O1381" s="39">
        <v>17.024421352964371</v>
      </c>
      <c r="P1381" s="39">
        <v>17.024421352964371</v>
      </c>
      <c r="Q1381" s="39">
        <v>17.024421352964371</v>
      </c>
    </row>
    <row r="1382" spans="1:17" x14ac:dyDescent="0.3">
      <c r="A1382" s="39" t="s">
        <v>255</v>
      </c>
      <c r="B1382" s="39" t="str">
        <f>INDEX('R0.1 Generation process mapping'!$B$9:$B$21,MATCH($C1382,'R0.1 Generation process mapping'!$A$9:$A$21,0))</f>
        <v>POWGEN - REN</v>
      </c>
      <c r="C1382" s="39" t="s">
        <v>298</v>
      </c>
      <c r="D1382" s="39" t="s">
        <v>341</v>
      </c>
      <c r="E1382" s="39" t="str">
        <f>INDEX('R0. Region mapping'!$C$9:$C$24,MATCH($D1382,'R0. Region mapping'!$A$9:$A$24,0))</f>
        <v>NAM</v>
      </c>
      <c r="F1382" s="39">
        <v>65.0328344737121</v>
      </c>
      <c r="G1382" s="39">
        <v>65.0328344737121</v>
      </c>
      <c r="H1382" s="39">
        <v>65.198859542057619</v>
      </c>
      <c r="I1382" s="39">
        <v>74.680129434808663</v>
      </c>
      <c r="J1382" s="39">
        <v>77.858940951426078</v>
      </c>
      <c r="K1382" s="39">
        <v>81.301645783411573</v>
      </c>
      <c r="L1382" s="39">
        <v>87.386276297363338</v>
      </c>
      <c r="M1382" s="39">
        <v>115.00532569370895</v>
      </c>
      <c r="N1382" s="39">
        <v>115.4028098178154</v>
      </c>
      <c r="O1382" s="39">
        <v>117.89795560912384</v>
      </c>
      <c r="P1382" s="39">
        <v>118.38079141173124</v>
      </c>
      <c r="Q1382" s="39">
        <v>118.91700388712135</v>
      </c>
    </row>
    <row r="1383" spans="1:17" x14ac:dyDescent="0.3">
      <c r="A1383" s="39" t="s">
        <v>255</v>
      </c>
      <c r="B1383" s="39" t="str">
        <f>INDEX('R0.1 Generation process mapping'!$B$9:$B$21,MATCH($C1383,'R0.1 Generation process mapping'!$A$9:$A$21,0))</f>
        <v>POWGEN - REN</v>
      </c>
      <c r="C1383" s="39" t="s">
        <v>298</v>
      </c>
      <c r="D1383" s="39" t="s">
        <v>343</v>
      </c>
      <c r="E1383" s="39" t="str">
        <f>INDEX('R0. Region mapping'!$C$9:$C$24,MATCH($D1383,'R0. Region mapping'!$A$9:$A$24,0))</f>
        <v>ASI</v>
      </c>
      <c r="F1383" s="39">
        <v>113.303938356164</v>
      </c>
      <c r="G1383" s="39">
        <v>113.303938356164</v>
      </c>
      <c r="H1383" s="39">
        <v>114.20524655433712</v>
      </c>
      <c r="I1383" s="39">
        <v>203.18678075515999</v>
      </c>
      <c r="J1383" s="39">
        <v>249.1182027327653</v>
      </c>
      <c r="K1383" s="39">
        <v>273.07696558357583</v>
      </c>
      <c r="L1383" s="39">
        <v>346.77398502568826</v>
      </c>
      <c r="M1383" s="39">
        <v>483.27750846447611</v>
      </c>
      <c r="N1383" s="39">
        <v>598.59624872850293</v>
      </c>
      <c r="O1383" s="39">
        <v>656.29316045094833</v>
      </c>
      <c r="P1383" s="39">
        <v>765.03289269019785</v>
      </c>
      <c r="Q1383" s="39">
        <v>813.59570831535132</v>
      </c>
    </row>
    <row r="1384" spans="1:17" x14ac:dyDescent="0.3">
      <c r="A1384" s="39" t="s">
        <v>255</v>
      </c>
      <c r="B1384" s="39" t="str">
        <f>INDEX('R0.1 Generation process mapping'!$B$9:$B$21,MATCH($C1384,'R0.1 Generation process mapping'!$A$9:$A$21,0))</f>
        <v>POWGEN - REN</v>
      </c>
      <c r="C1384" s="39" t="s">
        <v>298</v>
      </c>
      <c r="D1384" s="39" t="s">
        <v>345</v>
      </c>
      <c r="E1384" s="39" t="str">
        <f>INDEX('R0. Region mapping'!$C$9:$C$24,MATCH($D1384,'R0. Region mapping'!$A$9:$A$24,0))</f>
        <v>LAM</v>
      </c>
      <c r="F1384" s="39">
        <v>128.552732041007</v>
      </c>
      <c r="G1384" s="39">
        <v>128.552732041007</v>
      </c>
      <c r="H1384" s="39">
        <v>130.7870037629724</v>
      </c>
      <c r="I1384" s="39">
        <v>200.68307519263072</v>
      </c>
      <c r="J1384" s="39">
        <v>221.24711234612872</v>
      </c>
      <c r="K1384" s="39">
        <v>272.21753612961663</v>
      </c>
      <c r="L1384" s="39">
        <v>329.13334959973395</v>
      </c>
      <c r="M1384" s="39">
        <v>523.14703425270341</v>
      </c>
      <c r="N1384" s="39">
        <v>559.61319149387259</v>
      </c>
      <c r="O1384" s="39">
        <v>562.33770374579717</v>
      </c>
      <c r="P1384" s="39">
        <v>571.08206880128284</v>
      </c>
      <c r="Q1384" s="39">
        <v>571.08206880128284</v>
      </c>
    </row>
    <row r="1385" spans="1:17" x14ac:dyDescent="0.3">
      <c r="A1385" s="39" t="s">
        <v>255</v>
      </c>
      <c r="B1385" s="39" t="str">
        <f>INDEX('R0.1 Generation process mapping'!$B$9:$B$21,MATCH($C1385,'R0.1 Generation process mapping'!$A$9:$A$21,0))</f>
        <v>POWGEN - REN</v>
      </c>
      <c r="C1385" s="39" t="s">
        <v>298</v>
      </c>
      <c r="D1385" s="39" t="s">
        <v>347</v>
      </c>
      <c r="E1385" s="39" t="str">
        <f>INDEX('R0. Region mapping'!$C$9:$C$24,MATCH($D1385,'R0. Region mapping'!$A$9:$A$24,0))</f>
        <v>EUR</v>
      </c>
      <c r="F1385" s="39">
        <v>23.233964145063801</v>
      </c>
      <c r="G1385" s="39">
        <v>23.233964145063801</v>
      </c>
      <c r="H1385" s="39">
        <v>23.290406496883527</v>
      </c>
      <c r="I1385" s="39">
        <v>30.711529252657737</v>
      </c>
      <c r="J1385" s="39">
        <v>32.009373024949959</v>
      </c>
      <c r="K1385" s="39">
        <v>35.020226871896092</v>
      </c>
      <c r="L1385" s="39">
        <v>42.992586417815382</v>
      </c>
      <c r="M1385" s="39">
        <v>45.11719713390972</v>
      </c>
      <c r="N1385" s="39">
        <v>45.644186372607678</v>
      </c>
      <c r="O1385" s="39">
        <v>48.502674232385864</v>
      </c>
      <c r="P1385" s="39">
        <v>53.060574253895581</v>
      </c>
      <c r="Q1385" s="39">
        <v>55.632760896207785</v>
      </c>
    </row>
    <row r="1386" spans="1:17" x14ac:dyDescent="0.3">
      <c r="A1386" s="39" t="s">
        <v>255</v>
      </c>
      <c r="B1386" s="39" t="str">
        <f>INDEX('R0.1 Generation process mapping'!$B$9:$B$21,MATCH($C1386,'R0.1 Generation process mapping'!$A$9:$A$21,0))</f>
        <v>POWGEN - REN</v>
      </c>
      <c r="C1386" s="39" t="s">
        <v>298</v>
      </c>
      <c r="D1386" s="39" t="s">
        <v>349</v>
      </c>
      <c r="E1386" s="39" t="str">
        <f>INDEX('R0. Region mapping'!$C$9:$C$24,MATCH($D1386,'R0. Region mapping'!$A$9:$A$24,0))</f>
        <v>ASI</v>
      </c>
      <c r="F1386" s="39">
        <v>70.484254749868597</v>
      </c>
      <c r="G1386" s="39">
        <v>70.484254749868597</v>
      </c>
      <c r="H1386" s="39">
        <v>70.484254749868597</v>
      </c>
      <c r="I1386" s="39">
        <v>72.981129910002394</v>
      </c>
      <c r="J1386" s="39">
        <v>98.101441073506294</v>
      </c>
      <c r="K1386" s="39">
        <v>128.35855672275449</v>
      </c>
      <c r="L1386" s="39">
        <v>295.18264659101999</v>
      </c>
      <c r="M1386" s="39">
        <v>295.18264659101999</v>
      </c>
      <c r="N1386" s="39">
        <v>295.18264659101999</v>
      </c>
      <c r="O1386" s="39">
        <v>295.18264659101999</v>
      </c>
      <c r="P1386" s="39">
        <v>354.91665699960902</v>
      </c>
      <c r="Q1386" s="39">
        <v>365.44481022245702</v>
      </c>
    </row>
    <row r="1387" spans="1:17" x14ac:dyDescent="0.3">
      <c r="A1387" s="39" t="s">
        <v>255</v>
      </c>
      <c r="B1387" s="39" t="str">
        <f>INDEX('R0.1 Generation process mapping'!$B$9:$B$21,MATCH($C1387,'R0.1 Generation process mapping'!$A$9:$A$21,0))</f>
        <v>POWGEN - REN</v>
      </c>
      <c r="C1387" s="39" t="s">
        <v>298</v>
      </c>
      <c r="D1387" s="39" t="s">
        <v>351</v>
      </c>
      <c r="E1387" s="39" t="str">
        <f>INDEX('R0. Region mapping'!$C$9:$C$24,MATCH($D1387,'R0. Region mapping'!$A$9:$A$24,0))</f>
        <v>ASI</v>
      </c>
      <c r="F1387" s="39">
        <v>31.7851376496791</v>
      </c>
      <c r="G1387" s="39">
        <v>31.7851376496791</v>
      </c>
      <c r="H1387" s="39">
        <v>32.060647731763638</v>
      </c>
      <c r="I1387" s="39">
        <v>63.359359606531157</v>
      </c>
      <c r="J1387" s="39">
        <v>69.306545913241621</v>
      </c>
      <c r="K1387" s="39">
        <v>81.802053186482794</v>
      </c>
      <c r="L1387" s="39">
        <v>127.7533700753235</v>
      </c>
      <c r="M1387" s="39">
        <v>179.21627545655593</v>
      </c>
      <c r="N1387" s="39">
        <v>181.82300514226182</v>
      </c>
      <c r="O1387" s="39">
        <v>184.42973482796774</v>
      </c>
      <c r="P1387" s="39">
        <v>243.6549187167509</v>
      </c>
      <c r="Q1387" s="39">
        <v>272.71285056807693</v>
      </c>
    </row>
    <row r="1388" spans="1:17" x14ac:dyDescent="0.3">
      <c r="A1388" s="39" t="s">
        <v>255</v>
      </c>
      <c r="B1388" s="39" t="str">
        <f>INDEX('R0.1 Generation process mapping'!$B$9:$B$21,MATCH($C1388,'R0.1 Generation process mapping'!$A$9:$A$21,0))</f>
        <v>POWGEN - REN</v>
      </c>
      <c r="C1388" s="39" t="s">
        <v>298</v>
      </c>
      <c r="D1388" s="39" t="s">
        <v>353</v>
      </c>
      <c r="E1388" s="39" t="str">
        <f>INDEX('R0. Region mapping'!$C$9:$C$24,MATCH($D1388,'R0. Region mapping'!$A$9:$A$24,0))</f>
        <v>ASI</v>
      </c>
      <c r="F1388" s="39">
        <v>16.082619712378602</v>
      </c>
      <c r="G1388" s="39">
        <v>16.082619712378602</v>
      </c>
      <c r="H1388" s="39">
        <v>16.125618071759121</v>
      </c>
      <c r="I1388" s="39">
        <v>17.750470328946225</v>
      </c>
      <c r="J1388" s="39">
        <v>18.37653048781948</v>
      </c>
      <c r="K1388" s="39">
        <v>18.819665604385367</v>
      </c>
      <c r="L1388" s="39">
        <v>19.698108122741552</v>
      </c>
      <c r="M1388" s="39">
        <v>21.786987341174807</v>
      </c>
      <c r="N1388" s="39">
        <v>21.786987341174807</v>
      </c>
      <c r="O1388" s="39">
        <v>22.59091950449443</v>
      </c>
      <c r="P1388" s="39">
        <v>23.61696330385195</v>
      </c>
      <c r="Q1388" s="39">
        <v>24.559140714752647</v>
      </c>
    </row>
    <row r="1389" spans="1:17" x14ac:dyDescent="0.3">
      <c r="A1389" s="39" t="s">
        <v>255</v>
      </c>
      <c r="B1389" s="39" t="str">
        <f>INDEX('R0.1 Generation process mapping'!$B$9:$B$21,MATCH($C1389,'R0.1 Generation process mapping'!$A$9:$A$21,0))</f>
        <v>POWGEN - REN</v>
      </c>
      <c r="C1389" s="39" t="s">
        <v>298</v>
      </c>
      <c r="D1389" s="39" t="s">
        <v>355</v>
      </c>
      <c r="E1389" s="39" t="str">
        <f>INDEX('R0. Region mapping'!$C$9:$C$24,MATCH($D1389,'R0. Region mapping'!$A$9:$A$24,0))</f>
        <v>AFR</v>
      </c>
      <c r="F1389" s="39">
        <v>22.4557537336844</v>
      </c>
      <c r="G1389" s="39">
        <v>22.4557537336844</v>
      </c>
      <c r="H1389" s="39">
        <v>22.632820952108439</v>
      </c>
      <c r="I1389" s="39">
        <v>29.949002791713568</v>
      </c>
      <c r="J1389" s="39">
        <v>31.550887591171858</v>
      </c>
      <c r="K1389" s="39">
        <v>34.714927569065892</v>
      </c>
      <c r="L1389" s="39">
        <v>66.490494165681596</v>
      </c>
      <c r="M1389" s="39">
        <v>66.490494165681596</v>
      </c>
      <c r="N1389" s="39">
        <v>66.903581241450652</v>
      </c>
      <c r="O1389" s="39">
        <v>67.721558223479548</v>
      </c>
      <c r="P1389" s="39">
        <v>84.212887551360197</v>
      </c>
      <c r="Q1389" s="39">
        <v>85.030864533389092</v>
      </c>
    </row>
    <row r="1390" spans="1:17" x14ac:dyDescent="0.3">
      <c r="A1390" s="39" t="s">
        <v>255</v>
      </c>
      <c r="B1390" s="39" t="str">
        <f>INDEX('R0.1 Generation process mapping'!$B$9:$B$21,MATCH($C1390,'R0.1 Generation process mapping'!$A$9:$A$21,0))</f>
        <v>POWGEN - REN</v>
      </c>
      <c r="C1390" s="39" t="s">
        <v>298</v>
      </c>
      <c r="D1390" s="39" t="s">
        <v>357</v>
      </c>
      <c r="E1390" s="39" t="str">
        <f>INDEX('R0. Region mapping'!$C$9:$C$24,MATCH($D1390,'R0. Region mapping'!$A$9:$A$24,0))</f>
        <v>LAM</v>
      </c>
      <c r="F1390" s="39">
        <v>8.5625459168226694</v>
      </c>
      <c r="G1390" s="39">
        <v>8.5625459168226694</v>
      </c>
      <c r="H1390" s="39">
        <v>8.574809190961556</v>
      </c>
      <c r="I1390" s="39">
        <v>9.1045745022360496</v>
      </c>
      <c r="J1390" s="39">
        <v>9.3920580598096226</v>
      </c>
      <c r="K1390" s="39">
        <v>9.6466745106108522</v>
      </c>
      <c r="L1390" s="39">
        <v>9.9363126684921745</v>
      </c>
      <c r="M1390" s="39">
        <v>9.9363126684921745</v>
      </c>
      <c r="N1390" s="39">
        <v>9.9363126684921745</v>
      </c>
      <c r="O1390" s="39">
        <v>9.9363126684921745</v>
      </c>
      <c r="P1390" s="39">
        <v>9.9363126684921745</v>
      </c>
      <c r="Q1390" s="39">
        <v>9.9363126684921745</v>
      </c>
    </row>
    <row r="1391" spans="1:17" x14ac:dyDescent="0.3">
      <c r="A1391" s="39" t="s">
        <v>255</v>
      </c>
      <c r="B1391" s="39" t="str">
        <f>INDEX('R0.1 Generation process mapping'!$B$9:$B$21,MATCH($C1391,'R0.1 Generation process mapping'!$A$9:$A$21,0))</f>
        <v>POWGEN - REN</v>
      </c>
      <c r="C1391" s="39" t="s">
        <v>298</v>
      </c>
      <c r="D1391" s="39" t="s">
        <v>359</v>
      </c>
      <c r="E1391" s="39" t="str">
        <f>INDEX('R0. Region mapping'!$C$9:$C$24,MATCH($D1391,'R0. Region mapping'!$A$9:$A$24,0))</f>
        <v>ASI</v>
      </c>
      <c r="F1391" s="39">
        <v>34.404832192626401</v>
      </c>
      <c r="G1391" s="39">
        <v>34.404832192626401</v>
      </c>
      <c r="H1391" s="39">
        <v>34.979142398716419</v>
      </c>
      <c r="I1391" s="39">
        <v>63.857613981738027</v>
      </c>
      <c r="J1391" s="39">
        <v>85.507753847868315</v>
      </c>
      <c r="K1391" s="39">
        <v>104.3998149549503</v>
      </c>
      <c r="L1391" s="39">
        <v>118.4893928435817</v>
      </c>
      <c r="M1391" s="39">
        <v>126.9204545056387</v>
      </c>
      <c r="N1391" s="39">
        <v>126.9204545056387</v>
      </c>
      <c r="O1391" s="39">
        <v>148.48789636213519</v>
      </c>
      <c r="P1391" s="39">
        <v>282.63249889620562</v>
      </c>
      <c r="Q1391" s="39">
        <v>286.60792360714578</v>
      </c>
    </row>
    <row r="1392" spans="1:17" x14ac:dyDescent="0.3">
      <c r="A1392" s="39" t="s">
        <v>255</v>
      </c>
      <c r="B1392" s="39" t="str">
        <f>INDEX('R0.1 Generation process mapping'!$B$9:$B$21,MATCH($C1392,'R0.1 Generation process mapping'!$A$9:$A$21,0))</f>
        <v>POWGEN - REN</v>
      </c>
      <c r="C1392" s="39" t="s">
        <v>298</v>
      </c>
      <c r="D1392" s="39" t="s">
        <v>361</v>
      </c>
      <c r="E1392" s="39" t="str">
        <f>INDEX('R0. Region mapping'!$C$9:$C$24,MATCH($D1392,'R0. Region mapping'!$A$9:$A$24,0))</f>
        <v>ASI</v>
      </c>
      <c r="F1392" s="39">
        <v>1.3091885768261999</v>
      </c>
      <c r="G1392" s="39">
        <v>1.3091885768261999</v>
      </c>
      <c r="H1392" s="39">
        <v>1.3202005113323549</v>
      </c>
      <c r="I1392" s="39">
        <v>1.515596224560452</v>
      </c>
      <c r="J1392" s="39">
        <v>2.2127110820407419</v>
      </c>
      <c r="K1392" s="39">
        <v>2.52261314010789</v>
      </c>
      <c r="L1392" s="39">
        <v>6.6582590215478294</v>
      </c>
      <c r="M1392" s="39">
        <v>6.7916361477728291</v>
      </c>
      <c r="N1392" s="39">
        <v>6.9502455108011221</v>
      </c>
      <c r="O1392" s="39">
        <v>9.7778118929145901</v>
      </c>
      <c r="P1392" s="39">
        <v>11.3168375443278</v>
      </c>
      <c r="Q1392" s="39">
        <v>11.78481536957311</v>
      </c>
    </row>
    <row r="1393" spans="1:17" x14ac:dyDescent="0.3">
      <c r="A1393" s="39" t="s">
        <v>255</v>
      </c>
      <c r="B1393" s="39" t="str">
        <f>INDEX('R0.1 Generation process mapping'!$B$9:$B$21,MATCH($C1393,'R0.1 Generation process mapping'!$A$9:$A$21,0))</f>
        <v>POWGEN - REN</v>
      </c>
      <c r="C1393" s="39" t="s">
        <v>298</v>
      </c>
      <c r="D1393" s="39" t="s">
        <v>363</v>
      </c>
      <c r="E1393" s="39" t="str">
        <f>INDEX('R0. Region mapping'!$C$9:$C$24,MATCH($D1393,'R0. Region mapping'!$A$9:$A$24,0))</f>
        <v>NAM</v>
      </c>
      <c r="F1393" s="39">
        <v>77.951632792036406</v>
      </c>
      <c r="G1393" s="39">
        <v>77.951632792036406</v>
      </c>
      <c r="H1393" s="39">
        <v>77.951632792036406</v>
      </c>
      <c r="I1393" s="39">
        <v>85.712203701817543</v>
      </c>
      <c r="J1393" s="39">
        <v>88.587075012210818</v>
      </c>
      <c r="K1393" s="39">
        <v>103.20288760274509</v>
      </c>
      <c r="L1393" s="39">
        <v>240.38294070694241</v>
      </c>
      <c r="M1393" s="39">
        <v>369.86756698579171</v>
      </c>
      <c r="N1393" s="39">
        <v>369.86756698579171</v>
      </c>
      <c r="O1393" s="39">
        <v>369.86756698579171</v>
      </c>
      <c r="P1393" s="39">
        <v>609.14502951156953</v>
      </c>
      <c r="Q1393" s="39">
        <v>649.46621015734945</v>
      </c>
    </row>
    <row r="1394" spans="1:17" x14ac:dyDescent="0.3">
      <c r="A1394" s="39" t="s">
        <v>255</v>
      </c>
      <c r="B1394" s="39" t="str">
        <f>INDEX('R0.1 Generation process mapping'!$B$9:$B$21,MATCH($C1394,'R0.1 Generation process mapping'!$A$9:$A$21,0))</f>
        <v>POWGEN - REN</v>
      </c>
      <c r="C1394" s="39" t="s">
        <v>298</v>
      </c>
      <c r="D1394" s="39" t="s">
        <v>365</v>
      </c>
      <c r="E1394" s="39" t="str">
        <f>INDEX('R0. Region mapping'!$C$9:$C$24,MATCH($D1394,'R0. Region mapping'!$A$9:$A$24,0))</f>
        <v>EUR</v>
      </c>
      <c r="F1394" s="39">
        <v>103.223597460593</v>
      </c>
      <c r="G1394" s="39">
        <v>103.223597460593</v>
      </c>
      <c r="H1394" s="39">
        <v>103.223597460593</v>
      </c>
      <c r="I1394" s="39">
        <v>109.93466454710402</v>
      </c>
      <c r="J1394" s="39">
        <v>114.66484813876173</v>
      </c>
      <c r="K1394" s="39">
        <v>118.0970554251532</v>
      </c>
      <c r="L1394" s="39">
        <v>200.5282653008687</v>
      </c>
      <c r="M1394" s="39">
        <v>209.08127082517419</v>
      </c>
      <c r="N1394" s="39">
        <v>209.08127082517419</v>
      </c>
      <c r="O1394" s="39">
        <v>209.08127082517419</v>
      </c>
      <c r="P1394" s="39">
        <v>209.08127082517419</v>
      </c>
      <c r="Q1394" s="39">
        <v>237.16177304954218</v>
      </c>
    </row>
    <row r="1395" spans="1:17" x14ac:dyDescent="0.3">
      <c r="A1395" s="39" t="s">
        <v>255</v>
      </c>
      <c r="B1395" s="39" t="str">
        <f>INDEX('R0.1 Generation process mapping'!$B$9:$B$21,MATCH($C1395,'R0.1 Generation process mapping'!$A$9:$A$21,0))</f>
        <v/>
      </c>
      <c r="C1395" s="39" t="s">
        <v>374</v>
      </c>
      <c r="D1395" s="39" t="s">
        <v>258</v>
      </c>
      <c r="E1395" s="39" t="str">
        <f>INDEX('R0. Region mapping'!$C$9:$C$24,MATCH($D1395,'R0. Region mapping'!$A$9:$A$24,0))</f>
        <v>AFR</v>
      </c>
      <c r="F1395" s="39">
        <v>1.5624442736356601</v>
      </c>
      <c r="G1395" s="39">
        <v>1.5614665641814001</v>
      </c>
      <c r="H1395" s="39">
        <v>2.5011837270890798</v>
      </c>
      <c r="I1395" s="39">
        <v>8.2631775655389781</v>
      </c>
      <c r="J1395" s="39">
        <v>8.073678609042183</v>
      </c>
      <c r="K1395" s="39">
        <v>10.062111235798387</v>
      </c>
      <c r="L1395" s="39">
        <v>34.683874211436937</v>
      </c>
      <c r="M1395" s="39">
        <v>51.737305831926278</v>
      </c>
      <c r="N1395" s="39">
        <v>61.473236631691613</v>
      </c>
      <c r="O1395" s="39">
        <v>72.121290271460538</v>
      </c>
      <c r="P1395" s="39">
        <v>80.185928505493379</v>
      </c>
      <c r="Q1395" s="39">
        <v>85.691399998248215</v>
      </c>
    </row>
    <row r="1396" spans="1:17" x14ac:dyDescent="0.3">
      <c r="A1396" s="39" t="s">
        <v>255</v>
      </c>
      <c r="B1396" s="39" t="str">
        <f>INDEX('R0.1 Generation process mapping'!$B$9:$B$21,MATCH($C1396,'R0.1 Generation process mapping'!$A$9:$A$21,0))</f>
        <v/>
      </c>
      <c r="C1396" s="39" t="s">
        <v>374</v>
      </c>
      <c r="D1396" s="39" t="s">
        <v>261</v>
      </c>
      <c r="E1396" s="39" t="str">
        <f>INDEX('R0. Region mapping'!$C$9:$C$24,MATCH($D1396,'R0. Region mapping'!$A$9:$A$24,0))</f>
        <v>AUS</v>
      </c>
      <c r="H1396" s="39">
        <v>0.41957039636557802</v>
      </c>
      <c r="I1396" s="39">
        <v>2.8538812785388101</v>
      </c>
      <c r="J1396" s="39">
        <v>2.8538812785388101</v>
      </c>
      <c r="K1396" s="39">
        <v>2.8538812785388101</v>
      </c>
      <c r="L1396" s="39">
        <v>6.5359477124182996</v>
      </c>
      <c r="M1396" s="39">
        <v>9.7087921926761602</v>
      </c>
      <c r="N1396" s="39">
        <v>11.542364282090301</v>
      </c>
      <c r="O1396" s="39">
        <v>13.5195630763721</v>
      </c>
      <c r="P1396" s="39">
        <v>15.0397678097114</v>
      </c>
      <c r="Q1396" s="39">
        <v>16.060076998836099</v>
      </c>
    </row>
    <row r="1397" spans="1:17" x14ac:dyDescent="0.3">
      <c r="A1397" s="39" t="s">
        <v>255</v>
      </c>
      <c r="B1397" s="39" t="str">
        <f>INDEX('R0.1 Generation process mapping'!$B$9:$B$21,MATCH($C1397,'R0.1 Generation process mapping'!$A$9:$A$21,0))</f>
        <v/>
      </c>
      <c r="C1397" s="39" t="s">
        <v>374</v>
      </c>
      <c r="D1397" s="39" t="s">
        <v>341</v>
      </c>
      <c r="E1397" s="39" t="str">
        <f>INDEX('R0. Region mapping'!$C$9:$C$24,MATCH($D1397,'R0. Region mapping'!$A$9:$A$24,0))</f>
        <v>NAM</v>
      </c>
      <c r="F1397" s="39">
        <v>13.425599091425299</v>
      </c>
      <c r="G1397" s="39">
        <v>13.4273594548552</v>
      </c>
      <c r="H1397" s="39">
        <v>13.803340461525419</v>
      </c>
      <c r="I1397" s="39">
        <v>18.56780122676011</v>
      </c>
      <c r="J1397" s="39">
        <v>16.939495461813081</v>
      </c>
      <c r="K1397" s="39">
        <v>15.311189696866041</v>
      </c>
      <c r="L1397" s="39">
        <v>12.70117425660951</v>
      </c>
      <c r="M1397" s="39">
        <v>10.27075948424463</v>
      </c>
      <c r="N1397" s="39">
        <v>10.024295480744026</v>
      </c>
      <c r="O1397" s="39">
        <v>9.7778314772434189</v>
      </c>
      <c r="P1397" s="39">
        <v>9.6301605105784329</v>
      </c>
      <c r="Q1397" s="39">
        <v>9.390513573016797</v>
      </c>
    </row>
    <row r="1398" spans="1:17" x14ac:dyDescent="0.3">
      <c r="A1398" s="39" t="s">
        <v>255</v>
      </c>
      <c r="B1398" s="39" t="str">
        <f>INDEX('R0.1 Generation process mapping'!$B$9:$B$21,MATCH($C1398,'R0.1 Generation process mapping'!$A$9:$A$21,0))</f>
        <v/>
      </c>
      <c r="C1398" s="39" t="s">
        <v>374</v>
      </c>
      <c r="D1398" s="39" t="s">
        <v>343</v>
      </c>
      <c r="E1398" s="39" t="str">
        <f>INDEX('R0. Region mapping'!$C$9:$C$24,MATCH($D1398,'R0. Region mapping'!$A$9:$A$24,0))</f>
        <v>ASI</v>
      </c>
      <c r="F1398" s="39">
        <v>7.1901060000000001</v>
      </c>
      <c r="G1398" s="39">
        <v>7.1900636000000002</v>
      </c>
      <c r="H1398" s="39">
        <v>18.685396727183601</v>
      </c>
      <c r="I1398" s="39">
        <v>86.771362544008426</v>
      </c>
      <c r="J1398" s="39">
        <v>85.899320188903559</v>
      </c>
      <c r="K1398" s="39">
        <v>85.027277833798706</v>
      </c>
      <c r="L1398" s="39">
        <v>140.00660028890343</v>
      </c>
      <c r="M1398" s="39">
        <v>159.99012207273276</v>
      </c>
      <c r="N1398" s="39">
        <v>206.04468871286207</v>
      </c>
      <c r="O1398" s="39">
        <v>210.09310738390937</v>
      </c>
      <c r="P1398" s="39">
        <v>212.73323823450167</v>
      </c>
      <c r="Q1398" s="39">
        <v>213.63119580786798</v>
      </c>
    </row>
    <row r="1399" spans="1:17" x14ac:dyDescent="0.3">
      <c r="A1399" s="39" t="s">
        <v>255</v>
      </c>
      <c r="B1399" s="39" t="str">
        <f>INDEX('R0.1 Generation process mapping'!$B$9:$B$21,MATCH($C1399,'R0.1 Generation process mapping'!$A$9:$A$21,0))</f>
        <v/>
      </c>
      <c r="C1399" s="39" t="s">
        <v>374</v>
      </c>
      <c r="D1399" s="39" t="s">
        <v>345</v>
      </c>
      <c r="E1399" s="39" t="str">
        <f>INDEX('R0. Region mapping'!$C$9:$C$24,MATCH($D1399,'R0. Region mapping'!$A$9:$A$24,0))</f>
        <v>LAM</v>
      </c>
      <c r="F1399" s="39">
        <v>4.3423897482837504</v>
      </c>
      <c r="G1399" s="39">
        <v>4.34143384897025</v>
      </c>
      <c r="H1399" s="39">
        <v>4.7165167991917398</v>
      </c>
      <c r="I1399" s="39">
        <v>7.7400803818509898</v>
      </c>
      <c r="J1399" s="39">
        <v>7.2134194699149798</v>
      </c>
      <c r="K1399" s="39">
        <v>13.495320865487761</v>
      </c>
      <c r="L1399" s="39">
        <v>33.06721394581745</v>
      </c>
      <c r="M1399" s="39">
        <v>50.252752368677349</v>
      </c>
      <c r="N1399" s="39">
        <v>60.243898574985458</v>
      </c>
      <c r="O1399" s="39">
        <v>71.025924299006249</v>
      </c>
      <c r="P1399" s="39">
        <v>79.213342926002568</v>
      </c>
      <c r="Q1399" s="39">
        <v>84.849055939246568</v>
      </c>
    </row>
    <row r="1400" spans="1:17" x14ac:dyDescent="0.3">
      <c r="A1400" s="39" t="s">
        <v>255</v>
      </c>
      <c r="B1400" s="39" t="str">
        <f>INDEX('R0.1 Generation process mapping'!$B$9:$B$21,MATCH($C1400,'R0.1 Generation process mapping'!$A$9:$A$21,0))</f>
        <v/>
      </c>
      <c r="C1400" s="39" t="s">
        <v>374</v>
      </c>
      <c r="D1400" s="39" t="s">
        <v>347</v>
      </c>
      <c r="E1400" s="39" t="str">
        <f>INDEX('R0. Region mapping'!$C$9:$C$24,MATCH($D1400,'R0. Region mapping'!$A$9:$A$24,0))</f>
        <v>EUR</v>
      </c>
      <c r="F1400" s="39">
        <v>9.5282389189929599</v>
      </c>
      <c r="G1400" s="39">
        <v>8.8463870004654002</v>
      </c>
      <c r="H1400" s="39">
        <v>7.830122065354324</v>
      </c>
      <c r="I1400" s="39">
        <v>9.09654733813246</v>
      </c>
      <c r="J1400" s="39">
        <v>7.9409276703667198</v>
      </c>
      <c r="K1400" s="39">
        <v>6.7853080026009795</v>
      </c>
      <c r="L1400" s="39">
        <v>8.0241933949115261</v>
      </c>
      <c r="M1400" s="39">
        <v>10.026619110455822</v>
      </c>
      <c r="N1400" s="39">
        <v>9.8517019321389778</v>
      </c>
      <c r="O1400" s="39">
        <v>11.786063759858246</v>
      </c>
      <c r="P1400" s="39">
        <v>11.963082241746003</v>
      </c>
      <c r="Q1400" s="39">
        <v>12.041235182472558</v>
      </c>
    </row>
    <row r="1401" spans="1:17" x14ac:dyDescent="0.3">
      <c r="A1401" s="39" t="s">
        <v>255</v>
      </c>
      <c r="B1401" s="39" t="str">
        <f>INDEX('R0.1 Generation process mapping'!$B$9:$B$21,MATCH($C1401,'R0.1 Generation process mapping'!$A$9:$A$21,0))</f>
        <v/>
      </c>
      <c r="C1401" s="39" t="s">
        <v>374</v>
      </c>
      <c r="D1401" s="39" t="s">
        <v>349</v>
      </c>
      <c r="E1401" s="39" t="str">
        <f>INDEX('R0. Region mapping'!$C$9:$C$24,MATCH($D1401,'R0. Region mapping'!$A$9:$A$24,0))</f>
        <v>ASI</v>
      </c>
      <c r="F1401" s="39">
        <v>42.038156419934801</v>
      </c>
      <c r="G1401" s="39">
        <v>39.0298567908021</v>
      </c>
      <c r="H1401" s="39">
        <v>38.943813362614833</v>
      </c>
      <c r="I1401" s="39">
        <v>70.046129203830503</v>
      </c>
      <c r="J1401" s="39">
        <v>64.947587829237904</v>
      </c>
      <c r="K1401" s="39">
        <v>59.849046454645297</v>
      </c>
      <c r="L1401" s="39">
        <v>82.080238363611898</v>
      </c>
      <c r="M1401" s="39">
        <v>57.862730941402582</v>
      </c>
      <c r="N1401" s="39">
        <v>57.091004312260267</v>
      </c>
      <c r="O1401" s="39">
        <v>56.319277683117953</v>
      </c>
      <c r="P1401" s="39">
        <v>40.139029518180429</v>
      </c>
      <c r="Q1401" s="39">
        <v>36.241902911919908</v>
      </c>
    </row>
    <row r="1402" spans="1:17" x14ac:dyDescent="0.3">
      <c r="A1402" s="39" t="s">
        <v>255</v>
      </c>
      <c r="B1402" s="39" t="str">
        <f>INDEX('R0.1 Generation process mapping'!$B$9:$B$21,MATCH($C1402,'R0.1 Generation process mapping'!$A$9:$A$21,0))</f>
        <v/>
      </c>
      <c r="C1402" s="39" t="s">
        <v>374</v>
      </c>
      <c r="D1402" s="39" t="s">
        <v>351</v>
      </c>
      <c r="E1402" s="39" t="str">
        <f>INDEX('R0. Region mapping'!$C$9:$C$24,MATCH($D1402,'R0. Region mapping'!$A$9:$A$24,0))</f>
        <v>ASI</v>
      </c>
      <c r="F1402" s="39">
        <v>2.83337219061166</v>
      </c>
      <c r="G1402" s="39">
        <v>2.8320233143669999</v>
      </c>
      <c r="H1402" s="39">
        <v>6.1805984762520101</v>
      </c>
      <c r="I1402" s="39">
        <v>26.16729584754551</v>
      </c>
      <c r="J1402" s="39">
        <v>25.82365410457404</v>
      </c>
      <c r="K1402" s="39">
        <v>25.480012361602572</v>
      </c>
      <c r="L1402" s="39">
        <v>51.054806403625506</v>
      </c>
      <c r="M1402" s="39">
        <v>73.262848904080613</v>
      </c>
      <c r="N1402" s="39">
        <v>85.508420875989529</v>
      </c>
      <c r="O1402" s="39">
        <v>99.270467017474957</v>
      </c>
      <c r="P1402" s="39">
        <v>109.62091259788338</v>
      </c>
      <c r="Q1402" s="39">
        <v>116.60265910048759</v>
      </c>
    </row>
    <row r="1403" spans="1:17" x14ac:dyDescent="0.3">
      <c r="A1403" s="39" t="s">
        <v>255</v>
      </c>
      <c r="B1403" s="39" t="str">
        <f>INDEX('R0.1 Generation process mapping'!$B$9:$B$21,MATCH($C1403,'R0.1 Generation process mapping'!$A$9:$A$21,0))</f>
        <v/>
      </c>
      <c r="C1403" s="39" t="s">
        <v>374</v>
      </c>
      <c r="D1403" s="39" t="s">
        <v>353</v>
      </c>
      <c r="E1403" s="39" t="str">
        <f>INDEX('R0. Region mapping'!$C$9:$C$24,MATCH($D1403,'R0. Region mapping'!$A$9:$A$24,0))</f>
        <v>ASI</v>
      </c>
      <c r="F1403" s="39">
        <v>44.861610750477404</v>
      </c>
      <c r="G1403" s="39">
        <v>44.860966450286398</v>
      </c>
      <c r="H1403" s="39">
        <v>43.962789593314383</v>
      </c>
      <c r="I1403" s="39">
        <v>47.4338271399794</v>
      </c>
      <c r="J1403" s="39">
        <v>41.9928468967613</v>
      </c>
      <c r="K1403" s="39">
        <v>39.110099559732987</v>
      </c>
      <c r="L1403" s="39">
        <v>49.097331480953777</v>
      </c>
      <c r="M1403" s="39">
        <v>44.320456928516009</v>
      </c>
      <c r="N1403" s="39">
        <v>44.961228851948036</v>
      </c>
      <c r="O1403" s="39">
        <v>44.560739539414861</v>
      </c>
      <c r="P1403" s="39">
        <v>65.226743795389879</v>
      </c>
      <c r="Q1403" s="39">
        <v>61.610181711165119</v>
      </c>
    </row>
    <row r="1404" spans="1:17" x14ac:dyDescent="0.3">
      <c r="A1404" s="39" t="s">
        <v>255</v>
      </c>
      <c r="B1404" s="39" t="str">
        <f>INDEX('R0.1 Generation process mapping'!$B$9:$B$21,MATCH($C1404,'R0.1 Generation process mapping'!$A$9:$A$21,0))</f>
        <v/>
      </c>
      <c r="C1404" s="39" t="s">
        <v>374</v>
      </c>
      <c r="D1404" s="39" t="s">
        <v>355</v>
      </c>
      <c r="E1404" s="39" t="str">
        <f>INDEX('R0. Region mapping'!$C$9:$C$24,MATCH($D1404,'R0. Region mapping'!$A$9:$A$24,0))</f>
        <v>AFR</v>
      </c>
      <c r="H1404" s="39">
        <v>0.66637651187474101</v>
      </c>
      <c r="I1404" s="39">
        <v>4.5326349717969396</v>
      </c>
      <c r="J1404" s="39">
        <v>4.5326349717969396</v>
      </c>
      <c r="K1404" s="39">
        <v>7.9591577879249096</v>
      </c>
      <c r="L1404" s="39">
        <v>25.0992329960904</v>
      </c>
      <c r="M1404" s="39">
        <v>36.540872056585201</v>
      </c>
      <c r="N1404" s="39">
        <v>42.944384755424203</v>
      </c>
      <c r="O1404" s="39">
        <v>50.049243441668899</v>
      </c>
      <c r="P1404" s="39">
        <v>55.419389978213502</v>
      </c>
      <c r="Q1404" s="39">
        <v>59.073477183872001</v>
      </c>
    </row>
    <row r="1405" spans="1:17" x14ac:dyDescent="0.3">
      <c r="A1405" s="39" t="s">
        <v>255</v>
      </c>
      <c r="B1405" s="39" t="str">
        <f>INDEX('R0.1 Generation process mapping'!$B$9:$B$21,MATCH($C1405,'R0.1 Generation process mapping'!$A$9:$A$21,0))</f>
        <v/>
      </c>
      <c r="C1405" s="39" t="s">
        <v>374</v>
      </c>
      <c r="D1405" s="39" t="s">
        <v>357</v>
      </c>
      <c r="E1405" s="39" t="str">
        <f>INDEX('R0. Region mapping'!$C$9:$C$24,MATCH($D1405,'R0. Region mapping'!$A$9:$A$24,0))</f>
        <v>LAM</v>
      </c>
      <c r="F1405" s="39">
        <v>1.8815364916773401</v>
      </c>
      <c r="G1405" s="39">
        <v>1.8809218950063999</v>
      </c>
      <c r="H1405" s="39">
        <v>3.4653452473000801</v>
      </c>
      <c r="I1405" s="39">
        <v>13.02675422093826</v>
      </c>
      <c r="J1405" s="39">
        <v>12.798554593086036</v>
      </c>
      <c r="K1405" s="39">
        <v>14.332700985212311</v>
      </c>
      <c r="L1405" s="39">
        <v>35.886057887270191</v>
      </c>
      <c r="M1405" s="39">
        <v>54.706311615526396</v>
      </c>
      <c r="N1405" s="39">
        <v>65.643884112995011</v>
      </c>
      <c r="O1405" s="39">
        <v>77.443216839669518</v>
      </c>
      <c r="P1405" s="39">
        <v>86.41291695226333</v>
      </c>
      <c r="Q1405" s="39">
        <v>92.577233115234733</v>
      </c>
    </row>
    <row r="1406" spans="1:17" x14ac:dyDescent="0.3">
      <c r="A1406" s="39" t="s">
        <v>255</v>
      </c>
      <c r="B1406" s="39" t="str">
        <f>INDEX('R0.1 Generation process mapping'!$B$9:$B$21,MATCH($C1406,'R0.1 Generation process mapping'!$A$9:$A$21,0))</f>
        <v/>
      </c>
      <c r="C1406" s="39" t="s">
        <v>374</v>
      </c>
      <c r="D1406" s="39" t="s">
        <v>359</v>
      </c>
      <c r="E1406" s="39" t="str">
        <f>INDEX('R0. Region mapping'!$C$9:$C$24,MATCH($D1406,'R0. Region mapping'!$A$9:$A$24,0))</f>
        <v>ASI</v>
      </c>
      <c r="F1406" s="39">
        <v>6.0305785530821998</v>
      </c>
      <c r="G1406" s="39">
        <v>6.0303471318493198</v>
      </c>
      <c r="H1406" s="39">
        <v>10.921132559414151</v>
      </c>
      <c r="I1406" s="39">
        <v>40.465286445844882</v>
      </c>
      <c r="J1406" s="39">
        <v>39.733875820733836</v>
      </c>
      <c r="K1406" s="39">
        <v>39.00246519562279</v>
      </c>
      <c r="L1406" s="39">
        <v>126.81216743411535</v>
      </c>
      <c r="M1406" s="39">
        <v>178.08646225711607</v>
      </c>
      <c r="N1406" s="39">
        <v>177.97575430855483</v>
      </c>
      <c r="O1406" s="39">
        <v>177.86504635999356</v>
      </c>
      <c r="P1406" s="39">
        <v>260.87568211872133</v>
      </c>
      <c r="Q1406" s="39">
        <v>276.62381822861704</v>
      </c>
    </row>
    <row r="1407" spans="1:17" x14ac:dyDescent="0.3">
      <c r="A1407" s="39" t="s">
        <v>255</v>
      </c>
      <c r="B1407" s="39" t="str">
        <f>INDEX('R0.1 Generation process mapping'!$B$9:$B$21,MATCH($C1407,'R0.1 Generation process mapping'!$A$9:$A$21,0))</f>
        <v/>
      </c>
      <c r="C1407" s="39" t="s">
        <v>374</v>
      </c>
      <c r="D1407" s="39" t="s">
        <v>361</v>
      </c>
      <c r="E1407" s="39" t="str">
        <f>INDEX('R0. Region mapping'!$C$9:$C$24,MATCH($D1407,'R0. Region mapping'!$A$9:$A$24,0))</f>
        <v>ASI</v>
      </c>
      <c r="F1407" s="39">
        <v>18.4190608077724</v>
      </c>
      <c r="G1407" s="39">
        <v>18.4194364846634</v>
      </c>
      <c r="H1407" s="39">
        <v>19.385603279620639</v>
      </c>
      <c r="I1407" s="39">
        <v>28.550911570141658</v>
      </c>
      <c r="J1407" s="39">
        <v>26.3169805035302</v>
      </c>
      <c r="K1407" s="39">
        <v>24.083049436918731</v>
      </c>
      <c r="L1407" s="39">
        <v>35.20728370811517</v>
      </c>
      <c r="M1407" s="39">
        <v>40.269154045505623</v>
      </c>
      <c r="N1407" s="39">
        <v>42.57227248030847</v>
      </c>
      <c r="O1407" s="39">
        <v>43.433528020790718</v>
      </c>
      <c r="P1407" s="39">
        <v>44.102574741773068</v>
      </c>
      <c r="Q1407" s="39">
        <v>44.215937033530615</v>
      </c>
    </row>
    <row r="1408" spans="1:17" x14ac:dyDescent="0.3">
      <c r="A1408" s="39" t="s">
        <v>255</v>
      </c>
      <c r="B1408" s="39" t="str">
        <f>INDEX('R0.1 Generation process mapping'!$B$9:$B$21,MATCH($C1408,'R0.1 Generation process mapping'!$A$9:$A$21,0))</f>
        <v/>
      </c>
      <c r="C1408" s="39" t="s">
        <v>374</v>
      </c>
      <c r="D1408" s="39" t="s">
        <v>363</v>
      </c>
      <c r="E1408" s="39" t="str">
        <f>INDEX('R0. Region mapping'!$C$9:$C$24,MATCH($D1408,'R0. Region mapping'!$A$9:$A$24,0))</f>
        <v>NAM</v>
      </c>
      <c r="F1408" s="39">
        <v>105.408462570599</v>
      </c>
      <c r="G1408" s="39">
        <v>105.409077542359</v>
      </c>
      <c r="H1408" s="39">
        <v>104.36282116173791</v>
      </c>
      <c r="I1408" s="39">
        <v>118.67589110239049</v>
      </c>
      <c r="J1408" s="39">
        <v>105.8915672067416</v>
      </c>
      <c r="K1408" s="39">
        <v>93.107243311092788</v>
      </c>
      <c r="L1408" s="39">
        <v>134.9697245112057</v>
      </c>
      <c r="M1408" s="39">
        <v>179.96919856622611</v>
      </c>
      <c r="N1408" s="39">
        <v>178.03413469972156</v>
      </c>
      <c r="O1408" s="39">
        <v>181.386054765008</v>
      </c>
      <c r="P1408" s="39">
        <v>155.56396088999745</v>
      </c>
      <c r="Q1408" s="39">
        <v>143.91723489609487</v>
      </c>
    </row>
    <row r="1409" spans="1:17" x14ac:dyDescent="0.3">
      <c r="A1409" s="39" t="s">
        <v>255</v>
      </c>
      <c r="B1409" s="39" t="str">
        <f>INDEX('R0.1 Generation process mapping'!$B$9:$B$21,MATCH($C1409,'R0.1 Generation process mapping'!$A$9:$A$21,0))</f>
        <v/>
      </c>
      <c r="C1409" s="39" t="s">
        <v>374</v>
      </c>
      <c r="D1409" s="39" t="s">
        <v>365</v>
      </c>
      <c r="E1409" s="39" t="str">
        <f>INDEX('R0. Region mapping'!$C$9:$C$24,MATCH($D1409,'R0. Region mapping'!$A$9:$A$24,0))</f>
        <v>EUR</v>
      </c>
      <c r="F1409" s="39">
        <v>137.720006632973</v>
      </c>
      <c r="G1409" s="39">
        <v>127.86460192065699</v>
      </c>
      <c r="H1409" s="39">
        <v>118.1553896311612</v>
      </c>
      <c r="I1409" s="39">
        <v>165.3522656273235</v>
      </c>
      <c r="J1409" s="39">
        <v>148.64907948107259</v>
      </c>
      <c r="K1409" s="39">
        <v>131.94589333482179</v>
      </c>
      <c r="L1409" s="39">
        <v>211.2051817820109</v>
      </c>
      <c r="M1409" s="39">
        <v>191.34310714907289</v>
      </c>
      <c r="N1409" s="39">
        <v>188.81487552486396</v>
      </c>
      <c r="O1409" s="39">
        <v>186.28664390065501</v>
      </c>
      <c r="P1409" s="39">
        <v>160.23033101387605</v>
      </c>
      <c r="Q1409" s="39">
        <v>152.7630983726111</v>
      </c>
    </row>
    <row r="1410" spans="1:17" x14ac:dyDescent="0.3">
      <c r="A1410" s="39" t="s">
        <v>255</v>
      </c>
      <c r="B1410" s="39" t="str">
        <f>INDEX('R0.1 Generation process mapping'!$B$9:$B$21,MATCH($C1410,'R0.1 Generation process mapping'!$A$9:$A$21,0))</f>
        <v/>
      </c>
      <c r="C1410" s="39" t="s">
        <v>300</v>
      </c>
      <c r="D1410" s="39" t="s">
        <v>258</v>
      </c>
      <c r="E1410" s="39" t="str">
        <f>INDEX('R0. Region mapping'!$C$9:$C$24,MATCH($D1410,'R0. Region mapping'!$A$9:$A$24,0))</f>
        <v>AFR</v>
      </c>
      <c r="F1410" s="39">
        <v>29.6489726027397</v>
      </c>
      <c r="G1410" s="39">
        <v>29.658599719671663</v>
      </c>
      <c r="H1410" s="39">
        <v>29.658599719671663</v>
      </c>
      <c r="I1410" s="39">
        <v>29.672724575606107</v>
      </c>
      <c r="J1410" s="39">
        <v>19.780106591094242</v>
      </c>
      <c r="K1410" s="39">
        <v>9.8829908675799008</v>
      </c>
      <c r="N1410" s="39">
        <v>68.615642829181496</v>
      </c>
      <c r="O1410" s="39">
        <v>114.391414418682</v>
      </c>
      <c r="P1410" s="39">
        <v>143.749496962282</v>
      </c>
      <c r="Q1410" s="39">
        <v>182.48429064782999</v>
      </c>
    </row>
    <row r="1411" spans="1:17" x14ac:dyDescent="0.3">
      <c r="A1411" s="39" t="s">
        <v>255</v>
      </c>
      <c r="B1411" s="39" t="str">
        <f>INDEX('R0.1 Generation process mapping'!$B$9:$B$21,MATCH($C1411,'R0.1 Generation process mapping'!$A$9:$A$21,0))</f>
        <v/>
      </c>
      <c r="C1411" s="39" t="s">
        <v>300</v>
      </c>
      <c r="D1411" s="39" t="s">
        <v>261</v>
      </c>
      <c r="E1411" s="39" t="str">
        <f>INDEX('R0. Region mapping'!$C$9:$C$24,MATCH($D1411,'R0. Region mapping'!$A$9:$A$24,0))</f>
        <v>AUS</v>
      </c>
      <c r="F1411" s="39">
        <v>0.64954337899543402</v>
      </c>
      <c r="G1411" s="39">
        <v>0.68669110775291076</v>
      </c>
      <c r="H1411" s="39">
        <v>0.68669110775291076</v>
      </c>
      <c r="I1411" s="39">
        <v>0.68669110775291076</v>
      </c>
      <c r="J1411" s="39">
        <v>0.43302891933028897</v>
      </c>
      <c r="K1411" s="39">
        <v>0.21651445966514499</v>
      </c>
      <c r="N1411" s="39">
        <v>0.78137563984818503</v>
      </c>
      <c r="O1411" s="39">
        <v>1.79347634860475</v>
      </c>
      <c r="P1411" s="39">
        <v>1.0121007087565701</v>
      </c>
    </row>
    <row r="1412" spans="1:17" x14ac:dyDescent="0.3">
      <c r="A1412" s="39" t="s">
        <v>255</v>
      </c>
      <c r="B1412" s="39" t="str">
        <f>INDEX('R0.1 Generation process mapping'!$B$9:$B$21,MATCH($C1412,'R0.1 Generation process mapping'!$A$9:$A$21,0))</f>
        <v/>
      </c>
      <c r="C1412" s="39" t="s">
        <v>300</v>
      </c>
      <c r="D1412" s="39" t="s">
        <v>341</v>
      </c>
      <c r="E1412" s="39" t="str">
        <f>INDEX('R0. Region mapping'!$C$9:$C$24,MATCH($D1412,'R0. Region mapping'!$A$9:$A$24,0))</f>
        <v>NAM</v>
      </c>
      <c r="F1412" s="39">
        <v>10.5279680365297</v>
      </c>
      <c r="G1412" s="39">
        <v>10.5279680365297</v>
      </c>
      <c r="H1412" s="39">
        <v>10.5279680365297</v>
      </c>
      <c r="I1412" s="39">
        <v>10.5279680365297</v>
      </c>
      <c r="J1412" s="39">
        <v>7.01864535768647</v>
      </c>
      <c r="K1412" s="39">
        <v>3.5093226788432301</v>
      </c>
    </row>
    <row r="1413" spans="1:17" x14ac:dyDescent="0.3">
      <c r="A1413" s="39" t="s">
        <v>255</v>
      </c>
      <c r="B1413" s="39" t="str">
        <f>INDEX('R0.1 Generation process mapping'!$B$9:$B$21,MATCH($C1413,'R0.1 Generation process mapping'!$A$9:$A$21,0))</f>
        <v/>
      </c>
      <c r="C1413" s="39" t="s">
        <v>300</v>
      </c>
      <c r="D1413" s="39" t="s">
        <v>343</v>
      </c>
      <c r="E1413" s="39" t="str">
        <f>INDEX('R0. Region mapping'!$C$9:$C$24,MATCH($D1413,'R0. Region mapping'!$A$9:$A$24,0))</f>
        <v>ASI</v>
      </c>
      <c r="F1413" s="39">
        <v>6.1676655251141597</v>
      </c>
      <c r="G1413" s="39">
        <v>6.1676655251141597</v>
      </c>
      <c r="H1413" s="39">
        <v>6.1676655251141597</v>
      </c>
      <c r="I1413" s="39">
        <v>6.1676655251141597</v>
      </c>
      <c r="J1413" s="39">
        <v>4.1117770167427699</v>
      </c>
      <c r="K1413" s="39">
        <v>2.0558885083713898</v>
      </c>
    </row>
    <row r="1414" spans="1:17" x14ac:dyDescent="0.3">
      <c r="A1414" s="39" t="s">
        <v>255</v>
      </c>
      <c r="B1414" s="39" t="str">
        <f>INDEX('R0.1 Generation process mapping'!$B$9:$B$21,MATCH($C1414,'R0.1 Generation process mapping'!$A$9:$A$21,0))</f>
        <v/>
      </c>
      <c r="C1414" s="39" t="s">
        <v>300</v>
      </c>
      <c r="D1414" s="39" t="s">
        <v>345</v>
      </c>
      <c r="E1414" s="39" t="str">
        <f>INDEX('R0. Region mapping'!$C$9:$C$24,MATCH($D1414,'R0. Region mapping'!$A$9:$A$24,0))</f>
        <v>LAM</v>
      </c>
      <c r="F1414" s="39">
        <v>45.573059360730603</v>
      </c>
      <c r="G1414" s="39">
        <v>45.618284197017132</v>
      </c>
      <c r="H1414" s="39">
        <v>45.618284197017132</v>
      </c>
      <c r="I1414" s="39">
        <v>45.618284197017132</v>
      </c>
      <c r="J1414" s="39">
        <v>30.3820395738204</v>
      </c>
      <c r="K1414" s="39">
        <v>15.1910197869102</v>
      </c>
      <c r="M1414" s="39">
        <v>13.685108324229599</v>
      </c>
      <c r="N1414" s="39">
        <v>13.685108324229599</v>
      </c>
    </row>
    <row r="1415" spans="1:17" x14ac:dyDescent="0.3">
      <c r="A1415" s="39" t="s">
        <v>255</v>
      </c>
      <c r="B1415" s="39" t="str">
        <f>INDEX('R0.1 Generation process mapping'!$B$9:$B$21,MATCH($C1415,'R0.1 Generation process mapping'!$A$9:$A$21,0))</f>
        <v/>
      </c>
      <c r="C1415" s="39" t="s">
        <v>300</v>
      </c>
      <c r="D1415" s="39" t="s">
        <v>347</v>
      </c>
      <c r="E1415" s="39" t="str">
        <f>INDEX('R0. Region mapping'!$C$9:$C$24,MATCH($D1415,'R0. Region mapping'!$A$9:$A$24,0))</f>
        <v>EUR</v>
      </c>
      <c r="F1415" s="39">
        <v>1.3070776255707801</v>
      </c>
      <c r="G1415" s="39">
        <v>1.3070776255707801</v>
      </c>
      <c r="H1415" s="39">
        <v>1.3070776255707801</v>
      </c>
      <c r="I1415" s="39">
        <v>1.3070776255707801</v>
      </c>
      <c r="J1415" s="39">
        <v>0.87138508371385304</v>
      </c>
      <c r="K1415" s="39">
        <v>0.43569254185692702</v>
      </c>
    </row>
    <row r="1416" spans="1:17" x14ac:dyDescent="0.3">
      <c r="A1416" s="39" t="s">
        <v>255</v>
      </c>
      <c r="B1416" s="39" t="str">
        <f>INDEX('R0.1 Generation process mapping'!$B$9:$B$21,MATCH($C1416,'R0.1 Generation process mapping'!$A$9:$A$21,0))</f>
        <v/>
      </c>
      <c r="C1416" s="39" t="s">
        <v>300</v>
      </c>
      <c r="D1416" s="39" t="s">
        <v>349</v>
      </c>
      <c r="E1416" s="39" t="str">
        <f>INDEX('R0. Region mapping'!$C$9:$C$24,MATCH($D1416,'R0. Region mapping'!$A$9:$A$24,0))</f>
        <v>ASI</v>
      </c>
      <c r="F1416" s="39">
        <v>2.1621004566209998</v>
      </c>
      <c r="G1416" s="39">
        <v>2.1621004566209998</v>
      </c>
      <c r="H1416" s="39">
        <v>2.1621004566209998</v>
      </c>
      <c r="I1416" s="39">
        <v>2.1621004566209998</v>
      </c>
      <c r="J1416" s="39">
        <v>1.441400304414</v>
      </c>
      <c r="K1416" s="39">
        <v>0.72070015220700001</v>
      </c>
    </row>
    <row r="1417" spans="1:17" x14ac:dyDescent="0.3">
      <c r="A1417" s="39" t="s">
        <v>255</v>
      </c>
      <c r="B1417" s="39" t="str">
        <f>INDEX('R0.1 Generation process mapping'!$B$9:$B$21,MATCH($C1417,'R0.1 Generation process mapping'!$A$9:$A$21,0))</f>
        <v/>
      </c>
      <c r="C1417" s="39" t="s">
        <v>300</v>
      </c>
      <c r="D1417" s="39" t="s">
        <v>351</v>
      </c>
      <c r="E1417" s="39" t="str">
        <f>INDEX('R0. Region mapping'!$C$9:$C$24,MATCH($D1417,'R0. Region mapping'!$A$9:$A$24,0))</f>
        <v>ASI</v>
      </c>
      <c r="F1417" s="39">
        <v>10.690068493150701</v>
      </c>
      <c r="G1417" s="39">
        <v>10.690068493150701</v>
      </c>
      <c r="H1417" s="39">
        <v>10.690068493150701</v>
      </c>
      <c r="I1417" s="39">
        <v>10.690068493150701</v>
      </c>
      <c r="J1417" s="39">
        <v>7.1267123287671303</v>
      </c>
      <c r="K1417" s="39">
        <v>3.5633561643835701</v>
      </c>
    </row>
    <row r="1418" spans="1:17" x14ac:dyDescent="0.3">
      <c r="A1418" s="39" t="s">
        <v>255</v>
      </c>
      <c r="B1418" s="39" t="str">
        <f>INDEX('R0.1 Generation process mapping'!$B$9:$B$21,MATCH($C1418,'R0.1 Generation process mapping'!$A$9:$A$21,0))</f>
        <v/>
      </c>
      <c r="C1418" s="39" t="s">
        <v>300</v>
      </c>
      <c r="D1418" s="39" t="s">
        <v>353</v>
      </c>
      <c r="E1418" s="39" t="str">
        <f>INDEX('R0. Region mapping'!$C$9:$C$24,MATCH($D1418,'R0. Region mapping'!$A$9:$A$24,0))</f>
        <v>ASI</v>
      </c>
      <c r="F1418" s="39">
        <v>54.542808219178099</v>
      </c>
      <c r="G1418" s="39">
        <v>54.542808219178099</v>
      </c>
      <c r="H1418" s="39">
        <v>54.542808219178099</v>
      </c>
      <c r="I1418" s="39">
        <v>55.260187554540856</v>
      </c>
      <c r="J1418" s="39">
        <v>37.079251481481457</v>
      </c>
      <c r="K1418" s="39">
        <v>19.333877451485503</v>
      </c>
      <c r="L1418" s="39">
        <v>3.56041896887257</v>
      </c>
      <c r="M1418" s="39">
        <v>3.12485692580923</v>
      </c>
    </row>
    <row r="1419" spans="1:17" x14ac:dyDescent="0.3">
      <c r="A1419" s="39" t="s">
        <v>255</v>
      </c>
      <c r="B1419" s="39" t="str">
        <f>INDEX('R0.1 Generation process mapping'!$B$9:$B$21,MATCH($C1419,'R0.1 Generation process mapping'!$A$9:$A$21,0))</f>
        <v/>
      </c>
      <c r="C1419" s="39" t="s">
        <v>300</v>
      </c>
      <c r="D1419" s="39" t="s">
        <v>355</v>
      </c>
      <c r="E1419" s="39" t="str">
        <f>INDEX('R0. Region mapping'!$C$9:$C$24,MATCH($D1419,'R0. Region mapping'!$A$9:$A$24,0))</f>
        <v>AFR</v>
      </c>
      <c r="F1419" s="39">
        <v>42.193185809624197</v>
      </c>
      <c r="G1419" s="39">
        <v>72</v>
      </c>
      <c r="H1419" s="39">
        <v>72</v>
      </c>
      <c r="I1419" s="39">
        <v>72</v>
      </c>
      <c r="J1419" s="39">
        <v>28.128790539749499</v>
      </c>
      <c r="K1419" s="39">
        <v>14.91226138859766</v>
      </c>
      <c r="L1419" s="39">
        <v>2.1738628462301399</v>
      </c>
      <c r="M1419" s="39">
        <v>15.533236724049379</v>
      </c>
      <c r="N1419" s="39">
        <v>22.737178605313982</v>
      </c>
      <c r="O1419" s="39">
        <v>7.2039418812646003</v>
      </c>
      <c r="P1419" s="39">
        <v>2.8147470524652101</v>
      </c>
      <c r="Q1419" s="39">
        <v>6.3685373013734603</v>
      </c>
    </row>
    <row r="1420" spans="1:17" x14ac:dyDescent="0.3">
      <c r="A1420" s="39" t="s">
        <v>255</v>
      </c>
      <c r="B1420" s="39" t="str">
        <f>INDEX('R0.1 Generation process mapping'!$B$9:$B$21,MATCH($C1420,'R0.1 Generation process mapping'!$A$9:$A$21,0))</f>
        <v/>
      </c>
      <c r="C1420" s="39" t="s">
        <v>300</v>
      </c>
      <c r="D1420" s="39" t="s">
        <v>357</v>
      </c>
      <c r="E1420" s="39" t="str">
        <f>INDEX('R0. Region mapping'!$C$9:$C$24,MATCH($D1420,'R0. Region mapping'!$A$9:$A$24,0))</f>
        <v>LAM</v>
      </c>
      <c r="F1420" s="39">
        <v>11.6794140030441</v>
      </c>
      <c r="G1420" s="39">
        <v>11.6794140030441</v>
      </c>
      <c r="H1420" s="39">
        <v>11.6794140030441</v>
      </c>
      <c r="I1420" s="39">
        <v>11.6794140030441</v>
      </c>
      <c r="J1420" s="39">
        <v>7.7862760020293997</v>
      </c>
      <c r="K1420" s="39">
        <v>3.8931380010146999</v>
      </c>
    </row>
    <row r="1421" spans="1:17" x14ac:dyDescent="0.3">
      <c r="A1421" s="39" t="s">
        <v>255</v>
      </c>
      <c r="B1421" s="39" t="str">
        <f>INDEX('R0.1 Generation process mapping'!$B$9:$B$21,MATCH($C1421,'R0.1 Generation process mapping'!$A$9:$A$21,0))</f>
        <v/>
      </c>
      <c r="C1421" s="39" t="s">
        <v>300</v>
      </c>
      <c r="D1421" s="39" t="s">
        <v>359</v>
      </c>
      <c r="E1421" s="39" t="str">
        <f>INDEX('R0. Region mapping'!$C$9:$C$24,MATCH($D1421,'R0. Region mapping'!$A$9:$A$24,0))</f>
        <v>ASI</v>
      </c>
      <c r="F1421" s="39">
        <v>25.965981735159801</v>
      </c>
      <c r="G1421" s="39">
        <v>65</v>
      </c>
      <c r="H1421" s="39">
        <v>65</v>
      </c>
      <c r="I1421" s="39">
        <v>65</v>
      </c>
      <c r="J1421" s="39">
        <v>17.310654490106501</v>
      </c>
      <c r="K1421" s="39">
        <v>8.6553272450532699</v>
      </c>
      <c r="N1421" s="39">
        <v>14.819712845474101</v>
      </c>
      <c r="O1421" s="39">
        <v>18.486596691856199</v>
      </c>
      <c r="P1421" s="39">
        <v>3.6668838463820999</v>
      </c>
      <c r="Q1421" s="39">
        <v>27.084295910084201</v>
      </c>
    </row>
    <row r="1422" spans="1:17" x14ac:dyDescent="0.3">
      <c r="A1422" s="39" t="s">
        <v>255</v>
      </c>
      <c r="B1422" s="39" t="str">
        <f>INDEX('R0.1 Generation process mapping'!$B$9:$B$21,MATCH($C1422,'R0.1 Generation process mapping'!$A$9:$A$21,0))</f>
        <v/>
      </c>
      <c r="C1422" s="39" t="s">
        <v>300</v>
      </c>
      <c r="D1422" s="39" t="s">
        <v>361</v>
      </c>
      <c r="E1422" s="39" t="str">
        <f>INDEX('R0. Region mapping'!$C$9:$C$24,MATCH($D1422,'R0. Region mapping'!$A$9:$A$24,0))</f>
        <v>ASI</v>
      </c>
      <c r="F1422" s="39">
        <v>9.9372146118721396</v>
      </c>
      <c r="G1422" s="39">
        <v>9.9372146118721396</v>
      </c>
      <c r="H1422" s="39">
        <v>9.9372146118721396</v>
      </c>
      <c r="I1422" s="39">
        <v>9.9372146118721396</v>
      </c>
      <c r="J1422" s="39">
        <v>6.62790885550708</v>
      </c>
      <c r="K1422" s="39">
        <v>3.3155039848830397</v>
      </c>
      <c r="L1422" s="39">
        <v>3.0991142589896301E-3</v>
      </c>
    </row>
    <row r="1423" spans="1:17" x14ac:dyDescent="0.3">
      <c r="A1423" s="39" t="s">
        <v>255</v>
      </c>
      <c r="B1423" s="39" t="str">
        <f>INDEX('R0.1 Generation process mapping'!$B$9:$B$21,MATCH($C1423,'R0.1 Generation process mapping'!$A$9:$A$21,0))</f>
        <v/>
      </c>
      <c r="C1423" s="39" t="s">
        <v>300</v>
      </c>
      <c r="D1423" s="39" t="s">
        <v>363</v>
      </c>
      <c r="E1423" s="39" t="str">
        <f>INDEX('R0. Region mapping'!$C$9:$C$24,MATCH($D1423,'R0. Region mapping'!$A$9:$A$24,0))</f>
        <v>NAM</v>
      </c>
      <c r="F1423" s="39">
        <v>66.615867579908695</v>
      </c>
      <c r="G1423" s="39">
        <v>67.023201001512106</v>
      </c>
      <c r="H1423" s="39">
        <v>67.458606190932827</v>
      </c>
      <c r="I1423" s="39">
        <v>67.458606190932827</v>
      </c>
      <c r="J1423" s="39">
        <v>45.017857191765927</v>
      </c>
      <c r="K1423" s="39">
        <v>22.2052891933029</v>
      </c>
      <c r="N1423" s="39">
        <v>8.8326624660425495</v>
      </c>
      <c r="O1423" s="39">
        <v>8.8326624660425495</v>
      </c>
    </row>
    <row r="1424" spans="1:17" x14ac:dyDescent="0.3">
      <c r="A1424" s="39" t="s">
        <v>255</v>
      </c>
      <c r="B1424" s="39" t="str">
        <f>INDEX('R0.1 Generation process mapping'!$B$9:$B$21,MATCH($C1424,'R0.1 Generation process mapping'!$A$9:$A$21,0))</f>
        <v/>
      </c>
      <c r="C1424" s="39" t="s">
        <v>300</v>
      </c>
      <c r="D1424" s="39" t="s">
        <v>365</v>
      </c>
      <c r="E1424" s="39" t="str">
        <f>INDEX('R0. Region mapping'!$C$9:$C$24,MATCH($D1424,'R0. Region mapping'!$A$9:$A$24,0))</f>
        <v>EUR</v>
      </c>
      <c r="F1424" s="39">
        <v>44.902397260274</v>
      </c>
      <c r="G1424" s="39">
        <v>44.902397260274</v>
      </c>
      <c r="H1424" s="39">
        <v>65</v>
      </c>
      <c r="I1424" s="39">
        <v>65</v>
      </c>
      <c r="J1424" s="39">
        <v>39.16408859087754</v>
      </c>
      <c r="K1424" s="39">
        <v>14.967465753424699</v>
      </c>
    </row>
    <row r="1425" spans="1:17" x14ac:dyDescent="0.3">
      <c r="A1425" s="39" t="s">
        <v>255</v>
      </c>
      <c r="B1425" s="39" t="str">
        <f>INDEX('R0.1 Generation process mapping'!$B$9:$B$21,MATCH($C1425,'R0.1 Generation process mapping'!$A$9:$A$21,0))</f>
        <v>POWGEN - REN</v>
      </c>
      <c r="C1425" s="39" t="s">
        <v>288</v>
      </c>
      <c r="D1425" s="39" t="s">
        <v>258</v>
      </c>
      <c r="E1425" s="39" t="str">
        <f>INDEX('R0. Region mapping'!$C$9:$C$24,MATCH($D1425,'R0. Region mapping'!$A$9:$A$24,0))</f>
        <v>AFR</v>
      </c>
      <c r="F1425" s="39">
        <v>0.30422374429223698</v>
      </c>
      <c r="G1425" s="39">
        <v>0.30422374429223698</v>
      </c>
      <c r="H1425" s="39">
        <v>0.30422374429223698</v>
      </c>
      <c r="I1425" s="39">
        <v>0.30382374429223702</v>
      </c>
      <c r="J1425" s="39">
        <v>0.30342374429223701</v>
      </c>
      <c r="K1425" s="39">
        <v>1.9426916026138015</v>
      </c>
      <c r="L1425" s="39">
        <v>12.436056922719146</v>
      </c>
      <c r="M1425" s="39">
        <v>79.606724109429805</v>
      </c>
      <c r="N1425" s="39">
        <v>2802.1156083587048</v>
      </c>
      <c r="O1425" s="39">
        <v>3575.903763814345</v>
      </c>
      <c r="P1425" s="39">
        <v>3950.1633471110949</v>
      </c>
      <c r="Q1425" s="39">
        <v>4623.4068640188052</v>
      </c>
    </row>
    <row r="1426" spans="1:17" x14ac:dyDescent="0.3">
      <c r="A1426" s="39" t="s">
        <v>255</v>
      </c>
      <c r="B1426" s="39" t="str">
        <f>INDEX('R0.1 Generation process mapping'!$B$9:$B$21,MATCH($C1426,'R0.1 Generation process mapping'!$A$9:$A$21,0))</f>
        <v>POWGEN - REN</v>
      </c>
      <c r="C1426" s="39" t="s">
        <v>288</v>
      </c>
      <c r="D1426" s="39" t="s">
        <v>261</v>
      </c>
      <c r="E1426" s="39" t="str">
        <f>INDEX('R0. Region mapping'!$C$9:$C$24,MATCH($D1426,'R0. Region mapping'!$A$9:$A$24,0))</f>
        <v>AUS</v>
      </c>
      <c r="F1426" s="39">
        <v>6.2785388127853904E-3</v>
      </c>
      <c r="G1426" s="39">
        <v>6.2785388127853904E-3</v>
      </c>
      <c r="H1426" s="39">
        <v>2.9999999999999978</v>
      </c>
      <c r="I1426" s="39">
        <v>2.9996000000000032</v>
      </c>
      <c r="J1426" s="39">
        <v>2.9992000000000028</v>
      </c>
      <c r="K1426" s="39">
        <v>19.199032553122663</v>
      </c>
      <c r="L1426" s="39">
        <v>28.73348127117335</v>
      </c>
      <c r="M1426" s="39">
        <v>33.177746523046146</v>
      </c>
      <c r="N1426" s="39">
        <v>48.756615058044801</v>
      </c>
      <c r="O1426" s="39">
        <v>49.158406953868699</v>
      </c>
      <c r="P1426" s="39">
        <v>49.1580069538687</v>
      </c>
      <c r="Q1426" s="39">
        <v>49.157606953868701</v>
      </c>
    </row>
    <row r="1427" spans="1:17" x14ac:dyDescent="0.3">
      <c r="A1427" s="39" t="s">
        <v>255</v>
      </c>
      <c r="B1427" s="39" t="str">
        <f>INDEX('R0.1 Generation process mapping'!$B$9:$B$21,MATCH($C1427,'R0.1 Generation process mapping'!$A$9:$A$21,0))</f>
        <v>POWGEN - REN</v>
      </c>
      <c r="C1427" s="39" t="s">
        <v>288</v>
      </c>
      <c r="D1427" s="39" t="s">
        <v>341</v>
      </c>
      <c r="E1427" s="39" t="str">
        <f>INDEX('R0. Region mapping'!$C$9:$C$24,MATCH($D1427,'R0. Region mapping'!$A$9:$A$24,0))</f>
        <v>NAM</v>
      </c>
      <c r="F1427" s="39">
        <v>9.7031963470319595E-3</v>
      </c>
      <c r="G1427" s="39">
        <v>9.7031963470319612E-3</v>
      </c>
      <c r="H1427" s="39">
        <v>9.7031963470319595E-3</v>
      </c>
      <c r="I1427" s="39">
        <v>3.4825129350364996</v>
      </c>
      <c r="J1427" s="39">
        <v>21.563202181344565</v>
      </c>
      <c r="K1427" s="39">
        <v>136.79785631024717</v>
      </c>
      <c r="L1427" s="39">
        <v>151.33127778434451</v>
      </c>
      <c r="M1427" s="39">
        <v>342.91287934369262</v>
      </c>
      <c r="N1427" s="39">
        <v>342.91247934369352</v>
      </c>
      <c r="O1427" s="39">
        <v>342.91207934369328</v>
      </c>
      <c r="P1427" s="39">
        <v>342.91167934369321</v>
      </c>
      <c r="Q1427" s="39">
        <v>501.90038233873696</v>
      </c>
    </row>
    <row r="1428" spans="1:17" x14ac:dyDescent="0.3">
      <c r="A1428" s="39" t="s">
        <v>255</v>
      </c>
      <c r="B1428" s="39" t="str">
        <f>INDEX('R0.1 Generation process mapping'!$B$9:$B$21,MATCH($C1428,'R0.1 Generation process mapping'!$A$9:$A$21,0))</f>
        <v>POWGEN - REN</v>
      </c>
      <c r="C1428" s="39" t="s">
        <v>288</v>
      </c>
      <c r="D1428" s="39" t="s">
        <v>343</v>
      </c>
      <c r="E1428" s="39" t="str">
        <f>INDEX('R0. Region mapping'!$C$9:$C$24,MATCH($D1428,'R0. Region mapping'!$A$9:$A$24,0))</f>
        <v>ASI</v>
      </c>
      <c r="G1428" s="39">
        <v>0.22</v>
      </c>
      <c r="H1428" s="39">
        <v>7</v>
      </c>
      <c r="I1428" s="39">
        <v>28.012588913277799</v>
      </c>
      <c r="J1428" s="39">
        <v>28.0121889132778</v>
      </c>
      <c r="K1428" s="39">
        <v>179.31345746688351</v>
      </c>
      <c r="L1428" s="39">
        <v>1147.8308820407699</v>
      </c>
      <c r="M1428" s="39">
        <v>3777.5979885875399</v>
      </c>
      <c r="N1428" s="39">
        <v>6773.9597212624258</v>
      </c>
      <c r="O1428" s="39">
        <v>7858.7966827923537</v>
      </c>
      <c r="P1428" s="39">
        <v>8417.9785913320884</v>
      </c>
      <c r="Q1428" s="39">
        <v>8417.9781913320949</v>
      </c>
    </row>
    <row r="1429" spans="1:17" x14ac:dyDescent="0.3">
      <c r="A1429" s="39" t="s">
        <v>255</v>
      </c>
      <c r="B1429" s="39" t="str">
        <f>INDEX('R0.1 Generation process mapping'!$B$9:$B$21,MATCH($C1429,'R0.1 Generation process mapping'!$A$9:$A$21,0))</f>
        <v>POWGEN - REN</v>
      </c>
      <c r="C1429" s="39" t="s">
        <v>288</v>
      </c>
      <c r="D1429" s="39" t="s">
        <v>345</v>
      </c>
      <c r="E1429" s="39" t="str">
        <f>INDEX('R0. Region mapping'!$C$9:$C$24,MATCH($D1429,'R0. Region mapping'!$A$9:$A$24,0))</f>
        <v>LAM</v>
      </c>
      <c r="H1429" s="39">
        <v>5.6260603980782399E-2</v>
      </c>
      <c r="I1429" s="39">
        <v>5.6260603980782399E-2</v>
      </c>
      <c r="J1429" s="39">
        <v>5.5860603980782401E-2</v>
      </c>
      <c r="K1429" s="39">
        <v>0.35797775740949001</v>
      </c>
      <c r="L1429" s="39">
        <v>2.29190554371021</v>
      </c>
      <c r="M1429" s="39">
        <v>14.6714630768729</v>
      </c>
      <c r="N1429" s="39">
        <v>3372.1695338948111</v>
      </c>
      <c r="O1429" s="39">
        <v>3575.92331837151</v>
      </c>
      <c r="P1429" s="39">
        <v>3623.6387159736119</v>
      </c>
      <c r="Q1429" s="39">
        <v>3623.6383159736101</v>
      </c>
    </row>
    <row r="1430" spans="1:17" x14ac:dyDescent="0.3">
      <c r="A1430" s="39" t="s">
        <v>255</v>
      </c>
      <c r="B1430" s="39" t="str">
        <f>INDEX('R0.1 Generation process mapping'!$B$9:$B$21,MATCH($C1430,'R0.1 Generation process mapping'!$A$9:$A$21,0))</f>
        <v>POWGEN - REN</v>
      </c>
      <c r="C1430" s="39" t="s">
        <v>288</v>
      </c>
      <c r="D1430" s="39" t="s">
        <v>347</v>
      </c>
      <c r="E1430" s="39" t="str">
        <f>INDEX('R0. Region mapping'!$C$9:$C$24,MATCH($D1430,'R0. Region mapping'!$A$9:$A$24,0))</f>
        <v>EUR</v>
      </c>
      <c r="H1430" s="39">
        <v>2</v>
      </c>
      <c r="I1430" s="39">
        <v>6.8985707277525901</v>
      </c>
      <c r="J1430" s="39">
        <v>6.898170727752591</v>
      </c>
      <c r="K1430" s="39">
        <v>44.157323543220997</v>
      </c>
      <c r="L1430" s="39">
        <v>208.44995224281982</v>
      </c>
      <c r="M1430" s="39">
        <v>212.0179545952613</v>
      </c>
      <c r="N1430" s="39">
        <v>212.01755459526149</v>
      </c>
      <c r="O1430" s="39">
        <v>212.01715459526127</v>
      </c>
      <c r="P1430" s="39">
        <v>219.91678698419909</v>
      </c>
      <c r="Q1430" s="39">
        <v>227.81641937313697</v>
      </c>
    </row>
    <row r="1431" spans="1:17" x14ac:dyDescent="0.3">
      <c r="A1431" s="39" t="s">
        <v>255</v>
      </c>
      <c r="B1431" s="39" t="str">
        <f>INDEX('R0.1 Generation process mapping'!$B$9:$B$21,MATCH($C1431,'R0.1 Generation process mapping'!$A$9:$A$21,0))</f>
        <v>POWGEN - REN</v>
      </c>
      <c r="C1431" s="39" t="s">
        <v>288</v>
      </c>
      <c r="D1431" s="39" t="s">
        <v>349</v>
      </c>
      <c r="E1431" s="39" t="str">
        <f>INDEX('R0. Region mapping'!$C$9:$C$24,MATCH($D1431,'R0. Region mapping'!$A$9:$A$24,0))</f>
        <v>ASI</v>
      </c>
      <c r="K1431" s="39">
        <v>4.0000000000000002E-4</v>
      </c>
      <c r="L1431" s="39">
        <v>2.96050047387605E-3</v>
      </c>
      <c r="M1431" s="39">
        <v>1.9350907165674801E-2</v>
      </c>
      <c r="N1431" s="39">
        <v>104.475419904403</v>
      </c>
      <c r="O1431" s="39">
        <v>104.475019904403</v>
      </c>
      <c r="P1431" s="39">
        <v>104.474619904403</v>
      </c>
      <c r="Q1431" s="39">
        <v>104.474219904403</v>
      </c>
    </row>
    <row r="1432" spans="1:17" x14ac:dyDescent="0.3">
      <c r="A1432" s="39" t="s">
        <v>255</v>
      </c>
      <c r="B1432" s="39" t="str">
        <f>INDEX('R0.1 Generation process mapping'!$B$9:$B$21,MATCH($C1432,'R0.1 Generation process mapping'!$A$9:$A$21,0))</f>
        <v>POWGEN - REN</v>
      </c>
      <c r="C1432" s="39" t="s">
        <v>288</v>
      </c>
      <c r="D1432" s="39" t="s">
        <v>351</v>
      </c>
      <c r="E1432" s="39" t="str">
        <f>INDEX('R0. Region mapping'!$C$9:$C$24,MATCH($D1432,'R0. Region mapping'!$A$9:$A$24,0))</f>
        <v>ASI</v>
      </c>
      <c r="G1432" s="39">
        <v>0.14000000000000001</v>
      </c>
      <c r="H1432" s="39">
        <v>0.32831530542210002</v>
      </c>
      <c r="I1432" s="39">
        <v>4.9995849999999997</v>
      </c>
      <c r="J1432" s="39">
        <v>4.9991849999999998</v>
      </c>
      <c r="K1432" s="39">
        <v>32.001438903735114</v>
      </c>
      <c r="L1432" s="39">
        <v>204.8496486943238</v>
      </c>
      <c r="M1432" s="39">
        <v>1311.2944563878971</v>
      </c>
      <c r="N1432" s="39">
        <v>2703.7374990981389</v>
      </c>
      <c r="O1432" s="39">
        <v>3522.9813200618009</v>
      </c>
      <c r="P1432" s="39">
        <v>4133.7649671989329</v>
      </c>
      <c r="Q1432" s="39">
        <v>4311.825850168615</v>
      </c>
    </row>
    <row r="1433" spans="1:17" x14ac:dyDescent="0.3">
      <c r="A1433" s="39" t="s">
        <v>255</v>
      </c>
      <c r="B1433" s="39" t="str">
        <f>INDEX('R0.1 Generation process mapping'!$B$9:$B$21,MATCH($C1433,'R0.1 Generation process mapping'!$A$9:$A$21,0))</f>
        <v>POWGEN - REN</v>
      </c>
      <c r="C1433" s="39" t="s">
        <v>288</v>
      </c>
      <c r="D1433" s="39" t="s">
        <v>353</v>
      </c>
      <c r="E1433" s="39" t="str">
        <f>INDEX('R0. Region mapping'!$C$9:$C$24,MATCH($D1433,'R0. Region mapping'!$A$9:$A$24,0))</f>
        <v>ASI</v>
      </c>
      <c r="G1433" s="39">
        <v>2.15</v>
      </c>
      <c r="H1433" s="39">
        <v>7</v>
      </c>
      <c r="I1433" s="39">
        <v>7</v>
      </c>
      <c r="J1433" s="39">
        <v>6.9995999999999992</v>
      </c>
      <c r="K1433" s="39">
        <v>44.806597792357103</v>
      </c>
      <c r="L1433" s="39">
        <v>262.3918260097646</v>
      </c>
      <c r="M1433" s="39">
        <v>262.39142600976459</v>
      </c>
      <c r="N1433" s="39">
        <v>262.391026009764</v>
      </c>
      <c r="O1433" s="39">
        <v>262.39062600976422</v>
      </c>
      <c r="P1433" s="39">
        <v>262.39022600976421</v>
      </c>
      <c r="Q1433" s="39">
        <v>262.3898260097647</v>
      </c>
    </row>
    <row r="1434" spans="1:17" x14ac:dyDescent="0.3">
      <c r="A1434" s="39" t="s">
        <v>255</v>
      </c>
      <c r="B1434" s="39" t="str">
        <f>INDEX('R0.1 Generation process mapping'!$B$9:$B$21,MATCH($C1434,'R0.1 Generation process mapping'!$A$9:$A$21,0))</f>
        <v>POWGEN - REN</v>
      </c>
      <c r="C1434" s="39" t="s">
        <v>288</v>
      </c>
      <c r="D1434" s="39" t="s">
        <v>355</v>
      </c>
      <c r="E1434" s="39" t="str">
        <f>INDEX('R0. Region mapping'!$C$9:$C$24,MATCH($D1434,'R0. Region mapping'!$A$9:$A$24,0))</f>
        <v>AFR</v>
      </c>
      <c r="F1434" s="39">
        <v>5.7077625570776296E-4</v>
      </c>
      <c r="G1434" s="39">
        <v>5.7077625570776263E-4</v>
      </c>
      <c r="H1434" s="39">
        <v>0.11252120796156452</v>
      </c>
      <c r="I1434" s="39">
        <v>0.11244162473558139</v>
      </c>
      <c r="J1434" s="39">
        <v>0.11204162473558195</v>
      </c>
      <c r="K1434" s="39">
        <v>0.7176065830732512</v>
      </c>
      <c r="L1434" s="39">
        <v>4.5939799900390801</v>
      </c>
      <c r="M1434" s="39">
        <v>29.407619853680501</v>
      </c>
      <c r="N1434" s="39">
        <v>1263.0335549348949</v>
      </c>
      <c r="O1434" s="39">
        <v>1402.1867766282951</v>
      </c>
      <c r="P1434" s="39">
        <v>1703.8211376706849</v>
      </c>
      <c r="Q1434" s="39">
        <v>2190.8423013254951</v>
      </c>
    </row>
    <row r="1435" spans="1:17" x14ac:dyDescent="0.3">
      <c r="A1435" s="39" t="s">
        <v>255</v>
      </c>
      <c r="B1435" s="39" t="str">
        <f>INDEX('R0.1 Generation process mapping'!$B$9:$B$21,MATCH($C1435,'R0.1 Generation process mapping'!$A$9:$A$21,0))</f>
        <v>POWGEN - REN</v>
      </c>
      <c r="C1435" s="39" t="s">
        <v>288</v>
      </c>
      <c r="D1435" s="39" t="s">
        <v>357</v>
      </c>
      <c r="E1435" s="39" t="str">
        <f>INDEX('R0. Region mapping'!$C$9:$C$24,MATCH($D1435,'R0. Region mapping'!$A$9:$A$24,0))</f>
        <v>LAM</v>
      </c>
      <c r="H1435" s="39">
        <v>5.6260603980782399E-2</v>
      </c>
      <c r="I1435" s="39">
        <v>5.6260603980782399E-2</v>
      </c>
      <c r="J1435" s="39">
        <v>5.5860603980782401E-2</v>
      </c>
      <c r="K1435" s="39">
        <v>0.35797775740949001</v>
      </c>
      <c r="L1435" s="39">
        <v>0.35757775740948999</v>
      </c>
      <c r="M1435" s="39">
        <v>0.35717775740948998</v>
      </c>
      <c r="N1435" s="39">
        <v>0.35677775740949003</v>
      </c>
      <c r="O1435" s="39">
        <v>0.35637775740949001</v>
      </c>
      <c r="P1435" s="39">
        <v>0.35597775740949</v>
      </c>
      <c r="Q1435" s="39">
        <v>0.35557775740948999</v>
      </c>
    </row>
    <row r="1436" spans="1:17" x14ac:dyDescent="0.3">
      <c r="A1436" s="39" t="s">
        <v>255</v>
      </c>
      <c r="B1436" s="39" t="str">
        <f>INDEX('R0.1 Generation process mapping'!$B$9:$B$21,MATCH($C1436,'R0.1 Generation process mapping'!$A$9:$A$21,0))</f>
        <v>POWGEN - REN</v>
      </c>
      <c r="C1436" s="39" t="s">
        <v>288</v>
      </c>
      <c r="D1436" s="39" t="s">
        <v>359</v>
      </c>
      <c r="E1436" s="39" t="str">
        <f>INDEX('R0. Region mapping'!$C$9:$C$24,MATCH($D1436,'R0. Region mapping'!$A$9:$A$24,0))</f>
        <v>ASI</v>
      </c>
      <c r="K1436" s="39">
        <v>4.0000000000000002E-4</v>
      </c>
      <c r="L1436" s="39">
        <v>2.96050047387605E-3</v>
      </c>
      <c r="M1436" s="39">
        <v>1.9350907165674801E-2</v>
      </c>
      <c r="N1436" s="39">
        <v>1093.137153906313</v>
      </c>
      <c r="O1436" s="39">
        <v>1820.5830307860349</v>
      </c>
      <c r="P1436" s="39">
        <v>2418.1413507397751</v>
      </c>
      <c r="Q1436" s="39">
        <v>2534.7146873737152</v>
      </c>
    </row>
    <row r="1437" spans="1:17" x14ac:dyDescent="0.3">
      <c r="A1437" s="39" t="s">
        <v>255</v>
      </c>
      <c r="B1437" s="39" t="str">
        <f>INDEX('R0.1 Generation process mapping'!$B$9:$B$21,MATCH($C1437,'R0.1 Generation process mapping'!$A$9:$A$21,0))</f>
        <v>POWGEN - REN</v>
      </c>
      <c r="C1437" s="39" t="s">
        <v>288</v>
      </c>
      <c r="D1437" s="39" t="s">
        <v>361</v>
      </c>
      <c r="E1437" s="39" t="str">
        <f>INDEX('R0. Region mapping'!$C$9:$C$24,MATCH($D1437,'R0. Region mapping'!$A$9:$A$24,0))</f>
        <v>ASI</v>
      </c>
      <c r="F1437" s="39">
        <v>5.7077625570776296E-4</v>
      </c>
      <c r="G1437" s="39">
        <v>0.44999999999999996</v>
      </c>
      <c r="H1437" s="39">
        <v>0.69362388469457847</v>
      </c>
      <c r="I1437" s="39">
        <v>0.69354430146859536</v>
      </c>
      <c r="J1437" s="39">
        <v>0.69314430146859529</v>
      </c>
      <c r="K1437" s="39">
        <v>4.4373907809370561</v>
      </c>
      <c r="L1437" s="39">
        <v>28.405252993406421</v>
      </c>
      <c r="M1437" s="39">
        <v>181.82955937546592</v>
      </c>
      <c r="N1437" s="39">
        <v>250.0407615718058</v>
      </c>
      <c r="O1437" s="39">
        <v>251.3047337509247</v>
      </c>
      <c r="P1437" s="39">
        <v>277.26337002371162</v>
      </c>
      <c r="Q1437" s="39">
        <v>277.26297002371149</v>
      </c>
    </row>
    <row r="1438" spans="1:17" x14ac:dyDescent="0.3">
      <c r="A1438" s="39" t="s">
        <v>255</v>
      </c>
      <c r="B1438" s="39" t="str">
        <f>INDEX('R0.1 Generation process mapping'!$B$9:$B$21,MATCH($C1438,'R0.1 Generation process mapping'!$A$9:$A$21,0))</f>
        <v>POWGEN - REN</v>
      </c>
      <c r="C1438" s="39" t="s">
        <v>288</v>
      </c>
      <c r="D1438" s="39" t="s">
        <v>363</v>
      </c>
      <c r="E1438" s="39" t="str">
        <f>INDEX('R0. Region mapping'!$C$9:$C$24,MATCH($D1438,'R0. Region mapping'!$A$9:$A$24,0))</f>
        <v>NAM</v>
      </c>
      <c r="F1438" s="39">
        <v>0.24931506849315099</v>
      </c>
      <c r="G1438" s="39">
        <v>1.1499999999999999</v>
      </c>
      <c r="H1438" s="39">
        <v>7.9999999999999973</v>
      </c>
      <c r="I1438" s="39">
        <v>9.999569999999995</v>
      </c>
      <c r="J1438" s="39">
        <v>9.9991699999999888</v>
      </c>
      <c r="K1438" s="39">
        <v>64.00759880841801</v>
      </c>
      <c r="L1438" s="39">
        <v>409.72911770155633</v>
      </c>
      <c r="M1438" s="39">
        <v>2524.8486447899113</v>
      </c>
      <c r="N1438" s="39">
        <v>2787.6565481611278</v>
      </c>
      <c r="O1438" s="39">
        <v>2787.6561481611207</v>
      </c>
      <c r="P1438" s="39">
        <v>2787.6557481611235</v>
      </c>
      <c r="Q1438" s="39">
        <v>2787.65534816113</v>
      </c>
    </row>
    <row r="1439" spans="1:17" x14ac:dyDescent="0.3">
      <c r="A1439" s="39" t="s">
        <v>255</v>
      </c>
      <c r="B1439" s="39" t="str">
        <f>INDEX('R0.1 Generation process mapping'!$B$9:$B$21,MATCH($C1439,'R0.1 Generation process mapping'!$A$9:$A$21,0))</f>
        <v>POWGEN - REN</v>
      </c>
      <c r="C1439" s="39" t="s">
        <v>288</v>
      </c>
      <c r="D1439" s="39" t="s">
        <v>365</v>
      </c>
      <c r="E1439" s="39" t="str">
        <f>INDEX('R0. Region mapping'!$C$9:$C$24,MATCH($D1439,'R0. Region mapping'!$A$9:$A$24,0))</f>
        <v>EUR</v>
      </c>
      <c r="F1439" s="39">
        <v>0.75811872146118697</v>
      </c>
      <c r="G1439" s="39">
        <v>9.5</v>
      </c>
      <c r="H1439" s="39">
        <v>68</v>
      </c>
      <c r="I1439" s="39">
        <v>81.723762805050171</v>
      </c>
      <c r="J1439" s="39">
        <v>86.823496975278857</v>
      </c>
      <c r="K1439" s="39">
        <v>555.77941287194346</v>
      </c>
      <c r="L1439" s="39">
        <v>1252.706863219252</v>
      </c>
      <c r="M1439" s="39">
        <v>1684.3982872460319</v>
      </c>
      <c r="N1439" s="39">
        <v>1972.8222563346299</v>
      </c>
      <c r="O1439" s="39">
        <v>1972.8218563346279</v>
      </c>
      <c r="P1439" s="39">
        <v>1972.8214563346371</v>
      </c>
      <c r="Q1439" s="39">
        <v>1972.8210563346352</v>
      </c>
    </row>
    <row r="1440" spans="1:17" x14ac:dyDescent="0.3">
      <c r="A1440" s="39" t="s">
        <v>255</v>
      </c>
      <c r="B1440" s="39" t="str">
        <f>INDEX('R0.1 Generation process mapping'!$B$9:$B$21,MATCH($C1440,'R0.1 Generation process mapping'!$A$9:$A$21,0))</f>
        <v>POWGEN - REN</v>
      </c>
      <c r="C1440" s="39" t="s">
        <v>291</v>
      </c>
      <c r="D1440" s="39" t="s">
        <v>258</v>
      </c>
      <c r="E1440" s="39" t="str">
        <f>INDEX('R0. Region mapping'!$C$9:$C$24,MATCH($D1440,'R0. Region mapping'!$A$9:$A$24,0))</f>
        <v>AFR</v>
      </c>
      <c r="K1440" s="39">
        <v>4.0000000000000002E-4</v>
      </c>
      <c r="L1440" s="39">
        <v>2.96050047387605E-3</v>
      </c>
      <c r="M1440" s="39">
        <v>1.9350907165674801E-2</v>
      </c>
      <c r="N1440" s="39">
        <v>1.89509071656748E-2</v>
      </c>
      <c r="O1440" s="39">
        <v>1.8550907165674799E-2</v>
      </c>
      <c r="P1440" s="39">
        <v>1.8150907165674801E-2</v>
      </c>
      <c r="Q1440" s="39">
        <v>1.77509071656748E-2</v>
      </c>
    </row>
    <row r="1441" spans="1:17" x14ac:dyDescent="0.3">
      <c r="A1441" s="39" t="s">
        <v>255</v>
      </c>
      <c r="B1441" s="39" t="str">
        <f>INDEX('R0.1 Generation process mapping'!$B$9:$B$21,MATCH($C1441,'R0.1 Generation process mapping'!$A$9:$A$21,0))</f>
        <v>POWGEN - REN</v>
      </c>
      <c r="C1441" s="39" t="s">
        <v>291</v>
      </c>
      <c r="D1441" s="39" t="s">
        <v>261</v>
      </c>
      <c r="E1441" s="39" t="str">
        <f>INDEX('R0. Region mapping'!$C$9:$C$24,MATCH($D1441,'R0. Region mapping'!$A$9:$A$24,0))</f>
        <v>AUS</v>
      </c>
      <c r="I1441" s="39">
        <v>1.599994E-3</v>
      </c>
      <c r="J1441" s="39">
        <v>1.599994E-3</v>
      </c>
      <c r="K1441" s="39">
        <v>8.9709589425840603E-4</v>
      </c>
      <c r="L1441" s="39">
        <v>4.9709589425840596E-4</v>
      </c>
      <c r="M1441" s="39">
        <v>4.9709589425840596E-4</v>
      </c>
      <c r="N1441" s="39">
        <v>2.78715223802043E-4</v>
      </c>
    </row>
    <row r="1442" spans="1:17" x14ac:dyDescent="0.3">
      <c r="A1442" s="39" t="s">
        <v>255</v>
      </c>
      <c r="B1442" s="39" t="str">
        <f>INDEX('R0.1 Generation process mapping'!$B$9:$B$21,MATCH($C1442,'R0.1 Generation process mapping'!$A$9:$A$21,0))</f>
        <v>POWGEN - REN</v>
      </c>
      <c r="C1442" s="39" t="s">
        <v>291</v>
      </c>
      <c r="D1442" s="39" t="s">
        <v>343</v>
      </c>
      <c r="E1442" s="39" t="str">
        <f>INDEX('R0. Region mapping'!$C$9:$C$24,MATCH($D1442,'R0. Region mapping'!$A$9:$A$24,0))</f>
        <v>ASI</v>
      </c>
      <c r="I1442" s="39">
        <v>4.9599850000000001E-2</v>
      </c>
      <c r="J1442" s="39">
        <v>4.9599850000000001E-2</v>
      </c>
      <c r="K1442" s="39">
        <v>0.31790109857295301</v>
      </c>
      <c r="L1442" s="39">
        <v>2.0353647838544102</v>
      </c>
      <c r="M1442" s="39">
        <v>13.0292812339246</v>
      </c>
      <c r="N1442" s="39">
        <v>333.33473333333302</v>
      </c>
      <c r="O1442" s="39">
        <v>388.890455555556</v>
      </c>
      <c r="P1442" s="39">
        <v>388.89005555555599</v>
      </c>
      <c r="Q1442" s="39">
        <v>388.88965555555598</v>
      </c>
    </row>
    <row r="1443" spans="1:17" x14ac:dyDescent="0.3">
      <c r="A1443" s="39" t="s">
        <v>255</v>
      </c>
      <c r="B1443" s="39" t="str">
        <f>INDEX('R0.1 Generation process mapping'!$B$9:$B$21,MATCH($C1443,'R0.1 Generation process mapping'!$A$9:$A$21,0))</f>
        <v>POWGEN - REN</v>
      </c>
      <c r="C1443" s="39" t="s">
        <v>291</v>
      </c>
      <c r="D1443" s="39" t="s">
        <v>347</v>
      </c>
      <c r="E1443" s="39" t="str">
        <f>INDEX('R0. Region mapping'!$C$9:$C$24,MATCH($D1443,'R0. Region mapping'!$A$9:$A$24,0))</f>
        <v>EUR</v>
      </c>
      <c r="F1443" s="39">
        <v>11.1111111111111</v>
      </c>
      <c r="G1443" s="39">
        <v>11.1111111111111</v>
      </c>
      <c r="H1443" s="39">
        <v>11.1111111111111</v>
      </c>
      <c r="I1443" s="39">
        <v>11.110711111111099</v>
      </c>
      <c r="J1443" s="39">
        <v>11.1103111111111</v>
      </c>
      <c r="K1443" s="39">
        <v>11.1095111099111</v>
      </c>
      <c r="L1443" s="39">
        <v>11.109111109911099</v>
      </c>
      <c r="M1443" s="39">
        <v>11.1087111099111</v>
      </c>
      <c r="N1443" s="39">
        <v>11.108311109911099</v>
      </c>
      <c r="O1443" s="39">
        <v>11.1079111099111</v>
      </c>
      <c r="P1443" s="39">
        <v>11.107511109911099</v>
      </c>
      <c r="Q1443" s="39">
        <v>11.1071111099111</v>
      </c>
    </row>
    <row r="1444" spans="1:17" x14ac:dyDescent="0.3">
      <c r="A1444" s="39" t="s">
        <v>255</v>
      </c>
      <c r="B1444" s="39" t="str">
        <f>INDEX('R0.1 Generation process mapping'!$B$9:$B$21,MATCH($C1444,'R0.1 Generation process mapping'!$A$9:$A$21,0))</f>
        <v>POWGEN - REN</v>
      </c>
      <c r="C1444" s="39" t="s">
        <v>291</v>
      </c>
      <c r="D1444" s="39" t="s">
        <v>351</v>
      </c>
      <c r="E1444" s="39" t="str">
        <f>INDEX('R0. Region mapping'!$C$9:$C$24,MATCH($D1444,'R0. Region mapping'!$A$9:$A$24,0))</f>
        <v>ASI</v>
      </c>
      <c r="K1444" s="39">
        <v>4.0000000000000002E-4</v>
      </c>
      <c r="L1444" s="39">
        <v>2.96050047387605E-3</v>
      </c>
      <c r="M1444" s="39">
        <v>1.9350907165674801E-2</v>
      </c>
      <c r="N1444" s="39">
        <v>230.36510921455499</v>
      </c>
      <c r="O1444" s="39">
        <v>230.36470921455501</v>
      </c>
      <c r="P1444" s="39">
        <v>230.36430921455499</v>
      </c>
      <c r="Q1444" s="39">
        <v>230.36390921455501</v>
      </c>
    </row>
    <row r="1445" spans="1:17" x14ac:dyDescent="0.3">
      <c r="A1445" s="39" t="s">
        <v>255</v>
      </c>
      <c r="B1445" s="39" t="str">
        <f>INDEX('R0.1 Generation process mapping'!$B$9:$B$21,MATCH($C1445,'R0.1 Generation process mapping'!$A$9:$A$21,0))</f>
        <v>POWGEN - REN</v>
      </c>
      <c r="C1445" s="39" t="s">
        <v>291</v>
      </c>
      <c r="D1445" s="39" t="s">
        <v>355</v>
      </c>
      <c r="E1445" s="39" t="str">
        <f>INDEX('R0. Region mapping'!$C$9:$C$24,MATCH($D1445,'R0. Region mapping'!$A$9:$A$24,0))</f>
        <v>AFR</v>
      </c>
      <c r="K1445" s="39">
        <v>4.0000000000000002E-4</v>
      </c>
      <c r="L1445" s="39">
        <v>2.96050047387605E-3</v>
      </c>
      <c r="M1445" s="39">
        <v>1.9350907165674801E-2</v>
      </c>
      <c r="N1445" s="39">
        <v>177.11134147977799</v>
      </c>
      <c r="O1445" s="39">
        <v>177.11094147977801</v>
      </c>
      <c r="P1445" s="39">
        <v>177.11054147977799</v>
      </c>
      <c r="Q1445" s="39">
        <v>182.14380774574701</v>
      </c>
    </row>
    <row r="1446" spans="1:17" x14ac:dyDescent="0.3">
      <c r="A1446" s="39" t="s">
        <v>255</v>
      </c>
      <c r="B1446" s="39" t="str">
        <f>INDEX('R0.1 Generation process mapping'!$B$9:$B$21,MATCH($C1446,'R0.1 Generation process mapping'!$A$9:$A$21,0))</f>
        <v>POWGEN - REN</v>
      </c>
      <c r="C1446" s="39" t="s">
        <v>291</v>
      </c>
      <c r="D1446" s="39" t="s">
        <v>359</v>
      </c>
      <c r="E1446" s="39" t="str">
        <f>INDEX('R0. Region mapping'!$C$9:$C$24,MATCH($D1446,'R0. Region mapping'!$A$9:$A$24,0))</f>
        <v>ASI</v>
      </c>
      <c r="K1446" s="39">
        <v>4.0000000000000002E-4</v>
      </c>
      <c r="L1446" s="39">
        <v>4.0000000000000002E-4</v>
      </c>
      <c r="M1446" s="39">
        <v>2.2427481459515601E-4</v>
      </c>
    </row>
    <row r="1447" spans="1:17" x14ac:dyDescent="0.3">
      <c r="A1447" s="39" t="s">
        <v>255</v>
      </c>
      <c r="B1447" s="39" t="str">
        <f>INDEX('R0.1 Generation process mapping'!$B$9:$B$21,MATCH($C1447,'R0.1 Generation process mapping'!$A$9:$A$21,0))</f>
        <v>POWGEN - REN</v>
      </c>
      <c r="C1447" s="39" t="s">
        <v>291</v>
      </c>
      <c r="D1447" s="39" t="s">
        <v>361</v>
      </c>
      <c r="E1447" s="39" t="str">
        <f>INDEX('R0. Region mapping'!$C$9:$C$24,MATCH($D1447,'R0. Region mapping'!$A$9:$A$24,0))</f>
        <v>ASI</v>
      </c>
      <c r="K1447" s="39">
        <v>4.0000000000000002E-4</v>
      </c>
      <c r="L1447" s="39">
        <v>4.0000000000000002E-4</v>
      </c>
      <c r="M1447" s="39">
        <v>2.2427481459515601E-4</v>
      </c>
    </row>
    <row r="1448" spans="1:17" x14ac:dyDescent="0.3">
      <c r="A1448" s="39" t="s">
        <v>255</v>
      </c>
      <c r="B1448" s="39" t="str">
        <f>INDEX('R0.1 Generation process mapping'!$B$9:$B$21,MATCH($C1448,'R0.1 Generation process mapping'!$A$9:$A$21,0))</f>
        <v>POWGEN - REN</v>
      </c>
      <c r="C1448" s="39" t="s">
        <v>291</v>
      </c>
      <c r="D1448" s="39" t="s">
        <v>363</v>
      </c>
      <c r="E1448" s="39" t="str">
        <f>INDEX('R0. Region mapping'!$C$9:$C$24,MATCH($D1448,'R0. Region mapping'!$A$9:$A$24,0))</f>
        <v>NAM</v>
      </c>
      <c r="F1448" s="39">
        <v>0.1</v>
      </c>
      <c r="G1448" s="39">
        <v>9.9999999999999978E-2</v>
      </c>
      <c r="H1448" s="39">
        <v>0.1</v>
      </c>
      <c r="I1448" s="39">
        <v>9.9599999999999994E-2</v>
      </c>
      <c r="J1448" s="39">
        <v>9.920000000000001E-2</v>
      </c>
      <c r="K1448" s="39">
        <v>0.63540411752126114</v>
      </c>
      <c r="L1448" s="39">
        <v>0.63500411752126096</v>
      </c>
      <c r="M1448" s="39">
        <v>0.634604117521261</v>
      </c>
      <c r="N1448" s="39">
        <v>0.63420411752126105</v>
      </c>
      <c r="O1448" s="39">
        <v>0.63380411752126098</v>
      </c>
      <c r="P1448" s="39">
        <v>0.63340411752126102</v>
      </c>
      <c r="Q1448" s="39">
        <v>0.63300411752126096</v>
      </c>
    </row>
    <row r="1449" spans="1:17" x14ac:dyDescent="0.3">
      <c r="A1449" s="39" t="s">
        <v>255</v>
      </c>
      <c r="B1449" s="39" t="str">
        <f>INDEX('R0.1 Generation process mapping'!$B$9:$B$21,MATCH($C1449,'R0.1 Generation process mapping'!$A$9:$A$21,0))</f>
        <v>POWGEN - REN</v>
      </c>
      <c r="C1449" s="39" t="s">
        <v>291</v>
      </c>
      <c r="D1449" s="39" t="s">
        <v>365</v>
      </c>
      <c r="E1449" s="39" t="str">
        <f>INDEX('R0. Region mapping'!$C$9:$C$24,MATCH($D1449,'R0. Region mapping'!$A$9:$A$24,0))</f>
        <v>EUR</v>
      </c>
      <c r="F1449" s="39">
        <v>1.2999999999999999E-2</v>
      </c>
      <c r="G1449" s="39">
        <v>1.2999999999999968E-2</v>
      </c>
      <c r="H1449" s="39">
        <v>1.038400000000002</v>
      </c>
      <c r="I1449" s="39">
        <v>1.7995946000000003</v>
      </c>
      <c r="J1449" s="39">
        <v>1.7991945999999968</v>
      </c>
      <c r="K1449" s="39">
        <v>1.7983945988000034</v>
      </c>
      <c r="L1449" s="39">
        <v>1.7979945987999999</v>
      </c>
      <c r="M1449" s="39">
        <v>1.7975945987999999</v>
      </c>
      <c r="N1449" s="39">
        <v>1.7971945988</v>
      </c>
      <c r="O1449" s="39">
        <v>1.7967945988</v>
      </c>
      <c r="P1449" s="39">
        <v>1.7963945988000001</v>
      </c>
      <c r="Q1449" s="39">
        <v>1.7959945987999999</v>
      </c>
    </row>
    <row r="1450" spans="1:17" x14ac:dyDescent="0.3">
      <c r="A1450" s="39" t="s">
        <v>255</v>
      </c>
      <c r="B1450" s="39" t="str">
        <f>INDEX('R0.1 Generation process mapping'!$B$9:$B$21,MATCH($C1450,'R0.1 Generation process mapping'!$A$9:$A$21,0))</f>
        <v>POWGEN - REN</v>
      </c>
      <c r="C1450" s="39" t="s">
        <v>375</v>
      </c>
      <c r="D1450" s="39" t="s">
        <v>341</v>
      </c>
      <c r="E1450" s="39" t="str">
        <f>INDEX('R0. Region mapping'!$C$9:$C$24,MATCH($D1450,'R0. Region mapping'!$A$9:$A$24,0))</f>
        <v>NAM</v>
      </c>
      <c r="F1450" s="39">
        <v>1.76940639269406E-2</v>
      </c>
      <c r="G1450" s="39">
        <v>1.70772939255713E-2</v>
      </c>
      <c r="H1450" s="39">
        <v>1.55353689221481E-2</v>
      </c>
      <c r="I1450" s="39">
        <v>1.3068288916671E-2</v>
      </c>
      <c r="J1450" s="39">
        <v>8.7121926111140002E-3</v>
      </c>
      <c r="K1450" s="39">
        <v>4.3560963055570001E-3</v>
      </c>
    </row>
    <row r="1451" spans="1:17" x14ac:dyDescent="0.3">
      <c r="A1451" s="39" t="s">
        <v>255</v>
      </c>
      <c r="B1451" s="39" t="str">
        <f>INDEX('R0.1 Generation process mapping'!$B$9:$B$21,MATCH($C1451,'R0.1 Generation process mapping'!$A$9:$A$21,0))</f>
        <v>POWGEN - REN</v>
      </c>
      <c r="C1451" s="39" t="s">
        <v>375</v>
      </c>
      <c r="D1451" s="39" t="s">
        <v>365</v>
      </c>
      <c r="E1451" s="39" t="str">
        <f>INDEX('R0. Region mapping'!$C$9:$C$24,MATCH($D1451,'R0. Region mapping'!$A$9:$A$24,0))</f>
        <v>EUR</v>
      </c>
      <c r="F1451" s="39">
        <v>0.30479452054794498</v>
      </c>
      <c r="G1451" s="39">
        <v>0.29417015987919698</v>
      </c>
      <c r="H1451" s="39">
        <v>0.26760925820732601</v>
      </c>
      <c r="I1451" s="39">
        <v>0.225111815532332</v>
      </c>
      <c r="J1451" s="39">
        <v>0.15007454368822101</v>
      </c>
      <c r="K1451" s="39">
        <v>7.5037271844110701E-2</v>
      </c>
    </row>
    <row r="1452" spans="1:17" x14ac:dyDescent="0.3">
      <c r="A1452" s="39" t="s">
        <v>255</v>
      </c>
      <c r="B1452" s="39" t="str">
        <f>INDEX('R0.1 Generation process mapping'!$B$9:$B$21,MATCH($C1452,'R0.1 Generation process mapping'!$A$9:$A$21,0))</f>
        <v>POWGEN - REN</v>
      </c>
      <c r="C1452" s="39" t="s">
        <v>289</v>
      </c>
      <c r="D1452" s="39" t="s">
        <v>258</v>
      </c>
      <c r="E1452" s="39" t="str">
        <f>INDEX('R0. Region mapping'!$C$9:$C$24,MATCH($D1452,'R0. Region mapping'!$A$9:$A$24,0))</f>
        <v>AFR</v>
      </c>
      <c r="F1452" s="39">
        <v>0.47488584474885798</v>
      </c>
      <c r="G1452" s="39">
        <v>1.0413832775112302</v>
      </c>
      <c r="H1452" s="39">
        <v>1</v>
      </c>
      <c r="I1452" s="39">
        <v>1.34232322896804</v>
      </c>
      <c r="J1452" s="39">
        <v>2.186903095064586</v>
      </c>
      <c r="K1452" s="39">
        <v>13.999316028084724</v>
      </c>
      <c r="L1452" s="39">
        <v>89.613538309628794</v>
      </c>
      <c r="M1452" s="39">
        <v>573.63916826878597</v>
      </c>
      <c r="N1452" s="39">
        <v>1344.18829921266</v>
      </c>
      <c r="O1452" s="39">
        <v>1753.16239866757</v>
      </c>
      <c r="P1452" s="39">
        <v>2141.7453003975602</v>
      </c>
      <c r="Q1452" s="39">
        <v>2633.50474175505</v>
      </c>
    </row>
    <row r="1453" spans="1:17" x14ac:dyDescent="0.3">
      <c r="A1453" s="39" t="s">
        <v>255</v>
      </c>
      <c r="B1453" s="39" t="str">
        <f>INDEX('R0.1 Generation process mapping'!$B$9:$B$21,MATCH($C1453,'R0.1 Generation process mapping'!$A$9:$A$21,0))</f>
        <v>POWGEN - REN</v>
      </c>
      <c r="C1453" s="39" t="s">
        <v>289</v>
      </c>
      <c r="D1453" s="39" t="s">
        <v>261</v>
      </c>
      <c r="E1453" s="39" t="str">
        <f>INDEX('R0. Region mapping'!$C$9:$C$24,MATCH($D1453,'R0. Region mapping'!$A$9:$A$24,0))</f>
        <v>AUS</v>
      </c>
      <c r="F1453" s="39">
        <v>0.85445205479452002</v>
      </c>
      <c r="G1453" s="39">
        <v>3.074460055810472</v>
      </c>
      <c r="H1453" s="39">
        <v>3.0000000000000018</v>
      </c>
      <c r="I1453" s="39">
        <v>2.8808639107032499</v>
      </c>
      <c r="J1453" s="39">
        <v>4.6930237446215664</v>
      </c>
      <c r="K1453" s="39">
        <v>30.041623805037702</v>
      </c>
      <c r="L1453" s="39">
        <v>76.891819206146707</v>
      </c>
      <c r="M1453" s="39">
        <v>90.1818828697714</v>
      </c>
      <c r="N1453" s="39">
        <v>90.234948335563899</v>
      </c>
      <c r="O1453" s="39">
        <v>98.001260193136105</v>
      </c>
      <c r="P1453" s="39">
        <v>104.906938295298</v>
      </c>
      <c r="Q1453" s="39">
        <v>111.324527189821</v>
      </c>
    </row>
    <row r="1454" spans="1:17" x14ac:dyDescent="0.3">
      <c r="A1454" s="39" t="s">
        <v>255</v>
      </c>
      <c r="B1454" s="39" t="str">
        <f>INDEX('R0.1 Generation process mapping'!$B$9:$B$21,MATCH($C1454,'R0.1 Generation process mapping'!$A$9:$A$21,0))</f>
        <v>POWGEN - REN</v>
      </c>
      <c r="C1454" s="39" t="s">
        <v>289</v>
      </c>
      <c r="D1454" s="39" t="s">
        <v>341</v>
      </c>
      <c r="E1454" s="39" t="str">
        <f>INDEX('R0. Region mapping'!$C$9:$C$24,MATCH($D1454,'R0. Region mapping'!$A$9:$A$24,0))</f>
        <v>NAM</v>
      </c>
      <c r="F1454" s="39">
        <v>0.83961187214611899</v>
      </c>
      <c r="G1454" s="39">
        <v>6.0731668283882403</v>
      </c>
      <c r="H1454" s="39">
        <v>5.9999999999999964</v>
      </c>
      <c r="I1454" s="39">
        <v>5.8829330745788058</v>
      </c>
      <c r="J1454" s="39">
        <v>9.5830780748727147</v>
      </c>
      <c r="K1454" s="39">
        <v>61.344089879757057</v>
      </c>
      <c r="L1454" s="39">
        <v>194.29910218362099</v>
      </c>
      <c r="M1454" s="39">
        <v>416.62176263376</v>
      </c>
      <c r="N1454" s="39">
        <v>508.28656518727098</v>
      </c>
      <c r="O1454" s="39">
        <v>602.90387306787204</v>
      </c>
      <c r="P1454" s="39">
        <v>696.87581646240699</v>
      </c>
      <c r="Q1454" s="39">
        <v>680.255460060372</v>
      </c>
    </row>
    <row r="1455" spans="1:17" x14ac:dyDescent="0.3">
      <c r="A1455" s="39" t="s">
        <v>255</v>
      </c>
      <c r="B1455" s="39" t="str">
        <f>INDEX('R0.1 Generation process mapping'!$B$9:$B$21,MATCH($C1455,'R0.1 Generation process mapping'!$A$9:$A$21,0))</f>
        <v>POWGEN - REN</v>
      </c>
      <c r="C1455" s="39" t="s">
        <v>289</v>
      </c>
      <c r="D1455" s="39" t="s">
        <v>343</v>
      </c>
      <c r="E1455" s="39" t="str">
        <f>INDEX('R0. Region mapping'!$C$9:$C$24,MATCH($D1455,'R0. Region mapping'!$A$9:$A$24,0))</f>
        <v>ASI</v>
      </c>
      <c r="G1455" s="39">
        <v>44.223670504200001</v>
      </c>
      <c r="H1455" s="39">
        <v>44.223670504200001</v>
      </c>
      <c r="I1455" s="39">
        <v>151.19135805839201</v>
      </c>
      <c r="J1455" s="39">
        <v>246.2751907565</v>
      </c>
      <c r="K1455" s="39">
        <v>948.52978072674296</v>
      </c>
      <c r="L1455" s="39">
        <v>914.03372749961795</v>
      </c>
      <c r="M1455" s="39">
        <v>2323.0414382778899</v>
      </c>
      <c r="N1455" s="39">
        <v>4165.6600785097698</v>
      </c>
      <c r="O1455" s="39">
        <v>4887.9789416235699</v>
      </c>
      <c r="P1455" s="39">
        <v>6361.0152624708098</v>
      </c>
      <c r="Q1455" s="39">
        <v>7360.9777441347796</v>
      </c>
    </row>
    <row r="1456" spans="1:17" x14ac:dyDescent="0.3">
      <c r="A1456" s="39" t="s">
        <v>255</v>
      </c>
      <c r="B1456" s="39" t="str">
        <f>INDEX('R0.1 Generation process mapping'!$B$9:$B$21,MATCH($C1456,'R0.1 Generation process mapping'!$A$9:$A$21,0))</f>
        <v>POWGEN - REN</v>
      </c>
      <c r="C1456" s="39" t="s">
        <v>289</v>
      </c>
      <c r="D1456" s="39" t="s">
        <v>345</v>
      </c>
      <c r="E1456" s="39" t="str">
        <f>INDEX('R0. Region mapping'!$C$9:$C$24,MATCH($D1456,'R0. Region mapping'!$A$9:$A$24,0))</f>
        <v>LAM</v>
      </c>
      <c r="F1456" s="39">
        <v>0.212899543378995</v>
      </c>
      <c r="G1456" s="39">
        <v>4.0185528395573185</v>
      </c>
      <c r="H1456" s="39">
        <v>4</v>
      </c>
      <c r="I1456" s="39">
        <v>12.09842181524254</v>
      </c>
      <c r="J1456" s="39">
        <v>19.707454287335594</v>
      </c>
      <c r="K1456" s="39">
        <v>126.15276510403335</v>
      </c>
      <c r="L1456" s="39">
        <v>308.49132970190902</v>
      </c>
      <c r="M1456" s="39">
        <v>568.95791251106004</v>
      </c>
      <c r="N1456" s="39">
        <v>1897.0076602785789</v>
      </c>
      <c r="O1456" s="39">
        <v>2283.2940415535491</v>
      </c>
      <c r="P1456" s="39">
        <v>2672.1302518838702</v>
      </c>
      <c r="Q1456" s="39">
        <v>3055.3093081972002</v>
      </c>
    </row>
    <row r="1457" spans="1:17" x14ac:dyDescent="0.3">
      <c r="A1457" s="39" t="s">
        <v>255</v>
      </c>
      <c r="B1457" s="39" t="str">
        <f>INDEX('R0.1 Generation process mapping'!$B$9:$B$21,MATCH($C1457,'R0.1 Generation process mapping'!$A$9:$A$21,0))</f>
        <v>POWGEN - REN</v>
      </c>
      <c r="C1457" s="39" t="s">
        <v>289</v>
      </c>
      <c r="D1457" s="39" t="s">
        <v>347</v>
      </c>
      <c r="E1457" s="39" t="str">
        <f>INDEX('R0. Region mapping'!$C$9:$C$24,MATCH($D1457,'R0. Region mapping'!$A$9:$A$24,0))</f>
        <v>EUR</v>
      </c>
      <c r="F1457" s="39">
        <v>9.4748858447488593E-2</v>
      </c>
      <c r="G1457" s="39">
        <v>0.39744615456918853</v>
      </c>
      <c r="H1457" s="39">
        <v>3.0747800054974381</v>
      </c>
      <c r="I1457" s="39">
        <v>3.0615691899842377</v>
      </c>
      <c r="J1457" s="39">
        <v>1.5116727805037886</v>
      </c>
      <c r="K1457" s="39">
        <v>9.6769971770636793</v>
      </c>
      <c r="L1457" s="39">
        <v>61.945289643921903</v>
      </c>
      <c r="M1457" s="39">
        <v>230.81984194189201</v>
      </c>
      <c r="N1457" s="39">
        <v>504.971372805116</v>
      </c>
      <c r="O1457" s="39">
        <v>629.24860226181397</v>
      </c>
      <c r="P1457" s="39">
        <v>713.73869893368897</v>
      </c>
      <c r="Q1457" s="39">
        <v>843.88175447667697</v>
      </c>
    </row>
    <row r="1458" spans="1:17" x14ac:dyDescent="0.3">
      <c r="A1458" s="39" t="s">
        <v>255</v>
      </c>
      <c r="B1458" s="39" t="str">
        <f>INDEX('R0.1 Generation process mapping'!$B$9:$B$21,MATCH($C1458,'R0.1 Generation process mapping'!$A$9:$A$21,0))</f>
        <v>POWGEN - REN</v>
      </c>
      <c r="C1458" s="39" t="s">
        <v>289</v>
      </c>
      <c r="D1458" s="39" t="s">
        <v>349</v>
      </c>
      <c r="E1458" s="39" t="str">
        <f>INDEX('R0. Region mapping'!$C$9:$C$24,MATCH($D1458,'R0. Region mapping'!$A$9:$A$24,0))</f>
        <v>ASI</v>
      </c>
      <c r="F1458" s="39">
        <v>8.3904109589041098E-2</v>
      </c>
      <c r="G1458" s="39">
        <v>8.0979426034160903E-2</v>
      </c>
      <c r="H1458" s="39">
        <v>7.3667717146960507E-2</v>
      </c>
      <c r="I1458" s="39">
        <v>6.19689829274397E-2</v>
      </c>
      <c r="J1458" s="39">
        <v>4.1312655284959802E-2</v>
      </c>
      <c r="K1458" s="39">
        <v>0.26485268358554387</v>
      </c>
      <c r="L1458" s="39">
        <v>1.69578855457032</v>
      </c>
      <c r="M1458" s="39">
        <v>10.855568493927301</v>
      </c>
      <c r="N1458" s="39">
        <v>383.62111535854302</v>
      </c>
      <c r="O1458" s="39">
        <v>480.38668900947403</v>
      </c>
      <c r="P1458" s="39">
        <v>614.482243924508</v>
      </c>
      <c r="Q1458" s="39">
        <v>801.44308530154797</v>
      </c>
    </row>
    <row r="1459" spans="1:17" x14ac:dyDescent="0.3">
      <c r="A1459" s="39" t="s">
        <v>255</v>
      </c>
      <c r="B1459" s="39" t="str">
        <f>INDEX('R0.1 Generation process mapping'!$B$9:$B$21,MATCH($C1459,'R0.1 Generation process mapping'!$A$9:$A$21,0))</f>
        <v>POWGEN - REN</v>
      </c>
      <c r="C1459" s="39" t="s">
        <v>289</v>
      </c>
      <c r="D1459" s="39" t="s">
        <v>351</v>
      </c>
      <c r="E1459" s="39" t="str">
        <f>INDEX('R0. Region mapping'!$C$9:$C$24,MATCH($D1459,'R0. Region mapping'!$A$9:$A$24,0))</f>
        <v>ASI</v>
      </c>
      <c r="F1459" s="39">
        <v>3.4041095890410999</v>
      </c>
      <c r="G1459" s="39">
        <v>18.29664647485215</v>
      </c>
      <c r="H1459" s="39">
        <v>18.000000000000011</v>
      </c>
      <c r="I1459" s="39">
        <v>20.790970868945301</v>
      </c>
      <c r="J1459" s="39">
        <v>33.866700733911401</v>
      </c>
      <c r="K1459" s="39">
        <v>216.78965819449689</v>
      </c>
      <c r="L1459" s="39">
        <v>275.32174508690701</v>
      </c>
      <c r="M1459" s="39">
        <v>1103.20484505024</v>
      </c>
      <c r="N1459" s="39">
        <v>1634.24709395488</v>
      </c>
      <c r="O1459" s="39">
        <v>2532.29884209079</v>
      </c>
      <c r="P1459" s="39">
        <v>3925.00723550675</v>
      </c>
      <c r="Q1459" s="39">
        <v>4505.0121840696602</v>
      </c>
    </row>
    <row r="1460" spans="1:17" x14ac:dyDescent="0.3">
      <c r="A1460" s="39" t="s">
        <v>255</v>
      </c>
      <c r="B1460" s="39" t="str">
        <f>INDEX('R0.1 Generation process mapping'!$B$9:$B$21,MATCH($C1460,'R0.1 Generation process mapping'!$A$9:$A$21,0))</f>
        <v>POWGEN - REN</v>
      </c>
      <c r="C1460" s="39" t="s">
        <v>289</v>
      </c>
      <c r="D1460" s="39" t="s">
        <v>353</v>
      </c>
      <c r="E1460" s="39" t="str">
        <f>INDEX('R0. Region mapping'!$C$9:$C$24,MATCH($D1460,'R0. Region mapping'!$A$9:$A$24,0))</f>
        <v>ASI</v>
      </c>
      <c r="F1460" s="39">
        <v>3.4246575342465799E-3</v>
      </c>
      <c r="G1460" s="39">
        <v>1.533305282695272</v>
      </c>
      <c r="H1460" s="39">
        <v>3.0000000000000049</v>
      </c>
      <c r="I1460" s="39">
        <v>2.9995225006441064</v>
      </c>
      <c r="J1460" s="39">
        <v>0.8417736238278235</v>
      </c>
      <c r="K1460" s="39">
        <v>5.3888044067687586</v>
      </c>
      <c r="L1460" s="39">
        <v>34.495490592891898</v>
      </c>
      <c r="M1460" s="39">
        <v>220.81470002421699</v>
      </c>
      <c r="N1460" s="39">
        <v>458.58639633355699</v>
      </c>
      <c r="O1460" s="39">
        <v>508.16309396050201</v>
      </c>
      <c r="P1460" s="39">
        <v>544.38682974159497</v>
      </c>
      <c r="Q1460" s="39">
        <v>594.11651351868704</v>
      </c>
    </row>
    <row r="1461" spans="1:17" x14ac:dyDescent="0.3">
      <c r="A1461" s="39" t="s">
        <v>255</v>
      </c>
      <c r="B1461" s="39" t="str">
        <f>INDEX('R0.1 Generation process mapping'!$B$9:$B$21,MATCH($C1461,'R0.1 Generation process mapping'!$A$9:$A$21,0))</f>
        <v>POWGEN - REN</v>
      </c>
      <c r="C1461" s="39" t="s">
        <v>289</v>
      </c>
      <c r="D1461" s="39" t="s">
        <v>355</v>
      </c>
      <c r="E1461" s="39" t="str">
        <f>INDEX('R0. Region mapping'!$C$9:$C$24,MATCH($D1461,'R0. Region mapping'!$A$9:$A$24,0))</f>
        <v>AFR</v>
      </c>
      <c r="F1461" s="39">
        <v>3.1963470319634701E-2</v>
      </c>
      <c r="G1461" s="39">
        <v>3.0849305155870799E-2</v>
      </c>
      <c r="H1461" s="39">
        <v>2.8063892246461102E-2</v>
      </c>
      <c r="I1461" s="39">
        <v>3.4732435683865757</v>
      </c>
      <c r="J1461" s="39">
        <v>5.6579477860342005</v>
      </c>
      <c r="K1461" s="39">
        <v>36.218344968266337</v>
      </c>
      <c r="L1461" s="39">
        <v>156.639908545444</v>
      </c>
      <c r="M1461" s="39">
        <v>442.05899064769199</v>
      </c>
      <c r="N1461" s="39">
        <v>650.83376124880704</v>
      </c>
      <c r="O1461" s="39">
        <v>838.44312789192998</v>
      </c>
      <c r="P1461" s="39">
        <v>1306.88561557359</v>
      </c>
      <c r="Q1461" s="39">
        <v>1918.43735545959</v>
      </c>
    </row>
    <row r="1462" spans="1:17" x14ac:dyDescent="0.3">
      <c r="A1462" s="39" t="s">
        <v>255</v>
      </c>
      <c r="B1462" s="39" t="str">
        <f>INDEX('R0.1 Generation process mapping'!$B$9:$B$21,MATCH($C1462,'R0.1 Generation process mapping'!$A$9:$A$21,0))</f>
        <v>POWGEN - REN</v>
      </c>
      <c r="C1462" s="39" t="s">
        <v>289</v>
      </c>
      <c r="D1462" s="39" t="s">
        <v>357</v>
      </c>
      <c r="E1462" s="39" t="str">
        <f>INDEX('R0. Region mapping'!$C$9:$C$24,MATCH($D1462,'R0. Region mapping'!$A$9:$A$24,0))</f>
        <v>LAM</v>
      </c>
      <c r="F1462" s="39">
        <v>2.85388127853881E-3</v>
      </c>
      <c r="G1462" s="39">
        <v>9.251440224605989E-2</v>
      </c>
      <c r="H1462" s="39">
        <v>0.14706508226486262</v>
      </c>
      <c r="I1462" s="39">
        <v>0.74614237068687295</v>
      </c>
      <c r="J1462" s="39">
        <v>1.2157872984228313</v>
      </c>
      <c r="K1462" s="39">
        <v>7.7829598843603565</v>
      </c>
      <c r="L1462" s="39">
        <v>49.821081180157499</v>
      </c>
      <c r="M1462" s="39">
        <v>74.053808678408799</v>
      </c>
      <c r="N1462" s="39">
        <v>86.089994894628006</v>
      </c>
      <c r="O1462" s="39">
        <v>101.20045754306901</v>
      </c>
      <c r="P1462" s="39">
        <v>114.08023277743099</v>
      </c>
      <c r="Q1462" s="39">
        <v>124.747704363547</v>
      </c>
    </row>
    <row r="1463" spans="1:17" x14ac:dyDescent="0.3">
      <c r="A1463" s="39" t="s">
        <v>255</v>
      </c>
      <c r="B1463" s="39" t="str">
        <f>INDEX('R0.1 Generation process mapping'!$B$9:$B$21,MATCH($C1463,'R0.1 Generation process mapping'!$A$9:$A$21,0))</f>
        <v>POWGEN - REN</v>
      </c>
      <c r="C1463" s="39" t="s">
        <v>289</v>
      </c>
      <c r="D1463" s="39" t="s">
        <v>359</v>
      </c>
      <c r="E1463" s="39" t="str">
        <f>INDEX('R0. Region mapping'!$C$9:$C$24,MATCH($D1463,'R0. Region mapping'!$A$9:$A$24,0))</f>
        <v>ASI</v>
      </c>
      <c r="F1463" s="39">
        <v>1.14155251141553E-3</v>
      </c>
      <c r="G1463" s="39">
        <v>1.10176089842396E-3</v>
      </c>
      <c r="H1463" s="39">
        <v>1.0022818659450399E-3</v>
      </c>
      <c r="I1463" s="39">
        <v>7.1817959596455081</v>
      </c>
      <c r="J1463" s="39">
        <v>11.698788849278552</v>
      </c>
      <c r="K1463" s="39">
        <v>74.887285980883831</v>
      </c>
      <c r="L1463" s="39">
        <v>479.372728103361</v>
      </c>
      <c r="M1463" s="39">
        <v>1366.64225583544</v>
      </c>
      <c r="N1463" s="39">
        <v>1921.02468506336</v>
      </c>
      <c r="O1463" s="39">
        <v>2357.6421098733699</v>
      </c>
      <c r="P1463" s="39">
        <v>2816.2102088728002</v>
      </c>
      <c r="Q1463" s="39">
        <v>3359.8284312719902</v>
      </c>
    </row>
    <row r="1464" spans="1:17" x14ac:dyDescent="0.3">
      <c r="A1464" s="39" t="s">
        <v>255</v>
      </c>
      <c r="B1464" s="39" t="str">
        <f>INDEX('R0.1 Generation process mapping'!$B$9:$B$21,MATCH($C1464,'R0.1 Generation process mapping'!$A$9:$A$21,0))</f>
        <v>POWGEN - REN</v>
      </c>
      <c r="C1464" s="39" t="s">
        <v>289</v>
      </c>
      <c r="D1464" s="39" t="s">
        <v>361</v>
      </c>
      <c r="E1464" s="39" t="str">
        <f>INDEX('R0. Region mapping'!$C$9:$C$24,MATCH($D1464,'R0. Region mapping'!$A$9:$A$24,0))</f>
        <v>ASI</v>
      </c>
      <c r="F1464" s="39">
        <v>7.1347031963470295E-2</v>
      </c>
      <c r="G1464" s="39">
        <v>0.27286005615149728</v>
      </c>
      <c r="H1464" s="39">
        <v>0.45032458382156498</v>
      </c>
      <c r="I1464" s="39">
        <v>0.44037668057367318</v>
      </c>
      <c r="J1464" s="39">
        <v>0.1406802159028781</v>
      </c>
      <c r="K1464" s="39">
        <v>0.90092939871076105</v>
      </c>
      <c r="L1464" s="39">
        <v>5.7674753808194303</v>
      </c>
      <c r="M1464" s="39">
        <v>36.919458614141497</v>
      </c>
      <c r="N1464" s="39">
        <v>327.42911634756399</v>
      </c>
      <c r="O1464" s="39">
        <v>368.07615370403897</v>
      </c>
      <c r="P1464" s="39">
        <v>463.84453708591502</v>
      </c>
      <c r="Q1464" s="39">
        <v>529.26392649218803</v>
      </c>
    </row>
    <row r="1465" spans="1:17" x14ac:dyDescent="0.3">
      <c r="A1465" s="39" t="s">
        <v>255</v>
      </c>
      <c r="B1465" s="39" t="str">
        <f>INDEX('R0.1 Generation process mapping'!$B$9:$B$21,MATCH($C1465,'R0.1 Generation process mapping'!$A$9:$A$21,0))</f>
        <v>POWGEN - REN</v>
      </c>
      <c r="C1465" s="39" t="s">
        <v>289</v>
      </c>
      <c r="D1465" s="39" t="s">
        <v>363</v>
      </c>
      <c r="E1465" s="39" t="str">
        <f>INDEX('R0. Region mapping'!$C$9:$C$24,MATCH($D1465,'R0. Region mapping'!$A$9:$A$24,0))</f>
        <v>NAM</v>
      </c>
      <c r="F1465" s="39">
        <v>10.206050228310501</v>
      </c>
      <c r="G1465" s="39">
        <v>44.194091604412293</v>
      </c>
      <c r="H1465" s="39">
        <v>60.000000000000028</v>
      </c>
      <c r="I1465" s="39">
        <v>58.576972336195603</v>
      </c>
      <c r="J1465" s="39">
        <v>95.4161154913198</v>
      </c>
      <c r="K1465" s="39">
        <v>480.8837112076244</v>
      </c>
      <c r="L1465" s="39">
        <v>748.58880450200297</v>
      </c>
      <c r="M1465" s="39">
        <v>2103.9611413561502</v>
      </c>
      <c r="N1465" s="39">
        <v>1776.37918592192</v>
      </c>
      <c r="O1465" s="39">
        <v>2105.7233932949498</v>
      </c>
      <c r="P1465" s="39">
        <v>2469.0371819228199</v>
      </c>
      <c r="Q1465" s="39">
        <v>2837.7041923952502</v>
      </c>
    </row>
    <row r="1466" spans="1:17" x14ac:dyDescent="0.3">
      <c r="A1466" s="39" t="s">
        <v>255</v>
      </c>
      <c r="B1466" s="39" t="str">
        <f>INDEX('R0.1 Generation process mapping'!$B$9:$B$21,MATCH($C1466,'R0.1 Generation process mapping'!$A$9:$A$21,0))</f>
        <v>POWGEN - REN</v>
      </c>
      <c r="C1466" s="39" t="s">
        <v>289</v>
      </c>
      <c r="D1466" s="39" t="s">
        <v>365</v>
      </c>
      <c r="E1466" s="39" t="str">
        <f>INDEX('R0. Region mapping'!$C$9:$C$24,MATCH($D1466,'R0. Region mapping'!$A$9:$A$24,0))</f>
        <v>EUR</v>
      </c>
      <c r="F1466" s="39">
        <v>38.453767123287697</v>
      </c>
      <c r="G1466" s="39">
        <v>94.437366743860295</v>
      </c>
      <c r="H1466" s="39">
        <v>100</v>
      </c>
      <c r="I1466" s="39">
        <v>94.638398482290199</v>
      </c>
      <c r="J1466" s="39">
        <v>49.124838289923602</v>
      </c>
      <c r="K1466" s="39">
        <v>314.46082930108463</v>
      </c>
      <c r="L1466" s="39">
        <v>1093.37627770007</v>
      </c>
      <c r="M1466" s="39">
        <v>1968.7679761597601</v>
      </c>
      <c r="N1466" s="39">
        <v>2015.9557500389401</v>
      </c>
      <c r="O1466" s="39">
        <v>2359.2166526380101</v>
      </c>
      <c r="P1466" s="39">
        <v>2702.9490041225099</v>
      </c>
      <c r="Q1466" s="39">
        <v>3051.94317397553</v>
      </c>
    </row>
  </sheetData>
  <conditionalFormatting sqref="A1:XFD1048576">
    <cfRule type="expression" dxfId="53" priority="3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84D-4523-4978-96EE-40187A9BEDEC}">
  <sheetPr>
    <tabColor theme="7" tint="0.39997558519241921"/>
  </sheetPr>
  <dimension ref="A1:Q278"/>
  <sheetViews>
    <sheetView workbookViewId="0"/>
    <sheetView workbookViewId="1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7" s="27" customFormat="1" ht="49.5" customHeight="1" x14ac:dyDescent="0.3">
      <c r="A1" s="27" t="s">
        <v>937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43220</v>
      </c>
    </row>
    <row r="5" spans="1:17" s="28" customFormat="1" x14ac:dyDescent="0.3">
      <c r="A5" s="28" t="s">
        <v>194</v>
      </c>
      <c r="B5" s="28" t="s">
        <v>927</v>
      </c>
    </row>
    <row r="6" spans="1:17" s="28" customFormat="1" x14ac:dyDescent="0.3">
      <c r="A6" s="28" t="s">
        <v>46</v>
      </c>
      <c r="B6" s="28" t="s">
        <v>938</v>
      </c>
    </row>
    <row r="8" spans="1:17" x14ac:dyDescent="0.3">
      <c r="A8" s="39" t="s">
        <v>56</v>
      </c>
      <c r="B8" s="39" t="s">
        <v>939</v>
      </c>
      <c r="C8" s="63" t="s">
        <v>920</v>
      </c>
      <c r="D8" s="63" t="s">
        <v>921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3">
        <v>2070</v>
      </c>
      <c r="N8" s="65">
        <v>2080</v>
      </c>
      <c r="O8" s="65">
        <v>2090</v>
      </c>
      <c r="P8" s="65">
        <v>2100</v>
      </c>
      <c r="Q8" s="66"/>
    </row>
    <row r="9" spans="1:17" x14ac:dyDescent="0.3">
      <c r="A9" s="39" t="s">
        <v>249</v>
      </c>
      <c r="B9" s="39" t="s">
        <v>940</v>
      </c>
      <c r="C9" s="62" t="s">
        <v>258</v>
      </c>
      <c r="D9" s="62" t="str">
        <f>INDEX('R0. Region mapping'!$C$9:$C$24,MATCH($C9,'R0. Region mapping'!$A$9:$A$24,0))</f>
        <v>AFR</v>
      </c>
      <c r="E9" s="60">
        <v>3138.7348787096462</v>
      </c>
      <c r="F9" s="60">
        <v>3152.5397347667381</v>
      </c>
      <c r="G9" s="60">
        <v>3229.0659061582096</v>
      </c>
      <c r="H9" s="60">
        <v>3366.5146264938357</v>
      </c>
      <c r="I9" s="60">
        <v>3391.716886305358</v>
      </c>
      <c r="J9" s="60">
        <v>5667.4642151359876</v>
      </c>
      <c r="K9" s="60">
        <v>12674.407021065055</v>
      </c>
      <c r="L9" s="60">
        <v>18083.072049457998</v>
      </c>
      <c r="M9" s="60">
        <v>31063.478007958736</v>
      </c>
      <c r="N9" s="60">
        <v>44320.111067615013</v>
      </c>
      <c r="O9" s="60">
        <v>58796.702110303326</v>
      </c>
      <c r="P9" s="60">
        <v>80007.804186073248</v>
      </c>
      <c r="Q9" s="58"/>
    </row>
    <row r="10" spans="1:17" x14ac:dyDescent="0.3">
      <c r="A10" s="39" t="s">
        <v>249</v>
      </c>
      <c r="B10" s="39" t="s">
        <v>940</v>
      </c>
      <c r="C10" s="62" t="s">
        <v>261</v>
      </c>
      <c r="D10" s="62" t="str">
        <f>INDEX('R0. Region mapping'!$C$9:$C$24,MATCH($C10,'R0. Region mapping'!$A$9:$A$24,0))</f>
        <v>AUS</v>
      </c>
      <c r="E10" s="60">
        <v>1680.631484552651</v>
      </c>
      <c r="F10" s="60">
        <v>2808.2454279773656</v>
      </c>
      <c r="G10" s="60">
        <v>2791.4721658315957</v>
      </c>
      <c r="H10" s="60">
        <v>2852.0581282209891</v>
      </c>
      <c r="I10" s="60">
        <v>2623.2183616100492</v>
      </c>
      <c r="J10" s="60">
        <v>2360.5832512644397</v>
      </c>
      <c r="K10" s="60">
        <v>1886.5014883950071</v>
      </c>
      <c r="L10" s="60">
        <v>1885.2410828953409</v>
      </c>
      <c r="M10" s="60">
        <v>2043.8639531446888</v>
      </c>
      <c r="N10" s="60">
        <v>2188.0023744033233</v>
      </c>
      <c r="O10" s="60">
        <v>2932.203615575082</v>
      </c>
      <c r="P10" s="60">
        <v>2701.9348163556224</v>
      </c>
      <c r="Q10" s="58"/>
    </row>
    <row r="11" spans="1:17" x14ac:dyDescent="0.3">
      <c r="A11" s="39" t="s">
        <v>249</v>
      </c>
      <c r="B11" s="39" t="s">
        <v>940</v>
      </c>
      <c r="C11" s="62" t="s">
        <v>341</v>
      </c>
      <c r="D11" s="62" t="str">
        <f>INDEX('R0. Region mapping'!$C$9:$C$24,MATCH($C11,'R0. Region mapping'!$A$9:$A$24,0))</f>
        <v>NAM</v>
      </c>
      <c r="E11" s="60">
        <v>1130.4241505660368</v>
      </c>
      <c r="F11" s="60">
        <v>1320.4215854831</v>
      </c>
      <c r="G11" s="60">
        <v>1502.7978485494214</v>
      </c>
      <c r="H11" s="60">
        <v>1633.0327813644299</v>
      </c>
      <c r="I11" s="60">
        <v>1504.7136884132231</v>
      </c>
      <c r="J11" s="60">
        <v>1135.6183471848217</v>
      </c>
      <c r="K11" s="60">
        <v>1165.5982368907382</v>
      </c>
      <c r="L11" s="60">
        <v>1510.9742650593646</v>
      </c>
      <c r="M11" s="60">
        <v>1941.661645519828</v>
      </c>
      <c r="N11" s="60">
        <v>2926.3322265365932</v>
      </c>
      <c r="O11" s="60">
        <v>4620.478301237451</v>
      </c>
      <c r="P11" s="60">
        <v>5641.775021949381</v>
      </c>
      <c r="Q11" s="58"/>
    </row>
    <row r="12" spans="1:17" x14ac:dyDescent="0.3">
      <c r="A12" s="39" t="s">
        <v>249</v>
      </c>
      <c r="B12" s="39" t="s">
        <v>940</v>
      </c>
      <c r="C12" s="62" t="s">
        <v>343</v>
      </c>
      <c r="D12" s="62" t="str">
        <f>INDEX('R0. Region mapping'!$C$9:$C$24,MATCH($C12,'R0. Region mapping'!$A$9:$A$24,0))</f>
        <v>ASI</v>
      </c>
      <c r="E12" s="60">
        <v>47393.984042714299</v>
      </c>
      <c r="F12" s="60">
        <v>60245.056025341437</v>
      </c>
      <c r="G12" s="60">
        <v>79058.482790887778</v>
      </c>
      <c r="H12" s="60">
        <v>102258.64958908058</v>
      </c>
      <c r="I12" s="60">
        <v>121618.17742508001</v>
      </c>
      <c r="J12" s="60">
        <v>119627.61478369446</v>
      </c>
      <c r="K12" s="60">
        <v>111190.78072416276</v>
      </c>
      <c r="L12" s="60">
        <v>111418.80255019222</v>
      </c>
      <c r="M12" s="60">
        <v>106719.28981743715</v>
      </c>
      <c r="N12" s="60">
        <v>111249.70650859051</v>
      </c>
      <c r="O12" s="60">
        <v>104592.77120005812</v>
      </c>
      <c r="P12" s="60">
        <v>101446.87415732762</v>
      </c>
      <c r="Q12" s="58"/>
    </row>
    <row r="13" spans="1:17" x14ac:dyDescent="0.3">
      <c r="A13" s="39" t="s">
        <v>249</v>
      </c>
      <c r="B13" s="39" t="s">
        <v>940</v>
      </c>
      <c r="C13" s="62" t="s">
        <v>345</v>
      </c>
      <c r="D13" s="62" t="str">
        <f>INDEX('R0. Region mapping'!$C$9:$C$24,MATCH($C13,'R0. Region mapping'!$A$9:$A$24,0))</f>
        <v>LAM</v>
      </c>
      <c r="E13" s="60">
        <v>924.77840832506479</v>
      </c>
      <c r="F13" s="60">
        <v>699.67415383037178</v>
      </c>
      <c r="G13" s="60">
        <v>1175.9641077776</v>
      </c>
      <c r="H13" s="60">
        <v>1440.8571907296625</v>
      </c>
      <c r="I13" s="60">
        <v>1798.5747272226577</v>
      </c>
      <c r="J13" s="60">
        <v>2262.0918235939398</v>
      </c>
      <c r="K13" s="60">
        <v>2540.8177939234301</v>
      </c>
      <c r="L13" s="60">
        <v>2879.9752381596363</v>
      </c>
      <c r="M13" s="60">
        <v>5740.3731429505924</v>
      </c>
      <c r="N13" s="60">
        <v>6080.1592640340332</v>
      </c>
      <c r="O13" s="60">
        <v>8087.7901576862314</v>
      </c>
      <c r="P13" s="60">
        <v>8864.0792136820619</v>
      </c>
      <c r="Q13" s="58"/>
    </row>
    <row r="14" spans="1:17" x14ac:dyDescent="0.3">
      <c r="A14" s="39" t="s">
        <v>249</v>
      </c>
      <c r="B14" s="39" t="s">
        <v>940</v>
      </c>
      <c r="C14" s="62" t="s">
        <v>347</v>
      </c>
      <c r="D14" s="62" t="str">
        <f>INDEX('R0. Region mapping'!$C$9:$C$24,MATCH($C14,'R0. Region mapping'!$A$9:$A$24,0))</f>
        <v>EUR</v>
      </c>
      <c r="E14" s="60">
        <v>4169.5471238034424</v>
      </c>
      <c r="F14" s="60">
        <v>4934.2045364563937</v>
      </c>
      <c r="G14" s="60">
        <v>5298.7184641905915</v>
      </c>
      <c r="H14" s="60">
        <v>4937.504244176127</v>
      </c>
      <c r="I14" s="60">
        <v>4512.7348433090392</v>
      </c>
      <c r="J14" s="60">
        <v>5524.1094778783154</v>
      </c>
      <c r="K14" s="60">
        <v>5577.5472094766701</v>
      </c>
      <c r="L14" s="60">
        <v>7569.2951117744342</v>
      </c>
      <c r="M14" s="60">
        <v>8183.1293243132004</v>
      </c>
      <c r="N14" s="60">
        <v>8859.2852580027738</v>
      </c>
      <c r="O14" s="60">
        <v>9631.4599192734549</v>
      </c>
      <c r="P14" s="60">
        <v>10782.583145133027</v>
      </c>
      <c r="Q14" s="58"/>
    </row>
    <row r="15" spans="1:17" x14ac:dyDescent="0.3">
      <c r="A15" s="39" t="s">
        <v>249</v>
      </c>
      <c r="B15" s="39" t="s">
        <v>940</v>
      </c>
      <c r="C15" s="62" t="s">
        <v>349</v>
      </c>
      <c r="D15" s="62" t="str">
        <f>INDEX('R0. Region mapping'!$C$9:$C$24,MATCH($C15,'R0. Region mapping'!$A$9:$A$24,0))</f>
        <v>ASI</v>
      </c>
      <c r="E15" s="60">
        <v>2335.3746252327342</v>
      </c>
      <c r="F15" s="60">
        <v>6304.0379831022638</v>
      </c>
      <c r="G15" s="60">
        <v>6237.472005517775</v>
      </c>
      <c r="H15" s="60">
        <v>5760.2546700397261</v>
      </c>
      <c r="I15" s="60">
        <v>5955.8942689063406</v>
      </c>
      <c r="J15" s="60">
        <v>7550.5985531244651</v>
      </c>
      <c r="K15" s="60">
        <v>11754.153546479505</v>
      </c>
      <c r="L15" s="60">
        <v>13254.572098136872</v>
      </c>
      <c r="M15" s="60">
        <v>14269.343292551137</v>
      </c>
      <c r="N15" s="60">
        <v>17565.017576424099</v>
      </c>
      <c r="O15" s="60">
        <v>21004.890441074869</v>
      </c>
      <c r="P15" s="60">
        <v>23607.021470866777</v>
      </c>
      <c r="Q15" s="58"/>
    </row>
    <row r="16" spans="1:17" x14ac:dyDescent="0.3">
      <c r="A16" s="39" t="s">
        <v>249</v>
      </c>
      <c r="B16" s="39" t="s">
        <v>940</v>
      </c>
      <c r="C16" s="62" t="s">
        <v>351</v>
      </c>
      <c r="D16" s="62" t="str">
        <f>INDEX('R0. Region mapping'!$C$9:$C$24,MATCH($C16,'R0. Region mapping'!$A$9:$A$24,0))</f>
        <v>ASI</v>
      </c>
      <c r="E16" s="60">
        <v>8004.711453313339</v>
      </c>
      <c r="F16" s="60">
        <v>9484.0244296792334</v>
      </c>
      <c r="G16" s="60">
        <v>13366.428896116173</v>
      </c>
      <c r="H16" s="60">
        <v>14307.859074699545</v>
      </c>
      <c r="I16" s="60">
        <v>19449.18343277233</v>
      </c>
      <c r="J16" s="60">
        <v>24931.206125652468</v>
      </c>
      <c r="K16" s="60">
        <v>32236.121517691732</v>
      </c>
      <c r="L16" s="60">
        <v>38011.479095719864</v>
      </c>
      <c r="M16" s="60">
        <v>46096.159947932319</v>
      </c>
      <c r="N16" s="60">
        <v>52586.140530023469</v>
      </c>
      <c r="O16" s="60">
        <v>55332.10380875774</v>
      </c>
      <c r="P16" s="60">
        <v>54919.046817239047</v>
      </c>
      <c r="Q16" s="58"/>
    </row>
    <row r="17" spans="1:17" x14ac:dyDescent="0.3">
      <c r="A17" s="39" t="s">
        <v>249</v>
      </c>
      <c r="B17" s="39" t="s">
        <v>940</v>
      </c>
      <c r="C17" s="62" t="s">
        <v>353</v>
      </c>
      <c r="D17" s="62" t="str">
        <f>INDEX('R0. Region mapping'!$C$9:$C$24,MATCH($C17,'R0. Region mapping'!$A$9:$A$24,0))</f>
        <v>ASI</v>
      </c>
      <c r="E17" s="60">
        <v>4933.7654960000018</v>
      </c>
      <c r="F17" s="60">
        <v>5524.0987688589494</v>
      </c>
      <c r="G17" s="60">
        <v>6379.9066875313465</v>
      </c>
      <c r="H17" s="60">
        <v>6432.7308970946424</v>
      </c>
      <c r="I17" s="60">
        <v>5707.5219151978463</v>
      </c>
      <c r="J17" s="60">
        <v>6118.9589827215759</v>
      </c>
      <c r="K17" s="60">
        <v>7581.2586100950202</v>
      </c>
      <c r="L17" s="60">
        <v>8294.4273562723447</v>
      </c>
      <c r="M17" s="60">
        <v>8714.7888729377519</v>
      </c>
      <c r="N17" s="60">
        <v>9233.8165603345424</v>
      </c>
      <c r="O17" s="60">
        <v>9542.5319080780337</v>
      </c>
      <c r="P17" s="60">
        <v>10095.121683190411</v>
      </c>
      <c r="Q17" s="58"/>
    </row>
    <row r="18" spans="1:17" x14ac:dyDescent="0.3">
      <c r="A18" s="39" t="s">
        <v>249</v>
      </c>
      <c r="B18" s="39" t="s">
        <v>940</v>
      </c>
      <c r="C18" s="62" t="s">
        <v>355</v>
      </c>
      <c r="D18" s="62" t="str">
        <f>INDEX('R0. Region mapping'!$C$9:$C$24,MATCH($C18,'R0. Region mapping'!$A$9:$A$24,0))</f>
        <v>AFR</v>
      </c>
      <c r="E18" s="60">
        <v>1306.2656445730674</v>
      </c>
      <c r="F18" s="60">
        <v>1285.9465156423689</v>
      </c>
      <c r="G18" s="60">
        <v>1236.0345041679955</v>
      </c>
      <c r="H18" s="60">
        <v>1514.6572010364512</v>
      </c>
      <c r="I18" s="60">
        <v>1549.3838736995335</v>
      </c>
      <c r="J18" s="60">
        <v>4229.1355223390374</v>
      </c>
      <c r="K18" s="60">
        <v>11929.562119848142</v>
      </c>
      <c r="L18" s="60">
        <v>14803.572955716649</v>
      </c>
      <c r="M18" s="60">
        <v>16767.576206374328</v>
      </c>
      <c r="N18" s="60">
        <v>22470.264994857112</v>
      </c>
      <c r="O18" s="60">
        <v>25892.245595014003</v>
      </c>
      <c r="P18" s="60">
        <v>29574.839170101412</v>
      </c>
      <c r="Q18" s="58"/>
    </row>
    <row r="19" spans="1:17" x14ac:dyDescent="0.3">
      <c r="A19" s="39" t="s">
        <v>249</v>
      </c>
      <c r="B19" s="39" t="s">
        <v>940</v>
      </c>
      <c r="C19" s="62" t="s">
        <v>357</v>
      </c>
      <c r="D19" s="62" t="str">
        <f>INDEX('R0. Region mapping'!$C$9:$C$24,MATCH($C19,'R0. Region mapping'!$A$9:$A$24,0))</f>
        <v>LAM</v>
      </c>
      <c r="E19" s="60">
        <v>341.72661599999998</v>
      </c>
      <c r="F19" s="60">
        <v>352.40309611540397</v>
      </c>
      <c r="G19" s="60">
        <v>385.00281143668082</v>
      </c>
      <c r="H19" s="60">
        <v>444.90934465197171</v>
      </c>
      <c r="I19" s="60">
        <v>361.65483327836273</v>
      </c>
      <c r="J19" s="60">
        <v>289.05259545146652</v>
      </c>
      <c r="K19" s="60">
        <v>234.87301502354012</v>
      </c>
      <c r="L19" s="60">
        <v>244.62288680280153</v>
      </c>
      <c r="M19" s="60">
        <v>233.34929843779884</v>
      </c>
      <c r="N19" s="60">
        <v>696.45760259365261</v>
      </c>
      <c r="O19" s="60">
        <v>795.60367109038316</v>
      </c>
      <c r="P19" s="60">
        <v>1583.2184254890326</v>
      </c>
      <c r="Q19" s="58"/>
    </row>
    <row r="20" spans="1:17" x14ac:dyDescent="0.3">
      <c r="A20" s="39" t="s">
        <v>249</v>
      </c>
      <c r="B20" s="39" t="s">
        <v>940</v>
      </c>
      <c r="C20" s="62" t="s">
        <v>359</v>
      </c>
      <c r="D20" s="62" t="str">
        <f>INDEX('R0. Region mapping'!$C$9:$C$24,MATCH($C20,'R0. Region mapping'!$A$9:$A$24,0))</f>
        <v>ASI</v>
      </c>
      <c r="E20" s="60">
        <v>4712.5440959759981</v>
      </c>
      <c r="F20" s="60">
        <v>2506.8903443848058</v>
      </c>
      <c r="G20" s="60">
        <v>5361.1616174886203</v>
      </c>
      <c r="H20" s="60">
        <v>5860.0384717649658</v>
      </c>
      <c r="I20" s="60">
        <v>6213.9020588896101</v>
      </c>
      <c r="J20" s="60">
        <v>15122.680980634976</v>
      </c>
      <c r="K20" s="60">
        <v>22975.232488819587</v>
      </c>
      <c r="L20" s="60">
        <v>30363.507623419482</v>
      </c>
      <c r="M20" s="60">
        <v>38319.07286202519</v>
      </c>
      <c r="N20" s="60">
        <v>55180.525535891313</v>
      </c>
      <c r="O20" s="60">
        <v>62339.866067439958</v>
      </c>
      <c r="P20" s="60">
        <v>78798.213985900074</v>
      </c>
      <c r="Q20" s="58"/>
    </row>
    <row r="21" spans="1:17" x14ac:dyDescent="0.3">
      <c r="A21" s="39" t="s">
        <v>249</v>
      </c>
      <c r="B21" s="39" t="s">
        <v>940</v>
      </c>
      <c r="C21" s="62" t="s">
        <v>361</v>
      </c>
      <c r="D21" s="62" t="str">
        <f>INDEX('R0. Region mapping'!$C$9:$C$24,MATCH($C21,'R0. Region mapping'!$A$9:$A$24,0))</f>
        <v>ASI</v>
      </c>
      <c r="E21" s="60">
        <v>1870.8483172951201</v>
      </c>
      <c r="F21" s="60">
        <v>2713.0810666461671</v>
      </c>
      <c r="G21" s="60">
        <v>3643.4430690270974</v>
      </c>
      <c r="H21" s="60">
        <v>3745.8384380784464</v>
      </c>
      <c r="I21" s="60">
        <v>5168.1827128412442</v>
      </c>
      <c r="J21" s="60">
        <v>5687.282060948276</v>
      </c>
      <c r="K21" s="60">
        <v>6491.9366859817692</v>
      </c>
      <c r="L21" s="60">
        <v>7570.0279519171672</v>
      </c>
      <c r="M21" s="60">
        <v>8264.6806493460899</v>
      </c>
      <c r="N21" s="60">
        <v>8658.4922975553891</v>
      </c>
      <c r="O21" s="60">
        <v>9411.6460382887417</v>
      </c>
      <c r="P21" s="60">
        <v>9852.2999889118601</v>
      </c>
      <c r="Q21" s="58"/>
    </row>
    <row r="22" spans="1:17" x14ac:dyDescent="0.3">
      <c r="A22" s="39" t="s">
        <v>249</v>
      </c>
      <c r="B22" s="39" t="s">
        <v>940</v>
      </c>
      <c r="C22" s="62" t="s">
        <v>363</v>
      </c>
      <c r="D22" s="62" t="str">
        <f>INDEX('R0. Region mapping'!$C$9:$C$24,MATCH($C22,'R0. Region mapping'!$A$9:$A$24,0))</f>
        <v>NAM</v>
      </c>
      <c r="E22" s="60">
        <v>20526.39247878702</v>
      </c>
      <c r="F22" s="60">
        <v>25049.505269743735</v>
      </c>
      <c r="G22" s="60">
        <v>29750.734662407467</v>
      </c>
      <c r="H22" s="60">
        <v>30814.724777480285</v>
      </c>
      <c r="I22" s="60">
        <v>33488.765181817915</v>
      </c>
      <c r="J22" s="60">
        <v>33502.331156803586</v>
      </c>
      <c r="K22" s="60">
        <v>36989.796285217519</v>
      </c>
      <c r="L22" s="60">
        <v>43171.584189906309</v>
      </c>
      <c r="M22" s="60">
        <v>44313.159789259968</v>
      </c>
      <c r="N22" s="60">
        <v>47063.222603647555</v>
      </c>
      <c r="O22" s="60">
        <v>35756.51918650372</v>
      </c>
      <c r="P22" s="60">
        <v>32089.861828490426</v>
      </c>
      <c r="Q22" s="58"/>
    </row>
    <row r="23" spans="1:17" x14ac:dyDescent="0.3">
      <c r="A23" s="39" t="s">
        <v>249</v>
      </c>
      <c r="B23" s="39" t="s">
        <v>940</v>
      </c>
      <c r="C23" s="62" t="s">
        <v>365</v>
      </c>
      <c r="D23" s="62" t="str">
        <f>INDEX('R0. Region mapping'!$C$9:$C$24,MATCH($C23,'R0. Region mapping'!$A$9:$A$24,0))</f>
        <v>EUR</v>
      </c>
      <c r="E23" s="60">
        <v>7039.7240995845568</v>
      </c>
      <c r="F23" s="60">
        <v>7515.0419003540683</v>
      </c>
      <c r="G23" s="60">
        <v>8232.6253134769613</v>
      </c>
      <c r="H23" s="60">
        <v>8505.1993525328799</v>
      </c>
      <c r="I23" s="60">
        <v>6900.9292118258991</v>
      </c>
      <c r="J23" s="60">
        <v>10757.836724987399</v>
      </c>
      <c r="K23" s="60">
        <v>16019.01757899625</v>
      </c>
      <c r="L23" s="60">
        <v>24802.732735336096</v>
      </c>
      <c r="M23" s="60">
        <v>30637.450643368538</v>
      </c>
      <c r="N23" s="60">
        <v>33239.515033001036</v>
      </c>
      <c r="O23" s="60">
        <v>40500.558360495794</v>
      </c>
      <c r="P23" s="60">
        <v>47391.332979697778</v>
      </c>
      <c r="Q23" s="58"/>
    </row>
    <row r="24" spans="1:17" x14ac:dyDescent="0.3">
      <c r="A24" s="39" t="s">
        <v>249</v>
      </c>
      <c r="B24" s="39" t="s">
        <v>941</v>
      </c>
      <c r="C24" s="62" t="s">
        <v>258</v>
      </c>
      <c r="D24" s="62" t="str">
        <f>INDEX('R0. Region mapping'!$C$9:$C$24,MATCH($C24,'R0. Region mapping'!$A$9:$A$24,0))</f>
        <v>AFR</v>
      </c>
      <c r="E24" s="60">
        <v>4142.449078335896</v>
      </c>
      <c r="F24" s="60">
        <v>3368.7884087801845</v>
      </c>
      <c r="G24" s="60">
        <v>3979.9405993601963</v>
      </c>
      <c r="H24" s="60">
        <v>5946.6467914581535</v>
      </c>
      <c r="I24" s="60">
        <v>5966.0768036642185</v>
      </c>
      <c r="J24" s="60">
        <v>7123.2178937090148</v>
      </c>
      <c r="K24" s="60">
        <v>9633.9232082451672</v>
      </c>
      <c r="L24" s="60">
        <v>12716.780220602082</v>
      </c>
      <c r="M24" s="60">
        <v>15337.944276221768</v>
      </c>
      <c r="N24" s="60">
        <v>15706.613071747423</v>
      </c>
      <c r="O24" s="60">
        <v>14922.790106573813</v>
      </c>
      <c r="P24" s="60">
        <v>13546.769978048396</v>
      </c>
      <c r="Q24" s="58"/>
    </row>
    <row r="25" spans="1:17" x14ac:dyDescent="0.3">
      <c r="A25" s="39" t="s">
        <v>249</v>
      </c>
      <c r="B25" s="39" t="s">
        <v>941</v>
      </c>
      <c r="C25" s="62" t="s">
        <v>261</v>
      </c>
      <c r="D25" s="62" t="str">
        <f>INDEX('R0. Region mapping'!$C$9:$C$24,MATCH($C25,'R0. Region mapping'!$A$9:$A$24,0))</f>
        <v>AUS</v>
      </c>
      <c r="E25" s="60">
        <v>2036.4777905099668</v>
      </c>
      <c r="F25" s="60">
        <v>651.41508355340432</v>
      </c>
      <c r="G25" s="60">
        <v>625.23232772030849</v>
      </c>
      <c r="H25" s="60">
        <v>723.86259716889083</v>
      </c>
      <c r="I25" s="60">
        <v>834.3620980750311</v>
      </c>
      <c r="J25" s="60">
        <v>1130.5412143830081</v>
      </c>
      <c r="K25" s="60">
        <v>1460.5806938943392</v>
      </c>
      <c r="L25" s="60">
        <v>1679.752825990447</v>
      </c>
      <c r="M25" s="60">
        <v>1812.6319346619991</v>
      </c>
      <c r="N25" s="60">
        <v>1872.6958036353731</v>
      </c>
      <c r="O25" s="60">
        <v>1821.5226453544474</v>
      </c>
      <c r="P25" s="60">
        <v>1695.9221249091672</v>
      </c>
      <c r="Q25" s="58"/>
    </row>
    <row r="26" spans="1:17" x14ac:dyDescent="0.3">
      <c r="A26" s="39" t="s">
        <v>249</v>
      </c>
      <c r="B26" s="39" t="s">
        <v>941</v>
      </c>
      <c r="C26" s="62" t="s">
        <v>341</v>
      </c>
      <c r="D26" s="62" t="str">
        <f>INDEX('R0. Region mapping'!$C$9:$C$24,MATCH($C26,'R0. Region mapping'!$A$9:$A$24,0))</f>
        <v>NAM</v>
      </c>
      <c r="E26" s="60">
        <v>3137.7565641229435</v>
      </c>
      <c r="F26" s="60">
        <v>3116.1543738402734</v>
      </c>
      <c r="G26" s="60">
        <v>3081.6023571119708</v>
      </c>
      <c r="H26" s="60">
        <v>2733.5532272251221</v>
      </c>
      <c r="I26" s="60">
        <v>2956.9240211820343</v>
      </c>
      <c r="J26" s="60">
        <v>2805.6338743604215</v>
      </c>
      <c r="K26" s="60">
        <v>2989.0468010476015</v>
      </c>
      <c r="L26" s="60">
        <v>3065.2805503505274</v>
      </c>
      <c r="M26" s="60">
        <v>2549.1881934810131</v>
      </c>
      <c r="N26" s="60">
        <v>1498.3652554805265</v>
      </c>
      <c r="O26" s="60">
        <v>1482.6613655895103</v>
      </c>
      <c r="P26" s="60">
        <v>978.21783047397014</v>
      </c>
      <c r="Q26" s="58"/>
    </row>
    <row r="27" spans="1:17" x14ac:dyDescent="0.3">
      <c r="A27" s="39" t="s">
        <v>249</v>
      </c>
      <c r="B27" s="39" t="s">
        <v>941</v>
      </c>
      <c r="C27" s="62" t="s">
        <v>343</v>
      </c>
      <c r="D27" s="62" t="str">
        <f>INDEX('R0. Region mapping'!$C$9:$C$24,MATCH($C27,'R0. Region mapping'!$A$9:$A$24,0))</f>
        <v>ASI</v>
      </c>
      <c r="E27" s="60">
        <v>9288.4221062135312</v>
      </c>
      <c r="F27" s="60">
        <v>4445.3863796796195</v>
      </c>
      <c r="G27" s="60">
        <v>14331.363839210779</v>
      </c>
      <c r="H27" s="60">
        <v>28121.3817663923</v>
      </c>
      <c r="I27" s="60">
        <v>40038.621880125283</v>
      </c>
      <c r="J27" s="60">
        <v>42499.659639866106</v>
      </c>
      <c r="K27" s="60">
        <v>45064.392667934066</v>
      </c>
      <c r="L27" s="60">
        <v>43674.580700350307</v>
      </c>
      <c r="M27" s="60">
        <v>38375.505142205009</v>
      </c>
      <c r="N27" s="60">
        <v>27060.327582173515</v>
      </c>
      <c r="O27" s="60">
        <v>23686.149604801969</v>
      </c>
      <c r="P27" s="60">
        <v>23118.170128990587</v>
      </c>
      <c r="Q27" s="58"/>
    </row>
    <row r="28" spans="1:17" x14ac:dyDescent="0.3">
      <c r="A28" s="39" t="s">
        <v>249</v>
      </c>
      <c r="B28" s="39" t="s">
        <v>941</v>
      </c>
      <c r="C28" s="62" t="s">
        <v>345</v>
      </c>
      <c r="D28" s="62" t="str">
        <f>INDEX('R0. Region mapping'!$C$9:$C$24,MATCH($C28,'R0. Region mapping'!$A$9:$A$24,0))</f>
        <v>LAM</v>
      </c>
      <c r="E28" s="60">
        <v>5946.3928734968304</v>
      </c>
      <c r="F28" s="60">
        <v>6659.2779733816997</v>
      </c>
      <c r="G28" s="60">
        <v>6899.4981852627534</v>
      </c>
      <c r="H28" s="60">
        <v>5668.6624020521122</v>
      </c>
      <c r="I28" s="60">
        <v>6379.7944139217007</v>
      </c>
      <c r="J28" s="60">
        <v>8342.29282627252</v>
      </c>
      <c r="K28" s="60">
        <v>10997.256323053833</v>
      </c>
      <c r="L28" s="60">
        <v>12608.184462929488</v>
      </c>
      <c r="M28" s="60">
        <v>13059.18792916683</v>
      </c>
      <c r="N28" s="60">
        <v>12186.717014626376</v>
      </c>
      <c r="O28" s="60">
        <v>11547.757585045518</v>
      </c>
      <c r="P28" s="60">
        <v>10660.597718367881</v>
      </c>
      <c r="Q28" s="58"/>
    </row>
    <row r="29" spans="1:17" x14ac:dyDescent="0.3">
      <c r="A29" s="39" t="s">
        <v>249</v>
      </c>
      <c r="B29" s="39" t="s">
        <v>941</v>
      </c>
      <c r="C29" s="62" t="s">
        <v>347</v>
      </c>
      <c r="D29" s="62" t="str">
        <f>INDEX('R0. Region mapping'!$C$9:$C$24,MATCH($C29,'R0. Region mapping'!$A$9:$A$24,0))</f>
        <v>EUR</v>
      </c>
      <c r="E29" s="60">
        <v>1662.3388651385656</v>
      </c>
      <c r="F29" s="60">
        <v>2360.8078659188682</v>
      </c>
      <c r="G29" s="60">
        <v>2347.898918691752</v>
      </c>
      <c r="H29" s="60">
        <v>3094.7503206727979</v>
      </c>
      <c r="I29" s="60">
        <v>3090.2220257909016</v>
      </c>
      <c r="J29" s="60">
        <v>2518.851828088953</v>
      </c>
      <c r="K29" s="60">
        <v>2725.9078266045676</v>
      </c>
      <c r="L29" s="60">
        <v>2874.1190527321414</v>
      </c>
      <c r="M29" s="60">
        <v>3180.3819898209231</v>
      </c>
      <c r="N29" s="60">
        <v>3280.8385706468584</v>
      </c>
      <c r="O29" s="60">
        <v>3241.8965778545744</v>
      </c>
      <c r="P29" s="60">
        <v>3003.5938071765931</v>
      </c>
      <c r="Q29" s="58"/>
    </row>
    <row r="30" spans="1:17" x14ac:dyDescent="0.3">
      <c r="A30" s="39" t="s">
        <v>249</v>
      </c>
      <c r="B30" s="39" t="s">
        <v>941</v>
      </c>
      <c r="C30" s="62" t="s">
        <v>349</v>
      </c>
      <c r="D30" s="62" t="str">
        <f>INDEX('R0. Region mapping'!$C$9:$C$24,MATCH($C30,'R0. Region mapping'!$A$9:$A$24,0))</f>
        <v>ASI</v>
      </c>
      <c r="E30" s="60">
        <v>20792.791380050741</v>
      </c>
      <c r="F30" s="60">
        <v>17261.484070337145</v>
      </c>
      <c r="G30" s="60">
        <v>17885.41251391693</v>
      </c>
      <c r="H30" s="60">
        <v>19672.468766972157</v>
      </c>
      <c r="I30" s="60">
        <v>20550.864982031162</v>
      </c>
      <c r="J30" s="60">
        <v>21567.974563978809</v>
      </c>
      <c r="K30" s="60">
        <v>21647.924051502807</v>
      </c>
      <c r="L30" s="60">
        <v>22921.660558124797</v>
      </c>
      <c r="M30" s="60">
        <v>24012.910361147638</v>
      </c>
      <c r="N30" s="60">
        <v>24418.806560466728</v>
      </c>
      <c r="O30" s="60">
        <v>24908.199289958346</v>
      </c>
      <c r="P30" s="60">
        <v>24817.229965491046</v>
      </c>
      <c r="Q30" s="58"/>
    </row>
    <row r="31" spans="1:17" x14ac:dyDescent="0.3">
      <c r="A31" s="39" t="s">
        <v>249</v>
      </c>
      <c r="B31" s="39" t="s">
        <v>941</v>
      </c>
      <c r="C31" s="62" t="s">
        <v>351</v>
      </c>
      <c r="D31" s="62" t="str">
        <f>INDEX('R0. Region mapping'!$C$9:$C$24,MATCH($C31,'R0. Region mapping'!$A$9:$A$24,0))</f>
        <v>ASI</v>
      </c>
      <c r="E31" s="60">
        <v>3275.8882184391869</v>
      </c>
      <c r="F31" s="60">
        <v>1485.5236174626891</v>
      </c>
      <c r="G31" s="60">
        <v>2096.6613981378946</v>
      </c>
      <c r="H31" s="60">
        <v>6687.6417614129477</v>
      </c>
      <c r="I31" s="60">
        <v>6378.3436311011874</v>
      </c>
      <c r="J31" s="60">
        <v>8544.9040913447989</v>
      </c>
      <c r="K31" s="60">
        <v>12424.704978627029</v>
      </c>
      <c r="L31" s="60">
        <v>14555.229693609783</v>
      </c>
      <c r="M31" s="60">
        <v>15263.45495233801</v>
      </c>
      <c r="N31" s="60">
        <v>15195.911193041962</v>
      </c>
      <c r="O31" s="60">
        <v>14251.276096951109</v>
      </c>
      <c r="P31" s="60">
        <v>14260.243219959893</v>
      </c>
      <c r="Q31" s="58"/>
    </row>
    <row r="32" spans="1:17" x14ac:dyDescent="0.3">
      <c r="A32" s="39" t="s">
        <v>249</v>
      </c>
      <c r="B32" s="39" t="s">
        <v>941</v>
      </c>
      <c r="C32" s="62" t="s">
        <v>353</v>
      </c>
      <c r="D32" s="62" t="str">
        <f>INDEX('R0. Region mapping'!$C$9:$C$24,MATCH($C32,'R0. Region mapping'!$A$9:$A$24,0))</f>
        <v>ASI</v>
      </c>
      <c r="E32" s="60">
        <v>5847.5314792000017</v>
      </c>
      <c r="F32" s="60">
        <v>4193.7033279823891</v>
      </c>
      <c r="G32" s="60">
        <v>3880.3750774481045</v>
      </c>
      <c r="H32" s="60">
        <v>3680.8193808207716</v>
      </c>
      <c r="I32" s="60">
        <v>3770.8834671379159</v>
      </c>
      <c r="J32" s="60">
        <v>2709.0912580582612</v>
      </c>
      <c r="K32" s="60">
        <v>3173.8804811052592</v>
      </c>
      <c r="L32" s="60">
        <v>2807.5445498568674</v>
      </c>
      <c r="M32" s="60">
        <v>2705.0069994158184</v>
      </c>
      <c r="N32" s="60">
        <v>3175.2649139225468</v>
      </c>
      <c r="O32" s="60">
        <v>3141.9077855431415</v>
      </c>
      <c r="P32" s="60">
        <v>3072.2437975729144</v>
      </c>
      <c r="Q32" s="58"/>
    </row>
    <row r="33" spans="1:17" x14ac:dyDescent="0.3">
      <c r="A33" s="39" t="s">
        <v>249</v>
      </c>
      <c r="B33" s="39" t="s">
        <v>941</v>
      </c>
      <c r="C33" s="62" t="s">
        <v>355</v>
      </c>
      <c r="D33" s="62" t="str">
        <f>INDEX('R0. Region mapping'!$C$9:$C$24,MATCH($C33,'R0. Region mapping'!$A$9:$A$24,0))</f>
        <v>AFR</v>
      </c>
      <c r="E33" s="60">
        <v>10184.668828403715</v>
      </c>
      <c r="F33" s="60">
        <v>10387.559671301493</v>
      </c>
      <c r="G33" s="60">
        <v>11446.943411165923</v>
      </c>
      <c r="H33" s="60">
        <v>13113.780077868696</v>
      </c>
      <c r="I33" s="60">
        <v>16457.057396265605</v>
      </c>
      <c r="J33" s="60">
        <v>18009.638774666368</v>
      </c>
      <c r="K33" s="60">
        <v>15355.749790700518</v>
      </c>
      <c r="L33" s="60">
        <v>15595.541280249096</v>
      </c>
      <c r="M33" s="60">
        <v>16156.078211390275</v>
      </c>
      <c r="N33" s="60">
        <v>17223.365112492203</v>
      </c>
      <c r="O33" s="60">
        <v>17201.815408255174</v>
      </c>
      <c r="P33" s="60">
        <v>18490.780718422131</v>
      </c>
      <c r="Q33" s="58"/>
    </row>
    <row r="34" spans="1:17" x14ac:dyDescent="0.3">
      <c r="A34" s="39" t="s">
        <v>249</v>
      </c>
      <c r="B34" s="39" t="s">
        <v>941</v>
      </c>
      <c r="C34" s="62" t="s">
        <v>357</v>
      </c>
      <c r="D34" s="62" t="str">
        <f>INDEX('R0. Region mapping'!$C$9:$C$24,MATCH($C34,'R0. Region mapping'!$A$9:$A$24,0))</f>
        <v>LAM</v>
      </c>
      <c r="E34" s="60">
        <v>1823.2767073949633</v>
      </c>
      <c r="F34" s="60">
        <v>1628.2349217358335</v>
      </c>
      <c r="G34" s="60">
        <v>1519.0945820030463</v>
      </c>
      <c r="H34" s="60">
        <v>1187.5035803783342</v>
      </c>
      <c r="I34" s="60">
        <v>1563.3955736132639</v>
      </c>
      <c r="J34" s="60">
        <v>2036.8615644673773</v>
      </c>
      <c r="K34" s="60">
        <v>2492.706098227281</v>
      </c>
      <c r="L34" s="60">
        <v>2362.6197887147864</v>
      </c>
      <c r="M34" s="60">
        <v>2331.0896746775456</v>
      </c>
      <c r="N34" s="60">
        <v>2352.0084086897486</v>
      </c>
      <c r="O34" s="60">
        <v>2423.0563957119411</v>
      </c>
      <c r="P34" s="60">
        <v>2430.8309161446414</v>
      </c>
      <c r="Q34" s="58"/>
    </row>
    <row r="35" spans="1:17" x14ac:dyDescent="0.3">
      <c r="A35" s="39" t="s">
        <v>249</v>
      </c>
      <c r="B35" s="39" t="s">
        <v>941</v>
      </c>
      <c r="C35" s="62" t="s">
        <v>359</v>
      </c>
      <c r="D35" s="62" t="str">
        <f>INDEX('R0. Region mapping'!$C$9:$C$24,MATCH($C35,'R0. Region mapping'!$A$9:$A$24,0))</f>
        <v>ASI</v>
      </c>
      <c r="E35" s="60">
        <v>7068.0439701216956</v>
      </c>
      <c r="F35" s="60">
        <v>9310.3717123433835</v>
      </c>
      <c r="G35" s="60">
        <v>9880.8834587211513</v>
      </c>
      <c r="H35" s="60">
        <v>12099.255850806654</v>
      </c>
      <c r="I35" s="60">
        <v>14777.345267159524</v>
      </c>
      <c r="J35" s="60">
        <v>14037.190481577914</v>
      </c>
      <c r="K35" s="60">
        <v>20136.392782068193</v>
      </c>
      <c r="L35" s="60">
        <v>22747.082102458688</v>
      </c>
      <c r="M35" s="60">
        <v>24575.741467308573</v>
      </c>
      <c r="N35" s="60">
        <v>27552.695243951352</v>
      </c>
      <c r="O35" s="60">
        <v>30011.343145168634</v>
      </c>
      <c r="P35" s="60">
        <v>32702.81048953033</v>
      </c>
      <c r="Q35" s="58"/>
    </row>
    <row r="36" spans="1:17" x14ac:dyDescent="0.3">
      <c r="A36" s="39" t="s">
        <v>249</v>
      </c>
      <c r="B36" s="39" t="s">
        <v>941</v>
      </c>
      <c r="C36" s="62" t="s">
        <v>361</v>
      </c>
      <c r="D36" s="62" t="str">
        <f>INDEX('R0. Region mapping'!$C$9:$C$24,MATCH($C36,'R0. Region mapping'!$A$9:$A$24,0))</f>
        <v>ASI</v>
      </c>
      <c r="E36" s="60">
        <v>1820.104445507596</v>
      </c>
      <c r="F36" s="60">
        <v>1415.1957652221874</v>
      </c>
      <c r="G36" s="60">
        <v>1184.5546793203887</v>
      </c>
      <c r="H36" s="60">
        <v>1928.218336442068</v>
      </c>
      <c r="I36" s="60">
        <v>1967.7576716795379</v>
      </c>
      <c r="J36" s="60">
        <v>2332.8637047836896</v>
      </c>
      <c r="K36" s="60">
        <v>2735.5818035594434</v>
      </c>
      <c r="L36" s="60">
        <v>2279.3644964278074</v>
      </c>
      <c r="M36" s="60">
        <v>1757.2809454808869</v>
      </c>
      <c r="N36" s="60">
        <v>1646.0850445302776</v>
      </c>
      <c r="O36" s="60">
        <v>1619.2746212621228</v>
      </c>
      <c r="P36" s="60">
        <v>1864.2433587207327</v>
      </c>
      <c r="Q36" s="58"/>
    </row>
    <row r="37" spans="1:17" x14ac:dyDescent="0.3">
      <c r="A37" s="39" t="s">
        <v>249</v>
      </c>
      <c r="B37" s="39" t="s">
        <v>941</v>
      </c>
      <c r="C37" s="62" t="s">
        <v>363</v>
      </c>
      <c r="D37" s="62" t="str">
        <f>INDEX('R0. Region mapping'!$C$9:$C$24,MATCH($C37,'R0. Region mapping'!$A$9:$A$24,0))</f>
        <v>NAM</v>
      </c>
      <c r="E37" s="60">
        <v>27421.483429952001</v>
      </c>
      <c r="F37" s="60">
        <v>20781.237053371122</v>
      </c>
      <c r="G37" s="60">
        <v>16670.865004489573</v>
      </c>
      <c r="H37" s="60">
        <v>20662.281545083002</v>
      </c>
      <c r="I37" s="60">
        <v>17855.609967756551</v>
      </c>
      <c r="J37" s="60">
        <v>18321.432320326112</v>
      </c>
      <c r="K37" s="60">
        <v>20848.715711827688</v>
      </c>
      <c r="L37" s="60">
        <v>22400.835343143117</v>
      </c>
      <c r="M37" s="60">
        <v>22229.870545925747</v>
      </c>
      <c r="N37" s="60">
        <v>21548.406264138739</v>
      </c>
      <c r="O37" s="60">
        <v>21511.406216188509</v>
      </c>
      <c r="P37" s="60">
        <v>20015.08828033023</v>
      </c>
      <c r="Q37" s="58"/>
    </row>
    <row r="38" spans="1:17" x14ac:dyDescent="0.3">
      <c r="A38" s="39" t="s">
        <v>249</v>
      </c>
      <c r="B38" s="39" t="s">
        <v>941</v>
      </c>
      <c r="C38" s="62" t="s">
        <v>365</v>
      </c>
      <c r="D38" s="62" t="str">
        <f>INDEX('R0. Region mapping'!$C$9:$C$24,MATCH($C38,'R0. Region mapping'!$A$9:$A$24,0))</f>
        <v>EUR</v>
      </c>
      <c r="E38" s="60">
        <v>21722.488806138612</v>
      </c>
      <c r="F38" s="60">
        <v>19866.796438451398</v>
      </c>
      <c r="G38" s="60">
        <v>21095.46512507513</v>
      </c>
      <c r="H38" s="60">
        <v>18692.269742418397</v>
      </c>
      <c r="I38" s="60">
        <v>21474.859914187287</v>
      </c>
      <c r="J38" s="60">
        <v>17846.156279671181</v>
      </c>
      <c r="K38" s="60">
        <v>19059.379984769075</v>
      </c>
      <c r="L38" s="60">
        <v>19392.870607886918</v>
      </c>
      <c r="M38" s="60">
        <v>18188.329794715308</v>
      </c>
      <c r="N38" s="60">
        <v>19340.164273759689</v>
      </c>
      <c r="O38" s="60">
        <v>19497.587271334527</v>
      </c>
      <c r="P38" s="60">
        <v>17126.221892730398</v>
      </c>
      <c r="Q38" s="58"/>
    </row>
    <row r="39" spans="1:17" x14ac:dyDescent="0.3">
      <c r="A39" s="39" t="s">
        <v>249</v>
      </c>
      <c r="B39" s="39" t="s">
        <v>942</v>
      </c>
      <c r="C39" s="62" t="s">
        <v>258</v>
      </c>
      <c r="D39" s="62" t="str">
        <f>INDEX('R0. Region mapping'!$C$9:$C$24,MATCH($C39,'R0. Region mapping'!$A$9:$A$24,0))</f>
        <v>AFR</v>
      </c>
      <c r="E39" s="60">
        <v>7253.755487584207</v>
      </c>
      <c r="F39" s="60">
        <v>8624.3323833346331</v>
      </c>
      <c r="G39" s="60">
        <v>8922.9428949927424</v>
      </c>
      <c r="H39" s="60">
        <v>16552.657084662667</v>
      </c>
      <c r="I39" s="60">
        <v>18092.644323020213</v>
      </c>
      <c r="J39" s="60">
        <v>20269.249635028373</v>
      </c>
      <c r="K39" s="60">
        <v>23530.468434067741</v>
      </c>
      <c r="L39" s="60">
        <v>26613.302874488832</v>
      </c>
      <c r="M39" s="60">
        <v>23201.160272253994</v>
      </c>
      <c r="N39" s="60">
        <v>23527.883344992035</v>
      </c>
      <c r="O39" s="60">
        <v>24449.431079199701</v>
      </c>
      <c r="P39" s="60">
        <v>22445.324084578904</v>
      </c>
      <c r="Q39" s="58"/>
    </row>
    <row r="40" spans="1:17" x14ac:dyDescent="0.3">
      <c r="A40" s="39" t="s">
        <v>249</v>
      </c>
      <c r="B40" s="39" t="s">
        <v>942</v>
      </c>
      <c r="C40" s="62" t="s">
        <v>261</v>
      </c>
      <c r="D40" s="62" t="str">
        <f>INDEX('R0. Region mapping'!$C$9:$C$24,MATCH($C40,'R0. Region mapping'!$A$9:$A$24,0))</f>
        <v>AUS</v>
      </c>
      <c r="E40" s="60">
        <v>2099.9681550078599</v>
      </c>
      <c r="F40" s="60">
        <v>2082.6510318475871</v>
      </c>
      <c r="G40" s="60">
        <v>2232.5698870561109</v>
      </c>
      <c r="H40" s="60">
        <v>2636.8952276873833</v>
      </c>
      <c r="I40" s="60">
        <v>4596.2590296015715</v>
      </c>
      <c r="J40" s="60">
        <v>4497.4636899275665</v>
      </c>
      <c r="K40" s="60">
        <v>5260.5711744936543</v>
      </c>
      <c r="L40" s="60">
        <v>4322.2559449550727</v>
      </c>
      <c r="M40" s="60">
        <v>4177.2532909314896</v>
      </c>
      <c r="N40" s="60">
        <v>4928.2829227973834</v>
      </c>
      <c r="O40" s="60">
        <v>4193.6719497912609</v>
      </c>
      <c r="P40" s="60">
        <v>3874.9127580619211</v>
      </c>
      <c r="Q40" s="58"/>
    </row>
    <row r="41" spans="1:17" x14ac:dyDescent="0.3">
      <c r="A41" s="39" t="s">
        <v>249</v>
      </c>
      <c r="B41" s="39" t="s">
        <v>942</v>
      </c>
      <c r="C41" s="62" t="s">
        <v>341</v>
      </c>
      <c r="D41" s="62" t="str">
        <f>INDEX('R0. Region mapping'!$C$9:$C$24,MATCH($C41,'R0. Region mapping'!$A$9:$A$24,0))</f>
        <v>NAM</v>
      </c>
      <c r="E41" s="60">
        <v>6198.0736642132888</v>
      </c>
      <c r="F41" s="60">
        <v>6020.5527701595902</v>
      </c>
      <c r="G41" s="60">
        <v>5789.6133831648049</v>
      </c>
      <c r="H41" s="60">
        <v>5597.2806689394683</v>
      </c>
      <c r="I41" s="60">
        <v>7507.3719979270718</v>
      </c>
      <c r="J41" s="60">
        <v>7913.3937265515178</v>
      </c>
      <c r="K41" s="60">
        <v>7845.5132531493655</v>
      </c>
      <c r="L41" s="60">
        <v>3082.0619236935959</v>
      </c>
      <c r="M41" s="60">
        <v>2332.5724712236297</v>
      </c>
      <c r="N41" s="60">
        <v>2668.5786815236788</v>
      </c>
      <c r="O41" s="60">
        <v>2698.3233920979819</v>
      </c>
      <c r="P41" s="60">
        <v>2778.5808985476069</v>
      </c>
      <c r="Q41" s="58"/>
    </row>
    <row r="42" spans="1:17" x14ac:dyDescent="0.3">
      <c r="A42" s="39" t="s">
        <v>249</v>
      </c>
      <c r="B42" s="39" t="s">
        <v>942</v>
      </c>
      <c r="C42" s="62" t="s">
        <v>343</v>
      </c>
      <c r="D42" s="62" t="str">
        <f>INDEX('R0. Region mapping'!$C$9:$C$24,MATCH($C42,'R0. Region mapping'!$A$9:$A$24,0))</f>
        <v>ASI</v>
      </c>
      <c r="E42" s="60">
        <v>16348.297509157499</v>
      </c>
      <c r="F42" s="60">
        <v>16323.366513203595</v>
      </c>
      <c r="G42" s="60">
        <v>30721.331459625271</v>
      </c>
      <c r="H42" s="60">
        <v>51707.895429747805</v>
      </c>
      <c r="I42" s="60">
        <v>46311.156992530538</v>
      </c>
      <c r="J42" s="60">
        <v>37762.504873425954</v>
      </c>
      <c r="K42" s="60">
        <v>38588.973581569378</v>
      </c>
      <c r="L42" s="60">
        <v>37073.798496714553</v>
      </c>
      <c r="M42" s="60">
        <v>32885.893968397788</v>
      </c>
      <c r="N42" s="60">
        <v>28170.925942445592</v>
      </c>
      <c r="O42" s="60">
        <v>26448.381503724664</v>
      </c>
      <c r="P42" s="60">
        <v>22204.054530282865</v>
      </c>
      <c r="Q42" s="58"/>
    </row>
    <row r="43" spans="1:17" x14ac:dyDescent="0.3">
      <c r="A43" s="39" t="s">
        <v>249</v>
      </c>
      <c r="B43" s="39" t="s">
        <v>942</v>
      </c>
      <c r="C43" s="62" t="s">
        <v>345</v>
      </c>
      <c r="D43" s="62" t="str">
        <f>INDEX('R0. Region mapping'!$C$9:$C$24,MATCH($C43,'R0. Region mapping'!$A$9:$A$24,0))</f>
        <v>LAM</v>
      </c>
      <c r="E43" s="60">
        <v>10828.534073661396</v>
      </c>
      <c r="F43" s="60">
        <v>12206.850361961871</v>
      </c>
      <c r="G43" s="60">
        <v>11845.258510306627</v>
      </c>
      <c r="H43" s="60">
        <v>13792.384215419172</v>
      </c>
      <c r="I43" s="60">
        <v>14596.970740029758</v>
      </c>
      <c r="J43" s="60">
        <v>14414.862046167465</v>
      </c>
      <c r="K43" s="60">
        <v>14697.098429048658</v>
      </c>
      <c r="L43" s="60">
        <v>15122.390526637015</v>
      </c>
      <c r="M43" s="60">
        <v>12551.488657720163</v>
      </c>
      <c r="N43" s="60">
        <v>25172.257910879554</v>
      </c>
      <c r="O43" s="60">
        <v>35382.593547550016</v>
      </c>
      <c r="P43" s="60">
        <v>14618.058939032484</v>
      </c>
      <c r="Q43" s="58"/>
    </row>
    <row r="44" spans="1:17" x14ac:dyDescent="0.3">
      <c r="A44" s="39" t="s">
        <v>249</v>
      </c>
      <c r="B44" s="39" t="s">
        <v>942</v>
      </c>
      <c r="C44" s="62" t="s">
        <v>347</v>
      </c>
      <c r="D44" s="62" t="str">
        <f>INDEX('R0. Region mapping'!$C$9:$C$24,MATCH($C44,'R0. Region mapping'!$A$9:$A$24,0))</f>
        <v>EUR</v>
      </c>
      <c r="E44" s="60">
        <v>3567.164362492274</v>
      </c>
      <c r="F44" s="60">
        <v>5043.674650375181</v>
      </c>
      <c r="G44" s="60">
        <v>5503.3029117935021</v>
      </c>
      <c r="H44" s="60">
        <v>5996.739085477735</v>
      </c>
      <c r="I44" s="60">
        <v>5449.2200977207585</v>
      </c>
      <c r="J44" s="60">
        <v>4995.7180195843666</v>
      </c>
      <c r="K44" s="60">
        <v>5164.0909157220367</v>
      </c>
      <c r="L44" s="60">
        <v>4368.8040010570257</v>
      </c>
      <c r="M44" s="60">
        <v>3785.6233833352508</v>
      </c>
      <c r="N44" s="60">
        <v>3115.5481066796842</v>
      </c>
      <c r="O44" s="60">
        <v>3571.1736293979934</v>
      </c>
      <c r="P44" s="60">
        <v>2854.6776893679539</v>
      </c>
      <c r="Q44" s="58"/>
    </row>
    <row r="45" spans="1:17" x14ac:dyDescent="0.3">
      <c r="A45" s="39" t="s">
        <v>249</v>
      </c>
      <c r="B45" s="39" t="s">
        <v>942</v>
      </c>
      <c r="C45" s="62" t="s">
        <v>349</v>
      </c>
      <c r="D45" s="62" t="str">
        <f>INDEX('R0. Region mapping'!$C$9:$C$24,MATCH($C45,'R0. Region mapping'!$A$9:$A$24,0))</f>
        <v>ASI</v>
      </c>
      <c r="E45" s="60">
        <v>5752.2294871513359</v>
      </c>
      <c r="F45" s="60">
        <v>6764.8685577572851</v>
      </c>
      <c r="G45" s="60">
        <v>6648.5780542629063</v>
      </c>
      <c r="H45" s="60">
        <v>6349.192426402763</v>
      </c>
      <c r="I45" s="60">
        <v>7504.6236643187367</v>
      </c>
      <c r="J45" s="60">
        <v>7451.3537088180328</v>
      </c>
      <c r="K45" s="60">
        <v>7037.5278823871213</v>
      </c>
      <c r="L45" s="60">
        <v>7081.4583139710203</v>
      </c>
      <c r="M45" s="60">
        <v>7141.8140896361692</v>
      </c>
      <c r="N45" s="60">
        <v>7148.205215257196</v>
      </c>
      <c r="O45" s="60">
        <v>7157.0993515616647</v>
      </c>
      <c r="P45" s="60">
        <v>6703.1577149063887</v>
      </c>
      <c r="Q45" s="58"/>
    </row>
    <row r="46" spans="1:17" x14ac:dyDescent="0.3">
      <c r="A46" s="39" t="s">
        <v>249</v>
      </c>
      <c r="B46" s="39" t="s">
        <v>942</v>
      </c>
      <c r="C46" s="62" t="s">
        <v>351</v>
      </c>
      <c r="D46" s="62" t="str">
        <f>INDEX('R0. Region mapping'!$C$9:$C$24,MATCH($C46,'R0. Region mapping'!$A$9:$A$24,0))</f>
        <v>ASI</v>
      </c>
      <c r="E46" s="60">
        <v>8242.1306347021637</v>
      </c>
      <c r="F46" s="60">
        <v>8312.3413970241454</v>
      </c>
      <c r="G46" s="60">
        <v>10102.525487076739</v>
      </c>
      <c r="H46" s="60">
        <v>12082.100201198125</v>
      </c>
      <c r="I46" s="60">
        <v>13596.288552243863</v>
      </c>
      <c r="J46" s="60">
        <v>16217.443502364653</v>
      </c>
      <c r="K46" s="60">
        <v>19237.95175695276</v>
      </c>
      <c r="L46" s="60">
        <v>22898.367471093545</v>
      </c>
      <c r="M46" s="60">
        <v>23463.675431506399</v>
      </c>
      <c r="N46" s="60">
        <v>24145.482882523851</v>
      </c>
      <c r="O46" s="60">
        <v>25391.456059761655</v>
      </c>
      <c r="P46" s="60">
        <v>23882.754324218298</v>
      </c>
      <c r="Q46" s="58"/>
    </row>
    <row r="47" spans="1:17" x14ac:dyDescent="0.3">
      <c r="A47" s="39" t="s">
        <v>249</v>
      </c>
      <c r="B47" s="39" t="s">
        <v>942</v>
      </c>
      <c r="C47" s="62" t="s">
        <v>353</v>
      </c>
      <c r="D47" s="62" t="str">
        <f>INDEX('R0. Region mapping'!$C$9:$C$24,MATCH($C47,'R0. Region mapping'!$A$9:$A$24,0))</f>
        <v>ASI</v>
      </c>
      <c r="E47" s="60">
        <v>18400.206141839786</v>
      </c>
      <c r="F47" s="60">
        <v>18048.868632454461</v>
      </c>
      <c r="G47" s="60">
        <v>16413.908621064958</v>
      </c>
      <c r="H47" s="60">
        <v>14401.653590507833</v>
      </c>
      <c r="I47" s="60">
        <v>14079.615150809283</v>
      </c>
      <c r="J47" s="60">
        <v>12979.714891995913</v>
      </c>
      <c r="K47" s="60">
        <v>10203.428170826584</v>
      </c>
      <c r="L47" s="60">
        <v>9941.2663074500033</v>
      </c>
      <c r="M47" s="60">
        <v>8887.1748155109981</v>
      </c>
      <c r="N47" s="60">
        <v>6778.7432060540996</v>
      </c>
      <c r="O47" s="60">
        <v>6656.0813362304971</v>
      </c>
      <c r="P47" s="60">
        <v>4964.556460524529</v>
      </c>
      <c r="Q47" s="58"/>
    </row>
    <row r="48" spans="1:17" x14ac:dyDescent="0.3">
      <c r="A48" s="39" t="s">
        <v>249</v>
      </c>
      <c r="B48" s="39" t="s">
        <v>942</v>
      </c>
      <c r="C48" s="62" t="s">
        <v>355</v>
      </c>
      <c r="D48" s="62" t="str">
        <f>INDEX('R0. Region mapping'!$C$9:$C$24,MATCH($C48,'R0. Region mapping'!$A$9:$A$24,0))</f>
        <v>AFR</v>
      </c>
      <c r="E48" s="60">
        <v>12226.072884753747</v>
      </c>
      <c r="F48" s="60">
        <v>12226.584374016122</v>
      </c>
      <c r="G48" s="60">
        <v>12979.252085581353</v>
      </c>
      <c r="H48" s="60">
        <v>13309.319628359775</v>
      </c>
      <c r="I48" s="60">
        <v>13424.182819983056</v>
      </c>
      <c r="J48" s="60">
        <v>14009.32300176183</v>
      </c>
      <c r="K48" s="60">
        <v>15841.157221317697</v>
      </c>
      <c r="L48" s="60">
        <v>16229.110052202926</v>
      </c>
      <c r="M48" s="60">
        <v>15991.334867592124</v>
      </c>
      <c r="N48" s="60">
        <v>18321.503939213442</v>
      </c>
      <c r="O48" s="60">
        <v>30918.298059923382</v>
      </c>
      <c r="P48" s="60">
        <v>45649.738208280556</v>
      </c>
      <c r="Q48" s="58"/>
    </row>
    <row r="49" spans="1:17" x14ac:dyDescent="0.3">
      <c r="A49" s="39" t="s">
        <v>249</v>
      </c>
      <c r="B49" s="39" t="s">
        <v>942</v>
      </c>
      <c r="C49" s="62" t="s">
        <v>357</v>
      </c>
      <c r="D49" s="62" t="str">
        <f>INDEX('R0. Region mapping'!$C$9:$C$24,MATCH($C49,'R0. Region mapping'!$A$9:$A$24,0))</f>
        <v>LAM</v>
      </c>
      <c r="E49" s="60">
        <v>3728.382629276723</v>
      </c>
      <c r="F49" s="60">
        <v>3504.8438667442297</v>
      </c>
      <c r="G49" s="60">
        <v>3233.4154672747577</v>
      </c>
      <c r="H49" s="60">
        <v>3143.6565205393613</v>
      </c>
      <c r="I49" s="60">
        <v>3147.9586487776264</v>
      </c>
      <c r="J49" s="60">
        <v>2980.6413043453526</v>
      </c>
      <c r="K49" s="60">
        <v>2734.4237450713122</v>
      </c>
      <c r="L49" s="60">
        <v>2760.2281206903426</v>
      </c>
      <c r="M49" s="60">
        <v>2911.0529890497469</v>
      </c>
      <c r="N49" s="60">
        <v>2931.1486315231964</v>
      </c>
      <c r="O49" s="60">
        <v>3443.1908141898703</v>
      </c>
      <c r="P49" s="60">
        <v>2994.408712868772</v>
      </c>
      <c r="Q49" s="58"/>
    </row>
    <row r="50" spans="1:17" x14ac:dyDescent="0.3">
      <c r="A50" s="39" t="s">
        <v>249</v>
      </c>
      <c r="B50" s="39" t="s">
        <v>942</v>
      </c>
      <c r="C50" s="62" t="s">
        <v>359</v>
      </c>
      <c r="D50" s="62" t="str">
        <f>INDEX('R0. Region mapping'!$C$9:$C$24,MATCH($C50,'R0. Region mapping'!$A$9:$A$24,0))</f>
        <v>ASI</v>
      </c>
      <c r="E50" s="60">
        <v>17255.625412866997</v>
      </c>
      <c r="F50" s="60">
        <v>17904.820210726914</v>
      </c>
      <c r="G50" s="60">
        <v>21601.131159814646</v>
      </c>
      <c r="H50" s="60">
        <v>24566.139860403047</v>
      </c>
      <c r="I50" s="60">
        <v>31039.136258109087</v>
      </c>
      <c r="J50" s="60">
        <v>32371.076695956119</v>
      </c>
      <c r="K50" s="60">
        <v>35708.036770401915</v>
      </c>
      <c r="L50" s="60">
        <v>39286.000113592483</v>
      </c>
      <c r="M50" s="60">
        <v>42161.368193303409</v>
      </c>
      <c r="N50" s="60">
        <v>42843.224483015307</v>
      </c>
      <c r="O50" s="60">
        <v>43889.318603662439</v>
      </c>
      <c r="P50" s="60">
        <v>36534.91689975332</v>
      </c>
      <c r="Q50" s="58"/>
    </row>
    <row r="51" spans="1:17" x14ac:dyDescent="0.3">
      <c r="A51" s="39" t="s">
        <v>249</v>
      </c>
      <c r="B51" s="39" t="s">
        <v>942</v>
      </c>
      <c r="C51" s="62" t="s">
        <v>361</v>
      </c>
      <c r="D51" s="62" t="str">
        <f>INDEX('R0. Region mapping'!$C$9:$C$24,MATCH($C51,'R0. Region mapping'!$A$9:$A$24,0))</f>
        <v>ASI</v>
      </c>
      <c r="E51" s="60">
        <v>7001.4636394075515</v>
      </c>
      <c r="F51" s="60">
        <v>8484.625355625607</v>
      </c>
      <c r="G51" s="60">
        <v>9269.0547407739505</v>
      </c>
      <c r="H51" s="60">
        <v>9560.8268523533861</v>
      </c>
      <c r="I51" s="60">
        <v>9596.2226627382515</v>
      </c>
      <c r="J51" s="60">
        <v>9134.2200852285496</v>
      </c>
      <c r="K51" s="60">
        <v>8002.3299547155857</v>
      </c>
      <c r="L51" s="60">
        <v>7663.3214760485916</v>
      </c>
      <c r="M51" s="60">
        <v>6723.1080195323893</v>
      </c>
      <c r="N51" s="60">
        <v>6572.3620782064972</v>
      </c>
      <c r="O51" s="60">
        <v>6465.349258411251</v>
      </c>
      <c r="P51" s="60">
        <v>5091.1935393299664</v>
      </c>
      <c r="Q51" s="58"/>
    </row>
    <row r="52" spans="1:17" x14ac:dyDescent="0.3">
      <c r="A52" s="39" t="s">
        <v>249</v>
      </c>
      <c r="B52" s="39" t="s">
        <v>942</v>
      </c>
      <c r="C52" s="62" t="s">
        <v>363</v>
      </c>
      <c r="D52" s="62" t="str">
        <f>INDEX('R0. Region mapping'!$C$9:$C$24,MATCH($C52,'R0. Region mapping'!$A$9:$A$24,0))</f>
        <v>NAM</v>
      </c>
      <c r="E52" s="60">
        <v>73844.425973212317</v>
      </c>
      <c r="F52" s="60">
        <v>72863.401802335313</v>
      </c>
      <c r="G52" s="60">
        <v>70600.990389473707</v>
      </c>
      <c r="H52" s="60">
        <v>70015.525789428022</v>
      </c>
      <c r="I52" s="60">
        <v>68651.134278239027</v>
      </c>
      <c r="J52" s="60">
        <v>65051.004299660373</v>
      </c>
      <c r="K52" s="60">
        <v>57743.775382738182</v>
      </c>
      <c r="L52" s="60">
        <v>45968.598379120682</v>
      </c>
      <c r="M52" s="60">
        <v>35099.800086985779</v>
      </c>
      <c r="N52" s="60">
        <v>33414.12388274257</v>
      </c>
      <c r="O52" s="60">
        <v>24002.010343414102</v>
      </c>
      <c r="P52" s="60">
        <v>21717.164786768262</v>
      </c>
      <c r="Q52" s="58"/>
    </row>
    <row r="53" spans="1:17" x14ac:dyDescent="0.3">
      <c r="A53" s="39" t="s">
        <v>249</v>
      </c>
      <c r="B53" s="39" t="s">
        <v>942</v>
      </c>
      <c r="C53" s="62" t="s">
        <v>365</v>
      </c>
      <c r="D53" s="62" t="str">
        <f>INDEX('R0. Region mapping'!$C$9:$C$24,MATCH($C53,'R0. Region mapping'!$A$9:$A$24,0))</f>
        <v>EUR</v>
      </c>
      <c r="E53" s="60">
        <v>43164.811822347234</v>
      </c>
      <c r="F53" s="60">
        <v>47888.832978598184</v>
      </c>
      <c r="G53" s="60">
        <v>49172.182012889127</v>
      </c>
      <c r="H53" s="60">
        <v>47633.539503988628</v>
      </c>
      <c r="I53" s="60">
        <v>47322.235335036887</v>
      </c>
      <c r="J53" s="60">
        <v>46462.432258628796</v>
      </c>
      <c r="K53" s="60">
        <v>39692.738321917735</v>
      </c>
      <c r="L53" s="60">
        <v>29558.038900908457</v>
      </c>
      <c r="M53" s="60">
        <v>24046.842731852743</v>
      </c>
      <c r="N53" s="60">
        <v>22296.186600314282</v>
      </c>
      <c r="O53" s="60">
        <v>26730.936965461824</v>
      </c>
      <c r="P53" s="60">
        <v>21744.556891246859</v>
      </c>
      <c r="Q53" s="58"/>
    </row>
    <row r="54" spans="1:17" x14ac:dyDescent="0.3">
      <c r="A54" s="39" t="s">
        <v>251</v>
      </c>
      <c r="B54" s="39" t="s">
        <v>940</v>
      </c>
      <c r="C54" s="62" t="s">
        <v>258</v>
      </c>
      <c r="D54" s="62" t="str">
        <f>INDEX('R0. Region mapping'!$C$9:$C$24,MATCH($C54,'R0. Region mapping'!$A$9:$A$24,0))</f>
        <v>AFR</v>
      </c>
      <c r="E54" s="60">
        <v>3138.7348787096462</v>
      </c>
      <c r="F54" s="60">
        <v>3152.5397347667381</v>
      </c>
      <c r="G54" s="60">
        <v>3229.0659061582096</v>
      </c>
      <c r="H54" s="60">
        <v>3366.512139148781</v>
      </c>
      <c r="I54" s="60">
        <v>977.81711762317491</v>
      </c>
      <c r="J54" s="60">
        <v>1635.813939718335</v>
      </c>
      <c r="K54" s="60">
        <v>2874.5670671738594</v>
      </c>
      <c r="L54" s="60">
        <v>4736.3583887028926</v>
      </c>
      <c r="M54" s="60">
        <v>7862.2462103144126</v>
      </c>
      <c r="N54" s="60">
        <v>9053.1083947757579</v>
      </c>
      <c r="O54" s="60">
        <v>7637.3217399232562</v>
      </c>
      <c r="P54" s="60">
        <v>2044.3657524007056</v>
      </c>
      <c r="Q54" s="58"/>
    </row>
    <row r="55" spans="1:17" x14ac:dyDescent="0.3">
      <c r="A55" s="39" t="s">
        <v>251</v>
      </c>
      <c r="B55" s="39" t="s">
        <v>940</v>
      </c>
      <c r="C55" s="62" t="s">
        <v>261</v>
      </c>
      <c r="D55" s="62" t="str">
        <f>INDEX('R0. Region mapping'!$C$9:$C$24,MATCH($C55,'R0. Region mapping'!$A$9:$A$24,0))</f>
        <v>AUS</v>
      </c>
      <c r="E55" s="60">
        <v>1680.631484552651</v>
      </c>
      <c r="F55" s="60">
        <v>2746.822404297377</v>
      </c>
      <c r="G55" s="60">
        <v>2728.6527071762125</v>
      </c>
      <c r="H55" s="60">
        <v>1923.7264199928566</v>
      </c>
      <c r="I55" s="60">
        <v>119.37856978244865</v>
      </c>
      <c r="J55" s="60">
        <v>131.28587971075933</v>
      </c>
      <c r="K55" s="60">
        <v>196.6508060066395</v>
      </c>
      <c r="L55" s="60">
        <v>199.13996907164025</v>
      </c>
      <c r="M55" s="60">
        <v>203.67856543553222</v>
      </c>
      <c r="N55" s="60">
        <v>210.31104645266092</v>
      </c>
      <c r="O55" s="60">
        <v>220.31417385282725</v>
      </c>
      <c r="P55" s="60">
        <v>228.21851013062437</v>
      </c>
      <c r="Q55" s="58"/>
    </row>
    <row r="56" spans="1:17" x14ac:dyDescent="0.3">
      <c r="A56" s="39" t="s">
        <v>251</v>
      </c>
      <c r="B56" s="39" t="s">
        <v>940</v>
      </c>
      <c r="C56" s="62" t="s">
        <v>341</v>
      </c>
      <c r="D56" s="62" t="str">
        <f>INDEX('R0. Region mapping'!$C$9:$C$24,MATCH($C56,'R0. Region mapping'!$A$9:$A$24,0))</f>
        <v>NAM</v>
      </c>
      <c r="E56" s="60">
        <v>1130.4241505660368</v>
      </c>
      <c r="F56" s="60">
        <v>1320.4215854831</v>
      </c>
      <c r="G56" s="60">
        <v>1502.7978485494232</v>
      </c>
      <c r="H56" s="60">
        <v>1672.7923481681557</v>
      </c>
      <c r="I56" s="60">
        <v>98.875824240984926</v>
      </c>
      <c r="J56" s="60">
        <v>86.710433175830573</v>
      </c>
      <c r="K56" s="60">
        <v>98.147859599986049</v>
      </c>
      <c r="L56" s="60">
        <v>95.191663859972024</v>
      </c>
      <c r="M56" s="60">
        <v>134.73928592702237</v>
      </c>
      <c r="N56" s="60">
        <v>106.9536398262189</v>
      </c>
      <c r="O56" s="60">
        <v>113.31414053248817</v>
      </c>
      <c r="P56" s="60">
        <v>108.36300305357994</v>
      </c>
      <c r="Q56" s="58"/>
    </row>
    <row r="57" spans="1:17" x14ac:dyDescent="0.3">
      <c r="A57" s="39" t="s">
        <v>251</v>
      </c>
      <c r="B57" s="39" t="s">
        <v>940</v>
      </c>
      <c r="C57" s="62" t="s">
        <v>343</v>
      </c>
      <c r="D57" s="62" t="str">
        <f>INDEX('R0. Region mapping'!$C$9:$C$24,MATCH($C57,'R0. Region mapping'!$A$9:$A$24,0))</f>
        <v>ASI</v>
      </c>
      <c r="E57" s="60">
        <v>47393.984042714299</v>
      </c>
      <c r="F57" s="60">
        <v>60245.41811677644</v>
      </c>
      <c r="G57" s="60">
        <v>78975.112334560981</v>
      </c>
      <c r="H57" s="60">
        <v>76014.951397196361</v>
      </c>
      <c r="I57" s="60">
        <v>23508.124930285292</v>
      </c>
      <c r="J57" s="60">
        <v>23766.04967005294</v>
      </c>
      <c r="K57" s="60">
        <v>47049.298009216647</v>
      </c>
      <c r="L57" s="60">
        <v>47337.592585849743</v>
      </c>
      <c r="M57" s="60">
        <v>47655.671720777522</v>
      </c>
      <c r="N57" s="60">
        <v>33446.186820771218</v>
      </c>
      <c r="O57" s="60">
        <v>20043.50523365246</v>
      </c>
      <c r="P57" s="60">
        <v>9757.6400402982181</v>
      </c>
      <c r="Q57" s="58"/>
    </row>
    <row r="58" spans="1:17" x14ac:dyDescent="0.3">
      <c r="A58" s="39" t="s">
        <v>251</v>
      </c>
      <c r="B58" s="39" t="s">
        <v>940</v>
      </c>
      <c r="C58" s="62" t="s">
        <v>345</v>
      </c>
      <c r="D58" s="62" t="str">
        <f>INDEX('R0. Region mapping'!$C$9:$C$24,MATCH($C58,'R0. Region mapping'!$A$9:$A$24,0))</f>
        <v>LAM</v>
      </c>
      <c r="E58" s="60">
        <v>924.77840832506467</v>
      </c>
      <c r="F58" s="60">
        <v>699.67415383037178</v>
      </c>
      <c r="G58" s="60">
        <v>1175.9641077776002</v>
      </c>
      <c r="H58" s="60">
        <v>1518.0780439848415</v>
      </c>
      <c r="I58" s="60">
        <v>553.59184110117951</v>
      </c>
      <c r="J58" s="60">
        <v>774.37549161021968</v>
      </c>
      <c r="K58" s="60">
        <v>926.17109397897059</v>
      </c>
      <c r="L58" s="60">
        <v>781.15864713575934</v>
      </c>
      <c r="M58" s="60">
        <v>573.05837130133466</v>
      </c>
      <c r="N58" s="60">
        <v>620.96987503421394</v>
      </c>
      <c r="O58" s="60">
        <v>733.39744496616618</v>
      </c>
      <c r="P58" s="60">
        <v>778.23456335084711</v>
      </c>
      <c r="Q58" s="58"/>
    </row>
    <row r="59" spans="1:17" x14ac:dyDescent="0.3">
      <c r="A59" s="39" t="s">
        <v>251</v>
      </c>
      <c r="B59" s="39" t="s">
        <v>940</v>
      </c>
      <c r="C59" s="62" t="s">
        <v>347</v>
      </c>
      <c r="D59" s="62" t="str">
        <f>INDEX('R0. Region mapping'!$C$9:$C$24,MATCH($C59,'R0. Region mapping'!$A$9:$A$24,0))</f>
        <v>EUR</v>
      </c>
      <c r="E59" s="60">
        <v>4169.5471238034525</v>
      </c>
      <c r="F59" s="60">
        <v>4893.3335160962424</v>
      </c>
      <c r="G59" s="60">
        <v>5247.6667457485573</v>
      </c>
      <c r="H59" s="60">
        <v>5905.4205486327446</v>
      </c>
      <c r="I59" s="60">
        <v>121.81964259832267</v>
      </c>
      <c r="J59" s="60">
        <v>261.51979703700778</v>
      </c>
      <c r="K59" s="60">
        <v>265.67381047324653</v>
      </c>
      <c r="L59" s="60">
        <v>364.09445779425596</v>
      </c>
      <c r="M59" s="60">
        <v>519.33872962525913</v>
      </c>
      <c r="N59" s="60">
        <v>517.09240950590333</v>
      </c>
      <c r="O59" s="60">
        <v>434.94185321434855</v>
      </c>
      <c r="P59" s="60">
        <v>69.632811944734868</v>
      </c>
      <c r="Q59" s="58"/>
    </row>
    <row r="60" spans="1:17" x14ac:dyDescent="0.3">
      <c r="A60" s="39" t="s">
        <v>251</v>
      </c>
      <c r="B60" s="39" t="s">
        <v>940</v>
      </c>
      <c r="C60" s="62" t="s">
        <v>349</v>
      </c>
      <c r="D60" s="62" t="str">
        <f>INDEX('R0. Region mapping'!$C$9:$C$24,MATCH($C60,'R0. Region mapping'!$A$9:$A$24,0))</f>
        <v>ASI</v>
      </c>
      <c r="E60" s="60">
        <v>2335.3746252327337</v>
      </c>
      <c r="F60" s="60">
        <v>6321.3959769039739</v>
      </c>
      <c r="G60" s="60">
        <v>6242.7143991734565</v>
      </c>
      <c r="H60" s="60">
        <v>6060.3126209785796</v>
      </c>
      <c r="I60" s="60">
        <v>687.06917153926599</v>
      </c>
      <c r="J60" s="60">
        <v>729.63449597276201</v>
      </c>
      <c r="K60" s="60">
        <v>748.44272013593286</v>
      </c>
      <c r="L60" s="60">
        <v>807.17706628419614</v>
      </c>
      <c r="M60" s="60">
        <v>853.66514252142179</v>
      </c>
      <c r="N60" s="60">
        <v>869.23516892107909</v>
      </c>
      <c r="O60" s="60">
        <v>377.39417553137878</v>
      </c>
      <c r="P60" s="60">
        <v>369.68257115744257</v>
      </c>
      <c r="Q60" s="58"/>
    </row>
    <row r="61" spans="1:17" x14ac:dyDescent="0.3">
      <c r="A61" s="39" t="s">
        <v>251</v>
      </c>
      <c r="B61" s="39" t="s">
        <v>940</v>
      </c>
      <c r="C61" s="62" t="s">
        <v>351</v>
      </c>
      <c r="D61" s="62" t="str">
        <f>INDEX('R0. Region mapping'!$C$9:$C$24,MATCH($C61,'R0. Region mapping'!$A$9:$A$24,0))</f>
        <v>ASI</v>
      </c>
      <c r="E61" s="60">
        <v>8004.711453313339</v>
      </c>
      <c r="F61" s="60">
        <v>9484.0468608714018</v>
      </c>
      <c r="G61" s="60">
        <v>13366.428896116162</v>
      </c>
      <c r="H61" s="60">
        <v>17041.220705006195</v>
      </c>
      <c r="I61" s="60">
        <v>3734.2326382821116</v>
      </c>
      <c r="J61" s="60">
        <v>6217.3275964693121</v>
      </c>
      <c r="K61" s="60">
        <v>9843.5507795136036</v>
      </c>
      <c r="L61" s="60">
        <v>13416.275610025077</v>
      </c>
      <c r="M61" s="60">
        <v>15364.505499516799</v>
      </c>
      <c r="N61" s="60">
        <v>14799.16240534664</v>
      </c>
      <c r="O61" s="60">
        <v>14183.758574905934</v>
      </c>
      <c r="P61" s="60">
        <v>3210.4911085899566</v>
      </c>
      <c r="Q61" s="58"/>
    </row>
    <row r="62" spans="1:17" x14ac:dyDescent="0.3">
      <c r="A62" s="39" t="s">
        <v>251</v>
      </c>
      <c r="B62" s="39" t="s">
        <v>940</v>
      </c>
      <c r="C62" s="62" t="s">
        <v>353</v>
      </c>
      <c r="D62" s="62" t="str">
        <f>INDEX('R0. Region mapping'!$C$9:$C$24,MATCH($C62,'R0. Region mapping'!$A$9:$A$24,0))</f>
        <v>ASI</v>
      </c>
      <c r="E62" s="60">
        <v>4933.7654960000018</v>
      </c>
      <c r="F62" s="60">
        <v>5435.7174697952405</v>
      </c>
      <c r="G62" s="60">
        <v>6285.556813952966</v>
      </c>
      <c r="H62" s="60">
        <v>6340.4459921244679</v>
      </c>
      <c r="I62" s="60">
        <v>2072.547226328958</v>
      </c>
      <c r="J62" s="60">
        <v>1422.5410795371504</v>
      </c>
      <c r="K62" s="60">
        <v>1225.2168548487202</v>
      </c>
      <c r="L62" s="60">
        <v>1210.9632412014503</v>
      </c>
      <c r="M62" s="60">
        <v>1217.7482001594462</v>
      </c>
      <c r="N62" s="60">
        <v>1223.3829846614233</v>
      </c>
      <c r="O62" s="60">
        <v>978.64356599999985</v>
      </c>
      <c r="P62" s="60">
        <v>978.64356599999985</v>
      </c>
      <c r="Q62" s="58"/>
    </row>
    <row r="63" spans="1:17" x14ac:dyDescent="0.3">
      <c r="A63" s="39" t="s">
        <v>251</v>
      </c>
      <c r="B63" s="39" t="s">
        <v>940</v>
      </c>
      <c r="C63" s="62" t="s">
        <v>355</v>
      </c>
      <c r="D63" s="62" t="str">
        <f>INDEX('R0. Region mapping'!$C$9:$C$24,MATCH($C63,'R0. Region mapping'!$A$9:$A$24,0))</f>
        <v>AFR</v>
      </c>
      <c r="E63" s="60">
        <v>1306.2656445730674</v>
      </c>
      <c r="F63" s="60">
        <v>1285.946515642368</v>
      </c>
      <c r="G63" s="60">
        <v>1236.0345041679955</v>
      </c>
      <c r="H63" s="60">
        <v>1514.6569061703574</v>
      </c>
      <c r="I63" s="60">
        <v>164.81992202561955</v>
      </c>
      <c r="J63" s="60">
        <v>158.07416502819223</v>
      </c>
      <c r="K63" s="60">
        <v>128.4818710994717</v>
      </c>
      <c r="L63" s="60">
        <v>253.64394795520261</v>
      </c>
      <c r="M63" s="60">
        <v>269.46178892033663</v>
      </c>
      <c r="N63" s="60">
        <v>271.87942482284762</v>
      </c>
      <c r="O63" s="60">
        <v>148.47163381735274</v>
      </c>
      <c r="P63" s="60">
        <v>111.16142794694964</v>
      </c>
      <c r="Q63" s="58"/>
    </row>
    <row r="64" spans="1:17" x14ac:dyDescent="0.3">
      <c r="A64" s="39" t="s">
        <v>251</v>
      </c>
      <c r="B64" s="39" t="s">
        <v>940</v>
      </c>
      <c r="C64" s="62" t="s">
        <v>357</v>
      </c>
      <c r="D64" s="62" t="str">
        <f>INDEX('R0. Region mapping'!$C$9:$C$24,MATCH($C64,'R0. Region mapping'!$A$9:$A$24,0))</f>
        <v>LAM</v>
      </c>
      <c r="E64" s="60">
        <v>341.72661599999998</v>
      </c>
      <c r="F64" s="60">
        <v>352.40309611540397</v>
      </c>
      <c r="G64" s="60">
        <v>385.00281143668082</v>
      </c>
      <c r="H64" s="60">
        <v>445.35328988622757</v>
      </c>
      <c r="I64" s="60">
        <v>31.096135440426913</v>
      </c>
      <c r="J64" s="60">
        <v>26.353449789622861</v>
      </c>
      <c r="K64" s="60">
        <v>21.61871286749669</v>
      </c>
      <c r="L64" s="60">
        <v>21.650635493516091</v>
      </c>
      <c r="M64" s="60">
        <v>21.670777987478083</v>
      </c>
      <c r="N64" s="60">
        <v>21.678725931159789</v>
      </c>
      <c r="O64" s="60">
        <v>21.696570632899519</v>
      </c>
      <c r="P64" s="60">
        <v>21.436416000000001</v>
      </c>
      <c r="Q64" s="58"/>
    </row>
    <row r="65" spans="1:17" x14ac:dyDescent="0.3">
      <c r="A65" s="39" t="s">
        <v>251</v>
      </c>
      <c r="B65" s="39" t="s">
        <v>940</v>
      </c>
      <c r="C65" s="62" t="s">
        <v>359</v>
      </c>
      <c r="D65" s="62" t="str">
        <f>INDEX('R0. Region mapping'!$C$9:$C$24,MATCH($C65,'R0. Region mapping'!$A$9:$A$24,0))</f>
        <v>ASI</v>
      </c>
      <c r="E65" s="60">
        <v>4712.5440959759981</v>
      </c>
      <c r="F65" s="60">
        <v>2679.6786093655082</v>
      </c>
      <c r="G65" s="60">
        <v>5361.1616174886203</v>
      </c>
      <c r="H65" s="60">
        <v>4597.7950493216831</v>
      </c>
      <c r="I65" s="60">
        <v>924.43368696208768</v>
      </c>
      <c r="J65" s="60">
        <v>1175.3818680499685</v>
      </c>
      <c r="K65" s="60">
        <v>1430.7439462173888</v>
      </c>
      <c r="L65" s="60">
        <v>6390.2438392024169</v>
      </c>
      <c r="M65" s="60">
        <v>7314.0788525101716</v>
      </c>
      <c r="N65" s="60">
        <v>7562.5973200710851</v>
      </c>
      <c r="O65" s="60">
        <v>2979.2233918757838</v>
      </c>
      <c r="P65" s="60">
        <v>1658.9818753616248</v>
      </c>
      <c r="Q65" s="58"/>
    </row>
    <row r="66" spans="1:17" x14ac:dyDescent="0.3">
      <c r="A66" s="39" t="s">
        <v>251</v>
      </c>
      <c r="B66" s="39" t="s">
        <v>940</v>
      </c>
      <c r="C66" s="62" t="s">
        <v>361</v>
      </c>
      <c r="D66" s="62" t="str">
        <f>INDEX('R0. Region mapping'!$C$9:$C$24,MATCH($C66,'R0. Region mapping'!$A$9:$A$24,0))</f>
        <v>ASI</v>
      </c>
      <c r="E66" s="60">
        <v>1870.8483172951201</v>
      </c>
      <c r="F66" s="60">
        <v>2713.0810666461671</v>
      </c>
      <c r="G66" s="60">
        <v>3643.4430693019572</v>
      </c>
      <c r="H66" s="60">
        <v>718.89669643643742</v>
      </c>
      <c r="I66" s="60">
        <v>511.55315699942315</v>
      </c>
      <c r="J66" s="60">
        <v>411.1376727298512</v>
      </c>
      <c r="K66" s="60">
        <v>340.29331657156035</v>
      </c>
      <c r="L66" s="60">
        <v>433.84965689696401</v>
      </c>
      <c r="M66" s="60">
        <v>579.57177882091923</v>
      </c>
      <c r="N66" s="60">
        <v>582.51151505348821</v>
      </c>
      <c r="O66" s="60">
        <v>497.78607205344701</v>
      </c>
      <c r="P66" s="60">
        <v>288.5123880000001</v>
      </c>
      <c r="Q66" s="58"/>
    </row>
    <row r="67" spans="1:17" x14ac:dyDescent="0.3">
      <c r="A67" s="39" t="s">
        <v>251</v>
      </c>
      <c r="B67" s="39" t="s">
        <v>940</v>
      </c>
      <c r="C67" s="62" t="s">
        <v>363</v>
      </c>
      <c r="D67" s="62" t="str">
        <f>INDEX('R0. Region mapping'!$C$9:$C$24,MATCH($C67,'R0. Region mapping'!$A$9:$A$24,0))</f>
        <v>NAM</v>
      </c>
      <c r="E67" s="60">
        <v>20526.39247878702</v>
      </c>
      <c r="F67" s="60">
        <v>25049.645171839955</v>
      </c>
      <c r="G67" s="60">
        <v>29750.734662407467</v>
      </c>
      <c r="H67" s="60">
        <v>18843.432967643432</v>
      </c>
      <c r="I67" s="60">
        <v>625.70742067573121</v>
      </c>
      <c r="J67" s="60">
        <v>554.10021824306966</v>
      </c>
      <c r="K67" s="60">
        <v>1466.9279406036587</v>
      </c>
      <c r="L67" s="60">
        <v>1589.6428533551934</v>
      </c>
      <c r="M67" s="60">
        <v>1655.4836157170871</v>
      </c>
      <c r="N67" s="60">
        <v>639.8485773843513</v>
      </c>
      <c r="O67" s="60">
        <v>360.47354613476875</v>
      </c>
      <c r="P67" s="60">
        <v>337.4560800000001</v>
      </c>
      <c r="Q67" s="58"/>
    </row>
    <row r="68" spans="1:17" x14ac:dyDescent="0.3">
      <c r="A68" s="39" t="s">
        <v>251</v>
      </c>
      <c r="B68" s="39" t="s">
        <v>940</v>
      </c>
      <c r="C68" s="62" t="s">
        <v>365</v>
      </c>
      <c r="D68" s="62" t="str">
        <f>INDEX('R0. Region mapping'!$C$9:$C$24,MATCH($C68,'R0. Region mapping'!$A$9:$A$24,0))</f>
        <v>EUR</v>
      </c>
      <c r="E68" s="60">
        <v>7039.7240995845568</v>
      </c>
      <c r="F68" s="60">
        <v>7515.0419003540665</v>
      </c>
      <c r="G68" s="60">
        <v>8232.6253134768012</v>
      </c>
      <c r="H68" s="60">
        <v>2156.7850709725062</v>
      </c>
      <c r="I68" s="60">
        <v>173.1639920917911</v>
      </c>
      <c r="J68" s="60">
        <v>351.62333311342695</v>
      </c>
      <c r="K68" s="60">
        <v>1264.3104729706847</v>
      </c>
      <c r="L68" s="60">
        <v>1369.6145739257013</v>
      </c>
      <c r="M68" s="60">
        <v>1462.9035173996874</v>
      </c>
      <c r="N68" s="60">
        <v>568.98848566652873</v>
      </c>
      <c r="O68" s="60">
        <v>129.24131166848753</v>
      </c>
      <c r="P68" s="60">
        <v>126.38152346972203</v>
      </c>
      <c r="Q68" s="58"/>
    </row>
    <row r="69" spans="1:17" x14ac:dyDescent="0.3">
      <c r="A69" s="39" t="s">
        <v>251</v>
      </c>
      <c r="B69" s="39" t="s">
        <v>941</v>
      </c>
      <c r="C69" s="62" t="s">
        <v>258</v>
      </c>
      <c r="D69" s="62" t="str">
        <f>INDEX('R0. Region mapping'!$C$9:$C$24,MATCH($C69,'R0. Region mapping'!$A$9:$A$24,0))</f>
        <v>AFR</v>
      </c>
      <c r="E69" s="60">
        <v>4142.449078335856</v>
      </c>
      <c r="F69" s="60">
        <v>3471.3174630484705</v>
      </c>
      <c r="G69" s="60">
        <v>4104.4263719442688</v>
      </c>
      <c r="H69" s="60">
        <v>5590.0323199639843</v>
      </c>
      <c r="I69" s="60">
        <v>4708.9346701836766</v>
      </c>
      <c r="J69" s="60">
        <v>4256.6028940009674</v>
      </c>
      <c r="K69" s="60">
        <v>5245.0950783016842</v>
      </c>
      <c r="L69" s="60">
        <v>5299.8329972806832</v>
      </c>
      <c r="M69" s="60">
        <v>7591.794828274994</v>
      </c>
      <c r="N69" s="60">
        <v>9599.3481827819323</v>
      </c>
      <c r="O69" s="60">
        <v>10785.157701590215</v>
      </c>
      <c r="P69" s="60">
        <v>8219.9144868454459</v>
      </c>
      <c r="Q69" s="58"/>
    </row>
    <row r="70" spans="1:17" x14ac:dyDescent="0.3">
      <c r="A70" s="39" t="s">
        <v>251</v>
      </c>
      <c r="B70" s="39" t="s">
        <v>941</v>
      </c>
      <c r="C70" s="62" t="s">
        <v>261</v>
      </c>
      <c r="D70" s="62" t="str">
        <f>INDEX('R0. Region mapping'!$C$9:$C$24,MATCH($C70,'R0. Region mapping'!$A$9:$A$24,0))</f>
        <v>AUS</v>
      </c>
      <c r="E70" s="60">
        <v>2036.4777905099068</v>
      </c>
      <c r="F70" s="60">
        <v>721.94319251164461</v>
      </c>
      <c r="G70" s="60">
        <v>693.55351074943803</v>
      </c>
      <c r="H70" s="60">
        <v>718.63278223904229</v>
      </c>
      <c r="I70" s="60">
        <v>876.51896522471714</v>
      </c>
      <c r="J70" s="60">
        <v>939.16768391881033</v>
      </c>
      <c r="K70" s="60">
        <v>359.9692424689959</v>
      </c>
      <c r="L70" s="60">
        <v>242.34780663307498</v>
      </c>
      <c r="M70" s="60">
        <v>242.656952054595</v>
      </c>
      <c r="N70" s="60">
        <v>242.88119915372343</v>
      </c>
      <c r="O70" s="60">
        <v>227.80945891893339</v>
      </c>
      <c r="P70" s="60">
        <v>203.67469456700741</v>
      </c>
      <c r="Q70" s="58"/>
    </row>
    <row r="71" spans="1:17" x14ac:dyDescent="0.3">
      <c r="A71" s="39" t="s">
        <v>251</v>
      </c>
      <c r="B71" s="39" t="s">
        <v>941</v>
      </c>
      <c r="C71" s="62" t="s">
        <v>341</v>
      </c>
      <c r="D71" s="62" t="str">
        <f>INDEX('R0. Region mapping'!$C$9:$C$24,MATCH($C71,'R0. Region mapping'!$A$9:$A$24,0))</f>
        <v>NAM</v>
      </c>
      <c r="E71" s="60">
        <v>3137.7565641229435</v>
      </c>
      <c r="F71" s="60">
        <v>3116.1544410825436</v>
      </c>
      <c r="G71" s="60">
        <v>3081.5698968323618</v>
      </c>
      <c r="H71" s="60">
        <v>2590.5619001364284</v>
      </c>
      <c r="I71" s="60">
        <v>2543.3347986347444</v>
      </c>
      <c r="J71" s="60">
        <v>1883.5377131698929</v>
      </c>
      <c r="K71" s="60">
        <v>1160.1004404356702</v>
      </c>
      <c r="L71" s="60">
        <v>760.65090572501811</v>
      </c>
      <c r="M71" s="60">
        <v>773.07342832577024</v>
      </c>
      <c r="N71" s="60">
        <v>798.48411547508442</v>
      </c>
      <c r="O71" s="60">
        <v>781.35372636536943</v>
      </c>
      <c r="P71" s="60">
        <v>746.65230374923249</v>
      </c>
      <c r="Q71" s="58"/>
    </row>
    <row r="72" spans="1:17" x14ac:dyDescent="0.3">
      <c r="A72" s="39" t="s">
        <v>251</v>
      </c>
      <c r="B72" s="39" t="s">
        <v>941</v>
      </c>
      <c r="C72" s="62" t="s">
        <v>343</v>
      </c>
      <c r="D72" s="62" t="str">
        <f>INDEX('R0. Region mapping'!$C$9:$C$24,MATCH($C72,'R0. Region mapping'!$A$9:$A$24,0))</f>
        <v>ASI</v>
      </c>
      <c r="E72" s="60">
        <v>9288.4221062135421</v>
      </c>
      <c r="F72" s="60">
        <v>4445.3863796796195</v>
      </c>
      <c r="G72" s="60">
        <v>14331.36383921079</v>
      </c>
      <c r="H72" s="60">
        <v>38353.471857905293</v>
      </c>
      <c r="I72" s="60">
        <v>60137.426501489448</v>
      </c>
      <c r="J72" s="60">
        <v>57572.28353663595</v>
      </c>
      <c r="K72" s="60">
        <v>30254.125680704165</v>
      </c>
      <c r="L72" s="60">
        <v>21735.37590532676</v>
      </c>
      <c r="M72" s="60">
        <v>13080.982538185586</v>
      </c>
      <c r="N72" s="60">
        <v>9292.3085633936262</v>
      </c>
      <c r="O72" s="60">
        <v>7963.0037967552589</v>
      </c>
      <c r="P72" s="60">
        <v>2628.2981385402641</v>
      </c>
      <c r="Q72" s="58"/>
    </row>
    <row r="73" spans="1:17" x14ac:dyDescent="0.3">
      <c r="A73" s="39" t="s">
        <v>251</v>
      </c>
      <c r="B73" s="39" t="s">
        <v>941</v>
      </c>
      <c r="C73" s="62" t="s">
        <v>345</v>
      </c>
      <c r="D73" s="62" t="str">
        <f>INDEX('R0. Region mapping'!$C$9:$C$24,MATCH($C73,'R0. Region mapping'!$A$9:$A$24,0))</f>
        <v>LAM</v>
      </c>
      <c r="E73" s="60">
        <v>5946.3928734968304</v>
      </c>
      <c r="F73" s="60">
        <v>6657.0552354281135</v>
      </c>
      <c r="G73" s="60">
        <v>6897.3259640809274</v>
      </c>
      <c r="H73" s="60">
        <v>5873.0514135941903</v>
      </c>
      <c r="I73" s="60">
        <v>5063.8479356628286</v>
      </c>
      <c r="J73" s="60">
        <v>5997.6628918292126</v>
      </c>
      <c r="K73" s="60">
        <v>4511.7560808729559</v>
      </c>
      <c r="L73" s="60">
        <v>2456.2713636839449</v>
      </c>
      <c r="M73" s="60">
        <v>2292.8683191004884</v>
      </c>
      <c r="N73" s="60">
        <v>2241.3654014623371</v>
      </c>
      <c r="O73" s="60">
        <v>2227.8790632075647</v>
      </c>
      <c r="P73" s="60">
        <v>2095.0243101433307</v>
      </c>
      <c r="Q73" s="58"/>
    </row>
    <row r="74" spans="1:17" x14ac:dyDescent="0.3">
      <c r="A74" s="39" t="s">
        <v>251</v>
      </c>
      <c r="B74" s="39" t="s">
        <v>941</v>
      </c>
      <c r="C74" s="62" t="s">
        <v>347</v>
      </c>
      <c r="D74" s="62" t="str">
        <f>INDEX('R0. Region mapping'!$C$9:$C$24,MATCH($C74,'R0. Region mapping'!$A$9:$A$24,0))</f>
        <v>EUR</v>
      </c>
      <c r="E74" s="60">
        <v>1662.3388651385656</v>
      </c>
      <c r="F74" s="60">
        <v>2397.8255478173091</v>
      </c>
      <c r="G74" s="60">
        <v>2384.2927151837862</v>
      </c>
      <c r="H74" s="60">
        <v>2527.7818783857024</v>
      </c>
      <c r="I74" s="60">
        <v>2811.6419181500883</v>
      </c>
      <c r="J74" s="60">
        <v>2324.9126980378969</v>
      </c>
      <c r="K74" s="60">
        <v>1821.9788176778738</v>
      </c>
      <c r="L74" s="60">
        <v>1392.0505988068808</v>
      </c>
      <c r="M74" s="60">
        <v>1363.3505395824475</v>
      </c>
      <c r="N74" s="60">
        <v>926.69348416554169</v>
      </c>
      <c r="O74" s="60">
        <v>896.60603970350041</v>
      </c>
      <c r="P74" s="60">
        <v>864.01456513710582</v>
      </c>
      <c r="Q74" s="58"/>
    </row>
    <row r="75" spans="1:17" x14ac:dyDescent="0.3">
      <c r="A75" s="39" t="s">
        <v>251</v>
      </c>
      <c r="B75" s="39" t="s">
        <v>941</v>
      </c>
      <c r="C75" s="62" t="s">
        <v>349</v>
      </c>
      <c r="D75" s="62" t="str">
        <f>INDEX('R0. Region mapping'!$C$9:$C$24,MATCH($C75,'R0. Region mapping'!$A$9:$A$24,0))</f>
        <v>ASI</v>
      </c>
      <c r="E75" s="60">
        <v>20800.259579648045</v>
      </c>
      <c r="F75" s="60">
        <v>17252.114858351102</v>
      </c>
      <c r="G75" s="60">
        <v>17886.410053480347</v>
      </c>
      <c r="H75" s="60">
        <v>19134.308350167645</v>
      </c>
      <c r="I75" s="60">
        <v>17164.041006730211</v>
      </c>
      <c r="J75" s="60">
        <v>14765.511699509561</v>
      </c>
      <c r="K75" s="60">
        <v>12117.443720602834</v>
      </c>
      <c r="L75" s="60">
        <v>4159.9890952362821</v>
      </c>
      <c r="M75" s="60">
        <v>5865.903151176446</v>
      </c>
      <c r="N75" s="60">
        <v>5451.9688367818426</v>
      </c>
      <c r="O75" s="60">
        <v>5395.440026788815</v>
      </c>
      <c r="P75" s="60">
        <v>4882.7241921640116</v>
      </c>
      <c r="Q75" s="58"/>
    </row>
    <row r="76" spans="1:17" x14ac:dyDescent="0.3">
      <c r="A76" s="39" t="s">
        <v>251</v>
      </c>
      <c r="B76" s="39" t="s">
        <v>941</v>
      </c>
      <c r="C76" s="62" t="s">
        <v>351</v>
      </c>
      <c r="D76" s="62" t="str">
        <f>INDEX('R0. Region mapping'!$C$9:$C$24,MATCH($C76,'R0. Region mapping'!$A$9:$A$24,0))</f>
        <v>ASI</v>
      </c>
      <c r="E76" s="60">
        <v>3275.8882184391869</v>
      </c>
      <c r="F76" s="60">
        <v>1485.1200390682902</v>
      </c>
      <c r="G76" s="60">
        <v>2096.6613981378946</v>
      </c>
      <c r="H76" s="60">
        <v>3818.8298048971783</v>
      </c>
      <c r="I76" s="60">
        <v>11499.542494737907</v>
      </c>
      <c r="J76" s="60">
        <v>10551.437278191164</v>
      </c>
      <c r="K76" s="60">
        <v>11458.244458865951</v>
      </c>
      <c r="L76" s="60">
        <v>11718.471919759808</v>
      </c>
      <c r="M76" s="60">
        <v>14579.382814359024</v>
      </c>
      <c r="N76" s="60">
        <v>16197.710163310807</v>
      </c>
      <c r="O76" s="60">
        <v>15776.916098090693</v>
      </c>
      <c r="P76" s="60">
        <v>12558.853298821832</v>
      </c>
      <c r="Q76" s="58"/>
    </row>
    <row r="77" spans="1:17" x14ac:dyDescent="0.3">
      <c r="A77" s="39" t="s">
        <v>251</v>
      </c>
      <c r="B77" s="39" t="s">
        <v>941</v>
      </c>
      <c r="C77" s="62" t="s">
        <v>353</v>
      </c>
      <c r="D77" s="62" t="str">
        <f>INDEX('R0. Region mapping'!$C$9:$C$24,MATCH($C77,'R0. Region mapping'!$A$9:$A$24,0))</f>
        <v>ASI</v>
      </c>
      <c r="E77" s="60">
        <v>5847.5314792000045</v>
      </c>
      <c r="F77" s="60">
        <v>4197.7693563976927</v>
      </c>
      <c r="G77" s="60">
        <v>3880.3750774481045</v>
      </c>
      <c r="H77" s="60">
        <v>2557.25594089475</v>
      </c>
      <c r="I77" s="60">
        <v>2881.7742373322803</v>
      </c>
      <c r="J77" s="60">
        <v>3153.1041447632824</v>
      </c>
      <c r="K77" s="60">
        <v>2943.3719123576129</v>
      </c>
      <c r="L77" s="60">
        <v>2030.3919262552763</v>
      </c>
      <c r="M77" s="60">
        <v>1178.3617418709325</v>
      </c>
      <c r="N77" s="60">
        <v>715.07580314807819</v>
      </c>
      <c r="O77" s="60">
        <v>523.31336040307906</v>
      </c>
      <c r="P77" s="60">
        <v>423.44725458360796</v>
      </c>
      <c r="Q77" s="58"/>
    </row>
    <row r="78" spans="1:17" x14ac:dyDescent="0.3">
      <c r="A78" s="39" t="s">
        <v>251</v>
      </c>
      <c r="B78" s="39" t="s">
        <v>941</v>
      </c>
      <c r="C78" s="62" t="s">
        <v>355</v>
      </c>
      <c r="D78" s="62" t="str">
        <f>INDEX('R0. Region mapping'!$C$9:$C$24,MATCH($C78,'R0. Region mapping'!$A$9:$A$24,0))</f>
        <v>AFR</v>
      </c>
      <c r="E78" s="60">
        <v>10184.668828403665</v>
      </c>
      <c r="F78" s="60">
        <v>10387.542360018169</v>
      </c>
      <c r="G78" s="60">
        <v>11446.958927704944</v>
      </c>
      <c r="H78" s="60">
        <v>12883.429693893306</v>
      </c>
      <c r="I78" s="60">
        <v>14847.144058971262</v>
      </c>
      <c r="J78" s="60">
        <v>12444.753604202469</v>
      </c>
      <c r="K78" s="60">
        <v>14052.793533981299</v>
      </c>
      <c r="L78" s="60">
        <v>12215.509248712217</v>
      </c>
      <c r="M78" s="60">
        <v>14054.695070909975</v>
      </c>
      <c r="N78" s="60">
        <v>13655.484633516655</v>
      </c>
      <c r="O78" s="60">
        <v>14002.760337718604</v>
      </c>
      <c r="P78" s="60">
        <v>14601.129879460965</v>
      </c>
      <c r="Q78" s="58"/>
    </row>
    <row r="79" spans="1:17" x14ac:dyDescent="0.3">
      <c r="A79" s="39" t="s">
        <v>251</v>
      </c>
      <c r="B79" s="39" t="s">
        <v>941</v>
      </c>
      <c r="C79" s="62" t="s">
        <v>357</v>
      </c>
      <c r="D79" s="62" t="str">
        <f>INDEX('R0. Region mapping'!$C$9:$C$24,MATCH($C79,'R0. Region mapping'!$A$9:$A$24,0))</f>
        <v>LAM</v>
      </c>
      <c r="E79" s="60">
        <v>1823.2767073949533</v>
      </c>
      <c r="F79" s="60">
        <v>1628.2349217358335</v>
      </c>
      <c r="G79" s="60">
        <v>1496.9324617118793</v>
      </c>
      <c r="H79" s="60">
        <v>1053.079435557356</v>
      </c>
      <c r="I79" s="60">
        <v>1131.0217756632744</v>
      </c>
      <c r="J79" s="60">
        <v>1148.1128242090647</v>
      </c>
      <c r="K79" s="60">
        <v>710.18222805029609</v>
      </c>
      <c r="L79" s="60">
        <v>621.63124355527589</v>
      </c>
      <c r="M79" s="60">
        <v>659.48533025288668</v>
      </c>
      <c r="N79" s="60">
        <v>670.82311203541224</v>
      </c>
      <c r="O79" s="60">
        <v>712.52568642255221</v>
      </c>
      <c r="P79" s="60">
        <v>715.24046072306214</v>
      </c>
      <c r="Q79" s="58"/>
    </row>
    <row r="80" spans="1:17" x14ac:dyDescent="0.3">
      <c r="A80" s="39" t="s">
        <v>251</v>
      </c>
      <c r="B80" s="39" t="s">
        <v>941</v>
      </c>
      <c r="C80" s="62" t="s">
        <v>359</v>
      </c>
      <c r="D80" s="62" t="str">
        <f>INDEX('R0. Region mapping'!$C$9:$C$24,MATCH($C80,'R0. Region mapping'!$A$9:$A$24,0))</f>
        <v>ASI</v>
      </c>
      <c r="E80" s="60">
        <v>7068.0439701217056</v>
      </c>
      <c r="F80" s="60">
        <v>9163.7977363203536</v>
      </c>
      <c r="G80" s="60">
        <v>9851.7131883886395</v>
      </c>
      <c r="H80" s="60">
        <v>9089.8324922529318</v>
      </c>
      <c r="I80" s="60">
        <v>10268.57628782274</v>
      </c>
      <c r="J80" s="60">
        <v>12544.160325606774</v>
      </c>
      <c r="K80" s="60">
        <v>13740.452820113554</v>
      </c>
      <c r="L80" s="60">
        <v>8133.9100622011965</v>
      </c>
      <c r="M80" s="60">
        <v>7959.4335368441061</v>
      </c>
      <c r="N80" s="60">
        <v>8096.6972539309245</v>
      </c>
      <c r="O80" s="60">
        <v>11716.185024288265</v>
      </c>
      <c r="P80" s="60">
        <v>11721.984165743123</v>
      </c>
      <c r="Q80" s="58"/>
    </row>
    <row r="81" spans="1:17" x14ac:dyDescent="0.3">
      <c r="A81" s="39" t="s">
        <v>251</v>
      </c>
      <c r="B81" s="39" t="s">
        <v>941</v>
      </c>
      <c r="C81" s="62" t="s">
        <v>361</v>
      </c>
      <c r="D81" s="62" t="str">
        <f>INDEX('R0. Region mapping'!$C$9:$C$24,MATCH($C81,'R0. Region mapping'!$A$9:$A$24,0))</f>
        <v>ASI</v>
      </c>
      <c r="E81" s="60">
        <v>1820.1044455075962</v>
      </c>
      <c r="F81" s="60">
        <v>1415.1957652221884</v>
      </c>
      <c r="G81" s="60">
        <v>1184.554679320355</v>
      </c>
      <c r="H81" s="60">
        <v>3753.7321168351259</v>
      </c>
      <c r="I81" s="60">
        <v>2709.2324432552568</v>
      </c>
      <c r="J81" s="60">
        <v>2490.1394250037688</v>
      </c>
      <c r="K81" s="60">
        <v>2519.4345124486413</v>
      </c>
      <c r="L81" s="60">
        <v>2519.7640029196846</v>
      </c>
      <c r="M81" s="60">
        <v>2307.9662840917645</v>
      </c>
      <c r="N81" s="60">
        <v>2184.5805427173768</v>
      </c>
      <c r="O81" s="60">
        <v>2390.4241210552609</v>
      </c>
      <c r="P81" s="60">
        <v>2735.5117815558378</v>
      </c>
      <c r="Q81" s="58"/>
    </row>
    <row r="82" spans="1:17" x14ac:dyDescent="0.3">
      <c r="A82" s="39" t="s">
        <v>251</v>
      </c>
      <c r="B82" s="39" t="s">
        <v>941</v>
      </c>
      <c r="C82" s="62" t="s">
        <v>363</v>
      </c>
      <c r="D82" s="62" t="str">
        <f>INDEX('R0. Region mapping'!$C$9:$C$24,MATCH($C82,'R0. Region mapping'!$A$9:$A$24,0))</f>
        <v>NAM</v>
      </c>
      <c r="E82" s="60">
        <v>27421.483429952001</v>
      </c>
      <c r="F82" s="60">
        <v>20781.237287461783</v>
      </c>
      <c r="G82" s="60">
        <v>16669.218384332282</v>
      </c>
      <c r="H82" s="60">
        <v>23026.062997895006</v>
      </c>
      <c r="I82" s="60">
        <v>19319.012312613257</v>
      </c>
      <c r="J82" s="60">
        <v>16743.132452299487</v>
      </c>
      <c r="K82" s="60">
        <v>14399.324360222596</v>
      </c>
      <c r="L82" s="60">
        <v>12628.981471916508</v>
      </c>
      <c r="M82" s="60">
        <v>9400.3121896975481</v>
      </c>
      <c r="N82" s="60">
        <v>8032.4110019089176</v>
      </c>
      <c r="O82" s="60">
        <v>5607.1470401001461</v>
      </c>
      <c r="P82" s="60">
        <v>3026.9021968190782</v>
      </c>
      <c r="Q82" s="58"/>
    </row>
    <row r="83" spans="1:17" x14ac:dyDescent="0.3">
      <c r="A83" s="39" t="s">
        <v>251</v>
      </c>
      <c r="B83" s="39" t="s">
        <v>941</v>
      </c>
      <c r="C83" s="62" t="s">
        <v>365</v>
      </c>
      <c r="D83" s="62" t="str">
        <f>INDEX('R0. Region mapping'!$C$9:$C$24,MATCH($C83,'R0. Region mapping'!$A$9:$A$24,0))</f>
        <v>EUR</v>
      </c>
      <c r="E83" s="60">
        <v>21722.488769057411</v>
      </c>
      <c r="F83" s="60">
        <v>19866.447151507138</v>
      </c>
      <c r="G83" s="60">
        <v>21062.524568906549</v>
      </c>
      <c r="H83" s="60">
        <v>21167.810829105125</v>
      </c>
      <c r="I83" s="60">
        <v>13554.60470669146</v>
      </c>
      <c r="J83" s="60">
        <v>12285.685632230798</v>
      </c>
      <c r="K83" s="60">
        <v>11742.426316743755</v>
      </c>
      <c r="L83" s="60">
        <v>9570.0315423242064</v>
      </c>
      <c r="M83" s="60">
        <v>7093.3236380696771</v>
      </c>
      <c r="N83" s="60">
        <v>6868.1125548598866</v>
      </c>
      <c r="O83" s="60">
        <v>3757.6522179853455</v>
      </c>
      <c r="P83" s="60">
        <v>3202.7581861118824</v>
      </c>
      <c r="Q83" s="58"/>
    </row>
    <row r="84" spans="1:17" x14ac:dyDescent="0.3">
      <c r="A84" s="39" t="s">
        <v>251</v>
      </c>
      <c r="B84" s="39" t="s">
        <v>942</v>
      </c>
      <c r="C84" s="62" t="s">
        <v>258</v>
      </c>
      <c r="D84" s="62" t="str">
        <f>INDEX('R0. Region mapping'!$C$9:$C$24,MATCH($C84,'R0. Region mapping'!$A$9:$A$24,0))</f>
        <v>AFR</v>
      </c>
      <c r="E84" s="60">
        <v>6802.6995261939755</v>
      </c>
      <c r="F84" s="60">
        <v>8624.3323833346312</v>
      </c>
      <c r="G84" s="60">
        <v>8922.9428949927424</v>
      </c>
      <c r="H84" s="60">
        <v>13549.900616380528</v>
      </c>
      <c r="I84" s="60">
        <v>15776.870234145423</v>
      </c>
      <c r="J84" s="60">
        <v>16653.839551233315</v>
      </c>
      <c r="K84" s="60">
        <v>18165.042366507012</v>
      </c>
      <c r="L84" s="60">
        <v>20652.107538157372</v>
      </c>
      <c r="M84" s="60">
        <v>44214.242369350141</v>
      </c>
      <c r="N84" s="60">
        <v>59389.5905181575</v>
      </c>
      <c r="O84" s="60">
        <v>54907.729215203202</v>
      </c>
      <c r="P84" s="60">
        <v>54783.327166380404</v>
      </c>
      <c r="Q84" s="58"/>
    </row>
    <row r="85" spans="1:17" x14ac:dyDescent="0.3">
      <c r="A85" s="39" t="s">
        <v>251</v>
      </c>
      <c r="B85" s="39" t="s">
        <v>942</v>
      </c>
      <c r="C85" s="62" t="s">
        <v>261</v>
      </c>
      <c r="D85" s="62" t="str">
        <f>INDEX('R0. Region mapping'!$C$9:$C$24,MATCH($C85,'R0. Region mapping'!$A$9:$A$24,0))</f>
        <v>AUS</v>
      </c>
      <c r="E85" s="60">
        <v>2099.9681550078603</v>
      </c>
      <c r="F85" s="60">
        <v>2082.6510318475875</v>
      </c>
      <c r="G85" s="60">
        <v>2232.5683588786101</v>
      </c>
      <c r="H85" s="60">
        <v>2614.3225832757962</v>
      </c>
      <c r="I85" s="60">
        <v>3052.6113300440002</v>
      </c>
      <c r="J85" s="60">
        <v>2033.3553497365456</v>
      </c>
      <c r="K85" s="60">
        <v>2130.7953927393078</v>
      </c>
      <c r="L85" s="60">
        <v>4683.7345516769428</v>
      </c>
      <c r="M85" s="60">
        <v>3827.8975970512311</v>
      </c>
      <c r="N85" s="60">
        <v>3498.7771768507905</v>
      </c>
      <c r="O85" s="60">
        <v>3461.1222150701151</v>
      </c>
      <c r="P85" s="60">
        <v>3159.2859181276335</v>
      </c>
      <c r="Q85" s="58"/>
    </row>
    <row r="86" spans="1:17" x14ac:dyDescent="0.3">
      <c r="A86" s="39" t="s">
        <v>251</v>
      </c>
      <c r="B86" s="39" t="s">
        <v>942</v>
      </c>
      <c r="C86" s="62" t="s">
        <v>341</v>
      </c>
      <c r="D86" s="62" t="str">
        <f>INDEX('R0. Region mapping'!$C$9:$C$24,MATCH($C86,'R0. Region mapping'!$A$9:$A$24,0))</f>
        <v>NAM</v>
      </c>
      <c r="E86" s="60">
        <v>6198.073664213287</v>
      </c>
      <c r="F86" s="60">
        <v>6020.5527701595875</v>
      </c>
      <c r="G86" s="60">
        <v>5789.613383164804</v>
      </c>
      <c r="H86" s="60">
        <v>5726.6459371623296</v>
      </c>
      <c r="I86" s="60">
        <v>5083.0719960551642</v>
      </c>
      <c r="J86" s="60">
        <v>4813.7453281367116</v>
      </c>
      <c r="K86" s="60">
        <v>4772.307587739986</v>
      </c>
      <c r="L86" s="60">
        <v>5562.1583451102597</v>
      </c>
      <c r="M86" s="60">
        <v>1961.8824563860881</v>
      </c>
      <c r="N86" s="60">
        <v>1995.5316262461777</v>
      </c>
      <c r="O86" s="60">
        <v>1998.584804165461</v>
      </c>
      <c r="P86" s="60">
        <v>2027.511528091472</v>
      </c>
      <c r="Q86" s="58"/>
    </row>
    <row r="87" spans="1:17" x14ac:dyDescent="0.3">
      <c r="A87" s="39" t="s">
        <v>251</v>
      </c>
      <c r="B87" s="39" t="s">
        <v>942</v>
      </c>
      <c r="C87" s="62" t="s">
        <v>343</v>
      </c>
      <c r="D87" s="62" t="str">
        <f>INDEX('R0. Region mapping'!$C$9:$C$24,MATCH($C87,'R0. Region mapping'!$A$9:$A$24,0))</f>
        <v>ASI</v>
      </c>
      <c r="E87" s="60">
        <v>16348.297509157499</v>
      </c>
      <c r="F87" s="60">
        <v>16342.692782774675</v>
      </c>
      <c r="G87" s="60">
        <v>30721.331459625289</v>
      </c>
      <c r="H87" s="60">
        <v>51883.774372500411</v>
      </c>
      <c r="I87" s="60">
        <v>45757.28784160236</v>
      </c>
      <c r="J87" s="60">
        <v>34223.851838462557</v>
      </c>
      <c r="K87" s="60">
        <v>36667.120524087331</v>
      </c>
      <c r="L87" s="60">
        <v>36914.045128500329</v>
      </c>
      <c r="M87" s="60">
        <v>36272.22572651373</v>
      </c>
      <c r="N87" s="60">
        <v>32652.335676875642</v>
      </c>
      <c r="O87" s="60">
        <v>22102.01661407248</v>
      </c>
      <c r="P87" s="60">
        <v>21642.754466766692</v>
      </c>
      <c r="Q87" s="58"/>
    </row>
    <row r="88" spans="1:17" x14ac:dyDescent="0.3">
      <c r="A88" s="39" t="s">
        <v>251</v>
      </c>
      <c r="B88" s="39" t="s">
        <v>942</v>
      </c>
      <c r="C88" s="62" t="s">
        <v>345</v>
      </c>
      <c r="D88" s="62" t="str">
        <f>INDEX('R0. Region mapping'!$C$9:$C$24,MATCH($C88,'R0. Region mapping'!$A$9:$A$24,0))</f>
        <v>LAM</v>
      </c>
      <c r="E88" s="60">
        <v>10516.56142587915</v>
      </c>
      <c r="F88" s="60">
        <v>12206.790475619953</v>
      </c>
      <c r="G88" s="60">
        <v>11845.258510306629</v>
      </c>
      <c r="H88" s="60">
        <v>12190.627929855984</v>
      </c>
      <c r="I88" s="60">
        <v>14023.490774080828</v>
      </c>
      <c r="J88" s="60">
        <v>15794.438578834179</v>
      </c>
      <c r="K88" s="60">
        <v>15029.959325392914</v>
      </c>
      <c r="L88" s="60">
        <v>13075.020770295328</v>
      </c>
      <c r="M88" s="60">
        <v>13581.713215891177</v>
      </c>
      <c r="N88" s="60">
        <v>12304.367655833192</v>
      </c>
      <c r="O88" s="60">
        <v>13978.462511221778</v>
      </c>
      <c r="P88" s="60">
        <v>12575.318972782077</v>
      </c>
      <c r="Q88" s="58"/>
    </row>
    <row r="89" spans="1:17" x14ac:dyDescent="0.3">
      <c r="A89" s="39" t="s">
        <v>251</v>
      </c>
      <c r="B89" s="39" t="s">
        <v>942</v>
      </c>
      <c r="C89" s="60" t="s">
        <v>347</v>
      </c>
      <c r="D89" s="62" t="str">
        <f>INDEX('R0. Region mapping'!$C$9:$C$24,MATCH($C89,'R0. Region mapping'!$A$9:$A$24,0))</f>
        <v>EUR</v>
      </c>
      <c r="E89" s="60">
        <v>3567.164362492274</v>
      </c>
      <c r="F89" s="60">
        <v>5043.6746419140436</v>
      </c>
      <c r="G89" s="60">
        <v>5500.7921369022752</v>
      </c>
      <c r="H89" s="60">
        <v>5896.4519043133714</v>
      </c>
      <c r="I89" s="60">
        <v>5028.3755822768317</v>
      </c>
      <c r="J89" s="60">
        <v>5031.8220071056967</v>
      </c>
      <c r="K89" s="60">
        <v>4179.046027824761</v>
      </c>
      <c r="L89" s="60">
        <v>4028.9507197033381</v>
      </c>
      <c r="M89" s="60">
        <v>3847.948072479951</v>
      </c>
      <c r="N89" s="60">
        <v>3134.4533963427507</v>
      </c>
      <c r="O89" s="60">
        <v>2570.7705845783139</v>
      </c>
      <c r="P89" s="60">
        <v>2845.8709502783972</v>
      </c>
      <c r="Q89" s="58"/>
    </row>
    <row r="90" spans="1:17" x14ac:dyDescent="0.3">
      <c r="A90" s="39" t="s">
        <v>251</v>
      </c>
      <c r="B90" s="39" t="s">
        <v>942</v>
      </c>
      <c r="C90" s="60" t="s">
        <v>349</v>
      </c>
      <c r="D90" s="62" t="str">
        <f>INDEX('R0. Region mapping'!$C$9:$C$24,MATCH($C90,'R0. Region mapping'!$A$9:$A$24,0))</f>
        <v>ASI</v>
      </c>
      <c r="E90" s="60">
        <v>5752.2294871513377</v>
      </c>
      <c r="F90" s="60">
        <v>6764.8685577572851</v>
      </c>
      <c r="G90" s="60">
        <v>6648.9054532906966</v>
      </c>
      <c r="H90" s="60">
        <v>6847.4247449963086</v>
      </c>
      <c r="I90" s="60">
        <v>6654.7474947891278</v>
      </c>
      <c r="J90" s="60">
        <v>7500.8538693055116</v>
      </c>
      <c r="K90" s="60">
        <v>9286.6669398685281</v>
      </c>
      <c r="L90" s="60">
        <v>6550.9521213882217</v>
      </c>
      <c r="M90" s="60">
        <v>5906.3859546067024</v>
      </c>
      <c r="N90" s="60">
        <v>5740.8715216984592</v>
      </c>
      <c r="O90" s="60">
        <v>5596.7173289829661</v>
      </c>
      <c r="P90" s="60">
        <v>5306.9444662782162</v>
      </c>
      <c r="Q90" s="58"/>
    </row>
    <row r="91" spans="1:17" x14ac:dyDescent="0.3">
      <c r="A91" s="39" t="s">
        <v>251</v>
      </c>
      <c r="B91" s="39" t="s">
        <v>942</v>
      </c>
      <c r="C91" s="60" t="s">
        <v>351</v>
      </c>
      <c r="D91" s="62" t="str">
        <f>INDEX('R0. Region mapping'!$C$9:$C$24,MATCH($C91,'R0. Region mapping'!$A$9:$A$24,0))</f>
        <v>ASI</v>
      </c>
      <c r="E91" s="60">
        <v>8242.1306347021637</v>
      </c>
      <c r="F91" s="60">
        <v>8294.0335487743268</v>
      </c>
      <c r="G91" s="60">
        <v>10102.525487076739</v>
      </c>
      <c r="H91" s="60">
        <v>12082.894262979025</v>
      </c>
      <c r="I91" s="60">
        <v>14581.792929795907</v>
      </c>
      <c r="J91" s="60">
        <v>15535.182005184775</v>
      </c>
      <c r="K91" s="60">
        <v>15987.821444145782</v>
      </c>
      <c r="L91" s="60">
        <v>18175.154476501557</v>
      </c>
      <c r="M91" s="60">
        <v>20093.832568523187</v>
      </c>
      <c r="N91" s="60">
        <v>21487.437996146833</v>
      </c>
      <c r="O91" s="60">
        <v>21595.209755541207</v>
      </c>
      <c r="P91" s="60">
        <v>20567.170020790545</v>
      </c>
      <c r="Q91" s="58"/>
    </row>
    <row r="92" spans="1:17" x14ac:dyDescent="0.3">
      <c r="A92" s="39" t="s">
        <v>251</v>
      </c>
      <c r="B92" s="39" t="s">
        <v>942</v>
      </c>
      <c r="C92" s="60" t="s">
        <v>353</v>
      </c>
      <c r="D92" s="62" t="str">
        <f>INDEX('R0. Region mapping'!$C$9:$C$24,MATCH($C92,'R0. Region mapping'!$A$9:$A$24,0))</f>
        <v>ASI</v>
      </c>
      <c r="E92" s="60">
        <v>18400.206141839779</v>
      </c>
      <c r="F92" s="60">
        <v>18048.868632454458</v>
      </c>
      <c r="G92" s="60">
        <v>16413.908621064958</v>
      </c>
      <c r="H92" s="60">
        <v>15193.755518515572</v>
      </c>
      <c r="I92" s="60">
        <v>12586.857047559784</v>
      </c>
      <c r="J92" s="60">
        <v>9490.3642191017552</v>
      </c>
      <c r="K92" s="60">
        <v>8347.3097278871046</v>
      </c>
      <c r="L92" s="60">
        <v>7857.1328155795209</v>
      </c>
      <c r="M92" s="60">
        <v>6850.3567635660129</v>
      </c>
      <c r="N92" s="60">
        <v>5569.3192713342405</v>
      </c>
      <c r="O92" s="60">
        <v>5182.7442922478813</v>
      </c>
      <c r="P92" s="60">
        <v>3966.9622466341366</v>
      </c>
      <c r="Q92" s="58"/>
    </row>
    <row r="93" spans="1:17" x14ac:dyDescent="0.3">
      <c r="A93" s="39" t="s">
        <v>251</v>
      </c>
      <c r="B93" s="39" t="s">
        <v>942</v>
      </c>
      <c r="C93" s="60" t="s">
        <v>355</v>
      </c>
      <c r="D93" s="62" t="str">
        <f>INDEX('R0. Region mapping'!$C$9:$C$24,MATCH($C93,'R0. Region mapping'!$A$9:$A$24,0))</f>
        <v>AFR</v>
      </c>
      <c r="E93" s="60">
        <v>12226.072884753747</v>
      </c>
      <c r="F93" s="60">
        <v>12226.58437401612</v>
      </c>
      <c r="G93" s="60">
        <v>12979.252085581784</v>
      </c>
      <c r="H93" s="60">
        <v>13309.320690859768</v>
      </c>
      <c r="I93" s="60">
        <v>13803.462712643208</v>
      </c>
      <c r="J93" s="60">
        <v>12933.891481375786</v>
      </c>
      <c r="K93" s="60">
        <v>12840.517468048192</v>
      </c>
      <c r="L93" s="60">
        <v>11372.546581913486</v>
      </c>
      <c r="M93" s="60">
        <v>11523.838762050385</v>
      </c>
      <c r="N93" s="60">
        <v>11199.827874241069</v>
      </c>
      <c r="O93" s="60">
        <v>10522.102621362406</v>
      </c>
      <c r="P93" s="60">
        <v>9068.5238272252645</v>
      </c>
      <c r="Q93" s="58"/>
    </row>
    <row r="94" spans="1:17" x14ac:dyDescent="0.3">
      <c r="A94" s="39" t="s">
        <v>251</v>
      </c>
      <c r="B94" s="39" t="s">
        <v>942</v>
      </c>
      <c r="C94" s="60" t="s">
        <v>357</v>
      </c>
      <c r="D94" s="62" t="str">
        <f>INDEX('R0. Region mapping'!$C$9:$C$24,MATCH($C94,'R0. Region mapping'!$A$9:$A$24,0))</f>
        <v>LAM</v>
      </c>
      <c r="E94" s="60">
        <v>3728.3826292767385</v>
      </c>
      <c r="F94" s="60">
        <v>3504.8438667442288</v>
      </c>
      <c r="G94" s="60">
        <v>3233.4154672747577</v>
      </c>
      <c r="H94" s="60">
        <v>3182.2752513898695</v>
      </c>
      <c r="I94" s="60">
        <v>2533.2996956247925</v>
      </c>
      <c r="J94" s="60">
        <v>2615.0247089748773</v>
      </c>
      <c r="K94" s="60">
        <v>3623.5548474567427</v>
      </c>
      <c r="L94" s="60">
        <v>2311.0383062626129</v>
      </c>
      <c r="M94" s="60">
        <v>2388.6627322308395</v>
      </c>
      <c r="N94" s="60">
        <v>2198.3384952291121</v>
      </c>
      <c r="O94" s="60">
        <v>2609.6812582384991</v>
      </c>
      <c r="P94" s="60">
        <v>2667.5395229486535</v>
      </c>
      <c r="Q94" s="58"/>
    </row>
    <row r="95" spans="1:17" x14ac:dyDescent="0.3">
      <c r="A95" s="39" t="s">
        <v>251</v>
      </c>
      <c r="B95" s="39" t="s">
        <v>942</v>
      </c>
      <c r="C95" s="60" t="s">
        <v>359</v>
      </c>
      <c r="D95" s="62" t="str">
        <f>INDEX('R0. Region mapping'!$C$9:$C$24,MATCH($C95,'R0. Region mapping'!$A$9:$A$24,0))</f>
        <v>ASI</v>
      </c>
      <c r="E95" s="60">
        <v>17255.625412866993</v>
      </c>
      <c r="F95" s="60">
        <v>17904.760324384992</v>
      </c>
      <c r="G95" s="60">
        <v>21601.131159814664</v>
      </c>
      <c r="H95" s="60">
        <v>24592.752255333842</v>
      </c>
      <c r="I95" s="60">
        <v>25765.044936239676</v>
      </c>
      <c r="J95" s="60">
        <v>29132.512958432319</v>
      </c>
      <c r="K95" s="60">
        <v>33796.509385145364</v>
      </c>
      <c r="L95" s="60">
        <v>33447.48746861433</v>
      </c>
      <c r="M95" s="60">
        <v>35165.436678305436</v>
      </c>
      <c r="N95" s="60">
        <v>37418.388009343056</v>
      </c>
      <c r="O95" s="60">
        <v>35945.136676633942</v>
      </c>
      <c r="P95" s="60">
        <v>30966.854240069297</v>
      </c>
      <c r="Q95" s="58"/>
    </row>
    <row r="96" spans="1:17" x14ac:dyDescent="0.3">
      <c r="A96" s="39" t="s">
        <v>251</v>
      </c>
      <c r="B96" s="39" t="s">
        <v>942</v>
      </c>
      <c r="C96" s="60" t="s">
        <v>361</v>
      </c>
      <c r="D96" s="62" t="str">
        <f>INDEX('R0. Region mapping'!$C$9:$C$24,MATCH($C96,'R0. Region mapping'!$A$9:$A$24,0))</f>
        <v>ASI</v>
      </c>
      <c r="E96" s="60">
        <v>7001.4590352806308</v>
      </c>
      <c r="F96" s="60">
        <v>8484.625355625607</v>
      </c>
      <c r="G96" s="60">
        <v>9269.0547407739505</v>
      </c>
      <c r="H96" s="60">
        <v>8393.9970463612844</v>
      </c>
      <c r="I96" s="60">
        <v>8872.8829694660999</v>
      </c>
      <c r="J96" s="60">
        <v>8517.2484115026291</v>
      </c>
      <c r="K96" s="60">
        <v>7296.300373156304</v>
      </c>
      <c r="L96" s="60">
        <v>7578.8501383515968</v>
      </c>
      <c r="M96" s="60">
        <v>6565.5134009115245</v>
      </c>
      <c r="N96" s="60">
        <v>6275.2303625869163</v>
      </c>
      <c r="O96" s="60">
        <v>5591.6924191231565</v>
      </c>
      <c r="P96" s="60">
        <v>4232.9085097799625</v>
      </c>
      <c r="Q96" s="58"/>
    </row>
    <row r="97" spans="1:17" x14ac:dyDescent="0.3">
      <c r="A97" s="39" t="s">
        <v>251</v>
      </c>
      <c r="B97" s="39" t="s">
        <v>942</v>
      </c>
      <c r="C97" s="60" t="s">
        <v>363</v>
      </c>
      <c r="D97" s="62" t="str">
        <f>INDEX('R0. Region mapping'!$C$9:$C$24,MATCH($C97,'R0. Region mapping'!$A$9:$A$24,0))</f>
        <v>NAM</v>
      </c>
      <c r="E97" s="60">
        <v>73844.425973212317</v>
      </c>
      <c r="F97" s="60">
        <v>72863.401802335313</v>
      </c>
      <c r="G97" s="60">
        <v>70600.990389473707</v>
      </c>
      <c r="H97" s="60">
        <v>67075.441183825416</v>
      </c>
      <c r="I97" s="60">
        <v>52734.708781855908</v>
      </c>
      <c r="J97" s="60">
        <v>36697.778786485011</v>
      </c>
      <c r="K97" s="60">
        <v>41857.027626507625</v>
      </c>
      <c r="L97" s="60">
        <v>46776.166375423134</v>
      </c>
      <c r="M97" s="60">
        <v>26370.389340544167</v>
      </c>
      <c r="N97" s="60">
        <v>18355.022865361865</v>
      </c>
      <c r="O97" s="60">
        <v>16665.249742442567</v>
      </c>
      <c r="P97" s="60">
        <v>16491.833971699678</v>
      </c>
      <c r="Q97" s="58"/>
    </row>
    <row r="98" spans="1:17" x14ac:dyDescent="0.3">
      <c r="A98" s="39" t="s">
        <v>251</v>
      </c>
      <c r="B98" s="39" t="s">
        <v>942</v>
      </c>
      <c r="C98" s="60" t="s">
        <v>365</v>
      </c>
      <c r="D98" s="62" t="str">
        <f>INDEX('R0. Region mapping'!$C$9:$C$24,MATCH($C98,'R0. Region mapping'!$A$9:$A$24,0))</f>
        <v>EUR</v>
      </c>
      <c r="E98" s="60">
        <v>43164.821072746628</v>
      </c>
      <c r="F98" s="60">
        <v>47887.819639354449</v>
      </c>
      <c r="G98" s="60">
        <v>49172.182012889309</v>
      </c>
      <c r="H98" s="60">
        <v>46168.49195818264</v>
      </c>
      <c r="I98" s="60">
        <v>44467.793756514315</v>
      </c>
      <c r="J98" s="60">
        <v>42574.654430044786</v>
      </c>
      <c r="K98" s="60">
        <v>40029.88849421015</v>
      </c>
      <c r="L98" s="60">
        <v>25603.742099369902</v>
      </c>
      <c r="M98" s="60">
        <v>20211.071276978128</v>
      </c>
      <c r="N98" s="60">
        <v>14802.786576148801</v>
      </c>
      <c r="O98" s="60">
        <v>10997.826521983641</v>
      </c>
      <c r="P98" s="60">
        <v>11173.891087892607</v>
      </c>
      <c r="Q98" s="58"/>
    </row>
    <row r="99" spans="1:17" x14ac:dyDescent="0.3">
      <c r="A99" s="39" t="s">
        <v>252</v>
      </c>
      <c r="B99" s="39" t="s">
        <v>940</v>
      </c>
      <c r="C99" s="60" t="s">
        <v>258</v>
      </c>
      <c r="D99" s="62" t="str">
        <f>INDEX('R0. Region mapping'!$C$9:$C$24,MATCH($C99,'R0. Region mapping'!$A$9:$A$24,0))</f>
        <v>AFR</v>
      </c>
      <c r="E99" s="60">
        <v>3138.7348787096462</v>
      </c>
      <c r="F99" s="60">
        <v>3152.5397347667381</v>
      </c>
      <c r="G99" s="60">
        <v>3229.0659061582096</v>
      </c>
      <c r="H99" s="60">
        <v>3366.512139148781</v>
      </c>
      <c r="I99" s="60">
        <v>887.51535716198737</v>
      </c>
      <c r="J99" s="60">
        <v>1635.813939718337</v>
      </c>
      <c r="K99" s="60">
        <v>2982.1050958041837</v>
      </c>
      <c r="L99" s="60">
        <v>5250.8328276806233</v>
      </c>
      <c r="M99" s="60">
        <v>7988.0081414853212</v>
      </c>
      <c r="N99" s="60">
        <v>9385.7605461856565</v>
      </c>
      <c r="O99" s="60">
        <v>10721.478723513095</v>
      </c>
      <c r="P99" s="60">
        <v>11051.354215248797</v>
      </c>
      <c r="Q99" s="58"/>
    </row>
    <row r="100" spans="1:17" x14ac:dyDescent="0.3">
      <c r="A100" s="39" t="s">
        <v>252</v>
      </c>
      <c r="B100" s="39" t="s">
        <v>940</v>
      </c>
      <c r="C100" s="60" t="s">
        <v>261</v>
      </c>
      <c r="D100" s="62" t="str">
        <f>INDEX('R0. Region mapping'!$C$9:$C$24,MATCH($C100,'R0. Region mapping'!$A$9:$A$24,0))</f>
        <v>AUS</v>
      </c>
      <c r="E100" s="60">
        <v>1680.631484552651</v>
      </c>
      <c r="F100" s="60">
        <v>2746.822404297377</v>
      </c>
      <c r="G100" s="60">
        <v>2728.6527071762125</v>
      </c>
      <c r="H100" s="60">
        <v>1923.7264199928566</v>
      </c>
      <c r="I100" s="60">
        <v>127.80452318687929</v>
      </c>
      <c r="J100" s="60">
        <v>167.16930925749244</v>
      </c>
      <c r="K100" s="60">
        <v>194.32966213332921</v>
      </c>
      <c r="L100" s="60">
        <v>193.79987712683652</v>
      </c>
      <c r="M100" s="60">
        <v>202.25418332057512</v>
      </c>
      <c r="N100" s="60">
        <v>210.37113911074832</v>
      </c>
      <c r="O100" s="60">
        <v>217.33334631878608</v>
      </c>
      <c r="P100" s="60">
        <v>227.78034113067139</v>
      </c>
      <c r="Q100" s="58"/>
    </row>
    <row r="101" spans="1:17" x14ac:dyDescent="0.3">
      <c r="A101" s="39" t="s">
        <v>252</v>
      </c>
      <c r="B101" s="39" t="s">
        <v>940</v>
      </c>
      <c r="C101" s="60" t="s">
        <v>341</v>
      </c>
      <c r="D101" s="62" t="str">
        <f>INDEX('R0. Region mapping'!$C$9:$C$24,MATCH($C101,'R0. Region mapping'!$A$9:$A$24,0))</f>
        <v>NAM</v>
      </c>
      <c r="E101" s="60">
        <v>1130.4241505660368</v>
      </c>
      <c r="F101" s="60">
        <v>1320.4215854831</v>
      </c>
      <c r="G101" s="60">
        <v>1502.7978485494232</v>
      </c>
      <c r="H101" s="60">
        <v>1672.7923481681557</v>
      </c>
      <c r="I101" s="60">
        <v>99.376779656989186</v>
      </c>
      <c r="J101" s="60">
        <v>86.540835938133455</v>
      </c>
      <c r="K101" s="60">
        <v>119.4308395923606</v>
      </c>
      <c r="L101" s="60">
        <v>122.05854614386669</v>
      </c>
      <c r="M101" s="60">
        <v>129.76467141490897</v>
      </c>
      <c r="N101" s="60">
        <v>130.25865989513727</v>
      </c>
      <c r="O101" s="60">
        <v>146.32287691122107</v>
      </c>
      <c r="P101" s="60">
        <v>218.06605974943466</v>
      </c>
      <c r="Q101" s="58"/>
    </row>
    <row r="102" spans="1:17" x14ac:dyDescent="0.3">
      <c r="A102" s="39" t="s">
        <v>252</v>
      </c>
      <c r="B102" s="39" t="s">
        <v>940</v>
      </c>
      <c r="C102" s="39" t="s">
        <v>343</v>
      </c>
      <c r="D102" s="62" t="str">
        <f>INDEX('R0. Region mapping'!$C$9:$C$24,MATCH($C102,'R0. Region mapping'!$A$9:$A$24,0))</f>
        <v>ASI</v>
      </c>
      <c r="E102" s="60">
        <v>47393.984042714299</v>
      </c>
      <c r="F102" s="58">
        <v>60245.41811677644</v>
      </c>
      <c r="G102" s="58">
        <v>78975.112334560981</v>
      </c>
      <c r="H102" s="58">
        <v>76014.951397196361</v>
      </c>
      <c r="I102" s="58">
        <v>45619.321464975423</v>
      </c>
      <c r="J102" s="58">
        <v>28379.652703044041</v>
      </c>
      <c r="K102" s="58">
        <v>49680.726996724836</v>
      </c>
      <c r="L102" s="58">
        <v>56182.113296315903</v>
      </c>
      <c r="M102" s="58">
        <v>52151.629796142217</v>
      </c>
      <c r="N102" s="58">
        <v>42930.29941756554</v>
      </c>
      <c r="O102" s="58">
        <v>55564.75331580473</v>
      </c>
      <c r="P102" s="58">
        <v>18520.684519286759</v>
      </c>
      <c r="Q102" s="58"/>
    </row>
    <row r="103" spans="1:17" x14ac:dyDescent="0.3">
      <c r="A103" s="39" t="s">
        <v>252</v>
      </c>
      <c r="B103" s="39" t="s">
        <v>940</v>
      </c>
      <c r="C103" s="39" t="s">
        <v>345</v>
      </c>
      <c r="D103" s="62" t="str">
        <f>INDEX('R0. Region mapping'!$C$9:$C$24,MATCH($C103,'R0. Region mapping'!$A$9:$A$24,0))</f>
        <v>LAM</v>
      </c>
      <c r="E103" s="60">
        <v>924.77840832506467</v>
      </c>
      <c r="F103" s="58">
        <v>699.67415383037178</v>
      </c>
      <c r="G103" s="58">
        <v>1175.9641077776002</v>
      </c>
      <c r="H103" s="58">
        <v>1518.0780439848415</v>
      </c>
      <c r="I103" s="58">
        <v>496.17586615161525</v>
      </c>
      <c r="J103" s="58">
        <v>774.3754916102198</v>
      </c>
      <c r="K103" s="58">
        <v>926.17109397896888</v>
      </c>
      <c r="L103" s="58">
        <v>1083.3398250464411</v>
      </c>
      <c r="M103" s="58">
        <v>223.0756515594876</v>
      </c>
      <c r="N103" s="58">
        <v>1003.2979111158729</v>
      </c>
      <c r="O103" s="58">
        <v>1367.6291129979065</v>
      </c>
      <c r="P103" s="58">
        <v>1365.9211082767758</v>
      </c>
      <c r="Q103" s="58"/>
    </row>
    <row r="104" spans="1:17" x14ac:dyDescent="0.3">
      <c r="A104" s="39" t="s">
        <v>252</v>
      </c>
      <c r="B104" s="39" t="s">
        <v>940</v>
      </c>
      <c r="C104" s="39" t="s">
        <v>347</v>
      </c>
      <c r="D104" s="62" t="str">
        <f>INDEX('R0. Region mapping'!$C$9:$C$24,MATCH($C104,'R0. Region mapping'!$A$9:$A$24,0))</f>
        <v>EUR</v>
      </c>
      <c r="E104" s="60">
        <v>4169.5471238034525</v>
      </c>
      <c r="F104" s="58">
        <v>4893.3335160962424</v>
      </c>
      <c r="G104" s="58">
        <v>5247.6667457485573</v>
      </c>
      <c r="H104" s="58">
        <v>5905.4205486327446</v>
      </c>
      <c r="I104" s="58">
        <v>280.01382017197494</v>
      </c>
      <c r="J104" s="58">
        <v>357.1356264087168</v>
      </c>
      <c r="K104" s="58">
        <v>280.61579013085941</v>
      </c>
      <c r="L104" s="58">
        <v>378.31245895186174</v>
      </c>
      <c r="M104" s="58">
        <v>551.1677327676</v>
      </c>
      <c r="N104" s="58">
        <v>561.25739096251698</v>
      </c>
      <c r="O104" s="58">
        <v>565.74727427239384</v>
      </c>
      <c r="P104" s="58">
        <v>546.77770239369647</v>
      </c>
      <c r="Q104" s="58"/>
    </row>
    <row r="105" spans="1:17" x14ac:dyDescent="0.3">
      <c r="A105" s="39" t="s">
        <v>252</v>
      </c>
      <c r="B105" s="39" t="s">
        <v>940</v>
      </c>
      <c r="C105" s="39" t="s">
        <v>349</v>
      </c>
      <c r="D105" s="62" t="str">
        <f>INDEX('R0. Region mapping'!$C$9:$C$24,MATCH($C105,'R0. Region mapping'!$A$9:$A$24,0))</f>
        <v>ASI</v>
      </c>
      <c r="E105" s="60">
        <v>2335.3746252327337</v>
      </c>
      <c r="F105" s="58">
        <v>6321.3959769039739</v>
      </c>
      <c r="G105" s="58">
        <v>6242.7143991734565</v>
      </c>
      <c r="H105" s="58">
        <v>6060.3126209785796</v>
      </c>
      <c r="I105" s="58">
        <v>1016.0931916985217</v>
      </c>
      <c r="J105" s="58">
        <v>925.49013390720086</v>
      </c>
      <c r="K105" s="58">
        <v>1079.4647789118362</v>
      </c>
      <c r="L105" s="58">
        <v>1818.8135914477573</v>
      </c>
      <c r="M105" s="58">
        <v>1935.4851381594065</v>
      </c>
      <c r="N105" s="58">
        <v>1959.4564022064865</v>
      </c>
      <c r="O105" s="58">
        <v>2340.4985074213364</v>
      </c>
      <c r="P105" s="58">
        <v>1962.2605665290657</v>
      </c>
      <c r="Q105" s="58"/>
    </row>
    <row r="106" spans="1:17" x14ac:dyDescent="0.3">
      <c r="A106" s="39" t="s">
        <v>252</v>
      </c>
      <c r="B106" s="39" t="s">
        <v>940</v>
      </c>
      <c r="C106" s="39" t="s">
        <v>351</v>
      </c>
      <c r="D106" s="62" t="str">
        <f>INDEX('R0. Region mapping'!$C$9:$C$24,MATCH($C106,'R0. Region mapping'!$A$9:$A$24,0))</f>
        <v>ASI</v>
      </c>
      <c r="E106" s="60">
        <v>8004.711453313339</v>
      </c>
      <c r="F106" s="58">
        <v>9484.0468608714018</v>
      </c>
      <c r="G106" s="58">
        <v>13366.428896116162</v>
      </c>
      <c r="H106" s="58">
        <v>17041.220705006195</v>
      </c>
      <c r="I106" s="58">
        <v>7244.2610738846852</v>
      </c>
      <c r="J106" s="58">
        <v>6215.7043611146646</v>
      </c>
      <c r="K106" s="58">
        <v>10060.523825260252</v>
      </c>
      <c r="L106" s="58">
        <v>13414.7658792163</v>
      </c>
      <c r="M106" s="58">
        <v>14904.291554035539</v>
      </c>
      <c r="N106" s="58">
        <v>16377.582934984941</v>
      </c>
      <c r="O106" s="58">
        <v>16745.485860577377</v>
      </c>
      <c r="P106" s="58">
        <v>17308.785808887191</v>
      </c>
      <c r="Q106" s="58"/>
    </row>
    <row r="107" spans="1:17" x14ac:dyDescent="0.3">
      <c r="A107" s="39" t="s">
        <v>252</v>
      </c>
      <c r="B107" s="39" t="s">
        <v>940</v>
      </c>
      <c r="C107" s="39" t="s">
        <v>353</v>
      </c>
      <c r="D107" s="62" t="str">
        <f>INDEX('R0. Region mapping'!$C$9:$C$24,MATCH($C107,'R0. Region mapping'!$A$9:$A$24,0))</f>
        <v>ASI</v>
      </c>
      <c r="E107" s="60">
        <v>4933.7654960000018</v>
      </c>
      <c r="F107" s="58">
        <v>5435.7174697952405</v>
      </c>
      <c r="G107" s="58">
        <v>6285.556813952966</v>
      </c>
      <c r="H107" s="58">
        <v>6340.4459921244679</v>
      </c>
      <c r="I107" s="58">
        <v>2756.6101300871378</v>
      </c>
      <c r="J107" s="58">
        <v>1418.8936193287768</v>
      </c>
      <c r="K107" s="58">
        <v>1003.1274727556305</v>
      </c>
      <c r="L107" s="58">
        <v>978.64356599999985</v>
      </c>
      <c r="M107" s="58">
        <v>978.64356599999985</v>
      </c>
      <c r="N107" s="58">
        <v>978.64356599999985</v>
      </c>
      <c r="O107" s="58">
        <v>978.64356599999985</v>
      </c>
      <c r="P107" s="58">
        <v>978.64356599999985</v>
      </c>
      <c r="Q107" s="58"/>
    </row>
    <row r="108" spans="1:17" x14ac:dyDescent="0.3">
      <c r="A108" s="39" t="s">
        <v>252</v>
      </c>
      <c r="B108" s="39" t="s">
        <v>940</v>
      </c>
      <c r="C108" s="39" t="s">
        <v>355</v>
      </c>
      <c r="D108" s="62" t="str">
        <f>INDEX('R0. Region mapping'!$C$9:$C$24,MATCH($C108,'R0. Region mapping'!$A$9:$A$24,0))</f>
        <v>AFR</v>
      </c>
      <c r="E108" s="60">
        <v>1306.2656445730674</v>
      </c>
      <c r="F108" s="58">
        <v>1285.946515642368</v>
      </c>
      <c r="G108" s="58">
        <v>1236.0345041679955</v>
      </c>
      <c r="H108" s="58">
        <v>1514.6569061703574</v>
      </c>
      <c r="I108" s="58">
        <v>189.26561137500065</v>
      </c>
      <c r="J108" s="58">
        <v>159.63981996582885</v>
      </c>
      <c r="K108" s="58">
        <v>128.4818710994717</v>
      </c>
      <c r="L108" s="58">
        <v>253.64394795520261</v>
      </c>
      <c r="M108" s="58">
        <v>269.46178892033663</v>
      </c>
      <c r="N108" s="58">
        <v>275.91419473717764</v>
      </c>
      <c r="O108" s="58">
        <v>152.40400533189836</v>
      </c>
      <c r="P108" s="58">
        <v>141.37905867810593</v>
      </c>
      <c r="Q108" s="58"/>
    </row>
    <row r="109" spans="1:17" x14ac:dyDescent="0.3">
      <c r="A109" s="39" t="s">
        <v>252</v>
      </c>
      <c r="B109" s="39" t="s">
        <v>940</v>
      </c>
      <c r="C109" s="39" t="s">
        <v>357</v>
      </c>
      <c r="D109" s="62" t="str">
        <f>INDEX('R0. Region mapping'!$C$9:$C$24,MATCH($C109,'R0. Region mapping'!$A$9:$A$24,0))</f>
        <v>LAM</v>
      </c>
      <c r="E109" s="60">
        <v>341.72661599999998</v>
      </c>
      <c r="F109" s="58">
        <v>352.40309611540397</v>
      </c>
      <c r="G109" s="58">
        <v>385.00281143668082</v>
      </c>
      <c r="H109" s="58">
        <v>445.35328988622757</v>
      </c>
      <c r="I109" s="58">
        <v>43.292838475564658</v>
      </c>
      <c r="J109" s="58">
        <v>26.200063999999998</v>
      </c>
      <c r="K109" s="58">
        <v>28.027963195200002</v>
      </c>
      <c r="L109" s="58">
        <v>28.027963195200002</v>
      </c>
      <c r="M109" s="58">
        <v>28.027963195200002</v>
      </c>
      <c r="N109" s="58">
        <v>21.436416000000001</v>
      </c>
      <c r="O109" s="58">
        <v>21.436416000000001</v>
      </c>
      <c r="P109" s="58">
        <v>21.436416000000001</v>
      </c>
      <c r="Q109" s="58"/>
    </row>
    <row r="110" spans="1:17" x14ac:dyDescent="0.3">
      <c r="A110" s="39" t="s">
        <v>252</v>
      </c>
      <c r="B110" s="39" t="s">
        <v>940</v>
      </c>
      <c r="C110" s="39" t="s">
        <v>359</v>
      </c>
      <c r="D110" s="62" t="str">
        <f>INDEX('R0. Region mapping'!$C$9:$C$24,MATCH($C110,'R0. Region mapping'!$A$9:$A$24,0))</f>
        <v>ASI</v>
      </c>
      <c r="E110" s="60">
        <v>4712.5440959759981</v>
      </c>
      <c r="F110" s="58">
        <v>2679.6786093655082</v>
      </c>
      <c r="G110" s="58">
        <v>5361.1616174886203</v>
      </c>
      <c r="H110" s="58">
        <v>4597.7950493216831</v>
      </c>
      <c r="I110" s="58">
        <v>1172.5812183587443</v>
      </c>
      <c r="J110" s="58">
        <v>1152.8719697194865</v>
      </c>
      <c r="K110" s="58">
        <v>1396.0380607322281</v>
      </c>
      <c r="L110" s="58">
        <v>6386.633404820429</v>
      </c>
      <c r="M110" s="58">
        <v>7310.0945902742606</v>
      </c>
      <c r="N110" s="58">
        <v>7866.7575584723018</v>
      </c>
      <c r="O110" s="58">
        <v>8564.5782171698993</v>
      </c>
      <c r="P110" s="58">
        <v>12744.218983595551</v>
      </c>
      <c r="Q110" s="58"/>
    </row>
    <row r="111" spans="1:17" x14ac:dyDescent="0.3">
      <c r="A111" s="39" t="s">
        <v>252</v>
      </c>
      <c r="B111" s="39" t="s">
        <v>940</v>
      </c>
      <c r="C111" s="39" t="s">
        <v>361</v>
      </c>
      <c r="D111" s="62" t="str">
        <f>INDEX('R0. Region mapping'!$C$9:$C$24,MATCH($C111,'R0. Region mapping'!$A$9:$A$24,0))</f>
        <v>ASI</v>
      </c>
      <c r="E111" s="60">
        <v>1870.8483172951201</v>
      </c>
      <c r="F111" s="58">
        <v>2713.0810666461671</v>
      </c>
      <c r="G111" s="58">
        <v>3643.4430693019572</v>
      </c>
      <c r="H111" s="58">
        <v>718.89669643643742</v>
      </c>
      <c r="I111" s="58">
        <v>1111.9891805775492</v>
      </c>
      <c r="J111" s="58">
        <v>431.28896645167657</v>
      </c>
      <c r="K111" s="58">
        <v>340.29331657156024</v>
      </c>
      <c r="L111" s="58">
        <v>344.01912166140607</v>
      </c>
      <c r="M111" s="58">
        <v>346.87659219522652</v>
      </c>
      <c r="N111" s="58">
        <v>346.90778081767041</v>
      </c>
      <c r="O111" s="58">
        <v>288.5123880000001</v>
      </c>
      <c r="P111" s="58">
        <v>288.5123880000001</v>
      </c>
      <c r="Q111" s="58"/>
    </row>
    <row r="112" spans="1:17" x14ac:dyDescent="0.3">
      <c r="A112" s="39" t="s">
        <v>252</v>
      </c>
      <c r="B112" s="39" t="s">
        <v>940</v>
      </c>
      <c r="C112" s="39" t="s">
        <v>363</v>
      </c>
      <c r="D112" s="62" t="str">
        <f>INDEX('R0. Region mapping'!$C$9:$C$24,MATCH($C112,'R0. Region mapping'!$A$9:$A$24,0))</f>
        <v>NAM</v>
      </c>
      <c r="E112" s="60">
        <v>20526.39247878702</v>
      </c>
      <c r="F112" s="58">
        <v>25049.645171839955</v>
      </c>
      <c r="G112" s="58">
        <v>29750.734662407467</v>
      </c>
      <c r="H112" s="58">
        <v>18843.432967643432</v>
      </c>
      <c r="I112" s="58">
        <v>2150.9790644344694</v>
      </c>
      <c r="J112" s="58">
        <v>572.62963908166068</v>
      </c>
      <c r="K112" s="58">
        <v>1502.3580271398223</v>
      </c>
      <c r="L112" s="58">
        <v>1640.716100431737</v>
      </c>
      <c r="M112" s="58">
        <v>1652.9495376132381</v>
      </c>
      <c r="N112" s="58">
        <v>1650.2446337386182</v>
      </c>
      <c r="O112" s="58">
        <v>1689.6589617958205</v>
      </c>
      <c r="P112" s="58">
        <v>337.4560800000001</v>
      </c>
      <c r="Q112" s="58"/>
    </row>
    <row r="113" spans="1:17" x14ac:dyDescent="0.3">
      <c r="A113" s="39" t="s">
        <v>252</v>
      </c>
      <c r="B113" s="39" t="s">
        <v>940</v>
      </c>
      <c r="C113" s="39" t="s">
        <v>365</v>
      </c>
      <c r="D113" s="62" t="str">
        <f>INDEX('R0. Region mapping'!$C$9:$C$24,MATCH($C113,'R0. Region mapping'!$A$9:$A$24,0))</f>
        <v>EUR</v>
      </c>
      <c r="E113" s="60">
        <v>7039.7240995845568</v>
      </c>
      <c r="F113" s="58">
        <v>7515.0419003540665</v>
      </c>
      <c r="G113" s="58">
        <v>8232.6253134768012</v>
      </c>
      <c r="H113" s="58">
        <v>2156.7850709725062</v>
      </c>
      <c r="I113" s="58">
        <v>717.83292825471449</v>
      </c>
      <c r="J113" s="58">
        <v>329.29220291366079</v>
      </c>
      <c r="K113" s="58">
        <v>1266.5493714409643</v>
      </c>
      <c r="L113" s="58">
        <v>1369.0338995622346</v>
      </c>
      <c r="M113" s="58">
        <v>1462.2942248693005</v>
      </c>
      <c r="N113" s="58">
        <v>1494.0781762456234</v>
      </c>
      <c r="O113" s="58">
        <v>1402.1163090714867</v>
      </c>
      <c r="P113" s="58">
        <v>126.38152346972215</v>
      </c>
      <c r="Q113" s="58"/>
    </row>
    <row r="114" spans="1:17" x14ac:dyDescent="0.3">
      <c r="A114" s="39" t="s">
        <v>252</v>
      </c>
      <c r="B114" s="39" t="s">
        <v>941</v>
      </c>
      <c r="C114" s="39" t="s">
        <v>258</v>
      </c>
      <c r="D114" s="62" t="str">
        <f>INDEX('R0. Region mapping'!$C$9:$C$24,MATCH($C114,'R0. Region mapping'!$A$9:$A$24,0))</f>
        <v>AFR</v>
      </c>
      <c r="E114" s="60">
        <v>4142.449078335856</v>
      </c>
      <c r="F114" s="58">
        <v>3471.3174630484705</v>
      </c>
      <c r="G114" s="58">
        <v>4104.4263719442688</v>
      </c>
      <c r="H114" s="58">
        <v>5590.0323199639843</v>
      </c>
      <c r="I114" s="58">
        <v>5873.7136188064105</v>
      </c>
      <c r="J114" s="58">
        <v>5303.1275073480101</v>
      </c>
      <c r="K114" s="58">
        <v>7203.0381558404606</v>
      </c>
      <c r="L114" s="58">
        <v>8028.9930535592957</v>
      </c>
      <c r="M114" s="58">
        <v>8053.308146572961</v>
      </c>
      <c r="N114" s="58">
        <v>8887.7513233896225</v>
      </c>
      <c r="O114" s="58">
        <v>11569.985810095684</v>
      </c>
      <c r="P114" s="58">
        <v>10264.54016487638</v>
      </c>
      <c r="Q114" s="58"/>
    </row>
    <row r="115" spans="1:17" x14ac:dyDescent="0.3">
      <c r="A115" s="39" t="s">
        <v>252</v>
      </c>
      <c r="B115" s="39" t="s">
        <v>941</v>
      </c>
      <c r="C115" s="39" t="s">
        <v>261</v>
      </c>
      <c r="D115" s="62" t="str">
        <f>INDEX('R0. Region mapping'!$C$9:$C$24,MATCH($C115,'R0. Region mapping'!$A$9:$A$24,0))</f>
        <v>AUS</v>
      </c>
      <c r="E115" s="60">
        <v>2036.4777905099068</v>
      </c>
      <c r="F115" s="58">
        <v>721.94319251164461</v>
      </c>
      <c r="G115" s="58">
        <v>693.55351074943803</v>
      </c>
      <c r="H115" s="58">
        <v>718.63278223904229</v>
      </c>
      <c r="I115" s="58">
        <v>845.20126136440672</v>
      </c>
      <c r="J115" s="58">
        <v>421.21111538138388</v>
      </c>
      <c r="K115" s="58">
        <v>272.26186187179377</v>
      </c>
      <c r="L115" s="58">
        <v>242.34780663307583</v>
      </c>
      <c r="M115" s="58">
        <v>249.06759451642105</v>
      </c>
      <c r="N115" s="58">
        <v>242.88119915372192</v>
      </c>
      <c r="O115" s="58">
        <v>227.80945891893327</v>
      </c>
      <c r="P115" s="58">
        <v>203.54852475268808</v>
      </c>
      <c r="Q115" s="58"/>
    </row>
    <row r="116" spans="1:17" x14ac:dyDescent="0.3">
      <c r="A116" s="39" t="s">
        <v>252</v>
      </c>
      <c r="B116" s="39" t="s">
        <v>941</v>
      </c>
      <c r="C116" s="39" t="s">
        <v>341</v>
      </c>
      <c r="D116" s="62" t="str">
        <f>INDEX('R0. Region mapping'!$C$9:$C$24,MATCH($C116,'R0. Region mapping'!$A$9:$A$24,0))</f>
        <v>NAM</v>
      </c>
      <c r="E116" s="60">
        <v>3137.7565641229435</v>
      </c>
      <c r="F116" s="58">
        <v>3116.1544410825436</v>
      </c>
      <c r="G116" s="58">
        <v>3081.5698968323618</v>
      </c>
      <c r="H116" s="58">
        <v>2590.5619001364284</v>
      </c>
      <c r="I116" s="58">
        <v>2596.3475786630434</v>
      </c>
      <c r="J116" s="58">
        <v>1909.5463465657788</v>
      </c>
      <c r="K116" s="58">
        <v>1136.8474165019195</v>
      </c>
      <c r="L116" s="58">
        <v>760.65090572501822</v>
      </c>
      <c r="M116" s="58">
        <v>773.04269043451495</v>
      </c>
      <c r="N116" s="58">
        <v>800.46643575794906</v>
      </c>
      <c r="O116" s="58">
        <v>781.35372636536954</v>
      </c>
      <c r="P116" s="58">
        <v>746.3985418066693</v>
      </c>
      <c r="Q116" s="58"/>
    </row>
    <row r="117" spans="1:17" x14ac:dyDescent="0.3">
      <c r="A117" s="39" t="s">
        <v>252</v>
      </c>
      <c r="B117" s="39" t="s">
        <v>941</v>
      </c>
      <c r="C117" s="39" t="s">
        <v>343</v>
      </c>
      <c r="D117" s="62" t="str">
        <f>INDEX('R0. Region mapping'!$C$9:$C$24,MATCH($C117,'R0. Region mapping'!$A$9:$A$24,0))</f>
        <v>ASI</v>
      </c>
      <c r="E117" s="60">
        <v>9288.4221062135421</v>
      </c>
      <c r="F117" s="58">
        <v>4445.3863796796195</v>
      </c>
      <c r="G117" s="58">
        <v>14331.36383921079</v>
      </c>
      <c r="H117" s="58">
        <v>38353.471857905293</v>
      </c>
      <c r="I117" s="58">
        <v>75784.495699579304</v>
      </c>
      <c r="J117" s="58">
        <v>87201.962115057264</v>
      </c>
      <c r="K117" s="58">
        <v>67933.4008410565</v>
      </c>
      <c r="L117" s="58">
        <v>63871.488673923421</v>
      </c>
      <c r="M117" s="58">
        <v>38053.4728990117</v>
      </c>
      <c r="N117" s="58">
        <v>31990.787601539527</v>
      </c>
      <c r="O117" s="58">
        <v>3152.9808165501722</v>
      </c>
      <c r="P117" s="58">
        <v>2192.8060927920669</v>
      </c>
      <c r="Q117" s="58"/>
    </row>
    <row r="118" spans="1:17" x14ac:dyDescent="0.3">
      <c r="A118" s="39" t="s">
        <v>252</v>
      </c>
      <c r="B118" s="39" t="s">
        <v>941</v>
      </c>
      <c r="C118" s="39" t="s">
        <v>345</v>
      </c>
      <c r="D118" s="62" t="str">
        <f>INDEX('R0. Region mapping'!$C$9:$C$24,MATCH($C118,'R0. Region mapping'!$A$9:$A$24,0))</f>
        <v>LAM</v>
      </c>
      <c r="E118" s="60">
        <v>5946.3928734968304</v>
      </c>
      <c r="F118" s="58">
        <v>6657.0552354281135</v>
      </c>
      <c r="G118" s="58">
        <v>6897.3259640809274</v>
      </c>
      <c r="H118" s="58">
        <v>5873.0514135941903</v>
      </c>
      <c r="I118" s="58">
        <v>5046.0659637710187</v>
      </c>
      <c r="J118" s="58">
        <v>5993.0716241469527</v>
      </c>
      <c r="K118" s="58">
        <v>3286.1722831342727</v>
      </c>
      <c r="L118" s="58">
        <v>2507.4328004691474</v>
      </c>
      <c r="M118" s="58">
        <v>2292.8683191004884</v>
      </c>
      <c r="N118" s="58">
        <v>2232.1035900205234</v>
      </c>
      <c r="O118" s="58">
        <v>2212.4473105354969</v>
      </c>
      <c r="P118" s="58">
        <v>2093.398072678493</v>
      </c>
      <c r="Q118" s="58"/>
    </row>
    <row r="119" spans="1:17" x14ac:dyDescent="0.3">
      <c r="A119" s="39" t="s">
        <v>252</v>
      </c>
      <c r="B119" s="39" t="s">
        <v>941</v>
      </c>
      <c r="C119" s="39" t="s">
        <v>347</v>
      </c>
      <c r="D119" s="62" t="str">
        <f>INDEX('R0. Region mapping'!$C$9:$C$24,MATCH($C119,'R0. Region mapping'!$A$9:$A$24,0))</f>
        <v>EUR</v>
      </c>
      <c r="E119" s="60">
        <v>1662.3388651385656</v>
      </c>
      <c r="F119" s="58">
        <v>2397.8255478173091</v>
      </c>
      <c r="G119" s="58">
        <v>2384.2927151837862</v>
      </c>
      <c r="H119" s="58">
        <v>2527.7818783857024</v>
      </c>
      <c r="I119" s="58">
        <v>3184.8892318921648</v>
      </c>
      <c r="J119" s="58">
        <v>2640.9026199711116</v>
      </c>
      <c r="K119" s="58">
        <v>2697.5362625676767</v>
      </c>
      <c r="L119" s="58">
        <v>2894.6140270286487</v>
      </c>
      <c r="M119" s="58">
        <v>2898.3611290441841</v>
      </c>
      <c r="N119" s="58">
        <v>3675.0311707500273</v>
      </c>
      <c r="O119" s="58">
        <v>3583.8913008930213</v>
      </c>
      <c r="P119" s="58">
        <v>2306.5615062641427</v>
      </c>
      <c r="Q119" s="58"/>
    </row>
    <row r="120" spans="1:17" x14ac:dyDescent="0.3">
      <c r="A120" s="39" t="s">
        <v>252</v>
      </c>
      <c r="B120" s="39" t="s">
        <v>941</v>
      </c>
      <c r="C120" s="39" t="s">
        <v>349</v>
      </c>
      <c r="D120" s="62" t="str">
        <f>INDEX('R0. Region mapping'!$C$9:$C$24,MATCH($C120,'R0. Region mapping'!$A$9:$A$24,0))</f>
        <v>ASI</v>
      </c>
      <c r="E120" s="60">
        <v>20800.259579648045</v>
      </c>
      <c r="F120" s="58">
        <v>17252.114858351102</v>
      </c>
      <c r="G120" s="58">
        <v>17886.410053480347</v>
      </c>
      <c r="H120" s="58">
        <v>19134.308350167645</v>
      </c>
      <c r="I120" s="58">
        <v>13814.618453751697</v>
      </c>
      <c r="J120" s="58">
        <v>9248.2770910443141</v>
      </c>
      <c r="K120" s="58">
        <v>8053.1121283363109</v>
      </c>
      <c r="L120" s="58">
        <v>6139.5939029419405</v>
      </c>
      <c r="M120" s="58">
        <v>5488.4074998363403</v>
      </c>
      <c r="N120" s="58">
        <v>5682.6729136829736</v>
      </c>
      <c r="O120" s="58">
        <v>5653.4301720435651</v>
      </c>
      <c r="P120" s="58">
        <v>5131.2515279995341</v>
      </c>
      <c r="Q120" s="58"/>
    </row>
    <row r="121" spans="1:17" x14ac:dyDescent="0.3">
      <c r="A121" s="39" t="s">
        <v>252</v>
      </c>
      <c r="B121" s="39" t="s">
        <v>941</v>
      </c>
      <c r="C121" s="39" t="s">
        <v>351</v>
      </c>
      <c r="D121" s="62" t="str">
        <f>INDEX('R0. Region mapping'!$C$9:$C$24,MATCH($C121,'R0. Region mapping'!$A$9:$A$24,0))</f>
        <v>ASI</v>
      </c>
      <c r="E121" s="60">
        <v>3275.8882184391869</v>
      </c>
      <c r="F121" s="58">
        <v>1485.1200390682902</v>
      </c>
      <c r="G121" s="58">
        <v>2096.6613981378946</v>
      </c>
      <c r="H121" s="58">
        <v>3818.8298048971783</v>
      </c>
      <c r="I121" s="58">
        <v>11221.507788328274</v>
      </c>
      <c r="J121" s="58">
        <v>18432.65842962874</v>
      </c>
      <c r="K121" s="58">
        <v>22287.593850113892</v>
      </c>
      <c r="L121" s="58">
        <v>22728.036814295891</v>
      </c>
      <c r="M121" s="58">
        <v>20149.517039923852</v>
      </c>
      <c r="N121" s="58">
        <v>33234.147789383511</v>
      </c>
      <c r="O121" s="58">
        <v>31998.573380670263</v>
      </c>
      <c r="P121" s="58">
        <v>12536.978342207905</v>
      </c>
      <c r="Q121" s="58"/>
    </row>
    <row r="122" spans="1:17" x14ac:dyDescent="0.3">
      <c r="A122" s="39" t="s">
        <v>252</v>
      </c>
      <c r="B122" s="39" t="s">
        <v>941</v>
      </c>
      <c r="C122" s="39" t="s">
        <v>353</v>
      </c>
      <c r="D122" s="62" t="str">
        <f>INDEX('R0. Region mapping'!$C$9:$C$24,MATCH($C122,'R0. Region mapping'!$A$9:$A$24,0))</f>
        <v>ASI</v>
      </c>
      <c r="E122" s="60">
        <v>5847.5314792000045</v>
      </c>
      <c r="F122" s="58">
        <v>4197.7693563976927</v>
      </c>
      <c r="G122" s="58">
        <v>3880.3750774481045</v>
      </c>
      <c r="H122" s="58">
        <v>2557.25594089475</v>
      </c>
      <c r="I122" s="58">
        <v>4793.3720809405368</v>
      </c>
      <c r="J122" s="58">
        <v>4338.2088080939739</v>
      </c>
      <c r="K122" s="58">
        <v>2777.439652542871</v>
      </c>
      <c r="L122" s="58">
        <v>1751.3751305695675</v>
      </c>
      <c r="M122" s="58">
        <v>1454.0243373904225</v>
      </c>
      <c r="N122" s="58">
        <v>786.47761297732598</v>
      </c>
      <c r="O122" s="58">
        <v>472.76448461229649</v>
      </c>
      <c r="P122" s="58">
        <v>432.56639017184852</v>
      </c>
      <c r="Q122" s="58"/>
    </row>
    <row r="123" spans="1:17" x14ac:dyDescent="0.3">
      <c r="A123" s="39" t="s">
        <v>252</v>
      </c>
      <c r="B123" s="39" t="s">
        <v>941</v>
      </c>
      <c r="C123" s="39" t="s">
        <v>355</v>
      </c>
      <c r="D123" s="62" t="str">
        <f>INDEX('R0. Region mapping'!$C$9:$C$24,MATCH($C123,'R0. Region mapping'!$A$9:$A$24,0))</f>
        <v>AFR</v>
      </c>
      <c r="E123" s="60">
        <v>10184.668828403665</v>
      </c>
      <c r="F123" s="58">
        <v>10387.542360018169</v>
      </c>
      <c r="G123" s="58">
        <v>11446.958927704944</v>
      </c>
      <c r="H123" s="58">
        <v>12883.429693893306</v>
      </c>
      <c r="I123" s="58">
        <v>15769.657931985581</v>
      </c>
      <c r="J123" s="58">
        <v>19004.680022240525</v>
      </c>
      <c r="K123" s="58">
        <v>22105.930773163538</v>
      </c>
      <c r="L123" s="58">
        <v>23647.05582032934</v>
      </c>
      <c r="M123" s="58">
        <v>21704.219369129041</v>
      </c>
      <c r="N123" s="58">
        <v>13687.000761511805</v>
      </c>
      <c r="O123" s="58">
        <v>13786.95191265943</v>
      </c>
      <c r="P123" s="58">
        <v>15123.947382340493</v>
      </c>
      <c r="Q123" s="58"/>
    </row>
    <row r="124" spans="1:17" x14ac:dyDescent="0.3">
      <c r="A124" s="39" t="s">
        <v>252</v>
      </c>
      <c r="B124" s="39" t="s">
        <v>941</v>
      </c>
      <c r="C124" s="39" t="s">
        <v>357</v>
      </c>
      <c r="D124" s="62" t="str">
        <f>INDEX('R0. Region mapping'!$C$9:$C$24,MATCH($C124,'R0. Region mapping'!$A$9:$A$24,0))</f>
        <v>LAM</v>
      </c>
      <c r="E124" s="60">
        <v>1823.2767073949533</v>
      </c>
      <c r="F124" s="58">
        <v>1628.2349217358335</v>
      </c>
      <c r="G124" s="58">
        <v>1496.9324617118793</v>
      </c>
      <c r="H124" s="58">
        <v>1053.079435557356</v>
      </c>
      <c r="I124" s="58">
        <v>1147.7830916764051</v>
      </c>
      <c r="J124" s="58">
        <v>872.54959277817125</v>
      </c>
      <c r="K124" s="58">
        <v>792.40979804507037</v>
      </c>
      <c r="L124" s="58">
        <v>661.89746557162528</v>
      </c>
      <c r="M124" s="58">
        <v>658.24678713355968</v>
      </c>
      <c r="N124" s="58">
        <v>670.8231120354194</v>
      </c>
      <c r="O124" s="58">
        <v>709.42914756692335</v>
      </c>
      <c r="P124" s="58">
        <v>715.01759904472578</v>
      </c>
      <c r="Q124" s="58"/>
    </row>
    <row r="125" spans="1:17" x14ac:dyDescent="0.3">
      <c r="A125" s="39" t="s">
        <v>252</v>
      </c>
      <c r="B125" s="39" t="s">
        <v>941</v>
      </c>
      <c r="C125" s="39" t="s">
        <v>359</v>
      </c>
      <c r="D125" s="62" t="str">
        <f>INDEX('R0. Region mapping'!$C$9:$C$24,MATCH($C125,'R0. Region mapping'!$A$9:$A$24,0))</f>
        <v>ASI</v>
      </c>
      <c r="E125" s="60">
        <v>7068.0439701217056</v>
      </c>
      <c r="F125" s="58">
        <v>9163.7977363203536</v>
      </c>
      <c r="G125" s="58">
        <v>9851.7131883886395</v>
      </c>
      <c r="H125" s="58">
        <v>9089.8324922529318</v>
      </c>
      <c r="I125" s="58">
        <v>16102.863940356354</v>
      </c>
      <c r="J125" s="58">
        <v>17949.046124668766</v>
      </c>
      <c r="K125" s="58">
        <v>19927.510616554464</v>
      </c>
      <c r="L125" s="58">
        <v>15438.823587680681</v>
      </c>
      <c r="M125" s="58">
        <v>8732.5780013789554</v>
      </c>
      <c r="N125" s="58">
        <v>13425.328127259534</v>
      </c>
      <c r="O125" s="58">
        <v>19283.153052974387</v>
      </c>
      <c r="P125" s="58">
        <v>29875.073501457868</v>
      </c>
      <c r="Q125" s="58"/>
    </row>
    <row r="126" spans="1:17" x14ac:dyDescent="0.3">
      <c r="A126" s="39" t="s">
        <v>252</v>
      </c>
      <c r="B126" s="39" t="s">
        <v>941</v>
      </c>
      <c r="C126" s="39" t="s">
        <v>361</v>
      </c>
      <c r="D126" s="62" t="str">
        <f>INDEX('R0. Region mapping'!$C$9:$C$24,MATCH($C126,'R0. Region mapping'!$A$9:$A$24,0))</f>
        <v>ASI</v>
      </c>
      <c r="E126" s="60">
        <v>1820.1044455075962</v>
      </c>
      <c r="F126" s="58">
        <v>1415.1957652221884</v>
      </c>
      <c r="G126" s="58">
        <v>1184.554679320355</v>
      </c>
      <c r="H126" s="58">
        <v>3753.7321168351259</v>
      </c>
      <c r="I126" s="58">
        <v>3889.5868710394648</v>
      </c>
      <c r="J126" s="58">
        <v>4282.3299422302835</v>
      </c>
      <c r="K126" s="58">
        <v>4528.9638323217769</v>
      </c>
      <c r="L126" s="58">
        <v>4185.8510028048458</v>
      </c>
      <c r="M126" s="58">
        <v>2032.1189850030253</v>
      </c>
      <c r="N126" s="58">
        <v>1603.2243268519951</v>
      </c>
      <c r="O126" s="58">
        <v>1664.6596437970845</v>
      </c>
      <c r="P126" s="58">
        <v>1691.0446940425722</v>
      </c>
      <c r="Q126" s="58"/>
    </row>
    <row r="127" spans="1:17" x14ac:dyDescent="0.3">
      <c r="A127" s="39" t="s">
        <v>252</v>
      </c>
      <c r="B127" s="39" t="s">
        <v>941</v>
      </c>
      <c r="C127" s="39" t="s">
        <v>363</v>
      </c>
      <c r="D127" s="62" t="str">
        <f>INDEX('R0. Region mapping'!$C$9:$C$24,MATCH($C127,'R0. Region mapping'!$A$9:$A$24,0))</f>
        <v>NAM</v>
      </c>
      <c r="E127" s="60">
        <v>27421.483429952001</v>
      </c>
      <c r="F127" s="58">
        <v>20781.237287461783</v>
      </c>
      <c r="G127" s="58">
        <v>16669.218384332282</v>
      </c>
      <c r="H127" s="58">
        <v>23026.062997895006</v>
      </c>
      <c r="I127" s="58">
        <v>28088.422639990782</v>
      </c>
      <c r="J127" s="58">
        <v>30080.73281841366</v>
      </c>
      <c r="K127" s="58">
        <v>27053.922033259747</v>
      </c>
      <c r="L127" s="58">
        <v>23513.854640806843</v>
      </c>
      <c r="M127" s="58">
        <v>18613.61903552432</v>
      </c>
      <c r="N127" s="58">
        <v>11425.745248675317</v>
      </c>
      <c r="O127" s="58">
        <v>5093.2531328392488</v>
      </c>
      <c r="P127" s="58">
        <v>2745.8130147207198</v>
      </c>
      <c r="Q127" s="58"/>
    </row>
    <row r="128" spans="1:17" x14ac:dyDescent="0.3">
      <c r="A128" s="39" t="s">
        <v>252</v>
      </c>
      <c r="B128" s="39" t="s">
        <v>941</v>
      </c>
      <c r="C128" s="39" t="s">
        <v>365</v>
      </c>
      <c r="D128" s="62" t="str">
        <f>INDEX('R0. Region mapping'!$C$9:$C$24,MATCH($C128,'R0. Region mapping'!$A$9:$A$24,0))</f>
        <v>EUR</v>
      </c>
      <c r="E128" s="60">
        <v>21722.488769057411</v>
      </c>
      <c r="F128" s="58">
        <v>19866.447151507138</v>
      </c>
      <c r="G128" s="58">
        <v>21062.524568906549</v>
      </c>
      <c r="H128" s="58">
        <v>21167.810829105125</v>
      </c>
      <c r="I128" s="58">
        <v>18637.961077565651</v>
      </c>
      <c r="J128" s="58">
        <v>16957.311476720439</v>
      </c>
      <c r="K128" s="58">
        <v>15971.955165260088</v>
      </c>
      <c r="L128" s="58">
        <v>15391.502776460238</v>
      </c>
      <c r="M128" s="58">
        <v>16452.39412218189</v>
      </c>
      <c r="N128" s="58">
        <v>6595.633215551552</v>
      </c>
      <c r="O128" s="58">
        <v>3498.8754316948703</v>
      </c>
      <c r="P128" s="58">
        <v>2813.6515508303414</v>
      </c>
      <c r="Q128" s="58"/>
    </row>
    <row r="129" spans="1:17" x14ac:dyDescent="0.3">
      <c r="A129" s="39" t="s">
        <v>252</v>
      </c>
      <c r="B129" s="39" t="s">
        <v>942</v>
      </c>
      <c r="C129" s="39" t="s">
        <v>258</v>
      </c>
      <c r="D129" s="62" t="str">
        <f>INDEX('R0. Region mapping'!$C$9:$C$24,MATCH($C129,'R0. Region mapping'!$A$9:$A$24,0))</f>
        <v>AFR</v>
      </c>
      <c r="E129" s="60">
        <v>6802.6995261939755</v>
      </c>
      <c r="F129" s="58">
        <v>8624.3323833346312</v>
      </c>
      <c r="G129" s="58">
        <v>8922.9428949927424</v>
      </c>
      <c r="H129" s="58">
        <v>13549.900616380528</v>
      </c>
      <c r="I129" s="58">
        <v>15397.640544378728</v>
      </c>
      <c r="J129" s="58">
        <v>18717.100590890364</v>
      </c>
      <c r="K129" s="58">
        <v>19874.762764766318</v>
      </c>
      <c r="L129" s="58">
        <v>20060.257815884081</v>
      </c>
      <c r="M129" s="58">
        <v>46786.47837258166</v>
      </c>
      <c r="N129" s="58">
        <v>55116.362728418768</v>
      </c>
      <c r="O129" s="58">
        <v>53863.860339353392</v>
      </c>
      <c r="P129" s="58">
        <v>53176.983156842689</v>
      </c>
      <c r="Q129" s="58"/>
    </row>
    <row r="130" spans="1:17" x14ac:dyDescent="0.3">
      <c r="A130" s="39" t="s">
        <v>252</v>
      </c>
      <c r="B130" s="39" t="s">
        <v>942</v>
      </c>
      <c r="C130" s="39" t="s">
        <v>261</v>
      </c>
      <c r="D130" s="62" t="str">
        <f>INDEX('R0. Region mapping'!$C$9:$C$24,MATCH($C130,'R0. Region mapping'!$A$9:$A$24,0))</f>
        <v>AUS</v>
      </c>
      <c r="E130" s="60">
        <v>2099.9681550078603</v>
      </c>
      <c r="F130" s="58">
        <v>2082.6510318475875</v>
      </c>
      <c r="G130" s="58">
        <v>2232.5683588786101</v>
      </c>
      <c r="H130" s="58">
        <v>2614.3225832757962</v>
      </c>
      <c r="I130" s="58">
        <v>2817.5877823412957</v>
      </c>
      <c r="J130" s="58">
        <v>2053.5789433696918</v>
      </c>
      <c r="K130" s="58">
        <v>2208.3162806204632</v>
      </c>
      <c r="L130" s="58">
        <v>4686.5463412155023</v>
      </c>
      <c r="M130" s="58">
        <v>3761.3224689475151</v>
      </c>
      <c r="N130" s="58">
        <v>3734.8620040068563</v>
      </c>
      <c r="O130" s="58">
        <v>4023.7068612750782</v>
      </c>
      <c r="P130" s="58">
        <v>3718.0583914944345</v>
      </c>
      <c r="Q130" s="58"/>
    </row>
    <row r="131" spans="1:17" x14ac:dyDescent="0.3">
      <c r="A131" s="39" t="s">
        <v>252</v>
      </c>
      <c r="B131" s="39" t="s">
        <v>942</v>
      </c>
      <c r="C131" s="39" t="s">
        <v>341</v>
      </c>
      <c r="D131" s="62" t="str">
        <f>INDEX('R0. Region mapping'!$C$9:$C$24,MATCH($C131,'R0. Region mapping'!$A$9:$A$24,0))</f>
        <v>NAM</v>
      </c>
      <c r="E131" s="60">
        <v>6198.073664213287</v>
      </c>
      <c r="F131" s="58">
        <v>6020.5527701595875</v>
      </c>
      <c r="G131" s="58">
        <v>5789.613383164804</v>
      </c>
      <c r="H131" s="58">
        <v>5726.6459371623296</v>
      </c>
      <c r="I131" s="58">
        <v>5259.3654099230607</v>
      </c>
      <c r="J131" s="58">
        <v>4841.113909972697</v>
      </c>
      <c r="K131" s="58">
        <v>4620.4953874633584</v>
      </c>
      <c r="L131" s="58">
        <v>4677.838317375219</v>
      </c>
      <c r="M131" s="58">
        <v>1991.491627112242</v>
      </c>
      <c r="N131" s="58">
        <v>2118.0951590522891</v>
      </c>
      <c r="O131" s="58">
        <v>1999.1900136596664</v>
      </c>
      <c r="P131" s="58">
        <v>2029.5105297574826</v>
      </c>
      <c r="Q131" s="58"/>
    </row>
    <row r="132" spans="1:17" x14ac:dyDescent="0.3">
      <c r="A132" s="39" t="s">
        <v>252</v>
      </c>
      <c r="B132" s="39" t="s">
        <v>942</v>
      </c>
      <c r="C132" s="39" t="s">
        <v>343</v>
      </c>
      <c r="D132" s="62" t="str">
        <f>INDEX('R0. Region mapping'!$C$9:$C$24,MATCH($C132,'R0. Region mapping'!$A$9:$A$24,0))</f>
        <v>ASI</v>
      </c>
      <c r="E132" s="60">
        <v>16348.297509157499</v>
      </c>
      <c r="F132" s="58">
        <v>16342.692782774675</v>
      </c>
      <c r="G132" s="58">
        <v>30721.331459625289</v>
      </c>
      <c r="H132" s="58">
        <v>51883.774372500411</v>
      </c>
      <c r="I132" s="58">
        <v>47251.589617114907</v>
      </c>
      <c r="J132" s="58">
        <v>41671.6187599599</v>
      </c>
      <c r="K132" s="58">
        <v>39434.797443457712</v>
      </c>
      <c r="L132" s="58">
        <v>37016.275694601427</v>
      </c>
      <c r="M132" s="58">
        <v>35017.572085034779</v>
      </c>
      <c r="N132" s="58">
        <v>31128.108663858518</v>
      </c>
      <c r="O132" s="58">
        <v>23108.120280759471</v>
      </c>
      <c r="P132" s="58">
        <v>22904.899664400764</v>
      </c>
      <c r="Q132" s="58"/>
    </row>
    <row r="133" spans="1:17" x14ac:dyDescent="0.3">
      <c r="A133" s="39" t="s">
        <v>252</v>
      </c>
      <c r="B133" s="39" t="s">
        <v>942</v>
      </c>
      <c r="C133" s="39" t="s">
        <v>345</v>
      </c>
      <c r="D133" s="62" t="str">
        <f>INDEX('R0. Region mapping'!$C$9:$C$24,MATCH($C133,'R0. Region mapping'!$A$9:$A$24,0))</f>
        <v>LAM</v>
      </c>
      <c r="E133" s="60">
        <v>10516.56142587915</v>
      </c>
      <c r="F133" s="58">
        <v>12206.790475619953</v>
      </c>
      <c r="G133" s="58">
        <v>11845.258510306629</v>
      </c>
      <c r="H133" s="58">
        <v>12190.627929855984</v>
      </c>
      <c r="I133" s="58">
        <v>13978.568921417793</v>
      </c>
      <c r="J133" s="58">
        <v>14325.640048424853</v>
      </c>
      <c r="K133" s="58">
        <v>15413.860103183202</v>
      </c>
      <c r="L133" s="58">
        <v>15878.43987890497</v>
      </c>
      <c r="M133" s="58">
        <v>15429.151903428457</v>
      </c>
      <c r="N133" s="58">
        <v>13086.860367414854</v>
      </c>
      <c r="O133" s="58">
        <v>14765.70074312977</v>
      </c>
      <c r="P133" s="58">
        <v>13320.343918717615</v>
      </c>
      <c r="Q133" s="58"/>
    </row>
    <row r="134" spans="1:17" x14ac:dyDescent="0.3">
      <c r="A134" s="39" t="s">
        <v>252</v>
      </c>
      <c r="B134" s="39" t="s">
        <v>942</v>
      </c>
      <c r="C134" s="39" t="s">
        <v>347</v>
      </c>
      <c r="D134" s="62" t="str">
        <f>INDEX('R0. Region mapping'!$C$9:$C$24,MATCH($C134,'R0. Region mapping'!$A$9:$A$24,0))</f>
        <v>EUR</v>
      </c>
      <c r="E134" s="60">
        <v>3567.164362492274</v>
      </c>
      <c r="F134" s="58">
        <v>5043.6746419140436</v>
      </c>
      <c r="G134" s="58">
        <v>5500.7921369022752</v>
      </c>
      <c r="H134" s="58">
        <v>5896.4519043133714</v>
      </c>
      <c r="I134" s="58">
        <v>5110.3184306269468</v>
      </c>
      <c r="J134" s="58">
        <v>5034.4836010358522</v>
      </c>
      <c r="K134" s="58">
        <v>4228.3095603489246</v>
      </c>
      <c r="L134" s="58">
        <v>4061.1071025416741</v>
      </c>
      <c r="M134" s="58">
        <v>3517.7127614189162</v>
      </c>
      <c r="N134" s="58">
        <v>3317.0921437061415</v>
      </c>
      <c r="O134" s="58">
        <v>3317.3490283890269</v>
      </c>
      <c r="P134" s="58">
        <v>2423.8493772731786</v>
      </c>
      <c r="Q134" s="58"/>
    </row>
    <row r="135" spans="1:17" x14ac:dyDescent="0.3">
      <c r="A135" s="39" t="s">
        <v>252</v>
      </c>
      <c r="B135" s="39" t="s">
        <v>942</v>
      </c>
      <c r="C135" s="39" t="s">
        <v>349</v>
      </c>
      <c r="D135" s="62" t="str">
        <f>INDEX('R0. Region mapping'!$C$9:$C$24,MATCH($C135,'R0. Region mapping'!$A$9:$A$24,0))</f>
        <v>ASI</v>
      </c>
      <c r="E135" s="60">
        <v>5752.2294871513377</v>
      </c>
      <c r="F135" s="58">
        <v>6764.8685577572851</v>
      </c>
      <c r="G135" s="58">
        <v>6648.9054532906966</v>
      </c>
      <c r="H135" s="58">
        <v>6847.4247449963086</v>
      </c>
      <c r="I135" s="58">
        <v>6663.9230754253922</v>
      </c>
      <c r="J135" s="58">
        <v>6538.680040357398</v>
      </c>
      <c r="K135" s="58">
        <v>5974.6158224756282</v>
      </c>
      <c r="L135" s="58">
        <v>6467.8185707534722</v>
      </c>
      <c r="M135" s="58">
        <v>7134.1600680700503</v>
      </c>
      <c r="N135" s="58">
        <v>6266.7469173555783</v>
      </c>
      <c r="O135" s="58">
        <v>5625.6629292563593</v>
      </c>
      <c r="P135" s="58">
        <v>5271.9843946759775</v>
      </c>
      <c r="Q135" s="58"/>
    </row>
    <row r="136" spans="1:17" x14ac:dyDescent="0.3">
      <c r="A136" s="39" t="s">
        <v>252</v>
      </c>
      <c r="B136" s="39" t="s">
        <v>942</v>
      </c>
      <c r="C136" s="39" t="s">
        <v>351</v>
      </c>
      <c r="D136" s="62" t="str">
        <f>INDEX('R0. Region mapping'!$C$9:$C$24,MATCH($C136,'R0. Region mapping'!$A$9:$A$24,0))</f>
        <v>ASI</v>
      </c>
      <c r="E136" s="60">
        <v>8242.1306347021637</v>
      </c>
      <c r="F136" s="58">
        <v>8294.0335487743268</v>
      </c>
      <c r="G136" s="58">
        <v>10102.525487076739</v>
      </c>
      <c r="H136" s="58">
        <v>12082.894262979025</v>
      </c>
      <c r="I136" s="58">
        <v>14583.014175968357</v>
      </c>
      <c r="J136" s="58">
        <v>15600.817196153024</v>
      </c>
      <c r="K136" s="58">
        <v>15806.859401770618</v>
      </c>
      <c r="L136" s="58">
        <v>18094.91563499585</v>
      </c>
      <c r="M136" s="58">
        <v>20015.409675048904</v>
      </c>
      <c r="N136" s="58">
        <v>20422.011328748809</v>
      </c>
      <c r="O136" s="58">
        <v>21334.283866124722</v>
      </c>
      <c r="P136" s="58">
        <v>20307.049575581856</v>
      </c>
      <c r="Q136" s="58"/>
    </row>
    <row r="137" spans="1:17" x14ac:dyDescent="0.3">
      <c r="A137" s="39" t="s">
        <v>252</v>
      </c>
      <c r="B137" s="39" t="s">
        <v>942</v>
      </c>
      <c r="C137" s="39" t="s">
        <v>353</v>
      </c>
      <c r="D137" s="62" t="str">
        <f>INDEX('R0. Region mapping'!$C$9:$C$24,MATCH($C137,'R0. Region mapping'!$A$9:$A$24,0))</f>
        <v>ASI</v>
      </c>
      <c r="E137" s="60">
        <v>18400.206141839779</v>
      </c>
      <c r="F137" s="58">
        <v>18048.868632454458</v>
      </c>
      <c r="G137" s="58">
        <v>16413.908621064958</v>
      </c>
      <c r="H137" s="58">
        <v>15193.755518515572</v>
      </c>
      <c r="I137" s="58">
        <v>12195.752027149714</v>
      </c>
      <c r="J137" s="58">
        <v>9929.2063608899025</v>
      </c>
      <c r="K137" s="58">
        <v>8725.2220673408319</v>
      </c>
      <c r="L137" s="58">
        <v>8067.9467224388463</v>
      </c>
      <c r="M137" s="58">
        <v>7291.2991544837878</v>
      </c>
      <c r="N137" s="58">
        <v>6541.4779805513608</v>
      </c>
      <c r="O137" s="58">
        <v>4215.7943226633915</v>
      </c>
      <c r="P137" s="58">
        <v>3999.7145827491781</v>
      </c>
      <c r="Q137" s="58"/>
    </row>
    <row r="138" spans="1:17" x14ac:dyDescent="0.3">
      <c r="A138" s="39" t="s">
        <v>252</v>
      </c>
      <c r="B138" s="39" t="s">
        <v>942</v>
      </c>
      <c r="C138" s="39" t="s">
        <v>355</v>
      </c>
      <c r="D138" s="62" t="str">
        <f>INDEX('R0. Region mapping'!$C$9:$C$24,MATCH($C138,'R0. Region mapping'!$A$9:$A$24,0))</f>
        <v>AFR</v>
      </c>
      <c r="E138" s="60">
        <v>12226.072884753747</v>
      </c>
      <c r="F138" s="58">
        <v>12226.58437401612</v>
      </c>
      <c r="G138" s="58">
        <v>12979.252085581784</v>
      </c>
      <c r="H138" s="58">
        <v>13309.320690859768</v>
      </c>
      <c r="I138" s="58">
        <v>13809.00867736763</v>
      </c>
      <c r="J138" s="58">
        <v>13019.637024909505</v>
      </c>
      <c r="K138" s="58">
        <v>12869.304639596385</v>
      </c>
      <c r="L138" s="58">
        <v>11598.531819174177</v>
      </c>
      <c r="M138" s="58">
        <v>11646.930458293522</v>
      </c>
      <c r="N138" s="58">
        <v>11296.184364610526</v>
      </c>
      <c r="O138" s="58">
        <v>10640.821636697558</v>
      </c>
      <c r="P138" s="58">
        <v>9070.5062252185126</v>
      </c>
      <c r="Q138" s="58"/>
    </row>
    <row r="139" spans="1:17" x14ac:dyDescent="0.3">
      <c r="A139" s="39" t="s">
        <v>252</v>
      </c>
      <c r="B139" s="39" t="s">
        <v>942</v>
      </c>
      <c r="C139" s="39" t="s">
        <v>357</v>
      </c>
      <c r="D139" s="62" t="str">
        <f>INDEX('R0. Region mapping'!$C$9:$C$24,MATCH($C139,'R0. Region mapping'!$A$9:$A$24,0))</f>
        <v>LAM</v>
      </c>
      <c r="E139" s="60">
        <v>3728.3826292767385</v>
      </c>
      <c r="F139" s="58">
        <v>3504.8438667442288</v>
      </c>
      <c r="G139" s="58">
        <v>3233.4154672747577</v>
      </c>
      <c r="H139" s="58">
        <v>3182.2752513898695</v>
      </c>
      <c r="I139" s="58">
        <v>2552.5629921370305</v>
      </c>
      <c r="J139" s="58">
        <v>2724.7902393040381</v>
      </c>
      <c r="K139" s="58">
        <v>5283.7854518070835</v>
      </c>
      <c r="L139" s="58">
        <v>2460.751960574883</v>
      </c>
      <c r="M139" s="58">
        <v>2392.7883705115428</v>
      </c>
      <c r="N139" s="58">
        <v>2192.0018579295688</v>
      </c>
      <c r="O139" s="58">
        <v>2512.7352356672436</v>
      </c>
      <c r="P139" s="58">
        <v>2678.7912404484164</v>
      </c>
      <c r="Q139" s="58"/>
    </row>
    <row r="140" spans="1:17" x14ac:dyDescent="0.3">
      <c r="A140" s="39" t="s">
        <v>252</v>
      </c>
      <c r="B140" s="39" t="s">
        <v>942</v>
      </c>
      <c r="C140" s="39" t="s">
        <v>359</v>
      </c>
      <c r="D140" s="62" t="str">
        <f>INDEX('R0. Region mapping'!$C$9:$C$24,MATCH($C140,'R0. Region mapping'!$A$9:$A$24,0))</f>
        <v>ASI</v>
      </c>
      <c r="E140" s="60">
        <v>17255.625412866993</v>
      </c>
      <c r="F140" s="58">
        <v>17904.760324384992</v>
      </c>
      <c r="G140" s="58">
        <v>21601.131159814664</v>
      </c>
      <c r="H140" s="58">
        <v>24592.752255333842</v>
      </c>
      <c r="I140" s="58">
        <v>25785.57741751942</v>
      </c>
      <c r="J140" s="58">
        <v>29376.529734851581</v>
      </c>
      <c r="K140" s="58">
        <v>34084.797434382759</v>
      </c>
      <c r="L140" s="58">
        <v>34612.532371857531</v>
      </c>
      <c r="M140" s="58">
        <v>36240.99307779994</v>
      </c>
      <c r="N140" s="58">
        <v>37693.674928062537</v>
      </c>
      <c r="O140" s="58">
        <v>36456.138728978622</v>
      </c>
      <c r="P140" s="58">
        <v>30311.500729055286</v>
      </c>
      <c r="Q140" s="58"/>
    </row>
    <row r="141" spans="1:17" x14ac:dyDescent="0.3">
      <c r="A141" s="39" t="s">
        <v>252</v>
      </c>
      <c r="B141" s="39" t="s">
        <v>942</v>
      </c>
      <c r="C141" s="39" t="s">
        <v>361</v>
      </c>
      <c r="D141" s="62" t="str">
        <f>INDEX('R0. Region mapping'!$C$9:$C$24,MATCH($C141,'R0. Region mapping'!$A$9:$A$24,0))</f>
        <v>ASI</v>
      </c>
      <c r="E141" s="60">
        <v>7001.4590352806308</v>
      </c>
      <c r="F141" s="58">
        <v>8484.625355625607</v>
      </c>
      <c r="G141" s="58">
        <v>9269.0547407739505</v>
      </c>
      <c r="H141" s="58">
        <v>8393.9970463612844</v>
      </c>
      <c r="I141" s="58">
        <v>8989.4129670377642</v>
      </c>
      <c r="J141" s="58">
        <v>8699.5696430081989</v>
      </c>
      <c r="K141" s="58">
        <v>7327.0595144773961</v>
      </c>
      <c r="L141" s="58">
        <v>7542.9747748038008</v>
      </c>
      <c r="M141" s="58">
        <v>6783.4402235872085</v>
      </c>
      <c r="N141" s="58">
        <v>6280.8643270968178</v>
      </c>
      <c r="O141" s="58">
        <v>4979.9021776652507</v>
      </c>
      <c r="P141" s="58">
        <v>3354.8611275769931</v>
      </c>
      <c r="Q141" s="58"/>
    </row>
    <row r="142" spans="1:17" x14ac:dyDescent="0.3">
      <c r="A142" s="39" t="s">
        <v>252</v>
      </c>
      <c r="B142" s="39" t="s">
        <v>942</v>
      </c>
      <c r="C142" s="39" t="s">
        <v>363</v>
      </c>
      <c r="D142" s="62" t="str">
        <f>INDEX('R0. Region mapping'!$C$9:$C$24,MATCH($C142,'R0. Region mapping'!$A$9:$A$24,0))</f>
        <v>NAM</v>
      </c>
      <c r="E142" s="60">
        <v>73844.425973212317</v>
      </c>
      <c r="F142" s="58">
        <v>72863.401802335313</v>
      </c>
      <c r="G142" s="58">
        <v>70600.990389473707</v>
      </c>
      <c r="H142" s="58">
        <v>67075.441183825416</v>
      </c>
      <c r="I142" s="58">
        <v>55400.11205751251</v>
      </c>
      <c r="J142" s="58">
        <v>43660.270339082839</v>
      </c>
      <c r="K142" s="58">
        <v>40104.53069229611</v>
      </c>
      <c r="L142" s="58">
        <v>47173.282325623979</v>
      </c>
      <c r="M142" s="58">
        <v>26009.265175997756</v>
      </c>
      <c r="N142" s="58">
        <v>18689.106730935346</v>
      </c>
      <c r="O142" s="58">
        <v>16694.396901597232</v>
      </c>
      <c r="P142" s="58">
        <v>16585.700072699994</v>
      </c>
      <c r="Q142" s="58"/>
    </row>
    <row r="143" spans="1:17" x14ac:dyDescent="0.3">
      <c r="A143" s="39" t="s">
        <v>252</v>
      </c>
      <c r="B143" s="39" t="s">
        <v>942</v>
      </c>
      <c r="C143" s="39" t="s">
        <v>365</v>
      </c>
      <c r="D143" s="62" t="str">
        <f>INDEX('R0. Region mapping'!$C$9:$C$24,MATCH($C143,'R0. Region mapping'!$A$9:$A$24,0))</f>
        <v>EUR</v>
      </c>
      <c r="E143" s="60">
        <v>43164.821072746628</v>
      </c>
      <c r="F143" s="58">
        <v>47887.819639354449</v>
      </c>
      <c r="G143" s="58">
        <v>49172.182012889309</v>
      </c>
      <c r="H143" s="58">
        <v>46168.49195818264</v>
      </c>
      <c r="I143" s="58">
        <v>44423.526910839922</v>
      </c>
      <c r="J143" s="58">
        <v>42577.025676491394</v>
      </c>
      <c r="K143" s="58">
        <v>40786.351973768295</v>
      </c>
      <c r="L143" s="58">
        <v>26342.238135311251</v>
      </c>
      <c r="M143" s="58">
        <v>20306.852552269709</v>
      </c>
      <c r="N143" s="58">
        <v>20201.643108529024</v>
      </c>
      <c r="O143" s="58">
        <v>10999.267809291498</v>
      </c>
      <c r="P143" s="58">
        <v>11167.100698373584</v>
      </c>
      <c r="Q143" s="58"/>
    </row>
    <row r="144" spans="1:17" x14ac:dyDescent="0.3">
      <c r="A144" s="39" t="s">
        <v>253</v>
      </c>
      <c r="B144" s="39" t="s">
        <v>940</v>
      </c>
      <c r="C144" s="39" t="s">
        <v>258</v>
      </c>
      <c r="D144" s="62" t="str">
        <f>INDEX('R0. Region mapping'!$C$9:$C$24,MATCH($C144,'R0. Region mapping'!$A$9:$A$24,0))</f>
        <v>AFR</v>
      </c>
      <c r="E144" s="60">
        <v>3138.7348787096462</v>
      </c>
      <c r="F144" s="58">
        <v>3152.5397347667381</v>
      </c>
      <c r="G144" s="58">
        <v>3229.0659061582096</v>
      </c>
      <c r="H144" s="58">
        <v>3366.512139148781</v>
      </c>
      <c r="I144" s="58">
        <v>1184.6422067713497</v>
      </c>
      <c r="J144" s="58">
        <v>1520.111287292538</v>
      </c>
      <c r="K144" s="58">
        <v>2346.5561764248118</v>
      </c>
      <c r="L144" s="58">
        <v>3199.5363814982511</v>
      </c>
      <c r="M144" s="58">
        <v>5787.9741643045527</v>
      </c>
      <c r="N144" s="58">
        <v>6924.645078286896</v>
      </c>
      <c r="O144" s="58">
        <v>7550.7062921498764</v>
      </c>
      <c r="P144" s="58">
        <v>5936.940487412473</v>
      </c>
      <c r="Q144" s="58"/>
    </row>
    <row r="145" spans="1:17" x14ac:dyDescent="0.3">
      <c r="A145" s="39" t="s">
        <v>253</v>
      </c>
      <c r="B145" s="39" t="s">
        <v>940</v>
      </c>
      <c r="C145" s="39" t="s">
        <v>261</v>
      </c>
      <c r="D145" s="62" t="str">
        <f>INDEX('R0. Region mapping'!$C$9:$C$24,MATCH($C145,'R0. Region mapping'!$A$9:$A$24,0))</f>
        <v>AUS</v>
      </c>
      <c r="E145" s="60">
        <v>1680.631484552651</v>
      </c>
      <c r="F145" s="58">
        <v>2746.822404297377</v>
      </c>
      <c r="G145" s="58">
        <v>2728.6527071762125</v>
      </c>
      <c r="H145" s="58">
        <v>1923.7264199928566</v>
      </c>
      <c r="I145" s="58">
        <v>119.09007945115717</v>
      </c>
      <c r="J145" s="58">
        <v>130.20954714069271</v>
      </c>
      <c r="K145" s="58">
        <v>103.33378952653601</v>
      </c>
      <c r="L145" s="58">
        <v>216.0613947370083</v>
      </c>
      <c r="M145" s="58">
        <v>223.7517910880357</v>
      </c>
      <c r="N145" s="58">
        <v>235.32697621045858</v>
      </c>
      <c r="O145" s="58">
        <v>251.67926906381211</v>
      </c>
      <c r="P145" s="58">
        <v>262.26835065009737</v>
      </c>
      <c r="Q145" s="58"/>
    </row>
    <row r="146" spans="1:17" x14ac:dyDescent="0.3">
      <c r="A146" s="39" t="s">
        <v>253</v>
      </c>
      <c r="B146" s="39" t="s">
        <v>940</v>
      </c>
      <c r="C146" s="39" t="s">
        <v>341</v>
      </c>
      <c r="D146" s="62" t="str">
        <f>INDEX('R0. Region mapping'!$C$9:$C$24,MATCH($C146,'R0. Region mapping'!$A$9:$A$24,0))</f>
        <v>NAM</v>
      </c>
      <c r="E146" s="60">
        <v>1130.4241505660368</v>
      </c>
      <c r="F146" s="58">
        <v>1320.4215854831</v>
      </c>
      <c r="G146" s="58">
        <v>1502.7978485494232</v>
      </c>
      <c r="H146" s="58">
        <v>1672.7923481681557</v>
      </c>
      <c r="I146" s="58">
        <v>98.710134490822341</v>
      </c>
      <c r="J146" s="58">
        <v>86.571853793238901</v>
      </c>
      <c r="K146" s="58">
        <v>84.030094599451942</v>
      </c>
      <c r="L146" s="58">
        <v>151.27992458655552</v>
      </c>
      <c r="M146" s="58">
        <v>152.47067357041689</v>
      </c>
      <c r="N146" s="58">
        <v>171.69990648412647</v>
      </c>
      <c r="O146" s="58">
        <v>278.40140198530838</v>
      </c>
      <c r="P146" s="58">
        <v>349.67216133667284</v>
      </c>
      <c r="Q146" s="58"/>
    </row>
    <row r="147" spans="1:17" x14ac:dyDescent="0.3">
      <c r="A147" s="39" t="s">
        <v>253</v>
      </c>
      <c r="B147" s="39" t="s">
        <v>940</v>
      </c>
      <c r="C147" s="39" t="s">
        <v>343</v>
      </c>
      <c r="D147" s="62" t="str">
        <f>INDEX('R0. Region mapping'!$C$9:$C$24,MATCH($C147,'R0. Region mapping'!$A$9:$A$24,0))</f>
        <v>ASI</v>
      </c>
      <c r="E147" s="60">
        <v>47393.984042714299</v>
      </c>
      <c r="F147" s="58">
        <v>60245.41811677644</v>
      </c>
      <c r="G147" s="58">
        <v>78975.112334560981</v>
      </c>
      <c r="H147" s="58">
        <v>76014.951397196361</v>
      </c>
      <c r="I147" s="58">
        <v>21679.442431837193</v>
      </c>
      <c r="J147" s="58">
        <v>28954.754580726876</v>
      </c>
      <c r="K147" s="58">
        <v>42646.031127250055</v>
      </c>
      <c r="L147" s="58">
        <v>31106.91181947065</v>
      </c>
      <c r="M147" s="58">
        <v>30761.073522634088</v>
      </c>
      <c r="N147" s="58">
        <v>29851.218906601436</v>
      </c>
      <c r="O147" s="58">
        <v>27819.98557510992</v>
      </c>
      <c r="P147" s="58">
        <v>9739.5081096440699</v>
      </c>
      <c r="Q147" s="58"/>
    </row>
    <row r="148" spans="1:17" x14ac:dyDescent="0.3">
      <c r="A148" s="39" t="s">
        <v>253</v>
      </c>
      <c r="B148" s="39" t="s">
        <v>940</v>
      </c>
      <c r="C148" s="39" t="s">
        <v>345</v>
      </c>
      <c r="D148" s="62" t="str">
        <f>INDEX('R0. Region mapping'!$C$9:$C$24,MATCH($C148,'R0. Region mapping'!$A$9:$A$24,0))</f>
        <v>LAM</v>
      </c>
      <c r="E148" s="60">
        <v>924.77840832506467</v>
      </c>
      <c r="F148" s="58">
        <v>699.67415383037178</v>
      </c>
      <c r="G148" s="58">
        <v>1175.9641077776002</v>
      </c>
      <c r="H148" s="58">
        <v>1518.0780439848415</v>
      </c>
      <c r="I148" s="58">
        <v>514.43488542195223</v>
      </c>
      <c r="J148" s="58">
        <v>717.63670476557172</v>
      </c>
      <c r="K148" s="58">
        <v>738.8116779692067</v>
      </c>
      <c r="L148" s="58">
        <v>822.33288734401049</v>
      </c>
      <c r="M148" s="58">
        <v>346.84081041748334</v>
      </c>
      <c r="N148" s="58">
        <v>1072.5180163483531</v>
      </c>
      <c r="O148" s="58">
        <v>1533.0101134521426</v>
      </c>
      <c r="P148" s="58">
        <v>1559.702319963297</v>
      </c>
      <c r="Q148" s="58"/>
    </row>
    <row r="149" spans="1:17" x14ac:dyDescent="0.3">
      <c r="A149" s="39" t="s">
        <v>253</v>
      </c>
      <c r="B149" s="39" t="s">
        <v>940</v>
      </c>
      <c r="C149" s="39" t="s">
        <v>347</v>
      </c>
      <c r="D149" s="62" t="str">
        <f>INDEX('R0. Region mapping'!$C$9:$C$24,MATCH($C149,'R0. Region mapping'!$A$9:$A$24,0))</f>
        <v>EUR</v>
      </c>
      <c r="E149" s="60">
        <v>4169.5471238034525</v>
      </c>
      <c r="F149" s="58">
        <v>4893.3335160962424</v>
      </c>
      <c r="G149" s="58">
        <v>5247.6667457485573</v>
      </c>
      <c r="H149" s="58">
        <v>5905.4205486327446</v>
      </c>
      <c r="I149" s="58">
        <v>123.47275726298083</v>
      </c>
      <c r="J149" s="58">
        <v>250.16228707015958</v>
      </c>
      <c r="K149" s="58">
        <v>233.45216032647861</v>
      </c>
      <c r="L149" s="58">
        <v>240.55178426739272</v>
      </c>
      <c r="M149" s="58">
        <v>389.52221978328691</v>
      </c>
      <c r="N149" s="58">
        <v>390.17476029772212</v>
      </c>
      <c r="O149" s="58">
        <v>381.43395089847172</v>
      </c>
      <c r="P149" s="58">
        <v>227.84650502364221</v>
      </c>
      <c r="Q149" s="58"/>
    </row>
    <row r="150" spans="1:17" x14ac:dyDescent="0.3">
      <c r="A150" s="39" t="s">
        <v>253</v>
      </c>
      <c r="B150" s="39" t="s">
        <v>940</v>
      </c>
      <c r="C150" s="39" t="s">
        <v>349</v>
      </c>
      <c r="D150" s="62" t="str">
        <f>INDEX('R0. Region mapping'!$C$9:$C$24,MATCH($C150,'R0. Region mapping'!$A$9:$A$24,0))</f>
        <v>ASI</v>
      </c>
      <c r="E150" s="60">
        <v>2335.3746252327337</v>
      </c>
      <c r="F150" s="58">
        <v>6321.3959769039739</v>
      </c>
      <c r="G150" s="58">
        <v>6242.7143991734565</v>
      </c>
      <c r="H150" s="58">
        <v>6060.3126209785796</v>
      </c>
      <c r="I150" s="58">
        <v>690.64692917179389</v>
      </c>
      <c r="J150" s="58">
        <v>696.89912774573861</v>
      </c>
      <c r="K150" s="58">
        <v>665.28578234544898</v>
      </c>
      <c r="L150" s="58">
        <v>343.54530239372338</v>
      </c>
      <c r="M150" s="58">
        <v>365.95140310488421</v>
      </c>
      <c r="N150" s="58">
        <v>368.45963327735797</v>
      </c>
      <c r="O150" s="58">
        <v>372.94044576243004</v>
      </c>
      <c r="P150" s="58">
        <v>369.313317448882</v>
      </c>
      <c r="Q150" s="58"/>
    </row>
    <row r="151" spans="1:17" x14ac:dyDescent="0.3">
      <c r="A151" s="39" t="s">
        <v>253</v>
      </c>
      <c r="B151" s="39" t="s">
        <v>940</v>
      </c>
      <c r="C151" s="39" t="s">
        <v>351</v>
      </c>
      <c r="D151" s="62" t="str">
        <f>INDEX('R0. Region mapping'!$C$9:$C$24,MATCH($C151,'R0. Region mapping'!$A$9:$A$24,0))</f>
        <v>ASI</v>
      </c>
      <c r="E151" s="60">
        <v>8004.711453313339</v>
      </c>
      <c r="F151" s="58">
        <v>9484.0468608714018</v>
      </c>
      <c r="G151" s="58">
        <v>13366.428896116162</v>
      </c>
      <c r="H151" s="58">
        <v>17041.220705006195</v>
      </c>
      <c r="I151" s="58">
        <v>4414.7368159363996</v>
      </c>
      <c r="J151" s="58">
        <v>5500.7241427551489</v>
      </c>
      <c r="K151" s="58">
        <v>6574.8273617413561</v>
      </c>
      <c r="L151" s="58">
        <v>9872.5949592293691</v>
      </c>
      <c r="M151" s="58">
        <v>10940.889838010924</v>
      </c>
      <c r="N151" s="58">
        <v>11890.464139151738</v>
      </c>
      <c r="O151" s="58">
        <v>12272.917161571095</v>
      </c>
      <c r="P151" s="58">
        <v>11998.224759586377</v>
      </c>
      <c r="Q151" s="58"/>
    </row>
    <row r="152" spans="1:17" x14ac:dyDescent="0.3">
      <c r="A152" s="39" t="s">
        <v>253</v>
      </c>
      <c r="B152" s="39" t="s">
        <v>940</v>
      </c>
      <c r="C152" s="39" t="s">
        <v>353</v>
      </c>
      <c r="D152" s="62" t="str">
        <f>INDEX('R0. Region mapping'!$C$9:$C$24,MATCH($C152,'R0. Region mapping'!$A$9:$A$24,0))</f>
        <v>ASI</v>
      </c>
      <c r="E152" s="60">
        <v>4933.7654960000018</v>
      </c>
      <c r="F152" s="58">
        <v>5435.7174697952405</v>
      </c>
      <c r="G152" s="58">
        <v>6285.556813952966</v>
      </c>
      <c r="H152" s="58">
        <v>6340.4459921244679</v>
      </c>
      <c r="I152" s="58">
        <v>2073.181199619924</v>
      </c>
      <c r="J152" s="58">
        <v>1414.4026890799587</v>
      </c>
      <c r="K152" s="58">
        <v>1161.4442350459908</v>
      </c>
      <c r="L152" s="58">
        <v>1171.0075594136451</v>
      </c>
      <c r="M152" s="58">
        <v>1154.0762915835342</v>
      </c>
      <c r="N152" s="58">
        <v>1158.0281940430173</v>
      </c>
      <c r="O152" s="58">
        <v>1157.0947982076202</v>
      </c>
      <c r="P152" s="58">
        <v>978.64356599999985</v>
      </c>
      <c r="Q152" s="58"/>
    </row>
    <row r="153" spans="1:17" x14ac:dyDescent="0.3">
      <c r="A153" s="39" t="s">
        <v>253</v>
      </c>
      <c r="B153" s="39" t="s">
        <v>940</v>
      </c>
      <c r="C153" s="39" t="s">
        <v>355</v>
      </c>
      <c r="D153" s="62" t="str">
        <f>INDEX('R0. Region mapping'!$C$9:$C$24,MATCH($C153,'R0. Region mapping'!$A$9:$A$24,0))</f>
        <v>AFR</v>
      </c>
      <c r="E153" s="60">
        <v>1306.2656445730674</v>
      </c>
      <c r="F153" s="58">
        <v>1285.946515642368</v>
      </c>
      <c r="G153" s="58">
        <v>1236.0345041679955</v>
      </c>
      <c r="H153" s="58">
        <v>1514.6569061703574</v>
      </c>
      <c r="I153" s="58">
        <v>160.05068148949525</v>
      </c>
      <c r="J153" s="58">
        <v>139.62410974477746</v>
      </c>
      <c r="K153" s="58">
        <v>120.66632359853935</v>
      </c>
      <c r="L153" s="58">
        <v>122.86512401234495</v>
      </c>
      <c r="M153" s="58">
        <v>217.15384355521661</v>
      </c>
      <c r="N153" s="58">
        <v>218.7726084638546</v>
      </c>
      <c r="O153" s="58">
        <v>220.34954382054062</v>
      </c>
      <c r="P153" s="58">
        <v>111.16142794694964</v>
      </c>
      <c r="Q153" s="58"/>
    </row>
    <row r="154" spans="1:17" x14ac:dyDescent="0.3">
      <c r="A154" s="39" t="s">
        <v>253</v>
      </c>
      <c r="B154" s="39" t="s">
        <v>940</v>
      </c>
      <c r="C154" s="39" t="s">
        <v>357</v>
      </c>
      <c r="D154" s="62" t="str">
        <f>INDEX('R0. Region mapping'!$C$9:$C$24,MATCH($C154,'R0. Region mapping'!$A$9:$A$24,0))</f>
        <v>LAM</v>
      </c>
      <c r="E154" s="60">
        <v>341.72661599999998</v>
      </c>
      <c r="F154" s="58">
        <v>352.40309611540397</v>
      </c>
      <c r="G154" s="58">
        <v>385.00281143668082</v>
      </c>
      <c r="H154" s="58">
        <v>445.35328988622757</v>
      </c>
      <c r="I154" s="58">
        <v>30.963712000000001</v>
      </c>
      <c r="J154" s="58">
        <v>26.200063999999998</v>
      </c>
      <c r="K154" s="58">
        <v>21.572758924109216</v>
      </c>
      <c r="L154" s="58">
        <v>21.436416000000001</v>
      </c>
      <c r="M154" s="58">
        <v>29.749931331816178</v>
      </c>
      <c r="N154" s="58">
        <v>39.420470141414881</v>
      </c>
      <c r="O154" s="58">
        <v>45.306478644713721</v>
      </c>
      <c r="P154" s="58">
        <v>25.882493413380157</v>
      </c>
      <c r="Q154" s="58"/>
    </row>
    <row r="155" spans="1:17" x14ac:dyDescent="0.3">
      <c r="A155" s="39" t="s">
        <v>253</v>
      </c>
      <c r="B155" s="39" t="s">
        <v>940</v>
      </c>
      <c r="C155" s="39" t="s">
        <v>359</v>
      </c>
      <c r="D155" s="62" t="str">
        <f>INDEX('R0. Region mapping'!$C$9:$C$24,MATCH($C155,'R0. Region mapping'!$A$9:$A$24,0))</f>
        <v>ASI</v>
      </c>
      <c r="E155" s="60">
        <v>4712.5440959759981</v>
      </c>
      <c r="F155" s="58">
        <v>2679.6786093655082</v>
      </c>
      <c r="G155" s="58">
        <v>5361.1616174886203</v>
      </c>
      <c r="H155" s="58">
        <v>4597.7950493216831</v>
      </c>
      <c r="I155" s="58">
        <v>945.7591178851784</v>
      </c>
      <c r="J155" s="58">
        <v>1092.1038947221534</v>
      </c>
      <c r="K155" s="58">
        <v>1304.6225651308505</v>
      </c>
      <c r="L155" s="58">
        <v>2716.9521512320503</v>
      </c>
      <c r="M155" s="58">
        <v>5454.6818494046047</v>
      </c>
      <c r="N155" s="58">
        <v>6044.483276302316</v>
      </c>
      <c r="O155" s="58">
        <v>6359.3172406358462</v>
      </c>
      <c r="P155" s="58">
        <v>6807.3518633666954</v>
      </c>
      <c r="Q155" s="58"/>
    </row>
    <row r="156" spans="1:17" x14ac:dyDescent="0.3">
      <c r="A156" s="39" t="s">
        <v>253</v>
      </c>
      <c r="B156" s="39" t="s">
        <v>940</v>
      </c>
      <c r="C156" s="39" t="s">
        <v>361</v>
      </c>
      <c r="D156" s="62" t="str">
        <f>INDEX('R0. Region mapping'!$C$9:$C$24,MATCH($C156,'R0. Region mapping'!$A$9:$A$24,0))</f>
        <v>ASI</v>
      </c>
      <c r="E156" s="60">
        <v>1870.8483172951201</v>
      </c>
      <c r="F156" s="58">
        <v>2713.0810666461671</v>
      </c>
      <c r="G156" s="58">
        <v>3643.4430693019572</v>
      </c>
      <c r="H156" s="58">
        <v>718.89669643643742</v>
      </c>
      <c r="I156" s="58">
        <v>456.82683189863201</v>
      </c>
      <c r="J156" s="58">
        <v>390.09336605790787</v>
      </c>
      <c r="K156" s="58">
        <v>326.66675642114967</v>
      </c>
      <c r="L156" s="58">
        <v>329.13322490675625</v>
      </c>
      <c r="M156" s="58">
        <v>480.68887631021505</v>
      </c>
      <c r="N156" s="58">
        <v>480.80017857909104</v>
      </c>
      <c r="O156" s="58">
        <v>480.75114050317006</v>
      </c>
      <c r="P156" s="58">
        <v>288.5123880000001</v>
      </c>
      <c r="Q156" s="58"/>
    </row>
    <row r="157" spans="1:17" x14ac:dyDescent="0.3">
      <c r="A157" s="39" t="s">
        <v>253</v>
      </c>
      <c r="B157" s="39" t="s">
        <v>940</v>
      </c>
      <c r="C157" s="39" t="s">
        <v>363</v>
      </c>
      <c r="D157" s="62" t="str">
        <f>INDEX('R0. Region mapping'!$C$9:$C$24,MATCH($C157,'R0. Region mapping'!$A$9:$A$24,0))</f>
        <v>NAM</v>
      </c>
      <c r="E157" s="60">
        <v>20526.39247878702</v>
      </c>
      <c r="F157" s="58">
        <v>25049.645171839955</v>
      </c>
      <c r="G157" s="58">
        <v>29750.734662407467</v>
      </c>
      <c r="H157" s="58">
        <v>18843.432967643432</v>
      </c>
      <c r="I157" s="58">
        <v>643.82221521613496</v>
      </c>
      <c r="J157" s="58">
        <v>509.96422319026823</v>
      </c>
      <c r="K157" s="58">
        <v>452.88422848011157</v>
      </c>
      <c r="L157" s="58">
        <v>1232.7088971648172</v>
      </c>
      <c r="M157" s="58">
        <v>1274.6291504262481</v>
      </c>
      <c r="N157" s="58">
        <v>1269.1323437300446</v>
      </c>
      <c r="O157" s="58">
        <v>359.48716622192092</v>
      </c>
      <c r="P157" s="58">
        <v>337.4560800000001</v>
      </c>
      <c r="Q157" s="58"/>
    </row>
    <row r="158" spans="1:17" x14ac:dyDescent="0.3">
      <c r="A158" s="39" t="s">
        <v>253</v>
      </c>
      <c r="B158" s="39" t="s">
        <v>940</v>
      </c>
      <c r="C158" s="39" t="s">
        <v>365</v>
      </c>
      <c r="D158" s="62" t="str">
        <f>INDEX('R0. Region mapping'!$C$9:$C$24,MATCH($C158,'R0. Region mapping'!$A$9:$A$24,0))</f>
        <v>EUR</v>
      </c>
      <c r="E158" s="60">
        <v>7039.7240995845568</v>
      </c>
      <c r="F158" s="58">
        <v>7515.0419003540665</v>
      </c>
      <c r="G158" s="58">
        <v>8232.6253134768012</v>
      </c>
      <c r="H158" s="58">
        <v>2156.7850709725062</v>
      </c>
      <c r="I158" s="58">
        <v>172.70378235178561</v>
      </c>
      <c r="J158" s="58">
        <v>276.10937136705388</v>
      </c>
      <c r="K158" s="58">
        <v>258.56597321296562</v>
      </c>
      <c r="L158" s="58">
        <v>997.18357446111554</v>
      </c>
      <c r="M158" s="58">
        <v>1062.6217443041639</v>
      </c>
      <c r="N158" s="58">
        <v>1085.2280288480961</v>
      </c>
      <c r="O158" s="58">
        <v>128.57220592685019</v>
      </c>
      <c r="P158" s="58">
        <v>126.38152346972205</v>
      </c>
      <c r="Q158" s="58"/>
    </row>
    <row r="159" spans="1:17" x14ac:dyDescent="0.3">
      <c r="A159" s="39" t="s">
        <v>253</v>
      </c>
      <c r="B159" s="39" t="s">
        <v>941</v>
      </c>
      <c r="C159" s="39" t="s">
        <v>258</v>
      </c>
      <c r="D159" s="62" t="str">
        <f>INDEX('R0. Region mapping'!$C$9:$C$24,MATCH($C159,'R0. Region mapping'!$A$9:$A$24,0))</f>
        <v>AFR</v>
      </c>
      <c r="E159" s="60">
        <v>4142.449078335856</v>
      </c>
      <c r="F159" s="58">
        <v>3471.3174630484705</v>
      </c>
      <c r="G159" s="58">
        <v>4104.4263719442688</v>
      </c>
      <c r="H159" s="58">
        <v>5590.0323199639843</v>
      </c>
      <c r="I159" s="58">
        <v>4117.7542937287326</v>
      </c>
      <c r="J159" s="58">
        <v>3825.5223393783472</v>
      </c>
      <c r="K159" s="58">
        <v>5013.1046765519168</v>
      </c>
      <c r="L159" s="58">
        <v>6122.2729322453015</v>
      </c>
      <c r="M159" s="58">
        <v>14089.972017924312</v>
      </c>
      <c r="N159" s="58">
        <v>7883.0248836851515</v>
      </c>
      <c r="O159" s="58">
        <v>8229.5687902086011</v>
      </c>
      <c r="P159" s="58">
        <v>5247.7454946479802</v>
      </c>
      <c r="Q159" s="58"/>
    </row>
    <row r="160" spans="1:17" x14ac:dyDescent="0.3">
      <c r="A160" s="39" t="s">
        <v>253</v>
      </c>
      <c r="B160" s="39" t="s">
        <v>941</v>
      </c>
      <c r="C160" s="39" t="s">
        <v>261</v>
      </c>
      <c r="D160" s="62" t="str">
        <f>INDEX('R0. Region mapping'!$C$9:$C$24,MATCH($C160,'R0. Region mapping'!$A$9:$A$24,0))</f>
        <v>AUS</v>
      </c>
      <c r="E160" s="60">
        <v>2036.4777905099068</v>
      </c>
      <c r="F160" s="58">
        <v>721.94319251164461</v>
      </c>
      <c r="G160" s="58">
        <v>693.55351074943803</v>
      </c>
      <c r="H160" s="58">
        <v>718.63278223904229</v>
      </c>
      <c r="I160" s="58">
        <v>846.14020415930872</v>
      </c>
      <c r="J160" s="58">
        <v>601.2550254121976</v>
      </c>
      <c r="K160" s="58">
        <v>317.18234803557459</v>
      </c>
      <c r="L160" s="58">
        <v>204.28515710086884</v>
      </c>
      <c r="M160" s="58">
        <v>202.36237519524309</v>
      </c>
      <c r="N160" s="58">
        <v>193.96121074564303</v>
      </c>
      <c r="O160" s="58">
        <v>180.59032418901711</v>
      </c>
      <c r="P160" s="58">
        <v>218.19761134260841</v>
      </c>
      <c r="Q160" s="58"/>
    </row>
    <row r="161" spans="1:17" x14ac:dyDescent="0.3">
      <c r="A161" s="39" t="s">
        <v>253</v>
      </c>
      <c r="B161" s="39" t="s">
        <v>941</v>
      </c>
      <c r="C161" s="39" t="s">
        <v>341</v>
      </c>
      <c r="D161" s="62" t="str">
        <f>INDEX('R0. Region mapping'!$C$9:$C$24,MATCH($C161,'R0. Region mapping'!$A$9:$A$24,0))</f>
        <v>NAM</v>
      </c>
      <c r="E161" s="60">
        <v>3137.7565641229435</v>
      </c>
      <c r="F161" s="58">
        <v>3116.1544410825436</v>
      </c>
      <c r="G161" s="58">
        <v>3081.5698968323618</v>
      </c>
      <c r="H161" s="58">
        <v>2590.5619001364284</v>
      </c>
      <c r="I161" s="58">
        <v>2357.3152572982531</v>
      </c>
      <c r="J161" s="58">
        <v>1323.4837415511129</v>
      </c>
      <c r="K161" s="58">
        <v>925.11200392135663</v>
      </c>
      <c r="L161" s="58">
        <v>600.95324815444485</v>
      </c>
      <c r="M161" s="58">
        <v>603.26672272175779</v>
      </c>
      <c r="N161" s="58">
        <v>596.05407544115087</v>
      </c>
      <c r="O161" s="58">
        <v>580.49176400913609</v>
      </c>
      <c r="P161" s="58">
        <v>541.90096037353612</v>
      </c>
      <c r="Q161" s="58"/>
    </row>
    <row r="162" spans="1:17" x14ac:dyDescent="0.3">
      <c r="A162" s="39" t="s">
        <v>253</v>
      </c>
      <c r="B162" s="39" t="s">
        <v>941</v>
      </c>
      <c r="C162" s="39" t="s">
        <v>343</v>
      </c>
      <c r="D162" s="62" t="str">
        <f>INDEX('R0. Region mapping'!$C$9:$C$24,MATCH($C162,'R0. Region mapping'!$A$9:$A$24,0))</f>
        <v>ASI</v>
      </c>
      <c r="E162" s="60">
        <v>9288.4221062135421</v>
      </c>
      <c r="F162" s="58">
        <v>4445.3863796796195</v>
      </c>
      <c r="G162" s="58">
        <v>14331.36383921079</v>
      </c>
      <c r="H162" s="58">
        <v>38353.471857905293</v>
      </c>
      <c r="I162" s="58">
        <v>88436.607771068375</v>
      </c>
      <c r="J162" s="58">
        <v>75438.572314169578</v>
      </c>
      <c r="K162" s="58">
        <v>40878.470128645575</v>
      </c>
      <c r="L162" s="58">
        <v>25647.826224442197</v>
      </c>
      <c r="M162" s="58">
        <v>33557.12617837335</v>
      </c>
      <c r="N162" s="58">
        <v>21434.728480928166</v>
      </c>
      <c r="O162" s="58">
        <v>2404.8508414221192</v>
      </c>
      <c r="P162" s="58">
        <v>1942.7325610850987</v>
      </c>
      <c r="Q162" s="58"/>
    </row>
    <row r="163" spans="1:17" x14ac:dyDescent="0.3">
      <c r="A163" s="39" t="s">
        <v>253</v>
      </c>
      <c r="B163" s="39" t="s">
        <v>941</v>
      </c>
      <c r="C163" s="39" t="s">
        <v>345</v>
      </c>
      <c r="D163" s="62" t="str">
        <f>INDEX('R0. Region mapping'!$C$9:$C$24,MATCH($C163,'R0. Region mapping'!$A$9:$A$24,0))</f>
        <v>LAM</v>
      </c>
      <c r="E163" s="60">
        <v>5946.3928734968304</v>
      </c>
      <c r="F163" s="58">
        <v>6657.0552354281135</v>
      </c>
      <c r="G163" s="58">
        <v>6897.3259640809274</v>
      </c>
      <c r="H163" s="58">
        <v>5873.0514135941903</v>
      </c>
      <c r="I163" s="58">
        <v>4961.8717046612328</v>
      </c>
      <c r="J163" s="58">
        <v>4703.5793973526997</v>
      </c>
      <c r="K163" s="58">
        <v>3197.7393032775631</v>
      </c>
      <c r="L163" s="58">
        <v>1912.156304502018</v>
      </c>
      <c r="M163" s="58">
        <v>1785.2093376135347</v>
      </c>
      <c r="N163" s="58">
        <v>1715.1401463190991</v>
      </c>
      <c r="O163" s="58">
        <v>1647.2853685312325</v>
      </c>
      <c r="P163" s="58">
        <v>1487.892573170293</v>
      </c>
      <c r="Q163" s="58"/>
    </row>
    <row r="164" spans="1:17" x14ac:dyDescent="0.3">
      <c r="A164" s="39" t="s">
        <v>253</v>
      </c>
      <c r="B164" s="39" t="s">
        <v>941</v>
      </c>
      <c r="C164" s="39" t="s">
        <v>347</v>
      </c>
      <c r="D164" s="62" t="str">
        <f>INDEX('R0. Region mapping'!$C$9:$C$24,MATCH($C164,'R0. Region mapping'!$A$9:$A$24,0))</f>
        <v>EUR</v>
      </c>
      <c r="E164" s="60">
        <v>1662.3388651385656</v>
      </c>
      <c r="F164" s="58">
        <v>2397.8255478173091</v>
      </c>
      <c r="G164" s="58">
        <v>2384.2927151837862</v>
      </c>
      <c r="H164" s="58">
        <v>2527.7818783857024</v>
      </c>
      <c r="I164" s="58">
        <v>2739.5233466367231</v>
      </c>
      <c r="J164" s="58">
        <v>1773.9985040779775</v>
      </c>
      <c r="K164" s="58">
        <v>1145.8847356105027</v>
      </c>
      <c r="L164" s="58">
        <v>1238.4695532255328</v>
      </c>
      <c r="M164" s="58">
        <v>1536.3863029898951</v>
      </c>
      <c r="N164" s="58">
        <v>1768.8534329532904</v>
      </c>
      <c r="O164" s="58">
        <v>1566.0589440712733</v>
      </c>
      <c r="P164" s="58">
        <v>867.15264011113322</v>
      </c>
      <c r="Q164" s="58"/>
    </row>
    <row r="165" spans="1:17" x14ac:dyDescent="0.3">
      <c r="A165" s="39" t="s">
        <v>253</v>
      </c>
      <c r="B165" s="39" t="s">
        <v>941</v>
      </c>
      <c r="C165" s="39" t="s">
        <v>349</v>
      </c>
      <c r="D165" s="62" t="str">
        <f>INDEX('R0. Region mapping'!$C$9:$C$24,MATCH($C165,'R0. Region mapping'!$A$9:$A$24,0))</f>
        <v>ASI</v>
      </c>
      <c r="E165" s="60">
        <v>20800.259579648045</v>
      </c>
      <c r="F165" s="58">
        <v>17252.114858351102</v>
      </c>
      <c r="G165" s="58">
        <v>17886.410053480347</v>
      </c>
      <c r="H165" s="58">
        <v>19134.308350167645</v>
      </c>
      <c r="I165" s="58">
        <v>15008.583953248355</v>
      </c>
      <c r="J165" s="58">
        <v>10247.041585891802</v>
      </c>
      <c r="K165" s="58">
        <v>7941.265388721401</v>
      </c>
      <c r="L165" s="58">
        <v>3013.3275140330261</v>
      </c>
      <c r="M165" s="58">
        <v>4543.9115677186401</v>
      </c>
      <c r="N165" s="58">
        <v>4157.609604310097</v>
      </c>
      <c r="O165" s="58">
        <v>4028.3576588869364</v>
      </c>
      <c r="P165" s="58">
        <v>3791.9490030102916</v>
      </c>
      <c r="Q165" s="58"/>
    </row>
    <row r="166" spans="1:17" x14ac:dyDescent="0.3">
      <c r="A166" s="39" t="s">
        <v>253</v>
      </c>
      <c r="B166" s="39" t="s">
        <v>941</v>
      </c>
      <c r="C166" s="39" t="s">
        <v>351</v>
      </c>
      <c r="D166" s="62" t="str">
        <f>INDEX('R0. Region mapping'!$C$9:$C$24,MATCH($C166,'R0. Region mapping'!$A$9:$A$24,0))</f>
        <v>ASI</v>
      </c>
      <c r="E166" s="60">
        <v>3275.8882184391869</v>
      </c>
      <c r="F166" s="58">
        <v>1485.1200390682902</v>
      </c>
      <c r="G166" s="58">
        <v>2096.6613981378946</v>
      </c>
      <c r="H166" s="58">
        <v>3818.8298048971783</v>
      </c>
      <c r="I166" s="58">
        <v>12902.398773862666</v>
      </c>
      <c r="J166" s="58">
        <v>14109.140992704171</v>
      </c>
      <c r="K166" s="58">
        <v>12765.654380734695</v>
      </c>
      <c r="L166" s="58">
        <v>12844.14855460833</v>
      </c>
      <c r="M166" s="58">
        <v>23621.377494736735</v>
      </c>
      <c r="N166" s="58">
        <v>26922.707989635903</v>
      </c>
      <c r="O166" s="58">
        <v>23626.643109698776</v>
      </c>
      <c r="P166" s="58">
        <v>8648.4590207384299</v>
      </c>
      <c r="Q166" s="58"/>
    </row>
    <row r="167" spans="1:17" x14ac:dyDescent="0.3">
      <c r="A167" s="39" t="s">
        <v>253</v>
      </c>
      <c r="B167" s="39" t="s">
        <v>941</v>
      </c>
      <c r="C167" s="39" t="s">
        <v>353</v>
      </c>
      <c r="D167" s="62" t="str">
        <f>INDEX('R0. Region mapping'!$C$9:$C$24,MATCH($C167,'R0. Region mapping'!$A$9:$A$24,0))</f>
        <v>ASI</v>
      </c>
      <c r="E167" s="60">
        <v>5847.5314792000045</v>
      </c>
      <c r="F167" s="58">
        <v>4197.7693563976927</v>
      </c>
      <c r="G167" s="58">
        <v>3880.3750774481045</v>
      </c>
      <c r="H167" s="58">
        <v>2557.25594089475</v>
      </c>
      <c r="I167" s="58">
        <v>4717.6988567824101</v>
      </c>
      <c r="J167" s="58">
        <v>3943.8714432866082</v>
      </c>
      <c r="K167" s="58">
        <v>3040.08836019313</v>
      </c>
      <c r="L167" s="58">
        <v>1521.3901481899541</v>
      </c>
      <c r="M167" s="58">
        <v>985.15391613185943</v>
      </c>
      <c r="N167" s="58">
        <v>639.80135514996482</v>
      </c>
      <c r="O167" s="58">
        <v>554.00603367079111</v>
      </c>
      <c r="P167" s="58">
        <v>398.76028997613872</v>
      </c>
      <c r="Q167" s="58"/>
    </row>
    <row r="168" spans="1:17" x14ac:dyDescent="0.3">
      <c r="A168" s="39" t="s">
        <v>253</v>
      </c>
      <c r="B168" s="39" t="s">
        <v>941</v>
      </c>
      <c r="C168" s="39" t="s">
        <v>355</v>
      </c>
      <c r="D168" s="62" t="str">
        <f>INDEX('R0. Region mapping'!$C$9:$C$24,MATCH($C168,'R0. Region mapping'!$A$9:$A$24,0))</f>
        <v>AFR</v>
      </c>
      <c r="E168" s="60">
        <v>10184.668828403665</v>
      </c>
      <c r="F168" s="58">
        <v>10387.542360018169</v>
      </c>
      <c r="G168" s="58">
        <v>11446.958927704944</v>
      </c>
      <c r="H168" s="58">
        <v>12883.429693893306</v>
      </c>
      <c r="I168" s="58">
        <v>14792.323869694797</v>
      </c>
      <c r="J168" s="58">
        <v>16806.56672962823</v>
      </c>
      <c r="K168" s="58">
        <v>17874.857142653316</v>
      </c>
      <c r="L168" s="58">
        <v>17933.888918038581</v>
      </c>
      <c r="M168" s="58">
        <v>24457.952768633248</v>
      </c>
      <c r="N168" s="58">
        <v>11361.48350122798</v>
      </c>
      <c r="O168" s="58">
        <v>11227.156814614185</v>
      </c>
      <c r="P168" s="58">
        <v>12160.958228237247</v>
      </c>
      <c r="Q168" s="58"/>
    </row>
    <row r="169" spans="1:17" x14ac:dyDescent="0.3">
      <c r="A169" s="39" t="s">
        <v>253</v>
      </c>
      <c r="B169" s="39" t="s">
        <v>941</v>
      </c>
      <c r="C169" s="39" t="s">
        <v>357</v>
      </c>
      <c r="D169" s="62" t="str">
        <f>INDEX('R0. Region mapping'!$C$9:$C$24,MATCH($C169,'R0. Region mapping'!$A$9:$A$24,0))</f>
        <v>LAM</v>
      </c>
      <c r="E169" s="60">
        <v>1823.2767073949533</v>
      </c>
      <c r="F169" s="58">
        <v>1628.2349217358335</v>
      </c>
      <c r="G169" s="58">
        <v>1496.9324617118793</v>
      </c>
      <c r="H169" s="58">
        <v>1053.079435557356</v>
      </c>
      <c r="I169" s="58">
        <v>1088.7424675087007</v>
      </c>
      <c r="J169" s="58">
        <v>870.49469967457469</v>
      </c>
      <c r="K169" s="58">
        <v>582.45159272179615</v>
      </c>
      <c r="L169" s="58">
        <v>456.06218136824077</v>
      </c>
      <c r="M169" s="58">
        <v>483.80024773444688</v>
      </c>
      <c r="N169" s="58">
        <v>489.80037574217732</v>
      </c>
      <c r="O169" s="58">
        <v>486.61833345822697</v>
      </c>
      <c r="P169" s="58">
        <v>520.45359812502204</v>
      </c>
      <c r="Q169" s="58"/>
    </row>
    <row r="170" spans="1:17" x14ac:dyDescent="0.3">
      <c r="A170" s="39" t="s">
        <v>253</v>
      </c>
      <c r="B170" s="39" t="s">
        <v>941</v>
      </c>
      <c r="C170" s="39" t="s">
        <v>359</v>
      </c>
      <c r="D170" s="62" t="str">
        <f>INDEX('R0. Region mapping'!$C$9:$C$24,MATCH($C170,'R0. Region mapping'!$A$9:$A$24,0))</f>
        <v>ASI</v>
      </c>
      <c r="E170" s="60">
        <v>7068.0439701217056</v>
      </c>
      <c r="F170" s="58">
        <v>9163.7977363203536</v>
      </c>
      <c r="G170" s="58">
        <v>9851.7131883886395</v>
      </c>
      <c r="H170" s="58">
        <v>9089.8324922529318</v>
      </c>
      <c r="I170" s="58">
        <v>11528.074040735028</v>
      </c>
      <c r="J170" s="58">
        <v>11651.311467637192</v>
      </c>
      <c r="K170" s="58">
        <v>11596.017404217462</v>
      </c>
      <c r="L170" s="58">
        <v>7418.4237372114712</v>
      </c>
      <c r="M170" s="58">
        <v>6876.3642181447158</v>
      </c>
      <c r="N170" s="58">
        <v>7325.3093443734961</v>
      </c>
      <c r="O170" s="58">
        <v>11081.633730067597</v>
      </c>
      <c r="P170" s="58">
        <v>17766.053829178793</v>
      </c>
      <c r="Q170" s="58"/>
    </row>
    <row r="171" spans="1:17" x14ac:dyDescent="0.3">
      <c r="A171" s="39" t="s">
        <v>253</v>
      </c>
      <c r="B171" s="39" t="s">
        <v>941</v>
      </c>
      <c r="C171" s="39" t="s">
        <v>361</v>
      </c>
      <c r="D171" s="62" t="str">
        <f>INDEX('R0. Region mapping'!$C$9:$C$24,MATCH($C171,'R0. Region mapping'!$A$9:$A$24,0))</f>
        <v>ASI</v>
      </c>
      <c r="E171" s="60">
        <v>1820.1044455075962</v>
      </c>
      <c r="F171" s="58">
        <v>1415.1957652221884</v>
      </c>
      <c r="G171" s="58">
        <v>1184.554679320355</v>
      </c>
      <c r="H171" s="58">
        <v>3753.7321168351259</v>
      </c>
      <c r="I171" s="58">
        <v>4136.7526858956535</v>
      </c>
      <c r="J171" s="58">
        <v>3949.5184122183136</v>
      </c>
      <c r="K171" s="58">
        <v>3564.6070386425918</v>
      </c>
      <c r="L171" s="58">
        <v>4043.71462675374</v>
      </c>
      <c r="M171" s="58">
        <v>3882.8356045793244</v>
      </c>
      <c r="N171" s="58">
        <v>1638.7203339965026</v>
      </c>
      <c r="O171" s="58">
        <v>1457.1798036237983</v>
      </c>
      <c r="P171" s="58">
        <v>1638.4041440354749</v>
      </c>
      <c r="Q171" s="58"/>
    </row>
    <row r="172" spans="1:17" x14ac:dyDescent="0.3">
      <c r="A172" s="39" t="s">
        <v>253</v>
      </c>
      <c r="B172" s="39" t="s">
        <v>941</v>
      </c>
      <c r="C172" s="39" t="s">
        <v>363</v>
      </c>
      <c r="D172" s="62" t="str">
        <f>INDEX('R0. Region mapping'!$C$9:$C$24,MATCH($C172,'R0. Region mapping'!$A$9:$A$24,0))</f>
        <v>NAM</v>
      </c>
      <c r="E172" s="60">
        <v>27421.483429952001</v>
      </c>
      <c r="F172" s="58">
        <v>20781.237287461783</v>
      </c>
      <c r="G172" s="58">
        <v>16669.218384332282</v>
      </c>
      <c r="H172" s="58">
        <v>23026.062997895006</v>
      </c>
      <c r="I172" s="58">
        <v>26437.897852858481</v>
      </c>
      <c r="J172" s="58">
        <v>19639.713915237764</v>
      </c>
      <c r="K172" s="58">
        <v>13942.26071800462</v>
      </c>
      <c r="L172" s="58">
        <v>9975.2900956404301</v>
      </c>
      <c r="M172" s="58">
        <v>9587.4842008886826</v>
      </c>
      <c r="N172" s="58">
        <v>4427.1142509410165</v>
      </c>
      <c r="O172" s="58">
        <v>2156.8318446751355</v>
      </c>
      <c r="P172" s="58">
        <v>1881.3895460556107</v>
      </c>
      <c r="Q172" s="58"/>
    </row>
    <row r="173" spans="1:17" x14ac:dyDescent="0.3">
      <c r="A173" s="39" t="s">
        <v>253</v>
      </c>
      <c r="B173" s="39" t="s">
        <v>941</v>
      </c>
      <c r="C173" s="39" t="s">
        <v>365</v>
      </c>
      <c r="D173" s="62" t="str">
        <f>INDEX('R0. Region mapping'!$C$9:$C$24,MATCH($C173,'R0. Region mapping'!$A$9:$A$24,0))</f>
        <v>EUR</v>
      </c>
      <c r="E173" s="60">
        <v>21722.488769057411</v>
      </c>
      <c r="F173" s="58">
        <v>19866.447151507138</v>
      </c>
      <c r="G173" s="58">
        <v>21062.524568906549</v>
      </c>
      <c r="H173" s="58">
        <v>21167.810829105125</v>
      </c>
      <c r="I173" s="58">
        <v>16292.217800397206</v>
      </c>
      <c r="J173" s="58">
        <v>11256.675991861801</v>
      </c>
      <c r="K173" s="58">
        <v>9033.7536985629467</v>
      </c>
      <c r="L173" s="58">
        <v>8549.3421167878714</v>
      </c>
      <c r="M173" s="58">
        <v>10088.870863556382</v>
      </c>
      <c r="N173" s="58">
        <v>2748.7010274727513</v>
      </c>
      <c r="O173" s="58">
        <v>1773.5404287099177</v>
      </c>
      <c r="P173" s="58">
        <v>1291.1548019465235</v>
      </c>
      <c r="Q173" s="58"/>
    </row>
    <row r="174" spans="1:17" x14ac:dyDescent="0.3">
      <c r="A174" s="39" t="s">
        <v>253</v>
      </c>
      <c r="B174" s="39" t="s">
        <v>942</v>
      </c>
      <c r="C174" s="39" t="s">
        <v>258</v>
      </c>
      <c r="D174" s="62" t="str">
        <f>INDEX('R0. Region mapping'!$C$9:$C$24,MATCH($C174,'R0. Region mapping'!$A$9:$A$24,0))</f>
        <v>AFR</v>
      </c>
      <c r="E174" s="60">
        <v>6802.6995261939755</v>
      </c>
      <c r="F174" s="58">
        <v>8624.3323833346312</v>
      </c>
      <c r="G174" s="58">
        <v>8922.9428949927424</v>
      </c>
      <c r="H174" s="58">
        <v>13549.900616380528</v>
      </c>
      <c r="I174" s="58">
        <v>13509.174917681941</v>
      </c>
      <c r="J174" s="58">
        <v>17370.212393527901</v>
      </c>
      <c r="K174" s="58">
        <v>18870.090957836495</v>
      </c>
      <c r="L174" s="58">
        <v>19792.95311519015</v>
      </c>
      <c r="M174" s="58">
        <v>34532.493876912267</v>
      </c>
      <c r="N174" s="58">
        <v>47714.721472188372</v>
      </c>
      <c r="O174" s="58">
        <v>48767.656781355203</v>
      </c>
      <c r="P174" s="58">
        <v>47437.456898117212</v>
      </c>
      <c r="Q174" s="58"/>
    </row>
    <row r="175" spans="1:17" x14ac:dyDescent="0.3">
      <c r="A175" s="39" t="s">
        <v>253</v>
      </c>
      <c r="B175" s="39" t="s">
        <v>942</v>
      </c>
      <c r="C175" s="39" t="s">
        <v>261</v>
      </c>
      <c r="D175" s="62" t="str">
        <f>INDEX('R0. Region mapping'!$C$9:$C$24,MATCH($C175,'R0. Region mapping'!$A$9:$A$24,0))</f>
        <v>AUS</v>
      </c>
      <c r="E175" s="60">
        <v>2099.9681550078603</v>
      </c>
      <c r="F175" s="58">
        <v>2082.6510318475875</v>
      </c>
      <c r="G175" s="58">
        <v>2232.5683588786101</v>
      </c>
      <c r="H175" s="58">
        <v>2614.3225832757962</v>
      </c>
      <c r="I175" s="58">
        <v>3192.2376811099884</v>
      </c>
      <c r="J175" s="58">
        <v>2115.4379738392881</v>
      </c>
      <c r="K175" s="58">
        <v>1889.6837823097901</v>
      </c>
      <c r="L175" s="58">
        <v>2347.9904937258416</v>
      </c>
      <c r="M175" s="58">
        <v>4449.1760170065272</v>
      </c>
      <c r="N175" s="58">
        <v>4136.9604030742285</v>
      </c>
      <c r="O175" s="58">
        <v>3810.1603055255068</v>
      </c>
      <c r="P175" s="58">
        <v>3506.7931747935208</v>
      </c>
      <c r="Q175" s="58"/>
    </row>
    <row r="176" spans="1:17" x14ac:dyDescent="0.3">
      <c r="A176" s="39" t="s">
        <v>253</v>
      </c>
      <c r="B176" s="39" t="s">
        <v>942</v>
      </c>
      <c r="C176" s="39" t="s">
        <v>341</v>
      </c>
      <c r="D176" s="62" t="str">
        <f>INDEX('R0. Region mapping'!$C$9:$C$24,MATCH($C176,'R0. Region mapping'!$A$9:$A$24,0))</f>
        <v>NAM</v>
      </c>
      <c r="E176" s="60">
        <v>6198.073664213287</v>
      </c>
      <c r="F176" s="58">
        <v>6020.5527701595875</v>
      </c>
      <c r="G176" s="58">
        <v>5789.613383164804</v>
      </c>
      <c r="H176" s="58">
        <v>5726.6459371623296</v>
      </c>
      <c r="I176" s="58">
        <v>4994.7186694526908</v>
      </c>
      <c r="J176" s="58">
        <v>4798.8587889465434</v>
      </c>
      <c r="K176" s="58">
        <v>4576.0219727631948</v>
      </c>
      <c r="L176" s="58">
        <v>3565.3741775745161</v>
      </c>
      <c r="M176" s="58">
        <v>4267.5405373072108</v>
      </c>
      <c r="N176" s="58">
        <v>3438.1618246072494</v>
      </c>
      <c r="O176" s="58">
        <v>2615.7637869904543</v>
      </c>
      <c r="P176" s="58">
        <v>1842.96458064377</v>
      </c>
      <c r="Q176" s="58"/>
    </row>
    <row r="177" spans="1:17" x14ac:dyDescent="0.3">
      <c r="A177" s="39" t="s">
        <v>253</v>
      </c>
      <c r="B177" s="39" t="s">
        <v>942</v>
      </c>
      <c r="C177" s="39" t="s">
        <v>343</v>
      </c>
      <c r="D177" s="62" t="str">
        <f>INDEX('R0. Region mapping'!$C$9:$C$24,MATCH($C177,'R0. Region mapping'!$A$9:$A$24,0))</f>
        <v>ASI</v>
      </c>
      <c r="E177" s="60">
        <v>16348.297509157499</v>
      </c>
      <c r="F177" s="58">
        <v>16342.692782774675</v>
      </c>
      <c r="G177" s="58">
        <v>30721.331459625289</v>
      </c>
      <c r="H177" s="58">
        <v>51883.774372500411</v>
      </c>
      <c r="I177" s="58">
        <v>44248.912585276317</v>
      </c>
      <c r="J177" s="58">
        <v>37411.106627554233</v>
      </c>
      <c r="K177" s="58">
        <v>32211.015713432531</v>
      </c>
      <c r="L177" s="58">
        <v>34639.49993436948</v>
      </c>
      <c r="M177" s="58">
        <v>33578.949695304851</v>
      </c>
      <c r="N177" s="58">
        <v>30871.590000595126</v>
      </c>
      <c r="O177" s="58">
        <v>22242.813685643043</v>
      </c>
      <c r="P177" s="58">
        <v>23318.425652361111</v>
      </c>
      <c r="Q177" s="58"/>
    </row>
    <row r="178" spans="1:17" x14ac:dyDescent="0.3">
      <c r="A178" s="39" t="s">
        <v>253</v>
      </c>
      <c r="B178" s="39" t="s">
        <v>942</v>
      </c>
      <c r="C178" s="39" t="s">
        <v>345</v>
      </c>
      <c r="D178" s="62" t="str">
        <f>INDEX('R0. Region mapping'!$C$9:$C$24,MATCH($C178,'R0. Region mapping'!$A$9:$A$24,0))</f>
        <v>LAM</v>
      </c>
      <c r="E178" s="60">
        <v>10516.56142587915</v>
      </c>
      <c r="F178" s="58">
        <v>12206.790475619953</v>
      </c>
      <c r="G178" s="58">
        <v>11845.258510306629</v>
      </c>
      <c r="H178" s="58">
        <v>12190.627929855984</v>
      </c>
      <c r="I178" s="58">
        <v>13468.689567556443</v>
      </c>
      <c r="J178" s="58">
        <v>14052.383101075295</v>
      </c>
      <c r="K178" s="58">
        <v>15248.896087423451</v>
      </c>
      <c r="L178" s="58">
        <v>11775.604375432571</v>
      </c>
      <c r="M178" s="58">
        <v>12381.31674587511</v>
      </c>
      <c r="N178" s="58">
        <v>11323.836556012253</v>
      </c>
      <c r="O178" s="58">
        <v>10908.979344892239</v>
      </c>
      <c r="P178" s="58">
        <v>11774.615745875975</v>
      </c>
      <c r="Q178" s="58"/>
    </row>
    <row r="179" spans="1:17" x14ac:dyDescent="0.3">
      <c r="A179" s="39" t="s">
        <v>253</v>
      </c>
      <c r="B179" s="39" t="s">
        <v>942</v>
      </c>
      <c r="C179" s="39" t="s">
        <v>347</v>
      </c>
      <c r="D179" s="62" t="str">
        <f>INDEX('R0. Region mapping'!$C$9:$C$24,MATCH($C179,'R0. Region mapping'!$A$9:$A$24,0))</f>
        <v>EUR</v>
      </c>
      <c r="E179" s="60">
        <v>3567.164362492274</v>
      </c>
      <c r="F179" s="58">
        <v>5043.6746419140436</v>
      </c>
      <c r="G179" s="58">
        <v>5500.7921369022752</v>
      </c>
      <c r="H179" s="58">
        <v>5896.4519043133714</v>
      </c>
      <c r="I179" s="58">
        <v>4625.1046258461365</v>
      </c>
      <c r="J179" s="58">
        <v>4873.9957332145505</v>
      </c>
      <c r="K179" s="58">
        <v>4242.0429214791257</v>
      </c>
      <c r="L179" s="58">
        <v>4196.1165082267707</v>
      </c>
      <c r="M179" s="58">
        <v>3669.0187888133905</v>
      </c>
      <c r="N179" s="58">
        <v>3152.24672447595</v>
      </c>
      <c r="O179" s="58">
        <v>3228.3062170946864</v>
      </c>
      <c r="P179" s="58">
        <v>2703.4942799895775</v>
      </c>
      <c r="Q179" s="58"/>
    </row>
    <row r="180" spans="1:17" x14ac:dyDescent="0.3">
      <c r="A180" s="39" t="s">
        <v>253</v>
      </c>
      <c r="B180" s="39" t="s">
        <v>942</v>
      </c>
      <c r="C180" s="39" t="s">
        <v>349</v>
      </c>
      <c r="D180" s="62" t="str">
        <f>INDEX('R0. Region mapping'!$C$9:$C$24,MATCH($C180,'R0. Region mapping'!$A$9:$A$24,0))</f>
        <v>ASI</v>
      </c>
      <c r="E180" s="60">
        <v>5752.2294871513377</v>
      </c>
      <c r="F180" s="58">
        <v>6764.8685577572851</v>
      </c>
      <c r="G180" s="58">
        <v>6648.9054532906966</v>
      </c>
      <c r="H180" s="58">
        <v>6847.4247449963086</v>
      </c>
      <c r="I180" s="58">
        <v>7957.014134381393</v>
      </c>
      <c r="J180" s="58">
        <v>8869.2186308328583</v>
      </c>
      <c r="K180" s="58">
        <v>8152.730387608507</v>
      </c>
      <c r="L180" s="58">
        <v>5676.6642154959718</v>
      </c>
      <c r="M180" s="58">
        <v>5688.9264738201555</v>
      </c>
      <c r="N180" s="58">
        <v>5569.1743666400616</v>
      </c>
      <c r="O180" s="58">
        <v>5505.4543912666149</v>
      </c>
      <c r="P180" s="58">
        <v>5187.3152122908095</v>
      </c>
      <c r="Q180" s="58"/>
    </row>
    <row r="181" spans="1:17" x14ac:dyDescent="0.3">
      <c r="A181" s="39" t="s">
        <v>253</v>
      </c>
      <c r="B181" s="39" t="s">
        <v>942</v>
      </c>
      <c r="C181" s="39" t="s">
        <v>351</v>
      </c>
      <c r="D181" s="62" t="str">
        <f>INDEX('R0. Region mapping'!$C$9:$C$24,MATCH($C181,'R0. Region mapping'!$A$9:$A$24,0))</f>
        <v>ASI</v>
      </c>
      <c r="E181" s="60">
        <v>8242.1306347021637</v>
      </c>
      <c r="F181" s="58">
        <v>8294.0335487743268</v>
      </c>
      <c r="G181" s="58">
        <v>10102.525487076739</v>
      </c>
      <c r="H181" s="58">
        <v>12082.894262979025</v>
      </c>
      <c r="I181" s="58">
        <v>14232.163444927555</v>
      </c>
      <c r="J181" s="58">
        <v>15741.115165970601</v>
      </c>
      <c r="K181" s="58">
        <v>15920.454894620972</v>
      </c>
      <c r="L181" s="58">
        <v>15856.510257773991</v>
      </c>
      <c r="M181" s="58">
        <v>17628.412667999066</v>
      </c>
      <c r="N181" s="58">
        <v>18581.890737350601</v>
      </c>
      <c r="O181" s="58">
        <v>19068.841948607464</v>
      </c>
      <c r="P181" s="58">
        <v>18819.806658618854</v>
      </c>
      <c r="Q181" s="58"/>
    </row>
    <row r="182" spans="1:17" x14ac:dyDescent="0.3">
      <c r="A182" s="39" t="s">
        <v>253</v>
      </c>
      <c r="B182" s="39" t="s">
        <v>942</v>
      </c>
      <c r="C182" s="39" t="s">
        <v>353</v>
      </c>
      <c r="D182" s="62" t="str">
        <f>INDEX('R0. Region mapping'!$C$9:$C$24,MATCH($C182,'R0. Region mapping'!$A$9:$A$24,0))</f>
        <v>ASI</v>
      </c>
      <c r="E182" s="60">
        <v>18400.206141839779</v>
      </c>
      <c r="F182" s="58">
        <v>18048.868632454458</v>
      </c>
      <c r="G182" s="58">
        <v>16413.908621064958</v>
      </c>
      <c r="H182" s="58">
        <v>15193.755518515572</v>
      </c>
      <c r="I182" s="58">
        <v>12307.57041400993</v>
      </c>
      <c r="J182" s="58">
        <v>9197.1587860052659</v>
      </c>
      <c r="K182" s="58">
        <v>6778.9129747368734</v>
      </c>
      <c r="L182" s="58">
        <v>6460.8749834818163</v>
      </c>
      <c r="M182" s="58">
        <v>5833.7360846489291</v>
      </c>
      <c r="N182" s="58">
        <v>5640.0091746831758</v>
      </c>
      <c r="O182" s="58">
        <v>4571.9671675494365</v>
      </c>
      <c r="P182" s="58">
        <v>3531.5336395815993</v>
      </c>
      <c r="Q182" s="58"/>
    </row>
    <row r="183" spans="1:17" x14ac:dyDescent="0.3">
      <c r="A183" s="39" t="s">
        <v>253</v>
      </c>
      <c r="B183" s="39" t="s">
        <v>942</v>
      </c>
      <c r="C183" s="39" t="s">
        <v>355</v>
      </c>
      <c r="D183" s="62" t="str">
        <f>INDEX('R0. Region mapping'!$C$9:$C$24,MATCH($C183,'R0. Region mapping'!$A$9:$A$24,0))</f>
        <v>AFR</v>
      </c>
      <c r="E183" s="60">
        <v>12226.072884753747</v>
      </c>
      <c r="F183" s="58">
        <v>12226.58437401612</v>
      </c>
      <c r="G183" s="58">
        <v>12979.252085581784</v>
      </c>
      <c r="H183" s="58">
        <v>13309.320690859768</v>
      </c>
      <c r="I183" s="58">
        <v>13736.378588235202</v>
      </c>
      <c r="J183" s="58">
        <v>12142.006082333375</v>
      </c>
      <c r="K183" s="58">
        <v>8883.9719261818318</v>
      </c>
      <c r="L183" s="58">
        <v>11159.652075427448</v>
      </c>
      <c r="M183" s="58">
        <v>10256.257624837583</v>
      </c>
      <c r="N183" s="58">
        <v>9998.9474751305952</v>
      </c>
      <c r="O183" s="58">
        <v>9670.1041150962483</v>
      </c>
      <c r="P183" s="58">
        <v>8432.9814354360642</v>
      </c>
      <c r="Q183" s="58"/>
    </row>
    <row r="184" spans="1:17" x14ac:dyDescent="0.3">
      <c r="A184" s="39" t="s">
        <v>253</v>
      </c>
      <c r="B184" s="39" t="s">
        <v>942</v>
      </c>
      <c r="C184" s="39" t="s">
        <v>357</v>
      </c>
      <c r="D184" s="62" t="str">
        <f>INDEX('R0. Region mapping'!$C$9:$C$24,MATCH($C184,'R0. Region mapping'!$A$9:$A$24,0))</f>
        <v>LAM</v>
      </c>
      <c r="E184" s="60">
        <v>3728.3826292767385</v>
      </c>
      <c r="F184" s="58">
        <v>3504.8438667442288</v>
      </c>
      <c r="G184" s="58">
        <v>3233.4154672747577</v>
      </c>
      <c r="H184" s="58">
        <v>3182.2752513898695</v>
      </c>
      <c r="I184" s="58">
        <v>2890.5776471837653</v>
      </c>
      <c r="J184" s="58">
        <v>2865.8638784988434</v>
      </c>
      <c r="K184" s="58">
        <v>2079.8731152900987</v>
      </c>
      <c r="L184" s="58">
        <v>1974.4647690752979</v>
      </c>
      <c r="M184" s="58">
        <v>2050.7610343610595</v>
      </c>
      <c r="N184" s="58">
        <v>1906.9113505950581</v>
      </c>
      <c r="O184" s="58">
        <v>1788.3733641431293</v>
      </c>
      <c r="P184" s="58">
        <v>2637.7625802476819</v>
      </c>
      <c r="Q184" s="58"/>
    </row>
    <row r="185" spans="1:17" x14ac:dyDescent="0.3">
      <c r="A185" s="39" t="s">
        <v>253</v>
      </c>
      <c r="B185" s="39" t="s">
        <v>942</v>
      </c>
      <c r="C185" s="39" t="s">
        <v>359</v>
      </c>
      <c r="D185" s="62" t="str">
        <f>INDEX('R0. Region mapping'!$C$9:$C$24,MATCH($C185,'R0. Region mapping'!$A$9:$A$24,0))</f>
        <v>ASI</v>
      </c>
      <c r="E185" s="60">
        <v>17255.625412866993</v>
      </c>
      <c r="F185" s="58">
        <v>17904.760324384992</v>
      </c>
      <c r="G185" s="58">
        <v>21601.131159814664</v>
      </c>
      <c r="H185" s="58">
        <v>24592.752255333842</v>
      </c>
      <c r="I185" s="58">
        <v>25474.653967371712</v>
      </c>
      <c r="J185" s="58">
        <v>28138.415519143393</v>
      </c>
      <c r="K185" s="58">
        <v>30659.816958423457</v>
      </c>
      <c r="L185" s="58">
        <v>30310.649126576158</v>
      </c>
      <c r="M185" s="58">
        <v>30053.344599593929</v>
      </c>
      <c r="N185" s="58">
        <v>31081.246173509364</v>
      </c>
      <c r="O185" s="58">
        <v>31624.242657606039</v>
      </c>
      <c r="P185" s="58">
        <v>27008.407906854729</v>
      </c>
      <c r="Q185" s="58"/>
    </row>
    <row r="186" spans="1:17" x14ac:dyDescent="0.3">
      <c r="A186" s="39" t="s">
        <v>253</v>
      </c>
      <c r="B186" s="39" t="s">
        <v>942</v>
      </c>
      <c r="C186" s="39" t="s">
        <v>361</v>
      </c>
      <c r="D186" s="62" t="str">
        <f>INDEX('R0. Region mapping'!$C$9:$C$24,MATCH($C186,'R0. Region mapping'!$A$9:$A$24,0))</f>
        <v>ASI</v>
      </c>
      <c r="E186" s="60">
        <v>7001.4590352806308</v>
      </c>
      <c r="F186" s="58">
        <v>8484.625355625607</v>
      </c>
      <c r="G186" s="58">
        <v>9269.0547407739505</v>
      </c>
      <c r="H186" s="58">
        <v>8393.9970463612844</v>
      </c>
      <c r="I186" s="58">
        <v>9109.2774516460577</v>
      </c>
      <c r="J186" s="58">
        <v>7673.5963696668659</v>
      </c>
      <c r="K186" s="58">
        <v>6122.111144560804</v>
      </c>
      <c r="L186" s="58">
        <v>6248.2927751109937</v>
      </c>
      <c r="M186" s="58">
        <v>5770.3267361313137</v>
      </c>
      <c r="N186" s="58">
        <v>5139.368544298236</v>
      </c>
      <c r="O186" s="58">
        <v>4299.9676700918826</v>
      </c>
      <c r="P186" s="58">
        <v>2849.3060931989894</v>
      </c>
      <c r="Q186" s="58"/>
    </row>
    <row r="187" spans="1:17" x14ac:dyDescent="0.3">
      <c r="A187" s="39" t="s">
        <v>253</v>
      </c>
      <c r="B187" s="39" t="s">
        <v>942</v>
      </c>
      <c r="C187" s="39" t="s">
        <v>363</v>
      </c>
      <c r="D187" s="62" t="str">
        <f>INDEX('R0. Region mapping'!$C$9:$C$24,MATCH($C187,'R0. Region mapping'!$A$9:$A$24,0))</f>
        <v>NAM</v>
      </c>
      <c r="E187" s="60">
        <v>73844.425973212317</v>
      </c>
      <c r="F187" s="58">
        <v>72863.401802335313</v>
      </c>
      <c r="G187" s="58">
        <v>70600.990389473707</v>
      </c>
      <c r="H187" s="58">
        <v>67075.441183825416</v>
      </c>
      <c r="I187" s="58">
        <v>41640.846475288017</v>
      </c>
      <c r="J187" s="58">
        <v>36332.631816961788</v>
      </c>
      <c r="K187" s="58">
        <v>31067.545709242651</v>
      </c>
      <c r="L187" s="58">
        <v>38091.051145112659</v>
      </c>
      <c r="M187" s="58">
        <v>36216.312783329282</v>
      </c>
      <c r="N187" s="58">
        <v>18707.78685245592</v>
      </c>
      <c r="O187" s="58">
        <v>15522.667636169997</v>
      </c>
      <c r="P187" s="58">
        <v>20098.553949143392</v>
      </c>
      <c r="Q187" s="58"/>
    </row>
    <row r="188" spans="1:17" x14ac:dyDescent="0.3">
      <c r="A188" s="39" t="s">
        <v>253</v>
      </c>
      <c r="B188" s="39" t="s">
        <v>942</v>
      </c>
      <c r="C188" s="39" t="s">
        <v>365</v>
      </c>
      <c r="D188" s="62" t="str">
        <f>INDEX('R0. Region mapping'!$C$9:$C$24,MATCH($C188,'R0. Region mapping'!$A$9:$A$24,0))</f>
        <v>EUR</v>
      </c>
      <c r="E188" s="60">
        <v>43164.821072746628</v>
      </c>
      <c r="F188" s="58">
        <v>47887.819639354449</v>
      </c>
      <c r="G188" s="58">
        <v>49172.182012889309</v>
      </c>
      <c r="H188" s="58">
        <v>46168.49195818264</v>
      </c>
      <c r="I188" s="58">
        <v>43882.722433846182</v>
      </c>
      <c r="J188" s="58">
        <v>42770.202537661382</v>
      </c>
      <c r="K188" s="58">
        <v>41077.439988401537</v>
      </c>
      <c r="L188" s="58">
        <v>31371.482940094527</v>
      </c>
      <c r="M188" s="58">
        <v>18916.600362883131</v>
      </c>
      <c r="N188" s="58">
        <v>14347.402794952646</v>
      </c>
      <c r="O188" s="58">
        <v>11735.882529528541</v>
      </c>
      <c r="P188" s="58">
        <v>11646.480933158271</v>
      </c>
      <c r="Q188" s="58"/>
    </row>
    <row r="189" spans="1:17" x14ac:dyDescent="0.3">
      <c r="A189" s="39" t="s">
        <v>254</v>
      </c>
      <c r="B189" s="39" t="s">
        <v>940</v>
      </c>
      <c r="C189" s="39" t="s">
        <v>258</v>
      </c>
      <c r="D189" s="62" t="str">
        <f>INDEX('R0. Region mapping'!$C$9:$C$24,MATCH($C189,'R0. Region mapping'!$A$9:$A$24,0))</f>
        <v>AFR</v>
      </c>
      <c r="E189" s="60">
        <v>3138.7348787096462</v>
      </c>
      <c r="F189" s="58">
        <v>3152.5397347667381</v>
      </c>
      <c r="G189" s="58">
        <v>3229.0659061582096</v>
      </c>
      <c r="H189" s="58">
        <v>3366.512139148781</v>
      </c>
      <c r="I189" s="58">
        <v>1176.3468802179887</v>
      </c>
      <c r="J189" s="58">
        <v>1635.7595463763762</v>
      </c>
      <c r="K189" s="58">
        <v>2808.0623983605497</v>
      </c>
      <c r="L189" s="58">
        <v>5272.2608094690495</v>
      </c>
      <c r="M189" s="58">
        <v>5015.9263105938016</v>
      </c>
      <c r="N189" s="58">
        <v>4057.0700316388034</v>
      </c>
      <c r="O189" s="58">
        <v>1835.9788271669458</v>
      </c>
      <c r="P189" s="58">
        <v>2044.3657524007056</v>
      </c>
      <c r="Q189" s="58"/>
    </row>
    <row r="190" spans="1:17" x14ac:dyDescent="0.3">
      <c r="A190" s="39" t="s">
        <v>254</v>
      </c>
      <c r="B190" s="39" t="s">
        <v>940</v>
      </c>
      <c r="C190" s="39" t="s">
        <v>261</v>
      </c>
      <c r="D190" s="62" t="str">
        <f>INDEX('R0. Region mapping'!$C$9:$C$24,MATCH($C190,'R0. Region mapping'!$A$9:$A$24,0))</f>
        <v>AUS</v>
      </c>
      <c r="E190" s="60">
        <v>1680.631484552651</v>
      </c>
      <c r="F190" s="58">
        <v>2746.822404297377</v>
      </c>
      <c r="G190" s="58">
        <v>2728.6527071762125</v>
      </c>
      <c r="H190" s="58">
        <v>1923.7264199928566</v>
      </c>
      <c r="I190" s="58">
        <v>119.09007945115717</v>
      </c>
      <c r="J190" s="58">
        <v>130.98130213940362</v>
      </c>
      <c r="K190" s="58">
        <v>106.22641727437517</v>
      </c>
      <c r="L190" s="58">
        <v>199.88740160900346</v>
      </c>
      <c r="M190" s="58">
        <v>207.24318760042291</v>
      </c>
      <c r="N190" s="58">
        <v>212.20153179767766</v>
      </c>
      <c r="O190" s="58">
        <v>223.91236380121913</v>
      </c>
      <c r="P190" s="58">
        <v>232.39458421563438</v>
      </c>
      <c r="Q190" s="58"/>
    </row>
    <row r="191" spans="1:17" x14ac:dyDescent="0.3">
      <c r="A191" s="39" t="s">
        <v>254</v>
      </c>
      <c r="B191" s="39" t="s">
        <v>940</v>
      </c>
      <c r="C191" s="39" t="s">
        <v>341</v>
      </c>
      <c r="D191" s="62" t="str">
        <f>INDEX('R0. Region mapping'!$C$9:$C$24,MATCH($C191,'R0. Region mapping'!$A$9:$A$24,0))</f>
        <v>NAM</v>
      </c>
      <c r="E191" s="60">
        <v>1130.4241505660368</v>
      </c>
      <c r="F191" s="58">
        <v>1320.4215854831</v>
      </c>
      <c r="G191" s="58">
        <v>1502.7978485494232</v>
      </c>
      <c r="H191" s="58">
        <v>1672.7923481681557</v>
      </c>
      <c r="I191" s="58">
        <v>98.710134490822355</v>
      </c>
      <c r="J191" s="58">
        <v>86.596280571886922</v>
      </c>
      <c r="K191" s="58">
        <v>119.60980577751012</v>
      </c>
      <c r="L191" s="58">
        <v>135.44536640476491</v>
      </c>
      <c r="M191" s="58">
        <v>136.58857069359308</v>
      </c>
      <c r="N191" s="58">
        <v>147.47115488688652</v>
      </c>
      <c r="O191" s="58">
        <v>171.57136665872468</v>
      </c>
      <c r="P191" s="58">
        <v>172.46311490584918</v>
      </c>
      <c r="Q191" s="58"/>
    </row>
    <row r="192" spans="1:17" x14ac:dyDescent="0.3">
      <c r="A192" s="39" t="s">
        <v>254</v>
      </c>
      <c r="B192" s="39" t="s">
        <v>940</v>
      </c>
      <c r="C192" s="39" t="s">
        <v>343</v>
      </c>
      <c r="D192" s="62" t="str">
        <f>INDEX('R0. Region mapping'!$C$9:$C$24,MATCH($C192,'R0. Region mapping'!$A$9:$A$24,0))</f>
        <v>ASI</v>
      </c>
      <c r="E192" s="60">
        <v>47393.984042714299</v>
      </c>
      <c r="F192" s="58">
        <v>60245.41811677644</v>
      </c>
      <c r="G192" s="58">
        <v>78975.112334560981</v>
      </c>
      <c r="H192" s="58">
        <v>76014.951397196361</v>
      </c>
      <c r="I192" s="58">
        <v>21664.491246903581</v>
      </c>
      <c r="J192" s="58">
        <v>26711.482430613352</v>
      </c>
      <c r="K192" s="58">
        <v>45401.363603390586</v>
      </c>
      <c r="L192" s="58">
        <v>42708.394468802522</v>
      </c>
      <c r="M192" s="58">
        <v>39714.441004622699</v>
      </c>
      <c r="N192" s="58">
        <v>22806.342116989868</v>
      </c>
      <c r="O192" s="58">
        <v>10846.15148074159</v>
      </c>
      <c r="P192" s="58">
        <v>9739.5081096440699</v>
      </c>
      <c r="Q192" s="58"/>
    </row>
    <row r="193" spans="1:17" x14ac:dyDescent="0.3">
      <c r="A193" s="39" t="s">
        <v>254</v>
      </c>
      <c r="B193" s="39" t="s">
        <v>940</v>
      </c>
      <c r="C193" s="39" t="s">
        <v>345</v>
      </c>
      <c r="D193" s="62" t="str">
        <f>INDEX('R0. Region mapping'!$C$9:$C$24,MATCH($C193,'R0. Region mapping'!$A$9:$A$24,0))</f>
        <v>LAM</v>
      </c>
      <c r="E193" s="60">
        <v>924.77840832506467</v>
      </c>
      <c r="F193" s="58">
        <v>699.67415383037178</v>
      </c>
      <c r="G193" s="58">
        <v>1175.9641077776002</v>
      </c>
      <c r="H193" s="58">
        <v>1518.0780439848415</v>
      </c>
      <c r="I193" s="58">
        <v>512.28264822429333</v>
      </c>
      <c r="J193" s="58">
        <v>774.37549161021968</v>
      </c>
      <c r="K193" s="58">
        <v>926.17109397897173</v>
      </c>
      <c r="L193" s="58">
        <v>643.18984198629244</v>
      </c>
      <c r="M193" s="58">
        <v>1323.978966623929</v>
      </c>
      <c r="N193" s="58">
        <v>1502.3157766231998</v>
      </c>
      <c r="O193" s="58">
        <v>1399.1273964610991</v>
      </c>
      <c r="P193" s="58">
        <v>1456.81361538038</v>
      </c>
      <c r="Q193" s="58"/>
    </row>
    <row r="194" spans="1:17" x14ac:dyDescent="0.3">
      <c r="A194" s="39" t="s">
        <v>254</v>
      </c>
      <c r="B194" s="39" t="s">
        <v>940</v>
      </c>
      <c r="C194" s="39" t="s">
        <v>347</v>
      </c>
      <c r="D194" s="62" t="str">
        <f>INDEX('R0. Region mapping'!$C$9:$C$24,MATCH($C194,'R0. Region mapping'!$A$9:$A$24,0))</f>
        <v>EUR</v>
      </c>
      <c r="E194" s="60">
        <v>4169.5471238034525</v>
      </c>
      <c r="F194" s="58">
        <v>4893.3335160962424</v>
      </c>
      <c r="G194" s="58">
        <v>5247.6667457485573</v>
      </c>
      <c r="H194" s="58">
        <v>5905.4205486327446</v>
      </c>
      <c r="I194" s="58">
        <v>121.59135166298725</v>
      </c>
      <c r="J194" s="58">
        <v>261.30698267498445</v>
      </c>
      <c r="K194" s="58">
        <v>265.65306398858695</v>
      </c>
      <c r="L194" s="58">
        <v>504.04103773938061</v>
      </c>
      <c r="M194" s="58">
        <v>513.95720059135351</v>
      </c>
      <c r="N194" s="58">
        <v>511.71072541195088</v>
      </c>
      <c r="O194" s="58">
        <v>84.600271528997439</v>
      </c>
      <c r="P194" s="58">
        <v>69.522060625096756</v>
      </c>
      <c r="Q194" s="58"/>
    </row>
    <row r="195" spans="1:17" x14ac:dyDescent="0.3">
      <c r="A195" s="39" t="s">
        <v>254</v>
      </c>
      <c r="B195" s="39" t="s">
        <v>940</v>
      </c>
      <c r="C195" s="39" t="s">
        <v>349</v>
      </c>
      <c r="D195" s="62" t="str">
        <f>INDEX('R0. Region mapping'!$C$9:$C$24,MATCH($C195,'R0. Region mapping'!$A$9:$A$24,0))</f>
        <v>ASI</v>
      </c>
      <c r="E195" s="60">
        <v>2335.3746252327337</v>
      </c>
      <c r="F195" s="58">
        <v>6321.3959769039739</v>
      </c>
      <c r="G195" s="58">
        <v>6242.7143991734565</v>
      </c>
      <c r="H195" s="58">
        <v>6060.3126209785796</v>
      </c>
      <c r="I195" s="58">
        <v>691.14738183147256</v>
      </c>
      <c r="J195" s="58">
        <v>729.63449597276201</v>
      </c>
      <c r="K195" s="58">
        <v>747.6940204222841</v>
      </c>
      <c r="L195" s="58">
        <v>810.10928144377419</v>
      </c>
      <c r="M195" s="58">
        <v>857.58970114442809</v>
      </c>
      <c r="N195" s="58">
        <v>372.88773117896761</v>
      </c>
      <c r="O195" s="58">
        <v>374.09261051569661</v>
      </c>
      <c r="P195" s="58">
        <v>368.68734893479711</v>
      </c>
      <c r="Q195" s="58"/>
    </row>
    <row r="196" spans="1:17" x14ac:dyDescent="0.3">
      <c r="A196" s="39" t="s">
        <v>254</v>
      </c>
      <c r="B196" s="39" t="s">
        <v>940</v>
      </c>
      <c r="C196" s="39" t="s">
        <v>351</v>
      </c>
      <c r="D196" s="62" t="str">
        <f>INDEX('R0. Region mapping'!$C$9:$C$24,MATCH($C196,'R0. Region mapping'!$A$9:$A$24,0))</f>
        <v>ASI</v>
      </c>
      <c r="E196" s="60">
        <v>8004.711453313339</v>
      </c>
      <c r="F196" s="58">
        <v>9484.0468608714018</v>
      </c>
      <c r="G196" s="58">
        <v>13366.428896116162</v>
      </c>
      <c r="H196" s="58">
        <v>17041.220705006195</v>
      </c>
      <c r="I196" s="58">
        <v>4414.7368159364014</v>
      </c>
      <c r="J196" s="58">
        <v>6215.1142794438674</v>
      </c>
      <c r="K196" s="58">
        <v>10690.825256373602</v>
      </c>
      <c r="L196" s="58">
        <v>13416.150444181207</v>
      </c>
      <c r="M196" s="58">
        <v>14938.500432172499</v>
      </c>
      <c r="N196" s="58">
        <v>12782.754274269852</v>
      </c>
      <c r="O196" s="58">
        <v>3155.07742081791</v>
      </c>
      <c r="P196" s="58">
        <v>3272.7727198607258</v>
      </c>
      <c r="Q196" s="58"/>
    </row>
    <row r="197" spans="1:17" x14ac:dyDescent="0.3">
      <c r="A197" s="39" t="s">
        <v>254</v>
      </c>
      <c r="B197" s="39" t="s">
        <v>940</v>
      </c>
      <c r="C197" s="39" t="s">
        <v>353</v>
      </c>
      <c r="D197" s="62" t="str">
        <f>INDEX('R0. Region mapping'!$C$9:$C$24,MATCH($C197,'R0. Region mapping'!$A$9:$A$24,0))</f>
        <v>ASI</v>
      </c>
      <c r="E197" s="60">
        <v>4933.7654960000018</v>
      </c>
      <c r="F197" s="58">
        <v>5435.7174697952405</v>
      </c>
      <c r="G197" s="58">
        <v>6285.556813952966</v>
      </c>
      <c r="H197" s="58">
        <v>6340.4459921244679</v>
      </c>
      <c r="I197" s="58">
        <v>2222.9309631008291</v>
      </c>
      <c r="J197" s="58">
        <v>1419.5931937419941</v>
      </c>
      <c r="K197" s="58">
        <v>1225.6618064121885</v>
      </c>
      <c r="L197" s="58">
        <v>1217.4077060059353</v>
      </c>
      <c r="M197" s="58">
        <v>1217.7482001594462</v>
      </c>
      <c r="N197" s="58">
        <v>1224.0796451576593</v>
      </c>
      <c r="O197" s="58">
        <v>978.64356599999985</v>
      </c>
      <c r="P197" s="58">
        <v>978.64356599999985</v>
      </c>
      <c r="Q197" s="58"/>
    </row>
    <row r="198" spans="1:17" x14ac:dyDescent="0.3">
      <c r="A198" s="39" t="s">
        <v>254</v>
      </c>
      <c r="B198" s="39" t="s">
        <v>940</v>
      </c>
      <c r="C198" s="39" t="s">
        <v>355</v>
      </c>
      <c r="D198" s="62" t="str">
        <f>INDEX('R0. Region mapping'!$C$9:$C$24,MATCH($C198,'R0. Region mapping'!$A$9:$A$24,0))</f>
        <v>AFR</v>
      </c>
      <c r="E198" s="60">
        <v>1306.2656445730674</v>
      </c>
      <c r="F198" s="58">
        <v>1285.946515642368</v>
      </c>
      <c r="G198" s="58">
        <v>1236.0345041679955</v>
      </c>
      <c r="H198" s="58">
        <v>1514.6569061703574</v>
      </c>
      <c r="I198" s="58">
        <v>160.05068148949525</v>
      </c>
      <c r="J198" s="58">
        <v>140.75274815837895</v>
      </c>
      <c r="K198" s="58">
        <v>227.29675179660958</v>
      </c>
      <c r="L198" s="58">
        <v>230.53047539735459</v>
      </c>
      <c r="M198" s="58">
        <v>233.05718710002859</v>
      </c>
      <c r="N198" s="58">
        <v>127.07960897278174</v>
      </c>
      <c r="O198" s="58">
        <v>111.16142794694964</v>
      </c>
      <c r="P198" s="58">
        <v>111.16142794694964</v>
      </c>
      <c r="Q198" s="58"/>
    </row>
    <row r="199" spans="1:17" x14ac:dyDescent="0.3">
      <c r="A199" s="39" t="s">
        <v>254</v>
      </c>
      <c r="B199" s="39" t="s">
        <v>940</v>
      </c>
      <c r="C199" s="39" t="s">
        <v>357</v>
      </c>
      <c r="D199" s="62" t="str">
        <f>INDEX('R0. Region mapping'!$C$9:$C$24,MATCH($C199,'R0. Region mapping'!$A$9:$A$24,0))</f>
        <v>LAM</v>
      </c>
      <c r="E199" s="60">
        <v>341.72661599999998</v>
      </c>
      <c r="F199" s="58">
        <v>352.40309611540397</v>
      </c>
      <c r="G199" s="58">
        <v>385.00281143668082</v>
      </c>
      <c r="H199" s="58">
        <v>445.35328988622757</v>
      </c>
      <c r="I199" s="58">
        <v>30.963712000000001</v>
      </c>
      <c r="J199" s="58">
        <v>26.353449789622861</v>
      </c>
      <c r="K199" s="58">
        <v>21.618712867496654</v>
      </c>
      <c r="L199" s="58">
        <v>21.650635493516091</v>
      </c>
      <c r="M199" s="58">
        <v>21.670777987478083</v>
      </c>
      <c r="N199" s="58">
        <v>24.072701749679808</v>
      </c>
      <c r="O199" s="58">
        <v>28.107317814063407</v>
      </c>
      <c r="P199" s="58">
        <v>21.436416000000001</v>
      </c>
      <c r="Q199" s="58"/>
    </row>
    <row r="200" spans="1:17" x14ac:dyDescent="0.3">
      <c r="A200" s="39" t="s">
        <v>254</v>
      </c>
      <c r="B200" s="39" t="s">
        <v>940</v>
      </c>
      <c r="C200" s="39" t="s">
        <v>359</v>
      </c>
      <c r="D200" s="62" t="str">
        <f>INDEX('R0. Region mapping'!$C$9:$C$24,MATCH($C200,'R0. Region mapping'!$A$9:$A$24,0))</f>
        <v>ASI</v>
      </c>
      <c r="E200" s="60">
        <v>4712.5440959759981</v>
      </c>
      <c r="F200" s="58">
        <v>2679.6786093655082</v>
      </c>
      <c r="G200" s="58">
        <v>5361.1616174886203</v>
      </c>
      <c r="H200" s="58">
        <v>4597.7950493216831</v>
      </c>
      <c r="I200" s="58">
        <v>1035.0510373257862</v>
      </c>
      <c r="J200" s="58">
        <v>1140.0882469425005</v>
      </c>
      <c r="K200" s="58">
        <v>2851.8918871017349</v>
      </c>
      <c r="L200" s="58">
        <v>3398.0504818410054</v>
      </c>
      <c r="M200" s="58">
        <v>3277.6456006818817</v>
      </c>
      <c r="N200" s="58">
        <v>1802.5415222128752</v>
      </c>
      <c r="O200" s="58">
        <v>1543.1479907090243</v>
      </c>
      <c r="P200" s="58">
        <v>1658.9818753616248</v>
      </c>
      <c r="Q200" s="58"/>
    </row>
    <row r="201" spans="1:17" x14ac:dyDescent="0.3">
      <c r="A201" s="39" t="s">
        <v>254</v>
      </c>
      <c r="B201" s="39" t="s">
        <v>940</v>
      </c>
      <c r="C201" s="39" t="s">
        <v>361</v>
      </c>
      <c r="D201" s="62" t="str">
        <f>INDEX('R0. Region mapping'!$C$9:$C$24,MATCH($C201,'R0. Region mapping'!$A$9:$A$24,0))</f>
        <v>ASI</v>
      </c>
      <c r="E201" s="60">
        <v>1870.8483172951201</v>
      </c>
      <c r="F201" s="58">
        <v>2713.0810666461671</v>
      </c>
      <c r="G201" s="58">
        <v>3643.4430693019572</v>
      </c>
      <c r="H201" s="58">
        <v>718.89669643643742</v>
      </c>
      <c r="I201" s="58">
        <v>451.65290716102953</v>
      </c>
      <c r="J201" s="58">
        <v>404.87368522882798</v>
      </c>
      <c r="K201" s="58">
        <v>340.29331657156035</v>
      </c>
      <c r="L201" s="58">
        <v>576.83568920145808</v>
      </c>
      <c r="M201" s="58">
        <v>577.30001141129719</v>
      </c>
      <c r="N201" s="58">
        <v>580.23974764386617</v>
      </c>
      <c r="O201" s="58">
        <v>343.69737501396855</v>
      </c>
      <c r="P201" s="58">
        <v>288.5123880000001</v>
      </c>
      <c r="Q201" s="58"/>
    </row>
    <row r="202" spans="1:17" x14ac:dyDescent="0.3">
      <c r="A202" s="39" t="s">
        <v>254</v>
      </c>
      <c r="B202" s="39" t="s">
        <v>940</v>
      </c>
      <c r="C202" s="39" t="s">
        <v>363</v>
      </c>
      <c r="D202" s="62" t="str">
        <f>INDEX('R0. Region mapping'!$C$9:$C$24,MATCH($C202,'R0. Region mapping'!$A$9:$A$24,0))</f>
        <v>NAM</v>
      </c>
      <c r="E202" s="60">
        <v>20526.39247878702</v>
      </c>
      <c r="F202" s="58">
        <v>25049.645171839955</v>
      </c>
      <c r="G202" s="58">
        <v>29750.734662407467</v>
      </c>
      <c r="H202" s="58">
        <v>18843.432967643432</v>
      </c>
      <c r="I202" s="58">
        <v>643.82221521613496</v>
      </c>
      <c r="J202" s="58">
        <v>522.16866479382168</v>
      </c>
      <c r="K202" s="58">
        <v>1507.9953452708683</v>
      </c>
      <c r="L202" s="58">
        <v>1589.6428533551937</v>
      </c>
      <c r="M202" s="58">
        <v>1583.2269013098542</v>
      </c>
      <c r="N202" s="58">
        <v>378.61064458240861</v>
      </c>
      <c r="O202" s="58">
        <v>360.47354613476875</v>
      </c>
      <c r="P202" s="58">
        <v>337.4560800000001</v>
      </c>
      <c r="Q202" s="58"/>
    </row>
    <row r="203" spans="1:17" x14ac:dyDescent="0.3">
      <c r="A203" s="39" t="s">
        <v>254</v>
      </c>
      <c r="B203" s="39" t="s">
        <v>940</v>
      </c>
      <c r="C203" s="39" t="s">
        <v>365</v>
      </c>
      <c r="D203" s="62" t="str">
        <f>INDEX('R0. Region mapping'!$C$9:$C$24,MATCH($C203,'R0. Region mapping'!$A$9:$A$24,0))</f>
        <v>EUR</v>
      </c>
      <c r="E203" s="60">
        <v>7039.7240995845568</v>
      </c>
      <c r="F203" s="58">
        <v>7515.0419003540665</v>
      </c>
      <c r="G203" s="58">
        <v>8232.6253134768012</v>
      </c>
      <c r="H203" s="58">
        <v>2156.7850709725062</v>
      </c>
      <c r="I203" s="58">
        <v>172.70378234332185</v>
      </c>
      <c r="J203" s="58">
        <v>326.98697315714679</v>
      </c>
      <c r="K203" s="58">
        <v>1271.9515750536546</v>
      </c>
      <c r="L203" s="58">
        <v>1378.5847958741911</v>
      </c>
      <c r="M203" s="58">
        <v>1393.1548618142488</v>
      </c>
      <c r="N203" s="58">
        <v>499.22924194316914</v>
      </c>
      <c r="O203" s="58">
        <v>129.21089777114116</v>
      </c>
      <c r="P203" s="58">
        <v>126.38152346972255</v>
      </c>
      <c r="Q203" s="58"/>
    </row>
    <row r="204" spans="1:17" x14ac:dyDescent="0.3">
      <c r="A204" s="39" t="s">
        <v>254</v>
      </c>
      <c r="B204" s="39" t="s">
        <v>941</v>
      </c>
      <c r="C204" s="39" t="s">
        <v>258</v>
      </c>
      <c r="D204" s="62" t="str">
        <f>INDEX('R0. Region mapping'!$C$9:$C$24,MATCH($C204,'R0. Region mapping'!$A$9:$A$24,0))</f>
        <v>AFR</v>
      </c>
      <c r="E204" s="60">
        <v>4142.449078335856</v>
      </c>
      <c r="F204" s="58">
        <v>3471.3174630484705</v>
      </c>
      <c r="G204" s="58">
        <v>4104.4263719442688</v>
      </c>
      <c r="H204" s="58">
        <v>5590.0323199639843</v>
      </c>
      <c r="I204" s="58">
        <v>4224.794925409913</v>
      </c>
      <c r="J204" s="58">
        <v>3959.311303251533</v>
      </c>
      <c r="K204" s="58">
        <v>4958.2139920620211</v>
      </c>
      <c r="L204" s="58">
        <v>4797.4911174315203</v>
      </c>
      <c r="M204" s="58">
        <v>2546.3616591013474</v>
      </c>
      <c r="N204" s="58">
        <v>2407.7746328399694</v>
      </c>
      <c r="O204" s="58">
        <v>2638.2523923134449</v>
      </c>
      <c r="P204" s="58">
        <v>2796.4186894467043</v>
      </c>
      <c r="Q204" s="58"/>
    </row>
    <row r="205" spans="1:17" x14ac:dyDescent="0.3">
      <c r="A205" s="39" t="s">
        <v>254</v>
      </c>
      <c r="B205" s="39" t="s">
        <v>941</v>
      </c>
      <c r="C205" s="39" t="s">
        <v>261</v>
      </c>
      <c r="D205" s="62" t="str">
        <f>INDEX('R0. Region mapping'!$C$9:$C$24,MATCH($C205,'R0. Region mapping'!$A$9:$A$24,0))</f>
        <v>AUS</v>
      </c>
      <c r="E205" s="60">
        <v>2036.4777905099068</v>
      </c>
      <c r="F205" s="58">
        <v>721.94319251164461</v>
      </c>
      <c r="G205" s="58">
        <v>693.55351074943803</v>
      </c>
      <c r="H205" s="58">
        <v>718.63278223904229</v>
      </c>
      <c r="I205" s="58">
        <v>883.07685861977757</v>
      </c>
      <c r="J205" s="58">
        <v>760.15094506642686</v>
      </c>
      <c r="K205" s="58">
        <v>356.5814434340175</v>
      </c>
      <c r="L205" s="58">
        <v>242.34780663307646</v>
      </c>
      <c r="M205" s="58">
        <v>242.65695205459477</v>
      </c>
      <c r="N205" s="58">
        <v>235.90371260621703</v>
      </c>
      <c r="O205" s="58">
        <v>287.1049137222933</v>
      </c>
      <c r="P205" s="58">
        <v>262.34890608762987</v>
      </c>
      <c r="Q205" s="58"/>
    </row>
    <row r="206" spans="1:17" x14ac:dyDescent="0.3">
      <c r="A206" s="39" t="s">
        <v>254</v>
      </c>
      <c r="B206" s="39" t="s">
        <v>941</v>
      </c>
      <c r="C206" s="39" t="s">
        <v>341</v>
      </c>
      <c r="D206" s="62" t="str">
        <f>INDEX('R0. Region mapping'!$C$9:$C$24,MATCH($C206,'R0. Region mapping'!$A$9:$A$24,0))</f>
        <v>NAM</v>
      </c>
      <c r="E206" s="60">
        <v>3137.7565641229435</v>
      </c>
      <c r="F206" s="58">
        <v>3116.1544410825436</v>
      </c>
      <c r="G206" s="58">
        <v>3081.5698968323618</v>
      </c>
      <c r="H206" s="58">
        <v>2590.5619001364284</v>
      </c>
      <c r="I206" s="58">
        <v>2336.3483830097198</v>
      </c>
      <c r="J206" s="58">
        <v>1571.3331280488819</v>
      </c>
      <c r="K206" s="58">
        <v>1115.8505491872222</v>
      </c>
      <c r="L206" s="58">
        <v>773.92306172501821</v>
      </c>
      <c r="M206" s="58">
        <v>780.00430779764531</v>
      </c>
      <c r="N206" s="58">
        <v>783.22356425725059</v>
      </c>
      <c r="O206" s="58">
        <v>790.60978011382997</v>
      </c>
      <c r="P206" s="58">
        <v>746.65230374923249</v>
      </c>
      <c r="Q206" s="58"/>
    </row>
    <row r="207" spans="1:17" x14ac:dyDescent="0.3">
      <c r="A207" s="39" t="s">
        <v>254</v>
      </c>
      <c r="B207" s="39" t="s">
        <v>941</v>
      </c>
      <c r="C207" s="39" t="s">
        <v>343</v>
      </c>
      <c r="D207" s="62" t="str">
        <f>INDEX('R0. Region mapping'!$C$9:$C$24,MATCH($C207,'R0. Region mapping'!$A$9:$A$24,0))</f>
        <v>ASI</v>
      </c>
      <c r="E207" s="60">
        <v>9288.4221062135421</v>
      </c>
      <c r="F207" s="58">
        <v>4445.3863796796195</v>
      </c>
      <c r="G207" s="58">
        <v>14331.36383921079</v>
      </c>
      <c r="H207" s="58">
        <v>38353.471857905293</v>
      </c>
      <c r="I207" s="58">
        <v>84401.719952349013</v>
      </c>
      <c r="J207" s="58">
        <v>72972.469445543567</v>
      </c>
      <c r="K207" s="58">
        <v>42980.745080162866</v>
      </c>
      <c r="L207" s="58">
        <v>28666.082621875674</v>
      </c>
      <c r="M207" s="58">
        <v>26034.462415790607</v>
      </c>
      <c r="N207" s="58">
        <v>18506.418728202727</v>
      </c>
      <c r="O207" s="58">
        <v>9482.6603996539143</v>
      </c>
      <c r="P207" s="58">
        <v>2212.2353772216029</v>
      </c>
      <c r="Q207" s="58"/>
    </row>
    <row r="208" spans="1:17" x14ac:dyDescent="0.3">
      <c r="A208" s="39" t="s">
        <v>254</v>
      </c>
      <c r="B208" s="39" t="s">
        <v>941</v>
      </c>
      <c r="C208" s="39" t="s">
        <v>345</v>
      </c>
      <c r="D208" s="62" t="str">
        <f>INDEX('R0. Region mapping'!$C$9:$C$24,MATCH($C208,'R0. Region mapping'!$A$9:$A$24,0))</f>
        <v>LAM</v>
      </c>
      <c r="E208" s="60">
        <v>5946.3928734968304</v>
      </c>
      <c r="F208" s="58">
        <v>6657.0552354281135</v>
      </c>
      <c r="G208" s="58">
        <v>6897.3259640809274</v>
      </c>
      <c r="H208" s="58">
        <v>5873.0514135941903</v>
      </c>
      <c r="I208" s="58">
        <v>5020.0471816661711</v>
      </c>
      <c r="J208" s="58">
        <v>5360.2749661421958</v>
      </c>
      <c r="K208" s="58">
        <v>4066.251378889523</v>
      </c>
      <c r="L208" s="58">
        <v>2447.7180622471733</v>
      </c>
      <c r="M208" s="58">
        <v>2292.8683191003488</v>
      </c>
      <c r="N208" s="58">
        <v>2241.3654014623353</v>
      </c>
      <c r="O208" s="58">
        <v>2145.5729851752949</v>
      </c>
      <c r="P208" s="58">
        <v>2004.3623401985328</v>
      </c>
      <c r="Q208" s="58"/>
    </row>
    <row r="209" spans="1:17" x14ac:dyDescent="0.3">
      <c r="A209" s="39" t="s">
        <v>254</v>
      </c>
      <c r="B209" s="39" t="s">
        <v>941</v>
      </c>
      <c r="C209" s="39" t="s">
        <v>347</v>
      </c>
      <c r="D209" s="62" t="str">
        <f>INDEX('R0. Region mapping'!$C$9:$C$24,MATCH($C209,'R0. Region mapping'!$A$9:$A$24,0))</f>
        <v>EUR</v>
      </c>
      <c r="E209" s="60">
        <v>1662.3388651385656</v>
      </c>
      <c r="F209" s="58">
        <v>2397.8255478173091</v>
      </c>
      <c r="G209" s="58">
        <v>2384.2927151837862</v>
      </c>
      <c r="H209" s="58">
        <v>2527.7818783857024</v>
      </c>
      <c r="I209" s="58">
        <v>2937.13896891996</v>
      </c>
      <c r="J209" s="58">
        <v>2100.9584796478375</v>
      </c>
      <c r="K209" s="58">
        <v>1250.9476034209497</v>
      </c>
      <c r="L209" s="58">
        <v>1119.8379288913814</v>
      </c>
      <c r="M209" s="58">
        <v>811.63758501167456</v>
      </c>
      <c r="N209" s="58">
        <v>726.91613918403823</v>
      </c>
      <c r="O209" s="58">
        <v>688.74873619533059</v>
      </c>
      <c r="P209" s="58">
        <v>588.0903185366351</v>
      </c>
      <c r="Q209" s="58"/>
    </row>
    <row r="210" spans="1:17" x14ac:dyDescent="0.3">
      <c r="A210" s="39" t="s">
        <v>254</v>
      </c>
      <c r="B210" s="39" t="s">
        <v>941</v>
      </c>
      <c r="C210" s="39" t="s">
        <v>349</v>
      </c>
      <c r="D210" s="62" t="str">
        <f>INDEX('R0. Region mapping'!$C$9:$C$24,MATCH($C210,'R0. Region mapping'!$A$9:$A$24,0))</f>
        <v>ASI</v>
      </c>
      <c r="E210" s="60">
        <v>20800.259579648045</v>
      </c>
      <c r="F210" s="58">
        <v>17252.114858351102</v>
      </c>
      <c r="G210" s="58">
        <v>17886.410053480347</v>
      </c>
      <c r="H210" s="58">
        <v>19134.308350167645</v>
      </c>
      <c r="I210" s="58">
        <v>16304.661862898583</v>
      </c>
      <c r="J210" s="58">
        <v>13357.801927247476</v>
      </c>
      <c r="K210" s="58">
        <v>11666.212457218528</v>
      </c>
      <c r="L210" s="58">
        <v>3993.2776839396211</v>
      </c>
      <c r="M210" s="58">
        <v>5870.3603102178695</v>
      </c>
      <c r="N210" s="58">
        <v>5447.8563363355688</v>
      </c>
      <c r="O210" s="58">
        <v>5239.6992051058978</v>
      </c>
      <c r="P210" s="58">
        <v>4840.0414932527801</v>
      </c>
      <c r="Q210" s="58"/>
    </row>
    <row r="211" spans="1:17" x14ac:dyDescent="0.3">
      <c r="A211" s="39" t="s">
        <v>254</v>
      </c>
      <c r="B211" s="39" t="s">
        <v>941</v>
      </c>
      <c r="C211" s="39" t="s">
        <v>351</v>
      </c>
      <c r="D211" s="62" t="str">
        <f>INDEX('R0. Region mapping'!$C$9:$C$24,MATCH($C211,'R0. Region mapping'!$A$9:$A$24,0))</f>
        <v>ASI</v>
      </c>
      <c r="E211" s="60">
        <v>3275.8882184391869</v>
      </c>
      <c r="F211" s="58">
        <v>1485.1200390682902</v>
      </c>
      <c r="G211" s="58">
        <v>2096.6613981378946</v>
      </c>
      <c r="H211" s="58">
        <v>3818.8298048971783</v>
      </c>
      <c r="I211" s="58">
        <v>11557.439024753659</v>
      </c>
      <c r="J211" s="58">
        <v>12225.240020139476</v>
      </c>
      <c r="K211" s="58">
        <v>11754.615974104068</v>
      </c>
      <c r="L211" s="58">
        <v>13040.697814928355</v>
      </c>
      <c r="M211" s="58">
        <v>8838.6214615101071</v>
      </c>
      <c r="N211" s="58">
        <v>9723.7404201841273</v>
      </c>
      <c r="O211" s="58">
        <v>7149.955206070751</v>
      </c>
      <c r="P211" s="58">
        <v>3725.3372968817557</v>
      </c>
      <c r="Q211" s="58"/>
    </row>
    <row r="212" spans="1:17" x14ac:dyDescent="0.3">
      <c r="A212" s="39" t="s">
        <v>254</v>
      </c>
      <c r="B212" s="39" t="s">
        <v>941</v>
      </c>
      <c r="C212" s="39" t="s">
        <v>353</v>
      </c>
      <c r="D212" s="62" t="str">
        <f>INDEX('R0. Region mapping'!$C$9:$C$24,MATCH($C212,'R0. Region mapping'!$A$9:$A$24,0))</f>
        <v>ASI</v>
      </c>
      <c r="E212" s="60">
        <v>5847.5314792000045</v>
      </c>
      <c r="F212" s="58">
        <v>4197.7693563976927</v>
      </c>
      <c r="G212" s="58">
        <v>3880.3750774481045</v>
      </c>
      <c r="H212" s="58">
        <v>2557.25594089475</v>
      </c>
      <c r="I212" s="58">
        <v>4580.1590677629356</v>
      </c>
      <c r="J212" s="58">
        <v>3204.7979034399541</v>
      </c>
      <c r="K212" s="58">
        <v>2289.0940143108855</v>
      </c>
      <c r="L212" s="58">
        <v>1443.7523391953268</v>
      </c>
      <c r="M212" s="58">
        <v>959.49363607914302</v>
      </c>
      <c r="N212" s="58">
        <v>686.43438594165309</v>
      </c>
      <c r="O212" s="58">
        <v>549.9499262545346</v>
      </c>
      <c r="P212" s="58">
        <v>448.76241354173698</v>
      </c>
      <c r="Q212" s="58"/>
    </row>
    <row r="213" spans="1:17" x14ac:dyDescent="0.3">
      <c r="A213" s="39" t="s">
        <v>254</v>
      </c>
      <c r="B213" s="39" t="s">
        <v>941</v>
      </c>
      <c r="C213" s="39" t="s">
        <v>355</v>
      </c>
      <c r="D213" s="62" t="str">
        <f>INDEX('R0. Region mapping'!$C$9:$C$24,MATCH($C213,'R0. Region mapping'!$A$9:$A$24,0))</f>
        <v>AFR</v>
      </c>
      <c r="E213" s="60">
        <v>10184.668828403665</v>
      </c>
      <c r="F213" s="58">
        <v>10387.542360018169</v>
      </c>
      <c r="G213" s="58">
        <v>11446.958927704944</v>
      </c>
      <c r="H213" s="58">
        <v>12883.429693893306</v>
      </c>
      <c r="I213" s="58">
        <v>14804.183363139378</v>
      </c>
      <c r="J213" s="58">
        <v>16165.180256625437</v>
      </c>
      <c r="K213" s="58">
        <v>17009.862613954265</v>
      </c>
      <c r="L213" s="58">
        <v>16920.785309273244</v>
      </c>
      <c r="M213" s="58">
        <v>10233.633666825357</v>
      </c>
      <c r="N213" s="58">
        <v>9131.8721245254001</v>
      </c>
      <c r="O213" s="58">
        <v>6585.4037733946743</v>
      </c>
      <c r="P213" s="58">
        <v>5237.8833668372108</v>
      </c>
      <c r="Q213" s="58"/>
    </row>
    <row r="214" spans="1:17" x14ac:dyDescent="0.3">
      <c r="A214" s="39" t="s">
        <v>254</v>
      </c>
      <c r="B214" s="39" t="s">
        <v>941</v>
      </c>
      <c r="C214" s="39" t="s">
        <v>357</v>
      </c>
      <c r="D214" s="62" t="str">
        <f>INDEX('R0. Region mapping'!$C$9:$C$24,MATCH($C214,'R0. Region mapping'!$A$9:$A$24,0))</f>
        <v>LAM</v>
      </c>
      <c r="E214" s="60">
        <v>1823.2767073949533</v>
      </c>
      <c r="F214" s="58">
        <v>1628.2349217358335</v>
      </c>
      <c r="G214" s="58">
        <v>1496.9324617118793</v>
      </c>
      <c r="H214" s="58">
        <v>1053.079435557356</v>
      </c>
      <c r="I214" s="58">
        <v>1114.8277929940789</v>
      </c>
      <c r="J214" s="58">
        <v>1008.2633736476639</v>
      </c>
      <c r="K214" s="58">
        <v>606.26952380819966</v>
      </c>
      <c r="L214" s="58">
        <v>623.86504130424987</v>
      </c>
      <c r="M214" s="58">
        <v>658.88530534368647</v>
      </c>
      <c r="N214" s="58">
        <v>670.82311203542622</v>
      </c>
      <c r="O214" s="58">
        <v>671.96422677193073</v>
      </c>
      <c r="P214" s="58">
        <v>725.98395445311371</v>
      </c>
      <c r="Q214" s="58"/>
    </row>
    <row r="215" spans="1:17" x14ac:dyDescent="0.3">
      <c r="A215" s="39" t="s">
        <v>254</v>
      </c>
      <c r="B215" s="39" t="s">
        <v>941</v>
      </c>
      <c r="C215" s="39" t="s">
        <v>359</v>
      </c>
      <c r="D215" s="62" t="str">
        <f>INDEX('R0. Region mapping'!$C$9:$C$24,MATCH($C215,'R0. Region mapping'!$A$9:$A$24,0))</f>
        <v>ASI</v>
      </c>
      <c r="E215" s="60">
        <v>7068.0439701217056</v>
      </c>
      <c r="F215" s="58">
        <v>9163.7977363203536</v>
      </c>
      <c r="G215" s="58">
        <v>9851.7131883886395</v>
      </c>
      <c r="H215" s="58">
        <v>9089.8324922529318</v>
      </c>
      <c r="I215" s="58">
        <v>12445.713084607274</v>
      </c>
      <c r="J215" s="58">
        <v>12636.953324337197</v>
      </c>
      <c r="K215" s="58">
        <v>13159.435893380914</v>
      </c>
      <c r="L215" s="58">
        <v>7782.1832517086823</v>
      </c>
      <c r="M215" s="58">
        <v>4698.3129991823998</v>
      </c>
      <c r="N215" s="58">
        <v>4954.300286511063</v>
      </c>
      <c r="O215" s="58">
        <v>5063.1838890785211</v>
      </c>
      <c r="P215" s="58">
        <v>5069.5152138966623</v>
      </c>
      <c r="Q215" s="58"/>
    </row>
    <row r="216" spans="1:17" x14ac:dyDescent="0.3">
      <c r="A216" s="39" t="s">
        <v>254</v>
      </c>
      <c r="B216" s="39" t="s">
        <v>941</v>
      </c>
      <c r="C216" s="39" t="s">
        <v>361</v>
      </c>
      <c r="D216" s="62" t="str">
        <f>INDEX('R0. Region mapping'!$C$9:$C$24,MATCH($C216,'R0. Region mapping'!$A$9:$A$24,0))</f>
        <v>ASI</v>
      </c>
      <c r="E216" s="60">
        <v>1820.1044455075962</v>
      </c>
      <c r="F216" s="58">
        <v>1415.1957652221884</v>
      </c>
      <c r="G216" s="58">
        <v>1184.554679320355</v>
      </c>
      <c r="H216" s="58">
        <v>3753.7321168351259</v>
      </c>
      <c r="I216" s="58">
        <v>4302.9627266250554</v>
      </c>
      <c r="J216" s="58">
        <v>4095.6853982490175</v>
      </c>
      <c r="K216" s="58">
        <v>3484.7567850264827</v>
      </c>
      <c r="L216" s="58">
        <v>1661.9372313586507</v>
      </c>
      <c r="M216" s="58">
        <v>1274.437486244716</v>
      </c>
      <c r="N216" s="58">
        <v>1126.1344044199316</v>
      </c>
      <c r="O216" s="58">
        <v>963.04716255867731</v>
      </c>
      <c r="P216" s="58">
        <v>1055.0061014981022</v>
      </c>
      <c r="Q216" s="58"/>
    </row>
    <row r="217" spans="1:17" x14ac:dyDescent="0.3">
      <c r="A217" s="39" t="s">
        <v>254</v>
      </c>
      <c r="B217" s="39" t="s">
        <v>941</v>
      </c>
      <c r="C217" s="39" t="s">
        <v>363</v>
      </c>
      <c r="D217" s="62" t="str">
        <f>INDEX('R0. Region mapping'!$C$9:$C$24,MATCH($C217,'R0. Region mapping'!$A$9:$A$24,0))</f>
        <v>NAM</v>
      </c>
      <c r="E217" s="60">
        <v>27421.483429952001</v>
      </c>
      <c r="F217" s="58">
        <v>20781.237287461783</v>
      </c>
      <c r="G217" s="58">
        <v>16669.218384332282</v>
      </c>
      <c r="H217" s="58">
        <v>23026.062997895006</v>
      </c>
      <c r="I217" s="58">
        <v>24643.733557120671</v>
      </c>
      <c r="J217" s="58">
        <v>19202.719154668142</v>
      </c>
      <c r="K217" s="58">
        <v>12144.986327851093</v>
      </c>
      <c r="L217" s="58">
        <v>5911.5437745844092</v>
      </c>
      <c r="M217" s="58">
        <v>3643.2981756443614</v>
      </c>
      <c r="N217" s="58">
        <v>3881.034396456866</v>
      </c>
      <c r="O217" s="58">
        <v>3794.4876618378275</v>
      </c>
      <c r="P217" s="58">
        <v>3177.4293647597283</v>
      </c>
      <c r="Q217" s="58"/>
    </row>
    <row r="218" spans="1:17" x14ac:dyDescent="0.3">
      <c r="A218" s="39" t="s">
        <v>254</v>
      </c>
      <c r="B218" s="39" t="s">
        <v>941</v>
      </c>
      <c r="C218" s="39" t="s">
        <v>365</v>
      </c>
      <c r="D218" s="62" t="str">
        <f>INDEX('R0. Region mapping'!$C$9:$C$24,MATCH($C218,'R0. Region mapping'!$A$9:$A$24,0))</f>
        <v>EUR</v>
      </c>
      <c r="E218" s="60">
        <v>21722.488769057411</v>
      </c>
      <c r="F218" s="58">
        <v>19866.447151507138</v>
      </c>
      <c r="G218" s="58">
        <v>21062.524568906549</v>
      </c>
      <c r="H218" s="58">
        <v>21167.810829105125</v>
      </c>
      <c r="I218" s="58">
        <v>13280.468921433576</v>
      </c>
      <c r="J218" s="58">
        <v>10962.85164722536</v>
      </c>
      <c r="K218" s="58">
        <v>7966.9311542712076</v>
      </c>
      <c r="L218" s="58">
        <v>7221.6703315438399</v>
      </c>
      <c r="M218" s="58">
        <v>4389.7581826724008</v>
      </c>
      <c r="N218" s="58">
        <v>4359.9885125950905</v>
      </c>
      <c r="O218" s="58">
        <v>3666.7974751258489</v>
      </c>
      <c r="P218" s="58">
        <v>3081.8001648370828</v>
      </c>
      <c r="Q218" s="58"/>
    </row>
    <row r="219" spans="1:17" x14ac:dyDescent="0.3">
      <c r="A219" s="39" t="s">
        <v>254</v>
      </c>
      <c r="B219" s="39" t="s">
        <v>942</v>
      </c>
      <c r="C219" s="39" t="s">
        <v>258</v>
      </c>
      <c r="D219" s="62" t="str">
        <f>INDEX('R0. Region mapping'!$C$9:$C$24,MATCH($C219,'R0. Region mapping'!$A$9:$A$24,0))</f>
        <v>AFR</v>
      </c>
      <c r="E219" s="60">
        <v>6802.6995261939755</v>
      </c>
      <c r="F219" s="58">
        <v>8624.3323833346312</v>
      </c>
      <c r="G219" s="58">
        <v>8922.9428949927424</v>
      </c>
      <c r="H219" s="58">
        <v>13549.900616380528</v>
      </c>
      <c r="I219" s="58">
        <v>15267.549682395227</v>
      </c>
      <c r="J219" s="58">
        <v>17818.336008712176</v>
      </c>
      <c r="K219" s="58">
        <v>19839.269575977327</v>
      </c>
      <c r="L219" s="58">
        <v>23294.779753136525</v>
      </c>
      <c r="M219" s="58">
        <v>44483.049084604856</v>
      </c>
      <c r="N219" s="58">
        <v>55137.023517540882</v>
      </c>
      <c r="O219" s="58">
        <v>55539.664533131217</v>
      </c>
      <c r="P219" s="58">
        <v>53242.374590748004</v>
      </c>
      <c r="Q219" s="58"/>
    </row>
    <row r="220" spans="1:17" x14ac:dyDescent="0.3">
      <c r="A220" s="39" t="s">
        <v>254</v>
      </c>
      <c r="B220" s="39" t="s">
        <v>942</v>
      </c>
      <c r="C220" s="39" t="s">
        <v>261</v>
      </c>
      <c r="D220" s="62" t="str">
        <f>INDEX('R0. Region mapping'!$C$9:$C$24,MATCH($C220,'R0. Region mapping'!$A$9:$A$24,0))</f>
        <v>AUS</v>
      </c>
      <c r="E220" s="60">
        <v>2099.9681550078603</v>
      </c>
      <c r="F220" s="58">
        <v>2082.6510318475875</v>
      </c>
      <c r="G220" s="58">
        <v>2232.5683588786101</v>
      </c>
      <c r="H220" s="58">
        <v>2614.3225832757962</v>
      </c>
      <c r="I220" s="58">
        <v>3018.3296528493433</v>
      </c>
      <c r="J220" s="58">
        <v>2051.1485848014204</v>
      </c>
      <c r="K220" s="58">
        <v>1987.2164611027629</v>
      </c>
      <c r="L220" s="58">
        <v>4656.2670089090025</v>
      </c>
      <c r="M220" s="58">
        <v>3506.4814832976754</v>
      </c>
      <c r="N220" s="58">
        <v>3197.9834928941482</v>
      </c>
      <c r="O220" s="58">
        <v>3630.5278225974912</v>
      </c>
      <c r="P220" s="58">
        <v>3319.8167067904728</v>
      </c>
      <c r="Q220" s="58"/>
    </row>
    <row r="221" spans="1:17" x14ac:dyDescent="0.3">
      <c r="A221" s="39" t="s">
        <v>254</v>
      </c>
      <c r="B221" s="39" t="s">
        <v>942</v>
      </c>
      <c r="C221" s="39" t="s">
        <v>341</v>
      </c>
      <c r="D221" s="62" t="str">
        <f>INDEX('R0. Region mapping'!$C$9:$C$24,MATCH($C221,'R0. Region mapping'!$A$9:$A$24,0))</f>
        <v>NAM</v>
      </c>
      <c r="E221" s="60">
        <v>6198.073664213287</v>
      </c>
      <c r="F221" s="58">
        <v>6020.5527701595875</v>
      </c>
      <c r="G221" s="58">
        <v>5789.613383164804</v>
      </c>
      <c r="H221" s="58">
        <v>5726.6459371623296</v>
      </c>
      <c r="I221" s="58">
        <v>5067.6843184440077</v>
      </c>
      <c r="J221" s="58">
        <v>4925.4292781771246</v>
      </c>
      <c r="K221" s="58">
        <v>4731.2419280959712</v>
      </c>
      <c r="L221" s="58">
        <v>3692.1715509463875</v>
      </c>
      <c r="M221" s="58">
        <v>2801.7541139447044</v>
      </c>
      <c r="N221" s="58">
        <v>1969.3960965993781</v>
      </c>
      <c r="O221" s="58">
        <v>2037.0416750672359</v>
      </c>
      <c r="P221" s="58">
        <v>2228.4272924074971</v>
      </c>
      <c r="Q221" s="58"/>
    </row>
    <row r="222" spans="1:17" x14ac:dyDescent="0.3">
      <c r="A222" s="39" t="s">
        <v>254</v>
      </c>
      <c r="B222" s="39" t="s">
        <v>942</v>
      </c>
      <c r="C222" s="39" t="s">
        <v>343</v>
      </c>
      <c r="D222" s="62" t="str">
        <f>INDEX('R0. Region mapping'!$C$9:$C$24,MATCH($C222,'R0. Region mapping'!$A$9:$A$24,0))</f>
        <v>ASI</v>
      </c>
      <c r="E222" s="60">
        <v>16348.297509157499</v>
      </c>
      <c r="F222" s="58">
        <v>16342.692782774675</v>
      </c>
      <c r="G222" s="58">
        <v>30721.331459625289</v>
      </c>
      <c r="H222" s="58">
        <v>51883.774372500411</v>
      </c>
      <c r="I222" s="58">
        <v>46796.10988915708</v>
      </c>
      <c r="J222" s="58">
        <v>40464.626501759871</v>
      </c>
      <c r="K222" s="58">
        <v>36539.5784784344</v>
      </c>
      <c r="L222" s="58">
        <v>37812.357039288159</v>
      </c>
      <c r="M222" s="58">
        <v>29629.389304774602</v>
      </c>
      <c r="N222" s="58">
        <v>26081.403670934611</v>
      </c>
      <c r="O222" s="58">
        <v>21853.44451052741</v>
      </c>
      <c r="P222" s="58">
        <v>22243.765014750661</v>
      </c>
      <c r="Q222" s="58"/>
    </row>
    <row r="223" spans="1:17" x14ac:dyDescent="0.3">
      <c r="A223" s="39" t="s">
        <v>254</v>
      </c>
      <c r="B223" s="39" t="s">
        <v>942</v>
      </c>
      <c r="C223" s="39" t="s">
        <v>345</v>
      </c>
      <c r="D223" s="62" t="str">
        <f>INDEX('R0. Region mapping'!$C$9:$C$24,MATCH($C223,'R0. Region mapping'!$A$9:$A$24,0))</f>
        <v>LAM</v>
      </c>
      <c r="E223" s="60">
        <v>10516.56142587915</v>
      </c>
      <c r="F223" s="58">
        <v>12206.790475619953</v>
      </c>
      <c r="G223" s="58">
        <v>11845.258510306629</v>
      </c>
      <c r="H223" s="58">
        <v>12190.627929855984</v>
      </c>
      <c r="I223" s="58">
        <v>13937.552508711657</v>
      </c>
      <c r="J223" s="58">
        <v>14045.827270475223</v>
      </c>
      <c r="K223" s="58">
        <v>15247.418645170161</v>
      </c>
      <c r="L223" s="58">
        <v>14551.839757939531</v>
      </c>
      <c r="M223" s="58">
        <v>13338.893042542408</v>
      </c>
      <c r="N223" s="58">
        <v>12508.369730017916</v>
      </c>
      <c r="O223" s="58">
        <v>12482.62140152344</v>
      </c>
      <c r="P223" s="58">
        <v>12350.338863404697</v>
      </c>
      <c r="Q223" s="58"/>
    </row>
    <row r="224" spans="1:17" x14ac:dyDescent="0.3">
      <c r="A224" s="39" t="s">
        <v>254</v>
      </c>
      <c r="B224" s="39" t="s">
        <v>942</v>
      </c>
      <c r="C224" s="39" t="s">
        <v>347</v>
      </c>
      <c r="D224" s="62" t="str">
        <f>INDEX('R0. Region mapping'!$C$9:$C$24,MATCH($C224,'R0. Region mapping'!$A$9:$A$24,0))</f>
        <v>EUR</v>
      </c>
      <c r="E224" s="60">
        <v>3567.164362492274</v>
      </c>
      <c r="F224" s="58">
        <v>5043.6746419140436</v>
      </c>
      <c r="G224" s="58">
        <v>5500.7921369022752</v>
      </c>
      <c r="H224" s="58">
        <v>5896.4519043133714</v>
      </c>
      <c r="I224" s="58">
        <v>4514.6572399675642</v>
      </c>
      <c r="J224" s="58">
        <v>4974.4307278579008</v>
      </c>
      <c r="K224" s="58">
        <v>4120.4649534035807</v>
      </c>
      <c r="L224" s="58">
        <v>3649.4224791441857</v>
      </c>
      <c r="M224" s="58">
        <v>3711.9800446818226</v>
      </c>
      <c r="N224" s="58">
        <v>2689.5679421684204</v>
      </c>
      <c r="O224" s="58">
        <v>2900.8138715419018</v>
      </c>
      <c r="P224" s="58">
        <v>2806.9390955143149</v>
      </c>
      <c r="Q224" s="58"/>
    </row>
    <row r="225" spans="1:17" x14ac:dyDescent="0.3">
      <c r="A225" s="39" t="s">
        <v>254</v>
      </c>
      <c r="B225" s="39" t="s">
        <v>942</v>
      </c>
      <c r="C225" s="39" t="s">
        <v>349</v>
      </c>
      <c r="D225" s="62" t="str">
        <f>INDEX('R0. Region mapping'!$C$9:$C$24,MATCH($C225,'R0. Region mapping'!$A$9:$A$24,0))</f>
        <v>ASI</v>
      </c>
      <c r="E225" s="60">
        <v>5752.2294871513377</v>
      </c>
      <c r="F225" s="58">
        <v>6764.8685577572851</v>
      </c>
      <c r="G225" s="58">
        <v>6648.9054532906966</v>
      </c>
      <c r="H225" s="58">
        <v>6847.4247449963086</v>
      </c>
      <c r="I225" s="58">
        <v>6586.6314970431449</v>
      </c>
      <c r="J225" s="58">
        <v>8876.8142826572057</v>
      </c>
      <c r="K225" s="58">
        <v>9229.3278385299745</v>
      </c>
      <c r="L225" s="58">
        <v>7572.5870867107351</v>
      </c>
      <c r="M225" s="58">
        <v>5833.7539500122548</v>
      </c>
      <c r="N225" s="58">
        <v>5644.4800098025644</v>
      </c>
      <c r="O225" s="58">
        <v>5496.4592298556654</v>
      </c>
      <c r="P225" s="58">
        <v>5250.8525842509598</v>
      </c>
      <c r="Q225" s="58"/>
    </row>
    <row r="226" spans="1:17" x14ac:dyDescent="0.3">
      <c r="A226" s="39" t="s">
        <v>254</v>
      </c>
      <c r="B226" s="39" t="s">
        <v>942</v>
      </c>
      <c r="C226" s="39" t="s">
        <v>351</v>
      </c>
      <c r="D226" s="62" t="str">
        <f>INDEX('R0. Region mapping'!$C$9:$C$24,MATCH($C226,'R0. Region mapping'!$A$9:$A$24,0))</f>
        <v>ASI</v>
      </c>
      <c r="E226" s="60">
        <v>8242.1306347021637</v>
      </c>
      <c r="F226" s="58">
        <v>8294.0335487743268</v>
      </c>
      <c r="G226" s="58">
        <v>10102.525487076739</v>
      </c>
      <c r="H226" s="58">
        <v>12082.894262979025</v>
      </c>
      <c r="I226" s="58">
        <v>14511.948372378971</v>
      </c>
      <c r="J226" s="58">
        <v>16221.592789675426</v>
      </c>
      <c r="K226" s="58">
        <v>15225.324191450696</v>
      </c>
      <c r="L226" s="58">
        <v>18148.812762494312</v>
      </c>
      <c r="M226" s="58">
        <v>19948.395886284106</v>
      </c>
      <c r="N226" s="58">
        <v>21210.415300366709</v>
      </c>
      <c r="O226" s="58">
        <v>21420.437574679007</v>
      </c>
      <c r="P226" s="58">
        <v>20420.088744638761</v>
      </c>
      <c r="Q226" s="58"/>
    </row>
    <row r="227" spans="1:17" x14ac:dyDescent="0.3">
      <c r="A227" s="39" t="s">
        <v>254</v>
      </c>
      <c r="B227" s="39" t="s">
        <v>942</v>
      </c>
      <c r="C227" s="39" t="s">
        <v>353</v>
      </c>
      <c r="D227" s="62" t="str">
        <f>INDEX('R0. Region mapping'!$C$9:$C$24,MATCH($C227,'R0. Region mapping'!$A$9:$A$24,0))</f>
        <v>ASI</v>
      </c>
      <c r="E227" s="60">
        <v>18400.206141839779</v>
      </c>
      <c r="F227" s="58">
        <v>18048.868632454458</v>
      </c>
      <c r="G227" s="58">
        <v>16413.908621064958</v>
      </c>
      <c r="H227" s="58">
        <v>15193.755518515572</v>
      </c>
      <c r="I227" s="58">
        <v>12529.037478580809</v>
      </c>
      <c r="J227" s="58">
        <v>9502.3551606961464</v>
      </c>
      <c r="K227" s="58">
        <v>8138.6772634845001</v>
      </c>
      <c r="L227" s="58">
        <v>7691.0365764922617</v>
      </c>
      <c r="M227" s="58">
        <v>6793.400011902294</v>
      </c>
      <c r="N227" s="58">
        <v>5542.0775127680163</v>
      </c>
      <c r="O227" s="58">
        <v>5211.9762886754734</v>
      </c>
      <c r="P227" s="58">
        <v>3945.5815198912296</v>
      </c>
      <c r="Q227" s="58"/>
    </row>
    <row r="228" spans="1:17" x14ac:dyDescent="0.3">
      <c r="A228" s="39" t="s">
        <v>254</v>
      </c>
      <c r="B228" s="39" t="s">
        <v>942</v>
      </c>
      <c r="C228" s="39" t="s">
        <v>355</v>
      </c>
      <c r="D228" s="62" t="str">
        <f>INDEX('R0. Region mapping'!$C$9:$C$24,MATCH($C228,'R0. Region mapping'!$A$9:$A$24,0))</f>
        <v>AFR</v>
      </c>
      <c r="E228" s="60">
        <v>12226.072884753747</v>
      </c>
      <c r="F228" s="58">
        <v>12226.58437401612</v>
      </c>
      <c r="G228" s="58">
        <v>12979.252085581784</v>
      </c>
      <c r="H228" s="58">
        <v>13309.320690859768</v>
      </c>
      <c r="I228" s="58">
        <v>13567.511288189437</v>
      </c>
      <c r="J228" s="58">
        <v>12741.763628622415</v>
      </c>
      <c r="K228" s="58">
        <v>12564.636491797039</v>
      </c>
      <c r="L228" s="58">
        <v>11303.849477112411</v>
      </c>
      <c r="M228" s="58">
        <v>11091.831213037196</v>
      </c>
      <c r="N228" s="58">
        <v>10605.858080215168</v>
      </c>
      <c r="O228" s="58">
        <v>10438.656397978642</v>
      </c>
      <c r="P228" s="58">
        <v>9020.7583515491478</v>
      </c>
      <c r="Q228" s="58"/>
    </row>
    <row r="229" spans="1:17" x14ac:dyDescent="0.3">
      <c r="A229" s="39" t="s">
        <v>254</v>
      </c>
      <c r="B229" s="39" t="s">
        <v>942</v>
      </c>
      <c r="C229" s="39" t="s">
        <v>357</v>
      </c>
      <c r="D229" s="62" t="str">
        <f>INDEX('R0. Region mapping'!$C$9:$C$24,MATCH($C229,'R0. Region mapping'!$A$9:$A$24,0))</f>
        <v>LAM</v>
      </c>
      <c r="E229" s="60">
        <v>3728.3826292767385</v>
      </c>
      <c r="F229" s="58">
        <v>3504.8438667442288</v>
      </c>
      <c r="G229" s="58">
        <v>3233.4154672747577</v>
      </c>
      <c r="H229" s="58">
        <v>3182.2752513898695</v>
      </c>
      <c r="I229" s="58">
        <v>2520.5131978334416</v>
      </c>
      <c r="J229" s="58">
        <v>3320.4613383267751</v>
      </c>
      <c r="K229" s="58">
        <v>2394.5638972854117</v>
      </c>
      <c r="L229" s="58">
        <v>2240.3821655382808</v>
      </c>
      <c r="M229" s="58">
        <v>2353.777420765166</v>
      </c>
      <c r="N229" s="58">
        <v>2125.9056138519791</v>
      </c>
      <c r="O229" s="58">
        <v>2023.4180202319744</v>
      </c>
      <c r="P229" s="58">
        <v>3063.9889813028249</v>
      </c>
      <c r="Q229" s="58"/>
    </row>
    <row r="230" spans="1:17" x14ac:dyDescent="0.3">
      <c r="A230" s="39" t="s">
        <v>254</v>
      </c>
      <c r="B230" s="39" t="s">
        <v>942</v>
      </c>
      <c r="C230" s="39" t="s">
        <v>359</v>
      </c>
      <c r="D230" s="62" t="str">
        <f>INDEX('R0. Region mapping'!$C$9:$C$24,MATCH($C230,'R0. Region mapping'!$A$9:$A$24,0))</f>
        <v>ASI</v>
      </c>
      <c r="E230" s="60">
        <v>17255.625412866993</v>
      </c>
      <c r="F230" s="58">
        <v>17904.760324384992</v>
      </c>
      <c r="G230" s="58">
        <v>21601.131159814664</v>
      </c>
      <c r="H230" s="58">
        <v>24592.752255333842</v>
      </c>
      <c r="I230" s="58">
        <v>25512.866284896518</v>
      </c>
      <c r="J230" s="58">
        <v>29091.384984117234</v>
      </c>
      <c r="K230" s="58">
        <v>32741.485524711086</v>
      </c>
      <c r="L230" s="58">
        <v>35290.044635283608</v>
      </c>
      <c r="M230" s="58">
        <v>35956.572533935701</v>
      </c>
      <c r="N230" s="58">
        <v>37390.51545217901</v>
      </c>
      <c r="O230" s="58">
        <v>35566.212607155932</v>
      </c>
      <c r="P230" s="58">
        <v>31796.500983185633</v>
      </c>
      <c r="Q230" s="58"/>
    </row>
    <row r="231" spans="1:17" x14ac:dyDescent="0.3">
      <c r="A231" s="39" t="s">
        <v>254</v>
      </c>
      <c r="B231" s="39" t="s">
        <v>942</v>
      </c>
      <c r="C231" s="39" t="s">
        <v>361</v>
      </c>
      <c r="D231" s="62" t="str">
        <f>INDEX('R0. Region mapping'!$C$9:$C$24,MATCH($C231,'R0. Region mapping'!$A$9:$A$24,0))</f>
        <v>ASI</v>
      </c>
      <c r="E231" s="60">
        <v>7001.4590352806308</v>
      </c>
      <c r="F231" s="58">
        <v>8484.625355625607</v>
      </c>
      <c r="G231" s="58">
        <v>9269.0547407739505</v>
      </c>
      <c r="H231" s="58">
        <v>8393.9970463612844</v>
      </c>
      <c r="I231" s="58">
        <v>9000.5313445715528</v>
      </c>
      <c r="J231" s="58">
        <v>8379.8682356327081</v>
      </c>
      <c r="K231" s="58">
        <v>7198.2303494149883</v>
      </c>
      <c r="L231" s="58">
        <v>7137.1780216524721</v>
      </c>
      <c r="M231" s="58">
        <v>6211.4135025254545</v>
      </c>
      <c r="N231" s="58">
        <v>5670.3010289160929</v>
      </c>
      <c r="O231" s="58">
        <v>5413.3500840384713</v>
      </c>
      <c r="P231" s="58">
        <v>4138.5269449816433</v>
      </c>
      <c r="Q231" s="58"/>
    </row>
    <row r="232" spans="1:17" x14ac:dyDescent="0.3">
      <c r="A232" s="39" t="s">
        <v>254</v>
      </c>
      <c r="B232" s="39" t="s">
        <v>942</v>
      </c>
      <c r="C232" s="39" t="s">
        <v>363</v>
      </c>
      <c r="D232" s="62" t="str">
        <f>INDEX('R0. Region mapping'!$C$9:$C$24,MATCH($C232,'R0. Region mapping'!$A$9:$A$24,0))</f>
        <v>NAM</v>
      </c>
      <c r="E232" s="60">
        <v>73844.425973212317</v>
      </c>
      <c r="F232" s="58">
        <v>72863.401802335313</v>
      </c>
      <c r="G232" s="58">
        <v>70600.990389473707</v>
      </c>
      <c r="H232" s="58">
        <v>67075.441183825416</v>
      </c>
      <c r="I232" s="58">
        <v>50319.063414498596</v>
      </c>
      <c r="J232" s="58">
        <v>44995.367006692722</v>
      </c>
      <c r="K232" s="58">
        <v>38074.369663686251</v>
      </c>
      <c r="L232" s="58">
        <v>46003.830024576637</v>
      </c>
      <c r="M232" s="58">
        <v>25251.72999909642</v>
      </c>
      <c r="N232" s="58">
        <v>17752.409633994848</v>
      </c>
      <c r="O232" s="58">
        <v>17158.388137147678</v>
      </c>
      <c r="P232" s="58">
        <v>16205.090721550765</v>
      </c>
      <c r="Q232" s="58"/>
    </row>
    <row r="233" spans="1:17" x14ac:dyDescent="0.3">
      <c r="A233" s="39" t="s">
        <v>254</v>
      </c>
      <c r="B233" s="39" t="s">
        <v>942</v>
      </c>
      <c r="C233" s="39" t="s">
        <v>365</v>
      </c>
      <c r="D233" s="62" t="str">
        <f>INDEX('R0. Region mapping'!$C$9:$C$24,MATCH($C233,'R0. Region mapping'!$A$9:$A$24,0))</f>
        <v>EUR</v>
      </c>
      <c r="E233" s="60">
        <v>43164.821072746628</v>
      </c>
      <c r="F233" s="58">
        <v>47887.819639354449</v>
      </c>
      <c r="G233" s="58">
        <v>49172.182012889309</v>
      </c>
      <c r="H233" s="58">
        <v>46168.49195818264</v>
      </c>
      <c r="I233" s="58">
        <v>44204.40978390188</v>
      </c>
      <c r="J233" s="58">
        <v>42612.187871145856</v>
      </c>
      <c r="K233" s="58">
        <v>40032.617649497042</v>
      </c>
      <c r="L233" s="58">
        <v>25540.513090688641</v>
      </c>
      <c r="M233" s="58">
        <v>19372.520648832247</v>
      </c>
      <c r="N233" s="58">
        <v>14745.362513496419</v>
      </c>
      <c r="O233" s="58">
        <v>10756.460352655065</v>
      </c>
      <c r="P233" s="58">
        <v>11125.338825410628</v>
      </c>
      <c r="Q233" s="58"/>
    </row>
    <row r="234" spans="1:17" x14ac:dyDescent="0.3">
      <c r="A234" s="39" t="s">
        <v>255</v>
      </c>
      <c r="B234" s="39" t="s">
        <v>940</v>
      </c>
      <c r="C234" s="39" t="s">
        <v>258</v>
      </c>
      <c r="D234" s="62" t="str">
        <f>INDEX('R0. Region mapping'!$C$9:$C$24,MATCH($C234,'R0. Region mapping'!$A$9:$A$24,0))</f>
        <v>AFR</v>
      </c>
      <c r="E234" s="60">
        <v>3138.7348787096462</v>
      </c>
      <c r="F234" s="58">
        <v>3152.5397347667381</v>
      </c>
      <c r="G234" s="58">
        <v>3229.0659061582096</v>
      </c>
      <c r="H234" s="58">
        <v>3366.512139148781</v>
      </c>
      <c r="I234" s="58">
        <v>3391.7165863053574</v>
      </c>
      <c r="J234" s="58">
        <v>1590.4351293932575</v>
      </c>
      <c r="K234" s="58">
        <v>2798.1448173267499</v>
      </c>
      <c r="L234" s="58">
        <v>3755.4924208141942</v>
      </c>
      <c r="M234" s="58">
        <v>2466.2664696044731</v>
      </c>
      <c r="N234" s="58">
        <v>1668.2580876045638</v>
      </c>
      <c r="O234" s="58">
        <v>1855.1825063976717</v>
      </c>
      <c r="P234" s="58">
        <v>2009.8534681101794</v>
      </c>
      <c r="Q234" s="58"/>
    </row>
    <row r="235" spans="1:17" x14ac:dyDescent="0.3">
      <c r="A235" s="39" t="s">
        <v>255</v>
      </c>
      <c r="B235" s="39" t="s">
        <v>940</v>
      </c>
      <c r="C235" s="39" t="s">
        <v>261</v>
      </c>
      <c r="D235" s="62" t="str">
        <f>INDEX('R0. Region mapping'!$C$9:$C$24,MATCH($C235,'R0. Region mapping'!$A$9:$A$24,0))</f>
        <v>AUS</v>
      </c>
      <c r="E235" s="60">
        <v>1680.631484552651</v>
      </c>
      <c r="F235" s="58">
        <v>2746.822404297377</v>
      </c>
      <c r="G235" s="58">
        <v>2728.6527071762125</v>
      </c>
      <c r="H235" s="58">
        <v>1923.7264199928566</v>
      </c>
      <c r="I235" s="58">
        <v>2268.019976771754</v>
      </c>
      <c r="J235" s="58">
        <v>126.15588641796185</v>
      </c>
      <c r="K235" s="58">
        <v>106.9446021283204</v>
      </c>
      <c r="L235" s="58">
        <v>205.49393985079226</v>
      </c>
      <c r="M235" s="58">
        <v>207.59425079702294</v>
      </c>
      <c r="N235" s="58">
        <v>218.92819677025744</v>
      </c>
      <c r="O235" s="58">
        <v>224.44239987035812</v>
      </c>
      <c r="P235" s="58">
        <v>231.22476258850637</v>
      </c>
      <c r="Q235" s="58"/>
    </row>
    <row r="236" spans="1:17" x14ac:dyDescent="0.3">
      <c r="A236" s="39" t="s">
        <v>255</v>
      </c>
      <c r="B236" s="39" t="s">
        <v>940</v>
      </c>
      <c r="C236" s="39" t="s">
        <v>341</v>
      </c>
      <c r="D236" s="62" t="str">
        <f>INDEX('R0. Region mapping'!$C$9:$C$24,MATCH($C236,'R0. Region mapping'!$A$9:$A$24,0))</f>
        <v>NAM</v>
      </c>
      <c r="E236" s="60">
        <v>1130.4241505660368</v>
      </c>
      <c r="F236" s="58">
        <v>1320.4215854831</v>
      </c>
      <c r="G236" s="58">
        <v>1502.7978485494232</v>
      </c>
      <c r="H236" s="58">
        <v>1672.7923481681557</v>
      </c>
      <c r="I236" s="58">
        <v>1505.6523012795499</v>
      </c>
      <c r="J236" s="58">
        <v>86.540835938133171</v>
      </c>
      <c r="K236" s="58">
        <v>84.120831977876605</v>
      </c>
      <c r="L236" s="58">
        <v>170.31358790251923</v>
      </c>
      <c r="M236" s="58">
        <v>171.3714719673753</v>
      </c>
      <c r="N236" s="58">
        <v>150.14525891493238</v>
      </c>
      <c r="O236" s="58">
        <v>193.28743183704842</v>
      </c>
      <c r="P236" s="58">
        <v>215.61842765499807</v>
      </c>
      <c r="Q236" s="58"/>
    </row>
    <row r="237" spans="1:17" x14ac:dyDescent="0.3">
      <c r="A237" s="39" t="s">
        <v>255</v>
      </c>
      <c r="B237" s="39" t="s">
        <v>940</v>
      </c>
      <c r="C237" s="39" t="s">
        <v>343</v>
      </c>
      <c r="D237" s="62" t="str">
        <f>INDEX('R0. Region mapping'!$C$9:$C$24,MATCH($C237,'R0. Region mapping'!$A$9:$A$24,0))</f>
        <v>ASI</v>
      </c>
      <c r="E237" s="60">
        <v>47393.984042714299</v>
      </c>
      <c r="F237" s="58">
        <v>60245.41811677644</v>
      </c>
      <c r="G237" s="58">
        <v>78975.112334560981</v>
      </c>
      <c r="H237" s="58">
        <v>76014.951397196361</v>
      </c>
      <c r="I237" s="58">
        <v>116756.15993186504</v>
      </c>
      <c r="J237" s="58">
        <v>48945.587783662857</v>
      </c>
      <c r="K237" s="58">
        <v>47613.700860227866</v>
      </c>
      <c r="L237" s="58">
        <v>38177.527774234302</v>
      </c>
      <c r="M237" s="58">
        <v>22860.037404100505</v>
      </c>
      <c r="N237" s="58">
        <v>10987.400207300263</v>
      </c>
      <c r="O237" s="58">
        <v>10701.936204620915</v>
      </c>
      <c r="P237" s="58">
        <v>9739.5081096440699</v>
      </c>
      <c r="Q237" s="58"/>
    </row>
    <row r="238" spans="1:17" x14ac:dyDescent="0.3">
      <c r="A238" s="39" t="s">
        <v>255</v>
      </c>
      <c r="B238" s="39" t="s">
        <v>940</v>
      </c>
      <c r="C238" s="39" t="s">
        <v>345</v>
      </c>
      <c r="D238" s="62" t="str">
        <f>INDEX('R0. Region mapping'!$C$9:$C$24,MATCH($C238,'R0. Region mapping'!$A$9:$A$24,0))</f>
        <v>LAM</v>
      </c>
      <c r="E238" s="60">
        <v>924.77840832506467</v>
      </c>
      <c r="F238" s="58">
        <v>699.67415383037178</v>
      </c>
      <c r="G238" s="58">
        <v>1175.9641077776002</v>
      </c>
      <c r="H238" s="58">
        <v>1518.0780439848415</v>
      </c>
      <c r="I238" s="58">
        <v>1873.2090345775257</v>
      </c>
      <c r="J238" s="58">
        <v>754.03734955376001</v>
      </c>
      <c r="K238" s="58">
        <v>897.70404216387078</v>
      </c>
      <c r="L238" s="58">
        <v>210.39056185447058</v>
      </c>
      <c r="M238" s="58">
        <v>1364.9940159788225</v>
      </c>
      <c r="N238" s="58">
        <v>1508.4567956612925</v>
      </c>
      <c r="O238" s="58">
        <v>1361.969743789326</v>
      </c>
      <c r="P238" s="58">
        <v>1433.7297098074785</v>
      </c>
      <c r="Q238" s="58"/>
    </row>
    <row r="239" spans="1:17" x14ac:dyDescent="0.3">
      <c r="A239" s="39" t="s">
        <v>255</v>
      </c>
      <c r="B239" s="39" t="s">
        <v>940</v>
      </c>
      <c r="C239" s="39" t="s">
        <v>347</v>
      </c>
      <c r="D239" s="62" t="str">
        <f>INDEX('R0. Region mapping'!$C$9:$C$24,MATCH($C239,'R0. Region mapping'!$A$9:$A$24,0))</f>
        <v>EUR</v>
      </c>
      <c r="E239" s="60">
        <v>4169.5471238034525</v>
      </c>
      <c r="F239" s="58">
        <v>4893.3335160962424</v>
      </c>
      <c r="G239" s="58">
        <v>5247.6667457485573</v>
      </c>
      <c r="H239" s="58">
        <v>5905.4205486327446</v>
      </c>
      <c r="I239" s="58">
        <v>5475.5796525826863</v>
      </c>
      <c r="J239" s="58">
        <v>164.4536287638625</v>
      </c>
      <c r="K239" s="58">
        <v>265.63415417687389</v>
      </c>
      <c r="L239" s="58">
        <v>282.49469539406078</v>
      </c>
      <c r="M239" s="58">
        <v>286.29457519592989</v>
      </c>
      <c r="N239" s="58">
        <v>94.035807133840891</v>
      </c>
      <c r="O239" s="58">
        <v>84.548217587830734</v>
      </c>
      <c r="P239" s="58">
        <v>69.492321304059189</v>
      </c>
      <c r="Q239" s="58"/>
    </row>
    <row r="240" spans="1:17" x14ac:dyDescent="0.3">
      <c r="A240" s="39" t="s">
        <v>255</v>
      </c>
      <c r="B240" s="39" t="s">
        <v>940</v>
      </c>
      <c r="C240" s="39" t="s">
        <v>349</v>
      </c>
      <c r="D240" s="62" t="str">
        <f>INDEX('R0. Region mapping'!$C$9:$C$24,MATCH($C240,'R0. Region mapping'!$A$9:$A$24,0))</f>
        <v>ASI</v>
      </c>
      <c r="E240" s="60">
        <v>2335.3746252327337</v>
      </c>
      <c r="F240" s="58">
        <v>6321.3959769039739</v>
      </c>
      <c r="G240" s="58">
        <v>6242.7143991734565</v>
      </c>
      <c r="H240" s="58">
        <v>6060.3126209785796</v>
      </c>
      <c r="I240" s="58">
        <v>5860.0496072147853</v>
      </c>
      <c r="J240" s="58">
        <v>729.04510650700081</v>
      </c>
      <c r="K240" s="58">
        <v>747.67369394815421</v>
      </c>
      <c r="L240" s="58">
        <v>809.27185476809495</v>
      </c>
      <c r="M240" s="58">
        <v>360.34976453751483</v>
      </c>
      <c r="N240" s="58">
        <v>369.65571645922211</v>
      </c>
      <c r="O240" s="58">
        <v>373.29655703292258</v>
      </c>
      <c r="P240" s="58">
        <v>367.50481692642569</v>
      </c>
      <c r="Q240" s="58"/>
    </row>
    <row r="241" spans="1:17" x14ac:dyDescent="0.3">
      <c r="A241" s="39" t="s">
        <v>255</v>
      </c>
      <c r="B241" s="39" t="s">
        <v>940</v>
      </c>
      <c r="C241" s="39" t="s">
        <v>351</v>
      </c>
      <c r="D241" s="62" t="str">
        <f>INDEX('R0. Region mapping'!$C$9:$C$24,MATCH($C241,'R0. Region mapping'!$A$9:$A$24,0))</f>
        <v>ASI</v>
      </c>
      <c r="E241" s="60">
        <v>8004.711453313339</v>
      </c>
      <c r="F241" s="58">
        <v>9484.0468608714018</v>
      </c>
      <c r="G241" s="58">
        <v>13366.428896116162</v>
      </c>
      <c r="H241" s="58">
        <v>17041.220705006195</v>
      </c>
      <c r="I241" s="58">
        <v>19716.666628068353</v>
      </c>
      <c r="J241" s="58">
        <v>6960.8350957390239</v>
      </c>
      <c r="K241" s="58">
        <v>10122.333225480112</v>
      </c>
      <c r="L241" s="58">
        <v>12156.410761298755</v>
      </c>
      <c r="M241" s="58">
        <v>8035.7644250750845</v>
      </c>
      <c r="N241" s="58">
        <v>2997.2025892454567</v>
      </c>
      <c r="O241" s="58">
        <v>3151.4827134723346</v>
      </c>
      <c r="P241" s="58">
        <v>3272.7727198607267</v>
      </c>
      <c r="Q241" s="58"/>
    </row>
    <row r="242" spans="1:17" x14ac:dyDescent="0.3">
      <c r="A242" s="39" t="s">
        <v>255</v>
      </c>
      <c r="B242" s="39" t="s">
        <v>940</v>
      </c>
      <c r="C242" s="39" t="s">
        <v>353</v>
      </c>
      <c r="D242" s="62" t="str">
        <f>INDEX('R0. Region mapping'!$C$9:$C$24,MATCH($C242,'R0. Region mapping'!$A$9:$A$24,0))</f>
        <v>ASI</v>
      </c>
      <c r="E242" s="60">
        <v>4933.7654960000018</v>
      </c>
      <c r="F242" s="58">
        <v>5435.7174697952405</v>
      </c>
      <c r="G242" s="58">
        <v>6285.556813952966</v>
      </c>
      <c r="H242" s="58">
        <v>6340.4459921244679</v>
      </c>
      <c r="I242" s="58">
        <v>5445.5430687447661</v>
      </c>
      <c r="J242" s="58">
        <v>1309.9610067526737</v>
      </c>
      <c r="K242" s="58">
        <v>1196.6220050304992</v>
      </c>
      <c r="L242" s="58">
        <v>1210.9632412014503</v>
      </c>
      <c r="M242" s="58">
        <v>978.64356599999985</v>
      </c>
      <c r="N242" s="58">
        <v>978.64356599999985</v>
      </c>
      <c r="O242" s="58">
        <v>978.64356599999985</v>
      </c>
      <c r="P242" s="58">
        <v>978.64356599999985</v>
      </c>
      <c r="Q242" s="58"/>
    </row>
    <row r="243" spans="1:17" x14ac:dyDescent="0.3">
      <c r="A243" s="39" t="s">
        <v>255</v>
      </c>
      <c r="B243" s="39" t="s">
        <v>940</v>
      </c>
      <c r="C243" s="39" t="s">
        <v>355</v>
      </c>
      <c r="D243" s="62" t="str">
        <f>INDEX('R0. Region mapping'!$C$9:$C$24,MATCH($C243,'R0. Region mapping'!$A$9:$A$24,0))</f>
        <v>AFR</v>
      </c>
      <c r="E243" s="60">
        <v>1306.2656445730674</v>
      </c>
      <c r="F243" s="58">
        <v>1285.946515642368</v>
      </c>
      <c r="G243" s="58">
        <v>1236.0345041679955</v>
      </c>
      <c r="H243" s="58">
        <v>1514.6569061703574</v>
      </c>
      <c r="I243" s="58">
        <v>1549.3835736995334</v>
      </c>
      <c r="J243" s="58">
        <v>155.57265684348624</v>
      </c>
      <c r="K243" s="58">
        <v>124.06092918839285</v>
      </c>
      <c r="L243" s="58">
        <v>127.88099375465724</v>
      </c>
      <c r="M243" s="58">
        <v>118.16488915060984</v>
      </c>
      <c r="N243" s="58">
        <v>111.16142794694964</v>
      </c>
      <c r="O243" s="58">
        <v>111.16142794694964</v>
      </c>
      <c r="P243" s="58">
        <v>111.16142794694964</v>
      </c>
      <c r="Q243" s="58"/>
    </row>
    <row r="244" spans="1:17" x14ac:dyDescent="0.3">
      <c r="A244" s="39" t="s">
        <v>255</v>
      </c>
      <c r="B244" s="39" t="s">
        <v>940</v>
      </c>
      <c r="C244" s="39" t="s">
        <v>357</v>
      </c>
      <c r="D244" s="62" t="str">
        <f>INDEX('R0. Region mapping'!$C$9:$C$24,MATCH($C244,'R0. Region mapping'!$A$9:$A$24,0))</f>
        <v>LAM</v>
      </c>
      <c r="E244" s="60">
        <v>341.72661599999998</v>
      </c>
      <c r="F244" s="58">
        <v>352.40309611540397</v>
      </c>
      <c r="G244" s="58">
        <v>385.00281143668082</v>
      </c>
      <c r="H244" s="58">
        <v>445.35328988622757</v>
      </c>
      <c r="I244" s="58">
        <v>361.65453258586274</v>
      </c>
      <c r="J244" s="58">
        <v>26.347058715055198</v>
      </c>
      <c r="K244" s="58">
        <v>21.618712867496633</v>
      </c>
      <c r="L244" s="58">
        <v>21.64132160249374</v>
      </c>
      <c r="M244" s="58">
        <v>21.66058833584858</v>
      </c>
      <c r="N244" s="58">
        <v>27.059670638289951</v>
      </c>
      <c r="O244" s="58">
        <v>29.30989544020111</v>
      </c>
      <c r="P244" s="58">
        <v>21.436416000000001</v>
      </c>
      <c r="Q244" s="58"/>
    </row>
    <row r="245" spans="1:17" x14ac:dyDescent="0.3">
      <c r="A245" s="39" t="s">
        <v>255</v>
      </c>
      <c r="B245" s="39" t="s">
        <v>940</v>
      </c>
      <c r="C245" s="39" t="s">
        <v>359</v>
      </c>
      <c r="D245" s="62" t="str">
        <f>INDEX('R0. Region mapping'!$C$9:$C$24,MATCH($C245,'R0. Region mapping'!$A$9:$A$24,0))</f>
        <v>ASI</v>
      </c>
      <c r="E245" s="60">
        <v>4712.5440959759981</v>
      </c>
      <c r="F245" s="58">
        <v>2679.6786093655082</v>
      </c>
      <c r="G245" s="58">
        <v>5361.1616174886203</v>
      </c>
      <c r="H245" s="58">
        <v>4597.7950493216831</v>
      </c>
      <c r="I245" s="58">
        <v>6213.9017506146183</v>
      </c>
      <c r="J245" s="58">
        <v>1334.8975606979038</v>
      </c>
      <c r="K245" s="58">
        <v>1360.9577665883596</v>
      </c>
      <c r="L245" s="58">
        <v>1607.2346418980403</v>
      </c>
      <c r="M245" s="58">
        <v>1269.6538437507756</v>
      </c>
      <c r="N245" s="58">
        <v>1402.751647056079</v>
      </c>
      <c r="O245" s="58">
        <v>1537.3601272344397</v>
      </c>
      <c r="P245" s="58">
        <v>1658.9818753616148</v>
      </c>
      <c r="Q245" s="58"/>
    </row>
    <row r="246" spans="1:17" x14ac:dyDescent="0.3">
      <c r="A246" s="39" t="s">
        <v>255</v>
      </c>
      <c r="B246" s="39" t="s">
        <v>940</v>
      </c>
      <c r="C246" s="39" t="s">
        <v>361</v>
      </c>
      <c r="D246" s="62" t="str">
        <f>INDEX('R0. Region mapping'!$C$9:$C$24,MATCH($C246,'R0. Region mapping'!$A$9:$A$24,0))</f>
        <v>ASI</v>
      </c>
      <c r="E246" s="60">
        <v>1870.8483172951201</v>
      </c>
      <c r="F246" s="58">
        <v>2713.0810666461671</v>
      </c>
      <c r="G246" s="58">
        <v>3643.4430693019572</v>
      </c>
      <c r="H246" s="58">
        <v>718.89669643643742</v>
      </c>
      <c r="I246" s="58">
        <v>4311.316892799392</v>
      </c>
      <c r="J246" s="58">
        <v>414.71185167668915</v>
      </c>
      <c r="K246" s="58">
        <v>338.04197185105761</v>
      </c>
      <c r="L246" s="58">
        <v>346.54215500965176</v>
      </c>
      <c r="M246" s="58">
        <v>349.52951056773679</v>
      </c>
      <c r="N246" s="58">
        <v>288.5123880000001</v>
      </c>
      <c r="O246" s="58">
        <v>288.5123880000001</v>
      </c>
      <c r="P246" s="58">
        <v>288.5123880000001</v>
      </c>
      <c r="Q246" s="58"/>
    </row>
    <row r="247" spans="1:17" x14ac:dyDescent="0.3">
      <c r="A247" s="39" t="s">
        <v>255</v>
      </c>
      <c r="B247" s="39" t="s">
        <v>940</v>
      </c>
      <c r="C247" s="39" t="s">
        <v>363</v>
      </c>
      <c r="D247" s="62" t="str">
        <f>INDEX('R0. Region mapping'!$C$9:$C$24,MATCH($C247,'R0. Region mapping'!$A$9:$A$24,0))</f>
        <v>NAM</v>
      </c>
      <c r="E247" s="60">
        <v>20526.39247878702</v>
      </c>
      <c r="F247" s="58">
        <v>25049.645171839955</v>
      </c>
      <c r="G247" s="58">
        <v>29750.734662407467</v>
      </c>
      <c r="H247" s="58">
        <v>18843.432967643432</v>
      </c>
      <c r="I247" s="58">
        <v>27357.336575873007</v>
      </c>
      <c r="J247" s="58">
        <v>512.23537028336091</v>
      </c>
      <c r="K247" s="58">
        <v>1006.4792694775601</v>
      </c>
      <c r="L247" s="58">
        <v>1005.9609239554381</v>
      </c>
      <c r="M247" s="58">
        <v>402.87648300860155</v>
      </c>
      <c r="N247" s="58">
        <v>377.66587773668891</v>
      </c>
      <c r="O247" s="58">
        <v>359.48716622192092</v>
      </c>
      <c r="P247" s="58">
        <v>337.4560800000001</v>
      </c>
      <c r="Q247" s="58"/>
    </row>
    <row r="248" spans="1:17" x14ac:dyDescent="0.3">
      <c r="A248" s="39" t="s">
        <v>255</v>
      </c>
      <c r="B248" s="39" t="s">
        <v>940</v>
      </c>
      <c r="C248" s="39" t="s">
        <v>365</v>
      </c>
      <c r="D248" s="62" t="str">
        <f>INDEX('R0. Region mapping'!$C$9:$C$24,MATCH($C248,'R0. Region mapping'!$A$9:$A$24,0))</f>
        <v>EUR</v>
      </c>
      <c r="E248" s="60">
        <v>7039.7240995845568</v>
      </c>
      <c r="F248" s="58">
        <v>7515.0419003540665</v>
      </c>
      <c r="G248" s="58">
        <v>8232.6253134768012</v>
      </c>
      <c r="H248" s="58">
        <v>2156.7850709725062</v>
      </c>
      <c r="I248" s="58">
        <v>6828.6766555817621</v>
      </c>
      <c r="J248" s="58">
        <v>285.715770907153</v>
      </c>
      <c r="K248" s="58">
        <v>399.03800549654511</v>
      </c>
      <c r="L248" s="58">
        <v>430.49085898722427</v>
      </c>
      <c r="M248" s="58">
        <v>264.05723544013165</v>
      </c>
      <c r="N248" s="58">
        <v>129.7731480090325</v>
      </c>
      <c r="O248" s="58">
        <v>128.57220592684996</v>
      </c>
      <c r="P248" s="58">
        <v>126.38152346972133</v>
      </c>
      <c r="Q248" s="58"/>
    </row>
    <row r="249" spans="1:17" x14ac:dyDescent="0.3">
      <c r="A249" s="39" t="s">
        <v>255</v>
      </c>
      <c r="B249" s="39" t="s">
        <v>941</v>
      </c>
      <c r="C249" s="39" t="s">
        <v>258</v>
      </c>
      <c r="D249" s="62" t="str">
        <f>INDEX('R0. Region mapping'!$C$9:$C$24,MATCH($C249,'R0. Region mapping'!$A$9:$A$24,0))</f>
        <v>AFR</v>
      </c>
      <c r="E249" s="60">
        <v>4142.449078335856</v>
      </c>
      <c r="F249" s="58">
        <v>3471.3174630484705</v>
      </c>
      <c r="G249" s="58">
        <v>4104.4263719442688</v>
      </c>
      <c r="H249" s="58">
        <v>5590.0323199639843</v>
      </c>
      <c r="I249" s="58">
        <v>5619.7052261310146</v>
      </c>
      <c r="J249" s="58">
        <v>4430.5865332674803</v>
      </c>
      <c r="K249" s="58">
        <v>3536.595556274508</v>
      </c>
      <c r="L249" s="58">
        <v>12780.163435917599</v>
      </c>
      <c r="M249" s="58">
        <v>1978.0768735666311</v>
      </c>
      <c r="N249" s="58">
        <v>2213.53768891041</v>
      </c>
      <c r="O249" s="58">
        <v>2521.1771438710753</v>
      </c>
      <c r="P249" s="58">
        <v>2681.3919750604114</v>
      </c>
      <c r="Q249" s="58"/>
    </row>
    <row r="250" spans="1:17" x14ac:dyDescent="0.3">
      <c r="A250" s="39" t="s">
        <v>255</v>
      </c>
      <c r="B250" s="39" t="s">
        <v>941</v>
      </c>
      <c r="C250" s="39" t="s">
        <v>261</v>
      </c>
      <c r="D250" s="62" t="str">
        <f>INDEX('R0. Region mapping'!$C$9:$C$24,MATCH($C250,'R0. Region mapping'!$A$9:$A$24,0))</f>
        <v>AUS</v>
      </c>
      <c r="E250" s="60">
        <v>2036.4777905099068</v>
      </c>
      <c r="F250" s="58">
        <v>721.94319251164461</v>
      </c>
      <c r="G250" s="58">
        <v>693.55351074943803</v>
      </c>
      <c r="H250" s="58">
        <v>718.63278223904229</v>
      </c>
      <c r="I250" s="58">
        <v>886.38119002999031</v>
      </c>
      <c r="J250" s="58">
        <v>498.31387695249714</v>
      </c>
      <c r="K250" s="58">
        <v>222.58625325442256</v>
      </c>
      <c r="L250" s="58">
        <v>236.53593099540166</v>
      </c>
      <c r="M250" s="58">
        <v>236.06389991369286</v>
      </c>
      <c r="N250" s="58">
        <v>252.36535975733898</v>
      </c>
      <c r="O250" s="58">
        <v>244.12072277918699</v>
      </c>
      <c r="P250" s="58">
        <v>211.02454617788294</v>
      </c>
      <c r="Q250" s="58"/>
    </row>
    <row r="251" spans="1:17" x14ac:dyDescent="0.3">
      <c r="A251" s="39" t="s">
        <v>255</v>
      </c>
      <c r="B251" s="39" t="s">
        <v>941</v>
      </c>
      <c r="C251" s="39" t="s">
        <v>341</v>
      </c>
      <c r="D251" s="62" t="str">
        <f>INDEX('R0. Region mapping'!$C$9:$C$24,MATCH($C251,'R0. Region mapping'!$A$9:$A$24,0))</f>
        <v>NAM</v>
      </c>
      <c r="E251" s="60">
        <v>3137.7565641229435</v>
      </c>
      <c r="F251" s="58">
        <v>3116.1544410825436</v>
      </c>
      <c r="G251" s="58">
        <v>3081.5698968323618</v>
      </c>
      <c r="H251" s="58">
        <v>2590.5619001364284</v>
      </c>
      <c r="I251" s="58">
        <v>2892.8399355138354</v>
      </c>
      <c r="J251" s="58">
        <v>1476.2764428858009</v>
      </c>
      <c r="K251" s="58">
        <v>672.10991367688553</v>
      </c>
      <c r="L251" s="58">
        <v>752.48937945790055</v>
      </c>
      <c r="M251" s="58">
        <v>744.77954768234702</v>
      </c>
      <c r="N251" s="58">
        <v>741.94206796959679</v>
      </c>
      <c r="O251" s="58">
        <v>720.66018508166644</v>
      </c>
      <c r="P251" s="58">
        <v>712.93365443335404</v>
      </c>
      <c r="Q251" s="58"/>
    </row>
    <row r="252" spans="1:17" x14ac:dyDescent="0.3">
      <c r="A252" s="39" t="s">
        <v>255</v>
      </c>
      <c r="B252" s="39" t="s">
        <v>941</v>
      </c>
      <c r="C252" s="39" t="s">
        <v>343</v>
      </c>
      <c r="D252" s="62" t="str">
        <f>INDEX('R0. Region mapping'!$C$9:$C$24,MATCH($C252,'R0. Region mapping'!$A$9:$A$24,0))</f>
        <v>ASI</v>
      </c>
      <c r="E252" s="60">
        <v>9288.4221062135421</v>
      </c>
      <c r="F252" s="58">
        <v>4445.3863796796195</v>
      </c>
      <c r="G252" s="58">
        <v>14331.36383921079</v>
      </c>
      <c r="H252" s="58">
        <v>38353.471857905293</v>
      </c>
      <c r="I252" s="58">
        <v>41238.9112765053</v>
      </c>
      <c r="J252" s="58">
        <v>55345.483560730892</v>
      </c>
      <c r="K252" s="58">
        <v>23100.959820621803</v>
      </c>
      <c r="L252" s="58">
        <v>29608.642400339446</v>
      </c>
      <c r="M252" s="58">
        <v>34344.884559064936</v>
      </c>
      <c r="N252" s="58">
        <v>22880.192472200262</v>
      </c>
      <c r="O252" s="58">
        <v>7535.5985783381839</v>
      </c>
      <c r="P252" s="58">
        <v>2192.4967350762154</v>
      </c>
      <c r="Q252" s="58"/>
    </row>
    <row r="253" spans="1:17" x14ac:dyDescent="0.3">
      <c r="A253" s="39" t="s">
        <v>255</v>
      </c>
      <c r="B253" s="39" t="s">
        <v>941</v>
      </c>
      <c r="C253" s="39" t="s">
        <v>345</v>
      </c>
      <c r="D253" s="62" t="str">
        <f>INDEX('R0. Region mapping'!$C$9:$C$24,MATCH($C253,'R0. Region mapping'!$A$9:$A$24,0))</f>
        <v>LAM</v>
      </c>
      <c r="E253" s="60">
        <v>5946.3928734968304</v>
      </c>
      <c r="F253" s="58">
        <v>6657.0552354281135</v>
      </c>
      <c r="G253" s="58">
        <v>6897.3259640809274</v>
      </c>
      <c r="H253" s="58">
        <v>5873.0514135941903</v>
      </c>
      <c r="I253" s="58">
        <v>6355.1378463198116</v>
      </c>
      <c r="J253" s="58">
        <v>2085.644595544105</v>
      </c>
      <c r="K253" s="58">
        <v>2214.2852213008291</v>
      </c>
      <c r="L253" s="58">
        <v>2242.4432491049843</v>
      </c>
      <c r="M253" s="58">
        <v>2216.3840002206753</v>
      </c>
      <c r="N253" s="58">
        <v>2157.2576400216221</v>
      </c>
      <c r="O253" s="58">
        <v>2058.7042182726191</v>
      </c>
      <c r="P253" s="58">
        <v>1918.2840456938331</v>
      </c>
      <c r="Q253" s="58"/>
    </row>
    <row r="254" spans="1:17" x14ac:dyDescent="0.3">
      <c r="A254" s="39" t="s">
        <v>255</v>
      </c>
      <c r="B254" s="39" t="s">
        <v>941</v>
      </c>
      <c r="C254" s="39" t="s">
        <v>347</v>
      </c>
      <c r="D254" s="62" t="str">
        <f>INDEX('R0. Region mapping'!$C$9:$C$24,MATCH($C254,'R0. Region mapping'!$A$9:$A$24,0))</f>
        <v>EUR</v>
      </c>
      <c r="E254" s="60">
        <v>1662.3388651385656</v>
      </c>
      <c r="F254" s="58">
        <v>2397.8255478173091</v>
      </c>
      <c r="G254" s="58">
        <v>2384.2927151837862</v>
      </c>
      <c r="H254" s="58">
        <v>2527.7818783857024</v>
      </c>
      <c r="I254" s="58">
        <v>2304.0149221421188</v>
      </c>
      <c r="J254" s="58">
        <v>1677.8105653643079</v>
      </c>
      <c r="K254" s="58">
        <v>759.66026104554805</v>
      </c>
      <c r="L254" s="58">
        <v>965.45168587256785</v>
      </c>
      <c r="M254" s="58">
        <v>811.05751454418271</v>
      </c>
      <c r="N254" s="58">
        <v>726.21934018816069</v>
      </c>
      <c r="O254" s="58">
        <v>640.00130388628065</v>
      </c>
      <c r="P254" s="58">
        <v>573.81569849835648</v>
      </c>
      <c r="Q254" s="58"/>
    </row>
    <row r="255" spans="1:17" x14ac:dyDescent="0.3">
      <c r="A255" s="39" t="s">
        <v>255</v>
      </c>
      <c r="B255" s="39" t="s">
        <v>941</v>
      </c>
      <c r="C255" s="39" t="s">
        <v>349</v>
      </c>
      <c r="D255" s="62" t="str">
        <f>INDEX('R0. Region mapping'!$C$9:$C$24,MATCH($C255,'R0. Region mapping'!$A$9:$A$24,0))</f>
        <v>ASI</v>
      </c>
      <c r="E255" s="60">
        <v>20800.259579648045</v>
      </c>
      <c r="F255" s="58">
        <v>17252.114858351102</v>
      </c>
      <c r="G255" s="58">
        <v>17886.410053480347</v>
      </c>
      <c r="H255" s="58">
        <v>19134.308350167645</v>
      </c>
      <c r="I255" s="58">
        <v>20489.314235786787</v>
      </c>
      <c r="J255" s="58">
        <v>9821.4874235910938</v>
      </c>
      <c r="K255" s="58">
        <v>4185.971306509995</v>
      </c>
      <c r="L255" s="58">
        <v>3101.5863269128331</v>
      </c>
      <c r="M255" s="58">
        <v>5755.9619739213158</v>
      </c>
      <c r="N255" s="58">
        <v>5301.3254122120488</v>
      </c>
      <c r="O255" s="58">
        <v>5091.595913520664</v>
      </c>
      <c r="P255" s="58">
        <v>4574.6638864892921</v>
      </c>
      <c r="Q255" s="58"/>
    </row>
    <row r="256" spans="1:17" x14ac:dyDescent="0.3">
      <c r="A256" s="39" t="s">
        <v>255</v>
      </c>
      <c r="B256" s="39" t="s">
        <v>941</v>
      </c>
      <c r="C256" s="39" t="s">
        <v>351</v>
      </c>
      <c r="D256" s="62" t="str">
        <f>INDEX('R0. Region mapping'!$C$9:$C$24,MATCH($C256,'R0. Region mapping'!$A$9:$A$24,0))</f>
        <v>ASI</v>
      </c>
      <c r="E256" s="60">
        <v>3275.8882184391869</v>
      </c>
      <c r="F256" s="58">
        <v>1485.1200390682902</v>
      </c>
      <c r="G256" s="58">
        <v>2096.6613981378946</v>
      </c>
      <c r="H256" s="58">
        <v>3818.8298048971783</v>
      </c>
      <c r="I256" s="58">
        <v>6181.2123294821822</v>
      </c>
      <c r="J256" s="58">
        <v>10305.767554815946</v>
      </c>
      <c r="K256" s="58">
        <v>8092.9908093298664</v>
      </c>
      <c r="L256" s="58">
        <v>14614.976497797119</v>
      </c>
      <c r="M256" s="58">
        <v>10637.256783942514</v>
      </c>
      <c r="N256" s="58">
        <v>11198.795991748813</v>
      </c>
      <c r="O256" s="58">
        <v>4663.0177125703667</v>
      </c>
      <c r="P256" s="58">
        <v>3542.0473213271703</v>
      </c>
      <c r="Q256" s="58"/>
    </row>
    <row r="257" spans="1:17" x14ac:dyDescent="0.3">
      <c r="A257" s="39" t="s">
        <v>255</v>
      </c>
      <c r="B257" s="39" t="s">
        <v>941</v>
      </c>
      <c r="C257" s="39" t="s">
        <v>353</v>
      </c>
      <c r="D257" s="62" t="str">
        <f>INDEX('R0. Region mapping'!$C$9:$C$24,MATCH($C257,'R0. Region mapping'!$A$9:$A$24,0))</f>
        <v>ASI</v>
      </c>
      <c r="E257" s="60">
        <v>5847.5314792000045</v>
      </c>
      <c r="F257" s="58">
        <v>4197.7693563976927</v>
      </c>
      <c r="G257" s="58">
        <v>3880.3750774481045</v>
      </c>
      <c r="H257" s="58">
        <v>2557.25594089475</v>
      </c>
      <c r="I257" s="58">
        <v>3616.7390208827719</v>
      </c>
      <c r="J257" s="58">
        <v>3164.4833553905278</v>
      </c>
      <c r="K257" s="58">
        <v>1396.5914389765844</v>
      </c>
      <c r="L257" s="58">
        <v>904.88508452593521</v>
      </c>
      <c r="M257" s="58">
        <v>731.77641280721514</v>
      </c>
      <c r="N257" s="58">
        <v>644.59567885399395</v>
      </c>
      <c r="O257" s="58">
        <v>475.62497498693989</v>
      </c>
      <c r="P257" s="58">
        <v>397.08828052710794</v>
      </c>
      <c r="Q257" s="58"/>
    </row>
    <row r="258" spans="1:17" x14ac:dyDescent="0.3">
      <c r="A258" s="39" t="s">
        <v>255</v>
      </c>
      <c r="B258" s="39" t="s">
        <v>941</v>
      </c>
      <c r="C258" s="39" t="s">
        <v>355</v>
      </c>
      <c r="D258" s="62" t="str">
        <f>INDEX('R0. Region mapping'!$C$9:$C$24,MATCH($C258,'R0. Region mapping'!$A$9:$A$24,0))</f>
        <v>AFR</v>
      </c>
      <c r="E258" s="60">
        <v>10184.668828403665</v>
      </c>
      <c r="F258" s="58">
        <v>10387.542360018169</v>
      </c>
      <c r="G258" s="58">
        <v>11446.958927704944</v>
      </c>
      <c r="H258" s="58">
        <v>12883.429693893306</v>
      </c>
      <c r="I258" s="58">
        <v>16344.935501383567</v>
      </c>
      <c r="J258" s="58">
        <v>16593.957550597068</v>
      </c>
      <c r="K258" s="58">
        <v>13290.555237557925</v>
      </c>
      <c r="L258" s="58">
        <v>20886.334187593464</v>
      </c>
      <c r="M258" s="58">
        <v>8992.5606720430224</v>
      </c>
      <c r="N258" s="58">
        <v>8613.9732212483686</v>
      </c>
      <c r="O258" s="58">
        <v>6169.3680992509326</v>
      </c>
      <c r="P258" s="58">
        <v>3937.7666555669166</v>
      </c>
      <c r="Q258" s="58"/>
    </row>
    <row r="259" spans="1:17" x14ac:dyDescent="0.3">
      <c r="A259" s="39" t="s">
        <v>255</v>
      </c>
      <c r="B259" s="39" t="s">
        <v>941</v>
      </c>
      <c r="C259" s="39" t="s">
        <v>357</v>
      </c>
      <c r="D259" s="62" t="str">
        <f>INDEX('R0. Region mapping'!$C$9:$C$24,MATCH($C259,'R0. Region mapping'!$A$9:$A$24,0))</f>
        <v>LAM</v>
      </c>
      <c r="E259" s="60">
        <v>1823.2767073949533</v>
      </c>
      <c r="F259" s="58">
        <v>1628.2349217358335</v>
      </c>
      <c r="G259" s="58">
        <v>1496.9324617118793</v>
      </c>
      <c r="H259" s="58">
        <v>1053.079435557356</v>
      </c>
      <c r="I259" s="58">
        <v>1574.3466584964949</v>
      </c>
      <c r="J259" s="58">
        <v>732.87565957515926</v>
      </c>
      <c r="K259" s="58">
        <v>547.45919759606329</v>
      </c>
      <c r="L259" s="58">
        <v>601.17975661398418</v>
      </c>
      <c r="M259" s="58">
        <v>633.5106593133612</v>
      </c>
      <c r="N259" s="58">
        <v>710.8894659083719</v>
      </c>
      <c r="O259" s="58">
        <v>714.84874439611463</v>
      </c>
      <c r="P259" s="58">
        <v>692.83273519273484</v>
      </c>
      <c r="Q259" s="58"/>
    </row>
    <row r="260" spans="1:17" x14ac:dyDescent="0.3">
      <c r="A260" s="39" t="s">
        <v>255</v>
      </c>
      <c r="B260" s="39" t="s">
        <v>941</v>
      </c>
      <c r="C260" s="39" t="s">
        <v>359</v>
      </c>
      <c r="D260" s="62" t="str">
        <f>INDEX('R0. Region mapping'!$C$9:$C$24,MATCH($C260,'R0. Region mapping'!$A$9:$A$24,0))</f>
        <v>ASI</v>
      </c>
      <c r="E260" s="60">
        <v>7068.0439701217056</v>
      </c>
      <c r="F260" s="58">
        <v>9163.7977363203536</v>
      </c>
      <c r="G260" s="58">
        <v>9851.7131883886395</v>
      </c>
      <c r="H260" s="58">
        <v>9089.8324922529318</v>
      </c>
      <c r="I260" s="58">
        <v>14191.647296668372</v>
      </c>
      <c r="J260" s="58">
        <v>9542.6274117823141</v>
      </c>
      <c r="K260" s="58">
        <v>6202.0762557226408</v>
      </c>
      <c r="L260" s="58">
        <v>4693.7846837127618</v>
      </c>
      <c r="M260" s="58">
        <v>4350.2153780507433</v>
      </c>
      <c r="N260" s="58">
        <v>4747.7265724325898</v>
      </c>
      <c r="O260" s="58">
        <v>4835.3112488171191</v>
      </c>
      <c r="P260" s="58">
        <v>4825.5996177067436</v>
      </c>
      <c r="Q260" s="58"/>
    </row>
    <row r="261" spans="1:17" x14ac:dyDescent="0.3">
      <c r="A261" s="39" t="s">
        <v>255</v>
      </c>
      <c r="B261" s="39" t="s">
        <v>941</v>
      </c>
      <c r="C261" s="39" t="s">
        <v>361</v>
      </c>
      <c r="D261" s="62" t="str">
        <f>INDEX('R0. Region mapping'!$C$9:$C$24,MATCH($C261,'R0. Region mapping'!$A$9:$A$24,0))</f>
        <v>ASI</v>
      </c>
      <c r="E261" s="60">
        <v>1820.1044455075962</v>
      </c>
      <c r="F261" s="58">
        <v>1415.1957652221884</v>
      </c>
      <c r="G261" s="58">
        <v>1184.554679320355</v>
      </c>
      <c r="H261" s="58">
        <v>3753.7321168351259</v>
      </c>
      <c r="I261" s="58">
        <v>2544.395708581068</v>
      </c>
      <c r="J261" s="58">
        <v>4049.5266183875369</v>
      </c>
      <c r="K261" s="58">
        <v>3353.5472351590538</v>
      </c>
      <c r="L261" s="58">
        <v>3211.153092201766</v>
      </c>
      <c r="M261" s="58">
        <v>1370.6575852653268</v>
      </c>
      <c r="N261" s="58">
        <v>1141.1596236778034</v>
      </c>
      <c r="O261" s="58">
        <v>567.06779145844769</v>
      </c>
      <c r="P261" s="58">
        <v>566.43373665001548</v>
      </c>
      <c r="Q261" s="58"/>
    </row>
    <row r="262" spans="1:17" x14ac:dyDescent="0.3">
      <c r="A262" s="39" t="s">
        <v>255</v>
      </c>
      <c r="B262" s="39" t="s">
        <v>941</v>
      </c>
      <c r="C262" s="39" t="s">
        <v>363</v>
      </c>
      <c r="D262" s="62" t="str">
        <f>INDEX('R0. Region mapping'!$C$9:$C$24,MATCH($C262,'R0. Region mapping'!$A$9:$A$24,0))</f>
        <v>NAM</v>
      </c>
      <c r="E262" s="60">
        <v>27421.483429952001</v>
      </c>
      <c r="F262" s="58">
        <v>20781.237287461783</v>
      </c>
      <c r="G262" s="58">
        <v>16669.218384332282</v>
      </c>
      <c r="H262" s="58">
        <v>23026.062997895006</v>
      </c>
      <c r="I262" s="58">
        <v>19535.800384933566</v>
      </c>
      <c r="J262" s="58">
        <v>19952.514925766118</v>
      </c>
      <c r="K262" s="58">
        <v>10109.011334938015</v>
      </c>
      <c r="L262" s="58">
        <v>3759.9985860563788</v>
      </c>
      <c r="M262" s="58">
        <v>3963.4419848625812</v>
      </c>
      <c r="N262" s="58">
        <v>3812.1323329818988</v>
      </c>
      <c r="O262" s="58">
        <v>3303.6942972174911</v>
      </c>
      <c r="P262" s="58">
        <v>3159.1394047455797</v>
      </c>
      <c r="Q262" s="58"/>
    </row>
    <row r="263" spans="1:17" x14ac:dyDescent="0.3">
      <c r="A263" s="39" t="s">
        <v>255</v>
      </c>
      <c r="B263" s="39" t="s">
        <v>941</v>
      </c>
      <c r="C263" s="39" t="s">
        <v>365</v>
      </c>
      <c r="D263" s="62" t="str">
        <f>INDEX('R0. Region mapping'!$C$9:$C$24,MATCH($C263,'R0. Region mapping'!$A$9:$A$24,0))</f>
        <v>EUR</v>
      </c>
      <c r="E263" s="60">
        <v>21722.488769057411</v>
      </c>
      <c r="F263" s="58">
        <v>19866.447151507138</v>
      </c>
      <c r="G263" s="58">
        <v>21062.524568906549</v>
      </c>
      <c r="H263" s="58">
        <v>21167.810829105125</v>
      </c>
      <c r="I263" s="58">
        <v>20744.040653984663</v>
      </c>
      <c r="J263" s="58">
        <v>11917.356188112508</v>
      </c>
      <c r="K263" s="58">
        <v>4735.9062749143086</v>
      </c>
      <c r="L263" s="58">
        <v>3329.5931500188785</v>
      </c>
      <c r="M263" s="58">
        <v>4370.4952309500923</v>
      </c>
      <c r="N263" s="58">
        <v>3801.2924797524029</v>
      </c>
      <c r="O263" s="58">
        <v>3165.8603086495295</v>
      </c>
      <c r="P263" s="58">
        <v>2405.7933649670458</v>
      </c>
      <c r="Q263" s="58"/>
    </row>
    <row r="264" spans="1:17" x14ac:dyDescent="0.3">
      <c r="A264" s="39" t="s">
        <v>255</v>
      </c>
      <c r="B264" s="39" t="s">
        <v>942</v>
      </c>
      <c r="C264" s="39" t="s">
        <v>258</v>
      </c>
      <c r="D264" s="62" t="str">
        <f>INDEX('R0. Region mapping'!$C$9:$C$24,MATCH($C264,'R0. Region mapping'!$A$9:$A$24,0))</f>
        <v>AFR</v>
      </c>
      <c r="E264" s="60">
        <v>6802.6995261939755</v>
      </c>
      <c r="F264" s="58">
        <v>8624.3323833346312</v>
      </c>
      <c r="G264" s="58">
        <v>8922.9428949927424</v>
      </c>
      <c r="H264" s="58">
        <v>13549.900616380528</v>
      </c>
      <c r="I264" s="58">
        <v>16957.988488618976</v>
      </c>
      <c r="J264" s="58">
        <v>18146.332363433263</v>
      </c>
      <c r="K264" s="58">
        <v>17041.0886499353</v>
      </c>
      <c r="L264" s="58">
        <v>20631.665905814843</v>
      </c>
      <c r="M264" s="58">
        <v>34330.732696860163</v>
      </c>
      <c r="N264" s="58">
        <v>52907.951519571347</v>
      </c>
      <c r="O264" s="58">
        <v>56799.929585264945</v>
      </c>
      <c r="P264" s="58">
        <v>55842.988404454656</v>
      </c>
      <c r="Q264" s="58"/>
    </row>
    <row r="265" spans="1:17" x14ac:dyDescent="0.3">
      <c r="A265" s="39" t="s">
        <v>255</v>
      </c>
      <c r="B265" s="39" t="s">
        <v>942</v>
      </c>
      <c r="C265" s="39" t="s">
        <v>261</v>
      </c>
      <c r="D265" s="62" t="str">
        <f>INDEX('R0. Region mapping'!$C$9:$C$24,MATCH($C265,'R0. Region mapping'!$A$9:$A$24,0))</f>
        <v>AUS</v>
      </c>
      <c r="E265" s="60">
        <v>2099.9681550078603</v>
      </c>
      <c r="F265" s="58">
        <v>2082.6510318475875</v>
      </c>
      <c r="G265" s="58">
        <v>2232.5683588786101</v>
      </c>
      <c r="H265" s="58">
        <v>2614.3225832757962</v>
      </c>
      <c r="I265" s="58">
        <v>4594.1841881505306</v>
      </c>
      <c r="J265" s="58">
        <v>4158.3875349782502</v>
      </c>
      <c r="K265" s="58">
        <v>4728.8186724198022</v>
      </c>
      <c r="L265" s="58">
        <v>4314.6295246739519</v>
      </c>
      <c r="M265" s="58">
        <v>3956.9091208718219</v>
      </c>
      <c r="N265" s="58">
        <v>1958.4503110848752</v>
      </c>
      <c r="O265" s="58">
        <v>2253.6262659441763</v>
      </c>
      <c r="P265" s="58">
        <v>1942.8047830785824</v>
      </c>
      <c r="Q265" s="58"/>
    </row>
    <row r="266" spans="1:17" x14ac:dyDescent="0.3">
      <c r="A266" s="39" t="s">
        <v>255</v>
      </c>
      <c r="B266" s="39" t="s">
        <v>942</v>
      </c>
      <c r="C266" s="39" t="s">
        <v>341</v>
      </c>
      <c r="D266" s="62" t="str">
        <f>INDEX('R0. Region mapping'!$C$9:$C$24,MATCH($C266,'R0. Region mapping'!$A$9:$A$24,0))</f>
        <v>NAM</v>
      </c>
      <c r="E266" s="60">
        <v>6198.073664213287</v>
      </c>
      <c r="F266" s="58">
        <v>6020.5527701595875</v>
      </c>
      <c r="G266" s="58">
        <v>5789.613383164804</v>
      </c>
      <c r="H266" s="58">
        <v>5726.6459371623296</v>
      </c>
      <c r="I266" s="58">
        <v>7493.5971961290652</v>
      </c>
      <c r="J266" s="58">
        <v>6757.339922130278</v>
      </c>
      <c r="K266" s="58">
        <v>6380.1545721575521</v>
      </c>
      <c r="L266" s="58">
        <v>5432.2928828968761</v>
      </c>
      <c r="M266" s="58">
        <v>4546.0930712126883</v>
      </c>
      <c r="N266" s="58">
        <v>1988.351044760476</v>
      </c>
      <c r="O266" s="58">
        <v>1995.4705967314726</v>
      </c>
      <c r="P266" s="58">
        <v>2145.4327737750268</v>
      </c>
      <c r="Q266" s="58"/>
    </row>
    <row r="267" spans="1:17" x14ac:dyDescent="0.3">
      <c r="A267" s="39" t="s">
        <v>255</v>
      </c>
      <c r="B267" s="39" t="s">
        <v>942</v>
      </c>
      <c r="C267" s="39" t="s">
        <v>343</v>
      </c>
      <c r="D267" s="62" t="str">
        <f>INDEX('R0. Region mapping'!$C$9:$C$24,MATCH($C267,'R0. Region mapping'!$A$9:$A$24,0))</f>
        <v>ASI</v>
      </c>
      <c r="E267" s="58">
        <v>16348.297509157499</v>
      </c>
      <c r="F267" s="58">
        <v>16342.692782774675</v>
      </c>
      <c r="G267" s="58">
        <v>30721.331459625289</v>
      </c>
      <c r="H267" s="58">
        <v>51883.774372500411</v>
      </c>
      <c r="I267" s="58">
        <v>46519.256967968911</v>
      </c>
      <c r="J267" s="58">
        <v>38158.728385790768</v>
      </c>
      <c r="K267" s="58">
        <v>37857.765064046413</v>
      </c>
      <c r="L267" s="58">
        <v>41545.997496772521</v>
      </c>
      <c r="M267" s="58">
        <v>28991.16193383417</v>
      </c>
      <c r="N267" s="58">
        <v>24460.606870938427</v>
      </c>
      <c r="O267" s="58">
        <v>22608.00479983542</v>
      </c>
      <c r="P267" s="58">
        <v>22138.174588128626</v>
      </c>
    </row>
    <row r="268" spans="1:17" x14ac:dyDescent="0.3">
      <c r="A268" s="39" t="s">
        <v>255</v>
      </c>
      <c r="B268" s="39" t="s">
        <v>942</v>
      </c>
      <c r="C268" s="39" t="s">
        <v>345</v>
      </c>
      <c r="D268" s="62" t="str">
        <f>INDEX('R0. Region mapping'!$C$9:$C$24,MATCH($C268,'R0. Region mapping'!$A$9:$A$24,0))</f>
        <v>LAM</v>
      </c>
      <c r="E268" s="58">
        <v>10516.56142587915</v>
      </c>
      <c r="F268" s="58">
        <v>12206.790475619953</v>
      </c>
      <c r="G268" s="58">
        <v>11845.258510306629</v>
      </c>
      <c r="H268" s="58">
        <v>12190.627929855984</v>
      </c>
      <c r="I268" s="58">
        <v>13002.430443100753</v>
      </c>
      <c r="J268" s="58">
        <v>16048.445563996067</v>
      </c>
      <c r="K268" s="58">
        <v>15102.390915090564</v>
      </c>
      <c r="L268" s="58">
        <v>11837.436029901266</v>
      </c>
      <c r="M268" s="58">
        <v>12570.290078706546</v>
      </c>
      <c r="N268" s="58">
        <v>11137.968865479477</v>
      </c>
      <c r="O268" s="58">
        <v>11889.091462038887</v>
      </c>
      <c r="P268" s="58">
        <v>12091.69023423923</v>
      </c>
    </row>
    <row r="269" spans="1:17" x14ac:dyDescent="0.3">
      <c r="A269" s="39" t="s">
        <v>255</v>
      </c>
      <c r="B269" s="39" t="s">
        <v>942</v>
      </c>
      <c r="C269" s="39" t="s">
        <v>347</v>
      </c>
      <c r="D269" s="62" t="str">
        <f>INDEX('R0. Region mapping'!$C$9:$C$24,MATCH($C269,'R0. Region mapping'!$A$9:$A$24,0))</f>
        <v>EUR</v>
      </c>
      <c r="E269" s="58">
        <v>3567.164362492274</v>
      </c>
      <c r="F269" s="58">
        <v>5043.6746419140436</v>
      </c>
      <c r="G269" s="58">
        <v>5500.7921369022752</v>
      </c>
      <c r="H269" s="58">
        <v>5896.4519043133714</v>
      </c>
      <c r="I269" s="58">
        <v>5447.8941626532314</v>
      </c>
      <c r="J269" s="58">
        <v>4902.1515902901756</v>
      </c>
      <c r="K269" s="58">
        <v>4470.0935047928215</v>
      </c>
      <c r="L269" s="58">
        <v>4602.979281251799</v>
      </c>
      <c r="M269" s="58">
        <v>3454.8054191143319</v>
      </c>
      <c r="N269" s="58">
        <v>2870.3888036352787</v>
      </c>
      <c r="O269" s="58">
        <v>2853.3426950361218</v>
      </c>
      <c r="P269" s="58">
        <v>2734.9131119961799</v>
      </c>
    </row>
    <row r="270" spans="1:17" x14ac:dyDescent="0.3">
      <c r="A270" s="39" t="s">
        <v>255</v>
      </c>
      <c r="B270" s="39" t="s">
        <v>942</v>
      </c>
      <c r="C270" s="39" t="s">
        <v>349</v>
      </c>
      <c r="D270" s="62" t="str">
        <f>INDEX('R0. Region mapping'!$C$9:$C$24,MATCH($C270,'R0. Region mapping'!$A$9:$A$24,0))</f>
        <v>ASI</v>
      </c>
      <c r="E270" s="58">
        <v>5752.2294871513377</v>
      </c>
      <c r="F270" s="58">
        <v>6764.8685577572851</v>
      </c>
      <c r="G270" s="58">
        <v>6648.9054532906966</v>
      </c>
      <c r="H270" s="58">
        <v>6847.4247449963086</v>
      </c>
      <c r="I270" s="58">
        <v>7504.6231526673218</v>
      </c>
      <c r="J270" s="58">
        <v>8947.0041938441045</v>
      </c>
      <c r="K270" s="58">
        <v>8726.7693317065241</v>
      </c>
      <c r="L270" s="58">
        <v>7302.0787093828212</v>
      </c>
      <c r="M270" s="58">
        <v>6009.5062656140462</v>
      </c>
      <c r="N270" s="58">
        <v>5398.3402050307304</v>
      </c>
      <c r="O270" s="58">
        <v>5376.6564980368803</v>
      </c>
      <c r="P270" s="58">
        <v>5140.0381618947049</v>
      </c>
    </row>
    <row r="271" spans="1:17" x14ac:dyDescent="0.3">
      <c r="A271" s="39" t="s">
        <v>255</v>
      </c>
      <c r="B271" s="39" t="s">
        <v>942</v>
      </c>
      <c r="C271" s="39" t="s">
        <v>351</v>
      </c>
      <c r="D271" s="62" t="str">
        <f>INDEX('R0. Region mapping'!$C$9:$C$24,MATCH($C271,'R0. Region mapping'!$A$9:$A$24,0))</f>
        <v>ASI</v>
      </c>
      <c r="E271" s="58">
        <v>8242.1306347021637</v>
      </c>
      <c r="F271" s="58">
        <v>8294.0335487743268</v>
      </c>
      <c r="G271" s="58">
        <v>10102.525487076739</v>
      </c>
      <c r="H271" s="58">
        <v>12082.894262979025</v>
      </c>
      <c r="I271" s="58">
        <v>13596.252470337558</v>
      </c>
      <c r="J271" s="58">
        <v>15306.274057257513</v>
      </c>
      <c r="K271" s="58">
        <v>15736.492769575179</v>
      </c>
      <c r="L271" s="58">
        <v>19301.457268793551</v>
      </c>
      <c r="M271" s="58">
        <v>20134.197334009041</v>
      </c>
      <c r="N271" s="58">
        <v>20214.005133610895</v>
      </c>
      <c r="O271" s="58">
        <v>20097.396328066097</v>
      </c>
      <c r="P271" s="58">
        <v>19796.060053625846</v>
      </c>
    </row>
    <row r="272" spans="1:17" x14ac:dyDescent="0.3">
      <c r="A272" s="39" t="s">
        <v>255</v>
      </c>
      <c r="B272" s="39" t="s">
        <v>942</v>
      </c>
      <c r="C272" s="39" t="s">
        <v>353</v>
      </c>
      <c r="D272" s="62" t="str">
        <f>INDEX('R0. Region mapping'!$C$9:$C$24,MATCH($C272,'R0. Region mapping'!$A$9:$A$24,0))</f>
        <v>ASI</v>
      </c>
      <c r="E272" s="58">
        <v>18400.206141839779</v>
      </c>
      <c r="F272" s="58">
        <v>18048.868632454458</v>
      </c>
      <c r="G272" s="58">
        <v>16413.908621064958</v>
      </c>
      <c r="H272" s="58">
        <v>15193.755518515572</v>
      </c>
      <c r="I272" s="58">
        <v>14637.877415823934</v>
      </c>
      <c r="J272" s="58">
        <v>9852.8091922402564</v>
      </c>
      <c r="K272" s="58">
        <v>7355.444204385205</v>
      </c>
      <c r="L272" s="58">
        <v>7335.2495551488964</v>
      </c>
      <c r="M272" s="58">
        <v>5555.1696140350814</v>
      </c>
      <c r="N272" s="58">
        <v>5295.6613287164855</v>
      </c>
      <c r="O272" s="58">
        <v>5028.338973165799</v>
      </c>
      <c r="P272" s="58">
        <v>3800.7703468685804</v>
      </c>
    </row>
    <row r="273" spans="1:16" x14ac:dyDescent="0.3">
      <c r="A273" s="39" t="s">
        <v>255</v>
      </c>
      <c r="B273" s="39" t="s">
        <v>942</v>
      </c>
      <c r="C273" s="39" t="s">
        <v>355</v>
      </c>
      <c r="D273" s="62" t="str">
        <f>INDEX('R0. Region mapping'!$C$9:$C$24,MATCH($C273,'R0. Region mapping'!$A$9:$A$24,0))</f>
        <v>AFR</v>
      </c>
      <c r="E273" s="58">
        <v>12226.072884753747</v>
      </c>
      <c r="F273" s="58">
        <v>12226.58437401612</v>
      </c>
      <c r="G273" s="58">
        <v>12979.252085581784</v>
      </c>
      <c r="H273" s="58">
        <v>13309.320690859768</v>
      </c>
      <c r="I273" s="58">
        <v>13511.302033639158</v>
      </c>
      <c r="J273" s="58">
        <v>11875.822604871459</v>
      </c>
      <c r="K273" s="58">
        <v>9243.7045239394247</v>
      </c>
      <c r="L273" s="58">
        <v>11710.789113392666</v>
      </c>
      <c r="M273" s="58">
        <v>11024.590000892968</v>
      </c>
      <c r="N273" s="58">
        <v>10555.635877909261</v>
      </c>
      <c r="O273" s="58">
        <v>9932.9285386561714</v>
      </c>
      <c r="P273" s="58">
        <v>8784.829674549881</v>
      </c>
    </row>
    <row r="274" spans="1:16" x14ac:dyDescent="0.3">
      <c r="A274" s="39" t="s">
        <v>255</v>
      </c>
      <c r="B274" s="39" t="s">
        <v>942</v>
      </c>
      <c r="C274" s="39" t="s">
        <v>357</v>
      </c>
      <c r="D274" s="62" t="str">
        <f>INDEX('R0. Region mapping'!$C$9:$C$24,MATCH($C274,'R0. Region mapping'!$A$9:$A$24,0))</f>
        <v>LAM</v>
      </c>
      <c r="E274" s="58">
        <v>3728.3826292767385</v>
      </c>
      <c r="F274" s="58">
        <v>3504.8438667442288</v>
      </c>
      <c r="G274" s="58">
        <v>3233.4154672747577</v>
      </c>
      <c r="H274" s="58">
        <v>3182.2752513898695</v>
      </c>
      <c r="I274" s="58">
        <v>3155.5000696980233</v>
      </c>
      <c r="J274" s="58">
        <v>2704.235867368473</v>
      </c>
      <c r="K274" s="58">
        <v>3774.874110235407</v>
      </c>
      <c r="L274" s="58">
        <v>2059.8004941958029</v>
      </c>
      <c r="M274" s="58">
        <v>2002.2147591826013</v>
      </c>
      <c r="N274" s="58">
        <v>1936.8941315357933</v>
      </c>
      <c r="O274" s="58">
        <v>1894.9457188429321</v>
      </c>
      <c r="P274" s="58">
        <v>2940.3035418618238</v>
      </c>
    </row>
    <row r="275" spans="1:16" x14ac:dyDescent="0.3">
      <c r="A275" s="39" t="s">
        <v>255</v>
      </c>
      <c r="B275" s="39" t="s">
        <v>942</v>
      </c>
      <c r="C275" s="39" t="s">
        <v>359</v>
      </c>
      <c r="D275" s="62" t="str">
        <f>INDEX('R0. Region mapping'!$C$9:$C$24,MATCH($C275,'R0. Region mapping'!$A$9:$A$24,0))</f>
        <v>ASI</v>
      </c>
      <c r="E275" s="58">
        <v>17255.625412866993</v>
      </c>
      <c r="F275" s="58">
        <v>17904.760324384992</v>
      </c>
      <c r="G275" s="58">
        <v>21601.131159814664</v>
      </c>
      <c r="H275" s="58">
        <v>24592.752255333842</v>
      </c>
      <c r="I275" s="58">
        <v>30572.842552382277</v>
      </c>
      <c r="J275" s="58">
        <v>31326.834250543077</v>
      </c>
      <c r="K275" s="58">
        <v>33109.649400002956</v>
      </c>
      <c r="L275" s="58">
        <v>32003.160356164273</v>
      </c>
      <c r="M275" s="58">
        <v>33167.294481640405</v>
      </c>
      <c r="N275" s="58">
        <v>33252.654892594845</v>
      </c>
      <c r="O275" s="58">
        <v>33731.594265257067</v>
      </c>
      <c r="P275" s="58">
        <v>30858.122319635408</v>
      </c>
    </row>
    <row r="276" spans="1:16" x14ac:dyDescent="0.3">
      <c r="A276" s="39" t="s">
        <v>255</v>
      </c>
      <c r="B276" s="39" t="s">
        <v>942</v>
      </c>
      <c r="C276" s="39" t="s">
        <v>361</v>
      </c>
      <c r="D276" s="62" t="str">
        <f>INDEX('R0. Region mapping'!$C$9:$C$24,MATCH($C276,'R0. Region mapping'!$A$9:$A$24,0))</f>
        <v>ASI</v>
      </c>
      <c r="E276" s="58">
        <v>7001.4590352806308</v>
      </c>
      <c r="F276" s="58">
        <v>8484.625355625607</v>
      </c>
      <c r="G276" s="58">
        <v>9269.0547407739505</v>
      </c>
      <c r="H276" s="58">
        <v>8393.9970463612844</v>
      </c>
      <c r="I276" s="58">
        <v>9599.4147819791633</v>
      </c>
      <c r="J276" s="58">
        <v>8152.8474314586747</v>
      </c>
      <c r="K276" s="58">
        <v>6907.852226550528</v>
      </c>
      <c r="L276" s="58">
        <v>7177.6412087747831</v>
      </c>
      <c r="M276" s="58">
        <v>5936.2124455904468</v>
      </c>
      <c r="N276" s="58">
        <v>5509.1650473363561</v>
      </c>
      <c r="O276" s="58">
        <v>4561.0409038305343</v>
      </c>
      <c r="P276" s="58">
        <v>3245.6323752855951</v>
      </c>
    </row>
    <row r="277" spans="1:16" x14ac:dyDescent="0.3">
      <c r="A277" s="39" t="s">
        <v>255</v>
      </c>
      <c r="B277" s="39" t="s">
        <v>942</v>
      </c>
      <c r="C277" s="39" t="s">
        <v>363</v>
      </c>
      <c r="D277" s="62" t="str">
        <f>INDEX('R0. Region mapping'!$C$9:$C$24,MATCH($C277,'R0. Region mapping'!$A$9:$A$24,0))</f>
        <v>NAM</v>
      </c>
      <c r="E277" s="58">
        <v>73844.425973212317</v>
      </c>
      <c r="F277" s="58">
        <v>72863.401802335313</v>
      </c>
      <c r="G277" s="58">
        <v>70600.990389473707</v>
      </c>
      <c r="H277" s="58">
        <v>67075.441183825416</v>
      </c>
      <c r="I277" s="58">
        <v>68163.178761666175</v>
      </c>
      <c r="J277" s="58">
        <v>36620.558713533355</v>
      </c>
      <c r="K277" s="58">
        <v>32193.335917773125</v>
      </c>
      <c r="L277" s="58">
        <v>38807.435285468084</v>
      </c>
      <c r="M277" s="58">
        <v>25348.579518835184</v>
      </c>
      <c r="N277" s="58">
        <v>17201.67497445751</v>
      </c>
      <c r="O277" s="58">
        <v>16126.744123269807</v>
      </c>
      <c r="P277" s="58">
        <v>15738.089601195496</v>
      </c>
    </row>
    <row r="278" spans="1:16" x14ac:dyDescent="0.3">
      <c r="A278" s="39" t="s">
        <v>255</v>
      </c>
      <c r="B278" s="39" t="s">
        <v>942</v>
      </c>
      <c r="C278" s="39" t="s">
        <v>365</v>
      </c>
      <c r="D278" s="62" t="str">
        <f>INDEX('R0. Region mapping'!$C$9:$C$24,MATCH($C278,'R0. Region mapping'!$A$9:$A$24,0))</f>
        <v>EUR</v>
      </c>
      <c r="E278" s="58">
        <v>43164.821072746628</v>
      </c>
      <c r="F278" s="58">
        <v>47887.819639354449</v>
      </c>
      <c r="G278" s="58">
        <v>49172.182012889309</v>
      </c>
      <c r="H278" s="58">
        <v>46168.49195818264</v>
      </c>
      <c r="I278" s="58">
        <v>47154.385152971809</v>
      </c>
      <c r="J278" s="58">
        <v>42491.341029757205</v>
      </c>
      <c r="K278" s="58">
        <v>39335.422773999031</v>
      </c>
      <c r="L278" s="58">
        <v>25816.630849546724</v>
      </c>
      <c r="M278" s="58">
        <v>19185.272886171238</v>
      </c>
      <c r="N278" s="58">
        <v>14477.284553790398</v>
      </c>
      <c r="O278" s="58">
        <v>10585.898959563445</v>
      </c>
      <c r="P278" s="58">
        <v>10772.797718643278</v>
      </c>
    </row>
  </sheetData>
  <conditionalFormatting sqref="A1:XFD1 B2:XFD7 A2:A5 A8:XFD1048576">
    <cfRule type="expression" dxfId="5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CDB4-7966-451A-8E49-2E6D2242F72E}">
  <sheetPr>
    <tabColor theme="7" tint="0.39997558519241921"/>
    <pageSetUpPr autoPageBreaks="0"/>
  </sheetPr>
  <dimension ref="A1:Q367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943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43141</v>
      </c>
    </row>
    <row r="5" spans="1:17" s="28" customFormat="1" x14ac:dyDescent="0.3">
      <c r="A5" s="28" t="s">
        <v>194</v>
      </c>
      <c r="B5" s="82" t="s">
        <v>944</v>
      </c>
    </row>
    <row r="6" spans="1:17" s="28" customFormat="1" x14ac:dyDescent="0.3">
      <c r="A6" s="28" t="s">
        <v>46</v>
      </c>
      <c r="B6" s="28" t="s">
        <v>945</v>
      </c>
    </row>
    <row r="8" spans="1:17" x14ac:dyDescent="0.3">
      <c r="A8" s="39" t="s">
        <v>56</v>
      </c>
      <c r="B8" s="39" t="s">
        <v>946</v>
      </c>
      <c r="C8" s="73" t="s">
        <v>920</v>
      </c>
      <c r="D8" s="73" t="s">
        <v>921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</row>
    <row r="9" spans="1:17" x14ac:dyDescent="0.3">
      <c r="A9" s="39" t="s">
        <v>249</v>
      </c>
      <c r="B9" s="39" t="s">
        <v>947</v>
      </c>
      <c r="C9" s="60" t="s">
        <v>258</v>
      </c>
      <c r="D9" s="60" t="str">
        <f>INDEX('R0. Region mapping'!$C$9:$C$24,MATCH($C9,'R0. Region mapping'!$A$9:$A$24,0))</f>
        <v>AFR</v>
      </c>
      <c r="E9" s="79"/>
      <c r="F9" s="79"/>
      <c r="G9" s="79"/>
      <c r="H9" s="79"/>
      <c r="I9" s="79"/>
      <c r="J9" s="79"/>
      <c r="K9" s="79"/>
      <c r="L9" s="79">
        <v>569.30229239217601</v>
      </c>
      <c r="M9" s="60"/>
      <c r="N9" s="60"/>
      <c r="O9" s="60"/>
      <c r="P9" s="60"/>
      <c r="Q9" s="58"/>
    </row>
    <row r="10" spans="1:17" x14ac:dyDescent="0.3">
      <c r="A10" s="39" t="s">
        <v>249</v>
      </c>
      <c r="B10" s="39" t="s">
        <v>947</v>
      </c>
      <c r="C10" s="60" t="s">
        <v>261</v>
      </c>
      <c r="D10" s="60" t="str">
        <f>INDEX('R0. Region mapping'!$C$9:$C$24,MATCH($C10,'R0. Region mapping'!$A$9:$A$24,0))</f>
        <v>AUS</v>
      </c>
      <c r="E10" s="79"/>
      <c r="F10" s="79"/>
      <c r="G10" s="79"/>
      <c r="H10" s="79">
        <v>92.792670740708203</v>
      </c>
      <c r="I10" s="79">
        <v>194.46853164117761</v>
      </c>
      <c r="J10" s="79">
        <v>215.00115634427539</v>
      </c>
      <c r="K10" s="79">
        <v>309.83002951488339</v>
      </c>
      <c r="L10" s="79">
        <v>315.99327677562542</v>
      </c>
      <c r="M10" s="60"/>
      <c r="N10" s="60"/>
      <c r="O10" s="60"/>
      <c r="P10" s="60"/>
      <c r="Q10" s="58"/>
    </row>
    <row r="11" spans="1:17" x14ac:dyDescent="0.3">
      <c r="A11" s="39" t="s">
        <v>249</v>
      </c>
      <c r="B11" s="39" t="s">
        <v>947</v>
      </c>
      <c r="C11" s="60" t="s">
        <v>341</v>
      </c>
      <c r="D11" s="60" t="str">
        <f>INDEX('R0. Region mapping'!$C$9:$C$24,MATCH($C11,'R0. Region mapping'!$A$9:$A$24,0))</f>
        <v>NAM</v>
      </c>
      <c r="E11" s="79"/>
      <c r="F11" s="79"/>
      <c r="G11" s="79"/>
      <c r="H11" s="79">
        <v>146.33227649928781</v>
      </c>
      <c r="I11" s="79">
        <v>299.695736285181</v>
      </c>
      <c r="J11" s="79">
        <v>372.44769411152998</v>
      </c>
      <c r="K11" s="79">
        <v>404.70479093834297</v>
      </c>
      <c r="L11" s="79">
        <v>429.95669858279501</v>
      </c>
      <c r="M11" s="60"/>
      <c r="N11" s="60"/>
      <c r="O11" s="60"/>
      <c r="P11" s="60"/>
      <c r="Q11" s="58"/>
    </row>
    <row r="12" spans="1:17" x14ac:dyDescent="0.3">
      <c r="A12" s="39" t="s">
        <v>249</v>
      </c>
      <c r="B12" s="39" t="s">
        <v>947</v>
      </c>
      <c r="C12" s="60" t="s">
        <v>343</v>
      </c>
      <c r="D12" s="60" t="str">
        <f>INDEX('R0. Region mapping'!$C$9:$C$24,MATCH($C12,'R0. Region mapping'!$A$9:$A$24,0))</f>
        <v>ASI</v>
      </c>
      <c r="E12" s="79"/>
      <c r="F12" s="79"/>
      <c r="G12" s="79"/>
      <c r="H12" s="79">
        <v>275.40094224380999</v>
      </c>
      <c r="I12" s="79">
        <v>372.14510901401701</v>
      </c>
      <c r="J12" s="79">
        <v>2963.4496993225498</v>
      </c>
      <c r="K12" s="79">
        <v>3088.2589722000362</v>
      </c>
      <c r="L12" s="79">
        <v>3177.7552712453153</v>
      </c>
      <c r="M12" s="60"/>
      <c r="N12" s="60"/>
      <c r="O12" s="60"/>
      <c r="P12" s="60"/>
      <c r="Q12" s="58"/>
    </row>
    <row r="13" spans="1:17" x14ac:dyDescent="0.3">
      <c r="A13" s="39" t="s">
        <v>249</v>
      </c>
      <c r="B13" s="39" t="s">
        <v>947</v>
      </c>
      <c r="C13" s="60" t="s">
        <v>345</v>
      </c>
      <c r="D13" s="60" t="str">
        <f>INDEX('R0. Region mapping'!$C$9:$C$24,MATCH($C13,'R0. Region mapping'!$A$9:$A$24,0))</f>
        <v>LAM</v>
      </c>
      <c r="E13" s="79"/>
      <c r="F13" s="79"/>
      <c r="G13" s="79"/>
      <c r="H13" s="79"/>
      <c r="I13" s="79"/>
      <c r="J13" s="79"/>
      <c r="K13" s="79">
        <v>28.682913703202999</v>
      </c>
      <c r="L13" s="79">
        <v>363.64775064964601</v>
      </c>
      <c r="M13" s="60"/>
      <c r="N13" s="60"/>
      <c r="O13" s="60"/>
      <c r="P13" s="60"/>
      <c r="Q13" s="58"/>
    </row>
    <row r="14" spans="1:17" x14ac:dyDescent="0.3">
      <c r="A14" s="39" t="s">
        <v>249</v>
      </c>
      <c r="B14" s="39" t="s">
        <v>947</v>
      </c>
      <c r="C14" s="60" t="s">
        <v>347</v>
      </c>
      <c r="D14" s="60" t="str">
        <f>INDEX('R0. Region mapping'!$C$9:$C$24,MATCH($C14,'R0. Region mapping'!$A$9:$A$24,0))</f>
        <v>EUR</v>
      </c>
      <c r="E14" s="79"/>
      <c r="F14" s="79"/>
      <c r="G14" s="79"/>
      <c r="H14" s="79"/>
      <c r="I14" s="79">
        <v>40.982697622829299</v>
      </c>
      <c r="J14" s="79">
        <v>70.014908733253407</v>
      </c>
      <c r="K14" s="79">
        <v>76.579745056523606</v>
      </c>
      <c r="L14" s="79">
        <v>248.8820692190078</v>
      </c>
      <c r="M14" s="60"/>
      <c r="N14" s="60"/>
      <c r="O14" s="60"/>
      <c r="P14" s="60"/>
      <c r="Q14" s="58"/>
    </row>
    <row r="15" spans="1:17" x14ac:dyDescent="0.3">
      <c r="A15" s="39" t="s">
        <v>249</v>
      </c>
      <c r="B15" s="39" t="s">
        <v>947</v>
      </c>
      <c r="C15" s="60" t="s">
        <v>349</v>
      </c>
      <c r="D15" s="60" t="str">
        <f>INDEX('R0. Region mapping'!$C$9:$C$24,MATCH($C15,'R0. Region mapping'!$A$9:$A$24,0))</f>
        <v>ASI</v>
      </c>
      <c r="E15" s="79"/>
      <c r="F15" s="79"/>
      <c r="G15" s="79"/>
      <c r="H15" s="79"/>
      <c r="I15" s="79">
        <v>118.247953791497</v>
      </c>
      <c r="J15" s="79">
        <v>158.26272133847999</v>
      </c>
      <c r="K15" s="79">
        <v>164.416450336476</v>
      </c>
      <c r="L15" s="79">
        <v>170.15612430502799</v>
      </c>
      <c r="M15" s="60"/>
      <c r="N15" s="60"/>
      <c r="O15" s="60"/>
      <c r="P15" s="60"/>
      <c r="Q15" s="58"/>
    </row>
    <row r="16" spans="1:17" x14ac:dyDescent="0.3">
      <c r="A16" s="39" t="s">
        <v>249</v>
      </c>
      <c r="B16" s="39" t="s">
        <v>947</v>
      </c>
      <c r="C16" s="60" t="s">
        <v>351</v>
      </c>
      <c r="D16" s="60" t="str">
        <f>INDEX('R0. Region mapping'!$C$9:$C$24,MATCH($C16,'R0. Region mapping'!$A$9:$A$24,0))</f>
        <v>ASI</v>
      </c>
      <c r="E16" s="79"/>
      <c r="F16" s="79"/>
      <c r="G16" s="79"/>
      <c r="H16" s="79"/>
      <c r="I16" s="79"/>
      <c r="J16" s="79">
        <v>35.224272027680399</v>
      </c>
      <c r="K16" s="79">
        <v>216.840617614584</v>
      </c>
      <c r="L16" s="79">
        <v>1296.24340187649</v>
      </c>
      <c r="M16" s="60"/>
      <c r="N16" s="60"/>
      <c r="O16" s="60"/>
      <c r="P16" s="60"/>
      <c r="Q16" s="58"/>
    </row>
    <row r="17" spans="1:17" x14ac:dyDescent="0.3">
      <c r="A17" s="39" t="s">
        <v>249</v>
      </c>
      <c r="B17" s="39" t="s">
        <v>947</v>
      </c>
      <c r="C17" s="60" t="s">
        <v>353</v>
      </c>
      <c r="D17" s="60" t="str">
        <f>INDEX('R0. Region mapping'!$C$9:$C$24,MATCH($C17,'R0. Region mapping'!$A$9:$A$24,0))</f>
        <v>ASI</v>
      </c>
      <c r="E17" s="79"/>
      <c r="F17" s="79"/>
      <c r="G17" s="79"/>
      <c r="H17" s="79">
        <v>146.4858872751368</v>
      </c>
      <c r="I17" s="79">
        <v>339.36179261588001</v>
      </c>
      <c r="J17" s="79">
        <v>365.05747153290702</v>
      </c>
      <c r="K17" s="79">
        <v>413.25883700159898</v>
      </c>
      <c r="L17" s="79">
        <v>414.86395426389998</v>
      </c>
      <c r="M17" s="60"/>
      <c r="N17" s="60"/>
      <c r="O17" s="60"/>
      <c r="P17" s="60"/>
      <c r="Q17" s="58"/>
    </row>
    <row r="18" spans="1:17" x14ac:dyDescent="0.3">
      <c r="A18" s="39" t="s">
        <v>249</v>
      </c>
      <c r="B18" s="39" t="s">
        <v>947</v>
      </c>
      <c r="C18" s="60" t="s">
        <v>355</v>
      </c>
      <c r="D18" s="60" t="str">
        <f>INDEX('R0. Region mapping'!$C$9:$C$24,MATCH($C18,'R0. Region mapping'!$A$9:$A$24,0))</f>
        <v>AFR</v>
      </c>
      <c r="E18" s="79"/>
      <c r="F18" s="79"/>
      <c r="G18" s="79"/>
      <c r="H18" s="79"/>
      <c r="I18" s="79"/>
      <c r="J18" s="79"/>
      <c r="K18" s="79">
        <v>515.62028899184395</v>
      </c>
      <c r="L18" s="79">
        <v>1492.8770883598609</v>
      </c>
      <c r="M18" s="60"/>
      <c r="N18" s="60"/>
      <c r="O18" s="60"/>
      <c r="P18" s="60"/>
      <c r="Q18" s="58"/>
    </row>
    <row r="19" spans="1:17" x14ac:dyDescent="0.3">
      <c r="A19" s="39" t="s">
        <v>249</v>
      </c>
      <c r="B19" s="39" t="s">
        <v>947</v>
      </c>
      <c r="C19" s="60" t="s">
        <v>357</v>
      </c>
      <c r="D19" s="60" t="str">
        <f>INDEX('R0. Region mapping'!$C$9:$C$24,MATCH($C19,'R0. Region mapping'!$A$9:$A$24,0))</f>
        <v>LAM</v>
      </c>
      <c r="E19" s="79"/>
      <c r="F19" s="79"/>
      <c r="G19" s="79"/>
      <c r="H19" s="79">
        <v>182.98620325974099</v>
      </c>
      <c r="I19" s="79">
        <v>241.5196269069867</v>
      </c>
      <c r="J19" s="79">
        <v>333.71684410863202</v>
      </c>
      <c r="K19" s="79">
        <v>480.25228449371798</v>
      </c>
      <c r="L19" s="79">
        <v>518.46580488431403</v>
      </c>
      <c r="M19" s="60"/>
      <c r="N19" s="60"/>
      <c r="O19" s="60"/>
      <c r="P19" s="60"/>
      <c r="Q19" s="58"/>
    </row>
    <row r="20" spans="1:17" x14ac:dyDescent="0.3">
      <c r="A20" s="39" t="s">
        <v>249</v>
      </c>
      <c r="B20" s="39" t="s">
        <v>947</v>
      </c>
      <c r="C20" s="60" t="s">
        <v>359</v>
      </c>
      <c r="D20" s="60" t="str">
        <f>INDEX('R0. Region mapping'!$C$9:$C$24,MATCH($C20,'R0. Region mapping'!$A$9:$A$24,0))</f>
        <v>ASI</v>
      </c>
      <c r="E20" s="79"/>
      <c r="F20" s="79"/>
      <c r="G20" s="79"/>
      <c r="H20" s="79"/>
      <c r="I20" s="79"/>
      <c r="J20" s="79"/>
      <c r="K20" s="79"/>
      <c r="L20" s="79">
        <v>1593.6694212897451</v>
      </c>
      <c r="M20" s="60"/>
      <c r="N20" s="60"/>
      <c r="O20" s="60"/>
      <c r="P20" s="60"/>
      <c r="Q20" s="58"/>
    </row>
    <row r="21" spans="1:17" x14ac:dyDescent="0.3">
      <c r="A21" s="39" t="s">
        <v>249</v>
      </c>
      <c r="B21" s="39" t="s">
        <v>947</v>
      </c>
      <c r="C21" s="60" t="s">
        <v>361</v>
      </c>
      <c r="D21" s="60" t="str">
        <f>INDEX('R0. Region mapping'!$C$9:$C$24,MATCH($C21,'R0. Region mapping'!$A$9:$A$24,0))</f>
        <v>ASI</v>
      </c>
      <c r="E21" s="79"/>
      <c r="F21" s="79"/>
      <c r="G21" s="79"/>
      <c r="H21" s="79">
        <v>212.55189116989331</v>
      </c>
      <c r="I21" s="79">
        <v>302.05222748524267</v>
      </c>
      <c r="J21" s="79">
        <v>339.84239032384539</v>
      </c>
      <c r="K21" s="79">
        <v>363.6339650006077</v>
      </c>
      <c r="L21" s="79">
        <v>406.82682768946779</v>
      </c>
      <c r="M21" s="60"/>
      <c r="N21" s="60"/>
      <c r="O21" s="60"/>
      <c r="P21" s="60"/>
      <c r="Q21" s="58"/>
    </row>
    <row r="22" spans="1:17" x14ac:dyDescent="0.3">
      <c r="A22" s="39" t="s">
        <v>249</v>
      </c>
      <c r="B22" s="39" t="s">
        <v>947</v>
      </c>
      <c r="C22" s="60" t="s">
        <v>363</v>
      </c>
      <c r="D22" s="60" t="str">
        <f>INDEX('R0. Region mapping'!$C$9:$C$24,MATCH($C22,'R0. Region mapping'!$A$9:$A$24,0))</f>
        <v>NAM</v>
      </c>
      <c r="E22" s="79"/>
      <c r="F22" s="79"/>
      <c r="G22" s="79"/>
      <c r="H22" s="79">
        <v>1729.3539389145894</v>
      </c>
      <c r="I22" s="79">
        <v>2671.4334201492388</v>
      </c>
      <c r="J22" s="79">
        <v>3258.9036048179801</v>
      </c>
      <c r="K22" s="79">
        <v>3718.48261517733</v>
      </c>
      <c r="L22" s="79">
        <v>4041.4156367495298</v>
      </c>
      <c r="M22" s="60"/>
      <c r="N22" s="60"/>
      <c r="O22" s="60"/>
      <c r="P22" s="60"/>
      <c r="Q22" s="58"/>
    </row>
    <row r="23" spans="1:17" x14ac:dyDescent="0.3">
      <c r="A23" s="39" t="s">
        <v>249</v>
      </c>
      <c r="B23" s="39" t="s">
        <v>947</v>
      </c>
      <c r="C23" s="60" t="s">
        <v>365</v>
      </c>
      <c r="D23" s="60" t="str">
        <f>INDEX('R0. Region mapping'!$C$9:$C$24,MATCH($C23,'R0. Region mapping'!$A$9:$A$24,0))</f>
        <v>EUR</v>
      </c>
      <c r="E23" s="79"/>
      <c r="F23" s="79"/>
      <c r="G23" s="79"/>
      <c r="H23" s="79">
        <v>436.03423458178901</v>
      </c>
      <c r="I23" s="79">
        <v>195.26282811367901</v>
      </c>
      <c r="J23" s="79">
        <v>275.92518923528303</v>
      </c>
      <c r="K23" s="79">
        <v>735.79403077534403</v>
      </c>
      <c r="L23" s="79">
        <v>1400.1776029647549</v>
      </c>
      <c r="M23" s="60"/>
      <c r="N23" s="60"/>
      <c r="O23" s="60"/>
      <c r="P23" s="60"/>
      <c r="Q23" s="58"/>
    </row>
    <row r="24" spans="1:17" x14ac:dyDescent="0.3">
      <c r="A24" s="39" t="s">
        <v>251</v>
      </c>
      <c r="B24" s="39" t="s">
        <v>947</v>
      </c>
      <c r="C24" s="60" t="s">
        <v>258</v>
      </c>
      <c r="D24" s="60" t="str">
        <f>INDEX('R0. Region mapping'!$C$9:$C$24,MATCH($C24,'R0. Region mapping'!$A$9:$A$24,0))</f>
        <v>AFR</v>
      </c>
      <c r="E24" s="79">
        <v>25.510127028648199</v>
      </c>
      <c r="F24" s="79">
        <v>632.14171293205197</v>
      </c>
      <c r="G24" s="79">
        <v>986.57073421115797</v>
      </c>
      <c r="H24" s="79">
        <v>1112.624494985869</v>
      </c>
      <c r="I24" s="79">
        <v>1366.4942485698114</v>
      </c>
      <c r="J24" s="79">
        <v>1659.8381365638013</v>
      </c>
      <c r="K24" s="79">
        <v>1868.090307379435</v>
      </c>
      <c r="L24" s="79">
        <v>2100.2289722845899</v>
      </c>
      <c r="M24" s="60"/>
      <c r="N24" s="60"/>
      <c r="O24" s="60"/>
      <c r="P24" s="60"/>
      <c r="Q24" s="58"/>
    </row>
    <row r="25" spans="1:17" x14ac:dyDescent="0.3">
      <c r="A25" s="39" t="s">
        <v>251</v>
      </c>
      <c r="B25" s="39" t="s">
        <v>947</v>
      </c>
      <c r="C25" s="60" t="s">
        <v>261</v>
      </c>
      <c r="D25" s="60" t="str">
        <f>INDEX('R0. Region mapping'!$C$9:$C$24,MATCH($C25,'R0. Region mapping'!$A$9:$A$24,0))</f>
        <v>AUS</v>
      </c>
      <c r="E25" s="79">
        <v>7.7273556032927102</v>
      </c>
      <c r="F25" s="79">
        <v>180.98964878338171</v>
      </c>
      <c r="G25" s="79">
        <v>275.50603642215646</v>
      </c>
      <c r="H25" s="79">
        <v>311.82725776824833</v>
      </c>
      <c r="I25" s="79">
        <v>359.54008095150255</v>
      </c>
      <c r="J25" s="79">
        <v>372.83781211260566</v>
      </c>
      <c r="K25" s="79">
        <v>400.98937287455874</v>
      </c>
      <c r="L25" s="79">
        <v>425.97155534432733</v>
      </c>
      <c r="M25" s="60"/>
      <c r="N25" s="60"/>
      <c r="O25" s="60"/>
      <c r="P25" s="60"/>
      <c r="Q25" s="58"/>
    </row>
    <row r="26" spans="1:17" x14ac:dyDescent="0.3">
      <c r="A26" s="39" t="s">
        <v>251</v>
      </c>
      <c r="B26" s="39" t="s">
        <v>947</v>
      </c>
      <c r="C26" s="60" t="s">
        <v>341</v>
      </c>
      <c r="D26" s="60" t="str">
        <f>INDEX('R0. Region mapping'!$C$9:$C$24,MATCH($C26,'R0. Region mapping'!$A$9:$A$24,0))</f>
        <v>NAM</v>
      </c>
      <c r="E26" s="79">
        <v>43.194218282365284</v>
      </c>
      <c r="F26" s="79">
        <v>306.6538171098029</v>
      </c>
      <c r="G26" s="79">
        <v>447.7524145422625</v>
      </c>
      <c r="H26" s="79">
        <v>462.67544247378407</v>
      </c>
      <c r="I26" s="79">
        <v>501.30884994417414</v>
      </c>
      <c r="J26" s="79">
        <v>521.0263808444156</v>
      </c>
      <c r="K26" s="79">
        <v>553.09388828608223</v>
      </c>
      <c r="L26" s="79">
        <v>554.72409158324183</v>
      </c>
      <c r="M26" s="60"/>
      <c r="N26" s="60"/>
      <c r="O26" s="60"/>
      <c r="P26" s="60"/>
      <c r="Q26" s="58"/>
    </row>
    <row r="27" spans="1:17" x14ac:dyDescent="0.3">
      <c r="A27" s="39" t="s">
        <v>251</v>
      </c>
      <c r="B27" s="39" t="s">
        <v>947</v>
      </c>
      <c r="C27" s="60" t="s">
        <v>343</v>
      </c>
      <c r="D27" s="60" t="str">
        <f>INDEX('R0. Region mapping'!$C$9:$C$24,MATCH($C27,'R0. Region mapping'!$A$9:$A$24,0))</f>
        <v>ASI</v>
      </c>
      <c r="E27" s="79">
        <v>440.97294222479098</v>
      </c>
      <c r="F27" s="79">
        <v>2451.1388064431681</v>
      </c>
      <c r="G27" s="79">
        <v>3247.0568117211369</v>
      </c>
      <c r="H27" s="79">
        <v>3010.334590399932</v>
      </c>
      <c r="I27" s="79">
        <v>3080.740080211136</v>
      </c>
      <c r="J27" s="79">
        <v>3053.3177026709832</v>
      </c>
      <c r="K27" s="79">
        <v>3061.6714769261825</v>
      </c>
      <c r="L27" s="79">
        <v>3059.9039223559475</v>
      </c>
      <c r="M27" s="60"/>
      <c r="N27" s="60"/>
      <c r="O27" s="60"/>
      <c r="P27" s="60"/>
      <c r="Q27" s="58"/>
    </row>
    <row r="28" spans="1:17" x14ac:dyDescent="0.3">
      <c r="A28" s="39" t="s">
        <v>251</v>
      </c>
      <c r="B28" s="39" t="s">
        <v>947</v>
      </c>
      <c r="C28" s="60" t="s">
        <v>345</v>
      </c>
      <c r="D28" s="60" t="str">
        <f>INDEX('R0. Region mapping'!$C$9:$C$24,MATCH($C28,'R0. Region mapping'!$A$9:$A$24,0))</f>
        <v>LAM</v>
      </c>
      <c r="E28" s="79"/>
      <c r="F28" s="79">
        <v>665.71760880785098</v>
      </c>
      <c r="G28" s="79">
        <v>1308.0804380310312</v>
      </c>
      <c r="H28" s="79">
        <v>1111.0134771836779</v>
      </c>
      <c r="I28" s="79">
        <v>925.87425327267101</v>
      </c>
      <c r="J28" s="79">
        <v>751.420442912456</v>
      </c>
      <c r="K28" s="79">
        <v>943.43611317782825</v>
      </c>
      <c r="L28" s="79">
        <v>1977.9792650000998</v>
      </c>
      <c r="M28" s="60"/>
      <c r="N28" s="60"/>
      <c r="O28" s="60"/>
      <c r="P28" s="60"/>
      <c r="Q28" s="58"/>
    </row>
    <row r="29" spans="1:17" x14ac:dyDescent="0.3">
      <c r="A29" s="39" t="s">
        <v>251</v>
      </c>
      <c r="B29" s="39" t="s">
        <v>947</v>
      </c>
      <c r="C29" s="60" t="s">
        <v>347</v>
      </c>
      <c r="D29" s="60" t="str">
        <f>INDEX('R0. Region mapping'!$C$9:$C$24,MATCH($C29,'R0. Region mapping'!$A$9:$A$24,0))</f>
        <v>EUR</v>
      </c>
      <c r="E29" s="79"/>
      <c r="F29" s="79">
        <v>206.38837845451999</v>
      </c>
      <c r="G29" s="79">
        <v>320.91503544925968</v>
      </c>
      <c r="H29" s="79">
        <v>334.85872797011126</v>
      </c>
      <c r="I29" s="79">
        <v>376.70239453116153</v>
      </c>
      <c r="J29" s="79">
        <v>405.07303537552013</v>
      </c>
      <c r="K29" s="79">
        <v>438.98249082571425</v>
      </c>
      <c r="L29" s="79">
        <v>445.19651203061727</v>
      </c>
      <c r="M29" s="60"/>
      <c r="N29" s="60"/>
      <c r="O29" s="60"/>
      <c r="P29" s="60"/>
      <c r="Q29" s="58"/>
    </row>
    <row r="30" spans="1:17" x14ac:dyDescent="0.3">
      <c r="A30" s="39" t="s">
        <v>251</v>
      </c>
      <c r="B30" s="39" t="s">
        <v>947</v>
      </c>
      <c r="C30" s="60" t="s">
        <v>349</v>
      </c>
      <c r="D30" s="60" t="str">
        <f>INDEX('R0. Region mapping'!$C$9:$C$24,MATCH($C30,'R0. Region mapping'!$A$9:$A$24,0))</f>
        <v>ASI</v>
      </c>
      <c r="E30" s="79"/>
      <c r="F30" s="79">
        <v>445.27020087923898</v>
      </c>
      <c r="G30" s="79">
        <v>797.33358206789603</v>
      </c>
      <c r="H30" s="79">
        <v>845.94390864965601</v>
      </c>
      <c r="I30" s="79">
        <v>919.89706089473407</v>
      </c>
      <c r="J30" s="79">
        <v>970.03616205969593</v>
      </c>
      <c r="K30" s="79">
        <v>1122.4826187578151</v>
      </c>
      <c r="L30" s="79">
        <v>1078.5591110971668</v>
      </c>
      <c r="M30" s="60"/>
      <c r="N30" s="60"/>
      <c r="O30" s="60"/>
      <c r="P30" s="60"/>
      <c r="Q30" s="58"/>
    </row>
    <row r="31" spans="1:17" x14ac:dyDescent="0.3">
      <c r="A31" s="39" t="s">
        <v>251</v>
      </c>
      <c r="B31" s="39" t="s">
        <v>947</v>
      </c>
      <c r="C31" s="60" t="s">
        <v>351</v>
      </c>
      <c r="D31" s="60" t="str">
        <f>INDEX('R0. Region mapping'!$C$9:$C$24,MATCH($C31,'R0. Region mapping'!$A$9:$A$24,0))</f>
        <v>ASI</v>
      </c>
      <c r="E31" s="79"/>
      <c r="F31" s="79">
        <v>443.36481743675</v>
      </c>
      <c r="G31" s="79">
        <v>794.42432178142803</v>
      </c>
      <c r="H31" s="79">
        <v>835.4044507771589</v>
      </c>
      <c r="I31" s="79">
        <v>886.31782776022624</v>
      </c>
      <c r="J31" s="79">
        <v>1035.3738793085636</v>
      </c>
      <c r="K31" s="79">
        <v>1064.3042926889116</v>
      </c>
      <c r="L31" s="79">
        <v>1270.4303991986519</v>
      </c>
      <c r="M31" s="60"/>
      <c r="N31" s="60"/>
      <c r="O31" s="60"/>
      <c r="P31" s="60"/>
      <c r="Q31" s="58"/>
    </row>
    <row r="32" spans="1:17" x14ac:dyDescent="0.3">
      <c r="A32" s="39" t="s">
        <v>251</v>
      </c>
      <c r="B32" s="39" t="s">
        <v>947</v>
      </c>
      <c r="C32" s="60" t="s">
        <v>353</v>
      </c>
      <c r="D32" s="60" t="str">
        <f>INDEX('R0. Region mapping'!$C$9:$C$24,MATCH($C32,'R0. Region mapping'!$A$9:$A$24,0))</f>
        <v>ASI</v>
      </c>
      <c r="E32" s="79"/>
      <c r="F32" s="79">
        <v>141.34867116208801</v>
      </c>
      <c r="G32" s="79">
        <v>473.18818468455811</v>
      </c>
      <c r="H32" s="79">
        <v>686.36360377658093</v>
      </c>
      <c r="I32" s="79">
        <v>732.86677966494653</v>
      </c>
      <c r="J32" s="79">
        <v>770.54380517955678</v>
      </c>
      <c r="K32" s="79">
        <v>754.06775449251961</v>
      </c>
      <c r="L32" s="79">
        <v>698.02242398353906</v>
      </c>
      <c r="M32" s="60"/>
      <c r="N32" s="60"/>
      <c r="O32" s="60"/>
      <c r="P32" s="60"/>
      <c r="Q32" s="58"/>
    </row>
    <row r="33" spans="1:17" x14ac:dyDescent="0.3">
      <c r="A33" s="39" t="s">
        <v>251</v>
      </c>
      <c r="B33" s="39" t="s">
        <v>947</v>
      </c>
      <c r="C33" s="60" t="s">
        <v>355</v>
      </c>
      <c r="D33" s="60" t="str">
        <f>INDEX('R0. Region mapping'!$C$9:$C$24,MATCH($C33,'R0. Region mapping'!$A$9:$A$24,0))</f>
        <v>AFR</v>
      </c>
      <c r="E33" s="79"/>
      <c r="F33" s="79">
        <v>841.71451733673302</v>
      </c>
      <c r="G33" s="79">
        <v>1282.9053128525811</v>
      </c>
      <c r="H33" s="79">
        <v>1459.8220702428998</v>
      </c>
      <c r="I33" s="79">
        <v>1308.6114832872711</v>
      </c>
      <c r="J33" s="79">
        <v>1585.1488645432892</v>
      </c>
      <c r="K33" s="79">
        <v>1508.2128868521897</v>
      </c>
      <c r="L33" s="79">
        <v>1915.696338739607</v>
      </c>
      <c r="M33" s="60"/>
      <c r="N33" s="60"/>
      <c r="O33" s="60"/>
      <c r="P33" s="60"/>
      <c r="Q33" s="58"/>
    </row>
    <row r="34" spans="1:17" x14ac:dyDescent="0.3">
      <c r="A34" s="39" t="s">
        <v>251</v>
      </c>
      <c r="B34" s="39" t="s">
        <v>947</v>
      </c>
      <c r="C34" s="60" t="s">
        <v>357</v>
      </c>
      <c r="D34" s="60" t="str">
        <f>INDEX('R0. Region mapping'!$C$9:$C$24,MATCH($C34,'R0. Region mapping'!$A$9:$A$24,0))</f>
        <v>LAM</v>
      </c>
      <c r="E34" s="79"/>
      <c r="F34" s="79">
        <v>310.10525053299898</v>
      </c>
      <c r="G34" s="79">
        <v>585.06745460729098</v>
      </c>
      <c r="H34" s="79">
        <v>514.56293601652067</v>
      </c>
      <c r="I34" s="79">
        <v>508.39734655610101</v>
      </c>
      <c r="J34" s="79">
        <v>454.17177748349002</v>
      </c>
      <c r="K34" s="79">
        <v>563.83369421745942</v>
      </c>
      <c r="L34" s="79">
        <v>1090.4757865550323</v>
      </c>
      <c r="M34" s="60"/>
      <c r="N34" s="60"/>
      <c r="O34" s="60"/>
      <c r="P34" s="60"/>
      <c r="Q34" s="58"/>
    </row>
    <row r="35" spans="1:17" x14ac:dyDescent="0.3">
      <c r="A35" s="39" t="s">
        <v>251</v>
      </c>
      <c r="B35" s="39" t="s">
        <v>947</v>
      </c>
      <c r="C35" s="60" t="s">
        <v>359</v>
      </c>
      <c r="D35" s="60" t="str">
        <f>INDEX('R0. Region mapping'!$C$9:$C$24,MATCH($C35,'R0. Region mapping'!$A$9:$A$24,0))</f>
        <v>ASI</v>
      </c>
      <c r="E35" s="79">
        <v>239.55715672148119</v>
      </c>
      <c r="F35" s="79">
        <v>1765.78921213377</v>
      </c>
      <c r="G35" s="79">
        <v>2508.7334500634529</v>
      </c>
      <c r="H35" s="79">
        <v>3021.9371877187477</v>
      </c>
      <c r="I35" s="79">
        <v>3389.1645195384226</v>
      </c>
      <c r="J35" s="79">
        <v>3766.9756455618517</v>
      </c>
      <c r="K35" s="79">
        <v>4350.6795885685806</v>
      </c>
      <c r="L35" s="79">
        <v>4549.4122437192727</v>
      </c>
      <c r="M35" s="60"/>
      <c r="N35" s="60"/>
      <c r="O35" s="60"/>
      <c r="P35" s="60"/>
      <c r="Q35" s="58"/>
    </row>
    <row r="36" spans="1:17" x14ac:dyDescent="0.3">
      <c r="A36" s="39" t="s">
        <v>251</v>
      </c>
      <c r="B36" s="39" t="s">
        <v>947</v>
      </c>
      <c r="C36" s="60" t="s">
        <v>361</v>
      </c>
      <c r="D36" s="60" t="str">
        <f>INDEX('R0. Region mapping'!$C$9:$C$24,MATCH($C36,'R0. Region mapping'!$A$9:$A$24,0))</f>
        <v>ASI</v>
      </c>
      <c r="E36" s="79">
        <v>2.2797571480911301</v>
      </c>
      <c r="F36" s="79">
        <v>260.30705742901387</v>
      </c>
      <c r="G36" s="79">
        <v>330.41404126688133</v>
      </c>
      <c r="H36" s="79">
        <v>340.43994832641897</v>
      </c>
      <c r="I36" s="79">
        <v>413.9925656352242</v>
      </c>
      <c r="J36" s="79">
        <v>415.23004277497574</v>
      </c>
      <c r="K36" s="79">
        <v>356.72006735435491</v>
      </c>
      <c r="L36" s="79">
        <v>419.1277670356053</v>
      </c>
      <c r="M36" s="60"/>
      <c r="N36" s="60"/>
      <c r="O36" s="60"/>
      <c r="P36" s="60"/>
      <c r="Q36" s="58"/>
    </row>
    <row r="37" spans="1:17" x14ac:dyDescent="0.3">
      <c r="A37" s="39" t="s">
        <v>251</v>
      </c>
      <c r="B37" s="39" t="s">
        <v>947</v>
      </c>
      <c r="C37" s="60" t="s">
        <v>363</v>
      </c>
      <c r="D37" s="60" t="str">
        <f>INDEX('R0. Region mapping'!$C$9:$C$24,MATCH($C37,'R0. Region mapping'!$A$9:$A$24,0))</f>
        <v>NAM</v>
      </c>
      <c r="E37" s="79">
        <v>15.883516798974799</v>
      </c>
      <c r="F37" s="79">
        <v>3505.8400917282197</v>
      </c>
      <c r="G37" s="79">
        <v>4546.5467514248685</v>
      </c>
      <c r="H37" s="79">
        <v>4625.7519921519624</v>
      </c>
      <c r="I37" s="79">
        <v>5298.9418313417218</v>
      </c>
      <c r="J37" s="79">
        <v>5446.5162708448606</v>
      </c>
      <c r="K37" s="79">
        <v>5509.8723522906757</v>
      </c>
      <c r="L37" s="79">
        <v>5490.935984204998</v>
      </c>
      <c r="M37" s="60"/>
      <c r="N37" s="60"/>
      <c r="O37" s="60"/>
      <c r="P37" s="60"/>
      <c r="Q37" s="58"/>
    </row>
    <row r="38" spans="1:17" x14ac:dyDescent="0.3">
      <c r="A38" s="39" t="s">
        <v>251</v>
      </c>
      <c r="B38" s="39" t="s">
        <v>947</v>
      </c>
      <c r="C38" s="60" t="s">
        <v>365</v>
      </c>
      <c r="D38" s="60" t="str">
        <f>INDEX('R0. Region mapping'!$C$9:$C$24,MATCH($C38,'R0. Region mapping'!$A$9:$A$24,0))</f>
        <v>EUR</v>
      </c>
      <c r="E38" s="79">
        <v>294.9034294015849</v>
      </c>
      <c r="F38" s="79">
        <v>1593.7738903637996</v>
      </c>
      <c r="G38" s="79">
        <v>1813.9093943513353</v>
      </c>
      <c r="H38" s="79">
        <v>1924.3524058764322</v>
      </c>
      <c r="I38" s="79">
        <v>2325.4416739508224</v>
      </c>
      <c r="J38" s="79">
        <v>2466.4976099086552</v>
      </c>
      <c r="K38" s="79">
        <v>2615.2877375822418</v>
      </c>
      <c r="L38" s="79">
        <v>2737.2296851631581</v>
      </c>
      <c r="M38" s="60"/>
      <c r="N38" s="60"/>
      <c r="O38" s="60"/>
      <c r="P38" s="60"/>
      <c r="Q38" s="58"/>
    </row>
    <row r="39" spans="1:17" x14ac:dyDescent="0.3">
      <c r="A39" s="39" t="s">
        <v>252</v>
      </c>
      <c r="B39" s="39" t="s">
        <v>947</v>
      </c>
      <c r="C39" s="60" t="s">
        <v>258</v>
      </c>
      <c r="D39" s="60" t="str">
        <f>INDEX('R0. Region mapping'!$C$9:$C$24,MATCH($C39,'R0. Region mapping'!$A$9:$A$24,0))</f>
        <v>AFR</v>
      </c>
      <c r="E39" s="79">
        <v>25.510127028647702</v>
      </c>
      <c r="F39" s="79">
        <v>632.14171293205197</v>
      </c>
      <c r="G39" s="79">
        <v>986.57073421115797</v>
      </c>
      <c r="H39" s="79">
        <v>1112.624494985869</v>
      </c>
      <c r="I39" s="79">
        <v>1367.9318646390477</v>
      </c>
      <c r="J39" s="79">
        <v>1649.8194528225642</v>
      </c>
      <c r="K39" s="79">
        <v>1895.7041248744824</v>
      </c>
      <c r="L39" s="79">
        <v>2142.8156104282534</v>
      </c>
      <c r="M39" s="60"/>
      <c r="N39" s="60"/>
      <c r="O39" s="60"/>
      <c r="P39" s="60"/>
      <c r="Q39" s="58"/>
    </row>
    <row r="40" spans="1:17" x14ac:dyDescent="0.3">
      <c r="A40" s="39" t="s">
        <v>252</v>
      </c>
      <c r="B40" s="39" t="s">
        <v>947</v>
      </c>
      <c r="C40" s="60" t="s">
        <v>261</v>
      </c>
      <c r="D40" s="60" t="str">
        <f>INDEX('R0. Region mapping'!$C$9:$C$24,MATCH($C40,'R0. Region mapping'!$A$9:$A$24,0))</f>
        <v>AUS</v>
      </c>
      <c r="E40" s="79">
        <v>50.449947590889607</v>
      </c>
      <c r="F40" s="79">
        <v>210.1165997188092</v>
      </c>
      <c r="G40" s="79">
        <v>262.8244557876061</v>
      </c>
      <c r="H40" s="79">
        <v>310.77443451497084</v>
      </c>
      <c r="I40" s="79">
        <v>359.87210451172274</v>
      </c>
      <c r="J40" s="79">
        <v>374.04834728156123</v>
      </c>
      <c r="K40" s="79">
        <v>400.63527507125139</v>
      </c>
      <c r="L40" s="79">
        <v>426.07354092057153</v>
      </c>
      <c r="M40" s="60"/>
      <c r="N40" s="60"/>
      <c r="O40" s="60"/>
      <c r="P40" s="60"/>
      <c r="Q40" s="58"/>
    </row>
    <row r="41" spans="1:17" x14ac:dyDescent="0.3">
      <c r="A41" s="39" t="s">
        <v>252</v>
      </c>
      <c r="B41" s="39" t="s">
        <v>947</v>
      </c>
      <c r="C41" s="60" t="s">
        <v>341</v>
      </c>
      <c r="D41" s="60" t="str">
        <f>INDEX('R0. Region mapping'!$C$9:$C$24,MATCH($C41,'R0. Region mapping'!$A$9:$A$24,0))</f>
        <v>NAM</v>
      </c>
      <c r="E41" s="79">
        <v>9.0949918811766093</v>
      </c>
      <c r="F41" s="79">
        <v>313.25830879128881</v>
      </c>
      <c r="G41" s="79">
        <v>415.28472796255244</v>
      </c>
      <c r="H41" s="79">
        <v>468.3285756970871</v>
      </c>
      <c r="I41" s="79">
        <v>499.62749585503809</v>
      </c>
      <c r="J41" s="79">
        <v>521.52644894141463</v>
      </c>
      <c r="K41" s="79">
        <v>553.08398211574695</v>
      </c>
      <c r="L41" s="79">
        <v>554.69049006907983</v>
      </c>
      <c r="M41" s="60"/>
      <c r="N41" s="60"/>
      <c r="O41" s="60"/>
      <c r="P41" s="60"/>
      <c r="Q41" s="58"/>
    </row>
    <row r="42" spans="1:17" x14ac:dyDescent="0.3">
      <c r="A42" s="39" t="s">
        <v>252</v>
      </c>
      <c r="B42" s="39" t="s">
        <v>947</v>
      </c>
      <c r="C42" s="60" t="s">
        <v>343</v>
      </c>
      <c r="D42" s="60" t="str">
        <f>INDEX('R0. Region mapping'!$C$9:$C$24,MATCH($C42,'R0. Region mapping'!$A$9:$A$24,0))</f>
        <v>ASI</v>
      </c>
      <c r="E42" s="79">
        <v>457.06124834568601</v>
      </c>
      <c r="F42" s="79">
        <v>2451.1388064431681</v>
      </c>
      <c r="G42" s="79">
        <v>3291.3654055070319</v>
      </c>
      <c r="H42" s="79">
        <v>3041.4649284463881</v>
      </c>
      <c r="I42" s="79">
        <v>3115.7898932283761</v>
      </c>
      <c r="J42" s="79">
        <v>3087.0561906271168</v>
      </c>
      <c r="K42" s="79">
        <v>3095.5959844084405</v>
      </c>
      <c r="L42" s="79">
        <v>3462.813149565437</v>
      </c>
      <c r="M42" s="60"/>
      <c r="N42" s="60"/>
      <c r="O42" s="60"/>
      <c r="P42" s="60"/>
      <c r="Q42" s="58"/>
    </row>
    <row r="43" spans="1:17" x14ac:dyDescent="0.3">
      <c r="A43" s="39" t="s">
        <v>252</v>
      </c>
      <c r="B43" s="39" t="s">
        <v>947</v>
      </c>
      <c r="C43" s="60" t="s">
        <v>345</v>
      </c>
      <c r="D43" s="60" t="str">
        <f>INDEX('R0. Region mapping'!$C$9:$C$24,MATCH($C43,'R0. Region mapping'!$A$9:$A$24,0))</f>
        <v>LAM</v>
      </c>
      <c r="E43" s="79"/>
      <c r="F43" s="79">
        <v>723.40986227161397</v>
      </c>
      <c r="G43" s="79">
        <v>1310.0469252575276</v>
      </c>
      <c r="H43" s="79">
        <v>1157.6867697959151</v>
      </c>
      <c r="I43" s="79">
        <v>1127.9467667419201</v>
      </c>
      <c r="J43" s="79">
        <v>1211.9927874228799</v>
      </c>
      <c r="K43" s="79">
        <v>981.47033061858565</v>
      </c>
      <c r="L43" s="79">
        <v>1928.4617999401121</v>
      </c>
      <c r="M43" s="60"/>
      <c r="N43" s="60"/>
      <c r="O43" s="60"/>
      <c r="P43" s="60"/>
      <c r="Q43" s="58"/>
    </row>
    <row r="44" spans="1:17" x14ac:dyDescent="0.3">
      <c r="A44" s="39" t="s">
        <v>252</v>
      </c>
      <c r="B44" s="39" t="s">
        <v>947</v>
      </c>
      <c r="C44" s="60" t="s">
        <v>347</v>
      </c>
      <c r="D44" s="60" t="str">
        <f>INDEX('R0. Region mapping'!$C$9:$C$24,MATCH($C44,'R0. Region mapping'!$A$9:$A$24,0))</f>
        <v>EUR</v>
      </c>
      <c r="E44" s="79"/>
      <c r="F44" s="79">
        <v>229.29909393971519</v>
      </c>
      <c r="G44" s="79">
        <v>320.91503544925968</v>
      </c>
      <c r="H44" s="79">
        <v>334.85872797011126</v>
      </c>
      <c r="I44" s="79">
        <v>376.70239453116153</v>
      </c>
      <c r="J44" s="79">
        <v>405.07303537552013</v>
      </c>
      <c r="K44" s="79">
        <v>463.8286105726088</v>
      </c>
      <c r="L44" s="79">
        <v>500.3027221427763</v>
      </c>
      <c r="M44" s="60"/>
      <c r="N44" s="60"/>
      <c r="O44" s="60"/>
      <c r="P44" s="60"/>
      <c r="Q44" s="58"/>
    </row>
    <row r="45" spans="1:17" x14ac:dyDescent="0.3">
      <c r="A45" s="39" t="s">
        <v>252</v>
      </c>
      <c r="B45" s="39" t="s">
        <v>947</v>
      </c>
      <c r="C45" s="60" t="s">
        <v>349</v>
      </c>
      <c r="D45" s="60" t="str">
        <f>INDEX('R0. Region mapping'!$C$9:$C$24,MATCH($C45,'R0. Region mapping'!$A$9:$A$24,0))</f>
        <v>ASI</v>
      </c>
      <c r="E45" s="79"/>
      <c r="F45" s="79">
        <v>537.86252280295605</v>
      </c>
      <c r="G45" s="79">
        <v>797.70524852184406</v>
      </c>
      <c r="H45" s="79">
        <v>848.57214331862599</v>
      </c>
      <c r="I45" s="79">
        <v>919.11537170869701</v>
      </c>
      <c r="J45" s="79">
        <v>956.06006156080593</v>
      </c>
      <c r="K45" s="79">
        <v>1151.1482214369285</v>
      </c>
      <c r="L45" s="79">
        <v>1212.8616633523816</v>
      </c>
      <c r="M45" s="60"/>
      <c r="N45" s="60"/>
      <c r="O45" s="60"/>
      <c r="P45" s="60"/>
      <c r="Q45" s="58"/>
    </row>
    <row r="46" spans="1:17" x14ac:dyDescent="0.3">
      <c r="A46" s="39" t="s">
        <v>252</v>
      </c>
      <c r="B46" s="39" t="s">
        <v>947</v>
      </c>
      <c r="C46" s="60" t="s">
        <v>351</v>
      </c>
      <c r="D46" s="60" t="str">
        <f>INDEX('R0. Region mapping'!$C$9:$C$24,MATCH($C46,'R0. Region mapping'!$A$9:$A$24,0))</f>
        <v>ASI</v>
      </c>
      <c r="E46" s="79"/>
      <c r="F46" s="79">
        <v>472.84379400519197</v>
      </c>
      <c r="G46" s="79">
        <v>813.00778496987698</v>
      </c>
      <c r="H46" s="79">
        <v>840.594179975835</v>
      </c>
      <c r="I46" s="79">
        <v>924.00695508249123</v>
      </c>
      <c r="J46" s="79">
        <v>1024.1660784159926</v>
      </c>
      <c r="K46" s="79">
        <v>1080.6767452146885</v>
      </c>
      <c r="L46" s="79">
        <v>1279.156634428803</v>
      </c>
      <c r="M46" s="60"/>
      <c r="N46" s="60"/>
      <c r="O46" s="60"/>
      <c r="P46" s="60"/>
      <c r="Q46" s="58"/>
    </row>
    <row r="47" spans="1:17" x14ac:dyDescent="0.3">
      <c r="A47" s="39" t="s">
        <v>252</v>
      </c>
      <c r="B47" s="39" t="s">
        <v>947</v>
      </c>
      <c r="C47" s="60" t="s">
        <v>353</v>
      </c>
      <c r="D47" s="60" t="str">
        <f>INDEX('R0. Region mapping'!$C$9:$C$24,MATCH($C47,'R0. Region mapping'!$A$9:$A$24,0))</f>
        <v>ASI</v>
      </c>
      <c r="E47" s="79"/>
      <c r="F47" s="79">
        <v>142.50332925105201</v>
      </c>
      <c r="G47" s="79">
        <v>605.46556280246591</v>
      </c>
      <c r="H47" s="79">
        <v>686.36360377658093</v>
      </c>
      <c r="I47" s="79">
        <v>732.86677966494653</v>
      </c>
      <c r="J47" s="79">
        <v>770.54380517955678</v>
      </c>
      <c r="K47" s="79">
        <v>761.88870244568363</v>
      </c>
      <c r="L47" s="79">
        <v>708.69487999054604</v>
      </c>
      <c r="M47" s="60"/>
      <c r="N47" s="60"/>
      <c r="O47" s="60"/>
      <c r="P47" s="60"/>
      <c r="Q47" s="58"/>
    </row>
    <row r="48" spans="1:17" x14ac:dyDescent="0.3">
      <c r="A48" s="39" t="s">
        <v>252</v>
      </c>
      <c r="B48" s="39" t="s">
        <v>947</v>
      </c>
      <c r="C48" s="60" t="s">
        <v>355</v>
      </c>
      <c r="D48" s="60" t="str">
        <f>INDEX('R0. Region mapping'!$C$9:$C$24,MATCH($C48,'R0. Region mapping'!$A$9:$A$24,0))</f>
        <v>AFR</v>
      </c>
      <c r="E48" s="79"/>
      <c r="F48" s="79">
        <v>987.80404280061293</v>
      </c>
      <c r="G48" s="79">
        <v>1283.2354888834991</v>
      </c>
      <c r="H48" s="79">
        <v>1459.6507681100079</v>
      </c>
      <c r="I48" s="79">
        <v>1299.30243215473</v>
      </c>
      <c r="J48" s="79">
        <v>1356.1906783756071</v>
      </c>
      <c r="K48" s="79">
        <v>1586.4658394922149</v>
      </c>
      <c r="L48" s="79">
        <v>1916.5326602492619</v>
      </c>
      <c r="M48" s="60"/>
      <c r="N48" s="60"/>
      <c r="O48" s="60"/>
      <c r="P48" s="60"/>
      <c r="Q48" s="58"/>
    </row>
    <row r="49" spans="1:17" x14ac:dyDescent="0.3">
      <c r="A49" s="39" t="s">
        <v>252</v>
      </c>
      <c r="B49" s="39" t="s">
        <v>947</v>
      </c>
      <c r="C49" s="60" t="s">
        <v>357</v>
      </c>
      <c r="D49" s="60" t="str">
        <f>INDEX('R0. Region mapping'!$C$9:$C$24,MATCH($C49,'R0. Region mapping'!$A$9:$A$24,0))</f>
        <v>LAM</v>
      </c>
      <c r="E49" s="79"/>
      <c r="F49" s="79">
        <v>330.342059981067</v>
      </c>
      <c r="G49" s="79">
        <v>589.01642111283002</v>
      </c>
      <c r="H49" s="79">
        <v>507.53553146516271</v>
      </c>
      <c r="I49" s="79">
        <v>512.44502426457859</v>
      </c>
      <c r="J49" s="79">
        <v>507.860631582905</v>
      </c>
      <c r="K49" s="79">
        <v>568.28737481776989</v>
      </c>
      <c r="L49" s="79">
        <v>1087.5134780916046</v>
      </c>
      <c r="M49" s="60"/>
      <c r="N49" s="60"/>
      <c r="O49" s="60"/>
      <c r="P49" s="60"/>
      <c r="Q49" s="58"/>
    </row>
    <row r="50" spans="1:17" x14ac:dyDescent="0.3">
      <c r="A50" s="39" t="s">
        <v>252</v>
      </c>
      <c r="B50" s="39" t="s">
        <v>947</v>
      </c>
      <c r="C50" s="60" t="s">
        <v>359</v>
      </c>
      <c r="D50" s="60" t="str">
        <f>INDEX('R0. Region mapping'!$C$9:$C$24,MATCH($C50,'R0. Region mapping'!$A$9:$A$24,0))</f>
        <v>ASI</v>
      </c>
      <c r="E50" s="79">
        <v>242.89121887661219</v>
      </c>
      <c r="F50" s="79">
        <v>1765.78921213377</v>
      </c>
      <c r="G50" s="79">
        <v>2508.7334500634529</v>
      </c>
      <c r="H50" s="79">
        <v>3029.8539602409719</v>
      </c>
      <c r="I50" s="79">
        <v>3429.4671577755707</v>
      </c>
      <c r="J50" s="79">
        <v>3764.4453024360464</v>
      </c>
      <c r="K50" s="79">
        <v>4607.9623892952914</v>
      </c>
      <c r="L50" s="79">
        <v>4724.9649092939571</v>
      </c>
      <c r="M50" s="60"/>
      <c r="N50" s="60"/>
      <c r="O50" s="60"/>
      <c r="P50" s="60"/>
      <c r="Q50" s="58"/>
    </row>
    <row r="51" spans="1:17" x14ac:dyDescent="0.3">
      <c r="A51" s="39" t="s">
        <v>252</v>
      </c>
      <c r="B51" s="39" t="s">
        <v>947</v>
      </c>
      <c r="C51" s="60" t="s">
        <v>361</v>
      </c>
      <c r="D51" s="60" t="str">
        <f>INDEX('R0. Region mapping'!$C$9:$C$24,MATCH($C51,'R0. Region mapping'!$A$9:$A$24,0))</f>
        <v>ASI</v>
      </c>
      <c r="E51" s="79">
        <v>2.5932791778858002</v>
      </c>
      <c r="F51" s="79">
        <v>260.30705742901387</v>
      </c>
      <c r="G51" s="79">
        <v>340.15604165537167</v>
      </c>
      <c r="H51" s="79">
        <v>334.91790263263869</v>
      </c>
      <c r="I51" s="79">
        <v>344.9492973985038</v>
      </c>
      <c r="J51" s="79">
        <v>421.07760819565135</v>
      </c>
      <c r="K51" s="79">
        <v>338.1106292978659</v>
      </c>
      <c r="L51" s="79">
        <v>470.29853934539022</v>
      </c>
      <c r="M51" s="60"/>
      <c r="N51" s="60"/>
      <c r="O51" s="60"/>
      <c r="P51" s="60"/>
      <c r="Q51" s="58"/>
    </row>
    <row r="52" spans="1:17" x14ac:dyDescent="0.3">
      <c r="A52" s="39" t="s">
        <v>252</v>
      </c>
      <c r="B52" s="39" t="s">
        <v>947</v>
      </c>
      <c r="C52" s="60" t="s">
        <v>363</v>
      </c>
      <c r="D52" s="60" t="str">
        <f>INDEX('R0. Region mapping'!$C$9:$C$24,MATCH($C52,'R0. Region mapping'!$A$9:$A$24,0))</f>
        <v>NAM</v>
      </c>
      <c r="E52" s="79">
        <v>12.784751328979601</v>
      </c>
      <c r="F52" s="79">
        <v>3570.2842320217496</v>
      </c>
      <c r="G52" s="79">
        <v>4546.5467514248685</v>
      </c>
      <c r="H52" s="79">
        <v>4998.1952128535577</v>
      </c>
      <c r="I52" s="79">
        <v>5298.3416971422412</v>
      </c>
      <c r="J52" s="79">
        <v>5446.8527583106625</v>
      </c>
      <c r="K52" s="79">
        <v>5607.22386287266</v>
      </c>
      <c r="L52" s="79">
        <v>5559.5715554261988</v>
      </c>
      <c r="M52" s="60"/>
      <c r="N52" s="60"/>
      <c r="O52" s="60"/>
      <c r="P52" s="60"/>
      <c r="Q52" s="58"/>
    </row>
    <row r="53" spans="1:17" x14ac:dyDescent="0.3">
      <c r="A53" s="39" t="s">
        <v>252</v>
      </c>
      <c r="B53" s="39" t="s">
        <v>947</v>
      </c>
      <c r="C53" s="60" t="s">
        <v>365</v>
      </c>
      <c r="D53" s="60" t="str">
        <f>INDEX('R0. Region mapping'!$C$9:$C$24,MATCH($C53,'R0. Region mapping'!$A$9:$A$24,0))</f>
        <v>EUR</v>
      </c>
      <c r="E53" s="79">
        <v>316.83183297525687</v>
      </c>
      <c r="F53" s="79">
        <v>1593.7738903637996</v>
      </c>
      <c r="G53" s="79">
        <v>1836.5281718642602</v>
      </c>
      <c r="H53" s="79">
        <v>1918.8836797733929</v>
      </c>
      <c r="I53" s="79">
        <v>2062.8972019745834</v>
      </c>
      <c r="J53" s="79">
        <v>2466.2219797388034</v>
      </c>
      <c r="K53" s="79">
        <v>2616.5140673903807</v>
      </c>
      <c r="L53" s="79">
        <v>2736.5946597328152</v>
      </c>
      <c r="M53" s="60"/>
      <c r="N53" s="60"/>
      <c r="O53" s="60"/>
      <c r="P53" s="60"/>
      <c r="Q53" s="58"/>
    </row>
    <row r="54" spans="1:17" x14ac:dyDescent="0.3">
      <c r="A54" s="39" t="s">
        <v>253</v>
      </c>
      <c r="B54" s="39" t="s">
        <v>947</v>
      </c>
      <c r="C54" s="60" t="s">
        <v>258</v>
      </c>
      <c r="D54" s="60" t="str">
        <f>INDEX('R0. Region mapping'!$C$9:$C$24,MATCH($C54,'R0. Region mapping'!$A$9:$A$24,0))</f>
        <v>AFR</v>
      </c>
      <c r="E54" s="79">
        <v>91.163436275392996</v>
      </c>
      <c r="F54" s="79">
        <v>490.68619248453001</v>
      </c>
      <c r="G54" s="79">
        <v>734.99685681391202</v>
      </c>
      <c r="H54" s="79">
        <v>835.93500621989597</v>
      </c>
      <c r="I54" s="79">
        <v>1051.7628701271208</v>
      </c>
      <c r="J54" s="79">
        <v>1271.8673255136437</v>
      </c>
      <c r="K54" s="79">
        <v>1373.60220137335</v>
      </c>
      <c r="L54" s="79">
        <v>1637.9223270025002</v>
      </c>
      <c r="M54" s="60"/>
      <c r="N54" s="60"/>
      <c r="O54" s="60"/>
      <c r="P54" s="60"/>
      <c r="Q54" s="58"/>
    </row>
    <row r="55" spans="1:17" x14ac:dyDescent="0.3">
      <c r="A55" s="39" t="s">
        <v>253</v>
      </c>
      <c r="B55" s="39" t="s">
        <v>947</v>
      </c>
      <c r="C55" s="60" t="s">
        <v>261</v>
      </c>
      <c r="D55" s="60" t="str">
        <f>INDEX('R0. Region mapping'!$C$9:$C$24,MATCH($C55,'R0. Region mapping'!$A$9:$A$24,0))</f>
        <v>AUS</v>
      </c>
      <c r="E55" s="79">
        <v>10.0019607600815</v>
      </c>
      <c r="F55" s="79">
        <v>182.14439100877075</v>
      </c>
      <c r="G55" s="79">
        <v>220.3116846647423</v>
      </c>
      <c r="H55" s="79">
        <v>253.93913463959021</v>
      </c>
      <c r="I55" s="79">
        <v>290.99570276157488</v>
      </c>
      <c r="J55" s="79">
        <v>301.99559553071515</v>
      </c>
      <c r="K55" s="79">
        <v>324.45038793391643</v>
      </c>
      <c r="L55" s="79">
        <v>339.91861800179572</v>
      </c>
      <c r="M55" s="60"/>
      <c r="N55" s="60"/>
      <c r="O55" s="60"/>
      <c r="P55" s="60"/>
      <c r="Q55" s="58"/>
    </row>
    <row r="56" spans="1:17" x14ac:dyDescent="0.3">
      <c r="A56" s="39" t="s">
        <v>253</v>
      </c>
      <c r="B56" s="39" t="s">
        <v>947</v>
      </c>
      <c r="C56" s="60" t="s">
        <v>341</v>
      </c>
      <c r="D56" s="60" t="str">
        <f>INDEX('R0. Region mapping'!$C$9:$C$24,MATCH($C56,'R0. Region mapping'!$A$9:$A$24,0))</f>
        <v>NAM</v>
      </c>
      <c r="E56" s="79">
        <v>44.259018957466552</v>
      </c>
      <c r="F56" s="79">
        <v>278.268914064451</v>
      </c>
      <c r="G56" s="79">
        <v>355.89605260271185</v>
      </c>
      <c r="H56" s="79">
        <v>372.86746524128591</v>
      </c>
      <c r="I56" s="79">
        <v>401.37156023126596</v>
      </c>
      <c r="J56" s="79">
        <v>417.86321671532585</v>
      </c>
      <c r="K56" s="79">
        <v>443.43519445787126</v>
      </c>
      <c r="L56" s="79">
        <v>444.38483097618052</v>
      </c>
      <c r="M56" s="60"/>
      <c r="N56" s="60"/>
      <c r="O56" s="60"/>
      <c r="P56" s="60"/>
      <c r="Q56" s="58"/>
    </row>
    <row r="57" spans="1:17" x14ac:dyDescent="0.3">
      <c r="A57" s="39" t="s">
        <v>253</v>
      </c>
      <c r="B57" s="39" t="s">
        <v>947</v>
      </c>
      <c r="C57" s="60" t="s">
        <v>343</v>
      </c>
      <c r="D57" s="60" t="str">
        <f>INDEX('R0. Region mapping'!$C$9:$C$24,MATCH($C57,'R0. Region mapping'!$A$9:$A$24,0))</f>
        <v>ASI</v>
      </c>
      <c r="E57" s="79">
        <v>66.970945112849193</v>
      </c>
      <c r="F57" s="79">
        <v>2687.6181715129378</v>
      </c>
      <c r="G57" s="79">
        <v>2186.1154984366071</v>
      </c>
      <c r="H57" s="79">
        <v>2342.9400112980034</v>
      </c>
      <c r="I57" s="79">
        <v>2296.2968867130908</v>
      </c>
      <c r="J57" s="79">
        <v>2302.2880949271048</v>
      </c>
      <c r="K57" s="79">
        <v>2497.5221531735451</v>
      </c>
      <c r="L57" s="79">
        <v>2614.0879616840352</v>
      </c>
      <c r="M57" s="60"/>
      <c r="N57" s="60"/>
      <c r="O57" s="60"/>
      <c r="P57" s="60"/>
      <c r="Q57" s="58"/>
    </row>
    <row r="58" spans="1:17" x14ac:dyDescent="0.3">
      <c r="A58" s="39" t="s">
        <v>253</v>
      </c>
      <c r="B58" s="39" t="s">
        <v>947</v>
      </c>
      <c r="C58" s="60" t="s">
        <v>345</v>
      </c>
      <c r="D58" s="60" t="str">
        <f>INDEX('R0. Region mapping'!$C$9:$C$24,MATCH($C58,'R0. Region mapping'!$A$9:$A$24,0))</f>
        <v>LAM</v>
      </c>
      <c r="E58" s="79"/>
      <c r="F58" s="79">
        <v>526.25854870971398</v>
      </c>
      <c r="G58" s="79">
        <v>985.98234676842776</v>
      </c>
      <c r="H58" s="79">
        <v>843.2594780537288</v>
      </c>
      <c r="I58" s="79">
        <v>835.08749332872696</v>
      </c>
      <c r="J58" s="79">
        <v>649.36453418935878</v>
      </c>
      <c r="K58" s="79">
        <v>627.04022228824761</v>
      </c>
      <c r="L58" s="79">
        <v>1455.4529894676791</v>
      </c>
      <c r="M58" s="60"/>
      <c r="N58" s="60"/>
      <c r="O58" s="60"/>
      <c r="P58" s="60"/>
      <c r="Q58" s="58"/>
    </row>
    <row r="59" spans="1:17" x14ac:dyDescent="0.3">
      <c r="A59" s="39" t="s">
        <v>253</v>
      </c>
      <c r="B59" s="39" t="s">
        <v>947</v>
      </c>
      <c r="C59" s="60" t="s">
        <v>347</v>
      </c>
      <c r="D59" s="60" t="str">
        <f>INDEX('R0. Region mapping'!$C$9:$C$24,MATCH($C59,'R0. Region mapping'!$A$9:$A$24,0))</f>
        <v>EUR</v>
      </c>
      <c r="E59" s="79"/>
      <c r="F59" s="79">
        <v>196.70910897525658</v>
      </c>
      <c r="G59" s="79">
        <v>252.39744617943381</v>
      </c>
      <c r="H59" s="79">
        <v>277.78473393221452</v>
      </c>
      <c r="I59" s="79">
        <v>304.19416597549844</v>
      </c>
      <c r="J59" s="79">
        <v>345.6747078271494</v>
      </c>
      <c r="K59" s="79">
        <v>358.21091879530621</v>
      </c>
      <c r="L59" s="79">
        <v>405.76947382059927</v>
      </c>
      <c r="M59" s="60"/>
      <c r="N59" s="60"/>
      <c r="O59" s="60"/>
      <c r="P59" s="60"/>
      <c r="Q59" s="58"/>
    </row>
    <row r="60" spans="1:17" x14ac:dyDescent="0.3">
      <c r="A60" s="39" t="s">
        <v>253</v>
      </c>
      <c r="B60" s="39" t="s">
        <v>947</v>
      </c>
      <c r="C60" s="60" t="s">
        <v>349</v>
      </c>
      <c r="D60" s="60" t="str">
        <f>INDEX('R0. Region mapping'!$C$9:$C$24,MATCH($C60,'R0. Region mapping'!$A$9:$A$24,0))</f>
        <v>ASI</v>
      </c>
      <c r="E60" s="79"/>
      <c r="F60" s="79">
        <v>210.20810187262401</v>
      </c>
      <c r="G60" s="79">
        <v>554.36967477379676</v>
      </c>
      <c r="H60" s="79">
        <v>529.36855324606199</v>
      </c>
      <c r="I60" s="79">
        <v>557.14534510746535</v>
      </c>
      <c r="J60" s="79">
        <v>816.74654205688898</v>
      </c>
      <c r="K60" s="79">
        <v>603.46778204322322</v>
      </c>
      <c r="L60" s="79">
        <v>939.77631172872634</v>
      </c>
      <c r="M60" s="60"/>
      <c r="N60" s="60"/>
      <c r="O60" s="60"/>
      <c r="P60" s="60"/>
      <c r="Q60" s="58"/>
    </row>
    <row r="61" spans="1:17" x14ac:dyDescent="0.3">
      <c r="A61" s="39" t="s">
        <v>253</v>
      </c>
      <c r="B61" s="39" t="s">
        <v>947</v>
      </c>
      <c r="C61" s="60" t="s">
        <v>351</v>
      </c>
      <c r="D61" s="60" t="str">
        <f>INDEX('R0. Region mapping'!$C$9:$C$24,MATCH($C61,'R0. Region mapping'!$A$9:$A$24,0))</f>
        <v>ASI</v>
      </c>
      <c r="E61" s="79"/>
      <c r="F61" s="79">
        <v>330.80463285661352</v>
      </c>
      <c r="G61" s="79">
        <v>590.70923514435094</v>
      </c>
      <c r="H61" s="79">
        <v>628.07285798671296</v>
      </c>
      <c r="I61" s="79">
        <v>689.99992295492268</v>
      </c>
      <c r="J61" s="79">
        <v>788.01439884430204</v>
      </c>
      <c r="K61" s="79">
        <v>893.47996813686746</v>
      </c>
      <c r="L61" s="79">
        <v>979.82558500550647</v>
      </c>
      <c r="M61" s="60"/>
      <c r="N61" s="60"/>
      <c r="O61" s="60"/>
      <c r="P61" s="60"/>
      <c r="Q61" s="58"/>
    </row>
    <row r="62" spans="1:17" x14ac:dyDescent="0.3">
      <c r="A62" s="39" t="s">
        <v>253</v>
      </c>
      <c r="B62" s="39" t="s">
        <v>947</v>
      </c>
      <c r="C62" s="60" t="s">
        <v>353</v>
      </c>
      <c r="D62" s="60" t="str">
        <f>INDEX('R0. Region mapping'!$C$9:$C$24,MATCH($C62,'R0. Region mapping'!$A$9:$A$24,0))</f>
        <v>ASI</v>
      </c>
      <c r="E62" s="79"/>
      <c r="F62" s="79">
        <v>58.866394347652196</v>
      </c>
      <c r="G62" s="79">
        <v>466.62899087233592</v>
      </c>
      <c r="H62" s="79">
        <v>551.96144286754202</v>
      </c>
      <c r="I62" s="79">
        <v>586.37091947620843</v>
      </c>
      <c r="J62" s="79">
        <v>617.49857721406181</v>
      </c>
      <c r="K62" s="79">
        <v>620.14217151936907</v>
      </c>
      <c r="L62" s="79">
        <v>520.64593917436389</v>
      </c>
      <c r="M62" s="60"/>
      <c r="N62" s="60"/>
      <c r="O62" s="60"/>
      <c r="P62" s="60"/>
      <c r="Q62" s="58"/>
    </row>
    <row r="63" spans="1:17" x14ac:dyDescent="0.3">
      <c r="A63" s="39" t="s">
        <v>253</v>
      </c>
      <c r="B63" s="39" t="s">
        <v>947</v>
      </c>
      <c r="C63" s="60" t="s">
        <v>355</v>
      </c>
      <c r="D63" s="60" t="str">
        <f>INDEX('R0. Region mapping'!$C$9:$C$24,MATCH($C63,'R0. Region mapping'!$A$9:$A$24,0))</f>
        <v>AFR</v>
      </c>
      <c r="E63" s="79"/>
      <c r="F63" s="79">
        <v>614.48991326863506</v>
      </c>
      <c r="G63" s="79">
        <v>951.92667379765589</v>
      </c>
      <c r="H63" s="79">
        <v>1108.6470233175223</v>
      </c>
      <c r="I63" s="79">
        <v>890.91709857618901</v>
      </c>
      <c r="J63" s="79">
        <v>1085.3708574561463</v>
      </c>
      <c r="K63" s="79">
        <v>1248.1027764922114</v>
      </c>
      <c r="L63" s="79">
        <v>1446.218115749235</v>
      </c>
      <c r="M63" s="60"/>
      <c r="N63" s="60"/>
      <c r="O63" s="60"/>
      <c r="P63" s="60"/>
      <c r="Q63" s="58"/>
    </row>
    <row r="64" spans="1:17" x14ac:dyDescent="0.3">
      <c r="A64" s="39" t="s">
        <v>253</v>
      </c>
      <c r="B64" s="39" t="s">
        <v>947</v>
      </c>
      <c r="C64" s="60" t="s">
        <v>357</v>
      </c>
      <c r="D64" s="60" t="str">
        <f>INDEX('R0. Region mapping'!$C$9:$C$24,MATCH($C64,'R0. Region mapping'!$A$9:$A$24,0))</f>
        <v>LAM</v>
      </c>
      <c r="E64" s="79"/>
      <c r="F64" s="79">
        <v>272.38360056547992</v>
      </c>
      <c r="G64" s="79">
        <v>465.91605327913601</v>
      </c>
      <c r="H64" s="79">
        <v>433.9317347730962</v>
      </c>
      <c r="I64" s="79">
        <v>424.75820636089958</v>
      </c>
      <c r="J64" s="79">
        <v>466.36225702193451</v>
      </c>
      <c r="K64" s="79">
        <v>234.67082353182792</v>
      </c>
      <c r="L64" s="79">
        <v>814.17101958564194</v>
      </c>
      <c r="M64" s="60"/>
      <c r="N64" s="60"/>
      <c r="O64" s="60"/>
      <c r="P64" s="60"/>
      <c r="Q64" s="58"/>
    </row>
    <row r="65" spans="1:17" x14ac:dyDescent="0.3">
      <c r="A65" s="39" t="s">
        <v>253</v>
      </c>
      <c r="B65" s="39" t="s">
        <v>947</v>
      </c>
      <c r="C65" s="60" t="s">
        <v>359</v>
      </c>
      <c r="D65" s="60" t="str">
        <f>INDEX('R0. Region mapping'!$C$9:$C$24,MATCH($C65,'R0. Region mapping'!$A$9:$A$24,0))</f>
        <v>ASI</v>
      </c>
      <c r="E65" s="79">
        <v>147.14796883810351</v>
      </c>
      <c r="F65" s="79">
        <v>1386.816250535041</v>
      </c>
      <c r="G65" s="79">
        <v>1896.9525351921347</v>
      </c>
      <c r="H65" s="79">
        <v>2305.3553830699138</v>
      </c>
      <c r="I65" s="79">
        <v>2551.215491540986</v>
      </c>
      <c r="J65" s="79">
        <v>2839.238625516361</v>
      </c>
      <c r="K65" s="79">
        <v>3496.7758679274934</v>
      </c>
      <c r="L65" s="79">
        <v>3503.7972551832727</v>
      </c>
      <c r="M65" s="60"/>
      <c r="N65" s="60"/>
      <c r="O65" s="60"/>
      <c r="P65" s="60"/>
      <c r="Q65" s="58"/>
    </row>
    <row r="66" spans="1:17" x14ac:dyDescent="0.3">
      <c r="A66" s="39" t="s">
        <v>253</v>
      </c>
      <c r="B66" s="39" t="s">
        <v>947</v>
      </c>
      <c r="C66" s="60" t="s">
        <v>361</v>
      </c>
      <c r="D66" s="60" t="str">
        <f>INDEX('R0. Region mapping'!$C$9:$C$24,MATCH($C66,'R0. Region mapping'!$A$9:$A$24,0))</f>
        <v>ASI</v>
      </c>
      <c r="E66" s="79">
        <v>4.8133771600032098</v>
      </c>
      <c r="F66" s="79">
        <v>207.45094634336351</v>
      </c>
      <c r="G66" s="79">
        <v>255.01990441114617</v>
      </c>
      <c r="H66" s="79">
        <v>254.35877669352453</v>
      </c>
      <c r="I66" s="79">
        <v>298.18102523643131</v>
      </c>
      <c r="J66" s="79">
        <v>317.61147761939895</v>
      </c>
      <c r="K66" s="79">
        <v>265.03230097616398</v>
      </c>
      <c r="L66" s="79">
        <v>355.29267794094477</v>
      </c>
      <c r="M66" s="60"/>
      <c r="N66" s="60"/>
      <c r="O66" s="60"/>
      <c r="P66" s="60"/>
      <c r="Q66" s="58"/>
    </row>
    <row r="67" spans="1:17" x14ac:dyDescent="0.3">
      <c r="A67" s="39" t="s">
        <v>253</v>
      </c>
      <c r="B67" s="39" t="s">
        <v>947</v>
      </c>
      <c r="C67" s="60" t="s">
        <v>363</v>
      </c>
      <c r="D67" s="60" t="str">
        <f>INDEX('R0. Region mapping'!$C$9:$C$24,MATCH($C67,'R0. Region mapping'!$A$9:$A$24,0))</f>
        <v>NAM</v>
      </c>
      <c r="E67" s="79">
        <v>20.666454642204702</v>
      </c>
      <c r="F67" s="79">
        <v>2828.9336769712918</v>
      </c>
      <c r="G67" s="79">
        <v>3572.7076739343656</v>
      </c>
      <c r="H67" s="79">
        <v>3727.9890200724212</v>
      </c>
      <c r="I67" s="79">
        <v>4239.6213424486587</v>
      </c>
      <c r="J67" s="79">
        <v>4365.9771926821732</v>
      </c>
      <c r="K67" s="79">
        <v>4414.0673385473447</v>
      </c>
      <c r="L67" s="79">
        <v>3382.4954269913314</v>
      </c>
      <c r="M67" s="60"/>
      <c r="N67" s="60"/>
      <c r="O67" s="60"/>
      <c r="P67" s="60"/>
      <c r="Q67" s="58"/>
    </row>
    <row r="68" spans="1:17" x14ac:dyDescent="0.3">
      <c r="A68" s="39" t="s">
        <v>253</v>
      </c>
      <c r="B68" s="39" t="s">
        <v>947</v>
      </c>
      <c r="C68" s="60" t="s">
        <v>365</v>
      </c>
      <c r="D68" s="60" t="str">
        <f>INDEX('R0. Region mapping'!$C$9:$C$24,MATCH($C68,'R0. Region mapping'!$A$9:$A$24,0))</f>
        <v>EUR</v>
      </c>
      <c r="E68" s="79">
        <v>200.9495023990255</v>
      </c>
      <c r="F68" s="79">
        <v>1334.8269385865576</v>
      </c>
      <c r="G68" s="79">
        <v>1444.0622525580952</v>
      </c>
      <c r="H68" s="79">
        <v>1729.025052798369</v>
      </c>
      <c r="I68" s="79">
        <v>1872.3075070602656</v>
      </c>
      <c r="J68" s="79">
        <v>1978.4547264694586</v>
      </c>
      <c r="K68" s="79">
        <v>2074.6749807685933</v>
      </c>
      <c r="L68" s="79">
        <v>2203.0979622288096</v>
      </c>
      <c r="M68" s="60"/>
      <c r="N68" s="60"/>
      <c r="O68" s="60"/>
      <c r="P68" s="60"/>
      <c r="Q68" s="58"/>
    </row>
    <row r="69" spans="1:17" x14ac:dyDescent="0.3">
      <c r="A69" s="39" t="s">
        <v>254</v>
      </c>
      <c r="B69" s="39" t="s">
        <v>947</v>
      </c>
      <c r="C69" s="60" t="s">
        <v>258</v>
      </c>
      <c r="D69" s="60" t="str">
        <f>INDEX('R0. Region mapping'!$C$9:$C$24,MATCH($C69,'R0. Region mapping'!$A$9:$A$24,0))</f>
        <v>AFR</v>
      </c>
      <c r="E69" s="79">
        <v>87.972051371592798</v>
      </c>
      <c r="F69" s="79">
        <v>627.38374668450706</v>
      </c>
      <c r="G69" s="79">
        <v>987.98584786411504</v>
      </c>
      <c r="H69" s="79">
        <v>1112.203612081998</v>
      </c>
      <c r="I69" s="79">
        <v>1429.2100805173675</v>
      </c>
      <c r="J69" s="79">
        <v>1666.6823106400002</v>
      </c>
      <c r="K69" s="79">
        <v>1842.6781681450821</v>
      </c>
      <c r="L69" s="79">
        <v>2107.3877754810478</v>
      </c>
      <c r="M69" s="60"/>
      <c r="N69" s="60"/>
      <c r="O69" s="60"/>
      <c r="P69" s="60"/>
      <c r="Q69" s="58"/>
    </row>
    <row r="70" spans="1:17" x14ac:dyDescent="0.3">
      <c r="A70" s="39" t="s">
        <v>254</v>
      </c>
      <c r="B70" s="39" t="s">
        <v>947</v>
      </c>
      <c r="C70" s="60" t="s">
        <v>261</v>
      </c>
      <c r="D70" s="60" t="str">
        <f>INDEX('R0. Region mapping'!$C$9:$C$24,MATCH($C70,'R0. Region mapping'!$A$9:$A$24,0))</f>
        <v>AUS</v>
      </c>
      <c r="E70" s="79">
        <v>7.6147513876100898</v>
      </c>
      <c r="F70" s="79">
        <v>215.64455068945333</v>
      </c>
      <c r="G70" s="79">
        <v>275.47063704017756</v>
      </c>
      <c r="H70" s="79">
        <v>311.84710574282354</v>
      </c>
      <c r="I70" s="79">
        <v>359.52895244945762</v>
      </c>
      <c r="J70" s="79">
        <v>372.84405171943774</v>
      </c>
      <c r="K70" s="79">
        <v>400.98587440789521</v>
      </c>
      <c r="L70" s="79">
        <v>420.68570282869621</v>
      </c>
      <c r="M70" s="60"/>
      <c r="N70" s="60"/>
      <c r="O70" s="60"/>
      <c r="P70" s="60"/>
      <c r="Q70" s="58"/>
    </row>
    <row r="71" spans="1:17" x14ac:dyDescent="0.3">
      <c r="A71" s="39" t="s">
        <v>254</v>
      </c>
      <c r="B71" s="39" t="s">
        <v>947</v>
      </c>
      <c r="C71" s="60" t="s">
        <v>341</v>
      </c>
      <c r="D71" s="60" t="str">
        <f>INDEX('R0. Region mapping'!$C$9:$C$24,MATCH($C71,'R0. Region mapping'!$A$9:$A$24,0))</f>
        <v>NAM</v>
      </c>
      <c r="E71" s="79">
        <v>41.095636109669989</v>
      </c>
      <c r="F71" s="79">
        <v>305.20743642762181</v>
      </c>
      <c r="G71" s="79">
        <v>451.8791576340144</v>
      </c>
      <c r="H71" s="79">
        <v>462.67544247378407</v>
      </c>
      <c r="I71" s="79">
        <v>501.30884994417414</v>
      </c>
      <c r="J71" s="79">
        <v>521.0263808444156</v>
      </c>
      <c r="K71" s="79">
        <v>553.09388828608223</v>
      </c>
      <c r="L71" s="79">
        <v>554.58632099919521</v>
      </c>
      <c r="M71" s="60"/>
      <c r="N71" s="60"/>
      <c r="O71" s="60"/>
      <c r="P71" s="60"/>
      <c r="Q71" s="58"/>
    </row>
    <row r="72" spans="1:17" x14ac:dyDescent="0.3">
      <c r="A72" s="39" t="s">
        <v>254</v>
      </c>
      <c r="B72" s="39" t="s">
        <v>947</v>
      </c>
      <c r="C72" s="60" t="s">
        <v>343</v>
      </c>
      <c r="D72" s="60" t="str">
        <f>INDEX('R0. Region mapping'!$C$9:$C$24,MATCH($C72,'R0. Region mapping'!$A$9:$A$24,0))</f>
        <v>ASI</v>
      </c>
      <c r="E72" s="79">
        <v>457.06124834568601</v>
      </c>
      <c r="F72" s="79">
        <v>2527.408532751218</v>
      </c>
      <c r="G72" s="79">
        <v>3252.6904504429199</v>
      </c>
      <c r="H72" s="79">
        <v>3036.9768043688432</v>
      </c>
      <c r="I72" s="79">
        <v>3097.5677164648851</v>
      </c>
      <c r="J72" s="79">
        <v>3076.6305994664431</v>
      </c>
      <c r="K72" s="79">
        <v>3083.0555284423594</v>
      </c>
      <c r="L72" s="79">
        <v>3081.8616507641345</v>
      </c>
      <c r="M72" s="60"/>
      <c r="N72" s="60"/>
      <c r="O72" s="60"/>
      <c r="P72" s="60"/>
      <c r="Q72" s="58"/>
    </row>
    <row r="73" spans="1:17" x14ac:dyDescent="0.3">
      <c r="A73" s="39" t="s">
        <v>254</v>
      </c>
      <c r="B73" s="39" t="s">
        <v>947</v>
      </c>
      <c r="C73" s="60" t="s">
        <v>345</v>
      </c>
      <c r="D73" s="60" t="str">
        <f>INDEX('R0. Region mapping'!$C$9:$C$24,MATCH($C73,'R0. Region mapping'!$A$9:$A$24,0))</f>
        <v>LAM</v>
      </c>
      <c r="E73" s="79"/>
      <c r="F73" s="79">
        <v>714.847253526332</v>
      </c>
      <c r="G73" s="79">
        <v>1289.4973192377013</v>
      </c>
      <c r="H73" s="79">
        <v>1083.0546737743218</v>
      </c>
      <c r="I73" s="79">
        <v>1118.1049637705401</v>
      </c>
      <c r="J73" s="79">
        <v>1818.405912437961</v>
      </c>
      <c r="K73" s="79">
        <v>1046.4627187376532</v>
      </c>
      <c r="L73" s="79">
        <v>2007.4075347817306</v>
      </c>
      <c r="M73" s="60"/>
      <c r="N73" s="60"/>
      <c r="O73" s="60"/>
      <c r="P73" s="60"/>
      <c r="Q73" s="58"/>
    </row>
    <row r="74" spans="1:17" x14ac:dyDescent="0.3">
      <c r="A74" s="39" t="s">
        <v>254</v>
      </c>
      <c r="B74" s="39" t="s">
        <v>947</v>
      </c>
      <c r="C74" s="60" t="s">
        <v>347</v>
      </c>
      <c r="D74" s="60" t="str">
        <f>INDEX('R0. Region mapping'!$C$9:$C$24,MATCH($C74,'R0. Region mapping'!$A$9:$A$24,0))</f>
        <v>EUR</v>
      </c>
      <c r="E74" s="79"/>
      <c r="F74" s="79">
        <v>215.61809867104958</v>
      </c>
      <c r="G74" s="79">
        <v>320.91503544925968</v>
      </c>
      <c r="H74" s="79">
        <v>345.31421857522031</v>
      </c>
      <c r="I74" s="79">
        <v>379.36242342128565</v>
      </c>
      <c r="J74" s="79">
        <v>388.24190964959098</v>
      </c>
      <c r="K74" s="79">
        <v>410.91413264599129</v>
      </c>
      <c r="L74" s="79">
        <v>506.06643798100578</v>
      </c>
      <c r="M74" s="60"/>
      <c r="N74" s="60"/>
      <c r="O74" s="60"/>
      <c r="P74" s="60"/>
      <c r="Q74" s="58"/>
    </row>
    <row r="75" spans="1:17" x14ac:dyDescent="0.3">
      <c r="A75" s="39" t="s">
        <v>254</v>
      </c>
      <c r="B75" s="39" t="s">
        <v>947</v>
      </c>
      <c r="C75" s="60" t="s">
        <v>349</v>
      </c>
      <c r="D75" s="60" t="str">
        <f>INDEX('R0. Region mapping'!$C$9:$C$24,MATCH($C75,'R0. Region mapping'!$A$9:$A$24,0))</f>
        <v>ASI</v>
      </c>
      <c r="E75" s="79"/>
      <c r="F75" s="79">
        <v>419.92921665223901</v>
      </c>
      <c r="G75" s="79">
        <v>788.05325832060805</v>
      </c>
      <c r="H75" s="79">
        <v>817.59878763175402</v>
      </c>
      <c r="I75" s="79">
        <v>916.12293826752398</v>
      </c>
      <c r="J75" s="79">
        <v>1088.2523715952359</v>
      </c>
      <c r="K75" s="79">
        <v>1042.2066943244467</v>
      </c>
      <c r="L75" s="79">
        <v>1247.5755918761029</v>
      </c>
      <c r="M75" s="60"/>
      <c r="N75" s="60"/>
      <c r="O75" s="60"/>
      <c r="P75" s="60"/>
      <c r="Q75" s="58"/>
    </row>
    <row r="76" spans="1:17" x14ac:dyDescent="0.3">
      <c r="A76" s="39" t="s">
        <v>254</v>
      </c>
      <c r="B76" s="39" t="s">
        <v>947</v>
      </c>
      <c r="C76" s="60" t="s">
        <v>351</v>
      </c>
      <c r="D76" s="60" t="str">
        <f>INDEX('R0. Region mapping'!$C$9:$C$24,MATCH($C76,'R0. Region mapping'!$A$9:$A$24,0))</f>
        <v>ASI</v>
      </c>
      <c r="E76" s="79"/>
      <c r="F76" s="79">
        <v>445.76604681489601</v>
      </c>
      <c r="G76" s="79">
        <v>803.36507943643903</v>
      </c>
      <c r="H76" s="79">
        <v>827.60957114620896</v>
      </c>
      <c r="I76" s="79">
        <v>953.96667394668634</v>
      </c>
      <c r="J76" s="79">
        <v>1029.5678770441707</v>
      </c>
      <c r="K76" s="79">
        <v>1016.8750055389935</v>
      </c>
      <c r="L76" s="79">
        <v>1284.5368111200289</v>
      </c>
      <c r="M76" s="60"/>
      <c r="N76" s="60"/>
      <c r="O76" s="60"/>
      <c r="P76" s="60"/>
      <c r="Q76" s="58"/>
    </row>
    <row r="77" spans="1:17" x14ac:dyDescent="0.3">
      <c r="A77" s="39" t="s">
        <v>254</v>
      </c>
      <c r="B77" s="39" t="s">
        <v>947</v>
      </c>
      <c r="C77" s="60" t="s">
        <v>353</v>
      </c>
      <c r="D77" s="60" t="str">
        <f>INDEX('R0. Region mapping'!$C$9:$C$24,MATCH($C77,'R0. Region mapping'!$A$9:$A$24,0))</f>
        <v>ASI</v>
      </c>
      <c r="E77" s="79"/>
      <c r="F77" s="79">
        <v>140.43861300177099</v>
      </c>
      <c r="G77" s="79">
        <v>585.66097462542882</v>
      </c>
      <c r="H77" s="79">
        <v>677.70166401277902</v>
      </c>
      <c r="I77" s="79">
        <v>732.86677966494653</v>
      </c>
      <c r="J77" s="79">
        <v>761.53898505269285</v>
      </c>
      <c r="K77" s="79">
        <v>740.45586869796955</v>
      </c>
      <c r="L77" s="79">
        <v>678.71253877324796</v>
      </c>
      <c r="M77" s="60"/>
      <c r="N77" s="60"/>
      <c r="O77" s="60"/>
      <c r="P77" s="60"/>
      <c r="Q77" s="58"/>
    </row>
    <row r="78" spans="1:17" x14ac:dyDescent="0.3">
      <c r="A78" s="39" t="s">
        <v>254</v>
      </c>
      <c r="B78" s="39" t="s">
        <v>947</v>
      </c>
      <c r="C78" s="60" t="s">
        <v>355</v>
      </c>
      <c r="D78" s="60" t="str">
        <f>INDEX('R0. Region mapping'!$C$9:$C$24,MATCH($C78,'R0. Region mapping'!$A$9:$A$24,0))</f>
        <v>AFR</v>
      </c>
      <c r="E78" s="79"/>
      <c r="F78" s="79">
        <v>859.455612998432</v>
      </c>
      <c r="G78" s="79">
        <v>1286.3916752353721</v>
      </c>
      <c r="H78" s="79">
        <v>1448.983697491457</v>
      </c>
      <c r="I78" s="79">
        <v>1514.10975196971</v>
      </c>
      <c r="J78" s="79">
        <v>1305.5302032257355</v>
      </c>
      <c r="K78" s="79">
        <v>1468.9660984953798</v>
      </c>
      <c r="L78" s="79">
        <v>1924.328937778417</v>
      </c>
      <c r="M78" s="60"/>
      <c r="N78" s="60"/>
      <c r="O78" s="60"/>
      <c r="P78" s="60"/>
      <c r="Q78" s="58"/>
    </row>
    <row r="79" spans="1:17" x14ac:dyDescent="0.3">
      <c r="A79" s="39" t="s">
        <v>254</v>
      </c>
      <c r="B79" s="39" t="s">
        <v>947</v>
      </c>
      <c r="C79" s="60" t="s">
        <v>357</v>
      </c>
      <c r="D79" s="60" t="str">
        <f>INDEX('R0. Region mapping'!$C$9:$C$24,MATCH($C79,'R0. Region mapping'!$A$9:$A$24,0))</f>
        <v>LAM</v>
      </c>
      <c r="E79" s="79"/>
      <c r="F79" s="79">
        <v>321.01919634071101</v>
      </c>
      <c r="G79" s="79">
        <v>635.36523064565699</v>
      </c>
      <c r="H79" s="79">
        <v>521.93565278037443</v>
      </c>
      <c r="I79" s="79">
        <v>528.14036872173904</v>
      </c>
      <c r="J79" s="79">
        <v>493.04972881117169</v>
      </c>
      <c r="K79" s="79">
        <v>483.24491176624042</v>
      </c>
      <c r="L79" s="79">
        <v>1040.5167771497427</v>
      </c>
      <c r="M79" s="60"/>
      <c r="N79" s="60"/>
      <c r="O79" s="60"/>
      <c r="P79" s="60"/>
      <c r="Q79" s="58"/>
    </row>
    <row r="80" spans="1:17" x14ac:dyDescent="0.3">
      <c r="A80" s="39" t="s">
        <v>254</v>
      </c>
      <c r="B80" s="39" t="s">
        <v>947</v>
      </c>
      <c r="C80" s="60" t="s">
        <v>359</v>
      </c>
      <c r="D80" s="60" t="str">
        <f>INDEX('R0. Region mapping'!$C$9:$C$24,MATCH($C80,'R0. Region mapping'!$A$9:$A$24,0))</f>
        <v>ASI</v>
      </c>
      <c r="E80" s="79">
        <v>224.13783708128068</v>
      </c>
      <c r="F80" s="79">
        <v>1767.1747191762452</v>
      </c>
      <c r="G80" s="79">
        <v>2537.6032079251145</v>
      </c>
      <c r="H80" s="79">
        <v>3049.333670093501</v>
      </c>
      <c r="I80" s="79">
        <v>3389.0361256503302</v>
      </c>
      <c r="J80" s="79">
        <v>3762.6728278782784</v>
      </c>
      <c r="K80" s="79">
        <v>4549.9116607235428</v>
      </c>
      <c r="L80" s="79">
        <v>4742.2273821483395</v>
      </c>
      <c r="M80" s="60"/>
      <c r="N80" s="60"/>
      <c r="O80" s="60"/>
      <c r="P80" s="60"/>
      <c r="Q80" s="58"/>
    </row>
    <row r="81" spans="1:17" x14ac:dyDescent="0.3">
      <c r="A81" s="39" t="s">
        <v>254</v>
      </c>
      <c r="B81" s="39" t="s">
        <v>947</v>
      </c>
      <c r="C81" s="60" t="s">
        <v>361</v>
      </c>
      <c r="D81" s="60" t="str">
        <f>INDEX('R0. Region mapping'!$C$9:$C$24,MATCH($C81,'R0. Region mapping'!$A$9:$A$24,0))</f>
        <v>ASI</v>
      </c>
      <c r="E81" s="79">
        <v>1.24807185292406</v>
      </c>
      <c r="F81" s="79">
        <v>260.30705742901387</v>
      </c>
      <c r="G81" s="79">
        <v>336.89208925336771</v>
      </c>
      <c r="H81" s="79">
        <v>335.88866689753166</v>
      </c>
      <c r="I81" s="79">
        <v>415.53101057554682</v>
      </c>
      <c r="J81" s="79">
        <v>414.77247869694179</v>
      </c>
      <c r="K81" s="79">
        <v>328.07912402969089</v>
      </c>
      <c r="L81" s="79">
        <v>417.00638792081435</v>
      </c>
      <c r="M81" s="60"/>
      <c r="N81" s="60"/>
      <c r="O81" s="60"/>
      <c r="P81" s="60"/>
      <c r="Q81" s="58"/>
    </row>
    <row r="82" spans="1:17" x14ac:dyDescent="0.3">
      <c r="A82" s="39" t="s">
        <v>254</v>
      </c>
      <c r="B82" s="39" t="s">
        <v>947</v>
      </c>
      <c r="C82" s="60" t="s">
        <v>363</v>
      </c>
      <c r="D82" s="60" t="str">
        <f>INDEX('R0. Region mapping'!$C$9:$C$24,MATCH($C82,'R0. Region mapping'!$A$9:$A$24,0))</f>
        <v>NAM</v>
      </c>
      <c r="E82" s="79">
        <v>43.900145074847501</v>
      </c>
      <c r="F82" s="79">
        <v>2868.01561043831</v>
      </c>
      <c r="G82" s="79">
        <v>4546.5467514248685</v>
      </c>
      <c r="H82" s="79">
        <v>5093.6236596686422</v>
      </c>
      <c r="I82" s="79">
        <v>5298.9418313417218</v>
      </c>
      <c r="J82" s="79">
        <v>5446.5162708448606</v>
      </c>
      <c r="K82" s="79">
        <v>5402.6387315575157</v>
      </c>
      <c r="L82" s="79">
        <v>3847.3540694952276</v>
      </c>
      <c r="M82" s="60"/>
      <c r="N82" s="60"/>
      <c r="O82" s="60"/>
      <c r="P82" s="60"/>
      <c r="Q82" s="58"/>
    </row>
    <row r="83" spans="1:17" x14ac:dyDescent="0.3">
      <c r="A83" s="39" t="s">
        <v>254</v>
      </c>
      <c r="B83" s="39" t="s">
        <v>947</v>
      </c>
      <c r="C83" s="60" t="s">
        <v>365</v>
      </c>
      <c r="D83" s="60" t="str">
        <f>INDEX('R0. Region mapping'!$C$9:$C$24,MATCH($C83,'R0. Region mapping'!$A$9:$A$24,0))</f>
        <v>EUR</v>
      </c>
      <c r="E83" s="79">
        <v>389.35535946351291</v>
      </c>
      <c r="F83" s="79">
        <v>1589.1912126277255</v>
      </c>
      <c r="G83" s="79">
        <v>1815.2723737198371</v>
      </c>
      <c r="H83" s="79">
        <v>2167.1488239404657</v>
      </c>
      <c r="I83" s="79">
        <v>2324.9109389198256</v>
      </c>
      <c r="J83" s="79">
        <v>2466.8412358683227</v>
      </c>
      <c r="K83" s="79">
        <v>2582.1695220448164</v>
      </c>
      <c r="L83" s="79">
        <v>2747.1381021977554</v>
      </c>
      <c r="M83" s="60"/>
      <c r="N83" s="60"/>
      <c r="O83" s="60"/>
      <c r="P83" s="60"/>
      <c r="Q83" s="58"/>
    </row>
    <row r="84" spans="1:17" x14ac:dyDescent="0.3">
      <c r="A84" s="39" t="s">
        <v>924</v>
      </c>
      <c r="B84" s="39" t="s">
        <v>947</v>
      </c>
      <c r="C84" s="60" t="s">
        <v>258</v>
      </c>
      <c r="D84" s="60" t="str">
        <f>INDEX('R0. Region mapping'!$C$9:$C$24,MATCH($C84,'R0. Region mapping'!$A$9:$A$24,0))</f>
        <v>AFR</v>
      </c>
      <c r="E84" s="79">
        <v>34.181025930922701</v>
      </c>
      <c r="F84" s="79">
        <v>631.67227270199101</v>
      </c>
      <c r="G84" s="79">
        <v>986.71035505843702</v>
      </c>
      <c r="H84" s="79">
        <v>1112.5829689730849</v>
      </c>
      <c r="I84" s="79">
        <v>1345.5204124629431</v>
      </c>
      <c r="J84" s="79">
        <v>1576.4858194823521</v>
      </c>
      <c r="K84" s="79">
        <v>1831.5325373161622</v>
      </c>
      <c r="L84" s="79">
        <v>2095.1608739464441</v>
      </c>
      <c r="M84" s="60"/>
      <c r="N84" s="60"/>
      <c r="O84" s="60"/>
      <c r="P84" s="60"/>
      <c r="Q84" s="58"/>
    </row>
    <row r="85" spans="1:17" x14ac:dyDescent="0.3">
      <c r="A85" s="39" t="s">
        <v>924</v>
      </c>
      <c r="B85" s="39" t="s">
        <v>947</v>
      </c>
      <c r="C85" s="60" t="s">
        <v>261</v>
      </c>
      <c r="D85" s="60" t="str">
        <f>INDEX('R0. Region mapping'!$C$9:$C$24,MATCH($C85,'R0. Region mapping'!$A$9:$A$24,0))</f>
        <v>AUS</v>
      </c>
      <c r="E85" s="79">
        <v>3.1145237743990002</v>
      </c>
      <c r="F85" s="79">
        <v>205.46037280035159</v>
      </c>
      <c r="G85" s="79">
        <v>234.84726698384998</v>
      </c>
      <c r="H85" s="79">
        <v>266.64712070156497</v>
      </c>
      <c r="I85" s="79">
        <v>306.86643666598059</v>
      </c>
      <c r="J85" s="79">
        <v>322.26461600934749</v>
      </c>
      <c r="K85" s="79">
        <v>345.37828200062489</v>
      </c>
      <c r="L85" s="79">
        <v>367.5680433715545</v>
      </c>
      <c r="M85" s="60"/>
      <c r="N85" s="60"/>
      <c r="O85" s="60"/>
      <c r="P85" s="60"/>
      <c r="Q85" s="58"/>
    </row>
    <row r="86" spans="1:17" x14ac:dyDescent="0.3">
      <c r="A86" s="39" t="s">
        <v>924</v>
      </c>
      <c r="B86" s="39" t="s">
        <v>947</v>
      </c>
      <c r="C86" s="60" t="s">
        <v>341</v>
      </c>
      <c r="D86" s="60" t="str">
        <f>INDEX('R0. Region mapping'!$C$9:$C$24,MATCH($C86,'R0. Region mapping'!$A$9:$A$24,0))</f>
        <v>NAM</v>
      </c>
      <c r="E86" s="79">
        <v>26.149205674436701</v>
      </c>
      <c r="F86" s="79">
        <v>313.65696885395522</v>
      </c>
      <c r="G86" s="79">
        <v>386.896393877381</v>
      </c>
      <c r="H86" s="79">
        <v>397.88576462672103</v>
      </c>
      <c r="I86" s="79">
        <v>425.20350266049911</v>
      </c>
      <c r="J86" s="79">
        <v>449.26538088306393</v>
      </c>
      <c r="K86" s="79">
        <v>474.80768930864986</v>
      </c>
      <c r="L86" s="79">
        <v>510.67587730096358</v>
      </c>
      <c r="M86" s="60"/>
      <c r="N86" s="60"/>
      <c r="O86" s="60"/>
      <c r="P86" s="60"/>
      <c r="Q86" s="58"/>
    </row>
    <row r="87" spans="1:17" x14ac:dyDescent="0.3">
      <c r="A87" s="39" t="s">
        <v>924</v>
      </c>
      <c r="B87" s="39" t="s">
        <v>947</v>
      </c>
      <c r="C87" s="60" t="s">
        <v>343</v>
      </c>
      <c r="D87" s="60" t="str">
        <f>INDEX('R0. Region mapping'!$C$9:$C$24,MATCH($C87,'R0. Region mapping'!$A$9:$A$24,0))</f>
        <v>ASI</v>
      </c>
      <c r="E87" s="79">
        <v>314.36373071196999</v>
      </c>
      <c r="F87" s="79">
        <v>2472.2177372519241</v>
      </c>
      <c r="G87" s="79">
        <v>3429.2687970293459</v>
      </c>
      <c r="H87" s="79">
        <v>3144.622405274491</v>
      </c>
      <c r="I87" s="79">
        <v>3229.2814951238088</v>
      </c>
      <c r="J87" s="79">
        <v>3208.4266931993302</v>
      </c>
      <c r="K87" s="79">
        <v>3255.681512176689</v>
      </c>
      <c r="L87" s="79">
        <v>3296.6450756469821</v>
      </c>
      <c r="M87" s="60"/>
      <c r="N87" s="60"/>
      <c r="O87" s="60"/>
      <c r="P87" s="60"/>
      <c r="Q87" s="58"/>
    </row>
    <row r="88" spans="1:17" x14ac:dyDescent="0.3">
      <c r="A88" s="39" t="s">
        <v>924</v>
      </c>
      <c r="B88" s="39" t="s">
        <v>947</v>
      </c>
      <c r="C88" s="60" t="s">
        <v>345</v>
      </c>
      <c r="D88" s="60" t="str">
        <f>INDEX('R0. Region mapping'!$C$9:$C$24,MATCH($C88,'R0. Region mapping'!$A$9:$A$24,0))</f>
        <v>LAM</v>
      </c>
      <c r="E88" s="79"/>
      <c r="F88" s="79">
        <v>972.38842132674404</v>
      </c>
      <c r="G88" s="79">
        <v>1314.3386086133769</v>
      </c>
      <c r="H88" s="79">
        <v>1379.4061237286041</v>
      </c>
      <c r="I88" s="79">
        <v>1534.2912512276071</v>
      </c>
      <c r="J88" s="79">
        <v>1671.0466033559478</v>
      </c>
      <c r="K88" s="79">
        <v>1819.846817004149</v>
      </c>
      <c r="L88" s="79">
        <v>1970.4725596877252</v>
      </c>
      <c r="M88" s="60"/>
      <c r="N88" s="60"/>
      <c r="O88" s="60"/>
      <c r="P88" s="60"/>
      <c r="Q88" s="58"/>
    </row>
    <row r="89" spans="1:17" x14ac:dyDescent="0.3">
      <c r="A89" s="39" t="s">
        <v>924</v>
      </c>
      <c r="B89" s="39" t="s">
        <v>947</v>
      </c>
      <c r="C89" s="60" t="s">
        <v>347</v>
      </c>
      <c r="D89" s="60" t="str">
        <f>INDEX('R0. Region mapping'!$C$9:$C$24,MATCH($C89,'R0. Region mapping'!$A$9:$A$24,0))</f>
        <v>EUR</v>
      </c>
      <c r="E89" s="79"/>
      <c r="F89" s="79">
        <v>272.20849127732851</v>
      </c>
      <c r="G89" s="79">
        <v>331.67391430179458</v>
      </c>
      <c r="H89" s="79">
        <v>349.61198328157712</v>
      </c>
      <c r="I89" s="79">
        <v>377.19098254461829</v>
      </c>
      <c r="J89" s="79">
        <v>404.13223078836188</v>
      </c>
      <c r="K89" s="79">
        <v>429.88878920191229</v>
      </c>
      <c r="L89" s="79">
        <v>462.5648329801798</v>
      </c>
      <c r="M89" s="60"/>
      <c r="N89" s="60"/>
      <c r="O89" s="60"/>
      <c r="P89" s="60"/>
      <c r="Q89" s="58"/>
    </row>
    <row r="90" spans="1:17" x14ac:dyDescent="0.3">
      <c r="A90" s="39" t="s">
        <v>924</v>
      </c>
      <c r="B90" s="39" t="s">
        <v>947</v>
      </c>
      <c r="C90" s="60" t="s">
        <v>349</v>
      </c>
      <c r="D90" s="60" t="str">
        <f>INDEX('R0. Region mapping'!$C$9:$C$24,MATCH($C90,'R0. Region mapping'!$A$9:$A$24,0))</f>
        <v>ASI</v>
      </c>
      <c r="E90" s="79"/>
      <c r="F90" s="79">
        <v>678.21385884217204</v>
      </c>
      <c r="G90" s="79">
        <v>819.12134157847709</v>
      </c>
      <c r="H90" s="79">
        <v>855.85022522745794</v>
      </c>
      <c r="I90" s="79">
        <v>934.964038739437</v>
      </c>
      <c r="J90" s="79">
        <v>992.84162221928102</v>
      </c>
      <c r="K90" s="79">
        <v>1056.0027202210899</v>
      </c>
      <c r="L90" s="79">
        <v>1119.1452414648629</v>
      </c>
      <c r="M90" s="60"/>
      <c r="N90" s="60"/>
      <c r="O90" s="60"/>
      <c r="P90" s="60"/>
      <c r="Q90" s="58"/>
    </row>
    <row r="91" spans="1:17" x14ac:dyDescent="0.3">
      <c r="A91" s="39" t="s">
        <v>924</v>
      </c>
      <c r="B91" s="39" t="s">
        <v>947</v>
      </c>
      <c r="C91" s="60" t="s">
        <v>351</v>
      </c>
      <c r="D91" s="60" t="str">
        <f>INDEX('R0. Region mapping'!$C$9:$C$24,MATCH($C91,'R0. Region mapping'!$A$9:$A$24,0))</f>
        <v>ASI</v>
      </c>
      <c r="E91" s="79"/>
      <c r="F91" s="79">
        <v>522.10917724822605</v>
      </c>
      <c r="G91" s="79">
        <v>812.92311298140601</v>
      </c>
      <c r="H91" s="79">
        <v>885.61265305361599</v>
      </c>
      <c r="I91" s="79">
        <v>1005.1392614938161</v>
      </c>
      <c r="J91" s="79">
        <v>1120.0525420074159</v>
      </c>
      <c r="K91" s="79">
        <v>1235.866281975286</v>
      </c>
      <c r="L91" s="79">
        <v>1350.4578619046031</v>
      </c>
      <c r="M91" s="60"/>
      <c r="N91" s="60"/>
      <c r="O91" s="60"/>
      <c r="P91" s="60"/>
      <c r="Q91" s="58"/>
    </row>
    <row r="92" spans="1:17" x14ac:dyDescent="0.3">
      <c r="A92" s="39" t="s">
        <v>924</v>
      </c>
      <c r="B92" s="39" t="s">
        <v>947</v>
      </c>
      <c r="C92" s="60" t="s">
        <v>353</v>
      </c>
      <c r="D92" s="60" t="str">
        <f>INDEX('R0. Region mapping'!$C$9:$C$24,MATCH($C92,'R0. Region mapping'!$A$9:$A$24,0))</f>
        <v>ASI</v>
      </c>
      <c r="E92" s="79"/>
      <c r="F92" s="79">
        <v>307.88440113815602</v>
      </c>
      <c r="G92" s="79">
        <v>568.68718822187498</v>
      </c>
      <c r="H92" s="79">
        <v>593.45144300945026</v>
      </c>
      <c r="I92" s="79">
        <v>628.9446471937456</v>
      </c>
      <c r="J92" s="79">
        <v>662.00355340620001</v>
      </c>
      <c r="K92" s="79">
        <v>700.2596104192545</v>
      </c>
      <c r="L92" s="79">
        <v>740.12362823823742</v>
      </c>
      <c r="M92" s="60"/>
      <c r="N92" s="60"/>
      <c r="O92" s="60"/>
      <c r="P92" s="60"/>
      <c r="Q92" s="58"/>
    </row>
    <row r="93" spans="1:17" x14ac:dyDescent="0.3">
      <c r="A93" s="39" t="s">
        <v>924</v>
      </c>
      <c r="B93" s="39" t="s">
        <v>947</v>
      </c>
      <c r="C93" s="60" t="s">
        <v>355</v>
      </c>
      <c r="D93" s="60" t="str">
        <f>INDEX('R0. Region mapping'!$C$9:$C$24,MATCH($C93,'R0. Region mapping'!$A$9:$A$24,0))</f>
        <v>AFR</v>
      </c>
      <c r="E93" s="79"/>
      <c r="F93" s="79">
        <v>1017.925880830114</v>
      </c>
      <c r="G93" s="79">
        <v>1273.2965419299919</v>
      </c>
      <c r="H93" s="79">
        <v>1403.8288921142339</v>
      </c>
      <c r="I93" s="79">
        <v>1555.131134210618</v>
      </c>
      <c r="J93" s="79">
        <v>1666.6320871427638</v>
      </c>
      <c r="K93" s="79">
        <v>1794.7074066837222</v>
      </c>
      <c r="L93" s="79">
        <v>1921.071164573752</v>
      </c>
      <c r="M93" s="60"/>
      <c r="N93" s="60"/>
      <c r="O93" s="60"/>
      <c r="P93" s="60"/>
      <c r="Q93" s="58"/>
    </row>
    <row r="94" spans="1:17" x14ac:dyDescent="0.3">
      <c r="A94" s="39" t="s">
        <v>924</v>
      </c>
      <c r="B94" s="39" t="s">
        <v>947</v>
      </c>
      <c r="C94" s="60" t="s">
        <v>357</v>
      </c>
      <c r="D94" s="60" t="str">
        <f>INDEX('R0. Region mapping'!$C$9:$C$24,MATCH($C94,'R0. Region mapping'!$A$9:$A$24,0))</f>
        <v>LAM</v>
      </c>
      <c r="E94" s="79"/>
      <c r="F94" s="79">
        <v>333.503047137473</v>
      </c>
      <c r="G94" s="79">
        <v>649.43754415082401</v>
      </c>
      <c r="H94" s="79">
        <v>684.15227225579906</v>
      </c>
      <c r="I94" s="79">
        <v>755.60880992720104</v>
      </c>
      <c r="J94" s="79">
        <v>827.73523726937299</v>
      </c>
      <c r="K94" s="79">
        <v>903.17199651415706</v>
      </c>
      <c r="L94" s="79">
        <v>1004.87450606431</v>
      </c>
      <c r="M94" s="60"/>
      <c r="N94" s="60"/>
      <c r="O94" s="60"/>
      <c r="P94" s="60"/>
      <c r="Q94" s="58"/>
    </row>
    <row r="95" spans="1:17" x14ac:dyDescent="0.3">
      <c r="A95" s="39" t="s">
        <v>924</v>
      </c>
      <c r="B95" s="39" t="s">
        <v>947</v>
      </c>
      <c r="C95" s="60" t="s">
        <v>359</v>
      </c>
      <c r="D95" s="60" t="str">
        <f>INDEX('R0. Region mapping'!$C$9:$C$24,MATCH($C95,'R0. Region mapping'!$A$9:$A$24,0))</f>
        <v>ASI</v>
      </c>
      <c r="E95" s="79">
        <v>401.73267426989122</v>
      </c>
      <c r="F95" s="79">
        <v>1764.403705091295</v>
      </c>
      <c r="G95" s="79">
        <v>2509.1455273733941</v>
      </c>
      <c r="H95" s="79">
        <v>3021.8146277431129</v>
      </c>
      <c r="I95" s="79">
        <v>3356.0474726663201</v>
      </c>
      <c r="J95" s="79">
        <v>3763.4534701349639</v>
      </c>
      <c r="K95" s="79">
        <v>4164.2157100710865</v>
      </c>
      <c r="L95" s="79">
        <v>4584.2503511017603</v>
      </c>
      <c r="M95" s="60"/>
      <c r="N95" s="60"/>
      <c r="O95" s="60"/>
      <c r="P95" s="60"/>
      <c r="Q95" s="58"/>
    </row>
    <row r="96" spans="1:17" x14ac:dyDescent="0.3">
      <c r="A96" s="39" t="s">
        <v>924</v>
      </c>
      <c r="B96" s="39" t="s">
        <v>947</v>
      </c>
      <c r="C96" s="60" t="s">
        <v>361</v>
      </c>
      <c r="D96" s="60" t="str">
        <f>INDEX('R0. Region mapping'!$C$9:$C$24,MATCH($C96,'R0. Region mapping'!$A$9:$A$24,0))</f>
        <v>ASI</v>
      </c>
      <c r="E96" s="79">
        <v>55.762971282799228</v>
      </c>
      <c r="F96" s="79">
        <v>263.82184617777364</v>
      </c>
      <c r="G96" s="79">
        <v>336.01801929456781</v>
      </c>
      <c r="H96" s="79">
        <v>339.73085054085539</v>
      </c>
      <c r="I96" s="79">
        <v>356.97413083657511</v>
      </c>
      <c r="J96" s="79">
        <v>380.34714806003643</v>
      </c>
      <c r="K96" s="79">
        <v>404.67409813927321</v>
      </c>
      <c r="L96" s="79">
        <v>428.10234872289249</v>
      </c>
      <c r="M96" s="60"/>
      <c r="N96" s="60"/>
      <c r="O96" s="60"/>
      <c r="P96" s="60"/>
      <c r="Q96" s="58"/>
    </row>
    <row r="97" spans="1:17" x14ac:dyDescent="0.3">
      <c r="A97" s="39" t="s">
        <v>924</v>
      </c>
      <c r="B97" s="39" t="s">
        <v>947</v>
      </c>
      <c r="C97" s="60" t="s">
        <v>363</v>
      </c>
      <c r="D97" s="60" t="str">
        <f>INDEX('R0. Region mapping'!$C$9:$C$24,MATCH($C97,'R0. Region mapping'!$A$9:$A$24,0))</f>
        <v>NAM</v>
      </c>
      <c r="E97" s="79">
        <v>197.96093284981299</v>
      </c>
      <c r="F97" s="79">
        <v>3696.5818445969599</v>
      </c>
      <c r="G97" s="79">
        <v>4300.6296049848615</v>
      </c>
      <c r="H97" s="79">
        <v>4383.9590315472651</v>
      </c>
      <c r="I97" s="79">
        <v>4549.8501908691705</v>
      </c>
      <c r="J97" s="79">
        <v>4679.7816466430831</v>
      </c>
      <c r="K97" s="79">
        <v>4816.952079773695</v>
      </c>
      <c r="L97" s="79">
        <v>4947.6147034920996</v>
      </c>
      <c r="M97" s="60"/>
      <c r="N97" s="60"/>
      <c r="O97" s="60"/>
      <c r="P97" s="60"/>
      <c r="Q97" s="58"/>
    </row>
    <row r="98" spans="1:17" x14ac:dyDescent="0.3">
      <c r="A98" s="39" t="s">
        <v>924</v>
      </c>
      <c r="B98" s="39" t="s">
        <v>947</v>
      </c>
      <c r="C98" s="60" t="s">
        <v>365</v>
      </c>
      <c r="D98" s="60" t="str">
        <f>INDEX('R0. Region mapping'!$C$9:$C$24,MATCH($C98,'R0. Region mapping'!$A$9:$A$24,0))</f>
        <v>EUR</v>
      </c>
      <c r="E98" s="79">
        <v>398.59550811905092</v>
      </c>
      <c r="F98" s="79">
        <v>1539.445605391312</v>
      </c>
      <c r="G98" s="79">
        <v>1758.8738033057398</v>
      </c>
      <c r="H98" s="79">
        <v>1842.2007337047235</v>
      </c>
      <c r="I98" s="79">
        <v>1980.091700609481</v>
      </c>
      <c r="J98" s="79">
        <v>2099.5568941631486</v>
      </c>
      <c r="K98" s="79">
        <v>2226.959441584645</v>
      </c>
      <c r="L98" s="79">
        <v>2359.7686411469076</v>
      </c>
      <c r="M98" s="60"/>
      <c r="N98" s="60"/>
      <c r="O98" s="60"/>
      <c r="P98" s="60"/>
      <c r="Q98" s="58"/>
    </row>
    <row r="99" spans="1:17" x14ac:dyDescent="0.3">
      <c r="A99" s="39" t="s">
        <v>925</v>
      </c>
      <c r="B99" s="39" t="s">
        <v>947</v>
      </c>
      <c r="C99" s="60" t="s">
        <v>258</v>
      </c>
      <c r="D99" s="60" t="str">
        <f>INDEX('R0. Region mapping'!$C$9:$C$24,MATCH($C99,'R0. Region mapping'!$A$9:$A$24,0))</f>
        <v>AFR</v>
      </c>
      <c r="E99" s="60">
        <v>34.029577343849901</v>
      </c>
      <c r="F99" s="60">
        <v>631.67227270199101</v>
      </c>
      <c r="G99" s="60">
        <v>986.71035505843702</v>
      </c>
      <c r="H99" s="60">
        <v>1112.5829689730849</v>
      </c>
      <c r="I99" s="60">
        <v>1345.5204124629431</v>
      </c>
      <c r="J99" s="60">
        <v>1576.4858194823521</v>
      </c>
      <c r="K99" s="60">
        <v>1831.5325373161622</v>
      </c>
      <c r="L99" s="60">
        <v>2095.1608739464441</v>
      </c>
      <c r="M99" s="60"/>
      <c r="N99" s="60"/>
      <c r="O99" s="60"/>
      <c r="P99" s="60"/>
      <c r="Q99" s="58"/>
    </row>
    <row r="100" spans="1:17" x14ac:dyDescent="0.3">
      <c r="A100" s="39" t="s">
        <v>925</v>
      </c>
      <c r="B100" s="39" t="s">
        <v>947</v>
      </c>
      <c r="C100" s="60" t="s">
        <v>261</v>
      </c>
      <c r="D100" s="60" t="str">
        <f>INDEX('R0. Region mapping'!$C$9:$C$24,MATCH($C100,'R0. Region mapping'!$A$9:$A$24,0))</f>
        <v>AUS</v>
      </c>
      <c r="E100" s="60">
        <v>3.1145237743988901</v>
      </c>
      <c r="F100" s="60">
        <v>208.43875461399801</v>
      </c>
      <c r="G100" s="60">
        <v>234.84726698384998</v>
      </c>
      <c r="H100" s="60">
        <v>266.64712070156497</v>
      </c>
      <c r="I100" s="60">
        <v>307.00608937735313</v>
      </c>
      <c r="J100" s="60">
        <v>322.32873764650122</v>
      </c>
      <c r="K100" s="60">
        <v>345.34232982991443</v>
      </c>
      <c r="L100" s="60">
        <v>367.5882012876055</v>
      </c>
      <c r="M100" s="60"/>
      <c r="N100" s="60"/>
      <c r="O100" s="60"/>
      <c r="P100" s="60"/>
      <c r="Q100" s="58"/>
    </row>
    <row r="101" spans="1:17" x14ac:dyDescent="0.3">
      <c r="A101" s="39" t="s">
        <v>925</v>
      </c>
      <c r="B101" s="39" t="s">
        <v>947</v>
      </c>
      <c r="C101" s="60" t="s">
        <v>341</v>
      </c>
      <c r="D101" s="60" t="str">
        <f>INDEX('R0. Region mapping'!$C$9:$C$24,MATCH($C101,'R0. Region mapping'!$A$9:$A$24,0))</f>
        <v>NAM</v>
      </c>
      <c r="E101" s="60">
        <v>26.149205674436701</v>
      </c>
      <c r="F101" s="60">
        <v>313.65696885395522</v>
      </c>
      <c r="G101" s="60">
        <v>386.896393877381</v>
      </c>
      <c r="H101" s="60">
        <v>397.88576462672103</v>
      </c>
      <c r="I101" s="60">
        <v>425.20350266049911</v>
      </c>
      <c r="J101" s="60">
        <v>449.26538088306393</v>
      </c>
      <c r="K101" s="60">
        <v>474.80768930864986</v>
      </c>
      <c r="L101" s="60">
        <v>502.38390968122758</v>
      </c>
      <c r="M101" s="60"/>
      <c r="N101" s="60"/>
      <c r="O101" s="60"/>
      <c r="P101" s="60"/>
      <c r="Q101" s="58"/>
    </row>
    <row r="102" spans="1:17" x14ac:dyDescent="0.3">
      <c r="A102" s="39" t="s">
        <v>925</v>
      </c>
      <c r="B102" s="39" t="s">
        <v>947</v>
      </c>
      <c r="C102" s="60" t="s">
        <v>343</v>
      </c>
      <c r="D102" s="60" t="str">
        <f>INDEX('R0. Region mapping'!$C$9:$C$24,MATCH($C102,'R0. Region mapping'!$A$9:$A$24,0))</f>
        <v>ASI</v>
      </c>
      <c r="E102" s="60">
        <v>17.821948540412901</v>
      </c>
      <c r="F102" s="60">
        <v>2508.0259762828941</v>
      </c>
      <c r="G102" s="60">
        <v>3433.4889982928062</v>
      </c>
      <c r="H102" s="60">
        <v>3173.8955965342807</v>
      </c>
      <c r="I102" s="60">
        <v>3260.5728527752599</v>
      </c>
      <c r="J102" s="60">
        <v>3243.985075820884</v>
      </c>
      <c r="K102" s="60">
        <v>3248.9182101124438</v>
      </c>
      <c r="L102" s="60">
        <v>3339.6192642060987</v>
      </c>
      <c r="M102" s="60"/>
      <c r="N102" s="60"/>
      <c r="O102" s="60"/>
      <c r="P102" s="60"/>
      <c r="Q102" s="58"/>
    </row>
    <row r="103" spans="1:17" x14ac:dyDescent="0.3">
      <c r="A103" s="39" t="s">
        <v>925</v>
      </c>
      <c r="B103" s="39" t="s">
        <v>947</v>
      </c>
      <c r="C103" s="60" t="s">
        <v>345</v>
      </c>
      <c r="D103" s="60" t="str">
        <f>INDEX('R0. Region mapping'!$C$9:$C$24,MATCH($C103,'R0. Region mapping'!$A$9:$A$24,0))</f>
        <v>LAM</v>
      </c>
      <c r="E103" s="60"/>
      <c r="F103" s="60">
        <v>972.38842132674404</v>
      </c>
      <c r="G103" s="60">
        <v>1314.3386086133769</v>
      </c>
      <c r="H103" s="60">
        <v>1379.4061237286041</v>
      </c>
      <c r="I103" s="60">
        <v>1534.2912512276071</v>
      </c>
      <c r="J103" s="60">
        <v>1671.0466033559478</v>
      </c>
      <c r="K103" s="60">
        <v>1819.846817004149</v>
      </c>
      <c r="L103" s="60">
        <v>1970.4725596877252</v>
      </c>
      <c r="M103" s="60"/>
      <c r="N103" s="60"/>
      <c r="O103" s="60"/>
      <c r="P103" s="60"/>
      <c r="Q103" s="58"/>
    </row>
    <row r="104" spans="1:17" x14ac:dyDescent="0.3">
      <c r="A104" s="39" t="s">
        <v>925</v>
      </c>
      <c r="B104" s="39" t="s">
        <v>947</v>
      </c>
      <c r="C104" s="39" t="s">
        <v>347</v>
      </c>
      <c r="D104" s="60" t="str">
        <f>INDEX('R0. Region mapping'!$C$9:$C$24,MATCH($C104,'R0. Region mapping'!$A$9:$A$24,0))</f>
        <v>EUR</v>
      </c>
      <c r="E104" s="60"/>
      <c r="F104" s="58">
        <v>272.20849127732851</v>
      </c>
      <c r="G104" s="58">
        <v>331.67391430179458</v>
      </c>
      <c r="H104" s="58">
        <v>350.48863264786928</v>
      </c>
      <c r="I104" s="58">
        <v>381.54806450443999</v>
      </c>
      <c r="J104" s="58">
        <v>411.7917968832848</v>
      </c>
      <c r="K104" s="58">
        <v>437.18378891725069</v>
      </c>
      <c r="L104" s="58">
        <v>471.62191847770055</v>
      </c>
      <c r="M104" s="58"/>
      <c r="N104" s="58"/>
      <c r="O104" s="58"/>
      <c r="P104" s="58"/>
      <c r="Q104" s="58"/>
    </row>
    <row r="105" spans="1:17" x14ac:dyDescent="0.3">
      <c r="A105" s="39" t="s">
        <v>925</v>
      </c>
      <c r="B105" s="39" t="s">
        <v>947</v>
      </c>
      <c r="C105" s="39" t="s">
        <v>349</v>
      </c>
      <c r="D105" s="60" t="str">
        <f>INDEX('R0. Region mapping'!$C$9:$C$24,MATCH($C105,'R0. Region mapping'!$A$9:$A$24,0))</f>
        <v>ASI</v>
      </c>
      <c r="E105" s="60"/>
      <c r="F105" s="58">
        <v>678.21385884217204</v>
      </c>
      <c r="G105" s="58">
        <v>819.12134157847709</v>
      </c>
      <c r="H105" s="58">
        <v>855.85022522745794</v>
      </c>
      <c r="I105" s="58">
        <v>934.964038739437</v>
      </c>
      <c r="J105" s="58">
        <v>992.84162221928102</v>
      </c>
      <c r="K105" s="58">
        <v>1056.0027202210899</v>
      </c>
      <c r="L105" s="58">
        <v>1119.1452414648629</v>
      </c>
      <c r="M105" s="58"/>
      <c r="N105" s="58"/>
      <c r="O105" s="58"/>
      <c r="P105" s="58"/>
      <c r="Q105" s="58"/>
    </row>
    <row r="106" spans="1:17" x14ac:dyDescent="0.3">
      <c r="A106" s="39" t="s">
        <v>925</v>
      </c>
      <c r="B106" s="39" t="s">
        <v>947</v>
      </c>
      <c r="C106" s="39" t="s">
        <v>351</v>
      </c>
      <c r="D106" s="60" t="str">
        <f>INDEX('R0. Region mapping'!$C$9:$C$24,MATCH($C106,'R0. Region mapping'!$A$9:$A$24,0))</f>
        <v>ASI</v>
      </c>
      <c r="E106" s="60"/>
      <c r="F106" s="58">
        <v>523.485866060891</v>
      </c>
      <c r="G106" s="58">
        <v>812.51365838813706</v>
      </c>
      <c r="H106" s="58">
        <v>892.50444302220103</v>
      </c>
      <c r="I106" s="58">
        <v>1015.2642321592079</v>
      </c>
      <c r="J106" s="58">
        <v>1133.242159599974</v>
      </c>
      <c r="K106" s="58">
        <v>1262.0630692601089</v>
      </c>
      <c r="L106" s="58">
        <v>1375.6489713515482</v>
      </c>
      <c r="M106" s="58"/>
      <c r="N106" s="58"/>
      <c r="O106" s="58"/>
      <c r="P106" s="58"/>
      <c r="Q106" s="58"/>
    </row>
    <row r="107" spans="1:17" x14ac:dyDescent="0.3">
      <c r="A107" s="39" t="s">
        <v>925</v>
      </c>
      <c r="B107" s="39" t="s">
        <v>947</v>
      </c>
      <c r="C107" s="39" t="s">
        <v>353</v>
      </c>
      <c r="D107" s="60" t="str">
        <f>INDEX('R0. Region mapping'!$C$9:$C$24,MATCH($C107,'R0. Region mapping'!$A$9:$A$24,0))</f>
        <v>ASI</v>
      </c>
      <c r="E107" s="60"/>
      <c r="F107" s="58">
        <v>393.50432321792903</v>
      </c>
      <c r="G107" s="58">
        <v>571.48859202776998</v>
      </c>
      <c r="H107" s="58">
        <v>592.64110394671843</v>
      </c>
      <c r="I107" s="58">
        <v>626.87681598042798</v>
      </c>
      <c r="J107" s="58">
        <v>659.76009694903792</v>
      </c>
      <c r="K107" s="58">
        <v>698.24998782139494</v>
      </c>
      <c r="L107" s="58">
        <v>741.12954215364812</v>
      </c>
      <c r="M107" s="58"/>
      <c r="N107" s="58"/>
      <c r="O107" s="58"/>
      <c r="P107" s="58"/>
      <c r="Q107" s="58"/>
    </row>
    <row r="108" spans="1:17" x14ac:dyDescent="0.3">
      <c r="A108" s="39" t="s">
        <v>925</v>
      </c>
      <c r="B108" s="39" t="s">
        <v>947</v>
      </c>
      <c r="C108" s="39" t="s">
        <v>355</v>
      </c>
      <c r="D108" s="60" t="str">
        <f>INDEX('R0. Region mapping'!$C$9:$C$24,MATCH($C108,'R0. Region mapping'!$A$9:$A$24,0))</f>
        <v>AFR</v>
      </c>
      <c r="E108" s="60"/>
      <c r="F108" s="58">
        <v>1017.925880830114</v>
      </c>
      <c r="G108" s="58">
        <v>1273.2965419299919</v>
      </c>
      <c r="H108" s="58">
        <v>1403.8288921142339</v>
      </c>
      <c r="I108" s="58">
        <v>1555.131134210618</v>
      </c>
      <c r="J108" s="58">
        <v>1666.6320871427638</v>
      </c>
      <c r="K108" s="58">
        <v>1794.7074066837222</v>
      </c>
      <c r="L108" s="58">
        <v>1921.071164573752</v>
      </c>
      <c r="M108" s="58"/>
      <c r="N108" s="58"/>
      <c r="O108" s="58"/>
      <c r="P108" s="58"/>
      <c r="Q108" s="58"/>
    </row>
    <row r="109" spans="1:17" x14ac:dyDescent="0.3">
      <c r="A109" s="39" t="s">
        <v>925</v>
      </c>
      <c r="B109" s="39" t="s">
        <v>947</v>
      </c>
      <c r="C109" s="39" t="s">
        <v>357</v>
      </c>
      <c r="D109" s="60" t="str">
        <f>INDEX('R0. Region mapping'!$C$9:$C$24,MATCH($C109,'R0. Region mapping'!$A$9:$A$24,0))</f>
        <v>LAM</v>
      </c>
      <c r="E109" s="60"/>
      <c r="F109" s="58">
        <v>337.07224948648235</v>
      </c>
      <c r="G109" s="58">
        <v>649.43754415082401</v>
      </c>
      <c r="H109" s="58">
        <v>686.49516604123005</v>
      </c>
      <c r="I109" s="58">
        <v>764.22353321999697</v>
      </c>
      <c r="J109" s="58">
        <v>835.391186345493</v>
      </c>
      <c r="K109" s="58">
        <v>914.99859373175002</v>
      </c>
      <c r="L109" s="58">
        <v>1004.4963428012979</v>
      </c>
      <c r="M109" s="58"/>
      <c r="N109" s="58"/>
      <c r="O109" s="58"/>
      <c r="P109" s="58"/>
      <c r="Q109" s="58"/>
    </row>
    <row r="110" spans="1:17" x14ac:dyDescent="0.3">
      <c r="A110" s="39" t="s">
        <v>925</v>
      </c>
      <c r="B110" s="39" t="s">
        <v>947</v>
      </c>
      <c r="C110" s="39" t="s">
        <v>359</v>
      </c>
      <c r="D110" s="60" t="str">
        <f>INDEX('R0. Region mapping'!$C$9:$C$24,MATCH($C110,'R0. Region mapping'!$A$9:$A$24,0))</f>
        <v>ASI</v>
      </c>
      <c r="E110" s="60">
        <v>401.73267426989219</v>
      </c>
      <c r="F110" s="58">
        <v>1764.403705091295</v>
      </c>
      <c r="G110" s="58">
        <v>2509.1455273733927</v>
      </c>
      <c r="H110" s="58">
        <v>3021.8146277431129</v>
      </c>
      <c r="I110" s="58">
        <v>3356.0474726663201</v>
      </c>
      <c r="J110" s="58">
        <v>3763.4534701349639</v>
      </c>
      <c r="K110" s="58">
        <v>4164.2157100710865</v>
      </c>
      <c r="L110" s="58">
        <v>4584.2503511017603</v>
      </c>
      <c r="M110" s="58"/>
      <c r="N110" s="58"/>
      <c r="O110" s="58"/>
      <c r="P110" s="58"/>
      <c r="Q110" s="58"/>
    </row>
    <row r="111" spans="1:17" x14ac:dyDescent="0.3">
      <c r="A111" s="39" t="s">
        <v>925</v>
      </c>
      <c r="B111" s="39" t="s">
        <v>947</v>
      </c>
      <c r="C111" s="39" t="s">
        <v>361</v>
      </c>
      <c r="D111" s="60" t="str">
        <f>INDEX('R0. Region mapping'!$C$9:$C$24,MATCH($C111,'R0. Region mapping'!$A$9:$A$24,0))</f>
        <v>ASI</v>
      </c>
      <c r="E111" s="60">
        <v>60.829781752769328</v>
      </c>
      <c r="F111" s="58">
        <v>263.82184617777364</v>
      </c>
      <c r="G111" s="58">
        <v>341.74798208250786</v>
      </c>
      <c r="H111" s="58">
        <v>342.37453417528639</v>
      </c>
      <c r="I111" s="58">
        <v>360.63461218722438</v>
      </c>
      <c r="J111" s="58">
        <v>387.98953361292797</v>
      </c>
      <c r="K111" s="58">
        <v>408.09893658224081</v>
      </c>
      <c r="L111" s="58">
        <v>437.53059969989539</v>
      </c>
      <c r="M111" s="58"/>
      <c r="N111" s="58"/>
      <c r="O111" s="58"/>
      <c r="P111" s="58"/>
      <c r="Q111" s="58"/>
    </row>
    <row r="112" spans="1:17" x14ac:dyDescent="0.3">
      <c r="A112" s="39" t="s">
        <v>925</v>
      </c>
      <c r="B112" s="39" t="s">
        <v>947</v>
      </c>
      <c r="C112" s="39" t="s">
        <v>363</v>
      </c>
      <c r="D112" s="60" t="str">
        <f>INDEX('R0. Region mapping'!$C$9:$C$24,MATCH($C112,'R0. Region mapping'!$A$9:$A$24,0))</f>
        <v>NAM</v>
      </c>
      <c r="E112" s="60">
        <v>112.056852882217</v>
      </c>
      <c r="F112" s="58">
        <v>3736.2132545916297</v>
      </c>
      <c r="G112" s="58">
        <v>4300.6296049848615</v>
      </c>
      <c r="H112" s="58">
        <v>4383.9590315472651</v>
      </c>
      <c r="I112" s="58">
        <v>4549.8501908691705</v>
      </c>
      <c r="J112" s="58">
        <v>4679.7816466430831</v>
      </c>
      <c r="K112" s="58">
        <v>4816.952079773695</v>
      </c>
      <c r="L112" s="58">
        <v>4947.6147034920996</v>
      </c>
      <c r="M112" s="58"/>
      <c r="N112" s="58"/>
      <c r="O112" s="58"/>
      <c r="P112" s="58"/>
      <c r="Q112" s="58"/>
    </row>
    <row r="113" spans="1:17" x14ac:dyDescent="0.3">
      <c r="A113" s="39" t="s">
        <v>925</v>
      </c>
      <c r="B113" s="39" t="s">
        <v>947</v>
      </c>
      <c r="C113" s="39" t="s">
        <v>365</v>
      </c>
      <c r="D113" s="60" t="str">
        <f>INDEX('R0. Region mapping'!$C$9:$C$24,MATCH($C113,'R0. Region mapping'!$A$9:$A$24,0))</f>
        <v>EUR</v>
      </c>
      <c r="E113" s="60">
        <v>398.5955081190499</v>
      </c>
      <c r="F113" s="58">
        <v>1539.445605391312</v>
      </c>
      <c r="G113" s="58">
        <v>1758.8738033057398</v>
      </c>
      <c r="H113" s="58">
        <v>1842.2007337047235</v>
      </c>
      <c r="I113" s="58">
        <v>1980.4069233084715</v>
      </c>
      <c r="J113" s="58">
        <v>2099.6946734504108</v>
      </c>
      <c r="K113" s="58">
        <v>2227.1943188883201</v>
      </c>
      <c r="L113" s="58">
        <v>2359.944221333777</v>
      </c>
      <c r="M113" s="58"/>
      <c r="N113" s="58"/>
      <c r="O113" s="58"/>
      <c r="P113" s="58"/>
      <c r="Q113" s="58"/>
    </row>
    <row r="114" spans="1:17" x14ac:dyDescent="0.3">
      <c r="A114" s="39" t="s">
        <v>270</v>
      </c>
      <c r="B114" s="39" t="s">
        <v>947</v>
      </c>
      <c r="C114" s="39" t="s">
        <v>258</v>
      </c>
      <c r="D114" s="60" t="str">
        <f>INDEX('R0. Region mapping'!$C$9:$C$24,MATCH($C114,'R0. Region mapping'!$A$9:$A$24,0))</f>
        <v>AFR</v>
      </c>
      <c r="E114" s="60">
        <v>20.072195272355017</v>
      </c>
      <c r="F114" s="58">
        <v>655.44275441355148</v>
      </c>
      <c r="G114" s="58">
        <v>1042.6526547608819</v>
      </c>
      <c r="H114" s="58">
        <v>1162.8322538259822</v>
      </c>
      <c r="I114" s="58">
        <v>1338.2584960680229</v>
      </c>
      <c r="J114" s="58">
        <v>1602.6312087426131</v>
      </c>
      <c r="K114" s="58">
        <v>1985.4809489335958</v>
      </c>
      <c r="L114" s="58">
        <v>2162.6760153920131</v>
      </c>
      <c r="M114" s="58"/>
      <c r="N114" s="58"/>
      <c r="O114" s="58"/>
      <c r="P114" s="58"/>
      <c r="Q114" s="58"/>
    </row>
    <row r="115" spans="1:17" x14ac:dyDescent="0.3">
      <c r="A115" s="39" t="s">
        <v>270</v>
      </c>
      <c r="B115" s="39" t="s">
        <v>947</v>
      </c>
      <c r="C115" s="39" t="s">
        <v>261</v>
      </c>
      <c r="D115" s="60" t="str">
        <f>INDEX('R0. Region mapping'!$C$9:$C$24,MATCH($C115,'R0. Region mapping'!$A$9:$A$24,0))</f>
        <v>AUS</v>
      </c>
      <c r="E115" s="60">
        <v>7.6147513876100898</v>
      </c>
      <c r="F115" s="58">
        <v>191.69089541133854</v>
      </c>
      <c r="G115" s="58">
        <v>275.53837942011683</v>
      </c>
      <c r="H115" s="58">
        <v>308.05918918360032</v>
      </c>
      <c r="I115" s="58">
        <v>356.34565083506493</v>
      </c>
      <c r="J115" s="58">
        <v>373.21552984804759</v>
      </c>
      <c r="K115" s="58">
        <v>395.50591928547675</v>
      </c>
      <c r="L115" s="58">
        <v>415.92341475288998</v>
      </c>
      <c r="M115" s="58"/>
      <c r="N115" s="58"/>
      <c r="O115" s="58"/>
      <c r="P115" s="58"/>
      <c r="Q115" s="58"/>
    </row>
    <row r="116" spans="1:17" x14ac:dyDescent="0.3">
      <c r="A116" s="39" t="s">
        <v>270</v>
      </c>
      <c r="B116" s="39" t="s">
        <v>947</v>
      </c>
      <c r="C116" s="39" t="s">
        <v>341</v>
      </c>
      <c r="D116" s="60" t="str">
        <f>INDEX('R0. Region mapping'!$C$9:$C$24,MATCH($C116,'R0. Region mapping'!$A$9:$A$24,0))</f>
        <v>NAM</v>
      </c>
      <c r="E116" s="60">
        <v>37.394257977237487</v>
      </c>
      <c r="F116" s="58">
        <v>264.68055494609717</v>
      </c>
      <c r="G116" s="58">
        <v>451.94536458392139</v>
      </c>
      <c r="H116" s="58">
        <v>462.50864433814945</v>
      </c>
      <c r="I116" s="58">
        <v>494.97007915956385</v>
      </c>
      <c r="J116" s="58">
        <v>496.42873494651269</v>
      </c>
      <c r="K116" s="58">
        <v>514.22815988362663</v>
      </c>
      <c r="L116" s="58">
        <v>476.67252305531656</v>
      </c>
      <c r="M116" s="58"/>
      <c r="N116" s="58"/>
      <c r="O116" s="58"/>
      <c r="P116" s="58"/>
      <c r="Q116" s="58"/>
    </row>
    <row r="117" spans="1:17" x14ac:dyDescent="0.3">
      <c r="A117" s="39" t="s">
        <v>270</v>
      </c>
      <c r="B117" s="39" t="s">
        <v>947</v>
      </c>
      <c r="C117" s="39" t="s">
        <v>343</v>
      </c>
      <c r="D117" s="60" t="str">
        <f>INDEX('R0. Region mapping'!$C$9:$C$24,MATCH($C117,'R0. Region mapping'!$A$9:$A$24,0))</f>
        <v>ASI</v>
      </c>
      <c r="E117" s="60">
        <v>491.3286316761949</v>
      </c>
      <c r="F117" s="58">
        <v>2367.9043570930298</v>
      </c>
      <c r="G117" s="58">
        <v>3217.1808166756236</v>
      </c>
      <c r="H117" s="58">
        <v>2956.7988526280424</v>
      </c>
      <c r="I117" s="58">
        <v>3102.5301364073089</v>
      </c>
      <c r="J117" s="58">
        <v>3059.7338703003434</v>
      </c>
      <c r="K117" s="58">
        <v>3073.0109758816316</v>
      </c>
      <c r="L117" s="58">
        <v>3069.9776171344429</v>
      </c>
      <c r="M117" s="58"/>
      <c r="N117" s="58"/>
      <c r="O117" s="58"/>
      <c r="P117" s="58"/>
      <c r="Q117" s="58"/>
    </row>
    <row r="118" spans="1:17" x14ac:dyDescent="0.3">
      <c r="A118" s="39" t="s">
        <v>270</v>
      </c>
      <c r="B118" s="39" t="s">
        <v>947</v>
      </c>
      <c r="C118" s="39" t="s">
        <v>345</v>
      </c>
      <c r="D118" s="60" t="str">
        <f>INDEX('R0. Region mapping'!$C$9:$C$24,MATCH($C118,'R0. Region mapping'!$A$9:$A$24,0))</f>
        <v>LAM</v>
      </c>
      <c r="E118" s="60"/>
      <c r="F118" s="58">
        <v>691.27806543334896</v>
      </c>
      <c r="G118" s="58">
        <v>1303.280854465323</v>
      </c>
      <c r="H118" s="58">
        <v>1509.9891704065719</v>
      </c>
      <c r="I118" s="58">
        <v>417.05904351536765</v>
      </c>
      <c r="J118" s="58">
        <v>504.55578369796609</v>
      </c>
      <c r="K118" s="58">
        <v>833.39904556647514</v>
      </c>
      <c r="L118" s="58">
        <v>2242.2676359319885</v>
      </c>
      <c r="M118" s="58"/>
      <c r="N118" s="58"/>
      <c r="O118" s="58"/>
      <c r="P118" s="58"/>
      <c r="Q118" s="58"/>
    </row>
    <row r="119" spans="1:17" x14ac:dyDescent="0.3">
      <c r="A119" s="39" t="s">
        <v>270</v>
      </c>
      <c r="B119" s="39" t="s">
        <v>947</v>
      </c>
      <c r="C119" s="39" t="s">
        <v>347</v>
      </c>
      <c r="D119" s="60" t="str">
        <f>INDEX('R0. Region mapping'!$C$9:$C$24,MATCH($C119,'R0. Region mapping'!$A$9:$A$24,0))</f>
        <v>EUR</v>
      </c>
      <c r="E119" s="60"/>
      <c r="F119" s="58">
        <v>140.54362855737671</v>
      </c>
      <c r="G119" s="58">
        <v>335.73941072985934</v>
      </c>
      <c r="H119" s="58">
        <v>343.5303758902927</v>
      </c>
      <c r="I119" s="58">
        <v>410.58315066909302</v>
      </c>
      <c r="J119" s="58">
        <v>418.66770683874807</v>
      </c>
      <c r="K119" s="58">
        <v>317.31765030309589</v>
      </c>
      <c r="L119" s="58">
        <v>458.39696274145467</v>
      </c>
      <c r="M119" s="58"/>
      <c r="N119" s="58"/>
      <c r="O119" s="58"/>
      <c r="P119" s="58"/>
      <c r="Q119" s="58"/>
    </row>
    <row r="120" spans="1:17" x14ac:dyDescent="0.3">
      <c r="A120" s="39" t="s">
        <v>270</v>
      </c>
      <c r="B120" s="39" t="s">
        <v>947</v>
      </c>
      <c r="C120" s="39" t="s">
        <v>349</v>
      </c>
      <c r="D120" s="60" t="str">
        <f>INDEX('R0. Region mapping'!$C$9:$C$24,MATCH($C120,'R0. Region mapping'!$A$9:$A$24,0))</f>
        <v>ASI</v>
      </c>
      <c r="E120" s="60"/>
      <c r="F120" s="58">
        <v>147.98745554746299</v>
      </c>
      <c r="G120" s="58">
        <v>702.67881319985861</v>
      </c>
      <c r="H120" s="58">
        <v>831.5524041762319</v>
      </c>
      <c r="I120" s="58">
        <v>873.19224685611721</v>
      </c>
      <c r="J120" s="58">
        <v>893.56927242850338</v>
      </c>
      <c r="K120" s="58">
        <v>1016.1157308031286</v>
      </c>
      <c r="L120" s="58">
        <v>1157.1238706316462</v>
      </c>
      <c r="M120" s="58"/>
      <c r="N120" s="58"/>
      <c r="O120" s="58"/>
      <c r="P120" s="58"/>
      <c r="Q120" s="58"/>
    </row>
    <row r="121" spans="1:17" x14ac:dyDescent="0.3">
      <c r="A121" s="39" t="s">
        <v>270</v>
      </c>
      <c r="B121" s="39" t="s">
        <v>947</v>
      </c>
      <c r="C121" s="39" t="s">
        <v>351</v>
      </c>
      <c r="D121" s="60" t="str">
        <f>INDEX('R0. Region mapping'!$C$9:$C$24,MATCH($C121,'R0. Region mapping'!$A$9:$A$24,0))</f>
        <v>ASI</v>
      </c>
      <c r="E121" s="60"/>
      <c r="F121" s="58">
        <v>394.15736486291701</v>
      </c>
      <c r="G121" s="58">
        <v>789.21961785743497</v>
      </c>
      <c r="H121" s="58">
        <v>787.62328200967158</v>
      </c>
      <c r="I121" s="58">
        <v>891.98239835631921</v>
      </c>
      <c r="J121" s="58">
        <v>955.14038591895189</v>
      </c>
      <c r="K121" s="58">
        <v>1118.6169427361638</v>
      </c>
      <c r="L121" s="58">
        <v>1249.4821365043983</v>
      </c>
      <c r="M121" s="58"/>
      <c r="N121" s="58"/>
      <c r="O121" s="58"/>
      <c r="P121" s="58"/>
      <c r="Q121" s="58"/>
    </row>
    <row r="122" spans="1:17" x14ac:dyDescent="0.3">
      <c r="A122" s="39" t="s">
        <v>270</v>
      </c>
      <c r="B122" s="39" t="s">
        <v>947</v>
      </c>
      <c r="C122" s="39" t="s">
        <v>353</v>
      </c>
      <c r="D122" s="60" t="str">
        <f>INDEX('R0. Region mapping'!$C$9:$C$24,MATCH($C122,'R0. Region mapping'!$A$9:$A$24,0))</f>
        <v>ASI</v>
      </c>
      <c r="E122" s="60"/>
      <c r="F122" s="58">
        <v>127.635499916372</v>
      </c>
      <c r="G122" s="58">
        <v>413.44403590229501</v>
      </c>
      <c r="H122" s="58">
        <v>686.36360377658093</v>
      </c>
      <c r="I122" s="58">
        <v>731.34814576443478</v>
      </c>
      <c r="J122" s="58">
        <v>649.30984370398505</v>
      </c>
      <c r="K122" s="58">
        <v>699.80299948973857</v>
      </c>
      <c r="L122" s="58">
        <v>644.28293309541641</v>
      </c>
      <c r="M122" s="58"/>
      <c r="N122" s="58"/>
      <c r="O122" s="58"/>
      <c r="P122" s="58"/>
      <c r="Q122" s="58"/>
    </row>
    <row r="123" spans="1:17" x14ac:dyDescent="0.3">
      <c r="A123" s="39" t="s">
        <v>270</v>
      </c>
      <c r="B123" s="39" t="s">
        <v>947</v>
      </c>
      <c r="C123" s="39" t="s">
        <v>355</v>
      </c>
      <c r="D123" s="60" t="str">
        <f>INDEX('R0. Region mapping'!$C$9:$C$24,MATCH($C123,'R0. Region mapping'!$A$9:$A$24,0))</f>
        <v>AFR</v>
      </c>
      <c r="E123" s="60"/>
      <c r="F123" s="58">
        <v>313.13423082937601</v>
      </c>
      <c r="G123" s="58">
        <v>1264.4213313794251</v>
      </c>
      <c r="H123" s="58">
        <v>1509.2125521017661</v>
      </c>
      <c r="I123" s="58">
        <v>837.48777356498147</v>
      </c>
      <c r="J123" s="58">
        <v>1160.3883150692643</v>
      </c>
      <c r="K123" s="58">
        <v>1297.4804723946118</v>
      </c>
      <c r="L123" s="58">
        <v>1960.568245139616</v>
      </c>
      <c r="M123" s="58"/>
      <c r="N123" s="58"/>
      <c r="O123" s="58"/>
      <c r="P123" s="58"/>
      <c r="Q123" s="58"/>
    </row>
    <row r="124" spans="1:17" x14ac:dyDescent="0.3">
      <c r="A124" s="39" t="s">
        <v>270</v>
      </c>
      <c r="B124" s="39" t="s">
        <v>947</v>
      </c>
      <c r="C124" s="39" t="s">
        <v>357</v>
      </c>
      <c r="D124" s="60" t="str">
        <f>INDEX('R0. Region mapping'!$C$9:$C$24,MATCH($C124,'R0. Region mapping'!$A$9:$A$24,0))</f>
        <v>LAM</v>
      </c>
      <c r="E124" s="60">
        <v>4.7859273473709401</v>
      </c>
      <c r="F124" s="58">
        <v>318.91818191023498</v>
      </c>
      <c r="G124" s="58">
        <v>572.52164578865597</v>
      </c>
      <c r="H124" s="58">
        <v>592.96975754411619</v>
      </c>
      <c r="I124" s="58">
        <v>349.03588560272146</v>
      </c>
      <c r="J124" s="58">
        <v>239.67796512986044</v>
      </c>
      <c r="K124" s="58">
        <v>227.25128765405961</v>
      </c>
      <c r="L124" s="58">
        <v>936.20929504217065</v>
      </c>
      <c r="M124" s="58"/>
      <c r="N124" s="58"/>
      <c r="O124" s="58"/>
      <c r="P124" s="58"/>
      <c r="Q124" s="58"/>
    </row>
    <row r="125" spans="1:17" x14ac:dyDescent="0.3">
      <c r="A125" s="39" t="s">
        <v>270</v>
      </c>
      <c r="B125" s="39" t="s">
        <v>947</v>
      </c>
      <c r="C125" s="39" t="s">
        <v>359</v>
      </c>
      <c r="D125" s="60" t="str">
        <f>INDEX('R0. Region mapping'!$C$9:$C$24,MATCH($C125,'R0. Region mapping'!$A$9:$A$24,0))</f>
        <v>ASI</v>
      </c>
      <c r="E125" s="60">
        <v>116.96980728138161</v>
      </c>
      <c r="F125" s="58">
        <v>1759.356214749931</v>
      </c>
      <c r="G125" s="58">
        <v>2546.5270917145081</v>
      </c>
      <c r="H125" s="58">
        <v>3152.4400911207931</v>
      </c>
      <c r="I125" s="58">
        <v>3572.8296898272142</v>
      </c>
      <c r="J125" s="58">
        <v>4114.1806107667871</v>
      </c>
      <c r="K125" s="58">
        <v>4233.2300759761529</v>
      </c>
      <c r="L125" s="58">
        <v>4559.5871621616088</v>
      </c>
      <c r="M125" s="58"/>
      <c r="N125" s="58"/>
      <c r="O125" s="58"/>
      <c r="P125" s="58"/>
      <c r="Q125" s="58"/>
    </row>
    <row r="126" spans="1:17" x14ac:dyDescent="0.3">
      <c r="A126" s="39" t="s">
        <v>270</v>
      </c>
      <c r="B126" s="39" t="s">
        <v>947</v>
      </c>
      <c r="C126" s="39" t="s">
        <v>361</v>
      </c>
      <c r="D126" s="60" t="str">
        <f>INDEX('R0. Region mapping'!$C$9:$C$24,MATCH($C126,'R0. Region mapping'!$A$9:$A$24,0))</f>
        <v>ASI</v>
      </c>
      <c r="E126" s="60"/>
      <c r="F126" s="58">
        <v>221.17429739129929</v>
      </c>
      <c r="G126" s="58">
        <v>331.97809666027359</v>
      </c>
      <c r="H126" s="58">
        <v>380.49971729793265</v>
      </c>
      <c r="I126" s="58">
        <v>374.23057684074047</v>
      </c>
      <c r="J126" s="58">
        <v>335.59241375253163</v>
      </c>
      <c r="K126" s="58">
        <v>289.18580618967258</v>
      </c>
      <c r="L126" s="58">
        <v>456.62717184530277</v>
      </c>
      <c r="M126" s="58"/>
      <c r="N126" s="58"/>
      <c r="O126" s="58"/>
      <c r="P126" s="58"/>
      <c r="Q126" s="58"/>
    </row>
    <row r="127" spans="1:17" x14ac:dyDescent="0.3">
      <c r="A127" s="39" t="s">
        <v>270</v>
      </c>
      <c r="B127" s="39" t="s">
        <v>947</v>
      </c>
      <c r="C127" s="39" t="s">
        <v>363</v>
      </c>
      <c r="D127" s="60" t="str">
        <f>INDEX('R0. Region mapping'!$C$9:$C$24,MATCH($C127,'R0. Region mapping'!$A$9:$A$24,0))</f>
        <v>NAM</v>
      </c>
      <c r="E127" s="60">
        <v>350.2753754556698</v>
      </c>
      <c r="F127" s="58">
        <v>2463.4273032131618</v>
      </c>
      <c r="G127" s="58">
        <v>4787.7329680447092</v>
      </c>
      <c r="H127" s="58">
        <v>5097.3816495518868</v>
      </c>
      <c r="I127" s="58">
        <v>5297.7543287174913</v>
      </c>
      <c r="J127" s="58">
        <v>5209.9111787050188</v>
      </c>
      <c r="K127" s="58">
        <v>4258.6560474733524</v>
      </c>
      <c r="L127" s="58">
        <v>3616.6045127520347</v>
      </c>
      <c r="M127" s="58"/>
      <c r="N127" s="58"/>
      <c r="O127" s="58"/>
      <c r="P127" s="58"/>
      <c r="Q127" s="58"/>
    </row>
    <row r="128" spans="1:17" x14ac:dyDescent="0.3">
      <c r="A128" s="39" t="s">
        <v>270</v>
      </c>
      <c r="B128" s="39" t="s">
        <v>947</v>
      </c>
      <c r="C128" s="39" t="s">
        <v>365</v>
      </c>
      <c r="D128" s="60" t="str">
        <f>INDEX('R0. Region mapping'!$C$9:$C$24,MATCH($C128,'R0. Region mapping'!$A$9:$A$24,0))</f>
        <v>EUR</v>
      </c>
      <c r="E128" s="60">
        <v>298.98225282443889</v>
      </c>
      <c r="F128" s="58">
        <v>725.7692828097305</v>
      </c>
      <c r="G128" s="58">
        <v>2056.0528806995931</v>
      </c>
      <c r="H128" s="58">
        <v>2138.1483242285194</v>
      </c>
      <c r="I128" s="58">
        <v>2303.4657285608569</v>
      </c>
      <c r="J128" s="58">
        <v>2441.0957529006118</v>
      </c>
      <c r="K128" s="58">
        <v>2590.075992562432</v>
      </c>
      <c r="L128" s="58">
        <v>2602.5666419001054</v>
      </c>
      <c r="M128" s="58"/>
      <c r="N128" s="58"/>
      <c r="O128" s="58"/>
      <c r="P128" s="58"/>
      <c r="Q128" s="58"/>
    </row>
    <row r="129" spans="1:17" x14ac:dyDescent="0.3">
      <c r="A129" s="39" t="s">
        <v>255</v>
      </c>
      <c r="B129" s="39" t="s">
        <v>947</v>
      </c>
      <c r="C129" s="39" t="s">
        <v>258</v>
      </c>
      <c r="D129" s="60" t="str">
        <f>INDEX('R0. Region mapping'!$C$9:$C$24,MATCH($C129,'R0. Region mapping'!$A$9:$A$24,0))</f>
        <v>AFR</v>
      </c>
      <c r="E129" s="60"/>
      <c r="F129" s="58">
        <v>616.14470758482094</v>
      </c>
      <c r="G129" s="58">
        <v>1041.3481386228168</v>
      </c>
      <c r="H129" s="58">
        <v>1159.9822150574573</v>
      </c>
      <c r="I129" s="58">
        <v>1340.9689294715927</v>
      </c>
      <c r="J129" s="58">
        <v>1585.7937595359354</v>
      </c>
      <c r="K129" s="58">
        <v>2005.6120313196866</v>
      </c>
      <c r="L129" s="58">
        <v>2156.543714797659</v>
      </c>
      <c r="M129" s="58"/>
      <c r="N129" s="58"/>
      <c r="O129" s="58"/>
      <c r="P129" s="58"/>
      <c r="Q129" s="58"/>
    </row>
    <row r="130" spans="1:17" x14ac:dyDescent="0.3">
      <c r="A130" s="39" t="s">
        <v>255</v>
      </c>
      <c r="B130" s="39" t="s">
        <v>947</v>
      </c>
      <c r="C130" s="39" t="s">
        <v>261</v>
      </c>
      <c r="D130" s="60" t="str">
        <f>INDEX('R0. Region mapping'!$C$9:$C$24,MATCH($C130,'R0. Region mapping'!$A$9:$A$24,0))</f>
        <v>AUS</v>
      </c>
      <c r="E130" s="60"/>
      <c r="F130" s="58">
        <v>88.552377546580033</v>
      </c>
      <c r="G130" s="58">
        <v>275.80259693537641</v>
      </c>
      <c r="H130" s="58">
        <v>307.98060564732822</v>
      </c>
      <c r="I130" s="58">
        <v>356.3690231393831</v>
      </c>
      <c r="J130" s="58">
        <v>373.20857846058163</v>
      </c>
      <c r="K130" s="58">
        <v>395.50798676616176</v>
      </c>
      <c r="L130" s="58">
        <v>415.92279984307493</v>
      </c>
      <c r="M130" s="58"/>
      <c r="N130" s="58"/>
      <c r="O130" s="58"/>
      <c r="P130" s="58"/>
      <c r="Q130" s="58"/>
    </row>
    <row r="131" spans="1:17" x14ac:dyDescent="0.3">
      <c r="A131" s="39" t="s">
        <v>255</v>
      </c>
      <c r="B131" s="39" t="s">
        <v>947</v>
      </c>
      <c r="C131" s="39" t="s">
        <v>341</v>
      </c>
      <c r="D131" s="60" t="str">
        <f>INDEX('R0. Region mapping'!$C$9:$C$24,MATCH($C131,'R0. Region mapping'!$A$9:$A$24,0))</f>
        <v>NAM</v>
      </c>
      <c r="E131" s="60"/>
      <c r="F131" s="58">
        <v>166.61098882309898</v>
      </c>
      <c r="G131" s="58">
        <v>452.92359296673538</v>
      </c>
      <c r="H131" s="58">
        <v>462.21769978995246</v>
      </c>
      <c r="I131" s="58">
        <v>495.05661184621692</v>
      </c>
      <c r="J131" s="58">
        <v>496.0681692331076</v>
      </c>
      <c r="K131" s="58">
        <v>514.33539928745654</v>
      </c>
      <c r="L131" s="58">
        <v>470.86204564938953</v>
      </c>
      <c r="M131" s="58"/>
      <c r="N131" s="58"/>
      <c r="O131" s="58"/>
      <c r="P131" s="58"/>
      <c r="Q131" s="58"/>
    </row>
    <row r="132" spans="1:17" x14ac:dyDescent="0.3">
      <c r="A132" s="39" t="s">
        <v>255</v>
      </c>
      <c r="B132" s="39" t="s">
        <v>947</v>
      </c>
      <c r="C132" s="39" t="s">
        <v>343</v>
      </c>
      <c r="D132" s="60" t="str">
        <f>INDEX('R0. Region mapping'!$C$9:$C$24,MATCH($C132,'R0. Region mapping'!$A$9:$A$24,0))</f>
        <v>ASI</v>
      </c>
      <c r="E132" s="60"/>
      <c r="F132" s="58">
        <v>2283.7693394890489</v>
      </c>
      <c r="G132" s="58">
        <v>3137.7928482228417</v>
      </c>
      <c r="H132" s="58">
        <v>2891.0720707683777</v>
      </c>
      <c r="I132" s="58">
        <v>2996.857246414058</v>
      </c>
      <c r="J132" s="58">
        <v>3058.6411481043338</v>
      </c>
      <c r="K132" s="58">
        <v>3041.0213140843775</v>
      </c>
      <c r="L132" s="58">
        <v>3047.0611000049344</v>
      </c>
      <c r="M132" s="58"/>
      <c r="N132" s="58"/>
      <c r="O132" s="58"/>
      <c r="P132" s="58"/>
      <c r="Q132" s="58"/>
    </row>
    <row r="133" spans="1:17" x14ac:dyDescent="0.3">
      <c r="A133" s="39" t="s">
        <v>255</v>
      </c>
      <c r="B133" s="39" t="s">
        <v>947</v>
      </c>
      <c r="C133" s="39" t="s">
        <v>345</v>
      </c>
      <c r="D133" s="60" t="str">
        <f>INDEX('R0. Region mapping'!$C$9:$C$24,MATCH($C133,'R0. Region mapping'!$A$9:$A$24,0))</f>
        <v>LAM</v>
      </c>
      <c r="E133" s="60"/>
      <c r="F133" s="58">
        <v>637.25800194992598</v>
      </c>
      <c r="G133" s="58">
        <v>1301.484983521867</v>
      </c>
      <c r="H133" s="58">
        <v>1510.6217343135509</v>
      </c>
      <c r="I133" s="58">
        <v>417.34368513704362</v>
      </c>
      <c r="J133" s="58">
        <v>504.49021084724035</v>
      </c>
      <c r="K133" s="58">
        <v>833.40784739885612</v>
      </c>
      <c r="L133" s="58">
        <v>2242.0937520592706</v>
      </c>
      <c r="M133" s="58"/>
      <c r="N133" s="58"/>
      <c r="O133" s="58"/>
      <c r="P133" s="58"/>
      <c r="Q133" s="58"/>
    </row>
    <row r="134" spans="1:17" x14ac:dyDescent="0.3">
      <c r="A134" s="39" t="s">
        <v>255</v>
      </c>
      <c r="B134" s="39" t="s">
        <v>947</v>
      </c>
      <c r="C134" s="39" t="s">
        <v>347</v>
      </c>
      <c r="D134" s="60" t="str">
        <f>INDEX('R0. Region mapping'!$C$9:$C$24,MATCH($C134,'R0. Region mapping'!$A$9:$A$24,0))</f>
        <v>EUR</v>
      </c>
      <c r="E134" s="60"/>
      <c r="F134" s="58">
        <v>117.56053252702449</v>
      </c>
      <c r="G134" s="58">
        <v>335.82989599274555</v>
      </c>
      <c r="H134" s="58">
        <v>347.60505075895105</v>
      </c>
      <c r="I134" s="58">
        <v>409.38461801634401</v>
      </c>
      <c r="J134" s="58">
        <v>419.01668539390721</v>
      </c>
      <c r="K134" s="58">
        <v>318.19578578197337</v>
      </c>
      <c r="L134" s="58">
        <v>458.42422977651898</v>
      </c>
      <c r="M134" s="58"/>
      <c r="N134" s="58"/>
      <c r="O134" s="58"/>
      <c r="P134" s="58"/>
      <c r="Q134" s="58"/>
    </row>
    <row r="135" spans="1:17" x14ac:dyDescent="0.3">
      <c r="A135" s="39" t="s">
        <v>255</v>
      </c>
      <c r="B135" s="39" t="s">
        <v>947</v>
      </c>
      <c r="C135" s="39" t="s">
        <v>349</v>
      </c>
      <c r="D135" s="60" t="str">
        <f>INDEX('R0. Region mapping'!$C$9:$C$24,MATCH($C135,'R0. Region mapping'!$A$9:$A$24,0))</f>
        <v>ASI</v>
      </c>
      <c r="E135" s="60"/>
      <c r="F135" s="58">
        <v>131.788843426185</v>
      </c>
      <c r="G135" s="58">
        <v>712.04057489907052</v>
      </c>
      <c r="H135" s="58">
        <v>869.11613299475096</v>
      </c>
      <c r="I135" s="58">
        <v>874.69464440825357</v>
      </c>
      <c r="J135" s="58">
        <v>893.12711708626637</v>
      </c>
      <c r="K135" s="58">
        <v>1016.244608347468</v>
      </c>
      <c r="L135" s="58">
        <v>1157.1267472369066</v>
      </c>
      <c r="M135" s="58"/>
      <c r="N135" s="58"/>
      <c r="O135" s="58"/>
      <c r="P135" s="58"/>
      <c r="Q135" s="58"/>
    </row>
    <row r="136" spans="1:17" x14ac:dyDescent="0.3">
      <c r="A136" s="39" t="s">
        <v>255</v>
      </c>
      <c r="B136" s="39" t="s">
        <v>947</v>
      </c>
      <c r="C136" s="39" t="s">
        <v>351</v>
      </c>
      <c r="D136" s="60" t="str">
        <f>INDEX('R0. Region mapping'!$C$9:$C$24,MATCH($C136,'R0. Region mapping'!$A$9:$A$24,0))</f>
        <v>ASI</v>
      </c>
      <c r="E136" s="60"/>
      <c r="F136" s="58">
        <v>381.68314190893199</v>
      </c>
      <c r="G136" s="58">
        <v>760.96194206754899</v>
      </c>
      <c r="H136" s="58">
        <v>794.13429724423463</v>
      </c>
      <c r="I136" s="58">
        <v>890.04589311990617</v>
      </c>
      <c r="J136" s="58">
        <v>1009.148821033259</v>
      </c>
      <c r="K136" s="58">
        <v>1118.414013128775</v>
      </c>
      <c r="L136" s="58">
        <v>1249.5424917997213</v>
      </c>
      <c r="M136" s="58"/>
      <c r="N136" s="58"/>
      <c r="O136" s="58"/>
      <c r="P136" s="58"/>
      <c r="Q136" s="58"/>
    </row>
    <row r="137" spans="1:17" x14ac:dyDescent="0.3">
      <c r="A137" s="39" t="s">
        <v>255</v>
      </c>
      <c r="B137" s="39" t="s">
        <v>947</v>
      </c>
      <c r="C137" s="39" t="s">
        <v>353</v>
      </c>
      <c r="D137" s="60" t="str">
        <f>INDEX('R0. Region mapping'!$C$9:$C$24,MATCH($C137,'R0. Region mapping'!$A$9:$A$24,0))</f>
        <v>ASI</v>
      </c>
      <c r="E137" s="60"/>
      <c r="F137" s="58">
        <v>93.587799381205002</v>
      </c>
      <c r="G137" s="58">
        <v>403.51355006195399</v>
      </c>
      <c r="H137" s="58">
        <v>653.00655576474401</v>
      </c>
      <c r="I137" s="58">
        <v>732.85152477226745</v>
      </c>
      <c r="J137" s="58">
        <v>648.82393094910083</v>
      </c>
      <c r="K137" s="58">
        <v>699.96926190460113</v>
      </c>
      <c r="L137" s="58">
        <v>644.22129271910592</v>
      </c>
      <c r="M137" s="58"/>
      <c r="N137" s="58"/>
      <c r="O137" s="58"/>
      <c r="P137" s="58"/>
      <c r="Q137" s="58"/>
    </row>
    <row r="138" spans="1:17" x14ac:dyDescent="0.3">
      <c r="A138" s="39" t="s">
        <v>255</v>
      </c>
      <c r="B138" s="39" t="s">
        <v>947</v>
      </c>
      <c r="C138" s="39" t="s">
        <v>355</v>
      </c>
      <c r="D138" s="60" t="str">
        <f>INDEX('R0. Region mapping'!$C$9:$C$24,MATCH($C138,'R0. Region mapping'!$A$9:$A$24,0))</f>
        <v>AFR</v>
      </c>
      <c r="E138" s="60"/>
      <c r="F138" s="58">
        <v>375.62194982258598</v>
      </c>
      <c r="G138" s="58">
        <v>1255.435789864998</v>
      </c>
      <c r="H138" s="58">
        <v>1504.918370290894</v>
      </c>
      <c r="I138" s="58">
        <v>844.49973511507301</v>
      </c>
      <c r="J138" s="58">
        <v>1158.3238820955753</v>
      </c>
      <c r="K138" s="58">
        <v>1297.5351178409999</v>
      </c>
      <c r="L138" s="58">
        <v>1960.544282637532</v>
      </c>
      <c r="M138" s="58"/>
      <c r="N138" s="58"/>
      <c r="O138" s="58"/>
      <c r="P138" s="58"/>
      <c r="Q138" s="58"/>
    </row>
    <row r="139" spans="1:17" x14ac:dyDescent="0.3">
      <c r="A139" s="39" t="s">
        <v>255</v>
      </c>
      <c r="B139" s="39" t="s">
        <v>947</v>
      </c>
      <c r="C139" s="39" t="s">
        <v>357</v>
      </c>
      <c r="D139" s="60" t="str">
        <f>INDEX('R0. Region mapping'!$C$9:$C$24,MATCH($C139,'R0. Region mapping'!$A$9:$A$24,0))</f>
        <v>LAM</v>
      </c>
      <c r="E139" s="60"/>
      <c r="F139" s="58">
        <v>329.82363172432099</v>
      </c>
      <c r="G139" s="58">
        <v>575.91694640200797</v>
      </c>
      <c r="H139" s="58">
        <v>592.15241744219304</v>
      </c>
      <c r="I139" s="58">
        <v>348.95338939000749</v>
      </c>
      <c r="J139" s="58">
        <v>239.41317859479844</v>
      </c>
      <c r="K139" s="58">
        <v>227.33004042812061</v>
      </c>
      <c r="L139" s="58">
        <v>935.92866668715556</v>
      </c>
      <c r="M139" s="58"/>
      <c r="N139" s="58"/>
      <c r="O139" s="58"/>
      <c r="P139" s="58"/>
      <c r="Q139" s="58"/>
    </row>
    <row r="140" spans="1:17" x14ac:dyDescent="0.3">
      <c r="A140" s="39" t="s">
        <v>255</v>
      </c>
      <c r="B140" s="39" t="s">
        <v>947</v>
      </c>
      <c r="C140" s="39" t="s">
        <v>359</v>
      </c>
      <c r="D140" s="60" t="str">
        <f>INDEX('R0. Region mapping'!$C$9:$C$24,MATCH($C140,'R0. Region mapping'!$A$9:$A$24,0))</f>
        <v>ASI</v>
      </c>
      <c r="E140" s="60"/>
      <c r="F140" s="58">
        <v>1741.9071306760441</v>
      </c>
      <c r="G140" s="58">
        <v>2543.3069512203815</v>
      </c>
      <c r="H140" s="58">
        <v>3153.8350460863553</v>
      </c>
      <c r="I140" s="58">
        <v>3572.3696569402455</v>
      </c>
      <c r="J140" s="58">
        <v>4114.338910107509</v>
      </c>
      <c r="K140" s="58">
        <v>4233.1709530558874</v>
      </c>
      <c r="L140" s="58">
        <v>4559.611498034672</v>
      </c>
      <c r="M140" s="58"/>
      <c r="N140" s="58"/>
      <c r="O140" s="58"/>
      <c r="P140" s="58"/>
      <c r="Q140" s="58"/>
    </row>
    <row r="141" spans="1:17" x14ac:dyDescent="0.3">
      <c r="A141" s="39" t="s">
        <v>255</v>
      </c>
      <c r="B141" s="39" t="s">
        <v>947</v>
      </c>
      <c r="C141" s="39" t="s">
        <v>361</v>
      </c>
      <c r="D141" s="60" t="str">
        <f>INDEX('R0. Region mapping'!$C$9:$C$24,MATCH($C141,'R0. Region mapping'!$A$9:$A$24,0))</f>
        <v>ASI</v>
      </c>
      <c r="E141" s="60"/>
      <c r="F141" s="58">
        <v>247.10852970473161</v>
      </c>
      <c r="G141" s="58">
        <v>336.37445806818823</v>
      </c>
      <c r="H141" s="58">
        <v>378.47976448420388</v>
      </c>
      <c r="I141" s="58">
        <v>374.99565900293447</v>
      </c>
      <c r="J141" s="58">
        <v>335.27273771283018</v>
      </c>
      <c r="K141" s="58">
        <v>289.33253771589079</v>
      </c>
      <c r="L141" s="58">
        <v>456.55456951442943</v>
      </c>
      <c r="M141" s="58"/>
      <c r="N141" s="58"/>
      <c r="O141" s="58"/>
      <c r="P141" s="58"/>
      <c r="Q141" s="58"/>
    </row>
    <row r="142" spans="1:17" x14ac:dyDescent="0.3">
      <c r="A142" s="39" t="s">
        <v>255</v>
      </c>
      <c r="B142" s="39" t="s">
        <v>947</v>
      </c>
      <c r="C142" s="39" t="s">
        <v>363</v>
      </c>
      <c r="D142" s="60" t="str">
        <f>INDEX('R0. Region mapping'!$C$9:$C$24,MATCH($C142,'R0. Region mapping'!$A$9:$A$24,0))</f>
        <v>NAM</v>
      </c>
      <c r="E142" s="60"/>
      <c r="F142" s="58">
        <v>2868.8993303440593</v>
      </c>
      <c r="G142" s="58">
        <v>4835.5849438126388</v>
      </c>
      <c r="H142" s="58">
        <v>5093.8887964087062</v>
      </c>
      <c r="I142" s="58">
        <v>5298.7931726086708</v>
      </c>
      <c r="J142" s="58">
        <v>4634.3949360122988</v>
      </c>
      <c r="K142" s="58">
        <v>4101.6301538367125</v>
      </c>
      <c r="L142" s="58">
        <v>3663.3071319788346</v>
      </c>
      <c r="M142" s="58"/>
      <c r="N142" s="58"/>
      <c r="O142" s="58"/>
      <c r="P142" s="58"/>
      <c r="Q142" s="58"/>
    </row>
    <row r="143" spans="1:17" x14ac:dyDescent="0.3">
      <c r="A143" s="39" t="s">
        <v>255</v>
      </c>
      <c r="B143" s="39" t="s">
        <v>947</v>
      </c>
      <c r="C143" s="39" t="s">
        <v>365</v>
      </c>
      <c r="D143" s="60" t="str">
        <f>INDEX('R0. Region mapping'!$C$9:$C$24,MATCH($C143,'R0. Region mapping'!$A$9:$A$24,0))</f>
        <v>EUR</v>
      </c>
      <c r="E143" s="60"/>
      <c r="F143" s="58">
        <v>445.42309819425151</v>
      </c>
      <c r="G143" s="58">
        <v>2057.7425525614003</v>
      </c>
      <c r="H143" s="58">
        <v>2137.9743808540225</v>
      </c>
      <c r="I143" s="58">
        <v>2303.3332218034038</v>
      </c>
      <c r="J143" s="58">
        <v>2441.2384645660877</v>
      </c>
      <c r="K143" s="58">
        <v>2589.9756274534161</v>
      </c>
      <c r="L143" s="58">
        <v>2602.6289673720535</v>
      </c>
      <c r="M143" s="58"/>
      <c r="N143" s="58"/>
      <c r="O143" s="58"/>
      <c r="P143" s="58"/>
      <c r="Q143" s="58"/>
    </row>
    <row r="144" spans="1:17" x14ac:dyDescent="0.3"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</row>
    <row r="145" spans="5:17" x14ac:dyDescent="0.3"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</row>
    <row r="146" spans="5:17" x14ac:dyDescent="0.3"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</row>
    <row r="147" spans="5:17" x14ac:dyDescent="0.3"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</row>
    <row r="148" spans="5:17" x14ac:dyDescent="0.3"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</row>
    <row r="149" spans="5:17" x14ac:dyDescent="0.3"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</row>
    <row r="150" spans="5:17" x14ac:dyDescent="0.3"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</row>
    <row r="151" spans="5:17" x14ac:dyDescent="0.3"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</row>
    <row r="152" spans="5:17" x14ac:dyDescent="0.3"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</row>
    <row r="153" spans="5:17" x14ac:dyDescent="0.3"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</row>
    <row r="154" spans="5:17" x14ac:dyDescent="0.3"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</row>
    <row r="155" spans="5:17" x14ac:dyDescent="0.3"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</row>
    <row r="156" spans="5:17" x14ac:dyDescent="0.3"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</row>
    <row r="157" spans="5:17" x14ac:dyDescent="0.3"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</row>
    <row r="158" spans="5:17" x14ac:dyDescent="0.3"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</row>
    <row r="159" spans="5:17" x14ac:dyDescent="0.3"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</row>
    <row r="160" spans="5:17" x14ac:dyDescent="0.3"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</row>
    <row r="161" spans="5:17" x14ac:dyDescent="0.3"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</row>
    <row r="162" spans="5:17" x14ac:dyDescent="0.3"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</row>
    <row r="163" spans="5:17" x14ac:dyDescent="0.3"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</row>
    <row r="164" spans="5:17" x14ac:dyDescent="0.3"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</row>
    <row r="165" spans="5:17" x14ac:dyDescent="0.3"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</row>
    <row r="166" spans="5:17" x14ac:dyDescent="0.3"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</row>
    <row r="167" spans="5:17" x14ac:dyDescent="0.3"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</row>
    <row r="168" spans="5:17" x14ac:dyDescent="0.3"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</row>
    <row r="169" spans="5:17" x14ac:dyDescent="0.3"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</row>
    <row r="170" spans="5:17" x14ac:dyDescent="0.3"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</row>
    <row r="171" spans="5:17" x14ac:dyDescent="0.3"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</row>
    <row r="172" spans="5:17" x14ac:dyDescent="0.3"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</row>
    <row r="173" spans="5:17" x14ac:dyDescent="0.3"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</row>
    <row r="174" spans="5:17" x14ac:dyDescent="0.3"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</row>
    <row r="175" spans="5:17" x14ac:dyDescent="0.3"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</row>
    <row r="176" spans="5:17" x14ac:dyDescent="0.3"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</row>
    <row r="177" spans="5:17" x14ac:dyDescent="0.3"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5:17" x14ac:dyDescent="0.3"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5:17" x14ac:dyDescent="0.3"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5:17" x14ac:dyDescent="0.3"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</row>
    <row r="181" spans="5:17" x14ac:dyDescent="0.3"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5:17" x14ac:dyDescent="0.3"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</row>
    <row r="183" spans="5:17" x14ac:dyDescent="0.3"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</row>
    <row r="184" spans="5:17" x14ac:dyDescent="0.3"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</row>
    <row r="185" spans="5:17" x14ac:dyDescent="0.3"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</row>
    <row r="186" spans="5:17" x14ac:dyDescent="0.3"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</row>
    <row r="187" spans="5:17" x14ac:dyDescent="0.3"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</row>
    <row r="188" spans="5:17" x14ac:dyDescent="0.3"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</row>
    <row r="189" spans="5:17" x14ac:dyDescent="0.3"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</row>
    <row r="190" spans="5:17" x14ac:dyDescent="0.3"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</row>
    <row r="191" spans="5:17" x14ac:dyDescent="0.3"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</row>
    <row r="192" spans="5:17" x14ac:dyDescent="0.3"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</row>
    <row r="193" spans="5:17" x14ac:dyDescent="0.3"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</row>
    <row r="194" spans="5:17" x14ac:dyDescent="0.3"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</row>
    <row r="195" spans="5:17" x14ac:dyDescent="0.3"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</row>
    <row r="196" spans="5:17" x14ac:dyDescent="0.3"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</row>
    <row r="197" spans="5:17" x14ac:dyDescent="0.3"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</row>
    <row r="198" spans="5:17" x14ac:dyDescent="0.3"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</row>
    <row r="199" spans="5:17" x14ac:dyDescent="0.3"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</row>
    <row r="200" spans="5:17" x14ac:dyDescent="0.3"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</row>
    <row r="201" spans="5:17" x14ac:dyDescent="0.3"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</row>
    <row r="202" spans="5:17" x14ac:dyDescent="0.3"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</row>
    <row r="203" spans="5:17" x14ac:dyDescent="0.3"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</row>
    <row r="204" spans="5:17" x14ac:dyDescent="0.3"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</row>
    <row r="205" spans="5:17" x14ac:dyDescent="0.3"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</row>
    <row r="206" spans="5:17" x14ac:dyDescent="0.3">
      <c r="E206" s="60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</row>
    <row r="207" spans="5:17" x14ac:dyDescent="0.3">
      <c r="E207" s="60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</row>
    <row r="208" spans="5:17" x14ac:dyDescent="0.3">
      <c r="E208" s="60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</row>
    <row r="209" spans="5:17" x14ac:dyDescent="0.3">
      <c r="E209" s="60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</row>
    <row r="210" spans="5:17" x14ac:dyDescent="0.3">
      <c r="E210" s="60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</row>
    <row r="211" spans="5:17" x14ac:dyDescent="0.3">
      <c r="E211" s="60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</row>
    <row r="212" spans="5:17" x14ac:dyDescent="0.3">
      <c r="E212" s="60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</row>
    <row r="213" spans="5:17" x14ac:dyDescent="0.3">
      <c r="E213" s="60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</row>
    <row r="214" spans="5:17" x14ac:dyDescent="0.3">
      <c r="E214" s="60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</row>
    <row r="215" spans="5:17" x14ac:dyDescent="0.3">
      <c r="E215" s="60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</row>
    <row r="216" spans="5:17" x14ac:dyDescent="0.3">
      <c r="E216" s="60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</row>
    <row r="217" spans="5:17" x14ac:dyDescent="0.3">
      <c r="E217" s="60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</row>
    <row r="218" spans="5:17" x14ac:dyDescent="0.3">
      <c r="E218" s="60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</row>
    <row r="219" spans="5:17" x14ac:dyDescent="0.3">
      <c r="E219" s="60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</row>
    <row r="220" spans="5:17" x14ac:dyDescent="0.3">
      <c r="E220" s="60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</row>
    <row r="221" spans="5:17" x14ac:dyDescent="0.3">
      <c r="E221" s="60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</row>
    <row r="222" spans="5:17" x14ac:dyDescent="0.3">
      <c r="E222" s="60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</row>
    <row r="223" spans="5:17" x14ac:dyDescent="0.3">
      <c r="E223" s="60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</row>
    <row r="224" spans="5:17" x14ac:dyDescent="0.3">
      <c r="E224" s="60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</row>
    <row r="225" spans="5:17" x14ac:dyDescent="0.3">
      <c r="E225" s="60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</row>
    <row r="226" spans="5:17" x14ac:dyDescent="0.3">
      <c r="E226" s="60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</row>
    <row r="227" spans="5:17" x14ac:dyDescent="0.3">
      <c r="E227" s="60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</row>
    <row r="228" spans="5:17" x14ac:dyDescent="0.3">
      <c r="E228" s="60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</row>
    <row r="229" spans="5:17" x14ac:dyDescent="0.3">
      <c r="E229" s="60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</row>
    <row r="230" spans="5:17" x14ac:dyDescent="0.3">
      <c r="E230" s="60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</row>
    <row r="231" spans="5:17" x14ac:dyDescent="0.3">
      <c r="E231" s="60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</row>
    <row r="232" spans="5:17" x14ac:dyDescent="0.3">
      <c r="E232" s="60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</row>
    <row r="233" spans="5:17" x14ac:dyDescent="0.3">
      <c r="E233" s="60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5:17" x14ac:dyDescent="0.3">
      <c r="E234" s="60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</row>
    <row r="235" spans="5:17" x14ac:dyDescent="0.3">
      <c r="E235" s="60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</row>
    <row r="236" spans="5:17" x14ac:dyDescent="0.3">
      <c r="E236" s="60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</row>
    <row r="237" spans="5:17" x14ac:dyDescent="0.3">
      <c r="E237" s="60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5:17" x14ac:dyDescent="0.3">
      <c r="E238" s="60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5:17" x14ac:dyDescent="0.3">
      <c r="E239" s="60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5:17" x14ac:dyDescent="0.3">
      <c r="E240" s="60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</row>
    <row r="241" spans="5:17" x14ac:dyDescent="0.3">
      <c r="E241" s="60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5:17" x14ac:dyDescent="0.3">
      <c r="E242" s="60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</row>
    <row r="243" spans="5:17" x14ac:dyDescent="0.3">
      <c r="E243" s="60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</row>
    <row r="244" spans="5:17" x14ac:dyDescent="0.3">
      <c r="E244" s="60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</row>
    <row r="245" spans="5:17" x14ac:dyDescent="0.3">
      <c r="E245" s="60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</row>
    <row r="246" spans="5:17" x14ac:dyDescent="0.3">
      <c r="E246" s="60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</row>
    <row r="247" spans="5:17" x14ac:dyDescent="0.3">
      <c r="E247" s="60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</row>
    <row r="248" spans="5:17" x14ac:dyDescent="0.3">
      <c r="E248" s="60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</row>
    <row r="249" spans="5:17" x14ac:dyDescent="0.3">
      <c r="E249" s="60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</row>
    <row r="250" spans="5:17" x14ac:dyDescent="0.3">
      <c r="E250" s="60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</row>
    <row r="251" spans="5:17" x14ac:dyDescent="0.3">
      <c r="E251" s="60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</row>
    <row r="252" spans="5:17" x14ac:dyDescent="0.3">
      <c r="E252" s="60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</row>
    <row r="253" spans="5:17" x14ac:dyDescent="0.3">
      <c r="E253" s="60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</row>
    <row r="254" spans="5:17" x14ac:dyDescent="0.3">
      <c r="E254" s="60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</row>
    <row r="255" spans="5:17" x14ac:dyDescent="0.3">
      <c r="E255" s="60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</row>
    <row r="256" spans="5:17" x14ac:dyDescent="0.3">
      <c r="E256" s="60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</row>
    <row r="257" spans="5:17" x14ac:dyDescent="0.3">
      <c r="E257" s="60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</row>
    <row r="258" spans="5:17" x14ac:dyDescent="0.3">
      <c r="E258" s="60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</row>
    <row r="259" spans="5:17" x14ac:dyDescent="0.3">
      <c r="E259" s="60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</row>
    <row r="260" spans="5:17" x14ac:dyDescent="0.3">
      <c r="E260" s="60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</row>
    <row r="261" spans="5:17" x14ac:dyDescent="0.3">
      <c r="E261" s="60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</row>
    <row r="262" spans="5:17" x14ac:dyDescent="0.3">
      <c r="E262" s="60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</row>
    <row r="263" spans="5:17" x14ac:dyDescent="0.3">
      <c r="E263" s="60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</row>
    <row r="264" spans="5:17" x14ac:dyDescent="0.3">
      <c r="E264" s="60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</row>
    <row r="265" spans="5:17" x14ac:dyDescent="0.3">
      <c r="E265" s="60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</row>
    <row r="266" spans="5:17" x14ac:dyDescent="0.3">
      <c r="E266" s="60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</row>
    <row r="267" spans="5:17" x14ac:dyDescent="0.3">
      <c r="E267" s="60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</row>
    <row r="268" spans="5:17" x14ac:dyDescent="0.3">
      <c r="E268" s="60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</row>
    <row r="269" spans="5:17" x14ac:dyDescent="0.3">
      <c r="E269" s="60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</row>
    <row r="270" spans="5:17" x14ac:dyDescent="0.3">
      <c r="E270" s="60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</row>
    <row r="271" spans="5:17" x14ac:dyDescent="0.3">
      <c r="E271" s="60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</row>
    <row r="272" spans="5:17" x14ac:dyDescent="0.3">
      <c r="E272" s="60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</row>
    <row r="273" spans="5:17" x14ac:dyDescent="0.3">
      <c r="E273" s="60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</row>
    <row r="274" spans="5:17" x14ac:dyDescent="0.3">
      <c r="E274" s="60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</row>
    <row r="275" spans="5:17" x14ac:dyDescent="0.3">
      <c r="E275" s="60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</row>
    <row r="276" spans="5:17" x14ac:dyDescent="0.3">
      <c r="E276" s="60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</row>
    <row r="277" spans="5:17" x14ac:dyDescent="0.3">
      <c r="E277" s="60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</row>
    <row r="278" spans="5:17" x14ac:dyDescent="0.3">
      <c r="E278" s="60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</row>
    <row r="279" spans="5:17" x14ac:dyDescent="0.3">
      <c r="E279" s="60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</row>
    <row r="280" spans="5:17" x14ac:dyDescent="0.3">
      <c r="E280" s="60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</row>
    <row r="281" spans="5:17" x14ac:dyDescent="0.3">
      <c r="E281" s="60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</row>
    <row r="282" spans="5:17" x14ac:dyDescent="0.3">
      <c r="E282" s="60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</row>
    <row r="283" spans="5:17" x14ac:dyDescent="0.3">
      <c r="E283" s="60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</row>
    <row r="284" spans="5:17" x14ac:dyDescent="0.3">
      <c r="E284" s="60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</row>
    <row r="285" spans="5:17" x14ac:dyDescent="0.3">
      <c r="E285" s="60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</row>
    <row r="286" spans="5:17" x14ac:dyDescent="0.3">
      <c r="E286" s="60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</row>
    <row r="287" spans="5:17" x14ac:dyDescent="0.3">
      <c r="E287" s="60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</row>
    <row r="288" spans="5:17" x14ac:dyDescent="0.3">
      <c r="E288" s="60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</row>
    <row r="289" spans="5:17" x14ac:dyDescent="0.3">
      <c r="E289" s="60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</row>
    <row r="290" spans="5:17" x14ac:dyDescent="0.3">
      <c r="E290" s="60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</row>
    <row r="291" spans="5:17" x14ac:dyDescent="0.3">
      <c r="E291" s="60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</row>
    <row r="292" spans="5:17" x14ac:dyDescent="0.3">
      <c r="E292" s="60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</row>
    <row r="293" spans="5:17" x14ac:dyDescent="0.3">
      <c r="E293" s="60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5:17" x14ac:dyDescent="0.3">
      <c r="E294" s="60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</row>
    <row r="295" spans="5:17" x14ac:dyDescent="0.3">
      <c r="E295" s="60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</row>
    <row r="296" spans="5:17" x14ac:dyDescent="0.3">
      <c r="E296" s="60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</row>
    <row r="297" spans="5:17" x14ac:dyDescent="0.3">
      <c r="E297" s="60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5:17" x14ac:dyDescent="0.3">
      <c r="E298" s="60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5:17" x14ac:dyDescent="0.3">
      <c r="E299" s="60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5:17" x14ac:dyDescent="0.3">
      <c r="E300" s="60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</row>
    <row r="301" spans="5:17" x14ac:dyDescent="0.3">
      <c r="E301" s="60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5:17" x14ac:dyDescent="0.3">
      <c r="E302" s="60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</row>
    <row r="303" spans="5:17" x14ac:dyDescent="0.3">
      <c r="E303" s="60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</row>
    <row r="304" spans="5:17" x14ac:dyDescent="0.3">
      <c r="E304" s="60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</row>
    <row r="305" spans="5:17" x14ac:dyDescent="0.3">
      <c r="E305" s="60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5:17" x14ac:dyDescent="0.3">
      <c r="E306" s="60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</row>
    <row r="307" spans="5:17" x14ac:dyDescent="0.3">
      <c r="E307" s="60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</row>
    <row r="308" spans="5:17" x14ac:dyDescent="0.3">
      <c r="E308" s="60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</row>
    <row r="309" spans="5:17" x14ac:dyDescent="0.3">
      <c r="E309" s="60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</row>
    <row r="310" spans="5:17" x14ac:dyDescent="0.3">
      <c r="E310" s="60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</row>
    <row r="311" spans="5:17" x14ac:dyDescent="0.3">
      <c r="E311" s="60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</row>
    <row r="312" spans="5:17" x14ac:dyDescent="0.3">
      <c r="E312" s="60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</row>
    <row r="313" spans="5:17" x14ac:dyDescent="0.3">
      <c r="E313" s="60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</row>
    <row r="314" spans="5:17" x14ac:dyDescent="0.3">
      <c r="E314" s="60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</row>
    <row r="315" spans="5:17" x14ac:dyDescent="0.3">
      <c r="E315" s="60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</row>
    <row r="316" spans="5:17" x14ac:dyDescent="0.3">
      <c r="E316" s="60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</row>
    <row r="317" spans="5:17" x14ac:dyDescent="0.3">
      <c r="E317" s="60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</row>
    <row r="318" spans="5:17" x14ac:dyDescent="0.3">
      <c r="E318" s="60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</row>
    <row r="319" spans="5:17" x14ac:dyDescent="0.3">
      <c r="E319" s="60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</row>
    <row r="320" spans="5:17" x14ac:dyDescent="0.3">
      <c r="E320" s="60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</row>
    <row r="321" spans="5:17" x14ac:dyDescent="0.3">
      <c r="E321" s="60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</row>
    <row r="322" spans="5:17" x14ac:dyDescent="0.3">
      <c r="E322" s="60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</row>
    <row r="323" spans="5:17" x14ac:dyDescent="0.3">
      <c r="E323" s="60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</row>
    <row r="324" spans="5:17" x14ac:dyDescent="0.3">
      <c r="E324" s="60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</row>
    <row r="325" spans="5:17" x14ac:dyDescent="0.3">
      <c r="E325" s="60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</row>
    <row r="326" spans="5:17" x14ac:dyDescent="0.3">
      <c r="E326" s="60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</row>
    <row r="327" spans="5:17" x14ac:dyDescent="0.3">
      <c r="E327" s="60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</row>
    <row r="328" spans="5:17" x14ac:dyDescent="0.3">
      <c r="E328" s="60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</row>
    <row r="329" spans="5:17" x14ac:dyDescent="0.3">
      <c r="E329" s="60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</row>
    <row r="330" spans="5:17" x14ac:dyDescent="0.3">
      <c r="E330" s="60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</row>
    <row r="331" spans="5:17" x14ac:dyDescent="0.3">
      <c r="E331" s="60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</row>
    <row r="332" spans="5:17" x14ac:dyDescent="0.3">
      <c r="E332" s="60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</row>
    <row r="333" spans="5:17" x14ac:dyDescent="0.3">
      <c r="E333" s="60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</row>
    <row r="334" spans="5:17" x14ac:dyDescent="0.3">
      <c r="E334" s="60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</row>
    <row r="335" spans="5:17" x14ac:dyDescent="0.3">
      <c r="E335" s="60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</row>
    <row r="336" spans="5:17" x14ac:dyDescent="0.3">
      <c r="E336" s="60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</row>
    <row r="337" spans="5:17" x14ac:dyDescent="0.3">
      <c r="E337" s="60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</row>
    <row r="338" spans="5:17" x14ac:dyDescent="0.3">
      <c r="E338" s="60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</row>
    <row r="339" spans="5:17" x14ac:dyDescent="0.3">
      <c r="E339" s="60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</row>
    <row r="340" spans="5:17" x14ac:dyDescent="0.3">
      <c r="E340" s="60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</row>
    <row r="341" spans="5:17" x14ac:dyDescent="0.3">
      <c r="E341" s="60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</row>
    <row r="342" spans="5:17" x14ac:dyDescent="0.3">
      <c r="E342" s="60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</row>
    <row r="343" spans="5:17" x14ac:dyDescent="0.3">
      <c r="E343" s="60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</row>
    <row r="344" spans="5:17" x14ac:dyDescent="0.3">
      <c r="E344" s="60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</row>
    <row r="345" spans="5:17" x14ac:dyDescent="0.3">
      <c r="E345" s="60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</row>
    <row r="346" spans="5:17" x14ac:dyDescent="0.3">
      <c r="E346" s="60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</row>
    <row r="347" spans="5:17" x14ac:dyDescent="0.3">
      <c r="E347" s="60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</row>
    <row r="348" spans="5:17" x14ac:dyDescent="0.3">
      <c r="E348" s="60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</row>
    <row r="349" spans="5:17" x14ac:dyDescent="0.3">
      <c r="E349" s="60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</row>
    <row r="350" spans="5:17" x14ac:dyDescent="0.3">
      <c r="E350" s="60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</row>
    <row r="351" spans="5:17" x14ac:dyDescent="0.3">
      <c r="E351" s="60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</row>
    <row r="352" spans="5:17" x14ac:dyDescent="0.3">
      <c r="E352" s="60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</row>
    <row r="353" spans="5:17" x14ac:dyDescent="0.3">
      <c r="E353" s="60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5:17" x14ac:dyDescent="0.3">
      <c r="E354" s="60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</row>
    <row r="355" spans="5:17" x14ac:dyDescent="0.3">
      <c r="E355" s="60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</row>
    <row r="356" spans="5:17" x14ac:dyDescent="0.3">
      <c r="E356" s="60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</row>
    <row r="357" spans="5:17" x14ac:dyDescent="0.3">
      <c r="E357" s="60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5:17" x14ac:dyDescent="0.3">
      <c r="E358" s="60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5:17" x14ac:dyDescent="0.3">
      <c r="E359" s="60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5:17" x14ac:dyDescent="0.3">
      <c r="E360" s="60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</row>
    <row r="361" spans="5:17" x14ac:dyDescent="0.3">
      <c r="E361" s="60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5:17" x14ac:dyDescent="0.3">
      <c r="E362" s="60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</row>
    <row r="363" spans="5:17" x14ac:dyDescent="0.3">
      <c r="E363" s="60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</row>
    <row r="364" spans="5:17" x14ac:dyDescent="0.3">
      <c r="E364" s="60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</row>
    <row r="365" spans="5:17" x14ac:dyDescent="0.3">
      <c r="E365" s="60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</row>
    <row r="366" spans="5:17" x14ac:dyDescent="0.3">
      <c r="E366" s="60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</row>
    <row r="367" spans="5:17" x14ac:dyDescent="0.3">
      <c r="E367" s="60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</row>
  </sheetData>
  <conditionalFormatting sqref="A1:XFD1 B2:XFD4 A2:A5 B6:XFD7 C5:XFD5 A8:XFD1048576">
    <cfRule type="expression" dxfId="51" priority="2">
      <formula>_xlfn.ISFORMULA(A1)</formula>
    </cfRule>
  </conditionalFormatting>
  <conditionalFormatting sqref="B5">
    <cfRule type="expression" dxfId="50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F5B6-DDF2-49A5-AB80-4429194EA28A}">
  <sheetPr>
    <tabColor theme="7" tint="0.39997558519241921"/>
    <pageSetUpPr autoPageBreaks="0"/>
  </sheetPr>
  <dimension ref="A1:R367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6" width="12.5546875" style="39" customWidth="1"/>
    <col min="7" max="7" width="12.5546875" style="39" bestFit="1" customWidth="1"/>
    <col min="8" max="8" width="13.21875" style="39" bestFit="1" customWidth="1"/>
    <col min="9" max="16" width="13.5546875" style="39" bestFit="1" customWidth="1"/>
    <col min="17" max="17" width="14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948</v>
      </c>
    </row>
    <row r="2" spans="1:18" s="28" customFormat="1" x14ac:dyDescent="0.3">
      <c r="A2" s="28" t="s">
        <v>331</v>
      </c>
      <c r="B2" s="28" t="s">
        <v>917</v>
      </c>
    </row>
    <row r="3" spans="1:18" s="28" customFormat="1" x14ac:dyDescent="0.3">
      <c r="A3" s="28" t="s">
        <v>332</v>
      </c>
      <c r="B3" s="28" t="s">
        <v>197</v>
      </c>
    </row>
    <row r="4" spans="1:18" s="28" customFormat="1" x14ac:dyDescent="0.3">
      <c r="A4" s="28" t="s">
        <v>333</v>
      </c>
      <c r="B4" s="56">
        <v>43141</v>
      </c>
    </row>
    <row r="5" spans="1:18" s="28" customFormat="1" x14ac:dyDescent="0.3">
      <c r="A5" s="28" t="s">
        <v>194</v>
      </c>
      <c r="B5" s="82" t="s">
        <v>944</v>
      </c>
    </row>
    <row r="6" spans="1:18" s="28" customFormat="1" x14ac:dyDescent="0.3">
      <c r="A6" s="28" t="s">
        <v>46</v>
      </c>
      <c r="B6" s="28" t="s">
        <v>949</v>
      </c>
    </row>
    <row r="8" spans="1:18" x14ac:dyDescent="0.3">
      <c r="A8" s="39" t="s">
        <v>56</v>
      </c>
      <c r="B8" s="39" t="s">
        <v>946</v>
      </c>
      <c r="C8" s="73" t="s">
        <v>920</v>
      </c>
      <c r="D8" s="73" t="s">
        <v>921</v>
      </c>
      <c r="E8" s="73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  <c r="P8" s="59"/>
      <c r="Q8" s="59"/>
    </row>
    <row r="9" spans="1:18" x14ac:dyDescent="0.3">
      <c r="A9" s="39" t="s">
        <v>249</v>
      </c>
      <c r="B9" s="39" t="s">
        <v>947</v>
      </c>
      <c r="C9" s="60" t="s">
        <v>258</v>
      </c>
      <c r="D9" s="60" t="str">
        <f>INDEX('R0. Region mapping'!$C$9:$C$24,MATCH($C9,'R0. Region mapping'!$A$9:$A$24,0))</f>
        <v>AFR</v>
      </c>
      <c r="E9" s="60">
        <v>97.96088766921649</v>
      </c>
      <c r="F9" s="79">
        <v>241.26169854067879</v>
      </c>
      <c r="G9" s="79">
        <v>440.93612063070651</v>
      </c>
      <c r="H9" s="79">
        <v>693.96259981718094</v>
      </c>
      <c r="I9" s="79">
        <v>831.67672665448629</v>
      </c>
      <c r="J9" s="79">
        <v>1078.9222989706361</v>
      </c>
      <c r="K9" s="79">
        <v>1339.0218685711429</v>
      </c>
      <c r="L9" s="79">
        <v>1621.7421764418873</v>
      </c>
      <c r="M9" s="79">
        <v>1764.7190570201342</v>
      </c>
      <c r="N9" s="60">
        <v>2024.9122774189359</v>
      </c>
      <c r="O9" s="60">
        <v>1752.8037961991824</v>
      </c>
      <c r="P9" s="60"/>
      <c r="Q9" s="60"/>
      <c r="R9" s="58"/>
    </row>
    <row r="10" spans="1:18" x14ac:dyDescent="0.3">
      <c r="A10" s="39" t="s">
        <v>249</v>
      </c>
      <c r="B10" s="39" t="s">
        <v>947</v>
      </c>
      <c r="C10" s="60" t="s">
        <v>261</v>
      </c>
      <c r="D10" s="60" t="str">
        <f>INDEX('R0. Region mapping'!$C$9:$C$24,MATCH($C10,'R0. Region mapping'!$A$9:$A$24,0))</f>
        <v>AUS</v>
      </c>
      <c r="E10" s="60">
        <v>50.625258893693022</v>
      </c>
      <c r="F10" s="79">
        <v>125.33940310872026</v>
      </c>
      <c r="G10" s="79">
        <v>152.6243593152372</v>
      </c>
      <c r="H10" s="79">
        <v>227.15896314772914</v>
      </c>
      <c r="I10" s="79">
        <v>205.20719374088998</v>
      </c>
      <c r="J10" s="79">
        <v>236.76375440702188</v>
      </c>
      <c r="K10" s="79">
        <v>173.191970170095</v>
      </c>
      <c r="L10" s="79">
        <v>112.19034945962193</v>
      </c>
      <c r="M10" s="79">
        <v>110.24812462496976</v>
      </c>
      <c r="N10" s="60">
        <v>52.087397451231503</v>
      </c>
      <c r="O10" s="60">
        <v>91.872334859271405</v>
      </c>
      <c r="P10" s="60"/>
      <c r="Q10" s="60"/>
      <c r="R10" s="58"/>
    </row>
    <row r="11" spans="1:18" x14ac:dyDescent="0.3">
      <c r="A11" s="39" t="s">
        <v>249</v>
      </c>
      <c r="B11" s="39" t="s">
        <v>947</v>
      </c>
      <c r="C11" s="60" t="s">
        <v>341</v>
      </c>
      <c r="D11" s="60" t="str">
        <f>INDEX('R0. Region mapping'!$C$9:$C$24,MATCH($C11,'R0. Region mapping'!$A$9:$A$24,0))</f>
        <v>NAM</v>
      </c>
      <c r="E11" s="60">
        <v>83.397979546870147</v>
      </c>
      <c r="F11" s="79">
        <v>204.79506430959259</v>
      </c>
      <c r="G11" s="79">
        <v>236.75347290433041</v>
      </c>
      <c r="H11" s="79">
        <v>357.38245644545719</v>
      </c>
      <c r="I11" s="79">
        <v>324.43393073757352</v>
      </c>
      <c r="J11" s="79">
        <v>380.97652441084801</v>
      </c>
      <c r="K11" s="79">
        <v>257.38584453776917</v>
      </c>
      <c r="L11" s="79">
        <v>132.60860397387481</v>
      </c>
      <c r="M11" s="79">
        <v>84.778791938441458</v>
      </c>
      <c r="N11" s="60">
        <v>80.445807145509704</v>
      </c>
      <c r="O11" s="60">
        <v>84.167561604971013</v>
      </c>
      <c r="P11" s="60"/>
      <c r="Q11" s="60"/>
      <c r="R11" s="58"/>
    </row>
    <row r="12" spans="1:18" x14ac:dyDescent="0.3">
      <c r="A12" s="39" t="s">
        <v>249</v>
      </c>
      <c r="B12" s="39" t="s">
        <v>947</v>
      </c>
      <c r="C12" s="60" t="s">
        <v>343</v>
      </c>
      <c r="D12" s="60" t="str">
        <f>INDEX('R0. Region mapping'!$C$9:$C$24,MATCH($C12,'R0. Region mapping'!$A$9:$A$24,0))</f>
        <v>ASI</v>
      </c>
      <c r="E12" s="60">
        <v>980.6385474428123</v>
      </c>
      <c r="F12" s="79">
        <v>2589.1969897132908</v>
      </c>
      <c r="G12" s="79">
        <v>6767.1094088359205</v>
      </c>
      <c r="H12" s="79">
        <v>5315.8828501868365</v>
      </c>
      <c r="I12" s="79">
        <v>2702.3679731128705</v>
      </c>
      <c r="J12" s="79">
        <v>3473.1727827947984</v>
      </c>
      <c r="K12" s="79">
        <v>2981.1793239990793</v>
      </c>
      <c r="L12" s="79">
        <v>3007.0702909846095</v>
      </c>
      <c r="M12" s="79">
        <v>756.65162955814014</v>
      </c>
      <c r="N12" s="60">
        <v>569.58809209120773</v>
      </c>
      <c r="O12" s="60">
        <v>286.05486938128502</v>
      </c>
      <c r="P12" s="60"/>
      <c r="Q12" s="60"/>
      <c r="R12" s="58"/>
    </row>
    <row r="13" spans="1:18" x14ac:dyDescent="0.3">
      <c r="A13" s="39" t="s">
        <v>249</v>
      </c>
      <c r="B13" s="39" t="s">
        <v>947</v>
      </c>
      <c r="C13" s="60" t="s">
        <v>345</v>
      </c>
      <c r="D13" s="60" t="str">
        <f>INDEX('R0. Region mapping'!$C$9:$C$24,MATCH($C13,'R0. Region mapping'!$A$9:$A$24,0))</f>
        <v>LAM</v>
      </c>
      <c r="E13" s="60">
        <v>163.29347496884392</v>
      </c>
      <c r="F13" s="79">
        <v>382.81679076996738</v>
      </c>
      <c r="G13" s="79">
        <v>584.62044068241096</v>
      </c>
      <c r="H13" s="79">
        <v>991.38787522573546</v>
      </c>
      <c r="I13" s="79">
        <v>906.21085406111911</v>
      </c>
      <c r="J13" s="79">
        <v>1325.1482099660516</v>
      </c>
      <c r="K13" s="79">
        <v>1461.5115894027263</v>
      </c>
      <c r="L13" s="79">
        <v>1623.5450997847756</v>
      </c>
      <c r="M13" s="79">
        <v>1711.6502134531531</v>
      </c>
      <c r="N13" s="60">
        <v>1792.3469788810362</v>
      </c>
      <c r="O13" s="60">
        <v>1605.5054301561377</v>
      </c>
      <c r="P13" s="60"/>
      <c r="Q13" s="60"/>
      <c r="R13" s="58"/>
    </row>
    <row r="14" spans="1:18" x14ac:dyDescent="0.3">
      <c r="A14" s="39" t="s">
        <v>249</v>
      </c>
      <c r="B14" s="39" t="s">
        <v>947</v>
      </c>
      <c r="C14" s="60" t="s">
        <v>347</v>
      </c>
      <c r="D14" s="60" t="str">
        <f>INDEX('R0. Region mapping'!$C$9:$C$24,MATCH($C14,'R0. Region mapping'!$A$9:$A$24,0))</f>
        <v>EUR</v>
      </c>
      <c r="E14" s="60">
        <v>53.672715485119213</v>
      </c>
      <c r="F14" s="79">
        <v>137.82476716669075</v>
      </c>
      <c r="G14" s="79">
        <v>200.90353029382797</v>
      </c>
      <c r="H14" s="79">
        <v>301.1372555442822</v>
      </c>
      <c r="I14" s="79">
        <v>316.40985137637477</v>
      </c>
      <c r="J14" s="79">
        <v>335.44467758825402</v>
      </c>
      <c r="K14" s="79">
        <v>360.98712265165381</v>
      </c>
      <c r="L14" s="79">
        <v>344.5896101630936</v>
      </c>
      <c r="M14" s="79">
        <v>345.8731607926847</v>
      </c>
      <c r="N14" s="60">
        <v>363.32634739906524</v>
      </c>
      <c r="O14" s="60">
        <v>222.93697222157749</v>
      </c>
      <c r="P14" s="60"/>
      <c r="Q14" s="60"/>
      <c r="R14" s="58"/>
    </row>
    <row r="15" spans="1:18" x14ac:dyDescent="0.3">
      <c r="A15" s="39" t="s">
        <v>249</v>
      </c>
      <c r="B15" s="39" t="s">
        <v>947</v>
      </c>
      <c r="C15" s="60" t="s">
        <v>349</v>
      </c>
      <c r="D15" s="60" t="str">
        <f>INDEX('R0. Region mapping'!$C$9:$C$24,MATCH($C15,'R0. Region mapping'!$A$9:$A$24,0))</f>
        <v>ASI</v>
      </c>
      <c r="E15" s="60">
        <v>103.2218804680334</v>
      </c>
      <c r="F15" s="79">
        <v>259.77787100240516</v>
      </c>
      <c r="G15" s="79">
        <v>413.91946852599943</v>
      </c>
      <c r="H15" s="79">
        <v>680.46785840332836</v>
      </c>
      <c r="I15" s="79">
        <v>676.81007753476399</v>
      </c>
      <c r="J15" s="79">
        <v>745.20705995285323</v>
      </c>
      <c r="K15" s="79">
        <v>792.85698723786061</v>
      </c>
      <c r="L15" s="79">
        <v>744.7144927316582</v>
      </c>
      <c r="M15" s="79">
        <v>757.52440557163334</v>
      </c>
      <c r="N15" s="60">
        <v>808.33027629451249</v>
      </c>
      <c r="O15" s="60">
        <v>859.69484453971086</v>
      </c>
      <c r="P15" s="60"/>
      <c r="Q15" s="60"/>
      <c r="R15" s="58"/>
    </row>
    <row r="16" spans="1:18" x14ac:dyDescent="0.3">
      <c r="A16" s="39" t="s">
        <v>249</v>
      </c>
      <c r="B16" s="39" t="s">
        <v>947</v>
      </c>
      <c r="C16" s="60" t="s">
        <v>351</v>
      </c>
      <c r="D16" s="60" t="str">
        <f>INDEX('R0. Region mapping'!$C$9:$C$24,MATCH($C16,'R0. Region mapping'!$A$9:$A$24,0))</f>
        <v>ASI</v>
      </c>
      <c r="E16" s="60">
        <v>74.127009304610908</v>
      </c>
      <c r="F16" s="79">
        <v>174.32673800146731</v>
      </c>
      <c r="G16" s="79">
        <v>315.52627815241067</v>
      </c>
      <c r="H16" s="79">
        <v>588.27580455712337</v>
      </c>
      <c r="I16" s="79">
        <v>772.67810209512379</v>
      </c>
      <c r="J16" s="79">
        <v>887.50769327691319</v>
      </c>
      <c r="K16" s="79">
        <v>1076.4329306729542</v>
      </c>
      <c r="L16" s="79">
        <v>1191.3671994809281</v>
      </c>
      <c r="M16" s="79">
        <v>1262.3947423915431</v>
      </c>
      <c r="N16" s="60">
        <v>1208.6864104259639</v>
      </c>
      <c r="O16" s="60">
        <v>159.69201407879478</v>
      </c>
      <c r="P16" s="60"/>
      <c r="Q16" s="60"/>
      <c r="R16" s="58"/>
    </row>
    <row r="17" spans="1:18" x14ac:dyDescent="0.3">
      <c r="A17" s="39" t="s">
        <v>249</v>
      </c>
      <c r="B17" s="39" t="s">
        <v>947</v>
      </c>
      <c r="C17" s="60" t="s">
        <v>353</v>
      </c>
      <c r="D17" s="60" t="str">
        <f>INDEX('R0. Region mapping'!$C$9:$C$24,MATCH($C17,'R0. Region mapping'!$A$9:$A$24,0))</f>
        <v>ASI</v>
      </c>
      <c r="E17" s="60">
        <v>130.70226567727366</v>
      </c>
      <c r="F17" s="79">
        <v>333.5871071581193</v>
      </c>
      <c r="G17" s="79">
        <v>426.69896779431599</v>
      </c>
      <c r="H17" s="79">
        <v>599.23857098736164</v>
      </c>
      <c r="I17" s="79">
        <v>559.56280740636043</v>
      </c>
      <c r="J17" s="79">
        <v>506.73784430138716</v>
      </c>
      <c r="K17" s="79">
        <v>447.8010368717712</v>
      </c>
      <c r="L17" s="79">
        <v>290.25827354241471</v>
      </c>
      <c r="M17" s="79">
        <v>296.00791929476594</v>
      </c>
      <c r="N17" s="60">
        <v>284.75737100564731</v>
      </c>
      <c r="O17" s="60">
        <v>322.54721803556322</v>
      </c>
      <c r="P17" s="60"/>
      <c r="Q17" s="60"/>
      <c r="R17" s="58"/>
    </row>
    <row r="18" spans="1:18" x14ac:dyDescent="0.3">
      <c r="A18" s="39" t="s">
        <v>249</v>
      </c>
      <c r="B18" s="39" t="s">
        <v>947</v>
      </c>
      <c r="C18" s="60" t="s">
        <v>355</v>
      </c>
      <c r="D18" s="60" t="str">
        <f>INDEX('R0. Region mapping'!$C$9:$C$24,MATCH($C18,'R0. Region mapping'!$A$9:$A$24,0))</f>
        <v>AFR</v>
      </c>
      <c r="E18" s="60">
        <v>173.87982556515323</v>
      </c>
      <c r="F18" s="79">
        <v>447.3349896501058</v>
      </c>
      <c r="G18" s="79">
        <v>561.83008351709475</v>
      </c>
      <c r="H18" s="79">
        <v>904.99479211365474</v>
      </c>
      <c r="I18" s="79">
        <v>1076.9514288652458</v>
      </c>
      <c r="J18" s="79">
        <v>1206.9281343294467</v>
      </c>
      <c r="K18" s="79">
        <v>1351.2549613310773</v>
      </c>
      <c r="L18" s="79">
        <v>1562.0451885629802</v>
      </c>
      <c r="M18" s="79">
        <v>1602.7503911184517</v>
      </c>
      <c r="N18" s="60">
        <v>1311.8737436245424</v>
      </c>
      <c r="O18" s="60">
        <v>306.39492372095788</v>
      </c>
      <c r="P18" s="60"/>
      <c r="Q18" s="60"/>
      <c r="R18" s="58"/>
    </row>
    <row r="19" spans="1:18" x14ac:dyDescent="0.3">
      <c r="A19" s="39" t="s">
        <v>249</v>
      </c>
      <c r="B19" s="39" t="s">
        <v>947</v>
      </c>
      <c r="C19" s="60" t="s">
        <v>357</v>
      </c>
      <c r="D19" s="60" t="str">
        <f>INDEX('R0. Region mapping'!$C$9:$C$24,MATCH($C19,'R0. Region mapping'!$A$9:$A$24,0))</f>
        <v>LAM</v>
      </c>
      <c r="E19" s="60">
        <v>76.132981827570063</v>
      </c>
      <c r="F19" s="79">
        <v>201.47853973750529</v>
      </c>
      <c r="G19" s="79">
        <v>308.40306937754372</v>
      </c>
      <c r="H19" s="79">
        <v>472.29556092092997</v>
      </c>
      <c r="I19" s="79">
        <v>531.13101711016998</v>
      </c>
      <c r="J19" s="79">
        <v>679.02626071808538</v>
      </c>
      <c r="K19" s="79">
        <v>572.43345424057009</v>
      </c>
      <c r="L19" s="79">
        <v>594.16263372402716</v>
      </c>
      <c r="M19" s="79">
        <v>568.35011232521549</v>
      </c>
      <c r="N19" s="60">
        <v>495.36616480795021</v>
      </c>
      <c r="O19" s="60">
        <v>528.87797192158246</v>
      </c>
      <c r="P19" s="60"/>
      <c r="Q19" s="60"/>
      <c r="R19" s="58"/>
    </row>
    <row r="20" spans="1:18" x14ac:dyDescent="0.3">
      <c r="A20" s="39" t="s">
        <v>249</v>
      </c>
      <c r="B20" s="39" t="s">
        <v>947</v>
      </c>
      <c r="C20" s="60" t="s">
        <v>359</v>
      </c>
      <c r="D20" s="60" t="str">
        <f>INDEX('R0. Region mapping'!$C$9:$C$24,MATCH($C20,'R0. Region mapping'!$A$9:$A$24,0))</f>
        <v>ASI</v>
      </c>
      <c r="E20" s="60">
        <v>229.40873763420876</v>
      </c>
      <c r="F20" s="79">
        <v>538.21254337980781</v>
      </c>
      <c r="G20" s="79">
        <v>802.09713262056516</v>
      </c>
      <c r="H20" s="79">
        <v>1356.6736617271865</v>
      </c>
      <c r="I20" s="79">
        <v>1660.2685154126366</v>
      </c>
      <c r="J20" s="79">
        <v>1896.6321303477671</v>
      </c>
      <c r="K20" s="79">
        <v>2828.9433518436467</v>
      </c>
      <c r="L20" s="79">
        <v>3222.913860973355</v>
      </c>
      <c r="M20" s="79">
        <v>3516.1177458790926</v>
      </c>
      <c r="N20" s="60">
        <v>3900.4374457609265</v>
      </c>
      <c r="O20" s="60">
        <v>2604.7081160069524</v>
      </c>
      <c r="P20" s="60"/>
      <c r="Q20" s="60"/>
      <c r="R20" s="58"/>
    </row>
    <row r="21" spans="1:18" x14ac:dyDescent="0.3">
      <c r="A21" s="39" t="s">
        <v>249</v>
      </c>
      <c r="B21" s="39" t="s">
        <v>947</v>
      </c>
      <c r="C21" s="60" t="s">
        <v>361</v>
      </c>
      <c r="D21" s="60" t="str">
        <f>INDEX('R0. Region mapping'!$C$9:$C$24,MATCH($C21,'R0. Region mapping'!$A$9:$A$24,0))</f>
        <v>ASI</v>
      </c>
      <c r="E21" s="60">
        <v>38.279910600648591</v>
      </c>
      <c r="F21" s="79">
        <v>123.09759735234204</v>
      </c>
      <c r="G21" s="79">
        <v>181.20501884011682</v>
      </c>
      <c r="H21" s="79">
        <v>267.12029538237647</v>
      </c>
      <c r="I21" s="79">
        <v>264.34310659447721</v>
      </c>
      <c r="J21" s="79">
        <v>239.49638775356181</v>
      </c>
      <c r="K21" s="79">
        <v>150.90258996553681</v>
      </c>
      <c r="L21" s="79">
        <v>96.83077819860884</v>
      </c>
      <c r="M21" s="79">
        <v>78.8260298168655</v>
      </c>
      <c r="N21" s="60">
        <v>75.874743276907509</v>
      </c>
      <c r="O21" s="60">
        <v>2.9014525588850311</v>
      </c>
      <c r="P21" s="60"/>
      <c r="Q21" s="60"/>
      <c r="R21" s="58"/>
    </row>
    <row r="22" spans="1:18" x14ac:dyDescent="0.3">
      <c r="A22" s="39" t="s">
        <v>249</v>
      </c>
      <c r="B22" s="39" t="s">
        <v>947</v>
      </c>
      <c r="C22" s="60" t="s">
        <v>363</v>
      </c>
      <c r="D22" s="60" t="str">
        <f>INDEX('R0. Region mapping'!$C$9:$C$24,MATCH($C22,'R0. Region mapping'!$A$9:$A$24,0))</f>
        <v>NAM</v>
      </c>
      <c r="E22" s="60">
        <v>1095.9676900020293</v>
      </c>
      <c r="F22" s="79">
        <v>2612.5515563182284</v>
      </c>
      <c r="G22" s="79">
        <v>3443.4214570317195</v>
      </c>
      <c r="H22" s="79">
        <v>3957.869881980037</v>
      </c>
      <c r="I22" s="79">
        <v>3570.6769415033614</v>
      </c>
      <c r="J22" s="79">
        <v>3925.4753403911523</v>
      </c>
      <c r="K22" s="79">
        <v>2615.4218362428714</v>
      </c>
      <c r="L22" s="79">
        <v>1832.5699203753379</v>
      </c>
      <c r="M22" s="79">
        <v>1375.2604453342572</v>
      </c>
      <c r="N22" s="60">
        <v>1096.0506508491999</v>
      </c>
      <c r="O22" s="60">
        <v>934.50067367281395</v>
      </c>
      <c r="P22" s="60"/>
      <c r="Q22" s="60"/>
      <c r="R22" s="58"/>
    </row>
    <row r="23" spans="1:18" x14ac:dyDescent="0.3">
      <c r="A23" s="39" t="s">
        <v>249</v>
      </c>
      <c r="B23" s="39" t="s">
        <v>947</v>
      </c>
      <c r="C23" s="60" t="s">
        <v>365</v>
      </c>
      <c r="D23" s="60" t="str">
        <f>INDEX('R0. Region mapping'!$C$9:$C$24,MATCH($C23,'R0. Region mapping'!$A$9:$A$24,0))</f>
        <v>EUR</v>
      </c>
      <c r="E23" s="60">
        <v>361.93726764781258</v>
      </c>
      <c r="F23" s="79">
        <v>943.14265422879396</v>
      </c>
      <c r="G23" s="79">
        <v>1277.2161331190912</v>
      </c>
      <c r="H23" s="79">
        <v>1650.5561834614357</v>
      </c>
      <c r="I23" s="79">
        <v>1617.7180980921516</v>
      </c>
      <c r="J23" s="79">
        <v>1745.536216918679</v>
      </c>
      <c r="K23" s="79">
        <v>1447.5541051605358</v>
      </c>
      <c r="L23" s="79">
        <v>1810.1103262063741</v>
      </c>
      <c r="M23" s="79">
        <v>1874.5659156672962</v>
      </c>
      <c r="N23" s="60">
        <v>1611.0161220689833</v>
      </c>
      <c r="O23" s="60">
        <v>1229.5261370161295</v>
      </c>
      <c r="P23" s="60"/>
      <c r="Q23" s="60"/>
      <c r="R23" s="58"/>
    </row>
    <row r="24" spans="1:18" x14ac:dyDescent="0.3">
      <c r="A24" s="39" t="s">
        <v>251</v>
      </c>
      <c r="B24" s="39" t="s">
        <v>947</v>
      </c>
      <c r="C24" s="60" t="s">
        <v>258</v>
      </c>
      <c r="D24" s="60" t="str">
        <f>INDEX('R0. Region mapping'!$C$9:$C$24,MATCH($C24,'R0. Region mapping'!$A$9:$A$24,0))</f>
        <v>AFR</v>
      </c>
      <c r="E24" s="60">
        <v>97.96088766921649</v>
      </c>
      <c r="F24" s="79">
        <v>241.26169854067879</v>
      </c>
      <c r="G24" s="79">
        <v>440.32912975600095</v>
      </c>
      <c r="H24" s="79">
        <v>751.8190494104897</v>
      </c>
      <c r="I24" s="79">
        <v>342.43802931230169</v>
      </c>
      <c r="J24" s="79">
        <v>439.8037270548399</v>
      </c>
      <c r="K24" s="79">
        <v>376.79824065153082</v>
      </c>
      <c r="L24" s="79">
        <v>429.33238304279348</v>
      </c>
      <c r="M24" s="79">
        <v>460.93752497747954</v>
      </c>
      <c r="N24" s="60">
        <v>487.47343414636123</v>
      </c>
      <c r="O24" s="60">
        <v>493.58213956702946</v>
      </c>
      <c r="P24" s="60"/>
      <c r="Q24" s="60"/>
      <c r="R24" s="58"/>
    </row>
    <row r="25" spans="1:18" x14ac:dyDescent="0.3">
      <c r="A25" s="39" t="s">
        <v>251</v>
      </c>
      <c r="B25" s="39" t="s">
        <v>947</v>
      </c>
      <c r="C25" s="60" t="s">
        <v>261</v>
      </c>
      <c r="D25" s="60" t="str">
        <f>INDEX('R0. Region mapping'!$C$9:$C$24,MATCH($C25,'R0. Region mapping'!$A$9:$A$24,0))</f>
        <v>AUS</v>
      </c>
      <c r="E25" s="60">
        <v>50.625258893693022</v>
      </c>
      <c r="F25" s="79">
        <v>125.33940310872026</v>
      </c>
      <c r="G25" s="79">
        <v>163.03445177558103</v>
      </c>
      <c r="H25" s="79">
        <v>248.88520189139712</v>
      </c>
      <c r="I25" s="79">
        <v>63.808070495670137</v>
      </c>
      <c r="J25" s="79">
        <v>40.012776676410702</v>
      </c>
      <c r="K25" s="79">
        <v>41.179147721593999</v>
      </c>
      <c r="L25" s="79">
        <v>35.3885036125372</v>
      </c>
      <c r="M25" s="79">
        <v>37.995526713758402</v>
      </c>
      <c r="N25" s="60">
        <v>13.903683121856901</v>
      </c>
      <c r="O25" s="60">
        <v>13.7650098852195</v>
      </c>
      <c r="P25" s="60"/>
      <c r="Q25" s="60"/>
      <c r="R25" s="58"/>
    </row>
    <row r="26" spans="1:18" x14ac:dyDescent="0.3">
      <c r="A26" s="39" t="s">
        <v>251</v>
      </c>
      <c r="B26" s="39" t="s">
        <v>947</v>
      </c>
      <c r="C26" s="60" t="s">
        <v>341</v>
      </c>
      <c r="D26" s="60" t="str">
        <f>INDEX('R0. Region mapping'!$C$9:$C$24,MATCH($C26,'R0. Region mapping'!$A$9:$A$24,0))</f>
        <v>NAM</v>
      </c>
      <c r="E26" s="60">
        <v>83.397979546870147</v>
      </c>
      <c r="F26" s="79">
        <v>204.79506430959259</v>
      </c>
      <c r="G26" s="79">
        <v>244.74750217271176</v>
      </c>
      <c r="H26" s="79">
        <v>352.61315476823103</v>
      </c>
      <c r="I26" s="79">
        <v>79.973997931433189</v>
      </c>
      <c r="J26" s="79">
        <v>31.797720602963739</v>
      </c>
      <c r="K26" s="79">
        <v>1.1515525695942599</v>
      </c>
      <c r="L26" s="79">
        <v>1.5102633587689769</v>
      </c>
      <c r="M26" s="79">
        <v>1.2126589608470599</v>
      </c>
      <c r="N26" s="60">
        <v>1.1734917620360401</v>
      </c>
      <c r="O26" s="60">
        <v>1.1656988604529499</v>
      </c>
      <c r="P26" s="60"/>
      <c r="Q26" s="60"/>
      <c r="R26" s="58"/>
    </row>
    <row r="27" spans="1:18" x14ac:dyDescent="0.3">
      <c r="A27" s="39" t="s">
        <v>251</v>
      </c>
      <c r="B27" s="39" t="s">
        <v>947</v>
      </c>
      <c r="C27" s="60" t="s">
        <v>343</v>
      </c>
      <c r="D27" s="60" t="str">
        <f>INDEX('R0. Region mapping'!$C$9:$C$24,MATCH($C27,'R0. Region mapping'!$A$9:$A$24,0))</f>
        <v>ASI</v>
      </c>
      <c r="E27" s="60">
        <v>980.6385474428123</v>
      </c>
      <c r="F27" s="79">
        <v>2589.1969897132908</v>
      </c>
      <c r="G27" s="79">
        <v>6806.5610600477648</v>
      </c>
      <c r="H27" s="79">
        <v>5337.197850998331</v>
      </c>
      <c r="I27" s="79">
        <v>597.05083093772453</v>
      </c>
      <c r="J27" s="79">
        <v>656.94309865189973</v>
      </c>
      <c r="K27" s="79">
        <v>494.02235046634269</v>
      </c>
      <c r="L27" s="79">
        <v>563.83024952607354</v>
      </c>
      <c r="M27" s="79">
        <v>449.42987629032973</v>
      </c>
      <c r="N27" s="60">
        <v>423.95902613036975</v>
      </c>
      <c r="O27" s="60">
        <v>155.46769421372281</v>
      </c>
      <c r="P27" s="60"/>
      <c r="Q27" s="60"/>
      <c r="R27" s="58"/>
    </row>
    <row r="28" spans="1:18" x14ac:dyDescent="0.3">
      <c r="A28" s="39" t="s">
        <v>251</v>
      </c>
      <c r="B28" s="39" t="s">
        <v>947</v>
      </c>
      <c r="C28" s="60" t="s">
        <v>345</v>
      </c>
      <c r="D28" s="60" t="str">
        <f>INDEX('R0. Region mapping'!$C$9:$C$24,MATCH($C28,'R0. Region mapping'!$A$9:$A$24,0))</f>
        <v>LAM</v>
      </c>
      <c r="E28" s="60">
        <v>163.29347496884392</v>
      </c>
      <c r="F28" s="79">
        <v>382.81679076996636</v>
      </c>
      <c r="G28" s="79">
        <v>584.62044068241107</v>
      </c>
      <c r="H28" s="79">
        <v>1075.5366487304293</v>
      </c>
      <c r="I28" s="79">
        <v>422.78136532363237</v>
      </c>
      <c r="J28" s="79">
        <v>165.79897704114248</v>
      </c>
      <c r="K28" s="79">
        <v>434.85388529377724</v>
      </c>
      <c r="L28" s="79">
        <v>604.86592980287639</v>
      </c>
      <c r="M28" s="79">
        <v>983.34586027167904</v>
      </c>
      <c r="N28" s="60">
        <v>1030.3590434513849</v>
      </c>
      <c r="O28" s="60">
        <v>116.68765242493056</v>
      </c>
      <c r="P28" s="60"/>
      <c r="Q28" s="60"/>
      <c r="R28" s="58"/>
    </row>
    <row r="29" spans="1:18" x14ac:dyDescent="0.3">
      <c r="A29" s="39" t="s">
        <v>251</v>
      </c>
      <c r="B29" s="39" t="s">
        <v>947</v>
      </c>
      <c r="C29" s="60" t="s">
        <v>347</v>
      </c>
      <c r="D29" s="60" t="str">
        <f>INDEX('R0. Region mapping'!$C$9:$C$24,MATCH($C29,'R0. Region mapping'!$A$9:$A$24,0))</f>
        <v>EUR</v>
      </c>
      <c r="E29" s="60">
        <v>53.672715485119213</v>
      </c>
      <c r="F29" s="79">
        <v>137.82476716669075</v>
      </c>
      <c r="G29" s="79">
        <v>200.90353029382797</v>
      </c>
      <c r="H29" s="79">
        <v>315.95220934914391</v>
      </c>
      <c r="I29" s="79">
        <v>107.48921151827751</v>
      </c>
      <c r="J29" s="79">
        <v>21.681462908623118</v>
      </c>
      <c r="K29" s="79">
        <v>26.568219482634564</v>
      </c>
      <c r="L29" s="79">
        <v>22.115977862403966</v>
      </c>
      <c r="M29" s="79">
        <v>22.633400608725978</v>
      </c>
      <c r="N29" s="60">
        <v>11.478211446821362</v>
      </c>
      <c r="O29" s="60">
        <v>4.1636774934452063</v>
      </c>
      <c r="P29" s="60"/>
      <c r="Q29" s="60"/>
      <c r="R29" s="58"/>
    </row>
    <row r="30" spans="1:18" x14ac:dyDescent="0.3">
      <c r="A30" s="39" t="s">
        <v>251</v>
      </c>
      <c r="B30" s="39" t="s">
        <v>947</v>
      </c>
      <c r="C30" s="60" t="s">
        <v>349</v>
      </c>
      <c r="D30" s="60" t="str">
        <f>INDEX('R0. Region mapping'!$C$9:$C$24,MATCH($C30,'R0. Region mapping'!$A$9:$A$24,0))</f>
        <v>ASI</v>
      </c>
      <c r="E30" s="60">
        <v>103.2218804680334</v>
      </c>
      <c r="F30" s="79">
        <v>259.77787100240516</v>
      </c>
      <c r="G30" s="79">
        <v>413.91946852599949</v>
      </c>
      <c r="H30" s="79">
        <v>716.5886904422365</v>
      </c>
      <c r="I30" s="79">
        <v>291.86358040320329</v>
      </c>
      <c r="J30" s="79">
        <v>84.898595909776276</v>
      </c>
      <c r="K30" s="79">
        <v>87.229097583168382</v>
      </c>
      <c r="L30" s="79">
        <v>18.63915384628832</v>
      </c>
      <c r="M30" s="79">
        <v>17.90985986849379</v>
      </c>
      <c r="N30" s="60">
        <v>12.776883013663412</v>
      </c>
      <c r="O30" s="60">
        <v>11.93903930074263</v>
      </c>
      <c r="P30" s="60"/>
      <c r="Q30" s="60"/>
      <c r="R30" s="58"/>
    </row>
    <row r="31" spans="1:18" x14ac:dyDescent="0.3">
      <c r="A31" s="39" t="s">
        <v>251</v>
      </c>
      <c r="B31" s="39" t="s">
        <v>947</v>
      </c>
      <c r="C31" s="60" t="s">
        <v>351</v>
      </c>
      <c r="D31" s="60" t="str">
        <f>INDEX('R0. Region mapping'!$C$9:$C$24,MATCH($C31,'R0. Region mapping'!$A$9:$A$24,0))</f>
        <v>ASI</v>
      </c>
      <c r="E31" s="60">
        <v>74.127009304610908</v>
      </c>
      <c r="F31" s="79">
        <v>174.32673800146731</v>
      </c>
      <c r="G31" s="79">
        <v>315.52627815241078</v>
      </c>
      <c r="H31" s="79">
        <v>588.91079864323387</v>
      </c>
      <c r="I31" s="79">
        <v>313.58021696678378</v>
      </c>
      <c r="J31" s="79">
        <v>321.16760624213077</v>
      </c>
      <c r="K31" s="79">
        <v>262.4026683031974</v>
      </c>
      <c r="L31" s="79">
        <v>316.44040411287898</v>
      </c>
      <c r="M31" s="79">
        <v>98.811081776103734</v>
      </c>
      <c r="N31" s="60">
        <v>249.43646503609119</v>
      </c>
      <c r="O31" s="60">
        <v>258.16301488940849</v>
      </c>
      <c r="P31" s="60"/>
      <c r="Q31" s="60"/>
      <c r="R31" s="58"/>
    </row>
    <row r="32" spans="1:18" x14ac:dyDescent="0.3">
      <c r="A32" s="39" t="s">
        <v>251</v>
      </c>
      <c r="B32" s="39" t="s">
        <v>947</v>
      </c>
      <c r="C32" s="60" t="s">
        <v>353</v>
      </c>
      <c r="D32" s="60" t="str">
        <f>INDEX('R0. Region mapping'!$C$9:$C$24,MATCH($C32,'R0. Region mapping'!$A$9:$A$24,0))</f>
        <v>ASI</v>
      </c>
      <c r="E32" s="60">
        <v>130.70226567727366</v>
      </c>
      <c r="F32" s="79">
        <v>333.5871071581193</v>
      </c>
      <c r="G32" s="79">
        <v>426.69896779431599</v>
      </c>
      <c r="H32" s="79">
        <v>616.84196972596112</v>
      </c>
      <c r="I32" s="79">
        <v>428.6998471547609</v>
      </c>
      <c r="J32" s="79">
        <v>133.59204914371335</v>
      </c>
      <c r="K32" s="79">
        <v>18.040794153349498</v>
      </c>
      <c r="L32" s="79">
        <v>15.01390627495271</v>
      </c>
      <c r="M32" s="79">
        <v>14.248025918849908</v>
      </c>
      <c r="N32" s="60">
        <v>74.66413741569778</v>
      </c>
      <c r="O32" s="60">
        <v>166.13767093163366</v>
      </c>
      <c r="P32" s="60"/>
      <c r="Q32" s="60"/>
      <c r="R32" s="58"/>
    </row>
    <row r="33" spans="1:18" x14ac:dyDescent="0.3">
      <c r="A33" s="39" t="s">
        <v>251</v>
      </c>
      <c r="B33" s="39" t="s">
        <v>947</v>
      </c>
      <c r="C33" s="60" t="s">
        <v>355</v>
      </c>
      <c r="D33" s="60" t="str">
        <f>INDEX('R0. Region mapping'!$C$9:$C$24,MATCH($C33,'R0. Region mapping'!$A$9:$A$24,0))</f>
        <v>AFR</v>
      </c>
      <c r="E33" s="60">
        <v>173.87982556515323</v>
      </c>
      <c r="F33" s="79">
        <v>447.3349896501058</v>
      </c>
      <c r="G33" s="79">
        <v>561.83008351709475</v>
      </c>
      <c r="H33" s="79">
        <v>1067.8383862187318</v>
      </c>
      <c r="I33" s="79">
        <v>360.86421686444169</v>
      </c>
      <c r="J33" s="79">
        <v>226.06910134089276</v>
      </c>
      <c r="K33" s="79">
        <v>70.22435325211417</v>
      </c>
      <c r="L33" s="79">
        <v>333.61043862557489</v>
      </c>
      <c r="M33" s="79">
        <v>297.47944902237384</v>
      </c>
      <c r="N33" s="60">
        <v>374.42628681018181</v>
      </c>
      <c r="O33" s="60">
        <v>120.8524036060666</v>
      </c>
      <c r="P33" s="60"/>
      <c r="Q33" s="60"/>
      <c r="R33" s="58"/>
    </row>
    <row r="34" spans="1:18" x14ac:dyDescent="0.3">
      <c r="A34" s="39" t="s">
        <v>251</v>
      </c>
      <c r="B34" s="39" t="s">
        <v>947</v>
      </c>
      <c r="C34" s="60" t="s">
        <v>357</v>
      </c>
      <c r="D34" s="60" t="str">
        <f>INDEX('R0. Region mapping'!$C$9:$C$24,MATCH($C34,'R0. Region mapping'!$A$9:$A$24,0))</f>
        <v>LAM</v>
      </c>
      <c r="E34" s="60">
        <v>76.132981827570063</v>
      </c>
      <c r="F34" s="79">
        <v>201.47853973750529</v>
      </c>
      <c r="G34" s="79">
        <v>313.52584487681514</v>
      </c>
      <c r="H34" s="79">
        <v>505.98026547100966</v>
      </c>
      <c r="I34" s="79">
        <v>255.30831467770511</v>
      </c>
      <c r="J34" s="79">
        <v>147.86819283875715</v>
      </c>
      <c r="K34" s="79">
        <v>254.96387539322365</v>
      </c>
      <c r="L34" s="79">
        <v>314.43756264868068</v>
      </c>
      <c r="M34" s="79">
        <v>484.62337933309288</v>
      </c>
      <c r="N34" s="60">
        <v>460.49061668998246</v>
      </c>
      <c r="O34" s="60">
        <v>54.450467796776081</v>
      </c>
      <c r="P34" s="60"/>
      <c r="Q34" s="60"/>
      <c r="R34" s="58"/>
    </row>
    <row r="35" spans="1:18" x14ac:dyDescent="0.3">
      <c r="A35" s="39" t="s">
        <v>251</v>
      </c>
      <c r="B35" s="39" t="s">
        <v>947</v>
      </c>
      <c r="C35" s="60" t="s">
        <v>359</v>
      </c>
      <c r="D35" s="60" t="str">
        <f>INDEX('R0. Region mapping'!$C$9:$C$24,MATCH($C35,'R0. Region mapping'!$A$9:$A$24,0))</f>
        <v>ASI</v>
      </c>
      <c r="E35" s="60">
        <v>229.40873763420876</v>
      </c>
      <c r="F35" s="79">
        <v>538.21254337980781</v>
      </c>
      <c r="G35" s="79">
        <v>901.12443507712123</v>
      </c>
      <c r="H35" s="79">
        <v>1465.6755594406388</v>
      </c>
      <c r="I35" s="79">
        <v>394.25976408189598</v>
      </c>
      <c r="J35" s="79">
        <v>464.76989143716293</v>
      </c>
      <c r="K35" s="79">
        <v>283.58572696353008</v>
      </c>
      <c r="L35" s="79">
        <v>318.38687405661824</v>
      </c>
      <c r="M35" s="79">
        <v>41.951270336756622</v>
      </c>
      <c r="N35" s="60">
        <v>347.99013074638634</v>
      </c>
      <c r="O35" s="60">
        <v>320.67465196626949</v>
      </c>
      <c r="P35" s="60"/>
      <c r="Q35" s="60"/>
      <c r="R35" s="58"/>
    </row>
    <row r="36" spans="1:18" x14ac:dyDescent="0.3">
      <c r="A36" s="39" t="s">
        <v>251</v>
      </c>
      <c r="B36" s="39" t="s">
        <v>947</v>
      </c>
      <c r="C36" s="60" t="s">
        <v>361</v>
      </c>
      <c r="D36" s="60" t="str">
        <f>INDEX('R0. Region mapping'!$C$9:$C$24,MATCH($C36,'R0. Region mapping'!$A$9:$A$24,0))</f>
        <v>ASI</v>
      </c>
      <c r="E36" s="60">
        <v>38.279910600648591</v>
      </c>
      <c r="F36" s="79">
        <v>123.09759735234204</v>
      </c>
      <c r="G36" s="79">
        <v>169.99980838228797</v>
      </c>
      <c r="H36" s="79">
        <v>284.9933776009326</v>
      </c>
      <c r="I36" s="79">
        <v>28.726788450224408</v>
      </c>
      <c r="J36" s="79">
        <v>24.469895608093207</v>
      </c>
      <c r="K36" s="79">
        <v>15.054535021204991</v>
      </c>
      <c r="L36" s="79">
        <v>44.396519333584237</v>
      </c>
      <c r="M36" s="79">
        <v>7.1944328244092812</v>
      </c>
      <c r="N36" s="60">
        <v>67.003646022686823</v>
      </c>
      <c r="O36" s="60">
        <v>14.634282536028133</v>
      </c>
      <c r="P36" s="60"/>
      <c r="Q36" s="60"/>
      <c r="R36" s="58"/>
    </row>
    <row r="37" spans="1:18" x14ac:dyDescent="0.3">
      <c r="A37" s="39" t="s">
        <v>251</v>
      </c>
      <c r="B37" s="39" t="s">
        <v>947</v>
      </c>
      <c r="C37" s="60" t="s">
        <v>363</v>
      </c>
      <c r="D37" s="60" t="str">
        <f>INDEX('R0. Region mapping'!$C$9:$C$24,MATCH($C37,'R0. Region mapping'!$A$9:$A$24,0))</f>
        <v>NAM</v>
      </c>
      <c r="E37" s="60">
        <v>1095.9676900020293</v>
      </c>
      <c r="F37" s="79">
        <v>2612.5515563182284</v>
      </c>
      <c r="G37" s="79">
        <v>3182.0377217914488</v>
      </c>
      <c r="H37" s="79">
        <v>4388.8250150746089</v>
      </c>
      <c r="I37" s="79">
        <v>984.9176227186955</v>
      </c>
      <c r="J37" s="79">
        <v>359.65880692101342</v>
      </c>
      <c r="K37" s="79">
        <v>226.25588356673506</v>
      </c>
      <c r="L37" s="79">
        <v>59.069216534717711</v>
      </c>
      <c r="M37" s="79">
        <v>101.00467297832371</v>
      </c>
      <c r="N37" s="60">
        <v>90.711881586260617</v>
      </c>
      <c r="O37" s="60">
        <v>137.94504306402297</v>
      </c>
      <c r="P37" s="60"/>
      <c r="Q37" s="60"/>
      <c r="R37" s="58"/>
    </row>
    <row r="38" spans="1:18" x14ac:dyDescent="0.3">
      <c r="A38" s="39" t="s">
        <v>251</v>
      </c>
      <c r="B38" s="39" t="s">
        <v>947</v>
      </c>
      <c r="C38" s="60" t="s">
        <v>365</v>
      </c>
      <c r="D38" s="60" t="str">
        <f>INDEX('R0. Region mapping'!$C$9:$C$24,MATCH($C38,'R0. Region mapping'!$A$9:$A$24,0))</f>
        <v>EUR</v>
      </c>
      <c r="E38" s="60">
        <v>361.93726764781258</v>
      </c>
      <c r="F38" s="79">
        <v>943.14265422879396</v>
      </c>
      <c r="G38" s="79">
        <v>1215.7459072008085</v>
      </c>
      <c r="H38" s="79">
        <v>1549.9185239987114</v>
      </c>
      <c r="I38" s="79">
        <v>248.57784438120501</v>
      </c>
      <c r="J38" s="79">
        <v>150.00032352058432</v>
      </c>
      <c r="K38" s="79">
        <v>145.15515114989799</v>
      </c>
      <c r="L38" s="79">
        <v>115.1669797084399</v>
      </c>
      <c r="M38" s="79">
        <v>113.6780670117451</v>
      </c>
      <c r="N38" s="60">
        <v>113.84285926579039</v>
      </c>
      <c r="O38" s="60">
        <v>23.20245621652467</v>
      </c>
      <c r="P38" s="60"/>
      <c r="Q38" s="60"/>
      <c r="R38" s="58"/>
    </row>
    <row r="39" spans="1:18" x14ac:dyDescent="0.3">
      <c r="A39" s="39" t="s">
        <v>252</v>
      </c>
      <c r="B39" s="39" t="s">
        <v>947</v>
      </c>
      <c r="C39" s="60" t="s">
        <v>258</v>
      </c>
      <c r="D39" s="60" t="str">
        <f>INDEX('R0. Region mapping'!$C$9:$C$24,MATCH($C39,'R0. Region mapping'!$A$9:$A$24,0))</f>
        <v>AFR</v>
      </c>
      <c r="E39" s="60">
        <v>97.96088766921649</v>
      </c>
      <c r="F39" s="79">
        <v>241.26169854067879</v>
      </c>
      <c r="G39" s="79">
        <v>440.32912975600095</v>
      </c>
      <c r="H39" s="79">
        <v>751.81904941051357</v>
      </c>
      <c r="I39" s="79">
        <v>344.30383093934029</v>
      </c>
      <c r="J39" s="79">
        <v>348.68674393637775</v>
      </c>
      <c r="K39" s="79">
        <v>376.79824065153082</v>
      </c>
      <c r="L39" s="79">
        <v>429.33238304279348</v>
      </c>
      <c r="M39" s="79">
        <v>460.93752497747954</v>
      </c>
      <c r="N39" s="60">
        <v>487.4734341463602</v>
      </c>
      <c r="O39" s="60">
        <v>493.58213956702946</v>
      </c>
      <c r="P39" s="60"/>
      <c r="Q39" s="60"/>
      <c r="R39" s="58"/>
    </row>
    <row r="40" spans="1:18" x14ac:dyDescent="0.3">
      <c r="A40" s="39" t="s">
        <v>252</v>
      </c>
      <c r="B40" s="39" t="s">
        <v>947</v>
      </c>
      <c r="C40" s="60" t="s">
        <v>261</v>
      </c>
      <c r="D40" s="60" t="str">
        <f>INDEX('R0. Region mapping'!$C$9:$C$24,MATCH($C40,'R0. Region mapping'!$A$9:$A$24,0))</f>
        <v>AUS</v>
      </c>
      <c r="E40" s="60">
        <v>50.625258893693022</v>
      </c>
      <c r="F40" s="79">
        <v>125.33940310872026</v>
      </c>
      <c r="G40" s="79">
        <v>163.03445177558103</v>
      </c>
      <c r="H40" s="79">
        <v>212.77868149107147</v>
      </c>
      <c r="I40" s="79">
        <v>41.340724640370397</v>
      </c>
      <c r="J40" s="79">
        <v>39.2200562527401</v>
      </c>
      <c r="K40" s="79">
        <v>41.623615786705301</v>
      </c>
      <c r="L40" s="79">
        <v>38.765527620349097</v>
      </c>
      <c r="M40" s="79">
        <v>39.813906861028599</v>
      </c>
      <c r="N40" s="60">
        <v>13.903683121856901</v>
      </c>
      <c r="O40" s="60">
        <v>13.7650098852195</v>
      </c>
      <c r="P40" s="60"/>
      <c r="Q40" s="60"/>
      <c r="R40" s="58"/>
    </row>
    <row r="41" spans="1:18" x14ac:dyDescent="0.3">
      <c r="A41" s="39" t="s">
        <v>252</v>
      </c>
      <c r="B41" s="39" t="s">
        <v>947</v>
      </c>
      <c r="C41" s="60" t="s">
        <v>341</v>
      </c>
      <c r="D41" s="60" t="str">
        <f>INDEX('R0. Region mapping'!$C$9:$C$24,MATCH($C41,'R0. Region mapping'!$A$9:$A$24,0))</f>
        <v>NAM</v>
      </c>
      <c r="E41" s="60">
        <v>83.397979546870147</v>
      </c>
      <c r="F41" s="79">
        <v>204.79506430959259</v>
      </c>
      <c r="G41" s="79">
        <v>244.74750217271176</v>
      </c>
      <c r="H41" s="79">
        <v>374.21918443924295</v>
      </c>
      <c r="I41" s="79">
        <v>70.080457615520288</v>
      </c>
      <c r="J41" s="79">
        <v>31.797720602963739</v>
      </c>
      <c r="K41" s="79">
        <v>16.60195813100686</v>
      </c>
      <c r="L41" s="79">
        <v>1.18812140989937</v>
      </c>
      <c r="M41" s="79">
        <v>1.2126589608470599</v>
      </c>
      <c r="N41" s="60">
        <v>1.1734917620360401</v>
      </c>
      <c r="O41" s="60">
        <v>1.1656988604529499</v>
      </c>
      <c r="P41" s="60"/>
      <c r="Q41" s="60"/>
      <c r="R41" s="58"/>
    </row>
    <row r="42" spans="1:18" x14ac:dyDescent="0.3">
      <c r="A42" s="39" t="s">
        <v>252</v>
      </c>
      <c r="B42" s="39" t="s">
        <v>947</v>
      </c>
      <c r="C42" s="60" t="s">
        <v>343</v>
      </c>
      <c r="D42" s="60" t="str">
        <f>INDEX('R0. Region mapping'!$C$9:$C$24,MATCH($C42,'R0. Region mapping'!$A$9:$A$24,0))</f>
        <v>ASI</v>
      </c>
      <c r="E42" s="60">
        <v>980.6385474428123</v>
      </c>
      <c r="F42" s="79">
        <v>2589.1969897132908</v>
      </c>
      <c r="G42" s="79">
        <v>6806.5610600477648</v>
      </c>
      <c r="H42" s="79">
        <v>5294.3305124908111</v>
      </c>
      <c r="I42" s="79">
        <v>584.67408818861747</v>
      </c>
      <c r="J42" s="79">
        <v>626.06589549642172</v>
      </c>
      <c r="K42" s="79">
        <v>503.68664889789363</v>
      </c>
      <c r="L42" s="79">
        <v>558.94474765413793</v>
      </c>
      <c r="M42" s="79">
        <v>452.46804133292869</v>
      </c>
      <c r="N42" s="60">
        <v>417.12483358283981</v>
      </c>
      <c r="O42" s="60">
        <v>155.46769421372281</v>
      </c>
      <c r="P42" s="60"/>
      <c r="Q42" s="60"/>
      <c r="R42" s="58"/>
    </row>
    <row r="43" spans="1:18" x14ac:dyDescent="0.3">
      <c r="A43" s="39" t="s">
        <v>252</v>
      </c>
      <c r="B43" s="39" t="s">
        <v>947</v>
      </c>
      <c r="C43" s="60" t="s">
        <v>345</v>
      </c>
      <c r="D43" s="60" t="str">
        <f>INDEX('R0. Region mapping'!$C$9:$C$24,MATCH($C43,'R0. Region mapping'!$A$9:$A$24,0))</f>
        <v>LAM</v>
      </c>
      <c r="E43" s="60">
        <v>163.29347496884392</v>
      </c>
      <c r="F43" s="79">
        <v>382.81679076996636</v>
      </c>
      <c r="G43" s="79">
        <v>584.62044068241107</v>
      </c>
      <c r="H43" s="79">
        <v>1075.5366487304293</v>
      </c>
      <c r="I43" s="79">
        <v>454.4050894303582</v>
      </c>
      <c r="J43" s="79">
        <v>160.17868974712232</v>
      </c>
      <c r="K43" s="79">
        <v>391.68878632648449</v>
      </c>
      <c r="L43" s="79">
        <v>451.00954375916467</v>
      </c>
      <c r="M43" s="79">
        <v>433.83867291823492</v>
      </c>
      <c r="N43" s="60">
        <v>994.60141133461605</v>
      </c>
      <c r="O43" s="60">
        <v>24.593194516358011</v>
      </c>
      <c r="P43" s="60"/>
      <c r="Q43" s="60"/>
      <c r="R43" s="58"/>
    </row>
    <row r="44" spans="1:18" x14ac:dyDescent="0.3">
      <c r="A44" s="39" t="s">
        <v>252</v>
      </c>
      <c r="B44" s="39" t="s">
        <v>947</v>
      </c>
      <c r="C44" s="60" t="s">
        <v>347</v>
      </c>
      <c r="D44" s="60" t="str">
        <f>INDEX('R0. Region mapping'!$C$9:$C$24,MATCH($C44,'R0. Region mapping'!$A$9:$A$24,0))</f>
        <v>EUR</v>
      </c>
      <c r="E44" s="60">
        <v>53.672715485119213</v>
      </c>
      <c r="F44" s="79">
        <v>137.82476716669075</v>
      </c>
      <c r="G44" s="79">
        <v>200.90353029382797</v>
      </c>
      <c r="H44" s="79">
        <v>315.95220934914391</v>
      </c>
      <c r="I44" s="79">
        <v>88.166924452762018</v>
      </c>
      <c r="J44" s="79">
        <v>48.300065511007517</v>
      </c>
      <c r="K44" s="79">
        <v>26.236929441522864</v>
      </c>
      <c r="L44" s="79">
        <v>20.306374916066968</v>
      </c>
      <c r="M44" s="79">
        <v>22.589968340218576</v>
      </c>
      <c r="N44" s="60">
        <v>12.335031090956491</v>
      </c>
      <c r="O44" s="60">
        <v>3.9901909312183239</v>
      </c>
      <c r="P44" s="60"/>
      <c r="Q44" s="60"/>
      <c r="R44" s="58"/>
    </row>
    <row r="45" spans="1:18" x14ac:dyDescent="0.3">
      <c r="A45" s="39" t="s">
        <v>252</v>
      </c>
      <c r="B45" s="39" t="s">
        <v>947</v>
      </c>
      <c r="C45" s="60" t="s">
        <v>349</v>
      </c>
      <c r="D45" s="60" t="str">
        <f>INDEX('R0. Region mapping'!$C$9:$C$24,MATCH($C45,'R0. Region mapping'!$A$9:$A$24,0))</f>
        <v>ASI</v>
      </c>
      <c r="E45" s="60">
        <v>103.2218804680334</v>
      </c>
      <c r="F45" s="79">
        <v>259.77787100240516</v>
      </c>
      <c r="G45" s="79">
        <v>413.91946852599949</v>
      </c>
      <c r="H45" s="79">
        <v>717.24034942245419</v>
      </c>
      <c r="I45" s="79">
        <v>229.31407022883434</v>
      </c>
      <c r="J45" s="79">
        <v>84.848315487437617</v>
      </c>
      <c r="K45" s="79">
        <v>88.308482102242394</v>
      </c>
      <c r="L45" s="79">
        <v>18.623347192286651</v>
      </c>
      <c r="M45" s="79">
        <v>17.918722454482779</v>
      </c>
      <c r="N45" s="60">
        <v>12.776883013663412</v>
      </c>
      <c r="O45" s="60">
        <v>11.93903930074263</v>
      </c>
      <c r="P45" s="60"/>
      <c r="Q45" s="60"/>
      <c r="R45" s="58"/>
    </row>
    <row r="46" spans="1:18" x14ac:dyDescent="0.3">
      <c r="A46" s="39" t="s">
        <v>252</v>
      </c>
      <c r="B46" s="39" t="s">
        <v>947</v>
      </c>
      <c r="C46" s="60" t="s">
        <v>351</v>
      </c>
      <c r="D46" s="60" t="str">
        <f>INDEX('R0. Region mapping'!$C$9:$C$24,MATCH($C46,'R0. Region mapping'!$A$9:$A$24,0))</f>
        <v>ASI</v>
      </c>
      <c r="E46" s="60">
        <v>74.127009304610908</v>
      </c>
      <c r="F46" s="79">
        <v>174.32673800146731</v>
      </c>
      <c r="G46" s="79">
        <v>315.52627815241078</v>
      </c>
      <c r="H46" s="79">
        <v>588.91079864323387</v>
      </c>
      <c r="I46" s="79">
        <v>284.1012403983417</v>
      </c>
      <c r="J46" s="79">
        <v>317.41930154525181</v>
      </c>
      <c r="K46" s="79">
        <v>262.4026683031974</v>
      </c>
      <c r="L46" s="79">
        <v>321.13395322120192</v>
      </c>
      <c r="M46" s="79">
        <v>287.06148702035068</v>
      </c>
      <c r="N46" s="60">
        <v>238.59261112097519</v>
      </c>
      <c r="O46" s="60">
        <v>258.16301488940849</v>
      </c>
      <c r="P46" s="60"/>
      <c r="Q46" s="60"/>
      <c r="R46" s="58"/>
    </row>
    <row r="47" spans="1:18" x14ac:dyDescent="0.3">
      <c r="A47" s="39" t="s">
        <v>252</v>
      </c>
      <c r="B47" s="39" t="s">
        <v>947</v>
      </c>
      <c r="C47" s="60" t="s">
        <v>353</v>
      </c>
      <c r="D47" s="60" t="str">
        <f>INDEX('R0. Region mapping'!$C$9:$C$24,MATCH($C47,'R0. Region mapping'!$A$9:$A$24,0))</f>
        <v>ASI</v>
      </c>
      <c r="E47" s="60">
        <v>130.70226567727366</v>
      </c>
      <c r="F47" s="79">
        <v>333.5871071581193</v>
      </c>
      <c r="G47" s="79">
        <v>426.69896779431599</v>
      </c>
      <c r="H47" s="79">
        <v>616.84196972596112</v>
      </c>
      <c r="I47" s="79">
        <v>427.54518906579693</v>
      </c>
      <c r="J47" s="79">
        <v>113.00106169713696</v>
      </c>
      <c r="K47" s="79">
        <v>18.040794153349498</v>
      </c>
      <c r="L47" s="79">
        <v>15.01390627495271</v>
      </c>
      <c r="M47" s="79">
        <v>14.498061697479773</v>
      </c>
      <c r="N47" s="60">
        <v>66.843189462533672</v>
      </c>
      <c r="O47" s="60">
        <v>155.97212576541719</v>
      </c>
      <c r="P47" s="60"/>
      <c r="Q47" s="60"/>
      <c r="R47" s="58"/>
    </row>
    <row r="48" spans="1:18" x14ac:dyDescent="0.3">
      <c r="A48" s="39" t="s">
        <v>252</v>
      </c>
      <c r="B48" s="39" t="s">
        <v>947</v>
      </c>
      <c r="C48" s="60" t="s">
        <v>355</v>
      </c>
      <c r="D48" s="60" t="str">
        <f>INDEX('R0. Region mapping'!$C$9:$C$24,MATCH($C48,'R0. Region mapping'!$A$9:$A$24,0))</f>
        <v>AFR</v>
      </c>
      <c r="E48" s="60">
        <v>173.87982556515323</v>
      </c>
      <c r="F48" s="79">
        <v>447.3349896501058</v>
      </c>
      <c r="G48" s="79">
        <v>561.83008351709475</v>
      </c>
      <c r="H48" s="79">
        <v>1071.5709360476865</v>
      </c>
      <c r="I48" s="79">
        <v>232.56676818485741</v>
      </c>
      <c r="J48" s="79">
        <v>297.42331341003108</v>
      </c>
      <c r="K48" s="79">
        <v>70.22435325211417</v>
      </c>
      <c r="L48" s="79">
        <v>342.97043841441689</v>
      </c>
      <c r="M48" s="79">
        <v>378.8973572765322</v>
      </c>
      <c r="N48" s="60">
        <v>293.36141195688674</v>
      </c>
      <c r="O48" s="60">
        <v>115.12288899813881</v>
      </c>
      <c r="P48" s="60"/>
      <c r="Q48" s="60"/>
      <c r="R48" s="58"/>
    </row>
    <row r="49" spans="1:18" x14ac:dyDescent="0.3">
      <c r="A49" s="39" t="s">
        <v>252</v>
      </c>
      <c r="B49" s="39" t="s">
        <v>947</v>
      </c>
      <c r="C49" s="60" t="s">
        <v>357</v>
      </c>
      <c r="D49" s="60" t="str">
        <f>INDEX('R0. Region mapping'!$C$9:$C$24,MATCH($C49,'R0. Region mapping'!$A$9:$A$24,0))</f>
        <v>LAM</v>
      </c>
      <c r="E49" s="60">
        <v>76.132981827570063</v>
      </c>
      <c r="F49" s="79">
        <v>201.47853973750529</v>
      </c>
      <c r="G49" s="79">
        <v>313.52584487681514</v>
      </c>
      <c r="H49" s="79">
        <v>505.61681985056356</v>
      </c>
      <c r="I49" s="79">
        <v>240.46168648000153</v>
      </c>
      <c r="J49" s="79">
        <v>144.94617281361047</v>
      </c>
      <c r="K49" s="79">
        <v>260.67446464227379</v>
      </c>
      <c r="L49" s="79">
        <v>310.77265852549164</v>
      </c>
      <c r="M49" s="79">
        <v>461.58657660198924</v>
      </c>
      <c r="N49" s="60">
        <v>456.0665264232444</v>
      </c>
      <c r="O49" s="60">
        <v>54.450467796776081</v>
      </c>
      <c r="P49" s="60"/>
      <c r="Q49" s="60"/>
      <c r="R49" s="58"/>
    </row>
    <row r="50" spans="1:18" x14ac:dyDescent="0.3">
      <c r="A50" s="39" t="s">
        <v>252</v>
      </c>
      <c r="B50" s="39" t="s">
        <v>947</v>
      </c>
      <c r="C50" s="60" t="s">
        <v>359</v>
      </c>
      <c r="D50" s="60" t="str">
        <f>INDEX('R0. Region mapping'!$C$9:$C$24,MATCH($C50,'R0. Region mapping'!$A$9:$A$24,0))</f>
        <v>ASI</v>
      </c>
      <c r="E50" s="60">
        <v>229.40873763420876</v>
      </c>
      <c r="F50" s="79">
        <v>538.21254337980781</v>
      </c>
      <c r="G50" s="79">
        <v>901.12443507712123</v>
      </c>
      <c r="H50" s="79">
        <v>1462.341497285508</v>
      </c>
      <c r="I50" s="79">
        <v>367.25920005230495</v>
      </c>
      <c r="J50" s="79">
        <v>325.3191445018727</v>
      </c>
      <c r="K50" s="79">
        <v>283.58572696352905</v>
      </c>
      <c r="L50" s="79">
        <v>318.38687405661926</v>
      </c>
      <c r="M50" s="79">
        <v>337.83294656686053</v>
      </c>
      <c r="N50" s="60">
        <v>343.28930114248038</v>
      </c>
      <c r="O50" s="60">
        <v>323.31034618591752</v>
      </c>
      <c r="P50" s="60"/>
      <c r="Q50" s="60"/>
      <c r="R50" s="58"/>
    </row>
    <row r="51" spans="1:18" x14ac:dyDescent="0.3">
      <c r="A51" s="39" t="s">
        <v>252</v>
      </c>
      <c r="B51" s="39" t="s">
        <v>947</v>
      </c>
      <c r="C51" s="60" t="s">
        <v>361</v>
      </c>
      <c r="D51" s="60" t="str">
        <f>INDEX('R0. Region mapping'!$C$9:$C$24,MATCH($C51,'R0. Region mapping'!$A$9:$A$24,0))</f>
        <v>ASI</v>
      </c>
      <c r="E51" s="60">
        <v>38.279910600648591</v>
      </c>
      <c r="F51" s="79">
        <v>123.09759735234204</v>
      </c>
      <c r="G51" s="79">
        <v>169.99980838228797</v>
      </c>
      <c r="H51" s="79">
        <v>284.67985557113798</v>
      </c>
      <c r="I51" s="79">
        <v>28.726788450224408</v>
      </c>
      <c r="J51" s="79">
        <v>24.393794064743108</v>
      </c>
      <c r="K51" s="79">
        <v>31.451986557594687</v>
      </c>
      <c r="L51" s="79">
        <v>46.609215691794191</v>
      </c>
      <c r="M51" s="79">
        <v>34.520098558004648</v>
      </c>
      <c r="N51" s="60">
        <v>110.90084134079592</v>
      </c>
      <c r="O51" s="60">
        <v>14.634282536028133</v>
      </c>
      <c r="P51" s="60"/>
      <c r="Q51" s="60"/>
      <c r="R51" s="58"/>
    </row>
    <row r="52" spans="1:18" x14ac:dyDescent="0.3">
      <c r="A52" s="39" t="s">
        <v>252</v>
      </c>
      <c r="B52" s="39" t="s">
        <v>947</v>
      </c>
      <c r="C52" s="60" t="s">
        <v>363</v>
      </c>
      <c r="D52" s="60" t="str">
        <f>INDEX('R0. Region mapping'!$C$9:$C$24,MATCH($C52,'R0. Region mapping'!$A$9:$A$24,0))</f>
        <v>NAM</v>
      </c>
      <c r="E52" s="60">
        <v>1095.9676900020293</v>
      </c>
      <c r="F52" s="79">
        <v>2612.5515563182284</v>
      </c>
      <c r="G52" s="79">
        <v>3182.0377217914488</v>
      </c>
      <c r="H52" s="79">
        <v>4395.2617460942438</v>
      </c>
      <c r="I52" s="79">
        <v>925.21454073846724</v>
      </c>
      <c r="J52" s="79">
        <v>320.53504922655765</v>
      </c>
      <c r="K52" s="79">
        <v>224.00219292793716</v>
      </c>
      <c r="L52" s="79">
        <v>51.945677231891814</v>
      </c>
      <c r="M52" s="79">
        <v>104.18163193389621</v>
      </c>
      <c r="N52" s="60">
        <v>95.845900865859917</v>
      </c>
      <c r="O52" s="60">
        <v>148.47968023155298</v>
      </c>
      <c r="P52" s="60"/>
      <c r="Q52" s="60"/>
      <c r="R52" s="58"/>
    </row>
    <row r="53" spans="1:18" x14ac:dyDescent="0.3">
      <c r="A53" s="39" t="s">
        <v>252</v>
      </c>
      <c r="B53" s="39" t="s">
        <v>947</v>
      </c>
      <c r="C53" s="60" t="s">
        <v>365</v>
      </c>
      <c r="D53" s="60" t="str">
        <f>INDEX('R0. Region mapping'!$C$9:$C$24,MATCH($C53,'R0. Region mapping'!$A$9:$A$24,0))</f>
        <v>EUR</v>
      </c>
      <c r="E53" s="60">
        <v>361.93726764781258</v>
      </c>
      <c r="F53" s="79">
        <v>943.14265422879396</v>
      </c>
      <c r="G53" s="79">
        <v>1215.7459072008085</v>
      </c>
      <c r="H53" s="79">
        <v>1527.9901204250395</v>
      </c>
      <c r="I53" s="79">
        <v>235.003264443772</v>
      </c>
      <c r="J53" s="79">
        <v>145.39685484742211</v>
      </c>
      <c r="K53" s="79">
        <v>145.15515114989799</v>
      </c>
      <c r="L53" s="79">
        <v>119.0191880108454</v>
      </c>
      <c r="M53" s="79">
        <v>113.9223007102715</v>
      </c>
      <c r="N53" s="60">
        <v>107.6722556302656</v>
      </c>
      <c r="O53" s="60">
        <v>23.20245621652467</v>
      </c>
      <c r="P53" s="60"/>
      <c r="Q53" s="60"/>
      <c r="R53" s="58"/>
    </row>
    <row r="54" spans="1:18" x14ac:dyDescent="0.3">
      <c r="A54" s="39" t="s">
        <v>253</v>
      </c>
      <c r="B54" s="39" t="s">
        <v>947</v>
      </c>
      <c r="C54" s="60" t="s">
        <v>258</v>
      </c>
      <c r="D54" s="60" t="str">
        <f>INDEX('R0. Region mapping'!$C$9:$C$24,MATCH($C54,'R0. Region mapping'!$A$9:$A$24,0))</f>
        <v>AFR</v>
      </c>
      <c r="E54" s="60">
        <v>97.96088766921649</v>
      </c>
      <c r="F54" s="79">
        <v>241.26169854067879</v>
      </c>
      <c r="G54" s="79">
        <v>440.32912975600095</v>
      </c>
      <c r="H54" s="79">
        <v>574.68457927312033</v>
      </c>
      <c r="I54" s="79">
        <v>313.50234434683369</v>
      </c>
      <c r="J54" s="79">
        <v>342.47944142869147</v>
      </c>
      <c r="K54" s="79">
        <v>376.79824065153082</v>
      </c>
      <c r="L54" s="79">
        <v>212.68014268862109</v>
      </c>
      <c r="M54" s="79">
        <v>204.21815564567152</v>
      </c>
      <c r="N54" s="60">
        <v>382.01127882214621</v>
      </c>
      <c r="O54" s="60">
        <v>467.78961923244049</v>
      </c>
      <c r="P54" s="60"/>
      <c r="Q54" s="60"/>
      <c r="R54" s="58"/>
    </row>
    <row r="55" spans="1:18" x14ac:dyDescent="0.3">
      <c r="A55" s="39" t="s">
        <v>253</v>
      </c>
      <c r="B55" s="39" t="s">
        <v>947</v>
      </c>
      <c r="C55" s="60" t="s">
        <v>261</v>
      </c>
      <c r="D55" s="60" t="str">
        <f>INDEX('R0. Region mapping'!$C$9:$C$24,MATCH($C55,'R0. Region mapping'!$A$9:$A$24,0))</f>
        <v>AUS</v>
      </c>
      <c r="E55" s="60">
        <v>50.625258893693022</v>
      </c>
      <c r="F55" s="79">
        <v>125.33940310872026</v>
      </c>
      <c r="G55" s="79">
        <v>163.03445177558103</v>
      </c>
      <c r="H55" s="79">
        <v>215.51157605581466</v>
      </c>
      <c r="I55" s="79">
        <v>43.619477957309989</v>
      </c>
      <c r="J55" s="79">
        <v>40.012776676410702</v>
      </c>
      <c r="K55" s="79">
        <v>41.179147721593999</v>
      </c>
      <c r="L55" s="79">
        <v>36.844768834562402</v>
      </c>
      <c r="M55" s="79">
        <v>13.8499703616275</v>
      </c>
      <c r="N55" s="60">
        <v>13.903683121856901</v>
      </c>
      <c r="O55" s="60">
        <v>13.7650098852195</v>
      </c>
      <c r="P55" s="60"/>
      <c r="Q55" s="60"/>
      <c r="R55" s="58"/>
    </row>
    <row r="56" spans="1:18" x14ac:dyDescent="0.3">
      <c r="A56" s="39" t="s">
        <v>253</v>
      </c>
      <c r="B56" s="39" t="s">
        <v>947</v>
      </c>
      <c r="C56" s="60" t="s">
        <v>341</v>
      </c>
      <c r="D56" s="60" t="str">
        <f>INDEX('R0. Region mapping'!$C$9:$C$24,MATCH($C56,'R0. Region mapping'!$A$9:$A$24,0))</f>
        <v>NAM</v>
      </c>
      <c r="E56" s="60">
        <v>83.397979546870147</v>
      </c>
      <c r="F56" s="79">
        <v>204.79506430959259</v>
      </c>
      <c r="G56" s="79">
        <v>244.74750217271176</v>
      </c>
      <c r="H56" s="79">
        <v>290.45689274543531</v>
      </c>
      <c r="I56" s="79">
        <v>56.891660794115545</v>
      </c>
      <c r="J56" s="79">
        <v>18.793948810862641</v>
      </c>
      <c r="K56" s="79">
        <v>15.83087521860786</v>
      </c>
      <c r="L56" s="79">
        <v>1.18812140989937</v>
      </c>
      <c r="M56" s="79">
        <v>1.2126589608470599</v>
      </c>
      <c r="N56" s="60">
        <v>2.3317468035749203</v>
      </c>
      <c r="O56" s="60">
        <v>1.1656988604529499</v>
      </c>
      <c r="P56" s="60"/>
      <c r="Q56" s="60"/>
      <c r="R56" s="58"/>
    </row>
    <row r="57" spans="1:18" x14ac:dyDescent="0.3">
      <c r="A57" s="39" t="s">
        <v>253</v>
      </c>
      <c r="B57" s="39" t="s">
        <v>947</v>
      </c>
      <c r="C57" s="60" t="s">
        <v>343</v>
      </c>
      <c r="D57" s="60" t="str">
        <f>INDEX('R0. Region mapping'!$C$9:$C$24,MATCH($C57,'R0. Region mapping'!$A$9:$A$24,0))</f>
        <v>ASI</v>
      </c>
      <c r="E57" s="60">
        <v>980.6385474428123</v>
      </c>
      <c r="F57" s="79">
        <v>2589.1969897132908</v>
      </c>
      <c r="G57" s="79">
        <v>6806.5610600477648</v>
      </c>
      <c r="H57" s="79">
        <v>1501.8759443007739</v>
      </c>
      <c r="I57" s="79">
        <v>654.27622056657526</v>
      </c>
      <c r="J57" s="79">
        <v>623.82694611514569</v>
      </c>
      <c r="K57" s="79">
        <v>633.97272108259426</v>
      </c>
      <c r="L57" s="79">
        <v>460.69023427429681</v>
      </c>
      <c r="M57" s="79">
        <v>433.42515232330072</v>
      </c>
      <c r="N57" s="60">
        <v>420.5326673812508</v>
      </c>
      <c r="O57" s="60">
        <v>155.46769421372281</v>
      </c>
      <c r="P57" s="60"/>
      <c r="Q57" s="60"/>
      <c r="R57" s="58"/>
    </row>
    <row r="58" spans="1:18" x14ac:dyDescent="0.3">
      <c r="A58" s="39" t="s">
        <v>253</v>
      </c>
      <c r="B58" s="39" t="s">
        <v>947</v>
      </c>
      <c r="C58" s="60" t="s">
        <v>345</v>
      </c>
      <c r="D58" s="60" t="str">
        <f>INDEX('R0. Region mapping'!$C$9:$C$24,MATCH($C58,'R0. Region mapping'!$A$9:$A$24,0))</f>
        <v>LAM</v>
      </c>
      <c r="E58" s="60">
        <v>163.29347496884392</v>
      </c>
      <c r="F58" s="79">
        <v>382.81679076996636</v>
      </c>
      <c r="G58" s="79">
        <v>584.62044068241107</v>
      </c>
      <c r="H58" s="79">
        <v>853.06371601610374</v>
      </c>
      <c r="I58" s="79">
        <v>367.26467966795923</v>
      </c>
      <c r="J58" s="79">
        <v>158.83660876222629</v>
      </c>
      <c r="K58" s="79">
        <v>368.9209401021804</v>
      </c>
      <c r="L58" s="79">
        <v>348.50133100550789</v>
      </c>
      <c r="M58" s="79">
        <v>747.06436630575524</v>
      </c>
      <c r="N58" s="60">
        <v>870.08919320572397</v>
      </c>
      <c r="O58" s="60">
        <v>16.12854784116756</v>
      </c>
      <c r="P58" s="60"/>
      <c r="Q58" s="60"/>
      <c r="R58" s="58"/>
    </row>
    <row r="59" spans="1:18" x14ac:dyDescent="0.3">
      <c r="A59" s="39" t="s">
        <v>253</v>
      </c>
      <c r="B59" s="39" t="s">
        <v>947</v>
      </c>
      <c r="C59" s="60" t="s">
        <v>347</v>
      </c>
      <c r="D59" s="60" t="str">
        <f>INDEX('R0. Region mapping'!$C$9:$C$24,MATCH($C59,'R0. Region mapping'!$A$9:$A$24,0))</f>
        <v>EUR</v>
      </c>
      <c r="E59" s="60">
        <v>53.672715485119213</v>
      </c>
      <c r="F59" s="79">
        <v>137.82476716669075</v>
      </c>
      <c r="G59" s="79">
        <v>200.90353029382797</v>
      </c>
      <c r="H59" s="79">
        <v>255.9820071038946</v>
      </c>
      <c r="I59" s="79">
        <v>83.565101663475176</v>
      </c>
      <c r="J59" s="79">
        <v>19.810015686720298</v>
      </c>
      <c r="K59" s="79">
        <v>25.093005417733984</v>
      </c>
      <c r="L59" s="79">
        <v>20.873109777220066</v>
      </c>
      <c r="M59" s="79">
        <v>18.055271017694075</v>
      </c>
      <c r="N59" s="60">
        <v>14.044266690828444</v>
      </c>
      <c r="O59" s="60">
        <v>3.9901909312183239</v>
      </c>
      <c r="P59" s="60"/>
      <c r="Q59" s="60"/>
      <c r="R59" s="58"/>
    </row>
    <row r="60" spans="1:18" x14ac:dyDescent="0.3">
      <c r="A60" s="39" t="s">
        <v>253</v>
      </c>
      <c r="B60" s="39" t="s">
        <v>947</v>
      </c>
      <c r="C60" s="60" t="s">
        <v>349</v>
      </c>
      <c r="D60" s="60" t="str">
        <f>INDEX('R0. Region mapping'!$C$9:$C$24,MATCH($C60,'R0. Region mapping'!$A$9:$A$24,0))</f>
        <v>ASI</v>
      </c>
      <c r="E60" s="60">
        <v>103.2218804680334</v>
      </c>
      <c r="F60" s="79">
        <v>259.77787100240516</v>
      </c>
      <c r="G60" s="79">
        <v>413.91946852599949</v>
      </c>
      <c r="H60" s="79">
        <v>583.88615893069414</v>
      </c>
      <c r="I60" s="79">
        <v>378.61647763275835</v>
      </c>
      <c r="J60" s="79">
        <v>132.33587200492158</v>
      </c>
      <c r="K60" s="79">
        <v>132.49858807629113</v>
      </c>
      <c r="L60" s="79">
        <v>150.31279289025576</v>
      </c>
      <c r="M60" s="79">
        <v>18.837690291723547</v>
      </c>
      <c r="N60" s="60">
        <v>255.78882761669539</v>
      </c>
      <c r="O60" s="60">
        <v>11.93903930074263</v>
      </c>
      <c r="P60" s="60"/>
      <c r="Q60" s="60"/>
      <c r="R60" s="58"/>
    </row>
    <row r="61" spans="1:18" x14ac:dyDescent="0.3">
      <c r="A61" s="39" t="s">
        <v>253</v>
      </c>
      <c r="B61" s="39" t="s">
        <v>947</v>
      </c>
      <c r="C61" s="60" t="s">
        <v>351</v>
      </c>
      <c r="D61" s="60" t="str">
        <f>INDEX('R0. Region mapping'!$C$9:$C$24,MATCH($C61,'R0. Region mapping'!$A$9:$A$24,0))</f>
        <v>ASI</v>
      </c>
      <c r="E61" s="60">
        <v>74.127009304610908</v>
      </c>
      <c r="F61" s="79">
        <v>174.32673800146731</v>
      </c>
      <c r="G61" s="79">
        <v>315.52627815241078</v>
      </c>
      <c r="H61" s="79">
        <v>502.460233958385</v>
      </c>
      <c r="I61" s="79">
        <v>317.56443471366623</v>
      </c>
      <c r="J61" s="79">
        <v>322.91015637916843</v>
      </c>
      <c r="K61" s="79">
        <v>262.4026683031974</v>
      </c>
      <c r="L61" s="79">
        <v>307.46595449749418</v>
      </c>
      <c r="M61" s="79">
        <v>268.86548101171479</v>
      </c>
      <c r="N61" s="60">
        <v>284.67083415209021</v>
      </c>
      <c r="O61" s="60">
        <v>262.37027259920848</v>
      </c>
      <c r="P61" s="60"/>
      <c r="Q61" s="60"/>
      <c r="R61" s="58"/>
    </row>
    <row r="62" spans="1:18" x14ac:dyDescent="0.3">
      <c r="A62" s="39" t="s">
        <v>253</v>
      </c>
      <c r="B62" s="39" t="s">
        <v>947</v>
      </c>
      <c r="C62" s="60" t="s">
        <v>353</v>
      </c>
      <c r="D62" s="60" t="str">
        <f>INDEX('R0. Region mapping'!$C$9:$C$24,MATCH($C62,'R0. Region mapping'!$A$9:$A$24,0))</f>
        <v>ASI</v>
      </c>
      <c r="E62" s="60">
        <v>130.70226567727366</v>
      </c>
      <c r="F62" s="79">
        <v>333.5871071581193</v>
      </c>
      <c r="G62" s="79">
        <v>426.69896779431599</v>
      </c>
      <c r="H62" s="79">
        <v>507.5228985521116</v>
      </c>
      <c r="I62" s="79">
        <v>435.24622001050085</v>
      </c>
      <c r="J62" s="79">
        <v>79.029706700031639</v>
      </c>
      <c r="K62" s="79">
        <v>18.443523903371709</v>
      </c>
      <c r="L62" s="79">
        <v>15.01390627495271</v>
      </c>
      <c r="M62" s="79">
        <v>14.248025918849908</v>
      </c>
      <c r="N62" s="60">
        <v>46.200289334911979</v>
      </c>
      <c r="O62" s="60">
        <v>173.83809839775168</v>
      </c>
      <c r="P62" s="60"/>
      <c r="Q62" s="60"/>
      <c r="R62" s="58"/>
    </row>
    <row r="63" spans="1:18" x14ac:dyDescent="0.3">
      <c r="A63" s="39" t="s">
        <v>253</v>
      </c>
      <c r="B63" s="39" t="s">
        <v>947</v>
      </c>
      <c r="C63" s="60" t="s">
        <v>355</v>
      </c>
      <c r="D63" s="60" t="str">
        <f>INDEX('R0. Region mapping'!$C$9:$C$24,MATCH($C63,'R0. Region mapping'!$A$9:$A$24,0))</f>
        <v>AFR</v>
      </c>
      <c r="E63" s="60">
        <v>173.87982556515323</v>
      </c>
      <c r="F63" s="79">
        <v>447.3349896501058</v>
      </c>
      <c r="G63" s="79">
        <v>561.83008351709475</v>
      </c>
      <c r="H63" s="79">
        <v>825.1539737401788</v>
      </c>
      <c r="I63" s="79">
        <v>356.5145974676708</v>
      </c>
      <c r="J63" s="79">
        <v>222.82957624118478</v>
      </c>
      <c r="K63" s="79">
        <v>63.514183996408164</v>
      </c>
      <c r="L63" s="79">
        <v>347.87418640211098</v>
      </c>
      <c r="M63" s="79">
        <v>353.1900710488045</v>
      </c>
      <c r="N63" s="60">
        <v>153.37399218714876</v>
      </c>
      <c r="O63" s="60">
        <v>104.4393156881183</v>
      </c>
      <c r="P63" s="60"/>
      <c r="Q63" s="60"/>
      <c r="R63" s="58"/>
    </row>
    <row r="64" spans="1:18" x14ac:dyDescent="0.3">
      <c r="A64" s="39" t="s">
        <v>253</v>
      </c>
      <c r="B64" s="39" t="s">
        <v>947</v>
      </c>
      <c r="C64" s="60" t="s">
        <v>357</v>
      </c>
      <c r="D64" s="60" t="str">
        <f>INDEX('R0. Region mapping'!$C$9:$C$24,MATCH($C64,'R0. Region mapping'!$A$9:$A$24,0))</f>
        <v>LAM</v>
      </c>
      <c r="E64" s="60">
        <v>76.132981827570063</v>
      </c>
      <c r="F64" s="79">
        <v>201.47853973750529</v>
      </c>
      <c r="G64" s="79">
        <v>313.52584487681514</v>
      </c>
      <c r="H64" s="79">
        <v>379.48498091972425</v>
      </c>
      <c r="I64" s="79">
        <v>195.09385580060146</v>
      </c>
      <c r="J64" s="79">
        <v>104.39128317193597</v>
      </c>
      <c r="K64" s="79">
        <v>167.38756407805658</v>
      </c>
      <c r="L64" s="79">
        <v>215.10381054302684</v>
      </c>
      <c r="M64" s="79">
        <v>304.17033395488511</v>
      </c>
      <c r="N64" s="60">
        <v>530.62192323608747</v>
      </c>
      <c r="O64" s="60">
        <v>52.181698305243799</v>
      </c>
      <c r="P64" s="60"/>
      <c r="Q64" s="60"/>
      <c r="R64" s="58"/>
    </row>
    <row r="65" spans="1:18" x14ac:dyDescent="0.3">
      <c r="A65" s="39" t="s">
        <v>253</v>
      </c>
      <c r="B65" s="39" t="s">
        <v>947</v>
      </c>
      <c r="C65" s="60" t="s">
        <v>359</v>
      </c>
      <c r="D65" s="60" t="str">
        <f>INDEX('R0. Region mapping'!$C$9:$C$24,MATCH($C65,'R0. Region mapping'!$A$9:$A$24,0))</f>
        <v>ASI</v>
      </c>
      <c r="E65" s="60">
        <v>229.40873763420876</v>
      </c>
      <c r="F65" s="79">
        <v>538.21254337980781</v>
      </c>
      <c r="G65" s="79">
        <v>901.12443507712123</v>
      </c>
      <c r="H65" s="79">
        <v>1198.8236820505449</v>
      </c>
      <c r="I65" s="79">
        <v>381.49692351562993</v>
      </c>
      <c r="J65" s="79">
        <v>473.56851872864598</v>
      </c>
      <c r="K65" s="79">
        <v>283.58572696353008</v>
      </c>
      <c r="L65" s="79">
        <v>318.38687405661926</v>
      </c>
      <c r="M65" s="79">
        <v>318.35794548084556</v>
      </c>
      <c r="N65" s="60">
        <v>333.11532473319835</v>
      </c>
      <c r="O65" s="60">
        <v>306.3612681495635</v>
      </c>
      <c r="P65" s="60"/>
      <c r="Q65" s="60"/>
      <c r="R65" s="58"/>
    </row>
    <row r="66" spans="1:18" x14ac:dyDescent="0.3">
      <c r="A66" s="39" t="s">
        <v>253</v>
      </c>
      <c r="B66" s="39" t="s">
        <v>947</v>
      </c>
      <c r="C66" s="60" t="s">
        <v>361</v>
      </c>
      <c r="D66" s="60" t="str">
        <f>INDEX('R0. Region mapping'!$C$9:$C$24,MATCH($C66,'R0. Region mapping'!$A$9:$A$24,0))</f>
        <v>ASI</v>
      </c>
      <c r="E66" s="60">
        <v>38.279910600648591</v>
      </c>
      <c r="F66" s="79">
        <v>123.09759735234204</v>
      </c>
      <c r="G66" s="79">
        <v>169.99980838228797</v>
      </c>
      <c r="H66" s="79">
        <v>219.02270043073318</v>
      </c>
      <c r="I66" s="79">
        <v>28.726788450224408</v>
      </c>
      <c r="J66" s="79">
        <v>14.412470161164819</v>
      </c>
      <c r="K66" s="79">
        <v>3.717226219584961</v>
      </c>
      <c r="L66" s="79">
        <v>38.091687472892247</v>
      </c>
      <c r="M66" s="79">
        <v>4.5235940017255514</v>
      </c>
      <c r="N66" s="60">
        <v>76.472343346758421</v>
      </c>
      <c r="O66" s="60">
        <v>15.536432669469123</v>
      </c>
      <c r="P66" s="60"/>
      <c r="Q66" s="60"/>
      <c r="R66" s="58"/>
    </row>
    <row r="67" spans="1:18" x14ac:dyDescent="0.3">
      <c r="A67" s="39" t="s">
        <v>253</v>
      </c>
      <c r="B67" s="39" t="s">
        <v>947</v>
      </c>
      <c r="C67" s="60" t="s">
        <v>363</v>
      </c>
      <c r="D67" s="60" t="str">
        <f>INDEX('R0. Region mapping'!$C$9:$C$24,MATCH($C67,'R0. Region mapping'!$A$9:$A$24,0))</f>
        <v>NAM</v>
      </c>
      <c r="E67" s="60">
        <v>1095.9676900020293</v>
      </c>
      <c r="F67" s="79">
        <v>2612.5515563182284</v>
      </c>
      <c r="G67" s="79">
        <v>3182.0377217914488</v>
      </c>
      <c r="H67" s="79">
        <v>3672.0438267532891</v>
      </c>
      <c r="I67" s="79">
        <v>1082.8197322488315</v>
      </c>
      <c r="J67" s="79">
        <v>311.01405059464599</v>
      </c>
      <c r="K67" s="79">
        <v>91.333349606301468</v>
      </c>
      <c r="L67" s="79">
        <v>27.804070908395069</v>
      </c>
      <c r="M67" s="79">
        <v>71.412255762512601</v>
      </c>
      <c r="N67" s="60">
        <v>41.888410662098508</v>
      </c>
      <c r="O67" s="60">
        <v>1034.9477442762659</v>
      </c>
      <c r="P67" s="60"/>
      <c r="Q67" s="60"/>
      <c r="R67" s="58"/>
    </row>
    <row r="68" spans="1:18" x14ac:dyDescent="0.3">
      <c r="A68" s="39" t="s">
        <v>253</v>
      </c>
      <c r="B68" s="39" t="s">
        <v>947</v>
      </c>
      <c r="C68" s="60" t="s">
        <v>365</v>
      </c>
      <c r="D68" s="60" t="str">
        <f>INDEX('R0. Region mapping'!$C$9:$C$24,MATCH($C68,'R0. Region mapping'!$A$9:$A$24,0))</f>
        <v>EUR</v>
      </c>
      <c r="E68" s="60">
        <v>361.93726764781258</v>
      </c>
      <c r="F68" s="79">
        <v>943.14265422879396</v>
      </c>
      <c r="G68" s="79">
        <v>1215.7459072008085</v>
      </c>
      <c r="H68" s="79">
        <v>1470.4219975207172</v>
      </c>
      <c r="I68" s="79">
        <v>242.59028585025501</v>
      </c>
      <c r="J68" s="79">
        <v>157.6385469131354</v>
      </c>
      <c r="K68" s="79">
        <v>144.485525875375</v>
      </c>
      <c r="L68" s="79">
        <v>128.53008183055368</v>
      </c>
      <c r="M68" s="79">
        <v>143.57895597452321</v>
      </c>
      <c r="N68" s="60">
        <v>23.52279306176009</v>
      </c>
      <c r="O68" s="60">
        <v>23.20245621652467</v>
      </c>
      <c r="P68" s="60"/>
      <c r="Q68" s="60"/>
      <c r="R68" s="58"/>
    </row>
    <row r="69" spans="1:18" x14ac:dyDescent="0.3">
      <c r="A69" s="39" t="s">
        <v>254</v>
      </c>
      <c r="B69" s="39" t="s">
        <v>947</v>
      </c>
      <c r="C69" s="60" t="s">
        <v>258</v>
      </c>
      <c r="D69" s="60" t="str">
        <f>INDEX('R0. Region mapping'!$C$9:$C$24,MATCH($C69,'R0. Region mapping'!$A$9:$A$24,0))</f>
        <v>AFR</v>
      </c>
      <c r="E69" s="60">
        <v>97.96088766921649</v>
      </c>
      <c r="F69" s="79">
        <v>241.26169854067879</v>
      </c>
      <c r="G69" s="79">
        <v>440.32912975600095</v>
      </c>
      <c r="H69" s="79">
        <v>689.35712506756829</v>
      </c>
      <c r="I69" s="79">
        <v>344.30383093934</v>
      </c>
      <c r="J69" s="79">
        <v>342.47944142869147</v>
      </c>
      <c r="K69" s="79">
        <v>376.79824065153082</v>
      </c>
      <c r="L69" s="79">
        <v>429.33238304279348</v>
      </c>
      <c r="M69" s="79">
        <v>424.98295557064353</v>
      </c>
      <c r="N69" s="60">
        <v>496.40959617302417</v>
      </c>
      <c r="O69" s="60">
        <v>467.78961923244049</v>
      </c>
      <c r="P69" s="60"/>
      <c r="Q69" s="60"/>
      <c r="R69" s="58"/>
    </row>
    <row r="70" spans="1:18" x14ac:dyDescent="0.3">
      <c r="A70" s="39" t="s">
        <v>254</v>
      </c>
      <c r="B70" s="39" t="s">
        <v>947</v>
      </c>
      <c r="C70" s="60" t="s">
        <v>261</v>
      </c>
      <c r="D70" s="60" t="str">
        <f>INDEX('R0. Region mapping'!$C$9:$C$24,MATCH($C70,'R0. Region mapping'!$A$9:$A$24,0))</f>
        <v>AUS</v>
      </c>
      <c r="E70" s="60">
        <v>50.625258893693022</v>
      </c>
      <c r="F70" s="79">
        <v>125.33940310872026</v>
      </c>
      <c r="G70" s="79">
        <v>163.03445177558103</v>
      </c>
      <c r="H70" s="79">
        <v>248.72091608371954</v>
      </c>
      <c r="I70" s="79">
        <v>43.619477957309989</v>
      </c>
      <c r="J70" s="79">
        <v>40.012776676410702</v>
      </c>
      <c r="K70" s="79">
        <v>39.408459371383202</v>
      </c>
      <c r="L70" s="79">
        <v>38.183423025897497</v>
      </c>
      <c r="M70" s="79">
        <v>13.8499703616275</v>
      </c>
      <c r="N70" s="60">
        <v>13.903683121856901</v>
      </c>
      <c r="O70" s="60">
        <v>13.7650098852195</v>
      </c>
      <c r="P70" s="60"/>
      <c r="Q70" s="60"/>
      <c r="R70" s="58"/>
    </row>
    <row r="71" spans="1:18" x14ac:dyDescent="0.3">
      <c r="A71" s="39" t="s">
        <v>254</v>
      </c>
      <c r="B71" s="39" t="s">
        <v>947</v>
      </c>
      <c r="C71" s="60" t="s">
        <v>341</v>
      </c>
      <c r="D71" s="60" t="str">
        <f>INDEX('R0. Region mapping'!$C$9:$C$24,MATCH($C71,'R0. Region mapping'!$A$9:$A$24,0))</f>
        <v>NAM</v>
      </c>
      <c r="E71" s="60">
        <v>83.397979546870147</v>
      </c>
      <c r="F71" s="79">
        <v>204.79506430959259</v>
      </c>
      <c r="G71" s="79">
        <v>244.74750217271176</v>
      </c>
      <c r="H71" s="79">
        <v>354.19142444958271</v>
      </c>
      <c r="I71" s="79">
        <v>81.420378613614275</v>
      </c>
      <c r="J71" s="79">
        <v>31.797720602963739</v>
      </c>
      <c r="K71" s="79">
        <v>1.1515525695942599</v>
      </c>
      <c r="L71" s="79">
        <v>1.18812140989937</v>
      </c>
      <c r="M71" s="79">
        <v>1.2126589608470599</v>
      </c>
      <c r="N71" s="60">
        <v>1.1734917620360401</v>
      </c>
      <c r="O71" s="60">
        <v>1.1656988604529499</v>
      </c>
      <c r="P71" s="60"/>
      <c r="Q71" s="60"/>
      <c r="R71" s="58"/>
    </row>
    <row r="72" spans="1:18" x14ac:dyDescent="0.3">
      <c r="A72" s="39" t="s">
        <v>254</v>
      </c>
      <c r="B72" s="39" t="s">
        <v>947</v>
      </c>
      <c r="C72" s="60" t="s">
        <v>343</v>
      </c>
      <c r="D72" s="60" t="str">
        <f>INDEX('R0. Region mapping'!$C$9:$C$24,MATCH($C72,'R0. Region mapping'!$A$9:$A$24,0))</f>
        <v>ASI</v>
      </c>
      <c r="E72" s="60">
        <v>980.6385474428123</v>
      </c>
      <c r="F72" s="79">
        <v>2589.1969897132908</v>
      </c>
      <c r="G72" s="79">
        <v>6806.5610600477648</v>
      </c>
      <c r="H72" s="79">
        <v>5068.7228591954809</v>
      </c>
      <c r="I72" s="79">
        <v>595.73331536445448</v>
      </c>
      <c r="J72" s="79">
        <v>639.08312684006171</v>
      </c>
      <c r="K72" s="79">
        <v>494.67835834372534</v>
      </c>
      <c r="L72" s="79">
        <v>545.27262689861675</v>
      </c>
      <c r="M72" s="79">
        <v>452.46804133292869</v>
      </c>
      <c r="N72" s="60">
        <v>422.25556637627477</v>
      </c>
      <c r="O72" s="60">
        <v>155.46769421372281</v>
      </c>
      <c r="P72" s="60"/>
      <c r="Q72" s="60"/>
      <c r="R72" s="58"/>
    </row>
    <row r="73" spans="1:18" x14ac:dyDescent="0.3">
      <c r="A73" s="39" t="s">
        <v>254</v>
      </c>
      <c r="B73" s="39" t="s">
        <v>947</v>
      </c>
      <c r="C73" s="60" t="s">
        <v>345</v>
      </c>
      <c r="D73" s="60" t="str">
        <f>INDEX('R0. Region mapping'!$C$9:$C$24,MATCH($C73,'R0. Region mapping'!$A$9:$A$24,0))</f>
        <v>LAM</v>
      </c>
      <c r="E73" s="60">
        <v>163.29347496884392</v>
      </c>
      <c r="F73" s="79">
        <v>382.81679076996636</v>
      </c>
      <c r="G73" s="79">
        <v>584.62044068241107</v>
      </c>
      <c r="H73" s="79">
        <v>1074.874610776599</v>
      </c>
      <c r="I73" s="79">
        <v>406.56641907914792</v>
      </c>
      <c r="J73" s="79">
        <v>174.40673302998948</v>
      </c>
      <c r="K73" s="79">
        <v>306.15999006654528</v>
      </c>
      <c r="L73" s="79">
        <v>458.91625430773371</v>
      </c>
      <c r="M73" s="79">
        <v>107.36216412403284</v>
      </c>
      <c r="N73" s="60">
        <v>828.387230167795</v>
      </c>
      <c r="O73" s="60">
        <v>106.34461439216587</v>
      </c>
      <c r="P73" s="60"/>
      <c r="Q73" s="60"/>
      <c r="R73" s="58"/>
    </row>
    <row r="74" spans="1:18" x14ac:dyDescent="0.3">
      <c r="A74" s="39" t="s">
        <v>254</v>
      </c>
      <c r="B74" s="39" t="s">
        <v>947</v>
      </c>
      <c r="C74" s="60" t="s">
        <v>347</v>
      </c>
      <c r="D74" s="60" t="str">
        <f>INDEX('R0. Region mapping'!$C$9:$C$24,MATCH($C74,'R0. Region mapping'!$A$9:$A$24,0))</f>
        <v>EUR</v>
      </c>
      <c r="E74" s="60">
        <v>53.672715485119213</v>
      </c>
      <c r="F74" s="79">
        <v>137.82476716669075</v>
      </c>
      <c r="G74" s="79">
        <v>200.90353029382797</v>
      </c>
      <c r="H74" s="79">
        <v>295.50539903465187</v>
      </c>
      <c r="I74" s="79">
        <v>75.694741285516514</v>
      </c>
      <c r="J74" s="79">
        <v>22.956780630028021</v>
      </c>
      <c r="K74" s="79">
        <v>25.288393322282854</v>
      </c>
      <c r="L74" s="79">
        <v>22.610970059701366</v>
      </c>
      <c r="M74" s="79">
        <v>21.08117040832348</v>
      </c>
      <c r="N74" s="60">
        <v>44.07116421726365</v>
      </c>
      <c r="O74" s="60">
        <v>3.9901909312183239</v>
      </c>
      <c r="P74" s="60"/>
      <c r="Q74" s="60"/>
      <c r="R74" s="58"/>
    </row>
    <row r="75" spans="1:18" x14ac:dyDescent="0.3">
      <c r="A75" s="39" t="s">
        <v>254</v>
      </c>
      <c r="B75" s="39" t="s">
        <v>947</v>
      </c>
      <c r="C75" s="60" t="s">
        <v>349</v>
      </c>
      <c r="D75" s="60" t="str">
        <f>INDEX('R0. Region mapping'!$C$9:$C$24,MATCH($C75,'R0. Region mapping'!$A$9:$A$24,0))</f>
        <v>ASI</v>
      </c>
      <c r="E75" s="60">
        <v>103.2218804680334</v>
      </c>
      <c r="F75" s="79">
        <v>259.77787100240516</v>
      </c>
      <c r="G75" s="79">
        <v>413.91946852599949</v>
      </c>
      <c r="H75" s="79">
        <v>714.77472929600071</v>
      </c>
      <c r="I75" s="79">
        <v>318.04193504282313</v>
      </c>
      <c r="J75" s="79">
        <v>84.429093174681526</v>
      </c>
      <c r="K75" s="79">
        <v>50.264080029864495</v>
      </c>
      <c r="L75" s="79">
        <v>21.186416546740841</v>
      </c>
      <c r="M75" s="79">
        <v>18.108823551599659</v>
      </c>
      <c r="N75" s="60">
        <v>96.056143531792571</v>
      </c>
      <c r="O75" s="60">
        <v>11.93903930074263</v>
      </c>
      <c r="P75" s="60"/>
      <c r="Q75" s="60"/>
      <c r="R75" s="58"/>
    </row>
    <row r="76" spans="1:18" x14ac:dyDescent="0.3">
      <c r="A76" s="39" t="s">
        <v>254</v>
      </c>
      <c r="B76" s="39" t="s">
        <v>947</v>
      </c>
      <c r="C76" s="60" t="s">
        <v>351</v>
      </c>
      <c r="D76" s="60" t="str">
        <f>INDEX('R0. Region mapping'!$C$9:$C$24,MATCH($C76,'R0. Region mapping'!$A$9:$A$24,0))</f>
        <v>ASI</v>
      </c>
      <c r="E76" s="60">
        <v>74.127009304610908</v>
      </c>
      <c r="F76" s="79">
        <v>174.32673800146731</v>
      </c>
      <c r="G76" s="79">
        <v>315.52627815241078</v>
      </c>
      <c r="H76" s="79">
        <v>584.94313414275825</v>
      </c>
      <c r="I76" s="79">
        <v>298.65426303712269</v>
      </c>
      <c r="J76" s="79">
        <v>247.92459586585812</v>
      </c>
      <c r="K76" s="79">
        <v>262.4026683031974</v>
      </c>
      <c r="L76" s="79">
        <v>321.40442461422947</v>
      </c>
      <c r="M76" s="79">
        <v>139.62118471121579</v>
      </c>
      <c r="N76" s="60">
        <v>231.29193032933821</v>
      </c>
      <c r="O76" s="60">
        <v>258.16301488940849</v>
      </c>
      <c r="P76" s="60"/>
      <c r="Q76" s="60"/>
      <c r="R76" s="58"/>
    </row>
    <row r="77" spans="1:18" x14ac:dyDescent="0.3">
      <c r="A77" s="39" t="s">
        <v>254</v>
      </c>
      <c r="B77" s="39" t="s">
        <v>947</v>
      </c>
      <c r="C77" s="60" t="s">
        <v>353</v>
      </c>
      <c r="D77" s="60" t="str">
        <f>INDEX('R0. Region mapping'!$C$9:$C$24,MATCH($C77,'R0. Region mapping'!$A$9:$A$24,0))</f>
        <v>ASI</v>
      </c>
      <c r="E77" s="60">
        <v>130.70226567727366</v>
      </c>
      <c r="F77" s="79">
        <v>333.5871071581193</v>
      </c>
      <c r="G77" s="79">
        <v>426.69896779431599</v>
      </c>
      <c r="H77" s="79">
        <v>600.80808749709138</v>
      </c>
      <c r="I77" s="79">
        <v>429.60990531507792</v>
      </c>
      <c r="J77" s="79">
        <v>102.96483712337286</v>
      </c>
      <c r="K77" s="79">
        <v>26.702733917151519</v>
      </c>
      <c r="L77" s="79">
        <v>15.01390627495271</v>
      </c>
      <c r="M77" s="79">
        <v>23.252846045714978</v>
      </c>
      <c r="N77" s="60">
        <v>88.276023210247288</v>
      </c>
      <c r="O77" s="60">
        <v>185.44755614192468</v>
      </c>
      <c r="P77" s="60"/>
      <c r="Q77" s="60"/>
      <c r="R77" s="58"/>
    </row>
    <row r="78" spans="1:18" x14ac:dyDescent="0.3">
      <c r="A78" s="39" t="s">
        <v>254</v>
      </c>
      <c r="B78" s="39" t="s">
        <v>947</v>
      </c>
      <c r="C78" s="60" t="s">
        <v>355</v>
      </c>
      <c r="D78" s="60" t="str">
        <f>INDEX('R0. Region mapping'!$C$9:$C$24,MATCH($C78,'R0. Region mapping'!$A$9:$A$24,0))</f>
        <v>AFR</v>
      </c>
      <c r="E78" s="60">
        <v>173.87982556515323</v>
      </c>
      <c r="F78" s="79">
        <v>447.3349896501058</v>
      </c>
      <c r="G78" s="79">
        <v>561.83008351709475</v>
      </c>
      <c r="H78" s="79">
        <v>1067.6106063042105</v>
      </c>
      <c r="I78" s="79">
        <v>330.22699463682653</v>
      </c>
      <c r="J78" s="79">
        <v>226.90744305561276</v>
      </c>
      <c r="K78" s="79">
        <v>70.22435325211417</v>
      </c>
      <c r="L78" s="79">
        <v>260.02710829328089</v>
      </c>
      <c r="M78" s="79">
        <v>582.25643413879448</v>
      </c>
      <c r="N78" s="60">
        <v>384.64811680452181</v>
      </c>
      <c r="O78" s="60">
        <v>141.4735386836455</v>
      </c>
      <c r="P78" s="60"/>
      <c r="Q78" s="60"/>
      <c r="R78" s="58"/>
    </row>
    <row r="79" spans="1:18" x14ac:dyDescent="0.3">
      <c r="A79" s="39" t="s">
        <v>254</v>
      </c>
      <c r="B79" s="39" t="s">
        <v>947</v>
      </c>
      <c r="C79" s="60" t="s">
        <v>357</v>
      </c>
      <c r="D79" s="60" t="str">
        <f>INDEX('R0. Region mapping'!$C$9:$C$24,MATCH($C79,'R0. Region mapping'!$A$9:$A$24,0))</f>
        <v>LAM</v>
      </c>
      <c r="E79" s="60">
        <v>76.132981827570063</v>
      </c>
      <c r="F79" s="79">
        <v>201.47853973750529</v>
      </c>
      <c r="G79" s="79">
        <v>313.52584487681514</v>
      </c>
      <c r="H79" s="79">
        <v>494.64903101811626</v>
      </c>
      <c r="I79" s="79">
        <v>247.17820897903809</v>
      </c>
      <c r="J79" s="79">
        <v>119.92232036704377</v>
      </c>
      <c r="K79" s="79">
        <v>256.47572791629409</v>
      </c>
      <c r="L79" s="79">
        <v>311.80047604222511</v>
      </c>
      <c r="M79" s="79">
        <v>502.58801153400469</v>
      </c>
      <c r="N79" s="60">
        <v>535.2252087040514</v>
      </c>
      <c r="O79" s="60">
        <v>54.450467796776081</v>
      </c>
      <c r="P79" s="60"/>
      <c r="Q79" s="60"/>
      <c r="R79" s="58"/>
    </row>
    <row r="80" spans="1:18" x14ac:dyDescent="0.3">
      <c r="A80" s="39" t="s">
        <v>254</v>
      </c>
      <c r="B80" s="39" t="s">
        <v>947</v>
      </c>
      <c r="C80" s="60" t="s">
        <v>359</v>
      </c>
      <c r="D80" s="60" t="str">
        <f>INDEX('R0. Region mapping'!$C$9:$C$24,MATCH($C80,'R0. Region mapping'!$A$9:$A$24,0))</f>
        <v>ASI</v>
      </c>
      <c r="E80" s="60">
        <v>229.40873763420876</v>
      </c>
      <c r="F80" s="79">
        <v>538.21254337980781</v>
      </c>
      <c r="G80" s="79">
        <v>901.12443507712123</v>
      </c>
      <c r="H80" s="79">
        <v>1476.023739867511</v>
      </c>
      <c r="I80" s="79">
        <v>381.49692351562993</v>
      </c>
      <c r="J80" s="79">
        <v>490.65068380673495</v>
      </c>
      <c r="K80" s="79">
        <v>283.58572696352905</v>
      </c>
      <c r="L80" s="79">
        <v>32.374607636954238</v>
      </c>
      <c r="M80" s="79">
        <v>30.796290560507519</v>
      </c>
      <c r="N80" s="60">
        <v>354.20868178699737</v>
      </c>
      <c r="O80" s="60">
        <v>294.53449629348853</v>
      </c>
      <c r="P80" s="60"/>
      <c r="Q80" s="60"/>
      <c r="R80" s="58"/>
    </row>
    <row r="81" spans="1:18" x14ac:dyDescent="0.3">
      <c r="A81" s="39" t="s">
        <v>254</v>
      </c>
      <c r="B81" s="39" t="s">
        <v>947</v>
      </c>
      <c r="C81" s="60" t="s">
        <v>361</v>
      </c>
      <c r="D81" s="60" t="str">
        <f>INDEX('R0. Region mapping'!$C$9:$C$24,MATCH($C81,'R0. Region mapping'!$A$9:$A$24,0))</f>
        <v>ASI</v>
      </c>
      <c r="E81" s="60">
        <v>38.279910600648591</v>
      </c>
      <c r="F81" s="79">
        <v>123.09759735234204</v>
      </c>
      <c r="G81" s="79">
        <v>169.99980838228797</v>
      </c>
      <c r="H81" s="79">
        <v>285.1977859680602</v>
      </c>
      <c r="I81" s="79">
        <v>28.726788450224408</v>
      </c>
      <c r="J81" s="79">
        <v>25.607068811798616</v>
      </c>
      <c r="K81" s="79">
        <v>8.1507112973364908</v>
      </c>
      <c r="L81" s="79">
        <v>46.463893787074518</v>
      </c>
      <c r="M81" s="79">
        <v>6.531219694856091</v>
      </c>
      <c r="N81" s="60">
        <v>90.086930612120128</v>
      </c>
      <c r="O81" s="60">
        <v>15.144400293273632</v>
      </c>
      <c r="P81" s="60"/>
      <c r="Q81" s="60"/>
      <c r="R81" s="58"/>
    </row>
    <row r="82" spans="1:18" x14ac:dyDescent="0.3">
      <c r="A82" s="39" t="s">
        <v>254</v>
      </c>
      <c r="B82" s="39" t="s">
        <v>947</v>
      </c>
      <c r="C82" s="60" t="s">
        <v>363</v>
      </c>
      <c r="D82" s="60" t="str">
        <f>INDEX('R0. Region mapping'!$C$9:$C$24,MATCH($C82,'R0. Region mapping'!$A$9:$A$24,0))</f>
        <v>NAM</v>
      </c>
      <c r="E82" s="60">
        <v>1095.9676900020293</v>
      </c>
      <c r="F82" s="79">
        <v>2612.5515563182284</v>
      </c>
      <c r="G82" s="79">
        <v>3182.0377217914488</v>
      </c>
      <c r="H82" s="79">
        <v>4356.5400684106198</v>
      </c>
      <c r="I82" s="79">
        <v>1625.1352947964251</v>
      </c>
      <c r="J82" s="79">
        <v>353.17525795234593</v>
      </c>
      <c r="K82" s="79">
        <v>125.20904254270437</v>
      </c>
      <c r="L82" s="79">
        <v>60.003288343061215</v>
      </c>
      <c r="M82" s="79">
        <v>112.2976303398199</v>
      </c>
      <c r="N82" s="60">
        <v>78.796316062000415</v>
      </c>
      <c r="O82" s="60">
        <v>1693.350833759386</v>
      </c>
      <c r="P82" s="60"/>
      <c r="Q82" s="60"/>
      <c r="R82" s="58"/>
    </row>
    <row r="83" spans="1:18" x14ac:dyDescent="0.3">
      <c r="A83" s="39" t="s">
        <v>254</v>
      </c>
      <c r="B83" s="39" t="s">
        <v>947</v>
      </c>
      <c r="C83" s="60" t="s">
        <v>365</v>
      </c>
      <c r="D83" s="60" t="str">
        <f>INDEX('R0. Region mapping'!$C$9:$C$24,MATCH($C83,'R0. Region mapping'!$A$9:$A$24,0))</f>
        <v>EUR</v>
      </c>
      <c r="E83" s="60">
        <v>361.93726764781258</v>
      </c>
      <c r="F83" s="79">
        <v>943.14265422879396</v>
      </c>
      <c r="G83" s="79">
        <v>1215.7459072008085</v>
      </c>
      <c r="H83" s="79">
        <v>1486.5408633286336</v>
      </c>
      <c r="I83" s="79">
        <v>265.50156922443205</v>
      </c>
      <c r="J83" s="79">
        <v>162.86351557554789</v>
      </c>
      <c r="K83" s="79">
        <v>137.31068333118901</v>
      </c>
      <c r="L83" s="79">
        <v>132.55292303392071</v>
      </c>
      <c r="M83" s="79">
        <v>106.2735264403218</v>
      </c>
      <c r="N83" s="60">
        <v>108.8281301828092</v>
      </c>
      <c r="O83" s="60">
        <v>23.20245621652467</v>
      </c>
      <c r="P83" s="60"/>
      <c r="Q83" s="60"/>
      <c r="R83" s="58"/>
    </row>
    <row r="84" spans="1:18" x14ac:dyDescent="0.3">
      <c r="A84" s="39" t="s">
        <v>255</v>
      </c>
      <c r="B84" s="39" t="s">
        <v>947</v>
      </c>
      <c r="C84" s="60" t="s">
        <v>258</v>
      </c>
      <c r="D84" s="60" t="str">
        <f>INDEX('R0. Region mapping'!$C$9:$C$24,MATCH($C84,'R0. Region mapping'!$A$9:$A$24,0))</f>
        <v>AFR</v>
      </c>
      <c r="E84" s="60">
        <v>97.96088766921649</v>
      </c>
      <c r="F84" s="79">
        <v>241.26169854067879</v>
      </c>
      <c r="G84" s="79">
        <v>440.32912975600095</v>
      </c>
      <c r="H84" s="79">
        <v>693.67840947376271</v>
      </c>
      <c r="I84" s="79">
        <v>294.32834181366712</v>
      </c>
      <c r="J84" s="79">
        <v>349.46105677058551</v>
      </c>
      <c r="K84" s="79">
        <v>355.6148337230041</v>
      </c>
      <c r="L84" s="79">
        <v>196.7837982917215</v>
      </c>
      <c r="M84" s="79">
        <v>305.44736489477248</v>
      </c>
      <c r="N84" s="60">
        <v>458.00218350521851</v>
      </c>
      <c r="O84" s="60">
        <v>454.81312940962641</v>
      </c>
      <c r="P84" s="60"/>
      <c r="Q84" s="60"/>
      <c r="R84" s="58"/>
    </row>
    <row r="85" spans="1:18" x14ac:dyDescent="0.3">
      <c r="A85" s="39" t="s">
        <v>255</v>
      </c>
      <c r="B85" s="39" t="s">
        <v>947</v>
      </c>
      <c r="C85" s="60" t="s">
        <v>261</v>
      </c>
      <c r="D85" s="60" t="str">
        <f>INDEX('R0. Region mapping'!$C$9:$C$24,MATCH($C85,'R0. Region mapping'!$A$9:$A$24,0))</f>
        <v>AUS</v>
      </c>
      <c r="E85" s="60">
        <v>50.625258893693022</v>
      </c>
      <c r="F85" s="79">
        <v>125.33940310872026</v>
      </c>
      <c r="G85" s="79">
        <v>163.03445177558103</v>
      </c>
      <c r="H85" s="79">
        <v>224.23845515270096</v>
      </c>
      <c r="I85" s="79">
        <v>184.02023740933498</v>
      </c>
      <c r="J85" s="79">
        <v>13.137996421276201</v>
      </c>
      <c r="K85" s="79">
        <v>13.750968214048999</v>
      </c>
      <c r="L85" s="79">
        <v>13.6138018542929</v>
      </c>
      <c r="M85" s="79">
        <v>13.8499703616275</v>
      </c>
      <c r="N85" s="60">
        <v>13.903683121856901</v>
      </c>
      <c r="O85" s="60">
        <v>13.191467806668699</v>
      </c>
      <c r="P85" s="60"/>
      <c r="Q85" s="60"/>
      <c r="R85" s="58"/>
    </row>
    <row r="86" spans="1:18" x14ac:dyDescent="0.3">
      <c r="A86" s="39" t="s">
        <v>255</v>
      </c>
      <c r="B86" s="39" t="s">
        <v>947</v>
      </c>
      <c r="C86" s="60" t="s">
        <v>341</v>
      </c>
      <c r="D86" s="60" t="str">
        <f>INDEX('R0. Region mapping'!$C$9:$C$24,MATCH($C86,'R0. Region mapping'!$A$9:$A$24,0))</f>
        <v>NAM</v>
      </c>
      <c r="E86" s="60">
        <v>83.397979546870147</v>
      </c>
      <c r="F86" s="79">
        <v>204.79506430959259</v>
      </c>
      <c r="G86" s="79">
        <v>244.74750217271176</v>
      </c>
      <c r="H86" s="79">
        <v>344.74096112939242</v>
      </c>
      <c r="I86" s="79">
        <v>216.14414651290753</v>
      </c>
      <c r="J86" s="79">
        <v>19.356296532156641</v>
      </c>
      <c r="K86" s="79">
        <v>3.2877106922398398</v>
      </c>
      <c r="L86" s="79">
        <v>1.1405965535033999</v>
      </c>
      <c r="M86" s="79">
        <v>1.1641526024131801</v>
      </c>
      <c r="N86" s="60">
        <v>19.034332677957739</v>
      </c>
      <c r="O86" s="60">
        <v>61.134170348991852</v>
      </c>
      <c r="P86" s="60"/>
      <c r="Q86" s="60"/>
      <c r="R86" s="58"/>
    </row>
    <row r="87" spans="1:18" x14ac:dyDescent="0.3">
      <c r="A87" s="39" t="s">
        <v>255</v>
      </c>
      <c r="B87" s="39" t="s">
        <v>947</v>
      </c>
      <c r="C87" s="60" t="s">
        <v>343</v>
      </c>
      <c r="D87" s="60" t="str">
        <f>INDEX('R0. Region mapping'!$C$9:$C$24,MATCH($C87,'R0. Region mapping'!$A$9:$A$24,0))</f>
        <v>ASI</v>
      </c>
      <c r="E87" s="60">
        <v>980.6385474428123</v>
      </c>
      <c r="F87" s="79">
        <v>2589.1969897132908</v>
      </c>
      <c r="G87" s="79">
        <v>6806.5610600477648</v>
      </c>
      <c r="H87" s="79">
        <v>5291.6880898647978</v>
      </c>
      <c r="I87" s="79">
        <v>603.28272381926445</v>
      </c>
      <c r="J87" s="79">
        <v>535.8630063263904</v>
      </c>
      <c r="K87" s="79">
        <v>476.88198778447838</v>
      </c>
      <c r="L87" s="79">
        <v>475.71318144196334</v>
      </c>
      <c r="M87" s="79">
        <v>430.90616709849922</v>
      </c>
      <c r="N87" s="60">
        <v>159.92387854443479</v>
      </c>
      <c r="O87" s="60">
        <v>148.70822924790889</v>
      </c>
      <c r="P87" s="60"/>
      <c r="Q87" s="60"/>
      <c r="R87" s="58"/>
    </row>
    <row r="88" spans="1:18" x14ac:dyDescent="0.3">
      <c r="A88" s="39" t="s">
        <v>255</v>
      </c>
      <c r="B88" s="39" t="s">
        <v>947</v>
      </c>
      <c r="C88" s="60" t="s">
        <v>345</v>
      </c>
      <c r="D88" s="60" t="str">
        <f>INDEX('R0. Region mapping'!$C$9:$C$24,MATCH($C88,'R0. Region mapping'!$A$9:$A$24,0))</f>
        <v>LAM</v>
      </c>
      <c r="E88" s="60">
        <v>163.29347496884392</v>
      </c>
      <c r="F88" s="79">
        <v>382.81679076996636</v>
      </c>
      <c r="G88" s="79">
        <v>584.62044068241107</v>
      </c>
      <c r="H88" s="79">
        <v>991.38783190035531</v>
      </c>
      <c r="I88" s="79">
        <v>485.7570590282217</v>
      </c>
      <c r="J88" s="79">
        <v>42.544547581810278</v>
      </c>
      <c r="K88" s="79">
        <v>96.195218845659923</v>
      </c>
      <c r="L88" s="79">
        <v>1253.8233667554941</v>
      </c>
      <c r="M88" s="79">
        <v>1323.8682803898985</v>
      </c>
      <c r="N88" s="60">
        <v>951.01694508315654</v>
      </c>
      <c r="O88" s="60">
        <v>67.931578299195451</v>
      </c>
      <c r="P88" s="60"/>
      <c r="Q88" s="60"/>
      <c r="R88" s="58"/>
    </row>
    <row r="89" spans="1:18" x14ac:dyDescent="0.3">
      <c r="A89" s="39" t="s">
        <v>255</v>
      </c>
      <c r="B89" s="39" t="s">
        <v>947</v>
      </c>
      <c r="C89" s="60" t="s">
        <v>347</v>
      </c>
      <c r="D89" s="60" t="str">
        <f>INDEX('R0. Region mapping'!$C$9:$C$24,MATCH($C89,'R0. Region mapping'!$A$9:$A$24,0))</f>
        <v>EUR</v>
      </c>
      <c r="E89" s="60">
        <v>53.672715485119213</v>
      </c>
      <c r="F89" s="79">
        <v>137.82476716669075</v>
      </c>
      <c r="G89" s="79">
        <v>200.90353029382797</v>
      </c>
      <c r="H89" s="79">
        <v>301.36848783046008</v>
      </c>
      <c r="I89" s="79">
        <v>183.58469225352462</v>
      </c>
      <c r="J89" s="79">
        <v>24.611847460536559</v>
      </c>
      <c r="K89" s="79">
        <v>25.272681296992296</v>
      </c>
      <c r="L89" s="79">
        <v>18.580145858163903</v>
      </c>
      <c r="M89" s="79">
        <v>17.851413260702977</v>
      </c>
      <c r="N89" s="60">
        <v>112.25000516140079</v>
      </c>
      <c r="O89" s="60">
        <v>3.8167043689914411</v>
      </c>
      <c r="P89" s="60"/>
      <c r="Q89" s="60"/>
      <c r="R89" s="58"/>
    </row>
    <row r="90" spans="1:18" x14ac:dyDescent="0.3">
      <c r="A90" s="39" t="s">
        <v>255</v>
      </c>
      <c r="B90" s="39" t="s">
        <v>947</v>
      </c>
      <c r="C90" s="60" t="s">
        <v>349</v>
      </c>
      <c r="D90" s="60" t="str">
        <f>INDEX('R0. Region mapping'!$C$9:$C$24,MATCH($C90,'R0. Region mapping'!$A$9:$A$24,0))</f>
        <v>ASI</v>
      </c>
      <c r="E90" s="60">
        <v>103.2218804680334</v>
      </c>
      <c r="F90" s="79">
        <v>259.77787100240516</v>
      </c>
      <c r="G90" s="79">
        <v>413.91946852599949</v>
      </c>
      <c r="H90" s="79">
        <v>680.46785840332836</v>
      </c>
      <c r="I90" s="79">
        <v>605.70881917243707</v>
      </c>
      <c r="J90" s="79">
        <v>97.621677274472518</v>
      </c>
      <c r="K90" s="79">
        <v>89.277567293977157</v>
      </c>
      <c r="L90" s="79">
        <v>148.55352513564912</v>
      </c>
      <c r="M90" s="79">
        <v>184.44758489540089</v>
      </c>
      <c r="N90" s="60">
        <v>72.219191637310132</v>
      </c>
      <c r="O90" s="60">
        <v>11.44157932987838</v>
      </c>
      <c r="P90" s="60"/>
      <c r="Q90" s="60"/>
      <c r="R90" s="58"/>
    </row>
    <row r="91" spans="1:18" x14ac:dyDescent="0.3">
      <c r="A91" s="39" t="s">
        <v>255</v>
      </c>
      <c r="B91" s="39" t="s">
        <v>947</v>
      </c>
      <c r="C91" s="60" t="s">
        <v>351</v>
      </c>
      <c r="D91" s="60" t="str">
        <f>INDEX('R0. Region mapping'!$C$9:$C$24,MATCH($C91,'R0. Region mapping'!$A$9:$A$24,0))</f>
        <v>ASI</v>
      </c>
      <c r="E91" s="60">
        <v>74.127009304610908</v>
      </c>
      <c r="F91" s="79">
        <v>174.32673800146731</v>
      </c>
      <c r="G91" s="79">
        <v>315.52627815241078</v>
      </c>
      <c r="H91" s="79">
        <v>588.27580455712337</v>
      </c>
      <c r="I91" s="79">
        <v>308.13219515981564</v>
      </c>
      <c r="J91" s="79">
        <v>242.25299751400522</v>
      </c>
      <c r="K91" s="79">
        <v>251.1192521188882</v>
      </c>
      <c r="L91" s="79">
        <v>123.43484251216499</v>
      </c>
      <c r="M91" s="79">
        <v>267.05020103269112</v>
      </c>
      <c r="N91" s="60">
        <v>272.08539752903511</v>
      </c>
      <c r="O91" s="60">
        <v>249.33553605463891</v>
      </c>
      <c r="P91" s="60"/>
      <c r="Q91" s="60"/>
      <c r="R91" s="58"/>
    </row>
    <row r="92" spans="1:18" x14ac:dyDescent="0.3">
      <c r="A92" s="39" t="s">
        <v>255</v>
      </c>
      <c r="B92" s="39" t="s">
        <v>947</v>
      </c>
      <c r="C92" s="60" t="s">
        <v>353</v>
      </c>
      <c r="D92" s="60" t="str">
        <f>INDEX('R0. Region mapping'!$C$9:$C$24,MATCH($C92,'R0. Region mapping'!$A$9:$A$24,0))</f>
        <v>ASI</v>
      </c>
      <c r="E92" s="60">
        <v>130.70226567727366</v>
      </c>
      <c r="F92" s="79">
        <v>333.5871071581193</v>
      </c>
      <c r="G92" s="79">
        <v>426.69896779431599</v>
      </c>
      <c r="H92" s="79">
        <v>599.23842794120674</v>
      </c>
      <c r="I92" s="79">
        <v>472.08918859352269</v>
      </c>
      <c r="J92" s="79">
        <v>285.33071660720191</v>
      </c>
      <c r="K92" s="79">
        <v>51.373166298005998</v>
      </c>
      <c r="L92" s="79">
        <v>15.01390627495271</v>
      </c>
      <c r="M92" s="79">
        <v>125.51630213178288</v>
      </c>
      <c r="N92" s="60">
        <v>120.87592830664789</v>
      </c>
      <c r="O92" s="60">
        <v>178.29998289215166</v>
      </c>
      <c r="P92" s="60"/>
      <c r="Q92" s="60"/>
      <c r="R92" s="58"/>
    </row>
    <row r="93" spans="1:18" x14ac:dyDescent="0.3">
      <c r="A93" s="39" t="s">
        <v>255</v>
      </c>
      <c r="B93" s="39" t="s">
        <v>947</v>
      </c>
      <c r="C93" s="60" t="s">
        <v>355</v>
      </c>
      <c r="D93" s="60" t="str">
        <f>INDEX('R0. Region mapping'!$C$9:$C$24,MATCH($C93,'R0. Region mapping'!$A$9:$A$24,0))</f>
        <v>AFR</v>
      </c>
      <c r="E93" s="60">
        <v>173.87982556515323</v>
      </c>
      <c r="F93" s="79">
        <v>447.3349896501058</v>
      </c>
      <c r="G93" s="79">
        <v>561.83008351709475</v>
      </c>
      <c r="H93" s="79">
        <v>923.42224413225335</v>
      </c>
      <c r="I93" s="79">
        <v>794.58474567987082</v>
      </c>
      <c r="J93" s="79">
        <v>229.80919537179233</v>
      </c>
      <c r="K93" s="79">
        <v>70.748058604052062</v>
      </c>
      <c r="L93" s="79">
        <v>887.51451088717499</v>
      </c>
      <c r="M93" s="79">
        <v>571.96287306972954</v>
      </c>
      <c r="N93" s="60">
        <v>644.31482832931022</v>
      </c>
      <c r="O93" s="60">
        <v>145.74285652243969</v>
      </c>
      <c r="P93" s="60"/>
      <c r="Q93" s="60"/>
      <c r="R93" s="58"/>
    </row>
    <row r="94" spans="1:18" x14ac:dyDescent="0.3">
      <c r="A94" s="39" t="s">
        <v>255</v>
      </c>
      <c r="B94" s="39" t="s">
        <v>947</v>
      </c>
      <c r="C94" s="60" t="s">
        <v>357</v>
      </c>
      <c r="D94" s="60" t="str">
        <f>INDEX('R0. Region mapping'!$C$9:$C$24,MATCH($C94,'R0. Region mapping'!$A$9:$A$24,0))</f>
        <v>LAM</v>
      </c>
      <c r="E94" s="60">
        <v>76.132981827570063</v>
      </c>
      <c r="F94" s="79">
        <v>201.47853973750529</v>
      </c>
      <c r="G94" s="79">
        <v>313.52584487681514</v>
      </c>
      <c r="H94" s="79">
        <v>469.64316971775855</v>
      </c>
      <c r="I94" s="79">
        <v>237.0274018127258</v>
      </c>
      <c r="J94" s="79">
        <v>163.09687676843515</v>
      </c>
      <c r="K94" s="79">
        <v>227.97152472843237</v>
      </c>
      <c r="L94" s="79">
        <v>525.48454805828749</v>
      </c>
      <c r="M94" s="79">
        <v>695.66986559808015</v>
      </c>
      <c r="N94" s="60">
        <v>715.19556469080476</v>
      </c>
      <c r="O94" s="60">
        <v>100.8752290641286</v>
      </c>
      <c r="P94" s="60"/>
      <c r="Q94" s="60"/>
      <c r="R94" s="58"/>
    </row>
    <row r="95" spans="1:18" x14ac:dyDescent="0.3">
      <c r="A95" s="39" t="s">
        <v>255</v>
      </c>
      <c r="B95" s="39" t="s">
        <v>947</v>
      </c>
      <c r="C95" s="60" t="s">
        <v>359</v>
      </c>
      <c r="D95" s="60" t="str">
        <f>INDEX('R0. Region mapping'!$C$9:$C$24,MATCH($C95,'R0. Region mapping'!$A$9:$A$24,0))</f>
        <v>ASI</v>
      </c>
      <c r="E95" s="60">
        <v>229.40873763420876</v>
      </c>
      <c r="F95" s="79">
        <v>538.21254337980781</v>
      </c>
      <c r="G95" s="79">
        <v>901.12443507712123</v>
      </c>
      <c r="H95" s="79">
        <v>1327.1097999685014</v>
      </c>
      <c r="I95" s="79">
        <v>373.32217835633895</v>
      </c>
      <c r="J95" s="79">
        <v>330.60050393368874</v>
      </c>
      <c r="K95" s="79">
        <v>262.85788051103606</v>
      </c>
      <c r="L95" s="79">
        <v>31.0796233314761</v>
      </c>
      <c r="M95" s="79">
        <v>197.8431649763705</v>
      </c>
      <c r="N95" s="60">
        <v>319.51303901296717</v>
      </c>
      <c r="O95" s="60">
        <v>289.39158701708465</v>
      </c>
      <c r="P95" s="60"/>
      <c r="Q95" s="60"/>
      <c r="R95" s="58"/>
    </row>
    <row r="96" spans="1:18" x14ac:dyDescent="0.3">
      <c r="A96" s="39" t="s">
        <v>255</v>
      </c>
      <c r="B96" s="39" t="s">
        <v>947</v>
      </c>
      <c r="C96" s="60" t="s">
        <v>361</v>
      </c>
      <c r="D96" s="60" t="str">
        <f>INDEX('R0. Region mapping'!$C$9:$C$24,MATCH($C96,'R0. Region mapping'!$A$9:$A$24,0))</f>
        <v>ASI</v>
      </c>
      <c r="E96" s="60">
        <v>38.279910600648591</v>
      </c>
      <c r="F96" s="79">
        <v>123.09759735234204</v>
      </c>
      <c r="G96" s="79">
        <v>169.99980838228797</v>
      </c>
      <c r="H96" s="79">
        <v>279.93379949448297</v>
      </c>
      <c r="I96" s="79">
        <v>27.209397995714909</v>
      </c>
      <c r="J96" s="79">
        <v>28.726364289620218</v>
      </c>
      <c r="K96" s="79">
        <v>5.6695377217295162</v>
      </c>
      <c r="L96" s="79">
        <v>14.835866775427881</v>
      </c>
      <c r="M96" s="79">
        <v>53.150484999825039</v>
      </c>
      <c r="N96" s="60">
        <v>95.946438782635084</v>
      </c>
      <c r="O96" s="60">
        <v>14.233747494221882</v>
      </c>
      <c r="P96" s="60"/>
      <c r="Q96" s="60"/>
      <c r="R96" s="58"/>
    </row>
    <row r="97" spans="1:18" x14ac:dyDescent="0.3">
      <c r="A97" s="39" t="s">
        <v>255</v>
      </c>
      <c r="B97" s="39" t="s">
        <v>947</v>
      </c>
      <c r="C97" s="60" t="s">
        <v>363</v>
      </c>
      <c r="D97" s="60" t="str">
        <f>INDEX('R0. Region mapping'!$C$9:$C$24,MATCH($C97,'R0. Region mapping'!$A$9:$A$24,0))</f>
        <v>NAM</v>
      </c>
      <c r="E97" s="60">
        <v>1095.9676900020293</v>
      </c>
      <c r="F97" s="79">
        <v>2612.5515563182284</v>
      </c>
      <c r="G97" s="79">
        <v>3182.0377217914488</v>
      </c>
      <c r="H97" s="79">
        <v>4027.8338495571861</v>
      </c>
      <c r="I97" s="79">
        <v>1600.6275426163413</v>
      </c>
      <c r="J97" s="79">
        <v>365.86161296147253</v>
      </c>
      <c r="K97" s="79">
        <v>148.74491772224337</v>
      </c>
      <c r="L97" s="79">
        <v>87.832799145434521</v>
      </c>
      <c r="M97" s="79">
        <v>620.89645539075036</v>
      </c>
      <c r="N97" s="60">
        <v>1296.6652293520506</v>
      </c>
      <c r="O97" s="60">
        <v>1692.3527576277759</v>
      </c>
      <c r="P97" s="60"/>
      <c r="Q97" s="60"/>
      <c r="R97" s="58"/>
    </row>
    <row r="98" spans="1:18" x14ac:dyDescent="0.3">
      <c r="A98" s="39" t="s">
        <v>255</v>
      </c>
      <c r="B98" s="39" t="s">
        <v>947</v>
      </c>
      <c r="C98" s="60" t="s">
        <v>365</v>
      </c>
      <c r="D98" s="60" t="str">
        <f>INDEX('R0. Region mapping'!$C$9:$C$24,MATCH($C98,'R0. Region mapping'!$A$9:$A$24,0))</f>
        <v>EUR</v>
      </c>
      <c r="E98" s="60">
        <v>361.93726764781258</v>
      </c>
      <c r="F98" s="79">
        <v>943.14265422879396</v>
      </c>
      <c r="G98" s="79">
        <v>1215.7459072008085</v>
      </c>
      <c r="H98" s="79">
        <v>1676.8014694816979</v>
      </c>
      <c r="I98" s="79">
        <v>1387.1497191487172</v>
      </c>
      <c r="J98" s="79">
        <v>188.49637520935511</v>
      </c>
      <c r="K98" s="79">
        <v>24.67508383849302</v>
      </c>
      <c r="L98" s="79">
        <v>24.715281805492687</v>
      </c>
      <c r="M98" s="79">
        <v>23.680425122070201</v>
      </c>
      <c r="N98" s="60">
        <v>23.52279306176009</v>
      </c>
      <c r="O98" s="60">
        <v>22.23568720750286</v>
      </c>
      <c r="P98" s="60"/>
      <c r="Q98" s="60"/>
      <c r="R98" s="58"/>
    </row>
    <row r="99" spans="1:18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58"/>
    </row>
    <row r="100" spans="1:18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58"/>
    </row>
    <row r="101" spans="1:18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8"/>
    </row>
    <row r="102" spans="1:18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8"/>
    </row>
    <row r="103" spans="1:18" x14ac:dyDescent="0.3"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8"/>
    </row>
    <row r="104" spans="1:18" x14ac:dyDescent="0.3"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</row>
    <row r="105" spans="1:18" x14ac:dyDescent="0.3"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</row>
    <row r="106" spans="1:18" x14ac:dyDescent="0.3"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</row>
    <row r="107" spans="1:18" x14ac:dyDescent="0.3"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</row>
    <row r="108" spans="1:18" x14ac:dyDescent="0.3"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</row>
    <row r="109" spans="1:18" x14ac:dyDescent="0.3"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</row>
    <row r="110" spans="1:18" x14ac:dyDescent="0.3"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</row>
    <row r="111" spans="1:18" x14ac:dyDescent="0.3"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</row>
    <row r="112" spans="1:18" x14ac:dyDescent="0.3"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</row>
    <row r="113" spans="6:18" x14ac:dyDescent="0.3"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</row>
    <row r="114" spans="6:18" x14ac:dyDescent="0.3"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</row>
    <row r="115" spans="6:18" x14ac:dyDescent="0.3"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</row>
    <row r="116" spans="6:18" x14ac:dyDescent="0.3"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</row>
    <row r="117" spans="6:18" x14ac:dyDescent="0.3"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</row>
    <row r="118" spans="6:18" x14ac:dyDescent="0.3"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</row>
    <row r="119" spans="6:18" x14ac:dyDescent="0.3"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</row>
    <row r="120" spans="6:18" x14ac:dyDescent="0.3"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</row>
    <row r="121" spans="6:18" x14ac:dyDescent="0.3"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</row>
    <row r="122" spans="6:18" x14ac:dyDescent="0.3"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</row>
    <row r="123" spans="6:18" x14ac:dyDescent="0.3"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</row>
    <row r="124" spans="6:18" x14ac:dyDescent="0.3"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</row>
    <row r="125" spans="6:18" x14ac:dyDescent="0.3"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</row>
    <row r="126" spans="6:18" x14ac:dyDescent="0.3"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</row>
    <row r="127" spans="6:18" x14ac:dyDescent="0.3"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</row>
    <row r="128" spans="6:18" x14ac:dyDescent="0.3"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</row>
    <row r="129" spans="6:18" x14ac:dyDescent="0.3"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</row>
    <row r="130" spans="6:18" x14ac:dyDescent="0.3"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</row>
    <row r="131" spans="6:18" x14ac:dyDescent="0.3"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</row>
    <row r="132" spans="6:18" x14ac:dyDescent="0.3"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</row>
    <row r="133" spans="6:18" x14ac:dyDescent="0.3"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</row>
    <row r="134" spans="6:18" x14ac:dyDescent="0.3"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</row>
    <row r="135" spans="6:18" x14ac:dyDescent="0.3"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</row>
    <row r="136" spans="6:18" x14ac:dyDescent="0.3"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</row>
    <row r="137" spans="6:18" x14ac:dyDescent="0.3"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</row>
    <row r="138" spans="6:18" x14ac:dyDescent="0.3"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</row>
    <row r="139" spans="6:18" x14ac:dyDescent="0.3"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</row>
    <row r="140" spans="6:18" x14ac:dyDescent="0.3"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</row>
    <row r="141" spans="6:18" x14ac:dyDescent="0.3"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</row>
    <row r="142" spans="6:18" x14ac:dyDescent="0.3"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</row>
    <row r="143" spans="6:18" x14ac:dyDescent="0.3"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</row>
    <row r="144" spans="6:18" x14ac:dyDescent="0.3"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</row>
    <row r="145" spans="6:18" x14ac:dyDescent="0.3"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</row>
    <row r="146" spans="6:18" x14ac:dyDescent="0.3"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</row>
    <row r="147" spans="6:18" x14ac:dyDescent="0.3"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</row>
    <row r="148" spans="6:18" x14ac:dyDescent="0.3"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</row>
    <row r="149" spans="6:18" x14ac:dyDescent="0.3"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</row>
    <row r="150" spans="6:18" x14ac:dyDescent="0.3"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</row>
    <row r="151" spans="6:18" x14ac:dyDescent="0.3"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</row>
    <row r="152" spans="6:18" x14ac:dyDescent="0.3"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</row>
    <row r="153" spans="6:18" x14ac:dyDescent="0.3"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</row>
    <row r="154" spans="6:18" x14ac:dyDescent="0.3"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</row>
    <row r="155" spans="6:18" x14ac:dyDescent="0.3"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</row>
    <row r="156" spans="6:18" x14ac:dyDescent="0.3"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</row>
    <row r="157" spans="6:18" x14ac:dyDescent="0.3"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</row>
    <row r="158" spans="6:18" x14ac:dyDescent="0.3"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</row>
    <row r="159" spans="6:18" x14ac:dyDescent="0.3"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</row>
    <row r="160" spans="6:18" x14ac:dyDescent="0.3"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</row>
    <row r="161" spans="6:18" x14ac:dyDescent="0.3"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</row>
    <row r="162" spans="6:18" x14ac:dyDescent="0.3"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</row>
    <row r="163" spans="6:18" x14ac:dyDescent="0.3"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</row>
    <row r="164" spans="6:18" x14ac:dyDescent="0.3"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</row>
    <row r="165" spans="6:18" x14ac:dyDescent="0.3"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</row>
    <row r="166" spans="6:18" x14ac:dyDescent="0.3"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</row>
    <row r="167" spans="6:18" x14ac:dyDescent="0.3"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</row>
    <row r="168" spans="6:18" x14ac:dyDescent="0.3"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</row>
    <row r="169" spans="6:18" x14ac:dyDescent="0.3"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</row>
    <row r="170" spans="6:18" x14ac:dyDescent="0.3"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</row>
    <row r="171" spans="6:18" x14ac:dyDescent="0.3"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</row>
    <row r="172" spans="6:18" x14ac:dyDescent="0.3"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</row>
    <row r="173" spans="6:18" x14ac:dyDescent="0.3"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</row>
    <row r="174" spans="6:18" x14ac:dyDescent="0.3"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</row>
    <row r="175" spans="6:18" x14ac:dyDescent="0.3"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</row>
    <row r="176" spans="6:18" x14ac:dyDescent="0.3"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</row>
    <row r="177" spans="6:18" x14ac:dyDescent="0.3"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</row>
    <row r="178" spans="6:18" x14ac:dyDescent="0.3"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</row>
    <row r="179" spans="6:18" x14ac:dyDescent="0.3"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</row>
    <row r="180" spans="6:18" x14ac:dyDescent="0.3"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</row>
    <row r="181" spans="6:18" x14ac:dyDescent="0.3"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</row>
    <row r="182" spans="6:18" x14ac:dyDescent="0.3"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</row>
    <row r="183" spans="6:18" x14ac:dyDescent="0.3"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</row>
    <row r="184" spans="6:18" x14ac:dyDescent="0.3"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</row>
    <row r="185" spans="6:18" x14ac:dyDescent="0.3"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</row>
    <row r="186" spans="6:18" x14ac:dyDescent="0.3"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</row>
    <row r="187" spans="6:18" x14ac:dyDescent="0.3"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</row>
    <row r="188" spans="6:18" x14ac:dyDescent="0.3"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</row>
    <row r="189" spans="6:18" x14ac:dyDescent="0.3"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</row>
    <row r="190" spans="6:18" x14ac:dyDescent="0.3"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</row>
    <row r="191" spans="6:18" x14ac:dyDescent="0.3"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</row>
    <row r="192" spans="6:18" x14ac:dyDescent="0.3"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</row>
    <row r="193" spans="6:18" x14ac:dyDescent="0.3"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</row>
    <row r="194" spans="6:18" x14ac:dyDescent="0.3"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</row>
    <row r="195" spans="6:18" x14ac:dyDescent="0.3"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</row>
    <row r="196" spans="6:18" x14ac:dyDescent="0.3"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</row>
    <row r="197" spans="6:18" x14ac:dyDescent="0.3"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</row>
    <row r="198" spans="6:18" x14ac:dyDescent="0.3"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</row>
    <row r="199" spans="6:18" x14ac:dyDescent="0.3"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</row>
    <row r="200" spans="6:18" x14ac:dyDescent="0.3"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</row>
    <row r="201" spans="6:18" x14ac:dyDescent="0.3"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</row>
    <row r="202" spans="6:18" x14ac:dyDescent="0.3"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</row>
    <row r="203" spans="6:18" x14ac:dyDescent="0.3"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</row>
    <row r="204" spans="6:18" x14ac:dyDescent="0.3"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</row>
    <row r="205" spans="6:18" x14ac:dyDescent="0.3"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</row>
    <row r="206" spans="6:18" x14ac:dyDescent="0.3"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</row>
    <row r="207" spans="6:18" x14ac:dyDescent="0.3"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</row>
    <row r="208" spans="6:18" x14ac:dyDescent="0.3"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</row>
    <row r="209" spans="6:18" x14ac:dyDescent="0.3"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</row>
    <row r="210" spans="6:18" x14ac:dyDescent="0.3"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</row>
    <row r="211" spans="6:18" x14ac:dyDescent="0.3"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</row>
    <row r="212" spans="6:18" x14ac:dyDescent="0.3"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</row>
    <row r="213" spans="6:18" x14ac:dyDescent="0.3"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</row>
    <row r="214" spans="6:18" x14ac:dyDescent="0.3"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</row>
    <row r="215" spans="6:18" x14ac:dyDescent="0.3"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</row>
    <row r="216" spans="6:18" x14ac:dyDescent="0.3"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</row>
    <row r="217" spans="6:18" x14ac:dyDescent="0.3"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</row>
    <row r="218" spans="6:18" x14ac:dyDescent="0.3"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</row>
    <row r="219" spans="6:18" x14ac:dyDescent="0.3"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</row>
    <row r="220" spans="6:18" x14ac:dyDescent="0.3"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</row>
    <row r="221" spans="6:18" x14ac:dyDescent="0.3"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</row>
    <row r="222" spans="6:18" x14ac:dyDescent="0.3"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</row>
    <row r="223" spans="6:18" x14ac:dyDescent="0.3"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</row>
    <row r="224" spans="6:18" x14ac:dyDescent="0.3"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</row>
    <row r="225" spans="6:18" x14ac:dyDescent="0.3"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</row>
    <row r="226" spans="6:18" x14ac:dyDescent="0.3">
      <c r="F226" s="60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</row>
    <row r="227" spans="6:18" x14ac:dyDescent="0.3">
      <c r="F227" s="60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</row>
    <row r="228" spans="6:18" x14ac:dyDescent="0.3">
      <c r="F228" s="60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</row>
    <row r="229" spans="6:18" x14ac:dyDescent="0.3">
      <c r="F229" s="60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</row>
    <row r="230" spans="6:18" x14ac:dyDescent="0.3">
      <c r="F230" s="60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</row>
    <row r="231" spans="6:18" x14ac:dyDescent="0.3">
      <c r="F231" s="60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</row>
    <row r="232" spans="6:18" x14ac:dyDescent="0.3">
      <c r="F232" s="60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</row>
    <row r="233" spans="6:18" x14ac:dyDescent="0.3">
      <c r="F233" s="60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</row>
    <row r="234" spans="6:18" x14ac:dyDescent="0.3">
      <c r="F234" s="60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</row>
    <row r="235" spans="6:18" x14ac:dyDescent="0.3">
      <c r="F235" s="60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</row>
    <row r="236" spans="6:18" x14ac:dyDescent="0.3">
      <c r="F236" s="60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</row>
    <row r="237" spans="6:18" x14ac:dyDescent="0.3">
      <c r="F237" s="60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</row>
    <row r="238" spans="6:18" x14ac:dyDescent="0.3">
      <c r="F238" s="60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</row>
    <row r="239" spans="6:18" x14ac:dyDescent="0.3">
      <c r="F239" s="60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</row>
    <row r="240" spans="6:18" x14ac:dyDescent="0.3">
      <c r="F240" s="60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</row>
    <row r="241" spans="6:18" x14ac:dyDescent="0.3">
      <c r="F241" s="60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</row>
    <row r="242" spans="6:18" x14ac:dyDescent="0.3">
      <c r="F242" s="60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</row>
    <row r="243" spans="6:18" x14ac:dyDescent="0.3">
      <c r="F243" s="60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</row>
    <row r="244" spans="6:18" x14ac:dyDescent="0.3">
      <c r="F244" s="60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</row>
    <row r="245" spans="6:18" x14ac:dyDescent="0.3">
      <c r="F245" s="60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</row>
    <row r="246" spans="6:18" x14ac:dyDescent="0.3">
      <c r="F246" s="60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</row>
    <row r="247" spans="6:18" x14ac:dyDescent="0.3">
      <c r="F247" s="60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</row>
    <row r="248" spans="6:18" x14ac:dyDescent="0.3">
      <c r="F248" s="60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</row>
    <row r="249" spans="6:18" x14ac:dyDescent="0.3">
      <c r="F249" s="60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</row>
    <row r="250" spans="6:18" x14ac:dyDescent="0.3">
      <c r="F250" s="60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</row>
    <row r="251" spans="6:18" x14ac:dyDescent="0.3">
      <c r="F251" s="60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</row>
    <row r="252" spans="6:18" x14ac:dyDescent="0.3">
      <c r="F252" s="60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</row>
    <row r="253" spans="6:18" x14ac:dyDescent="0.3">
      <c r="F253" s="60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</row>
    <row r="254" spans="6:18" x14ac:dyDescent="0.3">
      <c r="F254" s="60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</row>
    <row r="255" spans="6:18" x14ac:dyDescent="0.3">
      <c r="F255" s="60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</row>
    <row r="256" spans="6:18" x14ac:dyDescent="0.3">
      <c r="F256" s="60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</row>
    <row r="257" spans="6:18" x14ac:dyDescent="0.3">
      <c r="F257" s="60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</row>
    <row r="258" spans="6:18" x14ac:dyDescent="0.3">
      <c r="F258" s="60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</row>
    <row r="259" spans="6:18" x14ac:dyDescent="0.3">
      <c r="F259" s="60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</row>
    <row r="260" spans="6:18" x14ac:dyDescent="0.3">
      <c r="F260" s="60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</row>
    <row r="261" spans="6:18" x14ac:dyDescent="0.3">
      <c r="F261" s="60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</row>
    <row r="262" spans="6:18" x14ac:dyDescent="0.3">
      <c r="F262" s="60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</row>
    <row r="263" spans="6:18" x14ac:dyDescent="0.3">
      <c r="F263" s="60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</row>
    <row r="264" spans="6:18" x14ac:dyDescent="0.3">
      <c r="F264" s="60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</row>
    <row r="265" spans="6:18" x14ac:dyDescent="0.3">
      <c r="F265" s="60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</row>
    <row r="266" spans="6:18" x14ac:dyDescent="0.3">
      <c r="F266" s="60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</row>
    <row r="267" spans="6:18" x14ac:dyDescent="0.3">
      <c r="F267" s="60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</row>
    <row r="268" spans="6:18" x14ac:dyDescent="0.3">
      <c r="F268" s="60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</row>
    <row r="269" spans="6:18" x14ac:dyDescent="0.3">
      <c r="F269" s="60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</row>
    <row r="270" spans="6:18" x14ac:dyDescent="0.3">
      <c r="F270" s="60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</row>
    <row r="271" spans="6:18" x14ac:dyDescent="0.3">
      <c r="F271" s="60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</row>
    <row r="272" spans="6:18" x14ac:dyDescent="0.3">
      <c r="F272" s="60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</row>
    <row r="273" spans="6:18" x14ac:dyDescent="0.3">
      <c r="F273" s="60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</row>
    <row r="274" spans="6:18" x14ac:dyDescent="0.3">
      <c r="F274" s="60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</row>
    <row r="275" spans="6:18" x14ac:dyDescent="0.3">
      <c r="F275" s="60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</row>
    <row r="276" spans="6:18" x14ac:dyDescent="0.3">
      <c r="F276" s="60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</row>
    <row r="277" spans="6:18" x14ac:dyDescent="0.3">
      <c r="F277" s="60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</row>
    <row r="278" spans="6:18" x14ac:dyDescent="0.3">
      <c r="F278" s="60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</row>
    <row r="279" spans="6:18" x14ac:dyDescent="0.3">
      <c r="F279" s="60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</row>
    <row r="280" spans="6:18" x14ac:dyDescent="0.3">
      <c r="F280" s="60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</row>
    <row r="281" spans="6:18" x14ac:dyDescent="0.3">
      <c r="F281" s="60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</row>
    <row r="282" spans="6:18" x14ac:dyDescent="0.3">
      <c r="F282" s="60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</row>
    <row r="283" spans="6:18" x14ac:dyDescent="0.3">
      <c r="F283" s="60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</row>
    <row r="284" spans="6:18" x14ac:dyDescent="0.3">
      <c r="F284" s="60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</row>
    <row r="285" spans="6:18" x14ac:dyDescent="0.3">
      <c r="F285" s="60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</row>
    <row r="286" spans="6:18" x14ac:dyDescent="0.3">
      <c r="F286" s="60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</row>
    <row r="287" spans="6:18" x14ac:dyDescent="0.3">
      <c r="F287" s="60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</row>
    <row r="288" spans="6:18" x14ac:dyDescent="0.3">
      <c r="F288" s="60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</row>
    <row r="289" spans="6:18" x14ac:dyDescent="0.3">
      <c r="F289" s="60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</row>
    <row r="290" spans="6:18" x14ac:dyDescent="0.3">
      <c r="F290" s="60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</row>
    <row r="291" spans="6:18" x14ac:dyDescent="0.3">
      <c r="F291" s="60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</row>
    <row r="292" spans="6:18" x14ac:dyDescent="0.3">
      <c r="F292" s="60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</row>
    <row r="293" spans="6:18" x14ac:dyDescent="0.3">
      <c r="F293" s="60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</row>
    <row r="294" spans="6:18" x14ac:dyDescent="0.3">
      <c r="F294" s="60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</row>
    <row r="295" spans="6:18" x14ac:dyDescent="0.3">
      <c r="F295" s="60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</row>
    <row r="296" spans="6:18" x14ac:dyDescent="0.3">
      <c r="F296" s="60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</row>
    <row r="297" spans="6:18" x14ac:dyDescent="0.3">
      <c r="F297" s="60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</row>
    <row r="298" spans="6:18" x14ac:dyDescent="0.3">
      <c r="F298" s="60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</row>
    <row r="299" spans="6:18" x14ac:dyDescent="0.3">
      <c r="F299" s="60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</row>
    <row r="300" spans="6:18" x14ac:dyDescent="0.3">
      <c r="F300" s="60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</row>
    <row r="301" spans="6:18" x14ac:dyDescent="0.3">
      <c r="F301" s="60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</row>
    <row r="302" spans="6:18" x14ac:dyDescent="0.3">
      <c r="F302" s="60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</row>
    <row r="303" spans="6:18" x14ac:dyDescent="0.3">
      <c r="F303" s="60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</row>
    <row r="304" spans="6:18" x14ac:dyDescent="0.3">
      <c r="F304" s="60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</row>
    <row r="305" spans="6:18" x14ac:dyDescent="0.3">
      <c r="F305" s="60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</row>
    <row r="306" spans="6:18" x14ac:dyDescent="0.3">
      <c r="F306" s="60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</row>
    <row r="307" spans="6:18" x14ac:dyDescent="0.3">
      <c r="F307" s="60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</row>
    <row r="308" spans="6:18" x14ac:dyDescent="0.3">
      <c r="F308" s="60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</row>
    <row r="309" spans="6:18" x14ac:dyDescent="0.3">
      <c r="F309" s="60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</row>
    <row r="310" spans="6:18" x14ac:dyDescent="0.3">
      <c r="F310" s="60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</row>
    <row r="311" spans="6:18" x14ac:dyDescent="0.3">
      <c r="F311" s="60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</row>
    <row r="312" spans="6:18" x14ac:dyDescent="0.3">
      <c r="F312" s="60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</row>
    <row r="313" spans="6:18" x14ac:dyDescent="0.3">
      <c r="F313" s="60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</row>
    <row r="314" spans="6:18" x14ac:dyDescent="0.3">
      <c r="F314" s="60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</row>
    <row r="315" spans="6:18" x14ac:dyDescent="0.3">
      <c r="F315" s="60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</row>
    <row r="316" spans="6:18" x14ac:dyDescent="0.3">
      <c r="F316" s="60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</row>
    <row r="317" spans="6:18" x14ac:dyDescent="0.3">
      <c r="F317" s="60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</row>
    <row r="318" spans="6:18" x14ac:dyDescent="0.3">
      <c r="F318" s="60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</row>
    <row r="319" spans="6:18" x14ac:dyDescent="0.3">
      <c r="F319" s="60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</row>
    <row r="320" spans="6:18" x14ac:dyDescent="0.3">
      <c r="F320" s="60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</row>
    <row r="321" spans="6:18" x14ac:dyDescent="0.3">
      <c r="F321" s="60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</row>
    <row r="322" spans="6:18" x14ac:dyDescent="0.3">
      <c r="F322" s="60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</row>
    <row r="323" spans="6:18" x14ac:dyDescent="0.3">
      <c r="F323" s="60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</row>
    <row r="324" spans="6:18" x14ac:dyDescent="0.3">
      <c r="F324" s="60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</row>
    <row r="325" spans="6:18" x14ac:dyDescent="0.3">
      <c r="F325" s="60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</row>
    <row r="326" spans="6:18" x14ac:dyDescent="0.3">
      <c r="F326" s="60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</row>
    <row r="327" spans="6:18" x14ac:dyDescent="0.3">
      <c r="F327" s="60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</row>
    <row r="328" spans="6:18" x14ac:dyDescent="0.3">
      <c r="F328" s="60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</row>
    <row r="329" spans="6:18" x14ac:dyDescent="0.3">
      <c r="F329" s="60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</row>
    <row r="330" spans="6:18" x14ac:dyDescent="0.3">
      <c r="F330" s="60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</row>
    <row r="331" spans="6:18" x14ac:dyDescent="0.3">
      <c r="F331" s="60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</row>
    <row r="332" spans="6:18" x14ac:dyDescent="0.3">
      <c r="F332" s="60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</row>
    <row r="333" spans="6:18" x14ac:dyDescent="0.3">
      <c r="F333" s="60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</row>
    <row r="334" spans="6:18" x14ac:dyDescent="0.3">
      <c r="F334" s="60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</row>
    <row r="335" spans="6:18" x14ac:dyDescent="0.3">
      <c r="F335" s="60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</row>
    <row r="336" spans="6:18" x14ac:dyDescent="0.3">
      <c r="F336" s="60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</row>
    <row r="337" spans="6:18" x14ac:dyDescent="0.3">
      <c r="F337" s="60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</row>
    <row r="338" spans="6:18" x14ac:dyDescent="0.3">
      <c r="F338" s="60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</row>
    <row r="339" spans="6:18" x14ac:dyDescent="0.3">
      <c r="F339" s="60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</row>
    <row r="340" spans="6:18" x14ac:dyDescent="0.3">
      <c r="F340" s="60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</row>
    <row r="341" spans="6:18" x14ac:dyDescent="0.3">
      <c r="F341" s="60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</row>
    <row r="342" spans="6:18" x14ac:dyDescent="0.3">
      <c r="F342" s="60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</row>
    <row r="343" spans="6:18" x14ac:dyDescent="0.3">
      <c r="F343" s="60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</row>
    <row r="344" spans="6:18" x14ac:dyDescent="0.3">
      <c r="F344" s="60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</row>
    <row r="345" spans="6:18" x14ac:dyDescent="0.3">
      <c r="F345" s="60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</row>
    <row r="346" spans="6:18" x14ac:dyDescent="0.3">
      <c r="F346" s="60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</row>
    <row r="347" spans="6:18" x14ac:dyDescent="0.3">
      <c r="F347" s="60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</row>
    <row r="348" spans="6:18" x14ac:dyDescent="0.3">
      <c r="F348" s="60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</row>
    <row r="349" spans="6:18" x14ac:dyDescent="0.3">
      <c r="F349" s="60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</row>
    <row r="350" spans="6:18" x14ac:dyDescent="0.3">
      <c r="F350" s="60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</row>
    <row r="351" spans="6:18" x14ac:dyDescent="0.3">
      <c r="F351" s="60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</row>
    <row r="352" spans="6:18" x14ac:dyDescent="0.3">
      <c r="F352" s="60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</row>
    <row r="353" spans="6:18" x14ac:dyDescent="0.3">
      <c r="F353" s="60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</row>
    <row r="354" spans="6:18" x14ac:dyDescent="0.3">
      <c r="F354" s="60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</row>
    <row r="355" spans="6:18" x14ac:dyDescent="0.3">
      <c r="F355" s="60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</row>
    <row r="356" spans="6:18" x14ac:dyDescent="0.3">
      <c r="F356" s="60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</row>
    <row r="357" spans="6:18" x14ac:dyDescent="0.3">
      <c r="F357" s="60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</row>
    <row r="358" spans="6:18" x14ac:dyDescent="0.3">
      <c r="F358" s="60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</row>
    <row r="359" spans="6:18" x14ac:dyDescent="0.3">
      <c r="F359" s="60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</row>
    <row r="360" spans="6:18" x14ac:dyDescent="0.3">
      <c r="F360" s="60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</row>
    <row r="361" spans="6:18" x14ac:dyDescent="0.3">
      <c r="F361" s="60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</row>
    <row r="362" spans="6:18" x14ac:dyDescent="0.3">
      <c r="F362" s="60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</row>
    <row r="363" spans="6:18" x14ac:dyDescent="0.3">
      <c r="F363" s="60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</row>
    <row r="364" spans="6:18" x14ac:dyDescent="0.3">
      <c r="F364" s="60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</row>
    <row r="365" spans="6:18" x14ac:dyDescent="0.3">
      <c r="F365" s="60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</row>
    <row r="366" spans="6:18" x14ac:dyDescent="0.3">
      <c r="F366" s="60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</row>
    <row r="367" spans="6:18" x14ac:dyDescent="0.3">
      <c r="F367" s="60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</row>
  </sheetData>
  <conditionalFormatting sqref="A1:XFD5 A8:XFD1048576 B7:XFD7 C6:XFD6">
    <cfRule type="expression" dxfId="49" priority="2">
      <formula>_xlfn.ISFORMULA(A1)</formula>
    </cfRule>
  </conditionalFormatting>
  <conditionalFormatting sqref="B6">
    <cfRule type="expression" dxfId="48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39D2-75E5-40FA-AD7E-6E5BBE33DBEA}">
  <sheetPr>
    <tabColor theme="7" tint="0.39997558519241921"/>
    <pageSetUpPr autoPageBreaks="0"/>
  </sheetPr>
  <dimension ref="A1:Q540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950</v>
      </c>
    </row>
    <row r="2" spans="1:17" s="28" customFormat="1" x14ac:dyDescent="0.3">
      <c r="A2" s="28" t="s">
        <v>331</v>
      </c>
      <c r="B2" s="28" t="s">
        <v>917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43141</v>
      </c>
    </row>
    <row r="5" spans="1:17" s="28" customFormat="1" x14ac:dyDescent="0.3">
      <c r="A5" s="28" t="s">
        <v>194</v>
      </c>
      <c r="B5" s="28" t="s">
        <v>951</v>
      </c>
    </row>
    <row r="6" spans="1:17" s="28" customFormat="1" x14ac:dyDescent="0.3">
      <c r="A6" s="28" t="s">
        <v>46</v>
      </c>
      <c r="B6" s="28" t="s">
        <v>952</v>
      </c>
    </row>
    <row r="8" spans="1:17" x14ac:dyDescent="0.3">
      <c r="A8" s="39" t="s">
        <v>56</v>
      </c>
      <c r="B8" s="39" t="s">
        <v>953</v>
      </c>
      <c r="C8" s="73" t="s">
        <v>920</v>
      </c>
      <c r="D8" s="73" t="s">
        <v>921</v>
      </c>
      <c r="E8" s="59">
        <v>2005</v>
      </c>
      <c r="F8" s="59">
        <v>2007</v>
      </c>
      <c r="G8" s="59">
        <v>2012</v>
      </c>
      <c r="H8" s="59">
        <v>2020</v>
      </c>
      <c r="I8" s="59">
        <v>2030</v>
      </c>
      <c r="J8" s="59">
        <v>2040</v>
      </c>
      <c r="K8" s="59">
        <v>2050</v>
      </c>
      <c r="L8" s="59">
        <v>2060</v>
      </c>
      <c r="M8" s="59">
        <v>2070</v>
      </c>
      <c r="N8" s="59">
        <v>2080</v>
      </c>
      <c r="O8" s="59">
        <v>2090</v>
      </c>
      <c r="P8" s="59">
        <v>2100</v>
      </c>
    </row>
    <row r="9" spans="1:17" x14ac:dyDescent="0.3">
      <c r="A9" s="39" t="s">
        <v>249</v>
      </c>
      <c r="B9" s="39" t="s">
        <v>954</v>
      </c>
      <c r="C9" s="60" t="s">
        <v>258</v>
      </c>
      <c r="D9" s="60" t="str">
        <f>INDEX('R0. Region mapping'!$C$9:$C$24,MATCH($C9,'R0. Region mapping'!$A$9:$A$24,0))</f>
        <v>AFR</v>
      </c>
      <c r="E9" s="60">
        <v>1062.4547539499999</v>
      </c>
      <c r="F9" s="60">
        <v>1139.2582022457734</v>
      </c>
      <c r="G9" s="60">
        <v>1234.7941971370656</v>
      </c>
      <c r="H9" s="60">
        <v>1397.0488267882158</v>
      </c>
      <c r="I9" s="60">
        <v>744.84721085897149</v>
      </c>
      <c r="J9" s="60">
        <v>1358.8157959244704</v>
      </c>
      <c r="K9" s="60">
        <v>1784.316689668249</v>
      </c>
      <c r="L9" s="60">
        <v>1698.8171449974934</v>
      </c>
      <c r="M9" s="60">
        <v>1924.652030757379</v>
      </c>
      <c r="N9" s="60">
        <v>2953.9970252497569</v>
      </c>
      <c r="O9" s="60">
        <v>3807.0509766940472</v>
      </c>
      <c r="P9" s="60">
        <v>2091.5305052506474</v>
      </c>
      <c r="Q9" s="58"/>
    </row>
    <row r="10" spans="1:17" x14ac:dyDescent="0.3">
      <c r="A10" s="39" t="s">
        <v>249</v>
      </c>
      <c r="B10" s="39" t="s">
        <v>954</v>
      </c>
      <c r="C10" s="60" t="s">
        <v>261</v>
      </c>
      <c r="D10" s="60" t="str">
        <f>INDEX('R0. Region mapping'!$C$9:$C$24,MATCH($C10,'R0. Region mapping'!$A$9:$A$24,0))</f>
        <v>AUS</v>
      </c>
      <c r="E10" s="60">
        <v>388.12547374123437</v>
      </c>
      <c r="F10" s="60">
        <v>399.66335991049118</v>
      </c>
      <c r="G10" s="60">
        <v>374.40228352376914</v>
      </c>
      <c r="H10" s="60">
        <v>371.86490960181885</v>
      </c>
      <c r="I10" s="60">
        <v>482.68354795160769</v>
      </c>
      <c r="J10" s="60">
        <v>622.99948675403846</v>
      </c>
      <c r="K10" s="60">
        <v>447.58419275445021</v>
      </c>
      <c r="L10" s="60">
        <v>416.35875273031968</v>
      </c>
      <c r="M10" s="60">
        <v>299.47502431256737</v>
      </c>
      <c r="N10" s="60">
        <v>280.31497494448308</v>
      </c>
      <c r="O10" s="60">
        <v>216.74551348540965</v>
      </c>
      <c r="P10" s="60">
        <v>236.03581321577201</v>
      </c>
      <c r="Q10" s="58"/>
    </row>
    <row r="11" spans="1:17" x14ac:dyDescent="0.3">
      <c r="A11" s="39" t="s">
        <v>249</v>
      </c>
      <c r="B11" s="39" t="s">
        <v>954</v>
      </c>
      <c r="C11" s="60" t="s">
        <v>341</v>
      </c>
      <c r="D11" s="60" t="str">
        <f>INDEX('R0. Region mapping'!$C$9:$C$24,MATCH($C11,'R0. Region mapping'!$A$9:$A$24,0))</f>
        <v>NAM</v>
      </c>
      <c r="E11" s="60">
        <v>428.42462062554222</v>
      </c>
      <c r="F11" s="60">
        <v>425.17781912412062</v>
      </c>
      <c r="G11" s="60">
        <v>392.54484867104242</v>
      </c>
      <c r="H11" s="60">
        <v>302.13416403777484</v>
      </c>
      <c r="I11" s="60">
        <v>627.3317531822637</v>
      </c>
      <c r="J11" s="60">
        <v>1046.6786871195923</v>
      </c>
      <c r="K11" s="60">
        <v>586.16742282458586</v>
      </c>
      <c r="L11" s="60">
        <v>23.834473557272499</v>
      </c>
      <c r="M11" s="60"/>
      <c r="N11" s="60">
        <v>61.600234980611887</v>
      </c>
      <c r="O11" s="60">
        <v>75.333307876415944</v>
      </c>
      <c r="P11" s="60">
        <v>181.85401846910031</v>
      </c>
      <c r="Q11" s="58"/>
    </row>
    <row r="12" spans="1:17" x14ac:dyDescent="0.3">
      <c r="A12" s="39" t="s">
        <v>249</v>
      </c>
      <c r="B12" s="39" t="s">
        <v>954</v>
      </c>
      <c r="C12" s="60" t="s">
        <v>343</v>
      </c>
      <c r="D12" s="60" t="str">
        <f>INDEX('R0. Region mapping'!$C$9:$C$24,MATCH($C12,'R0. Region mapping'!$A$9:$A$24,0))</f>
        <v>ASI</v>
      </c>
      <c r="E12" s="60">
        <v>1154.2073602720011</v>
      </c>
      <c r="F12" s="60">
        <v>1354.7437025197703</v>
      </c>
      <c r="G12" s="60">
        <v>1714.2916571616756</v>
      </c>
      <c r="H12" s="60">
        <v>2343.3785854159805</v>
      </c>
      <c r="I12" s="60">
        <v>2586.0959719970733</v>
      </c>
      <c r="J12" s="60">
        <v>6192.8311071169346</v>
      </c>
      <c r="K12" s="60">
        <v>2288.196838271489</v>
      </c>
      <c r="L12" s="60">
        <v>5459.9752788812848</v>
      </c>
      <c r="M12" s="60">
        <v>7275.4783770999748</v>
      </c>
      <c r="N12" s="60">
        <v>3920.478495445348</v>
      </c>
      <c r="O12" s="60">
        <v>2614.6497198629668</v>
      </c>
      <c r="P12" s="60"/>
      <c r="Q12" s="58"/>
    </row>
    <row r="13" spans="1:17" x14ac:dyDescent="0.3">
      <c r="A13" s="39" t="s">
        <v>249</v>
      </c>
      <c r="B13" s="39" t="s">
        <v>954</v>
      </c>
      <c r="C13" s="60" t="s">
        <v>345</v>
      </c>
      <c r="D13" s="60" t="str">
        <f>INDEX('R0. Region mapping'!$C$9:$C$24,MATCH($C13,'R0. Region mapping'!$A$9:$A$24,0))</f>
        <v>LAM</v>
      </c>
      <c r="E13" s="60">
        <v>2145.1651002795988</v>
      </c>
      <c r="F13" s="60">
        <v>2201.3347626508521</v>
      </c>
      <c r="G13" s="60">
        <v>2188.1107127330306</v>
      </c>
      <c r="H13" s="60">
        <v>2294.7961696845528</v>
      </c>
      <c r="I13" s="60">
        <v>1459.961333266164</v>
      </c>
      <c r="J13" s="60">
        <v>2315.8512903080991</v>
      </c>
      <c r="K13" s="60">
        <v>2615.1292493444444</v>
      </c>
      <c r="L13" s="60">
        <v>2608.8714526314598</v>
      </c>
      <c r="M13" s="60">
        <v>3044.505740360979</v>
      </c>
      <c r="N13" s="60">
        <v>3461.7178309070418</v>
      </c>
      <c r="O13" s="60">
        <v>4006.4101912457663</v>
      </c>
      <c r="P13" s="60">
        <v>2810.6065490165511</v>
      </c>
      <c r="Q13" s="58"/>
    </row>
    <row r="14" spans="1:17" x14ac:dyDescent="0.3">
      <c r="A14" s="39" t="s">
        <v>249</v>
      </c>
      <c r="B14" s="39" t="s">
        <v>954</v>
      </c>
      <c r="C14" s="60" t="s">
        <v>347</v>
      </c>
      <c r="D14" s="60" t="str">
        <f>INDEX('R0. Region mapping'!$C$9:$C$24,MATCH($C14,'R0. Region mapping'!$A$9:$A$24,0))</f>
        <v>EUR</v>
      </c>
      <c r="E14" s="60">
        <v>894.30356229248525</v>
      </c>
      <c r="F14" s="60">
        <v>859.90062776327352</v>
      </c>
      <c r="G14" s="60">
        <v>742.31256821011391</v>
      </c>
      <c r="H14" s="60">
        <v>611.77218806620499</v>
      </c>
      <c r="I14" s="60">
        <v>399.7042763702936</v>
      </c>
      <c r="J14" s="60">
        <v>853.38153823105904</v>
      </c>
      <c r="K14" s="60">
        <v>850.60271400665226</v>
      </c>
      <c r="L14" s="60">
        <v>876.50083339802904</v>
      </c>
      <c r="M14" s="60">
        <v>939.77997773449033</v>
      </c>
      <c r="N14" s="60">
        <v>996.35700944966061</v>
      </c>
      <c r="O14" s="60">
        <v>1020.1106193970803</v>
      </c>
      <c r="P14" s="60">
        <v>744.55715561948364</v>
      </c>
      <c r="Q14" s="58"/>
    </row>
    <row r="15" spans="1:17" x14ac:dyDescent="0.3">
      <c r="A15" s="39" t="s">
        <v>249</v>
      </c>
      <c r="B15" s="39" t="s">
        <v>954</v>
      </c>
      <c r="C15" s="60" t="s">
        <v>349</v>
      </c>
      <c r="D15" s="60" t="str">
        <f>INDEX('R0. Region mapping'!$C$9:$C$24,MATCH($C15,'R0. Region mapping'!$A$9:$A$24,0))</f>
        <v>ASI</v>
      </c>
      <c r="E15" s="60">
        <v>746.84462633581381</v>
      </c>
      <c r="F15" s="60">
        <v>772.37720518564504</v>
      </c>
      <c r="G15" s="60">
        <v>866.68619764949244</v>
      </c>
      <c r="H15" s="60">
        <v>864.98281894340698</v>
      </c>
      <c r="I15" s="60">
        <v>700.07723136942275</v>
      </c>
      <c r="J15" s="60">
        <v>1694.636990238072</v>
      </c>
      <c r="K15" s="60">
        <v>1623.81732016041</v>
      </c>
      <c r="L15" s="60">
        <v>1625.469759329209</v>
      </c>
      <c r="M15" s="60">
        <v>1775.5854873080468</v>
      </c>
      <c r="N15" s="60">
        <v>1878.300511768814</v>
      </c>
      <c r="O15" s="60">
        <v>1912.448227083549</v>
      </c>
      <c r="P15" s="60">
        <v>1445.58433372021</v>
      </c>
      <c r="Q15" s="58"/>
    </row>
    <row r="16" spans="1:17" x14ac:dyDescent="0.3">
      <c r="A16" s="39" t="s">
        <v>249</v>
      </c>
      <c r="B16" s="39" t="s">
        <v>954</v>
      </c>
      <c r="C16" s="60" t="s">
        <v>351</v>
      </c>
      <c r="D16" s="60" t="str">
        <f>INDEX('R0. Region mapping'!$C$9:$C$24,MATCH($C16,'R0. Region mapping'!$A$9:$A$24,0))</f>
        <v>ASI</v>
      </c>
      <c r="E16" s="60">
        <v>864.58625980434783</v>
      </c>
      <c r="F16" s="60">
        <v>857.28396320280524</v>
      </c>
      <c r="G16" s="60">
        <v>808.69288499163952</v>
      </c>
      <c r="H16" s="60">
        <v>882.57091814234832</v>
      </c>
      <c r="I16" s="60">
        <v>962.1287793479695</v>
      </c>
      <c r="J16" s="60">
        <v>1789.3313291439608</v>
      </c>
      <c r="K16" s="60">
        <v>1730.713696233111</v>
      </c>
      <c r="L16" s="60">
        <v>2129.0225691452697</v>
      </c>
      <c r="M16" s="60">
        <v>2655.2319650860672</v>
      </c>
      <c r="N16" s="60">
        <v>3045.0202812656553</v>
      </c>
      <c r="O16" s="60">
        <v>3429.7859590220569</v>
      </c>
      <c r="P16" s="60">
        <v>1322.4106707325905</v>
      </c>
      <c r="Q16" s="58"/>
    </row>
    <row r="17" spans="1:17" x14ac:dyDescent="0.3">
      <c r="A17" s="39" t="s">
        <v>249</v>
      </c>
      <c r="B17" s="39" t="s">
        <v>954</v>
      </c>
      <c r="C17" s="60" t="s">
        <v>353</v>
      </c>
      <c r="D17" s="60" t="str">
        <f>INDEX('R0. Region mapping'!$C$9:$C$24,MATCH($C17,'R0. Region mapping'!$A$9:$A$24,0))</f>
        <v>ASI</v>
      </c>
      <c r="E17" s="60">
        <v>1232.7463733466589</v>
      </c>
      <c r="F17" s="60">
        <v>1166.0943558036918</v>
      </c>
      <c r="G17" s="60">
        <v>981.54057988649754</v>
      </c>
      <c r="H17" s="60">
        <v>658.59190867589643</v>
      </c>
      <c r="I17" s="60">
        <v>328.53409256238479</v>
      </c>
      <c r="J17" s="60">
        <v>1342.6017970856724</v>
      </c>
      <c r="K17" s="60">
        <v>1247.3986830562089</v>
      </c>
      <c r="L17" s="60">
        <v>1092.158427130739</v>
      </c>
      <c r="M17" s="60">
        <v>793.24620036035094</v>
      </c>
      <c r="N17" s="60">
        <v>746.68693895348406</v>
      </c>
      <c r="O17" s="60">
        <v>729.10136575795104</v>
      </c>
      <c r="P17" s="60">
        <v>803.97508530967707</v>
      </c>
      <c r="Q17" s="58"/>
    </row>
    <row r="18" spans="1:17" x14ac:dyDescent="0.3">
      <c r="A18" s="39" t="s">
        <v>249</v>
      </c>
      <c r="B18" s="39" t="s">
        <v>954</v>
      </c>
      <c r="C18" s="60" t="s">
        <v>355</v>
      </c>
      <c r="D18" s="60" t="str">
        <f>INDEX('R0. Region mapping'!$C$9:$C$24,MATCH($C18,'R0. Region mapping'!$A$9:$A$24,0))</f>
        <v>AFR</v>
      </c>
      <c r="E18" s="60">
        <v>1987.2594933532378</v>
      </c>
      <c r="F18" s="60">
        <v>2067.5969803966573</v>
      </c>
      <c r="G18" s="60">
        <v>2198.1955885144343</v>
      </c>
      <c r="H18" s="60">
        <v>2163.8155740139418</v>
      </c>
      <c r="I18" s="60">
        <v>843.97405187212723</v>
      </c>
      <c r="J18" s="60">
        <v>2332.6304216853523</v>
      </c>
      <c r="K18" s="60">
        <v>2126.6920811584018</v>
      </c>
      <c r="L18" s="60">
        <v>1958.0240912270849</v>
      </c>
      <c r="M18" s="60">
        <v>2563.266560765428</v>
      </c>
      <c r="N18" s="60">
        <v>2746.4363915912818</v>
      </c>
      <c r="O18" s="60">
        <v>3042.3904181408998</v>
      </c>
      <c r="P18" s="60">
        <v>1343.8349531066849</v>
      </c>
      <c r="Q18" s="58"/>
    </row>
    <row r="19" spans="1:17" x14ac:dyDescent="0.3">
      <c r="A19" s="39" t="s">
        <v>249</v>
      </c>
      <c r="B19" s="39" t="s">
        <v>954</v>
      </c>
      <c r="C19" s="60" t="s">
        <v>357</v>
      </c>
      <c r="D19" s="60" t="str">
        <f>INDEX('R0. Region mapping'!$C$9:$C$24,MATCH($C19,'R0. Region mapping'!$A$9:$A$24,0))</f>
        <v>LAM</v>
      </c>
      <c r="E19" s="60">
        <v>507.56829354591213</v>
      </c>
      <c r="F19" s="60">
        <v>493.84320049720645</v>
      </c>
      <c r="G19" s="60">
        <v>442.98029017971214</v>
      </c>
      <c r="H19" s="60">
        <v>353.50149358974619</v>
      </c>
      <c r="I19" s="60">
        <v>306.52501516352447</v>
      </c>
      <c r="J19" s="60">
        <v>1214.2213474575747</v>
      </c>
      <c r="K19" s="60">
        <v>1239.156461064963</v>
      </c>
      <c r="L19" s="60">
        <v>1342.4454962328225</v>
      </c>
      <c r="M19" s="60">
        <v>1457.9549015928842</v>
      </c>
      <c r="N19" s="60">
        <v>1410.3395740718222</v>
      </c>
      <c r="O19" s="60">
        <v>1327.3619287928952</v>
      </c>
      <c r="P19" s="60">
        <v>842.87883356821999</v>
      </c>
      <c r="Q19" s="58"/>
    </row>
    <row r="20" spans="1:17" x14ac:dyDescent="0.3">
      <c r="A20" s="39" t="s">
        <v>249</v>
      </c>
      <c r="B20" s="39" t="s">
        <v>954</v>
      </c>
      <c r="C20" s="60" t="s">
        <v>359</v>
      </c>
      <c r="D20" s="60" t="str">
        <f>INDEX('R0. Region mapping'!$C$9:$C$24,MATCH($C20,'R0. Region mapping'!$A$9:$A$24,0))</f>
        <v>ASI</v>
      </c>
      <c r="E20" s="60">
        <v>2050.078923999999</v>
      </c>
      <c r="F20" s="60">
        <v>2279.8176258829499</v>
      </c>
      <c r="G20" s="60">
        <v>2640.7337581533716</v>
      </c>
      <c r="H20" s="60">
        <v>3120.5425275825201</v>
      </c>
      <c r="I20" s="60">
        <v>2132.1991092282401</v>
      </c>
      <c r="J20" s="60">
        <v>3870.8076289338892</v>
      </c>
      <c r="K20" s="60">
        <v>3861.4675397759338</v>
      </c>
      <c r="L20" s="60">
        <v>4485.669616330948</v>
      </c>
      <c r="M20" s="60">
        <v>5893.3809562460401</v>
      </c>
      <c r="N20" s="60">
        <v>6549.2759830720343</v>
      </c>
      <c r="O20" s="60">
        <v>7099.0680576855575</v>
      </c>
      <c r="P20" s="60">
        <v>3069.065282960581</v>
      </c>
      <c r="Q20" s="58"/>
    </row>
    <row r="21" spans="1:17" x14ac:dyDescent="0.3">
      <c r="A21" s="39" t="s">
        <v>249</v>
      </c>
      <c r="B21" s="39" t="s">
        <v>954</v>
      </c>
      <c r="C21" s="60" t="s">
        <v>361</v>
      </c>
      <c r="D21" s="60" t="str">
        <f>INDEX('R0. Region mapping'!$C$9:$C$24,MATCH($C21,'R0. Region mapping'!$A$9:$A$24,0))</f>
        <v>ASI</v>
      </c>
      <c r="E21" s="60">
        <v>621.68142876000093</v>
      </c>
      <c r="F21" s="60">
        <v>617.13458456172259</v>
      </c>
      <c r="G21" s="60">
        <v>578.66520340444708</v>
      </c>
      <c r="H21" s="60">
        <v>540.99572473796206</v>
      </c>
      <c r="I21" s="60">
        <v>396.38127768188929</v>
      </c>
      <c r="J21" s="60">
        <v>726.46747727645038</v>
      </c>
      <c r="K21" s="60">
        <v>653.08609953679979</v>
      </c>
      <c r="L21" s="60">
        <v>502.18707695096282</v>
      </c>
      <c r="M21" s="60">
        <v>397.50000447337192</v>
      </c>
      <c r="N21" s="60">
        <v>378.79761830326612</v>
      </c>
      <c r="O21" s="60">
        <v>362.18215740682831</v>
      </c>
      <c r="P21" s="60">
        <v>66.138690194327594</v>
      </c>
      <c r="Q21" s="58"/>
    </row>
    <row r="22" spans="1:17" x14ac:dyDescent="0.3">
      <c r="A22" s="39" t="s">
        <v>249</v>
      </c>
      <c r="B22" s="39" t="s">
        <v>954</v>
      </c>
      <c r="C22" s="60" t="s">
        <v>363</v>
      </c>
      <c r="D22" s="60" t="str">
        <f>INDEX('R0. Region mapping'!$C$9:$C$24,MATCH($C22,'R0. Region mapping'!$A$9:$A$24,0))</f>
        <v>NAM</v>
      </c>
      <c r="E22" s="60">
        <v>5609.0009021949181</v>
      </c>
      <c r="F22" s="60">
        <v>5451.9684858846385</v>
      </c>
      <c r="G22" s="60">
        <v>4672.941838083827</v>
      </c>
      <c r="H22" s="60">
        <v>3750.9630483560068</v>
      </c>
      <c r="I22" s="60">
        <v>7468.2086544104059</v>
      </c>
      <c r="J22" s="60">
        <v>11612.119134054075</v>
      </c>
      <c r="K22" s="60">
        <v>7144.8584059200011</v>
      </c>
      <c r="L22" s="60">
        <v>401.03371282268847</v>
      </c>
      <c r="M22" s="60"/>
      <c r="N22" s="60"/>
      <c r="O22" s="60"/>
      <c r="P22" s="60">
        <v>613.205128565373</v>
      </c>
      <c r="Q22" s="58"/>
    </row>
    <row r="23" spans="1:17" x14ac:dyDescent="0.3">
      <c r="A23" s="39" t="s">
        <v>249</v>
      </c>
      <c r="B23" s="39" t="s">
        <v>954</v>
      </c>
      <c r="C23" s="60" t="s">
        <v>365</v>
      </c>
      <c r="D23" s="60" t="str">
        <f>INDEX('R0. Region mapping'!$C$9:$C$24,MATCH($C23,'R0. Region mapping'!$A$9:$A$24,0))</f>
        <v>EUR</v>
      </c>
      <c r="E23" s="60">
        <v>7242.9347064520953</v>
      </c>
      <c r="F23" s="60">
        <v>6764.482279719804</v>
      </c>
      <c r="G23" s="60">
        <v>4825.2341424529177</v>
      </c>
      <c r="H23" s="60">
        <v>3169.7847556602801</v>
      </c>
      <c r="I23" s="60">
        <v>3613.9141120456657</v>
      </c>
      <c r="J23" s="60">
        <v>5201.6972908398411</v>
      </c>
      <c r="K23" s="60">
        <v>3973.7286859306569</v>
      </c>
      <c r="L23" s="60">
        <v>3560.901722468348</v>
      </c>
      <c r="M23" s="60">
        <v>2280.7536558453603</v>
      </c>
      <c r="N23" s="60">
        <v>2102.9516836191051</v>
      </c>
      <c r="O23" s="60"/>
      <c r="P23" s="60">
        <v>86.455342682065407</v>
      </c>
      <c r="Q23" s="58"/>
    </row>
    <row r="24" spans="1:17" x14ac:dyDescent="0.3">
      <c r="A24" s="39" t="s">
        <v>249</v>
      </c>
      <c r="B24" s="39" t="s">
        <v>955</v>
      </c>
      <c r="C24" s="60" t="s">
        <v>258</v>
      </c>
      <c r="D24" s="60" t="str">
        <f>INDEX('R0. Region mapping'!$C$9:$C$24,MATCH($C24,'R0. Region mapping'!$A$9:$A$24,0))</f>
        <v>AFR</v>
      </c>
      <c r="E24" s="60">
        <v>1253.10693726</v>
      </c>
      <c r="F24" s="60">
        <v>1222.1724749116934</v>
      </c>
      <c r="G24" s="60">
        <v>1120.0647419079814</v>
      </c>
      <c r="H24" s="60">
        <v>1045.8753224419781</v>
      </c>
      <c r="I24" s="60">
        <v>1844.7390625568548</v>
      </c>
      <c r="J24" s="60">
        <v>1231.0591916199442</v>
      </c>
      <c r="K24" s="60">
        <v>719.14428701557631</v>
      </c>
      <c r="L24" s="60">
        <v>1422.8850816929626</v>
      </c>
      <c r="M24" s="60">
        <v>2258.4228308856168</v>
      </c>
      <c r="N24" s="60">
        <v>1626.338515839318</v>
      </c>
      <c r="O24" s="60">
        <v>1241.0124336876358</v>
      </c>
      <c r="P24" s="60">
        <v>488.22598657063827</v>
      </c>
      <c r="Q24" s="58"/>
    </row>
    <row r="25" spans="1:17" x14ac:dyDescent="0.3">
      <c r="A25" s="39" t="s">
        <v>249</v>
      </c>
      <c r="B25" s="39" t="s">
        <v>955</v>
      </c>
      <c r="C25" s="60" t="s">
        <v>261</v>
      </c>
      <c r="D25" s="60" t="str">
        <f>INDEX('R0. Region mapping'!$C$9:$C$24,MATCH($C25,'R0. Region mapping'!$A$9:$A$24,0))</f>
        <v>AUS</v>
      </c>
      <c r="E25" s="60">
        <v>895.26292708542849</v>
      </c>
      <c r="F25" s="60">
        <v>867.69866285051921</v>
      </c>
      <c r="G25" s="60">
        <v>780.70344204226967</v>
      </c>
      <c r="H25" s="60">
        <v>624.53345306834387</v>
      </c>
      <c r="I25" s="60">
        <v>474.89014765814233</v>
      </c>
      <c r="J25" s="60">
        <v>188.3874387316238</v>
      </c>
      <c r="K25" s="60">
        <v>174.09393969627561</v>
      </c>
      <c r="L25" s="60">
        <v>50.734333497572806</v>
      </c>
      <c r="M25" s="60">
        <v>14.619632575486399</v>
      </c>
      <c r="N25" s="60">
        <v>14.8732499587924</v>
      </c>
      <c r="O25" s="60">
        <v>14.9309311875611</v>
      </c>
      <c r="P25" s="60">
        <v>14.782012333783801</v>
      </c>
      <c r="Q25" s="58"/>
    </row>
    <row r="26" spans="1:17" x14ac:dyDescent="0.3">
      <c r="A26" s="39" t="s">
        <v>249</v>
      </c>
      <c r="B26" s="39" t="s">
        <v>955</v>
      </c>
      <c r="C26" s="60" t="s">
        <v>341</v>
      </c>
      <c r="D26" s="60" t="str">
        <f>INDEX('R0. Region mapping'!$C$9:$C$24,MATCH($C26,'R0. Region mapping'!$A$9:$A$24,0))</f>
        <v>NAM</v>
      </c>
      <c r="E26" s="60">
        <v>1588.4664182017871</v>
      </c>
      <c r="F26" s="60">
        <v>1517.4014346958875</v>
      </c>
      <c r="G26" s="60">
        <v>1334.8473055935085</v>
      </c>
      <c r="H26" s="60">
        <v>1196.2054459128335</v>
      </c>
      <c r="I26" s="60">
        <v>798.34993990353996</v>
      </c>
      <c r="J26" s="60">
        <v>194.77653881965171</v>
      </c>
      <c r="K26" s="60">
        <v>244.26198783155871</v>
      </c>
      <c r="L26" s="60">
        <v>482.13633360661288</v>
      </c>
      <c r="M26" s="60">
        <v>281.91558655030337</v>
      </c>
      <c r="N26" s="60">
        <v>165.80421054428166</v>
      </c>
      <c r="O26" s="60">
        <v>141.83227012187689</v>
      </c>
      <c r="P26" s="60">
        <v>83.514566084859553</v>
      </c>
      <c r="Q26" s="58"/>
    </row>
    <row r="27" spans="1:17" x14ac:dyDescent="0.3">
      <c r="A27" s="39" t="s">
        <v>249</v>
      </c>
      <c r="B27" s="39" t="s">
        <v>955</v>
      </c>
      <c r="C27" s="60" t="s">
        <v>343</v>
      </c>
      <c r="D27" s="60" t="str">
        <f>INDEX('R0. Region mapping'!$C$9:$C$24,MATCH($C27,'R0. Region mapping'!$A$9:$A$24,0))</f>
        <v>ASI</v>
      </c>
      <c r="E27" s="60">
        <v>2104.6592449039999</v>
      </c>
      <c r="F27" s="60">
        <v>4634.9094923400471</v>
      </c>
      <c r="G27" s="60">
        <v>10881.503690922291</v>
      </c>
      <c r="H27" s="60">
        <v>23738.778174374485</v>
      </c>
      <c r="I27" s="60">
        <v>17408.039652400192</v>
      </c>
      <c r="J27" s="60">
        <v>4137.6533566606267</v>
      </c>
      <c r="K27" s="60">
        <v>3899.9620941631365</v>
      </c>
      <c r="L27" s="60">
        <v>1453.887734900062</v>
      </c>
      <c r="M27" s="60">
        <v>320.95503790237478</v>
      </c>
      <c r="N27" s="60">
        <v>260.796366531209</v>
      </c>
      <c r="O27" s="60">
        <v>241.68086777718099</v>
      </c>
      <c r="P27" s="60">
        <v>224.73150487190401</v>
      </c>
      <c r="Q27" s="58"/>
    </row>
    <row r="28" spans="1:17" x14ac:dyDescent="0.3">
      <c r="A28" s="39" t="s">
        <v>249</v>
      </c>
      <c r="B28" s="39" t="s">
        <v>955</v>
      </c>
      <c r="C28" s="60" t="s">
        <v>345</v>
      </c>
      <c r="D28" s="60" t="str">
        <f>INDEX('R0. Region mapping'!$C$9:$C$24,MATCH($C28,'R0. Region mapping'!$A$9:$A$24,0))</f>
        <v>LAM</v>
      </c>
      <c r="E28" s="60">
        <v>1929.3275234319981</v>
      </c>
      <c r="F28" s="60">
        <v>2027.3307464942347</v>
      </c>
      <c r="G28" s="60">
        <v>1973.3564558437245</v>
      </c>
      <c r="H28" s="60">
        <v>1811.8114167097272</v>
      </c>
      <c r="I28" s="60">
        <v>2932.9553193044158</v>
      </c>
      <c r="J28" s="60">
        <v>1460.6557374922108</v>
      </c>
      <c r="K28" s="60">
        <v>887.29984512509498</v>
      </c>
      <c r="L28" s="60">
        <v>1251.3851958623843</v>
      </c>
      <c r="M28" s="60">
        <v>1406.2700129075845</v>
      </c>
      <c r="N28" s="60">
        <v>1215.9787725455049</v>
      </c>
      <c r="O28" s="60">
        <v>864.60171984599674</v>
      </c>
      <c r="P28" s="60">
        <v>192.76365098785413</v>
      </c>
      <c r="Q28" s="58"/>
    </row>
    <row r="29" spans="1:17" x14ac:dyDescent="0.3">
      <c r="A29" s="39" t="s">
        <v>249</v>
      </c>
      <c r="B29" s="39" t="s">
        <v>955</v>
      </c>
      <c r="C29" s="60" t="s">
        <v>347</v>
      </c>
      <c r="D29" s="60" t="str">
        <f>INDEX('R0. Region mapping'!$C$9:$C$24,MATCH($C29,'R0. Region mapping'!$A$9:$A$24,0))</f>
        <v>EUR</v>
      </c>
      <c r="E29" s="60">
        <v>673.03669108811755</v>
      </c>
      <c r="F29" s="60">
        <v>686.63607499863201</v>
      </c>
      <c r="G29" s="60">
        <v>718.38533427694983</v>
      </c>
      <c r="H29" s="60">
        <v>725.83141168181521</v>
      </c>
      <c r="I29" s="60">
        <v>964.83499331351913</v>
      </c>
      <c r="J29" s="60">
        <v>411.34060058624704</v>
      </c>
      <c r="K29" s="60">
        <v>185.00178451806249</v>
      </c>
      <c r="L29" s="60">
        <v>156.84696661486743</v>
      </c>
      <c r="M29" s="60">
        <v>94.367682406349374</v>
      </c>
      <c r="N29" s="60">
        <v>28.608877005658602</v>
      </c>
      <c r="O29" s="60">
        <v>7.3653645931890992</v>
      </c>
      <c r="P29" s="60">
        <v>4.9911956883671502</v>
      </c>
      <c r="Q29" s="58"/>
    </row>
    <row r="30" spans="1:17" x14ac:dyDescent="0.3">
      <c r="A30" s="39" t="s">
        <v>249</v>
      </c>
      <c r="B30" s="39" t="s">
        <v>955</v>
      </c>
      <c r="C30" s="60" t="s">
        <v>349</v>
      </c>
      <c r="D30" s="60" t="str">
        <f>INDEX('R0. Region mapping'!$C$9:$C$24,MATCH($C30,'R0. Region mapping'!$A$9:$A$24,0))</f>
        <v>ASI</v>
      </c>
      <c r="E30" s="60">
        <v>1910.8268857250725</v>
      </c>
      <c r="F30" s="60">
        <v>1895.7837209044956</v>
      </c>
      <c r="G30" s="60">
        <v>1695.7000862310306</v>
      </c>
      <c r="H30" s="60">
        <v>1752.0106430244507</v>
      </c>
      <c r="I30" s="60">
        <v>2296.2216444473502</v>
      </c>
      <c r="J30" s="60">
        <v>822.09830472595127</v>
      </c>
      <c r="K30" s="60">
        <v>330.83077225412217</v>
      </c>
      <c r="L30" s="60">
        <v>329.59032023284317</v>
      </c>
      <c r="M30" s="60">
        <v>148.1794506871783</v>
      </c>
      <c r="N30" s="60">
        <v>32.566797800185661</v>
      </c>
      <c r="O30" s="60">
        <v>14.70359953877422</v>
      </c>
      <c r="P30" s="60">
        <v>14.311886925662279</v>
      </c>
      <c r="Q30" s="58"/>
    </row>
    <row r="31" spans="1:17" x14ac:dyDescent="0.3">
      <c r="A31" s="39" t="s">
        <v>249</v>
      </c>
      <c r="B31" s="39" t="s">
        <v>955</v>
      </c>
      <c r="C31" s="60" t="s">
        <v>351</v>
      </c>
      <c r="D31" s="60" t="str">
        <f>INDEX('R0. Region mapping'!$C$9:$C$24,MATCH($C31,'R0. Region mapping'!$A$9:$A$24,0))</f>
        <v>ASI</v>
      </c>
      <c r="E31" s="60">
        <v>403.82719047391265</v>
      </c>
      <c r="F31" s="60">
        <v>457.80004166759988</v>
      </c>
      <c r="G31" s="60">
        <v>588.85971915896357</v>
      </c>
      <c r="H31" s="60">
        <v>815.73579816563881</v>
      </c>
      <c r="I31" s="60">
        <v>1200.2857025985224</v>
      </c>
      <c r="J31" s="60">
        <v>975.97658849671188</v>
      </c>
      <c r="K31" s="60">
        <v>703.90400574375951</v>
      </c>
      <c r="L31" s="60">
        <v>736.3474459331054</v>
      </c>
      <c r="M31" s="60">
        <v>800.76297423345602</v>
      </c>
      <c r="N31" s="60">
        <v>574.65321608253953</v>
      </c>
      <c r="O31" s="60">
        <v>212.92439957376689</v>
      </c>
      <c r="P31" s="60">
        <v>127.5131024830952</v>
      </c>
      <c r="Q31" s="58"/>
    </row>
    <row r="32" spans="1:17" x14ac:dyDescent="0.3">
      <c r="A32" s="39" t="s">
        <v>249</v>
      </c>
      <c r="B32" s="39" t="s">
        <v>955</v>
      </c>
      <c r="C32" s="60" t="s">
        <v>353</v>
      </c>
      <c r="D32" s="60" t="str">
        <f>INDEX('R0. Region mapping'!$C$9:$C$24,MATCH($C32,'R0. Region mapping'!$A$9:$A$24,0))</f>
        <v>ASI</v>
      </c>
      <c r="E32" s="60">
        <v>2300.5211681971996</v>
      </c>
      <c r="F32" s="60">
        <v>2246.7912004970958</v>
      </c>
      <c r="G32" s="60">
        <v>2081.12358291587</v>
      </c>
      <c r="H32" s="60">
        <v>2015.6235993726739</v>
      </c>
      <c r="I32" s="60">
        <v>2109.8224824736349</v>
      </c>
      <c r="J32" s="60">
        <v>724.49280476727495</v>
      </c>
      <c r="K32" s="60">
        <v>191.65032063969502</v>
      </c>
      <c r="L32" s="60">
        <v>44.168024822677765</v>
      </c>
      <c r="M32" s="60">
        <v>18.680227274972651</v>
      </c>
      <c r="N32" s="60">
        <v>17.72732275729194</v>
      </c>
      <c r="O32" s="60">
        <v>16.741309140514449</v>
      </c>
      <c r="P32" s="60">
        <v>15.76739847165971</v>
      </c>
      <c r="Q32" s="58"/>
    </row>
    <row r="33" spans="1:17" x14ac:dyDescent="0.3">
      <c r="A33" s="39" t="s">
        <v>249</v>
      </c>
      <c r="B33" s="39" t="s">
        <v>955</v>
      </c>
      <c r="C33" s="60" t="s">
        <v>355</v>
      </c>
      <c r="D33" s="60" t="str">
        <f>INDEX('R0. Region mapping'!$C$9:$C$24,MATCH($C33,'R0. Region mapping'!$A$9:$A$24,0))</f>
        <v>AFR</v>
      </c>
      <c r="E33" s="60">
        <v>2670.6516857039387</v>
      </c>
      <c r="F33" s="60">
        <v>2616.6535568008435</v>
      </c>
      <c r="G33" s="60">
        <v>2465.4214867771375</v>
      </c>
      <c r="H33" s="60">
        <v>2050.4526095543038</v>
      </c>
      <c r="I33" s="60">
        <v>3024.879587642874</v>
      </c>
      <c r="J33" s="60">
        <v>1460.6795717144087</v>
      </c>
      <c r="K33" s="60">
        <v>1117.2837913866611</v>
      </c>
      <c r="L33" s="60">
        <v>1324.1876895608073</v>
      </c>
      <c r="M33" s="60">
        <v>1523.2260414569282</v>
      </c>
      <c r="N33" s="60">
        <v>1516.2516894847777</v>
      </c>
      <c r="O33" s="60">
        <v>979.41281619649931</v>
      </c>
      <c r="P33" s="60">
        <v>323.923277989925</v>
      </c>
      <c r="Q33" s="58"/>
    </row>
    <row r="34" spans="1:17" x14ac:dyDescent="0.3">
      <c r="A34" s="39" t="s">
        <v>249</v>
      </c>
      <c r="B34" s="39" t="s">
        <v>955</v>
      </c>
      <c r="C34" s="60" t="s">
        <v>357</v>
      </c>
      <c r="D34" s="60" t="str">
        <f>INDEX('R0. Region mapping'!$C$9:$C$24,MATCH($C34,'R0. Region mapping'!$A$9:$A$24,0))</f>
        <v>LAM</v>
      </c>
      <c r="E34" s="60">
        <v>1424.0658378038104</v>
      </c>
      <c r="F34" s="60">
        <v>1365.5433241219177</v>
      </c>
      <c r="G34" s="60">
        <v>1228.3519482627926</v>
      </c>
      <c r="H34" s="60">
        <v>1221.5459140264218</v>
      </c>
      <c r="I34" s="60">
        <v>1369.0399841653082</v>
      </c>
      <c r="J34" s="60">
        <v>415.07019380915443</v>
      </c>
      <c r="K34" s="60">
        <v>379.23277915165909</v>
      </c>
      <c r="L34" s="60">
        <v>256.26597176806786</v>
      </c>
      <c r="M34" s="60">
        <v>237.87394086252266</v>
      </c>
      <c r="N34" s="60">
        <v>252.10203254039951</v>
      </c>
      <c r="O34" s="60">
        <v>131.49669369354615</v>
      </c>
      <c r="P34" s="60">
        <v>61.093218303742837</v>
      </c>
      <c r="Q34" s="58"/>
    </row>
    <row r="35" spans="1:17" x14ac:dyDescent="0.3">
      <c r="A35" s="39" t="s">
        <v>249</v>
      </c>
      <c r="B35" s="39" t="s">
        <v>955</v>
      </c>
      <c r="C35" s="60" t="s">
        <v>359</v>
      </c>
      <c r="D35" s="60" t="str">
        <f>INDEX('R0. Region mapping'!$C$9:$C$24,MATCH($C35,'R0. Region mapping'!$A$9:$A$24,0))</f>
        <v>ASI</v>
      </c>
      <c r="E35" s="60">
        <v>2000.6175812399972</v>
      </c>
      <c r="F35" s="60">
        <v>2124.3312734286465</v>
      </c>
      <c r="G35" s="60">
        <v>2310.5440115738697</v>
      </c>
      <c r="H35" s="60">
        <v>2265.6555243507228</v>
      </c>
      <c r="I35" s="60">
        <v>3613.2570427228979</v>
      </c>
      <c r="J35" s="60">
        <v>1310.4971002376753</v>
      </c>
      <c r="K35" s="60">
        <v>413.61580985545135</v>
      </c>
      <c r="L35" s="60">
        <v>1383.4714930402884</v>
      </c>
      <c r="M35" s="60">
        <v>1609.7727946244559</v>
      </c>
      <c r="N35" s="60">
        <v>1612.8199940499003</v>
      </c>
      <c r="O35" s="60">
        <v>1743.3290521700401</v>
      </c>
      <c r="P35" s="60">
        <v>432.5792643463551</v>
      </c>
      <c r="Q35" s="58"/>
    </row>
    <row r="36" spans="1:17" x14ac:dyDescent="0.3">
      <c r="A36" s="39" t="s">
        <v>249</v>
      </c>
      <c r="B36" s="39" t="s">
        <v>955</v>
      </c>
      <c r="C36" s="60" t="s">
        <v>361</v>
      </c>
      <c r="D36" s="60" t="str">
        <f>INDEX('R0. Region mapping'!$C$9:$C$24,MATCH($C36,'R0. Region mapping'!$A$9:$A$24,0))</f>
        <v>ASI</v>
      </c>
      <c r="E36" s="60">
        <v>345.8658790728</v>
      </c>
      <c r="F36" s="60">
        <v>368.86963156448985</v>
      </c>
      <c r="G36" s="60">
        <v>495.73643759576413</v>
      </c>
      <c r="H36" s="60">
        <v>622.20172275675554</v>
      </c>
      <c r="I36" s="60">
        <v>714.64417327522619</v>
      </c>
      <c r="J36" s="60">
        <v>182.01603982926449</v>
      </c>
      <c r="K36" s="60">
        <v>4.4467320348915607</v>
      </c>
      <c r="L36" s="60">
        <v>25.53948000000004</v>
      </c>
      <c r="M36" s="60">
        <v>79.758770105166306</v>
      </c>
      <c r="N36" s="60">
        <v>39.524459164617511</v>
      </c>
      <c r="O36" s="60">
        <v>43.178210238873255</v>
      </c>
      <c r="P36" s="60">
        <v>25.539480000000012</v>
      </c>
      <c r="Q36" s="58"/>
    </row>
    <row r="37" spans="1:17" x14ac:dyDescent="0.3">
      <c r="A37" s="39" t="s">
        <v>249</v>
      </c>
      <c r="B37" s="39" t="s">
        <v>955</v>
      </c>
      <c r="C37" s="60" t="s">
        <v>363</v>
      </c>
      <c r="D37" s="60" t="str">
        <f>INDEX('R0. Region mapping'!$C$9:$C$24,MATCH($C37,'R0. Region mapping'!$A$9:$A$24,0))</f>
        <v>NAM</v>
      </c>
      <c r="E37" s="60">
        <v>20618.822387860313</v>
      </c>
      <c r="F37" s="60">
        <v>20324.697927961319</v>
      </c>
      <c r="G37" s="60">
        <v>18665.157944882649</v>
      </c>
      <c r="H37" s="60">
        <v>17538.702710846985</v>
      </c>
      <c r="I37" s="60">
        <v>10154.970309780509</v>
      </c>
      <c r="J37" s="60">
        <v>2258.8431017416133</v>
      </c>
      <c r="K37" s="60">
        <v>2356.7586225888163</v>
      </c>
      <c r="L37" s="60">
        <v>5205.7556054650095</v>
      </c>
      <c r="M37" s="60">
        <v>3469.7409298844937</v>
      </c>
      <c r="N37" s="60">
        <v>2858.9471084053439</v>
      </c>
      <c r="O37" s="60">
        <v>2476.2932630809605</v>
      </c>
      <c r="P37" s="60">
        <v>2017.4104909286532</v>
      </c>
      <c r="Q37" s="58"/>
    </row>
    <row r="38" spans="1:17" x14ac:dyDescent="0.3">
      <c r="A38" s="39" t="s">
        <v>249</v>
      </c>
      <c r="B38" s="39" t="s">
        <v>955</v>
      </c>
      <c r="C38" s="60" t="s">
        <v>365</v>
      </c>
      <c r="D38" s="60" t="str">
        <f>INDEX('R0. Region mapping'!$C$9:$C$24,MATCH($C38,'R0. Region mapping'!$A$9:$A$24,0))</f>
        <v>EUR</v>
      </c>
      <c r="E38" s="60">
        <v>5264.7778103230903</v>
      </c>
      <c r="F38" s="60">
        <v>5229.9571671956255</v>
      </c>
      <c r="G38" s="60">
        <v>5108.6139012428521</v>
      </c>
      <c r="H38" s="60">
        <v>4939.7919163154793</v>
      </c>
      <c r="I38" s="60">
        <v>3696.7766388276596</v>
      </c>
      <c r="J38" s="60">
        <v>1031.5520868900933</v>
      </c>
      <c r="K38" s="60">
        <v>813.25444468524631</v>
      </c>
      <c r="L38" s="60">
        <v>238.11492751325281</v>
      </c>
      <c r="M38" s="60">
        <v>985.74861481880112</v>
      </c>
      <c r="N38" s="60">
        <v>1139.3174204186162</v>
      </c>
      <c r="O38" s="60">
        <v>2618.4294488221049</v>
      </c>
      <c r="P38" s="60">
        <v>2209.4911445202129</v>
      </c>
      <c r="Q38" s="58"/>
    </row>
    <row r="39" spans="1:17" x14ac:dyDescent="0.3">
      <c r="A39" s="39" t="s">
        <v>249</v>
      </c>
      <c r="B39" s="39" t="s">
        <v>956</v>
      </c>
      <c r="C39" s="60" t="s">
        <v>258</v>
      </c>
      <c r="D39" s="60" t="str">
        <f>INDEX('R0. Region mapping'!$C$9:$C$24,MATCH($C39,'R0. Region mapping'!$A$9:$A$24,0))</f>
        <v>AFR</v>
      </c>
      <c r="E39" s="60">
        <v>16.650903599999992</v>
      </c>
      <c r="F39" s="60">
        <v>14.10629049055655</v>
      </c>
      <c r="G39" s="60">
        <v>6.8638242905565594</v>
      </c>
      <c r="H39" s="60">
        <v>70.118789414265407</v>
      </c>
      <c r="I39" s="60">
        <v>47.231093727159276</v>
      </c>
      <c r="J39" s="60">
        <v>4.5007318902297602</v>
      </c>
      <c r="K39" s="60"/>
      <c r="L39" s="60">
        <v>2.7095976645781099</v>
      </c>
      <c r="M39" s="60">
        <v>43.744494054204509</v>
      </c>
      <c r="N39" s="60">
        <v>89.128016955205695</v>
      </c>
      <c r="O39" s="60">
        <v>146.1693257180394</v>
      </c>
      <c r="P39" s="60">
        <v>61.378832821206501</v>
      </c>
      <c r="Q39" s="58"/>
    </row>
    <row r="40" spans="1:17" x14ac:dyDescent="0.3">
      <c r="A40" s="39" t="s">
        <v>249</v>
      </c>
      <c r="B40" s="39" t="s">
        <v>956</v>
      </c>
      <c r="C40" s="60" t="s">
        <v>261</v>
      </c>
      <c r="D40" s="60" t="str">
        <f>INDEX('R0. Region mapping'!$C$9:$C$24,MATCH($C40,'R0. Region mapping'!$A$9:$A$24,0))</f>
        <v>AUS</v>
      </c>
      <c r="E40" s="60">
        <v>63.167037044106927</v>
      </c>
      <c r="F40" s="60">
        <v>53.567753390033296</v>
      </c>
      <c r="G40" s="60">
        <v>29.569544254849031</v>
      </c>
      <c r="H40" s="60"/>
      <c r="I40" s="60"/>
      <c r="J40" s="60"/>
      <c r="K40" s="60"/>
      <c r="L40" s="60"/>
      <c r="M40" s="60"/>
      <c r="N40" s="60"/>
      <c r="O40" s="60"/>
      <c r="P40" s="60"/>
      <c r="Q40" s="58"/>
    </row>
    <row r="41" spans="1:17" x14ac:dyDescent="0.3">
      <c r="A41" s="39" t="s">
        <v>249</v>
      </c>
      <c r="B41" s="39" t="s">
        <v>956</v>
      </c>
      <c r="C41" s="60" t="s">
        <v>341</v>
      </c>
      <c r="D41" s="60" t="str">
        <f>INDEX('R0. Region mapping'!$C$9:$C$24,MATCH($C41,'R0. Region mapping'!$A$9:$A$24,0))</f>
        <v>NAM</v>
      </c>
      <c r="E41" s="60">
        <v>11.305570640963879</v>
      </c>
      <c r="F41" s="60">
        <v>8.929905664771109</v>
      </c>
      <c r="G41" s="60">
        <v>3.2580285362891601</v>
      </c>
      <c r="H41" s="60"/>
      <c r="I41" s="60"/>
      <c r="J41" s="60"/>
      <c r="K41" s="60"/>
      <c r="L41" s="60"/>
      <c r="M41" s="60"/>
      <c r="N41" s="60"/>
      <c r="O41" s="60"/>
      <c r="P41" s="60"/>
      <c r="Q41" s="58"/>
    </row>
    <row r="42" spans="1:17" x14ac:dyDescent="0.3">
      <c r="A42" s="39" t="s">
        <v>249</v>
      </c>
      <c r="B42" s="39" t="s">
        <v>956</v>
      </c>
      <c r="C42" s="60" t="s">
        <v>343</v>
      </c>
      <c r="D42" s="60" t="str">
        <f>INDEX('R0. Region mapping'!$C$9:$C$24,MATCH($C42,'R0. Region mapping'!$A$9:$A$24,0))</f>
        <v>ASI</v>
      </c>
      <c r="E42" s="60">
        <v>24.53067054000001</v>
      </c>
      <c r="F42" s="60">
        <v>20.67641410800001</v>
      </c>
      <c r="G42" s="60">
        <v>11.040773028</v>
      </c>
      <c r="H42" s="60"/>
      <c r="I42" s="60"/>
      <c r="J42" s="60"/>
      <c r="K42" s="60"/>
      <c r="L42" s="60"/>
      <c r="M42" s="60"/>
      <c r="N42" s="60"/>
      <c r="O42" s="60"/>
      <c r="P42" s="60"/>
      <c r="Q42" s="58"/>
    </row>
    <row r="43" spans="1:17" x14ac:dyDescent="0.3">
      <c r="A43" s="39" t="s">
        <v>249</v>
      </c>
      <c r="B43" s="39" t="s">
        <v>956</v>
      </c>
      <c r="C43" s="60" t="s">
        <v>345</v>
      </c>
      <c r="D43" s="60" t="str">
        <f>INDEX('R0. Region mapping'!$C$9:$C$24,MATCH($C43,'R0. Region mapping'!$A$9:$A$24,0))</f>
        <v>LAM</v>
      </c>
      <c r="E43" s="60">
        <v>15.291124000000021</v>
      </c>
      <c r="F43" s="60">
        <v>12.715776800000011</v>
      </c>
      <c r="G43" s="60">
        <v>6.2774088000000097</v>
      </c>
      <c r="H43" s="60"/>
      <c r="I43" s="60"/>
      <c r="J43" s="60"/>
      <c r="K43" s="60"/>
      <c r="L43" s="60"/>
      <c r="M43" s="60"/>
      <c r="N43" s="60"/>
      <c r="O43" s="60"/>
      <c r="P43" s="60"/>
      <c r="Q43" s="58"/>
    </row>
    <row r="44" spans="1:17" x14ac:dyDescent="0.3">
      <c r="A44" s="39" t="s">
        <v>249</v>
      </c>
      <c r="B44" s="39" t="s">
        <v>956</v>
      </c>
      <c r="C44" s="60" t="s">
        <v>347</v>
      </c>
      <c r="D44" s="60" t="str">
        <f>INDEX('R0. Region mapping'!$C$9:$C$24,MATCH($C44,'R0. Region mapping'!$A$9:$A$24,0))</f>
        <v>EUR</v>
      </c>
      <c r="E44" s="60">
        <v>109.8862762119951</v>
      </c>
      <c r="F44" s="60">
        <v>90.881766493806708</v>
      </c>
      <c r="G44" s="60">
        <v>43.370492198335391</v>
      </c>
      <c r="H44" s="60"/>
      <c r="I44" s="60"/>
      <c r="J44" s="60"/>
      <c r="K44" s="60"/>
      <c r="L44" s="60"/>
      <c r="M44" s="60"/>
      <c r="N44" s="60"/>
      <c r="O44" s="60"/>
      <c r="P44" s="60"/>
      <c r="Q44" s="58"/>
    </row>
    <row r="45" spans="1:17" x14ac:dyDescent="0.3">
      <c r="A45" s="39" t="s">
        <v>249</v>
      </c>
      <c r="B45" s="39" t="s">
        <v>956</v>
      </c>
      <c r="C45" s="60" t="s">
        <v>349</v>
      </c>
      <c r="D45" s="60" t="str">
        <f>INDEX('R0. Region mapping'!$C$9:$C$24,MATCH($C45,'R0. Region mapping'!$A$9:$A$24,0))</f>
        <v>ASI</v>
      </c>
      <c r="E45" s="60">
        <v>37.734003901101588</v>
      </c>
      <c r="F45" s="60">
        <v>31.208018413512789</v>
      </c>
      <c r="G45" s="60">
        <v>14.893054694540991</v>
      </c>
      <c r="H45" s="60"/>
      <c r="I45" s="60"/>
      <c r="J45" s="60"/>
      <c r="K45" s="60"/>
      <c r="L45" s="60"/>
      <c r="M45" s="60"/>
      <c r="N45" s="60"/>
      <c r="O45" s="60"/>
      <c r="P45" s="60"/>
      <c r="Q45" s="58"/>
    </row>
    <row r="46" spans="1:17" x14ac:dyDescent="0.3">
      <c r="A46" s="39" t="s">
        <v>249</v>
      </c>
      <c r="B46" s="39" t="s">
        <v>956</v>
      </c>
      <c r="C46" s="60" t="s">
        <v>353</v>
      </c>
      <c r="D46" s="60" t="str">
        <f>INDEX('R0. Region mapping'!$C$9:$C$24,MATCH($C46,'R0. Region mapping'!$A$9:$A$24,0))</f>
        <v>ASI</v>
      </c>
      <c r="E46" s="60">
        <v>70.211262003715206</v>
      </c>
      <c r="F46" s="60">
        <v>58.055243800866997</v>
      </c>
      <c r="G46" s="60">
        <v>27.66519829374614</v>
      </c>
      <c r="H46" s="60"/>
      <c r="I46" s="60"/>
      <c r="J46" s="60"/>
      <c r="K46" s="60"/>
      <c r="L46" s="60"/>
      <c r="M46" s="60"/>
      <c r="N46" s="60"/>
      <c r="O46" s="60"/>
      <c r="P46" s="60"/>
      <c r="Q46" s="58"/>
    </row>
    <row r="47" spans="1:17" x14ac:dyDescent="0.3">
      <c r="A47" s="39" t="s">
        <v>249</v>
      </c>
      <c r="B47" s="39" t="s">
        <v>956</v>
      </c>
      <c r="C47" s="60" t="s">
        <v>355</v>
      </c>
      <c r="D47" s="60" t="str">
        <f>INDEX('R0. Region mapping'!$C$9:$C$24,MATCH($C47,'R0. Region mapping'!$A$9:$A$24,0))</f>
        <v>AFR</v>
      </c>
      <c r="E47" s="60">
        <v>93.147894278782204</v>
      </c>
      <c r="F47" s="60">
        <v>82.187189998481387</v>
      </c>
      <c r="G47" s="60">
        <v>48.958241897673183</v>
      </c>
      <c r="H47" s="60">
        <v>450.22459447300486</v>
      </c>
      <c r="I47" s="60">
        <v>1092.218436183477</v>
      </c>
      <c r="J47" s="60">
        <v>677.37283618824199</v>
      </c>
      <c r="K47" s="60">
        <v>481.43060790144705</v>
      </c>
      <c r="L47" s="60">
        <v>1054.0044707796751</v>
      </c>
      <c r="M47" s="60">
        <v>1039.2403234612088</v>
      </c>
      <c r="N47" s="60">
        <v>1086.980628832828</v>
      </c>
      <c r="O47" s="60">
        <v>1130.1929060516159</v>
      </c>
      <c r="P47" s="60">
        <v>761.22615622745593</v>
      </c>
      <c r="Q47" s="58"/>
    </row>
    <row r="48" spans="1:17" x14ac:dyDescent="0.3">
      <c r="A48" s="39" t="s">
        <v>249</v>
      </c>
      <c r="B48" s="39" t="s">
        <v>956</v>
      </c>
      <c r="C48" s="60" t="s">
        <v>357</v>
      </c>
      <c r="D48" s="60" t="str">
        <f>INDEX('R0. Region mapping'!$C$9:$C$24,MATCH($C48,'R0. Region mapping'!$A$9:$A$24,0))</f>
        <v>LAM</v>
      </c>
      <c r="E48" s="60">
        <v>71.529686238312152</v>
      </c>
      <c r="F48" s="60">
        <v>58.764664042196138</v>
      </c>
      <c r="G48" s="60">
        <v>26.852108551906021</v>
      </c>
      <c r="H48" s="60">
        <v>63.415715896315305</v>
      </c>
      <c r="I48" s="60">
        <v>44.838704119068424</v>
      </c>
      <c r="J48" s="60">
        <v>5.20448451394833</v>
      </c>
      <c r="K48" s="60"/>
      <c r="L48" s="60">
        <v>31.010116737365902</v>
      </c>
      <c r="M48" s="60">
        <v>55.536521612661701</v>
      </c>
      <c r="N48" s="60">
        <v>86.368871552277611</v>
      </c>
      <c r="O48" s="60">
        <v>124.5127393162921</v>
      </c>
      <c r="P48" s="60">
        <v>169.77576441989839</v>
      </c>
      <c r="Q48" s="58"/>
    </row>
    <row r="49" spans="1:17" x14ac:dyDescent="0.3">
      <c r="A49" s="39" t="s">
        <v>249</v>
      </c>
      <c r="B49" s="39" t="s">
        <v>956</v>
      </c>
      <c r="C49" s="60" t="s">
        <v>359</v>
      </c>
      <c r="D49" s="60" t="str">
        <f>INDEX('R0. Region mapping'!$C$9:$C$24,MATCH($C49,'R0. Region mapping'!$A$9:$A$24,0))</f>
        <v>ASI</v>
      </c>
      <c r="E49" s="60">
        <v>16.663464000000012</v>
      </c>
      <c r="F49" s="60">
        <v>13.664040480000009</v>
      </c>
      <c r="G49" s="60">
        <v>6.1654816800000001</v>
      </c>
      <c r="H49" s="60"/>
      <c r="I49" s="60"/>
      <c r="J49" s="60"/>
      <c r="K49" s="60"/>
      <c r="L49" s="60"/>
      <c r="M49" s="60"/>
      <c r="N49" s="60"/>
      <c r="O49" s="60"/>
      <c r="P49" s="60"/>
      <c r="Q49" s="58"/>
    </row>
    <row r="50" spans="1:17" x14ac:dyDescent="0.3">
      <c r="A50" s="39" t="s">
        <v>249</v>
      </c>
      <c r="B50" s="39" t="s">
        <v>956</v>
      </c>
      <c r="C50" s="60" t="s">
        <v>361</v>
      </c>
      <c r="D50" s="60" t="str">
        <f>INDEX('R0. Region mapping'!$C$9:$C$24,MATCH($C50,'R0. Region mapping'!$A$9:$A$24,0))</f>
        <v>ASI</v>
      </c>
      <c r="E50" s="60">
        <v>192.25134320000001</v>
      </c>
      <c r="F50" s="60">
        <v>156.15517263999999</v>
      </c>
      <c r="G50" s="60">
        <v>65.914746239999971</v>
      </c>
      <c r="H50" s="60"/>
      <c r="I50" s="60"/>
      <c r="J50" s="60"/>
      <c r="K50" s="60"/>
      <c r="L50" s="60"/>
      <c r="M50" s="60"/>
      <c r="N50" s="60"/>
      <c r="O50" s="60"/>
      <c r="P50" s="60"/>
      <c r="Q50" s="58"/>
    </row>
    <row r="51" spans="1:17" x14ac:dyDescent="0.3">
      <c r="A51" s="39" t="s">
        <v>249</v>
      </c>
      <c r="B51" s="39" t="s">
        <v>956</v>
      </c>
      <c r="C51" s="60" t="s">
        <v>363</v>
      </c>
      <c r="D51" s="60" t="str">
        <f>INDEX('R0. Region mapping'!$C$9:$C$24,MATCH($C51,'R0. Region mapping'!$A$9:$A$24,0))</f>
        <v>NAM</v>
      </c>
      <c r="E51" s="60">
        <v>22.706697854043565</v>
      </c>
      <c r="F51" s="60">
        <v>18.539897712908243</v>
      </c>
      <c r="G51" s="60">
        <v>8.1228973600700396</v>
      </c>
      <c r="H51" s="60"/>
      <c r="I51" s="60"/>
      <c r="J51" s="60"/>
      <c r="K51" s="60"/>
      <c r="L51" s="60"/>
      <c r="M51" s="60"/>
      <c r="N51" s="60"/>
      <c r="O51" s="60"/>
      <c r="P51" s="60"/>
      <c r="Q51" s="58"/>
    </row>
    <row r="52" spans="1:17" x14ac:dyDescent="0.3">
      <c r="A52" s="39" t="s">
        <v>249</v>
      </c>
      <c r="B52" s="39" t="s">
        <v>956</v>
      </c>
      <c r="C52" s="60" t="s">
        <v>365</v>
      </c>
      <c r="D52" s="60" t="str">
        <f>INDEX('R0. Region mapping'!$C$9:$C$24,MATCH($C52,'R0. Region mapping'!$A$9:$A$24,0))</f>
        <v>EUR</v>
      </c>
      <c r="E52" s="60">
        <v>103.14158739290082</v>
      </c>
      <c r="F52" s="60">
        <v>84.107192019583721</v>
      </c>
      <c r="G52" s="60">
        <v>36.521203586291243</v>
      </c>
      <c r="H52" s="60"/>
      <c r="I52" s="60"/>
      <c r="J52" s="60"/>
      <c r="K52" s="60"/>
      <c r="L52" s="60"/>
      <c r="M52" s="60"/>
      <c r="N52" s="60"/>
      <c r="O52" s="60"/>
      <c r="P52" s="60"/>
      <c r="Q52" s="58"/>
    </row>
    <row r="53" spans="1:17" x14ac:dyDescent="0.3">
      <c r="A53" s="39" t="s">
        <v>249</v>
      </c>
      <c r="B53" s="39" t="s">
        <v>957</v>
      </c>
      <c r="C53" s="60" t="s">
        <v>258</v>
      </c>
      <c r="D53" s="60" t="str">
        <f>INDEX('R0. Region mapping'!$C$9:$C$24,MATCH($C53,'R0. Region mapping'!$A$9:$A$24,0))</f>
        <v>AFR</v>
      </c>
      <c r="E53" s="60">
        <v>10.491423000000001</v>
      </c>
      <c r="F53" s="60">
        <v>10.476894954979999</v>
      </c>
      <c r="G53" s="60">
        <v>6.8599088041486738</v>
      </c>
      <c r="H53" s="60">
        <v>1.6489912936476032</v>
      </c>
      <c r="I53" s="60"/>
      <c r="J53" s="60">
        <v>597.05184380451749</v>
      </c>
      <c r="K53" s="60">
        <v>1931.7775060053164</v>
      </c>
      <c r="L53" s="60">
        <v>1972.074671528112</v>
      </c>
      <c r="M53" s="60">
        <v>1779.6874348424399</v>
      </c>
      <c r="N53" s="60">
        <v>2106.4350242160763</v>
      </c>
      <c r="O53" s="60">
        <v>1151.6505228505939</v>
      </c>
      <c r="P53" s="60">
        <v>190.8055703835588</v>
      </c>
      <c r="Q53" s="58"/>
    </row>
    <row r="54" spans="1:17" x14ac:dyDescent="0.3">
      <c r="A54" s="39" t="s">
        <v>249</v>
      </c>
      <c r="B54" s="39" t="s">
        <v>957</v>
      </c>
      <c r="C54" s="60" t="s">
        <v>261</v>
      </c>
      <c r="D54" s="60" t="str">
        <f>INDEX('R0. Region mapping'!$C$9:$C$24,MATCH($C54,'R0. Region mapping'!$A$9:$A$24,0))</f>
        <v>AUS</v>
      </c>
      <c r="E54" s="60">
        <v>2.0303690478462952</v>
      </c>
      <c r="F54" s="60">
        <v>2.9417872242975278</v>
      </c>
      <c r="G54" s="60">
        <v>4.879838810162723</v>
      </c>
      <c r="H54" s="60">
        <v>4.9602253701627301</v>
      </c>
      <c r="I54" s="60">
        <v>0.75313759694580995</v>
      </c>
      <c r="J54" s="60">
        <v>189.72564209693229</v>
      </c>
      <c r="K54" s="60">
        <v>350.04620503234099</v>
      </c>
      <c r="L54" s="60">
        <v>380.99121919170045</v>
      </c>
      <c r="M54" s="60">
        <v>380.2328269619768</v>
      </c>
      <c r="N54" s="60">
        <v>380.34134881797718</v>
      </c>
      <c r="O54" s="60">
        <v>280.754110841054</v>
      </c>
      <c r="P54" s="60">
        <v>120.6425529616449</v>
      </c>
      <c r="Q54" s="58"/>
    </row>
    <row r="55" spans="1:17" x14ac:dyDescent="0.3">
      <c r="A55" s="39" t="s">
        <v>249</v>
      </c>
      <c r="B55" s="39" t="s">
        <v>957</v>
      </c>
      <c r="C55" s="60" t="s">
        <v>341</v>
      </c>
      <c r="D55" s="60" t="str">
        <f>INDEX('R0. Region mapping'!$C$9:$C$24,MATCH($C55,'R0. Region mapping'!$A$9:$A$24,0))</f>
        <v>NAM</v>
      </c>
      <c r="E55" s="60">
        <v>1.908656188915663</v>
      </c>
      <c r="F55" s="60">
        <v>2.4420711901979026</v>
      </c>
      <c r="G55" s="60">
        <v>0.49606384229122391</v>
      </c>
      <c r="H55" s="60">
        <v>57.470902052379955</v>
      </c>
      <c r="I55" s="60">
        <v>49.440189352174698</v>
      </c>
      <c r="J55" s="60">
        <v>57.649538852379919</v>
      </c>
      <c r="K55" s="60">
        <v>124.48484035277261</v>
      </c>
      <c r="L55" s="60">
        <v>54.716048127988238</v>
      </c>
      <c r="M55" s="60"/>
      <c r="N55" s="60"/>
      <c r="O55" s="60"/>
      <c r="P55" s="60"/>
      <c r="Q55" s="58"/>
    </row>
    <row r="56" spans="1:17" x14ac:dyDescent="0.3">
      <c r="A56" s="39" t="s">
        <v>249</v>
      </c>
      <c r="B56" s="39" t="s">
        <v>957</v>
      </c>
      <c r="C56" s="60" t="s">
        <v>343</v>
      </c>
      <c r="D56" s="60" t="str">
        <f>INDEX('R0. Region mapping'!$C$9:$C$24,MATCH($C56,'R0. Region mapping'!$A$9:$A$24,0))</f>
        <v>ASI</v>
      </c>
      <c r="E56" s="60">
        <v>3.0164033199999993</v>
      </c>
      <c r="F56" s="60">
        <v>22.549039074881499</v>
      </c>
      <c r="G56" s="60">
        <v>1.408914024</v>
      </c>
      <c r="H56" s="60">
        <v>254.04302315915899</v>
      </c>
      <c r="I56" s="60">
        <v>254.19933035916</v>
      </c>
      <c r="J56" s="60">
        <v>2333.25759918636</v>
      </c>
      <c r="K56" s="60">
        <v>3827.7109871015255</v>
      </c>
      <c r="L56" s="60">
        <v>3808.8789332426441</v>
      </c>
      <c r="M56" s="60">
        <v>3381.6994268359822</v>
      </c>
      <c r="N56" s="60">
        <v>1148.9629565564001</v>
      </c>
      <c r="O56" s="60">
        <v>146.03847585869099</v>
      </c>
      <c r="P56" s="60">
        <v>1691.2147369799527</v>
      </c>
      <c r="Q56" s="58"/>
    </row>
    <row r="57" spans="1:17" x14ac:dyDescent="0.3">
      <c r="A57" s="39" t="s">
        <v>249</v>
      </c>
      <c r="B57" s="39" t="s">
        <v>957</v>
      </c>
      <c r="C57" s="60" t="s">
        <v>345</v>
      </c>
      <c r="D57" s="60" t="str">
        <f>INDEX('R0. Region mapping'!$C$9:$C$24,MATCH($C57,'R0. Region mapping'!$A$9:$A$24,0))</f>
        <v>LAM</v>
      </c>
      <c r="E57" s="60">
        <v>247.75156400000026</v>
      </c>
      <c r="F57" s="60">
        <v>218.6197544833251</v>
      </c>
      <c r="G57" s="60">
        <v>101.7085368000001</v>
      </c>
      <c r="H57" s="60"/>
      <c r="I57" s="60"/>
      <c r="J57" s="60"/>
      <c r="K57" s="60">
        <v>337.98529151999998</v>
      </c>
      <c r="L57" s="60">
        <v>189.50397147884499</v>
      </c>
      <c r="M57" s="60"/>
      <c r="N57" s="60"/>
      <c r="O57" s="60"/>
      <c r="P57" s="60"/>
      <c r="Q57" s="58"/>
    </row>
    <row r="58" spans="1:17" x14ac:dyDescent="0.3">
      <c r="A58" s="39" t="s">
        <v>249</v>
      </c>
      <c r="B58" s="39" t="s">
        <v>957</v>
      </c>
      <c r="C58" s="60" t="s">
        <v>347</v>
      </c>
      <c r="D58" s="60" t="str">
        <f>INDEX('R0. Region mapping'!$C$9:$C$24,MATCH($C58,'R0. Region mapping'!$A$9:$A$24,0))</f>
        <v>EUR</v>
      </c>
      <c r="E58" s="60"/>
      <c r="F58" s="60">
        <v>6.6010809120621197</v>
      </c>
      <c r="G58" s="60">
        <v>9.2578230740557803</v>
      </c>
      <c r="H58" s="60">
        <v>8.5217837920588497</v>
      </c>
      <c r="I58" s="60"/>
      <c r="J58" s="60">
        <v>9.5016623060557794</v>
      </c>
      <c r="K58" s="60">
        <v>239.68442390557954</v>
      </c>
      <c r="L58" s="60">
        <v>281.41411434154588</v>
      </c>
      <c r="M58" s="60">
        <v>302.57741480278082</v>
      </c>
      <c r="N58" s="60">
        <v>302.67146707798076</v>
      </c>
      <c r="O58" s="60">
        <v>302.76551935317974</v>
      </c>
      <c r="P58" s="60">
        <v>275.5115772227287</v>
      </c>
      <c r="Q58" s="58"/>
    </row>
    <row r="59" spans="1:17" x14ac:dyDescent="0.3">
      <c r="A59" s="39" t="s">
        <v>249</v>
      </c>
      <c r="B59" s="39" t="s">
        <v>957</v>
      </c>
      <c r="C59" s="60" t="s">
        <v>349</v>
      </c>
      <c r="D59" s="60" t="str">
        <f>INDEX('R0. Region mapping'!$C$9:$C$24,MATCH($C59,'R0. Region mapping'!$A$9:$A$24,0))</f>
        <v>ASI</v>
      </c>
      <c r="E59" s="60">
        <v>11.77771950550795</v>
      </c>
      <c r="F59" s="60">
        <v>9.6416520675642516</v>
      </c>
      <c r="G59" s="60">
        <v>4.3014834727050228</v>
      </c>
      <c r="H59" s="60"/>
      <c r="I59" s="60"/>
      <c r="J59" s="60">
        <v>381.75485826373</v>
      </c>
      <c r="K59" s="60">
        <v>811.63352386350505</v>
      </c>
      <c r="L59" s="60">
        <v>958.22993264601496</v>
      </c>
      <c r="M59" s="60">
        <v>1037.0437943153001</v>
      </c>
      <c r="N59" s="60">
        <v>1106.245712722558</v>
      </c>
      <c r="O59" s="60">
        <v>1148.2154901724011</v>
      </c>
      <c r="P59" s="60">
        <v>1189.68055925156</v>
      </c>
      <c r="Q59" s="58"/>
    </row>
    <row r="60" spans="1:17" x14ac:dyDescent="0.3">
      <c r="A60" s="39" t="s">
        <v>249</v>
      </c>
      <c r="B60" s="39" t="s">
        <v>957</v>
      </c>
      <c r="C60" s="60" t="s">
        <v>351</v>
      </c>
      <c r="D60" s="60" t="str">
        <f>INDEX('R0. Region mapping'!$C$9:$C$24,MATCH($C60,'R0. Region mapping'!$A$9:$A$24,0))</f>
        <v>ASI</v>
      </c>
      <c r="E60" s="60">
        <v>28.233594782608698</v>
      </c>
      <c r="F60" s="60">
        <v>21.638614983298361</v>
      </c>
      <c r="G60" s="60">
        <v>7.8187038048375292</v>
      </c>
      <c r="H60" s="60">
        <v>69.756377357673784</v>
      </c>
      <c r="I60" s="60">
        <v>37.622099009665597</v>
      </c>
      <c r="J60" s="60">
        <v>72.703884557673803</v>
      </c>
      <c r="K60" s="60">
        <v>1322.9021957362188</v>
      </c>
      <c r="L60" s="60">
        <v>1257.4926359963351</v>
      </c>
      <c r="M60" s="60">
        <v>1081.955295133868</v>
      </c>
      <c r="N60" s="60">
        <v>1293.2908664425449</v>
      </c>
      <c r="O60" s="60">
        <v>1346.871144399895</v>
      </c>
      <c r="P60" s="60">
        <v>1939.678710674074</v>
      </c>
      <c r="Q60" s="58"/>
    </row>
    <row r="61" spans="1:17" x14ac:dyDescent="0.3">
      <c r="A61" s="39" t="s">
        <v>249</v>
      </c>
      <c r="B61" s="39" t="s">
        <v>957</v>
      </c>
      <c r="C61" s="60" t="s">
        <v>353</v>
      </c>
      <c r="D61" s="60" t="str">
        <f>INDEX('R0. Region mapping'!$C$9:$C$24,MATCH($C61,'R0. Region mapping'!$A$9:$A$24,0))</f>
        <v>ASI</v>
      </c>
      <c r="E61" s="60"/>
      <c r="F61" s="60">
        <v>3.6692702500113201</v>
      </c>
      <c r="G61" s="60"/>
      <c r="H61" s="60"/>
      <c r="I61" s="60"/>
      <c r="J61" s="60">
        <v>3.6692702500113201</v>
      </c>
      <c r="K61" s="60">
        <v>312.64002354770003</v>
      </c>
      <c r="L61" s="60">
        <v>486.33311931087661</v>
      </c>
      <c r="M61" s="60">
        <v>465.48165909501574</v>
      </c>
      <c r="N61" s="60">
        <v>485.49624926689091</v>
      </c>
      <c r="O61" s="60">
        <v>494.60544748429419</v>
      </c>
      <c r="P61" s="60">
        <v>511.428085210044</v>
      </c>
      <c r="Q61" s="58"/>
    </row>
    <row r="62" spans="1:17" x14ac:dyDescent="0.3">
      <c r="A62" s="39" t="s">
        <v>249</v>
      </c>
      <c r="B62" s="39" t="s">
        <v>957</v>
      </c>
      <c r="C62" s="60" t="s">
        <v>355</v>
      </c>
      <c r="D62" s="60" t="str">
        <f>INDEX('R0. Region mapping'!$C$9:$C$24,MATCH($C62,'R0. Region mapping'!$A$9:$A$24,0))</f>
        <v>AFR</v>
      </c>
      <c r="E62" s="60"/>
      <c r="F62" s="60">
        <v>6.7622987025497796</v>
      </c>
      <c r="G62" s="60"/>
      <c r="H62" s="60"/>
      <c r="I62" s="60"/>
      <c r="J62" s="60">
        <v>921.214564725846</v>
      </c>
      <c r="K62" s="60">
        <v>2092.3434420843482</v>
      </c>
      <c r="L62" s="60">
        <v>1795.9297205035309</v>
      </c>
      <c r="M62" s="60">
        <v>1447.7916993009935</v>
      </c>
      <c r="N62" s="60">
        <v>1736.276494101887</v>
      </c>
      <c r="O62" s="60">
        <v>1511.7429438194708</v>
      </c>
      <c r="P62" s="60">
        <v>2741.9627006004721</v>
      </c>
      <c r="Q62" s="58"/>
    </row>
    <row r="63" spans="1:17" x14ac:dyDescent="0.3">
      <c r="A63" s="39" t="s">
        <v>249</v>
      </c>
      <c r="B63" s="39" t="s">
        <v>957</v>
      </c>
      <c r="C63" s="60" t="s">
        <v>357</v>
      </c>
      <c r="D63" s="60" t="str">
        <f>INDEX('R0. Region mapping'!$C$9:$C$24,MATCH($C63,'R0. Region mapping'!$A$9:$A$24,0))</f>
        <v>LAM</v>
      </c>
      <c r="E63" s="60">
        <v>0.87778756413330117</v>
      </c>
      <c r="F63" s="60">
        <v>1.8508482972544551</v>
      </c>
      <c r="G63" s="60">
        <v>2.2810668496190667</v>
      </c>
      <c r="H63" s="60">
        <v>2.3150078416190691</v>
      </c>
      <c r="I63" s="60">
        <v>0.30106645231864798</v>
      </c>
      <c r="J63" s="60">
        <v>194.9916570356452</v>
      </c>
      <c r="K63" s="60">
        <v>379.25516462967983</v>
      </c>
      <c r="L63" s="60">
        <v>151.3439362935666</v>
      </c>
      <c r="M63" s="60"/>
      <c r="N63" s="60"/>
      <c r="O63" s="60"/>
      <c r="P63" s="60"/>
      <c r="Q63" s="58"/>
    </row>
    <row r="64" spans="1:17" x14ac:dyDescent="0.3">
      <c r="A64" s="39" t="s">
        <v>249</v>
      </c>
      <c r="B64" s="39" t="s">
        <v>957</v>
      </c>
      <c r="C64" s="60" t="s">
        <v>359</v>
      </c>
      <c r="D64" s="60" t="str">
        <f>INDEX('R0. Region mapping'!$C$9:$C$24,MATCH($C64,'R0. Region mapping'!$A$9:$A$24,0))</f>
        <v>ASI</v>
      </c>
      <c r="E64" s="60">
        <v>6.1545960000000095</v>
      </c>
      <c r="F64" s="60">
        <v>8.1737326266886896</v>
      </c>
      <c r="G64" s="60">
        <v>2.8450581961852857</v>
      </c>
      <c r="H64" s="60">
        <v>8.6004512826886899</v>
      </c>
      <c r="I64" s="60">
        <v>4.38085037786011</v>
      </c>
      <c r="J64" s="60">
        <v>2212.1655722307287</v>
      </c>
      <c r="K64" s="60">
        <v>4290.0078914412152</v>
      </c>
      <c r="L64" s="60">
        <v>4536.6936688523301</v>
      </c>
      <c r="M64" s="60">
        <v>4105.369101511229</v>
      </c>
      <c r="N64" s="60">
        <v>4776.2394661446697</v>
      </c>
      <c r="O64" s="60">
        <v>5360.6597215606116</v>
      </c>
      <c r="P64" s="60">
        <v>6387.8783241001875</v>
      </c>
      <c r="Q64" s="58"/>
    </row>
    <row r="65" spans="1:17" x14ac:dyDescent="0.3">
      <c r="A65" s="39" t="s">
        <v>249</v>
      </c>
      <c r="B65" s="39" t="s">
        <v>957</v>
      </c>
      <c r="C65" s="60" t="s">
        <v>361</v>
      </c>
      <c r="D65" s="60" t="str">
        <f>INDEX('R0. Region mapping'!$C$9:$C$24,MATCH($C65,'R0. Region mapping'!$A$9:$A$24,0))</f>
        <v>ASI</v>
      </c>
      <c r="E65" s="60">
        <v>15.072479999999988</v>
      </c>
      <c r="F65" s="60">
        <v>28.914784511862489</v>
      </c>
      <c r="G65" s="60">
        <v>4.521744</v>
      </c>
      <c r="H65" s="60"/>
      <c r="I65" s="60">
        <v>30.578786303862501</v>
      </c>
      <c r="J65" s="60">
        <v>269.86840615975024</v>
      </c>
      <c r="K65" s="60">
        <v>415.71379469794937</v>
      </c>
      <c r="L65" s="60">
        <v>202.17762110592079</v>
      </c>
      <c r="M65" s="60">
        <v>27.216247897553998</v>
      </c>
      <c r="N65" s="60"/>
      <c r="O65" s="60"/>
      <c r="P65" s="60">
        <v>285.159948779155</v>
      </c>
      <c r="Q65" s="58"/>
    </row>
    <row r="66" spans="1:17" x14ac:dyDescent="0.3">
      <c r="A66" s="39" t="s">
        <v>249</v>
      </c>
      <c r="B66" s="39" t="s">
        <v>957</v>
      </c>
      <c r="C66" s="60" t="s">
        <v>363</v>
      </c>
      <c r="D66" s="60" t="str">
        <f>INDEX('R0. Region mapping'!$C$9:$C$24,MATCH($C66,'R0. Region mapping'!$A$9:$A$24,0))</f>
        <v>NAM</v>
      </c>
      <c r="E66" s="60">
        <v>27.072530174512266</v>
      </c>
      <c r="F66" s="60">
        <v>24.608362565982109</v>
      </c>
      <c r="G66" s="60">
        <v>9.6209273404523561</v>
      </c>
      <c r="H66" s="60">
        <v>285.94018902924665</v>
      </c>
      <c r="I66" s="60">
        <v>159.6065987575615</v>
      </c>
      <c r="J66" s="60">
        <v>922.50680002613797</v>
      </c>
      <c r="K66" s="60">
        <v>1354.5088340375692</v>
      </c>
      <c r="L66" s="60">
        <v>1085.3969791860179</v>
      </c>
      <c r="M66" s="60">
        <v>345.35509848513152</v>
      </c>
      <c r="N66" s="60"/>
      <c r="O66" s="60"/>
      <c r="P66" s="60"/>
      <c r="Q66" s="58"/>
    </row>
    <row r="67" spans="1:17" x14ac:dyDescent="0.3">
      <c r="A67" s="39" t="s">
        <v>249</v>
      </c>
      <c r="B67" s="39" t="s">
        <v>957</v>
      </c>
      <c r="C67" s="60" t="s">
        <v>365</v>
      </c>
      <c r="D67" s="60" t="str">
        <f>INDEX('R0. Region mapping'!$C$9:$C$24,MATCH($C67,'R0. Region mapping'!$A$9:$A$24,0))</f>
        <v>EUR</v>
      </c>
      <c r="E67" s="60">
        <v>22.234801760372072</v>
      </c>
      <c r="F67" s="60">
        <v>25.618517560597983</v>
      </c>
      <c r="G67" s="60">
        <v>13.548976365751709</v>
      </c>
      <c r="H67" s="60">
        <v>27.006078904597921</v>
      </c>
      <c r="I67" s="60">
        <v>12.358279416652</v>
      </c>
      <c r="J67" s="60">
        <v>574.41653167074105</v>
      </c>
      <c r="K67" s="60">
        <v>2025.324427641455</v>
      </c>
      <c r="L67" s="60">
        <v>2025.0876091272571</v>
      </c>
      <c r="M67" s="60">
        <v>2026.2403523976559</v>
      </c>
      <c r="N67" s="60">
        <v>2027.393095668056</v>
      </c>
      <c r="O67" s="60">
        <v>1483.2700959323138</v>
      </c>
      <c r="P67" s="60">
        <v>445.69463854793798</v>
      </c>
      <c r="Q67" s="58"/>
    </row>
    <row r="68" spans="1:17" x14ac:dyDescent="0.3">
      <c r="A68" s="39" t="s">
        <v>251</v>
      </c>
      <c r="B68" s="39" t="s">
        <v>954</v>
      </c>
      <c r="C68" s="60" t="s">
        <v>258</v>
      </c>
      <c r="D68" s="60" t="str">
        <f>INDEX('R0. Region mapping'!$C$9:$C$24,MATCH($C68,'R0. Region mapping'!$A$9:$A$24,0))</f>
        <v>AFR</v>
      </c>
      <c r="E68" s="60">
        <v>1062.4547539499999</v>
      </c>
      <c r="F68" s="60">
        <v>1139.2582022457734</v>
      </c>
      <c r="G68" s="60">
        <v>1234.7941971370656</v>
      </c>
      <c r="H68" s="60">
        <v>1393.2540947875389</v>
      </c>
      <c r="I68" s="60">
        <v>866.55380114644481</v>
      </c>
      <c r="J68" s="60">
        <v>592.40378067448955</v>
      </c>
      <c r="K68" s="60">
        <v>853.57643869374101</v>
      </c>
      <c r="L68" s="60">
        <v>1055.383131875358</v>
      </c>
      <c r="M68" s="60">
        <v>1153.521630877553</v>
      </c>
      <c r="N68" s="60">
        <v>1351.6222295399211</v>
      </c>
      <c r="O68" s="60">
        <v>1491.746174569711</v>
      </c>
      <c r="P68" s="60">
        <v>239.57573751308601</v>
      </c>
      <c r="Q68" s="58"/>
    </row>
    <row r="69" spans="1:17" x14ac:dyDescent="0.3">
      <c r="A69" s="39" t="s">
        <v>251</v>
      </c>
      <c r="B69" s="39" t="s">
        <v>954</v>
      </c>
      <c r="C69" s="60" t="s">
        <v>261</v>
      </c>
      <c r="D69" s="60" t="str">
        <f>INDEX('R0. Region mapping'!$C$9:$C$24,MATCH($C69,'R0. Region mapping'!$A$9:$A$24,0))</f>
        <v>AUS</v>
      </c>
      <c r="E69" s="60">
        <v>388.12547374123437</v>
      </c>
      <c r="F69" s="60">
        <v>399.66335991049118</v>
      </c>
      <c r="G69" s="60">
        <v>374.40228352376914</v>
      </c>
      <c r="H69" s="60">
        <v>362.00006964125566</v>
      </c>
      <c r="I69" s="60">
        <v>290.65824563464622</v>
      </c>
      <c r="J69" s="60">
        <v>230.20456302020199</v>
      </c>
      <c r="K69" s="60">
        <v>151.25441439424941</v>
      </c>
      <c r="L69" s="60">
        <v>105.76761418892164</v>
      </c>
      <c r="M69" s="60">
        <v>136.08363287579959</v>
      </c>
      <c r="N69" s="60">
        <v>131.89221558709949</v>
      </c>
      <c r="O69" s="60">
        <v>49.152084745638398</v>
      </c>
      <c r="P69" s="60"/>
      <c r="Q69" s="58"/>
    </row>
    <row r="70" spans="1:17" x14ac:dyDescent="0.3">
      <c r="A70" s="39" t="s">
        <v>251</v>
      </c>
      <c r="B70" s="39" t="s">
        <v>954</v>
      </c>
      <c r="C70" s="60" t="s">
        <v>341</v>
      </c>
      <c r="D70" s="60" t="str">
        <f>INDEX('R0. Region mapping'!$C$9:$C$24,MATCH($C70,'R0. Region mapping'!$A$9:$A$24,0))</f>
        <v>NAM</v>
      </c>
      <c r="E70" s="60">
        <v>428.42462062554222</v>
      </c>
      <c r="F70" s="60">
        <v>425.17781912412062</v>
      </c>
      <c r="G70" s="60">
        <v>392.54484867104242</v>
      </c>
      <c r="H70" s="60">
        <v>341.38784703057092</v>
      </c>
      <c r="I70" s="60">
        <v>318.76603867781409</v>
      </c>
      <c r="J70" s="60">
        <v>273.99582627669321</v>
      </c>
      <c r="K70" s="60">
        <v>229.8030099590224</v>
      </c>
      <c r="L70" s="60">
        <v>88.5382054006689</v>
      </c>
      <c r="M70" s="60"/>
      <c r="N70" s="60">
        <v>0.63823609413474802</v>
      </c>
      <c r="O70" s="60"/>
      <c r="P70" s="60"/>
      <c r="Q70" s="58"/>
    </row>
    <row r="71" spans="1:17" x14ac:dyDescent="0.3">
      <c r="A71" s="39" t="s">
        <v>251</v>
      </c>
      <c r="B71" s="39" t="s">
        <v>954</v>
      </c>
      <c r="C71" s="60" t="s">
        <v>343</v>
      </c>
      <c r="D71" s="60" t="str">
        <f>INDEX('R0. Region mapping'!$C$9:$C$24,MATCH($C71,'R0. Region mapping'!$A$9:$A$24,0))</f>
        <v>ASI</v>
      </c>
      <c r="E71" s="60">
        <v>1154.2073602720011</v>
      </c>
      <c r="F71" s="60">
        <v>1354.7437025197703</v>
      </c>
      <c r="G71" s="60">
        <v>1714.2916571616756</v>
      </c>
      <c r="H71" s="60">
        <v>2507.610421422457</v>
      </c>
      <c r="I71" s="60">
        <v>2426.4244414069999</v>
      </c>
      <c r="J71" s="60">
        <v>2265.213405989341</v>
      </c>
      <c r="K71" s="60">
        <v>2129.5134600547331</v>
      </c>
      <c r="L71" s="60">
        <v>1946.291611120887</v>
      </c>
      <c r="M71" s="60">
        <v>2044.1727582406979</v>
      </c>
      <c r="N71" s="60">
        <v>1770.3855219335678</v>
      </c>
      <c r="O71" s="60">
        <v>1424.7339027020089</v>
      </c>
      <c r="P71" s="60">
        <v>508.71130933255398</v>
      </c>
      <c r="Q71" s="58"/>
    </row>
    <row r="72" spans="1:17" x14ac:dyDescent="0.3">
      <c r="A72" s="39" t="s">
        <v>251</v>
      </c>
      <c r="B72" s="39" t="s">
        <v>954</v>
      </c>
      <c r="C72" s="60" t="s">
        <v>345</v>
      </c>
      <c r="D72" s="60" t="str">
        <f>INDEX('R0. Region mapping'!$C$9:$C$24,MATCH($C72,'R0. Region mapping'!$A$9:$A$24,0))</f>
        <v>LAM</v>
      </c>
      <c r="E72" s="60">
        <v>2145.1651002795988</v>
      </c>
      <c r="F72" s="60">
        <v>2201.3347626508521</v>
      </c>
      <c r="G72" s="60">
        <v>2188.1107127330306</v>
      </c>
      <c r="H72" s="60">
        <v>2294.796118988128</v>
      </c>
      <c r="I72" s="60">
        <v>1429.434159012834</v>
      </c>
      <c r="J72" s="60">
        <v>522.74006050414005</v>
      </c>
      <c r="K72" s="60">
        <v>161.23172196745338</v>
      </c>
      <c r="L72" s="60">
        <v>199.21797659251419</v>
      </c>
      <c r="M72" s="60">
        <v>234.4628397491216</v>
      </c>
      <c r="N72" s="60">
        <v>229.42349252416392</v>
      </c>
      <c r="O72" s="60">
        <v>82.776444228438294</v>
      </c>
      <c r="P72" s="60">
        <v>247.05167937369399</v>
      </c>
      <c r="Q72" s="58"/>
    </row>
    <row r="73" spans="1:17" x14ac:dyDescent="0.3">
      <c r="A73" s="39" t="s">
        <v>251</v>
      </c>
      <c r="B73" s="39" t="s">
        <v>954</v>
      </c>
      <c r="C73" s="60" t="s">
        <v>347</v>
      </c>
      <c r="D73" s="60" t="str">
        <f>INDEX('R0. Region mapping'!$C$9:$C$24,MATCH($C73,'R0. Region mapping'!$A$9:$A$24,0))</f>
        <v>EUR</v>
      </c>
      <c r="E73" s="60">
        <v>894.30356229248525</v>
      </c>
      <c r="F73" s="60">
        <v>859.90062776327352</v>
      </c>
      <c r="G73" s="60">
        <v>742.31256821011391</v>
      </c>
      <c r="H73" s="60">
        <v>611.77218806620499</v>
      </c>
      <c r="I73" s="60">
        <v>573.23161384214859</v>
      </c>
      <c r="J73" s="60">
        <v>360.92495072041288</v>
      </c>
      <c r="K73" s="60">
        <v>233.01188324995189</v>
      </c>
      <c r="L73" s="60">
        <v>228.07889958212019</v>
      </c>
      <c r="M73" s="60">
        <v>201.93975788670838</v>
      </c>
      <c r="N73" s="60">
        <v>192.23508181561789</v>
      </c>
      <c r="O73" s="60">
        <v>119.78913067825201</v>
      </c>
      <c r="P73" s="60">
        <v>27.731502724908999</v>
      </c>
      <c r="Q73" s="58"/>
    </row>
    <row r="74" spans="1:17" x14ac:dyDescent="0.3">
      <c r="A74" s="39" t="s">
        <v>251</v>
      </c>
      <c r="B74" s="39" t="s">
        <v>954</v>
      </c>
      <c r="C74" s="60" t="s">
        <v>349</v>
      </c>
      <c r="D74" s="60" t="str">
        <f>INDEX('R0. Region mapping'!$C$9:$C$24,MATCH($C74,'R0. Region mapping'!$A$9:$A$24,0))</f>
        <v>ASI</v>
      </c>
      <c r="E74" s="60">
        <v>746.84462633581381</v>
      </c>
      <c r="F74" s="60">
        <v>772.37720518564504</v>
      </c>
      <c r="G74" s="60">
        <v>866.68619764949244</v>
      </c>
      <c r="H74" s="60">
        <v>864.98281894340948</v>
      </c>
      <c r="I74" s="60">
        <v>638.11597743714776</v>
      </c>
      <c r="J74" s="60">
        <v>246.728964615308</v>
      </c>
      <c r="K74" s="60">
        <v>57.019873273649807</v>
      </c>
      <c r="L74" s="60">
        <v>56.334684415045501</v>
      </c>
      <c r="M74" s="60">
        <v>55.352692969939895</v>
      </c>
      <c r="N74" s="60">
        <v>51.822946099020399</v>
      </c>
      <c r="O74" s="60">
        <v>18.000796730509901</v>
      </c>
      <c r="P74" s="60"/>
      <c r="Q74" s="58"/>
    </row>
    <row r="75" spans="1:17" x14ac:dyDescent="0.3">
      <c r="A75" s="39" t="s">
        <v>251</v>
      </c>
      <c r="B75" s="39" t="s">
        <v>954</v>
      </c>
      <c r="C75" s="60" t="s">
        <v>351</v>
      </c>
      <c r="D75" s="60" t="str">
        <f>INDEX('R0. Region mapping'!$C$9:$C$24,MATCH($C75,'R0. Region mapping'!$A$9:$A$24,0))</f>
        <v>ASI</v>
      </c>
      <c r="E75" s="60">
        <v>864.58625980434783</v>
      </c>
      <c r="F75" s="60">
        <v>857.28396320280524</v>
      </c>
      <c r="G75" s="60">
        <v>808.69288499163952</v>
      </c>
      <c r="H75" s="60">
        <v>882.57091814234832</v>
      </c>
      <c r="I75" s="60">
        <v>794.6400724611467</v>
      </c>
      <c r="J75" s="60">
        <v>1144.3217224465934</v>
      </c>
      <c r="K75" s="60">
        <v>1287.1213173475121</v>
      </c>
      <c r="L75" s="60">
        <v>1089.3082952742479</v>
      </c>
      <c r="M75" s="60">
        <v>1165.7722990897191</v>
      </c>
      <c r="N75" s="60">
        <v>484.94091448704751</v>
      </c>
      <c r="O75" s="60">
        <v>550.39408818031541</v>
      </c>
      <c r="P75" s="60">
        <v>678.03331093133067</v>
      </c>
      <c r="Q75" s="58"/>
    </row>
    <row r="76" spans="1:17" x14ac:dyDescent="0.3">
      <c r="A76" s="39" t="s">
        <v>251</v>
      </c>
      <c r="B76" s="39" t="s">
        <v>954</v>
      </c>
      <c r="C76" s="60" t="s">
        <v>353</v>
      </c>
      <c r="D76" s="60" t="str">
        <f>INDEX('R0. Region mapping'!$C$9:$C$24,MATCH($C76,'R0. Region mapping'!$A$9:$A$24,0))</f>
        <v>ASI</v>
      </c>
      <c r="E76" s="60">
        <v>1232.7463733466589</v>
      </c>
      <c r="F76" s="60">
        <v>1166.0943558036918</v>
      </c>
      <c r="G76" s="60">
        <v>981.54057988649754</v>
      </c>
      <c r="H76" s="60">
        <v>658.59190867589643</v>
      </c>
      <c r="I76" s="60">
        <v>430.26029998057749</v>
      </c>
      <c r="J76" s="60">
        <v>273.02588006702848</v>
      </c>
      <c r="K76" s="60">
        <v>96.197225932777101</v>
      </c>
      <c r="L76" s="60">
        <v>25.6631306158089</v>
      </c>
      <c r="M76" s="60">
        <v>8.8306171052240892</v>
      </c>
      <c r="N76" s="60"/>
      <c r="O76" s="60"/>
      <c r="P76" s="60"/>
      <c r="Q76" s="58"/>
    </row>
    <row r="77" spans="1:17" x14ac:dyDescent="0.3">
      <c r="A77" s="39" t="s">
        <v>251</v>
      </c>
      <c r="B77" s="39" t="s">
        <v>954</v>
      </c>
      <c r="C77" s="60" t="s">
        <v>355</v>
      </c>
      <c r="D77" s="60" t="str">
        <f>INDEX('R0. Region mapping'!$C$9:$C$24,MATCH($C77,'R0. Region mapping'!$A$9:$A$24,0))</f>
        <v>AFR</v>
      </c>
      <c r="E77" s="60">
        <v>1987.2594933532378</v>
      </c>
      <c r="F77" s="60">
        <v>2067.5969803966573</v>
      </c>
      <c r="G77" s="60">
        <v>2198.1955885144343</v>
      </c>
      <c r="H77" s="60">
        <v>2163.8155740139418</v>
      </c>
      <c r="I77" s="60">
        <v>814.88421306296925</v>
      </c>
      <c r="J77" s="60">
        <v>195.8827918452788</v>
      </c>
      <c r="K77" s="60">
        <v>592.59202680559997</v>
      </c>
      <c r="L77" s="60">
        <v>474.65024727324101</v>
      </c>
      <c r="M77" s="60">
        <v>211.84061711274671</v>
      </c>
      <c r="N77" s="60">
        <v>213.69775398788221</v>
      </c>
      <c r="O77" s="60">
        <v>75.408032202528005</v>
      </c>
      <c r="P77" s="60">
        <v>89.745399603451403</v>
      </c>
      <c r="Q77" s="58"/>
    </row>
    <row r="78" spans="1:17" x14ac:dyDescent="0.3">
      <c r="A78" s="39" t="s">
        <v>251</v>
      </c>
      <c r="B78" s="39" t="s">
        <v>954</v>
      </c>
      <c r="C78" s="60" t="s">
        <v>357</v>
      </c>
      <c r="D78" s="60" t="str">
        <f>INDEX('R0. Region mapping'!$C$9:$C$24,MATCH($C78,'R0. Region mapping'!$A$9:$A$24,0))</f>
        <v>LAM</v>
      </c>
      <c r="E78" s="60">
        <v>507.56829354591213</v>
      </c>
      <c r="F78" s="60">
        <v>493.84320049720645</v>
      </c>
      <c r="G78" s="60">
        <v>442.98029017971214</v>
      </c>
      <c r="H78" s="60">
        <v>394.5821068517788</v>
      </c>
      <c r="I78" s="60">
        <v>339.86586890134782</v>
      </c>
      <c r="J78" s="60">
        <v>273.41348567810701</v>
      </c>
      <c r="K78" s="60">
        <v>134.6421036982147</v>
      </c>
      <c r="L78" s="60">
        <v>236.66548679676731</v>
      </c>
      <c r="M78" s="60">
        <v>325.07673726706616</v>
      </c>
      <c r="N78" s="60">
        <v>328.48990076789028</v>
      </c>
      <c r="O78" s="60">
        <v>290.47289448946321</v>
      </c>
      <c r="P78" s="60">
        <v>96.0556553634175</v>
      </c>
      <c r="Q78" s="58"/>
    </row>
    <row r="79" spans="1:17" x14ac:dyDescent="0.3">
      <c r="A79" s="39" t="s">
        <v>251</v>
      </c>
      <c r="B79" s="39" t="s">
        <v>954</v>
      </c>
      <c r="C79" s="60" t="s">
        <v>359</v>
      </c>
      <c r="D79" s="60" t="str">
        <f>INDEX('R0. Region mapping'!$C$9:$C$24,MATCH($C79,'R0. Region mapping'!$A$9:$A$24,0))</f>
        <v>ASI</v>
      </c>
      <c r="E79" s="60">
        <v>2050.078923999999</v>
      </c>
      <c r="F79" s="60">
        <v>2279.8176258829499</v>
      </c>
      <c r="G79" s="60">
        <v>2640.7337581533716</v>
      </c>
      <c r="H79" s="60">
        <v>3075.1355275825208</v>
      </c>
      <c r="I79" s="60">
        <v>2432.7901108923998</v>
      </c>
      <c r="J79" s="60">
        <v>2314.1993675104359</v>
      </c>
      <c r="K79" s="60">
        <v>1631.2328711040859</v>
      </c>
      <c r="L79" s="60">
        <v>1518.6278499258142</v>
      </c>
      <c r="M79" s="60">
        <v>1508.3718528099039</v>
      </c>
      <c r="N79" s="60">
        <v>606.0719075416107</v>
      </c>
      <c r="O79" s="60">
        <v>1144.7032566951773</v>
      </c>
      <c r="P79" s="60"/>
      <c r="Q79" s="58"/>
    </row>
    <row r="80" spans="1:17" x14ac:dyDescent="0.3">
      <c r="A80" s="39" t="s">
        <v>251</v>
      </c>
      <c r="B80" s="39" t="s">
        <v>954</v>
      </c>
      <c r="C80" s="60" t="s">
        <v>361</v>
      </c>
      <c r="D80" s="60" t="str">
        <f>INDEX('R0. Region mapping'!$C$9:$C$24,MATCH($C80,'R0. Region mapping'!$A$9:$A$24,0))</f>
        <v>ASI</v>
      </c>
      <c r="E80" s="60">
        <v>621.68142876000093</v>
      </c>
      <c r="F80" s="60">
        <v>617.13458456172259</v>
      </c>
      <c r="G80" s="60">
        <v>578.66520340444708</v>
      </c>
      <c r="H80" s="60">
        <v>409.40055292095531</v>
      </c>
      <c r="I80" s="60">
        <v>289.0215784712048</v>
      </c>
      <c r="J80" s="60">
        <v>191.29265697160039</v>
      </c>
      <c r="K80" s="60">
        <v>78.408984202418694</v>
      </c>
      <c r="L80" s="60">
        <v>65.123720008371507</v>
      </c>
      <c r="M80" s="60">
        <v>193.50306871651549</v>
      </c>
      <c r="N80" s="60">
        <v>127.38714540951199</v>
      </c>
      <c r="O80" s="60">
        <v>14.892734290357501</v>
      </c>
      <c r="P80" s="60">
        <v>42.278961773335404</v>
      </c>
      <c r="Q80" s="58"/>
    </row>
    <row r="81" spans="1:17" x14ac:dyDescent="0.3">
      <c r="A81" s="39" t="s">
        <v>251</v>
      </c>
      <c r="B81" s="39" t="s">
        <v>954</v>
      </c>
      <c r="C81" s="60" t="s">
        <v>363</v>
      </c>
      <c r="D81" s="60" t="str">
        <f>INDEX('R0. Region mapping'!$C$9:$C$24,MATCH($C81,'R0. Region mapping'!$A$9:$A$24,0))</f>
        <v>NAM</v>
      </c>
      <c r="E81" s="60">
        <v>5609.0009021949181</v>
      </c>
      <c r="F81" s="60">
        <v>5451.9684858846385</v>
      </c>
      <c r="G81" s="60">
        <v>4672.941838083827</v>
      </c>
      <c r="H81" s="60">
        <v>3622.4398701314785</v>
      </c>
      <c r="I81" s="60">
        <v>3678.0800111681569</v>
      </c>
      <c r="J81" s="60">
        <v>3504.0144191542568</v>
      </c>
      <c r="K81" s="60">
        <v>3150.1796391308771</v>
      </c>
      <c r="L81" s="60">
        <v>2350.8980029797449</v>
      </c>
      <c r="M81" s="60">
        <v>939.23282586742312</v>
      </c>
      <c r="N81" s="60">
        <v>731.69709105102993</v>
      </c>
      <c r="O81" s="60">
        <v>825.73820080318399</v>
      </c>
      <c r="P81" s="60">
        <v>1114.570010415511</v>
      </c>
      <c r="Q81" s="58"/>
    </row>
    <row r="82" spans="1:17" x14ac:dyDescent="0.3">
      <c r="A82" s="39" t="s">
        <v>251</v>
      </c>
      <c r="B82" s="39" t="s">
        <v>954</v>
      </c>
      <c r="C82" s="60" t="s">
        <v>365</v>
      </c>
      <c r="D82" s="60" t="str">
        <f>INDEX('R0. Region mapping'!$C$9:$C$24,MATCH($C82,'R0. Region mapping'!$A$9:$A$24,0))</f>
        <v>EUR</v>
      </c>
      <c r="E82" s="60">
        <v>7242.9347064520953</v>
      </c>
      <c r="F82" s="60">
        <v>6764.482279719804</v>
      </c>
      <c r="G82" s="60">
        <v>4825.2341424529177</v>
      </c>
      <c r="H82" s="60">
        <v>2942.9419031545731</v>
      </c>
      <c r="I82" s="60">
        <v>3314.124880838559</v>
      </c>
      <c r="J82" s="60">
        <v>2519.0929475760759</v>
      </c>
      <c r="K82" s="60">
        <v>1201.1155527971262</v>
      </c>
      <c r="L82" s="60">
        <v>718.14334388402335</v>
      </c>
      <c r="M82" s="60">
        <v>587.70061297987809</v>
      </c>
      <c r="N82" s="60">
        <v>523.38752587753902</v>
      </c>
      <c r="O82" s="60">
        <v>509.44795577735198</v>
      </c>
      <c r="P82" s="60">
        <v>188.362619510239</v>
      </c>
      <c r="Q82" s="58"/>
    </row>
    <row r="83" spans="1:17" x14ac:dyDescent="0.3">
      <c r="A83" s="39" t="s">
        <v>251</v>
      </c>
      <c r="B83" s="39" t="s">
        <v>955</v>
      </c>
      <c r="C83" s="60" t="s">
        <v>258</v>
      </c>
      <c r="D83" s="60" t="str">
        <f>INDEX('R0. Region mapping'!$C$9:$C$24,MATCH($C83,'R0. Region mapping'!$A$9:$A$24,0))</f>
        <v>AFR</v>
      </c>
      <c r="E83" s="60">
        <v>1253.10693726</v>
      </c>
      <c r="F83" s="60">
        <v>1222.1724749116934</v>
      </c>
      <c r="G83" s="60">
        <v>1120.0647419079814</v>
      </c>
      <c r="H83" s="60">
        <v>1045.8753224419781</v>
      </c>
      <c r="I83" s="60">
        <v>1145.3666586386123</v>
      </c>
      <c r="J83" s="60">
        <v>1103.3812757297146</v>
      </c>
      <c r="K83" s="60">
        <v>526.17681201340395</v>
      </c>
      <c r="L83" s="60">
        <v>224.0279554647376</v>
      </c>
      <c r="M83" s="60">
        <v>235.854075512794</v>
      </c>
      <c r="N83" s="60">
        <v>234.973901977851</v>
      </c>
      <c r="O83" s="60">
        <v>240.76181582096038</v>
      </c>
      <c r="P83" s="60">
        <v>233.95221276247599</v>
      </c>
      <c r="Q83" s="58"/>
    </row>
    <row r="84" spans="1:17" x14ac:dyDescent="0.3">
      <c r="A84" s="39" t="s">
        <v>251</v>
      </c>
      <c r="B84" s="39" t="s">
        <v>955</v>
      </c>
      <c r="C84" s="60" t="s">
        <v>261</v>
      </c>
      <c r="D84" s="60" t="str">
        <f>INDEX('R0. Region mapping'!$C$9:$C$24,MATCH($C84,'R0. Region mapping'!$A$9:$A$24,0))</f>
        <v>AUS</v>
      </c>
      <c r="E84" s="60">
        <v>895.26292708542849</v>
      </c>
      <c r="F84" s="60">
        <v>867.69866285051921</v>
      </c>
      <c r="G84" s="60">
        <v>780.70344204226967</v>
      </c>
      <c r="H84" s="60">
        <v>662.2612001210681</v>
      </c>
      <c r="I84" s="60">
        <v>325.158555455932</v>
      </c>
      <c r="J84" s="60">
        <v>113.38109055119742</v>
      </c>
      <c r="K84" s="60">
        <v>25.4358177162486</v>
      </c>
      <c r="L84" s="60">
        <v>14.1762558907722</v>
      </c>
      <c r="M84" s="60">
        <v>14.619632575486399</v>
      </c>
      <c r="N84" s="60">
        <v>14.8732499587924</v>
      </c>
      <c r="O84" s="60">
        <v>14.3336939400587</v>
      </c>
      <c r="P84" s="60">
        <v>14.1907318404325</v>
      </c>
      <c r="Q84" s="58"/>
    </row>
    <row r="85" spans="1:17" x14ac:dyDescent="0.3">
      <c r="A85" s="39" t="s">
        <v>251</v>
      </c>
      <c r="B85" s="39" t="s">
        <v>955</v>
      </c>
      <c r="C85" s="60" t="s">
        <v>341</v>
      </c>
      <c r="D85" s="60" t="str">
        <f>INDEX('R0. Region mapping'!$C$9:$C$24,MATCH($C85,'R0. Region mapping'!$A$9:$A$24,0))</f>
        <v>NAM</v>
      </c>
      <c r="E85" s="60">
        <v>1588.4664182017871</v>
      </c>
      <c r="F85" s="60">
        <v>1517.4014346958875</v>
      </c>
      <c r="G85" s="60">
        <v>1334.8473055935085</v>
      </c>
      <c r="H85" s="60">
        <v>1196.2046641872084</v>
      </c>
      <c r="I85" s="60">
        <v>503.0449929114028</v>
      </c>
      <c r="J85" s="60">
        <v>197.67218198144326</v>
      </c>
      <c r="K85" s="60">
        <v>36.739902299125319</v>
      </c>
      <c r="L85" s="60">
        <v>1.1515525695942599</v>
      </c>
      <c r="M85" s="60">
        <v>1.18812140989937</v>
      </c>
      <c r="N85" s="60">
        <v>1.2126589608470599</v>
      </c>
      <c r="O85" s="60">
        <v>1.1734917620360401</v>
      </c>
      <c r="P85" s="60">
        <v>1.1656988604529499</v>
      </c>
      <c r="Q85" s="58"/>
    </row>
    <row r="86" spans="1:17" x14ac:dyDescent="0.3">
      <c r="A86" s="39" t="s">
        <v>251</v>
      </c>
      <c r="B86" s="39" t="s">
        <v>955</v>
      </c>
      <c r="C86" s="60" t="s">
        <v>343</v>
      </c>
      <c r="D86" s="60" t="str">
        <f>INDEX('R0. Region mapping'!$C$9:$C$24,MATCH($C86,'R0. Region mapping'!$A$9:$A$24,0))</f>
        <v>ASI</v>
      </c>
      <c r="E86" s="60">
        <v>2104.6592449039999</v>
      </c>
      <c r="F86" s="60">
        <v>4634.9094923400471</v>
      </c>
      <c r="G86" s="60">
        <v>10881.503690922291</v>
      </c>
      <c r="H86" s="60">
        <v>23728.558848290337</v>
      </c>
      <c r="I86" s="60">
        <v>15731.425832115845</v>
      </c>
      <c r="J86" s="60">
        <v>3440.2295983337413</v>
      </c>
      <c r="K86" s="60">
        <v>316.84971973002496</v>
      </c>
      <c r="L86" s="60">
        <v>299.498067199155</v>
      </c>
      <c r="M86" s="60">
        <v>269.12240330671204</v>
      </c>
      <c r="N86" s="60">
        <v>250.36451186996101</v>
      </c>
      <c r="O86" s="60">
        <v>222.34639835500701</v>
      </c>
      <c r="P86" s="60">
        <v>206.75298448215199</v>
      </c>
      <c r="Q86" s="58"/>
    </row>
    <row r="87" spans="1:17" x14ac:dyDescent="0.3">
      <c r="A87" s="39" t="s">
        <v>251</v>
      </c>
      <c r="B87" s="39" t="s">
        <v>955</v>
      </c>
      <c r="C87" s="60" t="s">
        <v>345</v>
      </c>
      <c r="D87" s="60" t="str">
        <f>INDEX('R0. Region mapping'!$C$9:$C$24,MATCH($C87,'R0. Region mapping'!$A$9:$A$24,0))</f>
        <v>LAM</v>
      </c>
      <c r="E87" s="60">
        <v>1929.3275234319981</v>
      </c>
      <c r="F87" s="60">
        <v>2027.3307464942347</v>
      </c>
      <c r="G87" s="60">
        <v>1973.3564558437236</v>
      </c>
      <c r="H87" s="60">
        <v>1811.8120504150445</v>
      </c>
      <c r="I87" s="60">
        <v>2283.1149551046647</v>
      </c>
      <c r="J87" s="60">
        <v>1733.0529726434186</v>
      </c>
      <c r="K87" s="60">
        <v>1114.5764490455842</v>
      </c>
      <c r="L87" s="60">
        <v>1470.6208222431596</v>
      </c>
      <c r="M87" s="60">
        <v>1432.6522906376406</v>
      </c>
      <c r="N87" s="60">
        <v>709.60052920835619</v>
      </c>
      <c r="O87" s="60">
        <v>590.61809436421095</v>
      </c>
      <c r="P87" s="60">
        <v>151.77318560996437</v>
      </c>
      <c r="Q87" s="58"/>
    </row>
    <row r="88" spans="1:17" x14ac:dyDescent="0.3">
      <c r="A88" s="39" t="s">
        <v>251</v>
      </c>
      <c r="B88" s="39" t="s">
        <v>955</v>
      </c>
      <c r="C88" s="60" t="s">
        <v>347</v>
      </c>
      <c r="D88" s="60" t="str">
        <f>INDEX('R0. Region mapping'!$C$9:$C$24,MATCH($C88,'R0. Region mapping'!$A$9:$A$24,0))</f>
        <v>EUR</v>
      </c>
      <c r="E88" s="60">
        <v>673.03669108811755</v>
      </c>
      <c r="F88" s="60">
        <v>686.63607499863201</v>
      </c>
      <c r="G88" s="60">
        <v>718.38533427694983</v>
      </c>
      <c r="H88" s="60">
        <v>725.83141168181521</v>
      </c>
      <c r="I88" s="60">
        <v>385.25120159342606</v>
      </c>
      <c r="J88" s="60">
        <v>332.89871718493202</v>
      </c>
      <c r="K88" s="60">
        <v>113.10960670832783</v>
      </c>
      <c r="L88" s="60">
        <v>5.8570937609785299</v>
      </c>
      <c r="M88" s="60">
        <v>5.65268360560757</v>
      </c>
      <c r="N88" s="60">
        <v>5.2024285184213399</v>
      </c>
      <c r="O88" s="60">
        <v>4.9900949567915598</v>
      </c>
      <c r="P88" s="60">
        <v>4.79154786083246</v>
      </c>
      <c r="Q88" s="58"/>
    </row>
    <row r="89" spans="1:17" x14ac:dyDescent="0.3">
      <c r="A89" s="39" t="s">
        <v>251</v>
      </c>
      <c r="B89" s="39" t="s">
        <v>955</v>
      </c>
      <c r="C89" s="60" t="s">
        <v>349</v>
      </c>
      <c r="D89" s="60" t="str">
        <f>INDEX('R0. Region mapping'!$C$9:$C$24,MATCH($C89,'R0. Region mapping'!$A$9:$A$24,0))</f>
        <v>ASI</v>
      </c>
      <c r="E89" s="60">
        <v>1910.8268857250725</v>
      </c>
      <c r="F89" s="60">
        <v>1895.7837209044956</v>
      </c>
      <c r="G89" s="60">
        <v>1695.7000862310306</v>
      </c>
      <c r="H89" s="60">
        <v>1752.0106430244507</v>
      </c>
      <c r="I89" s="60">
        <v>1796.1835019913979</v>
      </c>
      <c r="J89" s="60">
        <v>1192.5246911552344</v>
      </c>
      <c r="K89" s="60">
        <v>636.49555336009757</v>
      </c>
      <c r="L89" s="60">
        <v>547.59782544694303</v>
      </c>
      <c r="M89" s="60">
        <v>209.06004943729164</v>
      </c>
      <c r="N89" s="60">
        <v>15.068681923514559</v>
      </c>
      <c r="O89" s="60">
        <v>14.70359953877422</v>
      </c>
      <c r="P89" s="60">
        <v>13.739411448635749</v>
      </c>
      <c r="Q89" s="58"/>
    </row>
    <row r="90" spans="1:17" x14ac:dyDescent="0.3">
      <c r="A90" s="39" t="s">
        <v>251</v>
      </c>
      <c r="B90" s="39" t="s">
        <v>955</v>
      </c>
      <c r="C90" s="60" t="s">
        <v>351</v>
      </c>
      <c r="D90" s="60" t="str">
        <f>INDEX('R0. Region mapping'!$C$9:$C$24,MATCH($C90,'R0. Region mapping'!$A$9:$A$24,0))</f>
        <v>ASI</v>
      </c>
      <c r="E90" s="60">
        <v>403.82719047391265</v>
      </c>
      <c r="F90" s="60">
        <v>457.80004166759988</v>
      </c>
      <c r="G90" s="60">
        <v>588.85971915896357</v>
      </c>
      <c r="H90" s="60">
        <v>815.73579816563881</v>
      </c>
      <c r="I90" s="60">
        <v>1369.8044417299443</v>
      </c>
      <c r="J90" s="60">
        <v>502.7131397914103</v>
      </c>
      <c r="K90" s="60">
        <v>134.67850028071661</v>
      </c>
      <c r="L90" s="60">
        <v>137.1481128630939</v>
      </c>
      <c r="M90" s="60">
        <v>137.25388382608509</v>
      </c>
      <c r="N90" s="60">
        <v>130.02910616658829</v>
      </c>
      <c r="O90" s="60">
        <v>126.7202883601469</v>
      </c>
      <c r="P90" s="60">
        <v>117.3120542844476</v>
      </c>
      <c r="Q90" s="58"/>
    </row>
    <row r="91" spans="1:17" x14ac:dyDescent="0.3">
      <c r="A91" s="39" t="s">
        <v>251</v>
      </c>
      <c r="B91" s="39" t="s">
        <v>955</v>
      </c>
      <c r="C91" s="60" t="s">
        <v>353</v>
      </c>
      <c r="D91" s="60" t="str">
        <f>INDEX('R0. Region mapping'!$C$9:$C$24,MATCH($C91,'R0. Region mapping'!$A$9:$A$24,0))</f>
        <v>ASI</v>
      </c>
      <c r="E91" s="60">
        <v>2300.5211681971996</v>
      </c>
      <c r="F91" s="60">
        <v>2246.7912004970958</v>
      </c>
      <c r="G91" s="60">
        <v>2081.12358291587</v>
      </c>
      <c r="H91" s="60">
        <v>2015.623599372675</v>
      </c>
      <c r="I91" s="60">
        <v>1185.6586353003211</v>
      </c>
      <c r="J91" s="60">
        <v>604.62818376465691</v>
      </c>
      <c r="K91" s="60">
        <v>328.43475175241764</v>
      </c>
      <c r="L91" s="60">
        <v>79.594539978043571</v>
      </c>
      <c r="M91" s="60">
        <v>18.680227274972651</v>
      </c>
      <c r="N91" s="60">
        <v>17.72732275729194</v>
      </c>
      <c r="O91" s="60">
        <v>45.316753917749956</v>
      </c>
      <c r="P91" s="60">
        <v>95.517871894631526</v>
      </c>
      <c r="Q91" s="58"/>
    </row>
    <row r="92" spans="1:17" x14ac:dyDescent="0.3">
      <c r="A92" s="39" t="s">
        <v>251</v>
      </c>
      <c r="B92" s="39" t="s">
        <v>955</v>
      </c>
      <c r="C92" s="60" t="s">
        <v>355</v>
      </c>
      <c r="D92" s="60" t="str">
        <f>INDEX('R0. Region mapping'!$C$9:$C$24,MATCH($C92,'R0. Region mapping'!$A$9:$A$24,0))</f>
        <v>AFR</v>
      </c>
      <c r="E92" s="60">
        <v>2670.6516857039387</v>
      </c>
      <c r="F92" s="60">
        <v>2616.6535568008435</v>
      </c>
      <c r="G92" s="60">
        <v>2465.4214867771375</v>
      </c>
      <c r="H92" s="60">
        <v>2050.4526095543029</v>
      </c>
      <c r="I92" s="60">
        <v>2192.6692606011734</v>
      </c>
      <c r="J92" s="60">
        <v>1742.5389793230052</v>
      </c>
      <c r="K92" s="60">
        <v>558.51689067756126</v>
      </c>
      <c r="L92" s="60">
        <v>63.200039452758105</v>
      </c>
      <c r="M92" s="60">
        <v>516.93224196400786</v>
      </c>
      <c r="N92" s="60">
        <v>301.55782692206247</v>
      </c>
      <c r="O92" s="60">
        <v>242.55755423264083</v>
      </c>
      <c r="P92" s="60">
        <v>103.55145449290083</v>
      </c>
      <c r="Q92" s="58"/>
    </row>
    <row r="93" spans="1:17" x14ac:dyDescent="0.3">
      <c r="A93" s="39" t="s">
        <v>251</v>
      </c>
      <c r="B93" s="39" t="s">
        <v>955</v>
      </c>
      <c r="C93" s="60" t="s">
        <v>357</v>
      </c>
      <c r="D93" s="60" t="str">
        <f>INDEX('R0. Region mapping'!$C$9:$C$24,MATCH($C93,'R0. Region mapping'!$A$9:$A$24,0))</f>
        <v>LAM</v>
      </c>
      <c r="E93" s="60">
        <v>1424.0658378038104</v>
      </c>
      <c r="F93" s="60">
        <v>1365.5433241219177</v>
      </c>
      <c r="G93" s="60">
        <v>1228.3519482627926</v>
      </c>
      <c r="H93" s="60">
        <v>1221.5459140264218</v>
      </c>
      <c r="I93" s="60">
        <v>722.012069777433</v>
      </c>
      <c r="J93" s="60">
        <v>640.44126165450791</v>
      </c>
      <c r="K93" s="60">
        <v>641.03586663645626</v>
      </c>
      <c r="L93" s="60">
        <v>568.84370389771686</v>
      </c>
      <c r="M93" s="60">
        <v>542.51784227071209</v>
      </c>
      <c r="N93" s="60">
        <v>360.26591514251351</v>
      </c>
      <c r="O93" s="60">
        <v>289.3826914592342</v>
      </c>
      <c r="P93" s="60">
        <v>110.79999996003144</v>
      </c>
      <c r="Q93" s="58"/>
    </row>
    <row r="94" spans="1:17" x14ac:dyDescent="0.3">
      <c r="A94" s="39" t="s">
        <v>251</v>
      </c>
      <c r="B94" s="39" t="s">
        <v>955</v>
      </c>
      <c r="C94" s="60" t="s">
        <v>359</v>
      </c>
      <c r="D94" s="60" t="str">
        <f>INDEX('R0. Region mapping'!$C$9:$C$24,MATCH($C94,'R0. Region mapping'!$A$9:$A$24,0))</f>
        <v>ASI</v>
      </c>
      <c r="E94" s="60">
        <v>2000.6175812399972</v>
      </c>
      <c r="F94" s="60">
        <v>2124.3312734286465</v>
      </c>
      <c r="G94" s="60">
        <v>2310.5440115738697</v>
      </c>
      <c r="H94" s="60">
        <v>2566.0648558421012</v>
      </c>
      <c r="I94" s="60">
        <v>1289.4772203590335</v>
      </c>
      <c r="J94" s="60">
        <v>262.94879837275886</v>
      </c>
      <c r="K94" s="60">
        <v>35.239011446288877</v>
      </c>
      <c r="L94" s="60">
        <v>35.66605129033784</v>
      </c>
      <c r="M94" s="60">
        <v>35.678139028480182</v>
      </c>
      <c r="N94" s="60">
        <v>33.938769189130738</v>
      </c>
      <c r="O94" s="60">
        <v>33.384741415139416</v>
      </c>
      <c r="P94" s="60">
        <v>31.305870063467818</v>
      </c>
      <c r="Q94" s="58"/>
    </row>
    <row r="95" spans="1:17" x14ac:dyDescent="0.3">
      <c r="A95" s="39" t="s">
        <v>251</v>
      </c>
      <c r="B95" s="39" t="s">
        <v>955</v>
      </c>
      <c r="C95" s="60" t="s">
        <v>361</v>
      </c>
      <c r="D95" s="60" t="str">
        <f>INDEX('R0. Region mapping'!$C$9:$C$24,MATCH($C95,'R0. Region mapping'!$A$9:$A$24,0))</f>
        <v>ASI</v>
      </c>
      <c r="E95" s="60">
        <v>345.8658790728</v>
      </c>
      <c r="F95" s="60">
        <v>368.86963156448985</v>
      </c>
      <c r="G95" s="60">
        <v>495.73643759576413</v>
      </c>
      <c r="H95" s="60">
        <v>611.33720175849692</v>
      </c>
      <c r="I95" s="60">
        <v>350.49264460667126</v>
      </c>
      <c r="J95" s="60">
        <v>80.109452524914815</v>
      </c>
      <c r="K95" s="60">
        <v>4.4467320348915607</v>
      </c>
      <c r="L95" s="60">
        <v>25.539479999997639</v>
      </c>
      <c r="M95" s="60">
        <v>25.539479999997425</v>
      </c>
      <c r="N95" s="60">
        <v>8.9749048208700515</v>
      </c>
      <c r="O95" s="60">
        <v>31.604851757905081</v>
      </c>
      <c r="P95" s="60">
        <v>11.431700724968511</v>
      </c>
      <c r="Q95" s="58"/>
    </row>
    <row r="96" spans="1:17" x14ac:dyDescent="0.3">
      <c r="A96" s="39" t="s">
        <v>251</v>
      </c>
      <c r="B96" s="39" t="s">
        <v>955</v>
      </c>
      <c r="C96" s="60" t="s">
        <v>363</v>
      </c>
      <c r="D96" s="60" t="str">
        <f>INDEX('R0. Region mapping'!$C$9:$C$24,MATCH($C96,'R0. Region mapping'!$A$9:$A$24,0))</f>
        <v>NAM</v>
      </c>
      <c r="E96" s="60">
        <v>20618.822387860313</v>
      </c>
      <c r="F96" s="60">
        <v>20324.697927961319</v>
      </c>
      <c r="G96" s="60">
        <v>18665.157944882649</v>
      </c>
      <c r="H96" s="60">
        <v>15393.868284896384</v>
      </c>
      <c r="I96" s="60">
        <v>6865.5924186081502</v>
      </c>
      <c r="J96" s="60">
        <v>2688.6648823104874</v>
      </c>
      <c r="K96" s="60">
        <v>466.39056246274822</v>
      </c>
      <c r="L96" s="60">
        <v>25.960743240341099</v>
      </c>
      <c r="M96" s="60">
        <v>26.6799696733937</v>
      </c>
      <c r="N96" s="60">
        <v>27.187087644672502</v>
      </c>
      <c r="O96" s="60">
        <v>26.370264290191102</v>
      </c>
      <c r="P96" s="60">
        <v>26.4652403925238</v>
      </c>
      <c r="Q96" s="58"/>
    </row>
    <row r="97" spans="1:17" x14ac:dyDescent="0.3">
      <c r="A97" s="39" t="s">
        <v>251</v>
      </c>
      <c r="B97" s="39" t="s">
        <v>955</v>
      </c>
      <c r="C97" s="60" t="s">
        <v>365</v>
      </c>
      <c r="D97" s="60" t="str">
        <f>INDEX('R0. Region mapping'!$C$9:$C$24,MATCH($C97,'R0. Region mapping'!$A$9:$A$24,0))</f>
        <v>EUR</v>
      </c>
      <c r="E97" s="60">
        <v>5264.7778103230903</v>
      </c>
      <c r="F97" s="60">
        <v>5229.9571671956255</v>
      </c>
      <c r="G97" s="60">
        <v>5108.6139012428521</v>
      </c>
      <c r="H97" s="60">
        <v>4442.4426785718488</v>
      </c>
      <c r="I97" s="60">
        <v>1459.2359113466846</v>
      </c>
      <c r="J97" s="60">
        <v>246.97071189401589</v>
      </c>
      <c r="K97" s="60">
        <v>33.010919313413304</v>
      </c>
      <c r="L97" s="60">
        <v>33.2513294625968</v>
      </c>
      <c r="M97" s="60">
        <v>33.305498917630203</v>
      </c>
      <c r="N97" s="60">
        <v>31.910960169463003</v>
      </c>
      <c r="O97" s="60">
        <v>31.698540401994499</v>
      </c>
      <c r="P97" s="60">
        <v>31.266865030609701</v>
      </c>
      <c r="Q97" s="58"/>
    </row>
    <row r="98" spans="1:17" x14ac:dyDescent="0.3">
      <c r="A98" s="39" t="s">
        <v>251</v>
      </c>
      <c r="B98" s="39" t="s">
        <v>956</v>
      </c>
      <c r="C98" s="60" t="s">
        <v>258</v>
      </c>
      <c r="D98" s="60" t="str">
        <f>INDEX('R0. Region mapping'!$C$9:$C$24,MATCH($C98,'R0. Region mapping'!$A$9:$A$24,0))</f>
        <v>AFR</v>
      </c>
      <c r="E98" s="60">
        <v>16.650903599999992</v>
      </c>
      <c r="F98" s="60">
        <v>14.10629049055655</v>
      </c>
      <c r="G98" s="60">
        <v>6.8638242905565594</v>
      </c>
      <c r="H98" s="60">
        <v>74.36491177345431</v>
      </c>
      <c r="I98" s="60">
        <v>52.649770451452603</v>
      </c>
      <c r="J98" s="60">
        <v>18.28769071283287</v>
      </c>
      <c r="K98" s="60">
        <v>6.7751348709837202</v>
      </c>
      <c r="L98" s="60">
        <v>652.43070746220303</v>
      </c>
      <c r="M98" s="60">
        <v>1169.6409561291759</v>
      </c>
      <c r="N98" s="60">
        <v>1313.4052393351501</v>
      </c>
      <c r="O98" s="60">
        <v>1512.591853694486</v>
      </c>
      <c r="P98" s="60">
        <v>1638.1479756525921</v>
      </c>
      <c r="Q98" s="58"/>
    </row>
    <row r="99" spans="1:17" x14ac:dyDescent="0.3">
      <c r="A99" s="39" t="s">
        <v>251</v>
      </c>
      <c r="B99" s="39" t="s">
        <v>956</v>
      </c>
      <c r="C99" s="60" t="s">
        <v>261</v>
      </c>
      <c r="D99" s="60" t="str">
        <f>INDEX('R0. Region mapping'!$C$9:$C$24,MATCH($C99,'R0. Region mapping'!$A$9:$A$24,0))</f>
        <v>AUS</v>
      </c>
      <c r="E99" s="60">
        <v>63.167037044106927</v>
      </c>
      <c r="F99" s="60">
        <v>53.567753390033296</v>
      </c>
      <c r="G99" s="60">
        <v>29.569544254849031</v>
      </c>
      <c r="H99" s="60"/>
      <c r="I99" s="60"/>
      <c r="J99" s="60">
        <v>69.576170268349998</v>
      </c>
      <c r="K99" s="60">
        <v>120.7260250952595</v>
      </c>
      <c r="L99" s="60">
        <v>123.83113396305851</v>
      </c>
      <c r="M99" s="60">
        <v>133.6461909107895</v>
      </c>
      <c r="N99" s="60">
        <v>146.57643854933951</v>
      </c>
      <c r="O99" s="60">
        <v>220.85394659614207</v>
      </c>
      <c r="P99" s="60">
        <v>300.81651379436971</v>
      </c>
      <c r="Q99" s="58"/>
    </row>
    <row r="100" spans="1:17" x14ac:dyDescent="0.3">
      <c r="A100" s="39" t="s">
        <v>251</v>
      </c>
      <c r="B100" s="39" t="s">
        <v>956</v>
      </c>
      <c r="C100" s="60" t="s">
        <v>341</v>
      </c>
      <c r="D100" s="60" t="str">
        <f>INDEX('R0. Region mapping'!$C$9:$C$24,MATCH($C100,'R0. Region mapping'!$A$9:$A$24,0))</f>
        <v>NAM</v>
      </c>
      <c r="E100" s="60">
        <v>11.305570640963879</v>
      </c>
      <c r="F100" s="60">
        <v>8.929905664771109</v>
      </c>
      <c r="G100" s="60">
        <v>3.2580285362891601</v>
      </c>
      <c r="H100" s="60"/>
      <c r="I100" s="60"/>
      <c r="J100" s="60">
        <v>64.074757821598595</v>
      </c>
      <c r="K100" s="60">
        <v>101.5691413302273</v>
      </c>
      <c r="L100" s="60">
        <v>162.0958103283026</v>
      </c>
      <c r="M100" s="60">
        <v>196.49651046126559</v>
      </c>
      <c r="N100" s="60">
        <v>203.97767990379671</v>
      </c>
      <c r="O100" s="60">
        <v>209.54886607195692</v>
      </c>
      <c r="P100" s="60">
        <v>242.10107252562</v>
      </c>
      <c r="Q100" s="58"/>
    </row>
    <row r="101" spans="1:17" x14ac:dyDescent="0.3">
      <c r="A101" s="39" t="s">
        <v>251</v>
      </c>
      <c r="B101" s="39" t="s">
        <v>956</v>
      </c>
      <c r="C101" s="60" t="s">
        <v>343</v>
      </c>
      <c r="D101" s="60" t="str">
        <f>INDEX('R0. Region mapping'!$C$9:$C$24,MATCH($C101,'R0. Region mapping'!$A$9:$A$24,0))</f>
        <v>ASI</v>
      </c>
      <c r="E101" s="60">
        <v>24.53067054000001</v>
      </c>
      <c r="F101" s="60">
        <v>20.67641410800001</v>
      </c>
      <c r="G101" s="60">
        <v>11.040773028</v>
      </c>
      <c r="H101" s="60"/>
      <c r="I101" s="60"/>
      <c r="J101" s="60"/>
      <c r="K101" s="60"/>
      <c r="L101" s="60">
        <v>900.30692457637497</v>
      </c>
      <c r="M101" s="60">
        <v>1407.0995089114381</v>
      </c>
      <c r="N101" s="60">
        <v>1360.077222286787</v>
      </c>
      <c r="O101" s="60">
        <v>1303.520103855041</v>
      </c>
      <c r="P101" s="60">
        <v>2435.497282767582</v>
      </c>
      <c r="Q101" s="58"/>
    </row>
    <row r="102" spans="1:17" x14ac:dyDescent="0.3">
      <c r="A102" s="39" t="s">
        <v>251</v>
      </c>
      <c r="B102" s="39" t="s">
        <v>956</v>
      </c>
      <c r="C102" s="60" t="s">
        <v>345</v>
      </c>
      <c r="D102" s="60" t="str">
        <f>INDEX('R0. Region mapping'!$C$9:$C$24,MATCH($C102,'R0. Region mapping'!$A$9:$A$24,0))</f>
        <v>LAM</v>
      </c>
      <c r="E102" s="60">
        <v>15.291124000000021</v>
      </c>
      <c r="F102" s="60">
        <v>12.715776800000011</v>
      </c>
      <c r="G102" s="60">
        <v>6.2774088000000097</v>
      </c>
      <c r="H102" s="60"/>
      <c r="I102" s="60"/>
      <c r="J102" s="60">
        <v>502.38235901559102</v>
      </c>
      <c r="K102" s="60">
        <v>839.96554690682501</v>
      </c>
      <c r="L102" s="60">
        <v>912.0001122030551</v>
      </c>
      <c r="M102" s="60">
        <v>1681.8978821097598</v>
      </c>
      <c r="N102" s="60">
        <v>2155.372645150358</v>
      </c>
      <c r="O102" s="60">
        <v>2321.2384330670338</v>
      </c>
      <c r="P102" s="60">
        <v>1730.1829501949881</v>
      </c>
      <c r="Q102" s="58"/>
    </row>
    <row r="103" spans="1:17" x14ac:dyDescent="0.3">
      <c r="A103" s="39" t="s">
        <v>251</v>
      </c>
      <c r="B103" s="39" t="s">
        <v>956</v>
      </c>
      <c r="C103" s="60" t="s">
        <v>347</v>
      </c>
      <c r="D103" s="60" t="str">
        <f>INDEX('R0. Region mapping'!$C$9:$C$24,MATCH($C103,'R0. Region mapping'!$A$9:$A$24,0))</f>
        <v>EUR</v>
      </c>
      <c r="E103" s="60">
        <v>109.8862762119951</v>
      </c>
      <c r="F103" s="60">
        <v>90.881766493806708</v>
      </c>
      <c r="G103" s="60">
        <v>43.370492198335391</v>
      </c>
      <c r="H103" s="60"/>
      <c r="I103" s="60"/>
      <c r="J103" s="60">
        <v>152.70723318510599</v>
      </c>
      <c r="K103" s="60">
        <v>375.33147333315628</v>
      </c>
      <c r="L103" s="60">
        <v>461.04068626485991</v>
      </c>
      <c r="M103" s="60">
        <v>464.37508407469056</v>
      </c>
      <c r="N103" s="60">
        <v>471.27258533544239</v>
      </c>
      <c r="O103" s="60">
        <v>486.64137776401367</v>
      </c>
      <c r="P103" s="60">
        <v>470.77398014408976</v>
      </c>
      <c r="Q103" s="58"/>
    </row>
    <row r="104" spans="1:17" x14ac:dyDescent="0.3">
      <c r="A104" s="39" t="s">
        <v>251</v>
      </c>
      <c r="B104" s="39" t="s">
        <v>956</v>
      </c>
      <c r="C104" s="39" t="s">
        <v>349</v>
      </c>
      <c r="D104" s="60" t="str">
        <f>INDEX('R0. Region mapping'!$C$9:$C$24,MATCH($C104,'R0. Region mapping'!$A$9:$A$24,0))</f>
        <v>ASI</v>
      </c>
      <c r="E104" s="60">
        <v>37.734003901101588</v>
      </c>
      <c r="F104" s="58">
        <v>31.208018413512789</v>
      </c>
      <c r="G104" s="58">
        <v>14.893054694540991</v>
      </c>
      <c r="H104" s="58"/>
      <c r="I104" s="58">
        <v>175.78448014290399</v>
      </c>
      <c r="J104" s="58">
        <v>303.82037692784013</v>
      </c>
      <c r="K104" s="58">
        <v>311.37275400930696</v>
      </c>
      <c r="L104" s="58">
        <v>356.85341183752001</v>
      </c>
      <c r="M104" s="58">
        <v>726.78732168013289</v>
      </c>
      <c r="N104" s="58">
        <v>964.99951650662297</v>
      </c>
      <c r="O104" s="58">
        <v>987.2744867146389</v>
      </c>
      <c r="P104" s="58">
        <v>913.19133740607992</v>
      </c>
      <c r="Q104" s="58"/>
    </row>
    <row r="105" spans="1:17" x14ac:dyDescent="0.3">
      <c r="A105" s="39" t="s">
        <v>251</v>
      </c>
      <c r="B105" s="39" t="s">
        <v>956</v>
      </c>
      <c r="C105" s="39" t="s">
        <v>351</v>
      </c>
      <c r="D105" s="60" t="str">
        <f>INDEX('R0. Region mapping'!$C$9:$C$24,MATCH($C105,'R0. Region mapping'!$A$9:$A$24,0))</f>
        <v>ASI</v>
      </c>
      <c r="E105" s="60"/>
      <c r="F105" s="58"/>
      <c r="G105" s="58"/>
      <c r="H105" s="58"/>
      <c r="I105" s="58"/>
      <c r="J105" s="58"/>
      <c r="K105" s="58"/>
      <c r="L105" s="58">
        <v>485.35755204357201</v>
      </c>
      <c r="M105" s="58">
        <v>826.52711730035708</v>
      </c>
      <c r="N105" s="58">
        <v>1658.8799303825508</v>
      </c>
      <c r="O105" s="58">
        <v>1584.9632145473611</v>
      </c>
      <c r="P105" s="58">
        <v>1016.1207926718801</v>
      </c>
      <c r="Q105" s="58"/>
    </row>
    <row r="106" spans="1:17" x14ac:dyDescent="0.3">
      <c r="A106" s="39" t="s">
        <v>251</v>
      </c>
      <c r="B106" s="39" t="s">
        <v>956</v>
      </c>
      <c r="C106" s="39" t="s">
        <v>353</v>
      </c>
      <c r="D106" s="60" t="str">
        <f>INDEX('R0. Region mapping'!$C$9:$C$24,MATCH($C106,'R0. Region mapping'!$A$9:$A$24,0))</f>
        <v>ASI</v>
      </c>
      <c r="E106" s="60">
        <v>70.211262003715206</v>
      </c>
      <c r="F106" s="58">
        <v>58.055243800866997</v>
      </c>
      <c r="G106" s="58">
        <v>27.66519829374614</v>
      </c>
      <c r="H106" s="58"/>
      <c r="I106" s="58"/>
      <c r="J106" s="58">
        <v>121.30215372052599</v>
      </c>
      <c r="K106" s="58">
        <v>315.33753841987129</v>
      </c>
      <c r="L106" s="58">
        <v>421.15707326063671</v>
      </c>
      <c r="M106" s="58">
        <v>405.5756834537205</v>
      </c>
      <c r="N106" s="58">
        <v>420.99253859960368</v>
      </c>
      <c r="O106" s="58">
        <v>410.71738047351192</v>
      </c>
      <c r="P106" s="58">
        <v>391.68826775794071</v>
      </c>
      <c r="Q106" s="58"/>
    </row>
    <row r="107" spans="1:17" x14ac:dyDescent="0.3">
      <c r="A107" s="39" t="s">
        <v>251</v>
      </c>
      <c r="B107" s="39" t="s">
        <v>956</v>
      </c>
      <c r="C107" s="39" t="s">
        <v>355</v>
      </c>
      <c r="D107" s="60" t="str">
        <f>INDEX('R0. Region mapping'!$C$9:$C$24,MATCH($C107,'R0. Region mapping'!$A$9:$A$24,0))</f>
        <v>AFR</v>
      </c>
      <c r="E107" s="60">
        <v>93.147894278782204</v>
      </c>
      <c r="F107" s="58">
        <v>82.187189998481387</v>
      </c>
      <c r="G107" s="58">
        <v>48.958241897673183</v>
      </c>
      <c r="H107" s="58">
        <v>450.22459447300486</v>
      </c>
      <c r="I107" s="58">
        <v>992.23627074657998</v>
      </c>
      <c r="J107" s="58">
        <v>1047.8816757928034</v>
      </c>
      <c r="K107" s="58">
        <v>1216.2763000258749</v>
      </c>
      <c r="L107" s="58">
        <v>2224.6088286370441</v>
      </c>
      <c r="M107" s="58">
        <v>2848.7180954529622</v>
      </c>
      <c r="N107" s="58">
        <v>3054.4015437911285</v>
      </c>
      <c r="O107" s="58">
        <v>3117.3841257908271</v>
      </c>
      <c r="P107" s="58">
        <v>2116.714606088316</v>
      </c>
      <c r="Q107" s="58"/>
    </row>
    <row r="108" spans="1:17" x14ac:dyDescent="0.3">
      <c r="A108" s="39" t="s">
        <v>251</v>
      </c>
      <c r="B108" s="39" t="s">
        <v>956</v>
      </c>
      <c r="C108" s="39" t="s">
        <v>357</v>
      </c>
      <c r="D108" s="60" t="str">
        <f>INDEX('R0. Region mapping'!$C$9:$C$24,MATCH($C108,'R0. Region mapping'!$A$9:$A$24,0))</f>
        <v>LAM</v>
      </c>
      <c r="E108" s="60">
        <v>71.529686238312152</v>
      </c>
      <c r="F108" s="58">
        <v>58.764664042196138</v>
      </c>
      <c r="G108" s="58">
        <v>26.852108551906021</v>
      </c>
      <c r="H108" s="58">
        <v>37.277313858586602</v>
      </c>
      <c r="I108" s="58">
        <v>42.817356345981594</v>
      </c>
      <c r="J108" s="58">
        <v>125.1184392585298</v>
      </c>
      <c r="K108" s="58">
        <v>202.0852272166853</v>
      </c>
      <c r="L108" s="58">
        <v>313.38209768614439</v>
      </c>
      <c r="M108" s="58">
        <v>390.42781632321061</v>
      </c>
      <c r="N108" s="58">
        <v>409.7849873453988</v>
      </c>
      <c r="O108" s="58">
        <v>420.89810082764279</v>
      </c>
      <c r="P108" s="58">
        <v>448.69446104547694</v>
      </c>
      <c r="Q108" s="58"/>
    </row>
    <row r="109" spans="1:17" x14ac:dyDescent="0.3">
      <c r="A109" s="39" t="s">
        <v>251</v>
      </c>
      <c r="B109" s="39" t="s">
        <v>956</v>
      </c>
      <c r="C109" s="39" t="s">
        <v>359</v>
      </c>
      <c r="D109" s="60" t="str">
        <f>INDEX('R0. Region mapping'!$C$9:$C$24,MATCH($C109,'R0. Region mapping'!$A$9:$A$24,0))</f>
        <v>ASI</v>
      </c>
      <c r="E109" s="60">
        <v>16.663464000000012</v>
      </c>
      <c r="F109" s="58">
        <v>13.664040480000009</v>
      </c>
      <c r="G109" s="58">
        <v>6.1654816800000001</v>
      </c>
      <c r="H109" s="58"/>
      <c r="I109" s="58"/>
      <c r="J109" s="58"/>
      <c r="K109" s="58"/>
      <c r="L109" s="58">
        <v>1530.6366852313799</v>
      </c>
      <c r="M109" s="58">
        <v>2520.2920943012391</v>
      </c>
      <c r="N109" s="58">
        <v>3901.1538089467031</v>
      </c>
      <c r="O109" s="58">
        <v>3568.9017445625423</v>
      </c>
      <c r="P109" s="58">
        <v>2808.7334483988102</v>
      </c>
      <c r="Q109" s="58"/>
    </row>
    <row r="110" spans="1:17" x14ac:dyDescent="0.3">
      <c r="A110" s="39" t="s">
        <v>251</v>
      </c>
      <c r="B110" s="39" t="s">
        <v>956</v>
      </c>
      <c r="C110" s="39" t="s">
        <v>361</v>
      </c>
      <c r="D110" s="60" t="str">
        <f>INDEX('R0. Region mapping'!$C$9:$C$24,MATCH($C110,'R0. Region mapping'!$A$9:$A$24,0))</f>
        <v>ASI</v>
      </c>
      <c r="E110" s="60">
        <v>192.25134320000001</v>
      </c>
      <c r="F110" s="58">
        <v>156.15517263999999</v>
      </c>
      <c r="G110" s="58">
        <v>65.914746239999971</v>
      </c>
      <c r="H110" s="58"/>
      <c r="I110" s="58"/>
      <c r="J110" s="58">
        <v>102.494649106849</v>
      </c>
      <c r="K110" s="58">
        <v>157.72173754035441</v>
      </c>
      <c r="L110" s="58">
        <v>239.28774025564888</v>
      </c>
      <c r="M110" s="58">
        <v>211.0090682400218</v>
      </c>
      <c r="N110" s="58">
        <v>280.55699353171678</v>
      </c>
      <c r="O110" s="58">
        <v>350.33278829664221</v>
      </c>
      <c r="P110" s="58">
        <v>220.5348683902281</v>
      </c>
      <c r="Q110" s="58"/>
    </row>
    <row r="111" spans="1:17" x14ac:dyDescent="0.3">
      <c r="A111" s="39" t="s">
        <v>251</v>
      </c>
      <c r="B111" s="39" t="s">
        <v>956</v>
      </c>
      <c r="C111" s="39" t="s">
        <v>363</v>
      </c>
      <c r="D111" s="60" t="str">
        <f>INDEX('R0. Region mapping'!$C$9:$C$24,MATCH($C111,'R0. Region mapping'!$A$9:$A$24,0))</f>
        <v>NAM</v>
      </c>
      <c r="E111" s="60">
        <v>22.706697854043565</v>
      </c>
      <c r="F111" s="58">
        <v>18.539897712908243</v>
      </c>
      <c r="G111" s="58">
        <v>8.1228973600700396</v>
      </c>
      <c r="H111" s="58"/>
      <c r="I111" s="58"/>
      <c r="J111" s="58">
        <v>396.51056287574499</v>
      </c>
      <c r="K111" s="58">
        <v>616.96397106460404</v>
      </c>
      <c r="L111" s="58">
        <v>663.01613801341193</v>
      </c>
      <c r="M111" s="58">
        <v>1063.855670100013</v>
      </c>
      <c r="N111" s="58">
        <v>1280.881395634465</v>
      </c>
      <c r="O111" s="58">
        <v>1318.5382790089</v>
      </c>
      <c r="P111" s="58">
        <v>1290.5877282065289</v>
      </c>
      <c r="Q111" s="58"/>
    </row>
    <row r="112" spans="1:17" x14ac:dyDescent="0.3">
      <c r="A112" s="39" t="s">
        <v>251</v>
      </c>
      <c r="B112" s="39" t="s">
        <v>956</v>
      </c>
      <c r="C112" s="39" t="s">
        <v>365</v>
      </c>
      <c r="D112" s="60" t="str">
        <f>INDEX('R0. Region mapping'!$C$9:$C$24,MATCH($C112,'R0. Region mapping'!$A$9:$A$24,0))</f>
        <v>EUR</v>
      </c>
      <c r="E112" s="60">
        <v>103.14158739290082</v>
      </c>
      <c r="F112" s="58">
        <v>84.107192019583721</v>
      </c>
      <c r="G112" s="58">
        <v>36.521203586291243</v>
      </c>
      <c r="H112" s="58"/>
      <c r="I112" s="58"/>
      <c r="J112" s="58">
        <v>742.08366139669101</v>
      </c>
      <c r="K112" s="58">
        <v>1275.2469355912431</v>
      </c>
      <c r="L112" s="58">
        <v>1337.9104008359791</v>
      </c>
      <c r="M112" s="58">
        <v>1298.851497935013</v>
      </c>
      <c r="N112" s="58">
        <v>1305.3049552018251</v>
      </c>
      <c r="O112" s="58">
        <v>1302.8042306717891</v>
      </c>
      <c r="P112" s="58">
        <v>1797.76016536116</v>
      </c>
      <c r="Q112" s="58"/>
    </row>
    <row r="113" spans="1:17" x14ac:dyDescent="0.3">
      <c r="A113" s="39" t="s">
        <v>251</v>
      </c>
      <c r="B113" s="39" t="s">
        <v>957</v>
      </c>
      <c r="C113" s="39" t="s">
        <v>258</v>
      </c>
      <c r="D113" s="60" t="str">
        <f>INDEX('R0. Region mapping'!$C$9:$C$24,MATCH($C113,'R0. Region mapping'!$A$9:$A$24,0))</f>
        <v>AFR</v>
      </c>
      <c r="E113" s="60">
        <v>10.491423000000001</v>
      </c>
      <c r="F113" s="58">
        <v>10.476894954979999</v>
      </c>
      <c r="G113" s="58">
        <v>6.8599088041486738</v>
      </c>
      <c r="H113" s="58">
        <v>1.6489912936476032</v>
      </c>
      <c r="I113" s="58"/>
      <c r="J113" s="58"/>
      <c r="K113" s="58"/>
      <c r="L113" s="58"/>
      <c r="M113" s="58"/>
      <c r="N113" s="58"/>
      <c r="O113" s="58"/>
      <c r="P113" s="58"/>
      <c r="Q113" s="58"/>
    </row>
    <row r="114" spans="1:17" x14ac:dyDescent="0.3">
      <c r="A114" s="39" t="s">
        <v>251</v>
      </c>
      <c r="B114" s="39" t="s">
        <v>957</v>
      </c>
      <c r="C114" s="39" t="s">
        <v>261</v>
      </c>
      <c r="D114" s="60" t="str">
        <f>INDEX('R0. Region mapping'!$C$9:$C$24,MATCH($C114,'R0. Region mapping'!$A$9:$A$24,0))</f>
        <v>AUS</v>
      </c>
      <c r="E114" s="60">
        <v>2.0303690478462952</v>
      </c>
      <c r="F114" s="58">
        <v>2.9417872242975278</v>
      </c>
      <c r="G114" s="58">
        <v>4.879838810162723</v>
      </c>
      <c r="H114" s="58">
        <v>4.9602253701627301</v>
      </c>
      <c r="I114" s="58">
        <v>0.75313759694580995</v>
      </c>
      <c r="J114" s="58"/>
      <c r="K114" s="58"/>
      <c r="L114" s="58"/>
      <c r="M114" s="58"/>
      <c r="N114" s="58"/>
      <c r="O114" s="58"/>
      <c r="P114" s="58"/>
      <c r="Q114" s="58"/>
    </row>
    <row r="115" spans="1:17" x14ac:dyDescent="0.3">
      <c r="A115" s="39" t="s">
        <v>251</v>
      </c>
      <c r="B115" s="39" t="s">
        <v>957</v>
      </c>
      <c r="C115" s="39" t="s">
        <v>341</v>
      </c>
      <c r="D115" s="60" t="str">
        <f>INDEX('R0. Region mapping'!$C$9:$C$24,MATCH($C115,'R0. Region mapping'!$A$9:$A$24,0))</f>
        <v>NAM</v>
      </c>
      <c r="E115" s="60">
        <v>1.908656188915663</v>
      </c>
      <c r="F115" s="58">
        <v>2.4420711901979026</v>
      </c>
      <c r="G115" s="58">
        <v>0.49606384229122391</v>
      </c>
      <c r="H115" s="58">
        <v>2.5581851101979094</v>
      </c>
      <c r="I115" s="58">
        <v>1.3913826834466401</v>
      </c>
      <c r="J115" s="58"/>
      <c r="K115" s="58"/>
      <c r="L115" s="58"/>
      <c r="M115" s="58"/>
      <c r="N115" s="58"/>
      <c r="O115" s="58"/>
      <c r="P115" s="58"/>
      <c r="Q115" s="58"/>
    </row>
    <row r="116" spans="1:17" x14ac:dyDescent="0.3">
      <c r="A116" s="39" t="s">
        <v>251</v>
      </c>
      <c r="B116" s="39" t="s">
        <v>957</v>
      </c>
      <c r="C116" s="39" t="s">
        <v>343</v>
      </c>
      <c r="D116" s="60" t="str">
        <f>INDEX('R0. Region mapping'!$C$9:$C$24,MATCH($C116,'R0. Region mapping'!$A$9:$A$24,0))</f>
        <v>ASI</v>
      </c>
      <c r="E116" s="60">
        <v>3.0164033199999993</v>
      </c>
      <c r="F116" s="58">
        <v>22.549039074881499</v>
      </c>
      <c r="G116" s="58">
        <v>1.408914024</v>
      </c>
      <c r="H116" s="58">
        <v>22.752238434881502</v>
      </c>
      <c r="I116" s="58">
        <v>12.7568851415196</v>
      </c>
      <c r="J116" s="58"/>
      <c r="K116" s="58"/>
      <c r="L116" s="58"/>
      <c r="M116" s="58"/>
      <c r="N116" s="58"/>
      <c r="O116" s="58"/>
      <c r="P116" s="58"/>
      <c r="Q116" s="58"/>
    </row>
    <row r="117" spans="1:17" x14ac:dyDescent="0.3">
      <c r="A117" s="39" t="s">
        <v>251</v>
      </c>
      <c r="B117" s="39" t="s">
        <v>957</v>
      </c>
      <c r="C117" s="39" t="s">
        <v>345</v>
      </c>
      <c r="D117" s="60" t="str">
        <f>INDEX('R0. Region mapping'!$C$9:$C$24,MATCH($C117,'R0. Region mapping'!$A$9:$A$24,0))</f>
        <v>LAM</v>
      </c>
      <c r="E117" s="60">
        <v>247.75156400000026</v>
      </c>
      <c r="F117" s="58">
        <v>218.6197544833251</v>
      </c>
      <c r="G117" s="58">
        <v>101.7085368000001</v>
      </c>
      <c r="H117" s="58"/>
      <c r="I117" s="58"/>
      <c r="J117" s="58"/>
      <c r="K117" s="58"/>
      <c r="L117" s="58"/>
      <c r="M117" s="58"/>
      <c r="N117" s="58"/>
      <c r="O117" s="58"/>
      <c r="P117" s="58"/>
      <c r="Q117" s="58"/>
    </row>
    <row r="118" spans="1:17" x14ac:dyDescent="0.3">
      <c r="A118" s="39" t="s">
        <v>251</v>
      </c>
      <c r="B118" s="39" t="s">
        <v>957</v>
      </c>
      <c r="C118" s="39" t="s">
        <v>347</v>
      </c>
      <c r="D118" s="60" t="str">
        <f>INDEX('R0. Region mapping'!$C$9:$C$24,MATCH($C118,'R0. Region mapping'!$A$9:$A$24,0))</f>
        <v>EUR</v>
      </c>
      <c r="E118" s="60"/>
      <c r="F118" s="58">
        <v>6.6010809120621197</v>
      </c>
      <c r="G118" s="58">
        <v>9.2578230740557803</v>
      </c>
      <c r="H118" s="58">
        <v>8.5217837920588497</v>
      </c>
      <c r="I118" s="58"/>
      <c r="J118" s="58"/>
      <c r="K118" s="58"/>
      <c r="L118" s="58"/>
      <c r="M118" s="58"/>
      <c r="N118" s="58"/>
      <c r="O118" s="58"/>
      <c r="P118" s="58"/>
      <c r="Q118" s="58"/>
    </row>
    <row r="119" spans="1:17" x14ac:dyDescent="0.3">
      <c r="A119" s="39" t="s">
        <v>251</v>
      </c>
      <c r="B119" s="39" t="s">
        <v>957</v>
      </c>
      <c r="C119" s="39" t="s">
        <v>349</v>
      </c>
      <c r="D119" s="60" t="str">
        <f>INDEX('R0. Region mapping'!$C$9:$C$24,MATCH($C119,'R0. Region mapping'!$A$9:$A$24,0))</f>
        <v>ASI</v>
      </c>
      <c r="E119" s="60">
        <v>11.77771950550795</v>
      </c>
      <c r="F119" s="58">
        <v>9.6416520675642516</v>
      </c>
      <c r="G119" s="58">
        <v>4.3014834727050228</v>
      </c>
      <c r="H119" s="58"/>
      <c r="I119" s="58"/>
      <c r="J119" s="58"/>
      <c r="K119" s="58"/>
      <c r="L119" s="58"/>
      <c r="M119" s="58"/>
      <c r="N119" s="58"/>
      <c r="O119" s="58"/>
      <c r="P119" s="58"/>
      <c r="Q119" s="58"/>
    </row>
    <row r="120" spans="1:17" x14ac:dyDescent="0.3">
      <c r="A120" s="39" t="s">
        <v>251</v>
      </c>
      <c r="B120" s="39" t="s">
        <v>957</v>
      </c>
      <c r="C120" s="39" t="s">
        <v>351</v>
      </c>
      <c r="D120" s="60" t="str">
        <f>INDEX('R0. Region mapping'!$C$9:$C$24,MATCH($C120,'R0. Region mapping'!$A$9:$A$24,0))</f>
        <v>ASI</v>
      </c>
      <c r="E120" s="60">
        <v>28.233594782608698</v>
      </c>
      <c r="F120" s="58">
        <v>21.638614983298361</v>
      </c>
      <c r="G120" s="58">
        <v>7.8187038048375292</v>
      </c>
      <c r="H120" s="58">
        <v>69.756377357673699</v>
      </c>
      <c r="I120" s="58">
        <v>37.622099009665497</v>
      </c>
      <c r="J120" s="58"/>
      <c r="K120" s="58"/>
      <c r="L120" s="58"/>
      <c r="M120" s="58"/>
      <c r="N120" s="58"/>
      <c r="O120" s="58"/>
      <c r="P120" s="58"/>
      <c r="Q120" s="58"/>
    </row>
    <row r="121" spans="1:17" x14ac:dyDescent="0.3">
      <c r="A121" s="39" t="s">
        <v>251</v>
      </c>
      <c r="B121" s="39" t="s">
        <v>957</v>
      </c>
      <c r="C121" s="39" t="s">
        <v>353</v>
      </c>
      <c r="D121" s="60" t="str">
        <f>INDEX('R0. Region mapping'!$C$9:$C$24,MATCH($C121,'R0. Region mapping'!$A$9:$A$24,0))</f>
        <v>ASI</v>
      </c>
      <c r="E121" s="60"/>
      <c r="F121" s="58">
        <v>3.6692702500113201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</row>
    <row r="122" spans="1:17" x14ac:dyDescent="0.3">
      <c r="A122" s="39" t="s">
        <v>251</v>
      </c>
      <c r="B122" s="39" t="s">
        <v>957</v>
      </c>
      <c r="C122" s="39" t="s">
        <v>355</v>
      </c>
      <c r="D122" s="60" t="str">
        <f>INDEX('R0. Region mapping'!$C$9:$C$24,MATCH($C122,'R0. Region mapping'!$A$9:$A$24,0))</f>
        <v>AFR</v>
      </c>
      <c r="E122" s="60"/>
      <c r="F122" s="58">
        <v>6.7622987025497796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>
        <v>585.74507375765802</v>
      </c>
      <c r="Q122" s="58"/>
    </row>
    <row r="123" spans="1:17" x14ac:dyDescent="0.3">
      <c r="A123" s="39" t="s">
        <v>251</v>
      </c>
      <c r="B123" s="39" t="s">
        <v>957</v>
      </c>
      <c r="C123" s="39" t="s">
        <v>357</v>
      </c>
      <c r="D123" s="60" t="str">
        <f>INDEX('R0. Region mapping'!$C$9:$C$24,MATCH($C123,'R0. Region mapping'!$A$9:$A$24,0))</f>
        <v>LAM</v>
      </c>
      <c r="E123" s="60">
        <v>0.87778756413330117</v>
      </c>
      <c r="F123" s="58">
        <v>1.8508482972544551</v>
      </c>
      <c r="G123" s="58">
        <v>2.2810668496190667</v>
      </c>
      <c r="H123" s="58">
        <v>2.3150078416190691</v>
      </c>
      <c r="I123" s="58">
        <v>0.30106645231864798</v>
      </c>
      <c r="J123" s="58"/>
      <c r="K123" s="58"/>
      <c r="L123" s="58"/>
      <c r="M123" s="58"/>
      <c r="N123" s="58"/>
      <c r="O123" s="58"/>
      <c r="P123" s="58"/>
      <c r="Q123" s="58"/>
    </row>
    <row r="124" spans="1:17" x14ac:dyDescent="0.3">
      <c r="A124" s="39" t="s">
        <v>251</v>
      </c>
      <c r="B124" s="39" t="s">
        <v>957</v>
      </c>
      <c r="C124" s="39" t="s">
        <v>359</v>
      </c>
      <c r="D124" s="60" t="str">
        <f>INDEX('R0. Region mapping'!$C$9:$C$24,MATCH($C124,'R0. Region mapping'!$A$9:$A$24,0))</f>
        <v>ASI</v>
      </c>
      <c r="E124" s="60">
        <v>6.1545960000000095</v>
      </c>
      <c r="F124" s="58">
        <v>8.1737326266886896</v>
      </c>
      <c r="G124" s="58">
        <v>2.8450581961852857</v>
      </c>
      <c r="H124" s="58">
        <v>8.6004512826886899</v>
      </c>
      <c r="I124" s="58">
        <v>4.38085037786011</v>
      </c>
      <c r="J124" s="58"/>
      <c r="K124" s="58"/>
      <c r="L124" s="58"/>
      <c r="M124" s="58"/>
      <c r="N124" s="58"/>
      <c r="O124" s="58"/>
      <c r="P124" s="58"/>
      <c r="Q124" s="58"/>
    </row>
    <row r="125" spans="1:17" x14ac:dyDescent="0.3">
      <c r="A125" s="39" t="s">
        <v>251</v>
      </c>
      <c r="B125" s="39" t="s">
        <v>957</v>
      </c>
      <c r="C125" s="39" t="s">
        <v>361</v>
      </c>
      <c r="D125" s="60" t="str">
        <f>INDEX('R0. Region mapping'!$C$9:$C$24,MATCH($C125,'R0. Region mapping'!$A$9:$A$24,0))</f>
        <v>ASI</v>
      </c>
      <c r="E125" s="60">
        <v>15.072479999999988</v>
      </c>
      <c r="F125" s="58">
        <v>28.914784511862489</v>
      </c>
      <c r="G125" s="58">
        <v>4.521744</v>
      </c>
      <c r="H125" s="58"/>
      <c r="I125" s="58"/>
      <c r="J125" s="58"/>
      <c r="K125" s="58">
        <v>8.1467545676177995</v>
      </c>
      <c r="L125" s="58">
        <v>4.5677796755118099</v>
      </c>
      <c r="M125" s="58"/>
      <c r="N125" s="58"/>
      <c r="O125" s="58"/>
      <c r="P125" s="58"/>
      <c r="Q125" s="58"/>
    </row>
    <row r="126" spans="1:17" x14ac:dyDescent="0.3">
      <c r="A126" s="39" t="s">
        <v>251</v>
      </c>
      <c r="B126" s="39" t="s">
        <v>957</v>
      </c>
      <c r="C126" s="39" t="s">
        <v>363</v>
      </c>
      <c r="D126" s="60" t="str">
        <f>INDEX('R0. Region mapping'!$C$9:$C$24,MATCH($C126,'R0. Region mapping'!$A$9:$A$24,0))</f>
        <v>NAM</v>
      </c>
      <c r="E126" s="60">
        <v>27.072530174512266</v>
      </c>
      <c r="F126" s="58">
        <v>24.608362565982109</v>
      </c>
      <c r="G126" s="58">
        <v>9.6209273404523561</v>
      </c>
      <c r="H126" s="58">
        <v>27.813749760000004</v>
      </c>
      <c r="I126" s="58">
        <v>14.878450484516399</v>
      </c>
      <c r="J126" s="58"/>
      <c r="K126" s="58"/>
      <c r="L126" s="58"/>
      <c r="M126" s="58"/>
      <c r="N126" s="58"/>
      <c r="O126" s="58"/>
      <c r="P126" s="58"/>
      <c r="Q126" s="58"/>
    </row>
    <row r="127" spans="1:17" x14ac:dyDescent="0.3">
      <c r="A127" s="39" t="s">
        <v>251</v>
      </c>
      <c r="B127" s="39" t="s">
        <v>957</v>
      </c>
      <c r="C127" s="39" t="s">
        <v>365</v>
      </c>
      <c r="D127" s="60" t="str">
        <f>INDEX('R0. Region mapping'!$C$9:$C$24,MATCH($C127,'R0. Region mapping'!$A$9:$A$24,0))</f>
        <v>EUR</v>
      </c>
      <c r="E127" s="60">
        <v>22.234801760372072</v>
      </c>
      <c r="F127" s="58">
        <v>25.618517560597983</v>
      </c>
      <c r="G127" s="58">
        <v>13.548976365751709</v>
      </c>
      <c r="H127" s="58">
        <v>22.406577398149921</v>
      </c>
      <c r="I127" s="58">
        <v>9.7793985476800902</v>
      </c>
      <c r="J127" s="58"/>
      <c r="K127" s="58"/>
      <c r="L127" s="58"/>
      <c r="M127" s="58"/>
      <c r="N127" s="58"/>
      <c r="O127" s="58"/>
      <c r="P127" s="58"/>
      <c r="Q127" s="58"/>
    </row>
    <row r="128" spans="1:17" x14ac:dyDescent="0.3">
      <c r="A128" s="39" t="s">
        <v>252</v>
      </c>
      <c r="B128" s="39" t="s">
        <v>954</v>
      </c>
      <c r="C128" s="39" t="s">
        <v>258</v>
      </c>
      <c r="D128" s="60" t="str">
        <f>INDEX('R0. Region mapping'!$C$9:$C$24,MATCH($C128,'R0. Region mapping'!$A$9:$A$24,0))</f>
        <v>AFR</v>
      </c>
      <c r="E128" s="60">
        <v>1062.4547539499999</v>
      </c>
      <c r="F128" s="58">
        <v>1139.2582022457734</v>
      </c>
      <c r="G128" s="58">
        <v>1234.7941971370656</v>
      </c>
      <c r="H128" s="58">
        <v>1393.2540947875389</v>
      </c>
      <c r="I128" s="58">
        <v>866.55380114659079</v>
      </c>
      <c r="J128" s="58">
        <v>661.63955619709964</v>
      </c>
      <c r="K128" s="58">
        <v>1027.837072095188</v>
      </c>
      <c r="L128" s="58">
        <v>1076.7841287821002</v>
      </c>
      <c r="M128" s="58">
        <v>1153.5216308775521</v>
      </c>
      <c r="N128" s="58">
        <v>1351.62222953992</v>
      </c>
      <c r="O128" s="58">
        <v>1491.746174569711</v>
      </c>
      <c r="P128" s="58">
        <v>189.35516483092701</v>
      </c>
      <c r="Q128" s="58"/>
    </row>
    <row r="129" spans="1:17" x14ac:dyDescent="0.3">
      <c r="A129" s="39" t="s">
        <v>252</v>
      </c>
      <c r="B129" s="39" t="s">
        <v>954</v>
      </c>
      <c r="C129" s="39" t="s">
        <v>261</v>
      </c>
      <c r="D129" s="60" t="str">
        <f>INDEX('R0. Region mapping'!$C$9:$C$24,MATCH($C129,'R0. Region mapping'!$A$9:$A$24,0))</f>
        <v>AUS</v>
      </c>
      <c r="E129" s="60">
        <v>388.12547374123437</v>
      </c>
      <c r="F129" s="58">
        <v>399.66335991049118</v>
      </c>
      <c r="G129" s="58">
        <v>374.40228352376914</v>
      </c>
      <c r="H129" s="58">
        <v>362.00006964125566</v>
      </c>
      <c r="I129" s="58">
        <v>352.53195293443116</v>
      </c>
      <c r="J129" s="58">
        <v>260.63712298012308</v>
      </c>
      <c r="K129" s="58">
        <v>173.0116551765143</v>
      </c>
      <c r="L129" s="58">
        <v>158.0677716386821</v>
      </c>
      <c r="M129" s="58">
        <v>132.76984385612371</v>
      </c>
      <c r="N129" s="58">
        <v>145.69855269090741</v>
      </c>
      <c r="O129" s="58">
        <v>52.944318987711497</v>
      </c>
      <c r="P129" s="58"/>
      <c r="Q129" s="58"/>
    </row>
    <row r="130" spans="1:17" x14ac:dyDescent="0.3">
      <c r="A130" s="39" t="s">
        <v>252</v>
      </c>
      <c r="B130" s="39" t="s">
        <v>954</v>
      </c>
      <c r="C130" s="39" t="s">
        <v>341</v>
      </c>
      <c r="D130" s="60" t="str">
        <f>INDEX('R0. Region mapping'!$C$9:$C$24,MATCH($C130,'R0. Region mapping'!$A$9:$A$24,0))</f>
        <v>NAM</v>
      </c>
      <c r="E130" s="60">
        <v>428.42462062554222</v>
      </c>
      <c r="F130" s="58">
        <v>425.17781912412062</v>
      </c>
      <c r="G130" s="58">
        <v>392.54484867104242</v>
      </c>
      <c r="H130" s="58">
        <v>341.38784703057092</v>
      </c>
      <c r="I130" s="58">
        <v>315.58741720621009</v>
      </c>
      <c r="J130" s="58">
        <v>274.79315119485472</v>
      </c>
      <c r="K130" s="58">
        <v>248.53034500396478</v>
      </c>
      <c r="L130" s="58">
        <v>132.78895167334861</v>
      </c>
      <c r="M130" s="58">
        <v>8.5795707296406292</v>
      </c>
      <c r="N130" s="58"/>
      <c r="O130" s="58"/>
      <c r="P130" s="58"/>
      <c r="Q130" s="58"/>
    </row>
    <row r="131" spans="1:17" x14ac:dyDescent="0.3">
      <c r="A131" s="39" t="s">
        <v>252</v>
      </c>
      <c r="B131" s="39" t="s">
        <v>954</v>
      </c>
      <c r="C131" s="39" t="s">
        <v>343</v>
      </c>
      <c r="D131" s="60" t="str">
        <f>INDEX('R0. Region mapping'!$C$9:$C$24,MATCH($C131,'R0. Region mapping'!$A$9:$A$24,0))</f>
        <v>ASI</v>
      </c>
      <c r="E131" s="60">
        <v>1154.2073602720011</v>
      </c>
      <c r="F131" s="58">
        <v>1354.7437025197703</v>
      </c>
      <c r="G131" s="58">
        <v>1714.2916571616756</v>
      </c>
      <c r="H131" s="58">
        <v>2507.610421422457</v>
      </c>
      <c r="I131" s="58">
        <v>2426.4244414069999</v>
      </c>
      <c r="J131" s="58">
        <v>2357.4657185376682</v>
      </c>
      <c r="K131" s="58">
        <v>2140.555407319277</v>
      </c>
      <c r="L131" s="58">
        <v>1919.266349280857</v>
      </c>
      <c r="M131" s="58">
        <v>1992.2070687680261</v>
      </c>
      <c r="N131" s="58">
        <v>1741.2490335040889</v>
      </c>
      <c r="O131" s="58">
        <v>1380.9176482850489</v>
      </c>
      <c r="P131" s="58">
        <v>480.76916426629901</v>
      </c>
      <c r="Q131" s="58"/>
    </row>
    <row r="132" spans="1:17" x14ac:dyDescent="0.3">
      <c r="A132" s="39" t="s">
        <v>252</v>
      </c>
      <c r="B132" s="39" t="s">
        <v>954</v>
      </c>
      <c r="C132" s="39" t="s">
        <v>345</v>
      </c>
      <c r="D132" s="60" t="str">
        <f>INDEX('R0. Region mapping'!$C$9:$C$24,MATCH($C132,'R0. Region mapping'!$A$9:$A$24,0))</f>
        <v>LAM</v>
      </c>
      <c r="E132" s="60">
        <v>2145.1651002795988</v>
      </c>
      <c r="F132" s="58">
        <v>2201.3347626508521</v>
      </c>
      <c r="G132" s="58">
        <v>2188.1107127330306</v>
      </c>
      <c r="H132" s="58">
        <v>2294.796118988128</v>
      </c>
      <c r="I132" s="58">
        <v>1429.434159012834</v>
      </c>
      <c r="J132" s="58">
        <v>525.272689931542</v>
      </c>
      <c r="K132" s="58">
        <v>131.1438745230443</v>
      </c>
      <c r="L132" s="58">
        <v>182.3481105746088</v>
      </c>
      <c r="M132" s="58">
        <v>461.42146888801415</v>
      </c>
      <c r="N132" s="58">
        <v>396.01314910909434</v>
      </c>
      <c r="O132" s="58">
        <v>104.9724691969308</v>
      </c>
      <c r="P132" s="58"/>
      <c r="Q132" s="58"/>
    </row>
    <row r="133" spans="1:17" x14ac:dyDescent="0.3">
      <c r="A133" s="39" t="s">
        <v>252</v>
      </c>
      <c r="B133" s="39" t="s">
        <v>954</v>
      </c>
      <c r="C133" s="39" t="s">
        <v>347</v>
      </c>
      <c r="D133" s="60" t="str">
        <f>INDEX('R0. Region mapping'!$C$9:$C$24,MATCH($C133,'R0. Region mapping'!$A$9:$A$24,0))</f>
        <v>EUR</v>
      </c>
      <c r="E133" s="60">
        <v>894.30356229248525</v>
      </c>
      <c r="F133" s="58">
        <v>859.90062776327352</v>
      </c>
      <c r="G133" s="58">
        <v>742.31256821011391</v>
      </c>
      <c r="H133" s="58">
        <v>611.77218806620499</v>
      </c>
      <c r="I133" s="58">
        <v>573.23161384214757</v>
      </c>
      <c r="J133" s="58">
        <v>396.96820484045389</v>
      </c>
      <c r="K133" s="58">
        <v>234.93340624531669</v>
      </c>
      <c r="L133" s="58">
        <v>233.37497667314273</v>
      </c>
      <c r="M133" s="58">
        <v>198.12635197124459</v>
      </c>
      <c r="N133" s="58">
        <v>184.9078437151415</v>
      </c>
      <c r="O133" s="58">
        <v>125.5541426880704</v>
      </c>
      <c r="P133" s="58">
        <v>31.058425627088599</v>
      </c>
      <c r="Q133" s="58"/>
    </row>
    <row r="134" spans="1:17" x14ac:dyDescent="0.3">
      <c r="A134" s="39" t="s">
        <v>252</v>
      </c>
      <c r="B134" s="39" t="s">
        <v>954</v>
      </c>
      <c r="C134" s="39" t="s">
        <v>349</v>
      </c>
      <c r="D134" s="60" t="str">
        <f>INDEX('R0. Region mapping'!$C$9:$C$24,MATCH($C134,'R0. Region mapping'!$A$9:$A$24,0))</f>
        <v>ASI</v>
      </c>
      <c r="E134" s="60">
        <v>746.84462633581381</v>
      </c>
      <c r="F134" s="58">
        <v>772.37720518564504</v>
      </c>
      <c r="G134" s="58">
        <v>866.68619764949244</v>
      </c>
      <c r="H134" s="58">
        <v>864.98281894340948</v>
      </c>
      <c r="I134" s="58">
        <v>645.14438322615376</v>
      </c>
      <c r="J134" s="58">
        <v>251.26754362059668</v>
      </c>
      <c r="K134" s="58">
        <v>57.0198732736499</v>
      </c>
      <c r="L134" s="58">
        <v>56.334684415045601</v>
      </c>
      <c r="M134" s="58">
        <v>55.352692969939802</v>
      </c>
      <c r="N134" s="58">
        <v>51.822946099020299</v>
      </c>
      <c r="O134" s="58">
        <v>18.033924311001801</v>
      </c>
      <c r="P134" s="58"/>
      <c r="Q134" s="58"/>
    </row>
    <row r="135" spans="1:17" x14ac:dyDescent="0.3">
      <c r="A135" s="39" t="s">
        <v>252</v>
      </c>
      <c r="B135" s="39" t="s">
        <v>954</v>
      </c>
      <c r="C135" s="39" t="s">
        <v>351</v>
      </c>
      <c r="D135" s="60" t="str">
        <f>INDEX('R0. Region mapping'!$C$9:$C$24,MATCH($C135,'R0. Region mapping'!$A$9:$A$24,0))</f>
        <v>ASI</v>
      </c>
      <c r="E135" s="60">
        <v>864.58625980434783</v>
      </c>
      <c r="F135" s="58">
        <v>857.28396320280524</v>
      </c>
      <c r="G135" s="58">
        <v>808.69288499163952</v>
      </c>
      <c r="H135" s="58">
        <v>882.57091814234832</v>
      </c>
      <c r="I135" s="58">
        <v>794.6400724611467</v>
      </c>
      <c r="J135" s="58">
        <v>1084.0917114780536</v>
      </c>
      <c r="K135" s="58">
        <v>1291.2339208715591</v>
      </c>
      <c r="L135" s="58">
        <v>1081.8820555133041</v>
      </c>
      <c r="M135" s="58">
        <v>1196.650911644474</v>
      </c>
      <c r="N135" s="58">
        <v>1186.9207536199995</v>
      </c>
      <c r="O135" s="58">
        <v>895.96027088359415</v>
      </c>
      <c r="P135" s="58">
        <v>625.84385126706513</v>
      </c>
      <c r="Q135" s="58"/>
    </row>
    <row r="136" spans="1:17" x14ac:dyDescent="0.3">
      <c r="A136" s="39" t="s">
        <v>252</v>
      </c>
      <c r="B136" s="39" t="s">
        <v>954</v>
      </c>
      <c r="C136" s="39" t="s">
        <v>353</v>
      </c>
      <c r="D136" s="60" t="str">
        <f>INDEX('R0. Region mapping'!$C$9:$C$24,MATCH($C136,'R0. Region mapping'!$A$9:$A$24,0))</f>
        <v>ASI</v>
      </c>
      <c r="E136" s="60">
        <v>1232.7463733466589</v>
      </c>
      <c r="F136" s="58">
        <v>1166.0943558036918</v>
      </c>
      <c r="G136" s="58">
        <v>981.54057988649754</v>
      </c>
      <c r="H136" s="58">
        <v>658.59190867589643</v>
      </c>
      <c r="I136" s="58">
        <v>430.26029998057749</v>
      </c>
      <c r="J136" s="58">
        <v>273.02588006702848</v>
      </c>
      <c r="K136" s="58">
        <v>96.197225932777101</v>
      </c>
      <c r="L136" s="58">
        <v>25.6631306158089</v>
      </c>
      <c r="M136" s="58">
        <v>8.8306171052240892</v>
      </c>
      <c r="N136" s="58">
        <v>1.7315497135032201</v>
      </c>
      <c r="O136" s="58">
        <v>0.97085747739557604</v>
      </c>
      <c r="P136" s="58"/>
      <c r="Q136" s="58"/>
    </row>
    <row r="137" spans="1:17" x14ac:dyDescent="0.3">
      <c r="A137" s="39" t="s">
        <v>252</v>
      </c>
      <c r="B137" s="39" t="s">
        <v>954</v>
      </c>
      <c r="C137" s="39" t="s">
        <v>355</v>
      </c>
      <c r="D137" s="60" t="str">
        <f>INDEX('R0. Region mapping'!$C$9:$C$24,MATCH($C137,'R0. Region mapping'!$A$9:$A$24,0))</f>
        <v>AFR</v>
      </c>
      <c r="E137" s="60">
        <v>1987.2594933532378</v>
      </c>
      <c r="F137" s="58">
        <v>2067.5969803966573</v>
      </c>
      <c r="G137" s="58">
        <v>2198.1955885144343</v>
      </c>
      <c r="H137" s="58">
        <v>2163.8155740139418</v>
      </c>
      <c r="I137" s="58">
        <v>814.88421306296925</v>
      </c>
      <c r="J137" s="58">
        <v>302.70878890442577</v>
      </c>
      <c r="K137" s="58">
        <v>1072.746233516239</v>
      </c>
      <c r="L137" s="58">
        <v>703.48408772471203</v>
      </c>
      <c r="M137" s="58">
        <v>211.84061711274671</v>
      </c>
      <c r="N137" s="58">
        <v>213.69775398788221</v>
      </c>
      <c r="O137" s="58">
        <v>75.408032202528005</v>
      </c>
      <c r="P137" s="58">
        <v>69.499764946462605</v>
      </c>
      <c r="Q137" s="58"/>
    </row>
    <row r="138" spans="1:17" x14ac:dyDescent="0.3">
      <c r="A138" s="39" t="s">
        <v>252</v>
      </c>
      <c r="B138" s="39" t="s">
        <v>954</v>
      </c>
      <c r="C138" s="39" t="s">
        <v>357</v>
      </c>
      <c r="D138" s="60" t="str">
        <f>INDEX('R0. Region mapping'!$C$9:$C$24,MATCH($C138,'R0. Region mapping'!$A$9:$A$24,0))</f>
        <v>LAM</v>
      </c>
      <c r="E138" s="60">
        <v>507.56829354591213</v>
      </c>
      <c r="F138" s="58">
        <v>493.84320049720645</v>
      </c>
      <c r="G138" s="58">
        <v>442.98029017971214</v>
      </c>
      <c r="H138" s="58">
        <v>394.5821068517788</v>
      </c>
      <c r="I138" s="58">
        <v>353.58041332435164</v>
      </c>
      <c r="J138" s="58">
        <v>123.0047800481305</v>
      </c>
      <c r="K138" s="58">
        <v>45.585297896175497</v>
      </c>
      <c r="L138" s="58">
        <v>236.66548679676731</v>
      </c>
      <c r="M138" s="58">
        <v>325.07673726706628</v>
      </c>
      <c r="N138" s="58">
        <v>328.48990076789022</v>
      </c>
      <c r="O138" s="58">
        <v>290.5137258360167</v>
      </c>
      <c r="P138" s="58">
        <v>96.0556553634175</v>
      </c>
      <c r="Q138" s="58"/>
    </row>
    <row r="139" spans="1:17" x14ac:dyDescent="0.3">
      <c r="A139" s="39" t="s">
        <v>252</v>
      </c>
      <c r="B139" s="39" t="s">
        <v>954</v>
      </c>
      <c r="C139" s="39" t="s">
        <v>359</v>
      </c>
      <c r="D139" s="60" t="str">
        <f>INDEX('R0. Region mapping'!$C$9:$C$24,MATCH($C139,'R0. Region mapping'!$A$9:$A$24,0))</f>
        <v>ASI</v>
      </c>
      <c r="E139" s="60">
        <v>2050.078923999999</v>
      </c>
      <c r="F139" s="58">
        <v>2279.8176258829499</v>
      </c>
      <c r="G139" s="58">
        <v>2640.7337581533716</v>
      </c>
      <c r="H139" s="58">
        <v>3075.1355275825208</v>
      </c>
      <c r="I139" s="58">
        <v>2432.7901108923998</v>
      </c>
      <c r="J139" s="58">
        <v>2389.016969283231</v>
      </c>
      <c r="K139" s="58">
        <v>1781.5814556541779</v>
      </c>
      <c r="L139" s="58">
        <v>1464.3938206974999</v>
      </c>
      <c r="M139" s="58">
        <v>1508.3718528099021</v>
      </c>
      <c r="N139" s="58">
        <v>1651.5901981073471</v>
      </c>
      <c r="O139" s="58">
        <v>1714.301103312207</v>
      </c>
      <c r="P139" s="58"/>
      <c r="Q139" s="58"/>
    </row>
    <row r="140" spans="1:17" x14ac:dyDescent="0.3">
      <c r="A140" s="39" t="s">
        <v>252</v>
      </c>
      <c r="B140" s="39" t="s">
        <v>954</v>
      </c>
      <c r="C140" s="39" t="s">
        <v>361</v>
      </c>
      <c r="D140" s="60" t="str">
        <f>INDEX('R0. Region mapping'!$C$9:$C$24,MATCH($C140,'R0. Region mapping'!$A$9:$A$24,0))</f>
        <v>ASI</v>
      </c>
      <c r="E140" s="60">
        <v>621.68142876000093</v>
      </c>
      <c r="F140" s="58">
        <v>617.13458456172259</v>
      </c>
      <c r="G140" s="58">
        <v>578.66520340444708</v>
      </c>
      <c r="H140" s="58">
        <v>409.40055292095531</v>
      </c>
      <c r="I140" s="58">
        <v>289.9348959873663</v>
      </c>
      <c r="J140" s="58">
        <v>191.29265697160039</v>
      </c>
      <c r="K140" s="58">
        <v>73.834535190770126</v>
      </c>
      <c r="L140" s="58">
        <v>122.9144704945045</v>
      </c>
      <c r="M140" s="58">
        <v>240.54734346485219</v>
      </c>
      <c r="N140" s="58">
        <v>235.51768920425417</v>
      </c>
      <c r="O140" s="58">
        <v>166.6149763971066</v>
      </c>
      <c r="P140" s="58">
        <v>3.1884284565523</v>
      </c>
      <c r="Q140" s="58"/>
    </row>
    <row r="141" spans="1:17" x14ac:dyDescent="0.3">
      <c r="A141" s="39" t="s">
        <v>252</v>
      </c>
      <c r="B141" s="39" t="s">
        <v>954</v>
      </c>
      <c r="C141" s="39" t="s">
        <v>363</v>
      </c>
      <c r="D141" s="60" t="str">
        <f>INDEX('R0. Region mapping'!$C$9:$C$24,MATCH($C141,'R0. Region mapping'!$A$9:$A$24,0))</f>
        <v>NAM</v>
      </c>
      <c r="E141" s="60">
        <v>5609.0009021949181</v>
      </c>
      <c r="F141" s="58">
        <v>5451.9684858846385</v>
      </c>
      <c r="G141" s="58">
        <v>4672.941838083827</v>
      </c>
      <c r="H141" s="58">
        <v>3622.4398701314785</v>
      </c>
      <c r="I141" s="58">
        <v>3685.1582114167795</v>
      </c>
      <c r="J141" s="58">
        <v>3534.1269899397766</v>
      </c>
      <c r="K141" s="58">
        <v>3052.6704768820859</v>
      </c>
      <c r="L141" s="58">
        <v>2183.378097184931</v>
      </c>
      <c r="M141" s="58">
        <v>878.47115126384006</v>
      </c>
      <c r="N141" s="58">
        <v>726.038384780711</v>
      </c>
      <c r="O141" s="58">
        <v>873.62808294613797</v>
      </c>
      <c r="P141" s="58">
        <v>1207.4593125116339</v>
      </c>
      <c r="Q141" s="58"/>
    </row>
    <row r="142" spans="1:17" x14ac:dyDescent="0.3">
      <c r="A142" s="39" t="s">
        <v>252</v>
      </c>
      <c r="B142" s="39" t="s">
        <v>954</v>
      </c>
      <c r="C142" s="39" t="s">
        <v>365</v>
      </c>
      <c r="D142" s="60" t="str">
        <f>INDEX('R0. Region mapping'!$C$9:$C$24,MATCH($C142,'R0. Region mapping'!$A$9:$A$24,0))</f>
        <v>EUR</v>
      </c>
      <c r="E142" s="60">
        <v>7242.9347064520953</v>
      </c>
      <c r="F142" s="58">
        <v>6764.482279719804</v>
      </c>
      <c r="G142" s="58">
        <v>4825.2341424529177</v>
      </c>
      <c r="H142" s="58">
        <v>2942.9419031545731</v>
      </c>
      <c r="I142" s="58">
        <v>3314.124880838559</v>
      </c>
      <c r="J142" s="58">
        <v>2420.4110351847098</v>
      </c>
      <c r="K142" s="58">
        <v>1113.905906822496</v>
      </c>
      <c r="L142" s="58">
        <v>700.26865407848209</v>
      </c>
      <c r="M142" s="58">
        <v>602.02907979187603</v>
      </c>
      <c r="N142" s="58">
        <v>532.32975000079102</v>
      </c>
      <c r="O142" s="58">
        <v>501.19736789720298</v>
      </c>
      <c r="P142" s="58">
        <v>175.493817331538</v>
      </c>
      <c r="Q142" s="58"/>
    </row>
    <row r="143" spans="1:17" x14ac:dyDescent="0.3">
      <c r="A143" s="39" t="s">
        <v>252</v>
      </c>
      <c r="B143" s="39" t="s">
        <v>955</v>
      </c>
      <c r="C143" s="39" t="s">
        <v>258</v>
      </c>
      <c r="D143" s="60" t="str">
        <f>INDEX('R0. Region mapping'!$C$9:$C$24,MATCH($C143,'R0. Region mapping'!$A$9:$A$24,0))</f>
        <v>AFR</v>
      </c>
      <c r="E143" s="60">
        <v>1253.10693726</v>
      </c>
      <c r="F143" s="58">
        <v>1222.1724749116934</v>
      </c>
      <c r="G143" s="58">
        <v>1120.0647419079814</v>
      </c>
      <c r="H143" s="58">
        <v>1045.8753224419781</v>
      </c>
      <c r="I143" s="58">
        <v>1145.3666586386123</v>
      </c>
      <c r="J143" s="58">
        <v>1023.2752377498307</v>
      </c>
      <c r="K143" s="58">
        <v>481.26239497367601</v>
      </c>
      <c r="L143" s="58">
        <v>224.0279554647376</v>
      </c>
      <c r="M143" s="58">
        <v>235.854075512794</v>
      </c>
      <c r="N143" s="58">
        <v>234.973901977851</v>
      </c>
      <c r="O143" s="58">
        <v>240.76181582096038</v>
      </c>
      <c r="P143" s="58">
        <v>233.95221276247599</v>
      </c>
      <c r="Q143" s="58"/>
    </row>
    <row r="144" spans="1:17" x14ac:dyDescent="0.3">
      <c r="A144" s="39" t="s">
        <v>252</v>
      </c>
      <c r="B144" s="39" t="s">
        <v>955</v>
      </c>
      <c r="C144" s="39" t="s">
        <v>261</v>
      </c>
      <c r="D144" s="60" t="str">
        <f>INDEX('R0. Region mapping'!$C$9:$C$24,MATCH($C144,'R0. Region mapping'!$A$9:$A$24,0))</f>
        <v>AUS</v>
      </c>
      <c r="E144" s="60">
        <v>895.26292708542849</v>
      </c>
      <c r="F144" s="58">
        <v>867.69866285051921</v>
      </c>
      <c r="G144" s="58">
        <v>780.70344204226967</v>
      </c>
      <c r="H144" s="58">
        <v>662.2612001210681</v>
      </c>
      <c r="I144" s="58">
        <v>242.40210945007996</v>
      </c>
      <c r="J144" s="58">
        <v>48.7855095888292</v>
      </c>
      <c r="K144" s="58">
        <v>13.5443262075012</v>
      </c>
      <c r="L144" s="58">
        <v>14.1762558907722</v>
      </c>
      <c r="M144" s="58">
        <v>14.619632575486399</v>
      </c>
      <c r="N144" s="58">
        <v>14.8732499587924</v>
      </c>
      <c r="O144" s="58">
        <v>14.3336939400587</v>
      </c>
      <c r="P144" s="58">
        <v>14.1907318404325</v>
      </c>
      <c r="Q144" s="58"/>
    </row>
    <row r="145" spans="1:17" x14ac:dyDescent="0.3">
      <c r="A145" s="39" t="s">
        <v>252</v>
      </c>
      <c r="B145" s="39" t="s">
        <v>955</v>
      </c>
      <c r="C145" s="39" t="s">
        <v>341</v>
      </c>
      <c r="D145" s="60" t="str">
        <f>INDEX('R0. Region mapping'!$C$9:$C$24,MATCH($C145,'R0. Region mapping'!$A$9:$A$24,0))</f>
        <v>NAM</v>
      </c>
      <c r="E145" s="60">
        <v>1588.4664182017871</v>
      </c>
      <c r="F145" s="58">
        <v>1517.4014346958875</v>
      </c>
      <c r="G145" s="58">
        <v>1334.8473055935085</v>
      </c>
      <c r="H145" s="58">
        <v>1196.2046641872084</v>
      </c>
      <c r="I145" s="58">
        <v>544.89728100265381</v>
      </c>
      <c r="J145" s="58">
        <v>215.80994541012097</v>
      </c>
      <c r="K145" s="58">
        <v>44.829369754059414</v>
      </c>
      <c r="L145" s="58">
        <v>1.1515525695942599</v>
      </c>
      <c r="M145" s="58">
        <v>1.18812140989937</v>
      </c>
      <c r="N145" s="58">
        <v>1.2126589608470599</v>
      </c>
      <c r="O145" s="58">
        <v>1.1734917620360401</v>
      </c>
      <c r="P145" s="58">
        <v>1.1656988604529499</v>
      </c>
      <c r="Q145" s="58"/>
    </row>
    <row r="146" spans="1:17" x14ac:dyDescent="0.3">
      <c r="A146" s="39" t="s">
        <v>252</v>
      </c>
      <c r="B146" s="39" t="s">
        <v>955</v>
      </c>
      <c r="C146" s="39" t="s">
        <v>343</v>
      </c>
      <c r="D146" s="60" t="str">
        <f>INDEX('R0. Region mapping'!$C$9:$C$24,MATCH($C146,'R0. Region mapping'!$A$9:$A$24,0))</f>
        <v>ASI</v>
      </c>
      <c r="E146" s="60">
        <v>2104.6592449039999</v>
      </c>
      <c r="F146" s="58">
        <v>4634.9094923400471</v>
      </c>
      <c r="G146" s="58">
        <v>10881.503690922291</v>
      </c>
      <c r="H146" s="58">
        <v>23728.558848290337</v>
      </c>
      <c r="I146" s="58">
        <v>15641.922139227845</v>
      </c>
      <c r="J146" s="58">
        <v>3413.6094225682409</v>
      </c>
      <c r="K146" s="58">
        <v>316.84971973002496</v>
      </c>
      <c r="L146" s="58">
        <v>299.498067199155</v>
      </c>
      <c r="M146" s="58">
        <v>280.33583677782497</v>
      </c>
      <c r="N146" s="58">
        <v>250.36451186996101</v>
      </c>
      <c r="O146" s="58">
        <v>232.013633066094</v>
      </c>
      <c r="P146" s="58">
        <v>206.75298448215199</v>
      </c>
      <c r="Q146" s="58"/>
    </row>
    <row r="147" spans="1:17" x14ac:dyDescent="0.3">
      <c r="A147" s="39" t="s">
        <v>252</v>
      </c>
      <c r="B147" s="39" t="s">
        <v>955</v>
      </c>
      <c r="C147" s="39" t="s">
        <v>345</v>
      </c>
      <c r="D147" s="60" t="str">
        <f>INDEX('R0. Region mapping'!$C$9:$C$24,MATCH($C147,'R0. Region mapping'!$A$9:$A$24,0))</f>
        <v>LAM</v>
      </c>
      <c r="E147" s="60">
        <v>1929.3275234319981</v>
      </c>
      <c r="F147" s="58">
        <v>2027.3307464942347</v>
      </c>
      <c r="G147" s="58">
        <v>1973.3564558437236</v>
      </c>
      <c r="H147" s="58">
        <v>1811.8120504150445</v>
      </c>
      <c r="I147" s="58">
        <v>2283.1149551046647</v>
      </c>
      <c r="J147" s="58">
        <v>2290.2685932476384</v>
      </c>
      <c r="K147" s="58">
        <v>1443.529482582831</v>
      </c>
      <c r="L147" s="58">
        <v>1404.5331156604627</v>
      </c>
      <c r="M147" s="58">
        <v>1133.7458830614423</v>
      </c>
      <c r="N147" s="58">
        <v>853.27448961527466</v>
      </c>
      <c r="O147" s="58">
        <v>642.64356299332155</v>
      </c>
      <c r="P147" s="58">
        <v>147.90692151654397</v>
      </c>
      <c r="Q147" s="58"/>
    </row>
    <row r="148" spans="1:17" x14ac:dyDescent="0.3">
      <c r="A148" s="39" t="s">
        <v>252</v>
      </c>
      <c r="B148" s="39" t="s">
        <v>955</v>
      </c>
      <c r="C148" s="39" t="s">
        <v>347</v>
      </c>
      <c r="D148" s="60" t="str">
        <f>INDEX('R0. Region mapping'!$C$9:$C$24,MATCH($C148,'R0. Region mapping'!$A$9:$A$24,0))</f>
        <v>EUR</v>
      </c>
      <c r="E148" s="60">
        <v>673.03669108811755</v>
      </c>
      <c r="F148" s="58">
        <v>686.63607499863201</v>
      </c>
      <c r="G148" s="58">
        <v>718.38533427694983</v>
      </c>
      <c r="H148" s="58">
        <v>725.83141168181521</v>
      </c>
      <c r="I148" s="58">
        <v>385.25120159342606</v>
      </c>
      <c r="J148" s="58">
        <v>291.30878203559666</v>
      </c>
      <c r="K148" s="58">
        <v>245.29655648620894</v>
      </c>
      <c r="L148" s="58">
        <v>86.908118005791835</v>
      </c>
      <c r="M148" s="58">
        <v>5.65268360560757</v>
      </c>
      <c r="N148" s="58">
        <v>5.2024285184213399</v>
      </c>
      <c r="O148" s="58">
        <v>4.9900949567915598</v>
      </c>
      <c r="P148" s="58">
        <v>4.5919000332977804</v>
      </c>
      <c r="Q148" s="58"/>
    </row>
    <row r="149" spans="1:17" x14ac:dyDescent="0.3">
      <c r="A149" s="39" t="s">
        <v>252</v>
      </c>
      <c r="B149" s="39" t="s">
        <v>955</v>
      </c>
      <c r="C149" s="39" t="s">
        <v>349</v>
      </c>
      <c r="D149" s="60" t="str">
        <f>INDEX('R0. Region mapping'!$C$9:$C$24,MATCH($C149,'R0. Region mapping'!$A$9:$A$24,0))</f>
        <v>ASI</v>
      </c>
      <c r="E149" s="60">
        <v>1910.8268857250725</v>
      </c>
      <c r="F149" s="58">
        <v>1895.7837209044956</v>
      </c>
      <c r="G149" s="58">
        <v>1695.7000862310306</v>
      </c>
      <c r="H149" s="58">
        <v>1752.0106430244507</v>
      </c>
      <c r="I149" s="58">
        <v>1796.1835019913979</v>
      </c>
      <c r="J149" s="58">
        <v>1090.0310009029492</v>
      </c>
      <c r="K149" s="58">
        <v>606.01189440332053</v>
      </c>
      <c r="L149" s="58">
        <v>552.91762776515998</v>
      </c>
      <c r="M149" s="58">
        <v>212.04279363379362</v>
      </c>
      <c r="N149" s="58">
        <v>15.068681923514559</v>
      </c>
      <c r="O149" s="58">
        <v>14.70359953877422</v>
      </c>
      <c r="P149" s="58">
        <v>13.739411448635749</v>
      </c>
      <c r="Q149" s="58"/>
    </row>
    <row r="150" spans="1:17" x14ac:dyDescent="0.3">
      <c r="A150" s="39" t="s">
        <v>252</v>
      </c>
      <c r="B150" s="39" t="s">
        <v>955</v>
      </c>
      <c r="C150" s="39" t="s">
        <v>351</v>
      </c>
      <c r="D150" s="60" t="str">
        <f>INDEX('R0. Region mapping'!$C$9:$C$24,MATCH($C150,'R0. Region mapping'!$A$9:$A$24,0))</f>
        <v>ASI</v>
      </c>
      <c r="E150" s="60">
        <v>403.82719047391265</v>
      </c>
      <c r="F150" s="58">
        <v>457.80004166759988</v>
      </c>
      <c r="G150" s="58">
        <v>588.85971915896357</v>
      </c>
      <c r="H150" s="58">
        <v>815.73579816563881</v>
      </c>
      <c r="I150" s="58">
        <v>1369.8044417299443</v>
      </c>
      <c r="J150" s="58">
        <v>502.7131397914103</v>
      </c>
      <c r="K150" s="58">
        <v>134.67850028071661</v>
      </c>
      <c r="L150" s="58">
        <v>137.1481128630939</v>
      </c>
      <c r="M150" s="58">
        <v>137.25388382608509</v>
      </c>
      <c r="N150" s="58">
        <v>130.02910616658829</v>
      </c>
      <c r="O150" s="58">
        <v>126.7202883601469</v>
      </c>
      <c r="P150" s="58">
        <v>117.3120542844476</v>
      </c>
      <c r="Q150" s="58"/>
    </row>
    <row r="151" spans="1:17" x14ac:dyDescent="0.3">
      <c r="A151" s="39" t="s">
        <v>252</v>
      </c>
      <c r="B151" s="39" t="s">
        <v>955</v>
      </c>
      <c r="C151" s="39" t="s">
        <v>353</v>
      </c>
      <c r="D151" s="60" t="str">
        <f>INDEX('R0. Region mapping'!$C$9:$C$24,MATCH($C151,'R0. Region mapping'!$A$9:$A$24,0))</f>
        <v>ASI</v>
      </c>
      <c r="E151" s="60">
        <v>2300.5211681971996</v>
      </c>
      <c r="F151" s="58">
        <v>2246.7912004970958</v>
      </c>
      <c r="G151" s="58">
        <v>2081.12358291587</v>
      </c>
      <c r="H151" s="58">
        <v>2015.623599372675</v>
      </c>
      <c r="I151" s="58">
        <v>1182.9176028390443</v>
      </c>
      <c r="J151" s="58">
        <v>603.25924194852803</v>
      </c>
      <c r="K151" s="58">
        <v>390.51960608514327</v>
      </c>
      <c r="L151" s="58">
        <v>137.86641267269115</v>
      </c>
      <c r="M151" s="58">
        <v>18.680227274972651</v>
      </c>
      <c r="N151" s="58">
        <v>17.72732275729194</v>
      </c>
      <c r="O151" s="58">
        <v>41.66551771179104</v>
      </c>
      <c r="P151" s="58">
        <v>90.080145215117867</v>
      </c>
      <c r="Q151" s="58"/>
    </row>
    <row r="152" spans="1:17" x14ac:dyDescent="0.3">
      <c r="A152" s="39" t="s">
        <v>252</v>
      </c>
      <c r="B152" s="39" t="s">
        <v>955</v>
      </c>
      <c r="C152" s="39" t="s">
        <v>355</v>
      </c>
      <c r="D152" s="60" t="str">
        <f>INDEX('R0. Region mapping'!$C$9:$C$24,MATCH($C152,'R0. Region mapping'!$A$9:$A$24,0))</f>
        <v>AFR</v>
      </c>
      <c r="E152" s="60">
        <v>2670.6516857039387</v>
      </c>
      <c r="F152" s="58">
        <v>2616.6535568008435</v>
      </c>
      <c r="G152" s="58">
        <v>2465.4214867771375</v>
      </c>
      <c r="H152" s="58">
        <v>2050.4526095543029</v>
      </c>
      <c r="I152" s="58">
        <v>2200.3572231598378</v>
      </c>
      <c r="J152" s="58">
        <v>1483.5953971618205</v>
      </c>
      <c r="K152" s="58">
        <v>480.82186065095698</v>
      </c>
      <c r="L152" s="58">
        <v>63.200039452758105</v>
      </c>
      <c r="M152" s="58">
        <v>533.21552696724086</v>
      </c>
      <c r="N152" s="58">
        <v>345.58459955101398</v>
      </c>
      <c r="O152" s="58">
        <v>216.03250362751135</v>
      </c>
      <c r="P152" s="58">
        <v>92.426360504770656</v>
      </c>
      <c r="Q152" s="58"/>
    </row>
    <row r="153" spans="1:17" x14ac:dyDescent="0.3">
      <c r="A153" s="39" t="s">
        <v>252</v>
      </c>
      <c r="B153" s="39" t="s">
        <v>955</v>
      </c>
      <c r="C153" s="39" t="s">
        <v>357</v>
      </c>
      <c r="D153" s="60" t="str">
        <f>INDEX('R0. Region mapping'!$C$9:$C$24,MATCH($C153,'R0. Region mapping'!$A$9:$A$24,0))</f>
        <v>LAM</v>
      </c>
      <c r="E153" s="60">
        <v>1424.0658378038104</v>
      </c>
      <c r="F153" s="58">
        <v>1365.5433241219177</v>
      </c>
      <c r="G153" s="58">
        <v>1228.3519482627926</v>
      </c>
      <c r="H153" s="58">
        <v>1221.5459140264218</v>
      </c>
      <c r="I153" s="58">
        <v>722.012069777433</v>
      </c>
      <c r="J153" s="58">
        <v>801.74273618872724</v>
      </c>
      <c r="K153" s="58">
        <v>732.24626665796075</v>
      </c>
      <c r="L153" s="58">
        <v>576.63327042974515</v>
      </c>
      <c r="M153" s="58">
        <v>539.11229049766314</v>
      </c>
      <c r="N153" s="58">
        <v>349.17799377178164</v>
      </c>
      <c r="O153" s="58">
        <v>283.85889175147582</v>
      </c>
      <c r="P153" s="58">
        <v>110.19285142475638</v>
      </c>
      <c r="Q153" s="58"/>
    </row>
    <row r="154" spans="1:17" x14ac:dyDescent="0.3">
      <c r="A154" s="39" t="s">
        <v>252</v>
      </c>
      <c r="B154" s="39" t="s">
        <v>955</v>
      </c>
      <c r="C154" s="39" t="s">
        <v>359</v>
      </c>
      <c r="D154" s="60" t="str">
        <f>INDEX('R0. Region mapping'!$C$9:$C$24,MATCH($C154,'R0. Region mapping'!$A$9:$A$24,0))</f>
        <v>ASI</v>
      </c>
      <c r="E154" s="60">
        <v>2000.6175812399972</v>
      </c>
      <c r="F154" s="58">
        <v>2124.3312734286465</v>
      </c>
      <c r="G154" s="58">
        <v>2310.5440115738697</v>
      </c>
      <c r="H154" s="58">
        <v>2566.0648558421012</v>
      </c>
      <c r="I154" s="58">
        <v>1284.1168348776205</v>
      </c>
      <c r="J154" s="58">
        <v>261.35451327589084</v>
      </c>
      <c r="K154" s="58">
        <v>35.239011446288877</v>
      </c>
      <c r="L154" s="58">
        <v>35.66605129033784</v>
      </c>
      <c r="M154" s="58">
        <v>35.678139028480182</v>
      </c>
      <c r="N154" s="58">
        <v>33.938769189130738</v>
      </c>
      <c r="O154" s="58">
        <v>33.384741415139416</v>
      </c>
      <c r="P154" s="58">
        <v>31.305870063467818</v>
      </c>
      <c r="Q154" s="58"/>
    </row>
    <row r="155" spans="1:17" x14ac:dyDescent="0.3">
      <c r="A155" s="39" t="s">
        <v>252</v>
      </c>
      <c r="B155" s="39" t="s">
        <v>955</v>
      </c>
      <c r="C155" s="39" t="s">
        <v>361</v>
      </c>
      <c r="D155" s="60" t="str">
        <f>INDEX('R0. Region mapping'!$C$9:$C$24,MATCH($C155,'R0. Region mapping'!$A$9:$A$24,0))</f>
        <v>ASI</v>
      </c>
      <c r="E155" s="60">
        <v>345.8658790728</v>
      </c>
      <c r="F155" s="58">
        <v>368.86963156448985</v>
      </c>
      <c r="G155" s="58">
        <v>495.73643759576413</v>
      </c>
      <c r="H155" s="58">
        <v>611.33720175849692</v>
      </c>
      <c r="I155" s="58">
        <v>347.64244433581069</v>
      </c>
      <c r="J155" s="58">
        <v>78.511382181649012</v>
      </c>
      <c r="K155" s="58">
        <v>4.4467320348915607</v>
      </c>
      <c r="L155" s="58">
        <v>25.539480000001937</v>
      </c>
      <c r="M155" s="58">
        <v>25.539479999951972</v>
      </c>
      <c r="N155" s="58">
        <v>8.9749048208432214</v>
      </c>
      <c r="O155" s="58">
        <v>39.022067897515178</v>
      </c>
      <c r="P155" s="58">
        <v>13.637728107259383</v>
      </c>
      <c r="Q155" s="58"/>
    </row>
    <row r="156" spans="1:17" x14ac:dyDescent="0.3">
      <c r="A156" s="39" t="s">
        <v>252</v>
      </c>
      <c r="B156" s="39" t="s">
        <v>955</v>
      </c>
      <c r="C156" s="39" t="s">
        <v>363</v>
      </c>
      <c r="D156" s="60" t="str">
        <f>INDEX('R0. Region mapping'!$C$9:$C$24,MATCH($C156,'R0. Region mapping'!$A$9:$A$24,0))</f>
        <v>NAM</v>
      </c>
      <c r="E156" s="60">
        <v>20618.822387860313</v>
      </c>
      <c r="F156" s="58">
        <v>20324.697927961319</v>
      </c>
      <c r="G156" s="58">
        <v>18665.157944882649</v>
      </c>
      <c r="H156" s="58">
        <v>15393.868284896384</v>
      </c>
      <c r="I156" s="58">
        <v>6895.2456766942296</v>
      </c>
      <c r="J156" s="58">
        <v>2579.5313805589617</v>
      </c>
      <c r="K156" s="58">
        <v>428.98713040796019</v>
      </c>
      <c r="L156" s="58">
        <v>25.960743240341099</v>
      </c>
      <c r="M156" s="58">
        <v>26.6799696733937</v>
      </c>
      <c r="N156" s="58">
        <v>27.187087644672502</v>
      </c>
      <c r="O156" s="58">
        <v>26.370264290191102</v>
      </c>
      <c r="P156" s="58">
        <v>26.4652403925238</v>
      </c>
      <c r="Q156" s="58"/>
    </row>
    <row r="157" spans="1:17" x14ac:dyDescent="0.3">
      <c r="A157" s="39" t="s">
        <v>252</v>
      </c>
      <c r="B157" s="39" t="s">
        <v>955</v>
      </c>
      <c r="C157" s="39" t="s">
        <v>365</v>
      </c>
      <c r="D157" s="60" t="str">
        <f>INDEX('R0. Region mapping'!$C$9:$C$24,MATCH($C157,'R0. Region mapping'!$A$9:$A$24,0))</f>
        <v>EUR</v>
      </c>
      <c r="E157" s="60">
        <v>5264.7778103230903</v>
      </c>
      <c r="F157" s="58">
        <v>5229.9571671956255</v>
      </c>
      <c r="G157" s="58">
        <v>5108.6139012428521</v>
      </c>
      <c r="H157" s="58">
        <v>4442.4426785718488</v>
      </c>
      <c r="I157" s="58">
        <v>1418.2409109894777</v>
      </c>
      <c r="J157" s="58">
        <v>234.77798464665048</v>
      </c>
      <c r="K157" s="58">
        <v>33.010919313413304</v>
      </c>
      <c r="L157" s="58">
        <v>33.2513294625968</v>
      </c>
      <c r="M157" s="58">
        <v>33.305498917630203</v>
      </c>
      <c r="N157" s="58">
        <v>31.910960169463003</v>
      </c>
      <c r="O157" s="58">
        <v>31.698540401994499</v>
      </c>
      <c r="P157" s="58">
        <v>31.266865030609701</v>
      </c>
      <c r="Q157" s="58"/>
    </row>
    <row r="158" spans="1:17" x14ac:dyDescent="0.3">
      <c r="A158" s="39" t="s">
        <v>252</v>
      </c>
      <c r="B158" s="39" t="s">
        <v>956</v>
      </c>
      <c r="C158" s="39" t="s">
        <v>258</v>
      </c>
      <c r="D158" s="60" t="str">
        <f>INDEX('R0. Region mapping'!$C$9:$C$24,MATCH($C158,'R0. Region mapping'!$A$9:$A$24,0))</f>
        <v>AFR</v>
      </c>
      <c r="E158" s="60">
        <v>16.650903599999992</v>
      </c>
      <c r="F158" s="58">
        <v>14.10629049055655</v>
      </c>
      <c r="G158" s="58">
        <v>6.8638242905565594</v>
      </c>
      <c r="H158" s="58">
        <v>74.36491177345431</v>
      </c>
      <c r="I158" s="58">
        <v>52.649770451293406</v>
      </c>
      <c r="J158" s="58">
        <v>6.2040603983658196</v>
      </c>
      <c r="K158" s="58"/>
      <c r="L158" s="58">
        <v>652.43070746220303</v>
      </c>
      <c r="M158" s="58">
        <v>1169.6409561291759</v>
      </c>
      <c r="N158" s="58">
        <v>1313.4052393351501</v>
      </c>
      <c r="O158" s="58">
        <v>1512.591853694486</v>
      </c>
      <c r="P158" s="58">
        <v>1638.1479756525921</v>
      </c>
      <c r="Q158" s="58"/>
    </row>
    <row r="159" spans="1:17" x14ac:dyDescent="0.3">
      <c r="A159" s="39" t="s">
        <v>252</v>
      </c>
      <c r="B159" s="39" t="s">
        <v>956</v>
      </c>
      <c r="C159" s="39" t="s">
        <v>261</v>
      </c>
      <c r="D159" s="60" t="str">
        <f>INDEX('R0. Region mapping'!$C$9:$C$24,MATCH($C159,'R0. Region mapping'!$A$9:$A$24,0))</f>
        <v>AUS</v>
      </c>
      <c r="E159" s="60">
        <v>63.167037044106927</v>
      </c>
      <c r="F159" s="58">
        <v>53.567753390033296</v>
      </c>
      <c r="G159" s="58">
        <v>29.569544254849031</v>
      </c>
      <c r="H159" s="58"/>
      <c r="I159" s="58"/>
      <c r="J159" s="58">
        <v>74.0222934951463</v>
      </c>
      <c r="K159" s="58">
        <v>120.8085597410543</v>
      </c>
      <c r="L159" s="58">
        <v>123.83113396305841</v>
      </c>
      <c r="M159" s="58">
        <v>133.6461909107895</v>
      </c>
      <c r="N159" s="58">
        <v>136.72844394587869</v>
      </c>
      <c r="O159" s="58">
        <v>217.59545724325528</v>
      </c>
      <c r="P159" s="58">
        <v>300.57468459584163</v>
      </c>
      <c r="Q159" s="58"/>
    </row>
    <row r="160" spans="1:17" x14ac:dyDescent="0.3">
      <c r="A160" s="39" t="s">
        <v>252</v>
      </c>
      <c r="B160" s="39" t="s">
        <v>956</v>
      </c>
      <c r="C160" s="39" t="s">
        <v>341</v>
      </c>
      <c r="D160" s="60" t="str">
        <f>INDEX('R0. Region mapping'!$C$9:$C$24,MATCH($C160,'R0. Region mapping'!$A$9:$A$24,0))</f>
        <v>NAM</v>
      </c>
      <c r="E160" s="60">
        <v>11.305570640963879</v>
      </c>
      <c r="F160" s="58">
        <v>8.929905664771109</v>
      </c>
      <c r="G160" s="58">
        <v>3.2580285362891601</v>
      </c>
      <c r="H160" s="58"/>
      <c r="I160" s="58"/>
      <c r="J160" s="58">
        <v>64.074757821598595</v>
      </c>
      <c r="K160" s="58">
        <v>101.5691413302273</v>
      </c>
      <c r="L160" s="58">
        <v>162.0958103283026</v>
      </c>
      <c r="M160" s="58">
        <v>206.50901585165929</v>
      </c>
      <c r="N160" s="58">
        <v>209.78050689068189</v>
      </c>
      <c r="O160" s="58">
        <v>209.5488660719567</v>
      </c>
      <c r="P160" s="58">
        <v>243.1564722741717</v>
      </c>
      <c r="Q160" s="58"/>
    </row>
    <row r="161" spans="1:17" x14ac:dyDescent="0.3">
      <c r="A161" s="39" t="s">
        <v>252</v>
      </c>
      <c r="B161" s="39" t="s">
        <v>956</v>
      </c>
      <c r="C161" s="39" t="s">
        <v>343</v>
      </c>
      <c r="D161" s="60" t="str">
        <f>INDEX('R0. Region mapping'!$C$9:$C$24,MATCH($C161,'R0. Region mapping'!$A$9:$A$24,0))</f>
        <v>ASI</v>
      </c>
      <c r="E161" s="60">
        <v>24.53067054000001</v>
      </c>
      <c r="F161" s="58">
        <v>20.67641410800001</v>
      </c>
      <c r="G161" s="58">
        <v>11.040773028</v>
      </c>
      <c r="H161" s="58"/>
      <c r="I161" s="58"/>
      <c r="J161" s="58"/>
      <c r="K161" s="58"/>
      <c r="L161" s="58">
        <v>900.30692457637497</v>
      </c>
      <c r="M161" s="58">
        <v>1407.0995089114381</v>
      </c>
      <c r="N161" s="58">
        <v>1360.077222286787</v>
      </c>
      <c r="O161" s="58">
        <v>1303.520103855041</v>
      </c>
      <c r="P161" s="58">
        <v>2415.8627856248822</v>
      </c>
      <c r="Q161" s="58"/>
    </row>
    <row r="162" spans="1:17" x14ac:dyDescent="0.3">
      <c r="A162" s="39" t="s">
        <v>252</v>
      </c>
      <c r="B162" s="39" t="s">
        <v>956</v>
      </c>
      <c r="C162" s="39" t="s">
        <v>345</v>
      </c>
      <c r="D162" s="60" t="str">
        <f>INDEX('R0. Region mapping'!$C$9:$C$24,MATCH($C162,'R0. Region mapping'!$A$9:$A$24,0))</f>
        <v>LAM</v>
      </c>
      <c r="E162" s="60">
        <v>15.291124000000021</v>
      </c>
      <c r="F162" s="58">
        <v>12.715776800000011</v>
      </c>
      <c r="G162" s="58">
        <v>6.2774088000000097</v>
      </c>
      <c r="H162" s="58"/>
      <c r="I162" s="58"/>
      <c r="J162" s="58"/>
      <c r="K162" s="58">
        <v>554.04755716686498</v>
      </c>
      <c r="L162" s="58">
        <v>912.00011220305487</v>
      </c>
      <c r="M162" s="58">
        <v>1675.4496623569848</v>
      </c>
      <c r="N162" s="58">
        <v>2155.3726451503589</v>
      </c>
      <c r="O162" s="58">
        <v>2374.7498414494098</v>
      </c>
      <c r="P162" s="58">
        <v>2344.7002613635541</v>
      </c>
      <c r="Q162" s="58"/>
    </row>
    <row r="163" spans="1:17" x14ac:dyDescent="0.3">
      <c r="A163" s="39" t="s">
        <v>252</v>
      </c>
      <c r="B163" s="39" t="s">
        <v>956</v>
      </c>
      <c r="C163" s="39" t="s">
        <v>347</v>
      </c>
      <c r="D163" s="60" t="str">
        <f>INDEX('R0. Region mapping'!$C$9:$C$24,MATCH($C163,'R0. Region mapping'!$A$9:$A$24,0))</f>
        <v>EUR</v>
      </c>
      <c r="E163" s="60">
        <v>109.8862762119951</v>
      </c>
      <c r="F163" s="58">
        <v>90.881766493806708</v>
      </c>
      <c r="G163" s="58">
        <v>43.370492198335391</v>
      </c>
      <c r="H163" s="58"/>
      <c r="I163" s="58"/>
      <c r="J163" s="58">
        <v>152.70723318510599</v>
      </c>
      <c r="K163" s="58">
        <v>246.32717816080429</v>
      </c>
      <c r="L163" s="58">
        <v>387.35793695139301</v>
      </c>
      <c r="M163" s="58">
        <v>483.72404591113661</v>
      </c>
      <c r="N163" s="58">
        <v>482.32769676976636</v>
      </c>
      <c r="O163" s="58">
        <v>498.05701030267642</v>
      </c>
      <c r="P163" s="58">
        <v>452.44162296531141</v>
      </c>
      <c r="Q163" s="58"/>
    </row>
    <row r="164" spans="1:17" x14ac:dyDescent="0.3">
      <c r="A164" s="39" t="s">
        <v>252</v>
      </c>
      <c r="B164" s="39" t="s">
        <v>956</v>
      </c>
      <c r="C164" s="39" t="s">
        <v>349</v>
      </c>
      <c r="D164" s="60" t="str">
        <f>INDEX('R0. Region mapping'!$C$9:$C$24,MATCH($C164,'R0. Region mapping'!$A$9:$A$24,0))</f>
        <v>ASI</v>
      </c>
      <c r="E164" s="60">
        <v>37.734003901101588</v>
      </c>
      <c r="F164" s="58">
        <v>31.208018413512789</v>
      </c>
      <c r="G164" s="58">
        <v>14.893054694540991</v>
      </c>
      <c r="H164" s="58"/>
      <c r="I164" s="58">
        <v>175.78448014290399</v>
      </c>
      <c r="J164" s="58">
        <v>303.82037692784013</v>
      </c>
      <c r="K164" s="58">
        <v>324.18785604757198</v>
      </c>
      <c r="L164" s="58">
        <v>356.85341183752001</v>
      </c>
      <c r="M164" s="58">
        <v>724.07573604694801</v>
      </c>
      <c r="N164" s="58">
        <v>954.80086719236294</v>
      </c>
      <c r="O164" s="58">
        <v>981.55623625444673</v>
      </c>
      <c r="P164" s="58">
        <v>903.89256685381099</v>
      </c>
      <c r="Q164" s="58"/>
    </row>
    <row r="165" spans="1:17" x14ac:dyDescent="0.3">
      <c r="A165" s="39" t="s">
        <v>252</v>
      </c>
      <c r="B165" s="39" t="s">
        <v>956</v>
      </c>
      <c r="C165" s="39" t="s">
        <v>351</v>
      </c>
      <c r="D165" s="60" t="str">
        <f>INDEX('R0. Region mapping'!$C$9:$C$24,MATCH($C165,'R0. Region mapping'!$A$9:$A$24,0))</f>
        <v>ASI</v>
      </c>
      <c r="E165" s="60"/>
      <c r="F165" s="58"/>
      <c r="G165" s="58"/>
      <c r="H165" s="58"/>
      <c r="I165" s="58"/>
      <c r="J165" s="58"/>
      <c r="K165" s="58"/>
      <c r="L165" s="58">
        <v>485.35755204357201</v>
      </c>
      <c r="M165" s="58">
        <v>826.52711730035708</v>
      </c>
      <c r="N165" s="58">
        <v>864.05108023698597</v>
      </c>
      <c r="O165" s="58">
        <v>1186.7074484563891</v>
      </c>
      <c r="P165" s="58">
        <v>1042.6942555904739</v>
      </c>
      <c r="Q165" s="58"/>
    </row>
    <row r="166" spans="1:17" x14ac:dyDescent="0.3">
      <c r="A166" s="39" t="s">
        <v>252</v>
      </c>
      <c r="B166" s="39" t="s">
        <v>956</v>
      </c>
      <c r="C166" s="39" t="s">
        <v>353</v>
      </c>
      <c r="D166" s="60" t="str">
        <f>INDEX('R0. Region mapping'!$C$9:$C$24,MATCH($C166,'R0. Region mapping'!$A$9:$A$24,0))</f>
        <v>ASI</v>
      </c>
      <c r="E166" s="60">
        <v>70.211262003715206</v>
      </c>
      <c r="F166" s="58">
        <v>58.055243800866997</v>
      </c>
      <c r="G166" s="58">
        <v>27.66519829374614</v>
      </c>
      <c r="H166" s="58"/>
      <c r="I166" s="58"/>
      <c r="J166" s="58">
        <v>121.30215372052599</v>
      </c>
      <c r="K166" s="58">
        <v>178.0500303650303</v>
      </c>
      <c r="L166" s="58">
        <v>344.18174722256072</v>
      </c>
      <c r="M166" s="58">
        <v>405.5756834537205</v>
      </c>
      <c r="N166" s="58">
        <v>420.99253859960368</v>
      </c>
      <c r="O166" s="58">
        <v>410.71738047351192</v>
      </c>
      <c r="P166" s="58">
        <v>399.77295797284876</v>
      </c>
      <c r="Q166" s="58"/>
    </row>
    <row r="167" spans="1:17" x14ac:dyDescent="0.3">
      <c r="A167" s="39" t="s">
        <v>252</v>
      </c>
      <c r="B167" s="39" t="s">
        <v>956</v>
      </c>
      <c r="C167" s="39" t="s">
        <v>355</v>
      </c>
      <c r="D167" s="60" t="str">
        <f>INDEX('R0. Region mapping'!$C$9:$C$24,MATCH($C167,'R0. Region mapping'!$A$9:$A$24,0))</f>
        <v>AFR</v>
      </c>
      <c r="E167" s="60">
        <v>93.147894278782204</v>
      </c>
      <c r="F167" s="58">
        <v>82.187189998481387</v>
      </c>
      <c r="G167" s="58">
        <v>48.958241897673183</v>
      </c>
      <c r="H167" s="58">
        <v>450.22459447300486</v>
      </c>
      <c r="I167" s="58">
        <v>992.23627074659998</v>
      </c>
      <c r="J167" s="58">
        <v>1045.0582757643203</v>
      </c>
      <c r="K167" s="58">
        <v>765.56028353012607</v>
      </c>
      <c r="L167" s="58">
        <v>1998.6260025383749</v>
      </c>
      <c r="M167" s="58">
        <v>2848.7180954529613</v>
      </c>
      <c r="N167" s="58">
        <v>3054.4015437911285</v>
      </c>
      <c r="O167" s="58">
        <v>3252.9225660426036</v>
      </c>
      <c r="P167" s="58">
        <v>2150.067732726694</v>
      </c>
      <c r="Q167" s="58"/>
    </row>
    <row r="168" spans="1:17" x14ac:dyDescent="0.3">
      <c r="A168" s="39" t="s">
        <v>252</v>
      </c>
      <c r="B168" s="39" t="s">
        <v>956</v>
      </c>
      <c r="C168" s="39" t="s">
        <v>357</v>
      </c>
      <c r="D168" s="60" t="str">
        <f>INDEX('R0. Region mapping'!$C$9:$C$24,MATCH($C168,'R0. Region mapping'!$A$9:$A$24,0))</f>
        <v>LAM</v>
      </c>
      <c r="E168" s="60">
        <v>71.529686238312152</v>
      </c>
      <c r="F168" s="58">
        <v>58.764664042196138</v>
      </c>
      <c r="G168" s="58">
        <v>26.852108551906021</v>
      </c>
      <c r="H168" s="58">
        <v>37.277313858586602</v>
      </c>
      <c r="I168" s="58">
        <v>42.703922484815095</v>
      </c>
      <c r="J168" s="58">
        <v>126.702767250777</v>
      </c>
      <c r="K168" s="58">
        <v>204.09592441337568</v>
      </c>
      <c r="L168" s="58">
        <v>311.55251911081632</v>
      </c>
      <c r="M168" s="58">
        <v>395.57017184149919</v>
      </c>
      <c r="N168" s="58">
        <v>409.7849873453996</v>
      </c>
      <c r="O168" s="58">
        <v>420.89810082764239</v>
      </c>
      <c r="P168" s="58">
        <v>450.7500505151088</v>
      </c>
      <c r="Q168" s="58"/>
    </row>
    <row r="169" spans="1:17" x14ac:dyDescent="0.3">
      <c r="A169" s="39" t="s">
        <v>252</v>
      </c>
      <c r="B169" s="39" t="s">
        <v>956</v>
      </c>
      <c r="C169" s="39" t="s">
        <v>359</v>
      </c>
      <c r="D169" s="60" t="str">
        <f>INDEX('R0. Region mapping'!$C$9:$C$24,MATCH($C169,'R0. Region mapping'!$A$9:$A$24,0))</f>
        <v>ASI</v>
      </c>
      <c r="E169" s="60">
        <v>16.663464000000012</v>
      </c>
      <c r="F169" s="58">
        <v>13.664040480000009</v>
      </c>
      <c r="G169" s="58">
        <v>6.1654816800000001</v>
      </c>
      <c r="H169" s="58"/>
      <c r="I169" s="58"/>
      <c r="J169" s="58"/>
      <c r="K169" s="58"/>
      <c r="L169" s="58">
        <v>1521.8490513633101</v>
      </c>
      <c r="M169" s="58">
        <v>2520.2920943012427</v>
      </c>
      <c r="N169" s="58">
        <v>2644.6082511060831</v>
      </c>
      <c r="O169" s="58">
        <v>2864.3729395248629</v>
      </c>
      <c r="P169" s="58">
        <v>2808.7334483988202</v>
      </c>
      <c r="Q169" s="58"/>
    </row>
    <row r="170" spans="1:17" x14ac:dyDescent="0.3">
      <c r="A170" s="39" t="s">
        <v>252</v>
      </c>
      <c r="B170" s="39" t="s">
        <v>956</v>
      </c>
      <c r="C170" s="39" t="s">
        <v>361</v>
      </c>
      <c r="D170" s="60" t="str">
        <f>INDEX('R0. Region mapping'!$C$9:$C$24,MATCH($C170,'R0. Region mapping'!$A$9:$A$24,0))</f>
        <v>ASI</v>
      </c>
      <c r="E170" s="60">
        <v>192.25134320000001</v>
      </c>
      <c r="F170" s="58">
        <v>156.15517263999999</v>
      </c>
      <c r="G170" s="58">
        <v>65.914746239999971</v>
      </c>
      <c r="H170" s="58"/>
      <c r="I170" s="58"/>
      <c r="J170" s="58">
        <v>102.494649106849</v>
      </c>
      <c r="K170" s="58">
        <v>157.72173754035441</v>
      </c>
      <c r="L170" s="58">
        <v>167.6205569672326</v>
      </c>
      <c r="M170" s="58">
        <v>170.8262076286052</v>
      </c>
      <c r="N170" s="58">
        <v>166.02254005823579</v>
      </c>
      <c r="O170" s="58">
        <v>167.7802371991952</v>
      </c>
      <c r="P170" s="58">
        <v>154.18621025432918</v>
      </c>
      <c r="Q170" s="58"/>
    </row>
    <row r="171" spans="1:17" x14ac:dyDescent="0.3">
      <c r="A171" s="39" t="s">
        <v>252</v>
      </c>
      <c r="B171" s="39" t="s">
        <v>956</v>
      </c>
      <c r="C171" s="39" t="s">
        <v>363</v>
      </c>
      <c r="D171" s="60" t="str">
        <f>INDEX('R0. Region mapping'!$C$9:$C$24,MATCH($C171,'R0. Region mapping'!$A$9:$A$24,0))</f>
        <v>NAM</v>
      </c>
      <c r="E171" s="60">
        <v>22.706697854043565</v>
      </c>
      <c r="F171" s="58">
        <v>18.539897712908243</v>
      </c>
      <c r="G171" s="58">
        <v>8.1228973600700396</v>
      </c>
      <c r="H171" s="58"/>
      <c r="I171" s="58"/>
      <c r="J171" s="58">
        <v>409.02775703749899</v>
      </c>
      <c r="K171" s="58">
        <v>617.19633128805799</v>
      </c>
      <c r="L171" s="58">
        <v>663.01613801341296</v>
      </c>
      <c r="M171" s="58">
        <v>1060.01101649778</v>
      </c>
      <c r="N171" s="58">
        <v>1280.8813956344641</v>
      </c>
      <c r="O171" s="58">
        <v>1318.5382790089</v>
      </c>
      <c r="P171" s="58">
        <v>1290.5877282065289</v>
      </c>
      <c r="Q171" s="58"/>
    </row>
    <row r="172" spans="1:17" x14ac:dyDescent="0.3">
      <c r="A172" s="39" t="s">
        <v>252</v>
      </c>
      <c r="B172" s="39" t="s">
        <v>956</v>
      </c>
      <c r="C172" s="39" t="s">
        <v>365</v>
      </c>
      <c r="D172" s="60" t="str">
        <f>INDEX('R0. Region mapping'!$C$9:$C$24,MATCH($C172,'R0. Region mapping'!$A$9:$A$24,0))</f>
        <v>EUR</v>
      </c>
      <c r="E172" s="60">
        <v>103.14158739290082</v>
      </c>
      <c r="F172" s="58">
        <v>84.107192019583721</v>
      </c>
      <c r="G172" s="58">
        <v>36.521203586291243</v>
      </c>
      <c r="H172" s="58"/>
      <c r="I172" s="58"/>
      <c r="J172" s="58">
        <v>742.08366139669101</v>
      </c>
      <c r="K172" s="58">
        <v>1275.2469355912431</v>
      </c>
      <c r="L172" s="58">
        <v>1282.1641341344789</v>
      </c>
      <c r="M172" s="58">
        <v>1298.851497935013</v>
      </c>
      <c r="N172" s="58">
        <v>1305.3049552018251</v>
      </c>
      <c r="O172" s="58">
        <v>1302.804230671788</v>
      </c>
      <c r="P172" s="58">
        <v>1818.4711933713829</v>
      </c>
      <c r="Q172" s="58"/>
    </row>
    <row r="173" spans="1:17" x14ac:dyDescent="0.3">
      <c r="A173" s="39" t="s">
        <v>252</v>
      </c>
      <c r="B173" s="39" t="s">
        <v>957</v>
      </c>
      <c r="C173" s="39" t="s">
        <v>258</v>
      </c>
      <c r="D173" s="60" t="str">
        <f>INDEX('R0. Region mapping'!$C$9:$C$24,MATCH($C173,'R0. Region mapping'!$A$9:$A$24,0))</f>
        <v>AFR</v>
      </c>
      <c r="E173" s="60">
        <v>10.491423000000001</v>
      </c>
      <c r="F173" s="58">
        <v>10.476894954979999</v>
      </c>
      <c r="G173" s="58">
        <v>6.8599088041486738</v>
      </c>
      <c r="H173" s="58">
        <v>1.6489912936476032</v>
      </c>
      <c r="I173" s="58"/>
      <c r="J173" s="58"/>
      <c r="K173" s="58">
        <v>385.38069387076098</v>
      </c>
      <c r="L173" s="58">
        <v>216.077959166044</v>
      </c>
      <c r="M173" s="58"/>
      <c r="N173" s="58"/>
      <c r="O173" s="58"/>
      <c r="P173" s="58"/>
      <c r="Q173" s="58"/>
    </row>
    <row r="174" spans="1:17" x14ac:dyDescent="0.3">
      <c r="A174" s="39" t="s">
        <v>252</v>
      </c>
      <c r="B174" s="39" t="s">
        <v>957</v>
      </c>
      <c r="C174" s="39" t="s">
        <v>261</v>
      </c>
      <c r="D174" s="60" t="str">
        <f>INDEX('R0. Region mapping'!$C$9:$C$24,MATCH($C174,'R0. Region mapping'!$A$9:$A$24,0))</f>
        <v>AUS</v>
      </c>
      <c r="E174" s="60">
        <v>2.0303690478462952</v>
      </c>
      <c r="F174" s="58">
        <v>2.9417872242975278</v>
      </c>
      <c r="G174" s="58">
        <v>4.879838810162723</v>
      </c>
      <c r="H174" s="58">
        <v>4.9602253701627301</v>
      </c>
      <c r="I174" s="58">
        <v>0.75313759694580995</v>
      </c>
      <c r="J174" s="58"/>
      <c r="K174" s="58"/>
      <c r="L174" s="58"/>
      <c r="M174" s="58"/>
      <c r="N174" s="58"/>
      <c r="O174" s="58"/>
      <c r="P174" s="58"/>
      <c r="Q174" s="58"/>
    </row>
    <row r="175" spans="1:17" x14ac:dyDescent="0.3">
      <c r="A175" s="39" t="s">
        <v>252</v>
      </c>
      <c r="B175" s="39" t="s">
        <v>957</v>
      </c>
      <c r="C175" s="39" t="s">
        <v>341</v>
      </c>
      <c r="D175" s="60" t="str">
        <f>INDEX('R0. Region mapping'!$C$9:$C$24,MATCH($C175,'R0. Region mapping'!$A$9:$A$24,0))</f>
        <v>NAM</v>
      </c>
      <c r="E175" s="60">
        <v>1.908656188915663</v>
      </c>
      <c r="F175" s="58">
        <v>2.4420711901979026</v>
      </c>
      <c r="G175" s="58">
        <v>0.49606384229122391</v>
      </c>
      <c r="H175" s="58">
        <v>2.5581851101979094</v>
      </c>
      <c r="I175" s="58">
        <v>1.3913826834466401</v>
      </c>
      <c r="J175" s="58"/>
      <c r="K175" s="58"/>
      <c r="L175" s="58"/>
      <c r="M175" s="58"/>
      <c r="N175" s="58"/>
      <c r="O175" s="58"/>
      <c r="P175" s="58"/>
      <c r="Q175" s="58"/>
    </row>
    <row r="176" spans="1:17" x14ac:dyDescent="0.3">
      <c r="A176" s="39" t="s">
        <v>252</v>
      </c>
      <c r="B176" s="39" t="s">
        <v>957</v>
      </c>
      <c r="C176" s="39" t="s">
        <v>343</v>
      </c>
      <c r="D176" s="60" t="str">
        <f>INDEX('R0. Region mapping'!$C$9:$C$24,MATCH($C176,'R0. Region mapping'!$A$9:$A$24,0))</f>
        <v>ASI</v>
      </c>
      <c r="E176" s="60">
        <v>3.0164033199999993</v>
      </c>
      <c r="F176" s="58">
        <v>22.549039074881499</v>
      </c>
      <c r="G176" s="58">
        <v>1.408914024</v>
      </c>
      <c r="H176" s="58">
        <v>22.752238434881502</v>
      </c>
      <c r="I176" s="58">
        <v>12.7568851415196</v>
      </c>
      <c r="J176" s="58">
        <v>23.064852834881499</v>
      </c>
      <c r="K176" s="58">
        <v>12.932163983019</v>
      </c>
      <c r="L176" s="58"/>
      <c r="M176" s="58"/>
      <c r="N176" s="58"/>
      <c r="O176" s="58"/>
      <c r="P176" s="58"/>
      <c r="Q176" s="58"/>
    </row>
    <row r="177" spans="1:17" x14ac:dyDescent="0.3">
      <c r="A177" s="39" t="s">
        <v>252</v>
      </c>
      <c r="B177" s="39" t="s">
        <v>957</v>
      </c>
      <c r="C177" s="39" t="s">
        <v>345</v>
      </c>
      <c r="D177" s="60" t="str">
        <f>INDEX('R0. Region mapping'!$C$9:$C$24,MATCH($C177,'R0. Region mapping'!$A$9:$A$24,0))</f>
        <v>LAM</v>
      </c>
      <c r="E177" s="60">
        <v>247.75156400000026</v>
      </c>
      <c r="F177" s="58">
        <v>218.6197544833251</v>
      </c>
      <c r="G177" s="58">
        <v>101.7085368000001</v>
      </c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1:17" x14ac:dyDescent="0.3">
      <c r="A178" s="39" t="s">
        <v>252</v>
      </c>
      <c r="B178" s="39" t="s">
        <v>957</v>
      </c>
      <c r="C178" s="39" t="s">
        <v>347</v>
      </c>
      <c r="D178" s="60" t="str">
        <f>INDEX('R0. Region mapping'!$C$9:$C$24,MATCH($C178,'R0. Region mapping'!$A$9:$A$24,0))</f>
        <v>EUR</v>
      </c>
      <c r="E178" s="60"/>
      <c r="F178" s="58">
        <v>6.6010809120621197</v>
      </c>
      <c r="G178" s="58">
        <v>9.2578230740557803</v>
      </c>
      <c r="H178" s="58">
        <v>8.5217837920588497</v>
      </c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1:17" x14ac:dyDescent="0.3">
      <c r="A179" s="39" t="s">
        <v>252</v>
      </c>
      <c r="B179" s="39" t="s">
        <v>957</v>
      </c>
      <c r="C179" s="39" t="s">
        <v>349</v>
      </c>
      <c r="D179" s="60" t="str">
        <f>INDEX('R0. Region mapping'!$C$9:$C$24,MATCH($C179,'R0. Region mapping'!$A$9:$A$24,0))</f>
        <v>ASI</v>
      </c>
      <c r="E179" s="60">
        <v>11.77771950550795</v>
      </c>
      <c r="F179" s="58">
        <v>9.6416520675642516</v>
      </c>
      <c r="G179" s="58">
        <v>4.3014834727050228</v>
      </c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1:17" x14ac:dyDescent="0.3">
      <c r="A180" s="39" t="s">
        <v>252</v>
      </c>
      <c r="B180" s="39" t="s">
        <v>957</v>
      </c>
      <c r="C180" s="39" t="s">
        <v>351</v>
      </c>
      <c r="D180" s="60" t="str">
        <f>INDEX('R0. Region mapping'!$C$9:$C$24,MATCH($C180,'R0. Region mapping'!$A$9:$A$24,0))</f>
        <v>ASI</v>
      </c>
      <c r="E180" s="60">
        <v>28.233594782608698</v>
      </c>
      <c r="F180" s="58">
        <v>21.638614983298361</v>
      </c>
      <c r="G180" s="58">
        <v>7.8187038048375292</v>
      </c>
      <c r="H180" s="58">
        <v>69.756377357673699</v>
      </c>
      <c r="I180" s="58">
        <v>37.622099009665497</v>
      </c>
      <c r="J180" s="58"/>
      <c r="K180" s="58"/>
      <c r="L180" s="58"/>
      <c r="M180" s="58"/>
      <c r="N180" s="58"/>
      <c r="O180" s="58"/>
      <c r="P180" s="58"/>
      <c r="Q180" s="58"/>
    </row>
    <row r="181" spans="1:17" x14ac:dyDescent="0.3">
      <c r="A181" s="39" t="s">
        <v>252</v>
      </c>
      <c r="B181" s="39" t="s">
        <v>957</v>
      </c>
      <c r="C181" s="39" t="s">
        <v>353</v>
      </c>
      <c r="D181" s="60" t="str">
        <f>INDEX('R0. Region mapping'!$C$9:$C$24,MATCH($C181,'R0. Region mapping'!$A$9:$A$24,0))</f>
        <v>ASI</v>
      </c>
      <c r="E181" s="60"/>
      <c r="F181" s="58">
        <v>3.6692702500113201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1:17" x14ac:dyDescent="0.3">
      <c r="A182" s="39" t="s">
        <v>252</v>
      </c>
      <c r="B182" s="39" t="s">
        <v>957</v>
      </c>
      <c r="C182" s="39" t="s">
        <v>355</v>
      </c>
      <c r="D182" s="60" t="str">
        <f>INDEX('R0. Region mapping'!$C$9:$C$24,MATCH($C182,'R0. Region mapping'!$A$9:$A$24,0))</f>
        <v>AFR</v>
      </c>
      <c r="E182" s="60"/>
      <c r="F182" s="58">
        <v>6.7622987025497796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>
        <v>576.60237776278802</v>
      </c>
      <c r="Q182" s="58"/>
    </row>
    <row r="183" spans="1:17" x14ac:dyDescent="0.3">
      <c r="A183" s="39" t="s">
        <v>252</v>
      </c>
      <c r="B183" s="39" t="s">
        <v>957</v>
      </c>
      <c r="C183" s="39" t="s">
        <v>357</v>
      </c>
      <c r="D183" s="60" t="str">
        <f>INDEX('R0. Region mapping'!$C$9:$C$24,MATCH($C183,'R0. Region mapping'!$A$9:$A$24,0))</f>
        <v>LAM</v>
      </c>
      <c r="E183" s="60">
        <v>0.87778756413330117</v>
      </c>
      <c r="F183" s="58">
        <v>1.8508482972544551</v>
      </c>
      <c r="G183" s="58">
        <v>2.2810668496190667</v>
      </c>
      <c r="H183" s="58">
        <v>2.3150078416190691</v>
      </c>
      <c r="I183" s="58">
        <v>0.30106645231864798</v>
      </c>
      <c r="J183" s="58"/>
      <c r="K183" s="58"/>
      <c r="L183" s="58"/>
      <c r="M183" s="58"/>
      <c r="N183" s="58"/>
      <c r="O183" s="58"/>
      <c r="P183" s="58"/>
      <c r="Q183" s="58"/>
    </row>
    <row r="184" spans="1:17" x14ac:dyDescent="0.3">
      <c r="A184" s="39" t="s">
        <v>252</v>
      </c>
      <c r="B184" s="39" t="s">
        <v>957</v>
      </c>
      <c r="C184" s="39" t="s">
        <v>359</v>
      </c>
      <c r="D184" s="60" t="str">
        <f>INDEX('R0. Region mapping'!$C$9:$C$24,MATCH($C184,'R0. Region mapping'!$A$9:$A$24,0))</f>
        <v>ASI</v>
      </c>
      <c r="E184" s="60">
        <v>6.1545960000000095</v>
      </c>
      <c r="F184" s="58">
        <v>8.1737326266886896</v>
      </c>
      <c r="G184" s="58">
        <v>2.8450581961852857</v>
      </c>
      <c r="H184" s="58">
        <v>8.6004512826886899</v>
      </c>
      <c r="I184" s="58">
        <v>4.38085037786011</v>
      </c>
      <c r="J184" s="58">
        <v>65.848734952684097</v>
      </c>
      <c r="K184" s="58">
        <v>745.38760278352402</v>
      </c>
      <c r="L184" s="58">
        <v>397.22830233485701</v>
      </c>
      <c r="M184" s="58"/>
      <c r="N184" s="58"/>
      <c r="O184" s="58"/>
      <c r="P184" s="58"/>
      <c r="Q184" s="58"/>
    </row>
    <row r="185" spans="1:17" x14ac:dyDescent="0.3">
      <c r="A185" s="39" t="s">
        <v>252</v>
      </c>
      <c r="B185" s="39" t="s">
        <v>957</v>
      </c>
      <c r="C185" s="39" t="s">
        <v>361</v>
      </c>
      <c r="D185" s="60" t="str">
        <f>INDEX('R0. Region mapping'!$C$9:$C$24,MATCH($C185,'R0. Region mapping'!$A$9:$A$24,0))</f>
        <v>ASI</v>
      </c>
      <c r="E185" s="60">
        <v>15.072479999999988</v>
      </c>
      <c r="F185" s="58">
        <v>28.914784511862489</v>
      </c>
      <c r="G185" s="58">
        <v>4.521744</v>
      </c>
      <c r="H185" s="58"/>
      <c r="I185" s="58"/>
      <c r="J185" s="58"/>
      <c r="K185" s="58">
        <v>17.491800493806501</v>
      </c>
      <c r="L185" s="58">
        <v>9.8074257817097692</v>
      </c>
      <c r="M185" s="58"/>
      <c r="N185" s="58"/>
      <c r="O185" s="58"/>
      <c r="P185" s="58"/>
      <c r="Q185" s="58"/>
    </row>
    <row r="186" spans="1:17" x14ac:dyDescent="0.3">
      <c r="A186" s="39" t="s">
        <v>252</v>
      </c>
      <c r="B186" s="39" t="s">
        <v>957</v>
      </c>
      <c r="C186" s="39" t="s">
        <v>363</v>
      </c>
      <c r="D186" s="60" t="str">
        <f>INDEX('R0. Region mapping'!$C$9:$C$24,MATCH($C186,'R0. Region mapping'!$A$9:$A$24,0))</f>
        <v>NAM</v>
      </c>
      <c r="E186" s="60">
        <v>27.072530174512266</v>
      </c>
      <c r="F186" s="58">
        <v>24.608362565982109</v>
      </c>
      <c r="G186" s="58">
        <v>9.6209273404523561</v>
      </c>
      <c r="H186" s="58">
        <v>27.813749760000004</v>
      </c>
      <c r="I186" s="58">
        <v>14.878450484516399</v>
      </c>
      <c r="J186" s="58"/>
      <c r="K186" s="58"/>
      <c r="L186" s="58"/>
      <c r="M186" s="58"/>
      <c r="N186" s="58"/>
      <c r="O186" s="58"/>
      <c r="P186" s="58"/>
      <c r="Q186" s="58"/>
    </row>
    <row r="187" spans="1:17" x14ac:dyDescent="0.3">
      <c r="A187" s="39" t="s">
        <v>252</v>
      </c>
      <c r="B187" s="39" t="s">
        <v>957</v>
      </c>
      <c r="C187" s="39" t="s">
        <v>365</v>
      </c>
      <c r="D187" s="60" t="str">
        <f>INDEX('R0. Region mapping'!$C$9:$C$24,MATCH($C187,'R0. Region mapping'!$A$9:$A$24,0))</f>
        <v>EUR</v>
      </c>
      <c r="E187" s="60">
        <v>22.234801760372072</v>
      </c>
      <c r="F187" s="58">
        <v>25.618517560597983</v>
      </c>
      <c r="G187" s="58">
        <v>13.548976365751709</v>
      </c>
      <c r="H187" s="58">
        <v>22.406577398149921</v>
      </c>
      <c r="I187" s="58">
        <v>9.7793985476800902</v>
      </c>
      <c r="J187" s="58"/>
      <c r="K187" s="58"/>
      <c r="L187" s="58"/>
      <c r="M187" s="58"/>
      <c r="N187" s="58"/>
      <c r="O187" s="58"/>
      <c r="P187" s="58"/>
      <c r="Q187" s="58"/>
    </row>
    <row r="188" spans="1:17" x14ac:dyDescent="0.3">
      <c r="A188" s="39" t="s">
        <v>253</v>
      </c>
      <c r="B188" s="39" t="s">
        <v>954</v>
      </c>
      <c r="C188" s="39" t="s">
        <v>258</v>
      </c>
      <c r="D188" s="60" t="str">
        <f>INDEX('R0. Region mapping'!$C$9:$C$24,MATCH($C188,'R0. Region mapping'!$A$9:$A$24,0))</f>
        <v>AFR</v>
      </c>
      <c r="E188" s="60">
        <v>1062.4547539499999</v>
      </c>
      <c r="F188" s="58">
        <v>1139.2582022457734</v>
      </c>
      <c r="G188" s="58">
        <v>1234.7941971370656</v>
      </c>
      <c r="H188" s="58">
        <v>1393.2540947875389</v>
      </c>
      <c r="I188" s="58">
        <v>1144.6195240604857</v>
      </c>
      <c r="J188" s="58">
        <v>578.47170664914097</v>
      </c>
      <c r="K188" s="58">
        <v>416.73448691026903</v>
      </c>
      <c r="L188" s="58">
        <v>960.48172587641102</v>
      </c>
      <c r="M188" s="58">
        <v>412.08152572156723</v>
      </c>
      <c r="N188" s="58">
        <v>28.770793568973499</v>
      </c>
      <c r="O188" s="58">
        <v>610.46922148170199</v>
      </c>
      <c r="P188" s="58">
        <v>225.25394444817701</v>
      </c>
      <c r="Q188" s="58"/>
    </row>
    <row r="189" spans="1:17" x14ac:dyDescent="0.3">
      <c r="A189" s="39" t="s">
        <v>253</v>
      </c>
      <c r="B189" s="39" t="s">
        <v>954</v>
      </c>
      <c r="C189" s="39" t="s">
        <v>261</v>
      </c>
      <c r="D189" s="60" t="str">
        <f>INDEX('R0. Region mapping'!$C$9:$C$24,MATCH($C189,'R0. Region mapping'!$A$9:$A$24,0))</f>
        <v>AUS</v>
      </c>
      <c r="E189" s="60">
        <v>388.12547374123437</v>
      </c>
      <c r="F189" s="58">
        <v>399.66335991049118</v>
      </c>
      <c r="G189" s="58">
        <v>374.40228352376914</v>
      </c>
      <c r="H189" s="58">
        <v>362.00006964125566</v>
      </c>
      <c r="I189" s="58">
        <v>301.57966371850375</v>
      </c>
      <c r="J189" s="58">
        <v>247.21556788026959</v>
      </c>
      <c r="K189" s="58">
        <v>139.17540789181169</v>
      </c>
      <c r="L189" s="58">
        <v>94.45806730181539</v>
      </c>
      <c r="M189" s="58">
        <v>141.5002786709463</v>
      </c>
      <c r="N189" s="58">
        <v>47.265229453374097</v>
      </c>
      <c r="O189" s="58"/>
      <c r="P189" s="58"/>
      <c r="Q189" s="58"/>
    </row>
    <row r="190" spans="1:17" x14ac:dyDescent="0.3">
      <c r="A190" s="39" t="s">
        <v>253</v>
      </c>
      <c r="B190" s="39" t="s">
        <v>954</v>
      </c>
      <c r="C190" s="39" t="s">
        <v>341</v>
      </c>
      <c r="D190" s="60" t="str">
        <f>INDEX('R0. Region mapping'!$C$9:$C$24,MATCH($C190,'R0. Region mapping'!$A$9:$A$24,0))</f>
        <v>NAM</v>
      </c>
      <c r="E190" s="60">
        <v>428.42462062554222</v>
      </c>
      <c r="F190" s="58">
        <v>425.17781912412062</v>
      </c>
      <c r="G190" s="58">
        <v>392.54484867104242</v>
      </c>
      <c r="H190" s="58">
        <v>341.38784703057092</v>
      </c>
      <c r="I190" s="58">
        <v>318.76603867781409</v>
      </c>
      <c r="J190" s="58">
        <v>271.3339678680415</v>
      </c>
      <c r="K190" s="58">
        <v>166.01286394625532</v>
      </c>
      <c r="L190" s="58">
        <v>75.893060483276201</v>
      </c>
      <c r="M190" s="58"/>
      <c r="N190" s="58"/>
      <c r="O190" s="58"/>
      <c r="P190" s="58">
        <v>2.2947653241611099</v>
      </c>
      <c r="Q190" s="58"/>
    </row>
    <row r="191" spans="1:17" x14ac:dyDescent="0.3">
      <c r="A191" s="39" t="s">
        <v>253</v>
      </c>
      <c r="B191" s="39" t="s">
        <v>954</v>
      </c>
      <c r="C191" s="39" t="s">
        <v>343</v>
      </c>
      <c r="D191" s="60" t="str">
        <f>INDEX('R0. Region mapping'!$C$9:$C$24,MATCH($C191,'R0. Region mapping'!$A$9:$A$24,0))</f>
        <v>ASI</v>
      </c>
      <c r="E191" s="60">
        <v>1154.2073602720011</v>
      </c>
      <c r="F191" s="58">
        <v>1354.7437025197703</v>
      </c>
      <c r="G191" s="58">
        <v>1714.2916571616756</v>
      </c>
      <c r="H191" s="58">
        <v>2507.610421422457</v>
      </c>
      <c r="I191" s="58">
        <v>2426.4244414069999</v>
      </c>
      <c r="J191" s="58">
        <v>2479.4520561980898</v>
      </c>
      <c r="K191" s="58">
        <v>1597.8880842952381</v>
      </c>
      <c r="L191" s="58">
        <v>2357.1431248829763</v>
      </c>
      <c r="M191" s="58">
        <v>1904.6327688352981</v>
      </c>
      <c r="N191" s="58">
        <v>1378.1013706016699</v>
      </c>
      <c r="O191" s="58">
        <v>1380.917648285048</v>
      </c>
      <c r="P191" s="58">
        <v>501.92291734319599</v>
      </c>
      <c r="Q191" s="58"/>
    </row>
    <row r="192" spans="1:17" x14ac:dyDescent="0.3">
      <c r="A192" s="39" t="s">
        <v>253</v>
      </c>
      <c r="B192" s="39" t="s">
        <v>954</v>
      </c>
      <c r="C192" s="39" t="s">
        <v>345</v>
      </c>
      <c r="D192" s="60" t="str">
        <f>INDEX('R0. Region mapping'!$C$9:$C$24,MATCH($C192,'R0. Region mapping'!$A$9:$A$24,0))</f>
        <v>LAM</v>
      </c>
      <c r="E192" s="60">
        <v>2145.1651002795988</v>
      </c>
      <c r="F192" s="58">
        <v>2201.3347626508521</v>
      </c>
      <c r="G192" s="58">
        <v>2188.1107127330306</v>
      </c>
      <c r="H192" s="58">
        <v>2294.796118988128</v>
      </c>
      <c r="I192" s="58">
        <v>1563.1518773345467</v>
      </c>
      <c r="J192" s="58">
        <v>619.85093977011525</v>
      </c>
      <c r="K192" s="58">
        <v>127.22791173895581</v>
      </c>
      <c r="L192" s="58">
        <v>201.91596904915122</v>
      </c>
      <c r="M192" s="58">
        <v>447.32548390144302</v>
      </c>
      <c r="N192" s="58">
        <v>192.10930232573241</v>
      </c>
      <c r="O192" s="58"/>
      <c r="P192" s="58"/>
      <c r="Q192" s="58"/>
    </row>
    <row r="193" spans="1:17" x14ac:dyDescent="0.3">
      <c r="A193" s="39" t="s">
        <v>253</v>
      </c>
      <c r="B193" s="39" t="s">
        <v>954</v>
      </c>
      <c r="C193" s="39" t="s">
        <v>347</v>
      </c>
      <c r="D193" s="60" t="str">
        <f>INDEX('R0. Region mapping'!$C$9:$C$24,MATCH($C193,'R0. Region mapping'!$A$9:$A$24,0))</f>
        <v>EUR</v>
      </c>
      <c r="E193" s="60">
        <v>894.30356229248525</v>
      </c>
      <c r="F193" s="58">
        <v>859.90062776327352</v>
      </c>
      <c r="G193" s="58">
        <v>742.31256821011391</v>
      </c>
      <c r="H193" s="58">
        <v>611.77218806620499</v>
      </c>
      <c r="I193" s="58">
        <v>449.45530131775598</v>
      </c>
      <c r="J193" s="58">
        <v>305.01272579185252</v>
      </c>
      <c r="K193" s="58">
        <v>220.28150853500631</v>
      </c>
      <c r="L193" s="58">
        <v>206.29409421266411</v>
      </c>
      <c r="M193" s="58">
        <v>187.49758547706679</v>
      </c>
      <c r="N193" s="58">
        <v>155.70468282352039</v>
      </c>
      <c r="O193" s="58">
        <v>119.7832950200382</v>
      </c>
      <c r="P193" s="58">
        <v>37.695172463319899</v>
      </c>
      <c r="Q193" s="58"/>
    </row>
    <row r="194" spans="1:17" x14ac:dyDescent="0.3">
      <c r="A194" s="39" t="s">
        <v>253</v>
      </c>
      <c r="B194" s="39" t="s">
        <v>954</v>
      </c>
      <c r="C194" s="39" t="s">
        <v>349</v>
      </c>
      <c r="D194" s="60" t="str">
        <f>INDEX('R0. Region mapping'!$C$9:$C$24,MATCH($C194,'R0. Region mapping'!$A$9:$A$24,0))</f>
        <v>ASI</v>
      </c>
      <c r="E194" s="60">
        <v>746.84462633581381</v>
      </c>
      <c r="F194" s="58">
        <v>772.37720518564504</v>
      </c>
      <c r="G194" s="58">
        <v>866.68619764949244</v>
      </c>
      <c r="H194" s="58">
        <v>864.98281894340948</v>
      </c>
      <c r="I194" s="58">
        <v>320.85089925058196</v>
      </c>
      <c r="J194" s="58">
        <v>73.863050699533304</v>
      </c>
      <c r="K194" s="58">
        <v>68.423847928379502</v>
      </c>
      <c r="L194" s="58">
        <v>67.601621298054397</v>
      </c>
      <c r="M194" s="58">
        <v>66.423231563927601</v>
      </c>
      <c r="N194" s="58">
        <v>62.187535318824402</v>
      </c>
      <c r="O194" s="58">
        <v>21.4689466662699</v>
      </c>
      <c r="P194" s="58"/>
      <c r="Q194" s="58"/>
    </row>
    <row r="195" spans="1:17" x14ac:dyDescent="0.3">
      <c r="A195" s="39" t="s">
        <v>253</v>
      </c>
      <c r="B195" s="39" t="s">
        <v>954</v>
      </c>
      <c r="C195" s="39" t="s">
        <v>351</v>
      </c>
      <c r="D195" s="60" t="str">
        <f>INDEX('R0. Region mapping'!$C$9:$C$24,MATCH($C195,'R0. Region mapping'!$A$9:$A$24,0))</f>
        <v>ASI</v>
      </c>
      <c r="E195" s="60">
        <v>864.58625980434783</v>
      </c>
      <c r="F195" s="58">
        <v>857.28396320280524</v>
      </c>
      <c r="G195" s="58">
        <v>808.69288499163952</v>
      </c>
      <c r="H195" s="58">
        <v>882.57091814234832</v>
      </c>
      <c r="I195" s="58">
        <v>843.41207200414351</v>
      </c>
      <c r="J195" s="58">
        <v>1167.9158574816747</v>
      </c>
      <c r="K195" s="58">
        <v>1301.0516082452809</v>
      </c>
      <c r="L195" s="58">
        <v>1094.8856598435179</v>
      </c>
      <c r="M195" s="58">
        <v>1133.816777997469</v>
      </c>
      <c r="N195" s="58">
        <v>1063.9672534375668</v>
      </c>
      <c r="O195" s="58">
        <v>1009.595576956388</v>
      </c>
      <c r="P195" s="58">
        <v>826.12826121625301</v>
      </c>
      <c r="Q195" s="58"/>
    </row>
    <row r="196" spans="1:17" x14ac:dyDescent="0.3">
      <c r="A196" s="39" t="s">
        <v>253</v>
      </c>
      <c r="B196" s="39" t="s">
        <v>954</v>
      </c>
      <c r="C196" s="39" t="s">
        <v>353</v>
      </c>
      <c r="D196" s="60" t="str">
        <f>INDEX('R0. Region mapping'!$C$9:$C$24,MATCH($C196,'R0. Region mapping'!$A$9:$A$24,0))</f>
        <v>ASI</v>
      </c>
      <c r="E196" s="60">
        <v>1232.7463733466589</v>
      </c>
      <c r="F196" s="58">
        <v>1166.0943558036918</v>
      </c>
      <c r="G196" s="58">
        <v>981.54057988649754</v>
      </c>
      <c r="H196" s="58">
        <v>658.59190867589643</v>
      </c>
      <c r="I196" s="58">
        <v>334.08906727303327</v>
      </c>
      <c r="J196" s="58">
        <v>214.25280459259031</v>
      </c>
      <c r="K196" s="58">
        <v>97.694817551226009</v>
      </c>
      <c r="L196" s="58">
        <v>30.795756738970798</v>
      </c>
      <c r="M196" s="58">
        <v>10.382543909660299</v>
      </c>
      <c r="N196" s="58"/>
      <c r="O196" s="58"/>
      <c r="P196" s="58"/>
      <c r="Q196" s="58"/>
    </row>
    <row r="197" spans="1:17" x14ac:dyDescent="0.3">
      <c r="A197" s="39" t="s">
        <v>253</v>
      </c>
      <c r="B197" s="39" t="s">
        <v>954</v>
      </c>
      <c r="C197" s="39" t="s">
        <v>355</v>
      </c>
      <c r="D197" s="60" t="str">
        <f>INDEX('R0. Region mapping'!$C$9:$C$24,MATCH($C197,'R0. Region mapping'!$A$9:$A$24,0))</f>
        <v>AFR</v>
      </c>
      <c r="E197" s="60">
        <v>1987.2594933532378</v>
      </c>
      <c r="F197" s="58">
        <v>2067.5969803966573</v>
      </c>
      <c r="G197" s="58">
        <v>2198.1955885144343</v>
      </c>
      <c r="H197" s="58">
        <v>2163.8155740139418</v>
      </c>
      <c r="I197" s="58">
        <v>856.21722668527639</v>
      </c>
      <c r="J197" s="58">
        <v>648.6877816926999</v>
      </c>
      <c r="K197" s="58">
        <v>844.06108680636294</v>
      </c>
      <c r="L197" s="58">
        <v>422.11401326215969</v>
      </c>
      <c r="M197" s="58">
        <v>215.3964240577439</v>
      </c>
      <c r="N197" s="58">
        <v>95.697364395091</v>
      </c>
      <c r="O197" s="58"/>
      <c r="P197" s="58">
        <v>197.25973361933899</v>
      </c>
      <c r="Q197" s="58"/>
    </row>
    <row r="198" spans="1:17" x14ac:dyDescent="0.3">
      <c r="A198" s="39" t="s">
        <v>253</v>
      </c>
      <c r="B198" s="39" t="s">
        <v>954</v>
      </c>
      <c r="C198" s="39" t="s">
        <v>357</v>
      </c>
      <c r="D198" s="60" t="str">
        <f>INDEX('R0. Region mapping'!$C$9:$C$24,MATCH($C198,'R0. Region mapping'!$A$9:$A$24,0))</f>
        <v>LAM</v>
      </c>
      <c r="E198" s="60">
        <v>507.56829354591213</v>
      </c>
      <c r="F198" s="58">
        <v>493.84320049720645</v>
      </c>
      <c r="G198" s="58">
        <v>442.98029017971214</v>
      </c>
      <c r="H198" s="58">
        <v>394.5821068517788</v>
      </c>
      <c r="I198" s="58">
        <v>243.14254810204878</v>
      </c>
      <c r="J198" s="58">
        <v>219.18197357988049</v>
      </c>
      <c r="K198" s="58">
        <v>304.36431894019722</v>
      </c>
      <c r="L198" s="58">
        <v>340.44138845077509</v>
      </c>
      <c r="M198" s="58">
        <v>336.00387082057352</v>
      </c>
      <c r="N198" s="58">
        <v>288.57676908896019</v>
      </c>
      <c r="O198" s="58">
        <v>94.859663542175397</v>
      </c>
      <c r="P198" s="58"/>
      <c r="Q198" s="58"/>
    </row>
    <row r="199" spans="1:17" x14ac:dyDescent="0.3">
      <c r="A199" s="39" t="s">
        <v>253</v>
      </c>
      <c r="B199" s="39" t="s">
        <v>954</v>
      </c>
      <c r="C199" s="39" t="s">
        <v>359</v>
      </c>
      <c r="D199" s="60" t="str">
        <f>INDEX('R0. Region mapping'!$C$9:$C$24,MATCH($C199,'R0. Region mapping'!$A$9:$A$24,0))</f>
        <v>ASI</v>
      </c>
      <c r="E199" s="60">
        <v>2050.078923999999</v>
      </c>
      <c r="F199" s="58">
        <v>2279.8176258829499</v>
      </c>
      <c r="G199" s="58">
        <v>2640.7337581533716</v>
      </c>
      <c r="H199" s="58">
        <v>3075.1355275825208</v>
      </c>
      <c r="I199" s="58">
        <v>2432.7901108923998</v>
      </c>
      <c r="J199" s="58">
        <v>2387.617995971968</v>
      </c>
      <c r="K199" s="58">
        <v>1526.6943749765489</v>
      </c>
      <c r="L199" s="58">
        <v>1471.8147227986649</v>
      </c>
      <c r="M199" s="58">
        <v>1508.3718528099021</v>
      </c>
      <c r="N199" s="58">
        <v>1582.773939852877</v>
      </c>
      <c r="O199" s="58">
        <v>1639.7662727334221</v>
      </c>
      <c r="P199" s="58">
        <v>1582.1283628384622</v>
      </c>
      <c r="Q199" s="58"/>
    </row>
    <row r="200" spans="1:17" x14ac:dyDescent="0.3">
      <c r="A200" s="39" t="s">
        <v>253</v>
      </c>
      <c r="B200" s="39" t="s">
        <v>954</v>
      </c>
      <c r="C200" s="39" t="s">
        <v>361</v>
      </c>
      <c r="D200" s="60" t="str">
        <f>INDEX('R0. Region mapping'!$C$9:$C$24,MATCH($C200,'R0. Region mapping'!$A$9:$A$24,0))</f>
        <v>ASI</v>
      </c>
      <c r="E200" s="60">
        <v>621.68142876000093</v>
      </c>
      <c r="F200" s="58">
        <v>617.13458456172259</v>
      </c>
      <c r="G200" s="58">
        <v>578.66520340444708</v>
      </c>
      <c r="H200" s="58">
        <v>409.40055292095531</v>
      </c>
      <c r="I200" s="58">
        <v>293.19898290084848</v>
      </c>
      <c r="J200" s="58">
        <v>191.29265697160039</v>
      </c>
      <c r="K200" s="58">
        <v>73.342635269717704</v>
      </c>
      <c r="L200" s="58">
        <v>21.112620277352399</v>
      </c>
      <c r="M200" s="58">
        <v>146.3290916572501</v>
      </c>
      <c r="N200" s="58">
        <v>91.035097985804583</v>
      </c>
      <c r="O200" s="58">
        <v>94.294963166304257</v>
      </c>
      <c r="P200" s="58">
        <v>95.920562414655791</v>
      </c>
      <c r="Q200" s="58"/>
    </row>
    <row r="201" spans="1:17" x14ac:dyDescent="0.3">
      <c r="A201" s="39" t="s">
        <v>253</v>
      </c>
      <c r="B201" s="39" t="s">
        <v>954</v>
      </c>
      <c r="C201" s="39" t="s">
        <v>363</v>
      </c>
      <c r="D201" s="60" t="str">
        <f>INDEX('R0. Region mapping'!$C$9:$C$24,MATCH($C201,'R0. Region mapping'!$A$9:$A$24,0))</f>
        <v>NAM</v>
      </c>
      <c r="E201" s="60">
        <v>5609.0009021949181</v>
      </c>
      <c r="F201" s="58">
        <v>5451.9684858846385</v>
      </c>
      <c r="G201" s="58">
        <v>4672.941838083827</v>
      </c>
      <c r="H201" s="58">
        <v>3622.4398701314785</v>
      </c>
      <c r="I201" s="58">
        <v>3708.0501763411239</v>
      </c>
      <c r="J201" s="58">
        <v>3503.6838495289448</v>
      </c>
      <c r="K201" s="58">
        <v>2693.9792916227798</v>
      </c>
      <c r="L201" s="58">
        <v>1516.5981609025039</v>
      </c>
      <c r="M201" s="58">
        <v>354.30359744344423</v>
      </c>
      <c r="N201" s="58">
        <v>405.36482607598629</v>
      </c>
      <c r="O201" s="58">
        <v>372.72188753858097</v>
      </c>
      <c r="P201" s="58">
        <v>93.488156866491806</v>
      </c>
      <c r="Q201" s="58"/>
    </row>
    <row r="202" spans="1:17" x14ac:dyDescent="0.3">
      <c r="A202" s="39" t="s">
        <v>253</v>
      </c>
      <c r="B202" s="39" t="s">
        <v>954</v>
      </c>
      <c r="C202" s="39" t="s">
        <v>365</v>
      </c>
      <c r="D202" s="60" t="str">
        <f>INDEX('R0. Region mapping'!$C$9:$C$24,MATCH($C202,'R0. Region mapping'!$A$9:$A$24,0))</f>
        <v>EUR</v>
      </c>
      <c r="E202" s="60">
        <v>7242.9347064520953</v>
      </c>
      <c r="F202" s="58">
        <v>6764.482279719804</v>
      </c>
      <c r="G202" s="58">
        <v>4825.2341424529177</v>
      </c>
      <c r="H202" s="58">
        <v>2942.9419031545731</v>
      </c>
      <c r="I202" s="58">
        <v>3272.8459423659428</v>
      </c>
      <c r="J202" s="58">
        <v>2452.421161964839</v>
      </c>
      <c r="K202" s="58">
        <v>1228.4047224377873</v>
      </c>
      <c r="L202" s="58">
        <v>745.31090237944522</v>
      </c>
      <c r="M202" s="58">
        <v>636.00878449330401</v>
      </c>
      <c r="N202" s="58">
        <v>662.47403169829795</v>
      </c>
      <c r="O202" s="58">
        <v>250.04854730486801</v>
      </c>
      <c r="P202" s="58"/>
      <c r="Q202" s="58"/>
    </row>
    <row r="203" spans="1:17" x14ac:dyDescent="0.3">
      <c r="A203" s="39" t="s">
        <v>253</v>
      </c>
      <c r="B203" s="39" t="s">
        <v>955</v>
      </c>
      <c r="C203" s="39" t="s">
        <v>258</v>
      </c>
      <c r="D203" s="60" t="str">
        <f>INDEX('R0. Region mapping'!$C$9:$C$24,MATCH($C203,'R0. Region mapping'!$A$9:$A$24,0))</f>
        <v>AFR</v>
      </c>
      <c r="E203" s="60">
        <v>1253.10693726</v>
      </c>
      <c r="F203" s="58">
        <v>1222.1724749116934</v>
      </c>
      <c r="G203" s="58">
        <v>1120.0647419079814</v>
      </c>
      <c r="H203" s="58">
        <v>1045.8753224419781</v>
      </c>
      <c r="I203" s="58">
        <v>886.61585097099544</v>
      </c>
      <c r="J203" s="58">
        <v>1026.4236468618797</v>
      </c>
      <c r="K203" s="58">
        <v>526.17681201340395</v>
      </c>
      <c r="L203" s="58">
        <v>224.0279554647376</v>
      </c>
      <c r="M203" s="58">
        <v>235.854075512794</v>
      </c>
      <c r="N203" s="58">
        <v>234.973901977851</v>
      </c>
      <c r="O203" s="58">
        <v>240.76181582096038</v>
      </c>
      <c r="P203" s="58">
        <v>233.95221276247599</v>
      </c>
      <c r="Q203" s="58"/>
    </row>
    <row r="204" spans="1:17" x14ac:dyDescent="0.3">
      <c r="A204" s="39" t="s">
        <v>253</v>
      </c>
      <c r="B204" s="39" t="s">
        <v>955</v>
      </c>
      <c r="C204" s="39" t="s">
        <v>261</v>
      </c>
      <c r="D204" s="60" t="str">
        <f>INDEX('R0. Region mapping'!$C$9:$C$24,MATCH($C204,'R0. Region mapping'!$A$9:$A$24,0))</f>
        <v>AUS</v>
      </c>
      <c r="E204" s="60">
        <v>895.26292708542849</v>
      </c>
      <c r="F204" s="58">
        <v>867.69866285051921</v>
      </c>
      <c r="G204" s="58">
        <v>780.70344204226967</v>
      </c>
      <c r="H204" s="58">
        <v>662.2612001210681</v>
      </c>
      <c r="I204" s="58">
        <v>290.41809263710985</v>
      </c>
      <c r="J204" s="58">
        <v>63.06641656315005</v>
      </c>
      <c r="K204" s="58">
        <v>13.5443262075012</v>
      </c>
      <c r="L204" s="58">
        <v>14.1762558907722</v>
      </c>
      <c r="M204" s="58">
        <v>14.619632575486399</v>
      </c>
      <c r="N204" s="58">
        <v>14.278319960440699</v>
      </c>
      <c r="O204" s="58">
        <v>14.3336939400587</v>
      </c>
      <c r="P204" s="58">
        <v>14.1907318404325</v>
      </c>
      <c r="Q204" s="58"/>
    </row>
    <row r="205" spans="1:17" x14ac:dyDescent="0.3">
      <c r="A205" s="39" t="s">
        <v>253</v>
      </c>
      <c r="B205" s="39" t="s">
        <v>955</v>
      </c>
      <c r="C205" s="39" t="s">
        <v>341</v>
      </c>
      <c r="D205" s="60" t="str">
        <f>INDEX('R0. Region mapping'!$C$9:$C$24,MATCH($C205,'R0. Region mapping'!$A$9:$A$24,0))</f>
        <v>NAM</v>
      </c>
      <c r="E205" s="60">
        <v>1588.4664182017871</v>
      </c>
      <c r="F205" s="58">
        <v>1517.4014346958875</v>
      </c>
      <c r="G205" s="58">
        <v>1334.8473055935085</v>
      </c>
      <c r="H205" s="58">
        <v>1196.2046641872084</v>
      </c>
      <c r="I205" s="58">
        <v>436.69063826544459</v>
      </c>
      <c r="J205" s="58">
        <v>137.68081375891177</v>
      </c>
      <c r="K205" s="58">
        <v>25.372541717574979</v>
      </c>
      <c r="L205" s="58">
        <v>1.1515525695942599</v>
      </c>
      <c r="M205" s="58">
        <v>1.18812140989937</v>
      </c>
      <c r="N205" s="58">
        <v>1.2126589608470599</v>
      </c>
      <c r="O205" s="58">
        <v>1.1734917620360401</v>
      </c>
      <c r="P205" s="58">
        <v>1.1656988604529499</v>
      </c>
      <c r="Q205" s="58"/>
    </row>
    <row r="206" spans="1:17" x14ac:dyDescent="0.3">
      <c r="A206" s="39" t="s">
        <v>253</v>
      </c>
      <c r="B206" s="39" t="s">
        <v>955</v>
      </c>
      <c r="C206" s="39" t="s">
        <v>343</v>
      </c>
      <c r="D206" s="60" t="str">
        <f>INDEX('R0. Region mapping'!$C$9:$C$24,MATCH($C206,'R0. Region mapping'!$A$9:$A$24,0))</f>
        <v>ASI</v>
      </c>
      <c r="E206" s="60">
        <v>2104.6592449039999</v>
      </c>
      <c r="F206" s="58">
        <v>4634.9094923400471</v>
      </c>
      <c r="G206" s="58">
        <v>10881.503690922291</v>
      </c>
      <c r="H206" s="58">
        <v>23728.558848290337</v>
      </c>
      <c r="I206" s="58">
        <v>7802.3303130640552</v>
      </c>
      <c r="J206" s="58">
        <v>1409.016725985801</v>
      </c>
      <c r="K206" s="58">
        <v>485.13457867207501</v>
      </c>
      <c r="L206" s="58">
        <v>287.51814451119003</v>
      </c>
      <c r="M206" s="58">
        <v>269.12240330671204</v>
      </c>
      <c r="N206" s="58">
        <v>250.36451186996101</v>
      </c>
      <c r="O206" s="58">
        <v>222.34639835500701</v>
      </c>
      <c r="P206" s="58">
        <v>206.75298448215199</v>
      </c>
      <c r="Q206" s="58"/>
    </row>
    <row r="207" spans="1:17" x14ac:dyDescent="0.3">
      <c r="A207" s="39" t="s">
        <v>253</v>
      </c>
      <c r="B207" s="39" t="s">
        <v>955</v>
      </c>
      <c r="C207" s="39" t="s">
        <v>345</v>
      </c>
      <c r="D207" s="60" t="str">
        <f>INDEX('R0. Region mapping'!$C$9:$C$24,MATCH($C207,'R0. Region mapping'!$A$9:$A$24,0))</f>
        <v>LAM</v>
      </c>
      <c r="E207" s="60">
        <v>1929.3275234319981</v>
      </c>
      <c r="F207" s="58">
        <v>2027.3307464942347</v>
      </c>
      <c r="G207" s="58">
        <v>1973.3564558437236</v>
      </c>
      <c r="H207" s="58">
        <v>1811.8120504150445</v>
      </c>
      <c r="I207" s="58">
        <v>1880.7945265141957</v>
      </c>
      <c r="J207" s="58">
        <v>1512.8609628518095</v>
      </c>
      <c r="K207" s="58">
        <v>1084.6756633622265</v>
      </c>
      <c r="L207" s="58">
        <v>1353.8551994891666</v>
      </c>
      <c r="M207" s="58">
        <v>944.6028909028505</v>
      </c>
      <c r="N207" s="58">
        <v>479.8149097689693</v>
      </c>
      <c r="O207" s="58">
        <v>491.96818403885635</v>
      </c>
      <c r="P207" s="58">
        <v>130.75579745046002</v>
      </c>
      <c r="Q207" s="58"/>
    </row>
    <row r="208" spans="1:17" x14ac:dyDescent="0.3">
      <c r="A208" s="39" t="s">
        <v>253</v>
      </c>
      <c r="B208" s="39" t="s">
        <v>955</v>
      </c>
      <c r="C208" s="39" t="s">
        <v>347</v>
      </c>
      <c r="D208" s="60" t="str">
        <f>INDEX('R0. Region mapping'!$C$9:$C$24,MATCH($C208,'R0. Region mapping'!$A$9:$A$24,0))</f>
        <v>EUR</v>
      </c>
      <c r="E208" s="60">
        <v>673.03669108811755</v>
      </c>
      <c r="F208" s="58">
        <v>686.63607499863201</v>
      </c>
      <c r="G208" s="58">
        <v>718.38533427694983</v>
      </c>
      <c r="H208" s="58">
        <v>725.83141168181521</v>
      </c>
      <c r="I208" s="58">
        <v>363.43487009098033</v>
      </c>
      <c r="J208" s="58">
        <v>281.40329859773232</v>
      </c>
      <c r="K208" s="58">
        <v>99.743295629212724</v>
      </c>
      <c r="L208" s="58">
        <v>5.8570937609785299</v>
      </c>
      <c r="M208" s="58">
        <v>5.65268360560757</v>
      </c>
      <c r="N208" s="58">
        <v>5.2024285184213399</v>
      </c>
      <c r="O208" s="58">
        <v>4.9900949567915598</v>
      </c>
      <c r="P208" s="58">
        <v>4.5919000332977804</v>
      </c>
      <c r="Q208" s="58"/>
    </row>
    <row r="209" spans="1:17" x14ac:dyDescent="0.3">
      <c r="A209" s="39" t="s">
        <v>253</v>
      </c>
      <c r="B209" s="39" t="s">
        <v>955</v>
      </c>
      <c r="C209" s="39" t="s">
        <v>349</v>
      </c>
      <c r="D209" s="60" t="str">
        <f>INDEX('R0. Region mapping'!$C$9:$C$24,MATCH($C209,'R0. Region mapping'!$A$9:$A$24,0))</f>
        <v>ASI</v>
      </c>
      <c r="E209" s="60">
        <v>1910.8268857250725</v>
      </c>
      <c r="F209" s="58">
        <v>1895.7837209044956</v>
      </c>
      <c r="G209" s="58">
        <v>1695.7000862310306</v>
      </c>
      <c r="H209" s="58">
        <v>1752.0106430244507</v>
      </c>
      <c r="I209" s="58">
        <v>1957.8691268576599</v>
      </c>
      <c r="J209" s="58">
        <v>1485.6374896948005</v>
      </c>
      <c r="K209" s="58">
        <v>758.34326319431614</v>
      </c>
      <c r="L209" s="58">
        <v>423.01442234781865</v>
      </c>
      <c r="M209" s="58">
        <v>300.74229958907762</v>
      </c>
      <c r="N209" s="58">
        <v>82.619673125203065</v>
      </c>
      <c r="O209" s="58">
        <v>126.83535692297146</v>
      </c>
      <c r="P209" s="58">
        <v>47.089622977854425</v>
      </c>
      <c r="Q209" s="58"/>
    </row>
    <row r="210" spans="1:17" x14ac:dyDescent="0.3">
      <c r="A210" s="39" t="s">
        <v>253</v>
      </c>
      <c r="B210" s="39" t="s">
        <v>955</v>
      </c>
      <c r="C210" s="39" t="s">
        <v>351</v>
      </c>
      <c r="D210" s="60" t="str">
        <f>INDEX('R0. Region mapping'!$C$9:$C$24,MATCH($C210,'R0. Region mapping'!$A$9:$A$24,0))</f>
        <v>ASI</v>
      </c>
      <c r="E210" s="60">
        <v>403.82719047391265</v>
      </c>
      <c r="F210" s="58">
        <v>457.80004166759988</v>
      </c>
      <c r="G210" s="58">
        <v>588.85971915896357</v>
      </c>
      <c r="H210" s="58">
        <v>815.73579816563881</v>
      </c>
      <c r="I210" s="58">
        <v>1154.5106446930336</v>
      </c>
      <c r="J210" s="58">
        <v>449.085585595716</v>
      </c>
      <c r="K210" s="58">
        <v>134.67850028071661</v>
      </c>
      <c r="L210" s="58">
        <v>137.1481128630939</v>
      </c>
      <c r="M210" s="58">
        <v>131.76372847304168</v>
      </c>
      <c r="N210" s="58">
        <v>130.02910616658829</v>
      </c>
      <c r="O210" s="58">
        <v>126.7202883601469</v>
      </c>
      <c r="P210" s="58">
        <v>117.3120542844476</v>
      </c>
      <c r="Q210" s="58"/>
    </row>
    <row r="211" spans="1:17" x14ac:dyDescent="0.3">
      <c r="A211" s="39" t="s">
        <v>253</v>
      </c>
      <c r="B211" s="39" t="s">
        <v>955</v>
      </c>
      <c r="C211" s="39" t="s">
        <v>353</v>
      </c>
      <c r="D211" s="60" t="str">
        <f>INDEX('R0. Region mapping'!$C$9:$C$24,MATCH($C211,'R0. Region mapping'!$A$9:$A$24,0))</f>
        <v>ASI</v>
      </c>
      <c r="E211" s="60">
        <v>2300.5211681971996</v>
      </c>
      <c r="F211" s="58">
        <v>2246.7912004970958</v>
      </c>
      <c r="G211" s="58">
        <v>2081.12358291587</v>
      </c>
      <c r="H211" s="58">
        <v>2015.623599372675</v>
      </c>
      <c r="I211" s="58">
        <v>1141.9099316695863</v>
      </c>
      <c r="J211" s="58">
        <v>570.3918040195681</v>
      </c>
      <c r="K211" s="58">
        <v>225.0049793569064</v>
      </c>
      <c r="L211" s="58">
        <v>50.709973536307373</v>
      </c>
      <c r="M211" s="58">
        <v>18.680227274972651</v>
      </c>
      <c r="N211" s="58">
        <v>17.72732275729194</v>
      </c>
      <c r="O211" s="58">
        <v>32.028309435590415</v>
      </c>
      <c r="P211" s="58">
        <v>95.160595409319427</v>
      </c>
      <c r="Q211" s="58"/>
    </row>
    <row r="212" spans="1:17" x14ac:dyDescent="0.3">
      <c r="A212" s="39" t="s">
        <v>253</v>
      </c>
      <c r="B212" s="39" t="s">
        <v>955</v>
      </c>
      <c r="C212" s="39" t="s">
        <v>355</v>
      </c>
      <c r="D212" s="60" t="str">
        <f>INDEX('R0. Region mapping'!$C$9:$C$24,MATCH($C212,'R0. Region mapping'!$A$9:$A$24,0))</f>
        <v>AFR</v>
      </c>
      <c r="E212" s="60">
        <v>2670.6516857039387</v>
      </c>
      <c r="F212" s="58">
        <v>2616.6535568008435</v>
      </c>
      <c r="G212" s="58">
        <v>2465.4214867771375</v>
      </c>
      <c r="H212" s="58">
        <v>2050.4526095543029</v>
      </c>
      <c r="I212" s="58">
        <v>1930.2674120252072</v>
      </c>
      <c r="J212" s="58">
        <v>943.01287136089445</v>
      </c>
      <c r="K212" s="58">
        <v>146.8596490347914</v>
      </c>
      <c r="L212" s="58">
        <v>63.200039452758105</v>
      </c>
      <c r="M212" s="58">
        <v>189.14029716899552</v>
      </c>
      <c r="N212" s="58">
        <v>238.80170560697562</v>
      </c>
      <c r="O212" s="58">
        <v>150.88961654472968</v>
      </c>
      <c r="P212" s="58">
        <v>73.214917757062963</v>
      </c>
      <c r="Q212" s="58"/>
    </row>
    <row r="213" spans="1:17" x14ac:dyDescent="0.3">
      <c r="A213" s="39" t="s">
        <v>253</v>
      </c>
      <c r="B213" s="39" t="s">
        <v>955</v>
      </c>
      <c r="C213" s="39" t="s">
        <v>357</v>
      </c>
      <c r="D213" s="60" t="str">
        <f>INDEX('R0. Region mapping'!$C$9:$C$24,MATCH($C213,'R0. Region mapping'!$A$9:$A$24,0))</f>
        <v>LAM</v>
      </c>
      <c r="E213" s="60">
        <v>1424.0658378038104</v>
      </c>
      <c r="F213" s="58">
        <v>1365.5433241219177</v>
      </c>
      <c r="G213" s="58">
        <v>1228.3519482627926</v>
      </c>
      <c r="H213" s="58">
        <v>1221.5459140264218</v>
      </c>
      <c r="I213" s="58">
        <v>634.54936133225385</v>
      </c>
      <c r="J213" s="58">
        <v>519.54745520737958</v>
      </c>
      <c r="K213" s="58">
        <v>302.80657422471438</v>
      </c>
      <c r="L213" s="58">
        <v>258.98357578987009</v>
      </c>
      <c r="M213" s="58">
        <v>322.20535832457915</v>
      </c>
      <c r="N213" s="58">
        <v>228.05412742604568</v>
      </c>
      <c r="O213" s="58">
        <v>309.49861812007254</v>
      </c>
      <c r="P213" s="58">
        <v>121.44735610315243</v>
      </c>
      <c r="Q213" s="58"/>
    </row>
    <row r="214" spans="1:17" x14ac:dyDescent="0.3">
      <c r="A214" s="39" t="s">
        <v>253</v>
      </c>
      <c r="B214" s="39" t="s">
        <v>955</v>
      </c>
      <c r="C214" s="39" t="s">
        <v>359</v>
      </c>
      <c r="D214" s="60" t="str">
        <f>INDEX('R0. Region mapping'!$C$9:$C$24,MATCH($C214,'R0. Region mapping'!$A$9:$A$24,0))</f>
        <v>ASI</v>
      </c>
      <c r="E214" s="60">
        <v>2000.6175812399972</v>
      </c>
      <c r="F214" s="58">
        <v>2124.3312734286465</v>
      </c>
      <c r="G214" s="58">
        <v>2310.5440115738697</v>
      </c>
      <c r="H214" s="58">
        <v>2566.0648558421012</v>
      </c>
      <c r="I214" s="58">
        <v>1151.5448409505741</v>
      </c>
      <c r="J214" s="58">
        <v>221.92496946549144</v>
      </c>
      <c r="K214" s="58">
        <v>35.239011446288877</v>
      </c>
      <c r="L214" s="58">
        <v>35.66605129033784</v>
      </c>
      <c r="M214" s="58">
        <v>35.678139028480182</v>
      </c>
      <c r="N214" s="58">
        <v>33.938769189130738</v>
      </c>
      <c r="O214" s="58">
        <v>33.384741415139416</v>
      </c>
      <c r="P214" s="58">
        <v>31.305870063467818</v>
      </c>
      <c r="Q214" s="58"/>
    </row>
    <row r="215" spans="1:17" x14ac:dyDescent="0.3">
      <c r="A215" s="39" t="s">
        <v>253</v>
      </c>
      <c r="B215" s="39" t="s">
        <v>955</v>
      </c>
      <c r="C215" s="39" t="s">
        <v>361</v>
      </c>
      <c r="D215" s="60" t="str">
        <f>INDEX('R0. Region mapping'!$C$9:$C$24,MATCH($C215,'R0. Region mapping'!$A$9:$A$24,0))</f>
        <v>ASI</v>
      </c>
      <c r="E215" s="60">
        <v>345.8658790728</v>
      </c>
      <c r="F215" s="58">
        <v>368.86963156448985</v>
      </c>
      <c r="G215" s="58">
        <v>495.73643759576413</v>
      </c>
      <c r="H215" s="58">
        <v>611.33720175849692</v>
      </c>
      <c r="I215" s="58">
        <v>294.24416078906864</v>
      </c>
      <c r="J215" s="58">
        <v>61.99781373040436</v>
      </c>
      <c r="K215" s="58">
        <v>4.2688627534958998</v>
      </c>
      <c r="L215" s="58">
        <v>4.2246478954253401</v>
      </c>
      <c r="M215" s="58">
        <v>3.8216620252161677</v>
      </c>
      <c r="N215" s="58">
        <v>3.5880301008921722</v>
      </c>
      <c r="O215" s="58">
        <v>24.642660065068316</v>
      </c>
      <c r="P215" s="58">
        <v>9.2291059826867965</v>
      </c>
      <c r="Q215" s="58"/>
    </row>
    <row r="216" spans="1:17" x14ac:dyDescent="0.3">
      <c r="A216" s="39" t="s">
        <v>253</v>
      </c>
      <c r="B216" s="39" t="s">
        <v>955</v>
      </c>
      <c r="C216" s="39" t="s">
        <v>363</v>
      </c>
      <c r="D216" s="60" t="str">
        <f>INDEX('R0. Region mapping'!$C$9:$C$24,MATCH($C216,'R0. Region mapping'!$A$9:$A$24,0))</f>
        <v>NAM</v>
      </c>
      <c r="E216" s="60">
        <v>20618.822387860313</v>
      </c>
      <c r="F216" s="58">
        <v>20324.697927961319</v>
      </c>
      <c r="G216" s="58">
        <v>18665.157944882649</v>
      </c>
      <c r="H216" s="58">
        <v>15393.868284896384</v>
      </c>
      <c r="I216" s="58">
        <v>6091.0769514317244</v>
      </c>
      <c r="J216" s="58">
        <v>1474.1937587348807</v>
      </c>
      <c r="K216" s="58">
        <v>136.66703051125364</v>
      </c>
      <c r="L216" s="58">
        <v>25.960743240341099</v>
      </c>
      <c r="M216" s="58">
        <v>26.6799696733937</v>
      </c>
      <c r="N216" s="58">
        <v>27.187087644672502</v>
      </c>
      <c r="O216" s="58">
        <v>26.370264290191102</v>
      </c>
      <c r="P216" s="58">
        <v>530.96535628597667</v>
      </c>
      <c r="Q216" s="58"/>
    </row>
    <row r="217" spans="1:17" x14ac:dyDescent="0.3">
      <c r="A217" s="39" t="s">
        <v>253</v>
      </c>
      <c r="B217" s="39" t="s">
        <v>955</v>
      </c>
      <c r="C217" s="39" t="s">
        <v>365</v>
      </c>
      <c r="D217" s="60" t="str">
        <f>INDEX('R0. Region mapping'!$C$9:$C$24,MATCH($C217,'R0. Region mapping'!$A$9:$A$24,0))</f>
        <v>EUR</v>
      </c>
      <c r="E217" s="60">
        <v>5264.7778103230903</v>
      </c>
      <c r="F217" s="58">
        <v>5229.9571671956255</v>
      </c>
      <c r="G217" s="58">
        <v>5108.6139012428521</v>
      </c>
      <c r="H217" s="58">
        <v>4442.4426785718488</v>
      </c>
      <c r="I217" s="58">
        <v>1498.0376453345687</v>
      </c>
      <c r="J217" s="58">
        <v>258.51111816592157</v>
      </c>
      <c r="K217" s="58">
        <v>33.010919313413304</v>
      </c>
      <c r="L217" s="58">
        <v>33.2513294625968</v>
      </c>
      <c r="M217" s="58">
        <v>33.305498917630203</v>
      </c>
      <c r="N217" s="58">
        <v>31.910960169463003</v>
      </c>
      <c r="O217" s="58">
        <v>31.698540401994499</v>
      </c>
      <c r="P217" s="58">
        <v>31.266865030609701</v>
      </c>
      <c r="Q217" s="58"/>
    </row>
    <row r="218" spans="1:17" x14ac:dyDescent="0.3">
      <c r="A218" s="39" t="s">
        <v>253</v>
      </c>
      <c r="B218" s="39" t="s">
        <v>956</v>
      </c>
      <c r="C218" s="39" t="s">
        <v>258</v>
      </c>
      <c r="D218" s="60" t="str">
        <f>INDEX('R0. Region mapping'!$C$9:$C$24,MATCH($C218,'R0. Region mapping'!$A$9:$A$24,0))</f>
        <v>AFR</v>
      </c>
      <c r="E218" s="60">
        <v>16.650903599999992</v>
      </c>
      <c r="F218" s="58">
        <v>14.10629049055655</v>
      </c>
      <c r="G218" s="58">
        <v>6.8638242905565594</v>
      </c>
      <c r="H218" s="58">
        <v>74.36491177345431</v>
      </c>
      <c r="I218" s="58">
        <v>52.649770451303702</v>
      </c>
      <c r="J218" s="58">
        <v>205.68602660713461</v>
      </c>
      <c r="K218" s="58">
        <v>699.63112236514098</v>
      </c>
      <c r="L218" s="58">
        <v>981.99367177724002</v>
      </c>
      <c r="M218" s="58">
        <v>2150.1884203872619</v>
      </c>
      <c r="N218" s="58">
        <v>2915.5521456717124</v>
      </c>
      <c r="O218" s="58">
        <v>2602.632840250023</v>
      </c>
      <c r="P218" s="58">
        <v>1844.0260988513651</v>
      </c>
      <c r="Q218" s="58"/>
    </row>
    <row r="219" spans="1:17" x14ac:dyDescent="0.3">
      <c r="A219" s="39" t="s">
        <v>253</v>
      </c>
      <c r="B219" s="39" t="s">
        <v>956</v>
      </c>
      <c r="C219" s="39" t="s">
        <v>261</v>
      </c>
      <c r="D219" s="60" t="str">
        <f>INDEX('R0. Region mapping'!$C$9:$C$24,MATCH($C219,'R0. Region mapping'!$A$9:$A$24,0))</f>
        <v>AUS</v>
      </c>
      <c r="E219" s="60">
        <v>63.167037044106927</v>
      </c>
      <c r="F219" s="58">
        <v>53.567753390033296</v>
      </c>
      <c r="G219" s="58">
        <v>29.569544254849031</v>
      </c>
      <c r="H219" s="58"/>
      <c r="I219" s="58"/>
      <c r="J219" s="58">
        <v>71.709671188637898</v>
      </c>
      <c r="K219" s="58">
        <v>120.765629877623</v>
      </c>
      <c r="L219" s="58">
        <v>123.83113396305839</v>
      </c>
      <c r="M219" s="58">
        <v>127.8354869581465</v>
      </c>
      <c r="N219" s="58">
        <v>251.2505516430648</v>
      </c>
      <c r="O219" s="58">
        <v>294.81440990016097</v>
      </c>
      <c r="P219" s="58">
        <v>318.1538935305752</v>
      </c>
      <c r="Q219" s="58"/>
    </row>
    <row r="220" spans="1:17" x14ac:dyDescent="0.3">
      <c r="A220" s="39" t="s">
        <v>253</v>
      </c>
      <c r="B220" s="39" t="s">
        <v>956</v>
      </c>
      <c r="C220" s="39" t="s">
        <v>341</v>
      </c>
      <c r="D220" s="60" t="str">
        <f>INDEX('R0. Region mapping'!$C$9:$C$24,MATCH($C220,'R0. Region mapping'!$A$9:$A$24,0))</f>
        <v>NAM</v>
      </c>
      <c r="E220" s="60">
        <v>11.305570640963879</v>
      </c>
      <c r="F220" s="58">
        <v>8.929905664771109</v>
      </c>
      <c r="G220" s="58">
        <v>3.2580285362891601</v>
      </c>
      <c r="H220" s="58"/>
      <c r="I220" s="58"/>
      <c r="J220" s="58">
        <v>60.2253558367252</v>
      </c>
      <c r="K220" s="58">
        <v>160.12827162034631</v>
      </c>
      <c r="L220" s="58">
        <v>193.96227129542672</v>
      </c>
      <c r="M220" s="58">
        <v>197.90447352450667</v>
      </c>
      <c r="N220" s="58">
        <v>200.6596152867393</v>
      </c>
      <c r="O220" s="58">
        <v>194.72177400487561</v>
      </c>
      <c r="P220" s="58">
        <v>215.30396427876701</v>
      </c>
      <c r="Q220" s="58"/>
    </row>
    <row r="221" spans="1:17" x14ac:dyDescent="0.3">
      <c r="A221" s="39" t="s">
        <v>253</v>
      </c>
      <c r="B221" s="39" t="s">
        <v>956</v>
      </c>
      <c r="C221" s="39" t="s">
        <v>343</v>
      </c>
      <c r="D221" s="60" t="str">
        <f>INDEX('R0. Region mapping'!$C$9:$C$24,MATCH($C221,'R0. Region mapping'!$A$9:$A$24,0))</f>
        <v>ASI</v>
      </c>
      <c r="E221" s="60">
        <v>24.53067054000001</v>
      </c>
      <c r="F221" s="58">
        <v>20.67641410800001</v>
      </c>
      <c r="G221" s="58">
        <v>11.040773028</v>
      </c>
      <c r="H221" s="58"/>
      <c r="I221" s="58"/>
      <c r="J221" s="58"/>
      <c r="K221" s="58"/>
      <c r="L221" s="58"/>
      <c r="M221" s="58">
        <v>875.938836787583</v>
      </c>
      <c r="N221" s="58">
        <v>1300.9434300134481</v>
      </c>
      <c r="O221" s="58">
        <v>1303.520103855041</v>
      </c>
      <c r="P221" s="58">
        <v>2380.048983804928</v>
      </c>
      <c r="Q221" s="58"/>
    </row>
    <row r="222" spans="1:17" x14ac:dyDescent="0.3">
      <c r="A222" s="39" t="s">
        <v>253</v>
      </c>
      <c r="B222" s="39" t="s">
        <v>956</v>
      </c>
      <c r="C222" s="39" t="s">
        <v>345</v>
      </c>
      <c r="D222" s="60" t="str">
        <f>INDEX('R0. Region mapping'!$C$9:$C$24,MATCH($C222,'R0. Region mapping'!$A$9:$A$24,0))</f>
        <v>LAM</v>
      </c>
      <c r="E222" s="60">
        <v>15.291124000000021</v>
      </c>
      <c r="F222" s="58">
        <v>12.715776800000011</v>
      </c>
      <c r="G222" s="58">
        <v>6.2774088000000097</v>
      </c>
      <c r="H222" s="58"/>
      <c r="I222" s="58"/>
      <c r="J222" s="58">
        <v>506.31579322476102</v>
      </c>
      <c r="K222" s="58">
        <v>840.03856436105502</v>
      </c>
      <c r="L222" s="58">
        <v>912.00011220305396</v>
      </c>
      <c r="M222" s="58">
        <v>1681.8978821097601</v>
      </c>
      <c r="N222" s="58">
        <v>2155.3726451503589</v>
      </c>
      <c r="O222" s="58">
        <v>2275.8019313890181</v>
      </c>
      <c r="P222" s="58">
        <v>2010.4196680464834</v>
      </c>
      <c r="Q222" s="58"/>
    </row>
    <row r="223" spans="1:17" x14ac:dyDescent="0.3">
      <c r="A223" s="39" t="s">
        <v>253</v>
      </c>
      <c r="B223" s="39" t="s">
        <v>956</v>
      </c>
      <c r="C223" s="39" t="s">
        <v>347</v>
      </c>
      <c r="D223" s="60" t="str">
        <f>INDEX('R0. Region mapping'!$C$9:$C$24,MATCH($C223,'R0. Region mapping'!$A$9:$A$24,0))</f>
        <v>EUR</v>
      </c>
      <c r="E223" s="60">
        <v>109.8862762119951</v>
      </c>
      <c r="F223" s="58">
        <v>90.881766493806708</v>
      </c>
      <c r="G223" s="58">
        <v>43.370492198335391</v>
      </c>
      <c r="H223" s="58"/>
      <c r="I223" s="58">
        <v>134.948327831992</v>
      </c>
      <c r="J223" s="58">
        <v>228.37101119622218</v>
      </c>
      <c r="K223" s="58">
        <v>373.38473866157631</v>
      </c>
      <c r="L223" s="58">
        <v>461.04068626486071</v>
      </c>
      <c r="M223" s="58">
        <v>464.37508407469079</v>
      </c>
      <c r="N223" s="58">
        <v>462.23070940436003</v>
      </c>
      <c r="O223" s="58">
        <v>477.30463487339682</v>
      </c>
      <c r="P223" s="58">
        <v>446.48055366522573</v>
      </c>
      <c r="Q223" s="58"/>
    </row>
    <row r="224" spans="1:17" x14ac:dyDescent="0.3">
      <c r="A224" s="39" t="s">
        <v>253</v>
      </c>
      <c r="B224" s="39" t="s">
        <v>956</v>
      </c>
      <c r="C224" s="39" t="s">
        <v>349</v>
      </c>
      <c r="D224" s="60" t="str">
        <f>INDEX('R0. Region mapping'!$C$9:$C$24,MATCH($C224,'R0. Region mapping'!$A$9:$A$24,0))</f>
        <v>ASI</v>
      </c>
      <c r="E224" s="60">
        <v>37.734003901101588</v>
      </c>
      <c r="F224" s="58">
        <v>31.208018413512789</v>
      </c>
      <c r="G224" s="58">
        <v>14.893054694540991</v>
      </c>
      <c r="H224" s="58"/>
      <c r="I224" s="58">
        <v>186.62320804358001</v>
      </c>
      <c r="J224" s="58">
        <v>301.11413749438805</v>
      </c>
      <c r="K224" s="58">
        <v>324.02480779252301</v>
      </c>
      <c r="L224" s="58">
        <v>677.96811093466908</v>
      </c>
      <c r="M224" s="58">
        <v>902.86076964331392</v>
      </c>
      <c r="N224" s="58">
        <v>1106.772631818259</v>
      </c>
      <c r="O224" s="58">
        <v>1066.764834592376</v>
      </c>
      <c r="P224" s="58">
        <v>913.19133740608004</v>
      </c>
      <c r="Q224" s="58"/>
    </row>
    <row r="225" spans="1:17" x14ac:dyDescent="0.3">
      <c r="A225" s="39" t="s">
        <v>253</v>
      </c>
      <c r="B225" s="39" t="s">
        <v>956</v>
      </c>
      <c r="C225" s="39" t="s">
        <v>351</v>
      </c>
      <c r="D225" s="60" t="str">
        <f>INDEX('R0. Region mapping'!$C$9:$C$24,MATCH($C225,'R0. Region mapping'!$A$9:$A$24,0))</f>
        <v>ASI</v>
      </c>
      <c r="E225" s="60"/>
      <c r="F225" s="58"/>
      <c r="G225" s="58"/>
      <c r="H225" s="58"/>
      <c r="I225" s="58"/>
      <c r="J225" s="58"/>
      <c r="K225" s="58"/>
      <c r="L225" s="58">
        <v>479.23946457969402</v>
      </c>
      <c r="M225" s="58">
        <v>826.52711730035696</v>
      </c>
      <c r="N225" s="58">
        <v>909.95829748365315</v>
      </c>
      <c r="O225" s="58">
        <v>912.80345764015556</v>
      </c>
      <c r="P225" s="58">
        <v>897.29549878535295</v>
      </c>
      <c r="Q225" s="58"/>
    </row>
    <row r="226" spans="1:17" x14ac:dyDescent="0.3">
      <c r="A226" s="39" t="s">
        <v>253</v>
      </c>
      <c r="B226" s="39" t="s">
        <v>956</v>
      </c>
      <c r="C226" s="39" t="s">
        <v>353</v>
      </c>
      <c r="D226" s="60" t="str">
        <f>INDEX('R0. Region mapping'!$C$9:$C$24,MATCH($C226,'R0. Region mapping'!$A$9:$A$24,0))</f>
        <v>ASI</v>
      </c>
      <c r="E226" s="60">
        <v>70.211262003715206</v>
      </c>
      <c r="F226" s="58">
        <v>58.055243800866997</v>
      </c>
      <c r="G226" s="58">
        <v>27.66519829374614</v>
      </c>
      <c r="H226" s="58"/>
      <c r="I226" s="58">
        <v>114.194547361123</v>
      </c>
      <c r="J226" s="58">
        <v>178.02599443921611</v>
      </c>
      <c r="K226" s="58">
        <v>320.14192109941428</v>
      </c>
      <c r="L226" s="58">
        <v>421.15707326063625</v>
      </c>
      <c r="M226" s="58">
        <v>413.2137037419194</v>
      </c>
      <c r="N226" s="58">
        <v>432.55472335499729</v>
      </c>
      <c r="O226" s="58">
        <v>421.57593608099916</v>
      </c>
      <c r="P226" s="58">
        <v>381.60145988317339</v>
      </c>
      <c r="Q226" s="58"/>
    </row>
    <row r="227" spans="1:17" x14ac:dyDescent="0.3">
      <c r="A227" s="39" t="s">
        <v>253</v>
      </c>
      <c r="B227" s="39" t="s">
        <v>956</v>
      </c>
      <c r="C227" s="39" t="s">
        <v>355</v>
      </c>
      <c r="D227" s="60" t="str">
        <f>INDEX('R0. Region mapping'!$C$9:$C$24,MATCH($C227,'R0. Region mapping'!$A$9:$A$24,0))</f>
        <v>AFR</v>
      </c>
      <c r="E227" s="60">
        <v>93.147894278782204</v>
      </c>
      <c r="F227" s="58">
        <v>82.187189998481387</v>
      </c>
      <c r="G227" s="58">
        <v>48.958241897673183</v>
      </c>
      <c r="H227" s="58">
        <v>450.22459447300486</v>
      </c>
      <c r="I227" s="58">
        <v>993.32201240746201</v>
      </c>
      <c r="J227" s="58">
        <v>1175.6887738802779</v>
      </c>
      <c r="K227" s="58">
        <v>1287.594758539881</v>
      </c>
      <c r="L227" s="58">
        <v>2198.6307550718971</v>
      </c>
      <c r="M227" s="58">
        <v>2848.7180954529622</v>
      </c>
      <c r="N227" s="58">
        <v>2927.1348127998262</v>
      </c>
      <c r="O227" s="58">
        <v>3117.384125790828</v>
      </c>
      <c r="P227" s="58">
        <v>2138.185840886521</v>
      </c>
      <c r="Q227" s="58"/>
    </row>
    <row r="228" spans="1:17" x14ac:dyDescent="0.3">
      <c r="A228" s="39" t="s">
        <v>253</v>
      </c>
      <c r="B228" s="39" t="s">
        <v>956</v>
      </c>
      <c r="C228" s="39" t="s">
        <v>357</v>
      </c>
      <c r="D228" s="60" t="str">
        <f>INDEX('R0. Region mapping'!$C$9:$C$24,MATCH($C228,'R0. Region mapping'!$A$9:$A$24,0))</f>
        <v>LAM</v>
      </c>
      <c r="E228" s="60">
        <v>71.529686238312152</v>
      </c>
      <c r="F228" s="58">
        <v>58.764664042196138</v>
      </c>
      <c r="G228" s="58">
        <v>26.852108551906021</v>
      </c>
      <c r="H228" s="58">
        <v>37.277313858586602</v>
      </c>
      <c r="I228" s="58">
        <v>117.72193065469629</v>
      </c>
      <c r="J228" s="58">
        <v>167.11646304707</v>
      </c>
      <c r="K228" s="58">
        <v>200.1051209910743</v>
      </c>
      <c r="L228" s="58">
        <v>314.13480244906759</v>
      </c>
      <c r="M228" s="58">
        <v>379.74736496783862</v>
      </c>
      <c r="N228" s="58">
        <v>399.60942274056913</v>
      </c>
      <c r="O228" s="58">
        <v>420.89810082764279</v>
      </c>
      <c r="P228" s="58">
        <v>429.18600621741325</v>
      </c>
      <c r="Q228" s="58"/>
    </row>
    <row r="229" spans="1:17" x14ac:dyDescent="0.3">
      <c r="A229" s="39" t="s">
        <v>253</v>
      </c>
      <c r="B229" s="39" t="s">
        <v>956</v>
      </c>
      <c r="C229" s="39" t="s">
        <v>359</v>
      </c>
      <c r="D229" s="60" t="str">
        <f>INDEX('R0. Region mapping'!$C$9:$C$24,MATCH($C229,'R0. Region mapping'!$A$9:$A$24,0))</f>
        <v>ASI</v>
      </c>
      <c r="E229" s="60">
        <v>16.663464000000012</v>
      </c>
      <c r="F229" s="58">
        <v>13.664040480000009</v>
      </c>
      <c r="G229" s="58">
        <v>6.1654816800000001</v>
      </c>
      <c r="H229" s="58"/>
      <c r="I229" s="58"/>
      <c r="J229" s="58"/>
      <c r="K229" s="58">
        <v>175.18858235943</v>
      </c>
      <c r="L229" s="58">
        <v>1561.4717843420733</v>
      </c>
      <c r="M229" s="58">
        <v>2520.2920943012418</v>
      </c>
      <c r="N229" s="58">
        <v>2644.608251106079</v>
      </c>
      <c r="O229" s="58">
        <v>2739.834985632473</v>
      </c>
      <c r="P229" s="58">
        <v>2808.7334483988102</v>
      </c>
      <c r="Q229" s="58"/>
    </row>
    <row r="230" spans="1:17" x14ac:dyDescent="0.3">
      <c r="A230" s="39" t="s">
        <v>253</v>
      </c>
      <c r="B230" s="39" t="s">
        <v>956</v>
      </c>
      <c r="C230" s="39" t="s">
        <v>361</v>
      </c>
      <c r="D230" s="60" t="str">
        <f>INDEX('R0. Region mapping'!$C$9:$C$24,MATCH($C230,'R0. Region mapping'!$A$9:$A$24,0))</f>
        <v>ASI</v>
      </c>
      <c r="E230" s="60">
        <v>192.25134320000001</v>
      </c>
      <c r="F230" s="58">
        <v>156.15517263999999</v>
      </c>
      <c r="G230" s="58">
        <v>65.914746239999971</v>
      </c>
      <c r="H230" s="58"/>
      <c r="I230" s="58"/>
      <c r="J230" s="58">
        <v>102.494649106849</v>
      </c>
      <c r="K230" s="58">
        <v>157.72173754035441</v>
      </c>
      <c r="L230" s="58">
        <v>288.83891508790458</v>
      </c>
      <c r="M230" s="58">
        <v>231.67401096002041</v>
      </c>
      <c r="N230" s="58">
        <v>280.55699353171599</v>
      </c>
      <c r="O230" s="58">
        <v>224.7034275712974</v>
      </c>
      <c r="P230" s="58">
        <v>146.8440097660278</v>
      </c>
      <c r="Q230" s="58"/>
    </row>
    <row r="231" spans="1:17" x14ac:dyDescent="0.3">
      <c r="A231" s="39" t="s">
        <v>253</v>
      </c>
      <c r="B231" s="39" t="s">
        <v>956</v>
      </c>
      <c r="C231" s="39" t="s">
        <v>363</v>
      </c>
      <c r="D231" s="60" t="str">
        <f>INDEX('R0. Region mapping'!$C$9:$C$24,MATCH($C231,'R0. Region mapping'!$A$9:$A$24,0))</f>
        <v>NAM</v>
      </c>
      <c r="E231" s="60">
        <v>22.706697854043565</v>
      </c>
      <c r="F231" s="58">
        <v>18.539897712908243</v>
      </c>
      <c r="G231" s="58">
        <v>8.1228973600700396</v>
      </c>
      <c r="H231" s="58"/>
      <c r="I231" s="58"/>
      <c r="J231" s="58">
        <v>396.51056287574499</v>
      </c>
      <c r="K231" s="58">
        <v>616.96397106460404</v>
      </c>
      <c r="L231" s="58">
        <v>1024.6596014929789</v>
      </c>
      <c r="M231" s="58">
        <v>1286.9892991904671</v>
      </c>
      <c r="N231" s="58">
        <v>1280.8813956344641</v>
      </c>
      <c r="O231" s="58">
        <v>1318.5382790089</v>
      </c>
      <c r="P231" s="58">
        <v>1259.2211423149449</v>
      </c>
      <c r="Q231" s="58"/>
    </row>
    <row r="232" spans="1:17" x14ac:dyDescent="0.3">
      <c r="A232" s="39" t="s">
        <v>253</v>
      </c>
      <c r="B232" s="39" t="s">
        <v>956</v>
      </c>
      <c r="C232" s="39" t="s">
        <v>365</v>
      </c>
      <c r="D232" s="60" t="str">
        <f>INDEX('R0. Region mapping'!$C$9:$C$24,MATCH($C232,'R0. Region mapping'!$A$9:$A$24,0))</f>
        <v>EUR</v>
      </c>
      <c r="E232" s="60">
        <v>103.14158739290082</v>
      </c>
      <c r="F232" s="58">
        <v>84.107192019583721</v>
      </c>
      <c r="G232" s="58">
        <v>36.521203586291243</v>
      </c>
      <c r="H232" s="58"/>
      <c r="I232" s="58"/>
      <c r="J232" s="58">
        <v>766.720381107143</v>
      </c>
      <c r="K232" s="58">
        <v>1275.704274002961</v>
      </c>
      <c r="L232" s="58">
        <v>1282.16413413448</v>
      </c>
      <c r="M232" s="58">
        <v>1298.851497935013</v>
      </c>
      <c r="N232" s="58">
        <v>1305.3049552018251</v>
      </c>
      <c r="O232" s="58">
        <v>1791.295835947102</v>
      </c>
      <c r="P232" s="58">
        <v>2202.2832819775599</v>
      </c>
      <c r="Q232" s="58"/>
    </row>
    <row r="233" spans="1:17" x14ac:dyDescent="0.3">
      <c r="A233" s="39" t="s">
        <v>253</v>
      </c>
      <c r="B233" s="39" t="s">
        <v>957</v>
      </c>
      <c r="C233" s="39" t="s">
        <v>258</v>
      </c>
      <c r="D233" s="60" t="str">
        <f>INDEX('R0. Region mapping'!$C$9:$C$24,MATCH($C233,'R0. Region mapping'!$A$9:$A$24,0))</f>
        <v>AFR</v>
      </c>
      <c r="E233" s="60">
        <v>10.491423000000001</v>
      </c>
      <c r="F233" s="58">
        <v>10.476894954979999</v>
      </c>
      <c r="G233" s="58">
        <v>6.8599088041486738</v>
      </c>
      <c r="H233" s="58">
        <v>1.6489912936476032</v>
      </c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1:17" x14ac:dyDescent="0.3">
      <c r="A234" s="39" t="s">
        <v>253</v>
      </c>
      <c r="B234" s="39" t="s">
        <v>957</v>
      </c>
      <c r="C234" s="39" t="s">
        <v>261</v>
      </c>
      <c r="D234" s="60" t="str">
        <f>INDEX('R0. Region mapping'!$C$9:$C$24,MATCH($C234,'R0. Region mapping'!$A$9:$A$24,0))</f>
        <v>AUS</v>
      </c>
      <c r="E234" s="60">
        <v>2.0303690478462952</v>
      </c>
      <c r="F234" s="58">
        <v>2.9417872242975278</v>
      </c>
      <c r="G234" s="58">
        <v>4.879838810162723</v>
      </c>
      <c r="H234" s="58">
        <v>4.9602253701627301</v>
      </c>
      <c r="I234" s="58">
        <v>0.75313759694580995</v>
      </c>
      <c r="J234" s="58"/>
      <c r="K234" s="58"/>
      <c r="L234" s="58"/>
      <c r="M234" s="58"/>
      <c r="N234" s="58"/>
      <c r="O234" s="58"/>
      <c r="P234" s="58"/>
      <c r="Q234" s="58"/>
    </row>
    <row r="235" spans="1:17" x14ac:dyDescent="0.3">
      <c r="A235" s="39" t="s">
        <v>253</v>
      </c>
      <c r="B235" s="39" t="s">
        <v>957</v>
      </c>
      <c r="C235" s="39" t="s">
        <v>341</v>
      </c>
      <c r="D235" s="60" t="str">
        <f>INDEX('R0. Region mapping'!$C$9:$C$24,MATCH($C235,'R0. Region mapping'!$A$9:$A$24,0))</f>
        <v>NAM</v>
      </c>
      <c r="E235" s="60">
        <v>1.908656188915663</v>
      </c>
      <c r="F235" s="58">
        <v>2.4420711901979026</v>
      </c>
      <c r="G235" s="58">
        <v>0.49606384229122391</v>
      </c>
      <c r="H235" s="58">
        <v>2.5581851101979094</v>
      </c>
      <c r="I235" s="58">
        <v>1.3913826834466401</v>
      </c>
      <c r="J235" s="58"/>
      <c r="K235" s="58"/>
      <c r="L235" s="58"/>
      <c r="M235" s="58"/>
      <c r="N235" s="58"/>
      <c r="O235" s="58"/>
      <c r="P235" s="58"/>
      <c r="Q235" s="58"/>
    </row>
    <row r="236" spans="1:17" x14ac:dyDescent="0.3">
      <c r="A236" s="39" t="s">
        <v>253</v>
      </c>
      <c r="B236" s="39" t="s">
        <v>957</v>
      </c>
      <c r="C236" s="39" t="s">
        <v>343</v>
      </c>
      <c r="D236" s="60" t="str">
        <f>INDEX('R0. Region mapping'!$C$9:$C$24,MATCH($C236,'R0. Region mapping'!$A$9:$A$24,0))</f>
        <v>ASI</v>
      </c>
      <c r="E236" s="60">
        <v>3.0164033199999993</v>
      </c>
      <c r="F236" s="58">
        <v>22.549039074881499</v>
      </c>
      <c r="G236" s="58">
        <v>1.408914024</v>
      </c>
      <c r="H236" s="58">
        <v>22.752238434881502</v>
      </c>
      <c r="I236" s="58">
        <v>12.7568851415196</v>
      </c>
      <c r="J236" s="58"/>
      <c r="K236" s="58"/>
      <c r="L236" s="58"/>
      <c r="M236" s="58"/>
      <c r="N236" s="58"/>
      <c r="O236" s="58"/>
      <c r="P236" s="58"/>
      <c r="Q236" s="58"/>
    </row>
    <row r="237" spans="1:17" x14ac:dyDescent="0.3">
      <c r="A237" s="39" t="s">
        <v>253</v>
      </c>
      <c r="B237" s="39" t="s">
        <v>957</v>
      </c>
      <c r="C237" s="39" t="s">
        <v>345</v>
      </c>
      <c r="D237" s="60" t="str">
        <f>INDEX('R0. Region mapping'!$C$9:$C$24,MATCH($C237,'R0. Region mapping'!$A$9:$A$24,0))</f>
        <v>LAM</v>
      </c>
      <c r="E237" s="60">
        <v>247.75156400000026</v>
      </c>
      <c r="F237" s="58">
        <v>218.6197544833251</v>
      </c>
      <c r="G237" s="58">
        <v>101.7085368000001</v>
      </c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1:17" x14ac:dyDescent="0.3">
      <c r="A238" s="39" t="s">
        <v>253</v>
      </c>
      <c r="B238" s="39" t="s">
        <v>957</v>
      </c>
      <c r="C238" s="39" t="s">
        <v>347</v>
      </c>
      <c r="D238" s="60" t="str">
        <f>INDEX('R0. Region mapping'!$C$9:$C$24,MATCH($C238,'R0. Region mapping'!$A$9:$A$24,0))</f>
        <v>EUR</v>
      </c>
      <c r="E238" s="60"/>
      <c r="F238" s="58">
        <v>6.6010809120621197</v>
      </c>
      <c r="G238" s="58">
        <v>9.2578230740557803</v>
      </c>
      <c r="H238" s="58">
        <v>8.5217837920588497</v>
      </c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1:17" x14ac:dyDescent="0.3">
      <c r="A239" s="39" t="s">
        <v>253</v>
      </c>
      <c r="B239" s="39" t="s">
        <v>957</v>
      </c>
      <c r="C239" s="39" t="s">
        <v>349</v>
      </c>
      <c r="D239" s="60" t="str">
        <f>INDEX('R0. Region mapping'!$C$9:$C$24,MATCH($C239,'R0. Region mapping'!$A$9:$A$24,0))</f>
        <v>ASI</v>
      </c>
      <c r="E239" s="60">
        <v>11.77771950550795</v>
      </c>
      <c r="F239" s="58">
        <v>9.6416520675642516</v>
      </c>
      <c r="G239" s="58">
        <v>4.3014834727050228</v>
      </c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1:17" x14ac:dyDescent="0.3">
      <c r="A240" s="39" t="s">
        <v>253</v>
      </c>
      <c r="B240" s="39" t="s">
        <v>957</v>
      </c>
      <c r="C240" s="39" t="s">
        <v>351</v>
      </c>
      <c r="D240" s="60" t="str">
        <f>INDEX('R0. Region mapping'!$C$9:$C$24,MATCH($C240,'R0. Region mapping'!$A$9:$A$24,0))</f>
        <v>ASI</v>
      </c>
      <c r="E240" s="60">
        <v>28.233594782608698</v>
      </c>
      <c r="F240" s="58">
        <v>21.638614983298361</v>
      </c>
      <c r="G240" s="58">
        <v>7.8187038048375292</v>
      </c>
      <c r="H240" s="58">
        <v>69.756377357673699</v>
      </c>
      <c r="I240" s="58">
        <v>37.622099009665497</v>
      </c>
      <c r="J240" s="58"/>
      <c r="K240" s="58"/>
      <c r="L240" s="58"/>
      <c r="M240" s="58"/>
      <c r="N240" s="58"/>
      <c r="O240" s="58"/>
      <c r="P240" s="58"/>
      <c r="Q240" s="58"/>
    </row>
    <row r="241" spans="1:17" x14ac:dyDescent="0.3">
      <c r="A241" s="39" t="s">
        <v>253</v>
      </c>
      <c r="B241" s="39" t="s">
        <v>957</v>
      </c>
      <c r="C241" s="39" t="s">
        <v>353</v>
      </c>
      <c r="D241" s="60" t="str">
        <f>INDEX('R0. Region mapping'!$C$9:$C$24,MATCH($C241,'R0. Region mapping'!$A$9:$A$24,0))</f>
        <v>ASI</v>
      </c>
      <c r="E241" s="60"/>
      <c r="F241" s="58">
        <v>3.6692702500113201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1:17" x14ac:dyDescent="0.3">
      <c r="A242" s="39" t="s">
        <v>253</v>
      </c>
      <c r="B242" s="39" t="s">
        <v>957</v>
      </c>
      <c r="C242" s="39" t="s">
        <v>355</v>
      </c>
      <c r="D242" s="60" t="str">
        <f>INDEX('R0. Region mapping'!$C$9:$C$24,MATCH($C242,'R0. Region mapping'!$A$9:$A$24,0))</f>
        <v>AFR</v>
      </c>
      <c r="E242" s="60"/>
      <c r="F242" s="58">
        <v>6.7622987025497796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>
        <v>641.03579200823003</v>
      </c>
      <c r="Q242" s="58"/>
    </row>
    <row r="243" spans="1:17" x14ac:dyDescent="0.3">
      <c r="A243" s="39" t="s">
        <v>253</v>
      </c>
      <c r="B243" s="39" t="s">
        <v>957</v>
      </c>
      <c r="C243" s="39" t="s">
        <v>357</v>
      </c>
      <c r="D243" s="60" t="str">
        <f>INDEX('R0. Region mapping'!$C$9:$C$24,MATCH($C243,'R0. Region mapping'!$A$9:$A$24,0))</f>
        <v>LAM</v>
      </c>
      <c r="E243" s="60">
        <v>0.87778756413330117</v>
      </c>
      <c r="F243" s="58">
        <v>1.8508482972544551</v>
      </c>
      <c r="G243" s="58">
        <v>2.2810668496190667</v>
      </c>
      <c r="H243" s="58">
        <v>2.3150078416190691</v>
      </c>
      <c r="I243" s="58">
        <v>0.30106645231864798</v>
      </c>
      <c r="J243" s="58"/>
      <c r="K243" s="58"/>
      <c r="L243" s="58"/>
      <c r="M243" s="58"/>
      <c r="N243" s="58"/>
      <c r="O243" s="58"/>
      <c r="P243" s="58"/>
      <c r="Q243" s="58"/>
    </row>
    <row r="244" spans="1:17" x14ac:dyDescent="0.3">
      <c r="A244" s="39" t="s">
        <v>253</v>
      </c>
      <c r="B244" s="39" t="s">
        <v>957</v>
      </c>
      <c r="C244" s="39" t="s">
        <v>359</v>
      </c>
      <c r="D244" s="60" t="str">
        <f>INDEX('R0. Region mapping'!$C$9:$C$24,MATCH($C244,'R0. Region mapping'!$A$9:$A$24,0))</f>
        <v>ASI</v>
      </c>
      <c r="E244" s="60">
        <v>6.1545960000000095</v>
      </c>
      <c r="F244" s="58">
        <v>8.1737326266886896</v>
      </c>
      <c r="G244" s="58">
        <v>2.8450581961852857</v>
      </c>
      <c r="H244" s="58">
        <v>8.6004512826886899</v>
      </c>
      <c r="I244" s="58">
        <v>4.38085037786011</v>
      </c>
      <c r="J244" s="58"/>
      <c r="K244" s="58"/>
      <c r="L244" s="58"/>
      <c r="M244" s="58"/>
      <c r="N244" s="58"/>
      <c r="O244" s="58"/>
      <c r="P244" s="58"/>
      <c r="Q244" s="58"/>
    </row>
    <row r="245" spans="1:17" x14ac:dyDescent="0.3">
      <c r="A245" s="39" t="s">
        <v>253</v>
      </c>
      <c r="B245" s="39" t="s">
        <v>957</v>
      </c>
      <c r="C245" s="39" t="s">
        <v>361</v>
      </c>
      <c r="D245" s="60" t="str">
        <f>INDEX('R0. Region mapping'!$C$9:$C$24,MATCH($C245,'R0. Region mapping'!$A$9:$A$24,0))</f>
        <v>ASI</v>
      </c>
      <c r="E245" s="60">
        <v>15.072479999999988</v>
      </c>
      <c r="F245" s="58">
        <v>28.914784511862489</v>
      </c>
      <c r="G245" s="58">
        <v>4.521744</v>
      </c>
      <c r="H245" s="58"/>
      <c r="I245" s="58"/>
      <c r="J245" s="58"/>
      <c r="K245" s="58">
        <v>32.025744383862502</v>
      </c>
      <c r="L245" s="58">
        <v>17.956419709906601</v>
      </c>
      <c r="M245" s="58"/>
      <c r="N245" s="58"/>
      <c r="O245" s="58"/>
      <c r="P245" s="58"/>
      <c r="Q245" s="58"/>
    </row>
    <row r="246" spans="1:17" x14ac:dyDescent="0.3">
      <c r="A246" s="39" t="s">
        <v>253</v>
      </c>
      <c r="B246" s="39" t="s">
        <v>957</v>
      </c>
      <c r="C246" s="39" t="s">
        <v>363</v>
      </c>
      <c r="D246" s="60" t="str">
        <f>INDEX('R0. Region mapping'!$C$9:$C$24,MATCH($C246,'R0. Region mapping'!$A$9:$A$24,0))</f>
        <v>NAM</v>
      </c>
      <c r="E246" s="60">
        <v>27.072530174512266</v>
      </c>
      <c r="F246" s="58">
        <v>24.608362565982109</v>
      </c>
      <c r="G246" s="58">
        <v>9.6209273404523561</v>
      </c>
      <c r="H246" s="58">
        <v>27.813749760000004</v>
      </c>
      <c r="I246" s="58">
        <v>14.878450484516399</v>
      </c>
      <c r="J246" s="58"/>
      <c r="K246" s="58"/>
      <c r="L246" s="58"/>
      <c r="M246" s="58"/>
      <c r="N246" s="58"/>
      <c r="O246" s="58"/>
      <c r="P246" s="58"/>
      <c r="Q246" s="58"/>
    </row>
    <row r="247" spans="1:17" x14ac:dyDescent="0.3">
      <c r="A247" s="39" t="s">
        <v>253</v>
      </c>
      <c r="B247" s="39" t="s">
        <v>957</v>
      </c>
      <c r="C247" s="39" t="s">
        <v>365</v>
      </c>
      <c r="D247" s="60" t="str">
        <f>INDEX('R0. Region mapping'!$C$9:$C$24,MATCH($C247,'R0. Region mapping'!$A$9:$A$24,0))</f>
        <v>EUR</v>
      </c>
      <c r="E247" s="60">
        <v>22.234801760372072</v>
      </c>
      <c r="F247" s="58">
        <v>25.618517560597983</v>
      </c>
      <c r="G247" s="58">
        <v>13.548976365751709</v>
      </c>
      <c r="H247" s="58">
        <v>22.406577398149921</v>
      </c>
      <c r="I247" s="58">
        <v>9.7793985476800902</v>
      </c>
      <c r="J247" s="58"/>
      <c r="K247" s="58"/>
      <c r="L247" s="58"/>
      <c r="M247" s="58"/>
      <c r="N247" s="58"/>
      <c r="O247" s="58"/>
      <c r="P247" s="58"/>
      <c r="Q247" s="58"/>
    </row>
    <row r="248" spans="1:17" x14ac:dyDescent="0.3">
      <c r="A248" s="39" t="s">
        <v>254</v>
      </c>
      <c r="B248" s="39" t="s">
        <v>954</v>
      </c>
      <c r="C248" s="39" t="s">
        <v>258</v>
      </c>
      <c r="D248" s="60" t="str">
        <f>INDEX('R0. Region mapping'!$C$9:$C$24,MATCH($C248,'R0. Region mapping'!$A$9:$A$24,0))</f>
        <v>AFR</v>
      </c>
      <c r="E248" s="60">
        <v>1062.4547539499999</v>
      </c>
      <c r="F248" s="58">
        <v>1139.2582022457734</v>
      </c>
      <c r="G248" s="58">
        <v>1234.7941971370656</v>
      </c>
      <c r="H248" s="58">
        <v>1393.2540947875389</v>
      </c>
      <c r="I248" s="58">
        <v>1343.2680632558238</v>
      </c>
      <c r="J248" s="58">
        <v>870.64273382419492</v>
      </c>
      <c r="K248" s="58">
        <v>317.18222828422199</v>
      </c>
      <c r="L248" s="58">
        <v>795.63733868429404</v>
      </c>
      <c r="M248" s="58">
        <v>1153.5216308775521</v>
      </c>
      <c r="N248" s="58">
        <v>1224.574281105871</v>
      </c>
      <c r="O248" s="58">
        <v>1452.0885811341859</v>
      </c>
      <c r="P248" s="58">
        <v>263.82422427043298</v>
      </c>
      <c r="Q248" s="58"/>
    </row>
    <row r="249" spans="1:17" x14ac:dyDescent="0.3">
      <c r="A249" s="39" t="s">
        <v>254</v>
      </c>
      <c r="B249" s="39" t="s">
        <v>954</v>
      </c>
      <c r="C249" s="39" t="s">
        <v>261</v>
      </c>
      <c r="D249" s="60" t="str">
        <f>INDEX('R0. Region mapping'!$C$9:$C$24,MATCH($C249,'R0. Region mapping'!$A$9:$A$24,0))</f>
        <v>AUS</v>
      </c>
      <c r="E249" s="60">
        <v>388.12547374123437</v>
      </c>
      <c r="F249" s="58">
        <v>399.66335991049118</v>
      </c>
      <c r="G249" s="58">
        <v>374.40228352376914</v>
      </c>
      <c r="H249" s="58">
        <v>362.00006964125566</v>
      </c>
      <c r="I249" s="58">
        <v>290.09676857874734</v>
      </c>
      <c r="J249" s="58">
        <v>240.77725743405841</v>
      </c>
      <c r="K249" s="58">
        <v>163.21498293862911</v>
      </c>
      <c r="L249" s="58">
        <v>129.9420441774968</v>
      </c>
      <c r="M249" s="58">
        <v>142.7866918668241</v>
      </c>
      <c r="N249" s="58">
        <v>50.056994569318903</v>
      </c>
      <c r="O249" s="58"/>
      <c r="P249" s="58"/>
      <c r="Q249" s="58"/>
    </row>
    <row r="250" spans="1:17" x14ac:dyDescent="0.3">
      <c r="A250" s="39" t="s">
        <v>254</v>
      </c>
      <c r="B250" s="39" t="s">
        <v>954</v>
      </c>
      <c r="C250" s="39" t="s">
        <v>341</v>
      </c>
      <c r="D250" s="60" t="str">
        <f>INDEX('R0. Region mapping'!$C$9:$C$24,MATCH($C250,'R0. Region mapping'!$A$9:$A$24,0))</f>
        <v>NAM</v>
      </c>
      <c r="E250" s="60">
        <v>428.42462062554222</v>
      </c>
      <c r="F250" s="58">
        <v>425.17781912412062</v>
      </c>
      <c r="G250" s="58">
        <v>392.54484867104242</v>
      </c>
      <c r="H250" s="58">
        <v>341.38784703057092</v>
      </c>
      <c r="I250" s="58">
        <v>315.60039253434246</v>
      </c>
      <c r="J250" s="58">
        <v>272.22088952194071</v>
      </c>
      <c r="K250" s="58">
        <v>223.3050319181209</v>
      </c>
      <c r="L250" s="58">
        <v>91.013378049315804</v>
      </c>
      <c r="M250" s="58"/>
      <c r="N250" s="58"/>
      <c r="O250" s="58"/>
      <c r="P250" s="58"/>
      <c r="Q250" s="58"/>
    </row>
    <row r="251" spans="1:17" x14ac:dyDescent="0.3">
      <c r="A251" s="39" t="s">
        <v>254</v>
      </c>
      <c r="B251" s="39" t="s">
        <v>954</v>
      </c>
      <c r="C251" s="39" t="s">
        <v>343</v>
      </c>
      <c r="D251" s="60" t="str">
        <f>INDEX('R0. Region mapping'!$C$9:$C$24,MATCH($C251,'R0. Region mapping'!$A$9:$A$24,0))</f>
        <v>ASI</v>
      </c>
      <c r="E251" s="60">
        <v>1154.2073602720011</v>
      </c>
      <c r="F251" s="58">
        <v>1354.7437025197703</v>
      </c>
      <c r="G251" s="58">
        <v>1714.2916571616756</v>
      </c>
      <c r="H251" s="58">
        <v>2507.610421422457</v>
      </c>
      <c r="I251" s="58">
        <v>2426.4244414069999</v>
      </c>
      <c r="J251" s="58">
        <v>2323.0304210879758</v>
      </c>
      <c r="K251" s="58">
        <v>2117.236008648566</v>
      </c>
      <c r="L251" s="58">
        <v>1943.6836095198651</v>
      </c>
      <c r="M251" s="58">
        <v>1957.7321281082211</v>
      </c>
      <c r="N251" s="58">
        <v>1721.9193811924479</v>
      </c>
      <c r="O251" s="58">
        <v>1424.73390270201</v>
      </c>
      <c r="P251" s="58">
        <v>505.336370105345</v>
      </c>
      <c r="Q251" s="58"/>
    </row>
    <row r="252" spans="1:17" x14ac:dyDescent="0.3">
      <c r="A252" s="39" t="s">
        <v>254</v>
      </c>
      <c r="B252" s="39" t="s">
        <v>954</v>
      </c>
      <c r="C252" s="39" t="s">
        <v>345</v>
      </c>
      <c r="D252" s="60" t="str">
        <f>INDEX('R0. Region mapping'!$C$9:$C$24,MATCH($C252,'R0. Region mapping'!$A$9:$A$24,0))</f>
        <v>LAM</v>
      </c>
      <c r="E252" s="60">
        <v>2145.1651002795988</v>
      </c>
      <c r="F252" s="58">
        <v>2201.3347626508521</v>
      </c>
      <c r="G252" s="58">
        <v>2188.1107127330306</v>
      </c>
      <c r="H252" s="58">
        <v>2294.796118988128</v>
      </c>
      <c r="I252" s="58">
        <v>1440.061625435098</v>
      </c>
      <c r="J252" s="58">
        <v>528.6987431578134</v>
      </c>
      <c r="K252" s="58">
        <v>221.25588763057979</v>
      </c>
      <c r="L252" s="58">
        <v>232.87274815583078</v>
      </c>
      <c r="M252" s="58">
        <v>530.50622542763767</v>
      </c>
      <c r="N252" s="58">
        <v>839.11151047629892</v>
      </c>
      <c r="O252" s="58">
        <v>331.55346698835626</v>
      </c>
      <c r="P252" s="58">
        <v>318.784687459358</v>
      </c>
      <c r="Q252" s="58"/>
    </row>
    <row r="253" spans="1:17" x14ac:dyDescent="0.3">
      <c r="A253" s="39" t="s">
        <v>254</v>
      </c>
      <c r="B253" s="39" t="s">
        <v>954</v>
      </c>
      <c r="C253" s="39" t="s">
        <v>347</v>
      </c>
      <c r="D253" s="60" t="str">
        <f>INDEX('R0. Region mapping'!$C$9:$C$24,MATCH($C253,'R0. Region mapping'!$A$9:$A$24,0))</f>
        <v>EUR</v>
      </c>
      <c r="E253" s="60">
        <v>894.30356229248525</v>
      </c>
      <c r="F253" s="58">
        <v>859.90062776327352</v>
      </c>
      <c r="G253" s="58">
        <v>742.31256821011391</v>
      </c>
      <c r="H253" s="58">
        <v>611.77218806620499</v>
      </c>
      <c r="I253" s="58">
        <v>445.18195496137997</v>
      </c>
      <c r="J253" s="58">
        <v>293.0077335167461</v>
      </c>
      <c r="K253" s="58">
        <v>227.81407981718542</v>
      </c>
      <c r="L253" s="58">
        <v>215.3910499241095</v>
      </c>
      <c r="M253" s="58">
        <v>200.5714504738234</v>
      </c>
      <c r="N253" s="58">
        <v>183.40755763130221</v>
      </c>
      <c r="O253" s="58">
        <v>106.0859188297826</v>
      </c>
      <c r="P253" s="58">
        <v>23.427614517630001</v>
      </c>
      <c r="Q253" s="58"/>
    </row>
    <row r="254" spans="1:17" x14ac:dyDescent="0.3">
      <c r="A254" s="39" t="s">
        <v>254</v>
      </c>
      <c r="B254" s="39" t="s">
        <v>954</v>
      </c>
      <c r="C254" s="39" t="s">
        <v>349</v>
      </c>
      <c r="D254" s="60" t="str">
        <f>INDEX('R0. Region mapping'!$C$9:$C$24,MATCH($C254,'R0. Region mapping'!$A$9:$A$24,0))</f>
        <v>ASI</v>
      </c>
      <c r="E254" s="60">
        <v>746.84462633581381</v>
      </c>
      <c r="F254" s="58">
        <v>772.37720518564504</v>
      </c>
      <c r="G254" s="58">
        <v>866.68619764949244</v>
      </c>
      <c r="H254" s="58">
        <v>864.98281894340948</v>
      </c>
      <c r="I254" s="58">
        <v>651.12368294613623</v>
      </c>
      <c r="J254" s="58">
        <v>254.3589328419794</v>
      </c>
      <c r="K254" s="58">
        <v>57.0198732736498</v>
      </c>
      <c r="L254" s="58">
        <v>56.334684415045601</v>
      </c>
      <c r="M254" s="58">
        <v>53.046330762859</v>
      </c>
      <c r="N254" s="58">
        <v>51.822946099020399</v>
      </c>
      <c r="O254" s="58">
        <v>18.7445057828389</v>
      </c>
      <c r="P254" s="58"/>
      <c r="Q254" s="58"/>
    </row>
    <row r="255" spans="1:17" x14ac:dyDescent="0.3">
      <c r="A255" s="39" t="s">
        <v>254</v>
      </c>
      <c r="B255" s="39" t="s">
        <v>954</v>
      </c>
      <c r="C255" s="39" t="s">
        <v>351</v>
      </c>
      <c r="D255" s="60" t="str">
        <f>INDEX('R0. Region mapping'!$C$9:$C$24,MATCH($C255,'R0. Region mapping'!$A$9:$A$24,0))</f>
        <v>ASI</v>
      </c>
      <c r="E255" s="60">
        <v>864.58625980434783</v>
      </c>
      <c r="F255" s="58">
        <v>857.28396320280524</v>
      </c>
      <c r="G255" s="58">
        <v>808.69288499163952</v>
      </c>
      <c r="H255" s="58">
        <v>882.57091814234832</v>
      </c>
      <c r="I255" s="58">
        <v>794.6400724611467</v>
      </c>
      <c r="J255" s="58">
        <v>1061.3855390958665</v>
      </c>
      <c r="K255" s="58">
        <v>825.18862435467611</v>
      </c>
      <c r="L255" s="58">
        <v>854.88004994767198</v>
      </c>
      <c r="M255" s="58">
        <v>1198.4303287038661</v>
      </c>
      <c r="N255" s="58">
        <v>643.50160719656799</v>
      </c>
      <c r="O255" s="58">
        <v>564.91534621984624</v>
      </c>
      <c r="P255" s="58">
        <v>641.53851546494377</v>
      </c>
      <c r="Q255" s="58"/>
    </row>
    <row r="256" spans="1:17" x14ac:dyDescent="0.3">
      <c r="A256" s="39" t="s">
        <v>254</v>
      </c>
      <c r="B256" s="39" t="s">
        <v>954</v>
      </c>
      <c r="C256" s="39" t="s">
        <v>353</v>
      </c>
      <c r="D256" s="60" t="str">
        <f>INDEX('R0. Region mapping'!$C$9:$C$24,MATCH($C256,'R0. Region mapping'!$A$9:$A$24,0))</f>
        <v>ASI</v>
      </c>
      <c r="E256" s="60">
        <v>1232.7463733466589</v>
      </c>
      <c r="F256" s="58">
        <v>1166.0943558036918</v>
      </c>
      <c r="G256" s="58">
        <v>981.54057988649754</v>
      </c>
      <c r="H256" s="58">
        <v>658.59190867589643</v>
      </c>
      <c r="I256" s="58">
        <v>327.57383592562849</v>
      </c>
      <c r="J256" s="58">
        <v>215.4509108486389</v>
      </c>
      <c r="K256" s="58">
        <v>96.197225932777101</v>
      </c>
      <c r="L256" s="58">
        <v>25.6631306158089</v>
      </c>
      <c r="M256" s="58">
        <v>8.8306171052240892</v>
      </c>
      <c r="N256" s="58"/>
      <c r="O256" s="58"/>
      <c r="P256" s="58"/>
      <c r="Q256" s="58"/>
    </row>
    <row r="257" spans="1:17" x14ac:dyDescent="0.3">
      <c r="A257" s="39" t="s">
        <v>254</v>
      </c>
      <c r="B257" s="39" t="s">
        <v>954</v>
      </c>
      <c r="C257" s="39" t="s">
        <v>355</v>
      </c>
      <c r="D257" s="60" t="str">
        <f>INDEX('R0. Region mapping'!$C$9:$C$24,MATCH($C257,'R0. Region mapping'!$A$9:$A$24,0))</f>
        <v>AFR</v>
      </c>
      <c r="E257" s="60">
        <v>1987.2594933532378</v>
      </c>
      <c r="F257" s="58">
        <v>2067.5969803966573</v>
      </c>
      <c r="G257" s="58">
        <v>2198.1955885144343</v>
      </c>
      <c r="H257" s="58">
        <v>2163.8155740139418</v>
      </c>
      <c r="I257" s="58">
        <v>814.88421306296925</v>
      </c>
      <c r="J257" s="58">
        <v>752.42875550773476</v>
      </c>
      <c r="K257" s="58">
        <v>947.02525728059857</v>
      </c>
      <c r="L257" s="58">
        <v>476.31119190783602</v>
      </c>
      <c r="M257" s="58">
        <v>211.84061711274671</v>
      </c>
      <c r="N257" s="58">
        <v>79.205555497117203</v>
      </c>
      <c r="O257" s="58"/>
      <c r="P257" s="58">
        <v>328.12271240212101</v>
      </c>
      <c r="Q257" s="58"/>
    </row>
    <row r="258" spans="1:17" x14ac:dyDescent="0.3">
      <c r="A258" s="39" t="s">
        <v>254</v>
      </c>
      <c r="B258" s="39" t="s">
        <v>954</v>
      </c>
      <c r="C258" s="39" t="s">
        <v>357</v>
      </c>
      <c r="D258" s="60" t="str">
        <f>INDEX('R0. Region mapping'!$C$9:$C$24,MATCH($C258,'R0. Region mapping'!$A$9:$A$24,0))</f>
        <v>LAM</v>
      </c>
      <c r="E258" s="60">
        <v>507.56829354591213</v>
      </c>
      <c r="F258" s="58">
        <v>493.84320049720645</v>
      </c>
      <c r="G258" s="58">
        <v>442.98029017971214</v>
      </c>
      <c r="H258" s="58">
        <v>394.5821068517788</v>
      </c>
      <c r="I258" s="58">
        <v>267.31498303838652</v>
      </c>
      <c r="J258" s="58">
        <v>74.636871589740096</v>
      </c>
      <c r="K258" s="58">
        <v>45.998451592457101</v>
      </c>
      <c r="L258" s="58">
        <v>237.7462909147113</v>
      </c>
      <c r="M258" s="58">
        <v>322.12115829344884</v>
      </c>
      <c r="N258" s="58">
        <v>272.65856263398319</v>
      </c>
      <c r="O258" s="58">
        <v>226.07282333340652</v>
      </c>
      <c r="P258" s="58">
        <v>76.871291560235804</v>
      </c>
      <c r="Q258" s="58"/>
    </row>
    <row r="259" spans="1:17" x14ac:dyDescent="0.3">
      <c r="A259" s="39" t="s">
        <v>254</v>
      </c>
      <c r="B259" s="39" t="s">
        <v>954</v>
      </c>
      <c r="C259" s="39" t="s">
        <v>359</v>
      </c>
      <c r="D259" s="60" t="str">
        <f>INDEX('R0. Region mapping'!$C$9:$C$24,MATCH($C259,'R0. Region mapping'!$A$9:$A$24,0))</f>
        <v>ASI</v>
      </c>
      <c r="E259" s="60">
        <v>2050.078923999999</v>
      </c>
      <c r="F259" s="58">
        <v>2279.8176258829499</v>
      </c>
      <c r="G259" s="58">
        <v>2640.7337581533716</v>
      </c>
      <c r="H259" s="58">
        <v>3075.1355275825208</v>
      </c>
      <c r="I259" s="58">
        <v>2432.7901108923998</v>
      </c>
      <c r="J259" s="58">
        <v>2347.0963557829532</v>
      </c>
      <c r="K259" s="58">
        <v>1579.84623601105</v>
      </c>
      <c r="L259" s="58">
        <v>1536.9545397562231</v>
      </c>
      <c r="M259" s="58">
        <v>497.727801857023</v>
      </c>
      <c r="N259" s="58"/>
      <c r="O259" s="58">
        <v>1144.57639622798</v>
      </c>
      <c r="P259" s="58">
        <v>1582.1283628384622</v>
      </c>
      <c r="Q259" s="58"/>
    </row>
    <row r="260" spans="1:17" x14ac:dyDescent="0.3">
      <c r="A260" s="39" t="s">
        <v>254</v>
      </c>
      <c r="B260" s="39" t="s">
        <v>954</v>
      </c>
      <c r="C260" s="39" t="s">
        <v>361</v>
      </c>
      <c r="D260" s="60" t="str">
        <f>INDEX('R0. Region mapping'!$C$9:$C$24,MATCH($C260,'R0. Region mapping'!$A$9:$A$24,0))</f>
        <v>ASI</v>
      </c>
      <c r="E260" s="60">
        <v>621.68142876000093</v>
      </c>
      <c r="F260" s="58">
        <v>617.13458456172259</v>
      </c>
      <c r="G260" s="58">
        <v>578.66520340444708</v>
      </c>
      <c r="H260" s="58">
        <v>409.40055292095531</v>
      </c>
      <c r="I260" s="58">
        <v>281.92502038444252</v>
      </c>
      <c r="J260" s="58">
        <v>188.4705755294566</v>
      </c>
      <c r="K260" s="58">
        <v>86.270239348936556</v>
      </c>
      <c r="L260" s="58">
        <v>43.291653288289602</v>
      </c>
      <c r="M260" s="58">
        <v>194.2309209876293</v>
      </c>
      <c r="N260" s="58">
        <v>131.10109648599922</v>
      </c>
      <c r="O260" s="58">
        <v>12.446319789245401</v>
      </c>
      <c r="P260" s="58">
        <v>44.081498018019303</v>
      </c>
      <c r="Q260" s="58"/>
    </row>
    <row r="261" spans="1:17" x14ac:dyDescent="0.3">
      <c r="A261" s="39" t="s">
        <v>254</v>
      </c>
      <c r="B261" s="39" t="s">
        <v>954</v>
      </c>
      <c r="C261" s="39" t="s">
        <v>363</v>
      </c>
      <c r="D261" s="60" t="str">
        <f>INDEX('R0. Region mapping'!$C$9:$C$24,MATCH($C261,'R0. Region mapping'!$A$9:$A$24,0))</f>
        <v>NAM</v>
      </c>
      <c r="E261" s="60">
        <v>5609.0009021949181</v>
      </c>
      <c r="F261" s="58">
        <v>5451.9684858846385</v>
      </c>
      <c r="G261" s="58">
        <v>4672.941838083827</v>
      </c>
      <c r="H261" s="58">
        <v>3622.4398701314785</v>
      </c>
      <c r="I261" s="58">
        <v>3708.0501763411239</v>
      </c>
      <c r="J261" s="58">
        <v>3503.6838495289448</v>
      </c>
      <c r="K261" s="58">
        <v>3177.7062946786009</v>
      </c>
      <c r="L261" s="58">
        <v>1914.9010372497569</v>
      </c>
      <c r="M261" s="58">
        <v>708.82492234754295</v>
      </c>
      <c r="N261" s="58">
        <v>813.53005030022098</v>
      </c>
      <c r="O261" s="58">
        <v>787.06956695235999</v>
      </c>
      <c r="P261" s="58">
        <v>236.79691103301801</v>
      </c>
      <c r="Q261" s="58"/>
    </row>
    <row r="262" spans="1:17" x14ac:dyDescent="0.3">
      <c r="A262" s="39" t="s">
        <v>254</v>
      </c>
      <c r="B262" s="39" t="s">
        <v>954</v>
      </c>
      <c r="C262" s="39" t="s">
        <v>365</v>
      </c>
      <c r="D262" s="60" t="str">
        <f>INDEX('R0. Region mapping'!$C$9:$C$24,MATCH($C262,'R0. Region mapping'!$A$9:$A$24,0))</f>
        <v>EUR</v>
      </c>
      <c r="E262" s="60">
        <v>7242.9347064520953</v>
      </c>
      <c r="F262" s="58">
        <v>6764.482279719804</v>
      </c>
      <c r="G262" s="58">
        <v>4825.2341424529177</v>
      </c>
      <c r="H262" s="58">
        <v>2942.9419031545731</v>
      </c>
      <c r="I262" s="58">
        <v>3272.8459423659428</v>
      </c>
      <c r="J262" s="58">
        <v>2568.2405566901707</v>
      </c>
      <c r="K262" s="58">
        <v>1308.4398177345302</v>
      </c>
      <c r="L262" s="58">
        <v>738.91164003614597</v>
      </c>
      <c r="M262" s="58">
        <v>636.00878449330401</v>
      </c>
      <c r="N262" s="58">
        <v>532.10440320053203</v>
      </c>
      <c r="O262" s="58">
        <v>489.54516769024895</v>
      </c>
      <c r="P262" s="58">
        <v>177.904395265023</v>
      </c>
      <c r="Q262" s="58"/>
    </row>
    <row r="263" spans="1:17" x14ac:dyDescent="0.3">
      <c r="A263" s="39" t="s">
        <v>254</v>
      </c>
      <c r="B263" s="39" t="s">
        <v>955</v>
      </c>
      <c r="C263" s="39" t="s">
        <v>258</v>
      </c>
      <c r="D263" s="60" t="str">
        <f>INDEX('R0. Region mapping'!$C$9:$C$24,MATCH($C263,'R0. Region mapping'!$A$9:$A$24,0))</f>
        <v>AFR</v>
      </c>
      <c r="E263" s="60">
        <v>1253.10693726</v>
      </c>
      <c r="F263" s="58">
        <v>1222.1724749116934</v>
      </c>
      <c r="G263" s="58">
        <v>1120.0647419079814</v>
      </c>
      <c r="H263" s="58">
        <v>1045.8753224419781</v>
      </c>
      <c r="I263" s="58">
        <v>587.72524905852936</v>
      </c>
      <c r="J263" s="58">
        <v>829.5065328499395</v>
      </c>
      <c r="K263" s="58">
        <v>526.17681201340395</v>
      </c>
      <c r="L263" s="58">
        <v>224.0279554647376</v>
      </c>
      <c r="M263" s="58">
        <v>235.854075512794</v>
      </c>
      <c r="N263" s="58">
        <v>234.973901977851</v>
      </c>
      <c r="O263" s="58">
        <v>240.76181582096038</v>
      </c>
      <c r="P263" s="58">
        <v>233.95221276247599</v>
      </c>
      <c r="Q263" s="58"/>
    </row>
    <row r="264" spans="1:17" x14ac:dyDescent="0.3">
      <c r="A264" s="39" t="s">
        <v>254</v>
      </c>
      <c r="B264" s="39" t="s">
        <v>955</v>
      </c>
      <c r="C264" s="39" t="s">
        <v>261</v>
      </c>
      <c r="D264" s="60" t="str">
        <f>INDEX('R0. Region mapping'!$C$9:$C$24,MATCH($C264,'R0. Region mapping'!$A$9:$A$24,0))</f>
        <v>AUS</v>
      </c>
      <c r="E264" s="60">
        <v>895.26292708542849</v>
      </c>
      <c r="F264" s="58">
        <v>867.69866285051921</v>
      </c>
      <c r="G264" s="58">
        <v>780.70344204226967</v>
      </c>
      <c r="H264" s="58">
        <v>662.2612001210681</v>
      </c>
      <c r="I264" s="58">
        <v>325.158555455932</v>
      </c>
      <c r="J264" s="58">
        <v>73.3989201344707</v>
      </c>
      <c r="K264" s="58">
        <v>13.5443262075012</v>
      </c>
      <c r="L264" s="58">
        <v>14.1762558907722</v>
      </c>
      <c r="M264" s="58">
        <v>14.619632575486399</v>
      </c>
      <c r="N264" s="58">
        <v>14.278319960440699</v>
      </c>
      <c r="O264" s="58">
        <v>14.3336939400587</v>
      </c>
      <c r="P264" s="58">
        <v>14.1907318404325</v>
      </c>
      <c r="Q264" s="58"/>
    </row>
    <row r="265" spans="1:17" x14ac:dyDescent="0.3">
      <c r="A265" s="39" t="s">
        <v>254</v>
      </c>
      <c r="B265" s="39" t="s">
        <v>955</v>
      </c>
      <c r="C265" s="39" t="s">
        <v>341</v>
      </c>
      <c r="D265" s="60" t="str">
        <f>INDEX('R0. Region mapping'!$C$9:$C$24,MATCH($C265,'R0. Region mapping'!$A$9:$A$24,0))</f>
        <v>NAM</v>
      </c>
      <c r="E265" s="60">
        <v>1588.4664182017871</v>
      </c>
      <c r="F265" s="58">
        <v>1517.4014346958875</v>
      </c>
      <c r="G265" s="58">
        <v>1334.8473055935085</v>
      </c>
      <c r="H265" s="58">
        <v>1196.2046641872084</v>
      </c>
      <c r="I265" s="58">
        <v>507.11008339827879</v>
      </c>
      <c r="J265" s="58">
        <v>201.60174463020937</v>
      </c>
      <c r="K265" s="58">
        <v>37.549040167178219</v>
      </c>
      <c r="L265" s="58">
        <v>1.1515525695942599</v>
      </c>
      <c r="M265" s="58">
        <v>1.18812140989937</v>
      </c>
      <c r="N265" s="58">
        <v>1.2126589608470599</v>
      </c>
      <c r="O265" s="58">
        <v>1.1734917620360401</v>
      </c>
      <c r="P265" s="58">
        <v>1.1656988604529499</v>
      </c>
      <c r="Q265" s="58"/>
    </row>
    <row r="266" spans="1:17" x14ac:dyDescent="0.3">
      <c r="A266" s="39" t="s">
        <v>254</v>
      </c>
      <c r="B266" s="39" t="s">
        <v>955</v>
      </c>
      <c r="C266" s="39" t="s">
        <v>343</v>
      </c>
      <c r="D266" s="60" t="str">
        <f>INDEX('R0. Region mapping'!$C$9:$C$24,MATCH($C266,'R0. Region mapping'!$A$9:$A$24,0))</f>
        <v>ASI</v>
      </c>
      <c r="E266" s="60">
        <v>2104.6592449039999</v>
      </c>
      <c r="F266" s="58">
        <v>4634.9094923400471</v>
      </c>
      <c r="G266" s="58">
        <v>10881.503690922291</v>
      </c>
      <c r="H266" s="58">
        <v>23728.558848290337</v>
      </c>
      <c r="I266" s="58">
        <v>15170.870778990395</v>
      </c>
      <c r="J266" s="58">
        <v>3273.5093931785414</v>
      </c>
      <c r="K266" s="58">
        <v>316.84971973002496</v>
      </c>
      <c r="L266" s="58">
        <v>287.51814451119003</v>
      </c>
      <c r="M266" s="58">
        <v>269.12240330671204</v>
      </c>
      <c r="N266" s="58">
        <v>250.36451186996101</v>
      </c>
      <c r="O266" s="58">
        <v>222.34639835500701</v>
      </c>
      <c r="P266" s="58">
        <v>206.75298448215199</v>
      </c>
      <c r="Q266" s="58"/>
    </row>
    <row r="267" spans="1:17" x14ac:dyDescent="0.3">
      <c r="A267" s="39" t="s">
        <v>254</v>
      </c>
      <c r="B267" s="39" t="s">
        <v>955</v>
      </c>
      <c r="C267" s="39" t="s">
        <v>345</v>
      </c>
      <c r="D267" s="60" t="str">
        <f>INDEX('R0. Region mapping'!$C$9:$C$24,MATCH($C267,'R0. Region mapping'!$A$9:$A$24,0))</f>
        <v>LAM</v>
      </c>
      <c r="E267" s="60">
        <v>1929.3275234319981</v>
      </c>
      <c r="F267" s="58">
        <v>2027.3307464942347</v>
      </c>
      <c r="G267" s="58">
        <v>1973.3564558437236</v>
      </c>
      <c r="H267" s="58">
        <v>1811.8120504150445</v>
      </c>
      <c r="I267" s="58">
        <v>2276.5123690075438</v>
      </c>
      <c r="J267" s="58">
        <v>1709.6317327548375</v>
      </c>
      <c r="K267" s="58">
        <v>1107.736239575293</v>
      </c>
      <c r="L267" s="58">
        <v>825.0015361735077</v>
      </c>
      <c r="M267" s="58">
        <v>772.7037232118214</v>
      </c>
      <c r="N267" s="58">
        <v>205.35759386249268</v>
      </c>
      <c r="O267" s="58">
        <v>377.94383807075923</v>
      </c>
      <c r="P267" s="58">
        <v>125.28710609748234</v>
      </c>
      <c r="Q267" s="58"/>
    </row>
    <row r="268" spans="1:17" x14ac:dyDescent="0.3">
      <c r="A268" s="39" t="s">
        <v>254</v>
      </c>
      <c r="B268" s="39" t="s">
        <v>955</v>
      </c>
      <c r="C268" s="39" t="s">
        <v>347</v>
      </c>
      <c r="D268" s="60" t="str">
        <f>INDEX('R0. Region mapping'!$C$9:$C$24,MATCH($C268,'R0. Region mapping'!$A$9:$A$24,0))</f>
        <v>EUR</v>
      </c>
      <c r="E268" s="60">
        <v>673.03669108811755</v>
      </c>
      <c r="F268" s="58">
        <v>686.63607499863201</v>
      </c>
      <c r="G268" s="58">
        <v>718.38533427694983</v>
      </c>
      <c r="H268" s="58">
        <v>725.83141168181521</v>
      </c>
      <c r="I268" s="58">
        <v>385.25120159342606</v>
      </c>
      <c r="J268" s="58">
        <v>182.17776256539364</v>
      </c>
      <c r="K268" s="58">
        <v>33.013298840168929</v>
      </c>
      <c r="L268" s="58">
        <v>5.8570937609785299</v>
      </c>
      <c r="M268" s="58">
        <v>5.65268360560757</v>
      </c>
      <c r="N268" s="58">
        <v>5.2024285184213399</v>
      </c>
      <c r="O268" s="58">
        <v>20.540750738607063</v>
      </c>
      <c r="P268" s="58">
        <v>9.2169738914080437</v>
      </c>
      <c r="Q268" s="58"/>
    </row>
    <row r="269" spans="1:17" x14ac:dyDescent="0.3">
      <c r="A269" s="39" t="s">
        <v>254</v>
      </c>
      <c r="B269" s="39" t="s">
        <v>955</v>
      </c>
      <c r="C269" s="39" t="s">
        <v>349</v>
      </c>
      <c r="D269" s="60" t="str">
        <f>INDEX('R0. Region mapping'!$C$9:$C$24,MATCH($C269,'R0. Region mapping'!$A$9:$A$24,0))</f>
        <v>ASI</v>
      </c>
      <c r="E269" s="60">
        <v>1910.8268857250725</v>
      </c>
      <c r="F269" s="58">
        <v>1895.7837209044956</v>
      </c>
      <c r="G269" s="58">
        <v>1695.7000862310306</v>
      </c>
      <c r="H269" s="58">
        <v>1752.0106430244507</v>
      </c>
      <c r="I269" s="58">
        <v>1779.6832311001897</v>
      </c>
      <c r="J269" s="58">
        <v>1230.1126972151505</v>
      </c>
      <c r="K269" s="58">
        <v>649.28238605295803</v>
      </c>
      <c r="L269" s="58">
        <v>255.32280672697175</v>
      </c>
      <c r="M269" s="58">
        <v>36.611068202648596</v>
      </c>
      <c r="N269" s="58">
        <v>16.5702722474933</v>
      </c>
      <c r="O269" s="58">
        <v>52.77840121921831</v>
      </c>
      <c r="P269" s="58">
        <v>25.238539316152245</v>
      </c>
      <c r="Q269" s="58"/>
    </row>
    <row r="270" spans="1:17" x14ac:dyDescent="0.3">
      <c r="A270" s="39" t="s">
        <v>254</v>
      </c>
      <c r="B270" s="39" t="s">
        <v>955</v>
      </c>
      <c r="C270" s="39" t="s">
        <v>351</v>
      </c>
      <c r="D270" s="60" t="str">
        <f>INDEX('R0. Region mapping'!$C$9:$C$24,MATCH($C270,'R0. Region mapping'!$A$9:$A$24,0))</f>
        <v>ASI</v>
      </c>
      <c r="E270" s="60">
        <v>403.82719047391265</v>
      </c>
      <c r="F270" s="58">
        <v>457.80004166759988</v>
      </c>
      <c r="G270" s="58">
        <v>588.85971915896357</v>
      </c>
      <c r="H270" s="58">
        <v>815.73579816563881</v>
      </c>
      <c r="I270" s="58">
        <v>1357.1200923038714</v>
      </c>
      <c r="J270" s="58">
        <v>498.94056236697361</v>
      </c>
      <c r="K270" s="58">
        <v>134.67850028071661</v>
      </c>
      <c r="L270" s="58">
        <v>137.1481128630939</v>
      </c>
      <c r="M270" s="58">
        <v>137.25388382608509</v>
      </c>
      <c r="N270" s="58">
        <v>130.02910616658829</v>
      </c>
      <c r="O270" s="58">
        <v>126.7202883601469</v>
      </c>
      <c r="P270" s="58">
        <v>117.3120542844476</v>
      </c>
      <c r="Q270" s="58"/>
    </row>
    <row r="271" spans="1:17" x14ac:dyDescent="0.3">
      <c r="A271" s="39" t="s">
        <v>254</v>
      </c>
      <c r="B271" s="39" t="s">
        <v>955</v>
      </c>
      <c r="C271" s="39" t="s">
        <v>353</v>
      </c>
      <c r="D271" s="60" t="str">
        <f>INDEX('R0. Region mapping'!$C$9:$C$24,MATCH($C271,'R0. Region mapping'!$A$9:$A$24,0))</f>
        <v>ASI</v>
      </c>
      <c r="E271" s="60">
        <v>2300.5211681971996</v>
      </c>
      <c r="F271" s="58">
        <v>2246.7912004970958</v>
      </c>
      <c r="G271" s="58">
        <v>2081.12358291587</v>
      </c>
      <c r="H271" s="58">
        <v>2015.623599372675</v>
      </c>
      <c r="I271" s="58">
        <v>1192.7292873996928</v>
      </c>
      <c r="J271" s="58">
        <v>607.16754508313113</v>
      </c>
      <c r="K271" s="58">
        <v>274.6565538812049</v>
      </c>
      <c r="L271" s="58">
        <v>78.807405745763376</v>
      </c>
      <c r="M271" s="58">
        <v>23.214742185900548</v>
      </c>
      <c r="N271" s="58">
        <v>21.93125372221494</v>
      </c>
      <c r="O271" s="58">
        <v>52.921841747678506</v>
      </c>
      <c r="P271" s="58">
        <v>106.42278803428695</v>
      </c>
      <c r="Q271" s="58"/>
    </row>
    <row r="272" spans="1:17" x14ac:dyDescent="0.3">
      <c r="A272" s="39" t="s">
        <v>254</v>
      </c>
      <c r="B272" s="39" t="s">
        <v>955</v>
      </c>
      <c r="C272" s="39" t="s">
        <v>355</v>
      </c>
      <c r="D272" s="60" t="str">
        <f>INDEX('R0. Region mapping'!$C$9:$C$24,MATCH($C272,'R0. Region mapping'!$A$9:$A$24,0))</f>
        <v>AFR</v>
      </c>
      <c r="E272" s="60">
        <v>2670.6516857039387</v>
      </c>
      <c r="F272" s="58">
        <v>2616.6535568008435</v>
      </c>
      <c r="G272" s="58">
        <v>2465.4214867771375</v>
      </c>
      <c r="H272" s="58">
        <v>2050.4526095543029</v>
      </c>
      <c r="I272" s="58">
        <v>2139.2209156632421</v>
      </c>
      <c r="J272" s="58">
        <v>923.91788912265417</v>
      </c>
      <c r="K272" s="58">
        <v>122.69669337850979</v>
      </c>
      <c r="L272" s="58">
        <v>63.200039452758105</v>
      </c>
      <c r="M272" s="58">
        <v>388.92173274197978</v>
      </c>
      <c r="N272" s="58">
        <v>403.91759121789482</v>
      </c>
      <c r="O272" s="58">
        <v>289.04161458317878</v>
      </c>
      <c r="P272" s="58">
        <v>104.95426698873851</v>
      </c>
      <c r="Q272" s="58"/>
    </row>
    <row r="273" spans="1:17" x14ac:dyDescent="0.3">
      <c r="A273" s="39" t="s">
        <v>254</v>
      </c>
      <c r="B273" s="39" t="s">
        <v>955</v>
      </c>
      <c r="C273" s="39" t="s">
        <v>357</v>
      </c>
      <c r="D273" s="60" t="str">
        <f>INDEX('R0. Region mapping'!$C$9:$C$24,MATCH($C273,'R0. Region mapping'!$A$9:$A$24,0))</f>
        <v>LAM</v>
      </c>
      <c r="E273" s="60">
        <v>1424.0658378038104</v>
      </c>
      <c r="F273" s="58">
        <v>1365.5433241219177</v>
      </c>
      <c r="G273" s="58">
        <v>1228.3519482627926</v>
      </c>
      <c r="H273" s="58">
        <v>1221.5459140264218</v>
      </c>
      <c r="I273" s="58">
        <v>722.012069777433</v>
      </c>
      <c r="J273" s="58">
        <v>815.4405651879282</v>
      </c>
      <c r="K273" s="58">
        <v>690.90498115061212</v>
      </c>
      <c r="L273" s="58">
        <v>554.64226933858049</v>
      </c>
      <c r="M273" s="58">
        <v>539.54412329617219</v>
      </c>
      <c r="N273" s="58">
        <v>371.08313950453476</v>
      </c>
      <c r="O273" s="58">
        <v>329.73804963957167</v>
      </c>
      <c r="P273" s="58">
        <v>121.7486754575811</v>
      </c>
      <c r="Q273" s="58"/>
    </row>
    <row r="274" spans="1:17" x14ac:dyDescent="0.3">
      <c r="A274" s="39" t="s">
        <v>254</v>
      </c>
      <c r="B274" s="39" t="s">
        <v>955</v>
      </c>
      <c r="C274" s="39" t="s">
        <v>359</v>
      </c>
      <c r="D274" s="60" t="str">
        <f>INDEX('R0. Region mapping'!$C$9:$C$24,MATCH($C274,'R0. Region mapping'!$A$9:$A$24,0))</f>
        <v>ASI</v>
      </c>
      <c r="E274" s="60">
        <v>2000.6175812399972</v>
      </c>
      <c r="F274" s="58">
        <v>2124.3312734286465</v>
      </c>
      <c r="G274" s="58">
        <v>2310.5440115738697</v>
      </c>
      <c r="H274" s="58">
        <v>2566.0648558421012</v>
      </c>
      <c r="I274" s="58">
        <v>1306.1146534776324</v>
      </c>
      <c r="J274" s="58">
        <v>267.89710139370783</v>
      </c>
      <c r="K274" s="58">
        <v>35.239011446288877</v>
      </c>
      <c r="L274" s="58">
        <v>35.66605129033784</v>
      </c>
      <c r="M274" s="58">
        <v>35.678139028480182</v>
      </c>
      <c r="N274" s="58">
        <v>33.938769189130738</v>
      </c>
      <c r="O274" s="58">
        <v>33.384741415139416</v>
      </c>
      <c r="P274" s="58">
        <v>31.305870063467818</v>
      </c>
      <c r="Q274" s="58"/>
    </row>
    <row r="275" spans="1:17" x14ac:dyDescent="0.3">
      <c r="A275" s="39" t="s">
        <v>254</v>
      </c>
      <c r="B275" s="39" t="s">
        <v>955</v>
      </c>
      <c r="C275" s="39" t="s">
        <v>361</v>
      </c>
      <c r="D275" s="60" t="str">
        <f>INDEX('R0. Region mapping'!$C$9:$C$24,MATCH($C275,'R0. Region mapping'!$A$9:$A$24,0))</f>
        <v>ASI</v>
      </c>
      <c r="E275" s="60">
        <v>345.8658790728</v>
      </c>
      <c r="F275" s="58">
        <v>368.86963156448985</v>
      </c>
      <c r="G275" s="58">
        <v>495.73643759576413</v>
      </c>
      <c r="H275" s="58">
        <v>611.33720175849692</v>
      </c>
      <c r="I275" s="58">
        <v>359.87160183546274</v>
      </c>
      <c r="J275" s="58">
        <v>85.3681122588726</v>
      </c>
      <c r="K275" s="58">
        <v>4.2688627534958998</v>
      </c>
      <c r="L275" s="58">
        <v>25.539479999999941</v>
      </c>
      <c r="M275" s="58">
        <v>25.539480000000921</v>
      </c>
      <c r="N275" s="58">
        <v>9.0641863356786416</v>
      </c>
      <c r="O275" s="58">
        <v>41.78266683261112</v>
      </c>
      <c r="P275" s="58">
        <v>14.458785054733514</v>
      </c>
      <c r="Q275" s="58"/>
    </row>
    <row r="276" spans="1:17" x14ac:dyDescent="0.3">
      <c r="A276" s="39" t="s">
        <v>254</v>
      </c>
      <c r="B276" s="39" t="s">
        <v>955</v>
      </c>
      <c r="C276" s="39" t="s">
        <v>363</v>
      </c>
      <c r="D276" s="60" t="str">
        <f>INDEX('R0. Region mapping'!$C$9:$C$24,MATCH($C276,'R0. Region mapping'!$A$9:$A$24,0))</f>
        <v>NAM</v>
      </c>
      <c r="E276" s="60">
        <v>20618.822387860313</v>
      </c>
      <c r="F276" s="58">
        <v>20324.697927961319</v>
      </c>
      <c r="G276" s="58">
        <v>18665.157944882649</v>
      </c>
      <c r="H276" s="58">
        <v>15393.868284896384</v>
      </c>
      <c r="I276" s="58">
        <v>6809.2872567438899</v>
      </c>
      <c r="J276" s="58">
        <v>2096.5988384883412</v>
      </c>
      <c r="K276" s="58">
        <v>295.27903714307314</v>
      </c>
      <c r="L276" s="58">
        <v>25.960743240341099</v>
      </c>
      <c r="M276" s="58">
        <v>26.6799696733937</v>
      </c>
      <c r="N276" s="58">
        <v>27.187087644672502</v>
      </c>
      <c r="O276" s="58">
        <v>26.370264290191102</v>
      </c>
      <c r="P276" s="58">
        <v>857.55419035498335</v>
      </c>
      <c r="Q276" s="58"/>
    </row>
    <row r="277" spans="1:17" x14ac:dyDescent="0.3">
      <c r="A277" s="39" t="s">
        <v>254</v>
      </c>
      <c r="B277" s="39" t="s">
        <v>955</v>
      </c>
      <c r="C277" s="39" t="s">
        <v>365</v>
      </c>
      <c r="D277" s="60" t="str">
        <f>INDEX('R0. Region mapping'!$C$9:$C$24,MATCH($C277,'R0. Region mapping'!$A$9:$A$24,0))</f>
        <v>EUR</v>
      </c>
      <c r="E277" s="60">
        <v>5264.7778103230903</v>
      </c>
      <c r="F277" s="58">
        <v>5229.9571671956255</v>
      </c>
      <c r="G277" s="58">
        <v>5108.6139012428521</v>
      </c>
      <c r="H277" s="58">
        <v>4442.4426785718488</v>
      </c>
      <c r="I277" s="58">
        <v>1352.8015545310243</v>
      </c>
      <c r="J277" s="58">
        <v>215.3150204415349</v>
      </c>
      <c r="K277" s="58">
        <v>33.010919313413304</v>
      </c>
      <c r="L277" s="58">
        <v>33.2513294625968</v>
      </c>
      <c r="M277" s="58">
        <v>33.305498917630203</v>
      </c>
      <c r="N277" s="58">
        <v>31.910960169463003</v>
      </c>
      <c r="O277" s="58">
        <v>31.698540401994499</v>
      </c>
      <c r="P277" s="58">
        <v>31.266865030609701</v>
      </c>
      <c r="Q277" s="58"/>
    </row>
    <row r="278" spans="1:17" x14ac:dyDescent="0.3">
      <c r="A278" s="39" t="s">
        <v>254</v>
      </c>
      <c r="B278" s="39" t="s">
        <v>956</v>
      </c>
      <c r="C278" s="39" t="s">
        <v>258</v>
      </c>
      <c r="D278" s="60" t="str">
        <f>INDEX('R0. Region mapping'!$C$9:$C$24,MATCH($C278,'R0. Region mapping'!$A$9:$A$24,0))</f>
        <v>AFR</v>
      </c>
      <c r="E278" s="60">
        <v>16.650903599999992</v>
      </c>
      <c r="F278" s="58">
        <v>14.10629049055655</v>
      </c>
      <c r="G278" s="58">
        <v>6.8638242905565594</v>
      </c>
      <c r="H278" s="58">
        <v>74.36491177345431</v>
      </c>
      <c r="I278" s="58">
        <v>52.649770451293406</v>
      </c>
      <c r="J278" s="58">
        <v>6.2040603983658302</v>
      </c>
      <c r="K278" s="58">
        <v>587.78416989877201</v>
      </c>
      <c r="L278" s="58">
        <v>981.99367177724002</v>
      </c>
      <c r="M278" s="58">
        <v>1169.6409561291759</v>
      </c>
      <c r="N278" s="58">
        <v>1400.8907752479313</v>
      </c>
      <c r="O278" s="58">
        <v>1509.0173024864634</v>
      </c>
      <c r="P278" s="58">
        <v>1563.6867040320221</v>
      </c>
      <c r="Q278" s="58"/>
    </row>
    <row r="279" spans="1:17" x14ac:dyDescent="0.3">
      <c r="A279" s="39" t="s">
        <v>254</v>
      </c>
      <c r="B279" s="39" t="s">
        <v>956</v>
      </c>
      <c r="C279" s="39" t="s">
        <v>261</v>
      </c>
      <c r="D279" s="60" t="str">
        <f>INDEX('R0. Region mapping'!$C$9:$C$24,MATCH($C279,'R0. Region mapping'!$A$9:$A$24,0))</f>
        <v>AUS</v>
      </c>
      <c r="E279" s="60">
        <v>63.167037044106927</v>
      </c>
      <c r="F279" s="58">
        <v>53.567753390033296</v>
      </c>
      <c r="G279" s="58">
        <v>29.569544254849031</v>
      </c>
      <c r="H279" s="58"/>
      <c r="I279" s="58"/>
      <c r="J279" s="58">
        <v>71.709671188637898</v>
      </c>
      <c r="K279" s="58">
        <v>120.765629877623</v>
      </c>
      <c r="L279" s="58">
        <v>123.83113396305839</v>
      </c>
      <c r="M279" s="58">
        <v>127.8354869581465</v>
      </c>
      <c r="N279" s="58">
        <v>241.58252128970162</v>
      </c>
      <c r="O279" s="58">
        <v>273.2211283819675</v>
      </c>
      <c r="P279" s="58">
        <v>294.86792231050418</v>
      </c>
      <c r="Q279" s="58"/>
    </row>
    <row r="280" spans="1:17" x14ac:dyDescent="0.3">
      <c r="A280" s="39" t="s">
        <v>254</v>
      </c>
      <c r="B280" s="39" t="s">
        <v>956</v>
      </c>
      <c r="C280" s="39" t="s">
        <v>341</v>
      </c>
      <c r="D280" s="60" t="str">
        <f>INDEX('R0. Region mapping'!$C$9:$C$24,MATCH($C280,'R0. Region mapping'!$A$9:$A$24,0))</f>
        <v>NAM</v>
      </c>
      <c r="E280" s="60">
        <v>11.305570640963879</v>
      </c>
      <c r="F280" s="58">
        <v>8.929905664771109</v>
      </c>
      <c r="G280" s="58">
        <v>3.2580285362891601</v>
      </c>
      <c r="H280" s="58"/>
      <c r="I280" s="58"/>
      <c r="J280" s="58">
        <v>62.114724595345798</v>
      </c>
      <c r="K280" s="58">
        <v>101.53275667784079</v>
      </c>
      <c r="L280" s="58">
        <v>162.0958103283026</v>
      </c>
      <c r="M280" s="58">
        <v>195.49258156484552</v>
      </c>
      <c r="N280" s="58">
        <v>200.65961528673921</v>
      </c>
      <c r="O280" s="58">
        <v>209.09841730752689</v>
      </c>
      <c r="P280" s="58">
        <v>251.1393608170188</v>
      </c>
      <c r="Q280" s="58"/>
    </row>
    <row r="281" spans="1:17" x14ac:dyDescent="0.3">
      <c r="A281" s="39" t="s">
        <v>254</v>
      </c>
      <c r="B281" s="39" t="s">
        <v>956</v>
      </c>
      <c r="C281" s="39" t="s">
        <v>343</v>
      </c>
      <c r="D281" s="60" t="str">
        <f>INDEX('R0. Region mapping'!$C$9:$C$24,MATCH($C281,'R0. Region mapping'!$A$9:$A$24,0))</f>
        <v>ASI</v>
      </c>
      <c r="E281" s="60">
        <v>24.53067054000001</v>
      </c>
      <c r="F281" s="58">
        <v>20.67641410800001</v>
      </c>
      <c r="G281" s="58">
        <v>11.040773028</v>
      </c>
      <c r="H281" s="58"/>
      <c r="I281" s="58"/>
      <c r="J281" s="58"/>
      <c r="K281" s="58"/>
      <c r="L281" s="58">
        <v>900.30692457637497</v>
      </c>
      <c r="M281" s="58">
        <v>1348.470362706794</v>
      </c>
      <c r="N281" s="58">
        <v>1300.9434300134481</v>
      </c>
      <c r="O281" s="58">
        <v>1303.520103855042</v>
      </c>
      <c r="P281" s="58">
        <v>2380.4408962723078</v>
      </c>
      <c r="Q281" s="58"/>
    </row>
    <row r="282" spans="1:17" x14ac:dyDescent="0.3">
      <c r="A282" s="39" t="s">
        <v>254</v>
      </c>
      <c r="B282" s="39" t="s">
        <v>956</v>
      </c>
      <c r="C282" s="39" t="s">
        <v>345</v>
      </c>
      <c r="D282" s="60" t="str">
        <f>INDEX('R0. Region mapping'!$C$9:$C$24,MATCH($C282,'R0. Region mapping'!$A$9:$A$24,0))</f>
        <v>LAM</v>
      </c>
      <c r="E282" s="60">
        <v>15.291124000000021</v>
      </c>
      <c r="F282" s="58">
        <v>12.715776800000011</v>
      </c>
      <c r="G282" s="58">
        <v>6.2774088000000097</v>
      </c>
      <c r="H282" s="58"/>
      <c r="I282" s="58"/>
      <c r="J282" s="58">
        <v>506.31579322476102</v>
      </c>
      <c r="K282" s="58">
        <v>840.03856436105502</v>
      </c>
      <c r="L282" s="58">
        <v>1511.337869053815</v>
      </c>
      <c r="M282" s="58">
        <v>1936.6990763490921</v>
      </c>
      <c r="N282" s="58">
        <v>2155.3726451503599</v>
      </c>
      <c r="O282" s="58">
        <v>2275.8019313890172</v>
      </c>
      <c r="P282" s="58">
        <v>1637.344068632327</v>
      </c>
      <c r="Q282" s="58"/>
    </row>
    <row r="283" spans="1:17" x14ac:dyDescent="0.3">
      <c r="A283" s="39" t="s">
        <v>254</v>
      </c>
      <c r="B283" s="39" t="s">
        <v>956</v>
      </c>
      <c r="C283" s="39" t="s">
        <v>347</v>
      </c>
      <c r="D283" s="60" t="str">
        <f>INDEX('R0. Region mapping'!$C$9:$C$24,MATCH($C283,'R0. Region mapping'!$A$9:$A$24,0))</f>
        <v>EUR</v>
      </c>
      <c r="E283" s="60">
        <v>109.8862762119951</v>
      </c>
      <c r="F283" s="58">
        <v>90.881766493806708</v>
      </c>
      <c r="G283" s="58">
        <v>43.370492198335391</v>
      </c>
      <c r="H283" s="58"/>
      <c r="I283" s="58">
        <v>134.948327831992</v>
      </c>
      <c r="J283" s="58">
        <v>353.76362983833121</v>
      </c>
      <c r="K283" s="58">
        <v>443.69075440547658</v>
      </c>
      <c r="L283" s="58">
        <v>461.04068626486071</v>
      </c>
      <c r="M283" s="58">
        <v>464.37508407469079</v>
      </c>
      <c r="N283" s="58">
        <v>462.23070940436003</v>
      </c>
      <c r="O283" s="58">
        <v>477.30463487339682</v>
      </c>
      <c r="P283" s="58">
        <v>459.00274770591972</v>
      </c>
      <c r="Q283" s="58"/>
    </row>
    <row r="284" spans="1:17" x14ac:dyDescent="0.3">
      <c r="A284" s="39" t="s">
        <v>254</v>
      </c>
      <c r="B284" s="39" t="s">
        <v>956</v>
      </c>
      <c r="C284" s="39" t="s">
        <v>349</v>
      </c>
      <c r="D284" s="60" t="str">
        <f>INDEX('R0. Region mapping'!$C$9:$C$24,MATCH($C284,'R0. Region mapping'!$A$9:$A$24,0))</f>
        <v>ASI</v>
      </c>
      <c r="E284" s="60">
        <v>37.734003901101588</v>
      </c>
      <c r="F284" s="58">
        <v>31.208018413512789</v>
      </c>
      <c r="G284" s="58">
        <v>14.893054694540991</v>
      </c>
      <c r="H284" s="58"/>
      <c r="I284" s="58">
        <v>175.78448014290399</v>
      </c>
      <c r="J284" s="58">
        <v>300.85402261129212</v>
      </c>
      <c r="K284" s="58">
        <v>311.31768873326098</v>
      </c>
      <c r="L284" s="58">
        <v>672.02306106019205</v>
      </c>
      <c r="M284" s="58">
        <v>902.86076964331403</v>
      </c>
      <c r="N284" s="58">
        <v>920.86978923169613</v>
      </c>
      <c r="O284" s="58">
        <v>944.73256105353676</v>
      </c>
      <c r="P284" s="58">
        <v>913.19133740608095</v>
      </c>
      <c r="Q284" s="58"/>
    </row>
    <row r="285" spans="1:17" x14ac:dyDescent="0.3">
      <c r="A285" s="39" t="s">
        <v>254</v>
      </c>
      <c r="B285" s="39" t="s">
        <v>956</v>
      </c>
      <c r="C285" s="39" t="s">
        <v>351</v>
      </c>
      <c r="D285" s="60" t="str">
        <f>INDEX('R0. Region mapping'!$C$9:$C$24,MATCH($C285,'R0. Region mapping'!$A$9:$A$24,0))</f>
        <v>ASI</v>
      </c>
      <c r="E285" s="60"/>
      <c r="F285" s="58"/>
      <c r="G285" s="58"/>
      <c r="H285" s="58"/>
      <c r="I285" s="58"/>
      <c r="J285" s="58">
        <v>88.757333290286198</v>
      </c>
      <c r="K285" s="58">
        <v>508.40945936930257</v>
      </c>
      <c r="L285" s="58">
        <v>742.51350645503999</v>
      </c>
      <c r="M285" s="58">
        <v>826.52711730035708</v>
      </c>
      <c r="N285" s="58">
        <v>1474.837214880939</v>
      </c>
      <c r="O285" s="58">
        <v>1520.754800836374</v>
      </c>
      <c r="P285" s="58">
        <v>1060.5849770826349</v>
      </c>
      <c r="Q285" s="58"/>
    </row>
    <row r="286" spans="1:17" x14ac:dyDescent="0.3">
      <c r="A286" s="39" t="s">
        <v>254</v>
      </c>
      <c r="B286" s="39" t="s">
        <v>956</v>
      </c>
      <c r="C286" s="39" t="s">
        <v>353</v>
      </c>
      <c r="D286" s="60" t="str">
        <f>INDEX('R0. Region mapping'!$C$9:$C$24,MATCH($C286,'R0. Region mapping'!$A$9:$A$24,0))</f>
        <v>ASI</v>
      </c>
      <c r="E286" s="60">
        <v>70.211262003715206</v>
      </c>
      <c r="F286" s="58">
        <v>58.055243800866997</v>
      </c>
      <c r="G286" s="58">
        <v>27.66519829374614</v>
      </c>
      <c r="H286" s="58"/>
      <c r="I286" s="58">
        <v>114.194547361123</v>
      </c>
      <c r="J286" s="58">
        <v>185.3295560635101</v>
      </c>
      <c r="K286" s="58">
        <v>315.33753841987129</v>
      </c>
      <c r="L286" s="58">
        <v>421.15707326063671</v>
      </c>
      <c r="M286" s="58">
        <v>405.5756834537205</v>
      </c>
      <c r="N286" s="58">
        <v>420.99253859960368</v>
      </c>
      <c r="O286" s="58">
        <v>402.77249033598093</v>
      </c>
      <c r="P286" s="58">
        <v>381.6014598831743</v>
      </c>
      <c r="Q286" s="58"/>
    </row>
    <row r="287" spans="1:17" x14ac:dyDescent="0.3">
      <c r="A287" s="39" t="s">
        <v>254</v>
      </c>
      <c r="B287" s="39" t="s">
        <v>956</v>
      </c>
      <c r="C287" s="39" t="s">
        <v>355</v>
      </c>
      <c r="D287" s="60" t="str">
        <f>INDEX('R0. Region mapping'!$C$9:$C$24,MATCH($C287,'R0. Region mapping'!$A$9:$A$24,0))</f>
        <v>AFR</v>
      </c>
      <c r="E287" s="60">
        <v>93.147894278782204</v>
      </c>
      <c r="F287" s="58">
        <v>82.187189998481387</v>
      </c>
      <c r="G287" s="58">
        <v>48.958241897673183</v>
      </c>
      <c r="H287" s="58">
        <v>450.22459447300486</v>
      </c>
      <c r="I287" s="58">
        <v>993.32201240746508</v>
      </c>
      <c r="J287" s="58">
        <v>1175.6887738802795</v>
      </c>
      <c r="K287" s="58">
        <v>1287.594758539881</v>
      </c>
      <c r="L287" s="58">
        <v>2198.630755071898</v>
      </c>
      <c r="M287" s="58">
        <v>2848.7180954529622</v>
      </c>
      <c r="N287" s="58">
        <v>2987.267345923392</v>
      </c>
      <c r="O287" s="58">
        <v>3117.384125790828</v>
      </c>
      <c r="P287" s="58">
        <v>2043.5707263860161</v>
      </c>
      <c r="Q287" s="58"/>
    </row>
    <row r="288" spans="1:17" x14ac:dyDescent="0.3">
      <c r="A288" s="39" t="s">
        <v>254</v>
      </c>
      <c r="B288" s="39" t="s">
        <v>956</v>
      </c>
      <c r="C288" s="39" t="s">
        <v>357</v>
      </c>
      <c r="D288" s="60" t="str">
        <f>INDEX('R0. Region mapping'!$C$9:$C$24,MATCH($C288,'R0. Region mapping'!$A$9:$A$24,0))</f>
        <v>LAM</v>
      </c>
      <c r="E288" s="60">
        <v>71.529686238312152</v>
      </c>
      <c r="F288" s="58">
        <v>58.764664042196138</v>
      </c>
      <c r="G288" s="58">
        <v>26.852108551906021</v>
      </c>
      <c r="H288" s="58">
        <v>37.277313858586602</v>
      </c>
      <c r="I288" s="58">
        <v>117.72193065469629</v>
      </c>
      <c r="J288" s="58">
        <v>167.11646304707</v>
      </c>
      <c r="K288" s="58">
        <v>202.0852272166853</v>
      </c>
      <c r="L288" s="58">
        <v>311.9656196539492</v>
      </c>
      <c r="M288" s="58">
        <v>379.74736496783919</v>
      </c>
      <c r="N288" s="58">
        <v>399.60942274057004</v>
      </c>
      <c r="O288" s="58">
        <v>409.992167357467</v>
      </c>
      <c r="P288" s="58">
        <v>430.71766038443616</v>
      </c>
      <c r="Q288" s="58"/>
    </row>
    <row r="289" spans="1:17" x14ac:dyDescent="0.3">
      <c r="A289" s="39" t="s">
        <v>254</v>
      </c>
      <c r="B289" s="39" t="s">
        <v>956</v>
      </c>
      <c r="C289" s="39" t="s">
        <v>359</v>
      </c>
      <c r="D289" s="60" t="str">
        <f>INDEX('R0. Region mapping'!$C$9:$C$24,MATCH($C289,'R0. Region mapping'!$A$9:$A$24,0))</f>
        <v>ASI</v>
      </c>
      <c r="E289" s="60">
        <v>16.663464000000012</v>
      </c>
      <c r="F289" s="58">
        <v>13.664040480000009</v>
      </c>
      <c r="G289" s="58">
        <v>6.1654816800000001</v>
      </c>
      <c r="H289" s="58"/>
      <c r="I289" s="58"/>
      <c r="J289" s="58"/>
      <c r="K289" s="58"/>
      <c r="L289" s="58">
        <v>1463.24581727245</v>
      </c>
      <c r="M289" s="58">
        <v>3770.3457062753023</v>
      </c>
      <c r="N289" s="58">
        <v>4602.3225211164081</v>
      </c>
      <c r="O289" s="58">
        <v>3444.5207028738951</v>
      </c>
      <c r="P289" s="58">
        <v>2808.7334483988102</v>
      </c>
      <c r="Q289" s="58"/>
    </row>
    <row r="290" spans="1:17" x14ac:dyDescent="0.3">
      <c r="A290" s="39" t="s">
        <v>254</v>
      </c>
      <c r="B290" s="39" t="s">
        <v>956</v>
      </c>
      <c r="C290" s="39" t="s">
        <v>361</v>
      </c>
      <c r="D290" s="60" t="str">
        <f>INDEX('R0. Region mapping'!$C$9:$C$24,MATCH($C290,'R0. Region mapping'!$A$9:$A$24,0))</f>
        <v>ASI</v>
      </c>
      <c r="E290" s="60">
        <v>192.25134320000001</v>
      </c>
      <c r="F290" s="58">
        <v>156.15517263999999</v>
      </c>
      <c r="G290" s="58">
        <v>65.914746239999971</v>
      </c>
      <c r="H290" s="58"/>
      <c r="I290" s="58"/>
      <c r="J290" s="58">
        <v>105.49867305124801</v>
      </c>
      <c r="K290" s="58">
        <v>157.77750208838009</v>
      </c>
      <c r="L290" s="58">
        <v>269.46179499283664</v>
      </c>
      <c r="M290" s="58">
        <v>220.8095109182473</v>
      </c>
      <c r="N290" s="58">
        <v>280.55699353171622</v>
      </c>
      <c r="O290" s="58">
        <v>339.06156020307742</v>
      </c>
      <c r="P290" s="58">
        <v>210.96313224962969</v>
      </c>
      <c r="Q290" s="58"/>
    </row>
    <row r="291" spans="1:17" x14ac:dyDescent="0.3">
      <c r="A291" s="39" t="s">
        <v>254</v>
      </c>
      <c r="B291" s="39" t="s">
        <v>956</v>
      </c>
      <c r="C291" s="39" t="s">
        <v>363</v>
      </c>
      <c r="D291" s="60" t="str">
        <f>INDEX('R0. Region mapping'!$C$9:$C$24,MATCH($C291,'R0. Region mapping'!$A$9:$A$24,0))</f>
        <v>NAM</v>
      </c>
      <c r="E291" s="60">
        <v>22.706697854043565</v>
      </c>
      <c r="F291" s="58">
        <v>18.539897712908243</v>
      </c>
      <c r="G291" s="58">
        <v>8.1228973600700396</v>
      </c>
      <c r="H291" s="58"/>
      <c r="I291" s="58"/>
      <c r="J291" s="58">
        <v>396.51056287574499</v>
      </c>
      <c r="K291" s="58">
        <v>616.96397106460404</v>
      </c>
      <c r="L291" s="58">
        <v>1024.6596014929789</v>
      </c>
      <c r="M291" s="58">
        <v>1286.9892991904671</v>
      </c>
      <c r="N291" s="58">
        <v>1280.8813956344641</v>
      </c>
      <c r="O291" s="58">
        <v>1318.5382790089</v>
      </c>
      <c r="P291" s="58">
        <v>1259.2211423149449</v>
      </c>
      <c r="Q291" s="58"/>
    </row>
    <row r="292" spans="1:17" x14ac:dyDescent="0.3">
      <c r="A292" s="39" t="s">
        <v>254</v>
      </c>
      <c r="B292" s="39" t="s">
        <v>956</v>
      </c>
      <c r="C292" s="39" t="s">
        <v>365</v>
      </c>
      <c r="D292" s="60" t="str">
        <f>INDEX('R0. Region mapping'!$C$9:$C$24,MATCH($C292,'R0. Region mapping'!$A$9:$A$24,0))</f>
        <v>EUR</v>
      </c>
      <c r="E292" s="60">
        <v>103.14158739290082</v>
      </c>
      <c r="F292" s="58">
        <v>84.107192019583721</v>
      </c>
      <c r="G292" s="58">
        <v>36.521203586291243</v>
      </c>
      <c r="H292" s="58"/>
      <c r="I292" s="58"/>
      <c r="J292" s="58">
        <v>766.720381107143</v>
      </c>
      <c r="K292" s="58">
        <v>1275.704274002961</v>
      </c>
      <c r="L292" s="58">
        <v>1282.16413413448</v>
      </c>
      <c r="M292" s="58">
        <v>1298.851497935013</v>
      </c>
      <c r="N292" s="58">
        <v>1305.3049552018251</v>
      </c>
      <c r="O292" s="58">
        <v>1302.8042306717889</v>
      </c>
      <c r="P292" s="58">
        <v>1774.9755188216971</v>
      </c>
      <c r="Q292" s="58"/>
    </row>
    <row r="293" spans="1:17" x14ac:dyDescent="0.3">
      <c r="A293" s="39" t="s">
        <v>254</v>
      </c>
      <c r="B293" s="39" t="s">
        <v>957</v>
      </c>
      <c r="C293" s="39" t="s">
        <v>258</v>
      </c>
      <c r="D293" s="60" t="str">
        <f>INDEX('R0. Region mapping'!$C$9:$C$24,MATCH($C293,'R0. Region mapping'!$A$9:$A$24,0))</f>
        <v>AFR</v>
      </c>
      <c r="E293" s="60">
        <v>10.491423000000001</v>
      </c>
      <c r="F293" s="58">
        <v>10.476894954979999</v>
      </c>
      <c r="G293" s="58">
        <v>6.8599088041486738</v>
      </c>
      <c r="H293" s="58">
        <v>1.6489912936476032</v>
      </c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1:17" x14ac:dyDescent="0.3">
      <c r="A294" s="39" t="s">
        <v>254</v>
      </c>
      <c r="B294" s="39" t="s">
        <v>957</v>
      </c>
      <c r="C294" s="39" t="s">
        <v>261</v>
      </c>
      <c r="D294" s="60" t="str">
        <f>INDEX('R0. Region mapping'!$C$9:$C$24,MATCH($C294,'R0. Region mapping'!$A$9:$A$24,0))</f>
        <v>AUS</v>
      </c>
      <c r="E294" s="60">
        <v>2.0303690478462952</v>
      </c>
      <c r="F294" s="58">
        <v>2.9417872242975278</v>
      </c>
      <c r="G294" s="58">
        <v>4.879838810162723</v>
      </c>
      <c r="H294" s="58">
        <v>4.9602253701627301</v>
      </c>
      <c r="I294" s="58">
        <v>0.75313759694580995</v>
      </c>
      <c r="J294" s="58"/>
      <c r="K294" s="58"/>
      <c r="L294" s="58"/>
      <c r="M294" s="58"/>
      <c r="N294" s="58"/>
      <c r="O294" s="58"/>
      <c r="P294" s="58"/>
      <c r="Q294" s="58"/>
    </row>
    <row r="295" spans="1:17" x14ac:dyDescent="0.3">
      <c r="A295" s="39" t="s">
        <v>254</v>
      </c>
      <c r="B295" s="39" t="s">
        <v>957</v>
      </c>
      <c r="C295" s="39" t="s">
        <v>341</v>
      </c>
      <c r="D295" s="60" t="str">
        <f>INDEX('R0. Region mapping'!$C$9:$C$24,MATCH($C295,'R0. Region mapping'!$A$9:$A$24,0))</f>
        <v>NAM</v>
      </c>
      <c r="E295" s="60">
        <v>1.908656188915663</v>
      </c>
      <c r="F295" s="58">
        <v>2.4420711901979026</v>
      </c>
      <c r="G295" s="58">
        <v>0.49606384229122391</v>
      </c>
      <c r="H295" s="58">
        <v>2.5581851101979094</v>
      </c>
      <c r="I295" s="58">
        <v>1.3913826834466401</v>
      </c>
      <c r="J295" s="58"/>
      <c r="K295" s="58"/>
      <c r="L295" s="58"/>
      <c r="M295" s="58"/>
      <c r="N295" s="58"/>
      <c r="O295" s="58"/>
      <c r="P295" s="58"/>
      <c r="Q295" s="58"/>
    </row>
    <row r="296" spans="1:17" x14ac:dyDescent="0.3">
      <c r="A296" s="39" t="s">
        <v>254</v>
      </c>
      <c r="B296" s="39" t="s">
        <v>957</v>
      </c>
      <c r="C296" s="39" t="s">
        <v>343</v>
      </c>
      <c r="D296" s="60" t="str">
        <f>INDEX('R0. Region mapping'!$C$9:$C$24,MATCH($C296,'R0. Region mapping'!$A$9:$A$24,0))</f>
        <v>ASI</v>
      </c>
      <c r="E296" s="60">
        <v>3.0164033199999993</v>
      </c>
      <c r="F296" s="58">
        <v>22.549039074881499</v>
      </c>
      <c r="G296" s="58">
        <v>1.408914024</v>
      </c>
      <c r="H296" s="58">
        <v>22.752238434881502</v>
      </c>
      <c r="I296" s="58">
        <v>12.7568851415196</v>
      </c>
      <c r="J296" s="58"/>
      <c r="K296" s="58"/>
      <c r="L296" s="58"/>
      <c r="M296" s="58"/>
      <c r="N296" s="58"/>
      <c r="O296" s="58"/>
      <c r="P296" s="58"/>
      <c r="Q296" s="58"/>
    </row>
    <row r="297" spans="1:17" x14ac:dyDescent="0.3">
      <c r="A297" s="39" t="s">
        <v>254</v>
      </c>
      <c r="B297" s="39" t="s">
        <v>957</v>
      </c>
      <c r="C297" s="39" t="s">
        <v>345</v>
      </c>
      <c r="D297" s="60" t="str">
        <f>INDEX('R0. Region mapping'!$C$9:$C$24,MATCH($C297,'R0. Region mapping'!$A$9:$A$24,0))</f>
        <v>LAM</v>
      </c>
      <c r="E297" s="60">
        <v>247.75156400000026</v>
      </c>
      <c r="F297" s="58">
        <v>218.6197544833251</v>
      </c>
      <c r="G297" s="58">
        <v>101.7085368000001</v>
      </c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1:17" x14ac:dyDescent="0.3">
      <c r="A298" s="39" t="s">
        <v>254</v>
      </c>
      <c r="B298" s="39" t="s">
        <v>957</v>
      </c>
      <c r="C298" s="39" t="s">
        <v>347</v>
      </c>
      <c r="D298" s="60" t="str">
        <f>INDEX('R0. Region mapping'!$C$9:$C$24,MATCH($C298,'R0. Region mapping'!$A$9:$A$24,0))</f>
        <v>EUR</v>
      </c>
      <c r="E298" s="60"/>
      <c r="F298" s="58">
        <v>6.6010809120621197</v>
      </c>
      <c r="G298" s="58">
        <v>9.2578230740557803</v>
      </c>
      <c r="H298" s="58">
        <v>8.5217837920588497</v>
      </c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1:17" x14ac:dyDescent="0.3">
      <c r="A299" s="39" t="s">
        <v>254</v>
      </c>
      <c r="B299" s="39" t="s">
        <v>957</v>
      </c>
      <c r="C299" s="39" t="s">
        <v>349</v>
      </c>
      <c r="D299" s="60" t="str">
        <f>INDEX('R0. Region mapping'!$C$9:$C$24,MATCH($C299,'R0. Region mapping'!$A$9:$A$24,0))</f>
        <v>ASI</v>
      </c>
      <c r="E299" s="60">
        <v>11.77771950550795</v>
      </c>
      <c r="F299" s="58">
        <v>9.6416520675642516</v>
      </c>
      <c r="G299" s="58">
        <v>4.3014834727050228</v>
      </c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1:17" x14ac:dyDescent="0.3">
      <c r="A300" s="39" t="s">
        <v>254</v>
      </c>
      <c r="B300" s="39" t="s">
        <v>957</v>
      </c>
      <c r="C300" s="39" t="s">
        <v>351</v>
      </c>
      <c r="D300" s="60" t="str">
        <f>INDEX('R0. Region mapping'!$C$9:$C$24,MATCH($C300,'R0. Region mapping'!$A$9:$A$24,0))</f>
        <v>ASI</v>
      </c>
      <c r="E300" s="60">
        <v>28.233594782608698</v>
      </c>
      <c r="F300" s="58">
        <v>21.638614983298361</v>
      </c>
      <c r="G300" s="58">
        <v>7.8187038048375292</v>
      </c>
      <c r="H300" s="58">
        <v>69.756377357673699</v>
      </c>
      <c r="I300" s="58">
        <v>37.622099009665497</v>
      </c>
      <c r="J300" s="58"/>
      <c r="K300" s="58"/>
      <c r="L300" s="58"/>
      <c r="M300" s="58"/>
      <c r="N300" s="58"/>
      <c r="O300" s="58"/>
      <c r="P300" s="58"/>
      <c r="Q300" s="58"/>
    </row>
    <row r="301" spans="1:17" x14ac:dyDescent="0.3">
      <c r="A301" s="39" t="s">
        <v>254</v>
      </c>
      <c r="B301" s="39" t="s">
        <v>957</v>
      </c>
      <c r="C301" s="39" t="s">
        <v>353</v>
      </c>
      <c r="D301" s="60" t="str">
        <f>INDEX('R0. Region mapping'!$C$9:$C$24,MATCH($C301,'R0. Region mapping'!$A$9:$A$24,0))</f>
        <v>ASI</v>
      </c>
      <c r="E301" s="60"/>
      <c r="F301" s="58">
        <v>3.6692702500113201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1:17" x14ac:dyDescent="0.3">
      <c r="A302" s="39" t="s">
        <v>254</v>
      </c>
      <c r="B302" s="39" t="s">
        <v>957</v>
      </c>
      <c r="C302" s="39" t="s">
        <v>355</v>
      </c>
      <c r="D302" s="60" t="str">
        <f>INDEX('R0. Region mapping'!$C$9:$C$24,MATCH($C302,'R0. Region mapping'!$A$9:$A$24,0))</f>
        <v>AFR</v>
      </c>
      <c r="E302" s="60"/>
      <c r="F302" s="58">
        <v>6.7622987025497796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>
        <v>483.78089075671198</v>
      </c>
      <c r="Q302" s="58"/>
    </row>
    <row r="303" spans="1:17" x14ac:dyDescent="0.3">
      <c r="A303" s="39" t="s">
        <v>254</v>
      </c>
      <c r="B303" s="39" t="s">
        <v>957</v>
      </c>
      <c r="C303" s="39" t="s">
        <v>357</v>
      </c>
      <c r="D303" s="60" t="str">
        <f>INDEX('R0. Region mapping'!$C$9:$C$24,MATCH($C303,'R0. Region mapping'!$A$9:$A$24,0))</f>
        <v>LAM</v>
      </c>
      <c r="E303" s="60">
        <v>0.87778756413330117</v>
      </c>
      <c r="F303" s="58">
        <v>1.8508482972544551</v>
      </c>
      <c r="G303" s="58">
        <v>2.2810668496190667</v>
      </c>
      <c r="H303" s="58">
        <v>2.3150078416190691</v>
      </c>
      <c r="I303" s="58">
        <v>0.30106645231864798</v>
      </c>
      <c r="J303" s="58"/>
      <c r="K303" s="58"/>
      <c r="L303" s="58"/>
      <c r="M303" s="58"/>
      <c r="N303" s="58"/>
      <c r="O303" s="58"/>
      <c r="P303" s="58"/>
      <c r="Q303" s="58"/>
    </row>
    <row r="304" spans="1:17" x14ac:dyDescent="0.3">
      <c r="A304" s="39" t="s">
        <v>254</v>
      </c>
      <c r="B304" s="39" t="s">
        <v>957</v>
      </c>
      <c r="C304" s="39" t="s">
        <v>359</v>
      </c>
      <c r="D304" s="60" t="str">
        <f>INDEX('R0. Region mapping'!$C$9:$C$24,MATCH($C304,'R0. Region mapping'!$A$9:$A$24,0))</f>
        <v>ASI</v>
      </c>
      <c r="E304" s="60">
        <v>6.1545960000000095</v>
      </c>
      <c r="F304" s="58">
        <v>8.1737326266886896</v>
      </c>
      <c r="G304" s="58">
        <v>2.8450581961852857</v>
      </c>
      <c r="H304" s="58">
        <v>8.6004512826886899</v>
      </c>
      <c r="I304" s="58">
        <v>4.38085037786011</v>
      </c>
      <c r="J304" s="58"/>
      <c r="K304" s="58"/>
      <c r="L304" s="58"/>
      <c r="M304" s="58"/>
      <c r="N304" s="58"/>
      <c r="O304" s="58"/>
      <c r="P304" s="58"/>
      <c r="Q304" s="58"/>
    </row>
    <row r="305" spans="1:17" x14ac:dyDescent="0.3">
      <c r="A305" s="39" t="s">
        <v>254</v>
      </c>
      <c r="B305" s="39" t="s">
        <v>957</v>
      </c>
      <c r="C305" s="39" t="s">
        <v>361</v>
      </c>
      <c r="D305" s="60" t="str">
        <f>INDEX('R0. Region mapping'!$C$9:$C$24,MATCH($C305,'R0. Region mapping'!$A$9:$A$24,0))</f>
        <v>ASI</v>
      </c>
      <c r="E305" s="60">
        <v>15.072479999999988</v>
      </c>
      <c r="F305" s="58">
        <v>28.914784511862489</v>
      </c>
      <c r="G305" s="58">
        <v>4.521744</v>
      </c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1:17" x14ac:dyDescent="0.3">
      <c r="A306" s="39" t="s">
        <v>254</v>
      </c>
      <c r="B306" s="39" t="s">
        <v>957</v>
      </c>
      <c r="C306" s="39" t="s">
        <v>363</v>
      </c>
      <c r="D306" s="60" t="str">
        <f>INDEX('R0. Region mapping'!$C$9:$C$24,MATCH($C306,'R0. Region mapping'!$A$9:$A$24,0))</f>
        <v>NAM</v>
      </c>
      <c r="E306" s="60">
        <v>27.072530174512266</v>
      </c>
      <c r="F306" s="58">
        <v>24.608362565982109</v>
      </c>
      <c r="G306" s="58">
        <v>9.6209273404523561</v>
      </c>
      <c r="H306" s="58">
        <v>27.813749760000004</v>
      </c>
      <c r="I306" s="58">
        <v>14.878450484516399</v>
      </c>
      <c r="J306" s="58"/>
      <c r="K306" s="58"/>
      <c r="L306" s="58"/>
      <c r="M306" s="58"/>
      <c r="N306" s="58"/>
      <c r="O306" s="58"/>
      <c r="P306" s="58"/>
      <c r="Q306" s="58"/>
    </row>
    <row r="307" spans="1:17" x14ac:dyDescent="0.3">
      <c r="A307" s="39" t="s">
        <v>254</v>
      </c>
      <c r="B307" s="39" t="s">
        <v>957</v>
      </c>
      <c r="C307" s="39" t="s">
        <v>365</v>
      </c>
      <c r="D307" s="60" t="str">
        <f>INDEX('R0. Region mapping'!$C$9:$C$24,MATCH($C307,'R0. Region mapping'!$A$9:$A$24,0))</f>
        <v>EUR</v>
      </c>
      <c r="E307" s="60">
        <v>22.234801760372072</v>
      </c>
      <c r="F307" s="58">
        <v>25.618517560597983</v>
      </c>
      <c r="G307" s="58">
        <v>13.548976365751709</v>
      </c>
      <c r="H307" s="58">
        <v>22.406577398149921</v>
      </c>
      <c r="I307" s="58">
        <v>9.7793985476800902</v>
      </c>
      <c r="J307" s="58"/>
      <c r="K307" s="58"/>
      <c r="L307" s="58"/>
      <c r="M307" s="58"/>
      <c r="N307" s="58"/>
      <c r="O307" s="58"/>
      <c r="P307" s="58"/>
      <c r="Q307" s="58"/>
    </row>
    <row r="308" spans="1:17" x14ac:dyDescent="0.3">
      <c r="A308" s="39" t="s">
        <v>255</v>
      </c>
      <c r="B308" s="39" t="s">
        <v>954</v>
      </c>
      <c r="C308" s="39" t="s">
        <v>258</v>
      </c>
      <c r="D308" s="60" t="str">
        <f>INDEX('R0. Region mapping'!$C$9:$C$24,MATCH($C308,'R0. Region mapping'!$A$9:$A$24,0))</f>
        <v>AFR</v>
      </c>
      <c r="E308" s="60">
        <v>1062.4547539499999</v>
      </c>
      <c r="F308" s="58">
        <v>1139.2582022457734</v>
      </c>
      <c r="G308" s="58">
        <v>1234.7941971370656</v>
      </c>
      <c r="H308" s="58">
        <v>1393.2540947875389</v>
      </c>
      <c r="I308" s="58">
        <v>740.96497466242772</v>
      </c>
      <c r="J308" s="58">
        <v>681.70442815014303</v>
      </c>
      <c r="K308" s="58">
        <v>372.87000292410505</v>
      </c>
      <c r="L308" s="58">
        <v>772.06381646590808</v>
      </c>
      <c r="M308" s="58">
        <v>334.229120671982</v>
      </c>
      <c r="N308" s="58">
        <v>357.70038603922501</v>
      </c>
      <c r="O308" s="58">
        <v>1110.3543701409969</v>
      </c>
      <c r="P308" s="58">
        <v>915.96663847286095</v>
      </c>
      <c r="Q308" s="58"/>
    </row>
    <row r="309" spans="1:17" x14ac:dyDescent="0.3">
      <c r="A309" s="39" t="s">
        <v>255</v>
      </c>
      <c r="B309" s="39" t="s">
        <v>954</v>
      </c>
      <c r="C309" s="39" t="s">
        <v>261</v>
      </c>
      <c r="D309" s="60" t="str">
        <f>INDEX('R0. Region mapping'!$C$9:$C$24,MATCH($C309,'R0. Region mapping'!$A$9:$A$24,0))</f>
        <v>AUS</v>
      </c>
      <c r="E309" s="60">
        <v>388.12547374123437</v>
      </c>
      <c r="F309" s="58">
        <v>399.66335991049118</v>
      </c>
      <c r="G309" s="58">
        <v>374.40228352376914</v>
      </c>
      <c r="H309" s="58">
        <v>362.00006964125566</v>
      </c>
      <c r="I309" s="58">
        <v>468.35574924029424</v>
      </c>
      <c r="J309" s="58">
        <v>278.07705377131845</v>
      </c>
      <c r="K309" s="58">
        <v>54.148881554944474</v>
      </c>
      <c r="L309" s="58"/>
      <c r="M309" s="58"/>
      <c r="N309" s="58"/>
      <c r="O309" s="58"/>
      <c r="P309" s="58"/>
      <c r="Q309" s="58"/>
    </row>
    <row r="310" spans="1:17" x14ac:dyDescent="0.3">
      <c r="A310" s="39" t="s">
        <v>255</v>
      </c>
      <c r="B310" s="39" t="s">
        <v>954</v>
      </c>
      <c r="C310" s="39" t="s">
        <v>341</v>
      </c>
      <c r="D310" s="60" t="str">
        <f>INDEX('R0. Region mapping'!$C$9:$C$24,MATCH($C310,'R0. Region mapping'!$A$9:$A$24,0))</f>
        <v>NAM</v>
      </c>
      <c r="E310" s="60">
        <v>428.42462062554222</v>
      </c>
      <c r="F310" s="58">
        <v>425.17781912412062</v>
      </c>
      <c r="G310" s="58">
        <v>392.54484867104242</v>
      </c>
      <c r="H310" s="58">
        <v>341.38784703057092</v>
      </c>
      <c r="I310" s="58">
        <v>613.55718388497041</v>
      </c>
      <c r="J310" s="58">
        <v>319.30273865630465</v>
      </c>
      <c r="K310" s="58">
        <v>157.5487218340707</v>
      </c>
      <c r="L310" s="58">
        <v>81.377984722700006</v>
      </c>
      <c r="M310" s="58">
        <v>7.8797116266821599</v>
      </c>
      <c r="N310" s="58"/>
      <c r="O310" s="58"/>
      <c r="P310" s="58"/>
      <c r="Q310" s="58"/>
    </row>
    <row r="311" spans="1:17" x14ac:dyDescent="0.3">
      <c r="A311" s="39" t="s">
        <v>255</v>
      </c>
      <c r="B311" s="39" t="s">
        <v>954</v>
      </c>
      <c r="C311" s="39" t="s">
        <v>343</v>
      </c>
      <c r="D311" s="60" t="str">
        <f>INDEX('R0. Region mapping'!$C$9:$C$24,MATCH($C311,'R0. Region mapping'!$A$9:$A$24,0))</f>
        <v>ASI</v>
      </c>
      <c r="E311" s="60">
        <v>1154.2073602720011</v>
      </c>
      <c r="F311" s="58">
        <v>1354.7437025197703</v>
      </c>
      <c r="G311" s="58">
        <v>1714.2916571616756</v>
      </c>
      <c r="H311" s="58">
        <v>2507.610421422457</v>
      </c>
      <c r="I311" s="58">
        <v>2587.1250419671933</v>
      </c>
      <c r="J311" s="58">
        <v>2515.1575788031482</v>
      </c>
      <c r="K311" s="58">
        <v>1673.7067855924079</v>
      </c>
      <c r="L311" s="58">
        <v>1580.9263980817082</v>
      </c>
      <c r="M311" s="58">
        <v>1489.6859264979034</v>
      </c>
      <c r="N311" s="58">
        <v>1430.7887361652545</v>
      </c>
      <c r="O311" s="58">
        <v>496.275492157168</v>
      </c>
      <c r="P311" s="58"/>
      <c r="Q311" s="58"/>
    </row>
    <row r="312" spans="1:17" x14ac:dyDescent="0.3">
      <c r="A312" s="39" t="s">
        <v>255</v>
      </c>
      <c r="B312" s="39" t="s">
        <v>954</v>
      </c>
      <c r="C312" s="39" t="s">
        <v>345</v>
      </c>
      <c r="D312" s="60" t="str">
        <f>INDEX('R0. Region mapping'!$C$9:$C$24,MATCH($C312,'R0. Region mapping'!$A$9:$A$24,0))</f>
        <v>LAM</v>
      </c>
      <c r="E312" s="60">
        <v>2145.1651002795988</v>
      </c>
      <c r="F312" s="58">
        <v>2201.3347626508521</v>
      </c>
      <c r="G312" s="58">
        <v>2188.1107127330306</v>
      </c>
      <c r="H312" s="58">
        <v>2294.796118988128</v>
      </c>
      <c r="I312" s="58">
        <v>1459.961333266164</v>
      </c>
      <c r="J312" s="58">
        <v>545.34000146354606</v>
      </c>
      <c r="K312" s="58">
        <v>247.39297968920118</v>
      </c>
      <c r="L312" s="58">
        <v>597.21166271199411</v>
      </c>
      <c r="M312" s="58">
        <v>285.61903098618882</v>
      </c>
      <c r="N312" s="58"/>
      <c r="O312" s="58"/>
      <c r="P312" s="58">
        <v>185.52746172619601</v>
      </c>
      <c r="Q312" s="58"/>
    </row>
    <row r="313" spans="1:17" x14ac:dyDescent="0.3">
      <c r="A313" s="39" t="s">
        <v>255</v>
      </c>
      <c r="B313" s="39" t="s">
        <v>954</v>
      </c>
      <c r="C313" s="39" t="s">
        <v>347</v>
      </c>
      <c r="D313" s="60" t="str">
        <f>INDEX('R0. Region mapping'!$C$9:$C$24,MATCH($C313,'R0. Region mapping'!$A$9:$A$24,0))</f>
        <v>EUR</v>
      </c>
      <c r="E313" s="60">
        <v>894.30356229248525</v>
      </c>
      <c r="F313" s="58">
        <v>859.90062776327352</v>
      </c>
      <c r="G313" s="58">
        <v>742.31256821011391</v>
      </c>
      <c r="H313" s="58">
        <v>611.77218806620499</v>
      </c>
      <c r="I313" s="58">
        <v>389.27274466301878</v>
      </c>
      <c r="J313" s="58">
        <v>330.7543240295351</v>
      </c>
      <c r="K313" s="58">
        <v>264.82312400354863</v>
      </c>
      <c r="L313" s="58">
        <v>215.07347028453711</v>
      </c>
      <c r="M313" s="58">
        <v>174.3839731773198</v>
      </c>
      <c r="N313" s="58">
        <v>146.15253788918528</v>
      </c>
      <c r="O313" s="58">
        <v>51.761414606398397</v>
      </c>
      <c r="P313" s="58"/>
      <c r="Q313" s="58"/>
    </row>
    <row r="314" spans="1:17" x14ac:dyDescent="0.3">
      <c r="A314" s="39" t="s">
        <v>255</v>
      </c>
      <c r="B314" s="39" t="s">
        <v>954</v>
      </c>
      <c r="C314" s="39" t="s">
        <v>349</v>
      </c>
      <c r="D314" s="60" t="str">
        <f>INDEX('R0. Region mapping'!$C$9:$C$24,MATCH($C314,'R0. Region mapping'!$A$9:$A$24,0))</f>
        <v>ASI</v>
      </c>
      <c r="E314" s="60">
        <v>746.84462633581381</v>
      </c>
      <c r="F314" s="58">
        <v>772.37720518564504</v>
      </c>
      <c r="G314" s="58">
        <v>866.68619764949244</v>
      </c>
      <c r="H314" s="58">
        <v>864.98281894340948</v>
      </c>
      <c r="I314" s="58">
        <v>700.07723136942309</v>
      </c>
      <c r="J314" s="58">
        <v>494.59516084424911</v>
      </c>
      <c r="K314" s="58">
        <v>175.95010228686289</v>
      </c>
      <c r="L314" s="58">
        <v>53.987405897751998</v>
      </c>
      <c r="M314" s="58">
        <v>19.046990928148599</v>
      </c>
      <c r="N314" s="58"/>
      <c r="O314" s="58"/>
      <c r="P314" s="58"/>
      <c r="Q314" s="58"/>
    </row>
    <row r="315" spans="1:17" x14ac:dyDescent="0.3">
      <c r="A315" s="39" t="s">
        <v>255</v>
      </c>
      <c r="B315" s="39" t="s">
        <v>954</v>
      </c>
      <c r="C315" s="39" t="s">
        <v>351</v>
      </c>
      <c r="D315" s="60" t="str">
        <f>INDEX('R0. Region mapping'!$C$9:$C$24,MATCH($C315,'R0. Region mapping'!$A$9:$A$24,0))</f>
        <v>ASI</v>
      </c>
      <c r="E315" s="60">
        <v>864.58625980434783</v>
      </c>
      <c r="F315" s="58">
        <v>857.28396320280524</v>
      </c>
      <c r="G315" s="58">
        <v>808.69288499163952</v>
      </c>
      <c r="H315" s="58">
        <v>882.57091814234832</v>
      </c>
      <c r="I315" s="58">
        <v>962.12877934796961</v>
      </c>
      <c r="J315" s="58">
        <v>1051.9405041026628</v>
      </c>
      <c r="K315" s="58">
        <v>742.64522392862125</v>
      </c>
      <c r="L315" s="58">
        <v>826.31390502718</v>
      </c>
      <c r="M315" s="58">
        <v>463.88939398572302</v>
      </c>
      <c r="N315" s="58">
        <v>704.25424761248303</v>
      </c>
      <c r="O315" s="58">
        <v>983.56891350503804</v>
      </c>
      <c r="P315" s="58">
        <v>773.59593643280004</v>
      </c>
      <c r="Q315" s="58"/>
    </row>
    <row r="316" spans="1:17" x14ac:dyDescent="0.3">
      <c r="A316" s="39" t="s">
        <v>255</v>
      </c>
      <c r="B316" s="39" t="s">
        <v>954</v>
      </c>
      <c r="C316" s="39" t="s">
        <v>353</v>
      </c>
      <c r="D316" s="60" t="str">
        <f>INDEX('R0. Region mapping'!$C$9:$C$24,MATCH($C316,'R0. Region mapping'!$A$9:$A$24,0))</f>
        <v>ASI</v>
      </c>
      <c r="E316" s="60">
        <v>1232.7463733466589</v>
      </c>
      <c r="F316" s="58">
        <v>1166.0943558036918</v>
      </c>
      <c r="G316" s="58">
        <v>981.54057988649754</v>
      </c>
      <c r="H316" s="58">
        <v>658.59190867589643</v>
      </c>
      <c r="I316" s="58">
        <v>328.53409256238479</v>
      </c>
      <c r="J316" s="58">
        <v>204.649361976134</v>
      </c>
      <c r="K316" s="58">
        <v>88.761714320120404</v>
      </c>
      <c r="L316" s="58">
        <v>25.663130615808932</v>
      </c>
      <c r="M316" s="58">
        <v>9.1613319224959309</v>
      </c>
      <c r="N316" s="58"/>
      <c r="O316" s="58"/>
      <c r="P316" s="58"/>
      <c r="Q316" s="58"/>
    </row>
    <row r="317" spans="1:17" x14ac:dyDescent="0.3">
      <c r="A317" s="39" t="s">
        <v>255</v>
      </c>
      <c r="B317" s="39" t="s">
        <v>954</v>
      </c>
      <c r="C317" s="39" t="s">
        <v>355</v>
      </c>
      <c r="D317" s="60" t="str">
        <f>INDEX('R0. Region mapping'!$C$9:$C$24,MATCH($C317,'R0. Region mapping'!$A$9:$A$24,0))</f>
        <v>AFR</v>
      </c>
      <c r="E317" s="60">
        <v>1987.2594933532378</v>
      </c>
      <c r="F317" s="58">
        <v>2067.5969803966573</v>
      </c>
      <c r="G317" s="58">
        <v>2198.1955885144343</v>
      </c>
      <c r="H317" s="58">
        <v>2163.8155740139418</v>
      </c>
      <c r="I317" s="58">
        <v>843.97405187212723</v>
      </c>
      <c r="J317" s="58">
        <v>610.06230923602436</v>
      </c>
      <c r="K317" s="58">
        <v>930.05642828685598</v>
      </c>
      <c r="L317" s="58">
        <v>489.62424671858696</v>
      </c>
      <c r="M317" s="58">
        <v>72.593545066799095</v>
      </c>
      <c r="N317" s="58"/>
      <c r="O317" s="58">
        <v>753.486866945256</v>
      </c>
      <c r="P317" s="58">
        <v>773.14781982611498</v>
      </c>
      <c r="Q317" s="58"/>
    </row>
    <row r="318" spans="1:17" x14ac:dyDescent="0.3">
      <c r="A318" s="39" t="s">
        <v>255</v>
      </c>
      <c r="B318" s="39" t="s">
        <v>954</v>
      </c>
      <c r="C318" s="39" t="s">
        <v>357</v>
      </c>
      <c r="D318" s="60" t="str">
        <f>INDEX('R0. Region mapping'!$C$9:$C$24,MATCH($C318,'R0. Region mapping'!$A$9:$A$24,0))</f>
        <v>LAM</v>
      </c>
      <c r="E318" s="60">
        <v>507.56829354591213</v>
      </c>
      <c r="F318" s="58">
        <v>493.84320049720645</v>
      </c>
      <c r="G318" s="58">
        <v>442.98029017971214</v>
      </c>
      <c r="H318" s="58">
        <v>394.5821068517788</v>
      </c>
      <c r="I318" s="58">
        <v>315.12385110870008</v>
      </c>
      <c r="J318" s="58">
        <v>263.1105121423908</v>
      </c>
      <c r="K318" s="58">
        <v>277.22630618365929</v>
      </c>
      <c r="L318" s="58">
        <v>290.91948008132806</v>
      </c>
      <c r="M318" s="58">
        <v>254.90223163769559</v>
      </c>
      <c r="N318" s="58">
        <v>114.3246550140649</v>
      </c>
      <c r="O318" s="58">
        <v>27.304312964142301</v>
      </c>
      <c r="P318" s="58">
        <v>5.8874003203985001</v>
      </c>
      <c r="Q318" s="58"/>
    </row>
    <row r="319" spans="1:17" x14ac:dyDescent="0.3">
      <c r="A319" s="39" t="s">
        <v>255</v>
      </c>
      <c r="B319" s="39" t="s">
        <v>954</v>
      </c>
      <c r="C319" s="39" t="s">
        <v>359</v>
      </c>
      <c r="D319" s="60" t="str">
        <f>INDEX('R0. Region mapping'!$C$9:$C$24,MATCH($C319,'R0. Region mapping'!$A$9:$A$24,0))</f>
        <v>ASI</v>
      </c>
      <c r="E319" s="60">
        <v>2050.078923999999</v>
      </c>
      <c r="F319" s="58">
        <v>2279.8176258829499</v>
      </c>
      <c r="G319" s="58">
        <v>2640.7337581533716</v>
      </c>
      <c r="H319" s="58">
        <v>3075.1355275825208</v>
      </c>
      <c r="I319" s="58">
        <v>2132.1991092282401</v>
      </c>
      <c r="J319" s="58">
        <v>2229.7545999826339</v>
      </c>
      <c r="K319" s="58">
        <v>815.72031569974001</v>
      </c>
      <c r="L319" s="58">
        <v>1261.1189170966231</v>
      </c>
      <c r="M319" s="58">
        <v>459.22603548391902</v>
      </c>
      <c r="N319" s="58">
        <v>590.27164104545295</v>
      </c>
      <c r="O319" s="58">
        <v>1357.3947917487189</v>
      </c>
      <c r="P319" s="58">
        <v>1502.0806783205389</v>
      </c>
      <c r="Q319" s="58"/>
    </row>
    <row r="320" spans="1:17" x14ac:dyDescent="0.3">
      <c r="A320" s="39" t="s">
        <v>255</v>
      </c>
      <c r="B320" s="39" t="s">
        <v>954</v>
      </c>
      <c r="C320" s="39" t="s">
        <v>361</v>
      </c>
      <c r="D320" s="60" t="str">
        <f>INDEX('R0. Region mapping'!$C$9:$C$24,MATCH($C320,'R0. Region mapping'!$A$9:$A$24,0))</f>
        <v>ASI</v>
      </c>
      <c r="E320" s="60">
        <v>621.68142876000093</v>
      </c>
      <c r="F320" s="58">
        <v>617.13458456172259</v>
      </c>
      <c r="G320" s="58">
        <v>578.66520340444708</v>
      </c>
      <c r="H320" s="58">
        <v>409.40055292095531</v>
      </c>
      <c r="I320" s="58">
        <v>340.56035057784152</v>
      </c>
      <c r="J320" s="58">
        <v>205.91463244645749</v>
      </c>
      <c r="K320" s="58">
        <v>103.17793002959411</v>
      </c>
      <c r="L320" s="58">
        <v>63.294055501323498</v>
      </c>
      <c r="M320" s="58">
        <v>83.231760792228329</v>
      </c>
      <c r="N320" s="58">
        <v>42.321630851528099</v>
      </c>
      <c r="O320" s="58"/>
      <c r="P320" s="58">
        <v>41.349809276758798</v>
      </c>
      <c r="Q320" s="58"/>
    </row>
    <row r="321" spans="1:17" x14ac:dyDescent="0.3">
      <c r="A321" s="39" t="s">
        <v>255</v>
      </c>
      <c r="B321" s="39" t="s">
        <v>954</v>
      </c>
      <c r="C321" s="39" t="s">
        <v>363</v>
      </c>
      <c r="D321" s="60" t="str">
        <f>INDEX('R0. Region mapping'!$C$9:$C$24,MATCH($C321,'R0. Region mapping'!$A$9:$A$24,0))</f>
        <v>NAM</v>
      </c>
      <c r="E321" s="60">
        <v>5609.0009021949181</v>
      </c>
      <c r="F321" s="58">
        <v>5451.9684858846385</v>
      </c>
      <c r="G321" s="58">
        <v>4672.941838083827</v>
      </c>
      <c r="H321" s="58">
        <v>3622.4398701314785</v>
      </c>
      <c r="I321" s="58">
        <v>7618.2083189920968</v>
      </c>
      <c r="J321" s="58">
        <v>4699.2610595376891</v>
      </c>
      <c r="K321" s="58">
        <v>3282.5336387395982</v>
      </c>
      <c r="L321" s="58">
        <v>2119.9617462866909</v>
      </c>
      <c r="M321" s="58">
        <v>997.92875023918305</v>
      </c>
      <c r="N321" s="58">
        <v>273.871058124228</v>
      </c>
      <c r="O321" s="58"/>
      <c r="P321" s="58"/>
      <c r="Q321" s="58"/>
    </row>
    <row r="322" spans="1:17" x14ac:dyDescent="0.3">
      <c r="A322" s="39" t="s">
        <v>255</v>
      </c>
      <c r="B322" s="39" t="s">
        <v>954</v>
      </c>
      <c r="C322" s="39" t="s">
        <v>365</v>
      </c>
      <c r="D322" s="60" t="str">
        <f>INDEX('R0. Region mapping'!$C$9:$C$24,MATCH($C322,'R0. Region mapping'!$A$9:$A$24,0))</f>
        <v>EUR</v>
      </c>
      <c r="E322" s="60">
        <v>7242.9347064520953</v>
      </c>
      <c r="F322" s="58">
        <v>6764.482279719804</v>
      </c>
      <c r="G322" s="58">
        <v>4825.2341424529177</v>
      </c>
      <c r="H322" s="58">
        <v>2942.9419031545731</v>
      </c>
      <c r="I322" s="58">
        <v>3596.6017658084156</v>
      </c>
      <c r="J322" s="58">
        <v>2421.8139823961142</v>
      </c>
      <c r="K322" s="58">
        <v>1298.2430814654522</v>
      </c>
      <c r="L322" s="58">
        <v>636.79018478792705</v>
      </c>
      <c r="M322" s="58"/>
      <c r="N322" s="58"/>
      <c r="O322" s="58"/>
      <c r="P322" s="58"/>
      <c r="Q322" s="58"/>
    </row>
    <row r="323" spans="1:17" x14ac:dyDescent="0.3">
      <c r="A323" s="39" t="s">
        <v>255</v>
      </c>
      <c r="B323" s="39" t="s">
        <v>955</v>
      </c>
      <c r="C323" s="39" t="s">
        <v>258</v>
      </c>
      <c r="D323" s="60" t="str">
        <f>INDEX('R0. Region mapping'!$C$9:$C$24,MATCH($C323,'R0. Region mapping'!$A$9:$A$24,0))</f>
        <v>AFR</v>
      </c>
      <c r="E323" s="60">
        <v>1253.10693726</v>
      </c>
      <c r="F323" s="58">
        <v>1222.1724749116934</v>
      </c>
      <c r="G323" s="58">
        <v>1120.0647419079814</v>
      </c>
      <c r="H323" s="58">
        <v>1045.8753224419781</v>
      </c>
      <c r="I323" s="58">
        <v>1844.7390625568548</v>
      </c>
      <c r="J323" s="58">
        <v>746.19473608774842</v>
      </c>
      <c r="K323" s="58">
        <v>209.279985471825</v>
      </c>
      <c r="L323" s="58">
        <v>215.06683724614828</v>
      </c>
      <c r="M323" s="58">
        <v>226.41991249228201</v>
      </c>
      <c r="N323" s="58">
        <v>234.973901977851</v>
      </c>
      <c r="O323" s="58">
        <v>230.73007349508711</v>
      </c>
      <c r="P323" s="58">
        <v>223.78037742497679</v>
      </c>
      <c r="Q323" s="58"/>
    </row>
    <row r="324" spans="1:17" x14ac:dyDescent="0.3">
      <c r="A324" s="39" t="s">
        <v>255</v>
      </c>
      <c r="B324" s="39" t="s">
        <v>955</v>
      </c>
      <c r="C324" s="39" t="s">
        <v>261</v>
      </c>
      <c r="D324" s="60" t="str">
        <f>INDEX('R0. Region mapping'!$C$9:$C$24,MATCH($C324,'R0. Region mapping'!$A$9:$A$24,0))</f>
        <v>AUS</v>
      </c>
      <c r="E324" s="60">
        <v>895.26292708542849</v>
      </c>
      <c r="F324" s="58">
        <v>867.69866285051921</v>
      </c>
      <c r="G324" s="58">
        <v>780.70344204226967</v>
      </c>
      <c r="H324" s="58">
        <v>662.2612001210681</v>
      </c>
      <c r="I324" s="58">
        <v>486.11112888666395</v>
      </c>
      <c r="J324" s="58">
        <v>190.21949676801614</v>
      </c>
      <c r="K324" s="58">
        <v>34.051450758840105</v>
      </c>
      <c r="L324" s="58">
        <v>14.1762558907722</v>
      </c>
      <c r="M324" s="58">
        <v>14.0348472724669</v>
      </c>
      <c r="N324" s="58">
        <v>14.278319960440699</v>
      </c>
      <c r="O324" s="58">
        <v>14.3336939400587</v>
      </c>
      <c r="P324" s="58">
        <v>13.5994513470811</v>
      </c>
      <c r="Q324" s="58"/>
    </row>
    <row r="325" spans="1:17" x14ac:dyDescent="0.3">
      <c r="A325" s="39" t="s">
        <v>255</v>
      </c>
      <c r="B325" s="39" t="s">
        <v>955</v>
      </c>
      <c r="C325" s="39" t="s">
        <v>341</v>
      </c>
      <c r="D325" s="60" t="str">
        <f>INDEX('R0. Region mapping'!$C$9:$C$24,MATCH($C325,'R0. Region mapping'!$A$9:$A$24,0))</f>
        <v>NAM</v>
      </c>
      <c r="E325" s="60">
        <v>1588.4664182017871</v>
      </c>
      <c r="F325" s="58">
        <v>1517.4014346958875</v>
      </c>
      <c r="G325" s="58">
        <v>1334.8473055935085</v>
      </c>
      <c r="H325" s="58">
        <v>1196.2046641872084</v>
      </c>
      <c r="I325" s="58">
        <v>798.34970740281415</v>
      </c>
      <c r="J325" s="58">
        <v>271.12120863902811</v>
      </c>
      <c r="K325" s="58">
        <v>28.929006945635777</v>
      </c>
      <c r="L325" s="58">
        <v>1.1515525695942599</v>
      </c>
      <c r="M325" s="58">
        <v>1.1405965535033999</v>
      </c>
      <c r="N325" s="58">
        <v>1.1641526024131801</v>
      </c>
      <c r="O325" s="58">
        <v>9.7128113814287094</v>
      </c>
      <c r="P325" s="58">
        <v>32.376561494181168</v>
      </c>
      <c r="Q325" s="58"/>
    </row>
    <row r="326" spans="1:17" x14ac:dyDescent="0.3">
      <c r="A326" s="39" t="s">
        <v>255</v>
      </c>
      <c r="B326" s="39" t="s">
        <v>955</v>
      </c>
      <c r="C326" s="39" t="s">
        <v>343</v>
      </c>
      <c r="D326" s="60" t="str">
        <f>INDEX('R0. Region mapping'!$C$9:$C$24,MATCH($C326,'R0. Region mapping'!$A$9:$A$24,0))</f>
        <v>ASI</v>
      </c>
      <c r="E326" s="60">
        <v>2104.6592449039999</v>
      </c>
      <c r="F326" s="58">
        <v>4634.9094923400471</v>
      </c>
      <c r="G326" s="58">
        <v>10881.503690922291</v>
      </c>
      <c r="H326" s="58">
        <v>23728.558848290337</v>
      </c>
      <c r="I326" s="58">
        <v>17405.000221871829</v>
      </c>
      <c r="J326" s="58">
        <v>3850.5869977036382</v>
      </c>
      <c r="K326" s="58">
        <v>304.17573094082502</v>
      </c>
      <c r="L326" s="58">
        <v>287.51814451119003</v>
      </c>
      <c r="M326" s="58">
        <v>269.12240330671204</v>
      </c>
      <c r="N326" s="58">
        <v>239.93265720871199</v>
      </c>
      <c r="O326" s="58">
        <v>212.679163643919</v>
      </c>
      <c r="P326" s="58">
        <v>197.76372428727558</v>
      </c>
      <c r="Q326" s="58"/>
    </row>
    <row r="327" spans="1:17" x14ac:dyDescent="0.3">
      <c r="A327" s="39" t="s">
        <v>255</v>
      </c>
      <c r="B327" s="39" t="s">
        <v>955</v>
      </c>
      <c r="C327" s="39" t="s">
        <v>345</v>
      </c>
      <c r="D327" s="60" t="str">
        <f>INDEX('R0. Region mapping'!$C$9:$C$24,MATCH($C327,'R0. Region mapping'!$A$9:$A$24,0))</f>
        <v>LAM</v>
      </c>
      <c r="E327" s="60">
        <v>1929.3275234319981</v>
      </c>
      <c r="F327" s="58">
        <v>2027.3307464942347</v>
      </c>
      <c r="G327" s="58">
        <v>1973.3564558437236</v>
      </c>
      <c r="H327" s="58">
        <v>1811.8120504150445</v>
      </c>
      <c r="I327" s="58">
        <v>2932.95637519093</v>
      </c>
      <c r="J327" s="58">
        <v>1916.1553704833254</v>
      </c>
      <c r="K327" s="58">
        <v>452.12495110111888</v>
      </c>
      <c r="L327" s="58">
        <v>22.37134319567464</v>
      </c>
      <c r="M327" s="58">
        <v>566.10320310084933</v>
      </c>
      <c r="N327" s="58">
        <v>758.78509459770623</v>
      </c>
      <c r="O327" s="58">
        <v>602.76233433383118</v>
      </c>
      <c r="P327" s="58">
        <v>140.64023690366912</v>
      </c>
      <c r="Q327" s="58"/>
    </row>
    <row r="328" spans="1:17" x14ac:dyDescent="0.3">
      <c r="A328" s="39" t="s">
        <v>255</v>
      </c>
      <c r="B328" s="39" t="s">
        <v>955</v>
      </c>
      <c r="C328" s="39" t="s">
        <v>347</v>
      </c>
      <c r="D328" s="60" t="str">
        <f>INDEX('R0. Region mapping'!$C$9:$C$24,MATCH($C328,'R0. Region mapping'!$A$9:$A$24,0))</f>
        <v>EUR</v>
      </c>
      <c r="E328" s="60">
        <v>673.03669108811755</v>
      </c>
      <c r="F328" s="58">
        <v>686.63607499863201</v>
      </c>
      <c r="G328" s="58">
        <v>718.38533427694983</v>
      </c>
      <c r="H328" s="58">
        <v>725.83141168181521</v>
      </c>
      <c r="I328" s="58">
        <v>964.83499331351902</v>
      </c>
      <c r="J328" s="58">
        <v>350.63013340093124</v>
      </c>
      <c r="K328" s="58">
        <v>24.967311048502271</v>
      </c>
      <c r="L328" s="58">
        <v>5.8570937609785299</v>
      </c>
      <c r="M328" s="58">
        <v>5.4265762613832607</v>
      </c>
      <c r="N328" s="58">
        <v>5.2024285184213399</v>
      </c>
      <c r="O328" s="58">
        <v>54.659653530573891</v>
      </c>
      <c r="P328" s="58">
        <v>19.22680506186575</v>
      </c>
      <c r="Q328" s="58"/>
    </row>
    <row r="329" spans="1:17" x14ac:dyDescent="0.3">
      <c r="A329" s="39" t="s">
        <v>255</v>
      </c>
      <c r="B329" s="39" t="s">
        <v>955</v>
      </c>
      <c r="C329" s="39" t="s">
        <v>349</v>
      </c>
      <c r="D329" s="60" t="str">
        <f>INDEX('R0. Region mapping'!$C$9:$C$24,MATCH($C329,'R0. Region mapping'!$A$9:$A$24,0))</f>
        <v>ASI</v>
      </c>
      <c r="E329" s="60">
        <v>1910.8268857250725</v>
      </c>
      <c r="F329" s="58">
        <v>1895.7837209044956</v>
      </c>
      <c r="G329" s="58">
        <v>1695.7000862310306</v>
      </c>
      <c r="H329" s="58">
        <v>1752.0106430244507</v>
      </c>
      <c r="I329" s="58">
        <v>2296.2216444473502</v>
      </c>
      <c r="J329" s="58">
        <v>1077.3064933751016</v>
      </c>
      <c r="K329" s="58">
        <v>279.03674766430214</v>
      </c>
      <c r="L329" s="58">
        <v>179.10029601880842</v>
      </c>
      <c r="M329" s="58">
        <v>114.29393005205434</v>
      </c>
      <c r="N329" s="58">
        <v>112.32735594681743</v>
      </c>
      <c r="O329" s="58">
        <v>65.015018774595575</v>
      </c>
      <c r="P329" s="58">
        <v>21.464892311874461</v>
      </c>
      <c r="Q329" s="58"/>
    </row>
    <row r="330" spans="1:17" x14ac:dyDescent="0.3">
      <c r="A330" s="39" t="s">
        <v>255</v>
      </c>
      <c r="B330" s="39" t="s">
        <v>955</v>
      </c>
      <c r="C330" s="39" t="s">
        <v>351</v>
      </c>
      <c r="D330" s="60" t="str">
        <f>INDEX('R0. Region mapping'!$C$9:$C$24,MATCH($C330,'R0. Region mapping'!$A$9:$A$24,0))</f>
        <v>ASI</v>
      </c>
      <c r="E330" s="60">
        <v>403.82719047391265</v>
      </c>
      <c r="F330" s="58">
        <v>457.80004166759988</v>
      </c>
      <c r="G330" s="58">
        <v>588.85971915896357</v>
      </c>
      <c r="H330" s="58">
        <v>815.73579816563881</v>
      </c>
      <c r="I330" s="58">
        <v>1200.2857025985224</v>
      </c>
      <c r="J330" s="58">
        <v>408.20062117683381</v>
      </c>
      <c r="K330" s="58">
        <v>129.29136026948788</v>
      </c>
      <c r="L330" s="58">
        <v>131.66218834857011</v>
      </c>
      <c r="M330" s="58">
        <v>131.76372847304168</v>
      </c>
      <c r="N330" s="58">
        <v>124.61122674298039</v>
      </c>
      <c r="O330" s="58">
        <v>121.4402763451409</v>
      </c>
      <c r="P330" s="58">
        <v>112.21153018512371</v>
      </c>
      <c r="Q330" s="58"/>
    </row>
    <row r="331" spans="1:17" x14ac:dyDescent="0.3">
      <c r="A331" s="39" t="s">
        <v>255</v>
      </c>
      <c r="B331" s="39" t="s">
        <v>955</v>
      </c>
      <c r="C331" s="39" t="s">
        <v>353</v>
      </c>
      <c r="D331" s="60" t="str">
        <f>INDEX('R0. Region mapping'!$C$9:$C$24,MATCH($C331,'R0. Region mapping'!$A$9:$A$24,0))</f>
        <v>ASI</v>
      </c>
      <c r="E331" s="60">
        <v>2300.5211681971996</v>
      </c>
      <c r="F331" s="58">
        <v>2246.7912004970958</v>
      </c>
      <c r="G331" s="58">
        <v>2081.12358291587</v>
      </c>
      <c r="H331" s="58">
        <v>2015.623599372675</v>
      </c>
      <c r="I331" s="58">
        <v>2109.82198750424</v>
      </c>
      <c r="J331" s="58">
        <v>815.17833286284645</v>
      </c>
      <c r="K331" s="58">
        <v>218.81079753530776</v>
      </c>
      <c r="L331" s="58">
        <v>72.12085677300675</v>
      </c>
      <c r="M331" s="58">
        <v>23.29655987092589</v>
      </c>
      <c r="N331" s="58">
        <v>69.230273380934307</v>
      </c>
      <c r="O331" s="58">
        <v>82.001402763294479</v>
      </c>
      <c r="P331" s="58">
        <v>107.68719684572062</v>
      </c>
      <c r="Q331" s="58"/>
    </row>
    <row r="332" spans="1:17" x14ac:dyDescent="0.3">
      <c r="A332" s="39" t="s">
        <v>255</v>
      </c>
      <c r="B332" s="39" t="s">
        <v>955</v>
      </c>
      <c r="C332" s="39" t="s">
        <v>355</v>
      </c>
      <c r="D332" s="60" t="str">
        <f>INDEX('R0. Region mapping'!$C$9:$C$24,MATCH($C332,'R0. Region mapping'!$A$9:$A$24,0))</f>
        <v>AFR</v>
      </c>
      <c r="E332" s="60">
        <v>2670.6516857039387</v>
      </c>
      <c r="F332" s="58">
        <v>2616.6535568008435</v>
      </c>
      <c r="G332" s="58">
        <v>2465.4214867771375</v>
      </c>
      <c r="H332" s="58">
        <v>2050.4526095543029</v>
      </c>
      <c r="I332" s="58">
        <v>3122.0721278061292</v>
      </c>
      <c r="J332" s="58">
        <v>1292.9485522120654</v>
      </c>
      <c r="K332" s="58">
        <v>143.89952608111784</v>
      </c>
      <c r="L332" s="58">
        <v>63.200039452758105</v>
      </c>
      <c r="M332" s="58">
        <v>447.99942697937774</v>
      </c>
      <c r="N332" s="58">
        <v>417.5066176768641</v>
      </c>
      <c r="O332" s="58">
        <v>307.4409582341583</v>
      </c>
      <c r="P332" s="58">
        <v>109.045344504977</v>
      </c>
      <c r="Q332" s="58"/>
    </row>
    <row r="333" spans="1:17" x14ac:dyDescent="0.3">
      <c r="A333" s="39" t="s">
        <v>255</v>
      </c>
      <c r="B333" s="39" t="s">
        <v>955</v>
      </c>
      <c r="C333" s="39" t="s">
        <v>357</v>
      </c>
      <c r="D333" s="60" t="str">
        <f>INDEX('R0. Region mapping'!$C$9:$C$24,MATCH($C333,'R0. Region mapping'!$A$9:$A$24,0))</f>
        <v>LAM</v>
      </c>
      <c r="E333" s="60">
        <v>1424.0658378038104</v>
      </c>
      <c r="F333" s="58">
        <v>1365.5433241219177</v>
      </c>
      <c r="G333" s="58">
        <v>1228.3519482627926</v>
      </c>
      <c r="H333" s="58">
        <v>1221.5459140264218</v>
      </c>
      <c r="I333" s="58">
        <v>1367.8393174883729</v>
      </c>
      <c r="J333" s="58">
        <v>671.32176635119481</v>
      </c>
      <c r="K333" s="58">
        <v>282.19917836352829</v>
      </c>
      <c r="L333" s="58">
        <v>350.15608241502781</v>
      </c>
      <c r="M333" s="58">
        <v>340.28610043751456</v>
      </c>
      <c r="N333" s="58">
        <v>413.28321961164505</v>
      </c>
      <c r="O333" s="58">
        <v>449.39885945282623</v>
      </c>
      <c r="P333" s="58">
        <v>169.34942055644433</v>
      </c>
      <c r="Q333" s="58"/>
    </row>
    <row r="334" spans="1:17" x14ac:dyDescent="0.3">
      <c r="A334" s="39" t="s">
        <v>255</v>
      </c>
      <c r="B334" s="39" t="s">
        <v>955</v>
      </c>
      <c r="C334" s="39" t="s">
        <v>359</v>
      </c>
      <c r="D334" s="60" t="str">
        <f>INDEX('R0. Region mapping'!$C$9:$C$24,MATCH($C334,'R0. Region mapping'!$A$9:$A$24,0))</f>
        <v>ASI</v>
      </c>
      <c r="E334" s="60">
        <v>2000.6175812399972</v>
      </c>
      <c r="F334" s="58">
        <v>2124.3312734286465</v>
      </c>
      <c r="G334" s="58">
        <v>2310.5440115738697</v>
      </c>
      <c r="H334" s="58">
        <v>2566.0648558421012</v>
      </c>
      <c r="I334" s="58">
        <v>3615.6522093099447</v>
      </c>
      <c r="J334" s="58">
        <v>1157.8936501878552</v>
      </c>
      <c r="K334" s="58">
        <v>35.239011446288877</v>
      </c>
      <c r="L334" s="58">
        <v>34.239409238724321</v>
      </c>
      <c r="M334" s="58">
        <v>34.251013467341011</v>
      </c>
      <c r="N334" s="58">
        <v>33.938769189130738</v>
      </c>
      <c r="O334" s="58">
        <v>31.993710522841997</v>
      </c>
      <c r="P334" s="58">
        <v>29.944745278099671</v>
      </c>
      <c r="Q334" s="58"/>
    </row>
    <row r="335" spans="1:17" x14ac:dyDescent="0.3">
      <c r="A335" s="39" t="s">
        <v>255</v>
      </c>
      <c r="B335" s="39" t="s">
        <v>955</v>
      </c>
      <c r="C335" s="39" t="s">
        <v>361</v>
      </c>
      <c r="D335" s="60" t="str">
        <f>INDEX('R0. Region mapping'!$C$9:$C$24,MATCH($C335,'R0. Region mapping'!$A$9:$A$24,0))</f>
        <v>ASI</v>
      </c>
      <c r="E335" s="60">
        <v>345.8658790728</v>
      </c>
      <c r="F335" s="58">
        <v>368.86963156448985</v>
      </c>
      <c r="G335" s="58">
        <v>495.73643759576413</v>
      </c>
      <c r="H335" s="58">
        <v>611.33720175849692</v>
      </c>
      <c r="I335" s="58">
        <v>763.37698352544419</v>
      </c>
      <c r="J335" s="58">
        <v>193.13404241795777</v>
      </c>
      <c r="K335" s="58">
        <v>4.2688627534958998</v>
      </c>
      <c r="L335" s="58">
        <v>4.055661979608332</v>
      </c>
      <c r="M335" s="58">
        <v>3.8216620252161677</v>
      </c>
      <c r="N335" s="58">
        <v>25.539479999999987</v>
      </c>
      <c r="O335" s="58">
        <v>50.767669518015033</v>
      </c>
      <c r="P335" s="58">
        <v>15.106151009458236</v>
      </c>
      <c r="Q335" s="58"/>
    </row>
    <row r="336" spans="1:17" x14ac:dyDescent="0.3">
      <c r="A336" s="39" t="s">
        <v>255</v>
      </c>
      <c r="B336" s="39" t="s">
        <v>955</v>
      </c>
      <c r="C336" s="39" t="s">
        <v>363</v>
      </c>
      <c r="D336" s="60" t="str">
        <f>INDEX('R0. Region mapping'!$C$9:$C$24,MATCH($C336,'R0. Region mapping'!$A$9:$A$24,0))</f>
        <v>NAM</v>
      </c>
      <c r="E336" s="60">
        <v>20618.822387860313</v>
      </c>
      <c r="F336" s="58">
        <v>20324.697927961319</v>
      </c>
      <c r="G336" s="58">
        <v>18665.157944882649</v>
      </c>
      <c r="H336" s="58">
        <v>15393.868284896384</v>
      </c>
      <c r="I336" s="58">
        <v>9517.0539561152636</v>
      </c>
      <c r="J336" s="58">
        <v>2768.5044861499023</v>
      </c>
      <c r="K336" s="58">
        <v>218.56370882607098</v>
      </c>
      <c r="L336" s="58">
        <v>25.960743240341099</v>
      </c>
      <c r="M336" s="58">
        <v>25.612770886457902</v>
      </c>
      <c r="N336" s="58">
        <v>325.33963773993565</v>
      </c>
      <c r="O336" s="58">
        <v>749.72231048813228</v>
      </c>
      <c r="P336" s="58">
        <v>1045.7280305657941</v>
      </c>
      <c r="Q336" s="58"/>
    </row>
    <row r="337" spans="1:17" x14ac:dyDescent="0.3">
      <c r="A337" s="39" t="s">
        <v>255</v>
      </c>
      <c r="B337" s="39" t="s">
        <v>955</v>
      </c>
      <c r="C337" s="39" t="s">
        <v>365</v>
      </c>
      <c r="D337" s="60" t="str">
        <f>INDEX('R0. Region mapping'!$C$9:$C$24,MATCH($C337,'R0. Region mapping'!$A$9:$A$24,0))</f>
        <v>EUR</v>
      </c>
      <c r="E337" s="60">
        <v>5264.7778103230903</v>
      </c>
      <c r="F337" s="58">
        <v>5229.9571671956255</v>
      </c>
      <c r="G337" s="58">
        <v>5108.6139012428521</v>
      </c>
      <c r="H337" s="58">
        <v>4442.4426785718488</v>
      </c>
      <c r="I337" s="58">
        <v>3548.85509840433</v>
      </c>
      <c r="J337" s="58">
        <v>1403.2400673705706</v>
      </c>
      <c r="K337" s="58">
        <v>192.06365752659997</v>
      </c>
      <c r="L337" s="58">
        <v>33.2513294625968</v>
      </c>
      <c r="M337" s="58">
        <v>33.305498917630203</v>
      </c>
      <c r="N337" s="58">
        <v>31.910960169463003</v>
      </c>
      <c r="O337" s="58">
        <v>31.698540401994499</v>
      </c>
      <c r="P337" s="58">
        <v>29.964078987667701</v>
      </c>
      <c r="Q337" s="58"/>
    </row>
    <row r="338" spans="1:17" x14ac:dyDescent="0.3">
      <c r="A338" s="39" t="s">
        <v>255</v>
      </c>
      <c r="B338" s="39" t="s">
        <v>956</v>
      </c>
      <c r="C338" s="39" t="s">
        <v>258</v>
      </c>
      <c r="D338" s="60" t="str">
        <f>INDEX('R0. Region mapping'!$C$9:$C$24,MATCH($C338,'R0. Region mapping'!$A$9:$A$24,0))</f>
        <v>AFR</v>
      </c>
      <c r="E338" s="60">
        <v>16.650903599999992</v>
      </c>
      <c r="F338" s="58">
        <v>14.10629049055655</v>
      </c>
      <c r="G338" s="58">
        <v>6.8638242905565594</v>
      </c>
      <c r="H338" s="58">
        <v>74.36491177345431</v>
      </c>
      <c r="I338" s="58">
        <v>51.477216086348221</v>
      </c>
      <c r="J338" s="58">
        <v>401.81146212963381</v>
      </c>
      <c r="K338" s="58">
        <v>822.58839154954103</v>
      </c>
      <c r="L338" s="58">
        <v>941.07726878652193</v>
      </c>
      <c r="M338" s="58">
        <v>2074.8300326544409</v>
      </c>
      <c r="N338" s="58">
        <v>2346.3536537936743</v>
      </c>
      <c r="O338" s="58">
        <v>1692.3556283922362</v>
      </c>
      <c r="P338" s="58">
        <v>1489.225432411451</v>
      </c>
      <c r="Q338" s="58"/>
    </row>
    <row r="339" spans="1:17" x14ac:dyDescent="0.3">
      <c r="A339" s="39" t="s">
        <v>255</v>
      </c>
      <c r="B339" s="39" t="s">
        <v>956</v>
      </c>
      <c r="C339" s="39" t="s">
        <v>261</v>
      </c>
      <c r="D339" s="60" t="str">
        <f>INDEX('R0. Region mapping'!$C$9:$C$24,MATCH($C339,'R0. Region mapping'!$A$9:$A$24,0))</f>
        <v>AUS</v>
      </c>
      <c r="E339" s="60">
        <v>63.167037044106927</v>
      </c>
      <c r="F339" s="58">
        <v>53.567753390033296</v>
      </c>
      <c r="G339" s="58">
        <v>29.569544254849031</v>
      </c>
      <c r="H339" s="58"/>
      <c r="I339" s="58"/>
      <c r="J339" s="58">
        <v>65.130047041553595</v>
      </c>
      <c r="K339" s="58">
        <v>239.30884808619751</v>
      </c>
      <c r="L339" s="58">
        <v>297.66664026165807</v>
      </c>
      <c r="M339" s="58">
        <v>296.52332092660185</v>
      </c>
      <c r="N339" s="58">
        <v>256.99053317465359</v>
      </c>
      <c r="O339" s="58">
        <v>254.91501844139549</v>
      </c>
      <c r="P339" s="58">
        <v>270.666003984474</v>
      </c>
      <c r="Q339" s="58"/>
    </row>
    <row r="340" spans="1:17" x14ac:dyDescent="0.3">
      <c r="A340" s="39" t="s">
        <v>255</v>
      </c>
      <c r="B340" s="39" t="s">
        <v>956</v>
      </c>
      <c r="C340" s="39" t="s">
        <v>341</v>
      </c>
      <c r="D340" s="60" t="str">
        <f>INDEX('R0. Region mapping'!$C$9:$C$24,MATCH($C340,'R0. Region mapping'!$A$9:$A$24,0))</f>
        <v>NAM</v>
      </c>
      <c r="E340" s="60">
        <v>11.305570640963879</v>
      </c>
      <c r="F340" s="58">
        <v>8.929905664771109</v>
      </c>
      <c r="G340" s="58">
        <v>3.2580285362891601</v>
      </c>
      <c r="H340" s="58"/>
      <c r="I340" s="58"/>
      <c r="J340" s="58">
        <v>56.375953851851698</v>
      </c>
      <c r="K340" s="58">
        <v>161.85273498694659</v>
      </c>
      <c r="L340" s="58">
        <v>185.88050999145048</v>
      </c>
      <c r="M340" s="58">
        <v>189.2999311973544</v>
      </c>
      <c r="N340" s="58">
        <v>195.4103034499874</v>
      </c>
      <c r="O340" s="58">
        <v>199.78407750810501</v>
      </c>
      <c r="P340" s="58">
        <v>191.841358267771</v>
      </c>
      <c r="Q340" s="58"/>
    </row>
    <row r="341" spans="1:17" x14ac:dyDescent="0.3">
      <c r="A341" s="39" t="s">
        <v>255</v>
      </c>
      <c r="B341" s="39" t="s">
        <v>956</v>
      </c>
      <c r="C341" s="39" t="s">
        <v>343</v>
      </c>
      <c r="D341" s="60" t="str">
        <f>INDEX('R0. Region mapping'!$C$9:$C$24,MATCH($C341,'R0. Region mapping'!$A$9:$A$24,0))</f>
        <v>ASI</v>
      </c>
      <c r="E341" s="60">
        <v>24.53067054000001</v>
      </c>
      <c r="F341" s="58">
        <v>20.67641410800001</v>
      </c>
      <c r="G341" s="58">
        <v>11.040773028</v>
      </c>
      <c r="H341" s="58"/>
      <c r="I341" s="58"/>
      <c r="J341" s="58"/>
      <c r="K341" s="58">
        <v>488.00681760145801</v>
      </c>
      <c r="L341" s="58">
        <v>1147.6355260394798</v>
      </c>
      <c r="M341" s="58">
        <v>1348.4703627067929</v>
      </c>
      <c r="N341" s="58">
        <v>1241.80963774011</v>
      </c>
      <c r="O341" s="58">
        <v>2312.5667046627077</v>
      </c>
      <c r="P341" s="58">
        <v>2707.6959733290851</v>
      </c>
      <c r="Q341" s="58"/>
    </row>
    <row r="342" spans="1:17" x14ac:dyDescent="0.3">
      <c r="A342" s="39" t="s">
        <v>255</v>
      </c>
      <c r="B342" s="39" t="s">
        <v>956</v>
      </c>
      <c r="C342" s="39" t="s">
        <v>345</v>
      </c>
      <c r="D342" s="60" t="str">
        <f>INDEX('R0. Region mapping'!$C$9:$C$24,MATCH($C342,'R0. Region mapping'!$A$9:$A$24,0))</f>
        <v>LAM</v>
      </c>
      <c r="E342" s="60">
        <v>15.291124000000021</v>
      </c>
      <c r="F342" s="58">
        <v>12.715776800000011</v>
      </c>
      <c r="G342" s="58">
        <v>6.2774088000000097</v>
      </c>
      <c r="H342" s="58"/>
      <c r="I342" s="58"/>
      <c r="J342" s="58">
        <v>506.31579322476102</v>
      </c>
      <c r="K342" s="58">
        <v>1393.006208485921</v>
      </c>
      <c r="L342" s="58">
        <v>1760.5642510235757</v>
      </c>
      <c r="M342" s="58">
        <v>1856.0032815012141</v>
      </c>
      <c r="N342" s="58">
        <v>1975.7582580544959</v>
      </c>
      <c r="O342" s="58">
        <v>2176.8540213286251</v>
      </c>
      <c r="P342" s="58">
        <v>1574.180949017386</v>
      </c>
      <c r="Q342" s="58"/>
    </row>
    <row r="343" spans="1:17" x14ac:dyDescent="0.3">
      <c r="A343" s="39" t="s">
        <v>255</v>
      </c>
      <c r="B343" s="39" t="s">
        <v>956</v>
      </c>
      <c r="C343" s="39" t="s">
        <v>347</v>
      </c>
      <c r="D343" s="60" t="str">
        <f>INDEX('R0. Region mapping'!$C$9:$C$24,MATCH($C343,'R0. Region mapping'!$A$9:$A$24,0))</f>
        <v>EUR</v>
      </c>
      <c r="E343" s="60">
        <v>109.8862762119951</v>
      </c>
      <c r="F343" s="58">
        <v>90.881766493806708</v>
      </c>
      <c r="G343" s="58">
        <v>43.370492198335391</v>
      </c>
      <c r="H343" s="58"/>
      <c r="I343" s="58"/>
      <c r="J343" s="58">
        <v>139.31144671361</v>
      </c>
      <c r="K343" s="58">
        <v>361.54533183087449</v>
      </c>
      <c r="L343" s="58">
        <v>442.59905881426664</v>
      </c>
      <c r="M343" s="58">
        <v>445.02612223824622</v>
      </c>
      <c r="N343" s="58">
        <v>451.17559797003565</v>
      </c>
      <c r="O343" s="58">
        <v>456.55225944411984</v>
      </c>
      <c r="P343" s="58">
        <v>437.60393042664248</v>
      </c>
      <c r="Q343" s="58"/>
    </row>
    <row r="344" spans="1:17" x14ac:dyDescent="0.3">
      <c r="A344" s="39" t="s">
        <v>255</v>
      </c>
      <c r="B344" s="39" t="s">
        <v>956</v>
      </c>
      <c r="C344" s="39" t="s">
        <v>349</v>
      </c>
      <c r="D344" s="60" t="str">
        <f>INDEX('R0. Region mapping'!$C$9:$C$24,MATCH($C344,'R0. Region mapping'!$A$9:$A$24,0))</f>
        <v>ASI</v>
      </c>
      <c r="E344" s="60">
        <v>37.734003901101588</v>
      </c>
      <c r="F344" s="58">
        <v>31.208018413512789</v>
      </c>
      <c r="G344" s="58">
        <v>14.893054694540991</v>
      </c>
      <c r="H344" s="58"/>
      <c r="I344" s="58"/>
      <c r="J344" s="58">
        <v>184.611506770381</v>
      </c>
      <c r="K344" s="58">
        <v>606.64079064163593</v>
      </c>
      <c r="L344" s="58">
        <v>803.46105821306207</v>
      </c>
      <c r="M344" s="58">
        <v>866.74633885758101</v>
      </c>
      <c r="N344" s="58">
        <v>881.22065004207104</v>
      </c>
      <c r="O344" s="58">
        <v>881.63431818315996</v>
      </c>
      <c r="P344" s="58">
        <v>871.68264025125893</v>
      </c>
      <c r="Q344" s="58"/>
    </row>
    <row r="345" spans="1:17" x14ac:dyDescent="0.3">
      <c r="A345" s="39" t="s">
        <v>255</v>
      </c>
      <c r="B345" s="39" t="s">
        <v>956</v>
      </c>
      <c r="C345" s="39" t="s">
        <v>351</v>
      </c>
      <c r="D345" s="60" t="str">
        <f>INDEX('R0. Region mapping'!$C$9:$C$24,MATCH($C345,'R0. Region mapping'!$A$9:$A$24,0))</f>
        <v>ASI</v>
      </c>
      <c r="E345" s="60"/>
      <c r="F345" s="58"/>
      <c r="G345" s="58"/>
      <c r="H345" s="58"/>
      <c r="I345" s="58"/>
      <c r="J345" s="58">
        <v>212.27143614108499</v>
      </c>
      <c r="K345" s="58">
        <v>561.38083434221994</v>
      </c>
      <c r="L345" s="58">
        <v>711.57544368608103</v>
      </c>
      <c r="M345" s="58">
        <v>1556.706797747418</v>
      </c>
      <c r="N345" s="58">
        <v>1255.195216431684</v>
      </c>
      <c r="O345" s="58">
        <v>846.742790773774</v>
      </c>
      <c r="P345" s="58">
        <v>854.56714170033604</v>
      </c>
      <c r="Q345" s="58"/>
    </row>
    <row r="346" spans="1:17" x14ac:dyDescent="0.3">
      <c r="A346" s="39" t="s">
        <v>255</v>
      </c>
      <c r="B346" s="39" t="s">
        <v>956</v>
      </c>
      <c r="C346" s="39" t="s">
        <v>353</v>
      </c>
      <c r="D346" s="60" t="str">
        <f>INDEX('R0. Region mapping'!$C$9:$C$24,MATCH($C346,'R0. Region mapping'!$A$9:$A$24,0))</f>
        <v>ASI</v>
      </c>
      <c r="E346" s="60">
        <v>70.211262003715206</v>
      </c>
      <c r="F346" s="58">
        <v>58.055243800866997</v>
      </c>
      <c r="G346" s="58">
        <v>27.66519829374614</v>
      </c>
      <c r="H346" s="58"/>
      <c r="I346" s="58"/>
      <c r="J346" s="58">
        <v>102.76387567971101</v>
      </c>
      <c r="K346" s="58">
        <v>306.12848731960798</v>
      </c>
      <c r="L346" s="58">
        <v>457.36927936429032</v>
      </c>
      <c r="M346" s="58">
        <v>435.2127539376205</v>
      </c>
      <c r="N346" s="58">
        <v>385.9098270496375</v>
      </c>
      <c r="O346" s="58">
        <v>367.0579355121979</v>
      </c>
      <c r="P346" s="58">
        <v>345.25846370382419</v>
      </c>
      <c r="Q346" s="58"/>
    </row>
    <row r="347" spans="1:17" x14ac:dyDescent="0.3">
      <c r="A347" s="39" t="s">
        <v>255</v>
      </c>
      <c r="B347" s="39" t="s">
        <v>956</v>
      </c>
      <c r="C347" s="39" t="s">
        <v>355</v>
      </c>
      <c r="D347" s="60" t="str">
        <f>INDEX('R0. Region mapping'!$C$9:$C$24,MATCH($C347,'R0. Region mapping'!$A$9:$A$24,0))</f>
        <v>AFR</v>
      </c>
      <c r="E347" s="60">
        <v>93.147894278782204</v>
      </c>
      <c r="F347" s="58">
        <v>82.187189998481387</v>
      </c>
      <c r="G347" s="58">
        <v>48.958241897673183</v>
      </c>
      <c r="H347" s="58">
        <v>450.22459447300486</v>
      </c>
      <c r="I347" s="58">
        <v>1002.886067923549</v>
      </c>
      <c r="J347" s="58">
        <v>1136.9215444535694</v>
      </c>
      <c r="K347" s="58">
        <v>1233.711393146197</v>
      </c>
      <c r="L347" s="58">
        <v>2186.615988447993</v>
      </c>
      <c r="M347" s="58">
        <v>2730.0215081424221</v>
      </c>
      <c r="N347" s="58">
        <v>2799.86808180853</v>
      </c>
      <c r="O347" s="58">
        <v>2049.8667373506432</v>
      </c>
      <c r="P347" s="58">
        <v>1438.5138050156179</v>
      </c>
      <c r="Q347" s="58"/>
    </row>
    <row r="348" spans="1:17" x14ac:dyDescent="0.3">
      <c r="A348" s="39" t="s">
        <v>255</v>
      </c>
      <c r="B348" s="39" t="s">
        <v>956</v>
      </c>
      <c r="C348" s="39" t="s">
        <v>357</v>
      </c>
      <c r="D348" s="60" t="str">
        <f>INDEX('R0. Region mapping'!$C$9:$C$24,MATCH($C348,'R0. Region mapping'!$A$9:$A$24,0))</f>
        <v>LAM</v>
      </c>
      <c r="E348" s="60">
        <v>71.529686238312152</v>
      </c>
      <c r="F348" s="58">
        <v>58.764664042196138</v>
      </c>
      <c r="G348" s="58">
        <v>26.852108551906021</v>
      </c>
      <c r="H348" s="58">
        <v>37.277313858586602</v>
      </c>
      <c r="I348" s="58">
        <v>46.235451819095502</v>
      </c>
      <c r="J348" s="58">
        <v>192.75586742743431</v>
      </c>
      <c r="K348" s="58">
        <v>322.43635931222809</v>
      </c>
      <c r="L348" s="58">
        <v>349.42475578229812</v>
      </c>
      <c r="M348" s="58">
        <v>363.92455809417959</v>
      </c>
      <c r="N348" s="58">
        <v>375.63623839994841</v>
      </c>
      <c r="O348" s="58">
        <v>391.69224993017735</v>
      </c>
      <c r="P348" s="58">
        <v>409.67755138934871</v>
      </c>
      <c r="Q348" s="58"/>
    </row>
    <row r="349" spans="1:17" x14ac:dyDescent="0.3">
      <c r="A349" s="39" t="s">
        <v>255</v>
      </c>
      <c r="B349" s="39" t="s">
        <v>956</v>
      </c>
      <c r="C349" s="39" t="s">
        <v>359</v>
      </c>
      <c r="D349" s="60" t="str">
        <f>INDEX('R0. Region mapping'!$C$9:$C$24,MATCH($C349,'R0. Region mapping'!$A$9:$A$24,0))</f>
        <v>ASI</v>
      </c>
      <c r="E349" s="60">
        <v>16.663464000000012</v>
      </c>
      <c r="F349" s="58">
        <v>13.664040480000009</v>
      </c>
      <c r="G349" s="58">
        <v>6.1654816800000001</v>
      </c>
      <c r="H349" s="58"/>
      <c r="I349" s="58"/>
      <c r="J349" s="58"/>
      <c r="K349" s="58">
        <v>1023.7661510228399</v>
      </c>
      <c r="L349" s="58">
        <v>1989.9123305234621</v>
      </c>
      <c r="M349" s="58">
        <v>3635.2189455826992</v>
      </c>
      <c r="N349" s="58">
        <v>3672.1215663436369</v>
      </c>
      <c r="O349" s="58">
        <v>2872.3677138418011</v>
      </c>
      <c r="P349" s="58">
        <v>2674.9842365703016</v>
      </c>
      <c r="Q349" s="58"/>
    </row>
    <row r="350" spans="1:17" x14ac:dyDescent="0.3">
      <c r="A350" s="39" t="s">
        <v>255</v>
      </c>
      <c r="B350" s="39" t="s">
        <v>956</v>
      </c>
      <c r="C350" s="39" t="s">
        <v>361</v>
      </c>
      <c r="D350" s="60" t="str">
        <f>INDEX('R0. Region mapping'!$C$9:$C$24,MATCH($C350,'R0. Region mapping'!$A$9:$A$24,0))</f>
        <v>ASI</v>
      </c>
      <c r="E350" s="60">
        <v>192.25134320000001</v>
      </c>
      <c r="F350" s="58">
        <v>156.15517263999999</v>
      </c>
      <c r="G350" s="58">
        <v>65.914746239999971</v>
      </c>
      <c r="H350" s="58"/>
      <c r="I350" s="58"/>
      <c r="J350" s="58">
        <v>96.190647662196795</v>
      </c>
      <c r="K350" s="58">
        <v>150.8299710825957</v>
      </c>
      <c r="L350" s="58">
        <v>272.17072184551319</v>
      </c>
      <c r="M350" s="58">
        <v>334.71295011032169</v>
      </c>
      <c r="N350" s="58">
        <v>331.59034794867898</v>
      </c>
      <c r="O350" s="58">
        <v>319.86906757519597</v>
      </c>
      <c r="P350" s="58">
        <v>199.0110760568752</v>
      </c>
      <c r="Q350" s="58"/>
    </row>
    <row r="351" spans="1:17" x14ac:dyDescent="0.3">
      <c r="A351" s="39" t="s">
        <v>255</v>
      </c>
      <c r="B351" s="39" t="s">
        <v>956</v>
      </c>
      <c r="C351" s="39" t="s">
        <v>363</v>
      </c>
      <c r="D351" s="60" t="str">
        <f>INDEX('R0. Region mapping'!$C$9:$C$24,MATCH($C351,'R0. Region mapping'!$A$9:$A$24,0))</f>
        <v>NAM</v>
      </c>
      <c r="E351" s="60">
        <v>22.706697854043565</v>
      </c>
      <c r="F351" s="58">
        <v>18.539897712908243</v>
      </c>
      <c r="G351" s="58">
        <v>8.1228973600700396</v>
      </c>
      <c r="H351" s="58"/>
      <c r="I351" s="58"/>
      <c r="J351" s="58">
        <v>358.47571626366903</v>
      </c>
      <c r="K351" s="58">
        <v>606.93669703985904</v>
      </c>
      <c r="L351" s="58">
        <v>961.29554211756408</v>
      </c>
      <c r="M351" s="58">
        <v>1231.033242703925</v>
      </c>
      <c r="N351" s="58">
        <v>1512.3429632746952</v>
      </c>
      <c r="O351" s="58">
        <v>1361.0929174205321</v>
      </c>
      <c r="P351" s="58">
        <v>1136.3080253428959</v>
      </c>
      <c r="Q351" s="58"/>
    </row>
    <row r="352" spans="1:17" x14ac:dyDescent="0.3">
      <c r="A352" s="39" t="s">
        <v>255</v>
      </c>
      <c r="B352" s="39" t="s">
        <v>956</v>
      </c>
      <c r="C352" s="39" t="s">
        <v>365</v>
      </c>
      <c r="D352" s="60" t="str">
        <f>INDEX('R0. Region mapping'!$C$9:$C$24,MATCH($C352,'R0. Region mapping'!$A$9:$A$24,0))</f>
        <v>EUR</v>
      </c>
      <c r="E352" s="60">
        <v>103.14158739290082</v>
      </c>
      <c r="F352" s="58">
        <v>84.107192019583721</v>
      </c>
      <c r="G352" s="58">
        <v>36.521203586291243</v>
      </c>
      <c r="H352" s="58"/>
      <c r="I352" s="58"/>
      <c r="J352" s="58">
        <v>693.16330283810896</v>
      </c>
      <c r="K352" s="58">
        <v>1761.140011309408</v>
      </c>
      <c r="L352" s="58">
        <v>2020.3923430107448</v>
      </c>
      <c r="M352" s="58">
        <v>2139.719006726993</v>
      </c>
      <c r="N352" s="58">
        <v>1845.531194924371</v>
      </c>
      <c r="O352" s="58">
        <v>1771.669818719776</v>
      </c>
      <c r="P352" s="58">
        <v>1772.915740145301</v>
      </c>
      <c r="Q352" s="58"/>
    </row>
    <row r="353" spans="1:17" x14ac:dyDescent="0.3">
      <c r="A353" s="39" t="s">
        <v>255</v>
      </c>
      <c r="B353" s="39" t="s">
        <v>957</v>
      </c>
      <c r="C353" s="39" t="s">
        <v>258</v>
      </c>
      <c r="D353" s="60" t="str">
        <f>INDEX('R0. Region mapping'!$C$9:$C$24,MATCH($C353,'R0. Region mapping'!$A$9:$A$24,0))</f>
        <v>AFR</v>
      </c>
      <c r="E353" s="60">
        <v>10.491423000000001</v>
      </c>
      <c r="F353" s="58">
        <v>10.476894954979999</v>
      </c>
      <c r="G353" s="58">
        <v>6.8599088041486738</v>
      </c>
      <c r="H353" s="58">
        <v>1.6489912936476032</v>
      </c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1:17" x14ac:dyDescent="0.3">
      <c r="A354" s="39" t="s">
        <v>255</v>
      </c>
      <c r="B354" s="39" t="s">
        <v>957</v>
      </c>
      <c r="C354" s="39" t="s">
        <v>261</v>
      </c>
      <c r="D354" s="60" t="str">
        <f>INDEX('R0. Region mapping'!$C$9:$C$24,MATCH($C354,'R0. Region mapping'!$A$9:$A$24,0))</f>
        <v>AUS</v>
      </c>
      <c r="E354" s="60">
        <v>2.0303690478462952</v>
      </c>
      <c r="F354" s="58">
        <v>2.9417872242975278</v>
      </c>
      <c r="G354" s="58">
        <v>4.879838810162723</v>
      </c>
      <c r="H354" s="58">
        <v>4.9602253701627301</v>
      </c>
      <c r="I354" s="58">
        <v>0.75313759694580995</v>
      </c>
      <c r="J354" s="58"/>
      <c r="K354" s="58"/>
      <c r="L354" s="58"/>
      <c r="M354" s="58"/>
      <c r="N354" s="58"/>
      <c r="O354" s="58"/>
      <c r="P354" s="58"/>
      <c r="Q354" s="58"/>
    </row>
    <row r="355" spans="1:17" x14ac:dyDescent="0.3">
      <c r="A355" s="39" t="s">
        <v>255</v>
      </c>
      <c r="B355" s="39" t="s">
        <v>957</v>
      </c>
      <c r="C355" s="39" t="s">
        <v>341</v>
      </c>
      <c r="D355" s="60" t="str">
        <f>INDEX('R0. Region mapping'!$C$9:$C$24,MATCH($C355,'R0. Region mapping'!$A$9:$A$24,0))</f>
        <v>NAM</v>
      </c>
      <c r="E355" s="60">
        <v>1.908656188915663</v>
      </c>
      <c r="F355" s="58">
        <v>2.4420711901979026</v>
      </c>
      <c r="G355" s="58">
        <v>0.49606384229122391</v>
      </c>
      <c r="H355" s="58">
        <v>2.5581851101979094</v>
      </c>
      <c r="I355" s="58">
        <v>2.6475035101979101</v>
      </c>
      <c r="J355" s="58">
        <v>0.70429066382188799</v>
      </c>
      <c r="K355" s="58"/>
      <c r="L355" s="58"/>
      <c r="M355" s="58"/>
      <c r="N355" s="58"/>
      <c r="O355" s="58"/>
      <c r="P355" s="58"/>
      <c r="Q355" s="58"/>
    </row>
    <row r="356" spans="1:17" x14ac:dyDescent="0.3">
      <c r="A356" s="39" t="s">
        <v>255</v>
      </c>
      <c r="B356" s="39" t="s">
        <v>957</v>
      </c>
      <c r="C356" s="39" t="s">
        <v>343</v>
      </c>
      <c r="D356" s="60" t="str">
        <f>INDEX('R0. Region mapping'!$C$9:$C$24,MATCH($C356,'R0. Region mapping'!$A$9:$A$24,0))</f>
        <v>ASI</v>
      </c>
      <c r="E356" s="60">
        <v>3.0164033199999993</v>
      </c>
      <c r="F356" s="58">
        <v>22.549039074881499</v>
      </c>
      <c r="G356" s="58">
        <v>1.408914024</v>
      </c>
      <c r="H356" s="58">
        <v>22.752238434881502</v>
      </c>
      <c r="I356" s="58">
        <v>251.37769645408761</v>
      </c>
      <c r="J356" s="58">
        <v>133.79159553918001</v>
      </c>
      <c r="K356" s="58"/>
      <c r="L356" s="58"/>
      <c r="M356" s="58"/>
      <c r="N356" s="58"/>
      <c r="O356" s="58"/>
      <c r="P356" s="58"/>
      <c r="Q356" s="58"/>
    </row>
    <row r="357" spans="1:17" x14ac:dyDescent="0.3">
      <c r="A357" s="39" t="s">
        <v>255</v>
      </c>
      <c r="B357" s="39" t="s">
        <v>957</v>
      </c>
      <c r="C357" s="39" t="s">
        <v>345</v>
      </c>
      <c r="D357" s="60" t="str">
        <f>INDEX('R0. Region mapping'!$C$9:$C$24,MATCH($C357,'R0. Region mapping'!$A$9:$A$24,0))</f>
        <v>LAM</v>
      </c>
      <c r="E357" s="60">
        <v>247.75156400000026</v>
      </c>
      <c r="F357" s="58">
        <v>218.6197544833251</v>
      </c>
      <c r="G357" s="58">
        <v>101.7085368000001</v>
      </c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1:17" x14ac:dyDescent="0.3">
      <c r="A358" s="39" t="s">
        <v>255</v>
      </c>
      <c r="B358" s="39" t="s">
        <v>957</v>
      </c>
      <c r="C358" s="39" t="s">
        <v>347</v>
      </c>
      <c r="D358" s="60" t="str">
        <f>INDEX('R0. Region mapping'!$C$9:$C$24,MATCH($C358,'R0. Region mapping'!$A$9:$A$24,0))</f>
        <v>EUR</v>
      </c>
      <c r="E358" s="60"/>
      <c r="F358" s="58">
        <v>6.6010809120621197</v>
      </c>
      <c r="G358" s="58">
        <v>9.2578230740557803</v>
      </c>
      <c r="H358" s="58">
        <v>8.5217837920588497</v>
      </c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1:17" x14ac:dyDescent="0.3">
      <c r="A359" s="39" t="s">
        <v>255</v>
      </c>
      <c r="B359" s="39" t="s">
        <v>957</v>
      </c>
      <c r="C359" s="39" t="s">
        <v>349</v>
      </c>
      <c r="D359" s="60" t="str">
        <f>INDEX('R0. Region mapping'!$C$9:$C$24,MATCH($C359,'R0. Region mapping'!$A$9:$A$24,0))</f>
        <v>ASI</v>
      </c>
      <c r="E359" s="60">
        <v>11.77771950550795</v>
      </c>
      <c r="F359" s="58">
        <v>9.6416520675642516</v>
      </c>
      <c r="G359" s="58">
        <v>4.3014834727050228</v>
      </c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1:17" x14ac:dyDescent="0.3">
      <c r="A360" s="39" t="s">
        <v>255</v>
      </c>
      <c r="B360" s="39" t="s">
        <v>957</v>
      </c>
      <c r="C360" s="39" t="s">
        <v>351</v>
      </c>
      <c r="D360" s="60" t="str">
        <f>INDEX('R0. Region mapping'!$C$9:$C$24,MATCH($C360,'R0. Region mapping'!$A$9:$A$24,0))</f>
        <v>ASI</v>
      </c>
      <c r="E360" s="60">
        <v>28.233594782608698</v>
      </c>
      <c r="F360" s="58">
        <v>21.638614983298361</v>
      </c>
      <c r="G360" s="58">
        <v>7.8187038048375292</v>
      </c>
      <c r="H360" s="58">
        <v>69.756377357673699</v>
      </c>
      <c r="I360" s="58">
        <v>37.622099009665497</v>
      </c>
      <c r="J360" s="58"/>
      <c r="K360" s="58"/>
      <c r="L360" s="58"/>
      <c r="M360" s="58"/>
      <c r="N360" s="58"/>
      <c r="O360" s="58"/>
      <c r="P360" s="58"/>
      <c r="Q360" s="58"/>
    </row>
    <row r="361" spans="1:17" x14ac:dyDescent="0.3">
      <c r="A361" s="39" t="s">
        <v>255</v>
      </c>
      <c r="B361" s="39" t="s">
        <v>957</v>
      </c>
      <c r="C361" s="39" t="s">
        <v>353</v>
      </c>
      <c r="D361" s="60" t="str">
        <f>INDEX('R0. Region mapping'!$C$9:$C$24,MATCH($C361,'R0. Region mapping'!$A$9:$A$24,0))</f>
        <v>ASI</v>
      </c>
      <c r="E361" s="60"/>
      <c r="F361" s="58">
        <v>3.6692702500113201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1:17" x14ac:dyDescent="0.3">
      <c r="A362" s="39" t="s">
        <v>255</v>
      </c>
      <c r="B362" s="39" t="s">
        <v>957</v>
      </c>
      <c r="C362" s="39" t="s">
        <v>355</v>
      </c>
      <c r="D362" s="60" t="str">
        <f>INDEX('R0. Region mapping'!$C$9:$C$24,MATCH($C362,'R0. Region mapping'!$A$9:$A$24,0))</f>
        <v>AFR</v>
      </c>
      <c r="E362" s="60"/>
      <c r="F362" s="58">
        <v>6.7622987025497796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>
        <v>385.97367256031902</v>
      </c>
      <c r="Q362" s="58"/>
    </row>
    <row r="363" spans="1:17" x14ac:dyDescent="0.3">
      <c r="A363" s="39" t="s">
        <v>255</v>
      </c>
      <c r="B363" s="39" t="s">
        <v>957</v>
      </c>
      <c r="C363" s="39" t="s">
        <v>357</v>
      </c>
      <c r="D363" s="60" t="str">
        <f>INDEX('R0. Region mapping'!$C$9:$C$24,MATCH($C363,'R0. Region mapping'!$A$9:$A$24,0))</f>
        <v>LAM</v>
      </c>
      <c r="E363" s="60">
        <v>0.87778756413330117</v>
      </c>
      <c r="F363" s="58">
        <v>1.8508482972544551</v>
      </c>
      <c r="G363" s="58">
        <v>2.2810668496190667</v>
      </c>
      <c r="H363" s="58">
        <v>2.3150078416190691</v>
      </c>
      <c r="I363" s="58">
        <v>0.30106645231864798</v>
      </c>
      <c r="J363" s="58"/>
      <c r="K363" s="58"/>
      <c r="L363" s="58"/>
      <c r="M363" s="58"/>
      <c r="N363" s="58"/>
      <c r="O363" s="58"/>
      <c r="P363" s="58"/>
      <c r="Q363" s="58"/>
    </row>
    <row r="364" spans="1:17" x14ac:dyDescent="0.3">
      <c r="A364" s="39" t="s">
        <v>255</v>
      </c>
      <c r="B364" s="39" t="s">
        <v>957</v>
      </c>
      <c r="C364" s="39" t="s">
        <v>359</v>
      </c>
      <c r="D364" s="60" t="str">
        <f>INDEX('R0. Region mapping'!$C$9:$C$24,MATCH($C364,'R0. Region mapping'!$A$9:$A$24,0))</f>
        <v>ASI</v>
      </c>
      <c r="E364" s="60">
        <v>6.1545960000000095</v>
      </c>
      <c r="F364" s="58">
        <v>8.1737326266886896</v>
      </c>
      <c r="G364" s="58">
        <v>2.8450581961852857</v>
      </c>
      <c r="H364" s="58">
        <v>8.6004512826886899</v>
      </c>
      <c r="I364" s="58">
        <v>4.38085037786011</v>
      </c>
      <c r="J364" s="58"/>
      <c r="K364" s="58"/>
      <c r="L364" s="58"/>
      <c r="M364" s="58"/>
      <c r="N364" s="58"/>
      <c r="O364" s="58"/>
      <c r="P364" s="58"/>
      <c r="Q364" s="58"/>
    </row>
    <row r="365" spans="1:17" x14ac:dyDescent="0.3">
      <c r="A365" s="39" t="s">
        <v>255</v>
      </c>
      <c r="B365" s="39" t="s">
        <v>957</v>
      </c>
      <c r="C365" s="39" t="s">
        <v>361</v>
      </c>
      <c r="D365" s="60" t="str">
        <f>INDEX('R0. Region mapping'!$C$9:$C$24,MATCH($C365,'R0. Region mapping'!$A$9:$A$24,0))</f>
        <v>ASI</v>
      </c>
      <c r="E365" s="60">
        <v>15.072479999999988</v>
      </c>
      <c r="F365" s="58">
        <v>28.914784511862489</v>
      </c>
      <c r="G365" s="58">
        <v>4.521744</v>
      </c>
      <c r="H365" s="58"/>
      <c r="I365" s="58">
        <v>30.578786303862501</v>
      </c>
      <c r="J365" s="58">
        <v>17.145129072109199</v>
      </c>
      <c r="K365" s="58"/>
      <c r="L365" s="58"/>
      <c r="M365" s="58"/>
      <c r="N365" s="58"/>
      <c r="O365" s="58"/>
      <c r="P365" s="58"/>
      <c r="Q365" s="58"/>
    </row>
    <row r="366" spans="1:17" x14ac:dyDescent="0.3">
      <c r="A366" s="39" t="s">
        <v>255</v>
      </c>
      <c r="B366" s="39" t="s">
        <v>957</v>
      </c>
      <c r="C366" s="39" t="s">
        <v>363</v>
      </c>
      <c r="D366" s="60" t="str">
        <f>INDEX('R0. Region mapping'!$C$9:$C$24,MATCH($C366,'R0. Region mapping'!$A$9:$A$24,0))</f>
        <v>NAM</v>
      </c>
      <c r="E366" s="60">
        <v>27.072530174512266</v>
      </c>
      <c r="F366" s="58">
        <v>24.608362565982109</v>
      </c>
      <c r="G366" s="58">
        <v>9.6209273404523561</v>
      </c>
      <c r="H366" s="58">
        <v>27.813749760000004</v>
      </c>
      <c r="I366" s="58">
        <v>28.972656000000001</v>
      </c>
      <c r="J366" s="58">
        <v>7.9024383221277796</v>
      </c>
      <c r="K366" s="58"/>
      <c r="L366" s="58"/>
      <c r="M366" s="58"/>
      <c r="N366" s="58"/>
      <c r="O366" s="58"/>
      <c r="P366" s="58"/>
      <c r="Q366" s="58"/>
    </row>
    <row r="367" spans="1:17" x14ac:dyDescent="0.3">
      <c r="A367" s="39" t="s">
        <v>255</v>
      </c>
      <c r="B367" s="39" t="s">
        <v>957</v>
      </c>
      <c r="C367" s="39" t="s">
        <v>365</v>
      </c>
      <c r="D367" s="60" t="str">
        <f>INDEX('R0. Region mapping'!$C$9:$C$24,MATCH($C367,'R0. Region mapping'!$A$9:$A$24,0))</f>
        <v>EUR</v>
      </c>
      <c r="E367" s="60">
        <v>22.234801760372072</v>
      </c>
      <c r="F367" s="58">
        <v>25.618517560597983</v>
      </c>
      <c r="G367" s="58">
        <v>13.548976365751709</v>
      </c>
      <c r="H367" s="58">
        <v>22.406577398149921</v>
      </c>
      <c r="I367" s="58">
        <v>9.7793985476800902</v>
      </c>
      <c r="J367" s="58"/>
      <c r="K367" s="58"/>
      <c r="L367" s="58"/>
      <c r="M367" s="58"/>
      <c r="N367" s="58"/>
      <c r="O367" s="58"/>
      <c r="P367" s="58"/>
      <c r="Q367" s="58"/>
    </row>
    <row r="368" spans="1:17" x14ac:dyDescent="0.3">
      <c r="A368" s="39" t="s">
        <v>249</v>
      </c>
      <c r="B368" s="39" t="s">
        <v>329</v>
      </c>
      <c r="C368" s="39" t="s">
        <v>258</v>
      </c>
      <c r="D368" s="60" t="str">
        <f>INDEX('R0. Region mapping'!$C$9:$C$24,MATCH($C368,'R0. Region mapping'!$A$9:$A$24,0))</f>
        <v>AFR</v>
      </c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>
        <v>337.99247272525611</v>
      </c>
    </row>
    <row r="369" spans="1:16" x14ac:dyDescent="0.3">
      <c r="A369" s="39" t="s">
        <v>249</v>
      </c>
      <c r="B369" s="39" t="s">
        <v>329</v>
      </c>
      <c r="C369" s="39" t="s">
        <v>261</v>
      </c>
      <c r="D369" s="60" t="str">
        <f>INDEX('R0. Region mapping'!$C$9:$C$24,MATCH($C369,'R0. Region mapping'!$A$9:$A$24,0))</f>
        <v>AUS</v>
      </c>
      <c r="E369" s="58"/>
      <c r="F369" s="58"/>
      <c r="G369" s="58"/>
      <c r="H369" s="58"/>
      <c r="I369" s="58"/>
      <c r="J369" s="58"/>
      <c r="K369" s="58"/>
      <c r="L369" s="58">
        <v>62.888250580331437</v>
      </c>
      <c r="M369" s="58">
        <v>146.72329978873984</v>
      </c>
      <c r="N369" s="58">
        <v>179.44872996570322</v>
      </c>
      <c r="O369" s="58">
        <v>244.12273722534195</v>
      </c>
      <c r="P369" s="58">
        <v>266.34008245850015</v>
      </c>
    </row>
    <row r="370" spans="1:16" x14ac:dyDescent="0.3">
      <c r="A370" s="39" t="s">
        <v>249</v>
      </c>
      <c r="B370" s="39" t="s">
        <v>329</v>
      </c>
      <c r="C370" s="39" t="s">
        <v>341</v>
      </c>
      <c r="D370" s="60" t="str">
        <f>INDEX('R0. Region mapping'!$C$9:$C$24,MATCH($C370,'R0. Region mapping'!$A$9:$A$24,0))</f>
        <v>NAM</v>
      </c>
      <c r="E370" s="58"/>
      <c r="F370" s="58"/>
      <c r="G370" s="58"/>
      <c r="H370" s="58"/>
      <c r="I370" s="58"/>
      <c r="J370" s="58"/>
      <c r="K370" s="58"/>
      <c r="L370" s="58">
        <v>100.27002498588742</v>
      </c>
      <c r="M370" s="58">
        <v>228.34929518849327</v>
      </c>
      <c r="N370" s="58">
        <v>304.37724883547531</v>
      </c>
      <c r="O370" s="58">
        <v>339.26536881557115</v>
      </c>
      <c r="P370" s="58">
        <v>361.98181286967332</v>
      </c>
    </row>
    <row r="371" spans="1:16" x14ac:dyDescent="0.3">
      <c r="A371" s="39" t="s">
        <v>249</v>
      </c>
      <c r="B371" s="39" t="s">
        <v>329</v>
      </c>
      <c r="C371" s="39" t="s">
        <v>343</v>
      </c>
      <c r="D371" s="60" t="str">
        <f>INDEX('R0. Region mapping'!$C$9:$C$24,MATCH($C371,'R0. Region mapping'!$A$9:$A$24,0))</f>
        <v>ASI</v>
      </c>
      <c r="E371" s="58"/>
      <c r="F371" s="58"/>
      <c r="G371" s="58"/>
      <c r="H371" s="58"/>
      <c r="I371" s="58"/>
      <c r="J371" s="58"/>
      <c r="K371" s="58"/>
      <c r="L371" s="58">
        <v>174.40472279375658</v>
      </c>
      <c r="M371" s="58">
        <v>287.5418802870654</v>
      </c>
      <c r="N371" s="58">
        <v>1829.1542285360656</v>
      </c>
      <c r="O371" s="58">
        <v>2355.6612918017618</v>
      </c>
      <c r="P371" s="58">
        <v>2430.0906791450284</v>
      </c>
    </row>
    <row r="372" spans="1:16" x14ac:dyDescent="0.3">
      <c r="A372" s="39" t="s">
        <v>249</v>
      </c>
      <c r="B372" s="39" t="s">
        <v>329</v>
      </c>
      <c r="C372" s="39" t="s">
        <v>345</v>
      </c>
      <c r="D372" s="60" t="str">
        <f>INDEX('R0. Region mapping'!$C$9:$C$24,MATCH($C372,'R0. Region mapping'!$A$9:$A$24,0))</f>
        <v>LAM</v>
      </c>
      <c r="E372" s="58">
        <v>0.66291000000000011</v>
      </c>
      <c r="F372" s="58">
        <v>0.55126200000000003</v>
      </c>
      <c r="G372" s="58">
        <v>0.27214200000000005</v>
      </c>
      <c r="H372" s="58"/>
      <c r="I372" s="58"/>
      <c r="J372" s="58"/>
      <c r="K372" s="58"/>
      <c r="L372" s="58"/>
      <c r="M372" s="58"/>
      <c r="N372" s="58"/>
      <c r="O372" s="58">
        <v>18.164192077802493</v>
      </c>
      <c r="P372" s="58">
        <v>235.69167307548918</v>
      </c>
    </row>
    <row r="373" spans="1:16" x14ac:dyDescent="0.3">
      <c r="A373" s="39" t="s">
        <v>249</v>
      </c>
      <c r="B373" s="39" t="s">
        <v>329</v>
      </c>
      <c r="C373" s="39" t="s">
        <v>347</v>
      </c>
      <c r="D373" s="60" t="str">
        <f>INDEX('R0. Region mapping'!$C$9:$C$24,MATCH($C373,'R0. Region mapping'!$A$9:$A$24,0))</f>
        <v>EUR</v>
      </c>
      <c r="E373" s="58"/>
      <c r="F373" s="58"/>
      <c r="G373" s="58"/>
      <c r="H373" s="58"/>
      <c r="I373" s="58"/>
      <c r="J373" s="58"/>
      <c r="K373" s="58"/>
      <c r="L373" s="58"/>
      <c r="M373" s="58">
        <v>27.160478658876766</v>
      </c>
      <c r="N373" s="58">
        <v>54.479072629601859</v>
      </c>
      <c r="O373" s="58">
        <v>64.552304284473465</v>
      </c>
      <c r="P373" s="58">
        <v>171.96479126278297</v>
      </c>
    </row>
    <row r="374" spans="1:16" x14ac:dyDescent="0.3">
      <c r="A374" s="39" t="s">
        <v>249</v>
      </c>
      <c r="B374" s="39" t="s">
        <v>329</v>
      </c>
      <c r="C374" s="39" t="s">
        <v>349</v>
      </c>
      <c r="D374" s="60" t="str">
        <f>INDEX('R0. Region mapping'!$C$9:$C$24,MATCH($C374,'R0. Region mapping'!$A$9:$A$24,0))</f>
        <v>ASI</v>
      </c>
      <c r="E374" s="58"/>
      <c r="F374" s="58"/>
      <c r="G374" s="58"/>
      <c r="H374" s="58"/>
      <c r="I374" s="58"/>
      <c r="J374" s="58"/>
      <c r="K374" s="58"/>
      <c r="L374" s="58"/>
      <c r="M374" s="58">
        <v>78.366511032712737</v>
      </c>
      <c r="N374" s="58">
        <v>128.19326972982927</v>
      </c>
      <c r="O374" s="58">
        <v>140.15881071843299</v>
      </c>
      <c r="P374" s="58">
        <v>145.17562346367421</v>
      </c>
    </row>
    <row r="375" spans="1:16" x14ac:dyDescent="0.3">
      <c r="A375" s="39" t="s">
        <v>249</v>
      </c>
      <c r="B375" s="39" t="s">
        <v>329</v>
      </c>
      <c r="C375" s="39" t="s">
        <v>351</v>
      </c>
      <c r="D375" s="60" t="str">
        <f>INDEX('R0. Region mapping'!$C$9:$C$24,MATCH($C375,'R0. Region mapping'!$A$9:$A$24,0))</f>
        <v>ASI</v>
      </c>
      <c r="E375" s="58"/>
      <c r="F375" s="58"/>
      <c r="G375" s="58"/>
      <c r="H375" s="58"/>
      <c r="I375" s="58"/>
      <c r="J375" s="58"/>
      <c r="K375" s="58"/>
      <c r="L375" s="58"/>
      <c r="M375" s="58"/>
      <c r="N375" s="58">
        <v>21.821747585509836</v>
      </c>
      <c r="O375" s="58">
        <v>140.82489862585527</v>
      </c>
      <c r="P375" s="58">
        <v>795.60862656999234</v>
      </c>
    </row>
    <row r="376" spans="1:16" x14ac:dyDescent="0.3">
      <c r="A376" s="39" t="s">
        <v>249</v>
      </c>
      <c r="B376" s="39" t="s">
        <v>329</v>
      </c>
      <c r="C376" s="39" t="s">
        <v>353</v>
      </c>
      <c r="D376" s="60" t="str">
        <f>INDEX('R0. Region mapping'!$C$9:$C$24,MATCH($C376,'R0. Region mapping'!$A$9:$A$24,0))</f>
        <v>ASI</v>
      </c>
      <c r="E376" s="58"/>
      <c r="F376" s="58"/>
      <c r="G376" s="58"/>
      <c r="H376" s="58"/>
      <c r="I376" s="58"/>
      <c r="J376" s="58"/>
      <c r="K376" s="58"/>
      <c r="L376" s="58">
        <v>96.91284858654528</v>
      </c>
      <c r="M376" s="58">
        <v>245.93683353944391</v>
      </c>
      <c r="N376" s="58">
        <v>297.78195735288369</v>
      </c>
      <c r="O376" s="58">
        <v>332.68206905170661</v>
      </c>
      <c r="P376" s="58">
        <v>342.74320650522498</v>
      </c>
    </row>
    <row r="377" spans="1:16" x14ac:dyDescent="0.3">
      <c r="A377" s="39" t="s">
        <v>249</v>
      </c>
      <c r="B377" s="39" t="s">
        <v>329</v>
      </c>
      <c r="C377" s="39" t="s">
        <v>355</v>
      </c>
      <c r="D377" s="60" t="str">
        <f>INDEX('R0. Region mapping'!$C$9:$C$24,MATCH($C377,'R0. Region mapping'!$A$9:$A$24,0))</f>
        <v>AFR</v>
      </c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>
        <v>341.71722867373302</v>
      </c>
      <c r="P377" s="58">
        <v>1053.7473290081523</v>
      </c>
    </row>
    <row r="378" spans="1:16" x14ac:dyDescent="0.3">
      <c r="A378" s="39" t="s">
        <v>249</v>
      </c>
      <c r="B378" s="39" t="s">
        <v>329</v>
      </c>
      <c r="C378" s="39" t="s">
        <v>357</v>
      </c>
      <c r="D378" s="60" t="str">
        <f>INDEX('R0. Region mapping'!$C$9:$C$24,MATCH($C378,'R0. Region mapping'!$A$9:$A$24,0))</f>
        <v>LAM</v>
      </c>
      <c r="E378" s="58"/>
      <c r="F378" s="58"/>
      <c r="G378" s="58"/>
      <c r="H378" s="58"/>
      <c r="I378" s="58"/>
      <c r="J378" s="58"/>
      <c r="K378" s="58"/>
      <c r="L378" s="58">
        <v>121.2705155293766</v>
      </c>
      <c r="M378" s="58">
        <v>194.16794221681602</v>
      </c>
      <c r="N378" s="58">
        <v>262.55792940868531</v>
      </c>
      <c r="O378" s="58">
        <v>370.51859005028967</v>
      </c>
      <c r="P378" s="58">
        <v>421.76596173464077</v>
      </c>
    </row>
    <row r="379" spans="1:16" x14ac:dyDescent="0.3">
      <c r="A379" s="39" t="s">
        <v>249</v>
      </c>
      <c r="B379" s="39" t="s">
        <v>329</v>
      </c>
      <c r="C379" s="39" t="s">
        <v>359</v>
      </c>
      <c r="D379" s="60" t="str">
        <f>INDEX('R0. Region mapping'!$C$9:$C$24,MATCH($C379,'R0. Region mapping'!$A$9:$A$24,0))</f>
        <v>ASI</v>
      </c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>
        <v>882.42784792999259</v>
      </c>
    </row>
    <row r="380" spans="1:16" x14ac:dyDescent="0.3">
      <c r="A380" s="39" t="s">
        <v>249</v>
      </c>
      <c r="B380" s="39" t="s">
        <v>329</v>
      </c>
      <c r="C380" s="39" t="s">
        <v>361</v>
      </c>
      <c r="D380" s="60" t="str">
        <f>INDEX('R0. Region mapping'!$C$9:$C$24,MATCH($C380,'R0. Region mapping'!$A$9:$A$24,0))</f>
        <v>ASI</v>
      </c>
      <c r="E380" s="58"/>
      <c r="F380" s="58"/>
      <c r="G380" s="58"/>
      <c r="H380" s="58"/>
      <c r="I380" s="58"/>
      <c r="J380" s="58"/>
      <c r="K380" s="58"/>
      <c r="L380" s="58">
        <v>127.27798605281257</v>
      </c>
      <c r="M380" s="58">
        <v>217.8265534137017</v>
      </c>
      <c r="N380" s="58">
        <v>255.7907870719929</v>
      </c>
      <c r="O380" s="58">
        <v>276.46138231875659</v>
      </c>
      <c r="P380" s="58">
        <v>306.06178193159701</v>
      </c>
    </row>
    <row r="381" spans="1:16" x14ac:dyDescent="0.3">
      <c r="A381" s="39" t="s">
        <v>249</v>
      </c>
      <c r="B381" s="39" t="s">
        <v>329</v>
      </c>
      <c r="C381" s="39" t="s">
        <v>363</v>
      </c>
      <c r="D381" s="60" t="str">
        <f>INDEX('R0. Region mapping'!$C$9:$C$24,MATCH($C381,'R0. Region mapping'!$A$9:$A$24,0))</f>
        <v>NAM</v>
      </c>
      <c r="E381" s="58"/>
      <c r="F381" s="58"/>
      <c r="G381" s="58"/>
      <c r="H381" s="58"/>
      <c r="I381" s="58"/>
      <c r="J381" s="58"/>
      <c r="K381" s="58"/>
      <c r="L381" s="58">
        <v>1227.252033686897</v>
      </c>
      <c r="M381" s="58">
        <v>2218.8889506595124</v>
      </c>
      <c r="N381" s="58">
        <v>2796.5566641341147</v>
      </c>
      <c r="O381" s="58">
        <v>3219.471862184098</v>
      </c>
      <c r="P381" s="58">
        <v>3526.4807621579771</v>
      </c>
    </row>
    <row r="382" spans="1:16" x14ac:dyDescent="0.3">
      <c r="A382" s="39" t="s">
        <v>249</v>
      </c>
      <c r="B382" s="39" t="s">
        <v>329</v>
      </c>
      <c r="C382" s="39" t="s">
        <v>365</v>
      </c>
      <c r="D382" s="60" t="str">
        <f>INDEX('R0. Region mapping'!$C$9:$C$24,MATCH($C382,'R0. Region mapping'!$A$9:$A$24,0))</f>
        <v>EUR</v>
      </c>
      <c r="E382" s="58"/>
      <c r="F382" s="58"/>
      <c r="G382" s="58"/>
      <c r="H382" s="58"/>
      <c r="I382" s="58"/>
      <c r="J382" s="58"/>
      <c r="K382" s="58"/>
      <c r="L382" s="58">
        <v>288.97313280571569</v>
      </c>
      <c r="M382" s="58">
        <v>215.35295631580738</v>
      </c>
      <c r="N382" s="58">
        <v>221.35209987059491</v>
      </c>
      <c r="O382" s="58">
        <v>531.26188648399273</v>
      </c>
      <c r="P382" s="58">
        <v>1028.4944222173422</v>
      </c>
    </row>
    <row r="383" spans="1:16" x14ac:dyDescent="0.3">
      <c r="A383" s="39" t="s">
        <v>251</v>
      </c>
      <c r="B383" s="39" t="s">
        <v>329</v>
      </c>
      <c r="C383" s="39" t="s">
        <v>258</v>
      </c>
      <c r="D383" s="60" t="str">
        <f>INDEX('R0. Region mapping'!$C$9:$C$24,MATCH($C383,'R0. Region mapping'!$A$9:$A$24,0))</f>
        <v>AFR</v>
      </c>
      <c r="E383" s="58"/>
      <c r="F383" s="58"/>
      <c r="G383" s="58"/>
      <c r="H383" s="58"/>
      <c r="I383" s="58">
        <v>117.1250772322054</v>
      </c>
      <c r="J383" s="58">
        <v>420.15585695692425</v>
      </c>
      <c r="K383" s="58">
        <v>665.61214580254591</v>
      </c>
      <c r="L383" s="58">
        <v>793.44194879862835</v>
      </c>
      <c r="M383" s="58">
        <v>1061.6776706343892</v>
      </c>
      <c r="N383" s="58">
        <v>1345.6042798851504</v>
      </c>
      <c r="O383" s="58">
        <v>1513.801131125575</v>
      </c>
      <c r="P383" s="58">
        <v>1565.695712170384</v>
      </c>
    </row>
    <row r="384" spans="1:16" x14ac:dyDescent="0.3">
      <c r="A384" s="39" t="s">
        <v>251</v>
      </c>
      <c r="B384" s="39" t="s">
        <v>329</v>
      </c>
      <c r="C384" s="39" t="s">
        <v>261</v>
      </c>
      <c r="D384" s="60" t="str">
        <f>INDEX('R0. Region mapping'!$C$9:$C$24,MATCH($C384,'R0. Region mapping'!$A$9:$A$24,0))</f>
        <v>AUS</v>
      </c>
      <c r="E384" s="58"/>
      <c r="F384" s="58"/>
      <c r="G384" s="58"/>
      <c r="H384" s="58"/>
      <c r="I384" s="58">
        <v>45.432975508013406</v>
      </c>
      <c r="J384" s="58">
        <v>140.39681724951367</v>
      </c>
      <c r="K384" s="58">
        <v>232.65933939493902</v>
      </c>
      <c r="L384" s="58">
        <v>285.20843578400604</v>
      </c>
      <c r="M384" s="58">
        <v>323.99917275799078</v>
      </c>
      <c r="N384" s="58">
        <v>342.48784515530463</v>
      </c>
      <c r="O384" s="58">
        <v>363.49604795435823</v>
      </c>
      <c r="P384" s="58">
        <v>383.6629241439183</v>
      </c>
    </row>
    <row r="385" spans="1:16" x14ac:dyDescent="0.3">
      <c r="A385" s="39" t="s">
        <v>251</v>
      </c>
      <c r="B385" s="39" t="s">
        <v>329</v>
      </c>
      <c r="C385" s="39" t="s">
        <v>341</v>
      </c>
      <c r="D385" s="60" t="str">
        <f>INDEX('R0. Region mapping'!$C$9:$C$24,MATCH($C385,'R0. Region mapping'!$A$9:$A$24,0))</f>
        <v>NAM</v>
      </c>
      <c r="E385" s="58"/>
      <c r="F385" s="58"/>
      <c r="G385" s="58"/>
      <c r="H385" s="58"/>
      <c r="I385" s="58">
        <v>74.379066180431664</v>
      </c>
      <c r="J385" s="58">
        <v>229.16027724259351</v>
      </c>
      <c r="K385" s="58">
        <v>358.61154496620537</v>
      </c>
      <c r="L385" s="58">
        <v>397.00917860138475</v>
      </c>
      <c r="M385" s="58">
        <v>425.45936278168699</v>
      </c>
      <c r="N385" s="58">
        <v>446.10493830642969</v>
      </c>
      <c r="O385" s="58">
        <v>470.6971790917579</v>
      </c>
      <c r="P385" s="58">
        <v>477.82008029906456</v>
      </c>
    </row>
    <row r="386" spans="1:16" x14ac:dyDescent="0.3">
      <c r="A386" s="39" t="s">
        <v>251</v>
      </c>
      <c r="B386" s="39" t="s">
        <v>329</v>
      </c>
      <c r="C386" s="39" t="s">
        <v>343</v>
      </c>
      <c r="D386" s="60" t="str">
        <f>INDEX('R0. Region mapping'!$C$9:$C$24,MATCH($C386,'R0. Region mapping'!$A$9:$A$24,0))</f>
        <v>ASI</v>
      </c>
      <c r="E386" s="58"/>
      <c r="F386" s="58"/>
      <c r="G386" s="58"/>
      <c r="H386" s="58"/>
      <c r="I386" s="58">
        <v>301.59804164573359</v>
      </c>
      <c r="J386" s="58">
        <v>1582.4840320774565</v>
      </c>
      <c r="K386" s="58">
        <v>2369.8787328197604</v>
      </c>
      <c r="L386" s="58">
        <v>2358.1328909861413</v>
      </c>
      <c r="M386" s="58">
        <v>2409.5123719504863</v>
      </c>
      <c r="N386" s="58">
        <v>2436.6802520921478</v>
      </c>
      <c r="O386" s="58">
        <v>2430.5094337505298</v>
      </c>
      <c r="P386" s="58">
        <v>2424.0138300004282</v>
      </c>
    </row>
    <row r="387" spans="1:16" x14ac:dyDescent="0.3">
      <c r="A387" s="39" t="s">
        <v>251</v>
      </c>
      <c r="B387" s="39" t="s">
        <v>329</v>
      </c>
      <c r="C387" s="39" t="s">
        <v>345</v>
      </c>
      <c r="D387" s="60" t="str">
        <f>INDEX('R0. Region mapping'!$C$9:$C$24,MATCH($C387,'R0. Region mapping'!$A$9:$A$24,0))</f>
        <v>LAM</v>
      </c>
      <c r="E387" s="58">
        <v>0.66291000000000011</v>
      </c>
      <c r="F387" s="58">
        <v>0.55126200000000003</v>
      </c>
      <c r="G387" s="58">
        <v>0.27214200000000005</v>
      </c>
      <c r="H387" s="58"/>
      <c r="I387" s="58"/>
      <c r="J387" s="58">
        <v>402.00338696126266</v>
      </c>
      <c r="K387" s="58">
        <v>927.42807838846363</v>
      </c>
      <c r="L387" s="58">
        <v>906.10767627339408</v>
      </c>
      <c r="M387" s="58">
        <v>739.7488173856924</v>
      </c>
      <c r="N387" s="58">
        <v>759.82326324688677</v>
      </c>
      <c r="O387" s="58">
        <v>938.3726487865589</v>
      </c>
      <c r="P387" s="58">
        <v>1468.4119898958361</v>
      </c>
    </row>
    <row r="388" spans="1:16" x14ac:dyDescent="0.3">
      <c r="A388" s="39" t="s">
        <v>251</v>
      </c>
      <c r="B388" s="39" t="s">
        <v>329</v>
      </c>
      <c r="C388" s="39" t="s">
        <v>347</v>
      </c>
      <c r="D388" s="60" t="str">
        <f>INDEX('R0. Region mapping'!$C$9:$C$24,MATCH($C388,'R0. Region mapping'!$A$9:$A$24,0))</f>
        <v>EUR</v>
      </c>
      <c r="E388" s="58"/>
      <c r="F388" s="58"/>
      <c r="G388" s="58"/>
      <c r="H388" s="58"/>
      <c r="I388" s="58">
        <v>30.913796916601527</v>
      </c>
      <c r="J388" s="58">
        <v>139.62181549223357</v>
      </c>
      <c r="K388" s="58">
        <v>239.3899281269633</v>
      </c>
      <c r="L388" s="58">
        <v>268.90189322612309</v>
      </c>
      <c r="M388" s="58">
        <v>304.98672829086138</v>
      </c>
      <c r="N388" s="58">
        <v>335.11674576634948</v>
      </c>
      <c r="O388" s="58">
        <v>360.39022921719123</v>
      </c>
      <c r="P388" s="58">
        <v>370.28174602751125</v>
      </c>
    </row>
    <row r="389" spans="1:16" x14ac:dyDescent="0.3">
      <c r="A389" s="39" t="s">
        <v>251</v>
      </c>
      <c r="B389" s="39" t="s">
        <v>329</v>
      </c>
      <c r="C389" s="39" t="s">
        <v>349</v>
      </c>
      <c r="D389" s="60" t="str">
        <f>INDEX('R0. Region mapping'!$C$9:$C$24,MATCH($C389,'R0. Region mapping'!$A$9:$A$24,0))</f>
        <v>ASI</v>
      </c>
      <c r="E389" s="58"/>
      <c r="F389" s="58"/>
      <c r="G389" s="58"/>
      <c r="H389" s="58"/>
      <c r="I389" s="58"/>
      <c r="J389" s="58">
        <v>281.38915626847768</v>
      </c>
      <c r="K389" s="58">
        <v>581.27264366456939</v>
      </c>
      <c r="L389" s="58">
        <v>676.71846681703903</v>
      </c>
      <c r="M389" s="58">
        <v>732.16103313807821</v>
      </c>
      <c r="N389" s="58">
        <v>776.94923171443031</v>
      </c>
      <c r="O389" s="58">
        <v>889.40072526637391</v>
      </c>
      <c r="P389" s="58">
        <v>896.84335560971476</v>
      </c>
    </row>
    <row r="390" spans="1:16" x14ac:dyDescent="0.3">
      <c r="A390" s="39" t="s">
        <v>251</v>
      </c>
      <c r="B390" s="39" t="s">
        <v>329</v>
      </c>
      <c r="C390" s="39" t="s">
        <v>351</v>
      </c>
      <c r="D390" s="60" t="str">
        <f>INDEX('R0. Region mapping'!$C$9:$C$24,MATCH($C390,'R0. Region mapping'!$A$9:$A$24,0))</f>
        <v>ASI</v>
      </c>
      <c r="E390" s="58"/>
      <c r="F390" s="58"/>
      <c r="G390" s="58"/>
      <c r="H390" s="58"/>
      <c r="I390" s="58"/>
      <c r="J390" s="58">
        <v>266.77367312943807</v>
      </c>
      <c r="K390" s="58">
        <v>543.27963466877543</v>
      </c>
      <c r="L390" s="58">
        <v>625.7736525042576</v>
      </c>
      <c r="M390" s="58">
        <v>691.54741123375823</v>
      </c>
      <c r="N390" s="58">
        <v>805.34922571744141</v>
      </c>
      <c r="O390" s="58">
        <v>844.6094945242952</v>
      </c>
      <c r="P390" s="58">
        <v>941.43800207646905</v>
      </c>
    </row>
    <row r="391" spans="1:16" x14ac:dyDescent="0.3">
      <c r="A391" s="39" t="s">
        <v>251</v>
      </c>
      <c r="B391" s="39" t="s">
        <v>329</v>
      </c>
      <c r="C391" s="39" t="s">
        <v>353</v>
      </c>
      <c r="D391" s="60" t="str">
        <f>INDEX('R0. Region mapping'!$C$9:$C$24,MATCH($C391,'R0. Region mapping'!$A$9:$A$24,0))</f>
        <v>ASI</v>
      </c>
      <c r="E391" s="58"/>
      <c r="F391" s="58"/>
      <c r="G391" s="58"/>
      <c r="H391" s="58"/>
      <c r="I391" s="58">
        <v>30.622038586822999</v>
      </c>
      <c r="J391" s="58">
        <v>138.98313690710538</v>
      </c>
      <c r="K391" s="58">
        <v>334.41251187883415</v>
      </c>
      <c r="L391" s="58">
        <v>522.01280626852611</v>
      </c>
      <c r="M391" s="58">
        <v>596.80607345012254</v>
      </c>
      <c r="N391" s="58">
        <v>631.58688962792758</v>
      </c>
      <c r="O391" s="58">
        <v>637.2773371262449</v>
      </c>
      <c r="P391" s="58">
        <v>616.2394322862574</v>
      </c>
    </row>
    <row r="392" spans="1:16" x14ac:dyDescent="0.3">
      <c r="A392" s="39" t="s">
        <v>251</v>
      </c>
      <c r="B392" s="39" t="s">
        <v>329</v>
      </c>
      <c r="C392" s="39" t="s">
        <v>355</v>
      </c>
      <c r="D392" s="60" t="str">
        <f>INDEX('R0. Region mapping'!$C$9:$C$24,MATCH($C392,'R0. Region mapping'!$A$9:$A$24,0))</f>
        <v>AFR</v>
      </c>
      <c r="E392" s="58"/>
      <c r="F392" s="58"/>
      <c r="G392" s="58"/>
      <c r="H392" s="58"/>
      <c r="I392" s="58">
        <v>46.545541831499015</v>
      </c>
      <c r="J392" s="58">
        <v>557.24617823774474</v>
      </c>
      <c r="K392" s="58">
        <v>974.11042238043785</v>
      </c>
      <c r="L392" s="58">
        <v>1170.6489083980175</v>
      </c>
      <c r="M392" s="58">
        <v>1103.4986555600908</v>
      </c>
      <c r="N392" s="58">
        <v>1291.7502546076278</v>
      </c>
      <c r="O392" s="58">
        <v>1361.9418477724244</v>
      </c>
      <c r="P392" s="58">
        <v>1541.0760015071505</v>
      </c>
    </row>
    <row r="393" spans="1:16" x14ac:dyDescent="0.3">
      <c r="A393" s="39" t="s">
        <v>251</v>
      </c>
      <c r="B393" s="39" t="s">
        <v>329</v>
      </c>
      <c r="C393" s="39" t="s">
        <v>357</v>
      </c>
      <c r="D393" s="60" t="str">
        <f>INDEX('R0. Region mapping'!$C$9:$C$24,MATCH($C393,'R0. Region mapping'!$A$9:$A$24,0))</f>
        <v>LAM</v>
      </c>
      <c r="E393" s="58"/>
      <c r="F393" s="58"/>
      <c r="G393" s="58"/>
      <c r="H393" s="58"/>
      <c r="I393" s="58">
        <v>46.627336137067559</v>
      </c>
      <c r="J393" s="58">
        <v>209.83936349192845</v>
      </c>
      <c r="K393" s="58">
        <v>424.47730345428761</v>
      </c>
      <c r="L393" s="58">
        <v>427.39975051727288</v>
      </c>
      <c r="M393" s="58">
        <v>407.50730939998647</v>
      </c>
      <c r="N393" s="58">
        <v>445.14308298910169</v>
      </c>
      <c r="O393" s="58">
        <v>534.79083766854251</v>
      </c>
      <c r="P393" s="58">
        <v>828.8833864105693</v>
      </c>
    </row>
    <row r="394" spans="1:16" x14ac:dyDescent="0.3">
      <c r="A394" s="39" t="s">
        <v>251</v>
      </c>
      <c r="B394" s="39" t="s">
        <v>329</v>
      </c>
      <c r="C394" s="39" t="s">
        <v>359</v>
      </c>
      <c r="D394" s="60" t="str">
        <f>INDEX('R0. Region mapping'!$C$9:$C$24,MATCH($C394,'R0. Region mapping'!$A$9:$A$24,0))</f>
        <v>ASI</v>
      </c>
      <c r="E394" s="58"/>
      <c r="F394" s="58"/>
      <c r="G394" s="58"/>
      <c r="H394" s="58"/>
      <c r="I394" s="58">
        <v>341.20344857109563</v>
      </c>
      <c r="J394" s="58">
        <v>1104.5877916467546</v>
      </c>
      <c r="K394" s="58">
        <v>1647.7945626658673</v>
      </c>
      <c r="L394" s="58">
        <v>2032.72813277469</v>
      </c>
      <c r="M394" s="58">
        <v>2370.0542500773463</v>
      </c>
      <c r="N394" s="58">
        <v>2667.7110298302669</v>
      </c>
      <c r="O394" s="58">
        <v>3037.737374677607</v>
      </c>
      <c r="P394" s="58">
        <v>3230.6914870104915</v>
      </c>
    </row>
    <row r="395" spans="1:16" x14ac:dyDescent="0.3">
      <c r="A395" s="39" t="s">
        <v>251</v>
      </c>
      <c r="B395" s="39" t="s">
        <v>329</v>
      </c>
      <c r="C395" s="39" t="s">
        <v>361</v>
      </c>
      <c r="D395" s="60" t="str">
        <f>INDEX('R0. Region mapping'!$C$9:$C$24,MATCH($C395,'R0. Region mapping'!$A$9:$A$24,0))</f>
        <v>ASI</v>
      </c>
      <c r="E395" s="58"/>
      <c r="F395" s="58"/>
      <c r="G395" s="58"/>
      <c r="H395" s="58"/>
      <c r="I395" s="58">
        <v>35.558932012996436</v>
      </c>
      <c r="J395" s="58">
        <v>183.88316297747798</v>
      </c>
      <c r="K395" s="58">
        <v>251.87718482444279</v>
      </c>
      <c r="L395" s="58">
        <v>271.33873908092647</v>
      </c>
      <c r="M395" s="58">
        <v>322.7541386242375</v>
      </c>
      <c r="N395" s="58">
        <v>334.61554860079758</v>
      </c>
      <c r="O395" s="58">
        <v>308.70041461991826</v>
      </c>
      <c r="P395" s="58">
        <v>328.5401048932473</v>
      </c>
    </row>
    <row r="396" spans="1:16" x14ac:dyDescent="0.3">
      <c r="A396" s="39" t="s">
        <v>251</v>
      </c>
      <c r="B396" s="39" t="s">
        <v>329</v>
      </c>
      <c r="C396" s="39" t="s">
        <v>363</v>
      </c>
      <c r="D396" s="60" t="str">
        <f>INDEX('R0. Region mapping'!$C$9:$C$24,MATCH($C396,'R0. Region mapping'!$A$9:$A$24,0))</f>
        <v>NAM</v>
      </c>
      <c r="E396" s="58"/>
      <c r="F396" s="58"/>
      <c r="G396" s="58"/>
      <c r="H396" s="58"/>
      <c r="I396" s="58">
        <v>490.98010428633978</v>
      </c>
      <c r="J396" s="58">
        <v>2594.0689112685272</v>
      </c>
      <c r="K396" s="58">
        <v>3861.9624196605682</v>
      </c>
      <c r="L396" s="58">
        <v>4135.5212967320649</v>
      </c>
      <c r="M396" s="58">
        <v>4602.9797176320671</v>
      </c>
      <c r="N396" s="58">
        <v>4838.8620990331201</v>
      </c>
      <c r="O396" s="58">
        <v>4909.4594534657681</v>
      </c>
      <c r="P396" s="58">
        <v>4910.1467269042651</v>
      </c>
    </row>
    <row r="397" spans="1:16" x14ac:dyDescent="0.3">
      <c r="A397" s="39" t="s">
        <v>251</v>
      </c>
      <c r="B397" s="39" t="s">
        <v>329</v>
      </c>
      <c r="C397" s="39" t="s">
        <v>365</v>
      </c>
      <c r="D397" s="60" t="str">
        <f>INDEX('R0. Region mapping'!$C$9:$C$24,MATCH($C397,'R0. Region mapping'!$A$9:$A$24,0))</f>
        <v>EUR</v>
      </c>
      <c r="E397" s="58"/>
      <c r="F397" s="58"/>
      <c r="G397" s="58"/>
      <c r="H397" s="58"/>
      <c r="I397" s="58">
        <v>429.83705929424423</v>
      </c>
      <c r="J397" s="58">
        <v>1209.8598450937207</v>
      </c>
      <c r="K397" s="58">
        <v>1509.8096633420218</v>
      </c>
      <c r="L397" s="58">
        <v>1609.565108540608</v>
      </c>
      <c r="M397" s="58">
        <v>1880.7481691413423</v>
      </c>
      <c r="N397" s="58">
        <v>2042.8905326316253</v>
      </c>
      <c r="O397" s="58">
        <v>2158.8317617868142</v>
      </c>
      <c r="P397" s="58">
        <v>2261.2809203147503</v>
      </c>
    </row>
    <row r="398" spans="1:16" x14ac:dyDescent="0.3">
      <c r="A398" s="39" t="s">
        <v>252</v>
      </c>
      <c r="B398" s="39" t="s">
        <v>329</v>
      </c>
      <c r="C398" s="39" t="s">
        <v>258</v>
      </c>
      <c r="D398" s="60" t="str">
        <f>INDEX('R0. Region mapping'!$C$9:$C$24,MATCH($C398,'R0. Region mapping'!$A$9:$A$24,0))</f>
        <v>AFR</v>
      </c>
      <c r="E398" s="58"/>
      <c r="F398" s="58"/>
      <c r="G398" s="58"/>
      <c r="H398" s="58"/>
      <c r="I398" s="58">
        <v>117.12507723220409</v>
      </c>
      <c r="J398" s="58">
        <v>420.15585695692363</v>
      </c>
      <c r="K398" s="58">
        <v>665.61214580254591</v>
      </c>
      <c r="L398" s="58">
        <v>793.44194879862835</v>
      </c>
      <c r="M398" s="58">
        <v>1064.4454982917509</v>
      </c>
      <c r="N398" s="58">
        <v>1340.0619293892337</v>
      </c>
      <c r="O398" s="58">
        <v>1532.5620743024247</v>
      </c>
      <c r="P398" s="58">
        <v>1711.9906226909475</v>
      </c>
    </row>
    <row r="399" spans="1:16" x14ac:dyDescent="0.3">
      <c r="A399" s="39" t="s">
        <v>252</v>
      </c>
      <c r="B399" s="39" t="s">
        <v>329</v>
      </c>
      <c r="C399" s="39" t="s">
        <v>261</v>
      </c>
      <c r="D399" s="60" t="str">
        <f>INDEX('R0. Region mapping'!$C$9:$C$24,MATCH($C399,'R0. Region mapping'!$A$9:$A$24,0))</f>
        <v>AUS</v>
      </c>
      <c r="E399" s="58"/>
      <c r="F399" s="58"/>
      <c r="G399" s="58"/>
      <c r="H399" s="58"/>
      <c r="I399" s="58">
        <v>77.116871978825415</v>
      </c>
      <c r="J399" s="58">
        <v>186.16521398405914</v>
      </c>
      <c r="K399" s="58">
        <v>241.31487187154826</v>
      </c>
      <c r="L399" s="58">
        <v>282.1543903989575</v>
      </c>
      <c r="M399" s="58">
        <v>323.999172757991</v>
      </c>
      <c r="N399" s="58">
        <v>343.3941853417478</v>
      </c>
      <c r="O399" s="58">
        <v>363.4960479543584</v>
      </c>
      <c r="P399" s="58">
        <v>383.66292414391808</v>
      </c>
    </row>
    <row r="400" spans="1:16" x14ac:dyDescent="0.3">
      <c r="A400" s="39" t="s">
        <v>252</v>
      </c>
      <c r="B400" s="39" t="s">
        <v>329</v>
      </c>
      <c r="C400" s="39" t="s">
        <v>341</v>
      </c>
      <c r="D400" s="60" t="str">
        <f>INDEX('R0. Region mapping'!$C$9:$C$24,MATCH($C400,'R0. Region mapping'!$A$9:$A$24,0))</f>
        <v>NAM</v>
      </c>
      <c r="E400" s="58"/>
      <c r="F400" s="58"/>
      <c r="G400" s="58"/>
      <c r="H400" s="58"/>
      <c r="I400" s="58">
        <v>49.090423596580543</v>
      </c>
      <c r="J400" s="58">
        <v>226.29737388656653</v>
      </c>
      <c r="K400" s="58">
        <v>339.34800743745029</v>
      </c>
      <c r="L400" s="58">
        <v>394.56274362597526</v>
      </c>
      <c r="M400" s="58">
        <v>425.4593627816871</v>
      </c>
      <c r="N400" s="58">
        <v>446.10493830642946</v>
      </c>
      <c r="O400" s="58">
        <v>471.05313809900105</v>
      </c>
      <c r="P400" s="58">
        <v>477.82008029906467</v>
      </c>
    </row>
    <row r="401" spans="1:16" x14ac:dyDescent="0.3">
      <c r="A401" s="39" t="s">
        <v>252</v>
      </c>
      <c r="B401" s="39" t="s">
        <v>329</v>
      </c>
      <c r="C401" s="39" t="s">
        <v>343</v>
      </c>
      <c r="D401" s="60" t="str">
        <f>INDEX('R0. Region mapping'!$C$9:$C$24,MATCH($C401,'R0. Region mapping'!$A$9:$A$24,0))</f>
        <v>ASI</v>
      </c>
      <c r="E401" s="58"/>
      <c r="F401" s="58"/>
      <c r="G401" s="58"/>
      <c r="H401" s="58"/>
      <c r="I401" s="58">
        <v>312.60144152550572</v>
      </c>
      <c r="J401" s="58">
        <v>1585.7566617239684</v>
      </c>
      <c r="K401" s="58">
        <v>2396.3401084404486</v>
      </c>
      <c r="L401" s="58">
        <v>2384.8518829644986</v>
      </c>
      <c r="M401" s="58">
        <v>2437.6323730708218</v>
      </c>
      <c r="N401" s="58">
        <v>2466.5023628969607</v>
      </c>
      <c r="O401" s="58">
        <v>2456.5579897681068</v>
      </c>
      <c r="P401" s="58">
        <v>2666.696392553778</v>
      </c>
    </row>
    <row r="402" spans="1:16" x14ac:dyDescent="0.3">
      <c r="A402" s="39" t="s">
        <v>252</v>
      </c>
      <c r="B402" s="39" t="s">
        <v>329</v>
      </c>
      <c r="C402" s="39" t="s">
        <v>345</v>
      </c>
      <c r="D402" s="60" t="str">
        <f>INDEX('R0. Region mapping'!$C$9:$C$24,MATCH($C402,'R0. Region mapping'!$A$9:$A$24,0))</f>
        <v>LAM</v>
      </c>
      <c r="E402" s="58">
        <v>0.66291000000000011</v>
      </c>
      <c r="F402" s="58">
        <v>0.55126200000000003</v>
      </c>
      <c r="G402" s="58">
        <v>0.27214200000000005</v>
      </c>
      <c r="H402" s="58"/>
      <c r="I402" s="58"/>
      <c r="J402" s="58">
        <v>436.84170427029972</v>
      </c>
      <c r="K402" s="58">
        <v>947.86476265855026</v>
      </c>
      <c r="L402" s="58">
        <v>941.67348214174092</v>
      </c>
      <c r="M402" s="58">
        <v>867.32575430777388</v>
      </c>
      <c r="N402" s="58">
        <v>909.73930413645826</v>
      </c>
      <c r="O402" s="58">
        <v>990.48344174290025</v>
      </c>
      <c r="P402" s="58">
        <v>1441.1837731465776</v>
      </c>
    </row>
    <row r="403" spans="1:16" x14ac:dyDescent="0.3">
      <c r="A403" s="39" t="s">
        <v>252</v>
      </c>
      <c r="B403" s="39" t="s">
        <v>329</v>
      </c>
      <c r="C403" s="39" t="s">
        <v>347</v>
      </c>
      <c r="D403" s="60" t="str">
        <f>INDEX('R0. Region mapping'!$C$9:$C$24,MATCH($C403,'R0. Region mapping'!$A$9:$A$24,0))</f>
        <v>EUR</v>
      </c>
      <c r="E403" s="58"/>
      <c r="F403" s="58"/>
      <c r="G403" s="58"/>
      <c r="H403" s="58"/>
      <c r="I403" s="58">
        <v>30.913796916601527</v>
      </c>
      <c r="J403" s="58">
        <v>155.21804117323413</v>
      </c>
      <c r="K403" s="58">
        <v>244.02855537808765</v>
      </c>
      <c r="L403" s="58">
        <v>268.90189322612309</v>
      </c>
      <c r="M403" s="58">
        <v>304.98672829086138</v>
      </c>
      <c r="N403" s="58">
        <v>335.11674576634948</v>
      </c>
      <c r="O403" s="58">
        <v>375.89688378188299</v>
      </c>
      <c r="P403" s="58">
        <v>408.73132124404833</v>
      </c>
    </row>
    <row r="404" spans="1:16" x14ac:dyDescent="0.3">
      <c r="A404" s="39" t="s">
        <v>252</v>
      </c>
      <c r="B404" s="39" t="s">
        <v>329</v>
      </c>
      <c r="C404" s="39" t="s">
        <v>349</v>
      </c>
      <c r="D404" s="60" t="str">
        <f>INDEX('R0. Region mapping'!$C$9:$C$24,MATCH($C404,'R0. Region mapping'!$A$9:$A$24,0))</f>
        <v>ASI</v>
      </c>
      <c r="E404" s="58"/>
      <c r="F404" s="58"/>
      <c r="G404" s="58"/>
      <c r="H404" s="58"/>
      <c r="I404" s="58"/>
      <c r="J404" s="58">
        <v>339.90300986030991</v>
      </c>
      <c r="K404" s="58">
        <v>598.65400469679855</v>
      </c>
      <c r="L404" s="58">
        <v>678.14602697808039</v>
      </c>
      <c r="M404" s="58">
        <v>732.16103313807639</v>
      </c>
      <c r="N404" s="58">
        <v>768.2076355616141</v>
      </c>
      <c r="O404" s="58">
        <v>904.58786498013114</v>
      </c>
      <c r="P404" s="58">
        <v>984.71524164790515</v>
      </c>
    </row>
    <row r="405" spans="1:16" x14ac:dyDescent="0.3">
      <c r="A405" s="39" t="s">
        <v>252</v>
      </c>
      <c r="B405" s="39" t="s">
        <v>329</v>
      </c>
      <c r="C405" s="39" t="s">
        <v>351</v>
      </c>
      <c r="D405" s="60" t="str">
        <f>INDEX('R0. Region mapping'!$C$9:$C$24,MATCH($C405,'R0. Region mapping'!$A$9:$A$24,0))</f>
        <v>ASI</v>
      </c>
      <c r="E405" s="58"/>
      <c r="F405" s="58"/>
      <c r="G405" s="58"/>
      <c r="H405" s="58"/>
      <c r="I405" s="58"/>
      <c r="J405" s="58">
        <v>284.18800238773332</v>
      </c>
      <c r="K405" s="58">
        <v>559.3124598310402</v>
      </c>
      <c r="L405" s="58">
        <v>632.03138902929879</v>
      </c>
      <c r="M405" s="58">
        <v>714.11047533054659</v>
      </c>
      <c r="N405" s="58">
        <v>805.35027520327947</v>
      </c>
      <c r="O405" s="58">
        <v>852.68728873097757</v>
      </c>
      <c r="P405" s="58">
        <v>976.29884248776921</v>
      </c>
    </row>
    <row r="406" spans="1:16" x14ac:dyDescent="0.3">
      <c r="A406" s="39" t="s">
        <v>252</v>
      </c>
      <c r="B406" s="39" t="s">
        <v>329</v>
      </c>
      <c r="C406" s="39" t="s">
        <v>353</v>
      </c>
      <c r="D406" s="60" t="str">
        <f>INDEX('R0. Region mapping'!$C$9:$C$24,MATCH($C406,'R0. Region mapping'!$A$9:$A$24,0))</f>
        <v>ASI</v>
      </c>
      <c r="E406" s="58"/>
      <c r="F406" s="58"/>
      <c r="G406" s="58"/>
      <c r="H406" s="58"/>
      <c r="I406" s="58">
        <v>30.990073005471359</v>
      </c>
      <c r="J406" s="58">
        <v>139.64630197874843</v>
      </c>
      <c r="K406" s="58">
        <v>419.33960456466934</v>
      </c>
      <c r="L406" s="58">
        <v>547.22283035030011</v>
      </c>
      <c r="M406" s="58">
        <v>596.80607345012254</v>
      </c>
      <c r="N406" s="58">
        <v>631.58688962792758</v>
      </c>
      <c r="O406" s="58">
        <v>640.92857333220456</v>
      </c>
      <c r="P406" s="58">
        <v>622.307854904637</v>
      </c>
    </row>
    <row r="407" spans="1:16" x14ac:dyDescent="0.3">
      <c r="A407" s="39" t="s">
        <v>252</v>
      </c>
      <c r="B407" s="39" t="s">
        <v>329</v>
      </c>
      <c r="C407" s="39" t="s">
        <v>355</v>
      </c>
      <c r="D407" s="60" t="str">
        <f>INDEX('R0. Region mapping'!$C$9:$C$24,MATCH($C407,'R0. Region mapping'!$A$9:$A$24,0))</f>
        <v>AFR</v>
      </c>
      <c r="E407" s="58"/>
      <c r="F407" s="58"/>
      <c r="G407" s="58"/>
      <c r="H407" s="58"/>
      <c r="I407" s="58">
        <v>46.450213022168349</v>
      </c>
      <c r="J407" s="58">
        <v>663.36369866226971</v>
      </c>
      <c r="K407" s="58">
        <v>1008.2528142541427</v>
      </c>
      <c r="L407" s="58">
        <v>1170.60046199615</v>
      </c>
      <c r="M407" s="58">
        <v>1097.2954993683829</v>
      </c>
      <c r="N407" s="58">
        <v>1161.695837337669</v>
      </c>
      <c r="O407" s="58">
        <v>1359.3486206625741</v>
      </c>
      <c r="P407" s="58">
        <v>1552.2010954952796</v>
      </c>
    </row>
    <row r="408" spans="1:16" x14ac:dyDescent="0.3">
      <c r="A408" s="39" t="s">
        <v>252</v>
      </c>
      <c r="B408" s="39" t="s">
        <v>329</v>
      </c>
      <c r="C408" s="39" t="s">
        <v>357</v>
      </c>
      <c r="D408" s="60" t="str">
        <f>INDEX('R0. Region mapping'!$C$9:$C$24,MATCH($C408,'R0. Region mapping'!$A$9:$A$24,0))</f>
        <v>LAM</v>
      </c>
      <c r="E408" s="58"/>
      <c r="F408" s="58"/>
      <c r="G408" s="58"/>
      <c r="H408" s="58"/>
      <c r="I408" s="58">
        <v>46.627336137067559</v>
      </c>
      <c r="J408" s="58">
        <v>222.62804489237615</v>
      </c>
      <c r="K408" s="58">
        <v>430.89801134209824</v>
      </c>
      <c r="L408" s="58">
        <v>423.52085358028057</v>
      </c>
      <c r="M408" s="58">
        <v>408.80466245638576</v>
      </c>
      <c r="N408" s="58">
        <v>475.0634910035011</v>
      </c>
      <c r="O408" s="58">
        <v>545.50169804162056</v>
      </c>
      <c r="P408" s="58">
        <v>827.99190365049321</v>
      </c>
    </row>
    <row r="409" spans="1:16" x14ac:dyDescent="0.3">
      <c r="A409" s="39" t="s">
        <v>252</v>
      </c>
      <c r="B409" s="39" t="s">
        <v>329</v>
      </c>
      <c r="C409" s="39" t="s">
        <v>359</v>
      </c>
      <c r="D409" s="60" t="str">
        <f>INDEX('R0. Region mapping'!$C$9:$C$24,MATCH($C409,'R0. Region mapping'!$A$9:$A$24,0))</f>
        <v>ASI</v>
      </c>
      <c r="E409" s="58"/>
      <c r="F409" s="58"/>
      <c r="G409" s="58"/>
      <c r="H409" s="58"/>
      <c r="I409" s="58">
        <v>343.25571044112212</v>
      </c>
      <c r="J409" s="58">
        <v>1105.1981750838411</v>
      </c>
      <c r="K409" s="58">
        <v>1647.7945626658673</v>
      </c>
      <c r="L409" s="58">
        <v>2053.0275494983407</v>
      </c>
      <c r="M409" s="58">
        <v>2403.0668205783631</v>
      </c>
      <c r="N409" s="58">
        <v>2673.0892237654371</v>
      </c>
      <c r="O409" s="58">
        <v>3174.0224350214635</v>
      </c>
      <c r="P409" s="58">
        <v>3377.7971173155333</v>
      </c>
    </row>
    <row r="410" spans="1:16" x14ac:dyDescent="0.3">
      <c r="A410" s="39" t="s">
        <v>252</v>
      </c>
      <c r="B410" s="39" t="s">
        <v>329</v>
      </c>
      <c r="C410" s="39" t="s">
        <v>361</v>
      </c>
      <c r="D410" s="60" t="str">
        <f>INDEX('R0. Region mapping'!$C$9:$C$24,MATCH($C410,'R0. Region mapping'!$A$9:$A$24,0))</f>
        <v>ASI</v>
      </c>
      <c r="E410" s="58"/>
      <c r="F410" s="58"/>
      <c r="G410" s="58"/>
      <c r="H410" s="58"/>
      <c r="I410" s="58">
        <v>36.429826540203869</v>
      </c>
      <c r="J410" s="58">
        <v>184.37146224903148</v>
      </c>
      <c r="K410" s="58">
        <v>269.17022864565479</v>
      </c>
      <c r="L410" s="58">
        <v>277.12970356156933</v>
      </c>
      <c r="M410" s="58">
        <v>280.41069958447599</v>
      </c>
      <c r="N410" s="58">
        <v>325.93071591831387</v>
      </c>
      <c r="O410" s="58">
        <v>301.28319848030827</v>
      </c>
      <c r="P410" s="58">
        <v>355.41467090521769</v>
      </c>
    </row>
    <row r="411" spans="1:16" x14ac:dyDescent="0.3">
      <c r="A411" s="39" t="s">
        <v>252</v>
      </c>
      <c r="B411" s="39" t="s">
        <v>329</v>
      </c>
      <c r="C411" s="39" t="s">
        <v>363</v>
      </c>
      <c r="D411" s="60" t="str">
        <f>INDEX('R0. Region mapping'!$C$9:$C$24,MATCH($C411,'R0. Region mapping'!$A$9:$A$24,0))</f>
        <v>NAM</v>
      </c>
      <c r="E411" s="58"/>
      <c r="F411" s="58"/>
      <c r="G411" s="58"/>
      <c r="H411" s="58"/>
      <c r="I411" s="58">
        <v>481.91938653781568</v>
      </c>
      <c r="J411" s="58">
        <v>2636.1485714669079</v>
      </c>
      <c r="K411" s="58">
        <v>3875.9887066811143</v>
      </c>
      <c r="L411" s="58">
        <v>4384.0272188673116</v>
      </c>
      <c r="M411" s="58">
        <v>4676.0310837255611</v>
      </c>
      <c r="N411" s="58">
        <v>4838.8620990331192</v>
      </c>
      <c r="O411" s="58">
        <v>4978.9505030364435</v>
      </c>
      <c r="P411" s="58">
        <v>4974.6574244849526</v>
      </c>
    </row>
    <row r="412" spans="1:16" x14ac:dyDescent="0.3">
      <c r="A412" s="39" t="s">
        <v>252</v>
      </c>
      <c r="B412" s="39" t="s">
        <v>329</v>
      </c>
      <c r="C412" s="39" t="s">
        <v>365</v>
      </c>
      <c r="D412" s="60" t="str">
        <f>INDEX('R0. Region mapping'!$C$9:$C$24,MATCH($C412,'R0. Region mapping'!$A$9:$A$24,0))</f>
        <v>EUR</v>
      </c>
      <c r="E412" s="58"/>
      <c r="F412" s="58"/>
      <c r="G412" s="58"/>
      <c r="H412" s="58"/>
      <c r="I412" s="58">
        <v>445.53228800243255</v>
      </c>
      <c r="J412" s="58">
        <v>1214.5279178112835</v>
      </c>
      <c r="K412" s="58">
        <v>1524.0203245199195</v>
      </c>
      <c r="L412" s="58">
        <v>1612.7921534827128</v>
      </c>
      <c r="M412" s="58">
        <v>1718.425266796713</v>
      </c>
      <c r="N412" s="58">
        <v>1994.565600328968</v>
      </c>
      <c r="O412" s="58">
        <v>2162.0330783400404</v>
      </c>
      <c r="P412" s="58">
        <v>2261.2809203147526</v>
      </c>
    </row>
    <row r="413" spans="1:16" x14ac:dyDescent="0.3">
      <c r="A413" s="39" t="s">
        <v>253</v>
      </c>
      <c r="B413" s="39" t="s">
        <v>329</v>
      </c>
      <c r="C413" s="39" t="s">
        <v>258</v>
      </c>
      <c r="D413" s="60" t="str">
        <f>INDEX('R0. Region mapping'!$C$9:$C$24,MATCH($C413,'R0. Region mapping'!$A$9:$A$24,0))</f>
        <v>AFR</v>
      </c>
      <c r="E413" s="58"/>
      <c r="F413" s="58"/>
      <c r="G413" s="58"/>
      <c r="H413" s="58"/>
      <c r="I413" s="58">
        <v>92.226127451243954</v>
      </c>
      <c r="J413" s="58">
        <v>312.0480786866114</v>
      </c>
      <c r="K413" s="58">
        <v>499.28479735804279</v>
      </c>
      <c r="L413" s="58">
        <v>595.08146159896876</v>
      </c>
      <c r="M413" s="58">
        <v>846.41690178323802</v>
      </c>
      <c r="N413" s="58">
        <v>1099.8333274262425</v>
      </c>
      <c r="O413" s="58">
        <v>1201.1659442830851</v>
      </c>
      <c r="P413" s="58">
        <v>1376.2728802986621</v>
      </c>
    </row>
    <row r="414" spans="1:16" x14ac:dyDescent="0.3">
      <c r="A414" s="39" t="s">
        <v>253</v>
      </c>
      <c r="B414" s="39" t="s">
        <v>329</v>
      </c>
      <c r="C414" s="39" t="s">
        <v>261</v>
      </c>
      <c r="D414" s="60" t="str">
        <f>INDEX('R0. Region mapping'!$C$9:$C$24,MATCH($C414,'R0. Region mapping'!$A$9:$A$24,0))</f>
        <v>AUS</v>
      </c>
      <c r="E414" s="58"/>
      <c r="F414" s="58"/>
      <c r="G414" s="58"/>
      <c r="H414" s="58"/>
      <c r="I414" s="58">
        <v>48.009930291429548</v>
      </c>
      <c r="J414" s="58">
        <v>162.78410150210826</v>
      </c>
      <c r="K414" s="58">
        <v>212.77307049026919</v>
      </c>
      <c r="L414" s="58">
        <v>242.42296721225085</v>
      </c>
      <c r="M414" s="58">
        <v>273.96568358017657</v>
      </c>
      <c r="N414" s="58">
        <v>289.04955204607415</v>
      </c>
      <c r="O414" s="58">
        <v>305.92286185150061</v>
      </c>
      <c r="P414" s="58">
        <v>318.53120861923844</v>
      </c>
    </row>
    <row r="415" spans="1:16" x14ac:dyDescent="0.3">
      <c r="A415" s="39" t="s">
        <v>253</v>
      </c>
      <c r="B415" s="39" t="s">
        <v>329</v>
      </c>
      <c r="C415" s="39" t="s">
        <v>341</v>
      </c>
      <c r="D415" s="60" t="str">
        <f>INDEX('R0. Region mapping'!$C$9:$C$24,MATCH($C415,'R0. Region mapping'!$A$9:$A$24,0))</f>
        <v>NAM</v>
      </c>
      <c r="E415" s="58"/>
      <c r="F415" s="58"/>
      <c r="G415" s="58"/>
      <c r="H415" s="58"/>
      <c r="I415" s="58">
        <v>69.762680296961136</v>
      </c>
      <c r="J415" s="58">
        <v>209.7463343725945</v>
      </c>
      <c r="K415" s="58">
        <v>293.76479927869258</v>
      </c>
      <c r="L415" s="58">
        <v>321.5583204143079</v>
      </c>
      <c r="M415" s="58">
        <v>343.81334388655489</v>
      </c>
      <c r="N415" s="58">
        <v>360.41119405797701</v>
      </c>
      <c r="O415" s="58">
        <v>380.40210055162947</v>
      </c>
      <c r="P415" s="58">
        <v>385.22343066487286</v>
      </c>
    </row>
    <row r="416" spans="1:16" x14ac:dyDescent="0.3">
      <c r="A416" s="39" t="s">
        <v>253</v>
      </c>
      <c r="B416" s="39" t="s">
        <v>329</v>
      </c>
      <c r="C416" s="39" t="s">
        <v>343</v>
      </c>
      <c r="D416" s="60" t="str">
        <f>INDEX('R0. Region mapping'!$C$9:$C$24,MATCH($C416,'R0. Region mapping'!$A$9:$A$24,0))</f>
        <v>ASI</v>
      </c>
      <c r="E416" s="58"/>
      <c r="F416" s="58"/>
      <c r="G416" s="58"/>
      <c r="H416" s="58"/>
      <c r="I416" s="58">
        <v>45.803957474794295</v>
      </c>
      <c r="J416" s="58">
        <v>1649.6327152834272</v>
      </c>
      <c r="K416" s="58">
        <v>1783.6324251581141</v>
      </c>
      <c r="L416" s="58">
        <v>1775.6156329763728</v>
      </c>
      <c r="M416" s="58">
        <v>1836.134635462638</v>
      </c>
      <c r="N416" s="58">
        <v>1871.4935231985701</v>
      </c>
      <c r="O416" s="58">
        <v>1975.2184033821175</v>
      </c>
      <c r="P416" s="58">
        <v>2070.4033236602218</v>
      </c>
    </row>
    <row r="417" spans="1:16" x14ac:dyDescent="0.3">
      <c r="A417" s="39" t="s">
        <v>253</v>
      </c>
      <c r="B417" s="39" t="s">
        <v>329</v>
      </c>
      <c r="C417" s="39" t="s">
        <v>345</v>
      </c>
      <c r="D417" s="60" t="str">
        <f>INDEX('R0. Region mapping'!$C$9:$C$24,MATCH($C417,'R0. Region mapping'!$A$9:$A$24,0))</f>
        <v>LAM</v>
      </c>
      <c r="E417" s="58">
        <v>0.66291000000000011</v>
      </c>
      <c r="F417" s="58">
        <v>0.55126200000000003</v>
      </c>
      <c r="G417" s="58">
        <v>0.27214200000000005</v>
      </c>
      <c r="H417" s="58"/>
      <c r="I417" s="58"/>
      <c r="J417" s="58">
        <v>317.78897868944097</v>
      </c>
      <c r="K417" s="58">
        <v>734.31316729767502</v>
      </c>
      <c r="L417" s="58">
        <v>706.52106634377537</v>
      </c>
      <c r="M417" s="58">
        <v>639.36812609186143</v>
      </c>
      <c r="N417" s="58">
        <v>700.47912831093436</v>
      </c>
      <c r="O417" s="58">
        <v>737.00263346526083</v>
      </c>
      <c r="P417" s="58">
        <v>1102.4793971030729</v>
      </c>
    </row>
    <row r="418" spans="1:16" x14ac:dyDescent="0.3">
      <c r="A418" s="39" t="s">
        <v>253</v>
      </c>
      <c r="B418" s="39" t="s">
        <v>329</v>
      </c>
      <c r="C418" s="39" t="s">
        <v>347</v>
      </c>
      <c r="D418" s="60" t="str">
        <f>INDEX('R0. Region mapping'!$C$9:$C$24,MATCH($C418,'R0. Region mapping'!$A$9:$A$24,0))</f>
        <v>EUR</v>
      </c>
      <c r="E418" s="58"/>
      <c r="F418" s="58"/>
      <c r="G418" s="58"/>
      <c r="H418" s="58"/>
      <c r="I418" s="58">
        <v>25.756252146442165</v>
      </c>
      <c r="J418" s="58">
        <v>132.96372243731346</v>
      </c>
      <c r="K418" s="58">
        <v>195.0325481746014</v>
      </c>
      <c r="L418" s="58">
        <v>220.82666928364631</v>
      </c>
      <c r="M418" s="58">
        <v>250.67178069887763</v>
      </c>
      <c r="N418" s="58">
        <v>286.4016965354557</v>
      </c>
      <c r="O418" s="58">
        <v>301.03331418034855</v>
      </c>
      <c r="P418" s="58">
        <v>332.2761866145425</v>
      </c>
    </row>
    <row r="419" spans="1:16" x14ac:dyDescent="0.3">
      <c r="A419" s="39" t="s">
        <v>253</v>
      </c>
      <c r="B419" s="39" t="s">
        <v>329</v>
      </c>
      <c r="C419" s="39" t="s">
        <v>349</v>
      </c>
      <c r="D419" s="60" t="str">
        <f>INDEX('R0. Region mapping'!$C$9:$C$24,MATCH($C419,'R0. Region mapping'!$A$9:$A$24,0))</f>
        <v>ASI</v>
      </c>
      <c r="E419" s="58"/>
      <c r="F419" s="58"/>
      <c r="G419" s="58"/>
      <c r="H419" s="58"/>
      <c r="I419" s="58"/>
      <c r="J419" s="58">
        <v>132.84131817026295</v>
      </c>
      <c r="K419" s="58">
        <v>384.20643392207074</v>
      </c>
      <c r="L419" s="58">
        <v>429.29295260672393</v>
      </c>
      <c r="M419" s="58">
        <v>440.41104422068923</v>
      </c>
      <c r="N419" s="58">
        <v>611.37712271075952</v>
      </c>
      <c r="O419" s="58">
        <v>577.62670107218332</v>
      </c>
      <c r="P419" s="58">
        <v>727.30106758505792</v>
      </c>
    </row>
    <row r="420" spans="1:16" x14ac:dyDescent="0.3">
      <c r="A420" s="39" t="s">
        <v>253</v>
      </c>
      <c r="B420" s="39" t="s">
        <v>329</v>
      </c>
      <c r="C420" s="39" t="s">
        <v>351</v>
      </c>
      <c r="D420" s="60" t="str">
        <f>INDEX('R0. Region mapping'!$C$9:$C$24,MATCH($C420,'R0. Region mapping'!$A$9:$A$24,0))</f>
        <v>ASI</v>
      </c>
      <c r="E420" s="58"/>
      <c r="F420" s="58"/>
      <c r="G420" s="58"/>
      <c r="H420" s="58"/>
      <c r="I420" s="58"/>
      <c r="J420" s="58">
        <v>199.24436167387569</v>
      </c>
      <c r="K420" s="58">
        <v>404.22088245192458</v>
      </c>
      <c r="L420" s="58">
        <v>469.33023937819473</v>
      </c>
      <c r="M420" s="58">
        <v>547.58895865312275</v>
      </c>
      <c r="N420" s="58">
        <v>636.35888403526019</v>
      </c>
      <c r="O420" s="58">
        <v>710.09777238335016</v>
      </c>
      <c r="P420" s="58">
        <v>779.31775604961194</v>
      </c>
    </row>
    <row r="421" spans="1:16" x14ac:dyDescent="0.3">
      <c r="A421" s="39" t="s">
        <v>253</v>
      </c>
      <c r="B421" s="39" t="s">
        <v>329</v>
      </c>
      <c r="C421" s="39" t="s">
        <v>353</v>
      </c>
      <c r="D421" s="60" t="str">
        <f>INDEX('R0. Region mapping'!$C$9:$C$24,MATCH($C421,'R0. Region mapping'!$A$9:$A$24,0))</f>
        <v>ASI</v>
      </c>
      <c r="E421" s="58"/>
      <c r="F421" s="58"/>
      <c r="G421" s="58"/>
      <c r="H421" s="58"/>
      <c r="I421" s="58">
        <v>13.841582652517097</v>
      </c>
      <c r="J421" s="58">
        <v>85.506860180220983</v>
      </c>
      <c r="K421" s="58">
        <v>317.10393634222095</v>
      </c>
      <c r="L421" s="58">
        <v>436.16450823427641</v>
      </c>
      <c r="M421" s="58">
        <v>479.90654855782714</v>
      </c>
      <c r="N421" s="58">
        <v>508.78986938446616</v>
      </c>
      <c r="O421" s="58">
        <v>520.55488504676487</v>
      </c>
      <c r="P421" s="58">
        <v>480.2226288316092</v>
      </c>
    </row>
    <row r="422" spans="1:16" x14ac:dyDescent="0.3">
      <c r="A422" s="39" t="s">
        <v>253</v>
      </c>
      <c r="B422" s="39" t="s">
        <v>329</v>
      </c>
      <c r="C422" s="39" t="s">
        <v>355</v>
      </c>
      <c r="D422" s="60" t="str">
        <f>INDEX('R0. Region mapping'!$C$9:$C$24,MATCH($C422,'R0. Region mapping'!$A$9:$A$24,0))</f>
        <v>AFR</v>
      </c>
      <c r="E422" s="58"/>
      <c r="F422" s="58"/>
      <c r="G422" s="58"/>
      <c r="H422" s="58"/>
      <c r="I422" s="58">
        <v>22.068607194296035</v>
      </c>
      <c r="J422" s="58">
        <v>401.54471866854107</v>
      </c>
      <c r="K422" s="58">
        <v>720.37874738253299</v>
      </c>
      <c r="L422" s="58">
        <v>905.04777629295222</v>
      </c>
      <c r="M422" s="58">
        <v>838.0076655289264</v>
      </c>
      <c r="N422" s="58">
        <v>971.40903996148097</v>
      </c>
      <c r="O422" s="58">
        <v>1105.0475894112242</v>
      </c>
      <c r="P422" s="58">
        <v>1187.5988122406193</v>
      </c>
    </row>
    <row r="423" spans="1:16" x14ac:dyDescent="0.3">
      <c r="A423" s="39" t="s">
        <v>253</v>
      </c>
      <c r="B423" s="39" t="s">
        <v>329</v>
      </c>
      <c r="C423" s="39" t="s">
        <v>357</v>
      </c>
      <c r="D423" s="60" t="str">
        <f>INDEX('R0. Region mapping'!$C$9:$C$24,MATCH($C423,'R0. Region mapping'!$A$9:$A$24,0))</f>
        <v>LAM</v>
      </c>
      <c r="E423" s="58"/>
      <c r="F423" s="58"/>
      <c r="G423" s="58"/>
      <c r="H423" s="58"/>
      <c r="I423" s="58">
        <v>33.631518554532633</v>
      </c>
      <c r="J423" s="58">
        <v>182.71569150497382</v>
      </c>
      <c r="K423" s="58">
        <v>344.16215902476819</v>
      </c>
      <c r="L423" s="58">
        <v>357.71189507700194</v>
      </c>
      <c r="M423" s="58">
        <v>343.89599386654277</v>
      </c>
      <c r="N423" s="58">
        <v>424.15486384428146</v>
      </c>
      <c r="O423" s="58">
        <v>348.85246717993238</v>
      </c>
      <c r="P423" s="58">
        <v>603.20781704867238</v>
      </c>
    </row>
    <row r="424" spans="1:16" x14ac:dyDescent="0.3">
      <c r="A424" s="39" t="s">
        <v>253</v>
      </c>
      <c r="B424" s="39" t="s">
        <v>329</v>
      </c>
      <c r="C424" s="39" t="s">
        <v>359</v>
      </c>
      <c r="D424" s="60" t="str">
        <f>INDEX('R0. Region mapping'!$C$9:$C$24,MATCH($C424,'R0. Region mapping'!$A$9:$A$24,0))</f>
        <v>ASI</v>
      </c>
      <c r="E424" s="58"/>
      <c r="F424" s="58"/>
      <c r="G424" s="58"/>
      <c r="H424" s="58"/>
      <c r="I424" s="58">
        <v>267.43825207934805</v>
      </c>
      <c r="J424" s="58">
        <v>878.17411097634169</v>
      </c>
      <c r="K424" s="58">
        <v>1323.2568148436292</v>
      </c>
      <c r="L424" s="58">
        <v>1658.9826158407423</v>
      </c>
      <c r="M424" s="58">
        <v>1854.8665429645423</v>
      </c>
      <c r="N424" s="58">
        <v>2049.2839412280059</v>
      </c>
      <c r="O424" s="58">
        <v>2443.5502401174604</v>
      </c>
      <c r="P424" s="58">
        <v>2553.5078349059968</v>
      </c>
    </row>
    <row r="425" spans="1:16" x14ac:dyDescent="0.3">
      <c r="A425" s="39" t="s">
        <v>253</v>
      </c>
      <c r="B425" s="39" t="s">
        <v>329</v>
      </c>
      <c r="C425" s="39" t="s">
        <v>361</v>
      </c>
      <c r="D425" s="60" t="str">
        <f>INDEX('R0. Region mapping'!$C$9:$C$24,MATCH($C425,'R0. Region mapping'!$A$9:$A$24,0))</f>
        <v>ASI</v>
      </c>
      <c r="E425" s="58"/>
      <c r="F425" s="58"/>
      <c r="G425" s="58"/>
      <c r="H425" s="58"/>
      <c r="I425" s="58">
        <v>34.622738366372751</v>
      </c>
      <c r="J425" s="58">
        <v>154.76718489766751</v>
      </c>
      <c r="K425" s="58">
        <v>212.66356162136634</v>
      </c>
      <c r="L425" s="58">
        <v>217.5705252775758</v>
      </c>
      <c r="M425" s="58">
        <v>241.8249776263815</v>
      </c>
      <c r="N425" s="58">
        <v>258.991496992988</v>
      </c>
      <c r="O425" s="58">
        <v>236.42547513802339</v>
      </c>
      <c r="P425" s="58">
        <v>275.14331647530662</v>
      </c>
    </row>
    <row r="426" spans="1:16" x14ac:dyDescent="0.3">
      <c r="A426" s="39" t="s">
        <v>253</v>
      </c>
      <c r="B426" s="39" t="s">
        <v>329</v>
      </c>
      <c r="C426" s="39" t="s">
        <v>363</v>
      </c>
      <c r="D426" s="60" t="str">
        <f>INDEX('R0. Region mapping'!$C$9:$C$24,MATCH($C426,'R0. Region mapping'!$A$9:$A$24,0))</f>
        <v>NAM</v>
      </c>
      <c r="E426" s="58"/>
      <c r="F426" s="58"/>
      <c r="G426" s="58"/>
      <c r="H426" s="58"/>
      <c r="I426" s="58">
        <v>425.31936968781088</v>
      </c>
      <c r="J426" s="58">
        <v>2299.7169559602626</v>
      </c>
      <c r="K426" s="58">
        <v>3136.0627189270235</v>
      </c>
      <c r="L426" s="58">
        <v>3336.150933349003</v>
      </c>
      <c r="M426" s="58">
        <v>3710.699745117442</v>
      </c>
      <c r="N426" s="58">
        <v>3900.3245060599629</v>
      </c>
      <c r="O426" s="58">
        <v>3956.8545148094445</v>
      </c>
      <c r="P426" s="58">
        <v>3452.0828401497261</v>
      </c>
    </row>
    <row r="427" spans="1:16" x14ac:dyDescent="0.3">
      <c r="A427" s="39" t="s">
        <v>253</v>
      </c>
      <c r="B427" s="39" t="s">
        <v>329</v>
      </c>
      <c r="C427" s="39" t="s">
        <v>365</v>
      </c>
      <c r="D427" s="60" t="str">
        <f>INDEX('R0. Region mapping'!$C$9:$C$24,MATCH($C427,'R0. Region mapping'!$A$9:$A$24,0))</f>
        <v>EUR</v>
      </c>
      <c r="E427" s="58"/>
      <c r="F427" s="58"/>
      <c r="G427" s="58"/>
      <c r="H427" s="58"/>
      <c r="I427" s="58">
        <v>353.82439643971776</v>
      </c>
      <c r="J427" s="58">
        <v>1030.2320687681515</v>
      </c>
      <c r="K427" s="58">
        <v>1240.3755270767488</v>
      </c>
      <c r="L427" s="58">
        <v>1427.9337836085381</v>
      </c>
      <c r="M427" s="58">
        <v>1572.3729350504698</v>
      </c>
      <c r="N427" s="58">
        <v>1662.699923542192</v>
      </c>
      <c r="O427" s="58">
        <v>1741.3069579284706</v>
      </c>
      <c r="P427" s="58">
        <v>1835.4974737710286</v>
      </c>
    </row>
    <row r="428" spans="1:16" x14ac:dyDescent="0.3">
      <c r="A428" s="39" t="s">
        <v>254</v>
      </c>
      <c r="B428" s="39" t="s">
        <v>329</v>
      </c>
      <c r="C428" s="39" t="s">
        <v>258</v>
      </c>
      <c r="D428" s="60" t="str">
        <f>INDEX('R0. Region mapping'!$C$9:$C$24,MATCH($C428,'R0. Region mapping'!$A$9:$A$24,0))</f>
        <v>AFR</v>
      </c>
      <c r="E428" s="58"/>
      <c r="F428" s="58"/>
      <c r="G428" s="58"/>
      <c r="H428" s="58"/>
      <c r="I428" s="58">
        <v>102.67055716127035</v>
      </c>
      <c r="J428" s="58">
        <v>394.5077030309613</v>
      </c>
      <c r="K428" s="58">
        <v>665.5909519228311</v>
      </c>
      <c r="L428" s="58">
        <v>793.44194879862653</v>
      </c>
      <c r="M428" s="58">
        <v>1098.8374886505762</v>
      </c>
      <c r="N428" s="58">
        <v>1360.7418099754702</v>
      </c>
      <c r="O428" s="58">
        <v>1497.896872935625</v>
      </c>
      <c r="P428" s="58">
        <v>1563.7657248483449</v>
      </c>
    </row>
    <row r="429" spans="1:16" x14ac:dyDescent="0.3">
      <c r="A429" s="39" t="s">
        <v>254</v>
      </c>
      <c r="B429" s="39" t="s">
        <v>329</v>
      </c>
      <c r="C429" s="39" t="s">
        <v>261</v>
      </c>
      <c r="D429" s="60" t="str">
        <f>INDEX('R0. Region mapping'!$C$9:$C$24,MATCH($C429,'R0. Region mapping'!$A$9:$A$24,0))</f>
        <v>AUS</v>
      </c>
      <c r="E429" s="58"/>
      <c r="F429" s="58"/>
      <c r="G429" s="58"/>
      <c r="H429" s="58"/>
      <c r="I429" s="58">
        <v>45.110512118315192</v>
      </c>
      <c r="J429" s="58">
        <v>180.31060133866859</v>
      </c>
      <c r="K429" s="58">
        <v>250.1569761364637</v>
      </c>
      <c r="L429" s="58">
        <v>285.2084357840061</v>
      </c>
      <c r="M429" s="58">
        <v>323.99917275799083</v>
      </c>
      <c r="N429" s="58">
        <v>342.48784515530451</v>
      </c>
      <c r="O429" s="58">
        <v>363.49604795435823</v>
      </c>
      <c r="P429" s="58">
        <v>380.21961588291197</v>
      </c>
    </row>
    <row r="430" spans="1:16" x14ac:dyDescent="0.3">
      <c r="A430" s="39" t="s">
        <v>254</v>
      </c>
      <c r="B430" s="39" t="s">
        <v>329</v>
      </c>
      <c r="C430" s="39" t="s">
        <v>341</v>
      </c>
      <c r="D430" s="60" t="str">
        <f>INDEX('R0. Region mapping'!$C$9:$C$24,MATCH($C430,'R0. Region mapping'!$A$9:$A$24,0))</f>
        <v>NAM</v>
      </c>
      <c r="E430" s="58"/>
      <c r="F430" s="58"/>
      <c r="G430" s="58"/>
      <c r="H430" s="58"/>
      <c r="I430" s="58">
        <v>72.822717251170261</v>
      </c>
      <c r="J430" s="58">
        <v>227.67719165997985</v>
      </c>
      <c r="K430" s="58">
        <v>360.93879531786376</v>
      </c>
      <c r="L430" s="58">
        <v>397.79159420069237</v>
      </c>
      <c r="M430" s="58">
        <v>425.45936278168699</v>
      </c>
      <c r="N430" s="58">
        <v>446.10493830642969</v>
      </c>
      <c r="O430" s="58">
        <v>470.6971790917579</v>
      </c>
      <c r="P430" s="58">
        <v>477.46682239125255</v>
      </c>
    </row>
    <row r="431" spans="1:16" x14ac:dyDescent="0.3">
      <c r="A431" s="39" t="s">
        <v>254</v>
      </c>
      <c r="B431" s="39" t="s">
        <v>329</v>
      </c>
      <c r="C431" s="39" t="s">
        <v>343</v>
      </c>
      <c r="D431" s="60" t="str">
        <f>INDEX('R0. Region mapping'!$C$9:$C$24,MATCH($C431,'R0. Region mapping'!$A$9:$A$24,0))</f>
        <v>ASI</v>
      </c>
      <c r="E431" s="58"/>
      <c r="F431" s="58"/>
      <c r="G431" s="58"/>
      <c r="H431" s="58"/>
      <c r="I431" s="58">
        <v>312.60144152550572</v>
      </c>
      <c r="J431" s="58">
        <v>1631.8132597360777</v>
      </c>
      <c r="K431" s="58">
        <v>2387.0952464526713</v>
      </c>
      <c r="L431" s="58">
        <v>2402.2207761542595</v>
      </c>
      <c r="M431" s="58">
        <v>2441.1146465189804</v>
      </c>
      <c r="N431" s="58">
        <v>2453.3279710845895</v>
      </c>
      <c r="O431" s="58">
        <v>2446.1243459682678</v>
      </c>
      <c r="P431" s="58">
        <v>2439.6290926716883</v>
      </c>
    </row>
    <row r="432" spans="1:16" x14ac:dyDescent="0.3">
      <c r="A432" s="39" t="s">
        <v>254</v>
      </c>
      <c r="B432" s="39" t="s">
        <v>329</v>
      </c>
      <c r="C432" s="39" t="s">
        <v>345</v>
      </c>
      <c r="D432" s="60" t="str">
        <f>INDEX('R0. Region mapping'!$C$9:$C$24,MATCH($C432,'R0. Region mapping'!$A$9:$A$24,0))</f>
        <v>LAM</v>
      </c>
      <c r="E432" s="58">
        <v>0.66291000000000011</v>
      </c>
      <c r="F432" s="58">
        <v>0.55126200000000003</v>
      </c>
      <c r="G432" s="58">
        <v>0.27214200000000005</v>
      </c>
      <c r="H432" s="58"/>
      <c r="I432" s="58"/>
      <c r="J432" s="58">
        <v>431.67104681541753</v>
      </c>
      <c r="K432" s="58">
        <v>907.09915137762005</v>
      </c>
      <c r="L432" s="58">
        <v>874.21957737498508</v>
      </c>
      <c r="M432" s="58">
        <v>847.66155092526662</v>
      </c>
      <c r="N432" s="58">
        <v>1282.1883593860421</v>
      </c>
      <c r="O432" s="58">
        <v>1113.6674923330277</v>
      </c>
      <c r="P432" s="58">
        <v>1494.8980694083198</v>
      </c>
    </row>
    <row r="433" spans="1:16" x14ac:dyDescent="0.3">
      <c r="A433" s="39" t="s">
        <v>254</v>
      </c>
      <c r="B433" s="39" t="s">
        <v>329</v>
      </c>
      <c r="C433" s="39" t="s">
        <v>347</v>
      </c>
      <c r="D433" s="60" t="str">
        <f>INDEX('R0. Region mapping'!$C$9:$C$24,MATCH($C433,'R0. Region mapping'!$A$9:$A$24,0))</f>
        <v>EUR</v>
      </c>
      <c r="E433" s="58"/>
      <c r="F433" s="58"/>
      <c r="G433" s="58"/>
      <c r="H433" s="58"/>
      <c r="I433" s="58">
        <v>30.913796916601527</v>
      </c>
      <c r="J433" s="58">
        <v>145.9048492788697</v>
      </c>
      <c r="K433" s="58">
        <v>241.25862715315972</v>
      </c>
      <c r="L433" s="58">
        <v>277.59031493962067</v>
      </c>
      <c r="M433" s="58">
        <v>310.24547053918297</v>
      </c>
      <c r="N433" s="58">
        <v>325.27288024236913</v>
      </c>
      <c r="O433" s="58">
        <v>344.75375800089597</v>
      </c>
      <c r="P433" s="58">
        <v>404.1062473859381</v>
      </c>
    </row>
    <row r="434" spans="1:16" x14ac:dyDescent="0.3">
      <c r="A434" s="39" t="s">
        <v>254</v>
      </c>
      <c r="B434" s="39" t="s">
        <v>329</v>
      </c>
      <c r="C434" s="39" t="s">
        <v>349</v>
      </c>
      <c r="D434" s="60" t="str">
        <f>INDEX('R0. Region mapping'!$C$9:$C$24,MATCH($C434,'R0. Region mapping'!$A$9:$A$24,0))</f>
        <v>ASI</v>
      </c>
      <c r="E434" s="58"/>
      <c r="F434" s="58"/>
      <c r="G434" s="58"/>
      <c r="H434" s="58"/>
      <c r="I434" s="58"/>
      <c r="J434" s="58">
        <v>265.3748841331136</v>
      </c>
      <c r="K434" s="58">
        <v>570.71767656398583</v>
      </c>
      <c r="L434" s="58">
        <v>656.10405710560724</v>
      </c>
      <c r="M434" s="58">
        <v>724.07272398575094</v>
      </c>
      <c r="N434" s="58">
        <v>848.83446121184124</v>
      </c>
      <c r="O434" s="58">
        <v>873.67245120532289</v>
      </c>
      <c r="P434" s="58">
        <v>989.65564285724281</v>
      </c>
    </row>
    <row r="435" spans="1:16" x14ac:dyDescent="0.3">
      <c r="A435" s="39" t="s">
        <v>254</v>
      </c>
      <c r="B435" s="39" t="s">
        <v>329</v>
      </c>
      <c r="C435" s="39" t="s">
        <v>351</v>
      </c>
      <c r="D435" s="60" t="str">
        <f>INDEX('R0. Region mapping'!$C$9:$C$24,MATCH($C435,'R0. Region mapping'!$A$9:$A$24,0))</f>
        <v>ASI</v>
      </c>
      <c r="E435" s="58"/>
      <c r="F435" s="58"/>
      <c r="G435" s="58"/>
      <c r="H435" s="58"/>
      <c r="I435" s="58"/>
      <c r="J435" s="58">
        <v>268.24598674519933</v>
      </c>
      <c r="K435" s="58">
        <v>548.92682742305828</v>
      </c>
      <c r="L435" s="58">
        <v>622.59202814924572</v>
      </c>
      <c r="M435" s="58">
        <v>730.27831664519636</v>
      </c>
      <c r="N435" s="58">
        <v>814.21694207126677</v>
      </c>
      <c r="O435" s="58">
        <v>816.33936137052308</v>
      </c>
      <c r="P435" s="58">
        <v>941.43800207646962</v>
      </c>
    </row>
    <row r="436" spans="1:16" x14ac:dyDescent="0.3">
      <c r="A436" s="39" t="s">
        <v>254</v>
      </c>
      <c r="B436" s="39" t="s">
        <v>329</v>
      </c>
      <c r="C436" s="39" t="s">
        <v>353</v>
      </c>
      <c r="D436" s="60" t="str">
        <f>INDEX('R0. Region mapping'!$C$9:$C$24,MATCH($C436,'R0. Region mapping'!$A$9:$A$24,0))</f>
        <v>ASI</v>
      </c>
      <c r="E436" s="58"/>
      <c r="F436" s="58"/>
      <c r="G436" s="58"/>
      <c r="H436" s="58"/>
      <c r="I436" s="58">
        <v>29.672672473280002</v>
      </c>
      <c r="J436" s="58">
        <v>138.26436760663336</v>
      </c>
      <c r="K436" s="58">
        <v>405.76561004668537</v>
      </c>
      <c r="L436" s="58">
        <v>537.46517255412653</v>
      </c>
      <c r="M436" s="58">
        <v>595.0786391983404</v>
      </c>
      <c r="N436" s="58">
        <v>627.38295866300473</v>
      </c>
      <c r="O436" s="58">
        <v>629.67224929631755</v>
      </c>
      <c r="P436" s="58">
        <v>605.33451614660055</v>
      </c>
    </row>
    <row r="437" spans="1:16" x14ac:dyDescent="0.3">
      <c r="A437" s="39" t="s">
        <v>254</v>
      </c>
      <c r="B437" s="39" t="s">
        <v>329</v>
      </c>
      <c r="C437" s="39" t="s">
        <v>355</v>
      </c>
      <c r="D437" s="60" t="str">
        <f>INDEX('R0. Region mapping'!$C$9:$C$24,MATCH($C437,'R0. Region mapping'!$A$9:$A$24,0))</f>
        <v>AFR</v>
      </c>
      <c r="E437" s="58"/>
      <c r="F437" s="58"/>
      <c r="G437" s="58"/>
      <c r="H437" s="58"/>
      <c r="I437" s="58">
        <v>53.561613876457557</v>
      </c>
      <c r="J437" s="58">
        <v>571.7610787898933</v>
      </c>
      <c r="K437" s="58">
        <v>980.01566142146646</v>
      </c>
      <c r="L437" s="58">
        <v>1164.6090728328209</v>
      </c>
      <c r="M437" s="58">
        <v>1231.020288061075</v>
      </c>
      <c r="N437" s="58">
        <v>1244.8610464495457</v>
      </c>
      <c r="O437" s="58">
        <v>1326.2419080756015</v>
      </c>
      <c r="P437" s="58">
        <v>1539.6731890113126</v>
      </c>
    </row>
    <row r="438" spans="1:16" x14ac:dyDescent="0.3">
      <c r="A438" s="39" t="s">
        <v>254</v>
      </c>
      <c r="B438" s="39" t="s">
        <v>329</v>
      </c>
      <c r="C438" s="39" t="s">
        <v>357</v>
      </c>
      <c r="D438" s="60" t="str">
        <f>INDEX('R0. Region mapping'!$C$9:$C$24,MATCH($C438,'R0. Region mapping'!$A$9:$A$24,0))</f>
        <v>LAM</v>
      </c>
      <c r="E438" s="58"/>
      <c r="F438" s="58"/>
      <c r="G438" s="58"/>
      <c r="H438" s="58"/>
      <c r="I438" s="58">
        <v>46.627336137067559</v>
      </c>
      <c r="J438" s="58">
        <v>216.73644754634751</v>
      </c>
      <c r="K438" s="58">
        <v>460.12207248420276</v>
      </c>
      <c r="L438" s="58">
        <v>442.20002705555862</v>
      </c>
      <c r="M438" s="58">
        <v>421.08414005421696</v>
      </c>
      <c r="N438" s="58">
        <v>489.96496699261417</v>
      </c>
      <c r="O438" s="58">
        <v>513.12853754963328</v>
      </c>
      <c r="P438" s="58">
        <v>786.57529689457658</v>
      </c>
    </row>
    <row r="439" spans="1:16" x14ac:dyDescent="0.3">
      <c r="A439" s="39" t="s">
        <v>254</v>
      </c>
      <c r="B439" s="39" t="s">
        <v>329</v>
      </c>
      <c r="C439" s="39" t="s">
        <v>359</v>
      </c>
      <c r="D439" s="60" t="str">
        <f>INDEX('R0. Region mapping'!$C$9:$C$24,MATCH($C439,'R0. Region mapping'!$A$9:$A$24,0))</f>
        <v>ASI</v>
      </c>
      <c r="E439" s="58"/>
      <c r="F439" s="58"/>
      <c r="G439" s="58"/>
      <c r="H439" s="58"/>
      <c r="I439" s="58">
        <v>330.81978689899637</v>
      </c>
      <c r="J439" s="58">
        <v>1102.0087903541664</v>
      </c>
      <c r="K439" s="58">
        <v>1722.8825734493139</v>
      </c>
      <c r="L439" s="58">
        <v>2144.7585629911268</v>
      </c>
      <c r="M439" s="58">
        <v>2409.1311115899525</v>
      </c>
      <c r="N439" s="58">
        <v>2664.9018293535437</v>
      </c>
      <c r="O439" s="58">
        <v>3141.9284454778194</v>
      </c>
      <c r="P439" s="58">
        <v>3377.7971173155324</v>
      </c>
    </row>
    <row r="440" spans="1:16" x14ac:dyDescent="0.3">
      <c r="A440" s="39" t="s">
        <v>254</v>
      </c>
      <c r="B440" s="39" t="s">
        <v>329</v>
      </c>
      <c r="C440" s="39" t="s">
        <v>361</v>
      </c>
      <c r="D440" s="60" t="str">
        <f>INDEX('R0. Region mapping'!$C$9:$C$24,MATCH($C440,'R0. Region mapping'!$A$9:$A$24,0))</f>
        <v>ASI</v>
      </c>
      <c r="E440" s="58"/>
      <c r="F440" s="58"/>
      <c r="G440" s="58"/>
      <c r="H440" s="58"/>
      <c r="I440" s="58">
        <v>32.693139526421263</v>
      </c>
      <c r="J440" s="58">
        <v>182.27635028099087</v>
      </c>
      <c r="K440" s="58">
        <v>267.25138537581074</v>
      </c>
      <c r="L440" s="58">
        <v>277.12970356156927</v>
      </c>
      <c r="M440" s="58">
        <v>322.86278263193668</v>
      </c>
      <c r="N440" s="58">
        <v>334.61554860079787</v>
      </c>
      <c r="O440" s="58">
        <v>294.46546070239646</v>
      </c>
      <c r="P440" s="58">
        <v>323.25056140113975</v>
      </c>
    </row>
    <row r="441" spans="1:16" x14ac:dyDescent="0.3">
      <c r="A441" s="39" t="s">
        <v>254</v>
      </c>
      <c r="B441" s="39" t="s">
        <v>329</v>
      </c>
      <c r="C441" s="39" t="s">
        <v>363</v>
      </c>
      <c r="D441" s="60" t="str">
        <f>INDEX('R0. Region mapping'!$C$9:$C$24,MATCH($C441,'R0. Region mapping'!$A$9:$A$24,0))</f>
        <v>NAM</v>
      </c>
      <c r="E441" s="58"/>
      <c r="F441" s="58"/>
      <c r="G441" s="58"/>
      <c r="H441" s="58"/>
      <c r="I441" s="58">
        <v>512.53693768580013</v>
      </c>
      <c r="J441" s="58">
        <v>2414.2881755053177</v>
      </c>
      <c r="K441" s="58">
        <v>3806.5851717675937</v>
      </c>
      <c r="L441" s="58">
        <v>4444.960230274849</v>
      </c>
      <c r="M441" s="58">
        <v>4695.0130017771535</v>
      </c>
      <c r="N441" s="58">
        <v>4838.8620990331201</v>
      </c>
      <c r="O441" s="58">
        <v>4837.9128640090485</v>
      </c>
      <c r="P441" s="58">
        <v>4079.0577769418023</v>
      </c>
    </row>
    <row r="442" spans="1:16" x14ac:dyDescent="0.3">
      <c r="A442" s="39" t="s">
        <v>254</v>
      </c>
      <c r="B442" s="39" t="s">
        <v>329</v>
      </c>
      <c r="C442" s="39" t="s">
        <v>365</v>
      </c>
      <c r="D442" s="60" t="str">
        <f>INDEX('R0. Region mapping'!$C$9:$C$24,MATCH($C442,'R0. Region mapping'!$A$9:$A$24,0))</f>
        <v>EUR</v>
      </c>
      <c r="E442" s="58"/>
      <c r="F442" s="58"/>
      <c r="G442" s="58"/>
      <c r="H442" s="58"/>
      <c r="I442" s="58">
        <v>497.44091560194386</v>
      </c>
      <c r="J442" s="58">
        <v>1227.552457418843</v>
      </c>
      <c r="K442" s="58">
        <v>1509.7906684643776</v>
      </c>
      <c r="L442" s="58">
        <v>1761.6436655221644</v>
      </c>
      <c r="M442" s="58">
        <v>1925.0530022758292</v>
      </c>
      <c r="N442" s="58">
        <v>2042.8905326316258</v>
      </c>
      <c r="O442" s="58">
        <v>2138.2178987718712</v>
      </c>
      <c r="P442" s="58">
        <v>2261.2809203147526</v>
      </c>
    </row>
    <row r="443" spans="1:16" x14ac:dyDescent="0.3">
      <c r="A443" s="39" t="s">
        <v>255</v>
      </c>
      <c r="B443" s="39" t="s">
        <v>329</v>
      </c>
      <c r="C443" s="39" t="s">
        <v>258</v>
      </c>
      <c r="D443" s="60" t="str">
        <f>INDEX('R0. Region mapping'!$C$9:$C$24,MATCH($C443,'R0. Region mapping'!$A$9:$A$24,0))</f>
        <v>AFR</v>
      </c>
      <c r="E443" s="58"/>
      <c r="F443" s="58"/>
      <c r="G443" s="58"/>
      <c r="H443" s="58"/>
      <c r="I443" s="58"/>
      <c r="J443" s="58">
        <v>357.40194631376045</v>
      </c>
      <c r="K443" s="58">
        <v>793.79458798312635</v>
      </c>
      <c r="L443" s="58">
        <v>990.41148960116311</v>
      </c>
      <c r="M443" s="58">
        <v>1116.2466955191319</v>
      </c>
      <c r="N443" s="58">
        <v>1292.8233639001899</v>
      </c>
      <c r="O443" s="58">
        <v>1573.0581849392684</v>
      </c>
      <c r="P443" s="58">
        <v>1742.0237944687892</v>
      </c>
    </row>
    <row r="444" spans="1:16" x14ac:dyDescent="0.3">
      <c r="A444" s="39" t="s">
        <v>255</v>
      </c>
      <c r="B444" s="39" t="s">
        <v>329</v>
      </c>
      <c r="C444" s="39" t="s">
        <v>261</v>
      </c>
      <c r="D444" s="60" t="str">
        <f>INDEX('R0. Region mapping'!$C$9:$C$24,MATCH($C444,'R0. Region mapping'!$A$9:$A$24,0))</f>
        <v>AUS</v>
      </c>
      <c r="E444" s="58"/>
      <c r="F444" s="58"/>
      <c r="G444" s="58"/>
      <c r="H444" s="58"/>
      <c r="I444" s="58"/>
      <c r="J444" s="58">
        <v>100.59718830908272</v>
      </c>
      <c r="K444" s="58">
        <v>232.4283647190444</v>
      </c>
      <c r="L444" s="58">
        <v>282.7616917710514</v>
      </c>
      <c r="M444" s="58">
        <v>321.18463050972122</v>
      </c>
      <c r="N444" s="58">
        <v>340.98191756312184</v>
      </c>
      <c r="O444" s="58">
        <v>358.75888135571216</v>
      </c>
      <c r="P444" s="58">
        <v>374.67883375445035</v>
      </c>
    </row>
    <row r="445" spans="1:16" x14ac:dyDescent="0.3">
      <c r="A445" s="39" t="s">
        <v>255</v>
      </c>
      <c r="B445" s="39" t="s">
        <v>329</v>
      </c>
      <c r="C445" s="39" t="s">
        <v>341</v>
      </c>
      <c r="D445" s="60" t="str">
        <f>INDEX('R0. Region mapping'!$C$9:$C$24,MATCH($C445,'R0. Region mapping'!$A$9:$A$24,0))</f>
        <v>NAM</v>
      </c>
      <c r="E445" s="58"/>
      <c r="F445" s="58"/>
      <c r="G445" s="58"/>
      <c r="H445" s="58"/>
      <c r="I445" s="58"/>
      <c r="J445" s="58">
        <v>150.09826899215059</v>
      </c>
      <c r="K445" s="58">
        <v>346.70302915252387</v>
      </c>
      <c r="L445" s="58">
        <v>397.45908969531689</v>
      </c>
      <c r="M445" s="58">
        <v>420.98760188458971</v>
      </c>
      <c r="N445" s="58">
        <v>428.26074077417229</v>
      </c>
      <c r="O445" s="58">
        <v>443.31573394840558</v>
      </c>
      <c r="P445" s="58">
        <v>426.34678974506375</v>
      </c>
    </row>
    <row r="446" spans="1:16" x14ac:dyDescent="0.3">
      <c r="A446" s="39" t="s">
        <v>255</v>
      </c>
      <c r="B446" s="39" t="s">
        <v>329</v>
      </c>
      <c r="C446" s="39" t="s">
        <v>343</v>
      </c>
      <c r="D446" s="60" t="str">
        <f>INDEX('R0. Region mapping'!$C$9:$C$24,MATCH($C446,'R0. Region mapping'!$A$9:$A$24,0))</f>
        <v>ASI</v>
      </c>
      <c r="E446" s="58"/>
      <c r="F446" s="58"/>
      <c r="G446" s="58"/>
      <c r="H446" s="58"/>
      <c r="I446" s="58"/>
      <c r="J446" s="58">
        <v>1390.589033217791</v>
      </c>
      <c r="K446" s="58">
        <v>2274.7493210354933</v>
      </c>
      <c r="L446" s="58">
        <v>2322.4743103518203</v>
      </c>
      <c r="M446" s="58">
        <v>2373.7878170805293</v>
      </c>
      <c r="N446" s="58">
        <v>2422.2608727167703</v>
      </c>
      <c r="O446" s="58">
        <v>2412.0845643465213</v>
      </c>
      <c r="P446" s="58">
        <v>2406.8599709659838</v>
      </c>
    </row>
    <row r="447" spans="1:16" x14ac:dyDescent="0.3">
      <c r="A447" s="39" t="s">
        <v>255</v>
      </c>
      <c r="B447" s="39" t="s">
        <v>329</v>
      </c>
      <c r="C447" s="39" t="s">
        <v>345</v>
      </c>
      <c r="D447" s="60" t="str">
        <f>INDEX('R0. Region mapping'!$C$9:$C$24,MATCH($C447,'R0. Region mapping'!$A$9:$A$24,0))</f>
        <v>LAM</v>
      </c>
      <c r="E447" s="58">
        <v>0.66291000000000011</v>
      </c>
      <c r="F447" s="58">
        <v>0.55126200000000003</v>
      </c>
      <c r="G447" s="58">
        <v>0.27214200000000005</v>
      </c>
      <c r="H447" s="58"/>
      <c r="I447" s="58"/>
      <c r="J447" s="58">
        <v>397.05266190241559</v>
      </c>
      <c r="K447" s="58">
        <v>898.40214594601298</v>
      </c>
      <c r="L447" s="58">
        <v>1135.5738469985545</v>
      </c>
      <c r="M447" s="58">
        <v>756.60278193413103</v>
      </c>
      <c r="N447" s="58">
        <v>706.34066524586513</v>
      </c>
      <c r="O447" s="58">
        <v>860.62486657835416</v>
      </c>
      <c r="P447" s="58">
        <v>1597.1903885440565</v>
      </c>
    </row>
    <row r="448" spans="1:16" x14ac:dyDescent="0.3">
      <c r="A448" s="39" t="s">
        <v>255</v>
      </c>
      <c r="B448" s="39" t="s">
        <v>329</v>
      </c>
      <c r="C448" s="39" t="s">
        <v>347</v>
      </c>
      <c r="D448" s="60" t="str">
        <f>INDEX('R0. Region mapping'!$C$9:$C$24,MATCH($C448,'R0. Region mapping'!$A$9:$A$24,0))</f>
        <v>EUR</v>
      </c>
      <c r="E448" s="58"/>
      <c r="F448" s="58"/>
      <c r="G448" s="58"/>
      <c r="H448" s="58"/>
      <c r="I448" s="58"/>
      <c r="J448" s="58">
        <v>98.283555728208455</v>
      </c>
      <c r="K448" s="58">
        <v>247.59375150047737</v>
      </c>
      <c r="L448" s="58">
        <v>292.9530562385545</v>
      </c>
      <c r="M448" s="58">
        <v>332.62698321820523</v>
      </c>
      <c r="N448" s="58">
        <v>348.79272413014451</v>
      </c>
      <c r="O448" s="58">
        <v>304.52346270747807</v>
      </c>
      <c r="P448" s="58">
        <v>360.36302083692306</v>
      </c>
    </row>
    <row r="449" spans="1:16" x14ac:dyDescent="0.3">
      <c r="A449" s="39" t="s">
        <v>255</v>
      </c>
      <c r="B449" s="39" t="s">
        <v>329</v>
      </c>
      <c r="C449" s="39" t="s">
        <v>349</v>
      </c>
      <c r="D449" s="60" t="str">
        <f>INDEX('R0. Region mapping'!$C$9:$C$24,MATCH($C449,'R0. Region mapping'!$A$9:$A$24,0))</f>
        <v>ASI</v>
      </c>
      <c r="E449" s="58"/>
      <c r="F449" s="58"/>
      <c r="G449" s="58"/>
      <c r="H449" s="58"/>
      <c r="I449" s="58"/>
      <c r="J449" s="58">
        <v>146.62563609654669</v>
      </c>
      <c r="K449" s="58">
        <v>485.75756987786991</v>
      </c>
      <c r="L449" s="58">
        <v>671.10742325035187</v>
      </c>
      <c r="M449" s="58">
        <v>737.89101058995129</v>
      </c>
      <c r="N449" s="58">
        <v>768.84340864379283</v>
      </c>
      <c r="O449" s="58">
        <v>832.01817799469711</v>
      </c>
      <c r="P449" s="58">
        <v>926.87172963585601</v>
      </c>
    </row>
    <row r="450" spans="1:16" x14ac:dyDescent="0.3">
      <c r="A450" s="39" t="s">
        <v>255</v>
      </c>
      <c r="B450" s="39" t="s">
        <v>329</v>
      </c>
      <c r="C450" s="39" t="s">
        <v>351</v>
      </c>
      <c r="D450" s="60" t="str">
        <f>INDEX('R0. Region mapping'!$C$9:$C$24,MATCH($C450,'R0. Region mapping'!$A$9:$A$24,0))</f>
        <v>ASI</v>
      </c>
      <c r="E450" s="58"/>
      <c r="F450" s="58"/>
      <c r="G450" s="58"/>
      <c r="H450" s="58"/>
      <c r="I450" s="58"/>
      <c r="J450" s="58">
        <v>230.0848688994987</v>
      </c>
      <c r="K450" s="58">
        <v>513.02991345087196</v>
      </c>
      <c r="L450" s="58">
        <v>623.02399787521233</v>
      </c>
      <c r="M450" s="58">
        <v>703.62634793684208</v>
      </c>
      <c r="N450" s="58">
        <v>788.44889963281969</v>
      </c>
      <c r="O450" s="58">
        <v>870.56576963485429</v>
      </c>
      <c r="P450" s="58">
        <v>967.37243411843201</v>
      </c>
    </row>
    <row r="451" spans="1:16" x14ac:dyDescent="0.3">
      <c r="A451" s="39" t="s">
        <v>255</v>
      </c>
      <c r="B451" s="39" t="s">
        <v>329</v>
      </c>
      <c r="C451" s="39" t="s">
        <v>353</v>
      </c>
      <c r="D451" s="60" t="str">
        <f>INDEX('R0. Region mapping'!$C$9:$C$24,MATCH($C451,'R0. Region mapping'!$A$9:$A$24,0))</f>
        <v>ASI</v>
      </c>
      <c r="E451" s="58"/>
      <c r="F451" s="58"/>
      <c r="G451" s="58"/>
      <c r="H451" s="58"/>
      <c r="I451" s="58"/>
      <c r="J451" s="58">
        <v>126.78003168429163</v>
      </c>
      <c r="K451" s="58">
        <v>337.14253102396162</v>
      </c>
      <c r="L451" s="58">
        <v>507.49648677548896</v>
      </c>
      <c r="M451" s="58">
        <v>592.06254284752617</v>
      </c>
      <c r="N451" s="58">
        <v>572.84194419429195</v>
      </c>
      <c r="O451" s="58">
        <v>593.40864351551761</v>
      </c>
      <c r="P451" s="58">
        <v>576.17963074411671</v>
      </c>
    </row>
    <row r="452" spans="1:16" x14ac:dyDescent="0.3">
      <c r="A452" s="39" t="s">
        <v>255</v>
      </c>
      <c r="B452" s="39" t="s">
        <v>329</v>
      </c>
      <c r="C452" s="39" t="s">
        <v>355</v>
      </c>
      <c r="D452" s="60" t="str">
        <f>INDEX('R0. Region mapping'!$C$9:$C$24,MATCH($C452,'R0. Region mapping'!$A$9:$A$24,0))</f>
        <v>AFR</v>
      </c>
      <c r="E452" s="58"/>
      <c r="F452" s="58"/>
      <c r="G452" s="58"/>
      <c r="H452" s="58"/>
      <c r="I452" s="58"/>
      <c r="J452" s="58">
        <v>351.44280246280596</v>
      </c>
      <c r="K452" s="58">
        <v>899.64891400009151</v>
      </c>
      <c r="L452" s="58">
        <v>1191.575024445307</v>
      </c>
      <c r="M452" s="58">
        <v>1003.9400640877401</v>
      </c>
      <c r="N452" s="58">
        <v>1090.5755002914216</v>
      </c>
      <c r="O452" s="58">
        <v>1195.5023018147251</v>
      </c>
      <c r="P452" s="58">
        <v>1531.3723970600197</v>
      </c>
    </row>
    <row r="453" spans="1:16" x14ac:dyDescent="0.3">
      <c r="A453" s="39" t="s">
        <v>255</v>
      </c>
      <c r="B453" s="39" t="s">
        <v>329</v>
      </c>
      <c r="C453" s="39" t="s">
        <v>357</v>
      </c>
      <c r="D453" s="60" t="str">
        <f>INDEX('R0. Region mapping'!$C$9:$C$24,MATCH($C453,'R0. Region mapping'!$A$9:$A$24,0))</f>
        <v>LAM</v>
      </c>
      <c r="E453" s="58"/>
      <c r="F453" s="58"/>
      <c r="G453" s="58"/>
      <c r="H453" s="58"/>
      <c r="I453" s="58"/>
      <c r="J453" s="58">
        <v>208.43252763164901</v>
      </c>
      <c r="K453" s="58">
        <v>422.37140191754224</v>
      </c>
      <c r="L453" s="58">
        <v>474.42702078640639</v>
      </c>
      <c r="M453" s="58">
        <v>416.19013243415361</v>
      </c>
      <c r="N453" s="58">
        <v>364.44524333906941</v>
      </c>
      <c r="O453" s="58">
        <v>347.69525136480888</v>
      </c>
      <c r="P453" s="58">
        <v>689.79781637798339</v>
      </c>
    </row>
    <row r="454" spans="1:16" x14ac:dyDescent="0.3">
      <c r="A454" s="39" t="s">
        <v>255</v>
      </c>
      <c r="B454" s="39" t="s">
        <v>329</v>
      </c>
      <c r="C454" s="39" t="s">
        <v>359</v>
      </c>
      <c r="D454" s="60" t="str">
        <f>INDEX('R0. Region mapping'!$C$9:$C$24,MATCH($C454,'R0. Region mapping'!$A$9:$A$24,0))</f>
        <v>ASI</v>
      </c>
      <c r="E454" s="58"/>
      <c r="F454" s="58"/>
      <c r="G454" s="58"/>
      <c r="H454" s="58"/>
      <c r="I454" s="58"/>
      <c r="J454" s="58">
        <v>968.62883728680094</v>
      </c>
      <c r="K454" s="58">
        <v>1718.1277745683192</v>
      </c>
      <c r="L454" s="58">
        <v>2205.0140009734523</v>
      </c>
      <c r="M454" s="58">
        <v>2518.6597570432273</v>
      </c>
      <c r="N454" s="58">
        <v>2874.2982034842976</v>
      </c>
      <c r="O454" s="58">
        <v>3022.7244336895274</v>
      </c>
      <c r="P454" s="58">
        <v>3224.6630302578596</v>
      </c>
    </row>
    <row r="455" spans="1:16" x14ac:dyDescent="0.3">
      <c r="A455" s="39" t="s">
        <v>255</v>
      </c>
      <c r="B455" s="39" t="s">
        <v>329</v>
      </c>
      <c r="C455" s="39" t="s">
        <v>361</v>
      </c>
      <c r="D455" s="60" t="str">
        <f>INDEX('R0. Region mapping'!$C$9:$C$24,MATCH($C455,'R0. Region mapping'!$A$9:$A$24,0))</f>
        <v>ASI</v>
      </c>
      <c r="E455" s="58"/>
      <c r="F455" s="58"/>
      <c r="G455" s="58"/>
      <c r="H455" s="58"/>
      <c r="I455" s="58"/>
      <c r="J455" s="58">
        <v>162.78139188529659</v>
      </c>
      <c r="K455" s="58">
        <v>264.44536300433595</v>
      </c>
      <c r="L455" s="58">
        <v>301.38935553570809</v>
      </c>
      <c r="M455" s="58">
        <v>305.47348551336614</v>
      </c>
      <c r="N455" s="58">
        <v>287.25031296408156</v>
      </c>
      <c r="O455" s="58">
        <v>260.67979726214139</v>
      </c>
      <c r="P455" s="58">
        <v>339.18617123625319</v>
      </c>
    </row>
    <row r="456" spans="1:16" x14ac:dyDescent="0.3">
      <c r="A456" s="39" t="s">
        <v>255</v>
      </c>
      <c r="B456" s="39" t="s">
        <v>329</v>
      </c>
      <c r="C456" s="39" t="s">
        <v>363</v>
      </c>
      <c r="D456" s="60" t="str">
        <f>INDEX('R0. Region mapping'!$C$9:$C$24,MATCH($C456,'R0. Region mapping'!$A$9:$A$24,0))</f>
        <v>NAM</v>
      </c>
      <c r="E456" s="58"/>
      <c r="F456" s="58"/>
      <c r="G456" s="58"/>
      <c r="H456" s="58"/>
      <c r="I456" s="58"/>
      <c r="J456" s="58">
        <v>2284.0636878488722</v>
      </c>
      <c r="K456" s="58">
        <v>4017.9935055181832</v>
      </c>
      <c r="L456" s="58">
        <v>4501.9088691492543</v>
      </c>
      <c r="M456" s="58">
        <v>4695.0130017771535</v>
      </c>
      <c r="N456" s="58">
        <v>4393.6921376107175</v>
      </c>
      <c r="O456" s="58">
        <v>4056.3171807408298</v>
      </c>
      <c r="P456" s="58">
        <v>3755.9613444060428</v>
      </c>
    </row>
    <row r="457" spans="1:16" x14ac:dyDescent="0.3">
      <c r="A457" s="39" t="s">
        <v>255</v>
      </c>
      <c r="B457" s="39" t="s">
        <v>329</v>
      </c>
      <c r="C457" s="39" t="s">
        <v>365</v>
      </c>
      <c r="D457" s="60" t="str">
        <f>INDEX('R0. Region mapping'!$C$9:$C$24,MATCH($C457,'R0. Region mapping'!$A$9:$A$24,0))</f>
        <v>EUR</v>
      </c>
      <c r="E457" s="58"/>
      <c r="F457" s="58"/>
      <c r="G457" s="58"/>
      <c r="H457" s="58"/>
      <c r="I457" s="58"/>
      <c r="J457" s="58">
        <v>519.65422229191506</v>
      </c>
      <c r="K457" s="58">
        <v>1494.5686753645593</v>
      </c>
      <c r="L457" s="58">
        <v>1785.0947811287861</v>
      </c>
      <c r="M457" s="58">
        <v>1903.5602789607565</v>
      </c>
      <c r="N457" s="58">
        <v>2020.2365199264466</v>
      </c>
      <c r="O457" s="58">
        <v>2138.2178987718717</v>
      </c>
      <c r="P457" s="58">
        <v>2167.5521064759728</v>
      </c>
    </row>
    <row r="458" spans="1:16" x14ac:dyDescent="0.3">
      <c r="A458" s="39" t="s">
        <v>249</v>
      </c>
      <c r="B458" s="39" t="s">
        <v>328</v>
      </c>
      <c r="C458" s="39" t="s">
        <v>258</v>
      </c>
      <c r="D458" s="60" t="str">
        <f>INDEX('R0. Region mapping'!$C$9:$C$24,MATCH($C458,'R0. Region mapping'!$A$9:$A$24,0))</f>
        <v>AFR</v>
      </c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>
        <v>44.021542500000002</v>
      </c>
      <c r="P458" s="58">
        <v>2554.9541107317309</v>
      </c>
    </row>
    <row r="459" spans="1:16" x14ac:dyDescent="0.3">
      <c r="A459" s="39" t="s">
        <v>249</v>
      </c>
      <c r="B459" s="39" t="s">
        <v>328</v>
      </c>
      <c r="C459" s="39" t="s">
        <v>261</v>
      </c>
      <c r="D459" s="60" t="str">
        <f>INDEX('R0. Region mapping'!$C$9:$C$24,MATCH($C459,'R0. Region mapping'!$A$9:$A$24,0))</f>
        <v>AUS</v>
      </c>
      <c r="E459" s="58">
        <v>3.44</v>
      </c>
      <c r="F459" s="58"/>
      <c r="G459" s="58">
        <v>15.73775</v>
      </c>
      <c r="H459" s="58">
        <v>15.73775</v>
      </c>
      <c r="I459" s="58"/>
      <c r="J459" s="58"/>
      <c r="K459" s="58">
        <v>16.253481389179701</v>
      </c>
      <c r="L459" s="58">
        <v>16.253481389179701</v>
      </c>
      <c r="M459" s="58">
        <v>9.1131163127102504</v>
      </c>
      <c r="N459" s="58"/>
      <c r="O459" s="58"/>
      <c r="P459" s="58">
        <v>105.37300649110401</v>
      </c>
    </row>
    <row r="460" spans="1:16" x14ac:dyDescent="0.3">
      <c r="A460" s="39" t="s">
        <v>249</v>
      </c>
      <c r="B460" s="39" t="s">
        <v>328</v>
      </c>
      <c r="C460" s="39" t="s">
        <v>341</v>
      </c>
      <c r="D460" s="60" t="str">
        <f>INDEX('R0. Region mapping'!$C$9:$C$24,MATCH($C460,'R0. Region mapping'!$A$9:$A$24,0))</f>
        <v>NAM</v>
      </c>
      <c r="E460" s="58"/>
      <c r="F460" s="58"/>
      <c r="G460" s="58">
        <v>5.84375</v>
      </c>
      <c r="H460" s="58">
        <v>5.84375</v>
      </c>
      <c r="I460" s="58">
        <v>3.1786214716038401</v>
      </c>
      <c r="J460" s="58"/>
      <c r="K460" s="58">
        <v>188.32027691017481</v>
      </c>
      <c r="L460" s="58">
        <v>188.3202769101751</v>
      </c>
      <c r="M460" s="58">
        <v>155.5215012134054</v>
      </c>
      <c r="N460" s="58">
        <v>69.087829155195394</v>
      </c>
      <c r="O460" s="58">
        <v>53.745145523273202</v>
      </c>
      <c r="P460" s="58">
        <v>34.163561250000001</v>
      </c>
    </row>
    <row r="461" spans="1:16" x14ac:dyDescent="0.3">
      <c r="A461" s="39" t="s">
        <v>249</v>
      </c>
      <c r="B461" s="39" t="s">
        <v>328</v>
      </c>
      <c r="C461" s="39" t="s">
        <v>343</v>
      </c>
      <c r="D461" s="60" t="str">
        <f>INDEX('R0. Region mapping'!$C$9:$C$24,MATCH($C461,'R0. Region mapping'!$A$9:$A$24,0))</f>
        <v>ASI</v>
      </c>
      <c r="E461" s="58">
        <v>2.2400000000000002</v>
      </c>
      <c r="F461" s="58"/>
      <c r="G461" s="58">
        <v>48.713500000000003</v>
      </c>
      <c r="H461" s="58"/>
      <c r="I461" s="58"/>
      <c r="J461" s="58"/>
      <c r="K461" s="58"/>
      <c r="L461" s="58"/>
      <c r="M461" s="58"/>
      <c r="N461" s="58"/>
      <c r="O461" s="58">
        <v>215.03327625</v>
      </c>
      <c r="P461" s="58">
        <v>1622.2409367536529</v>
      </c>
    </row>
    <row r="462" spans="1:16" x14ac:dyDescent="0.3">
      <c r="A462" s="39" t="s">
        <v>249</v>
      </c>
      <c r="B462" s="39" t="s">
        <v>328</v>
      </c>
      <c r="C462" s="39" t="s">
        <v>345</v>
      </c>
      <c r="D462" s="60" t="str">
        <f>INDEX('R0. Region mapping'!$C$9:$C$24,MATCH($C462,'R0. Region mapping'!$A$9:$A$24,0))</f>
        <v>LAM</v>
      </c>
      <c r="E462" s="58">
        <v>0.68</v>
      </c>
      <c r="F462" s="58"/>
      <c r="G462" s="58">
        <v>81.319499999999977</v>
      </c>
      <c r="H462" s="58">
        <v>33.395126341828103</v>
      </c>
      <c r="I462" s="58"/>
      <c r="J462" s="58"/>
      <c r="K462" s="58">
        <v>566.17133624999997</v>
      </c>
      <c r="L462" s="58">
        <v>566.17133624999997</v>
      </c>
      <c r="M462" s="58">
        <v>566.17133624999997</v>
      </c>
      <c r="N462" s="58">
        <v>566.17133624999997</v>
      </c>
      <c r="O462" s="58">
        <v>456.90260103072831</v>
      </c>
      <c r="P462" s="58">
        <v>2103.3958615226579</v>
      </c>
    </row>
    <row r="463" spans="1:16" x14ac:dyDescent="0.3">
      <c r="A463" s="39" t="s">
        <v>249</v>
      </c>
      <c r="B463" s="39" t="s">
        <v>328</v>
      </c>
      <c r="C463" s="39" t="s">
        <v>347</v>
      </c>
      <c r="D463" s="60" t="str">
        <f>INDEX('R0. Region mapping'!$C$9:$C$24,MATCH($C463,'R0. Region mapping'!$A$9:$A$24,0))</f>
        <v>EUR</v>
      </c>
      <c r="E463" s="58">
        <v>5.95</v>
      </c>
      <c r="F463" s="58"/>
      <c r="G463" s="58"/>
      <c r="H463" s="58">
        <v>20.856875000000052</v>
      </c>
      <c r="I463" s="58"/>
      <c r="J463" s="58"/>
      <c r="K463" s="58"/>
      <c r="L463" s="58"/>
      <c r="M463" s="58"/>
      <c r="N463" s="58">
        <v>21.220173472809702</v>
      </c>
      <c r="O463" s="58">
        <v>71.461779491769803</v>
      </c>
      <c r="P463" s="58">
        <v>96.430449374999995</v>
      </c>
    </row>
    <row r="464" spans="1:16" x14ac:dyDescent="0.3">
      <c r="A464" s="39" t="s">
        <v>249</v>
      </c>
      <c r="B464" s="39" t="s">
        <v>328</v>
      </c>
      <c r="C464" s="39" t="s">
        <v>349</v>
      </c>
      <c r="D464" s="60" t="str">
        <f>INDEX('R0. Region mapping'!$C$9:$C$24,MATCH($C464,'R0. Region mapping'!$A$9:$A$24,0))</f>
        <v>ASI</v>
      </c>
      <c r="E464" s="58"/>
      <c r="F464" s="58"/>
      <c r="G464" s="58"/>
      <c r="H464" s="58"/>
      <c r="I464" s="58"/>
      <c r="J464" s="58"/>
      <c r="K464" s="58">
        <v>38.866915487903803</v>
      </c>
      <c r="L464" s="58">
        <v>38.866915487903803</v>
      </c>
      <c r="M464" s="58">
        <v>33.449672986430897</v>
      </c>
      <c r="N464" s="58">
        <v>63.539812818295403</v>
      </c>
      <c r="O464" s="58">
        <v>162.137130797395</v>
      </c>
      <c r="P464" s="58">
        <v>765.49629406506006</v>
      </c>
    </row>
    <row r="465" spans="1:16" x14ac:dyDescent="0.3">
      <c r="A465" s="39" t="s">
        <v>249</v>
      </c>
      <c r="B465" s="39" t="s">
        <v>328</v>
      </c>
      <c r="C465" s="39" t="s">
        <v>351</v>
      </c>
      <c r="D465" s="60" t="str">
        <f>INDEX('R0. Region mapping'!$C$9:$C$24,MATCH($C465,'R0. Region mapping'!$A$9:$A$24,0))</f>
        <v>ASI</v>
      </c>
      <c r="E465" s="58"/>
      <c r="F465" s="58"/>
      <c r="G465" s="58">
        <v>2.9749999999999999E-2</v>
      </c>
      <c r="H465" s="58">
        <v>2.9749999999999999E-2</v>
      </c>
      <c r="I465" s="58"/>
      <c r="J465" s="58"/>
      <c r="K465" s="58"/>
      <c r="L465" s="58"/>
      <c r="M465" s="58"/>
      <c r="N465" s="58"/>
      <c r="O465" s="58"/>
      <c r="P465" s="58"/>
    </row>
    <row r="466" spans="1:16" x14ac:dyDescent="0.3">
      <c r="A466" s="39" t="s">
        <v>249</v>
      </c>
      <c r="B466" s="39" t="s">
        <v>328</v>
      </c>
      <c r="C466" s="39" t="s">
        <v>353</v>
      </c>
      <c r="D466" s="60" t="str">
        <f>INDEX('R0. Region mapping'!$C$9:$C$24,MATCH($C466,'R0. Region mapping'!$A$9:$A$24,0))</f>
        <v>ASI</v>
      </c>
      <c r="E466" s="58"/>
      <c r="F466" s="58"/>
      <c r="G466" s="58">
        <v>0.15</v>
      </c>
      <c r="H466" s="58">
        <v>0.15</v>
      </c>
      <c r="I466" s="58">
        <v>8.0653067882971496E-2</v>
      </c>
      <c r="J466" s="58"/>
      <c r="K466" s="58">
        <v>71.478623919930698</v>
      </c>
      <c r="L466" s="58">
        <v>71.478623919930698</v>
      </c>
      <c r="M466" s="58">
        <v>40.077137817898397</v>
      </c>
      <c r="N466" s="58">
        <v>3.8250000000000002</v>
      </c>
      <c r="O466" s="58">
        <v>3.8250000000000002</v>
      </c>
      <c r="P466" s="58">
        <v>2.14462791456618</v>
      </c>
    </row>
    <row r="467" spans="1:16" x14ac:dyDescent="0.3">
      <c r="A467" s="39" t="s">
        <v>249</v>
      </c>
      <c r="B467" s="39" t="s">
        <v>328</v>
      </c>
      <c r="C467" s="39" t="s">
        <v>357</v>
      </c>
      <c r="D467" s="60" t="str">
        <f>INDEX('R0. Region mapping'!$C$9:$C$24,MATCH($C467,'R0. Region mapping'!$A$9:$A$24,0))</f>
        <v>LAM</v>
      </c>
      <c r="E467" s="58"/>
      <c r="F467" s="58"/>
      <c r="G467" s="58">
        <v>0.10199999999999999</v>
      </c>
      <c r="H467" s="58">
        <v>0.10199999999999999</v>
      </c>
      <c r="I467" s="58">
        <v>5.2015096336446603E-2</v>
      </c>
      <c r="J467" s="58"/>
      <c r="K467" s="58">
        <v>3.8250000000000002</v>
      </c>
      <c r="L467" s="58"/>
      <c r="M467" s="58">
        <v>2.14462791456618</v>
      </c>
      <c r="N467" s="58"/>
      <c r="O467" s="58"/>
      <c r="P467" s="58">
        <v>548.82571501830489</v>
      </c>
    </row>
    <row r="468" spans="1:16" x14ac:dyDescent="0.3">
      <c r="A468" s="39" t="s">
        <v>249</v>
      </c>
      <c r="B468" s="39" t="s">
        <v>328</v>
      </c>
      <c r="C468" s="39" t="s">
        <v>359</v>
      </c>
      <c r="D468" s="60" t="str">
        <f>INDEX('R0. Region mapping'!$C$9:$C$24,MATCH($C468,'R0. Region mapping'!$A$9:$A$24,0))</f>
        <v>ASI</v>
      </c>
      <c r="E468" s="58">
        <v>1.1599999999999999</v>
      </c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>
        <v>3220.7818719154502</v>
      </c>
    </row>
    <row r="469" spans="1:16" x14ac:dyDescent="0.3">
      <c r="A469" s="39" t="s">
        <v>249</v>
      </c>
      <c r="B469" s="39" t="s">
        <v>328</v>
      </c>
      <c r="C469" s="39" t="s">
        <v>361</v>
      </c>
      <c r="D469" s="60" t="str">
        <f>INDEX('R0. Region mapping'!$C$9:$C$24,MATCH($C469,'R0. Region mapping'!$A$9:$A$24,0))</f>
        <v>ASI</v>
      </c>
      <c r="E469" s="58">
        <v>0.57999999999999996</v>
      </c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>
        <v>49.906899915660397</v>
      </c>
    </row>
    <row r="470" spans="1:16" x14ac:dyDescent="0.3">
      <c r="A470" s="39" t="s">
        <v>249</v>
      </c>
      <c r="B470" s="39" t="s">
        <v>328</v>
      </c>
      <c r="C470" s="39" t="s">
        <v>363</v>
      </c>
      <c r="D470" s="60" t="str">
        <f>INDEX('R0. Region mapping'!$C$9:$C$24,MATCH($C470,'R0. Region mapping'!$A$9:$A$24,0))</f>
        <v>NAM</v>
      </c>
      <c r="E470" s="58">
        <v>9.32</v>
      </c>
      <c r="F470" s="58"/>
      <c r="G470" s="58">
        <v>271.95750000000021</v>
      </c>
      <c r="H470" s="58">
        <v>271.9574999999997</v>
      </c>
      <c r="I470" s="58">
        <v>148.14252908872001</v>
      </c>
      <c r="J470" s="58"/>
      <c r="K470" s="58">
        <v>1325.2682137500001</v>
      </c>
      <c r="L470" s="58">
        <v>1325.2682137500001</v>
      </c>
      <c r="M470" s="58">
        <v>1325.2682137499976</v>
      </c>
      <c r="N470" s="58">
        <v>582.20750643091196</v>
      </c>
      <c r="O470" s="58">
        <v>326.43620140175312</v>
      </c>
      <c r="P470" s="58"/>
    </row>
    <row r="471" spans="1:16" x14ac:dyDescent="0.3">
      <c r="A471" s="39" t="s">
        <v>249</v>
      </c>
      <c r="B471" s="39" t="s">
        <v>328</v>
      </c>
      <c r="C471" s="39" t="s">
        <v>365</v>
      </c>
      <c r="D471" s="60" t="str">
        <f>INDEX('R0. Region mapping'!$C$9:$C$24,MATCH($C471,'R0. Region mapping'!$A$9:$A$24,0))</f>
        <v>EUR</v>
      </c>
      <c r="E471" s="58">
        <v>113.05</v>
      </c>
      <c r="F471" s="58"/>
      <c r="G471" s="58">
        <v>396.28062499999999</v>
      </c>
      <c r="H471" s="58">
        <v>396.28062499999993</v>
      </c>
      <c r="I471" s="58"/>
      <c r="J471" s="58"/>
      <c r="K471" s="58">
        <v>101.236093653374</v>
      </c>
      <c r="L471" s="58">
        <v>351.0532744555278</v>
      </c>
      <c r="M471" s="58">
        <v>1374.8277449519589</v>
      </c>
      <c r="N471" s="58">
        <v>1779.4833755005238</v>
      </c>
      <c r="O471" s="58">
        <v>1832.1785381249999</v>
      </c>
      <c r="P471" s="58">
        <v>1832.178538125002</v>
      </c>
    </row>
    <row r="472" spans="1:16" x14ac:dyDescent="0.3">
      <c r="A472" s="39" t="s">
        <v>251</v>
      </c>
      <c r="B472" s="39" t="s">
        <v>328</v>
      </c>
      <c r="C472" s="39" t="s">
        <v>258</v>
      </c>
      <c r="D472" s="60" t="str">
        <f>INDEX('R0. Region mapping'!$C$9:$C$24,MATCH($C472,'R0. Region mapping'!$A$9:$A$24,0))</f>
        <v>AFR</v>
      </c>
      <c r="E472" s="58"/>
      <c r="F472" s="58"/>
      <c r="G472" s="58"/>
      <c r="H472" s="58"/>
      <c r="I472" s="58"/>
      <c r="J472" s="58"/>
      <c r="K472" s="58">
        <v>468.99792311445202</v>
      </c>
      <c r="L472" s="58">
        <v>213.513111455087</v>
      </c>
      <c r="M472" s="58"/>
      <c r="N472" s="58"/>
      <c r="O472" s="58"/>
      <c r="P472" s="58">
        <v>1337.2760789988558</v>
      </c>
    </row>
    <row r="473" spans="1:16" x14ac:dyDescent="0.3">
      <c r="A473" s="39" t="s">
        <v>251</v>
      </c>
      <c r="B473" s="39" t="s">
        <v>328</v>
      </c>
      <c r="C473" s="39" t="s">
        <v>261</v>
      </c>
      <c r="D473" s="60" t="str">
        <f>INDEX('R0. Region mapping'!$C$9:$C$24,MATCH($C473,'R0. Region mapping'!$A$9:$A$24,0))</f>
        <v>AUS</v>
      </c>
      <c r="E473" s="58">
        <v>3.44</v>
      </c>
      <c r="F473" s="58"/>
      <c r="G473" s="58">
        <v>15.73775</v>
      </c>
      <c r="H473" s="58">
        <v>15.73775</v>
      </c>
      <c r="I473" s="58"/>
      <c r="J473" s="58"/>
      <c r="K473" s="58">
        <v>27.093893625989672</v>
      </c>
      <c r="L473" s="58">
        <v>52.300157449760299</v>
      </c>
      <c r="M473" s="58"/>
      <c r="N473" s="58"/>
      <c r="O473" s="58"/>
      <c r="P473" s="58"/>
    </row>
    <row r="474" spans="1:16" x14ac:dyDescent="0.3">
      <c r="A474" s="39" t="s">
        <v>251</v>
      </c>
      <c r="B474" s="39" t="s">
        <v>328</v>
      </c>
      <c r="C474" s="39" t="s">
        <v>341</v>
      </c>
      <c r="D474" s="60" t="str">
        <f>INDEX('R0. Region mapping'!$C$9:$C$24,MATCH($C474,'R0. Region mapping'!$A$9:$A$24,0))</f>
        <v>NAM</v>
      </c>
      <c r="E474" s="58"/>
      <c r="F474" s="58"/>
      <c r="G474" s="58">
        <v>5.84375</v>
      </c>
      <c r="H474" s="58">
        <v>5.84375</v>
      </c>
      <c r="I474" s="58"/>
      <c r="J474" s="58"/>
      <c r="K474" s="58">
        <v>18.280285299460299</v>
      </c>
      <c r="L474" s="58">
        <v>2.4751726486469101</v>
      </c>
      <c r="M474" s="58">
        <v>1.13831077339084</v>
      </c>
      <c r="N474" s="58"/>
      <c r="O474" s="58"/>
      <c r="P474" s="58"/>
    </row>
    <row r="475" spans="1:16" x14ac:dyDescent="0.3">
      <c r="A475" s="39" t="s">
        <v>251</v>
      </c>
      <c r="B475" s="39" t="s">
        <v>328</v>
      </c>
      <c r="C475" s="39" t="s">
        <v>343</v>
      </c>
      <c r="D475" s="60" t="str">
        <f>INDEX('R0. Region mapping'!$C$9:$C$24,MATCH($C475,'R0. Region mapping'!$A$9:$A$24,0))</f>
        <v>ASI</v>
      </c>
      <c r="E475" s="58">
        <v>2.2400000000000002</v>
      </c>
      <c r="F475" s="58"/>
      <c r="G475" s="58">
        <v>48.713500000000003</v>
      </c>
      <c r="H475" s="58"/>
      <c r="I475" s="58"/>
      <c r="J475" s="58">
        <v>137.20633967714701</v>
      </c>
      <c r="K475" s="58">
        <v>510.03547786250499</v>
      </c>
      <c r="L475" s="58"/>
      <c r="M475" s="58"/>
      <c r="N475" s="58"/>
      <c r="O475" s="58"/>
      <c r="P475" s="58"/>
    </row>
    <row r="476" spans="1:16" x14ac:dyDescent="0.3">
      <c r="A476" s="39" t="s">
        <v>251</v>
      </c>
      <c r="B476" s="39" t="s">
        <v>328</v>
      </c>
      <c r="C476" s="39" t="s">
        <v>345</v>
      </c>
      <c r="D476" s="60" t="str">
        <f>INDEX('R0. Region mapping'!$C$9:$C$24,MATCH($C476,'R0. Region mapping'!$A$9:$A$24,0))</f>
        <v>LAM</v>
      </c>
      <c r="E476" s="58">
        <v>0.68</v>
      </c>
      <c r="F476" s="58"/>
      <c r="G476" s="58">
        <v>81.319499999999977</v>
      </c>
      <c r="H476" s="58">
        <v>33.3951770382536</v>
      </c>
      <c r="I476" s="58"/>
      <c r="J476" s="58"/>
      <c r="K476" s="58"/>
      <c r="L476" s="58"/>
      <c r="M476" s="58"/>
      <c r="N476" s="58"/>
      <c r="O476" s="58"/>
      <c r="P476" s="58">
        <v>108.28084565727001</v>
      </c>
    </row>
    <row r="477" spans="1:16" x14ac:dyDescent="0.3">
      <c r="A477" s="39" t="s">
        <v>251</v>
      </c>
      <c r="B477" s="39" t="s">
        <v>328</v>
      </c>
      <c r="C477" s="39" t="s">
        <v>347</v>
      </c>
      <c r="D477" s="60" t="str">
        <f>INDEX('R0. Region mapping'!$C$9:$C$24,MATCH($C477,'R0. Region mapping'!$A$9:$A$24,0))</f>
        <v>EUR</v>
      </c>
      <c r="E477" s="58">
        <v>5.95</v>
      </c>
      <c r="F477" s="58"/>
      <c r="G477" s="58"/>
      <c r="H477" s="58">
        <v>20.856875000000052</v>
      </c>
      <c r="I477" s="58"/>
      <c r="J477" s="58"/>
      <c r="K477" s="58"/>
      <c r="L477" s="58"/>
      <c r="M477" s="58"/>
      <c r="N477" s="58"/>
      <c r="O477" s="58"/>
      <c r="P477" s="58"/>
    </row>
    <row r="478" spans="1:16" x14ac:dyDescent="0.3">
      <c r="A478" s="39" t="s">
        <v>251</v>
      </c>
      <c r="B478" s="39" t="s">
        <v>328</v>
      </c>
      <c r="C478" s="39" t="s">
        <v>351</v>
      </c>
      <c r="D478" s="60" t="str">
        <f>INDEX('R0. Region mapping'!$C$9:$C$24,MATCH($C478,'R0. Region mapping'!$A$9:$A$24,0))</f>
        <v>ASI</v>
      </c>
      <c r="E478" s="58"/>
      <c r="F478" s="58"/>
      <c r="G478" s="58">
        <v>2.9749999999999999E-2</v>
      </c>
      <c r="H478" s="58">
        <v>2.9749999999999999E-2</v>
      </c>
      <c r="I478" s="58"/>
      <c r="J478" s="58"/>
      <c r="K478" s="58">
        <v>92.312678362217</v>
      </c>
      <c r="L478" s="58"/>
      <c r="M478" s="58"/>
      <c r="N478" s="58"/>
      <c r="O478" s="58"/>
      <c r="P478" s="58">
        <v>229.24895926971101</v>
      </c>
    </row>
    <row r="479" spans="1:16" x14ac:dyDescent="0.3">
      <c r="A479" s="39" t="s">
        <v>251</v>
      </c>
      <c r="B479" s="39" t="s">
        <v>328</v>
      </c>
      <c r="C479" s="39" t="s">
        <v>353</v>
      </c>
      <c r="D479" s="60" t="str">
        <f>INDEX('R0. Region mapping'!$C$9:$C$24,MATCH($C479,'R0. Region mapping'!$A$9:$A$24,0))</f>
        <v>ASI</v>
      </c>
      <c r="E479" s="58"/>
      <c r="F479" s="58"/>
      <c r="G479" s="58">
        <v>0.15</v>
      </c>
      <c r="H479" s="58">
        <v>0.15</v>
      </c>
      <c r="I479" s="58"/>
      <c r="J479" s="58"/>
      <c r="K479" s="58"/>
      <c r="L479" s="58"/>
      <c r="M479" s="58"/>
      <c r="N479" s="58"/>
      <c r="O479" s="58"/>
      <c r="P479" s="58"/>
    </row>
    <row r="480" spans="1:16" x14ac:dyDescent="0.3">
      <c r="A480" s="39" t="s">
        <v>251</v>
      </c>
      <c r="B480" s="39" t="s">
        <v>328</v>
      </c>
      <c r="C480" s="39" t="s">
        <v>355</v>
      </c>
      <c r="D480" s="60" t="str">
        <f>INDEX('R0. Region mapping'!$C$9:$C$24,MATCH($C480,'R0. Region mapping'!$A$9:$A$24,0))</f>
        <v>AFR</v>
      </c>
      <c r="E480" s="58"/>
      <c r="F480" s="58"/>
      <c r="G480" s="58"/>
      <c r="H480" s="58"/>
      <c r="I480" s="58"/>
      <c r="J480" s="58"/>
      <c r="K480" s="58">
        <v>94.097300757308105</v>
      </c>
      <c r="L480" s="58"/>
      <c r="M480" s="58"/>
      <c r="N480" s="58"/>
      <c r="O480" s="58"/>
      <c r="P480" s="58">
        <v>165.51111111111101</v>
      </c>
    </row>
    <row r="481" spans="1:16" x14ac:dyDescent="0.3">
      <c r="A481" s="39" t="s">
        <v>251</v>
      </c>
      <c r="B481" s="39" t="s">
        <v>328</v>
      </c>
      <c r="C481" s="39" t="s">
        <v>357</v>
      </c>
      <c r="D481" s="60" t="str">
        <f>INDEX('R0. Region mapping'!$C$9:$C$24,MATCH($C481,'R0. Region mapping'!$A$9:$A$24,0))</f>
        <v>LAM</v>
      </c>
      <c r="E481" s="58"/>
      <c r="F481" s="58"/>
      <c r="G481" s="58">
        <v>0.10199999999999999</v>
      </c>
      <c r="H481" s="58">
        <v>0.10199999999999999</v>
      </c>
      <c r="I481" s="58"/>
      <c r="J481" s="58"/>
      <c r="K481" s="58"/>
      <c r="L481" s="58"/>
      <c r="M481" s="58"/>
      <c r="N481" s="58"/>
      <c r="O481" s="58"/>
      <c r="P481" s="58"/>
    </row>
    <row r="482" spans="1:16" x14ac:dyDescent="0.3">
      <c r="A482" s="39" t="s">
        <v>251</v>
      </c>
      <c r="B482" s="39" t="s">
        <v>328</v>
      </c>
      <c r="C482" s="39" t="s">
        <v>359</v>
      </c>
      <c r="D482" s="60" t="str">
        <f>INDEX('R0. Region mapping'!$C$9:$C$24,MATCH($C482,'R0. Region mapping'!$A$9:$A$24,0))</f>
        <v>ASI</v>
      </c>
      <c r="E482" s="58">
        <v>1.1599999999999999</v>
      </c>
      <c r="F482" s="58"/>
      <c r="G482" s="58"/>
      <c r="H482" s="58">
        <v>45.406999999999996</v>
      </c>
      <c r="I482" s="58"/>
      <c r="J482" s="58">
        <v>182.87516464216</v>
      </c>
      <c r="K482" s="58">
        <v>1319.013834239641</v>
      </c>
      <c r="L482" s="58">
        <v>484.60483629024708</v>
      </c>
      <c r="M482" s="58"/>
      <c r="N482" s="58"/>
      <c r="O482" s="58"/>
      <c r="P482" s="58">
        <v>1662.1760473563829</v>
      </c>
    </row>
    <row r="483" spans="1:16" x14ac:dyDescent="0.3">
      <c r="A483" s="39" t="s">
        <v>251</v>
      </c>
      <c r="B483" s="39" t="s">
        <v>328</v>
      </c>
      <c r="C483" s="39" t="s">
        <v>361</v>
      </c>
      <c r="D483" s="60" t="str">
        <f>INDEX('R0. Region mapping'!$C$9:$C$24,MATCH($C483,'R0. Region mapping'!$A$9:$A$24,0))</f>
        <v>ASI</v>
      </c>
      <c r="E483" s="58">
        <v>0.57999999999999996</v>
      </c>
      <c r="F483" s="58"/>
      <c r="G483" s="58"/>
      <c r="H483" s="58">
        <v>23.9962453128025</v>
      </c>
      <c r="I483" s="58">
        <v>15.630423233279499</v>
      </c>
      <c r="J483" s="58"/>
      <c r="K483" s="58">
        <v>44.473286467454102</v>
      </c>
      <c r="L483" s="58"/>
      <c r="M483" s="58"/>
      <c r="N483" s="58"/>
      <c r="O483" s="58"/>
      <c r="P483" s="58"/>
    </row>
    <row r="484" spans="1:16" x14ac:dyDescent="0.3">
      <c r="A484" s="39" t="s">
        <v>251</v>
      </c>
      <c r="B484" s="39" t="s">
        <v>328</v>
      </c>
      <c r="C484" s="39" t="s">
        <v>363</v>
      </c>
      <c r="D484" s="60" t="str">
        <f>INDEX('R0. Region mapping'!$C$9:$C$24,MATCH($C484,'R0. Region mapping'!$A$9:$A$24,0))</f>
        <v>NAM</v>
      </c>
      <c r="E484" s="58">
        <v>9.32</v>
      </c>
      <c r="F484" s="58"/>
      <c r="G484" s="58">
        <v>271.95750000000021</v>
      </c>
      <c r="H484" s="58">
        <v>271.95750000000021</v>
      </c>
      <c r="I484" s="58">
        <v>46.878816100019499</v>
      </c>
      <c r="J484" s="58"/>
      <c r="K484" s="58">
        <v>154.746245412527</v>
      </c>
      <c r="L484" s="58"/>
      <c r="M484" s="58"/>
      <c r="N484" s="58"/>
      <c r="O484" s="58"/>
      <c r="P484" s="58"/>
    </row>
    <row r="485" spans="1:16" x14ac:dyDescent="0.3">
      <c r="A485" s="39" t="s">
        <v>251</v>
      </c>
      <c r="B485" s="39" t="s">
        <v>328</v>
      </c>
      <c r="C485" s="39" t="s">
        <v>365</v>
      </c>
      <c r="D485" s="60" t="str">
        <f>INDEX('R0. Region mapping'!$C$9:$C$24,MATCH($C485,'R0. Region mapping'!$A$9:$A$24,0))</f>
        <v>EUR</v>
      </c>
      <c r="E485" s="58">
        <v>113.05</v>
      </c>
      <c r="F485" s="58"/>
      <c r="G485" s="58">
        <v>396.28062499999999</v>
      </c>
      <c r="H485" s="58">
        <v>396.28062499999999</v>
      </c>
      <c r="I485" s="58"/>
      <c r="J485" s="58"/>
      <c r="K485" s="58"/>
      <c r="L485" s="58"/>
      <c r="M485" s="58"/>
      <c r="N485" s="58"/>
      <c r="O485" s="58">
        <v>14.1919078121983</v>
      </c>
      <c r="P485" s="58"/>
    </row>
    <row r="486" spans="1:16" x14ac:dyDescent="0.3">
      <c r="A486" s="39" t="s">
        <v>252</v>
      </c>
      <c r="B486" s="39" t="s">
        <v>328</v>
      </c>
      <c r="C486" s="39" t="s">
        <v>258</v>
      </c>
      <c r="D486" s="60" t="str">
        <f>INDEX('R0. Region mapping'!$C$9:$C$24,MATCH($C486,'R0. Region mapping'!$A$9:$A$24,0))</f>
        <v>AFR</v>
      </c>
      <c r="E486" s="58"/>
      <c r="F486" s="58"/>
      <c r="G486" s="58"/>
      <c r="H486" s="58"/>
      <c r="I486" s="58"/>
      <c r="J486" s="58"/>
      <c r="K486" s="58">
        <v>11.588753281890099</v>
      </c>
      <c r="L486" s="58">
        <v>11.588753281890099</v>
      </c>
      <c r="M486" s="58"/>
      <c r="N486" s="58"/>
      <c r="O486" s="58"/>
      <c r="P486" s="58">
        <v>1387.4966516810171</v>
      </c>
    </row>
    <row r="487" spans="1:16" x14ac:dyDescent="0.3">
      <c r="A487" s="39" t="s">
        <v>252</v>
      </c>
      <c r="B487" s="39" t="s">
        <v>328</v>
      </c>
      <c r="C487" s="39" t="s">
        <v>261</v>
      </c>
      <c r="D487" s="60" t="str">
        <f>INDEX('R0. Region mapping'!$C$9:$C$24,MATCH($C487,'R0. Region mapping'!$A$9:$A$24,0))</f>
        <v>AUS</v>
      </c>
      <c r="E487" s="58">
        <v>3.44</v>
      </c>
      <c r="F487" s="58"/>
      <c r="G487" s="58">
        <v>15.73775</v>
      </c>
      <c r="H487" s="58">
        <v>15.73775</v>
      </c>
      <c r="I487" s="58"/>
      <c r="J487" s="58"/>
      <c r="K487" s="58"/>
      <c r="L487" s="58"/>
      <c r="M487" s="58">
        <v>16.801724634526799</v>
      </c>
      <c r="N487" s="58"/>
      <c r="O487" s="58"/>
      <c r="P487" s="58"/>
    </row>
    <row r="488" spans="1:16" x14ac:dyDescent="0.3">
      <c r="A488" s="39" t="s">
        <v>252</v>
      </c>
      <c r="B488" s="39" t="s">
        <v>328</v>
      </c>
      <c r="C488" s="39" t="s">
        <v>341</v>
      </c>
      <c r="D488" s="60" t="str">
        <f>INDEX('R0. Region mapping'!$C$9:$C$24,MATCH($C488,'R0. Region mapping'!$A$9:$A$24,0))</f>
        <v>NAM</v>
      </c>
      <c r="E488" s="58"/>
      <c r="F488" s="58"/>
      <c r="G488" s="58">
        <v>5.84375</v>
      </c>
      <c r="H488" s="58">
        <v>5.84375</v>
      </c>
      <c r="I488" s="58">
        <v>3.1786214716038401</v>
      </c>
      <c r="J488" s="58"/>
      <c r="K488" s="58"/>
      <c r="L488" s="58">
        <v>59.871831385260599</v>
      </c>
      <c r="M488" s="58">
        <v>48.4128115517045</v>
      </c>
      <c r="N488" s="58"/>
      <c r="O488" s="58"/>
      <c r="P488" s="58"/>
    </row>
    <row r="489" spans="1:16" x14ac:dyDescent="0.3">
      <c r="A489" s="39" t="s">
        <v>252</v>
      </c>
      <c r="B489" s="39" t="s">
        <v>328</v>
      </c>
      <c r="C489" s="39" t="s">
        <v>343</v>
      </c>
      <c r="D489" s="60" t="str">
        <f>INDEX('R0. Region mapping'!$C$9:$C$24,MATCH($C489,'R0. Region mapping'!$A$9:$A$24,0))</f>
        <v>ASI</v>
      </c>
      <c r="E489" s="58">
        <v>2.2400000000000002</v>
      </c>
      <c r="F489" s="58"/>
      <c r="G489" s="58">
        <v>48.713500000000003</v>
      </c>
      <c r="H489" s="58"/>
      <c r="I489" s="58"/>
      <c r="J489" s="58"/>
      <c r="K489" s="58">
        <v>364.68166541788798</v>
      </c>
      <c r="L489" s="58"/>
      <c r="M489" s="58"/>
      <c r="N489" s="58"/>
      <c r="O489" s="58"/>
      <c r="P489" s="58"/>
    </row>
    <row r="490" spans="1:16" x14ac:dyDescent="0.3">
      <c r="A490" s="39" t="s">
        <v>252</v>
      </c>
      <c r="B490" s="39" t="s">
        <v>328</v>
      </c>
      <c r="C490" s="39" t="s">
        <v>345</v>
      </c>
      <c r="D490" s="60" t="str">
        <f>INDEX('R0. Region mapping'!$C$9:$C$24,MATCH($C490,'R0. Region mapping'!$A$9:$A$24,0))</f>
        <v>LAM</v>
      </c>
      <c r="E490" s="58">
        <v>0.68</v>
      </c>
      <c r="F490" s="58"/>
      <c r="G490" s="58">
        <v>81.319499999999977</v>
      </c>
      <c r="H490" s="58">
        <v>33.3951770382536</v>
      </c>
      <c r="I490" s="58"/>
      <c r="J490" s="58"/>
      <c r="K490" s="58"/>
      <c r="L490" s="58"/>
      <c r="M490" s="58"/>
      <c r="N490" s="58"/>
      <c r="O490" s="58"/>
      <c r="P490" s="58">
        <v>27.432528143833402</v>
      </c>
    </row>
    <row r="491" spans="1:16" x14ac:dyDescent="0.3">
      <c r="A491" s="39" t="s">
        <v>252</v>
      </c>
      <c r="B491" s="39" t="s">
        <v>328</v>
      </c>
      <c r="C491" s="39" t="s">
        <v>347</v>
      </c>
      <c r="D491" s="60" t="str">
        <f>INDEX('R0. Region mapping'!$C$9:$C$24,MATCH($C491,'R0. Region mapping'!$A$9:$A$24,0))</f>
        <v>EUR</v>
      </c>
      <c r="E491" s="58">
        <v>5.95</v>
      </c>
      <c r="F491" s="58"/>
      <c r="G491" s="58"/>
      <c r="H491" s="58">
        <v>20.856875000000052</v>
      </c>
      <c r="I491" s="58"/>
      <c r="J491" s="58"/>
      <c r="K491" s="58"/>
      <c r="L491" s="58"/>
      <c r="M491" s="58"/>
      <c r="N491" s="58"/>
      <c r="O491" s="58"/>
      <c r="P491" s="58"/>
    </row>
    <row r="492" spans="1:16" x14ac:dyDescent="0.3">
      <c r="A492" s="39" t="s">
        <v>252</v>
      </c>
      <c r="B492" s="39" t="s">
        <v>328</v>
      </c>
      <c r="C492" s="39" t="s">
        <v>351</v>
      </c>
      <c r="D492" s="60" t="str">
        <f>INDEX('R0. Region mapping'!$C$9:$C$24,MATCH($C492,'R0. Region mapping'!$A$9:$A$24,0))</f>
        <v>ASI</v>
      </c>
      <c r="E492" s="58"/>
      <c r="F492" s="58"/>
      <c r="G492" s="58">
        <v>2.9749999999999999E-2</v>
      </c>
      <c r="H492" s="58">
        <v>2.9749999999999999E-2</v>
      </c>
      <c r="I492" s="58"/>
      <c r="J492" s="58"/>
      <c r="K492" s="58">
        <v>57.041580515031001</v>
      </c>
      <c r="L492" s="58"/>
      <c r="M492" s="58"/>
      <c r="N492" s="58"/>
      <c r="O492" s="58"/>
      <c r="P492" s="58">
        <v>259.95429060968598</v>
      </c>
    </row>
    <row r="493" spans="1:16" x14ac:dyDescent="0.3">
      <c r="A493" s="39" t="s">
        <v>252</v>
      </c>
      <c r="B493" s="39" t="s">
        <v>328</v>
      </c>
      <c r="C493" s="39" t="s">
        <v>353</v>
      </c>
      <c r="D493" s="60" t="str">
        <f>INDEX('R0. Region mapping'!$C$9:$C$24,MATCH($C493,'R0. Region mapping'!$A$9:$A$24,0))</f>
        <v>ASI</v>
      </c>
      <c r="E493" s="58"/>
      <c r="F493" s="58"/>
      <c r="G493" s="58">
        <v>0.15</v>
      </c>
      <c r="H493" s="58">
        <v>0.15</v>
      </c>
      <c r="I493" s="58"/>
      <c r="J493" s="58"/>
      <c r="K493" s="58"/>
      <c r="L493" s="58"/>
      <c r="M493" s="58"/>
      <c r="N493" s="58"/>
      <c r="O493" s="58"/>
      <c r="P493" s="58"/>
    </row>
    <row r="494" spans="1:16" x14ac:dyDescent="0.3">
      <c r="A494" s="39" t="s">
        <v>252</v>
      </c>
      <c r="B494" s="39" t="s">
        <v>328</v>
      </c>
      <c r="C494" s="39" t="s">
        <v>355</v>
      </c>
      <c r="D494" s="60" t="str">
        <f>INDEX('R0. Region mapping'!$C$9:$C$24,MATCH($C494,'R0. Region mapping'!$A$9:$A$24,0))</f>
        <v>AFR</v>
      </c>
      <c r="E494" s="58"/>
      <c r="F494" s="58"/>
      <c r="G494" s="58"/>
      <c r="H494" s="58"/>
      <c r="I494" s="58"/>
      <c r="J494" s="58"/>
      <c r="K494" s="58">
        <v>81.970187659660795</v>
      </c>
      <c r="L494" s="58"/>
      <c r="M494" s="58"/>
      <c r="N494" s="58"/>
      <c r="O494" s="58"/>
      <c r="P494" s="58">
        <v>165.51111111111101</v>
      </c>
    </row>
    <row r="495" spans="1:16" x14ac:dyDescent="0.3">
      <c r="A495" s="39" t="s">
        <v>252</v>
      </c>
      <c r="B495" s="39" t="s">
        <v>328</v>
      </c>
      <c r="C495" s="39" t="s">
        <v>357</v>
      </c>
      <c r="D495" s="60" t="str">
        <f>INDEX('R0. Region mapping'!$C$9:$C$24,MATCH($C495,'R0. Region mapping'!$A$9:$A$24,0))</f>
        <v>LAM</v>
      </c>
      <c r="E495" s="58"/>
      <c r="F495" s="58"/>
      <c r="G495" s="58">
        <v>0.10199999999999999</v>
      </c>
      <c r="H495" s="58">
        <v>0.10199999999999999</v>
      </c>
      <c r="I495" s="58"/>
      <c r="J495" s="58"/>
      <c r="K495" s="58"/>
      <c r="L495" s="58"/>
      <c r="M495" s="58"/>
      <c r="N495" s="58"/>
      <c r="O495" s="58"/>
      <c r="P495" s="58"/>
    </row>
    <row r="496" spans="1:16" x14ac:dyDescent="0.3">
      <c r="A496" s="39" t="s">
        <v>252</v>
      </c>
      <c r="B496" s="39" t="s">
        <v>328</v>
      </c>
      <c r="C496" s="39" t="s">
        <v>359</v>
      </c>
      <c r="D496" s="60" t="str">
        <f>INDEX('R0. Region mapping'!$C$9:$C$24,MATCH($C496,'R0. Region mapping'!$A$9:$A$24,0))</f>
        <v>ASI</v>
      </c>
      <c r="E496" s="58">
        <v>1.1599999999999999</v>
      </c>
      <c r="F496" s="58"/>
      <c r="G496" s="58"/>
      <c r="H496" s="58">
        <v>45.406999999999996</v>
      </c>
      <c r="I496" s="58"/>
      <c r="J496" s="58"/>
      <c r="K496" s="58">
        <v>620.76360306647723</v>
      </c>
      <c r="L496" s="58">
        <v>265.60756593481</v>
      </c>
      <c r="M496" s="58"/>
      <c r="N496" s="58"/>
      <c r="O496" s="58"/>
      <c r="P496" s="58">
        <v>1662.1760473563859</v>
      </c>
    </row>
    <row r="497" spans="1:16" x14ac:dyDescent="0.3">
      <c r="A497" s="39" t="s">
        <v>252</v>
      </c>
      <c r="B497" s="39" t="s">
        <v>328</v>
      </c>
      <c r="C497" s="39" t="s">
        <v>361</v>
      </c>
      <c r="D497" s="60" t="str">
        <f>INDEX('R0. Region mapping'!$C$9:$C$24,MATCH($C497,'R0. Region mapping'!$A$9:$A$24,0))</f>
        <v>ASI</v>
      </c>
      <c r="E497" s="58">
        <v>0.57999999999999996</v>
      </c>
      <c r="F497" s="58"/>
      <c r="G497" s="58"/>
      <c r="H497" s="58">
        <v>23.9962453128025</v>
      </c>
      <c r="I497" s="58">
        <v>14.717105717118001</v>
      </c>
      <c r="J497" s="58"/>
      <c r="K497" s="58">
        <v>48.778825431929</v>
      </c>
      <c r="L497" s="58"/>
      <c r="M497" s="58"/>
      <c r="N497" s="58"/>
      <c r="O497" s="58"/>
      <c r="P497" s="58">
        <v>92.732133958103503</v>
      </c>
    </row>
    <row r="498" spans="1:16" x14ac:dyDescent="0.3">
      <c r="A498" s="39" t="s">
        <v>252</v>
      </c>
      <c r="B498" s="39" t="s">
        <v>328</v>
      </c>
      <c r="C498" s="39" t="s">
        <v>363</v>
      </c>
      <c r="D498" s="60" t="str">
        <f>INDEX('R0. Region mapping'!$C$9:$C$24,MATCH($C498,'R0. Region mapping'!$A$9:$A$24,0))</f>
        <v>NAM</v>
      </c>
      <c r="E498" s="58">
        <v>9.32</v>
      </c>
      <c r="F498" s="58"/>
      <c r="G498" s="58">
        <v>271.95750000000021</v>
      </c>
      <c r="H498" s="58">
        <v>271.95750000000021</v>
      </c>
      <c r="I498" s="58">
        <v>61.178088539355898</v>
      </c>
      <c r="J498" s="58"/>
      <c r="K498" s="58"/>
      <c r="L498" s="58"/>
      <c r="M498" s="58"/>
      <c r="N498" s="58"/>
      <c r="O498" s="58"/>
      <c r="P498" s="58"/>
    </row>
    <row r="499" spans="1:16" x14ac:dyDescent="0.3">
      <c r="A499" s="39" t="s">
        <v>252</v>
      </c>
      <c r="B499" s="39" t="s">
        <v>328</v>
      </c>
      <c r="C499" s="39" t="s">
        <v>365</v>
      </c>
      <c r="D499" s="60" t="str">
        <f>INDEX('R0. Region mapping'!$C$9:$C$24,MATCH($C499,'R0. Region mapping'!$A$9:$A$24,0))</f>
        <v>EUR</v>
      </c>
      <c r="E499" s="58">
        <v>113.05</v>
      </c>
      <c r="F499" s="58"/>
      <c r="G499" s="58">
        <v>396.28062499999999</v>
      </c>
      <c r="H499" s="58">
        <v>396.28062499999999</v>
      </c>
      <c r="I499" s="58"/>
      <c r="J499" s="58"/>
      <c r="K499" s="58"/>
      <c r="L499" s="58"/>
      <c r="M499" s="58"/>
      <c r="N499" s="58"/>
      <c r="O499" s="58"/>
      <c r="P499" s="58"/>
    </row>
    <row r="500" spans="1:16" x14ac:dyDescent="0.3">
      <c r="A500" s="39" t="s">
        <v>253</v>
      </c>
      <c r="B500" s="39" t="s">
        <v>328</v>
      </c>
      <c r="C500" s="39" t="s">
        <v>258</v>
      </c>
      <c r="D500" s="60" t="str">
        <f>INDEX('R0. Region mapping'!$C$9:$C$24,MATCH($C500,'R0. Region mapping'!$A$9:$A$24,0))</f>
        <v>AFR</v>
      </c>
      <c r="E500" s="58"/>
      <c r="F500" s="58"/>
      <c r="G500" s="58"/>
      <c r="H500" s="58"/>
      <c r="I500" s="58"/>
      <c r="J500" s="58"/>
      <c r="K500" s="58">
        <v>262.55730912420699</v>
      </c>
      <c r="L500" s="58">
        <v>1.1268897232258199</v>
      </c>
      <c r="M500" s="58"/>
      <c r="N500" s="58"/>
      <c r="O500" s="58"/>
      <c r="P500" s="58">
        <v>1051.5138308448679</v>
      </c>
    </row>
    <row r="501" spans="1:16" x14ac:dyDescent="0.3">
      <c r="A501" s="39" t="s">
        <v>253</v>
      </c>
      <c r="B501" s="39" t="s">
        <v>328</v>
      </c>
      <c r="C501" s="39" t="s">
        <v>261</v>
      </c>
      <c r="D501" s="60" t="str">
        <f>INDEX('R0. Region mapping'!$C$9:$C$24,MATCH($C501,'R0. Region mapping'!$A$9:$A$24,0))</f>
        <v>AUS</v>
      </c>
      <c r="E501" s="58">
        <v>3.44</v>
      </c>
      <c r="F501" s="58"/>
      <c r="G501" s="58">
        <v>15.73775</v>
      </c>
      <c r="H501" s="58">
        <v>15.73775</v>
      </c>
      <c r="I501" s="58"/>
      <c r="J501" s="58"/>
      <c r="K501" s="58">
        <v>45.277384342633901</v>
      </c>
      <c r="L501" s="58">
        <v>63.609704336866699</v>
      </c>
      <c r="M501" s="58"/>
      <c r="N501" s="58"/>
      <c r="O501" s="58"/>
      <c r="P501" s="58"/>
    </row>
    <row r="502" spans="1:16" x14ac:dyDescent="0.3">
      <c r="A502" s="39" t="s">
        <v>253</v>
      </c>
      <c r="B502" s="39" t="s">
        <v>328</v>
      </c>
      <c r="C502" s="39" t="s">
        <v>341</v>
      </c>
      <c r="D502" s="60" t="str">
        <f>INDEX('R0. Region mapping'!$C$9:$C$24,MATCH($C502,'R0. Region mapping'!$A$9:$A$24,0))</f>
        <v>NAM</v>
      </c>
      <c r="E502" s="58"/>
      <c r="F502" s="58"/>
      <c r="G502" s="58">
        <v>5.84375</v>
      </c>
      <c r="H502" s="58">
        <v>5.84375</v>
      </c>
      <c r="I502" s="58"/>
      <c r="J502" s="58"/>
      <c r="K502" s="58">
        <v>34.628238162529897</v>
      </c>
      <c r="L502" s="58">
        <v>85.931394298887994</v>
      </c>
      <c r="M502" s="58">
        <v>54.148065221874901</v>
      </c>
      <c r="N502" s="58"/>
      <c r="O502" s="58">
        <v>4.0927739983706104</v>
      </c>
      <c r="P502" s="58"/>
    </row>
    <row r="503" spans="1:16" x14ac:dyDescent="0.3">
      <c r="A503" s="39" t="s">
        <v>253</v>
      </c>
      <c r="B503" s="39" t="s">
        <v>328</v>
      </c>
      <c r="C503" s="39" t="s">
        <v>343</v>
      </c>
      <c r="D503" s="60" t="str">
        <f>INDEX('R0. Region mapping'!$C$9:$C$24,MATCH($C503,'R0. Region mapping'!$A$9:$A$24,0))</f>
        <v>ASI</v>
      </c>
      <c r="E503" s="58">
        <v>2.2400000000000002</v>
      </c>
      <c r="F503" s="58"/>
      <c r="G503" s="58">
        <v>48.713500000000003</v>
      </c>
      <c r="H503" s="58"/>
      <c r="I503" s="58"/>
      <c r="J503" s="58"/>
      <c r="K503" s="58">
        <v>950.46730255926832</v>
      </c>
      <c r="L503" s="58">
        <v>332.87428670568897</v>
      </c>
      <c r="M503" s="58"/>
      <c r="N503" s="58"/>
      <c r="O503" s="58"/>
      <c r="P503" s="58"/>
    </row>
    <row r="504" spans="1:16" x14ac:dyDescent="0.3">
      <c r="A504" s="39" t="s">
        <v>253</v>
      </c>
      <c r="B504" s="39" t="s">
        <v>328</v>
      </c>
      <c r="C504" s="39" t="s">
        <v>345</v>
      </c>
      <c r="D504" s="60" t="str">
        <f>INDEX('R0. Region mapping'!$C$9:$C$24,MATCH($C504,'R0. Region mapping'!$A$9:$A$24,0))</f>
        <v>LAM</v>
      </c>
      <c r="E504" s="58">
        <v>0.68</v>
      </c>
      <c r="F504" s="58"/>
      <c r="G504" s="58">
        <v>81.319499999999977</v>
      </c>
      <c r="H504" s="58">
        <v>33.3951770382536</v>
      </c>
      <c r="I504" s="58"/>
      <c r="J504" s="58"/>
      <c r="K504" s="58"/>
      <c r="L504" s="58"/>
      <c r="M504" s="58"/>
      <c r="N504" s="58"/>
      <c r="O504" s="58"/>
      <c r="P504" s="58"/>
    </row>
    <row r="505" spans="1:16" x14ac:dyDescent="0.3">
      <c r="A505" s="39" t="s">
        <v>253</v>
      </c>
      <c r="B505" s="39" t="s">
        <v>328</v>
      </c>
      <c r="C505" s="39" t="s">
        <v>347</v>
      </c>
      <c r="D505" s="60" t="str">
        <f>INDEX('R0. Region mapping'!$C$9:$C$24,MATCH($C505,'R0. Region mapping'!$A$9:$A$24,0))</f>
        <v>EUR</v>
      </c>
      <c r="E505" s="58">
        <v>5.95</v>
      </c>
      <c r="F505" s="58"/>
      <c r="G505" s="58"/>
      <c r="H505" s="58">
        <v>20.856875000000052</v>
      </c>
      <c r="I505" s="58"/>
      <c r="J505" s="58"/>
      <c r="K505" s="58"/>
      <c r="L505" s="58"/>
      <c r="M505" s="58"/>
      <c r="N505" s="58"/>
      <c r="O505" s="58"/>
      <c r="P505" s="58"/>
    </row>
    <row r="506" spans="1:16" x14ac:dyDescent="0.3">
      <c r="A506" s="39" t="s">
        <v>253</v>
      </c>
      <c r="B506" s="39" t="s">
        <v>328</v>
      </c>
      <c r="C506" s="39" t="s">
        <v>351</v>
      </c>
      <c r="D506" s="60" t="str">
        <f>INDEX('R0. Region mapping'!$C$9:$C$24,MATCH($C506,'R0. Region mapping'!$A$9:$A$24,0))</f>
        <v>ASI</v>
      </c>
      <c r="E506" s="58"/>
      <c r="F506" s="58"/>
      <c r="G506" s="58">
        <v>2.9749999999999999E-2</v>
      </c>
      <c r="H506" s="58">
        <v>2.9749999999999999E-2</v>
      </c>
      <c r="I506" s="58"/>
      <c r="J506" s="58"/>
      <c r="K506" s="58">
        <v>82.411433817063511</v>
      </c>
      <c r="L506" s="58"/>
      <c r="M506" s="58"/>
      <c r="N506" s="58"/>
      <c r="O506" s="58"/>
      <c r="P506" s="58">
        <v>165.82790195994599</v>
      </c>
    </row>
    <row r="507" spans="1:16" x14ac:dyDescent="0.3">
      <c r="A507" s="39" t="s">
        <v>253</v>
      </c>
      <c r="B507" s="39" t="s">
        <v>328</v>
      </c>
      <c r="C507" s="39" t="s">
        <v>353</v>
      </c>
      <c r="D507" s="60" t="str">
        <f>INDEX('R0. Region mapping'!$C$9:$C$24,MATCH($C507,'R0. Region mapping'!$A$9:$A$24,0))</f>
        <v>ASI</v>
      </c>
      <c r="E507" s="58"/>
      <c r="F507" s="58"/>
      <c r="G507" s="58">
        <v>0.15</v>
      </c>
      <c r="H507" s="58">
        <v>0.15</v>
      </c>
      <c r="I507" s="58"/>
      <c r="J507" s="58"/>
      <c r="K507" s="58"/>
      <c r="L507" s="58"/>
      <c r="M507" s="58"/>
      <c r="N507" s="58"/>
      <c r="O507" s="58"/>
      <c r="P507" s="58"/>
    </row>
    <row r="508" spans="1:16" x14ac:dyDescent="0.3">
      <c r="A508" s="39" t="s">
        <v>253</v>
      </c>
      <c r="B508" s="39" t="s">
        <v>328</v>
      </c>
      <c r="C508" s="39" t="s">
        <v>355</v>
      </c>
      <c r="D508" s="60" t="str">
        <f>INDEX('R0. Region mapping'!$C$9:$C$24,MATCH($C508,'R0. Region mapping'!$A$9:$A$24,0))</f>
        <v>AFR</v>
      </c>
      <c r="E508" s="58"/>
      <c r="F508" s="58"/>
      <c r="G508" s="58"/>
      <c r="H508" s="58"/>
      <c r="I508" s="58"/>
      <c r="J508" s="58"/>
      <c r="K508" s="58">
        <v>72.069185917983503</v>
      </c>
      <c r="L508" s="58"/>
      <c r="M508" s="58"/>
      <c r="N508" s="58"/>
      <c r="O508" s="58"/>
      <c r="P508" s="58"/>
    </row>
    <row r="509" spans="1:16" x14ac:dyDescent="0.3">
      <c r="A509" s="39" t="s">
        <v>253</v>
      </c>
      <c r="B509" s="39" t="s">
        <v>328</v>
      </c>
      <c r="C509" s="39" t="s">
        <v>357</v>
      </c>
      <c r="D509" s="60" t="str">
        <f>INDEX('R0. Region mapping'!$C$9:$C$24,MATCH($C509,'R0. Region mapping'!$A$9:$A$24,0))</f>
        <v>LAM</v>
      </c>
      <c r="E509" s="58"/>
      <c r="F509" s="58"/>
      <c r="G509" s="58">
        <v>0.10199999999999999</v>
      </c>
      <c r="H509" s="58">
        <v>0.10199999999999999</v>
      </c>
      <c r="I509" s="58"/>
      <c r="J509" s="58"/>
      <c r="K509" s="58"/>
      <c r="L509" s="58"/>
      <c r="M509" s="58"/>
      <c r="N509" s="58"/>
      <c r="O509" s="58"/>
      <c r="P509" s="58"/>
    </row>
    <row r="510" spans="1:16" x14ac:dyDescent="0.3">
      <c r="A510" s="39" t="s">
        <v>253</v>
      </c>
      <c r="B510" s="39" t="s">
        <v>328</v>
      </c>
      <c r="C510" s="39" t="s">
        <v>359</v>
      </c>
      <c r="D510" s="60" t="str">
        <f>INDEX('R0. Region mapping'!$C$9:$C$24,MATCH($C510,'R0. Region mapping'!$A$9:$A$24,0))</f>
        <v>ASI</v>
      </c>
      <c r="E510" s="58">
        <v>1.1599999999999999</v>
      </c>
      <c r="F510" s="58"/>
      <c r="G510" s="58"/>
      <c r="H510" s="58">
        <v>45.406999999999996</v>
      </c>
      <c r="I510" s="58"/>
      <c r="J510" s="58">
        <v>40.365877509418198</v>
      </c>
      <c r="K510" s="58">
        <v>1396.8033162343331</v>
      </c>
      <c r="L510" s="58">
        <v>538.14016506558005</v>
      </c>
      <c r="M510" s="58"/>
      <c r="N510" s="58"/>
      <c r="O510" s="58"/>
      <c r="P510" s="58"/>
    </row>
    <row r="511" spans="1:16" x14ac:dyDescent="0.3">
      <c r="A511" s="39" t="s">
        <v>253</v>
      </c>
      <c r="B511" s="39" t="s">
        <v>328</v>
      </c>
      <c r="C511" s="39" t="s">
        <v>361</v>
      </c>
      <c r="D511" s="60" t="str">
        <f>INDEX('R0. Region mapping'!$C$9:$C$24,MATCH($C511,'R0. Region mapping'!$A$9:$A$24,0))</f>
        <v>ASI</v>
      </c>
      <c r="E511" s="58">
        <v>0.57999999999999996</v>
      </c>
      <c r="F511" s="58"/>
      <c r="G511" s="58"/>
      <c r="H511" s="58">
        <v>23.9962453128025</v>
      </c>
      <c r="I511" s="58">
        <v>11.4530188036357</v>
      </c>
      <c r="J511" s="58"/>
      <c r="K511" s="58">
        <v>14.5540523190248</v>
      </c>
      <c r="L511" s="58"/>
      <c r="M511" s="58"/>
      <c r="N511" s="58"/>
      <c r="O511" s="58"/>
      <c r="P511" s="58"/>
    </row>
    <row r="512" spans="1:16" x14ac:dyDescent="0.3">
      <c r="A512" s="39" t="s">
        <v>253</v>
      </c>
      <c r="B512" s="39" t="s">
        <v>328</v>
      </c>
      <c r="C512" s="39" t="s">
        <v>363</v>
      </c>
      <c r="D512" s="60" t="str">
        <f>INDEX('R0. Region mapping'!$C$9:$C$24,MATCH($C512,'R0. Region mapping'!$A$9:$A$24,0))</f>
        <v>NAM</v>
      </c>
      <c r="E512" s="58">
        <v>9.32</v>
      </c>
      <c r="F512" s="58"/>
      <c r="G512" s="58">
        <v>271.95750000000021</v>
      </c>
      <c r="H512" s="58">
        <v>271.95750000000021</v>
      </c>
      <c r="I512" s="58"/>
      <c r="J512" s="58"/>
      <c r="K512" s="58">
        <v>299.98583837815301</v>
      </c>
      <c r="L512" s="58"/>
      <c r="M512" s="58"/>
      <c r="N512" s="58"/>
      <c r="O512" s="58"/>
      <c r="P512" s="58"/>
    </row>
    <row r="513" spans="1:16" x14ac:dyDescent="0.3">
      <c r="A513" s="39" t="s">
        <v>253</v>
      </c>
      <c r="B513" s="39" t="s">
        <v>328</v>
      </c>
      <c r="C513" s="39" t="s">
        <v>365</v>
      </c>
      <c r="D513" s="60" t="str">
        <f>INDEX('R0. Region mapping'!$C$9:$C$24,MATCH($C513,'R0. Region mapping'!$A$9:$A$24,0))</f>
        <v>EUR</v>
      </c>
      <c r="E513" s="58">
        <v>113.05</v>
      </c>
      <c r="F513" s="58"/>
      <c r="G513" s="58">
        <v>396.28062499999999</v>
      </c>
      <c r="H513" s="58">
        <v>396.28062499999999</v>
      </c>
      <c r="I513" s="58"/>
      <c r="J513" s="58"/>
      <c r="K513" s="58">
        <v>1.2019662923544201</v>
      </c>
      <c r="L513" s="58"/>
      <c r="M513" s="58"/>
      <c r="N513" s="58"/>
      <c r="O513" s="58"/>
      <c r="P513" s="58"/>
    </row>
    <row r="514" spans="1:16" x14ac:dyDescent="0.3">
      <c r="A514" s="39" t="s">
        <v>254</v>
      </c>
      <c r="B514" s="39" t="s">
        <v>328</v>
      </c>
      <c r="C514" s="39" t="s">
        <v>258</v>
      </c>
      <c r="D514" s="60" t="str">
        <f>INDEX('R0. Region mapping'!$C$9:$C$24,MATCH($C514,'R0. Region mapping'!$A$9:$A$24,0))</f>
        <v>AFR</v>
      </c>
      <c r="E514" s="58"/>
      <c r="F514" s="58"/>
      <c r="G514" s="58"/>
      <c r="H514" s="58"/>
      <c r="I514" s="58"/>
      <c r="J514" s="58"/>
      <c r="K514" s="58">
        <v>463.47694321703</v>
      </c>
      <c r="L514" s="58">
        <v>165.971276915343</v>
      </c>
      <c r="M514" s="58"/>
      <c r="N514" s="58"/>
      <c r="O514" s="58"/>
      <c r="P514" s="58">
        <v>1239.592503441924</v>
      </c>
    </row>
    <row r="515" spans="1:16" x14ac:dyDescent="0.3">
      <c r="A515" s="39" t="s">
        <v>254</v>
      </c>
      <c r="B515" s="39" t="s">
        <v>328</v>
      </c>
      <c r="C515" s="39" t="s">
        <v>261</v>
      </c>
      <c r="D515" s="60" t="str">
        <f>INDEX('R0. Region mapping'!$C$9:$C$24,MATCH($C515,'R0. Region mapping'!$A$9:$A$24,0))</f>
        <v>AUS</v>
      </c>
      <c r="E515" s="58">
        <v>3.44</v>
      </c>
      <c r="F515" s="58"/>
      <c r="G515" s="58">
        <v>15.73775</v>
      </c>
      <c r="H515" s="58">
        <v>15.73775</v>
      </c>
      <c r="I515" s="58"/>
      <c r="J515" s="58"/>
      <c r="K515" s="58">
        <v>21.237809295816401</v>
      </c>
      <c r="L515" s="58">
        <v>21.539570309573602</v>
      </c>
      <c r="M515" s="58"/>
      <c r="N515" s="58"/>
      <c r="O515" s="58"/>
      <c r="P515" s="58"/>
    </row>
    <row r="516" spans="1:16" x14ac:dyDescent="0.3">
      <c r="A516" s="39" t="s">
        <v>254</v>
      </c>
      <c r="B516" s="39" t="s">
        <v>328</v>
      </c>
      <c r="C516" s="39" t="s">
        <v>341</v>
      </c>
      <c r="D516" s="60" t="str">
        <f>INDEX('R0. Region mapping'!$C$9:$C$24,MATCH($C516,'R0. Region mapping'!$A$9:$A$24,0))</f>
        <v>NAM</v>
      </c>
      <c r="E516" s="58"/>
      <c r="F516" s="58"/>
      <c r="G516" s="58">
        <v>5.84375</v>
      </c>
      <c r="H516" s="58">
        <v>5.84375</v>
      </c>
      <c r="I516" s="58"/>
      <c r="J516" s="58"/>
      <c r="K516" s="58">
        <v>24.778263340361701</v>
      </c>
      <c r="L516" s="58"/>
      <c r="M516" s="58"/>
      <c r="N516" s="58"/>
      <c r="O516" s="58"/>
      <c r="P516" s="58"/>
    </row>
    <row r="517" spans="1:16" x14ac:dyDescent="0.3">
      <c r="A517" s="39" t="s">
        <v>254</v>
      </c>
      <c r="B517" s="39" t="s">
        <v>328</v>
      </c>
      <c r="C517" s="39" t="s">
        <v>343</v>
      </c>
      <c r="D517" s="60" t="str">
        <f>INDEX('R0. Region mapping'!$C$9:$C$24,MATCH($C517,'R0. Region mapping'!$A$9:$A$24,0))</f>
        <v>ASI</v>
      </c>
      <c r="E517" s="58">
        <v>2.2400000000000002</v>
      </c>
      <c r="F517" s="58"/>
      <c r="G517" s="58">
        <v>48.713500000000003</v>
      </c>
      <c r="H517" s="58"/>
      <c r="I517" s="58"/>
      <c r="J517" s="58">
        <v>74.603927319794707</v>
      </c>
      <c r="K517" s="58">
        <v>454.071916646202</v>
      </c>
      <c r="L517" s="58"/>
      <c r="M517" s="58"/>
      <c r="N517" s="58"/>
      <c r="O517" s="58"/>
      <c r="P517" s="58"/>
    </row>
    <row r="518" spans="1:16" x14ac:dyDescent="0.3">
      <c r="A518" s="39" t="s">
        <v>254</v>
      </c>
      <c r="B518" s="39" t="s">
        <v>328</v>
      </c>
      <c r="C518" s="39" t="s">
        <v>345</v>
      </c>
      <c r="D518" s="60" t="str">
        <f>INDEX('R0. Region mapping'!$C$9:$C$24,MATCH($C518,'R0. Region mapping'!$A$9:$A$24,0))</f>
        <v>LAM</v>
      </c>
      <c r="E518" s="58">
        <v>0.68</v>
      </c>
      <c r="F518" s="58"/>
      <c r="G518" s="58">
        <v>81.319499999999977</v>
      </c>
      <c r="H518" s="58">
        <v>33.3951770382536</v>
      </c>
      <c r="I518" s="58"/>
      <c r="J518" s="58"/>
      <c r="K518" s="58"/>
      <c r="L518" s="58"/>
      <c r="M518" s="58"/>
      <c r="N518" s="58"/>
      <c r="O518" s="58"/>
      <c r="P518" s="58"/>
    </row>
    <row r="519" spans="1:16" x14ac:dyDescent="0.3">
      <c r="A519" s="39" t="s">
        <v>254</v>
      </c>
      <c r="B519" s="39" t="s">
        <v>328</v>
      </c>
      <c r="C519" s="39" t="s">
        <v>347</v>
      </c>
      <c r="D519" s="60" t="str">
        <f>INDEX('R0. Region mapping'!$C$9:$C$24,MATCH($C519,'R0. Region mapping'!$A$9:$A$24,0))</f>
        <v>EUR</v>
      </c>
      <c r="E519" s="58">
        <v>5.95</v>
      </c>
      <c r="F519" s="58"/>
      <c r="G519" s="58"/>
      <c r="H519" s="58">
        <v>20.856875000000052</v>
      </c>
      <c r="I519" s="58"/>
      <c r="J519" s="58"/>
      <c r="K519" s="58"/>
      <c r="L519" s="58"/>
      <c r="M519" s="58"/>
      <c r="N519" s="58"/>
      <c r="O519" s="58"/>
      <c r="P519" s="58"/>
    </row>
    <row r="520" spans="1:16" x14ac:dyDescent="0.3">
      <c r="A520" s="39" t="s">
        <v>254</v>
      </c>
      <c r="B520" s="39" t="s">
        <v>328</v>
      </c>
      <c r="C520" s="39" t="s">
        <v>351</v>
      </c>
      <c r="D520" s="60" t="str">
        <f>INDEX('R0. Region mapping'!$C$9:$C$24,MATCH($C520,'R0. Region mapping'!$A$9:$A$24,0))</f>
        <v>ASI</v>
      </c>
      <c r="E520" s="58"/>
      <c r="F520" s="58"/>
      <c r="G520" s="58">
        <v>2.9749999999999999E-2</v>
      </c>
      <c r="H520" s="58">
        <v>2.9749999999999999E-2</v>
      </c>
      <c r="I520" s="58"/>
      <c r="J520" s="58"/>
      <c r="K520" s="58">
        <v>90.292078450232793</v>
      </c>
      <c r="L520" s="58"/>
      <c r="M520" s="58"/>
      <c r="N520" s="58"/>
      <c r="O520" s="58"/>
      <c r="P520" s="58">
        <v>229.79532578492999</v>
      </c>
    </row>
    <row r="521" spans="1:16" x14ac:dyDescent="0.3">
      <c r="A521" s="39" t="s">
        <v>254</v>
      </c>
      <c r="B521" s="39" t="s">
        <v>328</v>
      </c>
      <c r="C521" s="39" t="s">
        <v>353</v>
      </c>
      <c r="D521" s="60" t="str">
        <f>INDEX('R0. Region mapping'!$C$9:$C$24,MATCH($C521,'R0. Region mapping'!$A$9:$A$24,0))</f>
        <v>ASI</v>
      </c>
      <c r="E521" s="58"/>
      <c r="F521" s="58"/>
      <c r="G521" s="58">
        <v>0.15</v>
      </c>
      <c r="H521" s="58">
        <v>0.15</v>
      </c>
      <c r="I521" s="58"/>
      <c r="J521" s="58"/>
      <c r="K521" s="58"/>
      <c r="L521" s="58"/>
      <c r="M521" s="58"/>
      <c r="N521" s="58"/>
      <c r="O521" s="58"/>
      <c r="P521" s="58"/>
    </row>
    <row r="522" spans="1:16" x14ac:dyDescent="0.3">
      <c r="A522" s="39" t="s">
        <v>254</v>
      </c>
      <c r="B522" s="39" t="s">
        <v>328</v>
      </c>
      <c r="C522" s="39" t="s">
        <v>355</v>
      </c>
      <c r="D522" s="60" t="str">
        <f>INDEX('R0. Region mapping'!$C$9:$C$24,MATCH($C522,'R0. Region mapping'!$A$9:$A$24,0))</f>
        <v>AFR</v>
      </c>
      <c r="E522" s="58"/>
      <c r="F522" s="58"/>
      <c r="G522" s="58"/>
      <c r="H522" s="58"/>
      <c r="I522" s="58"/>
      <c r="J522" s="58"/>
      <c r="K522" s="58">
        <v>54.674515532067602</v>
      </c>
      <c r="L522" s="58"/>
      <c r="M522" s="58"/>
      <c r="N522" s="58"/>
      <c r="O522" s="58"/>
      <c r="P522" s="58"/>
    </row>
    <row r="523" spans="1:16" x14ac:dyDescent="0.3">
      <c r="A523" s="39" t="s">
        <v>254</v>
      </c>
      <c r="B523" s="39" t="s">
        <v>328</v>
      </c>
      <c r="C523" s="39" t="s">
        <v>357</v>
      </c>
      <c r="D523" s="60" t="str">
        <f>INDEX('R0. Region mapping'!$C$9:$C$24,MATCH($C523,'R0. Region mapping'!$A$9:$A$24,0))</f>
        <v>LAM</v>
      </c>
      <c r="E523" s="58"/>
      <c r="F523" s="58"/>
      <c r="G523" s="58">
        <v>0.10199999999999999</v>
      </c>
      <c r="H523" s="58">
        <v>0.10199999999999999</v>
      </c>
      <c r="I523" s="58"/>
      <c r="J523" s="58"/>
      <c r="K523" s="58"/>
      <c r="L523" s="58"/>
      <c r="M523" s="58"/>
      <c r="N523" s="58"/>
      <c r="O523" s="58"/>
      <c r="P523" s="58"/>
    </row>
    <row r="524" spans="1:16" x14ac:dyDescent="0.3">
      <c r="A524" s="39" t="s">
        <v>254</v>
      </c>
      <c r="B524" s="39" t="s">
        <v>328</v>
      </c>
      <c r="C524" s="39" t="s">
        <v>359</v>
      </c>
      <c r="D524" s="60" t="str">
        <f>INDEX('R0. Region mapping'!$C$9:$C$24,MATCH($C524,'R0. Region mapping'!$A$9:$A$24,0))</f>
        <v>ASI</v>
      </c>
      <c r="E524" s="58">
        <v>1.1599999999999999</v>
      </c>
      <c r="F524" s="58"/>
      <c r="G524" s="58"/>
      <c r="H524" s="58">
        <v>45.406999999999996</v>
      </c>
      <c r="I524" s="58"/>
      <c r="J524" s="58">
        <v>80.887517698432504</v>
      </c>
      <c r="K524" s="58">
        <v>1464.860229770775</v>
      </c>
      <c r="L524" s="58">
        <v>540.96053671853304</v>
      </c>
      <c r="M524" s="58"/>
      <c r="N524" s="58"/>
      <c r="O524" s="58"/>
      <c r="P524" s="58"/>
    </row>
    <row r="525" spans="1:16" x14ac:dyDescent="0.3">
      <c r="A525" s="39" t="s">
        <v>254</v>
      </c>
      <c r="B525" s="39" t="s">
        <v>328</v>
      </c>
      <c r="C525" s="39" t="s">
        <v>361</v>
      </c>
      <c r="D525" s="60" t="str">
        <f>INDEX('R0. Region mapping'!$C$9:$C$24,MATCH($C525,'R0. Region mapping'!$A$9:$A$24,0))</f>
        <v>ASI</v>
      </c>
      <c r="E525" s="58">
        <v>0.57999999999999996</v>
      </c>
      <c r="F525" s="58"/>
      <c r="G525" s="58"/>
      <c r="H525" s="58">
        <v>23.9962453128025</v>
      </c>
      <c r="I525" s="58">
        <v>17.693725227978099</v>
      </c>
      <c r="J525" s="58"/>
      <c r="K525" s="58">
        <v>41.183333931091703</v>
      </c>
      <c r="L525" s="58"/>
      <c r="M525" s="58"/>
      <c r="N525" s="58"/>
      <c r="O525" s="58"/>
      <c r="P525" s="58"/>
    </row>
    <row r="526" spans="1:16" x14ac:dyDescent="0.3">
      <c r="A526" s="39" t="s">
        <v>254</v>
      </c>
      <c r="B526" s="39" t="s">
        <v>328</v>
      </c>
      <c r="C526" s="39" t="s">
        <v>363</v>
      </c>
      <c r="D526" s="60" t="str">
        <f>INDEX('R0. Region mapping'!$C$9:$C$24,MATCH($C526,'R0. Region mapping'!$A$9:$A$24,0))</f>
        <v>NAM</v>
      </c>
      <c r="E526" s="58">
        <v>9.32</v>
      </c>
      <c r="F526" s="58"/>
      <c r="G526" s="58">
        <v>271.95750000000021</v>
      </c>
      <c r="H526" s="58">
        <v>271.95750000000021</v>
      </c>
      <c r="I526" s="58"/>
      <c r="J526" s="58"/>
      <c r="K526" s="58">
        <v>108.233955528012</v>
      </c>
      <c r="L526" s="58"/>
      <c r="M526" s="58"/>
      <c r="N526" s="58"/>
      <c r="O526" s="58"/>
      <c r="P526" s="58"/>
    </row>
    <row r="527" spans="1:16" x14ac:dyDescent="0.3">
      <c r="A527" s="39" t="s">
        <v>254</v>
      </c>
      <c r="B527" s="39" t="s">
        <v>328</v>
      </c>
      <c r="C527" s="39" t="s">
        <v>365</v>
      </c>
      <c r="D527" s="60" t="str">
        <f>INDEX('R0. Region mapping'!$C$9:$C$24,MATCH($C527,'R0. Region mapping'!$A$9:$A$24,0))</f>
        <v>EUR</v>
      </c>
      <c r="E527" s="58">
        <v>113.05</v>
      </c>
      <c r="F527" s="58"/>
      <c r="G527" s="58">
        <v>396.28062499999999</v>
      </c>
      <c r="H527" s="58">
        <v>396.28062499999999</v>
      </c>
      <c r="I527" s="58"/>
      <c r="J527" s="58">
        <v>50.736717443525997</v>
      </c>
      <c r="K527" s="58">
        <v>50.736717443525997</v>
      </c>
      <c r="L527" s="58"/>
      <c r="M527" s="58"/>
      <c r="N527" s="58"/>
      <c r="O527" s="58"/>
      <c r="P527" s="58"/>
    </row>
    <row r="528" spans="1:16" x14ac:dyDescent="0.3">
      <c r="A528" s="39" t="s">
        <v>255</v>
      </c>
      <c r="B528" s="39" t="s">
        <v>328</v>
      </c>
      <c r="C528" s="39" t="s">
        <v>258</v>
      </c>
      <c r="D528" s="60" t="str">
        <f>INDEX('R0. Region mapping'!$C$9:$C$24,MATCH($C528,'R0. Region mapping'!$A$9:$A$24,0))</f>
        <v>AFR</v>
      </c>
      <c r="E528" s="58"/>
      <c r="F528" s="58"/>
      <c r="G528" s="58"/>
      <c r="H528" s="58"/>
      <c r="I528" s="58"/>
      <c r="J528" s="58"/>
      <c r="K528" s="58">
        <v>515.86992234961463</v>
      </c>
      <c r="L528" s="58">
        <v>156.044061583229</v>
      </c>
      <c r="M528" s="58"/>
      <c r="N528" s="58"/>
      <c r="O528" s="58"/>
      <c r="P528" s="58">
        <v>514.01500043990995</v>
      </c>
    </row>
    <row r="529" spans="1:16" x14ac:dyDescent="0.3">
      <c r="A529" s="39" t="s">
        <v>255</v>
      </c>
      <c r="B529" s="39" t="s">
        <v>328</v>
      </c>
      <c r="C529" s="39" t="s">
        <v>261</v>
      </c>
      <c r="D529" s="60" t="str">
        <f>INDEX('R0. Region mapping'!$C$9:$C$24,MATCH($C529,'R0. Region mapping'!$A$9:$A$24,0))</f>
        <v>AUS</v>
      </c>
      <c r="E529" s="58">
        <v>3.44</v>
      </c>
      <c r="F529" s="58"/>
      <c r="G529" s="58">
        <v>15.73775</v>
      </c>
      <c r="H529" s="58">
        <v>15.73775</v>
      </c>
      <c r="I529" s="58"/>
      <c r="J529" s="58">
        <v>30.548126982169698</v>
      </c>
      <c r="K529" s="58">
        <v>30.341923492837601</v>
      </c>
      <c r="L529" s="58"/>
      <c r="M529" s="58"/>
      <c r="N529" s="58"/>
      <c r="O529" s="58"/>
      <c r="P529" s="58"/>
    </row>
    <row r="530" spans="1:16" x14ac:dyDescent="0.3">
      <c r="A530" s="39" t="s">
        <v>255</v>
      </c>
      <c r="B530" s="39" t="s">
        <v>328</v>
      </c>
      <c r="C530" s="39" t="s">
        <v>341</v>
      </c>
      <c r="D530" s="60" t="str">
        <f>INDEX('R0. Region mapping'!$C$9:$C$24,MATCH($C530,'R0. Region mapping'!$A$9:$A$24,0))</f>
        <v>NAM</v>
      </c>
      <c r="E530" s="58"/>
      <c r="F530" s="58"/>
      <c r="G530" s="58">
        <v>5.84375</v>
      </c>
      <c r="H530" s="58">
        <v>5.84375</v>
      </c>
      <c r="I530" s="58">
        <v>3.1786214716038401</v>
      </c>
      <c r="J530" s="58">
        <v>41.4159202392418</v>
      </c>
      <c r="K530" s="58">
        <v>41.4159202392418</v>
      </c>
      <c r="L530" s="58"/>
      <c r="M530" s="58"/>
      <c r="N530" s="58"/>
      <c r="O530" s="58"/>
      <c r="P530" s="58"/>
    </row>
    <row r="531" spans="1:16" x14ac:dyDescent="0.3">
      <c r="A531" s="39" t="s">
        <v>255</v>
      </c>
      <c r="B531" s="39" t="s">
        <v>328</v>
      </c>
      <c r="C531" s="39" t="s">
        <v>343</v>
      </c>
      <c r="D531" s="60" t="str">
        <f>INDEX('R0. Region mapping'!$C$9:$C$24,MATCH($C531,'R0. Region mapping'!$A$9:$A$24,0))</f>
        <v>ASI</v>
      </c>
      <c r="E531" s="58">
        <v>2.2400000000000002</v>
      </c>
      <c r="F531" s="58"/>
      <c r="G531" s="58">
        <v>48.713500000000003</v>
      </c>
      <c r="H531" s="58"/>
      <c r="I531" s="58"/>
      <c r="J531" s="58"/>
      <c r="K531" s="58">
        <v>378.144983799069</v>
      </c>
      <c r="L531" s="58"/>
      <c r="M531" s="58"/>
      <c r="N531" s="58"/>
      <c r="O531" s="58"/>
      <c r="P531" s="58"/>
    </row>
    <row r="532" spans="1:16" x14ac:dyDescent="0.3">
      <c r="A532" s="39" t="s">
        <v>255</v>
      </c>
      <c r="B532" s="39" t="s">
        <v>328</v>
      </c>
      <c r="C532" s="39" t="s">
        <v>345</v>
      </c>
      <c r="D532" s="60" t="str">
        <f>INDEX('R0. Region mapping'!$C$9:$C$24,MATCH($C532,'R0. Region mapping'!$A$9:$A$24,0))</f>
        <v>LAM</v>
      </c>
      <c r="E532" s="58">
        <v>0.68</v>
      </c>
      <c r="F532" s="58"/>
      <c r="G532" s="58">
        <v>81.319499999999977</v>
      </c>
      <c r="H532" s="58">
        <v>33.3951770382536</v>
      </c>
      <c r="I532" s="58"/>
      <c r="J532" s="58"/>
      <c r="K532" s="58"/>
      <c r="L532" s="58"/>
      <c r="M532" s="58"/>
      <c r="N532" s="58"/>
      <c r="O532" s="58"/>
      <c r="P532" s="58"/>
    </row>
    <row r="533" spans="1:16" x14ac:dyDescent="0.3">
      <c r="A533" s="39" t="s">
        <v>255</v>
      </c>
      <c r="B533" s="39" t="s">
        <v>328</v>
      </c>
      <c r="C533" s="39" t="s">
        <v>347</v>
      </c>
      <c r="D533" s="60" t="str">
        <f>INDEX('R0. Region mapping'!$C$9:$C$24,MATCH($C533,'R0. Region mapping'!$A$9:$A$24,0))</f>
        <v>EUR</v>
      </c>
      <c r="E533" s="58">
        <v>5.95</v>
      </c>
      <c r="F533" s="58"/>
      <c r="G533" s="58"/>
      <c r="H533" s="58">
        <v>20.856875000000052</v>
      </c>
      <c r="I533" s="58"/>
      <c r="J533" s="58"/>
      <c r="K533" s="58"/>
      <c r="L533" s="58"/>
      <c r="M533" s="58"/>
      <c r="N533" s="58"/>
      <c r="O533" s="58"/>
      <c r="P533" s="58"/>
    </row>
    <row r="534" spans="1:16" x14ac:dyDescent="0.3">
      <c r="A534" s="39" t="s">
        <v>255</v>
      </c>
      <c r="B534" s="39" t="s">
        <v>328</v>
      </c>
      <c r="C534" s="39" t="s">
        <v>351</v>
      </c>
      <c r="D534" s="60" t="str">
        <f>INDEX('R0. Region mapping'!$C$9:$C$24,MATCH($C534,'R0. Region mapping'!$A$9:$A$24,0))</f>
        <v>ASI</v>
      </c>
      <c r="E534" s="58"/>
      <c r="F534" s="58"/>
      <c r="G534" s="58">
        <v>2.9749999999999999E-2</v>
      </c>
      <c r="H534" s="58">
        <v>2.9749999999999999E-2</v>
      </c>
      <c r="I534" s="58"/>
      <c r="J534" s="58"/>
      <c r="K534" s="58">
        <v>95.940013693373203</v>
      </c>
      <c r="L534" s="58"/>
      <c r="M534" s="58"/>
      <c r="N534" s="58"/>
      <c r="O534" s="58"/>
      <c r="P534" s="58">
        <v>168.72734623719501</v>
      </c>
    </row>
    <row r="535" spans="1:16" x14ac:dyDescent="0.3">
      <c r="A535" s="39" t="s">
        <v>255</v>
      </c>
      <c r="B535" s="39" t="s">
        <v>328</v>
      </c>
      <c r="C535" s="39" t="s">
        <v>353</v>
      </c>
      <c r="D535" s="60" t="str">
        <f>INDEX('R0. Region mapping'!$C$9:$C$24,MATCH($C535,'R0. Region mapping'!$A$9:$A$24,0))</f>
        <v>ASI</v>
      </c>
      <c r="E535" s="58"/>
      <c r="F535" s="58"/>
      <c r="G535" s="58">
        <v>0.15</v>
      </c>
      <c r="H535" s="58">
        <v>0.15</v>
      </c>
      <c r="I535" s="58">
        <v>8.0653067882971496E-2</v>
      </c>
      <c r="J535" s="58"/>
      <c r="K535" s="58"/>
      <c r="L535" s="58"/>
      <c r="M535" s="58"/>
      <c r="N535" s="58"/>
      <c r="O535" s="58"/>
      <c r="P535" s="58"/>
    </row>
    <row r="536" spans="1:16" x14ac:dyDescent="0.3">
      <c r="A536" s="39" t="s">
        <v>255</v>
      </c>
      <c r="B536" s="39" t="s">
        <v>328</v>
      </c>
      <c r="C536" s="39" t="s">
        <v>357</v>
      </c>
      <c r="D536" s="60" t="str">
        <f>INDEX('R0. Region mapping'!$C$9:$C$24,MATCH($C536,'R0. Region mapping'!$A$9:$A$24,0))</f>
        <v>LAM</v>
      </c>
      <c r="E536" s="58"/>
      <c r="F536" s="58"/>
      <c r="G536" s="58">
        <v>0.10199999999999999</v>
      </c>
      <c r="H536" s="58">
        <v>0.10199999999999999</v>
      </c>
      <c r="I536" s="58">
        <v>5.2015096336446603E-2</v>
      </c>
      <c r="J536" s="58"/>
      <c r="K536" s="58"/>
      <c r="L536" s="58"/>
      <c r="M536" s="58"/>
      <c r="N536" s="58"/>
      <c r="O536" s="58"/>
      <c r="P536" s="58"/>
    </row>
    <row r="537" spans="1:16" x14ac:dyDescent="0.3">
      <c r="A537" s="39" t="s">
        <v>255</v>
      </c>
      <c r="B537" s="39" t="s">
        <v>328</v>
      </c>
      <c r="C537" s="39" t="s">
        <v>359</v>
      </c>
      <c r="D537" s="60" t="str">
        <f>INDEX('R0. Region mapping'!$C$9:$C$24,MATCH($C537,'R0. Region mapping'!$A$9:$A$24,0))</f>
        <v>ASI</v>
      </c>
      <c r="E537" s="58">
        <v>1.1599999999999999</v>
      </c>
      <c r="F537" s="58"/>
      <c r="G537" s="58"/>
      <c r="H537" s="58">
        <v>45.406999999999996</v>
      </c>
      <c r="I537" s="58"/>
      <c r="J537" s="58"/>
      <c r="K537" s="58">
        <v>1261.852545495512</v>
      </c>
      <c r="L537" s="58">
        <v>215.20218538403239</v>
      </c>
      <c r="M537" s="58"/>
      <c r="N537" s="58"/>
      <c r="O537" s="58"/>
      <c r="P537" s="58"/>
    </row>
    <row r="538" spans="1:16" x14ac:dyDescent="0.3">
      <c r="A538" s="39" t="s">
        <v>255</v>
      </c>
      <c r="B538" s="39" t="s">
        <v>328</v>
      </c>
      <c r="C538" s="39" t="s">
        <v>361</v>
      </c>
      <c r="D538" s="60" t="str">
        <f>INDEX('R0. Region mapping'!$C$9:$C$24,MATCH($C538,'R0. Region mapping'!$A$9:$A$24,0))</f>
        <v>ASI</v>
      </c>
      <c r="E538" s="58">
        <v>0.57999999999999996</v>
      </c>
      <c r="F538" s="58"/>
      <c r="G538" s="58"/>
      <c r="H538" s="58">
        <v>23.9962453128025</v>
      </c>
      <c r="I538" s="58"/>
      <c r="J538" s="58"/>
      <c r="K538" s="58">
        <v>32.207734908184101</v>
      </c>
      <c r="L538" s="58"/>
      <c r="M538" s="58"/>
      <c r="N538" s="58"/>
      <c r="O538" s="58"/>
      <c r="P538" s="58"/>
    </row>
    <row r="539" spans="1:16" x14ac:dyDescent="0.3">
      <c r="A539" s="39" t="s">
        <v>255</v>
      </c>
      <c r="B539" s="39" t="s">
        <v>328</v>
      </c>
      <c r="C539" s="39" t="s">
        <v>363</v>
      </c>
      <c r="D539" s="60" t="str">
        <f>INDEX('R0. Region mapping'!$C$9:$C$24,MATCH($C539,'R0. Region mapping'!$A$9:$A$24,0))</f>
        <v>NAM</v>
      </c>
      <c r="E539" s="58">
        <v>9.32</v>
      </c>
      <c r="F539" s="58"/>
      <c r="G539" s="58">
        <v>271.95750000000021</v>
      </c>
      <c r="H539" s="58">
        <v>271.95750000000021</v>
      </c>
      <c r="I539" s="58">
        <v>148.14252908872001</v>
      </c>
      <c r="J539" s="58"/>
      <c r="K539" s="58"/>
      <c r="L539" s="58"/>
      <c r="M539" s="58"/>
      <c r="N539" s="58"/>
      <c r="O539" s="58"/>
      <c r="P539" s="58"/>
    </row>
    <row r="540" spans="1:16" x14ac:dyDescent="0.3">
      <c r="A540" s="39" t="s">
        <v>255</v>
      </c>
      <c r="B540" s="39" t="s">
        <v>328</v>
      </c>
      <c r="C540" s="39" t="s">
        <v>365</v>
      </c>
      <c r="D540" s="60" t="str">
        <f>INDEX('R0. Region mapping'!$C$9:$C$24,MATCH($C540,'R0. Region mapping'!$A$9:$A$24,0))</f>
        <v>EUR</v>
      </c>
      <c r="E540" s="58">
        <v>113.05</v>
      </c>
      <c r="F540" s="58"/>
      <c r="G540" s="58">
        <v>396.28062499999999</v>
      </c>
      <c r="H540" s="58">
        <v>396.28062499999999</v>
      </c>
      <c r="I540" s="58"/>
      <c r="J540" s="58">
        <v>107.667846308645</v>
      </c>
      <c r="K540" s="58">
        <v>611.74299932805695</v>
      </c>
      <c r="L540" s="58"/>
      <c r="M540" s="58"/>
      <c r="N540" s="58"/>
      <c r="O540" s="58"/>
      <c r="P540" s="58"/>
    </row>
  </sheetData>
  <conditionalFormatting sqref="A1:XFD1 B2:XFD7 A2:A5 A8:XFD367 E368:G457 I368:XFD457 A541:XFD1048576 E458:E540 G458:XFD540 A368:A540 C368:C540">
    <cfRule type="expression" dxfId="47" priority="4">
      <formula>_xlfn.ISFORMULA(A1)</formula>
    </cfRule>
  </conditionalFormatting>
  <conditionalFormatting sqref="D368:D457">
    <cfRule type="expression" dxfId="46" priority="2">
      <formula>_xlfn.ISFORMULA(D368)</formula>
    </cfRule>
  </conditionalFormatting>
  <conditionalFormatting sqref="D458:D540">
    <cfRule type="expression" dxfId="45" priority="1">
      <formula>_xlfn.ISFORMULA(D458)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F6D83-6EB7-4C5B-897D-AF6A304A7978}">
  <sheetPr>
    <tabColor theme="7" tint="0.39997558519241921"/>
    <pageSetUpPr autoPageBreaks="0"/>
  </sheetPr>
  <dimension ref="A1:S367"/>
  <sheetViews>
    <sheetView workbookViewId="0"/>
    <sheetView workbookViewId="1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958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43141</v>
      </c>
      <c r="C4" s="56"/>
    </row>
    <row r="5" spans="1:19" s="28" customFormat="1" x14ac:dyDescent="0.3">
      <c r="A5" s="28" t="s">
        <v>194</v>
      </c>
      <c r="B5" s="71" t="s">
        <v>959</v>
      </c>
      <c r="C5" s="71"/>
    </row>
    <row r="6" spans="1:19" s="28" customFormat="1" x14ac:dyDescent="0.3">
      <c r="A6" s="28" t="s">
        <v>46</v>
      </c>
      <c r="B6" s="28" t="s">
        <v>960</v>
      </c>
    </row>
    <row r="8" spans="1:19" x14ac:dyDescent="0.3">
      <c r="A8" s="39" t="s">
        <v>56</v>
      </c>
      <c r="B8" s="39" t="s">
        <v>920</v>
      </c>
      <c r="C8" s="39" t="s">
        <v>921</v>
      </c>
      <c r="D8" s="73">
        <v>2007</v>
      </c>
      <c r="E8" s="73">
        <v>2012</v>
      </c>
      <c r="F8" s="73">
        <v>2020</v>
      </c>
      <c r="G8" s="59">
        <v>2030</v>
      </c>
      <c r="H8" s="59">
        <v>2040</v>
      </c>
      <c r="I8" s="59">
        <v>2050</v>
      </c>
      <c r="J8" s="59">
        <v>2060</v>
      </c>
      <c r="K8" s="59">
        <v>2070</v>
      </c>
      <c r="L8" s="59">
        <v>2080</v>
      </c>
      <c r="M8" s="59">
        <v>2090</v>
      </c>
      <c r="N8" s="59">
        <v>2100</v>
      </c>
      <c r="O8" s="59"/>
      <c r="P8" s="59"/>
      <c r="Q8" s="59"/>
      <c r="R8" s="59"/>
    </row>
    <row r="9" spans="1:19" x14ac:dyDescent="0.3">
      <c r="A9" s="39" t="s">
        <v>249</v>
      </c>
      <c r="B9" s="39" t="s">
        <v>258</v>
      </c>
      <c r="C9" s="39" t="str">
        <f>INDEX('R0. Region mapping'!$C$9:$C$24,MATCH($B9,'R0. Region mapping'!$A$9:$A$24,0))</f>
        <v>AFR</v>
      </c>
      <c r="D9" s="60"/>
      <c r="E9" s="60"/>
      <c r="F9" s="60"/>
      <c r="G9" s="60"/>
      <c r="H9" s="60">
        <v>1.7649940763215299</v>
      </c>
      <c r="I9" s="60">
        <v>18.280320345531599</v>
      </c>
      <c r="J9" s="60">
        <v>9.4450581041878792</v>
      </c>
      <c r="K9" s="60">
        <v>14.212148926029901</v>
      </c>
      <c r="L9" s="60">
        <v>10.4469898238245</v>
      </c>
      <c r="M9" s="60">
        <v>10.385509867803799</v>
      </c>
      <c r="N9" s="60">
        <v>7.09915662005894</v>
      </c>
      <c r="O9" s="60"/>
      <c r="P9" s="60"/>
      <c r="Q9" s="60"/>
      <c r="R9" s="60"/>
      <c r="S9" s="58"/>
    </row>
    <row r="10" spans="1:19" x14ac:dyDescent="0.3">
      <c r="A10" s="39" t="s">
        <v>249</v>
      </c>
      <c r="B10" s="39" t="s">
        <v>261</v>
      </c>
      <c r="C10" s="39" t="str">
        <f>INDEX('R0. Region mapping'!$C$9:$C$24,MATCH($B10,'R0. Region mapping'!$A$9:$A$24,0))</f>
        <v>AUS</v>
      </c>
      <c r="D10" s="60"/>
      <c r="E10" s="60"/>
      <c r="F10" s="60"/>
      <c r="G10" s="60">
        <v>15.4757867355661</v>
      </c>
      <c r="H10" s="60">
        <v>29.219909712162501</v>
      </c>
      <c r="I10" s="60">
        <v>23.415480979704402</v>
      </c>
      <c r="J10" s="60">
        <v>23.653116498994201</v>
      </c>
      <c r="K10" s="60">
        <v>19.853248899076402</v>
      </c>
      <c r="L10" s="60">
        <v>17.4699989195915</v>
      </c>
      <c r="M10" s="60">
        <v>13.5041002551913</v>
      </c>
      <c r="N10" s="60">
        <v>9.7595611085141893</v>
      </c>
      <c r="O10" s="60"/>
      <c r="P10" s="60"/>
      <c r="Q10" s="60"/>
      <c r="R10" s="60"/>
      <c r="S10" s="58"/>
    </row>
    <row r="11" spans="1:19" x14ac:dyDescent="0.3">
      <c r="A11" s="39" t="s">
        <v>249</v>
      </c>
      <c r="B11" s="39" t="s">
        <v>341</v>
      </c>
      <c r="C11" s="39" t="str">
        <f>INDEX('R0. Region mapping'!$C$9:$C$24,MATCH($B11,'R0. Region mapping'!$A$9:$A$24,0))</f>
        <v>NAM</v>
      </c>
      <c r="D11" s="60"/>
      <c r="E11" s="60">
        <v>77.952664633589393</v>
      </c>
      <c r="F11" s="60">
        <v>181.941855394924</v>
      </c>
      <c r="G11" s="60">
        <v>245.753334187495</v>
      </c>
      <c r="H11" s="60">
        <v>215.49503356612399</v>
      </c>
      <c r="I11" s="60">
        <v>235.99020909146401</v>
      </c>
      <c r="J11" s="60">
        <v>640.51471476285599</v>
      </c>
      <c r="K11" s="60">
        <v>1398.7715770643858</v>
      </c>
      <c r="L11" s="60">
        <v>2173.4071219302068</v>
      </c>
      <c r="M11" s="60">
        <v>1544.9965412263277</v>
      </c>
      <c r="N11" s="60">
        <v>2988.197623904271</v>
      </c>
      <c r="O11" s="60"/>
      <c r="P11" s="60"/>
      <c r="Q11" s="60"/>
      <c r="R11" s="60"/>
      <c r="S11" s="58"/>
    </row>
    <row r="12" spans="1:19" x14ac:dyDescent="0.3">
      <c r="A12" s="39" t="s">
        <v>249</v>
      </c>
      <c r="B12" s="39" t="s">
        <v>343</v>
      </c>
      <c r="C12" s="39" t="str">
        <f>INDEX('R0. Region mapping'!$C$9:$C$24,MATCH($B12,'R0. Region mapping'!$A$9:$A$24,0))</f>
        <v>ASI</v>
      </c>
      <c r="D12" s="60">
        <v>214.70697223929301</v>
      </c>
      <c r="E12" s="60"/>
      <c r="F12" s="60"/>
      <c r="G12" s="60">
        <v>133.906311429276</v>
      </c>
      <c r="H12" s="60">
        <v>76.870169950404005</v>
      </c>
      <c r="I12" s="60">
        <v>116.491295543335</v>
      </c>
      <c r="J12" s="60">
        <v>77.317110709651303</v>
      </c>
      <c r="K12" s="60">
        <v>79.656404013619493</v>
      </c>
      <c r="L12" s="60">
        <v>56.979997115529102</v>
      </c>
      <c r="M12" s="60">
        <v>2303.4771030232523</v>
      </c>
      <c r="N12" s="60">
        <v>1674.3103932128199</v>
      </c>
      <c r="O12" s="60"/>
      <c r="P12" s="60"/>
      <c r="Q12" s="60"/>
      <c r="R12" s="60"/>
      <c r="S12" s="58"/>
    </row>
    <row r="13" spans="1:19" x14ac:dyDescent="0.3">
      <c r="A13" s="39" t="s">
        <v>249</v>
      </c>
      <c r="B13" s="39" t="s">
        <v>345</v>
      </c>
      <c r="C13" s="39" t="str">
        <f>INDEX('R0. Region mapping'!$C$9:$C$24,MATCH($B13,'R0. Region mapping'!$A$9:$A$24,0))</f>
        <v>LAM</v>
      </c>
      <c r="D13" s="60"/>
      <c r="E13" s="60"/>
      <c r="F13" s="60">
        <v>27.108295242274899</v>
      </c>
      <c r="G13" s="60">
        <v>40.287313243343696</v>
      </c>
      <c r="H13" s="60">
        <v>38.947842507261299</v>
      </c>
      <c r="I13" s="60">
        <v>42.786204907843697</v>
      </c>
      <c r="J13" s="60">
        <v>36.415205977203001</v>
      </c>
      <c r="K13" s="60">
        <v>34.208346845147602</v>
      </c>
      <c r="L13" s="60">
        <v>28.213174776084902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249</v>
      </c>
      <c r="B14" s="39" t="s">
        <v>347</v>
      </c>
      <c r="C14" s="39" t="str">
        <f>INDEX('R0. Region mapping'!$C$9:$C$24,MATCH($B14,'R0. Region mapping'!$A$9:$A$24,0))</f>
        <v>EUR</v>
      </c>
      <c r="D14" s="60"/>
      <c r="E14" s="60"/>
      <c r="F14" s="60">
        <v>50.2441507497619</v>
      </c>
      <c r="G14" s="60">
        <v>105.40227420372</v>
      </c>
      <c r="H14" s="60">
        <v>79.569303776072601</v>
      </c>
      <c r="I14" s="60">
        <v>94.969738274958203</v>
      </c>
      <c r="J14" s="60">
        <v>73.354101825364495</v>
      </c>
      <c r="K14" s="60">
        <v>70.651709759952098</v>
      </c>
      <c r="L14" s="60">
        <v>54.918800837618299</v>
      </c>
      <c r="M14" s="60">
        <v>44.763010441482898</v>
      </c>
      <c r="N14" s="60">
        <v>30.2505856782143</v>
      </c>
      <c r="O14" s="60"/>
      <c r="P14" s="60"/>
      <c r="Q14" s="60"/>
      <c r="R14" s="60"/>
      <c r="S14" s="58"/>
    </row>
    <row r="15" spans="1:19" x14ac:dyDescent="0.3">
      <c r="A15" s="39" t="s">
        <v>249</v>
      </c>
      <c r="B15" s="39" t="s">
        <v>349</v>
      </c>
      <c r="C15" s="39" t="str">
        <f>INDEX('R0. Region mapping'!$C$9:$C$24,MATCH($B15,'R0. Region mapping'!$A$9:$A$24,0))</f>
        <v>ASI</v>
      </c>
      <c r="D15" s="60"/>
      <c r="E15" s="60"/>
      <c r="F15" s="60"/>
      <c r="G15" s="60"/>
      <c r="H15" s="60">
        <v>23.201145016567899</v>
      </c>
      <c r="I15" s="60">
        <v>333.32444427051399</v>
      </c>
      <c r="J15" s="60">
        <v>128.86640778292599</v>
      </c>
      <c r="K15" s="60">
        <v>208.91040264327299</v>
      </c>
      <c r="L15" s="60">
        <v>122.059564595674</v>
      </c>
      <c r="M15" s="60">
        <v>123.857707037184</v>
      </c>
      <c r="N15" s="60">
        <v>72.033069431374798</v>
      </c>
      <c r="O15" s="60"/>
      <c r="P15" s="60"/>
      <c r="Q15" s="60"/>
      <c r="R15" s="60"/>
      <c r="S15" s="58"/>
    </row>
    <row r="16" spans="1:19" x14ac:dyDescent="0.3">
      <c r="A16" s="39" t="s">
        <v>249</v>
      </c>
      <c r="B16" s="39" t="s">
        <v>351</v>
      </c>
      <c r="C16" s="39" t="str">
        <f>INDEX('R0. Region mapping'!$C$9:$C$24,MATCH($B16,'R0. Region mapping'!$A$9:$A$24,0))</f>
        <v>ASI</v>
      </c>
      <c r="D16" s="60"/>
      <c r="E16" s="60"/>
      <c r="F16" s="60"/>
      <c r="G16" s="60">
        <v>23.368279405294299</v>
      </c>
      <c r="H16" s="60">
        <v>13.077236272712399</v>
      </c>
      <c r="I16" s="60">
        <v>22.531288825185399</v>
      </c>
      <c r="J16" s="60">
        <v>17.352226035647899</v>
      </c>
      <c r="K16" s="60">
        <v>18.261053746883402</v>
      </c>
      <c r="L16" s="60">
        <v>14.552062359216301</v>
      </c>
      <c r="M16" s="60">
        <v>12.3934037102189</v>
      </c>
      <c r="N16" s="60">
        <v>8.5056982459726793</v>
      </c>
      <c r="O16" s="60"/>
      <c r="P16" s="60"/>
      <c r="Q16" s="60"/>
      <c r="R16" s="60"/>
      <c r="S16" s="58"/>
    </row>
    <row r="17" spans="1:19" x14ac:dyDescent="0.3">
      <c r="A17" s="39" t="s">
        <v>249</v>
      </c>
      <c r="B17" s="39" t="s">
        <v>353</v>
      </c>
      <c r="C17" s="39" t="str">
        <f>INDEX('R0. Region mapping'!$C$9:$C$24,MATCH($B17,'R0. Region mapping'!$A$9:$A$24,0))</f>
        <v>ASI</v>
      </c>
      <c r="D17" s="60"/>
      <c r="E17" s="60"/>
      <c r="F17" s="60"/>
      <c r="G17" s="60">
        <v>95.788560040613106</v>
      </c>
      <c r="H17" s="60">
        <v>197.421871422458</v>
      </c>
      <c r="I17" s="60">
        <v>127.941630813472</v>
      </c>
      <c r="J17" s="60">
        <v>139.503109311195</v>
      </c>
      <c r="K17" s="60">
        <v>104.102801375038</v>
      </c>
      <c r="L17" s="60">
        <v>93.306761804527198</v>
      </c>
      <c r="M17" s="60">
        <v>67.500108730682499</v>
      </c>
      <c r="N17" s="60">
        <v>48.999061133336703</v>
      </c>
      <c r="O17" s="60"/>
      <c r="P17" s="60"/>
      <c r="Q17" s="60"/>
      <c r="R17" s="60"/>
      <c r="S17" s="58"/>
    </row>
    <row r="18" spans="1:19" x14ac:dyDescent="0.3">
      <c r="A18" s="39" t="s">
        <v>249</v>
      </c>
      <c r="B18" s="39" t="s">
        <v>355</v>
      </c>
      <c r="C18" s="39" t="str">
        <f>INDEX('R0. Region mapping'!$C$9:$C$24,MATCH($B18,'R0. Region mapping'!$A$9:$A$24,0))</f>
        <v>AFR</v>
      </c>
      <c r="D18" s="60"/>
      <c r="E18" s="60"/>
      <c r="F18" s="60"/>
      <c r="G18" s="60"/>
      <c r="H18" s="60">
        <v>127.699126902054</v>
      </c>
      <c r="I18" s="60">
        <v>174.69085201592199</v>
      </c>
      <c r="J18" s="60">
        <v>132.02049549476999</v>
      </c>
      <c r="K18" s="60">
        <v>134.32165184139001</v>
      </c>
      <c r="L18" s="60">
        <v>105.662114540747</v>
      </c>
      <c r="M18" s="60">
        <v>89.233778914603505</v>
      </c>
      <c r="N18" s="60">
        <v>61.202631303298702</v>
      </c>
      <c r="O18" s="60"/>
      <c r="P18" s="60"/>
      <c r="Q18" s="60"/>
      <c r="R18" s="60"/>
      <c r="S18" s="58"/>
    </row>
    <row r="19" spans="1:19" x14ac:dyDescent="0.3">
      <c r="A19" s="39" t="s">
        <v>249</v>
      </c>
      <c r="B19" s="39" t="s">
        <v>357</v>
      </c>
      <c r="C19" s="39" t="str">
        <f>INDEX('R0. Region mapping'!$C$9:$C$24,MATCH($B19,'R0. Region mapping'!$A$9:$A$24,0))</f>
        <v>LAM</v>
      </c>
      <c r="D19" s="60"/>
      <c r="E19" s="60"/>
      <c r="F19" s="60"/>
      <c r="G19" s="60">
        <v>7.1668385585702401</v>
      </c>
      <c r="H19" s="60">
        <v>15.7886925641431</v>
      </c>
      <c r="I19" s="60"/>
      <c r="J19" s="60"/>
      <c r="K19" s="60"/>
      <c r="L19" s="60"/>
      <c r="M19" s="60"/>
      <c r="N19" s="60">
        <v>3.5365900513172801</v>
      </c>
      <c r="O19" s="60"/>
      <c r="P19" s="60"/>
      <c r="Q19" s="60"/>
      <c r="R19" s="60"/>
      <c r="S19" s="58"/>
    </row>
    <row r="20" spans="1:19" x14ac:dyDescent="0.3">
      <c r="A20" s="39" t="s">
        <v>249</v>
      </c>
      <c r="B20" s="39" t="s">
        <v>359</v>
      </c>
      <c r="C20" s="39" t="str">
        <f>INDEX('R0. Region mapping'!$C$9:$C$24,MATCH($B20,'R0. Region mapping'!$A$9:$A$24,0))</f>
        <v>ASI</v>
      </c>
      <c r="D20" s="60"/>
      <c r="E20" s="60"/>
      <c r="F20" s="60"/>
      <c r="G20" s="60">
        <v>86.613425513547199</v>
      </c>
      <c r="H20" s="60">
        <v>123.74021918810899</v>
      </c>
      <c r="I20" s="60">
        <v>138.55836607022599</v>
      </c>
      <c r="J20" s="60">
        <v>394.64071246231299</v>
      </c>
      <c r="K20" s="60">
        <v>601.54309477566699</v>
      </c>
      <c r="L20" s="60">
        <v>692.74086387605303</v>
      </c>
      <c r="M20" s="60">
        <v>719.06649605397797</v>
      </c>
      <c r="N20" s="60">
        <v>775.53845931964702</v>
      </c>
      <c r="O20" s="60"/>
      <c r="P20" s="60"/>
      <c r="Q20" s="60"/>
      <c r="R20" s="60"/>
      <c r="S20" s="58"/>
    </row>
    <row r="21" spans="1:19" x14ac:dyDescent="0.3">
      <c r="A21" s="39" t="s">
        <v>249</v>
      </c>
      <c r="B21" s="39" t="s">
        <v>361</v>
      </c>
      <c r="C21" s="39" t="str">
        <f>INDEX('R0. Region mapping'!$C$9:$C$24,MATCH($B21,'R0. Region mapping'!$A$9:$A$24,0))</f>
        <v>ASI</v>
      </c>
      <c r="D21" s="60"/>
      <c r="E21" s="60"/>
      <c r="F21" s="60">
        <v>46.029486292478602</v>
      </c>
      <c r="G21" s="60">
        <v>70.054809969634306</v>
      </c>
      <c r="H21" s="60">
        <v>63.692261000258803</v>
      </c>
      <c r="I21" s="60">
        <v>68.415636739939004</v>
      </c>
      <c r="J21" s="60">
        <v>111.207060821387</v>
      </c>
      <c r="K21" s="60">
        <v>467.419747417564</v>
      </c>
      <c r="L21" s="60">
        <v>328.05735068801101</v>
      </c>
      <c r="M21" s="60">
        <v>395.29275844045702</v>
      </c>
      <c r="N21" s="60">
        <v>271.82242199045601</v>
      </c>
      <c r="O21" s="60"/>
      <c r="P21" s="60"/>
      <c r="Q21" s="60"/>
      <c r="R21" s="60"/>
      <c r="S21" s="58"/>
    </row>
    <row r="22" spans="1:19" x14ac:dyDescent="0.3">
      <c r="A22" s="39" t="s">
        <v>249</v>
      </c>
      <c r="B22" s="39" t="s">
        <v>363</v>
      </c>
      <c r="C22" s="39" t="str">
        <f>INDEX('R0. Region mapping'!$C$9:$C$24,MATCH($B22,'R0. Region mapping'!$A$9:$A$24,0))</f>
        <v>NAM</v>
      </c>
      <c r="D22" s="60"/>
      <c r="E22" s="60"/>
      <c r="F22" s="60">
        <v>577.29027910755701</v>
      </c>
      <c r="G22" s="60">
        <v>609.36283442597903</v>
      </c>
      <c r="H22" s="60">
        <v>871.08924023654004</v>
      </c>
      <c r="I22" s="60">
        <v>686.61107865813699</v>
      </c>
      <c r="J22" s="60">
        <v>672.75903825065302</v>
      </c>
      <c r="K22" s="60">
        <v>255.12997425378899</v>
      </c>
      <c r="L22" s="60">
        <v>527.76671286251496</v>
      </c>
      <c r="M22" s="60">
        <v>97.585272236123799</v>
      </c>
      <c r="N22" s="60">
        <v>745.44816467556495</v>
      </c>
      <c r="O22" s="60"/>
      <c r="P22" s="60"/>
      <c r="Q22" s="60"/>
      <c r="R22" s="60"/>
      <c r="S22" s="58"/>
    </row>
    <row r="23" spans="1:19" x14ac:dyDescent="0.3">
      <c r="A23" s="39" t="s">
        <v>249</v>
      </c>
      <c r="B23" s="39" t="s">
        <v>365</v>
      </c>
      <c r="C23" s="39" t="str">
        <f>INDEX('R0. Region mapping'!$C$9:$C$24,MATCH($B23,'R0. Region mapping'!$A$9:$A$24,0))</f>
        <v>EUR</v>
      </c>
      <c r="D23" s="60"/>
      <c r="E23" s="60"/>
      <c r="F23" s="60">
        <v>828.90602968559801</v>
      </c>
      <c r="G23" s="60">
        <v>899.88820563570005</v>
      </c>
      <c r="H23" s="60">
        <v>1101.23432109327</v>
      </c>
      <c r="I23" s="60">
        <v>977.45903916999305</v>
      </c>
      <c r="J23" s="60">
        <v>903.15895410810197</v>
      </c>
      <c r="K23" s="60">
        <v>780.38543743796197</v>
      </c>
      <c r="L23" s="60">
        <v>659.63255652447697</v>
      </c>
      <c r="M23" s="60">
        <v>225.947834388497</v>
      </c>
      <c r="N23" s="60">
        <v>428.182900076576</v>
      </c>
      <c r="O23" s="60"/>
      <c r="P23" s="60"/>
      <c r="Q23" s="60"/>
      <c r="R23" s="60"/>
      <c r="S23" s="58"/>
    </row>
    <row r="24" spans="1:19" x14ac:dyDescent="0.3">
      <c r="A24" s="39" t="s">
        <v>251</v>
      </c>
      <c r="B24" s="39" t="s">
        <v>258</v>
      </c>
      <c r="C24" s="39" t="str">
        <f>INDEX('R0. Region mapping'!$C$9:$C$24,MATCH($B24,'R0. Region mapping'!$A$9:$A$24,0))</f>
        <v>AFR</v>
      </c>
      <c r="D24" s="60"/>
      <c r="E24" s="60"/>
      <c r="F24" s="60"/>
      <c r="G24" s="60">
        <v>13.969601518267799</v>
      </c>
      <c r="H24" s="60">
        <v>197.15497511046701</v>
      </c>
      <c r="I24" s="60">
        <v>273.998373271432</v>
      </c>
      <c r="J24" s="60">
        <v>299.85156331462002</v>
      </c>
      <c r="K24" s="60">
        <v>362.725528632318</v>
      </c>
      <c r="L24" s="60">
        <v>409.10984699929497</v>
      </c>
      <c r="M24" s="60">
        <v>465.19632029841802</v>
      </c>
      <c r="N24" s="60">
        <v>545.00856629036798</v>
      </c>
      <c r="O24" s="60"/>
      <c r="P24" s="60"/>
      <c r="Q24" s="60"/>
      <c r="R24" s="60"/>
      <c r="S24" s="58"/>
    </row>
    <row r="25" spans="1:19" x14ac:dyDescent="0.3">
      <c r="A25" s="39" t="s">
        <v>251</v>
      </c>
      <c r="B25" s="39" t="s">
        <v>261</v>
      </c>
      <c r="C25" s="39" t="str">
        <f>INDEX('R0. Region mapping'!$C$9:$C$24,MATCH($B25,'R0. Region mapping'!$A$9:$A$24,0))</f>
        <v>AUS</v>
      </c>
      <c r="D25" s="60"/>
      <c r="E25" s="60"/>
      <c r="F25" s="60">
        <v>18.011472608394399</v>
      </c>
      <c r="G25" s="60">
        <v>21.916507245912499</v>
      </c>
      <c r="H25" s="60">
        <v>176.14377776988201</v>
      </c>
      <c r="I25" s="60">
        <v>210.72988021261901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251</v>
      </c>
      <c r="B26" s="39" t="s">
        <v>341</v>
      </c>
      <c r="C26" s="39" t="str">
        <f>INDEX('R0. Region mapping'!$C$9:$C$24,MATCH($B26,'R0. Region mapping'!$A$9:$A$24,0))</f>
        <v>NAM</v>
      </c>
      <c r="D26" s="60"/>
      <c r="E26" s="60">
        <v>77.952664633589393</v>
      </c>
      <c r="F26" s="60">
        <v>181.941855394925</v>
      </c>
      <c r="G26" s="60">
        <v>338.71189694134603</v>
      </c>
      <c r="H26" s="60">
        <v>1984.9856526167418</v>
      </c>
      <c r="I26" s="60">
        <v>1980.730160656716</v>
      </c>
      <c r="J26" s="60">
        <v>2135.0282051903332</v>
      </c>
      <c r="K26" s="60">
        <v>2214.3659298470629</v>
      </c>
      <c r="L26" s="60">
        <v>2330.6124280888962</v>
      </c>
      <c r="M26" s="60">
        <v>2411.6594876495319</v>
      </c>
      <c r="N26" s="60">
        <v>756.83039204950001</v>
      </c>
      <c r="O26" s="60"/>
      <c r="P26" s="60"/>
      <c r="Q26" s="60"/>
      <c r="R26" s="60"/>
      <c r="S26" s="58"/>
    </row>
    <row r="27" spans="1:19" x14ac:dyDescent="0.3">
      <c r="A27" s="39" t="s">
        <v>251</v>
      </c>
      <c r="B27" s="39" t="s">
        <v>343</v>
      </c>
      <c r="C27" s="39" t="str">
        <f>INDEX('R0. Region mapping'!$C$9:$C$24,MATCH($B27,'R0. Region mapping'!$A$9:$A$24,0))</f>
        <v>ASI</v>
      </c>
      <c r="D27" s="60">
        <v>214.70697223929301</v>
      </c>
      <c r="E27" s="60"/>
      <c r="F27" s="60"/>
      <c r="G27" s="60">
        <v>123.84397004161799</v>
      </c>
      <c r="H27" s="60">
        <v>2733.5209944391427</v>
      </c>
      <c r="I27" s="60">
        <v>3182.9765566954879</v>
      </c>
      <c r="J27" s="60">
        <v>3078.2491441629431</v>
      </c>
      <c r="K27" s="60">
        <v>3230.3779267624413</v>
      </c>
      <c r="L27" s="60">
        <v>3194.334703279445</v>
      </c>
      <c r="M27" s="60">
        <v>3234.545463781601</v>
      </c>
      <c r="N27" s="60">
        <v>3245.1178570640932</v>
      </c>
      <c r="O27" s="60"/>
      <c r="P27" s="60"/>
      <c r="Q27" s="60"/>
      <c r="R27" s="60"/>
      <c r="S27" s="58"/>
    </row>
    <row r="28" spans="1:19" x14ac:dyDescent="0.3">
      <c r="A28" s="39" t="s">
        <v>251</v>
      </c>
      <c r="B28" s="39" t="s">
        <v>345</v>
      </c>
      <c r="C28" s="39" t="str">
        <f>INDEX('R0. Region mapping'!$C$9:$C$24,MATCH($B28,'R0. Region mapping'!$A$9:$A$24,0))</f>
        <v>LAM</v>
      </c>
      <c r="D28" s="60"/>
      <c r="E28" s="60"/>
      <c r="F28" s="60">
        <v>27.108295242274899</v>
      </c>
      <c r="G28" s="60"/>
      <c r="H28" s="60">
        <v>106.786824412358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251</v>
      </c>
      <c r="B29" s="39" t="s">
        <v>347</v>
      </c>
      <c r="C29" s="39" t="str">
        <f>INDEX('R0. Region mapping'!$C$9:$C$24,MATCH($B29,'R0. Region mapping'!$A$9:$A$24,0))</f>
        <v>EUR</v>
      </c>
      <c r="D29" s="60"/>
      <c r="E29" s="60"/>
      <c r="F29" s="60">
        <v>50.2441507497619</v>
      </c>
      <c r="G29" s="60">
        <v>100.059333476181</v>
      </c>
      <c r="H29" s="60">
        <v>156.245059345551</v>
      </c>
      <c r="I29" s="60">
        <v>1097.91870886266</v>
      </c>
      <c r="J29" s="60">
        <v>1451.6630266306199</v>
      </c>
      <c r="K29" s="60">
        <v>1343.1589180199501</v>
      </c>
      <c r="L29" s="60">
        <v>1476.5366391995201</v>
      </c>
      <c r="M29" s="60">
        <v>1463.3171720395401</v>
      </c>
      <c r="N29" s="60">
        <v>1529.34092977926</v>
      </c>
      <c r="O29" s="60"/>
      <c r="P29" s="60"/>
      <c r="Q29" s="60"/>
      <c r="R29" s="60"/>
      <c r="S29" s="58"/>
    </row>
    <row r="30" spans="1:19" x14ac:dyDescent="0.3">
      <c r="A30" s="39" t="s">
        <v>251</v>
      </c>
      <c r="B30" s="39" t="s">
        <v>349</v>
      </c>
      <c r="C30" s="39" t="str">
        <f>INDEX('R0. Region mapping'!$C$9:$C$24,MATCH($B30,'R0. Region mapping'!$A$9:$A$24,0))</f>
        <v>ASI</v>
      </c>
      <c r="D30" s="60"/>
      <c r="E30" s="60"/>
      <c r="F30" s="60"/>
      <c r="G30" s="60">
        <v>302.62170214226597</v>
      </c>
      <c r="H30" s="60">
        <v>4619.7020591092796</v>
      </c>
      <c r="I30" s="60">
        <v>5061.4109381488497</v>
      </c>
      <c r="J30" s="60">
        <v>5211.4750206741501</v>
      </c>
      <c r="K30" s="60">
        <v>5548.6653355922799</v>
      </c>
      <c r="L30" s="60">
        <v>5696.5121347027198</v>
      </c>
      <c r="M30" s="60">
        <v>5909.7913009165104</v>
      </c>
      <c r="N30" s="60">
        <v>6063.6098729615096</v>
      </c>
      <c r="O30" s="60"/>
      <c r="P30" s="60"/>
      <c r="Q30" s="60"/>
      <c r="R30" s="60"/>
      <c r="S30" s="58"/>
    </row>
    <row r="31" spans="1:19" x14ac:dyDescent="0.3">
      <c r="A31" s="39" t="s">
        <v>251</v>
      </c>
      <c r="B31" s="39" t="s">
        <v>351</v>
      </c>
      <c r="C31" s="39" t="str">
        <f>INDEX('R0. Region mapping'!$C$9:$C$24,MATCH($B31,'R0. Region mapping'!$A$9:$A$24,0))</f>
        <v>ASI</v>
      </c>
      <c r="D31" s="60"/>
      <c r="E31" s="60"/>
      <c r="F31" s="60"/>
      <c r="G31" s="60">
        <v>22.433548229082501</v>
      </c>
      <c r="H31" s="60">
        <v>165.73163556724131</v>
      </c>
      <c r="I31" s="60">
        <v>214.46027625372119</v>
      </c>
      <c r="J31" s="60">
        <v>235.8739739645149</v>
      </c>
      <c r="K31" s="60">
        <v>260.61492398136352</v>
      </c>
      <c r="L31" s="60">
        <v>279.16078205730599</v>
      </c>
      <c r="M31" s="60">
        <v>296.79207604706198</v>
      </c>
      <c r="N31" s="60">
        <v>310.81042884125418</v>
      </c>
      <c r="O31" s="60"/>
      <c r="P31" s="60"/>
      <c r="Q31" s="60"/>
      <c r="R31" s="60"/>
      <c r="S31" s="58"/>
    </row>
    <row r="32" spans="1:19" x14ac:dyDescent="0.3">
      <c r="A32" s="39" t="s">
        <v>251</v>
      </c>
      <c r="B32" s="39" t="s">
        <v>353</v>
      </c>
      <c r="C32" s="39" t="str">
        <f>INDEX('R0. Region mapping'!$C$9:$C$24,MATCH($B32,'R0. Region mapping'!$A$9:$A$24,0))</f>
        <v>ASI</v>
      </c>
      <c r="D32" s="60"/>
      <c r="E32" s="60"/>
      <c r="F32" s="60"/>
      <c r="G32" s="60">
        <v>95.788560040613106</v>
      </c>
      <c r="H32" s="60">
        <v>1398.5653604982222</v>
      </c>
      <c r="I32" s="60">
        <v>916.60811209863698</v>
      </c>
      <c r="J32" s="60">
        <v>1333.00557022715</v>
      </c>
      <c r="K32" s="60">
        <v>961.66915973883397</v>
      </c>
      <c r="L32" s="60">
        <v>1371.53381978533</v>
      </c>
      <c r="M32" s="60">
        <v>998.17707009840103</v>
      </c>
      <c r="N32" s="60">
        <v>1406.49515220993</v>
      </c>
      <c r="O32" s="60"/>
      <c r="P32" s="60"/>
      <c r="Q32" s="60"/>
      <c r="R32" s="60"/>
      <c r="S32" s="58"/>
    </row>
    <row r="33" spans="1:19" x14ac:dyDescent="0.3">
      <c r="A33" s="39" t="s">
        <v>251</v>
      </c>
      <c r="B33" s="39" t="s">
        <v>355</v>
      </c>
      <c r="C33" s="39" t="str">
        <f>INDEX('R0. Region mapping'!$C$9:$C$24,MATCH($B33,'R0. Region mapping'!$A$9:$A$24,0))</f>
        <v>AFR</v>
      </c>
      <c r="D33" s="60"/>
      <c r="E33" s="60"/>
      <c r="F33" s="60"/>
      <c r="G33" s="60">
        <v>90.437450670514806</v>
      </c>
      <c r="H33" s="60">
        <v>158.70400826569499</v>
      </c>
      <c r="I33" s="60">
        <v>334.80935706398299</v>
      </c>
      <c r="J33" s="60">
        <v>465.12114377002302</v>
      </c>
      <c r="K33" s="60">
        <v>438.20869333006999</v>
      </c>
      <c r="L33" s="60">
        <v>496.40084199489201</v>
      </c>
      <c r="M33" s="60">
        <v>504.47010008559198</v>
      </c>
      <c r="N33" s="60">
        <v>538.17758858356206</v>
      </c>
      <c r="O33" s="60"/>
      <c r="P33" s="60"/>
      <c r="Q33" s="60"/>
      <c r="R33" s="60"/>
      <c r="S33" s="58"/>
    </row>
    <row r="34" spans="1:19" x14ac:dyDescent="0.3">
      <c r="A34" s="39" t="s">
        <v>251</v>
      </c>
      <c r="B34" s="39" t="s">
        <v>357</v>
      </c>
      <c r="C34" s="39" t="str">
        <f>INDEX('R0. Region mapping'!$C$9:$C$24,MATCH($B34,'R0. Region mapping'!$A$9:$A$24,0))</f>
        <v>LAM</v>
      </c>
      <c r="D34" s="60"/>
      <c r="E34" s="60"/>
      <c r="F34" s="60">
        <v>9.2928907349394105</v>
      </c>
      <c r="G34" s="60">
        <v>11.2493259269307</v>
      </c>
      <c r="H34" s="60">
        <v>20.106126576203401</v>
      </c>
      <c r="I34" s="60">
        <v>21.4693951217528</v>
      </c>
      <c r="J34" s="60">
        <v>23.463388697451201</v>
      </c>
      <c r="K34" s="60">
        <v>25.014815176778502</v>
      </c>
      <c r="L34" s="60"/>
      <c r="M34" s="60">
        <v>16.106398215093598</v>
      </c>
      <c r="N34" s="60">
        <v>38.267550623116598</v>
      </c>
      <c r="O34" s="60"/>
      <c r="P34" s="60"/>
      <c r="Q34" s="60"/>
      <c r="R34" s="60"/>
      <c r="S34" s="58"/>
    </row>
    <row r="35" spans="1:19" x14ac:dyDescent="0.3">
      <c r="A35" s="39" t="s">
        <v>251</v>
      </c>
      <c r="B35" s="39" t="s">
        <v>359</v>
      </c>
      <c r="C35" s="39" t="str">
        <f>INDEX('R0. Region mapping'!$C$9:$C$24,MATCH($B35,'R0. Region mapping'!$A$9:$A$24,0))</f>
        <v>ASI</v>
      </c>
      <c r="D35" s="60"/>
      <c r="E35" s="60"/>
      <c r="F35" s="60"/>
      <c r="G35" s="60">
        <v>86.613425513547199</v>
      </c>
      <c r="H35" s="60">
        <v>402.23542297518298</v>
      </c>
      <c r="I35" s="60">
        <v>552.60722067338099</v>
      </c>
      <c r="J35" s="60">
        <v>553.85421712816196</v>
      </c>
      <c r="K35" s="60">
        <v>638.75472274444701</v>
      </c>
      <c r="L35" s="60">
        <v>672.92019697867499</v>
      </c>
      <c r="M35" s="60">
        <v>730.17968703788199</v>
      </c>
      <c r="N35" s="60">
        <v>769.30743720095802</v>
      </c>
      <c r="O35" s="60"/>
      <c r="P35" s="60"/>
      <c r="Q35" s="60"/>
      <c r="R35" s="60"/>
      <c r="S35" s="58"/>
    </row>
    <row r="36" spans="1:19" x14ac:dyDescent="0.3">
      <c r="A36" s="39" t="s">
        <v>251</v>
      </c>
      <c r="B36" s="39" t="s">
        <v>361</v>
      </c>
      <c r="C36" s="39" t="str">
        <f>INDEX('R0. Region mapping'!$C$9:$C$24,MATCH($B36,'R0. Region mapping'!$A$9:$A$24,0))</f>
        <v>ASI</v>
      </c>
      <c r="D36" s="60"/>
      <c r="E36" s="60"/>
      <c r="F36" s="60">
        <v>42.553289083394603</v>
      </c>
      <c r="G36" s="60">
        <v>68.1133009935578</v>
      </c>
      <c r="H36" s="60">
        <v>548.72234470942396</v>
      </c>
      <c r="I36" s="60">
        <v>636.452957944746</v>
      </c>
      <c r="J36" s="60">
        <v>371.91966356505998</v>
      </c>
      <c r="K36" s="60">
        <v>774.60860464551502</v>
      </c>
      <c r="L36" s="60">
        <v>219.69985417548</v>
      </c>
      <c r="M36" s="60">
        <v>782.93286863386697</v>
      </c>
      <c r="N36" s="60">
        <v>224.81930969968599</v>
      </c>
      <c r="O36" s="60"/>
      <c r="P36" s="60"/>
      <c r="Q36" s="60"/>
      <c r="R36" s="60"/>
      <c r="S36" s="58"/>
    </row>
    <row r="37" spans="1:19" x14ac:dyDescent="0.3">
      <c r="A37" s="39" t="s">
        <v>251</v>
      </c>
      <c r="B37" s="39" t="s">
        <v>363</v>
      </c>
      <c r="C37" s="39" t="str">
        <f>INDEX('R0. Region mapping'!$C$9:$C$24,MATCH($B37,'R0. Region mapping'!$A$9:$A$24,0))</f>
        <v>NAM</v>
      </c>
      <c r="D37" s="60"/>
      <c r="E37" s="60"/>
      <c r="F37" s="60">
        <v>577.29027910755701</v>
      </c>
      <c r="G37" s="60">
        <v>560.92030609080905</v>
      </c>
      <c r="H37" s="60">
        <v>6005.1567876023919</v>
      </c>
      <c r="I37" s="60">
        <v>3542.5046330759187</v>
      </c>
      <c r="J37" s="60">
        <v>6787.5981363227902</v>
      </c>
      <c r="K37" s="60">
        <v>3922.0524073595661</v>
      </c>
      <c r="L37" s="60">
        <v>7122.1383424836795</v>
      </c>
      <c r="M37" s="60">
        <v>4220.0915557740764</v>
      </c>
      <c r="N37" s="60">
        <v>7366.7690385220403</v>
      </c>
      <c r="O37" s="60"/>
      <c r="P37" s="60"/>
      <c r="Q37" s="60"/>
      <c r="R37" s="60"/>
      <c r="S37" s="58"/>
    </row>
    <row r="38" spans="1:19" x14ac:dyDescent="0.3">
      <c r="A38" s="39" t="s">
        <v>251</v>
      </c>
      <c r="B38" s="39" t="s">
        <v>365</v>
      </c>
      <c r="C38" s="39" t="str">
        <f>INDEX('R0. Region mapping'!$C$9:$C$24,MATCH($B38,'R0. Region mapping'!$A$9:$A$24,0))</f>
        <v>EUR</v>
      </c>
      <c r="D38" s="60"/>
      <c r="E38" s="60"/>
      <c r="F38" s="60">
        <v>828.90602968559699</v>
      </c>
      <c r="G38" s="60">
        <v>899.88820563570096</v>
      </c>
      <c r="H38" s="60">
        <v>4582.0794501743603</v>
      </c>
      <c r="I38" s="60">
        <v>2977.1567337269898</v>
      </c>
      <c r="J38" s="60">
        <v>5289.8596816163799</v>
      </c>
      <c r="K38" s="60">
        <v>3373.2244602946498</v>
      </c>
      <c r="L38" s="60">
        <v>5654.9469115444799</v>
      </c>
      <c r="M38" s="60">
        <v>3714.03865404406</v>
      </c>
      <c r="N38" s="60">
        <v>5974.4752978628803</v>
      </c>
      <c r="O38" s="60"/>
      <c r="P38" s="60"/>
      <c r="Q38" s="60"/>
      <c r="R38" s="60"/>
      <c r="S38" s="58"/>
    </row>
    <row r="39" spans="1:19" x14ac:dyDescent="0.3">
      <c r="A39" s="39" t="s">
        <v>252</v>
      </c>
      <c r="B39" s="39" t="s">
        <v>258</v>
      </c>
      <c r="C39" s="39" t="str">
        <f>INDEX('R0. Region mapping'!$C$9:$C$24,MATCH($B39,'R0. Region mapping'!$A$9:$A$24,0))</f>
        <v>AFR</v>
      </c>
      <c r="D39" s="60"/>
      <c r="E39" s="60"/>
      <c r="F39" s="60"/>
      <c r="G39" s="60">
        <v>14.5516682481956</v>
      </c>
      <c r="H39" s="60">
        <v>187.11717007509901</v>
      </c>
      <c r="I39" s="60">
        <v>279.62644042955498</v>
      </c>
      <c r="J39" s="60">
        <v>296.69597901857702</v>
      </c>
      <c r="K39" s="60">
        <v>364.49482383965398</v>
      </c>
      <c r="L39" s="60">
        <v>408.117826112822</v>
      </c>
      <c r="M39" s="60">
        <v>465.752533549389</v>
      </c>
      <c r="N39" s="60">
        <v>512.46318023088395</v>
      </c>
      <c r="O39" s="60"/>
      <c r="P39" s="60"/>
      <c r="Q39" s="60"/>
      <c r="R39" s="60"/>
      <c r="S39" s="58"/>
    </row>
    <row r="40" spans="1:19" x14ac:dyDescent="0.3">
      <c r="A40" s="39" t="s">
        <v>252</v>
      </c>
      <c r="B40" s="39" t="s">
        <v>261</v>
      </c>
      <c r="C40" s="39" t="str">
        <f>INDEX('R0. Region mapping'!$C$9:$C$24,MATCH($B40,'R0. Region mapping'!$A$9:$A$24,0))</f>
        <v>AUS</v>
      </c>
      <c r="D40" s="60"/>
      <c r="E40" s="60"/>
      <c r="F40" s="60">
        <v>18.011472608394399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252</v>
      </c>
      <c r="B41" s="39" t="s">
        <v>341</v>
      </c>
      <c r="C41" s="39" t="str">
        <f>INDEX('R0. Region mapping'!$C$9:$C$24,MATCH($B41,'R0. Region mapping'!$A$9:$A$24,0))</f>
        <v>NAM</v>
      </c>
      <c r="D41" s="60"/>
      <c r="E41" s="60">
        <v>77.952664633589393</v>
      </c>
      <c r="F41" s="60">
        <v>181.941855394925</v>
      </c>
      <c r="G41" s="60">
        <v>328.49092797511202</v>
      </c>
      <c r="H41" s="60">
        <v>1990.716417416455</v>
      </c>
      <c r="I41" s="60">
        <v>1977.516995124357</v>
      </c>
      <c r="J41" s="60">
        <v>2136.8297854504171</v>
      </c>
      <c r="K41" s="60">
        <v>2213.3558071500411</v>
      </c>
      <c r="L41" s="60">
        <v>173.90679550906401</v>
      </c>
      <c r="M41" s="60">
        <v>497.34393245922797</v>
      </c>
      <c r="N41" s="60"/>
      <c r="O41" s="60"/>
      <c r="P41" s="60"/>
      <c r="Q41" s="60"/>
      <c r="R41" s="60"/>
      <c r="S41" s="58"/>
    </row>
    <row r="42" spans="1:19" x14ac:dyDescent="0.3">
      <c r="A42" s="39" t="s">
        <v>252</v>
      </c>
      <c r="B42" s="39" t="s">
        <v>343</v>
      </c>
      <c r="C42" s="39" t="str">
        <f>INDEX('R0. Region mapping'!$C$9:$C$24,MATCH($B42,'R0. Region mapping'!$A$9:$A$24,0))</f>
        <v>ASI</v>
      </c>
      <c r="D42" s="60">
        <v>214.70697223929301</v>
      </c>
      <c r="E42" s="60"/>
      <c r="F42" s="60"/>
      <c r="G42" s="60">
        <v>128.55005897210501</v>
      </c>
      <c r="H42" s="60">
        <v>2461.2451320480172</v>
      </c>
      <c r="I42" s="60">
        <v>3335.6381030867469</v>
      </c>
      <c r="J42" s="60">
        <v>2992.6537941311649</v>
      </c>
      <c r="K42" s="60">
        <v>3278.3701299089012</v>
      </c>
      <c r="L42" s="60">
        <v>3167.4260971227313</v>
      </c>
      <c r="M42" s="60">
        <v>1858.141424991042</v>
      </c>
      <c r="N42" s="60">
        <v>3991.3933562232151</v>
      </c>
      <c r="O42" s="60"/>
      <c r="P42" s="60"/>
      <c r="Q42" s="60"/>
      <c r="R42" s="60"/>
      <c r="S42" s="58"/>
    </row>
    <row r="43" spans="1:19" x14ac:dyDescent="0.3">
      <c r="A43" s="39" t="s">
        <v>252</v>
      </c>
      <c r="B43" s="39" t="s">
        <v>345</v>
      </c>
      <c r="C43" s="39" t="str">
        <f>INDEX('R0. Region mapping'!$C$9:$C$24,MATCH($B43,'R0. Region mapping'!$A$9:$A$24,0))</f>
        <v>LAM</v>
      </c>
      <c r="D43" s="60"/>
      <c r="E43" s="60"/>
      <c r="F43" s="60">
        <v>27.108295242274899</v>
      </c>
      <c r="G43" s="60">
        <v>40.287313243343696</v>
      </c>
      <c r="H43" s="60">
        <v>124.485563385232</v>
      </c>
      <c r="I43" s="60">
        <v>159.558204996998</v>
      </c>
      <c r="J43" s="60">
        <v>148.007582200516</v>
      </c>
      <c r="K43" s="60"/>
      <c r="L43" s="60"/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252</v>
      </c>
      <c r="B44" s="39" t="s">
        <v>347</v>
      </c>
      <c r="C44" s="39" t="str">
        <f>INDEX('R0. Region mapping'!$C$9:$C$24,MATCH($B44,'R0. Region mapping'!$A$9:$A$24,0))</f>
        <v>EUR</v>
      </c>
      <c r="D44" s="60"/>
      <c r="E44" s="60"/>
      <c r="F44" s="60">
        <v>50.2441507497619</v>
      </c>
      <c r="G44" s="60">
        <v>100.059333476181</v>
      </c>
      <c r="H44" s="60">
        <v>352.20463038620102</v>
      </c>
      <c r="I44" s="60">
        <v>1184.0062887450899</v>
      </c>
      <c r="J44" s="60">
        <v>1403.3948365879201</v>
      </c>
      <c r="K44" s="60">
        <v>1370.22226645163</v>
      </c>
      <c r="L44" s="60">
        <v>1461.3625705699301</v>
      </c>
      <c r="M44" s="60">
        <v>829.82955396818102</v>
      </c>
      <c r="N44" s="60">
        <v>1519.9743444437599</v>
      </c>
      <c r="O44" s="60"/>
      <c r="P44" s="60"/>
      <c r="Q44" s="60"/>
      <c r="R44" s="60"/>
      <c r="S44" s="58"/>
    </row>
    <row r="45" spans="1:19" x14ac:dyDescent="0.3">
      <c r="A45" s="39" t="s">
        <v>252</v>
      </c>
      <c r="B45" s="39" t="s">
        <v>349</v>
      </c>
      <c r="C45" s="39" t="str">
        <f>INDEX('R0. Region mapping'!$C$9:$C$24,MATCH($B45,'R0. Region mapping'!$A$9:$A$24,0))</f>
        <v>ASI</v>
      </c>
      <c r="D45" s="60"/>
      <c r="E45" s="60"/>
      <c r="F45" s="60"/>
      <c r="G45" s="60"/>
      <c r="H45" s="60">
        <v>4089.6831042621702</v>
      </c>
      <c r="I45" s="60">
        <v>4961.5123771685803</v>
      </c>
      <c r="J45" s="60">
        <v>5267.4868487795802</v>
      </c>
      <c r="K45" s="60">
        <v>5517.2602296835703</v>
      </c>
      <c r="L45" s="60">
        <v>5714.1205704652602</v>
      </c>
      <c r="M45" s="60">
        <v>5899.9184792516298</v>
      </c>
      <c r="N45" s="60">
        <v>6069.1454360825701</v>
      </c>
      <c r="O45" s="60"/>
      <c r="P45" s="60"/>
      <c r="Q45" s="60"/>
      <c r="R45" s="60"/>
      <c r="S45" s="58"/>
    </row>
    <row r="46" spans="1:19" x14ac:dyDescent="0.3">
      <c r="A46" s="39" t="s">
        <v>252</v>
      </c>
      <c r="B46" s="39" t="s">
        <v>351</v>
      </c>
      <c r="C46" s="39" t="str">
        <f>INDEX('R0. Region mapping'!$C$9:$C$24,MATCH($B46,'R0. Region mapping'!$A$9:$A$24,0))</f>
        <v>ASI</v>
      </c>
      <c r="D46" s="60"/>
      <c r="E46" s="60"/>
      <c r="F46" s="60"/>
      <c r="G46" s="60">
        <v>22.433548229082501</v>
      </c>
      <c r="H46" s="60">
        <v>165.7316355672412</v>
      </c>
      <c r="I46" s="60">
        <v>214.4602762537217</v>
      </c>
      <c r="J46" s="60">
        <v>235.87397396451519</v>
      </c>
      <c r="K46" s="60">
        <v>260.61492398136363</v>
      </c>
      <c r="L46" s="60">
        <v>279.16078205730662</v>
      </c>
      <c r="M46" s="60">
        <v>296.79207604706232</v>
      </c>
      <c r="N46" s="60">
        <v>310.8104288412535</v>
      </c>
      <c r="O46" s="60"/>
      <c r="P46" s="60"/>
      <c r="Q46" s="60"/>
      <c r="R46" s="60"/>
      <c r="S46" s="58"/>
    </row>
    <row r="47" spans="1:19" x14ac:dyDescent="0.3">
      <c r="A47" s="39" t="s">
        <v>252</v>
      </c>
      <c r="B47" s="39" t="s">
        <v>353</v>
      </c>
      <c r="C47" s="39" t="str">
        <f>INDEX('R0. Region mapping'!$C$9:$C$24,MATCH($B47,'R0. Region mapping'!$A$9:$A$24,0))</f>
        <v>ASI</v>
      </c>
      <c r="D47" s="60"/>
      <c r="E47" s="60"/>
      <c r="F47" s="60"/>
      <c r="G47" s="60">
        <v>95.788560040613106</v>
      </c>
      <c r="H47" s="60">
        <v>1216.4678741578</v>
      </c>
      <c r="I47" s="60">
        <v>803.94908132027194</v>
      </c>
      <c r="J47" s="60">
        <v>1445.6646010055099</v>
      </c>
      <c r="K47" s="60">
        <v>849.01012896046905</v>
      </c>
      <c r="L47" s="60">
        <v>1390.86473138273</v>
      </c>
      <c r="M47" s="60">
        <v>884.05772290565301</v>
      </c>
      <c r="N47" s="60">
        <v>1520.6144994026699</v>
      </c>
      <c r="O47" s="60"/>
      <c r="P47" s="60"/>
      <c r="Q47" s="60"/>
      <c r="R47" s="60"/>
      <c r="S47" s="58"/>
    </row>
    <row r="48" spans="1:19" x14ac:dyDescent="0.3">
      <c r="A48" s="39" t="s">
        <v>252</v>
      </c>
      <c r="B48" s="39" t="s">
        <v>355</v>
      </c>
      <c r="C48" s="39" t="str">
        <f>INDEX('R0. Region mapping'!$C$9:$C$24,MATCH($B48,'R0. Region mapping'!$A$9:$A$24,0))</f>
        <v>AFR</v>
      </c>
      <c r="D48" s="60"/>
      <c r="E48" s="60"/>
      <c r="F48" s="60"/>
      <c r="G48" s="60">
        <v>90.437450670514806</v>
      </c>
      <c r="H48" s="60">
        <v>158.70400826569499</v>
      </c>
      <c r="I48" s="60">
        <v>334.80935706398299</v>
      </c>
      <c r="J48" s="60">
        <v>465.12114377002302</v>
      </c>
      <c r="K48" s="60">
        <v>438.20869333006999</v>
      </c>
      <c r="L48" s="60">
        <v>496.40084199489201</v>
      </c>
      <c r="M48" s="60">
        <v>504.47010008559198</v>
      </c>
      <c r="N48" s="60">
        <v>538.17758858356206</v>
      </c>
      <c r="O48" s="60"/>
      <c r="P48" s="60"/>
      <c r="Q48" s="60"/>
      <c r="R48" s="60"/>
      <c r="S48" s="58"/>
    </row>
    <row r="49" spans="1:19" x14ac:dyDescent="0.3">
      <c r="A49" s="39" t="s">
        <v>252</v>
      </c>
      <c r="B49" s="39" t="s">
        <v>357</v>
      </c>
      <c r="C49" s="39" t="str">
        <f>INDEX('R0. Region mapping'!$C$9:$C$24,MATCH($B49,'R0. Region mapping'!$A$9:$A$24,0))</f>
        <v>LAM</v>
      </c>
      <c r="D49" s="60"/>
      <c r="E49" s="60"/>
      <c r="F49" s="60">
        <v>9.2928907349394105</v>
      </c>
      <c r="G49" s="60"/>
      <c r="H49" s="60">
        <v>15.164151865729799</v>
      </c>
      <c r="I49" s="60">
        <v>24.240296276566301</v>
      </c>
      <c r="J49" s="60">
        <v>21.909780340558001</v>
      </c>
      <c r="K49" s="60">
        <v>25.885903242267801</v>
      </c>
      <c r="L49" s="60">
        <v>27.9031025697393</v>
      </c>
      <c r="M49" s="60">
        <v>29.2771706116019</v>
      </c>
      <c r="N49" s="60">
        <v>30.8828692798619</v>
      </c>
      <c r="O49" s="60"/>
      <c r="P49" s="60"/>
      <c r="Q49" s="60"/>
      <c r="R49" s="60"/>
      <c r="S49" s="58"/>
    </row>
    <row r="50" spans="1:19" x14ac:dyDescent="0.3">
      <c r="A50" s="39" t="s">
        <v>252</v>
      </c>
      <c r="B50" s="39" t="s">
        <v>359</v>
      </c>
      <c r="C50" s="39" t="str">
        <f>INDEX('R0. Region mapping'!$C$9:$C$24,MATCH($B50,'R0. Region mapping'!$A$9:$A$24,0))</f>
        <v>ASI</v>
      </c>
      <c r="D50" s="60"/>
      <c r="E50" s="60"/>
      <c r="F50" s="60"/>
      <c r="G50" s="60">
        <v>86.613425513547199</v>
      </c>
      <c r="H50" s="60">
        <v>402.23542297518298</v>
      </c>
      <c r="I50" s="60">
        <v>552.60722067338099</v>
      </c>
      <c r="J50" s="60">
        <v>553.85421712816196</v>
      </c>
      <c r="K50" s="60">
        <v>600.78297864875299</v>
      </c>
      <c r="L50" s="60">
        <v>652.96799406529101</v>
      </c>
      <c r="M50" s="60">
        <v>697.06753583780505</v>
      </c>
      <c r="N50" s="60">
        <v>740.72460224787301</v>
      </c>
      <c r="O50" s="60"/>
      <c r="P50" s="60"/>
      <c r="Q50" s="60"/>
      <c r="R50" s="60"/>
      <c r="S50" s="58"/>
    </row>
    <row r="51" spans="1:19" x14ac:dyDescent="0.3">
      <c r="A51" s="39" t="s">
        <v>252</v>
      </c>
      <c r="B51" s="39" t="s">
        <v>361</v>
      </c>
      <c r="C51" s="39" t="str">
        <f>INDEX('R0. Region mapping'!$C$9:$C$24,MATCH($B51,'R0. Region mapping'!$A$9:$A$24,0))</f>
        <v>ASI</v>
      </c>
      <c r="D51" s="60"/>
      <c r="E51" s="60"/>
      <c r="F51" s="60">
        <v>42.553289083394603</v>
      </c>
      <c r="G51" s="60">
        <v>68.1133009935578</v>
      </c>
      <c r="H51" s="60">
        <v>548.72234470942396</v>
      </c>
      <c r="I51" s="60">
        <v>636.452957944746</v>
      </c>
      <c r="J51" s="60">
        <v>331.58475870466799</v>
      </c>
      <c r="K51" s="60">
        <v>651.55437991671397</v>
      </c>
      <c r="L51" s="60">
        <v>633.74077020968298</v>
      </c>
      <c r="M51" s="60">
        <v>728.56049346329223</v>
      </c>
      <c r="N51" s="60">
        <v>477.92886067053598</v>
      </c>
      <c r="O51" s="60"/>
      <c r="P51" s="60"/>
      <c r="Q51" s="60"/>
      <c r="R51" s="60"/>
      <c r="S51" s="58"/>
    </row>
    <row r="52" spans="1:19" x14ac:dyDescent="0.3">
      <c r="A52" s="39" t="s">
        <v>252</v>
      </c>
      <c r="B52" s="39" t="s">
        <v>363</v>
      </c>
      <c r="C52" s="39" t="str">
        <f>INDEX('R0. Region mapping'!$C$9:$C$24,MATCH($B52,'R0. Region mapping'!$A$9:$A$24,0))</f>
        <v>NAM</v>
      </c>
      <c r="D52" s="60"/>
      <c r="E52" s="60"/>
      <c r="F52" s="60">
        <v>577.29027910755701</v>
      </c>
      <c r="G52" s="60">
        <v>560.92030609080905</v>
      </c>
      <c r="H52" s="60">
        <v>6005.1567876023919</v>
      </c>
      <c r="I52" s="60">
        <v>3940.3238589375142</v>
      </c>
      <c r="J52" s="60">
        <v>6389.7789104611993</v>
      </c>
      <c r="K52" s="60">
        <v>4319.8716332211643</v>
      </c>
      <c r="L52" s="60">
        <v>6724.3191166220804</v>
      </c>
      <c r="M52" s="60">
        <v>4617.9107816356736</v>
      </c>
      <c r="N52" s="60">
        <v>6968.9498126604503</v>
      </c>
      <c r="O52" s="60"/>
      <c r="P52" s="60"/>
      <c r="Q52" s="60"/>
      <c r="R52" s="60"/>
      <c r="S52" s="58"/>
    </row>
    <row r="53" spans="1:19" x14ac:dyDescent="0.3">
      <c r="A53" s="39" t="s">
        <v>252</v>
      </c>
      <c r="B53" s="39" t="s">
        <v>365</v>
      </c>
      <c r="C53" s="39" t="str">
        <f>INDEX('R0. Region mapping'!$C$9:$C$24,MATCH($B53,'R0. Region mapping'!$A$9:$A$24,0))</f>
        <v>EUR</v>
      </c>
      <c r="D53" s="60"/>
      <c r="E53" s="60"/>
      <c r="F53" s="60">
        <v>828.90602968559699</v>
      </c>
      <c r="G53" s="60">
        <v>899.88820563570096</v>
      </c>
      <c r="H53" s="60">
        <v>4582.0794501743603</v>
      </c>
      <c r="I53" s="60">
        <v>2977.1567337269898</v>
      </c>
      <c r="J53" s="60">
        <v>5289.8596816163799</v>
      </c>
      <c r="K53" s="60">
        <v>3373.2244602946498</v>
      </c>
      <c r="L53" s="60">
        <v>5654.9469115444799</v>
      </c>
      <c r="M53" s="60">
        <v>3714.03865404406</v>
      </c>
      <c r="N53" s="60">
        <v>5974.4752978628803</v>
      </c>
      <c r="O53" s="60"/>
      <c r="P53" s="60"/>
      <c r="Q53" s="60"/>
      <c r="R53" s="60"/>
      <c r="S53" s="58"/>
    </row>
    <row r="54" spans="1:19" x14ac:dyDescent="0.3">
      <c r="A54" s="39" t="s">
        <v>253</v>
      </c>
      <c r="B54" s="39" t="s">
        <v>258</v>
      </c>
      <c r="C54" s="39" t="str">
        <f>INDEX('R0. Region mapping'!$C$9:$C$24,MATCH($B54,'R0. Region mapping'!$A$9:$A$24,0))</f>
        <v>AFR</v>
      </c>
      <c r="D54" s="60"/>
      <c r="E54" s="60"/>
      <c r="F54" s="60"/>
      <c r="G54" s="60">
        <v>13.969601518267799</v>
      </c>
      <c r="H54" s="60">
        <v>197.15497511046701</v>
      </c>
      <c r="I54" s="60">
        <v>273.998373271432</v>
      </c>
      <c r="J54" s="60">
        <v>299.85156331462002</v>
      </c>
      <c r="K54" s="60">
        <v>362.725528632318</v>
      </c>
      <c r="L54" s="60">
        <v>409.10984699929497</v>
      </c>
      <c r="M54" s="60">
        <v>465.19632029841802</v>
      </c>
      <c r="N54" s="60">
        <v>512.77504179022606</v>
      </c>
      <c r="O54" s="60"/>
      <c r="P54" s="60"/>
      <c r="Q54" s="60"/>
      <c r="R54" s="60"/>
      <c r="S54" s="58"/>
    </row>
    <row r="55" spans="1:19" x14ac:dyDescent="0.3">
      <c r="A55" s="39" t="s">
        <v>253</v>
      </c>
      <c r="B55" s="39" t="s">
        <v>261</v>
      </c>
      <c r="C55" s="39" t="str">
        <f>INDEX('R0. Region mapping'!$C$9:$C$24,MATCH($B55,'R0. Region mapping'!$A$9:$A$24,0))</f>
        <v>AUS</v>
      </c>
      <c r="D55" s="60"/>
      <c r="E55" s="60"/>
      <c r="F55" s="60">
        <v>18.011472608394399</v>
      </c>
      <c r="G55" s="60">
        <v>29.480775793492501</v>
      </c>
      <c r="H55" s="60">
        <v>190.304317512583</v>
      </c>
      <c r="I55" s="60">
        <v>1.1222532664396601</v>
      </c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253</v>
      </c>
      <c r="B56" s="39" t="s">
        <v>341</v>
      </c>
      <c r="C56" s="39" t="str">
        <f>INDEX('R0. Region mapping'!$C$9:$C$24,MATCH($B56,'R0. Region mapping'!$A$9:$A$24,0))</f>
        <v>NAM</v>
      </c>
      <c r="D56" s="60"/>
      <c r="E56" s="60">
        <v>77.952664633589393</v>
      </c>
      <c r="F56" s="60">
        <v>181.941855394925</v>
      </c>
      <c r="G56" s="60">
        <v>1072.260830441691</v>
      </c>
      <c r="H56" s="60">
        <v>2132.2281577916101</v>
      </c>
      <c r="I56" s="60">
        <v>1898.1731967851681</v>
      </c>
      <c r="J56" s="60">
        <v>2181.3168246049099</v>
      </c>
      <c r="K56" s="60"/>
      <c r="L56" s="60">
        <v>429.23619309483689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253</v>
      </c>
      <c r="B57" s="39" t="s">
        <v>343</v>
      </c>
      <c r="C57" s="39" t="str">
        <f>INDEX('R0. Region mapping'!$C$9:$C$24,MATCH($B57,'R0. Region mapping'!$A$9:$A$24,0))</f>
        <v>ASI</v>
      </c>
      <c r="D57" s="60">
        <v>214.70697223929301</v>
      </c>
      <c r="E57" s="60"/>
      <c r="F57" s="60"/>
      <c r="G57" s="60">
        <v>123.84397004161799</v>
      </c>
      <c r="H57" s="60">
        <v>2582.4083650851553</v>
      </c>
      <c r="I57" s="60">
        <v>3095.0690908057018</v>
      </c>
      <c r="J57" s="60">
        <v>3127.5377206978451</v>
      </c>
      <c r="K57" s="60">
        <v>1828.774596276701</v>
      </c>
      <c r="L57" s="60">
        <v>3176.7911334950718</v>
      </c>
      <c r="M57" s="60">
        <v>3244.3819159334189</v>
      </c>
      <c r="N57" s="60">
        <v>3423.8641653795889</v>
      </c>
      <c r="O57" s="60"/>
      <c r="P57" s="60"/>
      <c r="Q57" s="60"/>
      <c r="R57" s="60"/>
      <c r="S57" s="58"/>
    </row>
    <row r="58" spans="1:19" x14ac:dyDescent="0.3">
      <c r="A58" s="39" t="s">
        <v>253</v>
      </c>
      <c r="B58" s="39" t="s">
        <v>345</v>
      </c>
      <c r="C58" s="39" t="str">
        <f>INDEX('R0. Region mapping'!$C$9:$C$24,MATCH($B58,'R0. Region mapping'!$A$9:$A$24,0))</f>
        <v>LAM</v>
      </c>
      <c r="D58" s="60"/>
      <c r="E58" s="60"/>
      <c r="F58" s="60">
        <v>27.108295242274899</v>
      </c>
      <c r="G58" s="60"/>
      <c r="H58" s="60">
        <v>106.786824412358</v>
      </c>
      <c r="I58" s="60">
        <v>160.30743263659099</v>
      </c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253</v>
      </c>
      <c r="B59" s="39" t="s">
        <v>347</v>
      </c>
      <c r="C59" s="39" t="str">
        <f>INDEX('R0. Region mapping'!$C$9:$C$24,MATCH($B59,'R0. Region mapping'!$A$9:$A$24,0))</f>
        <v>EUR</v>
      </c>
      <c r="D59" s="60"/>
      <c r="E59" s="60"/>
      <c r="F59" s="60">
        <v>50.2441507497619</v>
      </c>
      <c r="G59" s="60">
        <v>100.059333476181</v>
      </c>
      <c r="H59" s="60">
        <v>946.03842181495997</v>
      </c>
      <c r="I59" s="60">
        <v>1444.8851714912901</v>
      </c>
      <c r="J59" s="60">
        <v>1257.1234289386839</v>
      </c>
      <c r="K59" s="60">
        <v>1452.2347485293899</v>
      </c>
      <c r="L59" s="60">
        <v>1415.37923503873</v>
      </c>
      <c r="M59" s="60">
        <v>1497.60733573775</v>
      </c>
      <c r="N59" s="60">
        <v>852.19656267419896</v>
      </c>
      <c r="O59" s="60"/>
      <c r="P59" s="60"/>
      <c r="Q59" s="60"/>
      <c r="R59" s="60"/>
      <c r="S59" s="58"/>
    </row>
    <row r="60" spans="1:19" x14ac:dyDescent="0.3">
      <c r="A60" s="39" t="s">
        <v>253</v>
      </c>
      <c r="B60" s="39" t="s">
        <v>349</v>
      </c>
      <c r="C60" s="39" t="str">
        <f>INDEX('R0. Region mapping'!$C$9:$C$24,MATCH($B60,'R0. Region mapping'!$A$9:$A$24,0))</f>
        <v>ASI</v>
      </c>
      <c r="D60" s="60"/>
      <c r="E60" s="60"/>
      <c r="F60" s="60"/>
      <c r="G60" s="60">
        <v>302.62170214226597</v>
      </c>
      <c r="H60" s="60">
        <v>4619.7020591092796</v>
      </c>
      <c r="I60" s="60">
        <v>5061.4109381488497</v>
      </c>
      <c r="J60" s="60">
        <v>2229.0207554204699</v>
      </c>
      <c r="K60" s="60">
        <v>1026.9068857918201</v>
      </c>
      <c r="L60" s="60">
        <v>1860.5459624535399</v>
      </c>
      <c r="M60" s="60">
        <v>4354.9796070074699</v>
      </c>
      <c r="N60" s="60">
        <v>2659.50655095818</v>
      </c>
      <c r="O60" s="60"/>
      <c r="P60" s="60"/>
      <c r="Q60" s="60"/>
      <c r="R60" s="60"/>
      <c r="S60" s="58"/>
    </row>
    <row r="61" spans="1:19" x14ac:dyDescent="0.3">
      <c r="A61" s="39" t="s">
        <v>253</v>
      </c>
      <c r="B61" s="39" t="s">
        <v>351</v>
      </c>
      <c r="C61" s="39" t="str">
        <f>INDEX('R0. Region mapping'!$C$9:$C$24,MATCH($B61,'R0. Region mapping'!$A$9:$A$24,0))</f>
        <v>ASI</v>
      </c>
      <c r="D61" s="60"/>
      <c r="E61" s="60"/>
      <c r="F61" s="60"/>
      <c r="G61" s="60">
        <v>22.433548229082501</v>
      </c>
      <c r="H61" s="60">
        <v>155.409401447259</v>
      </c>
      <c r="I61" s="60">
        <v>210.58202921797599</v>
      </c>
      <c r="J61" s="60">
        <v>238.0484568017547</v>
      </c>
      <c r="K61" s="60">
        <v>259.3957196434576</v>
      </c>
      <c r="L61" s="60">
        <v>279.84437412439939</v>
      </c>
      <c r="M61" s="60">
        <v>296.40879483679709</v>
      </c>
      <c r="N61" s="60">
        <v>311.02532964717932</v>
      </c>
      <c r="O61" s="60"/>
      <c r="P61" s="60"/>
      <c r="Q61" s="60"/>
      <c r="R61" s="60"/>
      <c r="S61" s="58"/>
    </row>
    <row r="62" spans="1:19" x14ac:dyDescent="0.3">
      <c r="A62" s="39" t="s">
        <v>253</v>
      </c>
      <c r="B62" s="39" t="s">
        <v>353</v>
      </c>
      <c r="C62" s="39" t="str">
        <f>INDEX('R0. Region mapping'!$C$9:$C$24,MATCH($B62,'R0. Region mapping'!$A$9:$A$24,0))</f>
        <v>ASI</v>
      </c>
      <c r="D62" s="60"/>
      <c r="E62" s="60"/>
      <c r="F62" s="60"/>
      <c r="G62" s="60">
        <v>86.134151341216494</v>
      </c>
      <c r="H62" s="60">
        <v>1432.29185878351</v>
      </c>
      <c r="I62" s="60">
        <v>770.22258303498802</v>
      </c>
      <c r="J62" s="60">
        <v>1479.3910992908</v>
      </c>
      <c r="K62" s="60">
        <v>1114.61808040912</v>
      </c>
      <c r="L62" s="60">
        <v>1218.5848991150399</v>
      </c>
      <c r="M62" s="60">
        <v>1151.1259907686899</v>
      </c>
      <c r="N62" s="60">
        <v>1253.5462315396401</v>
      </c>
      <c r="O62" s="60"/>
      <c r="P62" s="60"/>
      <c r="Q62" s="60"/>
      <c r="R62" s="60"/>
      <c r="S62" s="58"/>
    </row>
    <row r="63" spans="1:19" x14ac:dyDescent="0.3">
      <c r="A63" s="39" t="s">
        <v>253</v>
      </c>
      <c r="B63" s="39" t="s">
        <v>355</v>
      </c>
      <c r="C63" s="39" t="str">
        <f>INDEX('R0. Region mapping'!$C$9:$C$24,MATCH($B63,'R0. Region mapping'!$A$9:$A$24,0))</f>
        <v>AFR</v>
      </c>
      <c r="D63" s="60"/>
      <c r="E63" s="60"/>
      <c r="F63" s="60"/>
      <c r="G63" s="60">
        <v>82.558941295604697</v>
      </c>
      <c r="H63" s="60">
        <v>163.12138633905599</v>
      </c>
      <c r="I63" s="60">
        <v>323.03326588759001</v>
      </c>
      <c r="J63" s="60">
        <v>471.72384543312501</v>
      </c>
      <c r="K63" s="60">
        <v>434.506644101772</v>
      </c>
      <c r="L63" s="60">
        <v>498.476533005639</v>
      </c>
      <c r="M63" s="60">
        <v>503.30628704411203</v>
      </c>
      <c r="N63" s="60">
        <v>538.83012346881605</v>
      </c>
      <c r="O63" s="60"/>
      <c r="P63" s="60"/>
      <c r="Q63" s="60"/>
      <c r="R63" s="60"/>
      <c r="S63" s="58"/>
    </row>
    <row r="64" spans="1:19" x14ac:dyDescent="0.3">
      <c r="A64" s="39" t="s">
        <v>253</v>
      </c>
      <c r="B64" s="39" t="s">
        <v>357</v>
      </c>
      <c r="C64" s="39" t="str">
        <f>INDEX('R0. Region mapping'!$C$9:$C$24,MATCH($B64,'R0. Region mapping'!$A$9:$A$24,0))</f>
        <v>LAM</v>
      </c>
      <c r="D64" s="60"/>
      <c r="E64" s="60"/>
      <c r="F64" s="60">
        <v>9.2928907349394105</v>
      </c>
      <c r="G64" s="60">
        <v>14.519362894383701</v>
      </c>
      <c r="H64" s="60">
        <v>21.5426962071693</v>
      </c>
      <c r="I64" s="60">
        <v>20.663929152658</v>
      </c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253</v>
      </c>
      <c r="B65" s="39" t="s">
        <v>359</v>
      </c>
      <c r="C65" s="39" t="str">
        <f>INDEX('R0. Region mapping'!$C$9:$C$24,MATCH($B65,'R0. Region mapping'!$A$9:$A$24,0))</f>
        <v>ASI</v>
      </c>
      <c r="D65" s="60"/>
      <c r="E65" s="60"/>
      <c r="F65" s="60"/>
      <c r="G65" s="60">
        <v>86.613425513547199</v>
      </c>
      <c r="H65" s="60">
        <v>402.23542297518298</v>
      </c>
      <c r="I65" s="60">
        <v>552.60722067338099</v>
      </c>
      <c r="J65" s="60">
        <v>553.85421712816196</v>
      </c>
      <c r="K65" s="60">
        <v>638.75472274444701</v>
      </c>
      <c r="L65" s="60">
        <v>631.67772939799897</v>
      </c>
      <c r="M65" s="60">
        <v>709.00471124015098</v>
      </c>
      <c r="N65" s="60">
        <v>734.03158274749501</v>
      </c>
      <c r="O65" s="60"/>
      <c r="P65" s="60"/>
      <c r="Q65" s="60"/>
      <c r="R65" s="60"/>
      <c r="S65" s="58"/>
    </row>
    <row r="66" spans="1:19" x14ac:dyDescent="0.3">
      <c r="A66" s="39" t="s">
        <v>253</v>
      </c>
      <c r="B66" s="39" t="s">
        <v>361</v>
      </c>
      <c r="C66" s="39" t="str">
        <f>INDEX('R0. Region mapping'!$C$9:$C$24,MATCH($B66,'R0. Region mapping'!$A$9:$A$24,0))</f>
        <v>ASI</v>
      </c>
      <c r="D66" s="60"/>
      <c r="E66" s="60"/>
      <c r="F66" s="60">
        <v>42.553289083394603</v>
      </c>
      <c r="G66" s="60">
        <v>68.1133009935578</v>
      </c>
      <c r="H66" s="60">
        <v>548.72234470942396</v>
      </c>
      <c r="I66" s="60">
        <v>636.452957944746</v>
      </c>
      <c r="J66" s="60">
        <v>331.58475870466799</v>
      </c>
      <c r="K66" s="60">
        <v>651.55437991671397</v>
      </c>
      <c r="L66" s="60">
        <v>366.05265237824483</v>
      </c>
      <c r="M66" s="60">
        <v>659.87864390506604</v>
      </c>
      <c r="N66" s="60">
        <v>347.87353442848701</v>
      </c>
      <c r="O66" s="60"/>
      <c r="P66" s="60"/>
      <c r="Q66" s="60"/>
      <c r="R66" s="60"/>
      <c r="S66" s="58"/>
    </row>
    <row r="67" spans="1:19" x14ac:dyDescent="0.3">
      <c r="A67" s="39" t="s">
        <v>253</v>
      </c>
      <c r="B67" s="39" t="s">
        <v>363</v>
      </c>
      <c r="C67" s="39" t="str">
        <f>INDEX('R0. Region mapping'!$C$9:$C$24,MATCH($B67,'R0. Region mapping'!$A$9:$A$24,0))</f>
        <v>NAM</v>
      </c>
      <c r="D67" s="60"/>
      <c r="E67" s="60"/>
      <c r="F67" s="60">
        <v>577.29027910755701</v>
      </c>
      <c r="G67" s="60">
        <v>560.92030609080905</v>
      </c>
      <c r="H67" s="60">
        <v>6005.1567876023919</v>
      </c>
      <c r="I67" s="60">
        <v>3542.5046330759187</v>
      </c>
      <c r="J67" s="60">
        <v>6374.3940255468442</v>
      </c>
      <c r="K67" s="60">
        <v>4335.2565181355112</v>
      </c>
      <c r="L67" s="60">
        <v>6708.9342317077408</v>
      </c>
      <c r="M67" s="60">
        <v>4633.2956665500196</v>
      </c>
      <c r="N67" s="60">
        <v>6953.5649277460898</v>
      </c>
      <c r="O67" s="60"/>
      <c r="P67" s="60"/>
      <c r="Q67" s="60"/>
      <c r="R67" s="60"/>
      <c r="S67" s="58"/>
    </row>
    <row r="68" spans="1:19" x14ac:dyDescent="0.3">
      <c r="A68" s="39" t="s">
        <v>253</v>
      </c>
      <c r="B68" s="39" t="s">
        <v>365</v>
      </c>
      <c r="C68" s="39" t="str">
        <f>INDEX('R0. Region mapping'!$C$9:$C$24,MATCH($B68,'R0. Region mapping'!$A$9:$A$24,0))</f>
        <v>EUR</v>
      </c>
      <c r="D68" s="60"/>
      <c r="E68" s="60"/>
      <c r="F68" s="60">
        <v>828.90602968559699</v>
      </c>
      <c r="G68" s="60">
        <v>835.45216365228305</v>
      </c>
      <c r="H68" s="60">
        <v>4824.4170235538504</v>
      </c>
      <c r="I68" s="60">
        <v>2734.8191603474902</v>
      </c>
      <c r="J68" s="60">
        <v>5532.19725499587</v>
      </c>
      <c r="K68" s="60">
        <v>3130.8868869151602</v>
      </c>
      <c r="L68" s="60">
        <v>5897.28448492397</v>
      </c>
      <c r="M68" s="60">
        <v>3471.7010806645599</v>
      </c>
      <c r="N68" s="60">
        <v>6216.8128712423704</v>
      </c>
      <c r="O68" s="60"/>
      <c r="P68" s="60"/>
      <c r="Q68" s="60"/>
      <c r="R68" s="60"/>
      <c r="S68" s="58"/>
    </row>
    <row r="69" spans="1:19" x14ac:dyDescent="0.3">
      <c r="A69" s="39" t="s">
        <v>254</v>
      </c>
      <c r="B69" s="39" t="s">
        <v>258</v>
      </c>
      <c r="C69" s="39" t="str">
        <f>INDEX('R0. Region mapping'!$C$9:$C$24,MATCH($B69,'R0. Region mapping'!$A$9:$A$24,0))</f>
        <v>AFR</v>
      </c>
      <c r="D69" s="60"/>
      <c r="E69" s="60"/>
      <c r="F69" s="60"/>
      <c r="G69" s="60">
        <v>13.969601518267799</v>
      </c>
      <c r="H69" s="60">
        <v>197.15497511046701</v>
      </c>
      <c r="I69" s="60">
        <v>273.998373271432</v>
      </c>
      <c r="J69" s="60">
        <v>299.85156331462002</v>
      </c>
      <c r="K69" s="60">
        <v>384.844212509545</v>
      </c>
      <c r="L69" s="60">
        <v>422.22841054793702</v>
      </c>
      <c r="M69" s="60">
        <v>486.78169961312102</v>
      </c>
      <c r="N69" s="60">
        <v>532.90592393094005</v>
      </c>
      <c r="O69" s="60"/>
      <c r="P69" s="60"/>
      <c r="Q69" s="60"/>
      <c r="R69" s="60"/>
      <c r="S69" s="58"/>
    </row>
    <row r="70" spans="1:19" x14ac:dyDescent="0.3">
      <c r="A70" s="39" t="s">
        <v>254</v>
      </c>
      <c r="B70" s="39" t="s">
        <v>261</v>
      </c>
      <c r="C70" s="39" t="str">
        <f>INDEX('R0. Region mapping'!$C$9:$C$24,MATCH($B70,'R0. Region mapping'!$A$9:$A$24,0))</f>
        <v>AUS</v>
      </c>
      <c r="D70" s="60"/>
      <c r="E70" s="60"/>
      <c r="F70" s="60">
        <v>18.011472608394399</v>
      </c>
      <c r="G70" s="60">
        <v>21.916507245912499</v>
      </c>
      <c r="H70" s="60">
        <v>186.981236280144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254</v>
      </c>
      <c r="B71" s="39" t="s">
        <v>341</v>
      </c>
      <c r="C71" s="39" t="str">
        <f>INDEX('R0. Region mapping'!$C$9:$C$24,MATCH($B71,'R0. Region mapping'!$A$9:$A$24,0))</f>
        <v>NAM</v>
      </c>
      <c r="D71" s="60"/>
      <c r="E71" s="60">
        <v>77.952664633589393</v>
      </c>
      <c r="F71" s="60">
        <v>181.941855394925</v>
      </c>
      <c r="G71" s="60">
        <v>969.65325885934908</v>
      </c>
      <c r="H71" s="60">
        <v>2272.3873410895358</v>
      </c>
      <c r="I71" s="60">
        <v>1819.5877596652881</v>
      </c>
      <c r="J71" s="60">
        <v>2225.3786604547608</v>
      </c>
      <c r="K71" s="60"/>
      <c r="L71" s="60">
        <v>1301.9430108398551</v>
      </c>
      <c r="M71" s="60">
        <v>1494.531527988182</v>
      </c>
      <c r="N71" s="60"/>
      <c r="O71" s="60"/>
      <c r="P71" s="60"/>
      <c r="Q71" s="60"/>
      <c r="R71" s="60"/>
      <c r="S71" s="58"/>
    </row>
    <row r="72" spans="1:19" x14ac:dyDescent="0.3">
      <c r="A72" s="39" t="s">
        <v>254</v>
      </c>
      <c r="B72" s="39" t="s">
        <v>343</v>
      </c>
      <c r="C72" s="39" t="str">
        <f>INDEX('R0. Region mapping'!$C$9:$C$24,MATCH($B72,'R0. Region mapping'!$A$9:$A$24,0))</f>
        <v>ASI</v>
      </c>
      <c r="D72" s="60">
        <v>214.70697223929301</v>
      </c>
      <c r="E72" s="60"/>
      <c r="F72" s="60"/>
      <c r="G72" s="60">
        <v>123.193806514934</v>
      </c>
      <c r="H72" s="60">
        <v>2750.2601415439572</v>
      </c>
      <c r="I72" s="60">
        <v>3173.5911339119511</v>
      </c>
      <c r="J72" s="60">
        <v>3083.511429049634</v>
      </c>
      <c r="K72" s="60">
        <v>3227.4274318441749</v>
      </c>
      <c r="L72" s="60">
        <v>3195.9890075313451</v>
      </c>
      <c r="M72" s="60">
        <v>3233.6179168331541</v>
      </c>
      <c r="N72" s="60">
        <v>3245.6379206138281</v>
      </c>
      <c r="O72" s="60"/>
      <c r="P72" s="60"/>
      <c r="Q72" s="60"/>
      <c r="R72" s="60"/>
      <c r="S72" s="58"/>
    </row>
    <row r="73" spans="1:19" x14ac:dyDescent="0.3">
      <c r="A73" s="39" t="s">
        <v>254</v>
      </c>
      <c r="B73" s="39" t="s">
        <v>345</v>
      </c>
      <c r="C73" s="39" t="str">
        <f>INDEX('R0. Region mapping'!$C$9:$C$24,MATCH($B73,'R0. Region mapping'!$A$9:$A$24,0))</f>
        <v>LAM</v>
      </c>
      <c r="D73" s="60"/>
      <c r="E73" s="60"/>
      <c r="F73" s="60">
        <v>27.108295242274899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254</v>
      </c>
      <c r="B74" s="39" t="s">
        <v>347</v>
      </c>
      <c r="C74" s="39" t="str">
        <f>INDEX('R0. Region mapping'!$C$9:$C$24,MATCH($B74,'R0. Region mapping'!$A$9:$A$24,0))</f>
        <v>EUR</v>
      </c>
      <c r="D74" s="60"/>
      <c r="E74" s="60"/>
      <c r="F74" s="60">
        <v>50.2441507497619</v>
      </c>
      <c r="G74" s="60">
        <v>100.059333476181</v>
      </c>
      <c r="H74" s="60">
        <v>946.03842181495997</v>
      </c>
      <c r="I74" s="60">
        <v>1444.8851714912901</v>
      </c>
      <c r="J74" s="60">
        <v>1257.12342893868</v>
      </c>
      <c r="K74" s="60">
        <v>1452.2347485293899</v>
      </c>
      <c r="L74" s="60">
        <v>1415.37923503873</v>
      </c>
      <c r="M74" s="60">
        <v>1497.60733573775</v>
      </c>
      <c r="N74" s="60">
        <v>1510.11487951462</v>
      </c>
      <c r="O74" s="60"/>
      <c r="P74" s="60"/>
      <c r="Q74" s="60"/>
      <c r="R74" s="60"/>
      <c r="S74" s="58"/>
    </row>
    <row r="75" spans="1:19" x14ac:dyDescent="0.3">
      <c r="A75" s="39" t="s">
        <v>254</v>
      </c>
      <c r="B75" s="39" t="s">
        <v>349</v>
      </c>
      <c r="C75" s="39" t="str">
        <f>INDEX('R0. Region mapping'!$C$9:$C$24,MATCH($B75,'R0. Region mapping'!$A$9:$A$24,0))</f>
        <v>ASI</v>
      </c>
      <c r="D75" s="60"/>
      <c r="E75" s="60"/>
      <c r="F75" s="60"/>
      <c r="G75" s="60">
        <v>302.62170214226597</v>
      </c>
      <c r="H75" s="60">
        <v>4619.7020591092796</v>
      </c>
      <c r="I75" s="60">
        <v>5061.4109381488497</v>
      </c>
      <c r="J75" s="60">
        <v>5211.4750206741501</v>
      </c>
      <c r="K75" s="60">
        <v>5901.6099947866396</v>
      </c>
      <c r="L75" s="60">
        <v>5865.6030087855997</v>
      </c>
      <c r="M75" s="60">
        <v>5814.9842398298397</v>
      </c>
      <c r="N75" s="60">
        <v>6507.4816815692502</v>
      </c>
      <c r="O75" s="60"/>
      <c r="P75" s="60"/>
      <c r="Q75" s="60"/>
      <c r="R75" s="60"/>
      <c r="S75" s="58"/>
    </row>
    <row r="76" spans="1:19" x14ac:dyDescent="0.3">
      <c r="A76" s="39" t="s">
        <v>254</v>
      </c>
      <c r="B76" s="39" t="s">
        <v>351</v>
      </c>
      <c r="C76" s="39" t="str">
        <f>INDEX('R0. Region mapping'!$C$9:$C$24,MATCH($B76,'R0. Region mapping'!$A$9:$A$24,0))</f>
        <v>ASI</v>
      </c>
      <c r="D76" s="60"/>
      <c r="E76" s="60"/>
      <c r="F76" s="60"/>
      <c r="G76" s="60">
        <v>22.433548229082501</v>
      </c>
      <c r="H76" s="60">
        <v>165.73163556724131</v>
      </c>
      <c r="I76" s="60">
        <v>214.46027625372119</v>
      </c>
      <c r="J76" s="60">
        <v>235.8739739645149</v>
      </c>
      <c r="K76" s="60">
        <v>276.98435745753699</v>
      </c>
      <c r="L76" s="60">
        <v>274.20341211343521</v>
      </c>
      <c r="M76" s="60">
        <v>304.07055095851501</v>
      </c>
      <c r="N76" s="60">
        <v>326.61356141354838</v>
      </c>
      <c r="O76" s="60"/>
      <c r="P76" s="60"/>
      <c r="Q76" s="60"/>
      <c r="R76" s="60"/>
      <c r="S76" s="58"/>
    </row>
    <row r="77" spans="1:19" x14ac:dyDescent="0.3">
      <c r="A77" s="39" t="s">
        <v>254</v>
      </c>
      <c r="B77" s="39" t="s">
        <v>353</v>
      </c>
      <c r="C77" s="39" t="str">
        <f>INDEX('R0. Region mapping'!$C$9:$C$24,MATCH($B77,'R0. Region mapping'!$A$9:$A$24,0))</f>
        <v>ASI</v>
      </c>
      <c r="D77" s="60"/>
      <c r="E77" s="60"/>
      <c r="F77" s="60"/>
      <c r="G77" s="60">
        <v>85.413872091214998</v>
      </c>
      <c r="H77" s="60">
        <v>1475.47100504272</v>
      </c>
      <c r="I77" s="60">
        <v>1375.2369765772801</v>
      </c>
      <c r="J77" s="60">
        <v>874.37670574850404</v>
      </c>
      <c r="K77" s="60">
        <v>1420.2980242174799</v>
      </c>
      <c r="L77" s="60">
        <v>912.90495530668397</v>
      </c>
      <c r="M77" s="60">
        <v>1456.80593457705</v>
      </c>
      <c r="N77" s="60">
        <v>947.86628773127995</v>
      </c>
      <c r="O77" s="60"/>
      <c r="P77" s="60"/>
      <c r="Q77" s="60"/>
      <c r="R77" s="60"/>
      <c r="S77" s="58"/>
    </row>
    <row r="78" spans="1:19" x14ac:dyDescent="0.3">
      <c r="A78" s="39" t="s">
        <v>254</v>
      </c>
      <c r="B78" s="39" t="s">
        <v>355</v>
      </c>
      <c r="C78" s="39" t="str">
        <f>INDEX('R0. Region mapping'!$C$9:$C$24,MATCH($B78,'R0. Region mapping'!$A$9:$A$24,0))</f>
        <v>AFR</v>
      </c>
      <c r="D78" s="60"/>
      <c r="E78" s="60"/>
      <c r="F78" s="60"/>
      <c r="G78" s="60">
        <v>82.558941295604697</v>
      </c>
      <c r="H78" s="60">
        <v>163.12138633905599</v>
      </c>
      <c r="I78" s="60">
        <v>323.03326588759001</v>
      </c>
      <c r="J78" s="60">
        <v>471.72384543312501</v>
      </c>
      <c r="K78" s="60">
        <v>463.63148114503599</v>
      </c>
      <c r="L78" s="60">
        <v>513.06739675321501</v>
      </c>
      <c r="M78" s="60">
        <v>495.12537888968501</v>
      </c>
      <c r="N78" s="60">
        <v>543.41705261770096</v>
      </c>
      <c r="O78" s="60"/>
      <c r="P78" s="60"/>
      <c r="Q78" s="60"/>
      <c r="R78" s="60"/>
      <c r="S78" s="58"/>
    </row>
    <row r="79" spans="1:19" x14ac:dyDescent="0.3">
      <c r="A79" s="39" t="s">
        <v>254</v>
      </c>
      <c r="B79" s="39" t="s">
        <v>357</v>
      </c>
      <c r="C79" s="39" t="str">
        <f>INDEX('R0. Region mapping'!$C$9:$C$24,MATCH($B79,'R0. Region mapping'!$A$9:$A$24,0))</f>
        <v>LAM</v>
      </c>
      <c r="D79" s="60"/>
      <c r="E79" s="60"/>
      <c r="F79" s="60">
        <v>9.2928907349394105</v>
      </c>
      <c r="G79" s="60">
        <v>14.519362894383701</v>
      </c>
      <c r="H79" s="60">
        <v>21.5426962071693</v>
      </c>
      <c r="I79" s="60">
        <v>20.663929152658</v>
      </c>
      <c r="J79" s="60">
        <v>23.915003024654801</v>
      </c>
      <c r="K79" s="60"/>
      <c r="L79" s="60"/>
      <c r="M79" s="60"/>
      <c r="N79" s="60">
        <v>19.713587951904099</v>
      </c>
      <c r="O79" s="60"/>
      <c r="P79" s="60"/>
      <c r="Q79" s="60"/>
      <c r="R79" s="60"/>
      <c r="S79" s="58"/>
    </row>
    <row r="80" spans="1:19" x14ac:dyDescent="0.3">
      <c r="A80" s="39" t="s">
        <v>254</v>
      </c>
      <c r="B80" s="39" t="s">
        <v>359</v>
      </c>
      <c r="C80" s="39" t="str">
        <f>INDEX('R0. Region mapping'!$C$9:$C$24,MATCH($B80,'R0. Region mapping'!$A$9:$A$24,0))</f>
        <v>ASI</v>
      </c>
      <c r="D80" s="60"/>
      <c r="E80" s="60"/>
      <c r="F80" s="60"/>
      <c r="G80" s="60">
        <v>86.613425513547199</v>
      </c>
      <c r="H80" s="60">
        <v>402.23542297518298</v>
      </c>
      <c r="I80" s="60">
        <v>552.60722067338099</v>
      </c>
      <c r="J80" s="60">
        <v>553.85421712816196</v>
      </c>
      <c r="K80" s="60">
        <v>638.75472274444701</v>
      </c>
      <c r="L80" s="60">
        <v>672.92019697867499</v>
      </c>
      <c r="M80" s="60">
        <v>730.17968703788199</v>
      </c>
      <c r="N80" s="60">
        <v>769.30743720095802</v>
      </c>
      <c r="O80" s="60"/>
      <c r="P80" s="60"/>
      <c r="Q80" s="60"/>
      <c r="R80" s="60"/>
      <c r="S80" s="58"/>
    </row>
    <row r="81" spans="1:19" x14ac:dyDescent="0.3">
      <c r="A81" s="39" t="s">
        <v>254</v>
      </c>
      <c r="B81" s="39" t="s">
        <v>361</v>
      </c>
      <c r="C81" s="39" t="str">
        <f>INDEX('R0. Region mapping'!$C$9:$C$24,MATCH($B81,'R0. Region mapping'!$A$9:$A$24,0))</f>
        <v>ASI</v>
      </c>
      <c r="D81" s="60"/>
      <c r="E81" s="60"/>
      <c r="F81" s="60">
        <v>42.553289083394603</v>
      </c>
      <c r="G81" s="60">
        <v>68.1133009935578</v>
      </c>
      <c r="H81" s="60">
        <v>548.72234470942396</v>
      </c>
      <c r="I81" s="60">
        <v>636.452957944746</v>
      </c>
      <c r="J81" s="60">
        <v>371.91966356505998</v>
      </c>
      <c r="K81" s="60">
        <v>774.60860464551502</v>
      </c>
      <c r="L81" s="60">
        <v>219.69985417548</v>
      </c>
      <c r="M81" s="60">
        <v>782.93286863386697</v>
      </c>
      <c r="N81" s="60">
        <v>224.81930969968599</v>
      </c>
      <c r="O81" s="60"/>
      <c r="P81" s="60"/>
      <c r="Q81" s="60"/>
      <c r="R81" s="60"/>
      <c r="S81" s="58"/>
    </row>
    <row r="82" spans="1:19" x14ac:dyDescent="0.3">
      <c r="A82" s="39" t="s">
        <v>254</v>
      </c>
      <c r="B82" s="39" t="s">
        <v>363</v>
      </c>
      <c r="C82" s="39" t="str">
        <f>INDEX('R0. Region mapping'!$C$9:$C$24,MATCH($B82,'R0. Region mapping'!$A$9:$A$24,0))</f>
        <v>NAM</v>
      </c>
      <c r="D82" s="60"/>
      <c r="E82" s="60"/>
      <c r="F82" s="60">
        <v>577.29027910755701</v>
      </c>
      <c r="G82" s="60">
        <v>960.425220062976</v>
      </c>
      <c r="H82" s="60">
        <v>6005.1567876023919</v>
      </c>
      <c r="I82" s="60">
        <v>3542.5046330759187</v>
      </c>
      <c r="J82" s="60">
        <v>6787.5981363227902</v>
      </c>
      <c r="K82" s="60">
        <v>3922.0524073595661</v>
      </c>
      <c r="L82" s="60">
        <v>7122.1383424836795</v>
      </c>
      <c r="M82" s="60">
        <v>4220.0915557740764</v>
      </c>
      <c r="N82" s="60">
        <v>7366.7690385220403</v>
      </c>
      <c r="O82" s="60"/>
      <c r="P82" s="60"/>
      <c r="Q82" s="60"/>
      <c r="R82" s="60"/>
      <c r="S82" s="58"/>
    </row>
    <row r="83" spans="1:19" x14ac:dyDescent="0.3">
      <c r="A83" s="39" t="s">
        <v>254</v>
      </c>
      <c r="B83" s="39" t="s">
        <v>365</v>
      </c>
      <c r="C83" s="39" t="str">
        <f>INDEX('R0. Region mapping'!$C$9:$C$24,MATCH($B83,'R0. Region mapping'!$A$9:$A$24,0))</f>
        <v>EUR</v>
      </c>
      <c r="D83" s="60"/>
      <c r="E83" s="60"/>
      <c r="F83" s="60">
        <v>828.90602968559699</v>
      </c>
      <c r="G83" s="60">
        <v>835.45216365228305</v>
      </c>
      <c r="H83" s="60">
        <v>4824.4170235538504</v>
      </c>
      <c r="I83" s="60">
        <v>2734.8191603474902</v>
      </c>
      <c r="J83" s="60">
        <v>5532.19725499587</v>
      </c>
      <c r="K83" s="60">
        <v>3130.8868869151602</v>
      </c>
      <c r="L83" s="60">
        <v>5897.28448492397</v>
      </c>
      <c r="M83" s="60">
        <v>3471.7010806645599</v>
      </c>
      <c r="N83" s="60">
        <v>6216.8128712423704</v>
      </c>
      <c r="O83" s="60"/>
      <c r="P83" s="60"/>
      <c r="Q83" s="60"/>
      <c r="R83" s="60"/>
      <c r="S83" s="58"/>
    </row>
    <row r="84" spans="1:19" x14ac:dyDescent="0.3">
      <c r="A84" s="39" t="s">
        <v>255</v>
      </c>
      <c r="B84" s="39" t="s">
        <v>258</v>
      </c>
      <c r="C84" s="39" t="str">
        <f>INDEX('R0. Region mapping'!$C$9:$C$24,MATCH($B84,'R0. Region mapping'!$A$9:$A$24,0))</f>
        <v>AFR</v>
      </c>
      <c r="D84" s="60"/>
      <c r="E84" s="60"/>
      <c r="F84" s="60"/>
      <c r="G84" s="60"/>
      <c r="H84" s="60">
        <v>168.25159405706501</v>
      </c>
      <c r="I84" s="60">
        <v>290.20412433874401</v>
      </c>
      <c r="J84" s="60">
        <v>290.76520877462798</v>
      </c>
      <c r="K84" s="60">
        <v>389.93881370905098</v>
      </c>
      <c r="L84" s="60">
        <v>419.37193369929901</v>
      </c>
      <c r="M84" s="60">
        <v>488.38328915218102</v>
      </c>
      <c r="N84" s="60">
        <v>532.00793343861505</v>
      </c>
      <c r="O84" s="60"/>
      <c r="P84" s="60"/>
      <c r="Q84" s="60"/>
      <c r="R84" s="60"/>
      <c r="S84" s="58"/>
    </row>
    <row r="85" spans="1:19" x14ac:dyDescent="0.3">
      <c r="A85" s="39" t="s">
        <v>255</v>
      </c>
      <c r="B85" s="39" t="s">
        <v>261</v>
      </c>
      <c r="C85" s="39" t="str">
        <f>INDEX('R0. Region mapping'!$C$9:$C$24,MATCH($B85,'R0. Region mapping'!$A$9:$A$24,0))</f>
        <v>AUS</v>
      </c>
      <c r="D85" s="60"/>
      <c r="E85" s="60"/>
      <c r="F85" s="60">
        <v>18.011472608394399</v>
      </c>
      <c r="G85" s="60">
        <v>23.388460144376999</v>
      </c>
      <c r="H85" s="60">
        <v>167.052339375401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A86" s="39" t="s">
        <v>255</v>
      </c>
      <c r="B86" s="39" t="s">
        <v>341</v>
      </c>
      <c r="C86" s="39" t="str">
        <f>INDEX('R0. Region mapping'!$C$9:$C$24,MATCH($B86,'R0. Region mapping'!$A$9:$A$24,0))</f>
        <v>NAM</v>
      </c>
      <c r="D86" s="60"/>
      <c r="E86" s="60">
        <v>77.952664633589393</v>
      </c>
      <c r="F86" s="60">
        <v>181.941855394925</v>
      </c>
      <c r="G86" s="60">
        <v>245.753334187495</v>
      </c>
      <c r="H86" s="60">
        <v>1739.1187741846049</v>
      </c>
      <c r="I86" s="60">
        <v>1354.5671095087741</v>
      </c>
      <c r="J86" s="60">
        <v>2486.1097106966918</v>
      </c>
      <c r="K86" s="60"/>
      <c r="L86" s="60">
        <v>1174.7169371817658</v>
      </c>
      <c r="M86" s="60"/>
      <c r="N86" s="60"/>
      <c r="O86" s="60"/>
      <c r="P86" s="60"/>
      <c r="Q86" s="60"/>
      <c r="R86" s="60"/>
      <c r="S86" s="58"/>
    </row>
    <row r="87" spans="1:19" x14ac:dyDescent="0.3">
      <c r="A87" s="39" t="s">
        <v>255</v>
      </c>
      <c r="B87" s="39" t="s">
        <v>343</v>
      </c>
      <c r="C87" s="39" t="str">
        <f>INDEX('R0. Region mapping'!$C$9:$C$24,MATCH($B87,'R0. Region mapping'!$A$9:$A$24,0))</f>
        <v>ASI</v>
      </c>
      <c r="D87" s="60">
        <v>214.70697223929301</v>
      </c>
      <c r="E87" s="60"/>
      <c r="F87" s="60"/>
      <c r="G87" s="60">
        <v>133.906311429276</v>
      </c>
      <c r="H87" s="60">
        <v>2302.4659853429121</v>
      </c>
      <c r="I87" s="60">
        <v>3252.0291540907519</v>
      </c>
      <c r="J87" s="60">
        <v>1610.8736828562151</v>
      </c>
      <c r="K87" s="60">
        <v>3345.4386341183408</v>
      </c>
      <c r="L87" s="60">
        <v>3129.8216562558687</v>
      </c>
      <c r="M87" s="60">
        <v>3296.1347452450063</v>
      </c>
      <c r="N87" s="60">
        <v>3394.8470248830049</v>
      </c>
      <c r="O87" s="60"/>
      <c r="P87" s="60"/>
      <c r="Q87" s="60"/>
      <c r="R87" s="60"/>
      <c r="S87" s="58"/>
    </row>
    <row r="88" spans="1:19" x14ac:dyDescent="0.3">
      <c r="A88" s="39" t="s">
        <v>255</v>
      </c>
      <c r="B88" s="39" t="s">
        <v>345</v>
      </c>
      <c r="C88" s="39" t="str">
        <f>INDEX('R0. Region mapping'!$C$9:$C$24,MATCH($B88,'R0. Region mapping'!$A$9:$A$24,0))</f>
        <v>LAM</v>
      </c>
      <c r="D88" s="60"/>
      <c r="E88" s="60"/>
      <c r="F88" s="60">
        <v>27.108295242274899</v>
      </c>
      <c r="G88" s="60"/>
      <c r="H88" s="60">
        <v>106.786824412358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A89" s="39" t="s">
        <v>255</v>
      </c>
      <c r="B89" s="39" t="s">
        <v>347</v>
      </c>
      <c r="C89" s="39" t="str">
        <f>INDEX('R0. Region mapping'!$C$9:$C$24,MATCH($B89,'R0. Region mapping'!$A$9:$A$24,0))</f>
        <v>EUR</v>
      </c>
      <c r="D89" s="60"/>
      <c r="E89" s="60"/>
      <c r="F89" s="60">
        <v>50.2441507497619</v>
      </c>
      <c r="G89" s="60">
        <v>105.40227420372</v>
      </c>
      <c r="H89" s="60">
        <v>881.37979777479904</v>
      </c>
      <c r="I89" s="60">
        <v>1398.83356334515</v>
      </c>
      <c r="J89" s="60">
        <v>1282.94396863564</v>
      </c>
      <c r="K89" s="60">
        <v>1437.75750664618</v>
      </c>
      <c r="L89" s="60">
        <v>1423.49643688674</v>
      </c>
      <c r="M89" s="60">
        <v>1493.05612588901</v>
      </c>
      <c r="N89" s="60">
        <v>1512.66668387715</v>
      </c>
      <c r="O89" s="60"/>
      <c r="P89" s="60"/>
      <c r="Q89" s="60"/>
      <c r="R89" s="60"/>
      <c r="S89" s="58"/>
    </row>
    <row r="90" spans="1:19" x14ac:dyDescent="0.3">
      <c r="A90" s="39" t="s">
        <v>255</v>
      </c>
      <c r="B90" s="39" t="s">
        <v>349</v>
      </c>
      <c r="C90" s="39" t="str">
        <f>INDEX('R0. Region mapping'!$C$9:$C$24,MATCH($B90,'R0. Region mapping'!$A$9:$A$24,0))</f>
        <v>ASI</v>
      </c>
      <c r="D90" s="60"/>
      <c r="E90" s="60"/>
      <c r="F90" s="60"/>
      <c r="G90" s="60"/>
      <c r="H90" s="60">
        <v>3953.46181341489</v>
      </c>
      <c r="I90" s="60">
        <v>5116.1457906325404</v>
      </c>
      <c r="J90" s="60">
        <v>5180.7858984424702</v>
      </c>
      <c r="K90" s="60">
        <v>5918.8169877831397</v>
      </c>
      <c r="L90" s="60">
        <v>5855.95527087552</v>
      </c>
      <c r="M90" s="60">
        <v>5820.3936014074498</v>
      </c>
      <c r="N90" s="60">
        <v>6504.44872265701</v>
      </c>
      <c r="O90" s="60"/>
      <c r="P90" s="60"/>
      <c r="Q90" s="60"/>
      <c r="R90" s="60"/>
      <c r="S90" s="58"/>
    </row>
    <row r="91" spans="1:19" x14ac:dyDescent="0.3">
      <c r="A91" s="39" t="s">
        <v>255</v>
      </c>
      <c r="B91" s="39" t="s">
        <v>351</v>
      </c>
      <c r="C91" s="39" t="str">
        <f>INDEX('R0. Region mapping'!$C$9:$C$24,MATCH($B91,'R0. Region mapping'!$A$9:$A$24,0))</f>
        <v>ASI</v>
      </c>
      <c r="D91" s="60"/>
      <c r="E91" s="60"/>
      <c r="F91" s="60"/>
      <c r="G91" s="60">
        <v>23.368279405294299</v>
      </c>
      <c r="H91" s="60">
        <v>147.29384082724121</v>
      </c>
      <c r="I91" s="60">
        <v>211.99044808535561</v>
      </c>
      <c r="J91" s="60">
        <v>237.25877460087091</v>
      </c>
      <c r="K91" s="60">
        <v>263.73751107970492</v>
      </c>
      <c r="L91" s="60">
        <v>277.40998795096181</v>
      </c>
      <c r="M91" s="60">
        <v>302.27266545489937</v>
      </c>
      <c r="N91" s="60">
        <v>327.62161250851608</v>
      </c>
      <c r="O91" s="60"/>
      <c r="P91" s="60"/>
      <c r="Q91" s="60"/>
      <c r="R91" s="60"/>
      <c r="S91" s="58"/>
    </row>
    <row r="92" spans="1:19" x14ac:dyDescent="0.3">
      <c r="A92" s="39" t="s">
        <v>255</v>
      </c>
      <c r="B92" s="39" t="s">
        <v>353</v>
      </c>
      <c r="C92" s="39" t="str">
        <f>INDEX('R0. Region mapping'!$C$9:$C$24,MATCH($B92,'R0. Region mapping'!$A$9:$A$24,0))</f>
        <v>ASI</v>
      </c>
      <c r="D92" s="60"/>
      <c r="E92" s="60"/>
      <c r="F92" s="60"/>
      <c r="G92" s="60">
        <v>95.788560040613106</v>
      </c>
      <c r="H92" s="60">
        <v>1398.5653604982199</v>
      </c>
      <c r="I92" s="60">
        <v>803.94908132027194</v>
      </c>
      <c r="J92" s="60">
        <v>1445.6646010055099</v>
      </c>
      <c r="K92" s="60">
        <v>849.01012896046905</v>
      </c>
      <c r="L92" s="60">
        <v>1484.1928505636899</v>
      </c>
      <c r="M92" s="60">
        <v>885.518039320036</v>
      </c>
      <c r="N92" s="60">
        <v>1519.1541829882899</v>
      </c>
      <c r="O92" s="60"/>
      <c r="P92" s="60"/>
      <c r="Q92" s="60"/>
      <c r="R92" s="60"/>
      <c r="S92" s="58"/>
    </row>
    <row r="93" spans="1:19" x14ac:dyDescent="0.3">
      <c r="A93" s="39" t="s">
        <v>255</v>
      </c>
      <c r="B93" s="39" t="s">
        <v>355</v>
      </c>
      <c r="C93" s="39" t="str">
        <f>INDEX('R0. Region mapping'!$C$9:$C$24,MATCH($B93,'R0. Region mapping'!$A$9:$A$24,0))</f>
        <v>AFR</v>
      </c>
      <c r="D93" s="60"/>
      <c r="E93" s="60"/>
      <c r="F93" s="60"/>
      <c r="G93" s="60"/>
      <c r="H93" s="60">
        <v>280.58024310562001</v>
      </c>
      <c r="I93" s="60">
        <v>423.39197826092601</v>
      </c>
      <c r="J93" s="60">
        <v>415.45401640677898</v>
      </c>
      <c r="K93" s="60">
        <v>495.18124482549803</v>
      </c>
      <c r="L93" s="60">
        <v>495.377853253323</v>
      </c>
      <c r="M93" s="60">
        <v>537.66016065703798</v>
      </c>
      <c r="N93" s="60">
        <v>519.56835188090497</v>
      </c>
      <c r="O93" s="60"/>
      <c r="P93" s="60"/>
      <c r="Q93" s="60"/>
      <c r="R93" s="60"/>
      <c r="S93" s="58"/>
    </row>
    <row r="94" spans="1:19" x14ac:dyDescent="0.3">
      <c r="A94" s="39" t="s">
        <v>255</v>
      </c>
      <c r="B94" s="39" t="s">
        <v>357</v>
      </c>
      <c r="C94" s="39" t="str">
        <f>INDEX('R0. Region mapping'!$C$9:$C$24,MATCH($B94,'R0. Region mapping'!$A$9:$A$24,0))</f>
        <v>LAM</v>
      </c>
      <c r="D94" s="60"/>
      <c r="E94" s="60"/>
      <c r="F94" s="60">
        <v>9.2928907349394105</v>
      </c>
      <c r="G94" s="60">
        <v>11.2493259269307</v>
      </c>
      <c r="H94" s="60">
        <v>20.106126576203401</v>
      </c>
      <c r="I94" s="60">
        <v>21.4693951217528</v>
      </c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A95" s="39" t="s">
        <v>255</v>
      </c>
      <c r="B95" s="39" t="s">
        <v>359</v>
      </c>
      <c r="C95" s="39" t="str">
        <f>INDEX('R0. Region mapping'!$C$9:$C$24,MATCH($B95,'R0. Region mapping'!$A$9:$A$24,0))</f>
        <v>ASI</v>
      </c>
      <c r="D95" s="60"/>
      <c r="E95" s="60"/>
      <c r="F95" s="60"/>
      <c r="G95" s="60">
        <v>86.613425513547199</v>
      </c>
      <c r="H95" s="60">
        <v>402.23542297518298</v>
      </c>
      <c r="I95" s="60">
        <v>552.60722067338099</v>
      </c>
      <c r="J95" s="60">
        <v>553.85421712816196</v>
      </c>
      <c r="K95" s="60">
        <v>638.75472274444701</v>
      </c>
      <c r="L95" s="60">
        <v>672.92019697867499</v>
      </c>
      <c r="M95" s="60">
        <v>730.17968703788199</v>
      </c>
      <c r="N95" s="60">
        <v>769.30743720095802</v>
      </c>
      <c r="O95" s="60"/>
      <c r="P95" s="60"/>
      <c r="Q95" s="60"/>
      <c r="R95" s="60"/>
      <c r="S95" s="58"/>
    </row>
    <row r="96" spans="1:19" x14ac:dyDescent="0.3">
      <c r="A96" s="39" t="s">
        <v>255</v>
      </c>
      <c r="B96" s="39" t="s">
        <v>361</v>
      </c>
      <c r="C96" s="39" t="str">
        <f>INDEX('R0. Region mapping'!$C$9:$C$24,MATCH($B96,'R0. Region mapping'!$A$9:$A$24,0))</f>
        <v>ASI</v>
      </c>
      <c r="D96" s="60"/>
      <c r="E96" s="60"/>
      <c r="F96" s="60">
        <v>42.553289083394603</v>
      </c>
      <c r="G96" s="60">
        <v>72.003868681043102</v>
      </c>
      <c r="H96" s="60">
        <v>492.77856852651274</v>
      </c>
      <c r="I96" s="60">
        <v>460.70811740730198</v>
      </c>
      <c r="J96" s="60">
        <v>507.32959924211201</v>
      </c>
      <c r="K96" s="60">
        <v>475.80953937927001</v>
      </c>
      <c r="L96" s="60">
        <v>518.49891944172498</v>
      </c>
      <c r="M96" s="60">
        <v>484.13380336762202</v>
      </c>
      <c r="N96" s="60">
        <v>523.61837496593103</v>
      </c>
      <c r="O96" s="60"/>
      <c r="P96" s="60"/>
      <c r="Q96" s="60"/>
      <c r="R96" s="60"/>
      <c r="S96" s="58"/>
    </row>
    <row r="97" spans="1:19" x14ac:dyDescent="0.3">
      <c r="A97" s="39" t="s">
        <v>255</v>
      </c>
      <c r="B97" s="39" t="s">
        <v>363</v>
      </c>
      <c r="C97" s="39" t="str">
        <f>INDEX('R0. Region mapping'!$C$9:$C$24,MATCH($B97,'R0. Region mapping'!$A$9:$A$24,0))</f>
        <v>NAM</v>
      </c>
      <c r="D97" s="60"/>
      <c r="E97" s="60"/>
      <c r="F97" s="60">
        <v>577.29027910755701</v>
      </c>
      <c r="G97" s="60">
        <v>609.36283442597903</v>
      </c>
      <c r="H97" s="60">
        <v>5924.0328235816105</v>
      </c>
      <c r="I97" s="60">
        <v>3623.628597096691</v>
      </c>
      <c r="J97" s="60">
        <v>6706.4741723020306</v>
      </c>
      <c r="K97" s="60">
        <v>4003.1763713803384</v>
      </c>
      <c r="L97" s="60">
        <v>7041.0143784629099</v>
      </c>
      <c r="M97" s="60">
        <v>4301.215519794845</v>
      </c>
      <c r="N97" s="60">
        <v>7285.6450745012698</v>
      </c>
      <c r="O97" s="60"/>
      <c r="P97" s="60"/>
      <c r="Q97" s="60"/>
      <c r="R97" s="60"/>
      <c r="S97" s="58"/>
    </row>
    <row r="98" spans="1:19" x14ac:dyDescent="0.3">
      <c r="A98" s="39" t="s">
        <v>255</v>
      </c>
      <c r="B98" s="39" t="s">
        <v>365</v>
      </c>
      <c r="C98" s="39" t="str">
        <f>INDEX('R0. Region mapping'!$C$9:$C$24,MATCH($B98,'R0. Region mapping'!$A$9:$A$24,0))</f>
        <v>EUR</v>
      </c>
      <c r="D98" s="60"/>
      <c r="E98" s="60"/>
      <c r="F98" s="60">
        <v>828.90602968559699</v>
      </c>
      <c r="G98" s="60">
        <v>899.88820563570096</v>
      </c>
      <c r="H98" s="60">
        <v>4582.0794501743603</v>
      </c>
      <c r="I98" s="60">
        <v>2977.1567337269898</v>
      </c>
      <c r="J98" s="60">
        <v>5289.8596816163799</v>
      </c>
      <c r="K98" s="60">
        <v>3373.2244602946498</v>
      </c>
      <c r="L98" s="60">
        <v>5654.9469115444799</v>
      </c>
      <c r="M98" s="60">
        <v>3714.03865404406</v>
      </c>
      <c r="N98" s="60">
        <v>5974.4752978628803</v>
      </c>
      <c r="O98" s="60"/>
      <c r="P98" s="60"/>
      <c r="Q98" s="60"/>
      <c r="R98" s="60"/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5 B7:XFD7 D6:XFD6 A8:XFD1048576">
    <cfRule type="expression" dxfId="44" priority="2">
      <formula>_xlfn.ISFORMULA(A1)</formula>
    </cfRule>
  </conditionalFormatting>
  <conditionalFormatting sqref="B6:C6">
    <cfRule type="expression" dxfId="43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FFB9-FE08-497B-A8D5-17CCC8694B59}">
  <sheetPr>
    <tabColor theme="7" tint="0.39997558519241921"/>
    <pageSetUpPr autoPageBreaks="0"/>
  </sheetPr>
  <dimension ref="A1:S367"/>
  <sheetViews>
    <sheetView workbookViewId="0"/>
    <sheetView workbookViewId="1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961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43141</v>
      </c>
      <c r="C4" s="56"/>
    </row>
    <row r="5" spans="1:19" s="28" customFormat="1" x14ac:dyDescent="0.3">
      <c r="A5" s="28" t="s">
        <v>194</v>
      </c>
      <c r="B5" s="28" t="s">
        <v>918</v>
      </c>
      <c r="C5" s="71"/>
    </row>
    <row r="6" spans="1:19" s="28" customFormat="1" x14ac:dyDescent="0.3">
      <c r="A6" s="28" t="s">
        <v>46</v>
      </c>
      <c r="B6" s="28" t="s">
        <v>962</v>
      </c>
    </row>
    <row r="8" spans="1:19" x14ac:dyDescent="0.3">
      <c r="A8" s="39" t="s">
        <v>56</v>
      </c>
      <c r="B8" s="39" t="s">
        <v>920</v>
      </c>
      <c r="C8" s="39" t="s">
        <v>921</v>
      </c>
      <c r="D8" s="59">
        <v>2020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  <c r="Q8" s="59"/>
      <c r="R8" s="59"/>
    </row>
    <row r="9" spans="1:19" x14ac:dyDescent="0.3">
      <c r="A9" s="39" t="s">
        <v>251</v>
      </c>
      <c r="B9" s="39" t="s">
        <v>258</v>
      </c>
      <c r="C9" s="39" t="str">
        <f>INDEX('R0. Region mapping'!$C$9:$C$24,MATCH($B9,'R0. Region mapping'!$A$9:$A$24,0))</f>
        <v>AFR</v>
      </c>
      <c r="D9" s="58"/>
      <c r="E9" s="60">
        <v>96794.80274437854</v>
      </c>
      <c r="F9" s="60">
        <v>146698.18010616564</v>
      </c>
      <c r="G9" s="60">
        <v>604727.77460348303</v>
      </c>
      <c r="H9" s="60">
        <v>1016198.6679166945</v>
      </c>
      <c r="I9" s="60">
        <v>1906129.8625005966</v>
      </c>
      <c r="J9" s="60">
        <v>2640726.4977345215</v>
      </c>
      <c r="K9" s="60">
        <v>2765765.6249976084</v>
      </c>
      <c r="L9" s="60">
        <v>2247270.1856013834</v>
      </c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251</v>
      </c>
      <c r="B10" s="39" t="s">
        <v>261</v>
      </c>
      <c r="C10" s="39" t="str">
        <f>INDEX('R0. Region mapping'!$C$9:$C$24,MATCH($B10,'R0. Region mapping'!$A$9:$A$24,0))</f>
        <v>AUS</v>
      </c>
      <c r="D10" s="58">
        <v>4440.9929938346104</v>
      </c>
      <c r="E10" s="60">
        <v>8858.1067378916414</v>
      </c>
      <c r="F10" s="60">
        <v>43032.944196744051</v>
      </c>
      <c r="G10" s="60">
        <v>265400.04764154478</v>
      </c>
      <c r="H10" s="60">
        <v>1146195.1737965974</v>
      </c>
      <c r="I10" s="60">
        <v>1229308.8266227853</v>
      </c>
      <c r="J10" s="60">
        <v>1307766.4765888299</v>
      </c>
      <c r="K10" s="60">
        <v>1386520.4134180881</v>
      </c>
      <c r="L10" s="60">
        <v>1464605.3063278138</v>
      </c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251</v>
      </c>
      <c r="B11" s="39" t="s">
        <v>341</v>
      </c>
      <c r="C11" s="39" t="str">
        <f>INDEX('R0. Region mapping'!$C$9:$C$24,MATCH($B11,'R0. Region mapping'!$A$9:$A$24,0))</f>
        <v>NAM</v>
      </c>
      <c r="D11" s="58"/>
      <c r="E11" s="60">
        <v>15302.40114020751</v>
      </c>
      <c r="F11" s="60">
        <v>46989.075296023184</v>
      </c>
      <c r="G11" s="60">
        <v>263790.47528885189</v>
      </c>
      <c r="H11" s="60">
        <v>719968.00556863041</v>
      </c>
      <c r="I11" s="60">
        <v>808114.58618350164</v>
      </c>
      <c r="J11" s="60">
        <v>886915.088200261</v>
      </c>
      <c r="K11" s="60">
        <v>965552.7467520166</v>
      </c>
      <c r="L11" s="60">
        <v>1040296.2902580162</v>
      </c>
      <c r="M11" s="60"/>
      <c r="N11" s="60"/>
      <c r="O11" s="60"/>
      <c r="P11" s="60"/>
      <c r="Q11" s="60"/>
      <c r="R11" s="60"/>
      <c r="S11" s="58"/>
    </row>
    <row r="12" spans="1:19" x14ac:dyDescent="0.3">
      <c r="A12" s="39" t="s">
        <v>251</v>
      </c>
      <c r="B12" s="39" t="s">
        <v>343</v>
      </c>
      <c r="C12" s="39" t="str">
        <f>INDEX('R0. Region mapping'!$C$9:$C$24,MATCH($B12,'R0. Region mapping'!$A$9:$A$24,0))</f>
        <v>ASI</v>
      </c>
      <c r="D12" s="58">
        <v>24059.523357685299</v>
      </c>
      <c r="E12" s="60">
        <v>389681.61294873396</v>
      </c>
      <c r="F12" s="60">
        <v>804526.2711891731</v>
      </c>
      <c r="G12" s="60">
        <v>3367587.7038698192</v>
      </c>
      <c r="H12" s="60">
        <v>4276667.6492892792</v>
      </c>
      <c r="I12" s="60">
        <v>4752683.1597969206</v>
      </c>
      <c r="J12" s="60">
        <v>3711123.0851244596</v>
      </c>
      <c r="K12" s="60">
        <v>2381269.5544042154</v>
      </c>
      <c r="L12" s="60">
        <v>1372616.3020715662</v>
      </c>
      <c r="M12" s="60"/>
      <c r="N12" s="60"/>
      <c r="O12" s="60"/>
      <c r="P12" s="60"/>
      <c r="Q12" s="60"/>
      <c r="R12" s="60"/>
      <c r="S12" s="58"/>
    </row>
    <row r="13" spans="1:19" x14ac:dyDescent="0.3">
      <c r="A13" s="39" t="s">
        <v>251</v>
      </c>
      <c r="B13" s="39" t="s">
        <v>345</v>
      </c>
      <c r="C13" s="39" t="str">
        <f>INDEX('R0. Region mapping'!$C$9:$C$24,MATCH($B13,'R0. Region mapping'!$A$9:$A$24,0))</f>
        <v>LAM</v>
      </c>
      <c r="D13" s="58"/>
      <c r="E13" s="60">
        <v>91442.230363648399</v>
      </c>
      <c r="F13" s="60">
        <v>140578.77226419077</v>
      </c>
      <c r="G13" s="60">
        <v>575481.47762331716</v>
      </c>
      <c r="H13" s="60">
        <v>1850380.0233782837</v>
      </c>
      <c r="I13" s="60">
        <v>3035072.612955479</v>
      </c>
      <c r="J13" s="60">
        <v>3393515.8402700499</v>
      </c>
      <c r="K13" s="60">
        <v>3702446.2371568014</v>
      </c>
      <c r="L13" s="60">
        <v>3993120.2450385774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251</v>
      </c>
      <c r="B14" s="39" t="s">
        <v>347</v>
      </c>
      <c r="C14" s="39" t="str">
        <f>INDEX('R0. Region mapping'!$C$9:$C$24,MATCH($B14,'R0. Region mapping'!$A$9:$A$24,0))</f>
        <v>EUR</v>
      </c>
      <c r="D14" s="58"/>
      <c r="E14" s="60">
        <v>11462.079476485695</v>
      </c>
      <c r="F14" s="60">
        <v>69929.318698757997</v>
      </c>
      <c r="G14" s="60">
        <v>290839.54247451952</v>
      </c>
      <c r="H14" s="60">
        <v>551540.67604035418</v>
      </c>
      <c r="I14" s="60">
        <v>583369.9164471</v>
      </c>
      <c r="J14" s="60">
        <v>588102.97731825151</v>
      </c>
      <c r="K14" s="60">
        <v>582734.10011139652</v>
      </c>
      <c r="L14" s="60">
        <v>567045.55455284449</v>
      </c>
      <c r="M14" s="60"/>
      <c r="N14" s="60"/>
      <c r="O14" s="60"/>
      <c r="P14" s="60"/>
      <c r="Q14" s="60"/>
      <c r="R14" s="60"/>
      <c r="S14" s="58"/>
    </row>
    <row r="15" spans="1:19" x14ac:dyDescent="0.3">
      <c r="A15" s="39" t="s">
        <v>251</v>
      </c>
      <c r="B15" s="39" t="s">
        <v>349</v>
      </c>
      <c r="C15" s="39" t="str">
        <f>INDEX('R0. Region mapping'!$C$9:$C$24,MATCH($B15,'R0. Region mapping'!$A$9:$A$24,0))</f>
        <v>ASI</v>
      </c>
      <c r="D15" s="58"/>
      <c r="E15" s="60">
        <v>90808.762253393215</v>
      </c>
      <c r="F15" s="60">
        <v>216931.88083770737</v>
      </c>
      <c r="G15" s="60">
        <v>793209.05181917769</v>
      </c>
      <c r="H15" s="60">
        <v>3099718.8447389682</v>
      </c>
      <c r="I15" s="60">
        <v>3344812.7220888478</v>
      </c>
      <c r="J15" s="60">
        <v>3393550.23161466</v>
      </c>
      <c r="K15" s="60">
        <v>3380521.27834778</v>
      </c>
      <c r="L15" s="60">
        <v>3396283.380832219</v>
      </c>
      <c r="M15" s="60"/>
      <c r="N15" s="60"/>
      <c r="O15" s="60"/>
      <c r="P15" s="60"/>
      <c r="Q15" s="60"/>
      <c r="R15" s="60"/>
      <c r="S15" s="58"/>
    </row>
    <row r="16" spans="1:19" x14ac:dyDescent="0.3">
      <c r="A16" s="39" t="s">
        <v>251</v>
      </c>
      <c r="B16" s="39" t="s">
        <v>351</v>
      </c>
      <c r="C16" s="39" t="str">
        <f>INDEX('R0. Region mapping'!$C$9:$C$24,MATCH($B16,'R0. Region mapping'!$A$9:$A$24,0))</f>
        <v>ASI</v>
      </c>
      <c r="D16" s="58"/>
      <c r="E16" s="60">
        <v>111705.75839529898</v>
      </c>
      <c r="F16" s="60">
        <v>360485.86714677833</v>
      </c>
      <c r="G16" s="60">
        <v>983025.58834453323</v>
      </c>
      <c r="H16" s="60">
        <v>1587220.1498928834</v>
      </c>
      <c r="I16" s="60">
        <v>2348899.3778169546</v>
      </c>
      <c r="J16" s="60">
        <v>2661043.6759838955</v>
      </c>
      <c r="K16" s="60">
        <v>2761777.6778518655</v>
      </c>
      <c r="L16" s="60">
        <v>1790880.876909533</v>
      </c>
      <c r="M16" s="60"/>
      <c r="N16" s="60"/>
      <c r="O16" s="60"/>
      <c r="P16" s="60"/>
      <c r="Q16" s="60"/>
      <c r="R16" s="60"/>
      <c r="S16" s="58"/>
    </row>
    <row r="17" spans="1:19" x14ac:dyDescent="0.3">
      <c r="A17" s="39" t="s">
        <v>251</v>
      </c>
      <c r="B17" s="39" t="s">
        <v>353</v>
      </c>
      <c r="C17" s="39" t="str">
        <f>INDEX('R0. Region mapping'!$C$9:$C$24,MATCH($B17,'R0. Region mapping'!$A$9:$A$24,0))</f>
        <v>ASI</v>
      </c>
      <c r="D17" s="58"/>
      <c r="E17" s="60">
        <v>41065.428127025145</v>
      </c>
      <c r="F17" s="60">
        <v>69822.199022927351</v>
      </c>
      <c r="G17" s="60">
        <v>99879.46448666128</v>
      </c>
      <c r="H17" s="60">
        <v>111034.53556361794</v>
      </c>
      <c r="I17" s="60">
        <v>89132.157396202441</v>
      </c>
      <c r="J17" s="60">
        <v>44523.14234999544</v>
      </c>
      <c r="K17" s="60">
        <v>23365.139982850971</v>
      </c>
      <c r="L17" s="60">
        <v>21177.933070720261</v>
      </c>
      <c r="M17" s="60"/>
      <c r="N17" s="60"/>
      <c r="O17" s="60"/>
      <c r="P17" s="60"/>
      <c r="Q17" s="60"/>
      <c r="R17" s="60"/>
      <c r="S17" s="58"/>
    </row>
    <row r="18" spans="1:19" x14ac:dyDescent="0.3">
      <c r="A18" s="39" t="s">
        <v>251</v>
      </c>
      <c r="B18" s="39" t="s">
        <v>355</v>
      </c>
      <c r="C18" s="39" t="str">
        <f>INDEX('R0. Region mapping'!$C$9:$C$24,MATCH($B18,'R0. Region mapping'!$A$9:$A$24,0))</f>
        <v>AFR</v>
      </c>
      <c r="D18" s="58"/>
      <c r="E18" s="60">
        <v>246263.69619399423</v>
      </c>
      <c r="F18" s="60">
        <v>286858.32445191039</v>
      </c>
      <c r="G18" s="60">
        <v>441075.93238766195</v>
      </c>
      <c r="H18" s="60">
        <v>626164.66548620246</v>
      </c>
      <c r="I18" s="60">
        <v>741318.96323790355</v>
      </c>
      <c r="J18" s="60">
        <v>743134.32983007608</v>
      </c>
      <c r="K18" s="60">
        <v>723852.15796913346</v>
      </c>
      <c r="L18" s="60">
        <v>704296.7621065554</v>
      </c>
      <c r="M18" s="60"/>
      <c r="N18" s="60"/>
      <c r="O18" s="60"/>
      <c r="P18" s="60"/>
      <c r="Q18" s="60"/>
      <c r="R18" s="60"/>
      <c r="S18" s="58"/>
    </row>
    <row r="19" spans="1:19" x14ac:dyDescent="0.3">
      <c r="A19" s="39" t="s">
        <v>251</v>
      </c>
      <c r="B19" s="39" t="s">
        <v>357</v>
      </c>
      <c r="C19" s="39" t="str">
        <f>INDEX('R0. Region mapping'!$C$9:$C$24,MATCH($B19,'R0. Region mapping'!$A$9:$A$24,0))</f>
        <v>LAM</v>
      </c>
      <c r="D19" s="58"/>
      <c r="E19" s="60">
        <v>20339.069420911997</v>
      </c>
      <c r="F19" s="60">
        <v>55939.841957662742</v>
      </c>
      <c r="G19" s="60">
        <v>252025.52366384139</v>
      </c>
      <c r="H19" s="60">
        <v>306954.16437487537</v>
      </c>
      <c r="I19" s="60">
        <v>345394.12399373692</v>
      </c>
      <c r="J19" s="60">
        <v>381965.5064362124</v>
      </c>
      <c r="K19" s="60">
        <v>412268.60565231246</v>
      </c>
      <c r="L19" s="60">
        <v>448761.08089126286</v>
      </c>
      <c r="M19" s="60"/>
      <c r="N19" s="60"/>
      <c r="O19" s="60"/>
      <c r="P19" s="60"/>
      <c r="Q19" s="60"/>
      <c r="R19" s="60"/>
      <c r="S19" s="58"/>
    </row>
    <row r="20" spans="1:19" x14ac:dyDescent="0.3">
      <c r="A20" s="39" t="s">
        <v>251</v>
      </c>
      <c r="B20" s="39" t="s">
        <v>359</v>
      </c>
      <c r="C20" s="39" t="str">
        <f>INDEX('R0. Region mapping'!$C$9:$C$24,MATCH($B20,'R0. Region mapping'!$A$9:$A$24,0))</f>
        <v>ASI</v>
      </c>
      <c r="D20" s="58">
        <v>27959.6032820197</v>
      </c>
      <c r="E20" s="60">
        <v>37539.027876306754</v>
      </c>
      <c r="F20" s="60">
        <v>155485.59082020819</v>
      </c>
      <c r="G20" s="60">
        <v>770072.48011862603</v>
      </c>
      <c r="H20" s="60">
        <v>1109964.2012165727</v>
      </c>
      <c r="I20" s="60">
        <v>1429889.8151369616</v>
      </c>
      <c r="J20" s="60">
        <v>1604130.184613744</v>
      </c>
      <c r="K20" s="60">
        <v>1378066.8908686705</v>
      </c>
      <c r="L20" s="60">
        <v>1174038.3235678794</v>
      </c>
      <c r="M20" s="60"/>
      <c r="N20" s="60"/>
      <c r="O20" s="60"/>
      <c r="P20" s="60"/>
      <c r="Q20" s="60"/>
      <c r="R20" s="60"/>
      <c r="S20" s="58"/>
    </row>
    <row r="21" spans="1:19" x14ac:dyDescent="0.3">
      <c r="A21" s="39" t="s">
        <v>251</v>
      </c>
      <c r="B21" s="39" t="s">
        <v>361</v>
      </c>
      <c r="C21" s="39" t="str">
        <f>INDEX('R0. Region mapping'!$C$9:$C$24,MATCH($B21,'R0. Region mapping'!$A$9:$A$24,0))</f>
        <v>ASI</v>
      </c>
      <c r="D21" s="58">
        <v>11024.910227426619</v>
      </c>
      <c r="E21" s="60">
        <v>23606.537698190372</v>
      </c>
      <c r="F21" s="60">
        <v>52505.081550413808</v>
      </c>
      <c r="G21" s="60">
        <v>112835.07347045204</v>
      </c>
      <c r="H21" s="60">
        <v>156592.47893510771</v>
      </c>
      <c r="I21" s="60">
        <v>157811.22571948756</v>
      </c>
      <c r="J21" s="60">
        <v>155896.48973226815</v>
      </c>
      <c r="K21" s="60">
        <v>146635.84927980774</v>
      </c>
      <c r="L21" s="60">
        <v>144106.41075586615</v>
      </c>
      <c r="M21" s="60"/>
      <c r="N21" s="60"/>
      <c r="O21" s="60"/>
      <c r="P21" s="60"/>
      <c r="Q21" s="60"/>
      <c r="R21" s="60"/>
      <c r="S21" s="58"/>
    </row>
    <row r="22" spans="1:19" x14ac:dyDescent="0.3">
      <c r="A22" s="39" t="s">
        <v>251</v>
      </c>
      <c r="B22" s="39" t="s">
        <v>363</v>
      </c>
      <c r="C22" s="39" t="str">
        <f>INDEX('R0. Region mapping'!$C$9:$C$24,MATCH($B22,'R0. Region mapping'!$A$9:$A$24,0))</f>
        <v>NAM</v>
      </c>
      <c r="D22" s="58">
        <v>64942.253091957602</v>
      </c>
      <c r="E22" s="60">
        <v>55313.418538758808</v>
      </c>
      <c r="F22" s="60">
        <v>98842.800605461671</v>
      </c>
      <c r="G22" s="60">
        <v>613876.08261527575</v>
      </c>
      <c r="H22" s="60">
        <v>2149316.5354765477</v>
      </c>
      <c r="I22" s="60">
        <v>2265989.960878172</v>
      </c>
      <c r="J22" s="60">
        <v>2195619.4353305446</v>
      </c>
      <c r="K22" s="60">
        <v>2183774.5536349844</v>
      </c>
      <c r="L22" s="60">
        <v>2201017.8661898673</v>
      </c>
      <c r="M22" s="60"/>
      <c r="N22" s="60"/>
      <c r="O22" s="60"/>
      <c r="P22" s="60"/>
      <c r="Q22" s="60"/>
      <c r="R22" s="60"/>
      <c r="S22" s="58"/>
    </row>
    <row r="23" spans="1:19" x14ac:dyDescent="0.3">
      <c r="A23" s="39" t="s">
        <v>251</v>
      </c>
      <c r="B23" s="39" t="s">
        <v>365</v>
      </c>
      <c r="C23" s="39" t="str">
        <f>INDEX('R0. Region mapping'!$C$9:$C$24,MATCH($B23,'R0. Region mapping'!$A$9:$A$24,0))</f>
        <v>EUR</v>
      </c>
      <c r="D23" s="58">
        <v>50857.051844700829</v>
      </c>
      <c r="E23" s="60">
        <v>53692.156659713408</v>
      </c>
      <c r="F23" s="60">
        <v>100665.06550389648</v>
      </c>
      <c r="G23" s="60">
        <v>488989.21820334025</v>
      </c>
      <c r="H23" s="60">
        <v>1359359.1810946097</v>
      </c>
      <c r="I23" s="60">
        <v>1394525.4165673493</v>
      </c>
      <c r="J23" s="60">
        <v>1322567.2630237183</v>
      </c>
      <c r="K23" s="60">
        <v>1205118.842567743</v>
      </c>
      <c r="L23" s="60">
        <v>1287291.0120811367</v>
      </c>
      <c r="M23" s="60"/>
      <c r="N23" s="60"/>
      <c r="O23" s="60"/>
      <c r="P23" s="60"/>
      <c r="Q23" s="60"/>
      <c r="R23" s="60"/>
      <c r="S23" s="58"/>
    </row>
    <row r="24" spans="1:19" x14ac:dyDescent="0.3">
      <c r="A24" s="39" t="s">
        <v>252</v>
      </c>
      <c r="B24" s="39" t="s">
        <v>258</v>
      </c>
      <c r="C24" s="39" t="str">
        <f>INDEX('R0. Region mapping'!$C$9:$C$24,MATCH($B24,'R0. Region mapping'!$A$9:$A$24,0))</f>
        <v>AFR</v>
      </c>
      <c r="D24" s="58"/>
      <c r="E24" s="60">
        <v>309434.53480367718</v>
      </c>
      <c r="F24" s="60">
        <v>584545.57936694089</v>
      </c>
      <c r="G24" s="60">
        <v>776881.10190089059</v>
      </c>
      <c r="H24" s="60">
        <v>1015905.1111564086</v>
      </c>
      <c r="I24" s="60">
        <v>1396506.9414056074</v>
      </c>
      <c r="J24" s="60">
        <v>2232721.1058309516</v>
      </c>
      <c r="K24" s="60">
        <v>2992382.4056472732</v>
      </c>
      <c r="L24" s="60">
        <v>3048662.7613323308</v>
      </c>
      <c r="M24" s="60"/>
      <c r="N24" s="60"/>
      <c r="O24" s="60"/>
      <c r="P24" s="60"/>
      <c r="Q24" s="60"/>
      <c r="R24" s="60"/>
      <c r="S24" s="58"/>
    </row>
    <row r="25" spans="1:19" x14ac:dyDescent="0.3">
      <c r="A25" s="39" t="s">
        <v>252</v>
      </c>
      <c r="B25" s="39" t="s">
        <v>261</v>
      </c>
      <c r="C25" s="39" t="str">
        <f>INDEX('R0. Region mapping'!$C$9:$C$24,MATCH($B25,'R0. Region mapping'!$A$9:$A$24,0))</f>
        <v>AUS</v>
      </c>
      <c r="D25" s="58">
        <v>4440.9929938346104</v>
      </c>
      <c r="E25" s="60">
        <v>211096.8725538924</v>
      </c>
      <c r="F25" s="60">
        <v>666085.91139998415</v>
      </c>
      <c r="G25" s="60">
        <v>1067751.3808186837</v>
      </c>
      <c r="H25" s="60">
        <v>1147730.9688498506</v>
      </c>
      <c r="I25" s="60">
        <v>1227926.2332501968</v>
      </c>
      <c r="J25" s="60">
        <v>1308016.7627123969</v>
      </c>
      <c r="K25" s="60">
        <v>1387468.7260757578</v>
      </c>
      <c r="L25" s="60">
        <v>1465771.9083466502</v>
      </c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252</v>
      </c>
      <c r="B26" s="39" t="s">
        <v>341</v>
      </c>
      <c r="C26" s="39" t="str">
        <f>INDEX('R0. Region mapping'!$C$9:$C$24,MATCH($B26,'R0. Region mapping'!$A$9:$A$24,0))</f>
        <v>NAM</v>
      </c>
      <c r="D26" s="58"/>
      <c r="E26" s="60">
        <v>122977.88159663109</v>
      </c>
      <c r="F26" s="60">
        <v>247348.13549249066</v>
      </c>
      <c r="G26" s="60">
        <v>398242.65525077499</v>
      </c>
      <c r="H26" s="60">
        <v>687857.92901840573</v>
      </c>
      <c r="I26" s="60">
        <v>812173.80187910295</v>
      </c>
      <c r="J26" s="60">
        <v>892591.14205264591</v>
      </c>
      <c r="K26" s="60">
        <v>971800.42442901747</v>
      </c>
      <c r="L26" s="60">
        <v>1051568.5568285987</v>
      </c>
      <c r="M26" s="60"/>
      <c r="N26" s="60"/>
      <c r="O26" s="60"/>
      <c r="P26" s="60"/>
      <c r="Q26" s="60"/>
      <c r="R26" s="60"/>
      <c r="S26" s="58"/>
    </row>
    <row r="27" spans="1:19" x14ac:dyDescent="0.3">
      <c r="A27" s="39" t="s">
        <v>252</v>
      </c>
      <c r="B27" s="39" t="s">
        <v>343</v>
      </c>
      <c r="C27" s="39" t="str">
        <f>INDEX('R0. Region mapping'!$C$9:$C$24,MATCH($B27,'R0. Region mapping'!$A$9:$A$24,0))</f>
        <v>ASI</v>
      </c>
      <c r="D27" s="58">
        <v>24059.523357685299</v>
      </c>
      <c r="E27" s="60">
        <v>1163654.3786498958</v>
      </c>
      <c r="F27" s="60">
        <v>3084909.974089609</v>
      </c>
      <c r="G27" s="60">
        <v>5452511.6177638387</v>
      </c>
      <c r="H27" s="60">
        <v>5717566.0234247912</v>
      </c>
      <c r="I27" s="60">
        <v>5622725.6303050015</v>
      </c>
      <c r="J27" s="60">
        <v>5509781.9353575334</v>
      </c>
      <c r="K27" s="60">
        <v>4268194.6255845809</v>
      </c>
      <c r="L27" s="60">
        <v>2126307.2901949589</v>
      </c>
      <c r="M27" s="60"/>
      <c r="N27" s="60"/>
      <c r="O27" s="60"/>
      <c r="P27" s="60"/>
      <c r="Q27" s="60"/>
      <c r="R27" s="60"/>
      <c r="S27" s="58"/>
    </row>
    <row r="28" spans="1:19" x14ac:dyDescent="0.3">
      <c r="A28" s="39" t="s">
        <v>252</v>
      </c>
      <c r="B28" s="39" t="s">
        <v>345</v>
      </c>
      <c r="C28" s="39" t="str">
        <f>INDEX('R0. Region mapping'!$C$9:$C$24,MATCH($B28,'R0. Region mapping'!$A$9:$A$24,0))</f>
        <v>LAM</v>
      </c>
      <c r="D28" s="58"/>
      <c r="E28" s="60">
        <v>244740.11313490578</v>
      </c>
      <c r="F28" s="60">
        <v>436318.95812984678</v>
      </c>
      <c r="G28" s="60">
        <v>656762.56968344515</v>
      </c>
      <c r="H28" s="60">
        <v>725919.95298578672</v>
      </c>
      <c r="I28" s="60">
        <v>983210.11690890288</v>
      </c>
      <c r="J28" s="60">
        <v>2927790.277996717</v>
      </c>
      <c r="K28" s="60">
        <v>3729721.6124105826</v>
      </c>
      <c r="L28" s="60">
        <v>4037307.1940567647</v>
      </c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252</v>
      </c>
      <c r="B29" s="39" t="s">
        <v>347</v>
      </c>
      <c r="C29" s="39" t="str">
        <f>INDEX('R0. Region mapping'!$C$9:$C$24,MATCH($B29,'R0. Region mapping'!$A$9:$A$24,0))</f>
        <v>EUR</v>
      </c>
      <c r="D29" s="58"/>
      <c r="E29" s="60">
        <v>181971.56213891078</v>
      </c>
      <c r="F29" s="60">
        <v>397962.25452098052</v>
      </c>
      <c r="G29" s="60">
        <v>532557.00121570122</v>
      </c>
      <c r="H29" s="60">
        <v>589411.90721861576</v>
      </c>
      <c r="I29" s="60">
        <v>654001.18851878599</v>
      </c>
      <c r="J29" s="60">
        <v>717979.46737847535</v>
      </c>
      <c r="K29" s="60">
        <v>735081.20590448705</v>
      </c>
      <c r="L29" s="60">
        <v>679472.70770535932</v>
      </c>
      <c r="M29" s="60"/>
      <c r="N29" s="60"/>
      <c r="O29" s="60"/>
      <c r="P29" s="60"/>
      <c r="Q29" s="60"/>
      <c r="R29" s="60"/>
      <c r="S29" s="58"/>
    </row>
    <row r="30" spans="1:19" x14ac:dyDescent="0.3">
      <c r="A30" s="39" t="s">
        <v>252</v>
      </c>
      <c r="B30" s="39" t="s">
        <v>349</v>
      </c>
      <c r="C30" s="39" t="str">
        <f>INDEX('R0. Region mapping'!$C$9:$C$24,MATCH($B30,'R0. Region mapping'!$A$9:$A$24,0))</f>
        <v>ASI</v>
      </c>
      <c r="D30" s="58"/>
      <c r="E30" s="60">
        <v>1006083.0373150738</v>
      </c>
      <c r="F30" s="60">
        <v>2381585.4155681892</v>
      </c>
      <c r="G30" s="60">
        <v>3107315.6720214132</v>
      </c>
      <c r="H30" s="60">
        <v>3370075.372156858</v>
      </c>
      <c r="I30" s="60">
        <v>3475452.418534121</v>
      </c>
      <c r="J30" s="60">
        <v>3550247.8761664117</v>
      </c>
      <c r="K30" s="60">
        <v>3572553.5259884479</v>
      </c>
      <c r="L30" s="60">
        <v>3555118.6705531729</v>
      </c>
      <c r="M30" s="60"/>
      <c r="N30" s="60"/>
      <c r="O30" s="60"/>
      <c r="P30" s="60"/>
      <c r="Q30" s="60"/>
      <c r="R30" s="60"/>
      <c r="S30" s="58"/>
    </row>
    <row r="31" spans="1:19" x14ac:dyDescent="0.3">
      <c r="A31" s="39" t="s">
        <v>252</v>
      </c>
      <c r="B31" s="39" t="s">
        <v>351</v>
      </c>
      <c r="C31" s="39" t="str">
        <f>INDEX('R0. Region mapping'!$C$9:$C$24,MATCH($B31,'R0. Region mapping'!$A$9:$A$24,0))</f>
        <v>ASI</v>
      </c>
      <c r="D31" s="58"/>
      <c r="E31" s="60">
        <v>406848.56113767903</v>
      </c>
      <c r="F31" s="60">
        <v>921958.94814054505</v>
      </c>
      <c r="G31" s="60">
        <v>1604512.2756902755</v>
      </c>
      <c r="H31" s="60">
        <v>1946454.0253743506</v>
      </c>
      <c r="I31" s="60">
        <v>2340647.7316375799</v>
      </c>
      <c r="J31" s="60">
        <v>3493512.7310797651</v>
      </c>
      <c r="K31" s="60">
        <v>3765702.4377728784</v>
      </c>
      <c r="L31" s="60">
        <v>3048377.0390203199</v>
      </c>
      <c r="M31" s="60"/>
      <c r="N31" s="60"/>
      <c r="O31" s="60"/>
      <c r="P31" s="60"/>
      <c r="Q31" s="60"/>
      <c r="R31" s="60"/>
      <c r="S31" s="58"/>
    </row>
    <row r="32" spans="1:19" x14ac:dyDescent="0.3">
      <c r="A32" s="39" t="s">
        <v>252</v>
      </c>
      <c r="B32" s="39" t="s">
        <v>353</v>
      </c>
      <c r="C32" s="39" t="str">
        <f>INDEX('R0. Region mapping'!$C$9:$C$24,MATCH($B32,'R0. Region mapping'!$A$9:$A$24,0))</f>
        <v>ASI</v>
      </c>
      <c r="D32" s="58"/>
      <c r="E32" s="60">
        <v>61667.606869402836</v>
      </c>
      <c r="F32" s="60">
        <v>107800.6946755164</v>
      </c>
      <c r="G32" s="60">
        <v>74604.782722201868</v>
      </c>
      <c r="H32" s="60">
        <v>81106.339369836438</v>
      </c>
      <c r="I32" s="60">
        <v>76418.713650628633</v>
      </c>
      <c r="J32" s="60">
        <v>55509.83604480527</v>
      </c>
      <c r="K32" s="60">
        <v>21752.957132209289</v>
      </c>
      <c r="L32" s="60">
        <v>21139.069535399376</v>
      </c>
      <c r="M32" s="60"/>
      <c r="N32" s="60"/>
      <c r="O32" s="60"/>
      <c r="P32" s="60"/>
      <c r="Q32" s="60"/>
      <c r="R32" s="60"/>
      <c r="S32" s="58"/>
    </row>
    <row r="33" spans="1:19" x14ac:dyDescent="0.3">
      <c r="A33" s="39" t="s">
        <v>252</v>
      </c>
      <c r="B33" s="39" t="s">
        <v>355</v>
      </c>
      <c r="C33" s="39" t="str">
        <f>INDEX('R0. Region mapping'!$C$9:$C$24,MATCH($B33,'R0. Region mapping'!$A$9:$A$24,0))</f>
        <v>AFR</v>
      </c>
      <c r="D33" s="58"/>
      <c r="E33" s="60">
        <v>411558.95289304131</v>
      </c>
      <c r="F33" s="60">
        <v>699592.88474044355</v>
      </c>
      <c r="G33" s="60">
        <v>862648.12735985639</v>
      </c>
      <c r="H33" s="60">
        <v>952380.8358504849</v>
      </c>
      <c r="I33" s="60">
        <v>1074794.4402250657</v>
      </c>
      <c r="J33" s="60">
        <v>721923.27940272342</v>
      </c>
      <c r="K33" s="60">
        <v>708535.70222137962</v>
      </c>
      <c r="L33" s="60">
        <v>724402.73968726804</v>
      </c>
      <c r="M33" s="60"/>
      <c r="N33" s="60"/>
      <c r="O33" s="60"/>
      <c r="P33" s="60"/>
      <c r="Q33" s="60"/>
      <c r="R33" s="60"/>
      <c r="S33" s="58"/>
    </row>
    <row r="34" spans="1:19" x14ac:dyDescent="0.3">
      <c r="A34" s="39" t="s">
        <v>252</v>
      </c>
      <c r="B34" s="39" t="s">
        <v>357</v>
      </c>
      <c r="C34" s="39" t="str">
        <f>INDEX('R0. Region mapping'!$C$9:$C$24,MATCH($B34,'R0. Region mapping'!$A$9:$A$24,0))</f>
        <v>LAM</v>
      </c>
      <c r="D34" s="58"/>
      <c r="E34" s="60">
        <v>88884.354574700759</v>
      </c>
      <c r="F34" s="60">
        <v>191040.05608621991</v>
      </c>
      <c r="G34" s="60">
        <v>231177.70142878199</v>
      </c>
      <c r="H34" s="60">
        <v>314167.61554890766</v>
      </c>
      <c r="I34" s="60">
        <v>346665.78968848474</v>
      </c>
      <c r="J34" s="60">
        <v>380110.26630788937</v>
      </c>
      <c r="K34" s="60">
        <v>412503.73254180548</v>
      </c>
      <c r="L34" s="60">
        <v>448764.06266720803</v>
      </c>
      <c r="M34" s="60"/>
      <c r="N34" s="60"/>
      <c r="O34" s="60"/>
      <c r="P34" s="60"/>
      <c r="Q34" s="60"/>
      <c r="R34" s="60"/>
      <c r="S34" s="58"/>
    </row>
    <row r="35" spans="1:19" x14ac:dyDescent="0.3">
      <c r="A35" s="39" t="s">
        <v>252</v>
      </c>
      <c r="B35" s="39" t="s">
        <v>359</v>
      </c>
      <c r="C35" s="39" t="str">
        <f>INDEX('R0. Region mapping'!$C$9:$C$24,MATCH($B35,'R0. Region mapping'!$A$9:$A$24,0))</f>
        <v>ASI</v>
      </c>
      <c r="D35" s="58">
        <v>27959.6032820197</v>
      </c>
      <c r="E35" s="60">
        <v>341539.0555110767</v>
      </c>
      <c r="F35" s="60">
        <v>774550.48617936601</v>
      </c>
      <c r="G35" s="60">
        <v>1102407.1723235585</v>
      </c>
      <c r="H35" s="60">
        <v>1111930.8760949154</v>
      </c>
      <c r="I35" s="60">
        <v>1260955.0643489719</v>
      </c>
      <c r="J35" s="60">
        <v>1756137.7138011893</v>
      </c>
      <c r="K35" s="60">
        <v>2255217.85063938</v>
      </c>
      <c r="L35" s="60">
        <v>2759092.7023710338</v>
      </c>
      <c r="M35" s="60"/>
      <c r="N35" s="60"/>
      <c r="O35" s="60"/>
      <c r="P35" s="60"/>
      <c r="Q35" s="60"/>
      <c r="R35" s="60"/>
      <c r="S35" s="58"/>
    </row>
    <row r="36" spans="1:19" x14ac:dyDescent="0.3">
      <c r="A36" s="39" t="s">
        <v>252</v>
      </c>
      <c r="B36" s="39" t="s">
        <v>361</v>
      </c>
      <c r="C36" s="39" t="str">
        <f>INDEX('R0. Region mapping'!$C$9:$C$24,MATCH($B36,'R0. Region mapping'!$A$9:$A$24,0))</f>
        <v>ASI</v>
      </c>
      <c r="D36" s="58">
        <v>11024.910227426619</v>
      </c>
      <c r="E36" s="60">
        <v>26169.268681459947</v>
      </c>
      <c r="F36" s="60">
        <v>118237.25229174003</v>
      </c>
      <c r="G36" s="60">
        <v>200588.52768319839</v>
      </c>
      <c r="H36" s="60">
        <v>208752.05370071018</v>
      </c>
      <c r="I36" s="60">
        <v>118627.02316558693</v>
      </c>
      <c r="J36" s="60">
        <v>115828.99074564634</v>
      </c>
      <c r="K36" s="60">
        <v>108419.40195831152</v>
      </c>
      <c r="L36" s="60">
        <v>92352.571545919796</v>
      </c>
      <c r="M36" s="60"/>
      <c r="N36" s="60"/>
      <c r="O36" s="60"/>
      <c r="P36" s="60"/>
      <c r="Q36" s="60"/>
      <c r="R36" s="60"/>
      <c r="S36" s="58"/>
    </row>
    <row r="37" spans="1:19" x14ac:dyDescent="0.3">
      <c r="A37" s="39" t="s">
        <v>252</v>
      </c>
      <c r="B37" s="39" t="s">
        <v>363</v>
      </c>
      <c r="C37" s="39" t="str">
        <f>INDEX('R0. Region mapping'!$C$9:$C$24,MATCH($B37,'R0. Region mapping'!$A$9:$A$24,0))</f>
        <v>NAM</v>
      </c>
      <c r="D37" s="58">
        <v>64942.253091957602</v>
      </c>
      <c r="E37" s="60">
        <v>884544.63602985826</v>
      </c>
      <c r="F37" s="60">
        <v>1864084.9337517142</v>
      </c>
      <c r="G37" s="60">
        <v>2175429.1662372565</v>
      </c>
      <c r="H37" s="60">
        <v>2267367.7839862066</v>
      </c>
      <c r="I37" s="60">
        <v>2623760.8009144589</v>
      </c>
      <c r="J37" s="60">
        <v>2469069.9477227512</v>
      </c>
      <c r="K37" s="60">
        <v>2274700.2935927138</v>
      </c>
      <c r="L37" s="60">
        <v>2182530.7936521838</v>
      </c>
      <c r="M37" s="60"/>
      <c r="N37" s="60"/>
      <c r="O37" s="60"/>
      <c r="P37" s="60"/>
      <c r="Q37" s="60"/>
      <c r="R37" s="60"/>
      <c r="S37" s="58"/>
    </row>
    <row r="38" spans="1:19" x14ac:dyDescent="0.3">
      <c r="A38" s="39" t="s">
        <v>252</v>
      </c>
      <c r="B38" s="39" t="s">
        <v>365</v>
      </c>
      <c r="C38" s="39" t="str">
        <f>INDEX('R0. Region mapping'!$C$9:$C$24,MATCH($B38,'R0. Region mapping'!$A$9:$A$24,0))</f>
        <v>EUR</v>
      </c>
      <c r="D38" s="58">
        <v>50857.051844700829</v>
      </c>
      <c r="E38" s="60">
        <v>395644.41346725333</v>
      </c>
      <c r="F38" s="60">
        <v>790338.13663813111</v>
      </c>
      <c r="G38" s="60">
        <v>1192600.4493918989</v>
      </c>
      <c r="H38" s="60">
        <v>1341425.1497873117</v>
      </c>
      <c r="I38" s="60">
        <v>1773234.4227864046</v>
      </c>
      <c r="J38" s="60">
        <v>1424533.4469880748</v>
      </c>
      <c r="K38" s="60">
        <v>1314095.6985964684</v>
      </c>
      <c r="L38" s="60">
        <v>1279432.6551669075</v>
      </c>
      <c r="M38" s="60"/>
      <c r="N38" s="60"/>
      <c r="O38" s="60"/>
      <c r="P38" s="60"/>
      <c r="Q38" s="60"/>
      <c r="R38" s="60"/>
      <c r="S38" s="58"/>
    </row>
    <row r="39" spans="1:19" x14ac:dyDescent="0.3">
      <c r="A39" s="39" t="s">
        <v>253</v>
      </c>
      <c r="B39" s="39" t="s">
        <v>258</v>
      </c>
      <c r="C39" s="39" t="str">
        <f>INDEX('R0. Region mapping'!$C$9:$C$24,MATCH($B39,'R0. Region mapping'!$A$9:$A$24,0))</f>
        <v>AFR</v>
      </c>
      <c r="D39" s="58"/>
      <c r="E39" s="60">
        <v>104750.9686280445</v>
      </c>
      <c r="F39" s="60">
        <v>155531.29824354657</v>
      </c>
      <c r="G39" s="60">
        <v>506529.81300513347</v>
      </c>
      <c r="H39" s="60">
        <v>977120.40784519492</v>
      </c>
      <c r="I39" s="60">
        <v>2131151.7102253288</v>
      </c>
      <c r="J39" s="60">
        <v>2460698.914341738</v>
      </c>
      <c r="K39" s="60">
        <v>2652517.7975063431</v>
      </c>
      <c r="L39" s="60">
        <v>2530076.9677768787</v>
      </c>
      <c r="M39" s="60"/>
      <c r="N39" s="60"/>
      <c r="O39" s="60"/>
      <c r="P39" s="60"/>
      <c r="Q39" s="60"/>
      <c r="R39" s="60"/>
      <c r="S39" s="58"/>
    </row>
    <row r="40" spans="1:19" x14ac:dyDescent="0.3">
      <c r="A40" s="39" t="s">
        <v>253</v>
      </c>
      <c r="B40" s="39" t="s">
        <v>261</v>
      </c>
      <c r="C40" s="39" t="str">
        <f>INDEX('R0. Region mapping'!$C$9:$C$24,MATCH($B40,'R0. Region mapping'!$A$9:$A$24,0))</f>
        <v>AUS</v>
      </c>
      <c r="D40" s="58">
        <v>4440.9929938346104</v>
      </c>
      <c r="E40" s="60">
        <v>8422.1755791787818</v>
      </c>
      <c r="F40" s="60">
        <v>50594.724905033319</v>
      </c>
      <c r="G40" s="60">
        <v>260158.27040101818</v>
      </c>
      <c r="H40" s="60">
        <v>1144569.7822540402</v>
      </c>
      <c r="I40" s="60">
        <v>1230395.3426129825</v>
      </c>
      <c r="J40" s="60">
        <v>1309264.112490233</v>
      </c>
      <c r="K40" s="60">
        <v>1388081.189106331</v>
      </c>
      <c r="L40" s="60">
        <v>1466396.8157297326</v>
      </c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253</v>
      </c>
      <c r="B41" s="39" t="s">
        <v>341</v>
      </c>
      <c r="C41" s="39" t="str">
        <f>INDEX('R0. Region mapping'!$C$9:$C$24,MATCH($B41,'R0. Region mapping'!$A$9:$A$24,0))</f>
        <v>NAM</v>
      </c>
      <c r="D41" s="58"/>
      <c r="E41" s="60">
        <v>15441.71107246578</v>
      </c>
      <c r="F41" s="60">
        <v>53667.972132963958</v>
      </c>
      <c r="G41" s="60">
        <v>262458.5125201164</v>
      </c>
      <c r="H41" s="60">
        <v>706434.7325302707</v>
      </c>
      <c r="I41" s="60">
        <v>800750.55030596501</v>
      </c>
      <c r="J41" s="60">
        <v>883367.50824334146</v>
      </c>
      <c r="K41" s="60">
        <v>965180.38162064925</v>
      </c>
      <c r="L41" s="60">
        <v>1046670.0535298219</v>
      </c>
      <c r="M41" s="60"/>
      <c r="N41" s="60"/>
      <c r="O41" s="60"/>
      <c r="P41" s="60"/>
      <c r="Q41" s="60"/>
      <c r="R41" s="60"/>
      <c r="S41" s="58"/>
    </row>
    <row r="42" spans="1:19" x14ac:dyDescent="0.3">
      <c r="A42" s="39" t="s">
        <v>253</v>
      </c>
      <c r="B42" s="39" t="s">
        <v>343</v>
      </c>
      <c r="C42" s="39" t="str">
        <f>INDEX('R0. Region mapping'!$C$9:$C$24,MATCH($B42,'R0. Region mapping'!$A$9:$A$24,0))</f>
        <v>ASI</v>
      </c>
      <c r="D42" s="58">
        <v>24059.523357685299</v>
      </c>
      <c r="E42" s="60">
        <v>472429.5993107945</v>
      </c>
      <c r="F42" s="60">
        <v>1069376.7356042427</v>
      </c>
      <c r="G42" s="60">
        <v>2688645.991952389</v>
      </c>
      <c r="H42" s="60">
        <v>3824396.005988813</v>
      </c>
      <c r="I42" s="60">
        <v>4565822.3137133783</v>
      </c>
      <c r="J42" s="60">
        <v>4089505.9120298284</v>
      </c>
      <c r="K42" s="60">
        <v>2815534.3791323248</v>
      </c>
      <c r="L42" s="60">
        <v>1347918.0573126024</v>
      </c>
      <c r="M42" s="60"/>
      <c r="N42" s="60"/>
      <c r="O42" s="60"/>
      <c r="P42" s="60"/>
      <c r="Q42" s="60"/>
      <c r="R42" s="60"/>
      <c r="S42" s="58"/>
    </row>
    <row r="43" spans="1:19" x14ac:dyDescent="0.3">
      <c r="A43" s="39" t="s">
        <v>253</v>
      </c>
      <c r="B43" s="39" t="s">
        <v>345</v>
      </c>
      <c r="C43" s="39" t="str">
        <f>INDEX('R0. Region mapping'!$C$9:$C$24,MATCH($B43,'R0. Region mapping'!$A$9:$A$24,0))</f>
        <v>LAM</v>
      </c>
      <c r="D43" s="58"/>
      <c r="E43" s="60">
        <v>85770.190418786267</v>
      </c>
      <c r="F43" s="60">
        <v>141868.73427205274</v>
      </c>
      <c r="G43" s="60">
        <v>415641.17542219878</v>
      </c>
      <c r="H43" s="60">
        <v>632657.7695411169</v>
      </c>
      <c r="I43" s="60">
        <v>1063926.4949945181</v>
      </c>
      <c r="J43" s="60">
        <v>3389802.3434441322</v>
      </c>
      <c r="K43" s="60">
        <v>3777255.6286733719</v>
      </c>
      <c r="L43" s="60">
        <v>4057282.0499851676</v>
      </c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253</v>
      </c>
      <c r="B44" s="39" t="s">
        <v>347</v>
      </c>
      <c r="C44" s="39" t="str">
        <f>INDEX('R0. Region mapping'!$C$9:$C$24,MATCH($B44,'R0. Region mapping'!$A$9:$A$24,0))</f>
        <v>EUR</v>
      </c>
      <c r="D44" s="58"/>
      <c r="E44" s="60">
        <v>11218.596506258584</v>
      </c>
      <c r="F44" s="60">
        <v>66651.266340618939</v>
      </c>
      <c r="G44" s="60">
        <v>277782.5368351214</v>
      </c>
      <c r="H44" s="60">
        <v>528835.98366195185</v>
      </c>
      <c r="I44" s="60">
        <v>578167.32481217897</v>
      </c>
      <c r="J44" s="60">
        <v>616540.03190647671</v>
      </c>
      <c r="K44" s="60">
        <v>626371.94413221173</v>
      </c>
      <c r="L44" s="60">
        <v>588022.4121908783</v>
      </c>
      <c r="M44" s="60"/>
      <c r="N44" s="60"/>
      <c r="O44" s="60"/>
      <c r="P44" s="60"/>
      <c r="Q44" s="60"/>
      <c r="R44" s="60"/>
      <c r="S44" s="58"/>
    </row>
    <row r="45" spans="1:19" x14ac:dyDescent="0.3">
      <c r="A45" s="39" t="s">
        <v>253</v>
      </c>
      <c r="B45" s="39" t="s">
        <v>349</v>
      </c>
      <c r="C45" s="39" t="str">
        <f>INDEX('R0. Region mapping'!$C$9:$C$24,MATCH($B45,'R0. Region mapping'!$A$9:$A$24,0))</f>
        <v>ASI</v>
      </c>
      <c r="D45" s="58"/>
      <c r="E45" s="60">
        <v>92787.181272556656</v>
      </c>
      <c r="F45" s="60">
        <v>297327.15693682001</v>
      </c>
      <c r="G45" s="60">
        <v>745687.9921216449</v>
      </c>
      <c r="H45" s="60">
        <v>3069452.8354638615</v>
      </c>
      <c r="I45" s="60">
        <v>3295701.2797676525</v>
      </c>
      <c r="J45" s="60">
        <v>3343987.7213117038</v>
      </c>
      <c r="K45" s="60">
        <v>3389049.2151401467</v>
      </c>
      <c r="L45" s="60">
        <v>3416328.5597131122</v>
      </c>
      <c r="M45" s="60"/>
      <c r="N45" s="60"/>
      <c r="O45" s="60"/>
      <c r="P45" s="60"/>
      <c r="Q45" s="60"/>
      <c r="R45" s="60"/>
      <c r="S45" s="58"/>
    </row>
    <row r="46" spans="1:19" x14ac:dyDescent="0.3">
      <c r="A46" s="39" t="s">
        <v>253</v>
      </c>
      <c r="B46" s="39" t="s">
        <v>351</v>
      </c>
      <c r="C46" s="39" t="str">
        <f>INDEX('R0. Region mapping'!$C$9:$C$24,MATCH($B46,'R0. Region mapping'!$A$9:$A$24,0))</f>
        <v>ASI</v>
      </c>
      <c r="D46" s="58"/>
      <c r="E46" s="60">
        <v>142659.52212574653</v>
      </c>
      <c r="F46" s="60">
        <v>353708.76215373055</v>
      </c>
      <c r="G46" s="60">
        <v>761101.02570555627</v>
      </c>
      <c r="H46" s="60">
        <v>1525225.7202499462</v>
      </c>
      <c r="I46" s="60">
        <v>2462788.2978482246</v>
      </c>
      <c r="J46" s="60">
        <v>3024888.1957686157</v>
      </c>
      <c r="K46" s="60">
        <v>3058896.7814893015</v>
      </c>
      <c r="L46" s="60">
        <v>2474236.8485543136</v>
      </c>
      <c r="M46" s="60"/>
      <c r="N46" s="60"/>
      <c r="O46" s="60"/>
      <c r="P46" s="60"/>
      <c r="Q46" s="60"/>
      <c r="R46" s="60"/>
      <c r="S46" s="58"/>
    </row>
    <row r="47" spans="1:19" x14ac:dyDescent="0.3">
      <c r="A47" s="39" t="s">
        <v>253</v>
      </c>
      <c r="B47" s="39" t="s">
        <v>353</v>
      </c>
      <c r="C47" s="39" t="str">
        <f>INDEX('R0. Region mapping'!$C$9:$C$24,MATCH($B47,'R0. Region mapping'!$A$9:$A$24,0))</f>
        <v>ASI</v>
      </c>
      <c r="D47" s="58"/>
      <c r="E47" s="60">
        <v>40266.304185598659</v>
      </c>
      <c r="F47" s="60">
        <v>72060.9039220954</v>
      </c>
      <c r="G47" s="60">
        <v>97939.17163521114</v>
      </c>
      <c r="H47" s="60">
        <v>73769.794158690274</v>
      </c>
      <c r="I47" s="60">
        <v>70569.053398181597</v>
      </c>
      <c r="J47" s="60">
        <v>66635.474672109005</v>
      </c>
      <c r="K47" s="60">
        <v>42466.58377815257</v>
      </c>
      <c r="L47" s="60">
        <v>21074.416191114688</v>
      </c>
      <c r="M47" s="60"/>
      <c r="N47" s="60"/>
      <c r="O47" s="60"/>
      <c r="P47" s="60"/>
      <c r="Q47" s="60"/>
      <c r="R47" s="60"/>
      <c r="S47" s="58"/>
    </row>
    <row r="48" spans="1:19" x14ac:dyDescent="0.3">
      <c r="A48" s="39" t="s">
        <v>253</v>
      </c>
      <c r="B48" s="39" t="s">
        <v>355</v>
      </c>
      <c r="C48" s="39" t="str">
        <f>INDEX('R0. Region mapping'!$C$9:$C$24,MATCH($B48,'R0. Region mapping'!$A$9:$A$24,0))</f>
        <v>AFR</v>
      </c>
      <c r="D48" s="58"/>
      <c r="E48" s="60">
        <v>247693.57091859757</v>
      </c>
      <c r="F48" s="60">
        <v>293820.2532004196</v>
      </c>
      <c r="G48" s="60">
        <v>478824.83192266652</v>
      </c>
      <c r="H48" s="60">
        <v>901089.25273735647</v>
      </c>
      <c r="I48" s="60">
        <v>1236721.9565884096</v>
      </c>
      <c r="J48" s="60">
        <v>637537.29763637576</v>
      </c>
      <c r="K48" s="60">
        <v>627661.41779252514</v>
      </c>
      <c r="L48" s="60">
        <v>649672.64845431852</v>
      </c>
      <c r="M48" s="60"/>
      <c r="N48" s="60"/>
      <c r="O48" s="60"/>
      <c r="P48" s="60"/>
      <c r="Q48" s="60"/>
      <c r="R48" s="60"/>
      <c r="S48" s="58"/>
    </row>
    <row r="49" spans="1:19" x14ac:dyDescent="0.3">
      <c r="A49" s="39" t="s">
        <v>253</v>
      </c>
      <c r="B49" s="39" t="s">
        <v>357</v>
      </c>
      <c r="C49" s="39" t="str">
        <f>INDEX('R0. Region mapping'!$C$9:$C$24,MATCH($B49,'R0. Region mapping'!$A$9:$A$24,0))</f>
        <v>LAM</v>
      </c>
      <c r="D49" s="58"/>
      <c r="E49" s="60">
        <v>15969.193216414738</v>
      </c>
      <c r="F49" s="60">
        <v>62577.702492841825</v>
      </c>
      <c r="G49" s="60">
        <v>213480.29362515523</v>
      </c>
      <c r="H49" s="60">
        <v>304342.76989762444</v>
      </c>
      <c r="I49" s="60">
        <v>346285.86611677619</v>
      </c>
      <c r="J49" s="60">
        <v>384177.62805182504</v>
      </c>
      <c r="K49" s="60">
        <v>419235.76674218389</v>
      </c>
      <c r="L49" s="60">
        <v>449476.60949833586</v>
      </c>
      <c r="M49" s="60"/>
      <c r="N49" s="60"/>
      <c r="O49" s="60"/>
      <c r="P49" s="60"/>
      <c r="Q49" s="60"/>
      <c r="R49" s="60"/>
      <c r="S49" s="58"/>
    </row>
    <row r="50" spans="1:19" x14ac:dyDescent="0.3">
      <c r="A50" s="39" t="s">
        <v>253</v>
      </c>
      <c r="B50" s="39" t="s">
        <v>359</v>
      </c>
      <c r="C50" s="39" t="str">
        <f>INDEX('R0. Region mapping'!$C$9:$C$24,MATCH($B50,'R0. Region mapping'!$A$9:$A$24,0))</f>
        <v>ASI</v>
      </c>
      <c r="D50" s="58">
        <v>27959.6032820197</v>
      </c>
      <c r="E50" s="60">
        <v>43709.856600199026</v>
      </c>
      <c r="F50" s="60">
        <v>204080.4657040842</v>
      </c>
      <c r="G50" s="60">
        <v>690459.82533898321</v>
      </c>
      <c r="H50" s="60">
        <v>926132.92677621392</v>
      </c>
      <c r="I50" s="60">
        <v>1253102.4619543136</v>
      </c>
      <c r="J50" s="60">
        <v>1506174.2813590176</v>
      </c>
      <c r="K50" s="60">
        <v>1729025.5780944321</v>
      </c>
      <c r="L50" s="60">
        <v>1972815.1725238839</v>
      </c>
      <c r="M50" s="60"/>
      <c r="N50" s="60"/>
      <c r="O50" s="60"/>
      <c r="P50" s="60"/>
      <c r="Q50" s="60"/>
      <c r="R50" s="60"/>
      <c r="S50" s="58"/>
    </row>
    <row r="51" spans="1:19" x14ac:dyDescent="0.3">
      <c r="A51" s="39" t="s">
        <v>253</v>
      </c>
      <c r="B51" s="39" t="s">
        <v>361</v>
      </c>
      <c r="C51" s="39" t="str">
        <f>INDEX('R0. Region mapping'!$C$9:$C$24,MATCH($B51,'R0. Region mapping'!$A$9:$A$24,0))</f>
        <v>ASI</v>
      </c>
      <c r="D51" s="58">
        <v>11024.910227426619</v>
      </c>
      <c r="E51" s="60">
        <v>28429.210725940782</v>
      </c>
      <c r="F51" s="60">
        <v>53598.042592395388</v>
      </c>
      <c r="G51" s="60">
        <v>158772.73372077965</v>
      </c>
      <c r="H51" s="60">
        <v>214429.35720247976</v>
      </c>
      <c r="I51" s="60">
        <v>219634.99971706263</v>
      </c>
      <c r="J51" s="60">
        <v>115087.9800715282</v>
      </c>
      <c r="K51" s="60">
        <v>109047.28994512124</v>
      </c>
      <c r="L51" s="60">
        <v>89975.475797265492</v>
      </c>
      <c r="M51" s="60"/>
      <c r="N51" s="60"/>
      <c r="O51" s="60"/>
      <c r="P51" s="60"/>
      <c r="Q51" s="60"/>
      <c r="R51" s="60"/>
      <c r="S51" s="58"/>
    </row>
    <row r="52" spans="1:19" x14ac:dyDescent="0.3">
      <c r="A52" s="39" t="s">
        <v>253</v>
      </c>
      <c r="B52" s="39" t="s">
        <v>363</v>
      </c>
      <c r="C52" s="39" t="str">
        <f>INDEX('R0. Region mapping'!$C$9:$C$24,MATCH($B52,'R0. Region mapping'!$A$9:$A$24,0))</f>
        <v>NAM</v>
      </c>
      <c r="D52" s="58">
        <v>64942.253091957602</v>
      </c>
      <c r="E52" s="60">
        <v>56471.490376343158</v>
      </c>
      <c r="F52" s="60">
        <v>134999.13833339294</v>
      </c>
      <c r="G52" s="60">
        <v>455366.86833750561</v>
      </c>
      <c r="H52" s="60">
        <v>1962768.7111979264</v>
      </c>
      <c r="I52" s="60">
        <v>2209107.984540246</v>
      </c>
      <c r="J52" s="60">
        <v>2120519.2166959122</v>
      </c>
      <c r="K52" s="60">
        <v>2039664.7500422185</v>
      </c>
      <c r="L52" s="60">
        <v>2150291.128565209</v>
      </c>
      <c r="M52" s="60"/>
      <c r="N52" s="60"/>
      <c r="O52" s="60"/>
      <c r="P52" s="60"/>
      <c r="Q52" s="60"/>
      <c r="R52" s="60"/>
      <c r="S52" s="58"/>
    </row>
    <row r="53" spans="1:19" x14ac:dyDescent="0.3">
      <c r="A53" s="39" t="s">
        <v>253</v>
      </c>
      <c r="B53" s="39" t="s">
        <v>365</v>
      </c>
      <c r="C53" s="39" t="str">
        <f>INDEX('R0. Region mapping'!$C$9:$C$24,MATCH($B53,'R0. Region mapping'!$A$9:$A$24,0))</f>
        <v>EUR</v>
      </c>
      <c r="D53" s="58">
        <v>50857.051844700829</v>
      </c>
      <c r="E53" s="60">
        <v>54355.848274793905</v>
      </c>
      <c r="F53" s="60">
        <v>161019.39614885597</v>
      </c>
      <c r="G53" s="60">
        <v>413802.28983980394</v>
      </c>
      <c r="H53" s="60">
        <v>1276272.1730299795</v>
      </c>
      <c r="I53" s="60">
        <v>1494396.1835654534</v>
      </c>
      <c r="J53" s="60">
        <v>1226193.3441909933</v>
      </c>
      <c r="K53" s="60">
        <v>1125559.9898131306</v>
      </c>
      <c r="L53" s="60">
        <v>1169865.5455574763</v>
      </c>
      <c r="M53" s="60"/>
      <c r="N53" s="60"/>
      <c r="O53" s="60"/>
      <c r="P53" s="60"/>
      <c r="Q53" s="60"/>
      <c r="R53" s="60"/>
      <c r="S53" s="58"/>
    </row>
    <row r="54" spans="1:19" x14ac:dyDescent="0.3">
      <c r="A54" s="39" t="s">
        <v>254</v>
      </c>
      <c r="B54" s="39" t="s">
        <v>258</v>
      </c>
      <c r="C54" s="39" t="str">
        <f>INDEX('R0. Region mapping'!$C$9:$C$24,MATCH($B54,'R0. Region mapping'!$A$9:$A$24,0))</f>
        <v>AFR</v>
      </c>
      <c r="D54" s="58"/>
      <c r="E54" s="60">
        <v>105020.93781588566</v>
      </c>
      <c r="F54" s="60">
        <v>168069.88311019682</v>
      </c>
      <c r="G54" s="60">
        <v>591902.26109808625</v>
      </c>
      <c r="H54" s="60">
        <v>1000294.4862866258</v>
      </c>
      <c r="I54" s="60">
        <v>1521904.9784865952</v>
      </c>
      <c r="J54" s="60">
        <v>1954639.8524044014</v>
      </c>
      <c r="K54" s="60">
        <v>1884258.0858942845</v>
      </c>
      <c r="L54" s="60">
        <v>1986104.1463567906</v>
      </c>
      <c r="M54" s="60"/>
      <c r="N54" s="60"/>
      <c r="O54" s="60"/>
      <c r="P54" s="60"/>
      <c r="Q54" s="60"/>
      <c r="R54" s="60"/>
      <c r="S54" s="58"/>
    </row>
    <row r="55" spans="1:19" x14ac:dyDescent="0.3">
      <c r="A55" s="39" t="s">
        <v>254</v>
      </c>
      <c r="B55" s="39" t="s">
        <v>261</v>
      </c>
      <c r="C55" s="39" t="str">
        <f>INDEX('R0. Region mapping'!$C$9:$C$24,MATCH($B55,'R0. Region mapping'!$A$9:$A$24,0))</f>
        <v>AUS</v>
      </c>
      <c r="D55" s="58">
        <v>4440.9929938346104</v>
      </c>
      <c r="E55" s="60">
        <v>8877.1008839673304</v>
      </c>
      <c r="F55" s="60">
        <v>45467.091128682056</v>
      </c>
      <c r="G55" s="60">
        <v>249618.22866369731</v>
      </c>
      <c r="H55" s="60">
        <v>1147815.463851538</v>
      </c>
      <c r="I55" s="60">
        <v>1229316.6932334825</v>
      </c>
      <c r="J55" s="60">
        <v>1307600.3318648031</v>
      </c>
      <c r="K55" s="60">
        <v>1385284.2903540337</v>
      </c>
      <c r="L55" s="60">
        <v>1463411.1334885445</v>
      </c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254</v>
      </c>
      <c r="B56" s="39" t="s">
        <v>341</v>
      </c>
      <c r="C56" s="39" t="str">
        <f>INDEX('R0. Region mapping'!$C$9:$C$24,MATCH($B56,'R0. Region mapping'!$A$9:$A$24,0))</f>
        <v>NAM</v>
      </c>
      <c r="D56" s="58"/>
      <c r="E56" s="60">
        <v>15302.40114020751</v>
      </c>
      <c r="F56" s="60">
        <v>53547.32457904864</v>
      </c>
      <c r="G56" s="60">
        <v>263161.16393020854</v>
      </c>
      <c r="H56" s="60">
        <v>721247.57140909065</v>
      </c>
      <c r="I56" s="60">
        <v>799738.23499054625</v>
      </c>
      <c r="J56" s="60">
        <v>880204.22050889314</v>
      </c>
      <c r="K56" s="60">
        <v>962366.34526778699</v>
      </c>
      <c r="L56" s="60">
        <v>1041453.1954672839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254</v>
      </c>
      <c r="B57" s="39" t="s">
        <v>343</v>
      </c>
      <c r="C57" s="39" t="str">
        <f>INDEX('R0. Region mapping'!$C$9:$C$24,MATCH($B57,'R0. Region mapping'!$A$9:$A$24,0))</f>
        <v>ASI</v>
      </c>
      <c r="D57" s="58">
        <v>24059.523357685299</v>
      </c>
      <c r="E57" s="60">
        <v>385795.19258075865</v>
      </c>
      <c r="F57" s="60">
        <v>1133329.1728666145</v>
      </c>
      <c r="G57" s="60">
        <v>3495448.1446860023</v>
      </c>
      <c r="H57" s="60">
        <v>4965914.4191592662</v>
      </c>
      <c r="I57" s="60">
        <v>4805132.8739502346</v>
      </c>
      <c r="J57" s="60">
        <v>3034343.6572589888</v>
      </c>
      <c r="K57" s="60">
        <v>1641436.1494283173</v>
      </c>
      <c r="L57" s="60">
        <v>1351185.3201002865</v>
      </c>
      <c r="M57" s="60"/>
      <c r="N57" s="60"/>
      <c r="O57" s="60"/>
      <c r="P57" s="60"/>
      <c r="Q57" s="60"/>
      <c r="R57" s="60"/>
      <c r="S57" s="58"/>
    </row>
    <row r="58" spans="1:19" x14ac:dyDescent="0.3">
      <c r="A58" s="39" t="s">
        <v>254</v>
      </c>
      <c r="B58" s="39" t="s">
        <v>345</v>
      </c>
      <c r="C58" s="39" t="str">
        <f>INDEX('R0. Region mapping'!$C$9:$C$24,MATCH($B58,'R0. Region mapping'!$A$9:$A$24,0))</f>
        <v>LAM</v>
      </c>
      <c r="D58" s="58"/>
      <c r="E58" s="60">
        <v>89414.317639435365</v>
      </c>
      <c r="F58" s="60">
        <v>144376.42367128687</v>
      </c>
      <c r="G58" s="60">
        <v>517467.26818770095</v>
      </c>
      <c r="H58" s="60">
        <v>932053.2674051479</v>
      </c>
      <c r="I58" s="60">
        <v>3091905.5390871949</v>
      </c>
      <c r="J58" s="60">
        <v>3476493.6756514385</v>
      </c>
      <c r="K58" s="60">
        <v>3763274.4321177388</v>
      </c>
      <c r="L58" s="60">
        <v>4056288.3717239862</v>
      </c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254</v>
      </c>
      <c r="B59" s="39" t="s">
        <v>347</v>
      </c>
      <c r="C59" s="39" t="str">
        <f>INDEX('R0. Region mapping'!$C$9:$C$24,MATCH($B59,'R0. Region mapping'!$A$9:$A$24,0))</f>
        <v>EUR</v>
      </c>
      <c r="D59" s="58"/>
      <c r="E59" s="60">
        <v>11115.988261264014</v>
      </c>
      <c r="F59" s="60">
        <v>71733.294874021551</v>
      </c>
      <c r="G59" s="60">
        <v>290139.08529821743</v>
      </c>
      <c r="H59" s="60">
        <v>543059.70207321201</v>
      </c>
      <c r="I59" s="60">
        <v>560709.57734217448</v>
      </c>
      <c r="J59" s="60">
        <v>559872.73832386883</v>
      </c>
      <c r="K59" s="60">
        <v>539287.92387218692</v>
      </c>
      <c r="L59" s="60">
        <v>553801.77552107221</v>
      </c>
      <c r="M59" s="60"/>
      <c r="N59" s="60"/>
      <c r="O59" s="60"/>
      <c r="P59" s="60"/>
      <c r="Q59" s="60"/>
      <c r="R59" s="60"/>
      <c r="S59" s="58"/>
    </row>
    <row r="60" spans="1:19" x14ac:dyDescent="0.3">
      <c r="A60" s="39" t="s">
        <v>254</v>
      </c>
      <c r="B60" s="39" t="s">
        <v>349</v>
      </c>
      <c r="C60" s="39" t="str">
        <f>INDEX('R0. Region mapping'!$C$9:$C$24,MATCH($B60,'R0. Region mapping'!$A$9:$A$24,0))</f>
        <v>ASI</v>
      </c>
      <c r="D60" s="58"/>
      <c r="E60" s="60">
        <v>93855.226002413678</v>
      </c>
      <c r="F60" s="60">
        <v>296081.00625499326</v>
      </c>
      <c r="G60" s="60">
        <v>792582.1355301562</v>
      </c>
      <c r="H60" s="60">
        <v>3162891.8150388184</v>
      </c>
      <c r="I60" s="60">
        <v>3332863.7192078908</v>
      </c>
      <c r="J60" s="60">
        <v>3345013.917405461</v>
      </c>
      <c r="K60" s="60">
        <v>3384198.211321217</v>
      </c>
      <c r="L60" s="60">
        <v>3396908.6650776062</v>
      </c>
      <c r="M60" s="60"/>
      <c r="N60" s="60"/>
      <c r="O60" s="60"/>
      <c r="P60" s="60"/>
      <c r="Q60" s="60"/>
      <c r="R60" s="60"/>
      <c r="S60" s="58"/>
    </row>
    <row r="61" spans="1:19" x14ac:dyDescent="0.3">
      <c r="A61" s="39" t="s">
        <v>254</v>
      </c>
      <c r="B61" s="39" t="s">
        <v>351</v>
      </c>
      <c r="C61" s="39" t="str">
        <f>INDEX('R0. Region mapping'!$C$9:$C$24,MATCH($B61,'R0. Region mapping'!$A$9:$A$24,0))</f>
        <v>ASI</v>
      </c>
      <c r="D61" s="58"/>
      <c r="E61" s="60">
        <v>142890.28793039429</v>
      </c>
      <c r="F61" s="60">
        <v>389548.91547073255</v>
      </c>
      <c r="G61" s="60">
        <v>1045136.7428619656</v>
      </c>
      <c r="H61" s="60">
        <v>1988088.571462614</v>
      </c>
      <c r="I61" s="60">
        <v>2184162.3903384446</v>
      </c>
      <c r="J61" s="60">
        <v>2189785.2886002082</v>
      </c>
      <c r="K61" s="60">
        <v>1370805.6927521783</v>
      </c>
      <c r="L61" s="60">
        <v>1375558.4455049997</v>
      </c>
      <c r="M61" s="60"/>
      <c r="N61" s="60"/>
      <c r="O61" s="60"/>
      <c r="P61" s="60"/>
      <c r="Q61" s="60"/>
      <c r="R61" s="60"/>
      <c r="S61" s="58"/>
    </row>
    <row r="62" spans="1:19" x14ac:dyDescent="0.3">
      <c r="A62" s="39" t="s">
        <v>254</v>
      </c>
      <c r="B62" s="39" t="s">
        <v>353</v>
      </c>
      <c r="C62" s="39" t="str">
        <f>INDEX('R0. Region mapping'!$C$9:$C$24,MATCH($B62,'R0. Region mapping'!$A$9:$A$24,0))</f>
        <v>ASI</v>
      </c>
      <c r="D62" s="58"/>
      <c r="E62" s="60">
        <v>41750.033553468573</v>
      </c>
      <c r="F62" s="60">
        <v>73831.796938670028</v>
      </c>
      <c r="G62" s="60">
        <v>101314.15798597228</v>
      </c>
      <c r="H62" s="60">
        <v>106063.74197793417</v>
      </c>
      <c r="I62" s="60">
        <v>86572.872073093837</v>
      </c>
      <c r="J62" s="60">
        <v>43586.203421387705</v>
      </c>
      <c r="K62" s="60">
        <v>24575.680693032049</v>
      </c>
      <c r="L62" s="60">
        <v>22305.513357296782</v>
      </c>
      <c r="M62" s="60"/>
      <c r="N62" s="60"/>
      <c r="O62" s="60"/>
      <c r="P62" s="60"/>
      <c r="Q62" s="60"/>
      <c r="R62" s="60"/>
      <c r="S62" s="58"/>
    </row>
    <row r="63" spans="1:19" x14ac:dyDescent="0.3">
      <c r="A63" s="39" t="s">
        <v>254</v>
      </c>
      <c r="B63" s="39" t="s">
        <v>355</v>
      </c>
      <c r="C63" s="39" t="str">
        <f>INDEX('R0. Region mapping'!$C$9:$C$24,MATCH($B63,'R0. Region mapping'!$A$9:$A$24,0))</f>
        <v>AFR</v>
      </c>
      <c r="D63" s="58"/>
      <c r="E63" s="60">
        <v>249181.17443220524</v>
      </c>
      <c r="F63" s="60">
        <v>295414.37994205358</v>
      </c>
      <c r="G63" s="60">
        <v>500033.15795748448</v>
      </c>
      <c r="H63" s="60">
        <v>884563.53756134573</v>
      </c>
      <c r="I63" s="60">
        <v>555168.16674239037</v>
      </c>
      <c r="J63" s="60">
        <v>494013.60548445291</v>
      </c>
      <c r="K63" s="60">
        <v>363481.88720524975</v>
      </c>
      <c r="L63" s="60">
        <v>258402.72175094034</v>
      </c>
      <c r="M63" s="60"/>
      <c r="N63" s="60"/>
      <c r="O63" s="60"/>
      <c r="P63" s="60"/>
      <c r="Q63" s="60"/>
      <c r="R63" s="60"/>
      <c r="S63" s="58"/>
    </row>
    <row r="64" spans="1:19" x14ac:dyDescent="0.3">
      <c r="A64" s="39" t="s">
        <v>254</v>
      </c>
      <c r="B64" s="39" t="s">
        <v>357</v>
      </c>
      <c r="C64" s="39" t="str">
        <f>INDEX('R0. Region mapping'!$C$9:$C$24,MATCH($B64,'R0. Region mapping'!$A$9:$A$24,0))</f>
        <v>LAM</v>
      </c>
      <c r="D64" s="58"/>
      <c r="E64" s="60">
        <v>18255.4941406207</v>
      </c>
      <c r="F64" s="60">
        <v>61196.546532687811</v>
      </c>
      <c r="G64" s="60">
        <v>250036.73722023648</v>
      </c>
      <c r="H64" s="60">
        <v>309709.62777205458</v>
      </c>
      <c r="I64" s="60">
        <v>341748.2919374858</v>
      </c>
      <c r="J64" s="60">
        <v>380257.00050455902</v>
      </c>
      <c r="K64" s="60">
        <v>415945.92279960762</v>
      </c>
      <c r="L64" s="60">
        <v>449489.45334753749</v>
      </c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254</v>
      </c>
      <c r="B65" s="39" t="s">
        <v>359</v>
      </c>
      <c r="C65" s="39" t="str">
        <f>INDEX('R0. Region mapping'!$C$9:$C$24,MATCH($B65,'R0. Region mapping'!$A$9:$A$24,0))</f>
        <v>ASI</v>
      </c>
      <c r="D65" s="58">
        <v>27959.6032820197</v>
      </c>
      <c r="E65" s="60">
        <v>39888.97763266955</v>
      </c>
      <c r="F65" s="60">
        <v>173633.2285445093</v>
      </c>
      <c r="G65" s="60">
        <v>827890.49434525578</v>
      </c>
      <c r="H65" s="60">
        <v>1088379.5058493826</v>
      </c>
      <c r="I65" s="60">
        <v>1015938.3646364071</v>
      </c>
      <c r="J65" s="60">
        <v>947247.06532305083</v>
      </c>
      <c r="K65" s="60">
        <v>933708.5434806766</v>
      </c>
      <c r="L65" s="60">
        <v>854675.97891797312</v>
      </c>
      <c r="M65" s="60"/>
      <c r="N65" s="60"/>
      <c r="O65" s="60"/>
      <c r="P65" s="60"/>
      <c r="Q65" s="60"/>
      <c r="R65" s="60"/>
      <c r="S65" s="58"/>
    </row>
    <row r="66" spans="1:19" x14ac:dyDescent="0.3">
      <c r="A66" s="39" t="s">
        <v>254</v>
      </c>
      <c r="B66" s="39" t="s">
        <v>361</v>
      </c>
      <c r="C66" s="39" t="str">
        <f>INDEX('R0. Region mapping'!$C$9:$C$24,MATCH($B66,'R0. Region mapping'!$A$9:$A$24,0))</f>
        <v>ASI</v>
      </c>
      <c r="D66" s="58">
        <v>11024.910227426619</v>
      </c>
      <c r="E66" s="60">
        <v>24300.324206538007</v>
      </c>
      <c r="F66" s="60">
        <v>58127.928452642584</v>
      </c>
      <c r="G66" s="60">
        <v>156289.92280674938</v>
      </c>
      <c r="H66" s="60">
        <v>121269.2497072996</v>
      </c>
      <c r="I66" s="60">
        <v>100081.89941685503</v>
      </c>
      <c r="J66" s="60">
        <v>88292.697931924413</v>
      </c>
      <c r="K66" s="60">
        <v>63239.532986744896</v>
      </c>
      <c r="L66" s="60">
        <v>63512.866931666853</v>
      </c>
      <c r="M66" s="60"/>
      <c r="N66" s="60"/>
      <c r="O66" s="60"/>
      <c r="P66" s="60"/>
      <c r="Q66" s="60"/>
      <c r="R66" s="60"/>
      <c r="S66" s="58"/>
    </row>
    <row r="67" spans="1:19" x14ac:dyDescent="0.3">
      <c r="A67" s="39" t="s">
        <v>254</v>
      </c>
      <c r="B67" s="39" t="s">
        <v>363</v>
      </c>
      <c r="C67" s="39" t="str">
        <f>INDEX('R0. Region mapping'!$C$9:$C$24,MATCH($B67,'R0. Region mapping'!$A$9:$A$24,0))</f>
        <v>NAM</v>
      </c>
      <c r="D67" s="58">
        <v>64942.253091957602</v>
      </c>
      <c r="E67" s="60">
        <v>54713.99643662203</v>
      </c>
      <c r="F67" s="60">
        <v>149732.86864036307</v>
      </c>
      <c r="G67" s="60">
        <v>485109.28177434619</v>
      </c>
      <c r="H67" s="60">
        <v>1885736.832359497</v>
      </c>
      <c r="I67" s="60">
        <v>1946740.542676419</v>
      </c>
      <c r="J67" s="60">
        <v>1973018.0981836142</v>
      </c>
      <c r="K67" s="60">
        <v>2097819.4337296626</v>
      </c>
      <c r="L67" s="60">
        <v>2205802.9727941798</v>
      </c>
      <c r="M67" s="60"/>
      <c r="N67" s="60"/>
      <c r="O67" s="60"/>
      <c r="P67" s="60"/>
      <c r="Q67" s="60"/>
      <c r="R67" s="60"/>
      <c r="S67" s="58"/>
    </row>
    <row r="68" spans="1:19" x14ac:dyDescent="0.3">
      <c r="A68" s="39" t="s">
        <v>254</v>
      </c>
      <c r="B68" s="39" t="s">
        <v>365</v>
      </c>
      <c r="C68" s="39" t="str">
        <f>INDEX('R0. Region mapping'!$C$9:$C$24,MATCH($B68,'R0. Region mapping'!$A$9:$A$24,0))</f>
        <v>EUR</v>
      </c>
      <c r="D68" s="58">
        <v>50857.051844700829</v>
      </c>
      <c r="E68" s="60">
        <v>53617.146696112606</v>
      </c>
      <c r="F68" s="60">
        <v>115737.85792531332</v>
      </c>
      <c r="G68" s="60">
        <v>495555.66191045544</v>
      </c>
      <c r="H68" s="60">
        <v>1294627.0392744336</v>
      </c>
      <c r="I68" s="60">
        <v>1220623.6085682553</v>
      </c>
      <c r="J68" s="60">
        <v>1196386.8719370156</v>
      </c>
      <c r="K68" s="60">
        <v>1205472.9279009267</v>
      </c>
      <c r="L68" s="60">
        <v>1291590.7548240013</v>
      </c>
      <c r="M68" s="60"/>
      <c r="N68" s="60"/>
      <c r="O68" s="60"/>
      <c r="P68" s="60"/>
      <c r="Q68" s="60"/>
      <c r="R68" s="60"/>
      <c r="S68" s="58"/>
    </row>
    <row r="69" spans="1:19" x14ac:dyDescent="0.3">
      <c r="A69" s="39" t="s">
        <v>255</v>
      </c>
      <c r="B69" s="39" t="s">
        <v>258</v>
      </c>
      <c r="C69" s="39" t="str">
        <f>INDEX('R0. Region mapping'!$C$9:$C$24,MATCH($B69,'R0. Region mapping'!$A$9:$A$24,0))</f>
        <v>AFR</v>
      </c>
      <c r="D69" s="58"/>
      <c r="E69" s="60"/>
      <c r="F69" s="60">
        <v>195468.26534982899</v>
      </c>
      <c r="G69" s="60">
        <v>600555.03813038464</v>
      </c>
      <c r="H69" s="60">
        <v>1908473.5245381179</v>
      </c>
      <c r="I69" s="60">
        <v>1703971.708789075</v>
      </c>
      <c r="J69" s="60">
        <v>1773527.7644285564</v>
      </c>
      <c r="K69" s="60">
        <v>1917571.6531922992</v>
      </c>
      <c r="L69" s="60">
        <v>2000666.1976565602</v>
      </c>
      <c r="M69" s="60"/>
      <c r="N69" s="60"/>
      <c r="O69" s="60"/>
      <c r="P69" s="60"/>
      <c r="Q69" s="60"/>
      <c r="R69" s="60"/>
      <c r="S69" s="58"/>
    </row>
    <row r="70" spans="1:19" x14ac:dyDescent="0.3">
      <c r="A70" s="39" t="s">
        <v>255</v>
      </c>
      <c r="B70" s="39" t="s">
        <v>261</v>
      </c>
      <c r="C70" s="39" t="str">
        <f>INDEX('R0. Region mapping'!$C$9:$C$24,MATCH($B70,'R0. Region mapping'!$A$9:$A$24,0))</f>
        <v>AUS</v>
      </c>
      <c r="D70" s="58">
        <v>4440.9929938346104</v>
      </c>
      <c r="E70" s="60"/>
      <c r="F70" s="60">
        <v>50142.476985454821</v>
      </c>
      <c r="G70" s="60">
        <v>264887.5479899639</v>
      </c>
      <c r="H70" s="60">
        <v>1149059.8472449109</v>
      </c>
      <c r="I70" s="60">
        <v>1227192.694716377</v>
      </c>
      <c r="J70" s="60">
        <v>1304035.1761441345</v>
      </c>
      <c r="K70" s="60">
        <v>1382965.554004682</v>
      </c>
      <c r="L70" s="60">
        <v>1460939.4717318828</v>
      </c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255</v>
      </c>
      <c r="B71" s="39" t="s">
        <v>341</v>
      </c>
      <c r="C71" s="39" t="str">
        <f>INDEX('R0. Region mapping'!$C$9:$C$24,MATCH($B71,'R0. Region mapping'!$A$9:$A$24,0))</f>
        <v>NAM</v>
      </c>
      <c r="D71" s="58"/>
      <c r="E71" s="60"/>
      <c r="F71" s="60">
        <v>49935.629168007021</v>
      </c>
      <c r="G71" s="60">
        <v>271161.9357772363</v>
      </c>
      <c r="H71" s="60">
        <v>725982.90140782413</v>
      </c>
      <c r="I71" s="60">
        <v>803076.28765506356</v>
      </c>
      <c r="J71" s="60">
        <v>878087.62788304291</v>
      </c>
      <c r="K71" s="60">
        <v>957509.50624588155</v>
      </c>
      <c r="L71" s="60">
        <v>1035872.5506648624</v>
      </c>
      <c r="M71" s="60"/>
      <c r="N71" s="60"/>
      <c r="O71" s="60"/>
      <c r="P71" s="60"/>
      <c r="Q71" s="60"/>
      <c r="R71" s="60"/>
      <c r="S71" s="58"/>
    </row>
    <row r="72" spans="1:19" x14ac:dyDescent="0.3">
      <c r="A72" s="39" t="s">
        <v>255</v>
      </c>
      <c r="B72" s="39" t="s">
        <v>343</v>
      </c>
      <c r="C72" s="39" t="str">
        <f>INDEX('R0. Region mapping'!$C$9:$C$24,MATCH($B72,'R0. Region mapping'!$A$9:$A$24,0))</f>
        <v>ASI</v>
      </c>
      <c r="D72" s="58">
        <v>24059.523357685299</v>
      </c>
      <c r="E72" s="60"/>
      <c r="F72" s="60">
        <v>2247567.3715802268</v>
      </c>
      <c r="G72" s="60">
        <v>3482938.1553554744</v>
      </c>
      <c r="H72" s="60">
        <v>5074738.1509697326</v>
      </c>
      <c r="I72" s="60">
        <v>3718230.841558157</v>
      </c>
      <c r="J72" s="60">
        <v>2222434.452456295</v>
      </c>
      <c r="K72" s="60">
        <v>1552414.2299756035</v>
      </c>
      <c r="L72" s="60">
        <v>1352080.760603115</v>
      </c>
      <c r="M72" s="60"/>
      <c r="N72" s="60"/>
      <c r="O72" s="60"/>
      <c r="P72" s="60"/>
      <c r="Q72" s="60"/>
      <c r="R72" s="60"/>
      <c r="S72" s="58"/>
    </row>
    <row r="73" spans="1:19" x14ac:dyDescent="0.3">
      <c r="A73" s="39" t="s">
        <v>255</v>
      </c>
      <c r="B73" s="39" t="s">
        <v>345</v>
      </c>
      <c r="C73" s="39" t="str">
        <f>INDEX('R0. Region mapping'!$C$9:$C$24,MATCH($B73,'R0. Region mapping'!$A$9:$A$24,0))</f>
        <v>LAM</v>
      </c>
      <c r="D73" s="58"/>
      <c r="E73" s="60"/>
      <c r="F73" s="60">
        <v>188658.37588380615</v>
      </c>
      <c r="G73" s="60">
        <v>454819.92522492917</v>
      </c>
      <c r="H73" s="60">
        <v>884825.72402000625</v>
      </c>
      <c r="I73" s="60">
        <v>3136452.9959857278</v>
      </c>
      <c r="J73" s="60">
        <v>3475871.8957449882</v>
      </c>
      <c r="K73" s="60">
        <v>3752675.3115238217</v>
      </c>
      <c r="L73" s="60">
        <v>4048202.4855274837</v>
      </c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255</v>
      </c>
      <c r="B74" s="39" t="s">
        <v>347</v>
      </c>
      <c r="C74" s="39" t="str">
        <f>INDEX('R0. Region mapping'!$C$9:$C$24,MATCH($B74,'R0. Region mapping'!$A$9:$A$24,0))</f>
        <v>EUR</v>
      </c>
      <c r="D74" s="58"/>
      <c r="E74" s="60"/>
      <c r="F74" s="60">
        <v>61797.458992350061</v>
      </c>
      <c r="G74" s="60">
        <v>299536.27013395086</v>
      </c>
      <c r="H74" s="60">
        <v>533063.45976195065</v>
      </c>
      <c r="I74" s="60">
        <v>520759.49620185979</v>
      </c>
      <c r="J74" s="60">
        <v>522892.62806479144</v>
      </c>
      <c r="K74" s="60">
        <v>537384.71297225298</v>
      </c>
      <c r="L74" s="60">
        <v>553761.06972526712</v>
      </c>
      <c r="M74" s="60"/>
      <c r="N74" s="60"/>
      <c r="O74" s="60"/>
      <c r="P74" s="60"/>
      <c r="Q74" s="60"/>
      <c r="R74" s="60"/>
      <c r="S74" s="58"/>
    </row>
    <row r="75" spans="1:19" x14ac:dyDescent="0.3">
      <c r="A75" s="39" t="s">
        <v>255</v>
      </c>
      <c r="B75" s="39" t="s">
        <v>349</v>
      </c>
      <c r="C75" s="39" t="str">
        <f>INDEX('R0. Region mapping'!$C$9:$C$24,MATCH($B75,'R0. Region mapping'!$A$9:$A$24,0))</f>
        <v>ASI</v>
      </c>
      <c r="D75" s="58"/>
      <c r="E75" s="60"/>
      <c r="F75" s="60">
        <v>257279.80277333956</v>
      </c>
      <c r="G75" s="60">
        <v>639076.5603397697</v>
      </c>
      <c r="H75" s="60">
        <v>3160179.3367518284</v>
      </c>
      <c r="I75" s="60">
        <v>3292354.7335561644</v>
      </c>
      <c r="J75" s="60">
        <v>3331266.7937428411</v>
      </c>
      <c r="K75" s="60">
        <v>3381952.6977775684</v>
      </c>
      <c r="L75" s="60">
        <v>3395504.4243368111</v>
      </c>
      <c r="M75" s="60"/>
      <c r="N75" s="60"/>
      <c r="O75" s="60"/>
      <c r="P75" s="60"/>
      <c r="Q75" s="60"/>
      <c r="R75" s="60"/>
      <c r="S75" s="58"/>
    </row>
    <row r="76" spans="1:19" x14ac:dyDescent="0.3">
      <c r="A76" s="39" t="s">
        <v>255</v>
      </c>
      <c r="B76" s="39" t="s">
        <v>351</v>
      </c>
      <c r="C76" s="39" t="str">
        <f>INDEX('R0. Region mapping'!$C$9:$C$24,MATCH($B76,'R0. Region mapping'!$A$9:$A$24,0))</f>
        <v>ASI</v>
      </c>
      <c r="D76" s="58"/>
      <c r="E76" s="60"/>
      <c r="F76" s="60">
        <v>403137.76968381397</v>
      </c>
      <c r="G76" s="60">
        <v>1049398.7863286766</v>
      </c>
      <c r="H76" s="60">
        <v>2029505.2174739607</v>
      </c>
      <c r="I76" s="60">
        <v>1702922.7230893823</v>
      </c>
      <c r="J76" s="60">
        <v>1425637.1900193242</v>
      </c>
      <c r="K76" s="60">
        <v>1281282.4147641724</v>
      </c>
      <c r="L76" s="60">
        <v>1374131.3915554306</v>
      </c>
      <c r="M76" s="60"/>
      <c r="N76" s="60"/>
      <c r="O76" s="60"/>
      <c r="P76" s="60"/>
      <c r="Q76" s="60"/>
      <c r="R76" s="60"/>
      <c r="S76" s="58"/>
    </row>
    <row r="77" spans="1:19" x14ac:dyDescent="0.3">
      <c r="A77" s="39" t="s">
        <v>255</v>
      </c>
      <c r="B77" s="39" t="s">
        <v>353</v>
      </c>
      <c r="C77" s="39" t="str">
        <f>INDEX('R0. Region mapping'!$C$9:$C$24,MATCH($B77,'R0. Region mapping'!$A$9:$A$24,0))</f>
        <v>ASI</v>
      </c>
      <c r="D77" s="58"/>
      <c r="E77" s="60"/>
      <c r="F77" s="60">
        <v>82860.742974897861</v>
      </c>
      <c r="G77" s="60">
        <v>90131.558821275248</v>
      </c>
      <c r="H77" s="60">
        <v>86112.447989865381</v>
      </c>
      <c r="I77" s="60">
        <v>28860.918271980161</v>
      </c>
      <c r="J77" s="60">
        <v>25714.902892208782</v>
      </c>
      <c r="K77" s="60">
        <v>23327.507162243761</v>
      </c>
      <c r="L77" s="60">
        <v>21121.424799363911</v>
      </c>
      <c r="M77" s="60"/>
      <c r="N77" s="60"/>
      <c r="O77" s="60"/>
      <c r="P77" s="60"/>
      <c r="Q77" s="60"/>
      <c r="R77" s="60"/>
      <c r="S77" s="58"/>
    </row>
    <row r="78" spans="1:19" x14ac:dyDescent="0.3">
      <c r="A78" s="39" t="s">
        <v>255</v>
      </c>
      <c r="B78" s="39" t="s">
        <v>355</v>
      </c>
      <c r="C78" s="39" t="str">
        <f>INDEX('R0. Region mapping'!$C$9:$C$24,MATCH($B78,'R0. Region mapping'!$A$9:$A$24,0))</f>
        <v>AFR</v>
      </c>
      <c r="D78" s="58"/>
      <c r="E78" s="60"/>
      <c r="F78" s="60">
        <v>351751.62933127373</v>
      </c>
      <c r="G78" s="60">
        <v>528519.50226057752</v>
      </c>
      <c r="H78" s="60">
        <v>1115333.1014940059</v>
      </c>
      <c r="I78" s="60">
        <v>500165.06611899589</v>
      </c>
      <c r="J78" s="60">
        <v>465796.44259847503</v>
      </c>
      <c r="K78" s="60">
        <v>342339.23295279592</v>
      </c>
      <c r="L78" s="60">
        <v>201912.20618969691</v>
      </c>
      <c r="M78" s="60"/>
      <c r="N78" s="60"/>
      <c r="O78" s="60"/>
      <c r="P78" s="60"/>
      <c r="Q78" s="60"/>
      <c r="R78" s="60"/>
      <c r="S78" s="58"/>
    </row>
    <row r="79" spans="1:19" x14ac:dyDescent="0.3">
      <c r="A79" s="39" t="s">
        <v>255</v>
      </c>
      <c r="B79" s="39" t="s">
        <v>357</v>
      </c>
      <c r="C79" s="39" t="str">
        <f>INDEX('R0. Region mapping'!$C$9:$C$24,MATCH($B79,'R0. Region mapping'!$A$9:$A$24,0))</f>
        <v>LAM</v>
      </c>
      <c r="D79" s="58"/>
      <c r="E79" s="60"/>
      <c r="F79" s="60">
        <v>60847.29532991827</v>
      </c>
      <c r="G79" s="60">
        <v>268763.73291759868</v>
      </c>
      <c r="H79" s="60">
        <v>306608.12100865413</v>
      </c>
      <c r="I79" s="60">
        <v>343733.11927462026</v>
      </c>
      <c r="J79" s="60">
        <v>378675.32232580049</v>
      </c>
      <c r="K79" s="60">
        <v>416828.42369471327</v>
      </c>
      <c r="L79" s="60">
        <v>449411.34311963309</v>
      </c>
      <c r="M79" s="60"/>
      <c r="N79" s="60"/>
      <c r="O79" s="60"/>
      <c r="P79" s="60"/>
      <c r="Q79" s="60"/>
      <c r="R79" s="60"/>
      <c r="S79" s="58"/>
    </row>
    <row r="80" spans="1:19" x14ac:dyDescent="0.3">
      <c r="A80" s="39" t="s">
        <v>255</v>
      </c>
      <c r="B80" s="39" t="s">
        <v>359</v>
      </c>
      <c r="C80" s="39" t="str">
        <f>INDEX('R0. Region mapping'!$C$9:$C$24,MATCH($B80,'R0. Region mapping'!$A$9:$A$24,0))</f>
        <v>ASI</v>
      </c>
      <c r="D80" s="58">
        <v>27959.6032820197</v>
      </c>
      <c r="E80" s="60"/>
      <c r="F80" s="60">
        <v>287368.59948732314</v>
      </c>
      <c r="G80" s="60">
        <v>772027.5607745091</v>
      </c>
      <c r="H80" s="60">
        <v>807007.96710643405</v>
      </c>
      <c r="I80" s="60">
        <v>872297.78613939392</v>
      </c>
      <c r="J80" s="60">
        <v>916301.93911825295</v>
      </c>
      <c r="K80" s="60">
        <v>931687.43649123376</v>
      </c>
      <c r="L80" s="60">
        <v>857541.7020079419</v>
      </c>
      <c r="M80" s="60"/>
      <c r="N80" s="60"/>
      <c r="O80" s="60"/>
      <c r="P80" s="60"/>
      <c r="Q80" s="60"/>
      <c r="R80" s="60"/>
      <c r="S80" s="58"/>
    </row>
    <row r="81" spans="1:19" x14ac:dyDescent="0.3">
      <c r="A81" s="39" t="s">
        <v>255</v>
      </c>
      <c r="B81" s="39" t="s">
        <v>361</v>
      </c>
      <c r="C81" s="39" t="str">
        <f>INDEX('R0. Region mapping'!$C$9:$C$24,MATCH($B81,'R0. Region mapping'!$A$9:$A$24,0))</f>
        <v>ASI</v>
      </c>
      <c r="D81" s="58">
        <v>11024.910227426619</v>
      </c>
      <c r="E81" s="60"/>
      <c r="F81" s="60">
        <v>55138.567047226745</v>
      </c>
      <c r="G81" s="60">
        <v>177769.81500600965</v>
      </c>
      <c r="H81" s="60">
        <v>188187.61376998923</v>
      </c>
      <c r="I81" s="60">
        <v>77523.89279308416</v>
      </c>
      <c r="J81" s="60">
        <v>63419.154125876281</v>
      </c>
      <c r="K81" s="60">
        <v>39186.419989302638</v>
      </c>
      <c r="L81" s="60">
        <v>38949.369861671694</v>
      </c>
      <c r="M81" s="60"/>
      <c r="N81" s="60"/>
      <c r="O81" s="60"/>
      <c r="P81" s="60"/>
      <c r="Q81" s="60"/>
      <c r="R81" s="60"/>
      <c r="S81" s="58"/>
    </row>
    <row r="82" spans="1:19" x14ac:dyDescent="0.3">
      <c r="A82" s="39" t="s">
        <v>255</v>
      </c>
      <c r="B82" s="39" t="s">
        <v>363</v>
      </c>
      <c r="C82" s="39" t="str">
        <f>INDEX('R0. Region mapping'!$C$9:$C$24,MATCH($B82,'R0. Region mapping'!$A$9:$A$24,0))</f>
        <v>NAM</v>
      </c>
      <c r="D82" s="58">
        <v>64942.253091957602</v>
      </c>
      <c r="E82" s="60"/>
      <c r="F82" s="60">
        <v>155081.01365571772</v>
      </c>
      <c r="G82" s="60">
        <v>433460.41131252999</v>
      </c>
      <c r="H82" s="60">
        <v>1777215.3257880092</v>
      </c>
      <c r="I82" s="60">
        <v>1861423.4421142312</v>
      </c>
      <c r="J82" s="60">
        <v>1974015.0213449653</v>
      </c>
      <c r="K82" s="60">
        <v>2078009.6199483715</v>
      </c>
      <c r="L82" s="60">
        <v>2183174.7823202815</v>
      </c>
      <c r="M82" s="60"/>
      <c r="N82" s="60"/>
      <c r="O82" s="60"/>
      <c r="P82" s="60"/>
      <c r="Q82" s="60"/>
      <c r="R82" s="60"/>
      <c r="S82" s="58"/>
    </row>
    <row r="83" spans="1:19" x14ac:dyDescent="0.3">
      <c r="A83" s="39" t="s">
        <v>255</v>
      </c>
      <c r="B83" s="39" t="s">
        <v>365</v>
      </c>
      <c r="C83" s="39" t="str">
        <f>INDEX('R0. Region mapping'!$C$9:$C$24,MATCH($B83,'R0. Region mapping'!$A$9:$A$24,0))</f>
        <v>EUR</v>
      </c>
      <c r="D83" s="58">
        <v>50857.051844700829</v>
      </c>
      <c r="E83" s="60"/>
      <c r="F83" s="60">
        <v>218934.13621387284</v>
      </c>
      <c r="G83" s="60">
        <v>525709.02190768707</v>
      </c>
      <c r="H83" s="60">
        <v>1114338.9664322953</v>
      </c>
      <c r="I83" s="60">
        <v>1111937.914289963</v>
      </c>
      <c r="J83" s="60">
        <v>1146510.7868308597</v>
      </c>
      <c r="K83" s="60">
        <v>1184734.9027120192</v>
      </c>
      <c r="L83" s="60">
        <v>1256507.7307472252</v>
      </c>
      <c r="M83" s="60"/>
      <c r="N83" s="60"/>
      <c r="O83" s="60"/>
      <c r="P83" s="60"/>
      <c r="Q83" s="60"/>
      <c r="R83" s="60"/>
      <c r="S83" s="58"/>
    </row>
    <row r="84" spans="1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1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1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1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1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1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1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1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1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1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4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4 B7:XFD7 D6:XFD6 A5 C5:XFD5 A84:XFD1048576 A8:A83 C8:XFD83">
    <cfRule type="expression" dxfId="42" priority="4">
      <formula>_xlfn.ISFORMULA(A1)</formula>
    </cfRule>
  </conditionalFormatting>
  <conditionalFormatting sqref="B6:C6">
    <cfRule type="expression" dxfId="41" priority="3">
      <formula>_xlfn.ISFORMULA(B6)</formula>
    </cfRule>
  </conditionalFormatting>
  <conditionalFormatting sqref="B5">
    <cfRule type="expression" dxfId="40" priority="2">
      <formula>_xlfn.ISFORMULA(B5)</formula>
    </cfRule>
  </conditionalFormatting>
  <conditionalFormatting sqref="B8:B83">
    <cfRule type="expression" dxfId="39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D5B-93A1-4552-ABC4-7BA41FC11217}">
  <sheetPr>
    <tabColor theme="7" tint="0.39997558519241921"/>
    <pageSetUpPr autoPageBreaks="0"/>
  </sheetPr>
  <dimension ref="A1:S365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3" width="2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963</v>
      </c>
    </row>
    <row r="2" spans="1:19" s="28" customFormat="1" x14ac:dyDescent="0.3">
      <c r="A2" s="28" t="s">
        <v>331</v>
      </c>
      <c r="B2" s="28" t="s">
        <v>964</v>
      </c>
    </row>
    <row r="3" spans="1:19" s="28" customFormat="1" x14ac:dyDescent="0.3">
      <c r="A3" s="28" t="s">
        <v>332</v>
      </c>
      <c r="B3" s="75" t="s">
        <v>965</v>
      </c>
    </row>
    <row r="4" spans="1:19" s="28" customFormat="1" x14ac:dyDescent="0.3">
      <c r="A4" s="28" t="s">
        <v>333</v>
      </c>
      <c r="B4" s="56">
        <v>43221</v>
      </c>
      <c r="C4" s="56"/>
    </row>
    <row r="5" spans="1:19" s="28" customFormat="1" x14ac:dyDescent="0.3">
      <c r="A5" s="28" t="s">
        <v>194</v>
      </c>
      <c r="B5" s="28" t="s">
        <v>966</v>
      </c>
      <c r="C5" s="71"/>
    </row>
    <row r="6" spans="1:19" s="28" customFormat="1" x14ac:dyDescent="0.3">
      <c r="A6" s="28" t="s">
        <v>967</v>
      </c>
      <c r="C6" s="71"/>
    </row>
    <row r="7" spans="1:19" s="28" customFormat="1" x14ac:dyDescent="0.3">
      <c r="A7" s="28" t="s">
        <v>968</v>
      </c>
      <c r="C7" s="71"/>
    </row>
    <row r="8" spans="1:19" s="28" customFormat="1" x14ac:dyDescent="0.3">
      <c r="A8" s="28" t="s">
        <v>969</v>
      </c>
      <c r="C8" s="71"/>
    </row>
    <row r="9" spans="1:19" s="28" customFormat="1" x14ac:dyDescent="0.3">
      <c r="A9" s="28" t="s">
        <v>970</v>
      </c>
      <c r="C9" s="71"/>
    </row>
    <row r="10" spans="1:19" s="28" customFormat="1" x14ac:dyDescent="0.3">
      <c r="A10" s="28" t="s">
        <v>971</v>
      </c>
      <c r="C10" s="71"/>
    </row>
    <row r="11" spans="1:19" s="28" customFormat="1" x14ac:dyDescent="0.3">
      <c r="A11" s="28" t="s">
        <v>972</v>
      </c>
    </row>
    <row r="13" spans="1:19" x14ac:dyDescent="0.3">
      <c r="A13" s="83" t="s">
        <v>973</v>
      </c>
      <c r="B13" s="83" t="s">
        <v>974</v>
      </c>
      <c r="C13" s="83" t="s">
        <v>975</v>
      </c>
      <c r="D13" s="65">
        <v>2012</v>
      </c>
      <c r="E13" s="65">
        <v>2013</v>
      </c>
      <c r="F13" s="65">
        <v>2014</v>
      </c>
      <c r="G13" s="65">
        <v>2015</v>
      </c>
      <c r="H13" s="65">
        <v>2016</v>
      </c>
      <c r="I13" s="65">
        <v>2017</v>
      </c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A14" s="83" t="s">
        <v>976</v>
      </c>
      <c r="B14" s="60" t="s">
        <v>884</v>
      </c>
      <c r="C14" s="60" t="s">
        <v>977</v>
      </c>
      <c r="D14" s="60">
        <v>1443833.7</v>
      </c>
      <c r="E14" s="60">
        <v>1564607.5</v>
      </c>
      <c r="F14" s="60">
        <v>1691997.1</v>
      </c>
      <c r="G14" s="60">
        <v>1848739.4</v>
      </c>
      <c r="H14" s="60">
        <v>2012430.2</v>
      </c>
      <c r="I14" s="60">
        <v>2179099.1</v>
      </c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A15" s="83" t="s">
        <v>976</v>
      </c>
      <c r="B15" s="60" t="s">
        <v>884</v>
      </c>
      <c r="C15" s="60" t="s">
        <v>978</v>
      </c>
      <c r="D15" s="60">
        <v>1092567</v>
      </c>
      <c r="E15" s="60">
        <v>1137079</v>
      </c>
      <c r="F15" s="60">
        <v>1175436.8999999999</v>
      </c>
      <c r="G15" s="60">
        <v>1210254.7</v>
      </c>
      <c r="H15" s="60">
        <v>1248048.2</v>
      </c>
      <c r="I15" s="60">
        <v>1270495.8</v>
      </c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A16" s="83" t="s">
        <v>976</v>
      </c>
      <c r="B16" s="60" t="s">
        <v>884</v>
      </c>
      <c r="C16" s="60" t="s">
        <v>979</v>
      </c>
      <c r="D16" s="60">
        <v>986409.3</v>
      </c>
      <c r="E16" s="60">
        <v>1029707.3</v>
      </c>
      <c r="F16" s="60">
        <v>1066387.7</v>
      </c>
      <c r="G16" s="60">
        <v>1098805.5</v>
      </c>
      <c r="H16" s="60">
        <v>1131282</v>
      </c>
      <c r="I16" s="60">
        <v>1151899.6000000001</v>
      </c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 t="s">
        <v>976</v>
      </c>
      <c r="B17" s="60" t="s">
        <v>884</v>
      </c>
      <c r="C17" s="60" t="s">
        <v>980</v>
      </c>
      <c r="D17" s="60">
        <v>106157.7</v>
      </c>
      <c r="E17" s="60">
        <v>107371.7</v>
      </c>
      <c r="F17" s="60">
        <v>109049.2</v>
      </c>
      <c r="G17" s="60">
        <v>111449.2</v>
      </c>
      <c r="H17" s="60">
        <v>116766.2</v>
      </c>
      <c r="I17" s="60">
        <v>118596.20000000001</v>
      </c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 t="s">
        <v>976</v>
      </c>
      <c r="B18" s="60" t="s">
        <v>884</v>
      </c>
      <c r="C18" s="60" t="s">
        <v>981</v>
      </c>
      <c r="D18" s="60">
        <v>509</v>
      </c>
      <c r="E18" s="60">
        <v>509.4</v>
      </c>
      <c r="F18" s="60">
        <v>512.4</v>
      </c>
      <c r="G18" s="60">
        <v>515.29999999999995</v>
      </c>
      <c r="H18" s="60">
        <v>524.79999999999995</v>
      </c>
      <c r="I18" s="60">
        <v>529.1</v>
      </c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 t="s">
        <v>976</v>
      </c>
      <c r="B19" s="60" t="s">
        <v>884</v>
      </c>
      <c r="C19" s="60" t="s">
        <v>149</v>
      </c>
      <c r="D19" s="60">
        <v>269642.09999999998</v>
      </c>
      <c r="E19" s="60">
        <v>301551.2</v>
      </c>
      <c r="F19" s="60">
        <v>349188.2</v>
      </c>
      <c r="G19" s="60">
        <v>416797.9</v>
      </c>
      <c r="H19" s="60">
        <v>467226.8</v>
      </c>
      <c r="I19" s="60">
        <v>513938.7</v>
      </c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 t="s">
        <v>976</v>
      </c>
      <c r="B20" s="60" t="s">
        <v>884</v>
      </c>
      <c r="C20" s="60" t="s">
        <v>982</v>
      </c>
      <c r="D20" s="60">
        <v>264307.59999999998</v>
      </c>
      <c r="E20" s="60">
        <v>294380</v>
      </c>
      <c r="F20" s="60">
        <v>340696.2</v>
      </c>
      <c r="G20" s="60">
        <v>405080.5</v>
      </c>
      <c r="H20" s="60">
        <v>452874.9</v>
      </c>
      <c r="I20" s="60">
        <v>494663.8</v>
      </c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 t="s">
        <v>976</v>
      </c>
      <c r="B21" s="60" t="s">
        <v>884</v>
      </c>
      <c r="C21" s="60" t="s">
        <v>983</v>
      </c>
      <c r="D21" s="60">
        <v>5334.6</v>
      </c>
      <c r="E21" s="60">
        <v>7171.2</v>
      </c>
      <c r="F21" s="60">
        <v>8492</v>
      </c>
      <c r="G21" s="60">
        <v>11717.4</v>
      </c>
      <c r="H21" s="60">
        <v>14351.9</v>
      </c>
      <c r="I21" s="60">
        <v>19274.900000000001</v>
      </c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 t="s">
        <v>976</v>
      </c>
      <c r="B22" s="60" t="s">
        <v>884</v>
      </c>
      <c r="C22" s="60" t="s">
        <v>146</v>
      </c>
      <c r="D22" s="60">
        <v>98423.3</v>
      </c>
      <c r="E22" s="60">
        <v>137101.79999999999</v>
      </c>
      <c r="F22" s="60">
        <v>174361.1</v>
      </c>
      <c r="G22" s="60">
        <v>224345</v>
      </c>
      <c r="H22" s="60">
        <v>296872.8</v>
      </c>
      <c r="I22" s="60">
        <v>390625.4</v>
      </c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 t="s">
        <v>976</v>
      </c>
      <c r="B23" s="60" t="s">
        <v>884</v>
      </c>
      <c r="C23" s="60" t="s">
        <v>984</v>
      </c>
      <c r="D23" s="60">
        <v>95850</v>
      </c>
      <c r="E23" s="60">
        <v>133260.9</v>
      </c>
      <c r="F23" s="60">
        <v>169863.4</v>
      </c>
      <c r="G23" s="60">
        <v>219596.3</v>
      </c>
      <c r="H23" s="60">
        <v>292021.5</v>
      </c>
      <c r="I23" s="60">
        <v>385674.1</v>
      </c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 t="s">
        <v>976</v>
      </c>
      <c r="B24" s="60" t="s">
        <v>884</v>
      </c>
      <c r="C24" s="60" t="s">
        <v>985</v>
      </c>
      <c r="D24" s="60">
        <v>2573.3000000000002</v>
      </c>
      <c r="E24" s="60">
        <v>3841</v>
      </c>
      <c r="F24" s="60">
        <v>4497.8</v>
      </c>
      <c r="G24" s="60">
        <v>4748.7</v>
      </c>
      <c r="H24" s="60">
        <v>4851.3999999999996</v>
      </c>
      <c r="I24" s="60">
        <v>4951.3999999999996</v>
      </c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 t="s">
        <v>976</v>
      </c>
      <c r="B25" s="60" t="s">
        <v>884</v>
      </c>
      <c r="C25" s="60" t="s">
        <v>151</v>
      </c>
      <c r="D25" s="60">
        <v>78381.899999999994</v>
      </c>
      <c r="E25" s="60">
        <v>85001.3</v>
      </c>
      <c r="F25" s="60">
        <v>90355.5</v>
      </c>
      <c r="G25" s="60">
        <v>96488.4</v>
      </c>
      <c r="H25" s="60">
        <v>104274.2</v>
      </c>
      <c r="I25" s="60">
        <v>109212.7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 t="s">
        <v>976</v>
      </c>
      <c r="B26" s="60" t="s">
        <v>884</v>
      </c>
      <c r="C26" s="60" t="s">
        <v>986</v>
      </c>
      <c r="D26" s="60">
        <v>63200.800000000003</v>
      </c>
      <c r="E26" s="60">
        <v>69103.399999999994</v>
      </c>
      <c r="F26" s="60">
        <v>73183.899999999994</v>
      </c>
      <c r="G26" s="60">
        <v>78599.100000000006</v>
      </c>
      <c r="H26" s="60">
        <v>85525.5</v>
      </c>
      <c r="I26" s="60">
        <v>89992.1</v>
      </c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A27" s="83" t="s">
        <v>976</v>
      </c>
      <c r="B27" s="60" t="s">
        <v>884</v>
      </c>
      <c r="C27" s="60" t="s">
        <v>987</v>
      </c>
      <c r="D27" s="60">
        <v>12649.4</v>
      </c>
      <c r="E27" s="60">
        <v>14450.2</v>
      </c>
      <c r="F27" s="60">
        <v>15497.9</v>
      </c>
      <c r="G27" s="60">
        <v>16837.3</v>
      </c>
      <c r="H27" s="60">
        <v>17599.599999999999</v>
      </c>
      <c r="I27" s="60">
        <v>17940.5</v>
      </c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A28" s="83" t="s">
        <v>976</v>
      </c>
      <c r="B28" s="60" t="s">
        <v>884</v>
      </c>
      <c r="C28" s="60" t="s">
        <v>988</v>
      </c>
      <c r="D28" s="60">
        <v>7513.8</v>
      </c>
      <c r="E28" s="60">
        <v>8564</v>
      </c>
      <c r="F28" s="60">
        <v>8821.1</v>
      </c>
      <c r="G28" s="60">
        <v>9921.7000000000007</v>
      </c>
      <c r="H28" s="60">
        <v>10675.2</v>
      </c>
      <c r="I28" s="60">
        <v>11540.3</v>
      </c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83" t="s">
        <v>976</v>
      </c>
      <c r="B29" s="60" t="s">
        <v>884</v>
      </c>
      <c r="C29" s="60" t="s">
        <v>989</v>
      </c>
      <c r="D29" s="60">
        <v>43037.599999999999</v>
      </c>
      <c r="E29" s="60">
        <v>46089.2</v>
      </c>
      <c r="F29" s="60">
        <v>48864.800000000003</v>
      </c>
      <c r="G29" s="60">
        <v>51840.1</v>
      </c>
      <c r="H29" s="60">
        <v>57250.7</v>
      </c>
      <c r="I29" s="60">
        <v>60511.3</v>
      </c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A30" s="83" t="s">
        <v>976</v>
      </c>
      <c r="B30" s="60" t="s">
        <v>884</v>
      </c>
      <c r="C30" s="60" t="s">
        <v>990</v>
      </c>
      <c r="D30" s="60">
        <v>2043.9</v>
      </c>
      <c r="E30" s="60">
        <v>2025.6</v>
      </c>
      <c r="F30" s="60">
        <v>2291.6999999999998</v>
      </c>
      <c r="G30" s="60">
        <v>2407</v>
      </c>
      <c r="H30" s="60">
        <v>2308.8000000000002</v>
      </c>
      <c r="I30" s="60">
        <v>2305.6999999999998</v>
      </c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A31" s="83" t="s">
        <v>976</v>
      </c>
      <c r="B31" s="60" t="s">
        <v>884</v>
      </c>
      <c r="C31" s="60" t="s">
        <v>991</v>
      </c>
      <c r="D31" s="60">
        <v>13137.3</v>
      </c>
      <c r="E31" s="60">
        <v>13872.3</v>
      </c>
      <c r="F31" s="60">
        <v>14879.9</v>
      </c>
      <c r="G31" s="60">
        <v>15482.3</v>
      </c>
      <c r="H31" s="60">
        <v>16440</v>
      </c>
      <c r="I31" s="60">
        <v>16914.846000000001</v>
      </c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A32" s="83" t="s">
        <v>976</v>
      </c>
      <c r="B32" s="60" t="s">
        <v>884</v>
      </c>
      <c r="C32" s="60" t="s">
        <v>992</v>
      </c>
      <c r="D32" s="60">
        <v>10467.9</v>
      </c>
      <c r="E32" s="60">
        <v>10736.4</v>
      </c>
      <c r="F32" s="60">
        <v>11192.2</v>
      </c>
      <c r="G32" s="60">
        <v>11787.3</v>
      </c>
      <c r="H32" s="60">
        <v>12249.4</v>
      </c>
      <c r="I32" s="60">
        <v>12893.5</v>
      </c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58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58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58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58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58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58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4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</sheetData>
  <conditionalFormatting sqref="A1:XFD4 B12:XFD12 D11:XFD11 A5:A10 C5:XFD10 A13:XFD1048576">
    <cfRule type="expression" dxfId="38" priority="4">
      <formula>_xlfn.ISFORMULA(A1)</formula>
    </cfRule>
  </conditionalFormatting>
  <conditionalFormatting sqref="B11:C11">
    <cfRule type="expression" dxfId="37" priority="3">
      <formula>_xlfn.ISFORMULA(B11)</formula>
    </cfRule>
  </conditionalFormatting>
  <conditionalFormatting sqref="B5:B10">
    <cfRule type="expression" dxfId="36" priority="2">
      <formula>_xlfn.ISFORMULA(B5)</formula>
    </cfRule>
  </conditionalFormatting>
  <hyperlinks>
    <hyperlink ref="B3" r:id="rId1" xr:uid="{4F09E336-22EE-40AB-B3D2-8B8B655BEC19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893A-F7AA-4418-8E54-EF452A1841C5}">
  <sheetPr>
    <tabColor theme="7" tint="0.39997558519241921"/>
    <pageSetUpPr autoPageBreaks="0"/>
  </sheetPr>
  <dimension ref="A1:BB359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993</v>
      </c>
    </row>
    <row r="2" spans="1:54" s="28" customFormat="1" x14ac:dyDescent="0.3">
      <c r="A2" s="28" t="s">
        <v>331</v>
      </c>
      <c r="B2" s="28" t="s">
        <v>994</v>
      </c>
    </row>
    <row r="3" spans="1:54" s="28" customFormat="1" x14ac:dyDescent="0.3">
      <c r="A3" s="28" t="s">
        <v>332</v>
      </c>
      <c r="B3" s="75" t="s">
        <v>995</v>
      </c>
    </row>
    <row r="4" spans="1:54" s="28" customFormat="1" x14ac:dyDescent="0.3">
      <c r="A4" s="28" t="s">
        <v>333</v>
      </c>
      <c r="B4" s="56">
        <v>43221</v>
      </c>
      <c r="C4" s="56"/>
    </row>
    <row r="5" spans="1:54" s="28" customFormat="1" x14ac:dyDescent="0.3">
      <c r="A5" s="28" t="s">
        <v>194</v>
      </c>
      <c r="B5" s="28" t="s">
        <v>996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997</v>
      </c>
      <c r="C8" s="60">
        <v>31798.589863013698</v>
      </c>
      <c r="D8" s="60">
        <v>34563.472347945208</v>
      </c>
      <c r="E8" s="60">
        <v>37112.781819178083</v>
      </c>
      <c r="F8" s="60">
        <v>40429.867437158478</v>
      </c>
      <c r="G8" s="60">
        <v>43626.886139726026</v>
      </c>
      <c r="H8" s="60">
        <v>48055.737633420445</v>
      </c>
      <c r="I8" s="60">
        <v>50838.333149351558</v>
      </c>
      <c r="J8" s="60">
        <v>53661.473337056297</v>
      </c>
      <c r="K8" s="60">
        <v>58459.568099914708</v>
      </c>
      <c r="L8" s="60">
        <v>58614.387516787465</v>
      </c>
      <c r="M8" s="60">
        <v>55821.648250866871</v>
      </c>
      <c r="N8" s="60">
        <v>60409.206638243879</v>
      </c>
      <c r="O8" s="60">
        <v>62715.503963294184</v>
      </c>
      <c r="P8" s="60">
        <v>63338.220299107634</v>
      </c>
      <c r="Q8" s="60">
        <v>66059.834823197933</v>
      </c>
      <c r="R8" s="60">
        <v>62958.293146475029</v>
      </c>
      <c r="S8" s="60">
        <v>59546.661966158666</v>
      </c>
      <c r="T8" s="60">
        <v>57311.873470704857</v>
      </c>
      <c r="U8" s="60">
        <v>56614.405507298223</v>
      </c>
      <c r="V8" s="60">
        <v>57690.999096963918</v>
      </c>
      <c r="W8" s="60">
        <v>57455.690617765365</v>
      </c>
      <c r="X8" s="60">
        <v>60428.489137527737</v>
      </c>
      <c r="Y8" s="60">
        <v>60738.724684255874</v>
      </c>
      <c r="Z8" s="60">
        <v>63104.100117639151</v>
      </c>
      <c r="AA8" s="60">
        <v>63996.400307322554</v>
      </c>
      <c r="AB8" s="60">
        <v>65384.131400945545</v>
      </c>
      <c r="AC8" s="60">
        <v>65201.449082041952</v>
      </c>
      <c r="AD8" s="60">
        <v>65711.779001514631</v>
      </c>
      <c r="AE8" s="60">
        <v>65976.262535561487</v>
      </c>
      <c r="AF8" s="60">
        <v>67064.003172085562</v>
      </c>
      <c r="AG8" s="60">
        <v>67983.070384328879</v>
      </c>
      <c r="AH8" s="60">
        <v>69836.019695299517</v>
      </c>
      <c r="AI8" s="60">
        <v>72084.71836840453</v>
      </c>
      <c r="AJ8" s="60">
        <v>73405.054533461531</v>
      </c>
      <c r="AK8" s="60">
        <v>72221.299158004491</v>
      </c>
      <c r="AL8" s="60">
        <v>74934.049369979301</v>
      </c>
      <c r="AM8" s="60">
        <v>75174.358062345113</v>
      </c>
      <c r="AN8" s="60">
        <v>74961.588174834251</v>
      </c>
      <c r="AO8" s="60">
        <v>77675.851872276544</v>
      </c>
      <c r="AP8" s="60">
        <v>81012.367619003446</v>
      </c>
      <c r="AQ8" s="60">
        <v>81907.99583616569</v>
      </c>
      <c r="AR8" s="60">
        <v>82519.348579333877</v>
      </c>
      <c r="AS8" s="60">
        <v>82334.195000194552</v>
      </c>
      <c r="AT8" s="60">
        <v>82893.928933993157</v>
      </c>
      <c r="AU8" s="60">
        <v>81221.986200520667</v>
      </c>
      <c r="AV8" s="60">
        <v>83251.223462725437</v>
      </c>
      <c r="AW8" s="60">
        <v>84026.064021036218</v>
      </c>
      <c r="AX8" s="60">
        <v>86183.422080054923</v>
      </c>
      <c r="AY8" s="60">
        <v>86606.275682439533</v>
      </c>
      <c r="AZ8" s="60">
        <v>88826.054331210384</v>
      </c>
      <c r="BA8" s="60">
        <v>91704.265999312105</v>
      </c>
      <c r="BB8" s="60">
        <v>92150.072611200841</v>
      </c>
    </row>
    <row r="9" spans="1:54" x14ac:dyDescent="0.3">
      <c r="A9" s="83" t="s">
        <v>107</v>
      </c>
      <c r="B9" s="60" t="s">
        <v>206</v>
      </c>
      <c r="C9" s="60" t="s">
        <v>998</v>
      </c>
      <c r="D9" s="60" t="s">
        <v>998</v>
      </c>
      <c r="E9" s="60" t="s">
        <v>998</v>
      </c>
      <c r="F9" s="60" t="s">
        <v>998</v>
      </c>
      <c r="G9" s="60" t="s">
        <v>998</v>
      </c>
      <c r="H9" s="60">
        <v>988.04645700980461</v>
      </c>
      <c r="I9" s="60">
        <v>1054.4775172129762</v>
      </c>
      <c r="J9" s="60">
        <v>1106.9874969815521</v>
      </c>
      <c r="K9" s="60">
        <v>1160.1903751169243</v>
      </c>
      <c r="L9" s="60">
        <v>1178.5060765415451</v>
      </c>
      <c r="M9" s="60">
        <v>1180.999373593178</v>
      </c>
      <c r="N9" s="60">
        <v>1230.304261930137</v>
      </c>
      <c r="O9" s="60">
        <v>1280.7562224160904</v>
      </c>
      <c r="P9" s="60">
        <v>1324.2245445200954</v>
      </c>
      <c r="Q9" s="60">
        <v>1416.2384960984164</v>
      </c>
      <c r="R9" s="60">
        <v>1431.9622132101213</v>
      </c>
      <c r="S9" s="60">
        <v>1454.758597248315</v>
      </c>
      <c r="T9" s="60">
        <v>1453.4621441157565</v>
      </c>
      <c r="U9" s="60">
        <v>1458.1802097695891</v>
      </c>
      <c r="V9" s="60">
        <v>1584.0814782323605</v>
      </c>
      <c r="W9" s="60">
        <v>1634.0160192301851</v>
      </c>
      <c r="X9" s="60">
        <v>1678.1108980429926</v>
      </c>
      <c r="Y9" s="60">
        <v>1763.1727566509594</v>
      </c>
      <c r="Z9" s="60">
        <v>1843.2854624600134</v>
      </c>
      <c r="AA9" s="60">
        <v>1904.5121956677963</v>
      </c>
      <c r="AB9" s="60">
        <v>1966.5232909988938</v>
      </c>
      <c r="AC9" s="60">
        <v>1994.0115827231905</v>
      </c>
      <c r="AD9" s="60">
        <v>2011.1736970674031</v>
      </c>
      <c r="AE9" s="60">
        <v>2031.4848379503703</v>
      </c>
      <c r="AF9" s="60">
        <v>2061.4281123220348</v>
      </c>
      <c r="AG9" s="60">
        <v>2094.7822454726911</v>
      </c>
      <c r="AH9" s="60">
        <v>2198.2518482693531</v>
      </c>
      <c r="AI9" s="60">
        <v>2199.6273924052284</v>
      </c>
      <c r="AJ9" s="60">
        <v>2253.4868500271859</v>
      </c>
      <c r="AK9" s="60">
        <v>2312.0099256109702</v>
      </c>
      <c r="AL9" s="60">
        <v>2406.1500176976224</v>
      </c>
      <c r="AM9" s="60">
        <v>2471.7202122552249</v>
      </c>
      <c r="AN9" s="60">
        <v>2521.9411001613294</v>
      </c>
      <c r="AO9" s="60">
        <v>2612.2400798361259</v>
      </c>
      <c r="AP9" s="60">
        <v>2699.7636120042039</v>
      </c>
      <c r="AQ9" s="60">
        <v>2773.9648601117301</v>
      </c>
      <c r="AR9" s="60">
        <v>2876.7419811853752</v>
      </c>
      <c r="AS9" s="60">
        <v>2947.487785648862</v>
      </c>
      <c r="AT9" s="60">
        <v>3054.2024457565699</v>
      </c>
      <c r="AU9" s="60">
        <v>2968.8489602419422</v>
      </c>
      <c r="AV9" s="60">
        <v>3192.1886135480654</v>
      </c>
      <c r="AW9" s="60">
        <v>3290.2002955061112</v>
      </c>
      <c r="AX9" s="60">
        <v>3352.2638536416739</v>
      </c>
      <c r="AY9" s="60">
        <v>3403.9015641599567</v>
      </c>
      <c r="AZ9" s="60">
        <v>3465.9033271060944</v>
      </c>
      <c r="BA9" s="60">
        <v>3530.5730093018215</v>
      </c>
      <c r="BB9" s="60">
        <v>3551.5857291429829</v>
      </c>
    </row>
    <row r="10" spans="1:54" x14ac:dyDescent="0.3">
      <c r="A10" s="83" t="s">
        <v>109</v>
      </c>
      <c r="B10" s="60" t="s">
        <v>999</v>
      </c>
      <c r="C10" s="60" t="s">
        <v>998</v>
      </c>
      <c r="D10" s="60" t="s">
        <v>998</v>
      </c>
      <c r="E10" s="60" t="s">
        <v>998</v>
      </c>
      <c r="F10" s="60" t="s">
        <v>998</v>
      </c>
      <c r="G10" s="60" t="s">
        <v>998</v>
      </c>
      <c r="H10" s="60" t="s">
        <v>998</v>
      </c>
      <c r="I10" s="60" t="s">
        <v>998</v>
      </c>
      <c r="J10" s="60" t="s">
        <v>998</v>
      </c>
      <c r="K10" s="60" t="s">
        <v>998</v>
      </c>
      <c r="L10" s="60" t="s">
        <v>998</v>
      </c>
      <c r="M10" s="60" t="s">
        <v>998</v>
      </c>
      <c r="N10" s="60" t="s">
        <v>998</v>
      </c>
      <c r="O10" s="60" t="s">
        <v>998</v>
      </c>
      <c r="P10" s="60" t="s">
        <v>998</v>
      </c>
      <c r="Q10" s="60" t="s">
        <v>998</v>
      </c>
      <c r="R10" s="60" t="s">
        <v>998</v>
      </c>
      <c r="S10" s="60">
        <v>3913.8933192828758</v>
      </c>
      <c r="T10" s="60">
        <v>4051.8856323709811</v>
      </c>
      <c r="U10" s="60">
        <v>4059.6139972067449</v>
      </c>
      <c r="V10" s="60">
        <v>4257.014957035075</v>
      </c>
      <c r="W10" s="60">
        <v>4479.7279585601245</v>
      </c>
      <c r="X10" s="60">
        <v>4595.213324362664</v>
      </c>
      <c r="Y10" s="60">
        <v>4685.7966202483058</v>
      </c>
      <c r="Z10" s="60">
        <v>4794.8398409752344</v>
      </c>
      <c r="AA10" s="60">
        <v>4882.496458098637</v>
      </c>
      <c r="AB10" s="60">
        <v>4770.5442212340522</v>
      </c>
      <c r="AC10" s="60">
        <v>4587.8195837537678</v>
      </c>
      <c r="AD10" s="60">
        <v>4562.2087561205208</v>
      </c>
      <c r="AE10" s="60">
        <v>4427.4713071605356</v>
      </c>
      <c r="AF10" s="60">
        <v>4516.3577045706561</v>
      </c>
      <c r="AG10" s="60">
        <v>4640.9926076912143</v>
      </c>
      <c r="AH10" s="60">
        <v>4713.4497925437354</v>
      </c>
      <c r="AI10" s="60">
        <v>4758.7451795135394</v>
      </c>
      <c r="AJ10" s="60">
        <v>4664.0939151038156</v>
      </c>
      <c r="AK10" s="60">
        <v>4671.7398224808121</v>
      </c>
      <c r="AL10" s="60">
        <v>4725.6679740687678</v>
      </c>
      <c r="AM10" s="60">
        <v>4942.0377796598868</v>
      </c>
      <c r="AN10" s="60">
        <v>4984.5150089163062</v>
      </c>
      <c r="AO10" s="60">
        <v>5339.0230699222393</v>
      </c>
      <c r="AP10" s="60">
        <v>5748.5269983099861</v>
      </c>
      <c r="AQ10" s="60">
        <v>6103.1883248246068</v>
      </c>
      <c r="AR10" s="60">
        <v>6436.3170938254807</v>
      </c>
      <c r="AS10" s="60">
        <v>6687.838808077563</v>
      </c>
      <c r="AT10" s="60">
        <v>6950.9963810201916</v>
      </c>
      <c r="AU10" s="60">
        <v>7072.9243219084519</v>
      </c>
      <c r="AV10" s="60">
        <v>7485.3949309909303</v>
      </c>
      <c r="AW10" s="60">
        <v>7979.8041793340863</v>
      </c>
      <c r="AX10" s="60">
        <v>8207.6815903848874</v>
      </c>
      <c r="AY10" s="60">
        <v>8274.6123961481844</v>
      </c>
      <c r="AZ10" s="60">
        <v>8197.7863891149336</v>
      </c>
      <c r="BA10" s="60">
        <v>7961.2097255994877</v>
      </c>
      <c r="BB10" s="60">
        <v>7460.3838435877733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7:XFD1048576">
    <cfRule type="expression" dxfId="35" priority="3">
      <formula>_xlfn.ISFORMULA(A1)</formula>
    </cfRule>
  </conditionalFormatting>
  <conditionalFormatting sqref="B5">
    <cfRule type="expression" dxfId="34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2BC-5592-44B2-8D35-4523147556D4}">
  <sheetPr>
    <tabColor theme="7" tint="0.39997558519241921"/>
    <pageSetUpPr autoPageBreaks="0"/>
  </sheetPr>
  <dimension ref="A1:BB359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1000</v>
      </c>
    </row>
    <row r="2" spans="1:54" s="28" customFormat="1" x14ac:dyDescent="0.3">
      <c r="A2" s="28" t="s">
        <v>331</v>
      </c>
      <c r="B2" s="28" t="s">
        <v>994</v>
      </c>
    </row>
    <row r="3" spans="1:54" s="28" customFormat="1" x14ac:dyDescent="0.3">
      <c r="A3" s="28" t="s">
        <v>332</v>
      </c>
      <c r="B3" s="75" t="s">
        <v>995</v>
      </c>
    </row>
    <row r="4" spans="1:54" s="28" customFormat="1" x14ac:dyDescent="0.3">
      <c r="A4" s="28" t="s">
        <v>333</v>
      </c>
      <c r="B4" s="56">
        <v>43221</v>
      </c>
      <c r="C4" s="56"/>
    </row>
    <row r="5" spans="1:54" s="28" customFormat="1" x14ac:dyDescent="0.3">
      <c r="A5" s="28" t="s">
        <v>194</v>
      </c>
      <c r="B5" s="28" t="s">
        <v>996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997</v>
      </c>
      <c r="C8" s="60">
        <v>30717.291791911175</v>
      </c>
      <c r="D8" s="60">
        <v>33087.800021925956</v>
      </c>
      <c r="E8" s="60">
        <v>35448.359355796958</v>
      </c>
      <c r="F8" s="60">
        <v>38366.244520063068</v>
      </c>
      <c r="G8" s="60">
        <v>41711.852228045966</v>
      </c>
      <c r="H8" s="60">
        <v>45252.607067580022</v>
      </c>
      <c r="I8" s="60">
        <v>47956.470888287942</v>
      </c>
      <c r="J8" s="60">
        <v>51476.987061915555</v>
      </c>
      <c r="K8" s="60">
        <v>55631.874767244561</v>
      </c>
      <c r="L8" s="60">
        <v>54846.852558901694</v>
      </c>
      <c r="M8" s="60">
        <v>54402.752921828607</v>
      </c>
      <c r="N8" s="60">
        <v>57798.227226031304</v>
      </c>
      <c r="O8" s="60">
        <v>59958.147851762667</v>
      </c>
      <c r="P8" s="60">
        <v>62905.804791828385</v>
      </c>
      <c r="Q8" s="60">
        <v>64048.695234520361</v>
      </c>
      <c r="R8" s="60">
        <v>61435.722490243359</v>
      </c>
      <c r="S8" s="60">
        <v>59550.389205795516</v>
      </c>
      <c r="T8" s="60">
        <v>57925.18295082944</v>
      </c>
      <c r="U8" s="60">
        <v>57770.984801040613</v>
      </c>
      <c r="V8" s="60">
        <v>59030.823398427252</v>
      </c>
      <c r="W8" s="60">
        <v>59421.423537855211</v>
      </c>
      <c r="X8" s="60">
        <v>61239.076986901564</v>
      </c>
      <c r="Y8" s="60">
        <v>62590.680497648937</v>
      </c>
      <c r="Z8" s="60">
        <v>64565.862224007375</v>
      </c>
      <c r="AA8" s="60">
        <v>65840.426173352418</v>
      </c>
      <c r="AB8" s="60">
        <v>66649.7861392825</v>
      </c>
      <c r="AC8" s="60">
        <v>66842.853445139292</v>
      </c>
      <c r="AD8" s="60">
        <v>67883.48576084002</v>
      </c>
      <c r="AE8" s="60">
        <v>67609.494207355834</v>
      </c>
      <c r="AF8" s="60">
        <v>69206.528924940096</v>
      </c>
      <c r="AG8" s="60">
        <v>70331.781370997982</v>
      </c>
      <c r="AH8" s="60">
        <v>71792.108541704307</v>
      </c>
      <c r="AI8" s="60">
        <v>73856.401533608456</v>
      </c>
      <c r="AJ8" s="60">
        <v>74484.172699956587</v>
      </c>
      <c r="AK8" s="60">
        <v>76264.320118470394</v>
      </c>
      <c r="AL8" s="60">
        <v>76946.376845539984</v>
      </c>
      <c r="AM8" s="60">
        <v>77863.9067880777</v>
      </c>
      <c r="AN8" s="60">
        <v>78776.665030219097</v>
      </c>
      <c r="AO8" s="60">
        <v>80549.448015063899</v>
      </c>
      <c r="AP8" s="60">
        <v>83350.124283478755</v>
      </c>
      <c r="AQ8" s="60">
        <v>84678.139209014713</v>
      </c>
      <c r="AR8" s="60">
        <v>85777.117836015648</v>
      </c>
      <c r="AS8" s="60">
        <v>87161.420401108757</v>
      </c>
      <c r="AT8" s="60">
        <v>86577.618925231392</v>
      </c>
      <c r="AU8" s="60">
        <v>85690.628193321216</v>
      </c>
      <c r="AV8" s="60">
        <v>88721.719585350409</v>
      </c>
      <c r="AW8" s="60">
        <v>89729.487563763352</v>
      </c>
      <c r="AX8" s="60">
        <v>90675.382000245329</v>
      </c>
      <c r="AY8" s="60">
        <v>92113.631587627504</v>
      </c>
      <c r="AZ8" s="60">
        <v>93024.713948798526</v>
      </c>
      <c r="BA8" s="60">
        <v>95002.759717150737</v>
      </c>
      <c r="BB8" s="60">
        <v>96557.866903095302</v>
      </c>
    </row>
    <row r="9" spans="1:54" x14ac:dyDescent="0.3">
      <c r="A9" s="83" t="s">
        <v>107</v>
      </c>
      <c r="B9" s="60" t="s">
        <v>206</v>
      </c>
      <c r="C9" s="60">
        <v>643.10568594285121</v>
      </c>
      <c r="D9" s="60">
        <v>699.50755993178848</v>
      </c>
      <c r="E9" s="60">
        <v>750.543322426857</v>
      </c>
      <c r="F9" s="60">
        <v>817.88090357991484</v>
      </c>
      <c r="G9" s="60">
        <v>897.53821191066163</v>
      </c>
      <c r="H9" s="60">
        <v>977.27456852172759</v>
      </c>
      <c r="I9" s="60">
        <v>1043.5365485977131</v>
      </c>
      <c r="J9" s="60">
        <v>1101.8619671013762</v>
      </c>
      <c r="K9" s="60">
        <v>1155.1615215221104</v>
      </c>
      <c r="L9" s="60">
        <v>1177.9746671697403</v>
      </c>
      <c r="M9" s="60">
        <v>1177.2467693830304</v>
      </c>
      <c r="N9" s="60">
        <v>1245.278225025249</v>
      </c>
      <c r="O9" s="60">
        <v>1283.3249166961693</v>
      </c>
      <c r="P9" s="60">
        <v>1336.5969959742831</v>
      </c>
      <c r="Q9" s="60">
        <v>1418.2520173841278</v>
      </c>
      <c r="R9" s="60">
        <v>1431.2446316107423</v>
      </c>
      <c r="S9" s="60">
        <v>1446.1531132372695</v>
      </c>
      <c r="T9" s="60">
        <v>1449.6332001610497</v>
      </c>
      <c r="U9" s="60">
        <v>1467.986844899732</v>
      </c>
      <c r="V9" s="60">
        <v>1587.4150913748301</v>
      </c>
      <c r="W9" s="60">
        <v>1640.5674677751988</v>
      </c>
      <c r="X9" s="60">
        <v>1656.0819501039348</v>
      </c>
      <c r="Y9" s="60">
        <v>1740.6416372833869</v>
      </c>
      <c r="Z9" s="60">
        <v>1822.1797499623565</v>
      </c>
      <c r="AA9" s="60">
        <v>1904.2998776320878</v>
      </c>
      <c r="AB9" s="60">
        <v>1957.8816622639611</v>
      </c>
      <c r="AC9" s="60">
        <v>2009.9435878150039</v>
      </c>
      <c r="AD9" s="60">
        <v>2019.4741140951867</v>
      </c>
      <c r="AE9" s="60">
        <v>2040.8329192147121</v>
      </c>
      <c r="AF9" s="60">
        <v>2054.35228878819</v>
      </c>
      <c r="AG9" s="60">
        <v>2126.9790782692603</v>
      </c>
      <c r="AH9" s="60">
        <v>2229.9581328121303</v>
      </c>
      <c r="AI9" s="60">
        <v>2228.3430956637985</v>
      </c>
      <c r="AJ9" s="60">
        <v>2264.0776936017887</v>
      </c>
      <c r="AK9" s="60">
        <v>2323.551487856791</v>
      </c>
      <c r="AL9" s="60">
        <v>2417.7969859606865</v>
      </c>
      <c r="AM9" s="60">
        <v>2457.1430546750626</v>
      </c>
      <c r="AN9" s="60">
        <v>2527.2936756778286</v>
      </c>
      <c r="AO9" s="60">
        <v>2596.153436223919</v>
      </c>
      <c r="AP9" s="60">
        <v>2690.3969376867531</v>
      </c>
      <c r="AQ9" s="60">
        <v>2768.441756881401</v>
      </c>
      <c r="AR9" s="60">
        <v>2850.6475234687769</v>
      </c>
      <c r="AS9" s="60">
        <v>2967.334043704167</v>
      </c>
      <c r="AT9" s="60">
        <v>3044.8912038509579</v>
      </c>
      <c r="AU9" s="60">
        <v>2965.9114487867746</v>
      </c>
      <c r="AV9" s="60">
        <v>3187.5888563652375</v>
      </c>
      <c r="AW9" s="60">
        <v>3245.8733230521298</v>
      </c>
      <c r="AX9" s="60">
        <v>3337.716609890324</v>
      </c>
      <c r="AY9" s="60">
        <v>3383.8368743076876</v>
      </c>
      <c r="AZ9" s="60">
        <v>3400.7633949857513</v>
      </c>
      <c r="BA9" s="60">
        <v>3480.1377477257706</v>
      </c>
      <c r="BB9" s="60">
        <v>3542.8808459328566</v>
      </c>
    </row>
    <row r="10" spans="1:54" x14ac:dyDescent="0.3">
      <c r="A10" s="83" t="s">
        <v>109</v>
      </c>
      <c r="B10" s="86" t="s">
        <v>212</v>
      </c>
      <c r="C10" s="60">
        <v>1403.4772934422606</v>
      </c>
      <c r="D10" s="60">
        <v>1419.8329863171703</v>
      </c>
      <c r="E10" s="60">
        <v>1397.0251132827793</v>
      </c>
      <c r="F10" s="60">
        <v>1418.1681546008269</v>
      </c>
      <c r="G10" s="60">
        <v>1462.4653137731764</v>
      </c>
      <c r="H10" s="60">
        <v>1482.7588347997594</v>
      </c>
      <c r="I10" s="60">
        <v>1473.7698314733966</v>
      </c>
      <c r="J10" s="60">
        <v>1490.8344114618201</v>
      </c>
      <c r="K10" s="60">
        <v>1535.8908791055719</v>
      </c>
      <c r="L10" s="60">
        <v>1536.7767278834431</v>
      </c>
      <c r="M10" s="60">
        <v>1566.4473414549323</v>
      </c>
      <c r="N10" s="60">
        <v>1624.0922397223162</v>
      </c>
      <c r="O10" s="60">
        <v>1671.9023021631904</v>
      </c>
      <c r="P10" s="60">
        <v>1690.3774087494996</v>
      </c>
      <c r="Q10" s="60">
        <v>1769.4272026526667</v>
      </c>
      <c r="R10" s="60">
        <v>1812.7354438743878</v>
      </c>
      <c r="S10" s="60">
        <v>1838.4426347220056</v>
      </c>
      <c r="T10" s="60">
        <v>1857.9339029961518</v>
      </c>
      <c r="U10" s="60">
        <v>1915.0696545637466</v>
      </c>
      <c r="V10" s="60">
        <v>1998.8269571160511</v>
      </c>
      <c r="W10" s="60">
        <v>2077.2803558279957</v>
      </c>
      <c r="X10" s="60">
        <v>2100.9566226908673</v>
      </c>
      <c r="Y10" s="60">
        <v>2184.6136284801792</v>
      </c>
      <c r="Z10" s="60">
        <v>2249.7251909769489</v>
      </c>
      <c r="AA10" s="60">
        <v>2272.4495080169581</v>
      </c>
      <c r="AB10" s="60">
        <v>2246.4073535376756</v>
      </c>
      <c r="AC10" s="60">
        <v>2221.6425754853835</v>
      </c>
      <c r="AD10" s="60">
        <v>2214.5036482440805</v>
      </c>
      <c r="AE10" s="60">
        <v>2225.3873940110857</v>
      </c>
      <c r="AF10" s="60">
        <v>2237.93743520508</v>
      </c>
      <c r="AG10" s="60">
        <v>2249.9071589254345</v>
      </c>
      <c r="AH10" s="60">
        <v>2306.7310405129215</v>
      </c>
      <c r="AI10" s="60">
        <v>2310.2355980724042</v>
      </c>
      <c r="AJ10" s="60">
        <v>2293.1269067705748</v>
      </c>
      <c r="AK10" s="60">
        <v>2305.1008404039321</v>
      </c>
      <c r="AL10" s="60">
        <v>2384.7191287591399</v>
      </c>
      <c r="AM10" s="60">
        <v>2422.6028149653885</v>
      </c>
      <c r="AN10" s="60">
        <v>2515.8124086434586</v>
      </c>
      <c r="AO10" s="60">
        <v>2734.7039970381702</v>
      </c>
      <c r="AP10" s="60">
        <v>2922.3739192252751</v>
      </c>
      <c r="AQ10" s="60">
        <v>3134.2932321581225</v>
      </c>
      <c r="AR10" s="60">
        <v>3293.8751817546731</v>
      </c>
      <c r="AS10" s="60">
        <v>3480.162504454524</v>
      </c>
      <c r="AT10" s="60">
        <v>3528.3886313282901</v>
      </c>
      <c r="AU10" s="60">
        <v>3476.1333751584657</v>
      </c>
      <c r="AV10" s="60">
        <v>3635.6377728253965</v>
      </c>
      <c r="AW10" s="60">
        <v>3807.1875428716207</v>
      </c>
      <c r="AX10" s="60">
        <v>3817.2882408233304</v>
      </c>
      <c r="AY10" s="60">
        <v>3886.973196571269</v>
      </c>
      <c r="AZ10" s="60">
        <v>3889.4232315686058</v>
      </c>
      <c r="BA10" s="60">
        <v>3784.6543707724809</v>
      </c>
      <c r="BB10" s="60">
        <v>3731.9985238427939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11:XFD1048576">
    <cfRule type="expression" dxfId="33" priority="3">
      <formula>_xlfn.ISFORMULA(A1)</formula>
    </cfRule>
  </conditionalFormatting>
  <conditionalFormatting sqref="B5">
    <cfRule type="expression" dxfId="32" priority="2">
      <formula>_xlfn.ISFORMULA(B5)</formula>
    </cfRule>
  </conditionalFormatting>
  <conditionalFormatting sqref="A7:XFD10">
    <cfRule type="expression" dxfId="31" priority="1">
      <formula>_xlfn.ISFORMULA(A7)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83B0-4DFC-4E62-8BDA-52C6C2600675}">
  <sheetPr>
    <tabColor theme="7" tint="0.39997558519241921"/>
    <pageSetUpPr autoPageBreaks="0"/>
  </sheetPr>
  <dimension ref="A1:S339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7" width="10.44140625" style="39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1001</v>
      </c>
    </row>
    <row r="2" spans="1:19" s="28" customFormat="1" x14ac:dyDescent="0.3">
      <c r="A2" s="28" t="s">
        <v>331</v>
      </c>
      <c r="B2" s="28" t="s">
        <v>1002</v>
      </c>
    </row>
    <row r="3" spans="1:19" s="28" customFormat="1" x14ac:dyDescent="0.3">
      <c r="A3" s="28" t="s">
        <v>332</v>
      </c>
      <c r="B3" s="75" t="s">
        <v>1003</v>
      </c>
    </row>
    <row r="4" spans="1:19" s="28" customFormat="1" x14ac:dyDescent="0.3">
      <c r="A4" s="28" t="s">
        <v>333</v>
      </c>
      <c r="B4" s="56">
        <v>43221</v>
      </c>
      <c r="C4" s="56"/>
    </row>
    <row r="5" spans="1:19" s="28" customFormat="1" x14ac:dyDescent="0.3">
      <c r="A5" s="28" t="s">
        <v>194</v>
      </c>
      <c r="B5" s="28" t="s">
        <v>1004</v>
      </c>
      <c r="C5" s="71"/>
    </row>
    <row r="7" spans="1:19" x14ac:dyDescent="0.3"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58"/>
    </row>
    <row r="8" spans="1:19" x14ac:dyDescent="0.3">
      <c r="A8" s="39" t="s">
        <v>157</v>
      </c>
      <c r="B8" s="39" t="s">
        <v>24</v>
      </c>
      <c r="C8" s="81">
        <v>2012</v>
      </c>
      <c r="D8" s="87">
        <v>2013</v>
      </c>
      <c r="E8" s="80">
        <v>2014</v>
      </c>
      <c r="F8" s="80">
        <v>2015</v>
      </c>
      <c r="G8" s="80">
        <v>2016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58"/>
    </row>
    <row r="9" spans="1:19" x14ac:dyDescent="0.3">
      <c r="A9" s="39" t="s">
        <v>1005</v>
      </c>
      <c r="B9" s="39" t="s">
        <v>1006</v>
      </c>
      <c r="C9" s="64">
        <v>182.64</v>
      </c>
      <c r="D9" s="67">
        <v>388.07</v>
      </c>
      <c r="E9" s="79">
        <v>715.39</v>
      </c>
      <c r="F9" s="79">
        <v>1262.6099999999999</v>
      </c>
      <c r="G9" s="79">
        <v>2014.22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1007</v>
      </c>
      <c r="B10" s="39" t="s">
        <v>1006</v>
      </c>
      <c r="C10" s="64">
        <v>118.06</v>
      </c>
      <c r="D10" s="67">
        <v>203.66</v>
      </c>
      <c r="E10" s="79">
        <v>323.42</v>
      </c>
      <c r="F10" s="79">
        <v>547.12</v>
      </c>
      <c r="G10" s="79">
        <v>753.17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1008</v>
      </c>
      <c r="B11" s="39" t="s">
        <v>379</v>
      </c>
      <c r="C11" s="88">
        <v>2.3E-3</v>
      </c>
      <c r="D11" s="88">
        <v>3.8E-3</v>
      </c>
      <c r="E11" s="89">
        <v>5.4000000000000003E-3</v>
      </c>
      <c r="F11" s="89">
        <v>8.5000000000000006E-3</v>
      </c>
      <c r="G11" s="89">
        <v>1.0999999999999999E-2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19" x14ac:dyDescent="0.3"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19" x14ac:dyDescent="0.3"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4:19" x14ac:dyDescent="0.3"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4:19" x14ac:dyDescent="0.3">
      <c r="D18" s="58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4:19" x14ac:dyDescent="0.3"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4:19" x14ac:dyDescent="0.3"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4:19" x14ac:dyDescent="0.3"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4:19" x14ac:dyDescent="0.3"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4:19" x14ac:dyDescent="0.3"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4:19" x14ac:dyDescent="0.3"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4:19" x14ac:dyDescent="0.3"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4:19" x14ac:dyDescent="0.3">
      <c r="D26" s="58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4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4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4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4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4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4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G76" s="6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</row>
    <row r="77" spans="4:19" x14ac:dyDescent="0.3">
      <c r="G77" s="6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</row>
    <row r="78" spans="4:19" x14ac:dyDescent="0.3">
      <c r="G78" s="6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</row>
    <row r="79" spans="4:19" x14ac:dyDescent="0.3">
      <c r="G79" s="60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</row>
    <row r="80" spans="4:19" x14ac:dyDescent="0.3">
      <c r="G80" s="6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</row>
    <row r="81" spans="7:19" x14ac:dyDescent="0.3">
      <c r="G81" s="6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</row>
    <row r="82" spans="7:19" x14ac:dyDescent="0.3">
      <c r="G82" s="6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</row>
    <row r="83" spans="7:19" x14ac:dyDescent="0.3">
      <c r="G83" s="6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</row>
    <row r="84" spans="7:19" x14ac:dyDescent="0.3">
      <c r="G84" s="60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</row>
    <row r="85" spans="7:19" x14ac:dyDescent="0.3">
      <c r="G85" s="6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</row>
    <row r="86" spans="7:19" x14ac:dyDescent="0.3">
      <c r="G86" s="6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</row>
    <row r="87" spans="7:19" x14ac:dyDescent="0.3">
      <c r="G87" s="6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</row>
    <row r="88" spans="7:19" x14ac:dyDescent="0.3">
      <c r="G88" s="60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</row>
    <row r="89" spans="7:19" x14ac:dyDescent="0.3">
      <c r="G89" s="6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</row>
    <row r="90" spans="7:19" x14ac:dyDescent="0.3">
      <c r="G90" s="60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</row>
    <row r="91" spans="7:19" x14ac:dyDescent="0.3">
      <c r="G91" s="6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</row>
    <row r="92" spans="7:19" x14ac:dyDescent="0.3">
      <c r="G92" s="60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</row>
    <row r="93" spans="7:19" x14ac:dyDescent="0.3">
      <c r="G93" s="6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</row>
    <row r="94" spans="7:19" x14ac:dyDescent="0.3">
      <c r="G94" s="60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</row>
    <row r="95" spans="7:19" x14ac:dyDescent="0.3">
      <c r="G95" s="60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</row>
    <row r="96" spans="7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</sheetData>
  <conditionalFormatting sqref="A1:XFD4 B6:XFD6 A5 C5:XFD5 A7:XFD1048576">
    <cfRule type="expression" dxfId="30" priority="3">
      <formula>_xlfn.ISFORMULA(A1)</formula>
    </cfRule>
  </conditionalFormatting>
  <conditionalFormatting sqref="B5">
    <cfRule type="expression" dxfId="29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409A-000F-4521-BD93-87AF2DDD3BB0}">
  <sheetPr>
    <tabColor theme="7" tint="0.39997558519241921"/>
    <pageSetUpPr autoPageBreaks="0"/>
  </sheetPr>
  <dimension ref="A1:AC308"/>
  <sheetViews>
    <sheetView workbookViewId="0"/>
    <sheetView workbookViewId="1"/>
  </sheetViews>
  <sheetFormatPr defaultColWidth="10.44140625" defaultRowHeight="14.4" x14ac:dyDescent="0.3"/>
  <cols>
    <col min="1" max="2" width="15.77734375" style="39" customWidth="1"/>
    <col min="3" max="23" width="11.21875" style="39" bestFit="1" customWidth="1"/>
    <col min="24" max="27" width="10.5546875" style="39" bestFit="1" customWidth="1"/>
    <col min="28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1009</v>
      </c>
    </row>
    <row r="2" spans="1:29" s="28" customFormat="1" x14ac:dyDescent="0.3">
      <c r="A2" s="28" t="s">
        <v>331</v>
      </c>
      <c r="B2" s="28" t="s">
        <v>1010</v>
      </c>
    </row>
    <row r="3" spans="1:29" s="28" customFormat="1" x14ac:dyDescent="0.3">
      <c r="A3" s="28" t="s">
        <v>332</v>
      </c>
      <c r="B3" s="75" t="s">
        <v>1011</v>
      </c>
    </row>
    <row r="4" spans="1:29" s="28" customFormat="1" x14ac:dyDescent="0.3">
      <c r="A4" s="28" t="s">
        <v>333</v>
      </c>
      <c r="B4" s="56">
        <v>43052</v>
      </c>
      <c r="C4" s="56"/>
    </row>
    <row r="5" spans="1:29" s="28" customFormat="1" x14ac:dyDescent="0.3">
      <c r="A5" s="28" t="s">
        <v>194</v>
      </c>
      <c r="B5" s="28" t="s">
        <v>1004</v>
      </c>
      <c r="C5" s="71"/>
    </row>
    <row r="7" spans="1:29" x14ac:dyDescent="0.3">
      <c r="C7" s="87" t="s">
        <v>232</v>
      </c>
      <c r="D7" s="87" t="s">
        <v>232</v>
      </c>
      <c r="E7" s="87" t="s">
        <v>232</v>
      </c>
      <c r="F7" s="87" t="s">
        <v>232</v>
      </c>
      <c r="G7" s="87" t="s">
        <v>232</v>
      </c>
      <c r="H7" s="87" t="s">
        <v>232</v>
      </c>
      <c r="I7" s="87" t="s">
        <v>232</v>
      </c>
      <c r="J7" s="87" t="s">
        <v>232</v>
      </c>
      <c r="K7" s="87" t="s">
        <v>232</v>
      </c>
      <c r="L7" s="60" t="s">
        <v>234</v>
      </c>
      <c r="M7" s="60" t="s">
        <v>234</v>
      </c>
      <c r="N7" s="60" t="s">
        <v>234</v>
      </c>
      <c r="O7" s="60" t="s">
        <v>234</v>
      </c>
      <c r="P7" s="60" t="s">
        <v>234</v>
      </c>
      <c r="Q7" s="60" t="s">
        <v>234</v>
      </c>
      <c r="R7" s="60" t="s">
        <v>234</v>
      </c>
      <c r="S7" s="60" t="s">
        <v>234</v>
      </c>
      <c r="T7" s="60" t="s">
        <v>234</v>
      </c>
      <c r="U7" s="39" t="s">
        <v>235</v>
      </c>
      <c r="V7" s="39" t="s">
        <v>235</v>
      </c>
      <c r="W7" s="39" t="s">
        <v>235</v>
      </c>
      <c r="X7" s="39" t="s">
        <v>235</v>
      </c>
      <c r="Y7" s="39" t="s">
        <v>235</v>
      </c>
      <c r="Z7" s="39" t="s">
        <v>235</v>
      </c>
      <c r="AA7" s="39" t="s">
        <v>235</v>
      </c>
      <c r="AB7" s="39" t="s">
        <v>235</v>
      </c>
      <c r="AC7" s="39" t="s">
        <v>235</v>
      </c>
    </row>
    <row r="8" spans="1:29" x14ac:dyDescent="0.3">
      <c r="C8" s="81">
        <v>2014</v>
      </c>
      <c r="D8" s="87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0">
        <v>2014</v>
      </c>
      <c r="M8" s="80">
        <v>2025</v>
      </c>
      <c r="N8" s="80">
        <v>2030</v>
      </c>
      <c r="O8" s="87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1012</v>
      </c>
      <c r="B9" s="39" t="s">
        <v>1013</v>
      </c>
      <c r="C9" s="58">
        <v>44350.610124780054</v>
      </c>
      <c r="D9" s="58">
        <v>44033.594047225793</v>
      </c>
      <c r="E9" s="60">
        <v>44794.335625101514</v>
      </c>
      <c r="F9" s="60">
        <v>44824.50745011527</v>
      </c>
      <c r="G9" s="60">
        <v>46207.989206321021</v>
      </c>
      <c r="H9" s="60">
        <v>47708.164984003102</v>
      </c>
      <c r="I9" s="60">
        <v>47630.063723877582</v>
      </c>
      <c r="J9" s="60">
        <v>46931.783560283759</v>
      </c>
      <c r="K9" s="60">
        <v>45327.42266447522</v>
      </c>
      <c r="L9" s="60">
        <v>44342.172787668816</v>
      </c>
      <c r="M9" s="60">
        <v>35850.86694291421</v>
      </c>
      <c r="N9" s="60">
        <v>31324.537993984744</v>
      </c>
      <c r="O9" s="58">
        <v>26391.299490912712</v>
      </c>
      <c r="P9" s="58">
        <v>21743.23439604829</v>
      </c>
      <c r="Q9" s="58">
        <v>17505.108110885169</v>
      </c>
      <c r="R9" s="58">
        <v>13523.337204602381</v>
      </c>
      <c r="S9" s="58">
        <v>10794.849502156627</v>
      </c>
      <c r="T9" s="58">
        <v>9445.7873158317871</v>
      </c>
      <c r="U9" s="58">
        <v>44342.172787668816</v>
      </c>
      <c r="V9" s="58">
        <v>33941.595129975016</v>
      </c>
      <c r="W9" s="58">
        <v>27459.015886438407</v>
      </c>
      <c r="X9" s="58">
        <v>20325.880562276729</v>
      </c>
      <c r="Y9" s="58">
        <v>14021.125224710317</v>
      </c>
      <c r="Z9" s="58">
        <v>9928.1842134418275</v>
      </c>
      <c r="AA9" s="58">
        <v>6803.0306990035169</v>
      </c>
      <c r="AB9" s="58">
        <v>4658.975297291724</v>
      </c>
      <c r="AC9" s="58">
        <v>3651.3934645227791</v>
      </c>
    </row>
    <row r="10" spans="1:29" x14ac:dyDescent="0.3">
      <c r="A10" s="39" t="s">
        <v>1012</v>
      </c>
      <c r="B10" s="39" t="s">
        <v>1014</v>
      </c>
      <c r="C10" s="58">
        <v>41336.17891644661</v>
      </c>
      <c r="D10" s="58">
        <v>47495.209717099024</v>
      </c>
      <c r="E10" s="60">
        <v>52049.774758775857</v>
      </c>
      <c r="F10" s="60">
        <v>55172.258374729237</v>
      </c>
      <c r="G10" s="60">
        <v>56611.231505942073</v>
      </c>
      <c r="H10" s="60">
        <v>56699.468813234023</v>
      </c>
      <c r="I10" s="60">
        <v>56237.378143032438</v>
      </c>
      <c r="J10" s="60">
        <v>56683.992421165683</v>
      </c>
      <c r="K10" s="60">
        <v>56425.358566371418</v>
      </c>
      <c r="L10" s="60">
        <v>41336.178916445533</v>
      </c>
      <c r="M10" s="60">
        <v>45275.739878822875</v>
      </c>
      <c r="N10" s="60">
        <v>46973.922002563726</v>
      </c>
      <c r="O10" s="58">
        <v>46802.822930024347</v>
      </c>
      <c r="P10" s="58">
        <v>44538.621749563834</v>
      </c>
      <c r="Q10" s="58">
        <v>40991.223216046186</v>
      </c>
      <c r="R10" s="58">
        <v>37110.22081422971</v>
      </c>
      <c r="S10" s="58">
        <v>31998.122165499539</v>
      </c>
      <c r="T10" s="58">
        <v>27459.620297324436</v>
      </c>
      <c r="U10" s="58">
        <v>41336.178916445533</v>
      </c>
      <c r="V10" s="58">
        <v>41813.291683317839</v>
      </c>
      <c r="W10" s="58">
        <v>40637.575450534358</v>
      </c>
      <c r="X10" s="58">
        <v>37463.852993821143</v>
      </c>
      <c r="Y10" s="58">
        <v>32293.886460995331</v>
      </c>
      <c r="Z10" s="58">
        <v>26383.700907349543</v>
      </c>
      <c r="AA10" s="58">
        <v>21046.281512030066</v>
      </c>
      <c r="AB10" s="58">
        <v>15323.997904870415</v>
      </c>
      <c r="AC10" s="58">
        <v>11746.097638160225</v>
      </c>
    </row>
    <row r="11" spans="1:29" x14ac:dyDescent="0.3">
      <c r="A11" s="39" t="s">
        <v>1012</v>
      </c>
      <c r="B11" s="39" t="s">
        <v>1015</v>
      </c>
      <c r="C11" s="58">
        <v>11371.104374972641</v>
      </c>
      <c r="D11" s="58">
        <v>13572.794324298044</v>
      </c>
      <c r="E11" s="60">
        <v>14757.952054459456</v>
      </c>
      <c r="F11" s="60">
        <v>15777.857448279132</v>
      </c>
      <c r="G11" s="60">
        <v>16294.464765439927</v>
      </c>
      <c r="H11" s="60">
        <v>16490.780290050181</v>
      </c>
      <c r="I11" s="60">
        <v>16371.642437701126</v>
      </c>
      <c r="J11" s="60">
        <v>16638.750668494238</v>
      </c>
      <c r="K11" s="60">
        <v>17327.535857264022</v>
      </c>
      <c r="L11" s="60">
        <v>11379.413252496206</v>
      </c>
      <c r="M11" s="60">
        <v>11495.114097793665</v>
      </c>
      <c r="N11" s="60">
        <v>11049.019217810706</v>
      </c>
      <c r="O11" s="58">
        <v>10232.907117744051</v>
      </c>
      <c r="P11" s="58">
        <v>9280.0114458232765</v>
      </c>
      <c r="Q11" s="58">
        <v>8157.1241549138695</v>
      </c>
      <c r="R11" s="58">
        <v>7378.4254994791081</v>
      </c>
      <c r="S11" s="58">
        <v>6864.1816495647408</v>
      </c>
      <c r="T11" s="58">
        <v>6669.3509866337572</v>
      </c>
      <c r="U11" s="58">
        <v>11379.413252496206</v>
      </c>
      <c r="V11" s="58">
        <v>10461.348794014057</v>
      </c>
      <c r="W11" s="58">
        <v>9145.3077061953172</v>
      </c>
      <c r="X11" s="58">
        <v>8020.6007618832728</v>
      </c>
      <c r="Y11" s="58">
        <v>6923.1114691524162</v>
      </c>
      <c r="Z11" s="58">
        <v>5607.2807490798705</v>
      </c>
      <c r="AA11" s="58">
        <v>4580.447426620839</v>
      </c>
      <c r="AB11" s="58">
        <v>3609.4282838198433</v>
      </c>
      <c r="AC11" s="58">
        <v>2943.5380136183344</v>
      </c>
    </row>
    <row r="12" spans="1:29" x14ac:dyDescent="0.3">
      <c r="A12" s="39" t="s">
        <v>1012</v>
      </c>
      <c r="B12" s="39" t="s">
        <v>1016</v>
      </c>
      <c r="C12" s="58">
        <v>7514.8143753611139</v>
      </c>
      <c r="D12" s="58">
        <v>8606.3658182758008</v>
      </c>
      <c r="E12" s="60">
        <v>9097.0125068957404</v>
      </c>
      <c r="F12" s="60">
        <v>9663.2074764922891</v>
      </c>
      <c r="G12" s="60">
        <v>10142.255035498305</v>
      </c>
      <c r="H12" s="60">
        <v>10872.231703964351</v>
      </c>
      <c r="I12" s="60">
        <v>11839.751336852441</v>
      </c>
      <c r="J12" s="60">
        <v>12260.25663926336</v>
      </c>
      <c r="K12" s="60">
        <v>12753.987622155888</v>
      </c>
      <c r="L12" s="60">
        <v>7514.8143753611139</v>
      </c>
      <c r="M12" s="60">
        <v>6880.9439237454853</v>
      </c>
      <c r="N12" s="60">
        <v>5479.2305469349767</v>
      </c>
      <c r="O12" s="58">
        <v>4078.8995603669287</v>
      </c>
      <c r="P12" s="58">
        <v>2440.7002851592115</v>
      </c>
      <c r="Q12" s="58">
        <v>1636.5719893856626</v>
      </c>
      <c r="R12" s="58">
        <v>1236.9037204168342</v>
      </c>
      <c r="S12" s="58">
        <v>792.96608504507014</v>
      </c>
      <c r="T12" s="58">
        <v>813.50538307948</v>
      </c>
      <c r="U12" s="58">
        <v>7514.8143753611157</v>
      </c>
      <c r="V12" s="58">
        <v>6555.4900962669972</v>
      </c>
      <c r="W12" s="58">
        <v>5065.5746498744311</v>
      </c>
      <c r="X12" s="58">
        <v>3684.41242904912</v>
      </c>
      <c r="Y12" s="58">
        <v>2163.1493401727034</v>
      </c>
      <c r="Z12" s="58">
        <v>1459.9032704445274</v>
      </c>
      <c r="AA12" s="58">
        <v>1125.2061314684693</v>
      </c>
      <c r="AB12" s="58">
        <v>792.96608504507014</v>
      </c>
      <c r="AC12" s="58">
        <v>813.50538307948</v>
      </c>
    </row>
    <row r="13" spans="1:29" x14ac:dyDescent="0.3">
      <c r="A13" s="39" t="s">
        <v>1012</v>
      </c>
      <c r="B13" s="39" t="s">
        <v>1017</v>
      </c>
      <c r="C13" s="58">
        <v>3878.5569293416688</v>
      </c>
      <c r="D13" s="58">
        <v>5649.5428794259306</v>
      </c>
      <c r="E13" s="60">
        <v>5994.898918948441</v>
      </c>
      <c r="F13" s="60">
        <v>6689.2499332825901</v>
      </c>
      <c r="G13" s="60">
        <v>7505.423518707481</v>
      </c>
      <c r="H13" s="60">
        <v>8323.701335020769</v>
      </c>
      <c r="I13" s="60">
        <v>8946.9873994163045</v>
      </c>
      <c r="J13" s="60">
        <v>9350.3957618324512</v>
      </c>
      <c r="K13" s="60">
        <v>9672.8562062013589</v>
      </c>
      <c r="L13" s="60">
        <v>3878.5569293416688</v>
      </c>
      <c r="M13" s="60">
        <v>3588.7647107494731</v>
      </c>
      <c r="N13" s="60">
        <v>2284.7886980188423</v>
      </c>
      <c r="O13" s="58">
        <v>1107.7965833253143</v>
      </c>
      <c r="P13" s="58">
        <v>415.96695396440612</v>
      </c>
      <c r="Q13" s="58">
        <v>149.89304299138001</v>
      </c>
      <c r="R13" s="58">
        <v>92.964753629356935</v>
      </c>
      <c r="S13" s="58">
        <v>52.850353829365396</v>
      </c>
      <c r="T13" s="58">
        <v>0.22649650104582852</v>
      </c>
      <c r="U13" s="58">
        <v>3878.5569293416688</v>
      </c>
      <c r="V13" s="58">
        <v>3353.8833843795892</v>
      </c>
      <c r="W13" s="58">
        <v>1979.8535811143897</v>
      </c>
      <c r="X13" s="58">
        <v>877.89455934517878</v>
      </c>
      <c r="Y13" s="58">
        <v>203.71845717924853</v>
      </c>
      <c r="Z13" s="58">
        <v>72.942743611237731</v>
      </c>
      <c r="AA13" s="58">
        <v>41.947127190144883</v>
      </c>
      <c r="AB13" s="58">
        <v>1.952758828585107</v>
      </c>
      <c r="AC13" s="58">
        <v>1.9521303201488143E-4</v>
      </c>
    </row>
    <row r="14" spans="1:29" x14ac:dyDescent="0.3">
      <c r="A14" s="39" t="s">
        <v>1012</v>
      </c>
      <c r="B14" s="39" t="s">
        <v>84</v>
      </c>
      <c r="C14" s="58">
        <v>1129.6445573410365</v>
      </c>
      <c r="D14" s="58">
        <v>1870.5083753112781</v>
      </c>
      <c r="E14" s="60">
        <v>2492.6118295229153</v>
      </c>
      <c r="F14" s="60">
        <v>3291.3920201775754</v>
      </c>
      <c r="G14" s="60">
        <v>4121.0773590109957</v>
      </c>
      <c r="H14" s="60">
        <v>5102.9241932053374</v>
      </c>
      <c r="I14" s="60">
        <v>6646.3810765317858</v>
      </c>
      <c r="J14" s="60">
        <v>8419.0346179268909</v>
      </c>
      <c r="K14" s="60">
        <v>10377.335966074432</v>
      </c>
      <c r="L14" s="60">
        <v>1129.7491862784723</v>
      </c>
      <c r="M14" s="60">
        <v>2911.8931971004126</v>
      </c>
      <c r="N14" s="60">
        <v>4597.6941101841085</v>
      </c>
      <c r="O14" s="58">
        <v>6666.7613978081672</v>
      </c>
      <c r="P14" s="58">
        <v>9068.9809088410948</v>
      </c>
      <c r="Q14" s="58">
        <v>12157.34355180929</v>
      </c>
      <c r="R14" s="58">
        <v>16310.908039363845</v>
      </c>
      <c r="S14" s="58">
        <v>21065.618292385279</v>
      </c>
      <c r="T14" s="58">
        <v>26753.913605637408</v>
      </c>
      <c r="U14" s="58">
        <v>1129.7491862784723</v>
      </c>
      <c r="V14" s="58">
        <v>3324.5582221949403</v>
      </c>
      <c r="W14" s="58">
        <v>5706.660475511635</v>
      </c>
      <c r="X14" s="58">
        <v>9006.0079800284111</v>
      </c>
      <c r="Y14" s="58">
        <v>13491.71778345329</v>
      </c>
      <c r="Z14" s="58">
        <v>19019.551269866988</v>
      </c>
      <c r="AA14" s="58">
        <v>25506.240438738521</v>
      </c>
      <c r="AB14" s="58">
        <v>32041.84805989666</v>
      </c>
      <c r="AC14" s="58">
        <v>37743.607476697725</v>
      </c>
    </row>
    <row r="15" spans="1:29" x14ac:dyDescent="0.3">
      <c r="A15" s="39" t="s">
        <v>1012</v>
      </c>
      <c r="B15" s="39" t="s">
        <v>1018</v>
      </c>
      <c r="C15" s="58">
        <v>2957.8952196857658</v>
      </c>
      <c r="D15" s="58">
        <v>5009.7300786240676</v>
      </c>
      <c r="E15" s="60">
        <v>6032.653146407476</v>
      </c>
      <c r="F15" s="60">
        <v>7768.7375009846373</v>
      </c>
      <c r="G15" s="60">
        <v>9436.0130766740676</v>
      </c>
      <c r="H15" s="60">
        <v>11030.905936766867</v>
      </c>
      <c r="I15" s="60">
        <v>12164.1375685489</v>
      </c>
      <c r="J15" s="60">
        <v>12535.315811247145</v>
      </c>
      <c r="K15" s="60">
        <v>12763.291829813406</v>
      </c>
      <c r="L15" s="60">
        <v>2957.8890062240266</v>
      </c>
      <c r="M15" s="60">
        <v>7066.4352833005214</v>
      </c>
      <c r="N15" s="60">
        <v>9956.8123269036696</v>
      </c>
      <c r="O15" s="58">
        <v>13933.171285746334</v>
      </c>
      <c r="P15" s="58">
        <v>18828.658345873937</v>
      </c>
      <c r="Q15" s="58">
        <v>23234.591073224085</v>
      </c>
      <c r="R15" s="58">
        <v>25984.166979645193</v>
      </c>
      <c r="S15" s="58">
        <v>29403.109270453147</v>
      </c>
      <c r="T15" s="58">
        <v>29608.815788337324</v>
      </c>
      <c r="U15" s="58">
        <v>2957.8890062240266</v>
      </c>
      <c r="V15" s="58">
        <v>7897.0323410545971</v>
      </c>
      <c r="W15" s="58">
        <v>10765.403006258015</v>
      </c>
      <c r="X15" s="58">
        <v>14113.752562939819</v>
      </c>
      <c r="Y15" s="58">
        <v>17657.421020853239</v>
      </c>
      <c r="Z15" s="58">
        <v>20881.048962585952</v>
      </c>
      <c r="AA15" s="58">
        <v>22065.685583564267</v>
      </c>
      <c r="AB15" s="58">
        <v>23552.752229659603</v>
      </c>
      <c r="AC15" s="58">
        <v>23753.352992600547</v>
      </c>
    </row>
    <row r="16" spans="1:29" x14ac:dyDescent="0.3">
      <c r="A16" s="39" t="s">
        <v>1012</v>
      </c>
      <c r="B16" s="39" t="s">
        <v>1019</v>
      </c>
      <c r="C16" s="58">
        <v>7.4058647575288782E-8</v>
      </c>
      <c r="D16" s="58">
        <v>5.5415212439071775</v>
      </c>
      <c r="E16" s="60">
        <v>13.944680247937544</v>
      </c>
      <c r="F16" s="60">
        <v>25.33954179370625</v>
      </c>
      <c r="G16" s="60">
        <v>35.761069533463413</v>
      </c>
      <c r="H16" s="60">
        <v>47.568491991416728</v>
      </c>
      <c r="I16" s="60">
        <v>65.743601803198246</v>
      </c>
      <c r="J16" s="60">
        <v>91.158585344884557</v>
      </c>
      <c r="K16" s="60">
        <v>119.4005661282925</v>
      </c>
      <c r="L16" s="60">
        <v>7.2827419099894254E-8</v>
      </c>
      <c r="M16" s="60">
        <v>50.297528701106593</v>
      </c>
      <c r="N16" s="60">
        <v>110.77366325014738</v>
      </c>
      <c r="O16" s="58">
        <v>180.15620737476277</v>
      </c>
      <c r="P16" s="58">
        <v>242.75284074798785</v>
      </c>
      <c r="Q16" s="58">
        <v>305.74066097729758</v>
      </c>
      <c r="R16" s="58">
        <v>377.10198740345066</v>
      </c>
      <c r="S16" s="58">
        <v>452.09355281294228</v>
      </c>
      <c r="T16" s="58">
        <v>528.11877614879711</v>
      </c>
      <c r="U16" s="58">
        <v>7.2827419099894254E-8</v>
      </c>
      <c r="V16" s="58">
        <v>62.347988530806518</v>
      </c>
      <c r="W16" s="58">
        <v>141.3605883156074</v>
      </c>
      <c r="X16" s="58">
        <v>234.83287784195687</v>
      </c>
      <c r="Y16" s="58">
        <v>332.37337740339012</v>
      </c>
      <c r="Z16" s="58">
        <v>439.14282437158028</v>
      </c>
      <c r="AA16" s="58">
        <v>555.43679769610981</v>
      </c>
      <c r="AB16" s="58">
        <v>657.35217471269959</v>
      </c>
      <c r="AC16" s="58">
        <v>733.23226211903955</v>
      </c>
    </row>
    <row r="17" spans="1:29" x14ac:dyDescent="0.3">
      <c r="A17" s="39" t="s">
        <v>1012</v>
      </c>
      <c r="B17" s="39" t="s">
        <v>1020</v>
      </c>
      <c r="C17" s="58">
        <v>112538.80449800294</v>
      </c>
      <c r="D17" s="58">
        <v>126243.28676150386</v>
      </c>
      <c r="E17" s="60">
        <v>135233.18352035934</v>
      </c>
      <c r="F17" s="60">
        <v>143212.54974585443</v>
      </c>
      <c r="G17" s="60">
        <v>150354.21553712734</v>
      </c>
      <c r="H17" s="60">
        <v>156275.74574823605</v>
      </c>
      <c r="I17" s="60">
        <v>159902.0852877638</v>
      </c>
      <c r="J17" s="60">
        <v>162910.68806555841</v>
      </c>
      <c r="K17" s="60">
        <v>164767.18927848406</v>
      </c>
      <c r="L17" s="60">
        <v>112538.77445388865</v>
      </c>
      <c r="M17" s="60">
        <v>113120.05556312772</v>
      </c>
      <c r="N17" s="60">
        <v>111776.77855965093</v>
      </c>
      <c r="O17" s="58">
        <v>109393.8145733026</v>
      </c>
      <c r="P17" s="58">
        <v>106558.92692602203</v>
      </c>
      <c r="Q17" s="58">
        <v>104137.59580023293</v>
      </c>
      <c r="R17" s="58">
        <v>102014.02899876988</v>
      </c>
      <c r="S17" s="58">
        <v>101423.79087174672</v>
      </c>
      <c r="T17" s="58">
        <v>101279.33864949404</v>
      </c>
      <c r="U17" s="58">
        <v>112538.77445388866</v>
      </c>
      <c r="V17" s="58">
        <v>107409.54763973385</v>
      </c>
      <c r="W17" s="58">
        <v>100900.75134424216</v>
      </c>
      <c r="X17" s="58">
        <v>93727.234727185612</v>
      </c>
      <c r="Y17" s="58">
        <v>87086.503133919934</v>
      </c>
      <c r="Z17" s="58">
        <v>83791.754940751518</v>
      </c>
      <c r="AA17" s="58">
        <v>81724.275716311924</v>
      </c>
      <c r="AB17" s="58">
        <v>80639.272794124598</v>
      </c>
      <c r="AC17" s="58">
        <v>81384.727426011159</v>
      </c>
    </row>
    <row r="18" spans="1:29" x14ac:dyDescent="0.3">
      <c r="A18" s="39" t="s">
        <v>1021</v>
      </c>
      <c r="B18" s="39" t="s">
        <v>1022</v>
      </c>
      <c r="C18" s="58">
        <v>6323.2500674562525</v>
      </c>
      <c r="D18" s="58">
        <v>9364.8386876081531</v>
      </c>
      <c r="E18" s="60">
        <v>11415.629096020017</v>
      </c>
      <c r="F18" s="60">
        <v>13721.250297790411</v>
      </c>
      <c r="G18" s="60">
        <v>16192.148180017473</v>
      </c>
      <c r="H18" s="60">
        <v>18775.923007383877</v>
      </c>
      <c r="I18" s="60">
        <v>21377.323245181873</v>
      </c>
      <c r="J18" s="60">
        <v>23962.989054967209</v>
      </c>
      <c r="K18" s="60">
        <v>26529.65346288454</v>
      </c>
      <c r="L18" s="60">
        <v>6323.2500674562525</v>
      </c>
      <c r="M18" s="60">
        <v>8562.337783430321</v>
      </c>
      <c r="N18" s="60">
        <v>9976.0029438085003</v>
      </c>
      <c r="O18" s="58">
        <v>11574.771958559742</v>
      </c>
      <c r="P18" s="58">
        <v>13311.717471262076</v>
      </c>
      <c r="Q18" s="58">
        <v>15211.92284049312</v>
      </c>
      <c r="R18" s="58">
        <v>17052.9359988857</v>
      </c>
      <c r="S18" s="58">
        <v>18840.786240337875</v>
      </c>
      <c r="T18" s="58">
        <v>20749.209671904373</v>
      </c>
      <c r="U18" s="58">
        <v>6323.2500674562525</v>
      </c>
      <c r="V18" s="58">
        <v>8110.9144247596832</v>
      </c>
      <c r="W18" s="58">
        <v>8879.3285240952355</v>
      </c>
      <c r="X18" s="58">
        <v>10322.214377767064</v>
      </c>
      <c r="Y18" s="58">
        <v>11937.839563907855</v>
      </c>
      <c r="Z18" s="58">
        <v>13506.330949962758</v>
      </c>
      <c r="AA18" s="58">
        <v>14453.013666056991</v>
      </c>
      <c r="AB18" s="58">
        <v>15065.53123968726</v>
      </c>
      <c r="AC18" s="58">
        <v>16671.451344054756</v>
      </c>
    </row>
    <row r="19" spans="1:29" x14ac:dyDescent="0.3">
      <c r="A19" s="39" t="s">
        <v>1021</v>
      </c>
      <c r="B19" s="39" t="s">
        <v>1023</v>
      </c>
      <c r="C19" s="58">
        <v>32959.267326230176</v>
      </c>
      <c r="D19" s="58">
        <v>42607.02794786595</v>
      </c>
      <c r="E19" s="60">
        <v>47562.186504512232</v>
      </c>
      <c r="F19" s="60">
        <v>51734.202613463109</v>
      </c>
      <c r="G19" s="60">
        <v>55250.949771494707</v>
      </c>
      <c r="H19" s="60">
        <v>58747.868603393137</v>
      </c>
      <c r="I19" s="60">
        <v>61287.33508934953</v>
      </c>
      <c r="J19" s="60">
        <v>63130.692998016399</v>
      </c>
      <c r="K19" s="60">
        <v>63646.629041545239</v>
      </c>
      <c r="L19" s="60">
        <v>32959.267326230176</v>
      </c>
      <c r="M19" s="60">
        <v>39657.965285048303</v>
      </c>
      <c r="N19" s="60">
        <v>42301.169848216727</v>
      </c>
      <c r="O19" s="58">
        <v>44191.59860836422</v>
      </c>
      <c r="P19" s="58">
        <v>45510.817469989415</v>
      </c>
      <c r="Q19" s="58">
        <v>46888.531868051236</v>
      </c>
      <c r="R19" s="58">
        <v>48162.3760452063</v>
      </c>
      <c r="S19" s="58">
        <v>49361.786474012246</v>
      </c>
      <c r="T19" s="58">
        <v>50478.264768954323</v>
      </c>
      <c r="U19" s="58">
        <v>32959.267326230176</v>
      </c>
      <c r="V19" s="58">
        <v>39142.39509092315</v>
      </c>
      <c r="W19" s="58">
        <v>40526.862038668478</v>
      </c>
      <c r="X19" s="58">
        <v>40895.877249622106</v>
      </c>
      <c r="Y19" s="58">
        <v>41844.119742991519</v>
      </c>
      <c r="Z19" s="58">
        <v>44096.760821055948</v>
      </c>
      <c r="AA19" s="58">
        <v>46869.78308384525</v>
      </c>
      <c r="AB19" s="58">
        <v>49643.197497338682</v>
      </c>
      <c r="AC19" s="58">
        <v>51950.741833032858</v>
      </c>
    </row>
    <row r="20" spans="1:29" x14ac:dyDescent="0.3">
      <c r="A20" s="39" t="s">
        <v>1021</v>
      </c>
      <c r="B20" s="39" t="s">
        <v>1024</v>
      </c>
      <c r="C20" s="58">
        <v>7343.3422596616992</v>
      </c>
      <c r="D20" s="58">
        <v>8748.8454069216878</v>
      </c>
      <c r="E20" s="60">
        <v>9198.7721720570407</v>
      </c>
      <c r="F20" s="60">
        <v>9708.4914921530271</v>
      </c>
      <c r="G20" s="60">
        <v>10237.216513604662</v>
      </c>
      <c r="H20" s="60">
        <v>10734.071465297682</v>
      </c>
      <c r="I20" s="60">
        <v>11301.700716267569</v>
      </c>
      <c r="J20" s="60">
        <v>11870.441464875243</v>
      </c>
      <c r="K20" s="60">
        <v>12415.835724523844</v>
      </c>
      <c r="L20" s="60">
        <v>7343.3422596616992</v>
      </c>
      <c r="M20" s="60">
        <v>8954.6781603612908</v>
      </c>
      <c r="N20" s="60">
        <v>10084.101558201866</v>
      </c>
      <c r="O20" s="58">
        <v>11324.062584328894</v>
      </c>
      <c r="P20" s="58">
        <v>12587.870112173619</v>
      </c>
      <c r="Q20" s="58">
        <v>13833.091387241686</v>
      </c>
      <c r="R20" s="58">
        <v>15084.688464772589</v>
      </c>
      <c r="S20" s="58">
        <v>16282.112067695483</v>
      </c>
      <c r="T20" s="58">
        <v>17506.629517099129</v>
      </c>
      <c r="U20" s="58">
        <v>7343.3422596616992</v>
      </c>
      <c r="V20" s="58">
        <v>9059.8216211016334</v>
      </c>
      <c r="W20" s="58">
        <v>10454.893447533543</v>
      </c>
      <c r="X20" s="58">
        <v>12166.566951657191</v>
      </c>
      <c r="Y20" s="58">
        <v>13835.689311857939</v>
      </c>
      <c r="Z20" s="58">
        <v>15449.633528946753</v>
      </c>
      <c r="AA20" s="58">
        <v>17006.254778710758</v>
      </c>
      <c r="AB20" s="58">
        <v>18539.787681493613</v>
      </c>
      <c r="AC20" s="58">
        <v>20014.243182397149</v>
      </c>
    </row>
    <row r="21" spans="1:29" x14ac:dyDescent="0.3">
      <c r="A21" s="39" t="s">
        <v>1021</v>
      </c>
      <c r="B21" s="39" t="s">
        <v>1025</v>
      </c>
      <c r="C21" s="58">
        <v>4155.8259482639842</v>
      </c>
      <c r="D21" s="58">
        <v>5094.8898749127093</v>
      </c>
      <c r="E21" s="60">
        <v>5407.9133757796799</v>
      </c>
      <c r="F21" s="60">
        <v>5660.3831169579462</v>
      </c>
      <c r="G21" s="60">
        <v>5887.408180056339</v>
      </c>
      <c r="H21" s="60">
        <v>6076.5553761203591</v>
      </c>
      <c r="I21" s="60">
        <v>6387.553522718059</v>
      </c>
      <c r="J21" s="60">
        <v>6654.3292894864098</v>
      </c>
      <c r="K21" s="60">
        <v>6967.7496859153798</v>
      </c>
      <c r="L21" s="60">
        <v>4155.8259482639842</v>
      </c>
      <c r="M21" s="60">
        <v>5593.6742032770089</v>
      </c>
      <c r="N21" s="60">
        <v>6667.3368886704357</v>
      </c>
      <c r="O21" s="58">
        <v>7954.3137270296174</v>
      </c>
      <c r="P21" s="58">
        <v>9296.947458129267</v>
      </c>
      <c r="Q21" s="58">
        <v>10747.393067754412</v>
      </c>
      <c r="R21" s="58">
        <v>12396.760540604273</v>
      </c>
      <c r="S21" s="58">
        <v>14122.116195182996</v>
      </c>
      <c r="T21" s="58">
        <v>15730.750291790602</v>
      </c>
      <c r="U21" s="58">
        <v>4155.8259482639842</v>
      </c>
      <c r="V21" s="58">
        <v>5705.8564566135356</v>
      </c>
      <c r="W21" s="58">
        <v>6960.2019006833934</v>
      </c>
      <c r="X21" s="58">
        <v>8732.3406993432909</v>
      </c>
      <c r="Y21" s="58">
        <v>10843.612999150444</v>
      </c>
      <c r="Z21" s="58">
        <v>13461.757230316394</v>
      </c>
      <c r="AA21" s="58">
        <v>16577.154845044937</v>
      </c>
      <c r="AB21" s="58">
        <v>20152.044744063787</v>
      </c>
      <c r="AC21" s="58">
        <v>23071.412878450577</v>
      </c>
    </row>
    <row r="22" spans="1:29" x14ac:dyDescent="0.3">
      <c r="A22" s="39" t="s">
        <v>1021</v>
      </c>
      <c r="B22" s="39" t="s">
        <v>1020</v>
      </c>
      <c r="C22" s="58">
        <v>50781.685601612116</v>
      </c>
      <c r="D22" s="58">
        <v>65815.601917308493</v>
      </c>
      <c r="E22" s="60">
        <v>73584.501148368974</v>
      </c>
      <c r="F22" s="60">
        <v>80824.327520364503</v>
      </c>
      <c r="G22" s="60">
        <v>87567.722645173184</v>
      </c>
      <c r="H22" s="60">
        <v>94334.418452195052</v>
      </c>
      <c r="I22" s="60">
        <v>100353.91257351704</v>
      </c>
      <c r="J22" s="60">
        <v>105618.45280734527</v>
      </c>
      <c r="K22" s="60">
        <v>109559.867914869</v>
      </c>
      <c r="L22" s="60">
        <v>50781.685601612116</v>
      </c>
      <c r="M22" s="60">
        <v>62768.655432116924</v>
      </c>
      <c r="N22" s="60">
        <v>69028.611238897531</v>
      </c>
      <c r="O22" s="58">
        <v>75044.746878282473</v>
      </c>
      <c r="P22" s="58">
        <v>80707.352511554374</v>
      </c>
      <c r="Q22" s="58">
        <v>86680.939163540446</v>
      </c>
      <c r="R22" s="58">
        <v>92696.761049468856</v>
      </c>
      <c r="S22" s="58">
        <v>98606.800977228617</v>
      </c>
      <c r="T22" s="58">
        <v>104464.85424974843</v>
      </c>
      <c r="U22" s="58">
        <v>50781.685601612116</v>
      </c>
      <c r="V22" s="58">
        <v>62018.987593398007</v>
      </c>
      <c r="W22" s="58">
        <v>66821.285910980645</v>
      </c>
      <c r="X22" s="58">
        <v>72116.999278389645</v>
      </c>
      <c r="Y22" s="58">
        <v>78461.26161790776</v>
      </c>
      <c r="Z22" s="58">
        <v>86514.48253028185</v>
      </c>
      <c r="AA22" s="58">
        <v>94906.206373657929</v>
      </c>
      <c r="AB22" s="58">
        <v>103400.56116258336</v>
      </c>
      <c r="AC22" s="58">
        <v>111707.84923793534</v>
      </c>
    </row>
    <row r="23" spans="1:29" x14ac:dyDescent="0.3">
      <c r="A23" s="39" t="s">
        <v>1026</v>
      </c>
      <c r="B23" s="39" t="s">
        <v>1023</v>
      </c>
      <c r="C23" s="58">
        <v>1265.6120278382025</v>
      </c>
      <c r="D23" s="58">
        <v>1566.1860357128635</v>
      </c>
      <c r="E23" s="60">
        <v>1798.7633870869884</v>
      </c>
      <c r="F23" s="60">
        <v>2018.9520002260731</v>
      </c>
      <c r="G23" s="60">
        <v>2208.3619221858335</v>
      </c>
      <c r="H23" s="60">
        <v>2400.1687619614818</v>
      </c>
      <c r="I23" s="60">
        <v>2585.8998106319605</v>
      </c>
      <c r="J23" s="60">
        <v>2767.7970370057128</v>
      </c>
      <c r="K23" s="60">
        <v>2930.6771706117661</v>
      </c>
      <c r="L23" s="60">
        <v>1265.6120278382025</v>
      </c>
      <c r="M23" s="60">
        <v>1565.9511965693086</v>
      </c>
      <c r="N23" s="60">
        <v>1793.8478680564722</v>
      </c>
      <c r="O23" s="58">
        <v>1998.1884719557986</v>
      </c>
      <c r="P23" s="58">
        <v>2178.6546659345786</v>
      </c>
      <c r="Q23" s="58">
        <v>2351.8189411447784</v>
      </c>
      <c r="R23" s="58">
        <v>2535.0268084364252</v>
      </c>
      <c r="S23" s="58">
        <v>2729.4671139039028</v>
      </c>
      <c r="T23" s="58">
        <v>2915.1738961817327</v>
      </c>
      <c r="U23" s="58">
        <v>1265.6120278382025</v>
      </c>
      <c r="V23" s="58">
        <v>1561.0395753144571</v>
      </c>
      <c r="W23" s="58">
        <v>1786.8251389125089</v>
      </c>
      <c r="X23" s="58">
        <v>1996.6710386446973</v>
      </c>
      <c r="Y23" s="58">
        <v>2182.3258960830485</v>
      </c>
      <c r="Z23" s="58">
        <v>2365.9089223531505</v>
      </c>
      <c r="AA23" s="58">
        <v>2564.4855613817349</v>
      </c>
      <c r="AB23" s="58">
        <v>2784.0076955958111</v>
      </c>
      <c r="AC23" s="58">
        <v>2996.6922279366099</v>
      </c>
    </row>
    <row r="24" spans="1:29" x14ac:dyDescent="0.3">
      <c r="A24" s="39" t="s">
        <v>1026</v>
      </c>
      <c r="B24" s="39" t="s">
        <v>1024</v>
      </c>
      <c r="C24" s="58">
        <v>26523.082299982521</v>
      </c>
      <c r="D24" s="58">
        <v>40095.438663527326</v>
      </c>
      <c r="E24" s="60">
        <v>48646.290578098982</v>
      </c>
      <c r="F24" s="60">
        <v>57251.050562008131</v>
      </c>
      <c r="G24" s="60">
        <v>65660.783470130002</v>
      </c>
      <c r="H24" s="60">
        <v>73859.315174631192</v>
      </c>
      <c r="I24" s="60">
        <v>82167.112083181564</v>
      </c>
      <c r="J24" s="60">
        <v>90738.28273930584</v>
      </c>
      <c r="K24" s="60">
        <v>99450.900439903955</v>
      </c>
      <c r="L24" s="60">
        <v>26523.082299982521</v>
      </c>
      <c r="M24" s="60">
        <v>38048.759763731839</v>
      </c>
      <c r="N24" s="60">
        <v>45529.065077288746</v>
      </c>
      <c r="O24" s="58">
        <v>52908.554588034101</v>
      </c>
      <c r="P24" s="58">
        <v>59878.098452380334</v>
      </c>
      <c r="Q24" s="58">
        <v>66878.709266377773</v>
      </c>
      <c r="R24" s="58">
        <v>74462.609583507234</v>
      </c>
      <c r="S24" s="58">
        <v>82507.588206608954</v>
      </c>
      <c r="T24" s="58">
        <v>90850.080704388427</v>
      </c>
      <c r="U24" s="58">
        <v>26523.082299982521</v>
      </c>
      <c r="V24" s="58">
        <v>36520.837385346036</v>
      </c>
      <c r="W24" s="58">
        <v>43018.196447637652</v>
      </c>
      <c r="X24" s="58">
        <v>49489.242967756232</v>
      </c>
      <c r="Y24" s="58">
        <v>55924.594774689533</v>
      </c>
      <c r="Z24" s="58">
        <v>62530.82498020256</v>
      </c>
      <c r="AA24" s="58">
        <v>69639.850758639703</v>
      </c>
      <c r="AB24" s="58">
        <v>77143.741426261011</v>
      </c>
      <c r="AC24" s="58">
        <v>84907.905330809575</v>
      </c>
    </row>
    <row r="25" spans="1:29" x14ac:dyDescent="0.3">
      <c r="A25" s="39" t="s">
        <v>1026</v>
      </c>
      <c r="B25" s="39" t="s">
        <v>1025</v>
      </c>
      <c r="C25" s="58">
        <v>10827.457520456626</v>
      </c>
      <c r="D25" s="60">
        <v>14101.575447667856</v>
      </c>
      <c r="E25" s="60">
        <v>16066.044443145329</v>
      </c>
      <c r="F25" s="60">
        <v>18014.527723893829</v>
      </c>
      <c r="G25" s="60">
        <v>19832.267250859386</v>
      </c>
      <c r="H25" s="60">
        <v>21520.534222940118</v>
      </c>
      <c r="I25" s="60">
        <v>23041.971264407875</v>
      </c>
      <c r="J25" s="60">
        <v>24412.529742577281</v>
      </c>
      <c r="K25" s="60">
        <v>25651.606351911432</v>
      </c>
      <c r="L25" s="60">
        <v>10827.457520456626</v>
      </c>
      <c r="M25" s="60">
        <v>15511.732992434645</v>
      </c>
      <c r="N25" s="60">
        <v>17672.648887459858</v>
      </c>
      <c r="O25" s="58">
        <v>19815.98049628321</v>
      </c>
      <c r="P25" s="58">
        <v>21815.493975945326</v>
      </c>
      <c r="Q25" s="58">
        <v>23672.587645234133</v>
      </c>
      <c r="R25" s="58">
        <v>25346.168390848659</v>
      </c>
      <c r="S25" s="58">
        <v>26853.782716835016</v>
      </c>
      <c r="T25" s="58">
        <v>28216.766987102576</v>
      </c>
      <c r="U25" s="58">
        <v>10827.457520456626</v>
      </c>
      <c r="V25" s="58">
        <v>15511.732992434645</v>
      </c>
      <c r="W25" s="58">
        <v>17672.648887459858</v>
      </c>
      <c r="X25" s="58">
        <v>19815.98049628321</v>
      </c>
      <c r="Y25" s="58">
        <v>21815.493975945326</v>
      </c>
      <c r="Z25" s="58">
        <v>23672.587645234133</v>
      </c>
      <c r="AA25" s="58">
        <v>25346.168390848659</v>
      </c>
      <c r="AB25" s="58">
        <v>26853.782716835016</v>
      </c>
      <c r="AC25" s="58">
        <v>28216.766987102576</v>
      </c>
    </row>
    <row r="26" spans="1:29" x14ac:dyDescent="0.3">
      <c r="A26" s="39" t="s">
        <v>1026</v>
      </c>
      <c r="B26" s="39" t="s">
        <v>1020</v>
      </c>
      <c r="C26" s="58">
        <v>38616.151848277354</v>
      </c>
      <c r="D26" s="58">
        <v>55763.200146908042</v>
      </c>
      <c r="E26" s="58">
        <v>66511.098408331309</v>
      </c>
      <c r="F26" s="58">
        <v>77284.530286128036</v>
      </c>
      <c r="G26" s="58">
        <v>87701.412643175223</v>
      </c>
      <c r="H26" s="58">
        <v>97780.018159532789</v>
      </c>
      <c r="I26" s="58">
        <v>107794.98315822141</v>
      </c>
      <c r="J26" s="58">
        <v>117918.60951888884</v>
      </c>
      <c r="K26" s="58">
        <v>128033.18396242701</v>
      </c>
      <c r="L26" s="60">
        <v>38616.151848277354</v>
      </c>
      <c r="M26" s="60">
        <v>55126.44395273579</v>
      </c>
      <c r="N26" s="60">
        <v>64995.561832805077</v>
      </c>
      <c r="O26" s="60">
        <v>74722.723556273108</v>
      </c>
      <c r="P26" s="60">
        <v>83872.247094260238</v>
      </c>
      <c r="Q26" s="60">
        <v>92903.115852756688</v>
      </c>
      <c r="R26" s="60">
        <v>102343.80478279231</v>
      </c>
      <c r="S26" s="60">
        <v>112090.83803734787</v>
      </c>
      <c r="T26" s="60">
        <v>121982.02158767273</v>
      </c>
      <c r="U26" s="58">
        <v>38616.151848277354</v>
      </c>
      <c r="V26" s="58">
        <v>53593.609953095132</v>
      </c>
      <c r="W26" s="58">
        <v>62477.670474010018</v>
      </c>
      <c r="X26" s="58">
        <v>71301.894502684139</v>
      </c>
      <c r="Y26" s="58">
        <v>79922.414646717909</v>
      </c>
      <c r="Z26" s="58">
        <v>88569.321547789848</v>
      </c>
      <c r="AA26" s="58">
        <v>97550.504710870096</v>
      </c>
      <c r="AB26" s="58">
        <v>106781.53183869184</v>
      </c>
      <c r="AC26" s="58">
        <v>116121.36454584876</v>
      </c>
    </row>
    <row r="27" spans="1:29" x14ac:dyDescent="0.3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58"/>
    </row>
    <row r="28" spans="1:29" x14ac:dyDescent="0.3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58"/>
    </row>
    <row r="29" spans="1:29" x14ac:dyDescent="0.3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58"/>
    </row>
    <row r="30" spans="1:29" x14ac:dyDescent="0.3"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58"/>
    </row>
    <row r="31" spans="1:29" x14ac:dyDescent="0.3"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58"/>
    </row>
    <row r="32" spans="1:29" x14ac:dyDescent="0.3"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58"/>
    </row>
    <row r="33" spans="4:15" x14ac:dyDescent="0.3"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58"/>
    </row>
    <row r="34" spans="4:15" x14ac:dyDescent="0.3"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58"/>
    </row>
    <row r="35" spans="4:15" x14ac:dyDescent="0.3"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58"/>
    </row>
    <row r="36" spans="4:15" x14ac:dyDescent="0.3"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58"/>
    </row>
    <row r="37" spans="4:15" x14ac:dyDescent="0.3"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58"/>
    </row>
    <row r="38" spans="4:15" x14ac:dyDescent="0.3"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8"/>
    </row>
    <row r="39" spans="4:15" x14ac:dyDescent="0.3"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58"/>
    </row>
    <row r="40" spans="4:15" x14ac:dyDescent="0.3"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58"/>
    </row>
    <row r="41" spans="4:15" x14ac:dyDescent="0.3"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58"/>
    </row>
    <row r="42" spans="4:15" x14ac:dyDescent="0.3"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58"/>
    </row>
    <row r="43" spans="4:15" x14ac:dyDescent="0.3"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58"/>
    </row>
    <row r="44" spans="4:15" x14ac:dyDescent="0.3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58"/>
    </row>
    <row r="45" spans="4:15" x14ac:dyDescent="0.3">
      <c r="G45" s="60"/>
      <c r="H45" s="58"/>
      <c r="I45" s="58"/>
      <c r="J45" s="58"/>
      <c r="K45" s="58"/>
      <c r="L45" s="58"/>
      <c r="M45" s="58"/>
      <c r="N45" s="58"/>
      <c r="O45" s="58"/>
    </row>
    <row r="46" spans="4:15" x14ac:dyDescent="0.3">
      <c r="G46" s="60"/>
      <c r="H46" s="58"/>
      <c r="I46" s="58"/>
      <c r="J46" s="58"/>
      <c r="K46" s="58"/>
      <c r="L46" s="58"/>
      <c r="M46" s="58"/>
      <c r="N46" s="58"/>
      <c r="O46" s="58"/>
    </row>
    <row r="47" spans="4:15" x14ac:dyDescent="0.3">
      <c r="G47" s="60"/>
      <c r="H47" s="58"/>
      <c r="I47" s="58"/>
      <c r="J47" s="58"/>
      <c r="K47" s="58"/>
      <c r="L47" s="58"/>
      <c r="M47" s="58"/>
      <c r="N47" s="58"/>
      <c r="O47" s="58"/>
    </row>
    <row r="48" spans="4:15" x14ac:dyDescent="0.3">
      <c r="G48" s="60"/>
      <c r="H48" s="58"/>
      <c r="I48" s="58"/>
      <c r="J48" s="58"/>
      <c r="K48" s="58"/>
      <c r="L48" s="58"/>
      <c r="M48" s="58"/>
      <c r="N48" s="58"/>
      <c r="O48" s="58"/>
    </row>
    <row r="49" spans="7:15" x14ac:dyDescent="0.3">
      <c r="G49" s="60"/>
      <c r="H49" s="58"/>
      <c r="I49" s="58"/>
      <c r="J49" s="58"/>
      <c r="K49" s="58"/>
      <c r="L49" s="58"/>
      <c r="M49" s="58"/>
      <c r="N49" s="58"/>
      <c r="O49" s="58"/>
    </row>
    <row r="50" spans="7:15" x14ac:dyDescent="0.3">
      <c r="G50" s="60"/>
      <c r="H50" s="58"/>
      <c r="I50" s="58"/>
      <c r="J50" s="58"/>
      <c r="K50" s="58"/>
      <c r="L50" s="58"/>
      <c r="M50" s="58"/>
      <c r="N50" s="58"/>
      <c r="O50" s="58"/>
    </row>
    <row r="51" spans="7:15" x14ac:dyDescent="0.3">
      <c r="G51" s="60"/>
      <c r="H51" s="58"/>
      <c r="I51" s="58"/>
      <c r="J51" s="58"/>
      <c r="K51" s="58"/>
      <c r="L51" s="58"/>
      <c r="M51" s="58"/>
      <c r="N51" s="58"/>
      <c r="O51" s="58"/>
    </row>
    <row r="52" spans="7:15" x14ac:dyDescent="0.3">
      <c r="G52" s="60"/>
      <c r="H52" s="58"/>
      <c r="I52" s="58"/>
      <c r="J52" s="58"/>
      <c r="K52" s="58"/>
      <c r="L52" s="58"/>
      <c r="M52" s="58"/>
      <c r="N52" s="58"/>
      <c r="O52" s="58"/>
    </row>
    <row r="53" spans="7:15" x14ac:dyDescent="0.3">
      <c r="G53" s="60"/>
      <c r="H53" s="58"/>
      <c r="I53" s="58"/>
      <c r="J53" s="58"/>
      <c r="K53" s="58"/>
      <c r="L53" s="58"/>
      <c r="M53" s="58"/>
      <c r="N53" s="58"/>
      <c r="O53" s="58"/>
    </row>
    <row r="54" spans="7:15" x14ac:dyDescent="0.3">
      <c r="G54" s="60"/>
      <c r="H54" s="58"/>
      <c r="I54" s="58"/>
      <c r="J54" s="58"/>
      <c r="K54" s="58"/>
      <c r="L54" s="58"/>
      <c r="M54" s="58"/>
      <c r="N54" s="58"/>
      <c r="O54" s="58"/>
    </row>
    <row r="55" spans="7:15" x14ac:dyDescent="0.3">
      <c r="G55" s="60"/>
      <c r="H55" s="58"/>
      <c r="I55" s="58"/>
      <c r="J55" s="58"/>
      <c r="K55" s="58"/>
      <c r="L55" s="58"/>
      <c r="M55" s="58"/>
      <c r="N55" s="58"/>
      <c r="O55" s="58"/>
    </row>
    <row r="56" spans="7:15" x14ac:dyDescent="0.3">
      <c r="G56" s="60"/>
      <c r="H56" s="58"/>
      <c r="I56" s="58"/>
      <c r="J56" s="58"/>
      <c r="K56" s="58"/>
      <c r="L56" s="58"/>
      <c r="M56" s="58"/>
      <c r="N56" s="58"/>
      <c r="O56" s="58"/>
    </row>
    <row r="57" spans="7:15" x14ac:dyDescent="0.3">
      <c r="G57" s="60"/>
      <c r="H57" s="58"/>
      <c r="I57" s="58"/>
      <c r="J57" s="58"/>
      <c r="K57" s="58"/>
      <c r="L57" s="58"/>
      <c r="M57" s="58"/>
      <c r="N57" s="58"/>
      <c r="O57" s="58"/>
    </row>
    <row r="58" spans="7:15" x14ac:dyDescent="0.3">
      <c r="G58" s="60"/>
      <c r="H58" s="58"/>
      <c r="I58" s="58"/>
      <c r="J58" s="58"/>
      <c r="K58" s="58"/>
      <c r="L58" s="58"/>
      <c r="M58" s="58"/>
      <c r="N58" s="58"/>
      <c r="O58" s="58"/>
    </row>
    <row r="59" spans="7:15" x14ac:dyDescent="0.3">
      <c r="G59" s="60"/>
      <c r="H59" s="58"/>
      <c r="I59" s="58"/>
      <c r="J59" s="58"/>
      <c r="K59" s="58"/>
      <c r="L59" s="58"/>
      <c r="M59" s="58"/>
      <c r="N59" s="58"/>
      <c r="O59" s="58"/>
    </row>
    <row r="60" spans="7:15" x14ac:dyDescent="0.3">
      <c r="G60" s="60"/>
      <c r="H60" s="58"/>
      <c r="I60" s="58"/>
      <c r="J60" s="58"/>
      <c r="K60" s="58"/>
      <c r="L60" s="58"/>
      <c r="M60" s="58"/>
      <c r="N60" s="58"/>
      <c r="O60" s="58"/>
    </row>
    <row r="61" spans="7:15" x14ac:dyDescent="0.3">
      <c r="G61" s="60"/>
      <c r="H61" s="58"/>
      <c r="I61" s="58"/>
      <c r="J61" s="58"/>
      <c r="K61" s="58"/>
      <c r="L61" s="58"/>
      <c r="M61" s="58"/>
      <c r="N61" s="58"/>
      <c r="O61" s="58"/>
    </row>
    <row r="62" spans="7:15" x14ac:dyDescent="0.3">
      <c r="G62" s="60"/>
      <c r="H62" s="58"/>
      <c r="I62" s="58"/>
      <c r="J62" s="58"/>
      <c r="K62" s="58"/>
      <c r="L62" s="58"/>
      <c r="M62" s="58"/>
      <c r="N62" s="58"/>
      <c r="O62" s="58"/>
    </row>
    <row r="63" spans="7:15" x14ac:dyDescent="0.3">
      <c r="G63" s="60"/>
      <c r="H63" s="58"/>
      <c r="I63" s="58"/>
      <c r="J63" s="58"/>
      <c r="K63" s="58"/>
      <c r="L63" s="58"/>
      <c r="M63" s="58"/>
      <c r="N63" s="58"/>
      <c r="O63" s="58"/>
    </row>
    <row r="64" spans="7:15" x14ac:dyDescent="0.3">
      <c r="G64" s="60"/>
      <c r="H64" s="58"/>
      <c r="I64" s="58"/>
      <c r="J64" s="58"/>
      <c r="K64" s="58"/>
      <c r="L64" s="58"/>
      <c r="M64" s="58"/>
      <c r="N64" s="58"/>
      <c r="O64" s="58"/>
    </row>
    <row r="65" spans="7:15" x14ac:dyDescent="0.3">
      <c r="G65" s="60"/>
      <c r="H65" s="58"/>
      <c r="I65" s="58"/>
      <c r="J65" s="58"/>
      <c r="K65" s="58"/>
      <c r="L65" s="58"/>
      <c r="M65" s="58"/>
      <c r="N65" s="58"/>
      <c r="O65" s="58"/>
    </row>
    <row r="66" spans="7:15" x14ac:dyDescent="0.3">
      <c r="G66" s="60"/>
      <c r="H66" s="58"/>
      <c r="I66" s="58"/>
      <c r="J66" s="58"/>
      <c r="K66" s="58"/>
      <c r="L66" s="58"/>
      <c r="M66" s="58"/>
      <c r="N66" s="58"/>
      <c r="O66" s="58"/>
    </row>
    <row r="67" spans="7:15" x14ac:dyDescent="0.3">
      <c r="G67" s="60"/>
      <c r="H67" s="58"/>
      <c r="I67" s="58"/>
      <c r="J67" s="58"/>
      <c r="K67" s="58"/>
      <c r="L67" s="58"/>
      <c r="M67" s="58"/>
      <c r="N67" s="58"/>
      <c r="O67" s="58"/>
    </row>
    <row r="68" spans="7:15" x14ac:dyDescent="0.3">
      <c r="G68" s="60"/>
      <c r="H68" s="58"/>
      <c r="I68" s="58"/>
      <c r="J68" s="58"/>
      <c r="K68" s="58"/>
      <c r="L68" s="58"/>
      <c r="M68" s="58"/>
      <c r="N68" s="58"/>
      <c r="O68" s="58"/>
    </row>
    <row r="69" spans="7:15" x14ac:dyDescent="0.3">
      <c r="G69" s="60"/>
      <c r="H69" s="58"/>
      <c r="I69" s="58"/>
      <c r="J69" s="58"/>
      <c r="K69" s="58"/>
      <c r="L69" s="58"/>
      <c r="M69" s="58"/>
      <c r="N69" s="58"/>
      <c r="O69" s="58"/>
    </row>
    <row r="70" spans="7:15" x14ac:dyDescent="0.3">
      <c r="G70" s="60"/>
      <c r="H70" s="58"/>
      <c r="I70" s="58"/>
      <c r="J70" s="58"/>
      <c r="K70" s="58"/>
      <c r="L70" s="58"/>
      <c r="M70" s="58"/>
      <c r="N70" s="58"/>
      <c r="O70" s="58"/>
    </row>
    <row r="71" spans="7:15" x14ac:dyDescent="0.3">
      <c r="G71" s="60"/>
      <c r="H71" s="58"/>
      <c r="I71" s="58"/>
      <c r="J71" s="58"/>
      <c r="K71" s="58"/>
      <c r="L71" s="58"/>
      <c r="M71" s="58"/>
      <c r="N71" s="58"/>
      <c r="O71" s="58"/>
    </row>
    <row r="72" spans="7:15" x14ac:dyDescent="0.3">
      <c r="G72" s="60"/>
      <c r="H72" s="58"/>
      <c r="I72" s="58"/>
      <c r="J72" s="58"/>
      <c r="K72" s="58"/>
      <c r="L72" s="58"/>
      <c r="M72" s="58"/>
      <c r="N72" s="58"/>
      <c r="O72" s="58"/>
    </row>
    <row r="73" spans="7:15" x14ac:dyDescent="0.3">
      <c r="G73" s="60"/>
      <c r="H73" s="58"/>
      <c r="I73" s="58"/>
      <c r="J73" s="58"/>
      <c r="K73" s="58"/>
      <c r="L73" s="58"/>
      <c r="M73" s="58"/>
      <c r="N73" s="58"/>
      <c r="O73" s="58"/>
    </row>
    <row r="74" spans="7:15" x14ac:dyDescent="0.3">
      <c r="G74" s="60"/>
      <c r="H74" s="58"/>
      <c r="I74" s="58"/>
      <c r="J74" s="58"/>
      <c r="K74" s="58"/>
      <c r="L74" s="58"/>
      <c r="M74" s="58"/>
      <c r="N74" s="58"/>
      <c r="O74" s="58"/>
    </row>
    <row r="75" spans="7:15" x14ac:dyDescent="0.3">
      <c r="G75" s="60"/>
      <c r="H75" s="58"/>
      <c r="I75" s="58"/>
      <c r="J75" s="58"/>
      <c r="K75" s="58"/>
      <c r="L75" s="58"/>
      <c r="M75" s="58"/>
      <c r="N75" s="58"/>
      <c r="O75" s="58"/>
    </row>
    <row r="76" spans="7:15" x14ac:dyDescent="0.3">
      <c r="G76" s="60"/>
      <c r="H76" s="58"/>
      <c r="I76" s="58"/>
      <c r="J76" s="58"/>
      <c r="K76" s="58"/>
      <c r="L76" s="58"/>
      <c r="M76" s="58"/>
      <c r="N76" s="58"/>
      <c r="O76" s="58"/>
    </row>
    <row r="77" spans="7:15" x14ac:dyDescent="0.3">
      <c r="G77" s="60"/>
      <c r="H77" s="58"/>
      <c r="I77" s="58"/>
      <c r="J77" s="58"/>
      <c r="K77" s="58"/>
      <c r="L77" s="58"/>
      <c r="M77" s="58"/>
      <c r="N77" s="58"/>
      <c r="O77" s="58"/>
    </row>
    <row r="78" spans="7:15" x14ac:dyDescent="0.3">
      <c r="G78" s="60"/>
      <c r="H78" s="58"/>
      <c r="I78" s="58"/>
      <c r="J78" s="58"/>
      <c r="K78" s="58"/>
      <c r="L78" s="58"/>
      <c r="M78" s="58"/>
      <c r="N78" s="58"/>
      <c r="O78" s="58"/>
    </row>
    <row r="79" spans="7:15" x14ac:dyDescent="0.3">
      <c r="G79" s="60"/>
      <c r="H79" s="58"/>
      <c r="I79" s="58"/>
      <c r="J79" s="58"/>
      <c r="K79" s="58"/>
      <c r="L79" s="58"/>
      <c r="M79" s="58"/>
      <c r="N79" s="58"/>
      <c r="O79" s="58"/>
    </row>
    <row r="80" spans="7:15" x14ac:dyDescent="0.3">
      <c r="G80" s="60"/>
      <c r="H80" s="58"/>
      <c r="I80" s="58"/>
      <c r="J80" s="58"/>
      <c r="K80" s="58"/>
      <c r="L80" s="58"/>
      <c r="M80" s="58"/>
      <c r="N80" s="58"/>
      <c r="O80" s="58"/>
    </row>
    <row r="81" spans="7:15" x14ac:dyDescent="0.3">
      <c r="G81" s="60"/>
      <c r="H81" s="58"/>
      <c r="I81" s="58"/>
      <c r="J81" s="58"/>
      <c r="K81" s="58"/>
      <c r="L81" s="58"/>
      <c r="M81" s="58"/>
      <c r="N81" s="58"/>
      <c r="O81" s="58"/>
    </row>
    <row r="82" spans="7:15" x14ac:dyDescent="0.3">
      <c r="G82" s="60"/>
      <c r="H82" s="58"/>
      <c r="I82" s="58"/>
      <c r="J82" s="58"/>
      <c r="K82" s="58"/>
      <c r="L82" s="58"/>
      <c r="M82" s="58"/>
      <c r="N82" s="58"/>
      <c r="O82" s="58"/>
    </row>
    <row r="83" spans="7:15" x14ac:dyDescent="0.3">
      <c r="G83" s="60"/>
      <c r="H83" s="58"/>
      <c r="I83" s="58"/>
      <c r="J83" s="58"/>
      <c r="K83" s="58"/>
      <c r="L83" s="58"/>
      <c r="M83" s="58"/>
      <c r="N83" s="58"/>
      <c r="O83" s="58"/>
    </row>
    <row r="84" spans="7:15" x14ac:dyDescent="0.3">
      <c r="G84" s="60"/>
      <c r="H84" s="58"/>
      <c r="I84" s="58"/>
      <c r="J84" s="58"/>
      <c r="K84" s="58"/>
      <c r="L84" s="58"/>
      <c r="M84" s="58"/>
      <c r="N84" s="58"/>
      <c r="O84" s="58"/>
    </row>
    <row r="85" spans="7:15" x14ac:dyDescent="0.3">
      <c r="G85" s="60"/>
      <c r="H85" s="58"/>
      <c r="I85" s="58"/>
      <c r="J85" s="58"/>
      <c r="K85" s="58"/>
      <c r="L85" s="58"/>
      <c r="M85" s="58"/>
      <c r="N85" s="58"/>
      <c r="O85" s="58"/>
    </row>
    <row r="86" spans="7:15" x14ac:dyDescent="0.3">
      <c r="G86" s="60"/>
      <c r="H86" s="58"/>
      <c r="I86" s="58"/>
      <c r="J86" s="58"/>
      <c r="K86" s="58"/>
      <c r="L86" s="58"/>
      <c r="M86" s="58"/>
      <c r="N86" s="58"/>
      <c r="O86" s="58"/>
    </row>
    <row r="87" spans="7:15" x14ac:dyDescent="0.3">
      <c r="G87" s="60"/>
      <c r="H87" s="58"/>
      <c r="I87" s="58"/>
      <c r="J87" s="58"/>
      <c r="K87" s="58"/>
      <c r="L87" s="58"/>
      <c r="M87" s="58"/>
      <c r="N87" s="58"/>
      <c r="O87" s="58"/>
    </row>
    <row r="88" spans="7:15" x14ac:dyDescent="0.3">
      <c r="G88" s="60"/>
      <c r="H88" s="58"/>
      <c r="I88" s="58"/>
      <c r="J88" s="58"/>
      <c r="K88" s="58"/>
      <c r="L88" s="58"/>
      <c r="M88" s="58"/>
      <c r="N88" s="58"/>
      <c r="O88" s="58"/>
    </row>
    <row r="89" spans="7:15" x14ac:dyDescent="0.3">
      <c r="G89" s="60"/>
      <c r="H89" s="58"/>
      <c r="I89" s="58"/>
      <c r="J89" s="58"/>
      <c r="K89" s="58"/>
      <c r="L89" s="58"/>
      <c r="M89" s="58"/>
      <c r="N89" s="58"/>
      <c r="O89" s="58"/>
    </row>
    <row r="90" spans="7:15" x14ac:dyDescent="0.3">
      <c r="G90" s="60"/>
      <c r="H90" s="58"/>
      <c r="I90" s="58"/>
      <c r="J90" s="58"/>
      <c r="K90" s="58"/>
      <c r="L90" s="58"/>
      <c r="M90" s="58"/>
      <c r="N90" s="58"/>
      <c r="O90" s="58"/>
    </row>
    <row r="91" spans="7:15" x14ac:dyDescent="0.3">
      <c r="G91" s="60"/>
      <c r="H91" s="58"/>
      <c r="I91" s="58"/>
      <c r="J91" s="58"/>
      <c r="K91" s="58"/>
      <c r="L91" s="58"/>
      <c r="M91" s="58"/>
      <c r="N91" s="58"/>
      <c r="O91" s="58"/>
    </row>
    <row r="92" spans="7:15" x14ac:dyDescent="0.3">
      <c r="G92" s="60"/>
      <c r="H92" s="58"/>
      <c r="I92" s="58"/>
      <c r="J92" s="58"/>
      <c r="K92" s="58"/>
      <c r="L92" s="58"/>
      <c r="M92" s="58"/>
      <c r="N92" s="58"/>
      <c r="O92" s="58"/>
    </row>
    <row r="93" spans="7:15" x14ac:dyDescent="0.3">
      <c r="G93" s="60"/>
      <c r="H93" s="58"/>
      <c r="I93" s="58"/>
      <c r="J93" s="58"/>
      <c r="K93" s="58"/>
      <c r="L93" s="58"/>
      <c r="M93" s="58"/>
      <c r="N93" s="58"/>
      <c r="O93" s="58"/>
    </row>
    <row r="94" spans="7:15" x14ac:dyDescent="0.3">
      <c r="G94" s="60"/>
      <c r="H94" s="58"/>
      <c r="I94" s="58"/>
      <c r="J94" s="58"/>
      <c r="K94" s="58"/>
      <c r="L94" s="58"/>
      <c r="M94" s="58"/>
      <c r="N94" s="58"/>
      <c r="O94" s="58"/>
    </row>
    <row r="95" spans="7:15" x14ac:dyDescent="0.3">
      <c r="G95" s="60"/>
      <c r="H95" s="58"/>
      <c r="I95" s="58"/>
      <c r="J95" s="58"/>
      <c r="K95" s="58"/>
      <c r="L95" s="58"/>
      <c r="M95" s="58"/>
      <c r="N95" s="58"/>
      <c r="O95" s="58"/>
    </row>
    <row r="96" spans="7:15" x14ac:dyDescent="0.3">
      <c r="G96" s="60"/>
      <c r="H96" s="58"/>
      <c r="I96" s="58"/>
      <c r="J96" s="58"/>
      <c r="K96" s="58"/>
      <c r="L96" s="58"/>
      <c r="M96" s="58"/>
      <c r="N96" s="58"/>
      <c r="O96" s="58"/>
    </row>
    <row r="97" spans="7:15" x14ac:dyDescent="0.3">
      <c r="G97" s="60"/>
      <c r="H97" s="58"/>
      <c r="I97" s="58"/>
      <c r="J97" s="58"/>
      <c r="K97" s="58"/>
      <c r="L97" s="58"/>
      <c r="M97" s="58"/>
      <c r="N97" s="58"/>
      <c r="O97" s="58"/>
    </row>
    <row r="98" spans="7:15" x14ac:dyDescent="0.3">
      <c r="G98" s="60"/>
      <c r="H98" s="58"/>
      <c r="I98" s="58"/>
      <c r="J98" s="58"/>
      <c r="K98" s="58"/>
      <c r="L98" s="58"/>
      <c r="M98" s="58"/>
      <c r="N98" s="58"/>
      <c r="O98" s="58"/>
    </row>
    <row r="99" spans="7:15" x14ac:dyDescent="0.3">
      <c r="G99" s="60"/>
      <c r="H99" s="58"/>
      <c r="I99" s="58"/>
      <c r="J99" s="58"/>
      <c r="K99" s="58"/>
      <c r="L99" s="58"/>
      <c r="M99" s="58"/>
      <c r="N99" s="58"/>
      <c r="O99" s="58"/>
    </row>
    <row r="100" spans="7:15" x14ac:dyDescent="0.3">
      <c r="G100" s="60"/>
      <c r="H100" s="58"/>
      <c r="I100" s="58"/>
      <c r="J100" s="58"/>
      <c r="K100" s="58"/>
      <c r="L100" s="58"/>
      <c r="M100" s="58"/>
      <c r="N100" s="58"/>
      <c r="O100" s="58"/>
    </row>
    <row r="101" spans="7:15" x14ac:dyDescent="0.3">
      <c r="G101" s="60"/>
      <c r="H101" s="58"/>
      <c r="I101" s="58"/>
      <c r="J101" s="58"/>
      <c r="K101" s="58"/>
      <c r="L101" s="58"/>
      <c r="M101" s="58"/>
      <c r="N101" s="58"/>
      <c r="O101" s="58"/>
    </row>
    <row r="102" spans="7:15" x14ac:dyDescent="0.3">
      <c r="G102" s="60"/>
      <c r="H102" s="58"/>
      <c r="I102" s="58"/>
      <c r="J102" s="58"/>
      <c r="K102" s="58"/>
      <c r="L102" s="58"/>
      <c r="M102" s="58"/>
      <c r="N102" s="58"/>
      <c r="O102" s="58"/>
    </row>
    <row r="103" spans="7:15" x14ac:dyDescent="0.3">
      <c r="G103" s="60"/>
      <c r="H103" s="58"/>
      <c r="I103" s="58"/>
      <c r="J103" s="58"/>
      <c r="K103" s="58"/>
      <c r="L103" s="58"/>
      <c r="M103" s="58"/>
      <c r="N103" s="58"/>
      <c r="O103" s="58"/>
    </row>
    <row r="104" spans="7:15" x14ac:dyDescent="0.3">
      <c r="G104" s="60"/>
      <c r="H104" s="58"/>
      <c r="I104" s="58"/>
      <c r="J104" s="58"/>
      <c r="K104" s="58"/>
      <c r="L104" s="58"/>
      <c r="M104" s="58"/>
      <c r="N104" s="58"/>
      <c r="O104" s="58"/>
    </row>
    <row r="105" spans="7:15" x14ac:dyDescent="0.3">
      <c r="G105" s="60"/>
      <c r="H105" s="58"/>
      <c r="I105" s="58"/>
      <c r="J105" s="58"/>
      <c r="K105" s="58"/>
      <c r="L105" s="58"/>
      <c r="M105" s="58"/>
      <c r="N105" s="58"/>
      <c r="O105" s="58"/>
    </row>
    <row r="106" spans="7:15" x14ac:dyDescent="0.3">
      <c r="G106" s="60"/>
      <c r="H106" s="58"/>
      <c r="I106" s="58"/>
      <c r="J106" s="58"/>
      <c r="K106" s="58"/>
      <c r="L106" s="58"/>
      <c r="M106" s="58"/>
      <c r="N106" s="58"/>
      <c r="O106" s="58"/>
    </row>
    <row r="107" spans="7:15" x14ac:dyDescent="0.3">
      <c r="G107" s="60"/>
      <c r="H107" s="58"/>
      <c r="I107" s="58"/>
      <c r="J107" s="58"/>
      <c r="K107" s="58"/>
      <c r="L107" s="58"/>
      <c r="M107" s="58"/>
      <c r="N107" s="58"/>
      <c r="O107" s="58"/>
    </row>
    <row r="108" spans="7:15" x14ac:dyDescent="0.3">
      <c r="G108" s="60"/>
      <c r="H108" s="58"/>
      <c r="I108" s="58"/>
      <c r="J108" s="58"/>
      <c r="K108" s="58"/>
      <c r="L108" s="58"/>
      <c r="M108" s="58"/>
      <c r="N108" s="58"/>
      <c r="O108" s="58"/>
    </row>
    <row r="109" spans="7:15" x14ac:dyDescent="0.3">
      <c r="G109" s="60"/>
      <c r="H109" s="58"/>
      <c r="I109" s="58"/>
      <c r="J109" s="58"/>
      <c r="K109" s="58"/>
      <c r="L109" s="58"/>
      <c r="M109" s="58"/>
      <c r="N109" s="58"/>
      <c r="O109" s="58"/>
    </row>
    <row r="110" spans="7:15" x14ac:dyDescent="0.3">
      <c r="G110" s="60"/>
      <c r="H110" s="58"/>
      <c r="I110" s="58"/>
      <c r="J110" s="58"/>
      <c r="K110" s="58"/>
      <c r="L110" s="58"/>
      <c r="M110" s="58"/>
      <c r="N110" s="58"/>
      <c r="O110" s="58"/>
    </row>
    <row r="111" spans="7:15" x14ac:dyDescent="0.3">
      <c r="G111" s="60"/>
      <c r="H111" s="58"/>
      <c r="I111" s="58"/>
      <c r="J111" s="58"/>
      <c r="K111" s="58"/>
      <c r="L111" s="58"/>
      <c r="M111" s="58"/>
      <c r="N111" s="58"/>
      <c r="O111" s="58"/>
    </row>
    <row r="112" spans="7:15" x14ac:dyDescent="0.3">
      <c r="G112" s="60"/>
      <c r="H112" s="58"/>
      <c r="I112" s="58"/>
      <c r="J112" s="58"/>
      <c r="K112" s="58"/>
      <c r="L112" s="58"/>
      <c r="M112" s="58"/>
      <c r="N112" s="58"/>
      <c r="O112" s="58"/>
    </row>
    <row r="113" spans="7:15" x14ac:dyDescent="0.3">
      <c r="G113" s="60"/>
      <c r="H113" s="58"/>
      <c r="I113" s="58"/>
      <c r="J113" s="58"/>
      <c r="K113" s="58"/>
      <c r="L113" s="58"/>
      <c r="M113" s="58"/>
      <c r="N113" s="58"/>
      <c r="O113" s="58"/>
    </row>
    <row r="114" spans="7:15" x14ac:dyDescent="0.3">
      <c r="G114" s="60"/>
      <c r="H114" s="58"/>
      <c r="I114" s="58"/>
      <c r="J114" s="58"/>
      <c r="K114" s="58"/>
      <c r="L114" s="58"/>
      <c r="M114" s="58"/>
      <c r="N114" s="58"/>
      <c r="O114" s="58"/>
    </row>
    <row r="115" spans="7:15" x14ac:dyDescent="0.3">
      <c r="G115" s="60"/>
      <c r="H115" s="58"/>
      <c r="I115" s="58"/>
      <c r="J115" s="58"/>
      <c r="K115" s="58"/>
      <c r="L115" s="58"/>
      <c r="M115" s="58"/>
      <c r="N115" s="58"/>
      <c r="O115" s="58"/>
    </row>
    <row r="116" spans="7:15" x14ac:dyDescent="0.3">
      <c r="G116" s="60"/>
      <c r="H116" s="58"/>
      <c r="I116" s="58"/>
      <c r="J116" s="58"/>
      <c r="K116" s="58"/>
      <c r="L116" s="58"/>
      <c r="M116" s="58"/>
      <c r="N116" s="58"/>
      <c r="O116" s="58"/>
    </row>
    <row r="117" spans="7:15" x14ac:dyDescent="0.3">
      <c r="G117" s="60"/>
      <c r="H117" s="58"/>
      <c r="I117" s="58"/>
      <c r="J117" s="58"/>
      <c r="K117" s="58"/>
      <c r="L117" s="58"/>
      <c r="M117" s="58"/>
      <c r="N117" s="58"/>
      <c r="O117" s="58"/>
    </row>
    <row r="118" spans="7:15" x14ac:dyDescent="0.3">
      <c r="G118" s="60"/>
      <c r="H118" s="58"/>
      <c r="I118" s="58"/>
      <c r="J118" s="58"/>
      <c r="K118" s="58"/>
      <c r="L118" s="58"/>
      <c r="M118" s="58"/>
      <c r="N118" s="58"/>
      <c r="O118" s="58"/>
    </row>
    <row r="119" spans="7:15" x14ac:dyDescent="0.3">
      <c r="G119" s="60"/>
      <c r="H119" s="58"/>
      <c r="I119" s="58"/>
      <c r="J119" s="58"/>
      <c r="K119" s="58"/>
      <c r="L119" s="58"/>
      <c r="M119" s="58"/>
      <c r="N119" s="58"/>
      <c r="O119" s="58"/>
    </row>
    <row r="120" spans="7:15" x14ac:dyDescent="0.3">
      <c r="G120" s="60"/>
      <c r="H120" s="58"/>
      <c r="I120" s="58"/>
      <c r="J120" s="58"/>
      <c r="K120" s="58"/>
      <c r="L120" s="58"/>
      <c r="M120" s="58"/>
      <c r="N120" s="58"/>
      <c r="O120" s="58"/>
    </row>
    <row r="121" spans="7:15" x14ac:dyDescent="0.3">
      <c r="G121" s="60"/>
      <c r="H121" s="58"/>
      <c r="I121" s="58"/>
      <c r="J121" s="58"/>
      <c r="K121" s="58"/>
      <c r="L121" s="58"/>
      <c r="M121" s="58"/>
      <c r="N121" s="58"/>
      <c r="O121" s="58"/>
    </row>
    <row r="122" spans="7:15" x14ac:dyDescent="0.3">
      <c r="G122" s="60"/>
      <c r="H122" s="58"/>
      <c r="I122" s="58"/>
      <c r="J122" s="58"/>
      <c r="K122" s="58"/>
      <c r="L122" s="58"/>
      <c r="M122" s="58"/>
      <c r="N122" s="58"/>
      <c r="O122" s="58"/>
    </row>
    <row r="123" spans="7:15" x14ac:dyDescent="0.3">
      <c r="G123" s="60"/>
      <c r="H123" s="58"/>
      <c r="I123" s="58"/>
      <c r="J123" s="58"/>
      <c r="K123" s="58"/>
      <c r="L123" s="58"/>
      <c r="M123" s="58"/>
      <c r="N123" s="58"/>
      <c r="O123" s="58"/>
    </row>
    <row r="124" spans="7:15" x14ac:dyDescent="0.3">
      <c r="G124" s="60"/>
      <c r="H124" s="58"/>
      <c r="I124" s="58"/>
      <c r="J124" s="58"/>
      <c r="K124" s="58"/>
      <c r="L124" s="58"/>
      <c r="M124" s="58"/>
      <c r="N124" s="58"/>
      <c r="O124" s="58"/>
    </row>
    <row r="125" spans="7:15" x14ac:dyDescent="0.3">
      <c r="G125" s="60"/>
      <c r="H125" s="58"/>
      <c r="I125" s="58"/>
      <c r="J125" s="58"/>
      <c r="K125" s="58"/>
      <c r="L125" s="58"/>
      <c r="M125" s="58"/>
      <c r="N125" s="58"/>
      <c r="O125" s="58"/>
    </row>
    <row r="126" spans="7:15" x14ac:dyDescent="0.3">
      <c r="G126" s="60"/>
      <c r="H126" s="58"/>
      <c r="I126" s="58"/>
      <c r="J126" s="58"/>
      <c r="K126" s="58"/>
      <c r="L126" s="58"/>
      <c r="M126" s="58"/>
      <c r="N126" s="58"/>
      <c r="O126" s="58"/>
    </row>
    <row r="127" spans="7:15" x14ac:dyDescent="0.3">
      <c r="G127" s="60"/>
      <c r="H127" s="58"/>
      <c r="I127" s="58"/>
      <c r="J127" s="58"/>
      <c r="K127" s="58"/>
      <c r="L127" s="58"/>
      <c r="M127" s="58"/>
      <c r="N127" s="58"/>
      <c r="O127" s="58"/>
    </row>
    <row r="128" spans="7:15" x14ac:dyDescent="0.3">
      <c r="G128" s="60"/>
      <c r="H128" s="58"/>
      <c r="I128" s="58"/>
      <c r="J128" s="58"/>
      <c r="K128" s="58"/>
      <c r="L128" s="58"/>
      <c r="M128" s="58"/>
      <c r="N128" s="58"/>
      <c r="O128" s="58"/>
    </row>
    <row r="129" spans="7:15" x14ac:dyDescent="0.3">
      <c r="G129" s="60"/>
      <c r="H129" s="58"/>
      <c r="I129" s="58"/>
      <c r="J129" s="58"/>
      <c r="K129" s="58"/>
      <c r="L129" s="58"/>
      <c r="M129" s="58"/>
      <c r="N129" s="58"/>
      <c r="O129" s="58"/>
    </row>
    <row r="130" spans="7:15" x14ac:dyDescent="0.3">
      <c r="G130" s="60"/>
      <c r="H130" s="58"/>
      <c r="I130" s="58"/>
      <c r="J130" s="58"/>
      <c r="K130" s="58"/>
      <c r="L130" s="58"/>
      <c r="M130" s="58"/>
      <c r="N130" s="58"/>
      <c r="O130" s="58"/>
    </row>
    <row r="131" spans="7:15" x14ac:dyDescent="0.3">
      <c r="G131" s="60"/>
      <c r="H131" s="58"/>
      <c r="I131" s="58"/>
      <c r="J131" s="58"/>
      <c r="K131" s="58"/>
      <c r="L131" s="58"/>
      <c r="M131" s="58"/>
      <c r="N131" s="58"/>
      <c r="O131" s="58"/>
    </row>
    <row r="132" spans="7:15" x14ac:dyDescent="0.3">
      <c r="G132" s="60"/>
      <c r="H132" s="58"/>
      <c r="I132" s="58"/>
      <c r="J132" s="58"/>
      <c r="K132" s="58"/>
      <c r="L132" s="58"/>
      <c r="M132" s="58"/>
      <c r="N132" s="58"/>
      <c r="O132" s="58"/>
    </row>
    <row r="133" spans="7:15" x14ac:dyDescent="0.3">
      <c r="G133" s="60"/>
      <c r="H133" s="58"/>
      <c r="I133" s="58"/>
      <c r="J133" s="58"/>
      <c r="K133" s="58"/>
      <c r="L133" s="58"/>
      <c r="M133" s="58"/>
      <c r="N133" s="58"/>
      <c r="O133" s="58"/>
    </row>
    <row r="134" spans="7:15" x14ac:dyDescent="0.3">
      <c r="G134" s="60"/>
      <c r="H134" s="58"/>
      <c r="I134" s="58"/>
      <c r="J134" s="58"/>
      <c r="K134" s="58"/>
      <c r="L134" s="58"/>
      <c r="M134" s="58"/>
      <c r="N134" s="58"/>
      <c r="O134" s="58"/>
    </row>
    <row r="135" spans="7:15" x14ac:dyDescent="0.3">
      <c r="G135" s="60"/>
      <c r="H135" s="58"/>
      <c r="I135" s="58"/>
      <c r="J135" s="58"/>
      <c r="K135" s="58"/>
      <c r="L135" s="58"/>
      <c r="M135" s="58"/>
      <c r="N135" s="58"/>
      <c r="O135" s="58"/>
    </row>
    <row r="136" spans="7:15" x14ac:dyDescent="0.3">
      <c r="G136" s="60"/>
      <c r="H136" s="58"/>
      <c r="I136" s="58"/>
      <c r="J136" s="58"/>
      <c r="K136" s="58"/>
      <c r="L136" s="58"/>
      <c r="M136" s="58"/>
      <c r="N136" s="58"/>
      <c r="O136" s="58"/>
    </row>
    <row r="137" spans="7:15" x14ac:dyDescent="0.3">
      <c r="G137" s="60"/>
      <c r="H137" s="58"/>
      <c r="I137" s="58"/>
      <c r="J137" s="58"/>
      <c r="K137" s="58"/>
      <c r="L137" s="58"/>
      <c r="M137" s="58"/>
      <c r="N137" s="58"/>
      <c r="O137" s="58"/>
    </row>
    <row r="138" spans="7:15" x14ac:dyDescent="0.3">
      <c r="G138" s="60"/>
      <c r="H138" s="58"/>
      <c r="I138" s="58"/>
      <c r="J138" s="58"/>
      <c r="K138" s="58"/>
      <c r="L138" s="58"/>
      <c r="M138" s="58"/>
      <c r="N138" s="58"/>
      <c r="O138" s="58"/>
    </row>
    <row r="139" spans="7:15" x14ac:dyDescent="0.3">
      <c r="G139" s="60"/>
      <c r="H139" s="58"/>
      <c r="I139" s="58"/>
      <c r="J139" s="58"/>
      <c r="K139" s="58"/>
      <c r="L139" s="58"/>
      <c r="M139" s="58"/>
      <c r="N139" s="58"/>
      <c r="O139" s="58"/>
    </row>
    <row r="140" spans="7:15" x14ac:dyDescent="0.3">
      <c r="G140" s="60"/>
      <c r="H140" s="58"/>
      <c r="I140" s="58"/>
      <c r="J140" s="58"/>
      <c r="K140" s="58"/>
      <c r="L140" s="58"/>
      <c r="M140" s="58"/>
      <c r="N140" s="58"/>
      <c r="O140" s="58"/>
    </row>
    <row r="141" spans="7:15" x14ac:dyDescent="0.3">
      <c r="G141" s="60"/>
      <c r="H141" s="58"/>
      <c r="I141" s="58"/>
      <c r="J141" s="58"/>
      <c r="K141" s="58"/>
      <c r="L141" s="58"/>
      <c r="M141" s="58"/>
      <c r="N141" s="58"/>
      <c r="O141" s="58"/>
    </row>
    <row r="142" spans="7:15" x14ac:dyDescent="0.3">
      <c r="G142" s="60"/>
      <c r="H142" s="58"/>
      <c r="I142" s="58"/>
      <c r="J142" s="58"/>
      <c r="K142" s="58"/>
      <c r="L142" s="58"/>
      <c r="M142" s="58"/>
      <c r="N142" s="58"/>
      <c r="O142" s="58"/>
    </row>
    <row r="143" spans="7:15" x14ac:dyDescent="0.3">
      <c r="G143" s="60"/>
      <c r="H143" s="58"/>
      <c r="I143" s="58"/>
      <c r="J143" s="58"/>
      <c r="K143" s="58"/>
      <c r="L143" s="58"/>
      <c r="M143" s="58"/>
      <c r="N143" s="58"/>
      <c r="O143" s="58"/>
    </row>
    <row r="144" spans="7:15" x14ac:dyDescent="0.3">
      <c r="G144" s="60"/>
      <c r="H144" s="58"/>
      <c r="I144" s="58"/>
      <c r="J144" s="58"/>
      <c r="K144" s="58"/>
      <c r="L144" s="58"/>
      <c r="M144" s="58"/>
      <c r="N144" s="58"/>
      <c r="O144" s="58"/>
    </row>
    <row r="145" spans="7:15" x14ac:dyDescent="0.3">
      <c r="G145" s="60"/>
      <c r="H145" s="58"/>
      <c r="I145" s="58"/>
      <c r="J145" s="58"/>
      <c r="K145" s="58"/>
      <c r="L145" s="58"/>
      <c r="M145" s="58"/>
      <c r="N145" s="58"/>
      <c r="O145" s="58"/>
    </row>
    <row r="146" spans="7:15" x14ac:dyDescent="0.3">
      <c r="G146" s="60"/>
      <c r="H146" s="58"/>
      <c r="I146" s="58"/>
      <c r="J146" s="58"/>
      <c r="K146" s="58"/>
      <c r="L146" s="58"/>
      <c r="M146" s="58"/>
      <c r="N146" s="58"/>
      <c r="O146" s="58"/>
    </row>
    <row r="147" spans="7:15" x14ac:dyDescent="0.3">
      <c r="G147" s="60"/>
      <c r="H147" s="58"/>
      <c r="I147" s="58"/>
      <c r="J147" s="58"/>
      <c r="K147" s="58"/>
      <c r="L147" s="58"/>
      <c r="M147" s="58"/>
      <c r="N147" s="58"/>
      <c r="O147" s="58"/>
    </row>
    <row r="148" spans="7:15" x14ac:dyDescent="0.3">
      <c r="G148" s="60"/>
      <c r="H148" s="58"/>
      <c r="I148" s="58"/>
      <c r="J148" s="58"/>
      <c r="K148" s="58"/>
      <c r="L148" s="58"/>
      <c r="M148" s="58"/>
      <c r="N148" s="58"/>
      <c r="O148" s="58"/>
    </row>
    <row r="149" spans="7:15" x14ac:dyDescent="0.3">
      <c r="G149" s="60"/>
      <c r="H149" s="58"/>
      <c r="I149" s="58"/>
      <c r="J149" s="58"/>
      <c r="K149" s="58"/>
      <c r="L149" s="58"/>
      <c r="M149" s="58"/>
      <c r="N149" s="58"/>
      <c r="O149" s="58"/>
    </row>
    <row r="150" spans="7:15" x14ac:dyDescent="0.3">
      <c r="G150" s="60"/>
      <c r="H150" s="58"/>
      <c r="I150" s="58"/>
      <c r="J150" s="58"/>
      <c r="K150" s="58"/>
      <c r="L150" s="58"/>
      <c r="M150" s="58"/>
      <c r="N150" s="58"/>
      <c r="O150" s="58"/>
    </row>
    <row r="151" spans="7:15" x14ac:dyDescent="0.3">
      <c r="G151" s="60"/>
      <c r="H151" s="58"/>
      <c r="I151" s="58"/>
      <c r="J151" s="58"/>
      <c r="K151" s="58"/>
      <c r="L151" s="58"/>
      <c r="M151" s="58"/>
      <c r="N151" s="58"/>
      <c r="O151" s="58"/>
    </row>
    <row r="152" spans="7:15" x14ac:dyDescent="0.3">
      <c r="G152" s="60"/>
      <c r="H152" s="58"/>
      <c r="I152" s="58"/>
      <c r="J152" s="58"/>
      <c r="K152" s="58"/>
      <c r="L152" s="58"/>
      <c r="M152" s="58"/>
      <c r="N152" s="58"/>
      <c r="O152" s="58"/>
    </row>
    <row r="153" spans="7:15" x14ac:dyDescent="0.3">
      <c r="G153" s="60"/>
      <c r="H153" s="58"/>
      <c r="I153" s="58"/>
      <c r="J153" s="58"/>
      <c r="K153" s="58"/>
      <c r="L153" s="58"/>
      <c r="M153" s="58"/>
      <c r="N153" s="58"/>
      <c r="O153" s="58"/>
    </row>
    <row r="154" spans="7:15" x14ac:dyDescent="0.3">
      <c r="G154" s="60"/>
      <c r="H154" s="58"/>
      <c r="I154" s="58"/>
      <c r="J154" s="58"/>
      <c r="K154" s="58"/>
      <c r="L154" s="58"/>
      <c r="M154" s="58"/>
      <c r="N154" s="58"/>
      <c r="O154" s="58"/>
    </row>
    <row r="155" spans="7:15" x14ac:dyDescent="0.3">
      <c r="G155" s="60"/>
      <c r="H155" s="58"/>
      <c r="I155" s="58"/>
      <c r="J155" s="58"/>
      <c r="K155" s="58"/>
      <c r="L155" s="58"/>
      <c r="M155" s="58"/>
      <c r="N155" s="58"/>
      <c r="O155" s="58"/>
    </row>
    <row r="156" spans="7:15" x14ac:dyDescent="0.3">
      <c r="G156" s="60"/>
      <c r="H156" s="58"/>
      <c r="I156" s="58"/>
      <c r="J156" s="58"/>
      <c r="K156" s="58"/>
      <c r="L156" s="58"/>
      <c r="M156" s="58"/>
      <c r="N156" s="58"/>
      <c r="O156" s="58"/>
    </row>
    <row r="157" spans="7:15" x14ac:dyDescent="0.3">
      <c r="G157" s="60"/>
      <c r="H157" s="58"/>
      <c r="I157" s="58"/>
      <c r="J157" s="58"/>
      <c r="K157" s="58"/>
      <c r="L157" s="58"/>
      <c r="M157" s="58"/>
      <c r="N157" s="58"/>
      <c r="O157" s="58"/>
    </row>
    <row r="158" spans="7:15" x14ac:dyDescent="0.3">
      <c r="G158" s="60"/>
      <c r="H158" s="58"/>
      <c r="I158" s="58"/>
      <c r="J158" s="58"/>
      <c r="K158" s="58"/>
      <c r="L158" s="58"/>
      <c r="M158" s="58"/>
      <c r="N158" s="58"/>
      <c r="O158" s="58"/>
    </row>
    <row r="159" spans="7:15" x14ac:dyDescent="0.3">
      <c r="G159" s="60"/>
      <c r="H159" s="58"/>
      <c r="I159" s="58"/>
      <c r="J159" s="58"/>
      <c r="K159" s="58"/>
      <c r="L159" s="58"/>
      <c r="M159" s="58"/>
      <c r="N159" s="58"/>
      <c r="O159" s="58"/>
    </row>
    <row r="160" spans="7:15" x14ac:dyDescent="0.3">
      <c r="G160" s="60"/>
      <c r="H160" s="58"/>
      <c r="I160" s="58"/>
      <c r="J160" s="58"/>
      <c r="K160" s="58"/>
      <c r="L160" s="58"/>
      <c r="M160" s="58"/>
      <c r="N160" s="58"/>
      <c r="O160" s="58"/>
    </row>
    <row r="161" spans="7:15" x14ac:dyDescent="0.3">
      <c r="G161" s="60"/>
      <c r="H161" s="58"/>
      <c r="I161" s="58"/>
      <c r="J161" s="58"/>
      <c r="K161" s="58"/>
      <c r="L161" s="58"/>
      <c r="M161" s="58"/>
      <c r="N161" s="58"/>
      <c r="O161" s="58"/>
    </row>
    <row r="162" spans="7:15" x14ac:dyDescent="0.3">
      <c r="G162" s="60"/>
      <c r="H162" s="58"/>
      <c r="I162" s="58"/>
      <c r="J162" s="58"/>
      <c r="K162" s="58"/>
      <c r="L162" s="58"/>
      <c r="M162" s="58"/>
      <c r="N162" s="58"/>
      <c r="O162" s="58"/>
    </row>
    <row r="163" spans="7:15" x14ac:dyDescent="0.3">
      <c r="G163" s="60"/>
      <c r="H163" s="58"/>
      <c r="I163" s="58"/>
      <c r="J163" s="58"/>
      <c r="K163" s="58"/>
      <c r="L163" s="58"/>
      <c r="M163" s="58"/>
      <c r="N163" s="58"/>
      <c r="O163" s="58"/>
    </row>
    <row r="164" spans="7:15" x14ac:dyDescent="0.3">
      <c r="G164" s="60"/>
      <c r="H164" s="58"/>
      <c r="I164" s="58"/>
      <c r="J164" s="58"/>
      <c r="K164" s="58"/>
      <c r="L164" s="58"/>
      <c r="M164" s="58"/>
      <c r="N164" s="58"/>
      <c r="O164" s="58"/>
    </row>
    <row r="165" spans="7:15" x14ac:dyDescent="0.3">
      <c r="G165" s="60"/>
      <c r="H165" s="58"/>
      <c r="I165" s="58"/>
      <c r="J165" s="58"/>
      <c r="K165" s="58"/>
      <c r="L165" s="58"/>
      <c r="M165" s="58"/>
      <c r="N165" s="58"/>
      <c r="O165" s="58"/>
    </row>
    <row r="166" spans="7:15" x14ac:dyDescent="0.3">
      <c r="G166" s="60"/>
      <c r="H166" s="58"/>
      <c r="I166" s="58"/>
      <c r="J166" s="58"/>
      <c r="K166" s="58"/>
      <c r="L166" s="58"/>
      <c r="M166" s="58"/>
      <c r="N166" s="58"/>
      <c r="O166" s="58"/>
    </row>
    <row r="167" spans="7:15" x14ac:dyDescent="0.3">
      <c r="G167" s="60"/>
      <c r="H167" s="58"/>
      <c r="I167" s="58"/>
      <c r="J167" s="58"/>
      <c r="K167" s="58"/>
      <c r="L167" s="58"/>
      <c r="M167" s="58"/>
      <c r="N167" s="58"/>
      <c r="O167" s="58"/>
    </row>
    <row r="168" spans="7:15" x14ac:dyDescent="0.3">
      <c r="G168" s="60"/>
      <c r="H168" s="58"/>
      <c r="I168" s="58"/>
      <c r="J168" s="58"/>
      <c r="K168" s="58"/>
      <c r="L168" s="58"/>
      <c r="M168" s="58"/>
      <c r="N168" s="58"/>
      <c r="O168" s="58"/>
    </row>
    <row r="169" spans="7:15" x14ac:dyDescent="0.3">
      <c r="G169" s="60"/>
      <c r="H169" s="58"/>
      <c r="I169" s="58"/>
      <c r="J169" s="58"/>
      <c r="K169" s="58"/>
      <c r="L169" s="58"/>
      <c r="M169" s="58"/>
      <c r="N169" s="58"/>
      <c r="O169" s="58"/>
    </row>
    <row r="170" spans="7:15" x14ac:dyDescent="0.3">
      <c r="G170" s="60"/>
      <c r="H170" s="58"/>
      <c r="I170" s="58"/>
      <c r="J170" s="58"/>
      <c r="K170" s="58"/>
      <c r="L170" s="58"/>
      <c r="M170" s="58"/>
      <c r="N170" s="58"/>
      <c r="O170" s="58"/>
    </row>
    <row r="171" spans="7:15" x14ac:dyDescent="0.3">
      <c r="G171" s="60"/>
      <c r="H171" s="58"/>
      <c r="I171" s="58"/>
      <c r="J171" s="58"/>
      <c r="K171" s="58"/>
      <c r="L171" s="58"/>
      <c r="M171" s="58"/>
      <c r="N171" s="58"/>
      <c r="O171" s="58"/>
    </row>
    <row r="172" spans="7:15" x14ac:dyDescent="0.3">
      <c r="G172" s="60"/>
      <c r="H172" s="58"/>
      <c r="I172" s="58"/>
      <c r="J172" s="58"/>
      <c r="K172" s="58"/>
      <c r="L172" s="58"/>
      <c r="M172" s="58"/>
      <c r="N172" s="58"/>
      <c r="O172" s="58"/>
    </row>
    <row r="173" spans="7:15" x14ac:dyDescent="0.3">
      <c r="G173" s="60"/>
      <c r="H173" s="58"/>
      <c r="I173" s="58"/>
      <c r="J173" s="58"/>
      <c r="K173" s="58"/>
      <c r="L173" s="58"/>
      <c r="M173" s="58"/>
      <c r="N173" s="58"/>
      <c r="O173" s="58"/>
    </row>
    <row r="174" spans="7:15" x14ac:dyDescent="0.3">
      <c r="G174" s="60"/>
      <c r="H174" s="58"/>
      <c r="I174" s="58"/>
      <c r="J174" s="58"/>
      <c r="K174" s="58"/>
      <c r="L174" s="58"/>
      <c r="M174" s="58"/>
      <c r="N174" s="58"/>
      <c r="O174" s="58"/>
    </row>
    <row r="175" spans="7:15" x14ac:dyDescent="0.3">
      <c r="G175" s="60"/>
      <c r="H175" s="58"/>
      <c r="I175" s="58"/>
      <c r="J175" s="58"/>
      <c r="K175" s="58"/>
      <c r="L175" s="58"/>
      <c r="M175" s="58"/>
      <c r="N175" s="58"/>
      <c r="O175" s="58"/>
    </row>
    <row r="176" spans="7:15" x14ac:dyDescent="0.3">
      <c r="G176" s="60"/>
      <c r="H176" s="58"/>
      <c r="I176" s="58"/>
      <c r="J176" s="58"/>
      <c r="K176" s="58"/>
      <c r="L176" s="58"/>
      <c r="M176" s="58"/>
      <c r="N176" s="58"/>
      <c r="O176" s="58"/>
    </row>
    <row r="177" spans="7:15" x14ac:dyDescent="0.3">
      <c r="G177" s="60"/>
      <c r="H177" s="58"/>
      <c r="I177" s="58"/>
      <c r="J177" s="58"/>
      <c r="K177" s="58"/>
      <c r="L177" s="58"/>
      <c r="M177" s="58"/>
      <c r="N177" s="58"/>
      <c r="O177" s="58"/>
    </row>
    <row r="178" spans="7:15" x14ac:dyDescent="0.3">
      <c r="G178" s="60"/>
      <c r="H178" s="58"/>
      <c r="I178" s="58"/>
      <c r="J178" s="58"/>
      <c r="K178" s="58"/>
      <c r="L178" s="58"/>
      <c r="M178" s="58"/>
      <c r="N178" s="58"/>
      <c r="O178" s="58"/>
    </row>
    <row r="179" spans="7:15" x14ac:dyDescent="0.3">
      <c r="G179" s="60"/>
      <c r="H179" s="58"/>
      <c r="I179" s="58"/>
      <c r="J179" s="58"/>
      <c r="K179" s="58"/>
      <c r="L179" s="58"/>
      <c r="M179" s="58"/>
      <c r="N179" s="58"/>
      <c r="O179" s="58"/>
    </row>
    <row r="180" spans="7:15" x14ac:dyDescent="0.3">
      <c r="G180" s="60"/>
      <c r="H180" s="58"/>
      <c r="I180" s="58"/>
      <c r="J180" s="58"/>
      <c r="K180" s="58"/>
      <c r="L180" s="58"/>
      <c r="M180" s="58"/>
      <c r="N180" s="58"/>
      <c r="O180" s="58"/>
    </row>
    <row r="181" spans="7:15" x14ac:dyDescent="0.3">
      <c r="G181" s="60"/>
      <c r="H181" s="58"/>
      <c r="I181" s="58"/>
      <c r="J181" s="58"/>
      <c r="K181" s="58"/>
      <c r="L181" s="58"/>
      <c r="M181" s="58"/>
      <c r="N181" s="58"/>
      <c r="O181" s="58"/>
    </row>
    <row r="182" spans="7:15" x14ac:dyDescent="0.3">
      <c r="G182" s="60"/>
      <c r="H182" s="58"/>
      <c r="I182" s="58"/>
      <c r="J182" s="58"/>
      <c r="K182" s="58"/>
      <c r="L182" s="58"/>
      <c r="M182" s="58"/>
      <c r="N182" s="58"/>
      <c r="O182" s="58"/>
    </row>
    <row r="183" spans="7:15" x14ac:dyDescent="0.3">
      <c r="G183" s="60"/>
      <c r="H183" s="58"/>
      <c r="I183" s="58"/>
      <c r="J183" s="58"/>
      <c r="K183" s="58"/>
      <c r="L183" s="58"/>
      <c r="M183" s="58"/>
      <c r="N183" s="58"/>
      <c r="O183" s="58"/>
    </row>
    <row r="184" spans="7:15" x14ac:dyDescent="0.3">
      <c r="G184" s="60"/>
      <c r="H184" s="58"/>
      <c r="I184" s="58"/>
      <c r="J184" s="58"/>
      <c r="K184" s="58"/>
      <c r="L184" s="58"/>
      <c r="M184" s="58"/>
      <c r="N184" s="58"/>
      <c r="O184" s="58"/>
    </row>
    <row r="185" spans="7:15" x14ac:dyDescent="0.3">
      <c r="G185" s="60"/>
      <c r="H185" s="58"/>
      <c r="I185" s="58"/>
      <c r="J185" s="58"/>
      <c r="K185" s="58"/>
      <c r="L185" s="58"/>
      <c r="M185" s="58"/>
      <c r="N185" s="58"/>
      <c r="O185" s="58"/>
    </row>
    <row r="186" spans="7:15" x14ac:dyDescent="0.3">
      <c r="G186" s="60"/>
      <c r="H186" s="58"/>
      <c r="I186" s="58"/>
      <c r="J186" s="58"/>
      <c r="K186" s="58"/>
      <c r="L186" s="58"/>
      <c r="M186" s="58"/>
      <c r="N186" s="58"/>
      <c r="O186" s="58"/>
    </row>
    <row r="187" spans="7:15" x14ac:dyDescent="0.3">
      <c r="G187" s="60"/>
      <c r="H187" s="58"/>
      <c r="I187" s="58"/>
      <c r="J187" s="58"/>
      <c r="K187" s="58"/>
      <c r="L187" s="58"/>
      <c r="M187" s="58"/>
      <c r="N187" s="58"/>
      <c r="O187" s="58"/>
    </row>
    <row r="188" spans="7:15" x14ac:dyDescent="0.3">
      <c r="G188" s="60"/>
      <c r="H188" s="58"/>
      <c r="I188" s="58"/>
      <c r="J188" s="58"/>
      <c r="K188" s="58"/>
      <c r="L188" s="58"/>
      <c r="M188" s="58"/>
      <c r="N188" s="58"/>
      <c r="O188" s="58"/>
    </row>
    <row r="189" spans="7:15" x14ac:dyDescent="0.3">
      <c r="G189" s="60"/>
      <c r="H189" s="58"/>
      <c r="I189" s="58"/>
      <c r="J189" s="58"/>
      <c r="K189" s="58"/>
      <c r="L189" s="58"/>
      <c r="M189" s="58"/>
      <c r="N189" s="58"/>
      <c r="O189" s="58"/>
    </row>
    <row r="190" spans="7:15" x14ac:dyDescent="0.3">
      <c r="G190" s="60"/>
      <c r="H190" s="58"/>
      <c r="I190" s="58"/>
      <c r="J190" s="58"/>
      <c r="K190" s="58"/>
      <c r="L190" s="58"/>
      <c r="M190" s="58"/>
      <c r="N190" s="58"/>
      <c r="O190" s="58"/>
    </row>
    <row r="191" spans="7:15" x14ac:dyDescent="0.3">
      <c r="G191" s="60"/>
      <c r="H191" s="58"/>
      <c r="I191" s="58"/>
      <c r="J191" s="58"/>
      <c r="K191" s="58"/>
      <c r="L191" s="58"/>
      <c r="M191" s="58"/>
      <c r="N191" s="58"/>
      <c r="O191" s="58"/>
    </row>
    <row r="192" spans="7:15" x14ac:dyDescent="0.3">
      <c r="G192" s="60"/>
      <c r="H192" s="58"/>
      <c r="I192" s="58"/>
      <c r="J192" s="58"/>
      <c r="K192" s="58"/>
      <c r="L192" s="58"/>
      <c r="M192" s="58"/>
      <c r="N192" s="58"/>
      <c r="O192" s="58"/>
    </row>
    <row r="193" spans="7:15" x14ac:dyDescent="0.3">
      <c r="G193" s="60"/>
      <c r="H193" s="58"/>
      <c r="I193" s="58"/>
      <c r="J193" s="58"/>
      <c r="K193" s="58"/>
      <c r="L193" s="58"/>
      <c r="M193" s="58"/>
      <c r="N193" s="58"/>
      <c r="O193" s="58"/>
    </row>
    <row r="194" spans="7:15" x14ac:dyDescent="0.3">
      <c r="G194" s="60"/>
      <c r="H194" s="58"/>
      <c r="I194" s="58"/>
      <c r="J194" s="58"/>
      <c r="K194" s="58"/>
      <c r="L194" s="58"/>
      <c r="M194" s="58"/>
      <c r="N194" s="58"/>
      <c r="O194" s="58"/>
    </row>
    <row r="195" spans="7:15" x14ac:dyDescent="0.3">
      <c r="G195" s="60"/>
      <c r="H195" s="58"/>
      <c r="I195" s="58"/>
      <c r="J195" s="58"/>
      <c r="K195" s="58"/>
      <c r="L195" s="58"/>
      <c r="M195" s="58"/>
      <c r="N195" s="58"/>
      <c r="O195" s="58"/>
    </row>
    <row r="196" spans="7:15" x14ac:dyDescent="0.3">
      <c r="G196" s="60"/>
      <c r="H196" s="58"/>
      <c r="I196" s="58"/>
      <c r="J196" s="58"/>
      <c r="K196" s="58"/>
      <c r="L196" s="58"/>
      <c r="M196" s="58"/>
      <c r="N196" s="58"/>
      <c r="O196" s="58"/>
    </row>
    <row r="197" spans="7:15" x14ac:dyDescent="0.3">
      <c r="G197" s="60"/>
      <c r="H197" s="58"/>
      <c r="I197" s="58"/>
      <c r="J197" s="58"/>
      <c r="K197" s="58"/>
      <c r="L197" s="58"/>
      <c r="M197" s="58"/>
      <c r="N197" s="58"/>
      <c r="O197" s="58"/>
    </row>
    <row r="198" spans="7:15" x14ac:dyDescent="0.3">
      <c r="G198" s="60"/>
      <c r="H198" s="58"/>
      <c r="I198" s="58"/>
      <c r="J198" s="58"/>
      <c r="K198" s="58"/>
      <c r="L198" s="58"/>
      <c r="M198" s="58"/>
      <c r="N198" s="58"/>
      <c r="O198" s="58"/>
    </row>
    <row r="199" spans="7:15" x14ac:dyDescent="0.3">
      <c r="G199" s="60"/>
      <c r="H199" s="58"/>
      <c r="I199" s="58"/>
      <c r="J199" s="58"/>
      <c r="K199" s="58"/>
      <c r="L199" s="58"/>
      <c r="M199" s="58"/>
      <c r="N199" s="58"/>
      <c r="O199" s="58"/>
    </row>
    <row r="200" spans="7:15" x14ac:dyDescent="0.3">
      <c r="G200" s="60"/>
      <c r="H200" s="58"/>
      <c r="I200" s="58"/>
      <c r="J200" s="58"/>
      <c r="K200" s="58"/>
      <c r="L200" s="58"/>
      <c r="M200" s="58"/>
      <c r="N200" s="58"/>
      <c r="O200" s="58"/>
    </row>
    <row r="201" spans="7:15" x14ac:dyDescent="0.3">
      <c r="G201" s="60"/>
      <c r="H201" s="58"/>
      <c r="I201" s="58"/>
      <c r="J201" s="58"/>
      <c r="K201" s="58"/>
      <c r="L201" s="58"/>
      <c r="M201" s="58"/>
      <c r="N201" s="58"/>
      <c r="O201" s="58"/>
    </row>
    <row r="202" spans="7:15" x14ac:dyDescent="0.3">
      <c r="G202" s="60"/>
      <c r="H202" s="58"/>
      <c r="I202" s="58"/>
      <c r="J202" s="58"/>
      <c r="K202" s="58"/>
      <c r="L202" s="58"/>
      <c r="M202" s="58"/>
      <c r="N202" s="58"/>
      <c r="O202" s="58"/>
    </row>
    <row r="203" spans="7:15" x14ac:dyDescent="0.3">
      <c r="G203" s="60"/>
      <c r="H203" s="58"/>
      <c r="I203" s="58"/>
      <c r="J203" s="58"/>
      <c r="K203" s="58"/>
      <c r="L203" s="58"/>
      <c r="M203" s="58"/>
      <c r="N203" s="58"/>
      <c r="O203" s="58"/>
    </row>
    <row r="204" spans="7:15" x14ac:dyDescent="0.3">
      <c r="G204" s="60"/>
      <c r="H204" s="58"/>
      <c r="I204" s="58"/>
      <c r="J204" s="58"/>
      <c r="K204" s="58"/>
      <c r="L204" s="58"/>
      <c r="M204" s="58"/>
      <c r="N204" s="58"/>
      <c r="O204" s="58"/>
    </row>
    <row r="205" spans="7:15" x14ac:dyDescent="0.3">
      <c r="G205" s="60"/>
      <c r="H205" s="58"/>
      <c r="I205" s="58"/>
      <c r="J205" s="58"/>
      <c r="K205" s="58"/>
      <c r="L205" s="58"/>
      <c r="M205" s="58"/>
      <c r="N205" s="58"/>
      <c r="O205" s="58"/>
    </row>
    <row r="206" spans="7:15" x14ac:dyDescent="0.3">
      <c r="G206" s="60"/>
      <c r="H206" s="58"/>
      <c r="I206" s="58"/>
      <c r="J206" s="58"/>
      <c r="K206" s="58"/>
      <c r="L206" s="58"/>
      <c r="M206" s="58"/>
      <c r="N206" s="58"/>
      <c r="O206" s="58"/>
    </row>
    <row r="207" spans="7:15" x14ac:dyDescent="0.3">
      <c r="G207" s="60"/>
      <c r="H207" s="58"/>
      <c r="I207" s="58"/>
      <c r="J207" s="58"/>
      <c r="K207" s="58"/>
      <c r="L207" s="58"/>
      <c r="M207" s="58"/>
      <c r="N207" s="58"/>
      <c r="O207" s="58"/>
    </row>
    <row r="208" spans="7:15" x14ac:dyDescent="0.3">
      <c r="G208" s="60"/>
      <c r="H208" s="58"/>
      <c r="I208" s="58"/>
      <c r="J208" s="58"/>
      <c r="K208" s="58"/>
      <c r="L208" s="58"/>
      <c r="M208" s="58"/>
      <c r="N208" s="58"/>
      <c r="O208" s="58"/>
    </row>
    <row r="209" spans="7:15" x14ac:dyDescent="0.3">
      <c r="G209" s="60"/>
      <c r="H209" s="58"/>
      <c r="I209" s="58"/>
      <c r="J209" s="58"/>
      <c r="K209" s="58"/>
      <c r="L209" s="58"/>
      <c r="M209" s="58"/>
      <c r="N209" s="58"/>
      <c r="O209" s="58"/>
    </row>
    <row r="210" spans="7:15" x14ac:dyDescent="0.3">
      <c r="G210" s="60"/>
      <c r="H210" s="58"/>
      <c r="I210" s="58"/>
      <c r="J210" s="58"/>
      <c r="K210" s="58"/>
      <c r="L210" s="58"/>
      <c r="M210" s="58"/>
      <c r="N210" s="58"/>
      <c r="O210" s="58"/>
    </row>
    <row r="211" spans="7:15" x14ac:dyDescent="0.3">
      <c r="G211" s="60"/>
      <c r="H211" s="58"/>
      <c r="I211" s="58"/>
      <c r="J211" s="58"/>
      <c r="K211" s="58"/>
      <c r="L211" s="58"/>
      <c r="M211" s="58"/>
      <c r="N211" s="58"/>
      <c r="O211" s="58"/>
    </row>
    <row r="212" spans="7:15" x14ac:dyDescent="0.3">
      <c r="G212" s="60"/>
      <c r="H212" s="58"/>
      <c r="I212" s="58"/>
      <c r="J212" s="58"/>
      <c r="K212" s="58"/>
      <c r="L212" s="58"/>
      <c r="M212" s="58"/>
      <c r="N212" s="58"/>
      <c r="O212" s="58"/>
    </row>
    <row r="213" spans="7:15" x14ac:dyDescent="0.3">
      <c r="G213" s="60"/>
      <c r="H213" s="58"/>
      <c r="I213" s="58"/>
      <c r="J213" s="58"/>
      <c r="K213" s="58"/>
      <c r="L213" s="58"/>
      <c r="M213" s="58"/>
      <c r="N213" s="58"/>
      <c r="O213" s="58"/>
    </row>
    <row r="214" spans="7:15" x14ac:dyDescent="0.3">
      <c r="G214" s="60"/>
      <c r="H214" s="58"/>
      <c r="I214" s="58"/>
      <c r="J214" s="58"/>
      <c r="K214" s="58"/>
      <c r="L214" s="58"/>
      <c r="M214" s="58"/>
      <c r="N214" s="58"/>
      <c r="O214" s="58"/>
    </row>
    <row r="215" spans="7:15" x14ac:dyDescent="0.3">
      <c r="G215" s="60"/>
      <c r="H215" s="58"/>
      <c r="I215" s="58"/>
      <c r="J215" s="58"/>
      <c r="K215" s="58"/>
      <c r="L215" s="58"/>
      <c r="M215" s="58"/>
      <c r="N215" s="58"/>
      <c r="O215" s="58"/>
    </row>
    <row r="216" spans="7:15" x14ac:dyDescent="0.3">
      <c r="G216" s="60"/>
      <c r="H216" s="58"/>
      <c r="I216" s="58"/>
      <c r="J216" s="58"/>
      <c r="K216" s="58"/>
      <c r="L216" s="58"/>
      <c r="M216" s="58"/>
      <c r="N216" s="58"/>
      <c r="O216" s="58"/>
    </row>
    <row r="217" spans="7:15" x14ac:dyDescent="0.3">
      <c r="G217" s="60"/>
      <c r="H217" s="58"/>
      <c r="I217" s="58"/>
      <c r="J217" s="58"/>
      <c r="K217" s="58"/>
      <c r="L217" s="58"/>
      <c r="M217" s="58"/>
      <c r="N217" s="58"/>
      <c r="O217" s="58"/>
    </row>
    <row r="218" spans="7:15" x14ac:dyDescent="0.3">
      <c r="G218" s="60"/>
      <c r="H218" s="58"/>
      <c r="I218" s="58"/>
      <c r="J218" s="58"/>
      <c r="K218" s="58"/>
      <c r="L218" s="58"/>
      <c r="M218" s="58"/>
      <c r="N218" s="58"/>
      <c r="O218" s="58"/>
    </row>
    <row r="219" spans="7:15" x14ac:dyDescent="0.3">
      <c r="G219" s="60"/>
      <c r="H219" s="58"/>
      <c r="I219" s="58"/>
      <c r="J219" s="58"/>
      <c r="K219" s="58"/>
      <c r="L219" s="58"/>
      <c r="M219" s="58"/>
      <c r="N219" s="58"/>
      <c r="O219" s="58"/>
    </row>
    <row r="220" spans="7:15" x14ac:dyDescent="0.3">
      <c r="G220" s="60"/>
      <c r="H220" s="58"/>
      <c r="I220" s="58"/>
      <c r="J220" s="58"/>
      <c r="K220" s="58"/>
      <c r="L220" s="58"/>
      <c r="M220" s="58"/>
      <c r="N220" s="58"/>
      <c r="O220" s="58"/>
    </row>
    <row r="221" spans="7:15" x14ac:dyDescent="0.3">
      <c r="G221" s="60"/>
      <c r="H221" s="58"/>
      <c r="I221" s="58"/>
      <c r="J221" s="58"/>
      <c r="K221" s="58"/>
      <c r="L221" s="58"/>
      <c r="M221" s="58"/>
      <c r="N221" s="58"/>
      <c r="O221" s="58"/>
    </row>
    <row r="222" spans="7:15" x14ac:dyDescent="0.3">
      <c r="G222" s="60"/>
      <c r="H222" s="58"/>
      <c r="I222" s="58"/>
      <c r="J222" s="58"/>
      <c r="K222" s="58"/>
      <c r="L222" s="58"/>
      <c r="M222" s="58"/>
      <c r="N222" s="58"/>
      <c r="O222" s="58"/>
    </row>
    <row r="223" spans="7:15" x14ac:dyDescent="0.3">
      <c r="G223" s="60"/>
      <c r="H223" s="58"/>
      <c r="I223" s="58"/>
      <c r="J223" s="58"/>
      <c r="K223" s="58"/>
      <c r="L223" s="58"/>
      <c r="M223" s="58"/>
      <c r="N223" s="58"/>
      <c r="O223" s="58"/>
    </row>
    <row r="224" spans="7:15" x14ac:dyDescent="0.3">
      <c r="G224" s="60"/>
      <c r="H224" s="58"/>
      <c r="I224" s="58"/>
      <c r="J224" s="58"/>
      <c r="K224" s="58"/>
      <c r="L224" s="58"/>
      <c r="M224" s="58"/>
      <c r="N224" s="58"/>
      <c r="O224" s="58"/>
    </row>
    <row r="225" spans="7:15" x14ac:dyDescent="0.3">
      <c r="G225" s="60"/>
      <c r="H225" s="58"/>
      <c r="I225" s="58"/>
      <c r="J225" s="58"/>
      <c r="K225" s="58"/>
      <c r="L225" s="58"/>
      <c r="M225" s="58"/>
      <c r="N225" s="58"/>
      <c r="O225" s="58"/>
    </row>
    <row r="226" spans="7:15" x14ac:dyDescent="0.3">
      <c r="G226" s="60"/>
      <c r="H226" s="58"/>
      <c r="I226" s="58"/>
      <c r="J226" s="58"/>
      <c r="K226" s="58"/>
      <c r="L226" s="58"/>
      <c r="M226" s="58"/>
      <c r="N226" s="58"/>
      <c r="O226" s="58"/>
    </row>
    <row r="227" spans="7:15" x14ac:dyDescent="0.3">
      <c r="G227" s="60"/>
      <c r="H227" s="58"/>
      <c r="I227" s="58"/>
      <c r="J227" s="58"/>
      <c r="K227" s="58"/>
      <c r="L227" s="58"/>
      <c r="M227" s="58"/>
      <c r="N227" s="58"/>
      <c r="O227" s="58"/>
    </row>
    <row r="228" spans="7:15" x14ac:dyDescent="0.3">
      <c r="G228" s="60"/>
      <c r="H228" s="58"/>
      <c r="I228" s="58"/>
      <c r="J228" s="58"/>
      <c r="K228" s="58"/>
      <c r="L228" s="58"/>
      <c r="M228" s="58"/>
      <c r="N228" s="58"/>
      <c r="O228" s="58"/>
    </row>
    <row r="229" spans="7:15" x14ac:dyDescent="0.3">
      <c r="G229" s="60"/>
      <c r="H229" s="58"/>
      <c r="I229" s="58"/>
      <c r="J229" s="58"/>
      <c r="K229" s="58"/>
      <c r="L229" s="58"/>
      <c r="M229" s="58"/>
      <c r="N229" s="58"/>
      <c r="O229" s="58"/>
    </row>
    <row r="230" spans="7:15" x14ac:dyDescent="0.3">
      <c r="G230" s="60"/>
      <c r="H230" s="58"/>
      <c r="I230" s="58"/>
      <c r="J230" s="58"/>
      <c r="K230" s="58"/>
      <c r="L230" s="58"/>
      <c r="M230" s="58"/>
      <c r="N230" s="58"/>
      <c r="O230" s="58"/>
    </row>
    <row r="231" spans="7:15" x14ac:dyDescent="0.3">
      <c r="G231" s="60"/>
      <c r="H231" s="58"/>
      <c r="I231" s="58"/>
      <c r="J231" s="58"/>
      <c r="K231" s="58"/>
      <c r="L231" s="58"/>
      <c r="M231" s="58"/>
      <c r="N231" s="58"/>
      <c r="O231" s="58"/>
    </row>
    <row r="232" spans="7:15" x14ac:dyDescent="0.3">
      <c r="G232" s="60"/>
      <c r="H232" s="58"/>
      <c r="I232" s="58"/>
      <c r="J232" s="58"/>
      <c r="K232" s="58"/>
      <c r="L232" s="58"/>
      <c r="M232" s="58"/>
      <c r="N232" s="58"/>
      <c r="O232" s="58"/>
    </row>
    <row r="233" spans="7:15" x14ac:dyDescent="0.3">
      <c r="G233" s="60"/>
      <c r="H233" s="58"/>
      <c r="I233" s="58"/>
      <c r="J233" s="58"/>
      <c r="K233" s="58"/>
      <c r="L233" s="58"/>
      <c r="M233" s="58"/>
      <c r="N233" s="58"/>
      <c r="O233" s="58"/>
    </row>
    <row r="234" spans="7:15" x14ac:dyDescent="0.3">
      <c r="G234" s="60"/>
      <c r="H234" s="58"/>
      <c r="I234" s="58"/>
      <c r="J234" s="58"/>
      <c r="K234" s="58"/>
      <c r="L234" s="58"/>
      <c r="M234" s="58"/>
      <c r="N234" s="58"/>
      <c r="O234" s="58"/>
    </row>
    <row r="235" spans="7:15" x14ac:dyDescent="0.3">
      <c r="G235" s="60"/>
      <c r="H235" s="58"/>
      <c r="I235" s="58"/>
      <c r="J235" s="58"/>
      <c r="K235" s="58"/>
      <c r="L235" s="58"/>
      <c r="M235" s="58"/>
      <c r="N235" s="58"/>
      <c r="O235" s="58"/>
    </row>
    <row r="236" spans="7:15" x14ac:dyDescent="0.3">
      <c r="G236" s="60"/>
      <c r="H236" s="58"/>
      <c r="I236" s="58"/>
      <c r="J236" s="58"/>
      <c r="K236" s="58"/>
      <c r="L236" s="58"/>
      <c r="M236" s="58"/>
      <c r="N236" s="58"/>
      <c r="O236" s="58"/>
    </row>
    <row r="237" spans="7:15" x14ac:dyDescent="0.3">
      <c r="G237" s="60"/>
      <c r="H237" s="58"/>
      <c r="I237" s="58"/>
      <c r="J237" s="58"/>
      <c r="K237" s="58"/>
      <c r="L237" s="58"/>
      <c r="M237" s="58"/>
      <c r="N237" s="58"/>
      <c r="O237" s="58"/>
    </row>
    <row r="238" spans="7:15" x14ac:dyDescent="0.3">
      <c r="G238" s="60"/>
      <c r="H238" s="58"/>
      <c r="I238" s="58"/>
      <c r="J238" s="58"/>
      <c r="K238" s="58"/>
      <c r="L238" s="58"/>
      <c r="M238" s="58"/>
      <c r="N238" s="58"/>
      <c r="O238" s="58"/>
    </row>
    <row r="239" spans="7:15" x14ac:dyDescent="0.3">
      <c r="G239" s="60"/>
      <c r="H239" s="58"/>
      <c r="I239" s="58"/>
      <c r="J239" s="58"/>
      <c r="K239" s="58"/>
      <c r="L239" s="58"/>
      <c r="M239" s="58"/>
      <c r="N239" s="58"/>
      <c r="O239" s="58"/>
    </row>
    <row r="240" spans="7:15" x14ac:dyDescent="0.3">
      <c r="G240" s="60"/>
      <c r="H240" s="58"/>
      <c r="I240" s="58"/>
      <c r="J240" s="58"/>
      <c r="K240" s="58"/>
      <c r="L240" s="58"/>
      <c r="M240" s="58"/>
      <c r="N240" s="58"/>
      <c r="O240" s="58"/>
    </row>
    <row r="241" spans="7:15" x14ac:dyDescent="0.3">
      <c r="G241" s="60"/>
      <c r="H241" s="58"/>
      <c r="I241" s="58"/>
      <c r="J241" s="58"/>
      <c r="K241" s="58"/>
      <c r="L241" s="58"/>
      <c r="M241" s="58"/>
      <c r="N241" s="58"/>
      <c r="O241" s="58"/>
    </row>
    <row r="242" spans="7:15" x14ac:dyDescent="0.3">
      <c r="G242" s="60"/>
      <c r="H242" s="58"/>
      <c r="I242" s="58"/>
      <c r="J242" s="58"/>
      <c r="K242" s="58"/>
      <c r="L242" s="58"/>
      <c r="M242" s="58"/>
      <c r="N242" s="58"/>
      <c r="O242" s="58"/>
    </row>
    <row r="243" spans="7:15" x14ac:dyDescent="0.3">
      <c r="G243" s="60"/>
      <c r="H243" s="58"/>
      <c r="I243" s="58"/>
      <c r="J243" s="58"/>
      <c r="K243" s="58"/>
      <c r="L243" s="58"/>
      <c r="M243" s="58"/>
      <c r="N243" s="58"/>
      <c r="O243" s="58"/>
    </row>
    <row r="244" spans="7:15" x14ac:dyDescent="0.3">
      <c r="G244" s="60"/>
      <c r="H244" s="58"/>
      <c r="I244" s="58"/>
      <c r="J244" s="58"/>
      <c r="K244" s="58"/>
      <c r="L244" s="58"/>
      <c r="M244" s="58"/>
      <c r="N244" s="58"/>
      <c r="O244" s="58"/>
    </row>
    <row r="245" spans="7:15" x14ac:dyDescent="0.3">
      <c r="G245" s="60"/>
      <c r="H245" s="58"/>
      <c r="I245" s="58"/>
      <c r="J245" s="58"/>
      <c r="K245" s="58"/>
      <c r="L245" s="58"/>
      <c r="M245" s="58"/>
      <c r="N245" s="58"/>
      <c r="O245" s="58"/>
    </row>
    <row r="246" spans="7:15" x14ac:dyDescent="0.3">
      <c r="G246" s="60"/>
      <c r="H246" s="58"/>
      <c r="I246" s="58"/>
      <c r="J246" s="58"/>
      <c r="K246" s="58"/>
      <c r="L246" s="58"/>
      <c r="M246" s="58"/>
      <c r="N246" s="58"/>
      <c r="O246" s="58"/>
    </row>
    <row r="247" spans="7:15" x14ac:dyDescent="0.3">
      <c r="G247" s="60"/>
      <c r="H247" s="58"/>
      <c r="I247" s="58"/>
      <c r="J247" s="58"/>
      <c r="K247" s="58"/>
      <c r="L247" s="58"/>
      <c r="M247" s="58"/>
      <c r="N247" s="58"/>
      <c r="O247" s="58"/>
    </row>
    <row r="248" spans="7:15" x14ac:dyDescent="0.3">
      <c r="G248" s="60"/>
      <c r="H248" s="58"/>
      <c r="I248" s="58"/>
      <c r="J248" s="58"/>
      <c r="K248" s="58"/>
      <c r="L248" s="58"/>
      <c r="M248" s="58"/>
      <c r="N248" s="58"/>
      <c r="O248" s="58"/>
    </row>
    <row r="249" spans="7:15" x14ac:dyDescent="0.3">
      <c r="G249" s="60"/>
      <c r="H249" s="58"/>
      <c r="I249" s="58"/>
      <c r="J249" s="58"/>
      <c r="K249" s="58"/>
      <c r="L249" s="58"/>
      <c r="M249" s="58"/>
      <c r="N249" s="58"/>
      <c r="O249" s="58"/>
    </row>
    <row r="250" spans="7:15" x14ac:dyDescent="0.3">
      <c r="G250" s="60"/>
      <c r="H250" s="58"/>
      <c r="I250" s="58"/>
      <c r="J250" s="58"/>
      <c r="K250" s="58"/>
      <c r="L250" s="58"/>
      <c r="M250" s="58"/>
      <c r="N250" s="58"/>
      <c r="O250" s="58"/>
    </row>
    <row r="251" spans="7:15" x14ac:dyDescent="0.3">
      <c r="G251" s="60"/>
      <c r="H251" s="58"/>
      <c r="I251" s="58"/>
      <c r="J251" s="58"/>
      <c r="K251" s="58"/>
      <c r="L251" s="58"/>
      <c r="M251" s="58"/>
      <c r="N251" s="58"/>
      <c r="O251" s="58"/>
    </row>
    <row r="252" spans="7:15" x14ac:dyDescent="0.3">
      <c r="G252" s="60"/>
      <c r="H252" s="58"/>
      <c r="I252" s="58"/>
      <c r="J252" s="58"/>
      <c r="K252" s="58"/>
      <c r="L252" s="58"/>
      <c r="M252" s="58"/>
      <c r="N252" s="58"/>
      <c r="O252" s="58"/>
    </row>
    <row r="253" spans="7:15" x14ac:dyDescent="0.3">
      <c r="G253" s="60"/>
      <c r="H253" s="58"/>
      <c r="I253" s="58"/>
      <c r="J253" s="58"/>
      <c r="K253" s="58"/>
      <c r="L253" s="58"/>
      <c r="M253" s="58"/>
      <c r="N253" s="58"/>
      <c r="O253" s="58"/>
    </row>
    <row r="254" spans="7:15" x14ac:dyDescent="0.3">
      <c r="G254" s="60"/>
      <c r="H254" s="58"/>
      <c r="I254" s="58"/>
      <c r="J254" s="58"/>
      <c r="K254" s="58"/>
      <c r="L254" s="58"/>
      <c r="M254" s="58"/>
      <c r="N254" s="58"/>
      <c r="O254" s="58"/>
    </row>
    <row r="255" spans="7:15" x14ac:dyDescent="0.3">
      <c r="G255" s="60"/>
      <c r="H255" s="58"/>
      <c r="I255" s="58"/>
      <c r="J255" s="58"/>
      <c r="K255" s="58"/>
      <c r="L255" s="58"/>
      <c r="M255" s="58"/>
      <c r="N255" s="58"/>
      <c r="O255" s="58"/>
    </row>
    <row r="256" spans="7:15" x14ac:dyDescent="0.3">
      <c r="G256" s="60"/>
      <c r="H256" s="58"/>
      <c r="I256" s="58"/>
      <c r="J256" s="58"/>
      <c r="K256" s="58"/>
      <c r="L256" s="58"/>
      <c r="M256" s="58"/>
      <c r="N256" s="58"/>
      <c r="O256" s="58"/>
    </row>
    <row r="257" spans="7:15" x14ac:dyDescent="0.3">
      <c r="G257" s="60"/>
      <c r="H257" s="58"/>
      <c r="I257" s="58"/>
      <c r="J257" s="58"/>
      <c r="K257" s="58"/>
      <c r="L257" s="58"/>
      <c r="M257" s="58"/>
      <c r="N257" s="58"/>
      <c r="O257" s="58"/>
    </row>
    <row r="258" spans="7:15" x14ac:dyDescent="0.3">
      <c r="G258" s="60"/>
      <c r="H258" s="58"/>
      <c r="I258" s="58"/>
      <c r="J258" s="58"/>
      <c r="K258" s="58"/>
      <c r="L258" s="58"/>
      <c r="M258" s="58"/>
      <c r="N258" s="58"/>
      <c r="O258" s="58"/>
    </row>
    <row r="259" spans="7:15" x14ac:dyDescent="0.3">
      <c r="G259" s="60"/>
      <c r="H259" s="58"/>
      <c r="I259" s="58"/>
      <c r="J259" s="58"/>
      <c r="K259" s="58"/>
      <c r="L259" s="58"/>
      <c r="M259" s="58"/>
      <c r="N259" s="58"/>
      <c r="O259" s="58"/>
    </row>
    <row r="260" spans="7:15" x14ac:dyDescent="0.3">
      <c r="G260" s="60"/>
      <c r="H260" s="58"/>
      <c r="I260" s="58"/>
      <c r="J260" s="58"/>
      <c r="K260" s="58"/>
      <c r="L260" s="58"/>
      <c r="M260" s="58"/>
      <c r="N260" s="58"/>
      <c r="O260" s="58"/>
    </row>
    <row r="261" spans="7:15" x14ac:dyDescent="0.3">
      <c r="G261" s="60"/>
      <c r="H261" s="58"/>
      <c r="I261" s="58"/>
      <c r="J261" s="58"/>
      <c r="K261" s="58"/>
      <c r="L261" s="58"/>
      <c r="M261" s="58"/>
      <c r="N261" s="58"/>
      <c r="O261" s="58"/>
    </row>
    <row r="262" spans="7:15" x14ac:dyDescent="0.3">
      <c r="G262" s="60"/>
      <c r="H262" s="58"/>
      <c r="I262" s="58"/>
      <c r="J262" s="58"/>
      <c r="K262" s="58"/>
      <c r="L262" s="58"/>
      <c r="M262" s="58"/>
      <c r="N262" s="58"/>
      <c r="O262" s="58"/>
    </row>
    <row r="263" spans="7:15" x14ac:dyDescent="0.3">
      <c r="G263" s="60"/>
      <c r="H263" s="58"/>
      <c r="I263" s="58"/>
      <c r="J263" s="58"/>
      <c r="K263" s="58"/>
      <c r="L263" s="58"/>
      <c r="M263" s="58"/>
      <c r="N263" s="58"/>
      <c r="O263" s="58"/>
    </row>
    <row r="264" spans="7:15" x14ac:dyDescent="0.3">
      <c r="G264" s="60"/>
      <c r="H264" s="58"/>
      <c r="I264" s="58"/>
      <c r="J264" s="58"/>
      <c r="K264" s="58"/>
      <c r="L264" s="58"/>
      <c r="M264" s="58"/>
      <c r="N264" s="58"/>
      <c r="O264" s="58"/>
    </row>
    <row r="265" spans="7:15" x14ac:dyDescent="0.3">
      <c r="G265" s="60"/>
      <c r="H265" s="58"/>
      <c r="I265" s="58"/>
      <c r="J265" s="58"/>
      <c r="K265" s="58"/>
      <c r="L265" s="58"/>
      <c r="M265" s="58"/>
      <c r="N265" s="58"/>
      <c r="O265" s="58"/>
    </row>
    <row r="266" spans="7:15" x14ac:dyDescent="0.3">
      <c r="G266" s="60"/>
      <c r="H266" s="58"/>
      <c r="I266" s="58"/>
      <c r="J266" s="58"/>
      <c r="K266" s="58"/>
      <c r="L266" s="58"/>
      <c r="M266" s="58"/>
      <c r="N266" s="58"/>
      <c r="O266" s="58"/>
    </row>
    <row r="267" spans="7:15" x14ac:dyDescent="0.3">
      <c r="G267" s="60"/>
      <c r="H267" s="58"/>
      <c r="I267" s="58"/>
      <c r="J267" s="58"/>
      <c r="K267" s="58"/>
      <c r="L267" s="58"/>
      <c r="M267" s="58"/>
      <c r="N267" s="58"/>
      <c r="O267" s="58"/>
    </row>
    <row r="268" spans="7:15" x14ac:dyDescent="0.3">
      <c r="G268" s="60"/>
      <c r="H268" s="58"/>
      <c r="I268" s="58"/>
      <c r="J268" s="58"/>
      <c r="K268" s="58"/>
      <c r="L268" s="58"/>
      <c r="M268" s="58"/>
      <c r="N268" s="58"/>
      <c r="O268" s="58"/>
    </row>
    <row r="269" spans="7:15" x14ac:dyDescent="0.3">
      <c r="G269" s="60"/>
      <c r="H269" s="58"/>
      <c r="I269" s="58"/>
      <c r="J269" s="58"/>
      <c r="K269" s="58"/>
      <c r="L269" s="58"/>
      <c r="M269" s="58"/>
      <c r="N269" s="58"/>
      <c r="O269" s="58"/>
    </row>
    <row r="270" spans="7:15" x14ac:dyDescent="0.3">
      <c r="G270" s="60"/>
      <c r="H270" s="58"/>
      <c r="I270" s="58"/>
      <c r="J270" s="58"/>
      <c r="K270" s="58"/>
      <c r="L270" s="58"/>
      <c r="M270" s="58"/>
      <c r="N270" s="58"/>
      <c r="O270" s="58"/>
    </row>
    <row r="271" spans="7:15" x14ac:dyDescent="0.3">
      <c r="G271" s="60"/>
      <c r="H271" s="58"/>
      <c r="I271" s="58"/>
      <c r="J271" s="58"/>
      <c r="K271" s="58"/>
      <c r="L271" s="58"/>
      <c r="M271" s="58"/>
      <c r="N271" s="58"/>
      <c r="O271" s="58"/>
    </row>
    <row r="272" spans="7:15" x14ac:dyDescent="0.3">
      <c r="G272" s="60"/>
      <c r="H272" s="58"/>
      <c r="I272" s="58"/>
      <c r="J272" s="58"/>
      <c r="K272" s="58"/>
      <c r="L272" s="58"/>
      <c r="M272" s="58"/>
      <c r="N272" s="58"/>
      <c r="O272" s="58"/>
    </row>
    <row r="273" spans="7:15" x14ac:dyDescent="0.3">
      <c r="G273" s="60"/>
      <c r="H273" s="58"/>
      <c r="I273" s="58"/>
      <c r="J273" s="58"/>
      <c r="K273" s="58"/>
      <c r="L273" s="58"/>
      <c r="M273" s="58"/>
      <c r="N273" s="58"/>
      <c r="O273" s="58"/>
    </row>
    <row r="274" spans="7:15" x14ac:dyDescent="0.3">
      <c r="G274" s="60"/>
      <c r="H274" s="58"/>
      <c r="I274" s="58"/>
      <c r="J274" s="58"/>
      <c r="K274" s="58"/>
      <c r="L274" s="58"/>
      <c r="M274" s="58"/>
      <c r="N274" s="58"/>
      <c r="O274" s="58"/>
    </row>
    <row r="275" spans="7:15" x14ac:dyDescent="0.3">
      <c r="G275" s="60"/>
      <c r="H275" s="58"/>
      <c r="I275" s="58"/>
      <c r="J275" s="58"/>
      <c r="K275" s="58"/>
      <c r="L275" s="58"/>
      <c r="M275" s="58"/>
      <c r="N275" s="58"/>
      <c r="O275" s="58"/>
    </row>
    <row r="276" spans="7:15" x14ac:dyDescent="0.3">
      <c r="G276" s="60"/>
      <c r="H276" s="58"/>
      <c r="I276" s="58"/>
      <c r="J276" s="58"/>
      <c r="K276" s="58"/>
      <c r="L276" s="58"/>
      <c r="M276" s="58"/>
      <c r="N276" s="58"/>
      <c r="O276" s="58"/>
    </row>
    <row r="277" spans="7:15" x14ac:dyDescent="0.3">
      <c r="G277" s="60"/>
      <c r="H277" s="58"/>
      <c r="I277" s="58"/>
      <c r="J277" s="58"/>
      <c r="K277" s="58"/>
      <c r="L277" s="58"/>
      <c r="M277" s="58"/>
      <c r="N277" s="58"/>
      <c r="O277" s="58"/>
    </row>
    <row r="278" spans="7:15" x14ac:dyDescent="0.3">
      <c r="G278" s="60"/>
      <c r="H278" s="58"/>
      <c r="I278" s="58"/>
      <c r="J278" s="58"/>
      <c r="K278" s="58"/>
      <c r="L278" s="58"/>
      <c r="M278" s="58"/>
      <c r="N278" s="58"/>
      <c r="O278" s="58"/>
    </row>
    <row r="279" spans="7:15" x14ac:dyDescent="0.3">
      <c r="G279" s="60"/>
      <c r="H279" s="58"/>
      <c r="I279" s="58"/>
      <c r="J279" s="58"/>
      <c r="K279" s="58"/>
      <c r="L279" s="58"/>
      <c r="M279" s="58"/>
      <c r="N279" s="58"/>
      <c r="O279" s="58"/>
    </row>
    <row r="280" spans="7:15" x14ac:dyDescent="0.3">
      <c r="G280" s="60"/>
      <c r="H280" s="58"/>
      <c r="I280" s="58"/>
      <c r="J280" s="58"/>
      <c r="K280" s="58"/>
      <c r="L280" s="58"/>
      <c r="M280" s="58"/>
      <c r="N280" s="58"/>
      <c r="O280" s="58"/>
    </row>
    <row r="281" spans="7:15" x14ac:dyDescent="0.3">
      <c r="G281" s="60"/>
      <c r="H281" s="58"/>
      <c r="I281" s="58"/>
      <c r="J281" s="58"/>
      <c r="K281" s="58"/>
      <c r="L281" s="58"/>
      <c r="M281" s="58"/>
      <c r="N281" s="58"/>
      <c r="O281" s="58"/>
    </row>
    <row r="282" spans="7:15" x14ac:dyDescent="0.3">
      <c r="G282" s="60"/>
      <c r="H282" s="58"/>
      <c r="I282" s="58"/>
      <c r="J282" s="58"/>
      <c r="K282" s="58"/>
      <c r="L282" s="58"/>
      <c r="M282" s="58"/>
      <c r="N282" s="58"/>
      <c r="O282" s="58"/>
    </row>
    <row r="283" spans="7:15" x14ac:dyDescent="0.3">
      <c r="G283" s="60"/>
      <c r="H283" s="58"/>
      <c r="I283" s="58"/>
      <c r="J283" s="58"/>
      <c r="K283" s="58"/>
      <c r="L283" s="58"/>
      <c r="M283" s="58"/>
      <c r="N283" s="58"/>
      <c r="O283" s="58"/>
    </row>
    <row r="284" spans="7:15" x14ac:dyDescent="0.3">
      <c r="G284" s="60"/>
      <c r="H284" s="58"/>
      <c r="I284" s="58"/>
      <c r="J284" s="58"/>
      <c r="K284" s="58"/>
      <c r="L284" s="58"/>
      <c r="M284" s="58"/>
      <c r="N284" s="58"/>
      <c r="O284" s="58"/>
    </row>
    <row r="285" spans="7:15" x14ac:dyDescent="0.3">
      <c r="G285" s="60"/>
      <c r="H285" s="58"/>
      <c r="I285" s="58"/>
      <c r="J285" s="58"/>
      <c r="K285" s="58"/>
      <c r="L285" s="58"/>
      <c r="M285" s="58"/>
      <c r="N285" s="58"/>
      <c r="O285" s="58"/>
    </row>
    <row r="286" spans="7:15" x14ac:dyDescent="0.3">
      <c r="G286" s="60"/>
      <c r="H286" s="58"/>
      <c r="I286" s="58"/>
      <c r="J286" s="58"/>
      <c r="K286" s="58"/>
      <c r="L286" s="58"/>
      <c r="M286" s="58"/>
      <c r="N286" s="58"/>
      <c r="O286" s="58"/>
    </row>
    <row r="287" spans="7:15" x14ac:dyDescent="0.3">
      <c r="G287" s="60"/>
      <c r="H287" s="58"/>
      <c r="I287" s="58"/>
      <c r="J287" s="58"/>
      <c r="K287" s="58"/>
      <c r="L287" s="58"/>
      <c r="M287" s="58"/>
      <c r="N287" s="58"/>
      <c r="O287" s="58"/>
    </row>
    <row r="288" spans="7:15" x14ac:dyDescent="0.3">
      <c r="G288" s="60"/>
      <c r="H288" s="58"/>
      <c r="I288" s="58"/>
      <c r="J288" s="58"/>
      <c r="K288" s="58"/>
      <c r="L288" s="58"/>
      <c r="M288" s="58"/>
      <c r="N288" s="58"/>
      <c r="O288" s="58"/>
    </row>
    <row r="289" spans="7:15" x14ac:dyDescent="0.3">
      <c r="G289" s="60"/>
      <c r="H289" s="58"/>
      <c r="I289" s="58"/>
      <c r="J289" s="58"/>
      <c r="K289" s="58"/>
      <c r="L289" s="58"/>
      <c r="M289" s="58"/>
      <c r="N289" s="58"/>
      <c r="O289" s="58"/>
    </row>
    <row r="290" spans="7:15" x14ac:dyDescent="0.3">
      <c r="G290" s="60"/>
      <c r="H290" s="58"/>
      <c r="I290" s="58"/>
      <c r="J290" s="58"/>
      <c r="K290" s="58"/>
      <c r="L290" s="58"/>
      <c r="M290" s="58"/>
      <c r="N290" s="58"/>
      <c r="O290" s="58"/>
    </row>
    <row r="291" spans="7:15" x14ac:dyDescent="0.3">
      <c r="G291" s="60"/>
      <c r="H291" s="58"/>
      <c r="I291" s="58"/>
      <c r="J291" s="58"/>
      <c r="K291" s="58"/>
      <c r="L291" s="58"/>
      <c r="M291" s="58"/>
      <c r="N291" s="58"/>
      <c r="O291" s="58"/>
    </row>
    <row r="292" spans="7:15" x14ac:dyDescent="0.3">
      <c r="G292" s="60"/>
      <c r="H292" s="58"/>
      <c r="I292" s="58"/>
      <c r="J292" s="58"/>
      <c r="K292" s="58"/>
      <c r="L292" s="58"/>
      <c r="M292" s="58"/>
      <c r="N292" s="58"/>
      <c r="O292" s="58"/>
    </row>
    <row r="293" spans="7:15" x14ac:dyDescent="0.3">
      <c r="G293" s="60"/>
      <c r="H293" s="58"/>
      <c r="I293" s="58"/>
      <c r="J293" s="58"/>
      <c r="K293" s="58"/>
      <c r="L293" s="58"/>
      <c r="M293" s="58"/>
      <c r="N293" s="58"/>
      <c r="O293" s="58"/>
    </row>
    <row r="294" spans="7:15" x14ac:dyDescent="0.3">
      <c r="G294" s="60"/>
      <c r="H294" s="58"/>
      <c r="I294" s="58"/>
      <c r="J294" s="58"/>
      <c r="K294" s="58"/>
      <c r="L294" s="58"/>
      <c r="M294" s="58"/>
      <c r="N294" s="58"/>
      <c r="O294" s="58"/>
    </row>
    <row r="295" spans="7:15" x14ac:dyDescent="0.3">
      <c r="G295" s="60"/>
      <c r="H295" s="58"/>
      <c r="I295" s="58"/>
      <c r="J295" s="58"/>
      <c r="K295" s="58"/>
      <c r="L295" s="58"/>
      <c r="M295" s="58"/>
      <c r="N295" s="58"/>
      <c r="O295" s="58"/>
    </row>
    <row r="296" spans="7:15" x14ac:dyDescent="0.3">
      <c r="G296" s="60"/>
      <c r="H296" s="58"/>
      <c r="I296" s="58"/>
      <c r="J296" s="58"/>
      <c r="K296" s="58"/>
      <c r="L296" s="58"/>
      <c r="M296" s="58"/>
      <c r="N296" s="58"/>
      <c r="O296" s="58"/>
    </row>
    <row r="297" spans="7:15" x14ac:dyDescent="0.3">
      <c r="G297" s="60"/>
      <c r="H297" s="58"/>
      <c r="I297" s="58"/>
      <c r="J297" s="58"/>
      <c r="K297" s="58"/>
      <c r="L297" s="58"/>
      <c r="M297" s="58"/>
      <c r="N297" s="58"/>
      <c r="O297" s="58"/>
    </row>
    <row r="298" spans="7:15" x14ac:dyDescent="0.3">
      <c r="G298" s="60"/>
      <c r="H298" s="58"/>
      <c r="I298" s="58"/>
      <c r="J298" s="58"/>
      <c r="K298" s="58"/>
      <c r="L298" s="58"/>
      <c r="M298" s="58"/>
      <c r="N298" s="58"/>
      <c r="O298" s="58"/>
    </row>
    <row r="299" spans="7:15" x14ac:dyDescent="0.3">
      <c r="G299" s="60"/>
      <c r="H299" s="58"/>
      <c r="I299" s="58"/>
      <c r="J299" s="58"/>
      <c r="K299" s="58"/>
      <c r="L299" s="58"/>
      <c r="M299" s="58"/>
      <c r="N299" s="58"/>
      <c r="O299" s="58"/>
    </row>
    <row r="300" spans="7:15" x14ac:dyDescent="0.3">
      <c r="G300" s="60"/>
      <c r="H300" s="58"/>
      <c r="I300" s="58"/>
      <c r="J300" s="58"/>
      <c r="K300" s="58"/>
      <c r="L300" s="58"/>
      <c r="M300" s="58"/>
      <c r="N300" s="58"/>
      <c r="O300" s="58"/>
    </row>
    <row r="301" spans="7:15" x14ac:dyDescent="0.3">
      <c r="G301" s="60"/>
      <c r="H301" s="58"/>
      <c r="I301" s="58"/>
      <c r="J301" s="58"/>
      <c r="K301" s="58"/>
      <c r="L301" s="58"/>
      <c r="M301" s="58"/>
      <c r="N301" s="58"/>
      <c r="O301" s="58"/>
    </row>
    <row r="302" spans="7:15" x14ac:dyDescent="0.3">
      <c r="G302" s="60"/>
      <c r="H302" s="58"/>
      <c r="I302" s="58"/>
      <c r="J302" s="58"/>
      <c r="K302" s="58"/>
      <c r="L302" s="58"/>
      <c r="M302" s="58"/>
      <c r="N302" s="58"/>
      <c r="O302" s="58"/>
    </row>
    <row r="303" spans="7:15" x14ac:dyDescent="0.3">
      <c r="G303" s="60"/>
      <c r="H303" s="58"/>
      <c r="I303" s="58"/>
      <c r="J303" s="58"/>
      <c r="K303" s="58"/>
      <c r="L303" s="58"/>
      <c r="M303" s="58"/>
      <c r="N303" s="58"/>
      <c r="O303" s="58"/>
    </row>
    <row r="304" spans="7:15" x14ac:dyDescent="0.3">
      <c r="G304" s="60"/>
      <c r="H304" s="58"/>
      <c r="I304" s="58"/>
      <c r="J304" s="58"/>
      <c r="K304" s="58"/>
      <c r="L304" s="58"/>
      <c r="M304" s="58"/>
      <c r="N304" s="58"/>
      <c r="O304" s="58"/>
    </row>
    <row r="305" spans="7:15" x14ac:dyDescent="0.3">
      <c r="G305" s="60"/>
      <c r="H305" s="58"/>
      <c r="I305" s="58"/>
      <c r="J305" s="58"/>
      <c r="K305" s="58"/>
      <c r="L305" s="58"/>
      <c r="M305" s="58"/>
      <c r="N305" s="58"/>
      <c r="O305" s="58"/>
    </row>
    <row r="306" spans="7:15" x14ac:dyDescent="0.3">
      <c r="G306" s="60"/>
      <c r="H306" s="58"/>
      <c r="I306" s="58"/>
      <c r="J306" s="58"/>
      <c r="K306" s="58"/>
      <c r="L306" s="58"/>
      <c r="M306" s="58"/>
      <c r="N306" s="58"/>
      <c r="O306" s="58"/>
    </row>
    <row r="307" spans="7:15" x14ac:dyDescent="0.3">
      <c r="G307" s="60"/>
      <c r="H307" s="58"/>
      <c r="I307" s="58"/>
      <c r="J307" s="58"/>
      <c r="K307" s="58"/>
      <c r="L307" s="58"/>
      <c r="M307" s="58"/>
      <c r="N307" s="58"/>
      <c r="O307" s="58"/>
    </row>
    <row r="308" spans="7:15" x14ac:dyDescent="0.3">
      <c r="G308" s="60"/>
      <c r="H308" s="58"/>
      <c r="I308" s="58"/>
      <c r="J308" s="58"/>
      <c r="K308" s="58"/>
      <c r="L308" s="58"/>
      <c r="M308" s="58"/>
      <c r="N308" s="58"/>
      <c r="O308" s="58"/>
    </row>
  </sheetData>
  <conditionalFormatting sqref="A5 A1:XFD4 B6:XFD6 C5:XFD5 A7:XFD1048576">
    <cfRule type="expression" dxfId="28" priority="2">
      <formula>_xlfn.ISFORMULA(A1)</formula>
    </cfRule>
  </conditionalFormatting>
  <conditionalFormatting sqref="B5">
    <cfRule type="expression" dxfId="27" priority="1">
      <formula>_xlfn.ISFORMULA(B5)</formula>
    </cfRule>
  </conditionalFormatting>
  <hyperlinks>
    <hyperlink ref="B3" r:id="rId1" xr:uid="{333B537A-FF82-49AD-87D8-7652D5763D47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FAEC-F12A-42B6-AC34-1948B056F9F1}">
  <sheetPr>
    <tabColor theme="7" tint="0.39997558519241921"/>
    <pageSetUpPr autoPageBreaks="0"/>
  </sheetPr>
  <dimension ref="A1:AC231"/>
  <sheetViews>
    <sheetView workbookViewId="0"/>
    <sheetView workbookViewId="1"/>
  </sheetViews>
  <sheetFormatPr defaultColWidth="10.44140625" defaultRowHeight="14.4" x14ac:dyDescent="0.3"/>
  <cols>
    <col min="1" max="2" width="25.77734375" style="39" customWidth="1"/>
    <col min="3" max="16" width="11.21875" style="39" bestFit="1" customWidth="1"/>
    <col min="17" max="19" width="11.44140625" style="39" bestFit="1" customWidth="1"/>
    <col min="20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1027</v>
      </c>
    </row>
    <row r="2" spans="1:29" s="28" customFormat="1" x14ac:dyDescent="0.3">
      <c r="A2" s="28" t="s">
        <v>331</v>
      </c>
      <c r="B2" s="28" t="s">
        <v>1028</v>
      </c>
    </row>
    <row r="3" spans="1:29" s="28" customFormat="1" x14ac:dyDescent="0.3">
      <c r="A3" s="28" t="s">
        <v>332</v>
      </c>
      <c r="B3" s="75" t="s">
        <v>1029</v>
      </c>
    </row>
    <row r="4" spans="1:29" s="28" customFormat="1" x14ac:dyDescent="0.3">
      <c r="A4" s="28" t="s">
        <v>333</v>
      </c>
      <c r="B4" s="56">
        <v>43052</v>
      </c>
      <c r="C4" s="56"/>
    </row>
    <row r="5" spans="1:29" s="28" customFormat="1" x14ac:dyDescent="0.3">
      <c r="A5" s="28" t="s">
        <v>194</v>
      </c>
      <c r="B5" s="28" t="s">
        <v>1004</v>
      </c>
      <c r="C5" s="71"/>
    </row>
    <row r="7" spans="1:29" x14ac:dyDescent="0.3">
      <c r="C7" s="58" t="s">
        <v>232</v>
      </c>
      <c r="D7" s="58" t="s">
        <v>232</v>
      </c>
      <c r="E7" s="58" t="s">
        <v>232</v>
      </c>
      <c r="F7" s="58" t="s">
        <v>232</v>
      </c>
      <c r="G7" s="58" t="s">
        <v>232</v>
      </c>
      <c r="H7" s="58" t="s">
        <v>232</v>
      </c>
      <c r="I7" s="58" t="s">
        <v>232</v>
      </c>
      <c r="J7" s="58" t="s">
        <v>232</v>
      </c>
      <c r="K7" s="58" t="s">
        <v>232</v>
      </c>
      <c r="L7" s="39" t="s">
        <v>234</v>
      </c>
      <c r="M7" s="39" t="s">
        <v>234</v>
      </c>
      <c r="N7" s="39" t="s">
        <v>234</v>
      </c>
      <c r="O7" s="39" t="s">
        <v>234</v>
      </c>
      <c r="P7" s="39" t="s">
        <v>234</v>
      </c>
      <c r="Q7" s="39" t="s">
        <v>234</v>
      </c>
      <c r="R7" s="39" t="s">
        <v>234</v>
      </c>
      <c r="S7" s="39" t="s">
        <v>234</v>
      </c>
      <c r="T7" s="39" t="s">
        <v>234</v>
      </c>
      <c r="U7" s="39" t="s">
        <v>235</v>
      </c>
      <c r="V7" s="39" t="s">
        <v>235</v>
      </c>
      <c r="W7" s="39" t="s">
        <v>235</v>
      </c>
      <c r="X7" s="39" t="s">
        <v>235</v>
      </c>
      <c r="Y7" s="39" t="s">
        <v>235</v>
      </c>
      <c r="Z7" s="39" t="s">
        <v>235</v>
      </c>
      <c r="AA7" s="39" t="s">
        <v>235</v>
      </c>
      <c r="AB7" s="39" t="s">
        <v>235</v>
      </c>
      <c r="AC7" s="39" t="s">
        <v>235</v>
      </c>
    </row>
    <row r="8" spans="1:29" x14ac:dyDescent="0.3">
      <c r="A8" s="39" t="s">
        <v>1030</v>
      </c>
      <c r="B8" s="39" t="s">
        <v>1031</v>
      </c>
      <c r="C8" s="81">
        <v>2014</v>
      </c>
      <c r="D8" s="80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1">
        <v>2014</v>
      </c>
      <c r="M8" s="81">
        <v>2025</v>
      </c>
      <c r="N8" s="81">
        <v>2030</v>
      </c>
      <c r="O8" s="81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1032</v>
      </c>
      <c r="B9" s="39" t="s">
        <v>109</v>
      </c>
      <c r="C9" s="58">
        <v>5732.9740746457464</v>
      </c>
      <c r="D9" s="60">
        <v>3934.9976172242668</v>
      </c>
      <c r="E9" s="60">
        <v>3254.8759015394262</v>
      </c>
      <c r="F9" s="60">
        <v>2731.5081021258325</v>
      </c>
      <c r="G9" s="60">
        <v>2271.8765904796915</v>
      </c>
      <c r="H9" s="60">
        <v>1864.7651060025769</v>
      </c>
      <c r="I9" s="60">
        <v>1423.8087829525973</v>
      </c>
      <c r="J9" s="60">
        <v>1164.097839941749</v>
      </c>
      <c r="K9" s="60">
        <v>904.64185921913781</v>
      </c>
      <c r="L9" s="58">
        <v>5732.9740746457464</v>
      </c>
      <c r="M9" s="58">
        <v>3244.181869305562</v>
      </c>
      <c r="N9" s="58">
        <v>2209.2006262689806</v>
      </c>
      <c r="O9" s="58">
        <v>1730.2625321274725</v>
      </c>
      <c r="P9" s="58">
        <v>1309.0910994277542</v>
      </c>
      <c r="Q9" s="58">
        <v>932.41176468409503</v>
      </c>
      <c r="R9" s="58">
        <v>561.82820489225287</v>
      </c>
      <c r="S9" s="58">
        <v>379.25426678577253</v>
      </c>
      <c r="T9" s="58">
        <v>257.124002408585</v>
      </c>
      <c r="U9" s="58">
        <v>5732.9740746457464</v>
      </c>
      <c r="V9" s="58">
        <v>2719.8347640362413</v>
      </c>
      <c r="W9" s="58">
        <v>1278.3365420384359</v>
      </c>
      <c r="X9" s="58">
        <v>702.59832882082299</v>
      </c>
      <c r="Y9" s="58">
        <v>335.91239774360469</v>
      </c>
      <c r="Z9" s="58">
        <v>191.53702322493763</v>
      </c>
      <c r="AA9" s="58">
        <v>61.811917064687648</v>
      </c>
      <c r="AB9" s="58">
        <v>33.065313972374852</v>
      </c>
      <c r="AC9" s="58">
        <v>24.079621212623248</v>
      </c>
    </row>
    <row r="10" spans="1:29" x14ac:dyDescent="0.3">
      <c r="A10" s="39" t="s">
        <v>1032</v>
      </c>
      <c r="B10" s="39" t="s">
        <v>1033</v>
      </c>
      <c r="C10" s="58">
        <v>13201.363486431212</v>
      </c>
      <c r="D10" s="60">
        <v>11746.464623669686</v>
      </c>
      <c r="E10" s="60">
        <v>10506.474835621135</v>
      </c>
      <c r="F10" s="60">
        <v>9705.244100706157</v>
      </c>
      <c r="G10" s="60">
        <v>9167.2909246034214</v>
      </c>
      <c r="H10" s="60">
        <v>8625.8027389079434</v>
      </c>
      <c r="I10" s="60">
        <v>7969.9480675267514</v>
      </c>
      <c r="J10" s="60">
        <v>7409.7332617811662</v>
      </c>
      <c r="K10" s="60">
        <v>6786.2916017171628</v>
      </c>
      <c r="L10" s="58">
        <v>13201.363486431212</v>
      </c>
      <c r="M10" s="58">
        <v>10480.398224377097</v>
      </c>
      <c r="N10" s="58">
        <v>8554.849618058428</v>
      </c>
      <c r="O10" s="58">
        <v>7366.0739933052209</v>
      </c>
      <c r="P10" s="58">
        <v>6510.7185618154781</v>
      </c>
      <c r="Q10" s="58">
        <v>5738.0373526454496</v>
      </c>
      <c r="R10" s="58">
        <v>4907.943661498156</v>
      </c>
      <c r="S10" s="58">
        <v>4277.6888763602528</v>
      </c>
      <c r="T10" s="58">
        <v>3707.2640069069917</v>
      </c>
      <c r="U10" s="58">
        <v>13201.363486431212</v>
      </c>
      <c r="V10" s="58">
        <v>8263.4069001882162</v>
      </c>
      <c r="W10" s="58">
        <v>4686.468264224517</v>
      </c>
      <c r="X10" s="58">
        <v>2948.6484754843732</v>
      </c>
      <c r="Y10" s="58">
        <v>1950.5785221439955</v>
      </c>
      <c r="Z10" s="58">
        <v>1358.2352285906532</v>
      </c>
      <c r="AA10" s="58">
        <v>856.26828061781578</v>
      </c>
      <c r="AB10" s="58">
        <v>612.015075955459</v>
      </c>
      <c r="AC10" s="58">
        <v>409.11830989471974</v>
      </c>
    </row>
    <row r="11" spans="1:29" x14ac:dyDescent="0.3">
      <c r="A11" s="39" t="s">
        <v>1032</v>
      </c>
      <c r="B11" s="39" t="s">
        <v>1034</v>
      </c>
      <c r="C11" s="58">
        <v>25829.907192627004</v>
      </c>
      <c r="D11" s="60">
        <v>28231.8242794953</v>
      </c>
      <c r="E11" s="60">
        <v>29581.67918233473</v>
      </c>
      <c r="F11" s="60">
        <v>29906.343635445584</v>
      </c>
      <c r="G11" s="60">
        <v>30242.581037782766</v>
      </c>
      <c r="H11" s="60">
        <v>30515.967590284534</v>
      </c>
      <c r="I11" s="60">
        <v>30491.807264486761</v>
      </c>
      <c r="J11" s="60">
        <v>29995.666358282077</v>
      </c>
      <c r="K11" s="60">
        <v>29140.243482523241</v>
      </c>
      <c r="L11" s="58">
        <v>25829.907192627004</v>
      </c>
      <c r="M11" s="58">
        <v>25367.954797198767</v>
      </c>
      <c r="N11" s="58">
        <v>24921.550576140929</v>
      </c>
      <c r="O11" s="58">
        <v>23590.481028730675</v>
      </c>
      <c r="P11" s="58">
        <v>22443.40356904213</v>
      </c>
      <c r="Q11" s="58">
        <v>21393.007309659919</v>
      </c>
      <c r="R11" s="58">
        <v>20193.113483410034</v>
      </c>
      <c r="S11" s="58">
        <v>18803.307422636008</v>
      </c>
      <c r="T11" s="58">
        <v>17204.503424893683</v>
      </c>
      <c r="U11" s="58">
        <v>25829.907192627004</v>
      </c>
      <c r="V11" s="58">
        <v>22151.219805273722</v>
      </c>
      <c r="W11" s="58">
        <v>19080.72080161158</v>
      </c>
      <c r="X11" s="58">
        <v>15680.278467218672</v>
      </c>
      <c r="Y11" s="58">
        <v>12826.655731771027</v>
      </c>
      <c r="Z11" s="58">
        <v>10285.225044296418</v>
      </c>
      <c r="AA11" s="58">
        <v>7813.8940764773342</v>
      </c>
      <c r="AB11" s="58">
        <v>6151.424211130432</v>
      </c>
      <c r="AC11" s="58">
        <v>5081.1182898165362</v>
      </c>
    </row>
    <row r="12" spans="1:29" x14ac:dyDescent="0.3">
      <c r="A12" s="39" t="s">
        <v>1032</v>
      </c>
      <c r="B12" s="39" t="s">
        <v>84</v>
      </c>
      <c r="C12" s="58">
        <v>38227.57410337028</v>
      </c>
      <c r="D12" s="60">
        <v>48888.389639924004</v>
      </c>
      <c r="E12" s="60">
        <v>54946.338204964937</v>
      </c>
      <c r="F12" s="60">
        <v>61288.619560780338</v>
      </c>
      <c r="G12" s="60">
        <v>67365.821472121112</v>
      </c>
      <c r="H12" s="60">
        <v>73276.906859503084</v>
      </c>
      <c r="I12" s="60">
        <v>78758.212899725782</v>
      </c>
      <c r="J12" s="60">
        <v>84304.730318480142</v>
      </c>
      <c r="K12" s="60">
        <v>89642.510293720814</v>
      </c>
      <c r="L12" s="58">
        <v>38227.57410337028</v>
      </c>
      <c r="M12" s="58">
        <v>46199.991654425612</v>
      </c>
      <c r="N12" s="58">
        <v>50502.052395149731</v>
      </c>
      <c r="O12" s="58">
        <v>55014.475927477084</v>
      </c>
      <c r="P12" s="58">
        <v>59112.188543917509</v>
      </c>
      <c r="Q12" s="58">
        <v>62849.99212501516</v>
      </c>
      <c r="R12" s="58">
        <v>66120.719900418393</v>
      </c>
      <c r="S12" s="58">
        <v>69514.593338414648</v>
      </c>
      <c r="T12" s="58">
        <v>72757.320682746285</v>
      </c>
      <c r="U12" s="58">
        <v>38227.57410337028</v>
      </c>
      <c r="V12" s="58">
        <v>46239.961885540601</v>
      </c>
      <c r="W12" s="58">
        <v>50366.663927874208</v>
      </c>
      <c r="X12" s="58">
        <v>54695.751306339487</v>
      </c>
      <c r="Y12" s="58">
        <v>58535.695640560152</v>
      </c>
      <c r="Z12" s="58">
        <v>61808.112683812607</v>
      </c>
      <c r="AA12" s="58">
        <v>64530.7600807747</v>
      </c>
      <c r="AB12" s="58">
        <v>67424.614118496596</v>
      </c>
      <c r="AC12" s="58">
        <v>70127.938064588234</v>
      </c>
    </row>
    <row r="13" spans="1:29" x14ac:dyDescent="0.3">
      <c r="A13" s="39" t="s">
        <v>1032</v>
      </c>
      <c r="B13" s="39" t="s">
        <v>1035</v>
      </c>
      <c r="C13" s="58">
        <v>33659.386818924388</v>
      </c>
      <c r="D13" s="60">
        <v>33298.156568245038</v>
      </c>
      <c r="E13" s="60">
        <v>35848.421689873037</v>
      </c>
      <c r="F13" s="60">
        <v>35390.434112593815</v>
      </c>
      <c r="G13" s="60">
        <v>34529.083947984356</v>
      </c>
      <c r="H13" s="60">
        <v>33209.032454290806</v>
      </c>
      <c r="I13" s="60">
        <v>32051.20431717984</v>
      </c>
      <c r="J13" s="60">
        <v>30808.884724419819</v>
      </c>
      <c r="K13" s="60">
        <v>29123.000775547483</v>
      </c>
      <c r="L13" s="58">
        <v>33659.386818924388</v>
      </c>
      <c r="M13" s="58">
        <v>36057.479509603145</v>
      </c>
      <c r="N13" s="58">
        <v>36300.068706938458</v>
      </c>
      <c r="O13" s="58">
        <v>35995.569175913726</v>
      </c>
      <c r="P13" s="58">
        <v>35191.043701463335</v>
      </c>
      <c r="Q13" s="58">
        <v>33947.315560923475</v>
      </c>
      <c r="R13" s="58">
        <v>33158.156636676445</v>
      </c>
      <c r="S13" s="58">
        <v>31998.211741456405</v>
      </c>
      <c r="T13" s="58">
        <v>30324.863747625761</v>
      </c>
      <c r="U13" s="58">
        <v>33659.386818924388</v>
      </c>
      <c r="V13" s="58">
        <v>36371.752682558435</v>
      </c>
      <c r="W13" s="58">
        <v>36996.129746755701</v>
      </c>
      <c r="X13" s="58">
        <v>37009.761714264947</v>
      </c>
      <c r="Y13" s="58">
        <v>36436.18972879478</v>
      </c>
      <c r="Z13" s="58">
        <v>35365.72554264919</v>
      </c>
      <c r="AA13" s="58">
        <v>34671.933750257311</v>
      </c>
      <c r="AB13" s="58">
        <v>33722.553678870478</v>
      </c>
      <c r="AC13" s="58">
        <v>32202.745332474646</v>
      </c>
    </row>
    <row r="14" spans="1:29" x14ac:dyDescent="0.3">
      <c r="A14" s="39" t="s">
        <v>1032</v>
      </c>
      <c r="B14" s="39" t="s">
        <v>1036</v>
      </c>
      <c r="C14" s="58">
        <v>6405.5025980053815</v>
      </c>
      <c r="D14" s="60">
        <v>6763.3830166313328</v>
      </c>
      <c r="E14" s="60">
        <v>6475.9040154223894</v>
      </c>
      <c r="F14" s="60">
        <v>6590.7085461847055</v>
      </c>
      <c r="G14" s="60">
        <v>6651.710052353128</v>
      </c>
      <c r="H14" s="60">
        <v>6619.8172821587068</v>
      </c>
      <c r="I14" s="60">
        <v>6568.9015277208491</v>
      </c>
      <c r="J14" s="60">
        <v>6419.7810875632331</v>
      </c>
      <c r="K14" s="60">
        <v>6244.4674824379035</v>
      </c>
      <c r="L14" s="58">
        <v>6405.5025980053815</v>
      </c>
      <c r="M14" s="58">
        <v>6568.5697439152336</v>
      </c>
      <c r="N14" s="58">
        <v>6089.7397586541401</v>
      </c>
      <c r="O14" s="58">
        <v>6074.0785013525901</v>
      </c>
      <c r="P14" s="58">
        <v>6031.0810868403205</v>
      </c>
      <c r="Q14" s="58">
        <v>5871.9406053961884</v>
      </c>
      <c r="R14" s="58">
        <v>5699.2345264518399</v>
      </c>
      <c r="S14" s="58">
        <v>5444.1975072379073</v>
      </c>
      <c r="T14" s="58">
        <v>5175.511073339635</v>
      </c>
      <c r="U14" s="58">
        <v>6405.5025980053815</v>
      </c>
      <c r="V14" s="58">
        <v>6815.343506578065</v>
      </c>
      <c r="W14" s="58">
        <v>6731.9218633660057</v>
      </c>
      <c r="X14" s="58">
        <v>6938.7930510402457</v>
      </c>
      <c r="Y14" s="58">
        <v>6987.3102623516843</v>
      </c>
      <c r="Z14" s="58">
        <v>6899.2940865999444</v>
      </c>
      <c r="AA14" s="58">
        <v>6775.090148683902</v>
      </c>
      <c r="AB14" s="58">
        <v>6535.1920998712194</v>
      </c>
      <c r="AC14" s="58">
        <v>6247.6777764148792</v>
      </c>
    </row>
    <row r="15" spans="1:29" x14ac:dyDescent="0.3">
      <c r="A15" s="39" t="s">
        <v>1032</v>
      </c>
      <c r="B15" s="39" t="s">
        <v>1020</v>
      </c>
      <c r="C15" s="58">
        <v>123056.70827400402</v>
      </c>
      <c r="D15" s="60">
        <v>132863.21574518963</v>
      </c>
      <c r="E15" s="60">
        <v>140613.69382975565</v>
      </c>
      <c r="F15" s="60">
        <v>145612.85805783642</v>
      </c>
      <c r="G15" s="60">
        <v>150228.36402532447</v>
      </c>
      <c r="H15" s="60">
        <v>154112.29203114763</v>
      </c>
      <c r="I15" s="60">
        <v>157263.88285959259</v>
      </c>
      <c r="J15" s="60">
        <v>160102.89359046819</v>
      </c>
      <c r="K15" s="60">
        <v>161841.15549516576</v>
      </c>
      <c r="L15" s="58">
        <v>123056.70827400402</v>
      </c>
      <c r="M15" s="58">
        <v>127918.57579882542</v>
      </c>
      <c r="N15" s="58">
        <v>128577.46168121067</v>
      </c>
      <c r="O15" s="58">
        <v>129770.94115890677</v>
      </c>
      <c r="P15" s="58">
        <v>130597.52656250654</v>
      </c>
      <c r="Q15" s="58">
        <v>130732.70471832428</v>
      </c>
      <c r="R15" s="58">
        <v>130640.99641334712</v>
      </c>
      <c r="S15" s="58">
        <v>130417.25315289099</v>
      </c>
      <c r="T15" s="58">
        <v>129426.58693792093</v>
      </c>
      <c r="U15" s="58">
        <v>123056.70827400402</v>
      </c>
      <c r="V15" s="58">
        <v>122561.51954417527</v>
      </c>
      <c r="W15" s="58">
        <v>119140.24114587044</v>
      </c>
      <c r="X15" s="58">
        <v>117975.83134316855</v>
      </c>
      <c r="Y15" s="58">
        <v>117072.34228336524</v>
      </c>
      <c r="Z15" s="58">
        <v>115908.12960917375</v>
      </c>
      <c r="AA15" s="58">
        <v>114709.75825387574</v>
      </c>
      <c r="AB15" s="58">
        <v>114478.86449829655</v>
      </c>
      <c r="AC15" s="58">
        <v>114092.67739440163</v>
      </c>
    </row>
    <row r="16" spans="1:29" x14ac:dyDescent="0.3">
      <c r="A16" s="39" t="s">
        <v>1037</v>
      </c>
      <c r="B16" s="39" t="s">
        <v>1038</v>
      </c>
      <c r="C16" s="58">
        <v>39376.451364462686</v>
      </c>
      <c r="D16" s="60">
        <v>40844.834768394183</v>
      </c>
      <c r="E16" s="60">
        <v>40121.812960947937</v>
      </c>
      <c r="F16" s="60">
        <v>39580.996753966494</v>
      </c>
      <c r="G16" s="60">
        <v>38964.883688947179</v>
      </c>
      <c r="H16" s="60">
        <v>38036.893384026109</v>
      </c>
      <c r="I16" s="60">
        <v>36814.892623085689</v>
      </c>
      <c r="J16" s="60">
        <v>35514.432084391199</v>
      </c>
      <c r="K16" s="60">
        <v>33978.141711738739</v>
      </c>
      <c r="L16" s="58">
        <v>39376.451364462686</v>
      </c>
      <c r="M16" s="58">
        <v>36534.885449368034</v>
      </c>
      <c r="N16" s="58">
        <v>34082.557778474424</v>
      </c>
      <c r="O16" s="58">
        <v>32447.623949475153</v>
      </c>
      <c r="P16" s="58">
        <v>30879.386802433357</v>
      </c>
      <c r="Q16" s="58">
        <v>29098.48344058462</v>
      </c>
      <c r="R16" s="58">
        <v>27294.87732648386</v>
      </c>
      <c r="S16" s="58">
        <v>25352.976897266606</v>
      </c>
      <c r="T16" s="58">
        <v>23363.270502994346</v>
      </c>
      <c r="U16" s="58">
        <v>39376.451364462686</v>
      </c>
      <c r="V16" s="58">
        <v>34744.867271040072</v>
      </c>
      <c r="W16" s="58">
        <v>30980.00297363189</v>
      </c>
      <c r="X16" s="58">
        <v>28523.684293476115</v>
      </c>
      <c r="Y16" s="58">
        <v>26366.298603309548</v>
      </c>
      <c r="Z16" s="58">
        <v>24134.347919935448</v>
      </c>
      <c r="AA16" s="58">
        <v>21894.168572226939</v>
      </c>
      <c r="AB16" s="58">
        <v>20128.93149615248</v>
      </c>
      <c r="AC16" s="58">
        <v>18577.079855947151</v>
      </c>
    </row>
    <row r="17" spans="1:29" x14ac:dyDescent="0.3">
      <c r="A17" s="39" t="s">
        <v>1037</v>
      </c>
      <c r="B17" s="39" t="s">
        <v>1039</v>
      </c>
      <c r="C17" s="58">
        <v>23369.321842664805</v>
      </c>
      <c r="D17" s="60">
        <v>24861.266712740984</v>
      </c>
      <c r="E17" s="60">
        <v>25977.335024439311</v>
      </c>
      <c r="F17" s="60">
        <v>26560.012471562761</v>
      </c>
      <c r="G17" s="60">
        <v>27004.349240280735</v>
      </c>
      <c r="H17" s="60">
        <v>27322.647764940499</v>
      </c>
      <c r="I17" s="60">
        <v>27587.347631583634</v>
      </c>
      <c r="J17" s="60">
        <v>27795.141300054282</v>
      </c>
      <c r="K17" s="60">
        <v>27794.903483754475</v>
      </c>
      <c r="L17" s="58">
        <v>23369.321842664805</v>
      </c>
      <c r="M17" s="58">
        <v>24663.832472429116</v>
      </c>
      <c r="N17" s="58">
        <v>25092.247297592185</v>
      </c>
      <c r="O17" s="58">
        <v>25428.366802347315</v>
      </c>
      <c r="P17" s="58">
        <v>25544.098202466124</v>
      </c>
      <c r="Q17" s="58">
        <v>25499.314176273831</v>
      </c>
      <c r="R17" s="58">
        <v>25442.871829579992</v>
      </c>
      <c r="S17" s="58">
        <v>25258.758991740564</v>
      </c>
      <c r="T17" s="58">
        <v>24878.178513225012</v>
      </c>
      <c r="U17" s="58">
        <v>23369.321842664805</v>
      </c>
      <c r="V17" s="58">
        <v>23985.382290428897</v>
      </c>
      <c r="W17" s="58">
        <v>23438.265582563665</v>
      </c>
      <c r="X17" s="58">
        <v>22920.519053910029</v>
      </c>
      <c r="Y17" s="58">
        <v>22326.420801644985</v>
      </c>
      <c r="Z17" s="58">
        <v>21674.01941380573</v>
      </c>
      <c r="AA17" s="58">
        <v>20971.375457688155</v>
      </c>
      <c r="AB17" s="58">
        <v>20434.83590201076</v>
      </c>
      <c r="AC17" s="58">
        <v>19965.821569805121</v>
      </c>
    </row>
    <row r="18" spans="1:29" x14ac:dyDescent="0.3">
      <c r="A18" s="39" t="s">
        <v>1037</v>
      </c>
      <c r="B18" s="39" t="s">
        <v>1040</v>
      </c>
      <c r="C18" s="58">
        <v>5978.2297291768064</v>
      </c>
      <c r="D18" s="60">
        <v>8424.8291105909047</v>
      </c>
      <c r="E18" s="60">
        <v>10158.286579854517</v>
      </c>
      <c r="F18" s="60">
        <v>12072.576700742189</v>
      </c>
      <c r="G18" s="60">
        <v>13871.172606593025</v>
      </c>
      <c r="H18" s="60">
        <v>15637.214642375069</v>
      </c>
      <c r="I18" s="60">
        <v>17230.812654489237</v>
      </c>
      <c r="J18" s="60">
        <v>18796.754603851405</v>
      </c>
      <c r="K18" s="60">
        <v>20183.734367325185</v>
      </c>
      <c r="L18" s="58">
        <v>5978.2297291768064</v>
      </c>
      <c r="M18" s="58">
        <v>7683.6507500343851</v>
      </c>
      <c r="N18" s="58">
        <v>8679.5602041349666</v>
      </c>
      <c r="O18" s="58">
        <v>9602.2266868792176</v>
      </c>
      <c r="P18" s="58">
        <v>10405.610761878885</v>
      </c>
      <c r="Q18" s="58">
        <v>11164.871555597831</v>
      </c>
      <c r="R18" s="58">
        <v>11782.144366305214</v>
      </c>
      <c r="S18" s="58">
        <v>12468.805016042812</v>
      </c>
      <c r="T18" s="58">
        <v>13046.690811388858</v>
      </c>
      <c r="U18" s="58">
        <v>5978.2297291768064</v>
      </c>
      <c r="V18" s="58">
        <v>6553.6245393568261</v>
      </c>
      <c r="W18" s="58">
        <v>7148.7740555589853</v>
      </c>
      <c r="X18" s="58">
        <v>8061.6456015328531</v>
      </c>
      <c r="Y18" s="58">
        <v>8893.2462333425465</v>
      </c>
      <c r="Z18" s="58">
        <v>9646.7527177361244</v>
      </c>
      <c r="AA18" s="58">
        <v>10268.619774890549</v>
      </c>
      <c r="AB18" s="58">
        <v>11039.180546465317</v>
      </c>
      <c r="AC18" s="58">
        <v>11687.023688596655</v>
      </c>
    </row>
    <row r="19" spans="1:29" x14ac:dyDescent="0.3">
      <c r="A19" s="39" t="s">
        <v>1037</v>
      </c>
      <c r="B19" s="39" t="s">
        <v>1041</v>
      </c>
      <c r="C19" s="58">
        <v>7773.0870453688476</v>
      </c>
      <c r="D19" s="60">
        <v>8272.0275133798423</v>
      </c>
      <c r="E19" s="60">
        <v>8713.8569653535742</v>
      </c>
      <c r="F19" s="60">
        <v>9242.5140658928176</v>
      </c>
      <c r="G19" s="60">
        <v>9749.9836004322678</v>
      </c>
      <c r="H19" s="60">
        <v>10227.676192984805</v>
      </c>
      <c r="I19" s="60">
        <v>10650.947239198056</v>
      </c>
      <c r="J19" s="60">
        <v>10919.041323902075</v>
      </c>
      <c r="K19" s="60">
        <v>11092.733514132058</v>
      </c>
      <c r="L19" s="58">
        <v>7773.0870453688476</v>
      </c>
      <c r="M19" s="58">
        <v>7653.8967213366495</v>
      </c>
      <c r="N19" s="58">
        <v>7798.4596306348321</v>
      </c>
      <c r="O19" s="58">
        <v>8025.0298508457035</v>
      </c>
      <c r="P19" s="58">
        <v>8211.1354439554907</v>
      </c>
      <c r="Q19" s="58">
        <v>8323.8191685825623</v>
      </c>
      <c r="R19" s="58">
        <v>8342.6810120544869</v>
      </c>
      <c r="S19" s="58">
        <v>8353.9481810398829</v>
      </c>
      <c r="T19" s="58">
        <v>8285.5615429075369</v>
      </c>
      <c r="U19" s="58">
        <v>7773.0870453688476</v>
      </c>
      <c r="V19" s="58">
        <v>6700.8810746126319</v>
      </c>
      <c r="W19" s="58">
        <v>6213.4761518166761</v>
      </c>
      <c r="X19" s="58">
        <v>6339.7579772551162</v>
      </c>
      <c r="Y19" s="58">
        <v>6455.6677648362365</v>
      </c>
      <c r="Z19" s="58">
        <v>6515.7955973221096</v>
      </c>
      <c r="AA19" s="58">
        <v>6511.1059140616371</v>
      </c>
      <c r="AB19" s="58">
        <v>6635.0705250781102</v>
      </c>
      <c r="AC19" s="58">
        <v>6708.4779123977378</v>
      </c>
    </row>
    <row r="20" spans="1:29" x14ac:dyDescent="0.3">
      <c r="A20" s="39" t="s">
        <v>1037</v>
      </c>
      <c r="B20" s="39" t="s">
        <v>1042</v>
      </c>
      <c r="C20" s="58">
        <v>19556.708706453806</v>
      </c>
      <c r="D20" s="60">
        <v>24331.315694832156</v>
      </c>
      <c r="E20" s="60">
        <v>27069.787331729836</v>
      </c>
      <c r="F20" s="60">
        <v>30085.24099741695</v>
      </c>
      <c r="G20" s="60">
        <v>33171.354054796422</v>
      </c>
      <c r="H20" s="60">
        <v>36237.215069929262</v>
      </c>
      <c r="I20" s="60">
        <v>39155.117155601038</v>
      </c>
      <c r="J20" s="60">
        <v>42088.406360949361</v>
      </c>
      <c r="K20" s="60">
        <v>44932.831262884392</v>
      </c>
      <c r="L20" s="58">
        <v>19556.708706453806</v>
      </c>
      <c r="M20" s="58">
        <v>22906.634914310365</v>
      </c>
      <c r="N20" s="58">
        <v>24816.466476021342</v>
      </c>
      <c r="O20" s="58">
        <v>26912.178375667892</v>
      </c>
      <c r="P20" s="58">
        <v>29026.054754796551</v>
      </c>
      <c r="Q20" s="58">
        <v>31100.862910591481</v>
      </c>
      <c r="R20" s="58">
        <v>33046.870535515322</v>
      </c>
      <c r="S20" s="58">
        <v>35152.191790298442</v>
      </c>
      <c r="T20" s="58">
        <v>37242.71726417866</v>
      </c>
      <c r="U20" s="58">
        <v>19556.708706453806</v>
      </c>
      <c r="V20" s="58">
        <v>22436.088205215478</v>
      </c>
      <c r="W20" s="58">
        <v>23950.843730522778</v>
      </c>
      <c r="X20" s="58">
        <v>25862.858099615045</v>
      </c>
      <c r="Y20" s="58">
        <v>27845.681856504743</v>
      </c>
      <c r="Z20" s="58">
        <v>29892.33747184938</v>
      </c>
      <c r="AA20" s="58">
        <v>31930.307461797369</v>
      </c>
      <c r="AB20" s="58">
        <v>34062.465047942293</v>
      </c>
      <c r="AC20" s="58">
        <v>36191.770137116415</v>
      </c>
    </row>
    <row r="21" spans="1:29" x14ac:dyDescent="0.3">
      <c r="A21" s="39" t="s">
        <v>1037</v>
      </c>
      <c r="B21" s="39" t="s">
        <v>1043</v>
      </c>
      <c r="C21" s="58">
        <v>27002.90958587706</v>
      </c>
      <c r="D21" s="60">
        <v>26128.941945251448</v>
      </c>
      <c r="E21" s="60">
        <v>28572.614967430487</v>
      </c>
      <c r="F21" s="60">
        <v>28071.517068255209</v>
      </c>
      <c r="G21" s="60">
        <v>27466.620834274836</v>
      </c>
      <c r="H21" s="60">
        <v>26650.644976891901</v>
      </c>
      <c r="I21" s="60">
        <v>25824.765555634935</v>
      </c>
      <c r="J21" s="60">
        <v>24989.117917319876</v>
      </c>
      <c r="K21" s="60">
        <v>23858.811155330892</v>
      </c>
      <c r="L21" s="58">
        <v>27002.90958587706</v>
      </c>
      <c r="M21" s="58">
        <v>28475.675491346876</v>
      </c>
      <c r="N21" s="58">
        <v>28108.17029435292</v>
      </c>
      <c r="O21" s="58">
        <v>27355.515493691495</v>
      </c>
      <c r="P21" s="58">
        <v>26531.240596976117</v>
      </c>
      <c r="Q21" s="58">
        <v>25545.35346669397</v>
      </c>
      <c r="R21" s="58">
        <v>24731.551343408239</v>
      </c>
      <c r="S21" s="58">
        <v>23830.572276502688</v>
      </c>
      <c r="T21" s="58">
        <v>22610.168303226528</v>
      </c>
      <c r="U21" s="58">
        <v>27002.90958587706</v>
      </c>
      <c r="V21" s="58">
        <v>28140.676163521377</v>
      </c>
      <c r="W21" s="58">
        <v>27408.878651776453</v>
      </c>
      <c r="X21" s="58">
        <v>26267.36631737939</v>
      </c>
      <c r="Y21" s="58">
        <v>25185.027023727172</v>
      </c>
      <c r="Z21" s="58">
        <v>24044.876488524955</v>
      </c>
      <c r="AA21" s="58">
        <v>23134.181073211104</v>
      </c>
      <c r="AB21" s="58">
        <v>22178.380980647584</v>
      </c>
      <c r="AC21" s="58">
        <v>20962.50423053855</v>
      </c>
    </row>
    <row r="22" spans="1:29" x14ac:dyDescent="0.3">
      <c r="A22" s="39" t="s">
        <v>1037</v>
      </c>
      <c r="B22" s="39" t="s">
        <v>1020</v>
      </c>
      <c r="C22" s="58">
        <v>123056.70827400401</v>
      </c>
      <c r="D22" s="58">
        <v>132863.21574518952</v>
      </c>
      <c r="E22" s="58">
        <v>140613.69382975565</v>
      </c>
      <c r="F22" s="58">
        <v>145612.85805783642</v>
      </c>
      <c r="G22" s="60">
        <v>150228.36402532447</v>
      </c>
      <c r="H22" s="58">
        <v>154112.29203114763</v>
      </c>
      <c r="I22" s="58">
        <v>157263.88285959256</v>
      </c>
      <c r="J22" s="58">
        <v>160102.89359046821</v>
      </c>
      <c r="K22" s="58">
        <v>161841.15549516573</v>
      </c>
      <c r="L22" s="58">
        <v>123056.70827400401</v>
      </c>
      <c r="M22" s="58">
        <v>127918.57579882543</v>
      </c>
      <c r="N22" s="58">
        <v>128577.46168121067</v>
      </c>
      <c r="O22" s="58">
        <v>129770.94115890677</v>
      </c>
      <c r="P22" s="58">
        <v>130597.52656250652</v>
      </c>
      <c r="Q22" s="58">
        <v>130732.70471832428</v>
      </c>
      <c r="R22" s="58">
        <v>130640.99641334711</v>
      </c>
      <c r="S22" s="58">
        <v>130417.25315289099</v>
      </c>
      <c r="T22" s="58">
        <v>129426.58693792093</v>
      </c>
      <c r="U22" s="58">
        <v>123056.70827400401</v>
      </c>
      <c r="V22" s="58">
        <v>122561.51954417527</v>
      </c>
      <c r="W22" s="58">
        <v>119140.24114587046</v>
      </c>
      <c r="X22" s="58">
        <v>117975.83134316854</v>
      </c>
      <c r="Y22" s="58">
        <v>117072.34228336524</v>
      </c>
      <c r="Z22" s="58">
        <v>115908.12960917375</v>
      </c>
      <c r="AA22" s="58">
        <v>114709.75825387574</v>
      </c>
      <c r="AB22" s="58">
        <v>114478.86449829655</v>
      </c>
      <c r="AC22" s="58">
        <v>114092.67739440163</v>
      </c>
    </row>
    <row r="23" spans="1:29" x14ac:dyDescent="0.3">
      <c r="A23" s="39" t="s">
        <v>1044</v>
      </c>
      <c r="B23" s="39" t="s">
        <v>109</v>
      </c>
      <c r="C23" s="58">
        <v>542.38865103852959</v>
      </c>
      <c r="D23" s="58">
        <v>372.28461556892381</v>
      </c>
      <c r="E23" s="58">
        <v>307.93925221838299</v>
      </c>
      <c r="F23" s="58">
        <v>258.42415743078203</v>
      </c>
      <c r="G23" s="60">
        <v>214.93906359805695</v>
      </c>
      <c r="H23" s="58">
        <v>176.42281600775539</v>
      </c>
      <c r="I23" s="58">
        <v>134.70455562284911</v>
      </c>
      <c r="J23" s="58">
        <v>110.13366689991295</v>
      </c>
      <c r="K23" s="58">
        <v>85.586899802119717</v>
      </c>
      <c r="L23" s="58">
        <v>542.38865103852959</v>
      </c>
      <c r="M23" s="58">
        <v>306.92750480038217</v>
      </c>
      <c r="N23" s="58">
        <v>209.00937837043148</v>
      </c>
      <c r="O23" s="58">
        <v>163.69771579703519</v>
      </c>
      <c r="P23" s="58">
        <v>123.85127618932063</v>
      </c>
      <c r="Q23" s="58">
        <v>88.21417168029167</v>
      </c>
      <c r="R23" s="58">
        <v>53.153779905369191</v>
      </c>
      <c r="S23" s="58">
        <v>35.880715224628439</v>
      </c>
      <c r="T23" s="58">
        <v>24.326141894272855</v>
      </c>
      <c r="U23" s="58">
        <v>542.38865103852959</v>
      </c>
      <c r="V23" s="58">
        <v>257.3197592567991</v>
      </c>
      <c r="W23" s="58">
        <v>120.94163057109759</v>
      </c>
      <c r="X23" s="58">
        <v>66.471844252077716</v>
      </c>
      <c r="Y23" s="58">
        <v>31.7802016731656</v>
      </c>
      <c r="Z23" s="58">
        <v>18.121049615478835</v>
      </c>
      <c r="AA23" s="58">
        <v>5.8479389368062078</v>
      </c>
      <c r="AB23" s="58">
        <v>3.1282630634868234</v>
      </c>
      <c r="AC23" s="58">
        <v>2.2781392514565879</v>
      </c>
    </row>
    <row r="24" spans="1:29" x14ac:dyDescent="0.3">
      <c r="A24" s="39" t="s">
        <v>1044</v>
      </c>
      <c r="B24" s="39" t="s">
        <v>1033</v>
      </c>
      <c r="C24" s="58">
        <v>899.03700090450707</v>
      </c>
      <c r="D24" s="58">
        <v>791.42724674482145</v>
      </c>
      <c r="E24" s="58">
        <v>702.26394248397673</v>
      </c>
      <c r="F24" s="58">
        <v>644.54863236777351</v>
      </c>
      <c r="G24" s="60">
        <v>605.40408739279383</v>
      </c>
      <c r="H24" s="58">
        <v>566.68072894343732</v>
      </c>
      <c r="I24" s="58">
        <v>520.73029010957316</v>
      </c>
      <c r="J24" s="58">
        <v>482.94154304126221</v>
      </c>
      <c r="K24" s="58">
        <v>441.26289375887774</v>
      </c>
      <c r="L24" s="58">
        <v>899.03700090450707</v>
      </c>
      <c r="M24" s="58">
        <v>704.07114807637356</v>
      </c>
      <c r="N24" s="58">
        <v>569.17898157320496</v>
      </c>
      <c r="O24" s="58">
        <v>486.83757178456494</v>
      </c>
      <c r="P24" s="58">
        <v>427.56871224272209</v>
      </c>
      <c r="Q24" s="58">
        <v>374.25999960045118</v>
      </c>
      <c r="R24" s="58">
        <v>317.40684923295117</v>
      </c>
      <c r="S24" s="58">
        <v>275.42482940687921</v>
      </c>
      <c r="T24" s="58">
        <v>237.67172946088587</v>
      </c>
      <c r="U24" s="58">
        <v>899.03700090450707</v>
      </c>
      <c r="V24" s="58">
        <v>554.4076615058691</v>
      </c>
      <c r="W24" s="58">
        <v>310.44206959554629</v>
      </c>
      <c r="X24" s="58">
        <v>195.21860235134335</v>
      </c>
      <c r="Y24" s="58">
        <v>129.16906342672783</v>
      </c>
      <c r="Z24" s="58">
        <v>89.70590430162062</v>
      </c>
      <c r="AA24" s="58">
        <v>55.98276331841344</v>
      </c>
      <c r="AB24" s="58">
        <v>40.08474258439621</v>
      </c>
      <c r="AC24" s="58">
        <v>26.709022939060134</v>
      </c>
    </row>
    <row r="25" spans="1:29" x14ac:dyDescent="0.3">
      <c r="A25" s="39" t="s">
        <v>1044</v>
      </c>
      <c r="B25" s="39" t="s">
        <v>1034</v>
      </c>
      <c r="C25" s="58">
        <v>1449.1895260330573</v>
      </c>
      <c r="D25" s="58">
        <v>1583.9493243835118</v>
      </c>
      <c r="E25" s="58">
        <v>1659.6830686928083</v>
      </c>
      <c r="F25" s="58">
        <v>1677.898400301038</v>
      </c>
      <c r="G25" s="60">
        <v>1696.7630333829061</v>
      </c>
      <c r="H25" s="58">
        <v>1712.1014132496728</v>
      </c>
      <c r="I25" s="58">
        <v>1710.745895754756</v>
      </c>
      <c r="J25" s="58">
        <v>1682.9098605980516</v>
      </c>
      <c r="K25" s="58">
        <v>1634.9162746113147</v>
      </c>
      <c r="L25" s="58">
        <v>1449.1895260330573</v>
      </c>
      <c r="M25" s="58">
        <v>1423.2716406923164</v>
      </c>
      <c r="N25" s="58">
        <v>1398.2260872294444</v>
      </c>
      <c r="O25" s="58">
        <v>1323.5462971650375</v>
      </c>
      <c r="P25" s="58">
        <v>1259.1894015814655</v>
      </c>
      <c r="Q25" s="58">
        <v>1200.2568144092006</v>
      </c>
      <c r="R25" s="58">
        <v>1132.9366512980682</v>
      </c>
      <c r="S25" s="58">
        <v>1054.9614432777355</v>
      </c>
      <c r="T25" s="58">
        <v>965.26038510400247</v>
      </c>
      <c r="U25" s="58">
        <v>1449.1895260330573</v>
      </c>
      <c r="V25" s="58">
        <v>1242.7964022968627</v>
      </c>
      <c r="W25" s="58">
        <v>1070.5257486464977</v>
      </c>
      <c r="X25" s="58">
        <v>879.74359143115032</v>
      </c>
      <c r="Y25" s="58">
        <v>719.64080249658662</v>
      </c>
      <c r="Z25" s="58">
        <v>577.05357963275492</v>
      </c>
      <c r="AA25" s="58">
        <v>438.39930855016848</v>
      </c>
      <c r="AB25" s="58">
        <v>345.12627050789399</v>
      </c>
      <c r="AC25" s="58">
        <v>285.07664976198572</v>
      </c>
    </row>
    <row r="26" spans="1:29" x14ac:dyDescent="0.3">
      <c r="A26" s="39" t="s">
        <v>1044</v>
      </c>
      <c r="B26" s="39" t="s">
        <v>84</v>
      </c>
      <c r="C26" s="58">
        <v>0</v>
      </c>
      <c r="D26" s="58">
        <v>0</v>
      </c>
      <c r="E26" s="58">
        <v>0</v>
      </c>
      <c r="F26" s="58">
        <v>0</v>
      </c>
      <c r="G26" s="60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</row>
    <row r="27" spans="1:29" x14ac:dyDescent="0.3">
      <c r="A27" s="39" t="s">
        <v>1044</v>
      </c>
      <c r="B27" s="39" t="s">
        <v>1035</v>
      </c>
      <c r="C27" s="58">
        <v>0</v>
      </c>
      <c r="D27" s="58">
        <v>0</v>
      </c>
      <c r="E27" s="58">
        <v>0</v>
      </c>
      <c r="F27" s="58">
        <v>0</v>
      </c>
      <c r="G27" s="60">
        <v>0</v>
      </c>
      <c r="H27" s="58">
        <v>0</v>
      </c>
      <c r="I27" s="58">
        <v>0</v>
      </c>
      <c r="J27" s="58">
        <v>0</v>
      </c>
      <c r="K27" s="58">
        <v>0</v>
      </c>
      <c r="L27" s="58">
        <v>0</v>
      </c>
      <c r="M27" s="58">
        <v>0</v>
      </c>
      <c r="N27" s="58">
        <v>0</v>
      </c>
      <c r="O27" s="58">
        <v>0</v>
      </c>
      <c r="P27" s="58">
        <v>0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58">
        <v>0</v>
      </c>
      <c r="Z27" s="58">
        <v>0</v>
      </c>
      <c r="AA27" s="58">
        <v>0</v>
      </c>
      <c r="AB27" s="58">
        <v>0</v>
      </c>
      <c r="AC27" s="58">
        <v>0</v>
      </c>
    </row>
    <row r="28" spans="1:29" x14ac:dyDescent="0.3">
      <c r="A28" s="39" t="s">
        <v>1044</v>
      </c>
      <c r="B28" s="39" t="s">
        <v>1036</v>
      </c>
      <c r="C28" s="58">
        <v>0</v>
      </c>
      <c r="D28" s="58">
        <v>0</v>
      </c>
      <c r="E28" s="58">
        <v>0</v>
      </c>
      <c r="F28" s="58">
        <v>0</v>
      </c>
      <c r="G28" s="60">
        <v>0</v>
      </c>
      <c r="H28" s="58">
        <v>0</v>
      </c>
      <c r="I28" s="58">
        <v>0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58">
        <v>0</v>
      </c>
      <c r="Z28" s="58">
        <v>0</v>
      </c>
      <c r="AA28" s="58">
        <v>0</v>
      </c>
      <c r="AB28" s="58">
        <v>0</v>
      </c>
      <c r="AC28" s="58">
        <v>0</v>
      </c>
    </row>
    <row r="29" spans="1:29" x14ac:dyDescent="0.3">
      <c r="A29" s="39" t="s">
        <v>1044</v>
      </c>
      <c r="B29" s="39" t="s">
        <v>1020</v>
      </c>
      <c r="C29" s="58">
        <v>2890.6151779760939</v>
      </c>
      <c r="D29" s="58">
        <v>2747.6611866972571</v>
      </c>
      <c r="E29" s="58">
        <v>2669.886263395168</v>
      </c>
      <c r="F29" s="58">
        <v>2580.8711900995936</v>
      </c>
      <c r="G29" s="60">
        <v>2517.1061843737571</v>
      </c>
      <c r="H29" s="58">
        <v>2455.2049582008653</v>
      </c>
      <c r="I29" s="58">
        <v>2366.1807414871782</v>
      </c>
      <c r="J29" s="58">
        <v>2275.9850705392269</v>
      </c>
      <c r="K29" s="58">
        <v>2161.7660681723123</v>
      </c>
      <c r="L29" s="58">
        <v>2890.6151779760939</v>
      </c>
      <c r="M29" s="58">
        <v>2434.2702935690722</v>
      </c>
      <c r="N29" s="58">
        <v>2176.4144471730806</v>
      </c>
      <c r="O29" s="58">
        <v>1974.0815847466376</v>
      </c>
      <c r="P29" s="58">
        <v>1810.6093900135083</v>
      </c>
      <c r="Q29" s="58">
        <v>1662.7309856899435</v>
      </c>
      <c r="R29" s="58">
        <v>1503.4972804363886</v>
      </c>
      <c r="S29" s="58">
        <v>1366.2669879092432</v>
      </c>
      <c r="T29" s="58">
        <v>1227.2582564591612</v>
      </c>
      <c r="U29" s="58">
        <v>2890.6151779760939</v>
      </c>
      <c r="V29" s="58">
        <v>2054.523823059531</v>
      </c>
      <c r="W29" s="58">
        <v>1501.9094488131416</v>
      </c>
      <c r="X29" s="58">
        <v>1141.4340380345714</v>
      </c>
      <c r="Y29" s="58">
        <v>880.59006759648003</v>
      </c>
      <c r="Z29" s="58">
        <v>684.88053354985436</v>
      </c>
      <c r="AA29" s="58">
        <v>500.23001080538813</v>
      </c>
      <c r="AB29" s="58">
        <v>388.33927615577704</v>
      </c>
      <c r="AC29" s="58">
        <v>314.06381195250242</v>
      </c>
    </row>
    <row r="30" spans="1:29" x14ac:dyDescent="0.3">
      <c r="A30" s="39" t="s">
        <v>1045</v>
      </c>
      <c r="B30" s="39" t="s">
        <v>1038</v>
      </c>
      <c r="C30" s="58">
        <v>1593.5397522985295</v>
      </c>
      <c r="D30" s="58">
        <v>1486.469680219871</v>
      </c>
      <c r="E30" s="58">
        <v>1428.2572685381115</v>
      </c>
      <c r="F30" s="58">
        <v>1330.3204716325436</v>
      </c>
      <c r="G30" s="60">
        <v>1249.3337099477865</v>
      </c>
      <c r="H30" s="58">
        <v>1172.6765875785686</v>
      </c>
      <c r="I30" s="58">
        <v>1080.379331679188</v>
      </c>
      <c r="J30" s="58">
        <v>1013.4898161038877</v>
      </c>
      <c r="K30" s="58">
        <v>937.95648450031831</v>
      </c>
      <c r="L30" s="58">
        <v>1593.5397522985295</v>
      </c>
      <c r="M30" s="58">
        <v>1261.3197812011033</v>
      </c>
      <c r="N30" s="58">
        <v>1080.4468873643796</v>
      </c>
      <c r="O30" s="58">
        <v>937.61464753239466</v>
      </c>
      <c r="P30" s="58">
        <v>821.74755762725545</v>
      </c>
      <c r="Q30" s="58">
        <v>718.30822947846821</v>
      </c>
      <c r="R30" s="58">
        <v>612.25060118700969</v>
      </c>
      <c r="S30" s="58">
        <v>532.36082351339905</v>
      </c>
      <c r="T30" s="58">
        <v>456.81691397305485</v>
      </c>
      <c r="U30" s="58">
        <v>1593.5397522985295</v>
      </c>
      <c r="V30" s="58">
        <v>1110.6187172762748</v>
      </c>
      <c r="W30" s="58">
        <v>809.76681762515432</v>
      </c>
      <c r="X30" s="58">
        <v>624.60341222772513</v>
      </c>
      <c r="Y30" s="58">
        <v>487.91698324669562</v>
      </c>
      <c r="Z30" s="58">
        <v>379.73021990194707</v>
      </c>
      <c r="AA30" s="58">
        <v>275.31013349481475</v>
      </c>
      <c r="AB30" s="58">
        <v>214.8669909937629</v>
      </c>
      <c r="AC30" s="58">
        <v>173.43467461055502</v>
      </c>
    </row>
    <row r="31" spans="1:29" x14ac:dyDescent="0.3">
      <c r="A31" s="39" t="s">
        <v>1045</v>
      </c>
      <c r="B31" s="39" t="s">
        <v>1039</v>
      </c>
      <c r="C31" s="58">
        <v>589.13456162490013</v>
      </c>
      <c r="D31" s="58">
        <v>554.48306424514044</v>
      </c>
      <c r="E31" s="58">
        <v>533.14851429996475</v>
      </c>
      <c r="F31" s="58">
        <v>525.76044526222347</v>
      </c>
      <c r="G31" s="60">
        <v>524.62975077932242</v>
      </c>
      <c r="H31" s="58">
        <v>522.96268366531467</v>
      </c>
      <c r="I31" s="58">
        <v>516.14777900680156</v>
      </c>
      <c r="J31" s="58">
        <v>501.35604248548185</v>
      </c>
      <c r="K31" s="58">
        <v>481.78532978627481</v>
      </c>
      <c r="L31" s="58">
        <v>589.13456162490013</v>
      </c>
      <c r="M31" s="58">
        <v>512.56984811113182</v>
      </c>
      <c r="N31" s="58">
        <v>470.7629978825351</v>
      </c>
      <c r="O31" s="58">
        <v>440.80400465627395</v>
      </c>
      <c r="P31" s="58">
        <v>415.43295386130922</v>
      </c>
      <c r="Q31" s="58">
        <v>388.59439165350892</v>
      </c>
      <c r="R31" s="58">
        <v>355.99177139068775</v>
      </c>
      <c r="S31" s="58">
        <v>323.81616143373429</v>
      </c>
      <c r="T31" s="58">
        <v>292.75759314702253</v>
      </c>
      <c r="U31" s="58">
        <v>589.13456162490013</v>
      </c>
      <c r="V31" s="58">
        <v>389.88716257330009</v>
      </c>
      <c r="W31" s="58">
        <v>279.42303704375252</v>
      </c>
      <c r="X31" s="58">
        <v>218.10903170071958</v>
      </c>
      <c r="Y31" s="58">
        <v>175.19491201732438</v>
      </c>
      <c r="Z31" s="58">
        <v>140.98603926676796</v>
      </c>
      <c r="AA31" s="58">
        <v>102.85488133072762</v>
      </c>
      <c r="AB31" s="58">
        <v>83.324469351271389</v>
      </c>
      <c r="AC31" s="58">
        <v>75.586544156099251</v>
      </c>
    </row>
    <row r="32" spans="1:29" x14ac:dyDescent="0.3">
      <c r="A32" s="39" t="s">
        <v>1045</v>
      </c>
      <c r="B32" s="39" t="s">
        <v>1040</v>
      </c>
      <c r="C32" s="58">
        <v>20.012199232265491</v>
      </c>
      <c r="D32" s="58">
        <v>14.511036508775295</v>
      </c>
      <c r="E32" s="58">
        <v>12.942907251833203</v>
      </c>
      <c r="F32" s="58">
        <v>12.593765239459787</v>
      </c>
      <c r="G32" s="60">
        <v>12.127180695907462</v>
      </c>
      <c r="H32" s="58">
        <v>11.552962484448578</v>
      </c>
      <c r="I32" s="58">
        <v>10.857792343485965</v>
      </c>
      <c r="J32" s="58">
        <v>10.057634222271</v>
      </c>
      <c r="K32" s="58">
        <v>9.0881756068562787</v>
      </c>
      <c r="L32" s="58">
        <v>20.012199232265491</v>
      </c>
      <c r="M32" s="58">
        <v>11.797891934711471</v>
      </c>
      <c r="N32" s="58">
        <v>9.3788995237511745</v>
      </c>
      <c r="O32" s="58">
        <v>8.2963916027180353</v>
      </c>
      <c r="P32" s="58">
        <v>7.1511024531162786</v>
      </c>
      <c r="Q32" s="58">
        <v>5.9629304286124185</v>
      </c>
      <c r="R32" s="58">
        <v>4.7385795144292295</v>
      </c>
      <c r="S32" s="58">
        <v>3.8692269200417857</v>
      </c>
      <c r="T32" s="58">
        <v>2.9416944055985303</v>
      </c>
      <c r="U32" s="58">
        <v>20.012199232265491</v>
      </c>
      <c r="V32" s="58">
        <v>11.797891934711471</v>
      </c>
      <c r="W32" s="58">
        <v>9.3788995237511745</v>
      </c>
      <c r="X32" s="58">
        <v>7.9605163550368143</v>
      </c>
      <c r="Y32" s="58">
        <v>6.4703867366779315</v>
      </c>
      <c r="Z32" s="58">
        <v>4.9343344374598344</v>
      </c>
      <c r="AA32" s="58">
        <v>3.3691220532772475</v>
      </c>
      <c r="AB32" s="58">
        <v>2.7452357151083313</v>
      </c>
      <c r="AC32" s="58">
        <v>2.0835819244295108</v>
      </c>
    </row>
    <row r="33" spans="1:29" x14ac:dyDescent="0.3">
      <c r="A33" s="39" t="s">
        <v>1045</v>
      </c>
      <c r="B33" s="39" t="s">
        <v>1041</v>
      </c>
      <c r="C33" s="58">
        <v>39.327783790589287</v>
      </c>
      <c r="D33" s="58">
        <v>21.794216108927085</v>
      </c>
      <c r="E33" s="58">
        <v>15.624759824872132</v>
      </c>
      <c r="F33" s="58">
        <v>14.485894963766231</v>
      </c>
      <c r="G33" s="60">
        <v>15.073954571705327</v>
      </c>
      <c r="H33" s="58">
        <v>16.024460689684776</v>
      </c>
      <c r="I33" s="58">
        <v>17.034002124425943</v>
      </c>
      <c r="J33" s="58">
        <v>16.356340906346613</v>
      </c>
      <c r="K33" s="58">
        <v>14.398706191240876</v>
      </c>
      <c r="L33" s="58">
        <v>39.327783790589287</v>
      </c>
      <c r="M33" s="58">
        <v>21.67266719162814</v>
      </c>
      <c r="N33" s="58">
        <v>15.377635638551615</v>
      </c>
      <c r="O33" s="58">
        <v>13.381758163712314</v>
      </c>
      <c r="P33" s="58">
        <v>12.773820685373755</v>
      </c>
      <c r="Q33" s="58">
        <v>12.498992170203969</v>
      </c>
      <c r="R33" s="58">
        <v>12.263570708768214</v>
      </c>
      <c r="S33" s="58">
        <v>9.4475056862790545</v>
      </c>
      <c r="T33" s="58">
        <v>5.6041960529872759</v>
      </c>
      <c r="U33" s="58">
        <v>39.327783790589287</v>
      </c>
      <c r="V33" s="58">
        <v>21.67266719162814</v>
      </c>
      <c r="W33" s="58">
        <v>15.377635638551615</v>
      </c>
      <c r="X33" s="58">
        <v>13.381758163712314</v>
      </c>
      <c r="Y33" s="58">
        <v>12.773820685373755</v>
      </c>
      <c r="Z33" s="58">
        <v>12.498992170203969</v>
      </c>
      <c r="AA33" s="58">
        <v>12.263570708768214</v>
      </c>
      <c r="AB33" s="58">
        <v>9.4475056862790545</v>
      </c>
      <c r="AC33" s="58">
        <v>5.6041960529872759</v>
      </c>
    </row>
    <row r="34" spans="1:29" x14ac:dyDescent="0.3">
      <c r="A34" s="39" t="s">
        <v>1045</v>
      </c>
      <c r="B34" s="39" t="s">
        <v>1042</v>
      </c>
      <c r="C34" s="58">
        <v>120.48293006924141</v>
      </c>
      <c r="D34" s="58">
        <v>116.14607197288156</v>
      </c>
      <c r="E34" s="58">
        <v>121.8379274806131</v>
      </c>
      <c r="F34" s="58">
        <v>129.04680404902496</v>
      </c>
      <c r="G34" s="60">
        <v>136.03879756622413</v>
      </c>
      <c r="H34" s="58">
        <v>142.88299571647764</v>
      </c>
      <c r="I34" s="58">
        <v>149.35380407587624</v>
      </c>
      <c r="J34" s="58">
        <v>148.61093176801987</v>
      </c>
      <c r="K34" s="58">
        <v>146.77957370735237</v>
      </c>
      <c r="L34" s="58">
        <v>120.48293006924141</v>
      </c>
      <c r="M34" s="58">
        <v>97.856357849232438</v>
      </c>
      <c r="N34" s="58">
        <v>95.222714364991035</v>
      </c>
      <c r="O34" s="58">
        <v>86.776755334473108</v>
      </c>
      <c r="P34" s="58">
        <v>77.296165557511074</v>
      </c>
      <c r="Q34" s="58">
        <v>67.027970073113011</v>
      </c>
      <c r="R34" s="58">
        <v>56.093860987997289</v>
      </c>
      <c r="S34" s="58">
        <v>50.189940935278088</v>
      </c>
      <c r="T34" s="58">
        <v>43.77030982841449</v>
      </c>
      <c r="U34" s="58">
        <v>120.48293006924141</v>
      </c>
      <c r="V34" s="58">
        <v>77.713847002007782</v>
      </c>
      <c r="W34" s="58">
        <v>54.228617061882773</v>
      </c>
      <c r="X34" s="58">
        <v>46.541437752334929</v>
      </c>
      <c r="Y34" s="58">
        <v>38.037302874136195</v>
      </c>
      <c r="Z34" s="58">
        <v>28.925387110537788</v>
      </c>
      <c r="AA34" s="58">
        <v>19.322470163744484</v>
      </c>
      <c r="AB34" s="58">
        <v>16.975636956617279</v>
      </c>
      <c r="AC34" s="58">
        <v>14.650028278176261</v>
      </c>
    </row>
    <row r="35" spans="1:29" x14ac:dyDescent="0.3">
      <c r="A35" s="39" t="s">
        <v>1045</v>
      </c>
      <c r="B35" s="39" t="s">
        <v>1043</v>
      </c>
      <c r="C35" s="58">
        <v>528.11795096056801</v>
      </c>
      <c r="D35" s="58">
        <v>554.25711764166169</v>
      </c>
      <c r="E35" s="58">
        <v>558.07488599977341</v>
      </c>
      <c r="F35" s="58">
        <v>568.66380895257544</v>
      </c>
      <c r="G35" s="60">
        <v>579.90279081281096</v>
      </c>
      <c r="H35" s="58">
        <v>589.1052680663712</v>
      </c>
      <c r="I35" s="58">
        <v>592.40803225740058</v>
      </c>
      <c r="J35" s="58">
        <v>586.11430505321982</v>
      </c>
      <c r="K35" s="58">
        <v>571.75779838026938</v>
      </c>
      <c r="L35" s="58">
        <v>528.11795096056801</v>
      </c>
      <c r="M35" s="58">
        <v>529.0537472812648</v>
      </c>
      <c r="N35" s="58">
        <v>505.22531239887212</v>
      </c>
      <c r="O35" s="58">
        <v>487.20802745706533</v>
      </c>
      <c r="P35" s="58">
        <v>476.20778982894228</v>
      </c>
      <c r="Q35" s="58">
        <v>470.3384718860371</v>
      </c>
      <c r="R35" s="58">
        <v>462.15889664749636</v>
      </c>
      <c r="S35" s="58">
        <v>446.58332942051084</v>
      </c>
      <c r="T35" s="58">
        <v>425.3675490520834</v>
      </c>
      <c r="U35" s="58">
        <v>528.11795096056801</v>
      </c>
      <c r="V35" s="58">
        <v>442.83353708160848</v>
      </c>
      <c r="W35" s="58">
        <v>333.73444192004933</v>
      </c>
      <c r="X35" s="58">
        <v>230.83788183504248</v>
      </c>
      <c r="Y35" s="58">
        <v>160.19666203627216</v>
      </c>
      <c r="Z35" s="58">
        <v>117.80556066293769</v>
      </c>
      <c r="AA35" s="58">
        <v>87.109833054055798</v>
      </c>
      <c r="AB35" s="58">
        <v>60.979437452738068</v>
      </c>
      <c r="AC35" s="58">
        <v>42.704786930255118</v>
      </c>
    </row>
    <row r="36" spans="1:29" x14ac:dyDescent="0.3">
      <c r="A36" s="39" t="s">
        <v>1045</v>
      </c>
      <c r="B36" s="39" t="s">
        <v>1020</v>
      </c>
      <c r="C36" s="58">
        <v>2890.6151779760939</v>
      </c>
      <c r="D36" s="58">
        <v>2747.6611866972571</v>
      </c>
      <c r="E36" s="58">
        <v>2669.886263395168</v>
      </c>
      <c r="F36" s="58">
        <v>2580.8711900995936</v>
      </c>
      <c r="G36" s="60">
        <v>2517.1061843737571</v>
      </c>
      <c r="H36" s="58">
        <v>2455.2049582008653</v>
      </c>
      <c r="I36" s="58">
        <v>2366.1807414871782</v>
      </c>
      <c r="J36" s="58">
        <v>2275.9850705392264</v>
      </c>
      <c r="K36" s="58">
        <v>2161.7660681723123</v>
      </c>
      <c r="L36" s="58">
        <v>2890.6151779760939</v>
      </c>
      <c r="M36" s="58">
        <v>2434.2702935690722</v>
      </c>
      <c r="N36" s="58">
        <v>2176.4144471730806</v>
      </c>
      <c r="O36" s="58">
        <v>1974.0815847466374</v>
      </c>
      <c r="P36" s="58">
        <v>1810.6093900135079</v>
      </c>
      <c r="Q36" s="58">
        <v>1662.7309856899437</v>
      </c>
      <c r="R36" s="58">
        <v>1503.4972804363883</v>
      </c>
      <c r="S36" s="58">
        <v>1366.2669879092432</v>
      </c>
      <c r="T36" s="58">
        <v>1227.2582564591612</v>
      </c>
      <c r="U36" s="58">
        <v>2890.6151779760939</v>
      </c>
      <c r="V36" s="58">
        <v>2054.5238230595305</v>
      </c>
      <c r="W36" s="58">
        <v>1501.9094488131414</v>
      </c>
      <c r="X36" s="58">
        <v>1141.4340380345711</v>
      </c>
      <c r="Y36" s="58">
        <v>880.59006759648003</v>
      </c>
      <c r="Z36" s="58">
        <v>684.88053354985436</v>
      </c>
      <c r="AA36" s="58">
        <v>500.23001080538808</v>
      </c>
      <c r="AB36" s="58">
        <v>388.33927615577699</v>
      </c>
      <c r="AC36" s="58">
        <v>314.06381195250242</v>
      </c>
    </row>
    <row r="37" spans="1:29" x14ac:dyDescent="0.3">
      <c r="A37" s="39" t="s">
        <v>1046</v>
      </c>
      <c r="B37" s="39" t="s">
        <v>109</v>
      </c>
      <c r="C37" s="58">
        <v>3671.0064818294504</v>
      </c>
      <c r="D37" s="58">
        <v>3248.9485205949745</v>
      </c>
      <c r="E37" s="58">
        <v>2768.867086696735</v>
      </c>
      <c r="F37" s="58">
        <v>2334.7204365765874</v>
      </c>
      <c r="G37" s="60">
        <v>1936.6856230100557</v>
      </c>
      <c r="H37" s="58">
        <v>1578.9625352441619</v>
      </c>
      <c r="I37" s="58">
        <v>1187.7131111525814</v>
      </c>
      <c r="J37" s="58">
        <v>971.81731658992953</v>
      </c>
      <c r="K37" s="58">
        <v>744.60350212160915</v>
      </c>
      <c r="L37" s="58">
        <v>3671.0064818294504</v>
      </c>
      <c r="M37" s="58">
        <v>2613.6925510650563</v>
      </c>
      <c r="N37" s="58">
        <v>1808.9432959356441</v>
      </c>
      <c r="O37" s="58">
        <v>1437.6337943807434</v>
      </c>
      <c r="P37" s="58">
        <v>1081.7336524072994</v>
      </c>
      <c r="Q37" s="58">
        <v>756.62841896882992</v>
      </c>
      <c r="R37" s="58">
        <v>438.39449740434929</v>
      </c>
      <c r="S37" s="58">
        <v>297.20599048747448</v>
      </c>
      <c r="T37" s="58">
        <v>199.32157483915557</v>
      </c>
      <c r="U37" s="58">
        <v>3671.0064818294504</v>
      </c>
      <c r="V37" s="58">
        <v>2221.9485507235736</v>
      </c>
      <c r="W37" s="58">
        <v>1074.4324416970999</v>
      </c>
      <c r="X37" s="58">
        <v>626.73342233459107</v>
      </c>
      <c r="Y37" s="58">
        <v>302.36042865206491</v>
      </c>
      <c r="Z37" s="58">
        <v>167.56418250717934</v>
      </c>
      <c r="AA37" s="58">
        <v>39.099026794988113</v>
      </c>
      <c r="AB37" s="58">
        <v>9.58354220487516</v>
      </c>
      <c r="AC37" s="58">
        <v>0.15306161090862763</v>
      </c>
    </row>
    <row r="38" spans="1:29" x14ac:dyDescent="0.3">
      <c r="A38" s="39" t="s">
        <v>1046</v>
      </c>
      <c r="B38" s="39" t="s">
        <v>1033</v>
      </c>
      <c r="C38" s="58">
        <v>5524.8510371701595</v>
      </c>
      <c r="D38" s="58">
        <v>4375.8043350027283</v>
      </c>
      <c r="E38" s="58">
        <v>3584.2137845451816</v>
      </c>
      <c r="F38" s="58">
        <v>2995.4002918038027</v>
      </c>
      <c r="G38" s="60">
        <v>2538.5855260132294</v>
      </c>
      <c r="H38" s="58">
        <v>2114.4130014077409</v>
      </c>
      <c r="I38" s="58">
        <v>1685.6252426048859</v>
      </c>
      <c r="J38" s="58">
        <v>1411.8613754306248</v>
      </c>
      <c r="K38" s="58">
        <v>1186.5376357015114</v>
      </c>
      <c r="L38" s="58">
        <v>5524.8510371701595</v>
      </c>
      <c r="M38" s="58">
        <v>3659.3378029441033</v>
      </c>
      <c r="N38" s="58">
        <v>2598.8603028190487</v>
      </c>
      <c r="O38" s="58">
        <v>1992.2842129143935</v>
      </c>
      <c r="P38" s="58">
        <v>1546.0650933105419</v>
      </c>
      <c r="Q38" s="58">
        <v>1158.3066962542407</v>
      </c>
      <c r="R38" s="58">
        <v>793.17018009830076</v>
      </c>
      <c r="S38" s="58">
        <v>554.9442900612321</v>
      </c>
      <c r="T38" s="58">
        <v>378.72189726191061</v>
      </c>
      <c r="U38" s="58">
        <v>5524.8510371701595</v>
      </c>
      <c r="V38" s="58">
        <v>2916.3040125224252</v>
      </c>
      <c r="W38" s="58">
        <v>1220.8751796180863</v>
      </c>
      <c r="X38" s="58">
        <v>690.8004885849665</v>
      </c>
      <c r="Y38" s="58">
        <v>403.47916046868284</v>
      </c>
      <c r="Z38" s="58">
        <v>209.18351369024265</v>
      </c>
      <c r="AA38" s="58">
        <v>27.098051606298789</v>
      </c>
      <c r="AB38" s="58">
        <v>6.3171470295587815</v>
      </c>
      <c r="AC38" s="58">
        <v>8.4322094093024283E-2</v>
      </c>
    </row>
    <row r="39" spans="1:29" x14ac:dyDescent="0.3">
      <c r="A39" s="39" t="s">
        <v>1046</v>
      </c>
      <c r="B39" s="39" t="s">
        <v>1034</v>
      </c>
      <c r="C39" s="58">
        <v>15289.133567024059</v>
      </c>
      <c r="D39" s="58">
        <v>15565.603108091422</v>
      </c>
      <c r="E39" s="58">
        <v>16354.432559852783</v>
      </c>
      <c r="F39" s="58">
        <v>16089.341543963048</v>
      </c>
      <c r="G39" s="60">
        <v>15895.495380382781</v>
      </c>
      <c r="H39" s="58">
        <v>15664.510868935708</v>
      </c>
      <c r="I39" s="58">
        <v>15213.230441406702</v>
      </c>
      <c r="J39" s="58">
        <v>14716.41610595326</v>
      </c>
      <c r="K39" s="58">
        <v>14026.987130508722</v>
      </c>
      <c r="L39" s="58">
        <v>15289.133567024059</v>
      </c>
      <c r="M39" s="58">
        <v>13523.700451812409</v>
      </c>
      <c r="N39" s="58">
        <v>13004.016877163025</v>
      </c>
      <c r="O39" s="58">
        <v>11846.931072225299</v>
      </c>
      <c r="P39" s="58">
        <v>10939.923390881355</v>
      </c>
      <c r="Q39" s="58">
        <v>10124.773235252222</v>
      </c>
      <c r="R39" s="58">
        <v>9220.8965552235277</v>
      </c>
      <c r="S39" s="58">
        <v>8320.299048705805</v>
      </c>
      <c r="T39" s="58">
        <v>7350.5653323559036</v>
      </c>
      <c r="U39" s="58">
        <v>15289.133567024059</v>
      </c>
      <c r="V39" s="58">
        <v>12421.055163282259</v>
      </c>
      <c r="W39" s="58">
        <v>11112.793107409751</v>
      </c>
      <c r="X39" s="58">
        <v>9221.5271993775677</v>
      </c>
      <c r="Y39" s="58">
        <v>7687.7468300102992</v>
      </c>
      <c r="Z39" s="58">
        <v>6228.2844082402362</v>
      </c>
      <c r="AA39" s="58">
        <v>4809.8516030326118</v>
      </c>
      <c r="AB39" s="58">
        <v>3806.2809572770993</v>
      </c>
      <c r="AC39" s="58">
        <v>3090.8904397583547</v>
      </c>
    </row>
    <row r="40" spans="1:29" x14ac:dyDescent="0.3">
      <c r="A40" s="39" t="s">
        <v>1046</v>
      </c>
      <c r="B40" s="39" t="s">
        <v>84</v>
      </c>
      <c r="C40" s="58">
        <v>4040.6586491426688</v>
      </c>
      <c r="D40" s="58">
        <v>4889.4731718022904</v>
      </c>
      <c r="E40" s="58">
        <v>5002.3727652072621</v>
      </c>
      <c r="F40" s="58">
        <v>5197.897506957388</v>
      </c>
      <c r="G40" s="60">
        <v>5252.9163256883676</v>
      </c>
      <c r="H40" s="58">
        <v>5228.255897742145</v>
      </c>
      <c r="I40" s="58">
        <v>5168.4303823236069</v>
      </c>
      <c r="J40" s="58">
        <v>5105.093271542607</v>
      </c>
      <c r="K40" s="58">
        <v>5083.6537115323918</v>
      </c>
      <c r="L40" s="58">
        <v>4040.6586491426688</v>
      </c>
      <c r="M40" s="58">
        <v>4658.2346204659498</v>
      </c>
      <c r="N40" s="58">
        <v>4620.7268562289391</v>
      </c>
      <c r="O40" s="58">
        <v>4713.6735002217647</v>
      </c>
      <c r="P40" s="58">
        <v>4633.0274059962567</v>
      </c>
      <c r="Q40" s="58">
        <v>4446.8105600224226</v>
      </c>
      <c r="R40" s="58">
        <v>4251.9614143391727</v>
      </c>
      <c r="S40" s="58">
        <v>4070.9431056917556</v>
      </c>
      <c r="T40" s="58">
        <v>3938.0851118704295</v>
      </c>
      <c r="U40" s="58">
        <v>4040.6586491426688</v>
      </c>
      <c r="V40" s="58">
        <v>4931.2404078059008</v>
      </c>
      <c r="W40" s="58">
        <v>5001.2584036087392</v>
      </c>
      <c r="X40" s="58">
        <v>4852.5362888685304</v>
      </c>
      <c r="Y40" s="58">
        <v>4579.6973310385056</v>
      </c>
      <c r="Z40" s="58">
        <v>4155.9447691473451</v>
      </c>
      <c r="AA40" s="58">
        <v>3716.050826470333</v>
      </c>
      <c r="AB40" s="58">
        <v>3418.1336073026769</v>
      </c>
      <c r="AC40" s="58">
        <v>3179.5755380196151</v>
      </c>
    </row>
    <row r="41" spans="1:29" x14ac:dyDescent="0.3">
      <c r="A41" s="39" t="s">
        <v>1046</v>
      </c>
      <c r="B41" s="39" t="s">
        <v>1035</v>
      </c>
      <c r="C41" s="58">
        <v>5634.7321472395688</v>
      </c>
      <c r="D41" s="58">
        <v>7140.2540434688362</v>
      </c>
      <c r="E41" s="58">
        <v>7048.1111850610814</v>
      </c>
      <c r="F41" s="58">
        <v>7501.3206077659243</v>
      </c>
      <c r="G41" s="60">
        <v>7830.7365705659395</v>
      </c>
      <c r="H41" s="58">
        <v>7981.1870383293335</v>
      </c>
      <c r="I41" s="58">
        <v>8146.7283452014099</v>
      </c>
      <c r="J41" s="58">
        <v>8053.3648960626151</v>
      </c>
      <c r="K41" s="58">
        <v>7864.9030784219185</v>
      </c>
      <c r="L41" s="58">
        <v>5634.7321472395688</v>
      </c>
      <c r="M41" s="58">
        <v>6643.311431014904</v>
      </c>
      <c r="N41" s="58">
        <v>7057.0768944995525</v>
      </c>
      <c r="O41" s="58">
        <v>7488.1487437085834</v>
      </c>
      <c r="P41" s="58">
        <v>7757.3366190774013</v>
      </c>
      <c r="Q41" s="58">
        <v>7850.4514317317826</v>
      </c>
      <c r="R41" s="58">
        <v>7998.8632087617798</v>
      </c>
      <c r="S41" s="58">
        <v>7776.0703194465405</v>
      </c>
      <c r="T41" s="58">
        <v>7438.4628828461809</v>
      </c>
      <c r="U41" s="58">
        <v>5634.7321472395688</v>
      </c>
      <c r="V41" s="58">
        <v>6598.770939780431</v>
      </c>
      <c r="W41" s="58">
        <v>7010.8958017114383</v>
      </c>
      <c r="X41" s="58">
        <v>7422.290133807539</v>
      </c>
      <c r="Y41" s="58">
        <v>7687.6569165972141</v>
      </c>
      <c r="Z41" s="58">
        <v>7804.486006758254</v>
      </c>
      <c r="AA41" s="58">
        <v>7903.2672342864698</v>
      </c>
      <c r="AB41" s="58">
        <v>7763.5748128906162</v>
      </c>
      <c r="AC41" s="58">
        <v>7486.7704344299045</v>
      </c>
    </row>
    <row r="42" spans="1:29" x14ac:dyDescent="0.3">
      <c r="A42" s="39" t="s">
        <v>1046</v>
      </c>
      <c r="B42" s="39" t="s">
        <v>1036</v>
      </c>
      <c r="C42" s="58">
        <v>5216.0694820567787</v>
      </c>
      <c r="D42" s="58">
        <v>5624.7515894339313</v>
      </c>
      <c r="E42" s="58">
        <v>5363.8155795848943</v>
      </c>
      <c r="F42" s="58">
        <v>5462.3163668997458</v>
      </c>
      <c r="G42" s="60">
        <v>5510.4642632868026</v>
      </c>
      <c r="H42" s="58">
        <v>5469.5640423670238</v>
      </c>
      <c r="I42" s="58">
        <v>5413.1651003965007</v>
      </c>
      <c r="J42" s="58">
        <v>5255.8791188121595</v>
      </c>
      <c r="K42" s="58">
        <v>5071.4566534525875</v>
      </c>
      <c r="L42" s="58">
        <v>5216.0694820567787</v>
      </c>
      <c r="M42" s="58">
        <v>5436.6085920656105</v>
      </c>
      <c r="N42" s="58">
        <v>4992.9335518282096</v>
      </c>
      <c r="O42" s="58">
        <v>4968.9526260243656</v>
      </c>
      <c r="P42" s="58">
        <v>4921.3006407605008</v>
      </c>
      <c r="Q42" s="58">
        <v>4761.5130983551207</v>
      </c>
      <c r="R42" s="58">
        <v>4591.5914706567291</v>
      </c>
      <c r="S42" s="58">
        <v>4333.5141428737988</v>
      </c>
      <c r="T42" s="58">
        <v>4058.1137038207644</v>
      </c>
      <c r="U42" s="58">
        <v>5216.0694820567787</v>
      </c>
      <c r="V42" s="58">
        <v>5655.5481969254815</v>
      </c>
      <c r="W42" s="58">
        <v>5559.7480395867733</v>
      </c>
      <c r="X42" s="58">
        <v>5709.7967605029216</v>
      </c>
      <c r="Y42" s="58">
        <v>5705.3579365427822</v>
      </c>
      <c r="Z42" s="58">
        <v>5568.8850395921963</v>
      </c>
      <c r="AA42" s="58">
        <v>5398.8018300362364</v>
      </c>
      <c r="AB42" s="58">
        <v>5125.0414294476559</v>
      </c>
      <c r="AC42" s="58">
        <v>4819.606060034278</v>
      </c>
    </row>
    <row r="43" spans="1:29" x14ac:dyDescent="0.3">
      <c r="A43" s="39" t="s">
        <v>1046</v>
      </c>
      <c r="B43" s="39" t="s">
        <v>1020</v>
      </c>
      <c r="C43" s="58">
        <v>39376.451364462686</v>
      </c>
      <c r="D43" s="58">
        <v>40844.834768394176</v>
      </c>
      <c r="E43" s="58">
        <v>40121.812960947937</v>
      </c>
      <c r="F43" s="58">
        <v>39580.996753966494</v>
      </c>
      <c r="G43" s="60">
        <v>38964.883688947179</v>
      </c>
      <c r="H43" s="58">
        <v>38036.893384026116</v>
      </c>
      <c r="I43" s="58">
        <v>36814.892623085689</v>
      </c>
      <c r="J43" s="58">
        <v>35514.432084391192</v>
      </c>
      <c r="K43" s="58">
        <v>33978.141711738739</v>
      </c>
      <c r="L43" s="58">
        <v>39376.451364462686</v>
      </c>
      <c r="M43" s="58">
        <v>36534.885449368034</v>
      </c>
      <c r="N43" s="58">
        <v>34082.557778474416</v>
      </c>
      <c r="O43" s="58">
        <v>32447.62394947515</v>
      </c>
      <c r="P43" s="58">
        <v>30879.386802433357</v>
      </c>
      <c r="Q43" s="58">
        <v>29098.48344058462</v>
      </c>
      <c r="R43" s="58">
        <v>27294.87732648386</v>
      </c>
      <c r="S43" s="58">
        <v>25352.976897266606</v>
      </c>
      <c r="T43" s="58">
        <v>23363.270502994343</v>
      </c>
      <c r="U43" s="58">
        <v>39376.451364462686</v>
      </c>
      <c r="V43" s="58">
        <v>34744.867271040072</v>
      </c>
      <c r="W43" s="58">
        <v>30980.00297363189</v>
      </c>
      <c r="X43" s="58">
        <v>28523.684293476119</v>
      </c>
      <c r="Y43" s="58">
        <v>26366.298603309548</v>
      </c>
      <c r="Z43" s="58">
        <v>24134.347919935455</v>
      </c>
      <c r="AA43" s="58">
        <v>21894.168572226939</v>
      </c>
      <c r="AB43" s="58">
        <v>20128.93149615248</v>
      </c>
      <c r="AC43" s="58">
        <v>18577.079855947155</v>
      </c>
    </row>
    <row r="44" spans="1:29" x14ac:dyDescent="0.3">
      <c r="A44" s="39" t="s">
        <v>1047</v>
      </c>
      <c r="B44" s="39" t="s">
        <v>109</v>
      </c>
      <c r="C44" s="58">
        <v>828.71701717820463</v>
      </c>
      <c r="D44" s="58">
        <v>191.17073436978652</v>
      </c>
      <c r="E44" s="58">
        <v>155.40999094086825</v>
      </c>
      <c r="F44" s="58">
        <v>137.43022734742723</v>
      </c>
      <c r="G44" s="60">
        <v>127.05198536865953</v>
      </c>
      <c r="H44" s="58">
        <v>118.48185397952356</v>
      </c>
      <c r="I44" s="58">
        <v>106.02273767214577</v>
      </c>
      <c r="J44" s="58">
        <v>95.471850511613923</v>
      </c>
      <c r="K44" s="58">
        <v>89.381978054048332</v>
      </c>
      <c r="L44" s="58">
        <v>828.71701717820463</v>
      </c>
      <c r="M44" s="58">
        <v>181.87408671058969</v>
      </c>
      <c r="N44" s="58">
        <v>133.41262648944712</v>
      </c>
      <c r="O44" s="58">
        <v>103.88709407192239</v>
      </c>
      <c r="P44" s="58">
        <v>84.543287670654436</v>
      </c>
      <c r="Q44" s="58">
        <v>66.523173495593042</v>
      </c>
      <c r="R44" s="58">
        <v>44.143970193156179</v>
      </c>
      <c r="S44" s="58">
        <v>27.562537486043691</v>
      </c>
      <c r="T44" s="58">
        <v>20.311075389403697</v>
      </c>
      <c r="U44" s="58">
        <v>828.71701717820463</v>
      </c>
      <c r="V44" s="58">
        <v>117.15860947354913</v>
      </c>
      <c r="W44" s="58">
        <v>43.950799723162397</v>
      </c>
      <c r="X44" s="58">
        <v>11.339487741985314</v>
      </c>
      <c r="Y44" s="58">
        <v>2.2711458480713054</v>
      </c>
      <c r="Z44" s="58">
        <v>1.1229221185997362</v>
      </c>
      <c r="AA44" s="58">
        <v>0</v>
      </c>
      <c r="AB44" s="58">
        <v>0</v>
      </c>
      <c r="AC44" s="58">
        <v>0</v>
      </c>
    </row>
    <row r="45" spans="1:29" x14ac:dyDescent="0.3">
      <c r="A45" s="39" t="s">
        <v>1047</v>
      </c>
      <c r="B45" s="39" t="s">
        <v>1033</v>
      </c>
      <c r="C45" s="58">
        <v>3079.9813442810519</v>
      </c>
      <c r="D45" s="58">
        <v>2806.9553116329143</v>
      </c>
      <c r="E45" s="58">
        <v>2327.1080258476677</v>
      </c>
      <c r="F45" s="58">
        <v>2008.2038367063496</v>
      </c>
      <c r="G45" s="60">
        <v>1834.6784067837768</v>
      </c>
      <c r="H45" s="58">
        <v>1678.0940190166298</v>
      </c>
      <c r="I45" s="58">
        <v>1477.2995097848327</v>
      </c>
      <c r="J45" s="58">
        <v>1297.2155969935543</v>
      </c>
      <c r="K45" s="58">
        <v>1112.6178511162466</v>
      </c>
      <c r="L45" s="58">
        <v>3079.9813442810519</v>
      </c>
      <c r="M45" s="58">
        <v>2562.9758101180637</v>
      </c>
      <c r="N45" s="58">
        <v>1940.9277636600807</v>
      </c>
      <c r="O45" s="58">
        <v>1519.5687700850644</v>
      </c>
      <c r="P45" s="58">
        <v>1251.1779750084256</v>
      </c>
      <c r="Q45" s="58">
        <v>1000.615491419906</v>
      </c>
      <c r="R45" s="58">
        <v>704.12043356545007</v>
      </c>
      <c r="S45" s="58">
        <v>523.03776898712078</v>
      </c>
      <c r="T45" s="58">
        <v>409.5844026800446</v>
      </c>
      <c r="U45" s="58">
        <v>3079.9813442810519</v>
      </c>
      <c r="V45" s="58">
        <v>1735.3021646547518</v>
      </c>
      <c r="W45" s="58">
        <v>766.47157259520463</v>
      </c>
      <c r="X45" s="58">
        <v>309.63296397949887</v>
      </c>
      <c r="Y45" s="58">
        <v>143.75402670789353</v>
      </c>
      <c r="Z45" s="58">
        <v>85.43625178768805</v>
      </c>
      <c r="AA45" s="58">
        <v>15.021329564736792</v>
      </c>
      <c r="AB45" s="58">
        <v>2.8594101620653998</v>
      </c>
      <c r="AC45" s="58">
        <v>2.7231754438799622E-2</v>
      </c>
    </row>
    <row r="46" spans="1:29" x14ac:dyDescent="0.3">
      <c r="A46" s="39" t="s">
        <v>1047</v>
      </c>
      <c r="B46" s="39" t="s">
        <v>1034</v>
      </c>
      <c r="C46" s="58">
        <v>5365.3729539673323</v>
      </c>
      <c r="D46" s="58">
        <v>6169.3285339963186</v>
      </c>
      <c r="E46" s="58">
        <v>6436.8585959150623</v>
      </c>
      <c r="F46" s="58">
        <v>6724.5891560902446</v>
      </c>
      <c r="G46" s="60">
        <v>6937.5366792310397</v>
      </c>
      <c r="H46" s="58">
        <v>7117.69379433637</v>
      </c>
      <c r="I46" s="58">
        <v>7265.9255218359922</v>
      </c>
      <c r="J46" s="58">
        <v>7237.6010327719914</v>
      </c>
      <c r="K46" s="58">
        <v>7119.5124447000435</v>
      </c>
      <c r="L46" s="58">
        <v>5365.3729539673323</v>
      </c>
      <c r="M46" s="58">
        <v>5735.337661140883</v>
      </c>
      <c r="N46" s="58">
        <v>5828.0751735360645</v>
      </c>
      <c r="O46" s="58">
        <v>5854.1650038213102</v>
      </c>
      <c r="P46" s="58">
        <v>5763.2450500842351</v>
      </c>
      <c r="Q46" s="58">
        <v>5623.0571976987376</v>
      </c>
      <c r="R46" s="58">
        <v>5442.7282434776971</v>
      </c>
      <c r="S46" s="58">
        <v>5114.0720007046084</v>
      </c>
      <c r="T46" s="58">
        <v>4706.8853321269798</v>
      </c>
      <c r="U46" s="58">
        <v>5365.3729539673323</v>
      </c>
      <c r="V46" s="58">
        <v>4667.4163442415202</v>
      </c>
      <c r="W46" s="58">
        <v>3988.3432789473318</v>
      </c>
      <c r="X46" s="58">
        <v>3494.419926691713</v>
      </c>
      <c r="Y46" s="58">
        <v>2944.9682898328101</v>
      </c>
      <c r="Z46" s="58">
        <v>2408.4266073694548</v>
      </c>
      <c r="AA46" s="58">
        <v>1816.366961718074</v>
      </c>
      <c r="AB46" s="58">
        <v>1481.9351447509325</v>
      </c>
      <c r="AC46" s="58">
        <v>1347.200639228708</v>
      </c>
    </row>
    <row r="47" spans="1:29" x14ac:dyDescent="0.3">
      <c r="A47" s="39" t="s">
        <v>1047</v>
      </c>
      <c r="B47" s="39" t="s">
        <v>84</v>
      </c>
      <c r="C47" s="58">
        <v>2934.4338659086939</v>
      </c>
      <c r="D47" s="58">
        <v>4110.3140176919896</v>
      </c>
      <c r="E47" s="58">
        <v>4872.0460421423031</v>
      </c>
      <c r="F47" s="58">
        <v>5548.4921983347776</v>
      </c>
      <c r="G47" s="60">
        <v>6131.435769144593</v>
      </c>
      <c r="H47" s="58">
        <v>6678.7231842934198</v>
      </c>
      <c r="I47" s="58">
        <v>7207.8883473446131</v>
      </c>
      <c r="J47" s="58">
        <v>7828.9152467278327</v>
      </c>
      <c r="K47" s="58">
        <v>8447.2593830530441</v>
      </c>
      <c r="L47" s="58">
        <v>2934.4338659086939</v>
      </c>
      <c r="M47" s="58">
        <v>3858.3360126341568</v>
      </c>
      <c r="N47" s="58">
        <v>4492.7103994440913</v>
      </c>
      <c r="O47" s="58">
        <v>5103.3720521525229</v>
      </c>
      <c r="P47" s="58">
        <v>5634.1795098938337</v>
      </c>
      <c r="Q47" s="58">
        <v>6117.9025605017832</v>
      </c>
      <c r="R47" s="58">
        <v>6562.8153427552515</v>
      </c>
      <c r="S47" s="58">
        <v>6952.5388907164997</v>
      </c>
      <c r="T47" s="58">
        <v>7231.2711263355332</v>
      </c>
      <c r="U47" s="58">
        <v>2934.4338659086939</v>
      </c>
      <c r="V47" s="58">
        <v>4752.9379626075424</v>
      </c>
      <c r="W47" s="58">
        <v>5127.8107634665366</v>
      </c>
      <c r="X47" s="58">
        <v>5062.877019005281</v>
      </c>
      <c r="Y47" s="58">
        <v>4952.1788978325994</v>
      </c>
      <c r="Z47" s="58">
        <v>4825.3398830509323</v>
      </c>
      <c r="AA47" s="58">
        <v>4602.3888056771839</v>
      </c>
      <c r="AB47" s="58">
        <v>4308.5255247133773</v>
      </c>
      <c r="AC47" s="58">
        <v>4012.8597144801311</v>
      </c>
    </row>
    <row r="48" spans="1:29" x14ac:dyDescent="0.3">
      <c r="A48" s="39" t="s">
        <v>1047</v>
      </c>
      <c r="B48" s="39" t="s">
        <v>1035</v>
      </c>
      <c r="C48" s="58">
        <v>9984.1581453809231</v>
      </c>
      <c r="D48" s="58">
        <v>10444.866687852576</v>
      </c>
      <c r="E48" s="58">
        <v>11073.823933755915</v>
      </c>
      <c r="F48" s="58">
        <v>11012.904873799003</v>
      </c>
      <c r="G48" s="60">
        <v>10832.400610686342</v>
      </c>
      <c r="H48" s="58">
        <v>10579.401673522874</v>
      </c>
      <c r="I48" s="58">
        <v>10374.4750876217</v>
      </c>
      <c r="J48" s="58">
        <v>10172.035604298211</v>
      </c>
      <c r="K48" s="58">
        <v>9853.1209978457755</v>
      </c>
      <c r="L48" s="58">
        <v>9984.1581453809231</v>
      </c>
      <c r="M48" s="58">
        <v>11193.347749975797</v>
      </c>
      <c r="N48" s="58">
        <v>11600.315127636573</v>
      </c>
      <c r="O48" s="58">
        <v>11742.248006888271</v>
      </c>
      <c r="P48" s="58">
        <v>11701.171933729154</v>
      </c>
      <c r="Q48" s="58">
        <v>11580.788246116739</v>
      </c>
      <c r="R48" s="58">
        <v>11581.420783793328</v>
      </c>
      <c r="S48" s="58">
        <v>11530.864429482186</v>
      </c>
      <c r="T48" s="58">
        <v>11392.729207174179</v>
      </c>
      <c r="U48" s="58">
        <v>9984.1581453809231</v>
      </c>
      <c r="V48" s="58">
        <v>11552.771899798952</v>
      </c>
      <c r="W48" s="58">
        <v>12339.515344052197</v>
      </c>
      <c r="X48" s="58">
        <v>12813.253365954228</v>
      </c>
      <c r="Y48" s="58">
        <v>13001.29611561471</v>
      </c>
      <c r="Z48" s="58">
        <v>13023.284702471303</v>
      </c>
      <c r="AA48" s="58">
        <v>13161.310042080493</v>
      </c>
      <c r="AB48" s="58">
        <v>13231.365151960821</v>
      </c>
      <c r="AC48" s="58">
        <v>13177.662267961243</v>
      </c>
    </row>
    <row r="49" spans="1:29" x14ac:dyDescent="0.3">
      <c r="A49" s="39" t="s">
        <v>1047</v>
      </c>
      <c r="B49" s="39" t="s">
        <v>1036</v>
      </c>
      <c r="C49" s="58">
        <v>1176.6585159486024</v>
      </c>
      <c r="D49" s="58">
        <v>1138.631427197402</v>
      </c>
      <c r="E49" s="58">
        <v>1112.0884358374944</v>
      </c>
      <c r="F49" s="58">
        <v>1128.3921792849599</v>
      </c>
      <c r="G49" s="60">
        <v>1141.2457890663254</v>
      </c>
      <c r="H49" s="58">
        <v>1150.2532397916834</v>
      </c>
      <c r="I49" s="58">
        <v>1155.7364273243484</v>
      </c>
      <c r="J49" s="58">
        <v>1163.9019687510727</v>
      </c>
      <c r="K49" s="58">
        <v>1173.0108289853158</v>
      </c>
      <c r="L49" s="58">
        <v>1176.6585159486024</v>
      </c>
      <c r="M49" s="58">
        <v>1131.9611518496233</v>
      </c>
      <c r="N49" s="58">
        <v>1096.8062068259305</v>
      </c>
      <c r="O49" s="58">
        <v>1105.1258753282243</v>
      </c>
      <c r="P49" s="58">
        <v>1109.7804460798193</v>
      </c>
      <c r="Q49" s="58">
        <v>1110.4275070410686</v>
      </c>
      <c r="R49" s="58">
        <v>1107.6430557951112</v>
      </c>
      <c r="S49" s="58">
        <v>1110.6833643641087</v>
      </c>
      <c r="T49" s="58">
        <v>1117.3973695188711</v>
      </c>
      <c r="U49" s="58">
        <v>1176.6585159486024</v>
      </c>
      <c r="V49" s="58">
        <v>1159.7953096525835</v>
      </c>
      <c r="W49" s="58">
        <v>1172.1738237792322</v>
      </c>
      <c r="X49" s="58">
        <v>1228.996290537325</v>
      </c>
      <c r="Y49" s="58">
        <v>1281.9523258089018</v>
      </c>
      <c r="Z49" s="58">
        <v>1330.4090470077483</v>
      </c>
      <c r="AA49" s="58">
        <v>1376.2883186476652</v>
      </c>
      <c r="AB49" s="58">
        <v>1410.1506704235633</v>
      </c>
      <c r="AC49" s="58">
        <v>1428.0717163806007</v>
      </c>
    </row>
    <row r="50" spans="1:29" x14ac:dyDescent="0.3">
      <c r="A50" s="39" t="s">
        <v>1047</v>
      </c>
      <c r="B50" s="39" t="s">
        <v>1020</v>
      </c>
      <c r="C50" s="58">
        <v>23369.321842664805</v>
      </c>
      <c r="D50" s="58">
        <v>24861.266712740984</v>
      </c>
      <c r="E50" s="58">
        <v>25977.335024439311</v>
      </c>
      <c r="F50" s="58">
        <v>26560.012471562764</v>
      </c>
      <c r="G50" s="60">
        <v>27004.349240280735</v>
      </c>
      <c r="H50" s="58">
        <v>27322.647764940502</v>
      </c>
      <c r="I50" s="58">
        <v>27587.347631583634</v>
      </c>
      <c r="J50" s="58">
        <v>27795.141300054274</v>
      </c>
      <c r="K50" s="58">
        <v>27794.903483754475</v>
      </c>
      <c r="L50" s="58">
        <v>23369.321842664805</v>
      </c>
      <c r="M50" s="58">
        <v>24663.832472429116</v>
      </c>
      <c r="N50" s="58">
        <v>25092.247297592188</v>
      </c>
      <c r="O50" s="58">
        <v>25428.366802347315</v>
      </c>
      <c r="P50" s="58">
        <v>25544.098202466121</v>
      </c>
      <c r="Q50" s="58">
        <v>25499.314176273827</v>
      </c>
      <c r="R50" s="58">
        <v>25442.871829579992</v>
      </c>
      <c r="S50" s="58">
        <v>25258.758991740564</v>
      </c>
      <c r="T50" s="58">
        <v>24878.178513225012</v>
      </c>
      <c r="U50" s="58">
        <v>23369.321842664805</v>
      </c>
      <c r="V50" s="58">
        <v>23985.382290428897</v>
      </c>
      <c r="W50" s="58">
        <v>23438.265582563661</v>
      </c>
      <c r="X50" s="58">
        <v>22920.519053910029</v>
      </c>
      <c r="Y50" s="58">
        <v>22326.420801644988</v>
      </c>
      <c r="Z50" s="58">
        <v>21674.019413805727</v>
      </c>
      <c r="AA50" s="58">
        <v>20971.375457688151</v>
      </c>
      <c r="AB50" s="58">
        <v>20434.835902010756</v>
      </c>
      <c r="AC50" s="58">
        <v>19965.821569805121</v>
      </c>
    </row>
    <row r="51" spans="1:29" x14ac:dyDescent="0.3">
      <c r="A51" s="39" t="s">
        <v>1048</v>
      </c>
      <c r="B51" s="39" t="s">
        <v>109</v>
      </c>
      <c r="C51" s="58">
        <v>0</v>
      </c>
      <c r="D51" s="58">
        <v>0</v>
      </c>
      <c r="E51" s="58">
        <v>0</v>
      </c>
      <c r="F51" s="58">
        <v>0</v>
      </c>
      <c r="G51" s="60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0</v>
      </c>
      <c r="AB51" s="58">
        <v>0</v>
      </c>
      <c r="AC51" s="58">
        <v>0</v>
      </c>
    </row>
    <row r="52" spans="1:29" x14ac:dyDescent="0.3">
      <c r="A52" s="39" t="s">
        <v>1048</v>
      </c>
      <c r="B52" s="39" t="s">
        <v>1033</v>
      </c>
      <c r="C52" s="58">
        <v>0</v>
      </c>
      <c r="D52" s="58">
        <v>0</v>
      </c>
      <c r="E52" s="58">
        <v>0</v>
      </c>
      <c r="F52" s="58">
        <v>0</v>
      </c>
      <c r="G52" s="60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0</v>
      </c>
      <c r="AC52" s="58">
        <v>0</v>
      </c>
    </row>
    <row r="53" spans="1:29" x14ac:dyDescent="0.3">
      <c r="A53" s="39" t="s">
        <v>1048</v>
      </c>
      <c r="B53" s="39" t="s">
        <v>1034</v>
      </c>
      <c r="C53" s="58">
        <v>356.69126750091334</v>
      </c>
      <c r="D53" s="58">
        <v>258.64023963552859</v>
      </c>
      <c r="E53" s="58">
        <v>230.69038735931676</v>
      </c>
      <c r="F53" s="58">
        <v>224.4673878036005</v>
      </c>
      <c r="G53" s="60">
        <v>216.15112879056383</v>
      </c>
      <c r="H53" s="58">
        <v>205.9164404741918</v>
      </c>
      <c r="I53" s="58">
        <v>193.52594226703036</v>
      </c>
      <c r="J53" s="58">
        <v>179.2641706773716</v>
      </c>
      <c r="K53" s="58">
        <v>161.98483929012298</v>
      </c>
      <c r="L53" s="58">
        <v>356.69126750091334</v>
      </c>
      <c r="M53" s="58">
        <v>210.28198746123741</v>
      </c>
      <c r="N53" s="58">
        <v>167.16661272774087</v>
      </c>
      <c r="O53" s="58">
        <v>147.87232538072359</v>
      </c>
      <c r="P53" s="58">
        <v>127.4590447769682</v>
      </c>
      <c r="Q53" s="58">
        <v>106.2814330357208</v>
      </c>
      <c r="R53" s="58">
        <v>84.458979922132386</v>
      </c>
      <c r="S53" s="58">
        <v>68.96390738171371</v>
      </c>
      <c r="T53" s="58">
        <v>52.431853888479488</v>
      </c>
      <c r="U53" s="58">
        <v>356.69126750091334</v>
      </c>
      <c r="V53" s="58">
        <v>210.28198746123741</v>
      </c>
      <c r="W53" s="58">
        <v>167.16661272774087</v>
      </c>
      <c r="X53" s="58">
        <v>141.88578854750841</v>
      </c>
      <c r="Y53" s="58">
        <v>115.32617777488912</v>
      </c>
      <c r="Z53" s="58">
        <v>87.948055300852047</v>
      </c>
      <c r="AA53" s="58">
        <v>60.050192465163555</v>
      </c>
      <c r="AB53" s="58">
        <v>48.930234775596716</v>
      </c>
      <c r="AC53" s="58">
        <v>37.137121659697797</v>
      </c>
    </row>
    <row r="54" spans="1:29" x14ac:dyDescent="0.3">
      <c r="A54" s="39" t="s">
        <v>1048</v>
      </c>
      <c r="B54" s="39" t="s">
        <v>84</v>
      </c>
      <c r="C54" s="58">
        <v>5608.7638616758341</v>
      </c>
      <c r="D54" s="58">
        <v>8139.8741495326212</v>
      </c>
      <c r="E54" s="58">
        <v>9889.9672594773401</v>
      </c>
      <c r="F54" s="58">
        <v>11793.337017027798</v>
      </c>
      <c r="G54" s="60">
        <v>13580.857049654389</v>
      </c>
      <c r="H54" s="58">
        <v>15335.835238300209</v>
      </c>
      <c r="I54" s="58">
        <v>16919.098459688325</v>
      </c>
      <c r="J54" s="58">
        <v>18443.896658951839</v>
      </c>
      <c r="K54" s="58">
        <v>19792.374845189093</v>
      </c>
      <c r="L54" s="58">
        <v>5608.7638616758341</v>
      </c>
      <c r="M54" s="58">
        <v>7425.4962529423456</v>
      </c>
      <c r="N54" s="58">
        <v>8437.5829795079408</v>
      </c>
      <c r="O54" s="58">
        <v>9336.5559595541963</v>
      </c>
      <c r="P54" s="58">
        <v>10114.854252386564</v>
      </c>
      <c r="Q54" s="58">
        <v>10848.575457781433</v>
      </c>
      <c r="R54" s="58">
        <v>11441.350837442335</v>
      </c>
      <c r="S54" s="58">
        <v>12066.107641125191</v>
      </c>
      <c r="T54" s="58">
        <v>12589.056034005856</v>
      </c>
      <c r="U54" s="58">
        <v>5608.7638616758341</v>
      </c>
      <c r="V54" s="58">
        <v>6295.4700422647875</v>
      </c>
      <c r="W54" s="58">
        <v>6906.7968309319604</v>
      </c>
      <c r="X54" s="58">
        <v>7801.9614110410475</v>
      </c>
      <c r="Y54" s="58">
        <v>8614.6225908523047</v>
      </c>
      <c r="Z54" s="58">
        <v>9348.7899976545959</v>
      </c>
      <c r="AA54" s="58">
        <v>9952.2350334846378</v>
      </c>
      <c r="AB54" s="58">
        <v>10656.516844153815</v>
      </c>
      <c r="AC54" s="58">
        <v>11244.683643442433</v>
      </c>
    </row>
    <row r="55" spans="1:29" x14ac:dyDescent="0.3">
      <c r="A55" s="39" t="s">
        <v>1048</v>
      </c>
      <c r="B55" s="39" t="s">
        <v>1035</v>
      </c>
      <c r="C55" s="58">
        <v>5.7700681175143181E-11</v>
      </c>
      <c r="D55" s="58">
        <v>26.314721422753934</v>
      </c>
      <c r="E55" s="58">
        <v>37.628933017860462</v>
      </c>
      <c r="F55" s="58">
        <v>54.772295910790604</v>
      </c>
      <c r="G55" s="60">
        <v>74.164428148071948</v>
      </c>
      <c r="H55" s="58">
        <v>95.462963600668587</v>
      </c>
      <c r="I55" s="58">
        <v>118.18825253388172</v>
      </c>
      <c r="J55" s="58">
        <v>173.59377422219441</v>
      </c>
      <c r="K55" s="58">
        <v>229.37468284596696</v>
      </c>
      <c r="L55" s="58">
        <v>5.7700681175143181E-11</v>
      </c>
      <c r="M55" s="58">
        <v>47.872509630801751</v>
      </c>
      <c r="N55" s="58">
        <v>74.810611899283899</v>
      </c>
      <c r="O55" s="58">
        <v>117.7984019442971</v>
      </c>
      <c r="P55" s="58">
        <v>163.2974647153533</v>
      </c>
      <c r="Q55" s="58">
        <v>210.01466478067647</v>
      </c>
      <c r="R55" s="58">
        <v>256.33454894074777</v>
      </c>
      <c r="S55" s="58">
        <v>333.73346753590653</v>
      </c>
      <c r="T55" s="58">
        <v>405.20292349452353</v>
      </c>
      <c r="U55" s="58">
        <v>5.7700681175143181E-11</v>
      </c>
      <c r="V55" s="58">
        <v>47.872509630801751</v>
      </c>
      <c r="W55" s="58">
        <v>74.810611899283899</v>
      </c>
      <c r="X55" s="58">
        <v>117.7984019442971</v>
      </c>
      <c r="Y55" s="58">
        <v>163.2974647153533</v>
      </c>
      <c r="Z55" s="58">
        <v>210.01466478067647</v>
      </c>
      <c r="AA55" s="58">
        <v>256.33454894074777</v>
      </c>
      <c r="AB55" s="58">
        <v>333.73346753590653</v>
      </c>
      <c r="AC55" s="58">
        <v>405.20292349452353</v>
      </c>
    </row>
    <row r="56" spans="1:29" x14ac:dyDescent="0.3">
      <c r="A56" s="39" t="s">
        <v>1048</v>
      </c>
      <c r="B56" s="39" t="s">
        <v>1036</v>
      </c>
      <c r="C56" s="58">
        <v>12.7746</v>
      </c>
      <c r="D56" s="58">
        <v>0</v>
      </c>
      <c r="E56" s="58">
        <v>0</v>
      </c>
      <c r="F56" s="58">
        <v>0</v>
      </c>
      <c r="G56" s="60">
        <v>0</v>
      </c>
      <c r="H56" s="58">
        <v>0</v>
      </c>
      <c r="I56" s="58">
        <v>0</v>
      </c>
      <c r="J56" s="58">
        <v>0</v>
      </c>
      <c r="K56" s="58">
        <v>0</v>
      </c>
      <c r="L56" s="58">
        <v>12.7746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12.7746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0</v>
      </c>
      <c r="AC56" s="58">
        <v>0</v>
      </c>
    </row>
    <row r="57" spans="1:29" x14ac:dyDescent="0.3">
      <c r="A57" s="39" t="s">
        <v>1048</v>
      </c>
      <c r="B57" s="39" t="s">
        <v>1020</v>
      </c>
      <c r="C57" s="58">
        <v>5978.2297291768045</v>
      </c>
      <c r="D57" s="58">
        <v>8424.8291105909029</v>
      </c>
      <c r="E57" s="58">
        <v>10158.286579854517</v>
      </c>
      <c r="F57" s="58">
        <v>12072.576700742189</v>
      </c>
      <c r="G57" s="60">
        <v>13871.172606593023</v>
      </c>
      <c r="H57" s="58">
        <v>15637.214642375069</v>
      </c>
      <c r="I57" s="58">
        <v>17230.812654489237</v>
      </c>
      <c r="J57" s="58">
        <v>18796.754603851405</v>
      </c>
      <c r="K57" s="58">
        <v>20183.734367325182</v>
      </c>
      <c r="L57" s="58">
        <v>5978.2297291768045</v>
      </c>
      <c r="M57" s="58">
        <v>7683.6507500343851</v>
      </c>
      <c r="N57" s="58">
        <v>8679.5602041349648</v>
      </c>
      <c r="O57" s="58">
        <v>9602.2266868792176</v>
      </c>
      <c r="P57" s="58">
        <v>10405.610761878885</v>
      </c>
      <c r="Q57" s="58">
        <v>11164.871555597831</v>
      </c>
      <c r="R57" s="58">
        <v>11782.144366305214</v>
      </c>
      <c r="S57" s="58">
        <v>12468.805016042812</v>
      </c>
      <c r="T57" s="58">
        <v>13046.69081138886</v>
      </c>
      <c r="U57" s="58">
        <v>5978.2297291768045</v>
      </c>
      <c r="V57" s="58">
        <v>6553.624539356827</v>
      </c>
      <c r="W57" s="58">
        <v>7148.7740555589853</v>
      </c>
      <c r="X57" s="58">
        <v>8061.6456015328531</v>
      </c>
      <c r="Y57" s="58">
        <v>8893.2462333425465</v>
      </c>
      <c r="Z57" s="58">
        <v>9646.7527177361244</v>
      </c>
      <c r="AA57" s="58">
        <v>10268.619774890549</v>
      </c>
      <c r="AB57" s="58">
        <v>11039.180546465319</v>
      </c>
      <c r="AC57" s="58">
        <v>11687.023688596655</v>
      </c>
    </row>
    <row r="58" spans="1:29" x14ac:dyDescent="0.3">
      <c r="A58" s="39" t="s">
        <v>1049</v>
      </c>
      <c r="B58" s="39" t="s">
        <v>109</v>
      </c>
      <c r="C58" s="58">
        <v>56.100631891199988</v>
      </c>
      <c r="D58" s="58">
        <v>5.1064284377631024</v>
      </c>
      <c r="E58" s="58">
        <v>0.17864082671057391</v>
      </c>
      <c r="F58" s="58">
        <v>0.14531804557487646</v>
      </c>
      <c r="G58" s="60">
        <v>0.10392460698433817</v>
      </c>
      <c r="H58" s="58">
        <v>5.5230064499285109E-2</v>
      </c>
      <c r="I58" s="58">
        <v>0</v>
      </c>
      <c r="J58" s="58">
        <v>0</v>
      </c>
      <c r="K58" s="58">
        <v>0</v>
      </c>
      <c r="L58" s="58">
        <v>56.100631891199988</v>
      </c>
      <c r="M58" s="58">
        <v>2.8035385778601829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56.100631891199988</v>
      </c>
      <c r="V58" s="58">
        <v>2.8035385778601829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</row>
    <row r="59" spans="1:29" x14ac:dyDescent="0.3">
      <c r="A59" s="39" t="s">
        <v>1049</v>
      </c>
      <c r="B59" s="39" t="s">
        <v>1033</v>
      </c>
      <c r="C59" s="58">
        <v>1386.5717122470619</v>
      </c>
      <c r="D59" s="58">
        <v>983.78876732823403</v>
      </c>
      <c r="E59" s="58">
        <v>853.80187086579031</v>
      </c>
      <c r="F59" s="58">
        <v>779.27949942594978</v>
      </c>
      <c r="G59" s="60">
        <v>725.33200643680652</v>
      </c>
      <c r="H59" s="58">
        <v>674.7136969897241</v>
      </c>
      <c r="I59" s="58">
        <v>623.01044064529776</v>
      </c>
      <c r="J59" s="58">
        <v>589.30801118167892</v>
      </c>
      <c r="K59" s="58">
        <v>530.97644859557965</v>
      </c>
      <c r="L59" s="58">
        <v>1386.5717122470619</v>
      </c>
      <c r="M59" s="58">
        <v>860.04744274323275</v>
      </c>
      <c r="N59" s="58">
        <v>670.70290882581583</v>
      </c>
      <c r="O59" s="58">
        <v>567.51727888361836</v>
      </c>
      <c r="P59" s="58">
        <v>477.80028752545161</v>
      </c>
      <c r="Q59" s="58">
        <v>388.86085443238278</v>
      </c>
      <c r="R59" s="58">
        <v>297.61673045224353</v>
      </c>
      <c r="S59" s="58">
        <v>236.47890881750365</v>
      </c>
      <c r="T59" s="58">
        <v>159.10155338072806</v>
      </c>
      <c r="U59" s="58">
        <v>1386.5717122470619</v>
      </c>
      <c r="V59" s="58">
        <v>793.80004106248407</v>
      </c>
      <c r="W59" s="58">
        <v>532.10398530722125</v>
      </c>
      <c r="X59" s="58">
        <v>444.9445633327648</v>
      </c>
      <c r="Y59" s="58">
        <v>371.43708916422054</v>
      </c>
      <c r="Z59" s="58">
        <v>298.57305575824091</v>
      </c>
      <c r="AA59" s="58">
        <v>223.10033901758325</v>
      </c>
      <c r="AB59" s="58">
        <v>170.11836525339066</v>
      </c>
      <c r="AC59" s="58">
        <v>104.67415140330121</v>
      </c>
    </row>
    <row r="60" spans="1:29" x14ac:dyDescent="0.3">
      <c r="A60" s="39" t="s">
        <v>1049</v>
      </c>
      <c r="B60" s="39" t="s">
        <v>1034</v>
      </c>
      <c r="C60" s="58">
        <v>999.27765924186394</v>
      </c>
      <c r="D60" s="58">
        <v>1209.7153571385575</v>
      </c>
      <c r="E60" s="58">
        <v>1375.8854987982272</v>
      </c>
      <c r="F60" s="58">
        <v>1578.8109684003559</v>
      </c>
      <c r="G60" s="60">
        <v>1782.1513196126609</v>
      </c>
      <c r="H60" s="58">
        <v>1984.8786307188259</v>
      </c>
      <c r="I60" s="58">
        <v>2183.1621321656016</v>
      </c>
      <c r="J60" s="58">
        <v>2200.8182945636145</v>
      </c>
      <c r="K60" s="58">
        <v>2207.5179145300185</v>
      </c>
      <c r="L60" s="58">
        <v>999.27765924186394</v>
      </c>
      <c r="M60" s="58">
        <v>1040.7203960090949</v>
      </c>
      <c r="N60" s="58">
        <v>1126.9563283985474</v>
      </c>
      <c r="O60" s="58">
        <v>1070.7937023296238</v>
      </c>
      <c r="P60" s="58">
        <v>1003.3102541397999</v>
      </c>
      <c r="Q60" s="58">
        <v>926.39989548706558</v>
      </c>
      <c r="R60" s="58">
        <v>840.97884696416327</v>
      </c>
      <c r="S60" s="58">
        <v>763.297296994779</v>
      </c>
      <c r="T60" s="58">
        <v>678.80499230251792</v>
      </c>
      <c r="U60" s="58">
        <v>999.27765924186394</v>
      </c>
      <c r="V60" s="58">
        <v>764.77010889524763</v>
      </c>
      <c r="W60" s="58">
        <v>569.88748296758797</v>
      </c>
      <c r="X60" s="58">
        <v>506.82100923645839</v>
      </c>
      <c r="Y60" s="58">
        <v>436.12030260772235</v>
      </c>
      <c r="Z60" s="58">
        <v>359.41489940984502</v>
      </c>
      <c r="AA60" s="58">
        <v>277.75343451533217</v>
      </c>
      <c r="AB60" s="58">
        <v>253.45254311763961</v>
      </c>
      <c r="AC60" s="58">
        <v>227.20542680499315</v>
      </c>
    </row>
    <row r="61" spans="1:29" x14ac:dyDescent="0.3">
      <c r="A61" s="39" t="s">
        <v>1049</v>
      </c>
      <c r="B61" s="39" t="s">
        <v>84</v>
      </c>
      <c r="C61" s="58">
        <v>24476.757375829049</v>
      </c>
      <c r="D61" s="58">
        <v>29929.100127471647</v>
      </c>
      <c r="E61" s="58">
        <v>33098.798784821556</v>
      </c>
      <c r="F61" s="58">
        <v>36445.586884925578</v>
      </c>
      <c r="G61" s="60">
        <v>39833.056653653213</v>
      </c>
      <c r="H61" s="58">
        <v>43184.162562872989</v>
      </c>
      <c r="I61" s="58">
        <v>46358.279303848423</v>
      </c>
      <c r="J61" s="58">
        <v>49528.349802587516</v>
      </c>
      <c r="K61" s="58">
        <v>52555.845720988073</v>
      </c>
      <c r="L61" s="58">
        <v>24476.757375829049</v>
      </c>
      <c r="M61" s="58">
        <v>28218.87506123801</v>
      </c>
      <c r="N61" s="58">
        <v>30387.240520842024</v>
      </c>
      <c r="O61" s="58">
        <v>32810.311442033999</v>
      </c>
      <c r="P61" s="58">
        <v>35218.200193215482</v>
      </c>
      <c r="Q61" s="58">
        <v>37532.664268389039</v>
      </c>
      <c r="R61" s="58">
        <v>39645.974175921699</v>
      </c>
      <c r="S61" s="58">
        <v>41863.926909791931</v>
      </c>
      <c r="T61" s="58">
        <v>44016.018722086956</v>
      </c>
      <c r="U61" s="58">
        <v>24476.757375829049</v>
      </c>
      <c r="V61" s="58">
        <v>27135.62608138342</v>
      </c>
      <c r="W61" s="58">
        <v>28628.123833799767</v>
      </c>
      <c r="X61" s="58">
        <v>30756.757551924715</v>
      </c>
      <c r="Y61" s="58">
        <v>32948.959633832274</v>
      </c>
      <c r="Z61" s="58">
        <v>35164.888046455744</v>
      </c>
      <c r="AA61" s="58">
        <v>37325.456250578965</v>
      </c>
      <c r="AB61" s="58">
        <v>39619.748547735755</v>
      </c>
      <c r="AC61" s="58">
        <v>41880.513343758823</v>
      </c>
    </row>
    <row r="62" spans="1:29" x14ac:dyDescent="0.3">
      <c r="A62" s="39" t="s">
        <v>1049</v>
      </c>
      <c r="B62" s="39" t="s">
        <v>1035</v>
      </c>
      <c r="C62" s="58">
        <v>411.08837261348009</v>
      </c>
      <c r="D62" s="58">
        <v>475.63252783579446</v>
      </c>
      <c r="E62" s="58">
        <v>454.97950177112006</v>
      </c>
      <c r="F62" s="58">
        <v>523.93239251231057</v>
      </c>
      <c r="G62" s="60">
        <v>580.69375091903078</v>
      </c>
      <c r="H62" s="58">
        <v>621.081142268029</v>
      </c>
      <c r="I62" s="58">
        <v>641.61251813977003</v>
      </c>
      <c r="J62" s="58">
        <v>688.97157651862494</v>
      </c>
      <c r="K62" s="58">
        <v>731.22469290277422</v>
      </c>
      <c r="L62" s="58">
        <v>411.08837261348009</v>
      </c>
      <c r="M62" s="58">
        <v>438.08519707882061</v>
      </c>
      <c r="N62" s="58">
        <v>430.02634858978251</v>
      </c>
      <c r="O62" s="58">
        <v>488.58580326635729</v>
      </c>
      <c r="P62" s="58">
        <v>537.87946387130853</v>
      </c>
      <c r="Q62" s="58">
        <v>576.75706086555738</v>
      </c>
      <c r="R62" s="58">
        <v>604.98179423170245</v>
      </c>
      <c r="S62" s="58">
        <v>642.43685573411722</v>
      </c>
      <c r="T62" s="58">
        <v>674.3535393159973</v>
      </c>
      <c r="U62" s="58">
        <v>411.08837261348009</v>
      </c>
      <c r="V62" s="58">
        <v>439.96950990909716</v>
      </c>
      <c r="W62" s="58">
        <v>434.20458026487938</v>
      </c>
      <c r="X62" s="58">
        <v>494.09295237622189</v>
      </c>
      <c r="Y62" s="58">
        <v>544.83259573676094</v>
      </c>
      <c r="Z62" s="58">
        <v>585.25706754765793</v>
      </c>
      <c r="AA62" s="58">
        <v>615.10335174712407</v>
      </c>
      <c r="AB62" s="58">
        <v>654.21611691362057</v>
      </c>
      <c r="AC62" s="58">
        <v>687.85512754703359</v>
      </c>
    </row>
    <row r="63" spans="1:29" x14ac:dyDescent="0.3">
      <c r="A63" s="39" t="s">
        <v>1049</v>
      </c>
      <c r="B63" s="39" t="s">
        <v>1036</v>
      </c>
      <c r="C63" s="58">
        <v>0</v>
      </c>
      <c r="D63" s="58">
        <v>0</v>
      </c>
      <c r="E63" s="58">
        <v>0</v>
      </c>
      <c r="F63" s="58">
        <v>0</v>
      </c>
      <c r="G63" s="60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58">
        <v>0</v>
      </c>
      <c r="Z63" s="58">
        <v>0</v>
      </c>
      <c r="AA63" s="58">
        <v>0</v>
      </c>
      <c r="AB63" s="58">
        <v>0</v>
      </c>
      <c r="AC63" s="58">
        <v>0</v>
      </c>
    </row>
    <row r="64" spans="1:29" x14ac:dyDescent="0.3">
      <c r="A64" s="39" t="s">
        <v>1049</v>
      </c>
      <c r="B64" s="39" t="s">
        <v>1020</v>
      </c>
      <c r="C64" s="58">
        <v>27329.795751822658</v>
      </c>
      <c r="D64" s="58">
        <v>32603.343208211994</v>
      </c>
      <c r="E64" s="58">
        <v>35783.644297083403</v>
      </c>
      <c r="F64" s="58">
        <v>39327.755063309771</v>
      </c>
      <c r="G64" s="60">
        <v>42921.337655228694</v>
      </c>
      <c r="H64" s="58">
        <v>46464.891262914069</v>
      </c>
      <c r="I64" s="58">
        <v>49806.064394799097</v>
      </c>
      <c r="J64" s="58">
        <v>53007.447684851439</v>
      </c>
      <c r="K64" s="58">
        <v>56025.564777016443</v>
      </c>
      <c r="L64" s="58">
        <v>27329.795751822658</v>
      </c>
      <c r="M64" s="58">
        <v>30560.531635647018</v>
      </c>
      <c r="N64" s="58">
        <v>32614.926106656167</v>
      </c>
      <c r="O64" s="58">
        <v>34937.208226513598</v>
      </c>
      <c r="P64" s="58">
        <v>37237.19019875204</v>
      </c>
      <c r="Q64" s="58">
        <v>39424.682079174047</v>
      </c>
      <c r="R64" s="58">
        <v>41389.551547569805</v>
      </c>
      <c r="S64" s="58">
        <v>43506.139971338329</v>
      </c>
      <c r="T64" s="58">
        <v>45528.278807086201</v>
      </c>
      <c r="U64" s="58">
        <v>27329.795751822658</v>
      </c>
      <c r="V64" s="58">
        <v>29136.96927982811</v>
      </c>
      <c r="W64" s="58">
        <v>30164.319882339456</v>
      </c>
      <c r="X64" s="58">
        <v>32202.616076870159</v>
      </c>
      <c r="Y64" s="58">
        <v>34301.349621340982</v>
      </c>
      <c r="Z64" s="58">
        <v>36408.13306917149</v>
      </c>
      <c r="AA64" s="58">
        <v>38441.413375859003</v>
      </c>
      <c r="AB64" s="58">
        <v>40697.53557302041</v>
      </c>
      <c r="AC64" s="58">
        <v>42900.24804951415</v>
      </c>
    </row>
    <row r="65" spans="1:29" x14ac:dyDescent="0.3">
      <c r="A65" s="39" t="s">
        <v>1050</v>
      </c>
      <c r="B65" s="39" t="s">
        <v>109</v>
      </c>
      <c r="C65" s="58">
        <v>0</v>
      </c>
      <c r="D65" s="58">
        <v>0</v>
      </c>
      <c r="E65" s="58">
        <v>0</v>
      </c>
      <c r="F65" s="58">
        <v>0</v>
      </c>
      <c r="G65" s="60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58">
        <v>0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58">
        <v>0</v>
      </c>
      <c r="Z65" s="58">
        <v>0</v>
      </c>
      <c r="AA65" s="58">
        <v>0</v>
      </c>
      <c r="AB65" s="58">
        <v>0</v>
      </c>
      <c r="AC65" s="58">
        <v>0</v>
      </c>
    </row>
    <row r="66" spans="1:29" x14ac:dyDescent="0.3">
      <c r="A66" s="39" t="s">
        <v>1050</v>
      </c>
      <c r="B66" s="39" t="s">
        <v>1033</v>
      </c>
      <c r="C66" s="58">
        <v>547.1828691444</v>
      </c>
      <c r="D66" s="58">
        <v>303.23147026884965</v>
      </c>
      <c r="E66" s="58">
        <v>217.39340706789363</v>
      </c>
      <c r="F66" s="58">
        <v>201.54793391370123</v>
      </c>
      <c r="G66" s="60">
        <v>209.72983771009677</v>
      </c>
      <c r="H66" s="58">
        <v>222.95460184999104</v>
      </c>
      <c r="I66" s="58">
        <v>237.00074748899371</v>
      </c>
      <c r="J66" s="58">
        <v>227.57218137423428</v>
      </c>
      <c r="K66" s="58">
        <v>200.33484235070759</v>
      </c>
      <c r="L66" s="58">
        <v>547.1828691444</v>
      </c>
      <c r="M66" s="58">
        <v>301.54031254526222</v>
      </c>
      <c r="N66" s="58">
        <v>213.95507141120217</v>
      </c>
      <c r="O66" s="58">
        <v>186.18564588347695</v>
      </c>
      <c r="P66" s="58">
        <v>177.72717348571868</v>
      </c>
      <c r="Q66" s="58">
        <v>173.90337664392248</v>
      </c>
      <c r="R66" s="58">
        <v>170.6278655850611</v>
      </c>
      <c r="S66" s="58">
        <v>131.44684926062919</v>
      </c>
      <c r="T66" s="58">
        <v>77.973376070458471</v>
      </c>
      <c r="U66" s="58">
        <v>547.1828691444</v>
      </c>
      <c r="V66" s="58">
        <v>301.54031254526222</v>
      </c>
      <c r="W66" s="58">
        <v>213.95507141120217</v>
      </c>
      <c r="X66" s="58">
        <v>186.18564588347695</v>
      </c>
      <c r="Y66" s="58">
        <v>177.72717348571868</v>
      </c>
      <c r="Z66" s="58">
        <v>173.90337664392248</v>
      </c>
      <c r="AA66" s="58">
        <v>170.6278655850611</v>
      </c>
      <c r="AB66" s="58">
        <v>131.44684926062919</v>
      </c>
      <c r="AC66" s="58">
        <v>77.973376070458471</v>
      </c>
    </row>
    <row r="67" spans="1:29" x14ac:dyDescent="0.3">
      <c r="A67" s="39" t="s">
        <v>1050</v>
      </c>
      <c r="B67" s="39" t="s">
        <v>1034</v>
      </c>
      <c r="C67" s="58">
        <v>0</v>
      </c>
      <c r="D67" s="58">
        <v>0</v>
      </c>
      <c r="E67" s="58">
        <v>0</v>
      </c>
      <c r="F67" s="58">
        <v>0</v>
      </c>
      <c r="G67" s="60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0</v>
      </c>
      <c r="AA67" s="58">
        <v>0</v>
      </c>
      <c r="AB67" s="58">
        <v>0</v>
      </c>
      <c r="AC67" s="58">
        <v>0</v>
      </c>
    </row>
    <row r="68" spans="1:29" x14ac:dyDescent="0.3">
      <c r="A68" s="39" t="s">
        <v>1050</v>
      </c>
      <c r="B68" s="39" t="s">
        <v>84</v>
      </c>
      <c r="C68" s="58">
        <v>7225.9041762244478</v>
      </c>
      <c r="D68" s="58">
        <v>7968.7960431109932</v>
      </c>
      <c r="E68" s="58">
        <v>8496.463558285679</v>
      </c>
      <c r="F68" s="58">
        <v>9040.9661319791157</v>
      </c>
      <c r="G68" s="60">
        <v>9540.2537627221718</v>
      </c>
      <c r="H68" s="58">
        <v>10004.721591134814</v>
      </c>
      <c r="I68" s="58">
        <v>10413.946491709063</v>
      </c>
      <c r="J68" s="58">
        <v>10691.469142527842</v>
      </c>
      <c r="K68" s="58">
        <v>10892.39867178135</v>
      </c>
      <c r="L68" s="58">
        <v>7225.9041762244478</v>
      </c>
      <c r="M68" s="58">
        <v>7352.3564087913874</v>
      </c>
      <c r="N68" s="58">
        <v>7584.5045592236311</v>
      </c>
      <c r="O68" s="58">
        <v>7838.8442049622272</v>
      </c>
      <c r="P68" s="58">
        <v>8033.4082704697721</v>
      </c>
      <c r="Q68" s="58">
        <v>8149.9157919386398</v>
      </c>
      <c r="R68" s="58">
        <v>8172.0531464694268</v>
      </c>
      <c r="S68" s="58">
        <v>8222.5013317792545</v>
      </c>
      <c r="T68" s="58">
        <v>8207.5881668370785</v>
      </c>
      <c r="U68" s="58">
        <v>7225.9041762244478</v>
      </c>
      <c r="V68" s="58">
        <v>6399.3407620673697</v>
      </c>
      <c r="W68" s="58">
        <v>5999.5210804054741</v>
      </c>
      <c r="X68" s="58">
        <v>6153.5723313716389</v>
      </c>
      <c r="Y68" s="58">
        <v>6277.9405913505179</v>
      </c>
      <c r="Z68" s="58">
        <v>6341.8922206781872</v>
      </c>
      <c r="AA68" s="58">
        <v>6340.4780484765761</v>
      </c>
      <c r="AB68" s="58">
        <v>6503.62367581748</v>
      </c>
      <c r="AC68" s="58">
        <v>6630.5045363272793</v>
      </c>
    </row>
    <row r="69" spans="1:29" x14ac:dyDescent="0.3">
      <c r="A69" s="39" t="s">
        <v>1050</v>
      </c>
      <c r="B69" s="39" t="s">
        <v>1035</v>
      </c>
      <c r="C69" s="58">
        <v>0</v>
      </c>
      <c r="D69" s="58">
        <v>0</v>
      </c>
      <c r="E69" s="58">
        <v>0</v>
      </c>
      <c r="F69" s="58">
        <v>0</v>
      </c>
      <c r="G69" s="60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58">
        <v>0</v>
      </c>
      <c r="Q69" s="58">
        <v>0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  <c r="X69" s="58">
        <v>0</v>
      </c>
      <c r="Y69" s="58">
        <v>0</v>
      </c>
      <c r="Z69" s="58">
        <v>0</v>
      </c>
      <c r="AA69" s="58">
        <v>0</v>
      </c>
      <c r="AB69" s="58">
        <v>0</v>
      </c>
      <c r="AC69" s="58">
        <v>0</v>
      </c>
    </row>
    <row r="70" spans="1:29" x14ac:dyDescent="0.3">
      <c r="A70" s="39" t="s">
        <v>1050</v>
      </c>
      <c r="B70" s="39" t="s">
        <v>1036</v>
      </c>
      <c r="C70" s="58">
        <v>0</v>
      </c>
      <c r="D70" s="58">
        <v>0</v>
      </c>
      <c r="E70" s="58">
        <v>0</v>
      </c>
      <c r="F70" s="58">
        <v>0</v>
      </c>
      <c r="G70" s="60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0</v>
      </c>
      <c r="AC70" s="58">
        <v>0</v>
      </c>
    </row>
    <row r="71" spans="1:29" x14ac:dyDescent="0.3">
      <c r="A71" s="39" t="s">
        <v>1050</v>
      </c>
      <c r="B71" s="39" t="s">
        <v>1020</v>
      </c>
      <c r="C71" s="58">
        <v>7773.0870453688476</v>
      </c>
      <c r="D71" s="58">
        <v>8272.0275133798423</v>
      </c>
      <c r="E71" s="58">
        <v>8713.8569653535724</v>
      </c>
      <c r="F71" s="58">
        <v>9242.5140658928176</v>
      </c>
      <c r="G71" s="60">
        <v>9749.9836004322678</v>
      </c>
      <c r="H71" s="58">
        <v>10227.676192984805</v>
      </c>
      <c r="I71" s="58">
        <v>10650.947239198056</v>
      </c>
      <c r="J71" s="58">
        <v>10919.041323902076</v>
      </c>
      <c r="K71" s="58">
        <v>11092.733514132056</v>
      </c>
      <c r="L71" s="58">
        <v>7773.0870453688476</v>
      </c>
      <c r="M71" s="58">
        <v>7653.8967213366495</v>
      </c>
      <c r="N71" s="58">
        <v>7798.459630634833</v>
      </c>
      <c r="O71" s="58">
        <v>8025.0298508457045</v>
      </c>
      <c r="P71" s="58">
        <v>8211.1354439554907</v>
      </c>
      <c r="Q71" s="58">
        <v>8323.8191685825623</v>
      </c>
      <c r="R71" s="58">
        <v>8342.6810120544887</v>
      </c>
      <c r="S71" s="58">
        <v>8353.9481810398829</v>
      </c>
      <c r="T71" s="58">
        <v>8285.5615429075369</v>
      </c>
      <c r="U71" s="58">
        <v>7773.0870453688476</v>
      </c>
      <c r="V71" s="58">
        <v>6700.8810746126319</v>
      </c>
      <c r="W71" s="58">
        <v>6213.4761518166761</v>
      </c>
      <c r="X71" s="58">
        <v>6339.7579772551162</v>
      </c>
      <c r="Y71" s="58">
        <v>6455.6677648362365</v>
      </c>
      <c r="Z71" s="58">
        <v>6515.7955973221096</v>
      </c>
      <c r="AA71" s="58">
        <v>6511.1059140616371</v>
      </c>
      <c r="AB71" s="58">
        <v>6635.0705250781093</v>
      </c>
      <c r="AC71" s="58">
        <v>6708.4779123977378</v>
      </c>
    </row>
    <row r="72" spans="1:29" x14ac:dyDescent="0.3">
      <c r="A72" s="39" t="s">
        <v>1051</v>
      </c>
      <c r="B72" s="39" t="s">
        <v>109</v>
      </c>
      <c r="C72" s="58">
        <v>56.100631891199988</v>
      </c>
      <c r="D72" s="58">
        <v>5.1064284377631024</v>
      </c>
      <c r="E72" s="58">
        <v>0.17864082671057391</v>
      </c>
      <c r="F72" s="58">
        <v>0.14531804557487646</v>
      </c>
      <c r="G72" s="60">
        <v>0.10392460698433817</v>
      </c>
      <c r="H72" s="58">
        <v>5.5230064499285109E-2</v>
      </c>
      <c r="I72" s="58">
        <v>0</v>
      </c>
      <c r="J72" s="58">
        <v>0</v>
      </c>
      <c r="K72" s="58">
        <v>0</v>
      </c>
      <c r="L72" s="58">
        <v>56.100631891199988</v>
      </c>
      <c r="M72" s="58">
        <v>2.8035385778601829</v>
      </c>
      <c r="N72" s="58">
        <v>0</v>
      </c>
      <c r="O72" s="58">
        <v>0</v>
      </c>
      <c r="P72" s="58">
        <v>0</v>
      </c>
      <c r="Q72" s="58">
        <v>0</v>
      </c>
      <c r="R72" s="58">
        <v>0</v>
      </c>
      <c r="S72" s="58">
        <v>0</v>
      </c>
      <c r="T72" s="58">
        <v>0</v>
      </c>
      <c r="U72" s="58">
        <v>56.100631891199988</v>
      </c>
      <c r="V72" s="58">
        <v>2.8035385778601829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0</v>
      </c>
      <c r="AC72" s="58">
        <v>0</v>
      </c>
    </row>
    <row r="73" spans="1:29" x14ac:dyDescent="0.3">
      <c r="A73" s="39" t="s">
        <v>1051</v>
      </c>
      <c r="B73" s="39" t="s">
        <v>1033</v>
      </c>
      <c r="C73" s="58">
        <v>839.38884310266189</v>
      </c>
      <c r="D73" s="58">
        <v>680.55729705938438</v>
      </c>
      <c r="E73" s="58">
        <v>636.40846379789673</v>
      </c>
      <c r="F73" s="58">
        <v>577.73156551224861</v>
      </c>
      <c r="G73" s="60">
        <v>515.60216872670981</v>
      </c>
      <c r="H73" s="58">
        <v>451.75909513973306</v>
      </c>
      <c r="I73" s="58">
        <v>386.00969315630402</v>
      </c>
      <c r="J73" s="58">
        <v>361.73582980744459</v>
      </c>
      <c r="K73" s="58">
        <v>330.64160624487204</v>
      </c>
      <c r="L73" s="58">
        <v>839.38884310266189</v>
      </c>
      <c r="M73" s="58">
        <v>558.50713019797058</v>
      </c>
      <c r="N73" s="58">
        <v>456.74783741461363</v>
      </c>
      <c r="O73" s="58">
        <v>381.33163300014138</v>
      </c>
      <c r="P73" s="58">
        <v>300.0731140397329</v>
      </c>
      <c r="Q73" s="58">
        <v>214.95747778846027</v>
      </c>
      <c r="R73" s="58">
        <v>126.98886486718241</v>
      </c>
      <c r="S73" s="58">
        <v>105.03205955687446</v>
      </c>
      <c r="T73" s="58">
        <v>81.128177310269592</v>
      </c>
      <c r="U73" s="58">
        <v>839.38884310266189</v>
      </c>
      <c r="V73" s="58">
        <v>492.25972851722179</v>
      </c>
      <c r="W73" s="58">
        <v>318.14891389601911</v>
      </c>
      <c r="X73" s="58">
        <v>258.75891744928788</v>
      </c>
      <c r="Y73" s="58">
        <v>193.70991567850189</v>
      </c>
      <c r="Z73" s="58">
        <v>124.66967911431843</v>
      </c>
      <c r="AA73" s="58">
        <v>52.472473432522143</v>
      </c>
      <c r="AB73" s="58">
        <v>38.671515992761485</v>
      </c>
      <c r="AC73" s="58">
        <v>26.700775332842738</v>
      </c>
    </row>
    <row r="74" spans="1:29" x14ac:dyDescent="0.3">
      <c r="A74" s="39" t="s">
        <v>1051</v>
      </c>
      <c r="B74" s="39" t="s">
        <v>1034</v>
      </c>
      <c r="C74" s="58">
        <v>999.27765924186394</v>
      </c>
      <c r="D74" s="58">
        <v>1209.7153571385575</v>
      </c>
      <c r="E74" s="58">
        <v>1375.8854987982272</v>
      </c>
      <c r="F74" s="58">
        <v>1578.8109684003559</v>
      </c>
      <c r="G74" s="60">
        <v>1782.1513196126609</v>
      </c>
      <c r="H74" s="58">
        <v>1984.8786307188259</v>
      </c>
      <c r="I74" s="58">
        <v>2183.1621321656016</v>
      </c>
      <c r="J74" s="58">
        <v>2200.8182945636145</v>
      </c>
      <c r="K74" s="58">
        <v>2207.5179145300185</v>
      </c>
      <c r="L74" s="58">
        <v>999.27765924186394</v>
      </c>
      <c r="M74" s="58">
        <v>1040.7203960090949</v>
      </c>
      <c r="N74" s="58">
        <v>1126.9563283985474</v>
      </c>
      <c r="O74" s="58">
        <v>1070.7937023296238</v>
      </c>
      <c r="P74" s="58">
        <v>1003.3102541397999</v>
      </c>
      <c r="Q74" s="58">
        <v>926.39989548706558</v>
      </c>
      <c r="R74" s="58">
        <v>840.97884696416327</v>
      </c>
      <c r="S74" s="58">
        <v>763.297296994779</v>
      </c>
      <c r="T74" s="58">
        <v>678.80499230251792</v>
      </c>
      <c r="U74" s="58">
        <v>999.27765924186394</v>
      </c>
      <c r="V74" s="58">
        <v>764.77010889524763</v>
      </c>
      <c r="W74" s="58">
        <v>569.88748296758797</v>
      </c>
      <c r="X74" s="58">
        <v>506.82100923645839</v>
      </c>
      <c r="Y74" s="58">
        <v>436.12030260772235</v>
      </c>
      <c r="Z74" s="58">
        <v>359.41489940984502</v>
      </c>
      <c r="AA74" s="58">
        <v>277.75343451533217</v>
      </c>
      <c r="AB74" s="58">
        <v>253.45254311763961</v>
      </c>
      <c r="AC74" s="58">
        <v>227.20542680499315</v>
      </c>
    </row>
    <row r="75" spans="1:29" x14ac:dyDescent="0.3">
      <c r="A75" s="39" t="s">
        <v>1051</v>
      </c>
      <c r="B75" s="39" t="s">
        <v>84</v>
      </c>
      <c r="C75" s="58">
        <v>17250.8531996046</v>
      </c>
      <c r="D75" s="58">
        <v>21960.304084360654</v>
      </c>
      <c r="E75" s="58">
        <v>24602.335226535877</v>
      </c>
      <c r="F75" s="58">
        <v>27404.620752946459</v>
      </c>
      <c r="G75" s="60">
        <v>30292.802890931038</v>
      </c>
      <c r="H75" s="58">
        <v>33179.440971738179</v>
      </c>
      <c r="I75" s="58">
        <v>35944.332812139357</v>
      </c>
      <c r="J75" s="58">
        <v>38836.880660059673</v>
      </c>
      <c r="K75" s="58">
        <v>41663.447049206727</v>
      </c>
      <c r="L75" s="58">
        <v>17250.8531996046</v>
      </c>
      <c r="M75" s="58">
        <v>20866.518652446619</v>
      </c>
      <c r="N75" s="58">
        <v>22802.735961618397</v>
      </c>
      <c r="O75" s="58">
        <v>24971.467237071767</v>
      </c>
      <c r="P75" s="58">
        <v>27184.79192274571</v>
      </c>
      <c r="Q75" s="58">
        <v>29382.748476450397</v>
      </c>
      <c r="R75" s="58">
        <v>31473.921029452278</v>
      </c>
      <c r="S75" s="58">
        <v>33641.425578012677</v>
      </c>
      <c r="T75" s="58">
        <v>35808.430555249877</v>
      </c>
      <c r="U75" s="58">
        <v>17250.8531996046</v>
      </c>
      <c r="V75" s="58">
        <v>20736.285319316052</v>
      </c>
      <c r="W75" s="58">
        <v>22628.602753394291</v>
      </c>
      <c r="X75" s="58">
        <v>24603.185220553074</v>
      </c>
      <c r="Y75" s="58">
        <v>26671.019042481756</v>
      </c>
      <c r="Z75" s="58">
        <v>28822.995825777558</v>
      </c>
      <c r="AA75" s="58">
        <v>30984.978202102389</v>
      </c>
      <c r="AB75" s="58">
        <v>33116.124871918277</v>
      </c>
      <c r="AC75" s="58">
        <v>35250.008807431543</v>
      </c>
    </row>
    <row r="76" spans="1:29" x14ac:dyDescent="0.3">
      <c r="A76" s="39" t="s">
        <v>1051</v>
      </c>
      <c r="B76" s="39" t="s">
        <v>1035</v>
      </c>
      <c r="C76" s="58">
        <v>411.08837261348009</v>
      </c>
      <c r="D76" s="58">
        <v>475.63252783579446</v>
      </c>
      <c r="E76" s="58">
        <v>454.97950177112006</v>
      </c>
      <c r="F76" s="58">
        <v>523.93239251231057</v>
      </c>
      <c r="G76" s="60">
        <v>580.69375091903078</v>
      </c>
      <c r="H76" s="58">
        <v>621.081142268029</v>
      </c>
      <c r="I76" s="58">
        <v>641.61251813977003</v>
      </c>
      <c r="J76" s="58">
        <v>688.97157651862494</v>
      </c>
      <c r="K76" s="58">
        <v>731.22469290277422</v>
      </c>
      <c r="L76" s="58">
        <v>411.08837261348009</v>
      </c>
      <c r="M76" s="58">
        <v>438.08519707882061</v>
      </c>
      <c r="N76" s="58">
        <v>430.02634858978251</v>
      </c>
      <c r="O76" s="58">
        <v>488.58580326635729</v>
      </c>
      <c r="P76" s="58">
        <v>537.87946387130853</v>
      </c>
      <c r="Q76" s="58">
        <v>576.75706086555738</v>
      </c>
      <c r="R76" s="58">
        <v>604.98179423170245</v>
      </c>
      <c r="S76" s="58">
        <v>642.43685573411722</v>
      </c>
      <c r="T76" s="58">
        <v>674.3535393159973</v>
      </c>
      <c r="U76" s="58">
        <v>411.08837261348009</v>
      </c>
      <c r="V76" s="58">
        <v>439.96950990909716</v>
      </c>
      <c r="W76" s="58">
        <v>434.20458026487938</v>
      </c>
      <c r="X76" s="58">
        <v>494.09295237622189</v>
      </c>
      <c r="Y76" s="58">
        <v>544.83259573676094</v>
      </c>
      <c r="Z76" s="58">
        <v>585.25706754765793</v>
      </c>
      <c r="AA76" s="58">
        <v>615.10335174712407</v>
      </c>
      <c r="AB76" s="58">
        <v>654.21611691362057</v>
      </c>
      <c r="AC76" s="58">
        <v>687.85512754703359</v>
      </c>
    </row>
    <row r="77" spans="1:29" x14ac:dyDescent="0.3">
      <c r="A77" s="39" t="s">
        <v>1051</v>
      </c>
      <c r="B77" s="39" t="s">
        <v>1036</v>
      </c>
      <c r="C77" s="58">
        <v>0</v>
      </c>
      <c r="D77" s="58">
        <v>0</v>
      </c>
      <c r="E77" s="58">
        <v>0</v>
      </c>
      <c r="F77" s="58">
        <v>0</v>
      </c>
      <c r="G77" s="60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  <c r="AC77" s="58">
        <v>0</v>
      </c>
    </row>
    <row r="78" spans="1:29" x14ac:dyDescent="0.3">
      <c r="A78" s="39" t="s">
        <v>1051</v>
      </c>
      <c r="B78" s="39" t="s">
        <v>1020</v>
      </c>
      <c r="C78" s="58">
        <v>19556.708706453806</v>
      </c>
      <c r="D78" s="58">
        <v>24331.315694832152</v>
      </c>
      <c r="E78" s="58">
        <v>27069.787331729829</v>
      </c>
      <c r="F78" s="58">
        <v>30085.24099741695</v>
      </c>
      <c r="G78" s="60">
        <v>33171.354054796422</v>
      </c>
      <c r="H78" s="58">
        <v>36237.215069929262</v>
      </c>
      <c r="I78" s="58">
        <v>39155.117155601038</v>
      </c>
      <c r="J78" s="58">
        <v>42088.406360949361</v>
      </c>
      <c r="K78" s="58">
        <v>44932.831262884392</v>
      </c>
      <c r="L78" s="58">
        <v>19556.708706453806</v>
      </c>
      <c r="M78" s="58">
        <v>22906.634914310365</v>
      </c>
      <c r="N78" s="58">
        <v>24816.466476021338</v>
      </c>
      <c r="O78" s="58">
        <v>26912.178375667889</v>
      </c>
      <c r="P78" s="58">
        <v>29026.054754796551</v>
      </c>
      <c r="Q78" s="58">
        <v>31100.862910591481</v>
      </c>
      <c r="R78" s="58">
        <v>33046.870535515329</v>
      </c>
      <c r="S78" s="58">
        <v>35152.191790298442</v>
      </c>
      <c r="T78" s="58">
        <v>37242.71726417866</v>
      </c>
      <c r="U78" s="58">
        <v>19556.708706453806</v>
      </c>
      <c r="V78" s="58">
        <v>22436.088205215478</v>
      </c>
      <c r="W78" s="58">
        <v>23950.843730522778</v>
      </c>
      <c r="X78" s="58">
        <v>25862.858099615041</v>
      </c>
      <c r="Y78" s="58">
        <v>27845.68185650474</v>
      </c>
      <c r="Z78" s="58">
        <v>29892.337471849376</v>
      </c>
      <c r="AA78" s="58">
        <v>31930.307461797365</v>
      </c>
      <c r="AB78" s="58">
        <v>34062.4650479423</v>
      </c>
      <c r="AC78" s="58">
        <v>36191.770137116408</v>
      </c>
    </row>
    <row r="79" spans="1:29" x14ac:dyDescent="0.3">
      <c r="A79" s="39" t="s">
        <v>1052</v>
      </c>
      <c r="B79" s="39" t="s">
        <v>109</v>
      </c>
      <c r="C79" s="58">
        <v>1177.1499437468913</v>
      </c>
      <c r="D79" s="58">
        <v>489.77193382174318</v>
      </c>
      <c r="E79" s="58">
        <v>330.42018307511279</v>
      </c>
      <c r="F79" s="58">
        <v>259.2121201562432</v>
      </c>
      <c r="G79" s="60">
        <v>208.03505749399207</v>
      </c>
      <c r="H79" s="58">
        <v>167.26548671439198</v>
      </c>
      <c r="I79" s="58">
        <v>130.07293412787021</v>
      </c>
      <c r="J79" s="58">
        <v>96.808672840205489</v>
      </c>
      <c r="K79" s="58">
        <v>70.656379043480328</v>
      </c>
      <c r="L79" s="58">
        <v>1177.1499437468913</v>
      </c>
      <c r="M79" s="58">
        <v>445.81169295205581</v>
      </c>
      <c r="N79" s="58">
        <v>266.84470384388965</v>
      </c>
      <c r="O79" s="58">
        <v>188.74164367480668</v>
      </c>
      <c r="P79" s="58">
        <v>142.81415934980038</v>
      </c>
      <c r="Q79" s="58">
        <v>109.26017221967203</v>
      </c>
      <c r="R79" s="58">
        <v>79.289737294747354</v>
      </c>
      <c r="S79" s="58">
        <v>54.485738812254333</v>
      </c>
      <c r="T79" s="58">
        <v>37.491352180025714</v>
      </c>
      <c r="U79" s="58">
        <v>1177.1499437468913</v>
      </c>
      <c r="V79" s="58">
        <v>377.92406526125859</v>
      </c>
      <c r="W79" s="58">
        <v>159.95330061817384</v>
      </c>
      <c r="X79" s="58">
        <v>64.525418744246593</v>
      </c>
      <c r="Y79" s="58">
        <v>31.280823243468486</v>
      </c>
      <c r="Z79" s="58">
        <v>22.849918599158585</v>
      </c>
      <c r="AA79" s="58">
        <v>22.712890269699539</v>
      </c>
      <c r="AB79" s="58">
        <v>23.481771767499691</v>
      </c>
      <c r="AC79" s="58">
        <v>23.926559601714622</v>
      </c>
    </row>
    <row r="80" spans="1:29" x14ac:dyDescent="0.3">
      <c r="A80" s="39" t="s">
        <v>1052</v>
      </c>
      <c r="B80" s="39" t="s">
        <v>1033</v>
      </c>
      <c r="C80" s="58">
        <v>3209.9593927329388</v>
      </c>
      <c r="D80" s="58">
        <v>3579.9162097058102</v>
      </c>
      <c r="E80" s="58">
        <v>3741.3511543624959</v>
      </c>
      <c r="F80" s="58">
        <v>3922.3604727700549</v>
      </c>
      <c r="G80" s="60">
        <v>4068.6949853696074</v>
      </c>
      <c r="H80" s="58">
        <v>4158.5820214938485</v>
      </c>
      <c r="I80" s="58">
        <v>4184.0128744917356</v>
      </c>
      <c r="J80" s="58">
        <v>4111.3482781753082</v>
      </c>
      <c r="K80" s="58">
        <v>3956.1596663038254</v>
      </c>
      <c r="L80" s="58">
        <v>3209.9593927329388</v>
      </c>
      <c r="M80" s="58">
        <v>3398.0371685716977</v>
      </c>
      <c r="N80" s="58">
        <v>3344.3586427534829</v>
      </c>
      <c r="O80" s="58">
        <v>3286.7037314221443</v>
      </c>
      <c r="P80" s="58">
        <v>3235.6752059710593</v>
      </c>
      <c r="Q80" s="58">
        <v>3190.2543105389195</v>
      </c>
      <c r="R80" s="58">
        <v>3113.036317382162</v>
      </c>
      <c r="S80" s="58">
        <v>2963.2279084943971</v>
      </c>
      <c r="T80" s="58">
        <v>2759.8561535843082</v>
      </c>
      <c r="U80" s="58">
        <v>3209.9593927329388</v>
      </c>
      <c r="V80" s="58">
        <v>2818.0006819485557</v>
      </c>
      <c r="W80" s="58">
        <v>2167.0175267040049</v>
      </c>
      <c r="X80" s="58">
        <v>1503.270459587143</v>
      </c>
      <c r="Y80" s="58">
        <v>1031.9082458031987</v>
      </c>
      <c r="Z80" s="58">
        <v>765.0424073544815</v>
      </c>
      <c r="AA80" s="58">
        <v>591.04856042919698</v>
      </c>
      <c r="AB80" s="58">
        <v>432.72015351044416</v>
      </c>
      <c r="AC80" s="58">
        <v>304.33260464288668</v>
      </c>
    </row>
    <row r="81" spans="1:29" x14ac:dyDescent="0.3">
      <c r="A81" s="39" t="s">
        <v>1052</v>
      </c>
      <c r="B81" s="39" t="s">
        <v>1034</v>
      </c>
      <c r="C81" s="58">
        <v>3819.4317448928332</v>
      </c>
      <c r="D81" s="58">
        <v>5028.537040633475</v>
      </c>
      <c r="E81" s="58">
        <v>5183.8121404093417</v>
      </c>
      <c r="F81" s="58">
        <v>5289.1345791883359</v>
      </c>
      <c r="G81" s="60">
        <v>5411.2465297657236</v>
      </c>
      <c r="H81" s="58">
        <v>5542.9678558194419</v>
      </c>
      <c r="I81" s="58">
        <v>5635.963226811431</v>
      </c>
      <c r="J81" s="58">
        <v>5661.5667543158397</v>
      </c>
      <c r="K81" s="58">
        <v>5624.2411534943349</v>
      </c>
      <c r="L81" s="58">
        <v>3819.4317448928332</v>
      </c>
      <c r="M81" s="58">
        <v>4857.9143007751418</v>
      </c>
      <c r="N81" s="58">
        <v>4795.3355843155496</v>
      </c>
      <c r="O81" s="58">
        <v>4670.7189249737185</v>
      </c>
      <c r="P81" s="58">
        <v>4609.465829159768</v>
      </c>
      <c r="Q81" s="58">
        <v>4612.4955481861734</v>
      </c>
      <c r="R81" s="58">
        <v>4604.0508578225126</v>
      </c>
      <c r="S81" s="58">
        <v>4536.6751688491022</v>
      </c>
      <c r="T81" s="58">
        <v>4415.8159142198001</v>
      </c>
      <c r="U81" s="58">
        <v>3819.4317448928332</v>
      </c>
      <c r="V81" s="58">
        <v>4087.6962013934572</v>
      </c>
      <c r="W81" s="58">
        <v>3242.5303195591687</v>
      </c>
      <c r="X81" s="58">
        <v>2315.6245433654235</v>
      </c>
      <c r="Y81" s="58">
        <v>1642.4941315453048</v>
      </c>
      <c r="Z81" s="58">
        <v>1201.1510739760297</v>
      </c>
      <c r="AA81" s="58">
        <v>849.87188474615357</v>
      </c>
      <c r="AB81" s="58">
        <v>560.82533120916389</v>
      </c>
      <c r="AC81" s="58">
        <v>378.68466236478207</v>
      </c>
    </row>
    <row r="82" spans="1:29" x14ac:dyDescent="0.3">
      <c r="A82" s="39" t="s">
        <v>1052</v>
      </c>
      <c r="B82" s="39" t="s">
        <v>84</v>
      </c>
      <c r="C82" s="58">
        <v>1166.9603508140367</v>
      </c>
      <c r="D82" s="58">
        <v>1819.6281734254492</v>
      </c>
      <c r="E82" s="58">
        <v>2083.1533533164738</v>
      </c>
      <c r="F82" s="58">
        <v>2303.3059535347943</v>
      </c>
      <c r="G82" s="60">
        <v>2567.5556739805438</v>
      </c>
      <c r="H82" s="58">
        <v>2849.9299762943201</v>
      </c>
      <c r="I82" s="58">
        <v>3104.5164065208201</v>
      </c>
      <c r="J82" s="58">
        <v>3398.4753386703433</v>
      </c>
      <c r="K82" s="58">
        <v>3763.3766329582049</v>
      </c>
      <c r="L82" s="58">
        <v>1166.9603508140367</v>
      </c>
      <c r="M82" s="58">
        <v>2039.0497071451518</v>
      </c>
      <c r="N82" s="58">
        <v>2563.791639126734</v>
      </c>
      <c r="O82" s="58">
        <v>3050.5629735146072</v>
      </c>
      <c r="P82" s="58">
        <v>3511.927182425371</v>
      </c>
      <c r="Q82" s="58">
        <v>3904.0392783204852</v>
      </c>
      <c r="R82" s="58">
        <v>4218.6181299599275</v>
      </c>
      <c r="S82" s="58">
        <v>4561.0767910892728</v>
      </c>
      <c r="T82" s="58">
        <v>4982.8896884475153</v>
      </c>
      <c r="U82" s="58">
        <v>1166.9603508140367</v>
      </c>
      <c r="V82" s="58">
        <v>3124.6873914789526</v>
      </c>
      <c r="W82" s="58">
        <v>4702.6740960672068</v>
      </c>
      <c r="X82" s="58">
        <v>6221.6190354999171</v>
      </c>
      <c r="Y82" s="58">
        <v>7440.2371870044608</v>
      </c>
      <c r="Z82" s="58">
        <v>8313.1499875039935</v>
      </c>
      <c r="AA82" s="58">
        <v>8934.6291645635774</v>
      </c>
      <c r="AB82" s="58">
        <v>9421.6895945909637</v>
      </c>
      <c r="AC82" s="58">
        <v>9810.3058248872258</v>
      </c>
    </row>
    <row r="83" spans="1:29" x14ac:dyDescent="0.3">
      <c r="A83" s="39" t="s">
        <v>1052</v>
      </c>
      <c r="B83" s="39" t="s">
        <v>1035</v>
      </c>
      <c r="C83" s="58">
        <v>17629.408153690358</v>
      </c>
      <c r="D83" s="58">
        <v>15211.088587664968</v>
      </c>
      <c r="E83" s="58">
        <v>17233.878136267063</v>
      </c>
      <c r="F83" s="58">
        <v>16297.503942605779</v>
      </c>
      <c r="G83" s="60">
        <v>15211.088587664968</v>
      </c>
      <c r="H83" s="58">
        <v>13931.899636569899</v>
      </c>
      <c r="I83" s="58">
        <v>12770.200113683075</v>
      </c>
      <c r="J83" s="58">
        <v>11720.918873318178</v>
      </c>
      <c r="K83" s="58">
        <v>10444.377323531047</v>
      </c>
      <c r="L83" s="58">
        <v>17629.408153690358</v>
      </c>
      <c r="M83" s="58">
        <v>17734.862621902827</v>
      </c>
      <c r="N83" s="58">
        <v>17137.839724313264</v>
      </c>
      <c r="O83" s="58">
        <v>16158.788220106218</v>
      </c>
      <c r="P83" s="58">
        <v>15031.358220070118</v>
      </c>
      <c r="Q83" s="58">
        <v>13729.30415742872</v>
      </c>
      <c r="R83" s="58">
        <v>12716.556300948889</v>
      </c>
      <c r="S83" s="58">
        <v>11715.106669257659</v>
      </c>
      <c r="T83" s="58">
        <v>10414.115194794877</v>
      </c>
      <c r="U83" s="58">
        <v>17629.408153690358</v>
      </c>
      <c r="V83" s="58">
        <v>17732.367823439155</v>
      </c>
      <c r="W83" s="58">
        <v>17136.7034088279</v>
      </c>
      <c r="X83" s="58">
        <v>16162.326860182658</v>
      </c>
      <c r="Y83" s="58">
        <v>15039.10663613074</v>
      </c>
      <c r="Z83" s="58">
        <v>13742.683101091292</v>
      </c>
      <c r="AA83" s="58">
        <v>12735.918573202476</v>
      </c>
      <c r="AB83" s="58">
        <v>11739.664129569512</v>
      </c>
      <c r="AC83" s="58">
        <v>10445.254579041939</v>
      </c>
    </row>
    <row r="84" spans="1:29" x14ac:dyDescent="0.3">
      <c r="A84" s="39" t="s">
        <v>1052</v>
      </c>
      <c r="B84" s="39" t="s">
        <v>1036</v>
      </c>
      <c r="C84" s="58">
        <v>0</v>
      </c>
      <c r="D84" s="58">
        <v>0</v>
      </c>
      <c r="E84" s="58">
        <v>0</v>
      </c>
      <c r="F84" s="58">
        <v>0</v>
      </c>
      <c r="G84" s="60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58">
        <v>0</v>
      </c>
      <c r="Z84" s="58">
        <v>0</v>
      </c>
      <c r="AA84" s="58">
        <v>0</v>
      </c>
      <c r="AB84" s="58">
        <v>0</v>
      </c>
      <c r="AC84" s="58">
        <v>0</v>
      </c>
    </row>
    <row r="85" spans="1:29" x14ac:dyDescent="0.3">
      <c r="A85" s="39" t="s">
        <v>1052</v>
      </c>
      <c r="B85" s="39" t="s">
        <v>1020</v>
      </c>
      <c r="C85" s="58">
        <v>27002.90958587706</v>
      </c>
      <c r="D85" s="58">
        <v>26128.941945251448</v>
      </c>
      <c r="E85" s="58">
        <v>28572.614967430487</v>
      </c>
      <c r="F85" s="58">
        <v>28071.517068255209</v>
      </c>
      <c r="G85" s="60">
        <v>27466.620834274836</v>
      </c>
      <c r="H85" s="58">
        <v>26650.644976891901</v>
      </c>
      <c r="I85" s="58">
        <v>25824.765555634935</v>
      </c>
      <c r="J85" s="58">
        <v>24989.117917319876</v>
      </c>
      <c r="K85" s="58">
        <v>23858.811155330892</v>
      </c>
      <c r="L85" s="58">
        <v>27002.90958587706</v>
      </c>
      <c r="M85" s="58">
        <v>28475.675491346876</v>
      </c>
      <c r="N85" s="58">
        <v>28108.17029435292</v>
      </c>
      <c r="O85" s="58">
        <v>27355.515493691495</v>
      </c>
      <c r="P85" s="58">
        <v>26531.240596976117</v>
      </c>
      <c r="Q85" s="58">
        <v>25545.35346669397</v>
      </c>
      <c r="R85" s="58">
        <v>24731.551343408239</v>
      </c>
      <c r="S85" s="58">
        <v>23830.572276502688</v>
      </c>
      <c r="T85" s="58">
        <v>22610.168303226528</v>
      </c>
      <c r="U85" s="58">
        <v>27002.90958587706</v>
      </c>
      <c r="V85" s="58">
        <v>28140.676163521377</v>
      </c>
      <c r="W85" s="58">
        <v>27408.878651776453</v>
      </c>
      <c r="X85" s="58">
        <v>26267.36631737939</v>
      </c>
      <c r="Y85" s="58">
        <v>25185.027023727172</v>
      </c>
      <c r="Z85" s="58">
        <v>24044.876488524955</v>
      </c>
      <c r="AA85" s="58">
        <v>23134.181073211104</v>
      </c>
      <c r="AB85" s="58">
        <v>22178.380980647584</v>
      </c>
      <c r="AC85" s="58">
        <v>20962.50423053855</v>
      </c>
    </row>
    <row r="86" spans="1:29" x14ac:dyDescent="0.3">
      <c r="A86" s="39" t="s">
        <v>1053</v>
      </c>
      <c r="B86" s="39" t="s">
        <v>109</v>
      </c>
      <c r="C86" s="58">
        <v>3713.7392998337464</v>
      </c>
      <c r="D86" s="58">
        <v>2443.5771086505442</v>
      </c>
      <c r="E86" s="58">
        <v>1917.372466526873</v>
      </c>
      <c r="F86" s="58">
        <v>1570.2883065067647</v>
      </c>
      <c r="G86" s="60">
        <v>1334.4560775946086</v>
      </c>
      <c r="H86" s="58">
        <v>1179.0526680651883</v>
      </c>
      <c r="I86" s="58">
        <v>1004.3199796463722</v>
      </c>
      <c r="J86" s="58">
        <v>822.13826942838045</v>
      </c>
      <c r="K86" s="58">
        <v>637.84847440560441</v>
      </c>
      <c r="L86" s="58">
        <v>3713.7392998337464</v>
      </c>
      <c r="M86" s="58">
        <v>2078.0608789066905</v>
      </c>
      <c r="N86" s="58">
        <v>1429.7372114874229</v>
      </c>
      <c r="O86" s="58">
        <v>1098.0260919762225</v>
      </c>
      <c r="P86" s="58">
        <v>843.24699698886161</v>
      </c>
      <c r="Q86" s="58">
        <v>639.48916829204222</v>
      </c>
      <c r="R86" s="58">
        <v>439.62127368825946</v>
      </c>
      <c r="S86" s="58">
        <v>287.42253467009357</v>
      </c>
      <c r="T86" s="58">
        <v>193.03309466190228</v>
      </c>
      <c r="U86" s="58">
        <v>3713.7392998337464</v>
      </c>
      <c r="V86" s="58">
        <v>1657.533878626449</v>
      </c>
      <c r="W86" s="58">
        <v>768.18791277034006</v>
      </c>
      <c r="X86" s="58">
        <v>359.19808597177564</v>
      </c>
      <c r="Y86" s="58">
        <v>172.55468418772247</v>
      </c>
      <c r="Z86" s="58">
        <v>111.31532732592225</v>
      </c>
      <c r="AA86" s="58">
        <v>61.811917064687648</v>
      </c>
      <c r="AB86" s="58">
        <v>33.065313972374852</v>
      </c>
      <c r="AC86" s="58">
        <v>24.079621212623248</v>
      </c>
    </row>
    <row r="87" spans="1:29" x14ac:dyDescent="0.3">
      <c r="A87" s="39" t="s">
        <v>1053</v>
      </c>
      <c r="B87" s="39" t="s">
        <v>1033</v>
      </c>
      <c r="C87" s="58">
        <v>9049.6853387027822</v>
      </c>
      <c r="D87" s="58">
        <v>8186.918632113202</v>
      </c>
      <c r="E87" s="58">
        <v>7345.1373494304189</v>
      </c>
      <c r="F87" s="58">
        <v>6788.4626801042668</v>
      </c>
      <c r="G87" s="60">
        <v>6553.7568376639101</v>
      </c>
      <c r="H87" s="58">
        <v>6344.9279126480269</v>
      </c>
      <c r="I87" s="58">
        <v>6044.5231929879683</v>
      </c>
      <c r="J87" s="58">
        <v>5665.7342708697834</v>
      </c>
      <c r="K87" s="58">
        <v>5245.9164783433362</v>
      </c>
      <c r="L87" s="58">
        <v>9049.6853387027822</v>
      </c>
      <c r="M87" s="58">
        <v>7620.7091976358279</v>
      </c>
      <c r="N87" s="58">
        <v>6347.8999847894856</v>
      </c>
      <c r="O87" s="58">
        <v>5451.735913236892</v>
      </c>
      <c r="P87" s="58">
        <v>4936.4414827987539</v>
      </c>
      <c r="Q87" s="58">
        <v>4523.4998350866681</v>
      </c>
      <c r="R87" s="58">
        <v>4068.7580592067043</v>
      </c>
      <c r="S87" s="58">
        <v>3598.1639683677413</v>
      </c>
      <c r="T87" s="58">
        <v>3190.220890370495</v>
      </c>
      <c r="U87" s="58">
        <v>9049.6853387027822</v>
      </c>
      <c r="V87" s="58">
        <v>6142.1242543553017</v>
      </c>
      <c r="W87" s="58">
        <v>3560.7443280501693</v>
      </c>
      <c r="X87" s="58">
        <v>2068.4273443579459</v>
      </c>
      <c r="Y87" s="58">
        <v>1349.6458748766017</v>
      </c>
      <c r="Z87" s="58">
        <v>1028.0840677425122</v>
      </c>
      <c r="AA87" s="58">
        <v>803.7958071852936</v>
      </c>
      <c r="AB87" s="58">
        <v>573.34355996269755</v>
      </c>
      <c r="AC87" s="58">
        <v>382.41753456187701</v>
      </c>
    </row>
    <row r="88" spans="1:29" x14ac:dyDescent="0.3">
      <c r="A88" s="39" t="s">
        <v>1053</v>
      </c>
      <c r="B88" s="39" t="s">
        <v>1034</v>
      </c>
      <c r="C88" s="58">
        <v>18108.107495279004</v>
      </c>
      <c r="D88" s="58">
        <v>19595.244915633833</v>
      </c>
      <c r="E88" s="58">
        <v>20423.875525221811</v>
      </c>
      <c r="F88" s="58">
        <v>20425.55506479559</v>
      </c>
      <c r="G88" s="60">
        <v>20489.183565317886</v>
      </c>
      <c r="H88" s="58">
        <v>20528.197709948465</v>
      </c>
      <c r="I88" s="58">
        <v>20316.600441159862</v>
      </c>
      <c r="J88" s="58">
        <v>19969.653737634704</v>
      </c>
      <c r="K88" s="58">
        <v>19310.847909280004</v>
      </c>
      <c r="L88" s="58">
        <v>18108.107495279004</v>
      </c>
      <c r="M88" s="58">
        <v>18247.433153789178</v>
      </c>
      <c r="N88" s="58">
        <v>17817.7581493506</v>
      </c>
      <c r="O88" s="58">
        <v>16720.495193795487</v>
      </c>
      <c r="P88" s="58">
        <v>15871.018870182161</v>
      </c>
      <c r="Q88" s="58">
        <v>15165.523116253691</v>
      </c>
      <c r="R88" s="58">
        <v>14355.170954082343</v>
      </c>
      <c r="S88" s="58">
        <v>13520.970861410007</v>
      </c>
      <c r="T88" s="58">
        <v>12486.675546839691</v>
      </c>
      <c r="U88" s="58">
        <v>18108.107495279004</v>
      </c>
      <c r="V88" s="58">
        <v>16581.487326101189</v>
      </c>
      <c r="W88" s="58">
        <v>14527.596230317227</v>
      </c>
      <c r="X88" s="58">
        <v>11627.611908224164</v>
      </c>
      <c r="Y88" s="58">
        <v>9355.2174440964391</v>
      </c>
      <c r="Z88" s="58">
        <v>7388.3574400262405</v>
      </c>
      <c r="AA88" s="58">
        <v>5530.196363558387</v>
      </c>
      <c r="AB88" s="58">
        <v>4108.5150493254541</v>
      </c>
      <c r="AC88" s="58">
        <v>3275.3532099115118</v>
      </c>
    </row>
    <row r="89" spans="1:29" x14ac:dyDescent="0.3">
      <c r="A89" s="39" t="s">
        <v>1053</v>
      </c>
      <c r="B89" s="39" t="s">
        <v>84</v>
      </c>
      <c r="C89" s="58">
        <v>20426.919965419918</v>
      </c>
      <c r="D89" s="58">
        <v>26759.245079208515</v>
      </c>
      <c r="E89" s="58">
        <v>30987.284388360251</v>
      </c>
      <c r="F89" s="58">
        <v>35471.010467900109</v>
      </c>
      <c r="G89" s="60">
        <v>39866.648647702968</v>
      </c>
      <c r="H89" s="58">
        <v>44255.178307297378</v>
      </c>
      <c r="I89" s="58">
        <v>48397.917708525492</v>
      </c>
      <c r="J89" s="58">
        <v>52440.752999453325</v>
      </c>
      <c r="K89" s="58">
        <v>56590.05784533493</v>
      </c>
      <c r="L89" s="58">
        <v>20426.919965419918</v>
      </c>
      <c r="M89" s="58">
        <v>25586.56437226633</v>
      </c>
      <c r="N89" s="58">
        <v>28915.217462202156</v>
      </c>
      <c r="O89" s="58">
        <v>32316.798202211867</v>
      </c>
      <c r="P89" s="58">
        <v>35495.131353853889</v>
      </c>
      <c r="Q89" s="58">
        <v>38489.589511770901</v>
      </c>
      <c r="R89" s="58">
        <v>41210.744323427105</v>
      </c>
      <c r="S89" s="58">
        <v>43942.062610572335</v>
      </c>
      <c r="T89" s="58">
        <v>46780.626714361613</v>
      </c>
      <c r="U89" s="58">
        <v>20426.919965419918</v>
      </c>
      <c r="V89" s="58">
        <v>26255.279729168549</v>
      </c>
      <c r="W89" s="58">
        <v>29753.106334502369</v>
      </c>
      <c r="X89" s="58">
        <v>33259.119387878854</v>
      </c>
      <c r="Y89" s="58">
        <v>36499.286147439292</v>
      </c>
      <c r="Z89" s="58">
        <v>39375.520960042333</v>
      </c>
      <c r="AA89" s="58">
        <v>41890.313971833675</v>
      </c>
      <c r="AB89" s="58">
        <v>44302.437471731901</v>
      </c>
      <c r="AC89" s="58">
        <v>46758.144002297689</v>
      </c>
    </row>
    <row r="90" spans="1:29" x14ac:dyDescent="0.3">
      <c r="A90" s="39" t="s">
        <v>1053</v>
      </c>
      <c r="B90" s="39" t="s">
        <v>1035</v>
      </c>
      <c r="C90" s="58">
        <v>32373.527725516786</v>
      </c>
      <c r="D90" s="58">
        <v>31301.015208962301</v>
      </c>
      <c r="E90" s="58">
        <v>33435.514355260471</v>
      </c>
      <c r="F90" s="58">
        <v>32559.681725609265</v>
      </c>
      <c r="G90" s="60">
        <v>31301.015208962301</v>
      </c>
      <c r="H90" s="58">
        <v>29608.585784547344</v>
      </c>
      <c r="I90" s="58">
        <v>28114.68439833762</v>
      </c>
      <c r="J90" s="58">
        <v>26606.551972143352</v>
      </c>
      <c r="K90" s="58">
        <v>24673.156300120045</v>
      </c>
      <c r="L90" s="58">
        <v>32373.527725516786</v>
      </c>
      <c r="M90" s="58">
        <v>33663.096387035985</v>
      </c>
      <c r="N90" s="58">
        <v>33252.974753784263</v>
      </c>
      <c r="O90" s="58">
        <v>32362.181003013793</v>
      </c>
      <c r="P90" s="58">
        <v>30997.768010490065</v>
      </c>
      <c r="Q90" s="58">
        <v>29225.314576090528</v>
      </c>
      <c r="R90" s="58">
        <v>27951.984167068054</v>
      </c>
      <c r="S90" s="58">
        <v>26535.062216635939</v>
      </c>
      <c r="T90" s="58">
        <v>24628.155731408442</v>
      </c>
      <c r="U90" s="58">
        <v>32373.527725516786</v>
      </c>
      <c r="V90" s="58">
        <v>33987.218731997826</v>
      </c>
      <c r="W90" s="58">
        <v>33969.889503460465</v>
      </c>
      <c r="X90" s="58">
        <v>33359.295874680669</v>
      </c>
      <c r="Y90" s="58">
        <v>32178.25829465879</v>
      </c>
      <c r="Z90" s="58">
        <v>30579.949582301739</v>
      </c>
      <c r="AA90" s="58">
        <v>29398.840618490769</v>
      </c>
      <c r="AB90" s="58">
        <v>28118.471008719331</v>
      </c>
      <c r="AC90" s="58">
        <v>26293.980919110247</v>
      </c>
    </row>
    <row r="91" spans="1:29" x14ac:dyDescent="0.3">
      <c r="A91" s="39" t="s">
        <v>1053</v>
      </c>
      <c r="B91" s="39" t="s">
        <v>1036</v>
      </c>
      <c r="C91" s="58">
        <v>4713.6991527853816</v>
      </c>
      <c r="D91" s="58">
        <v>5025.6131141775968</v>
      </c>
      <c r="E91" s="58">
        <v>4721.1466162125844</v>
      </c>
      <c r="F91" s="58">
        <v>4779.5593211206187</v>
      </c>
      <c r="G91" s="60">
        <v>4808.0250951233083</v>
      </c>
      <c r="H91" s="58">
        <v>4766.0838401414148</v>
      </c>
      <c r="I91" s="58">
        <v>4727.4082718108593</v>
      </c>
      <c r="J91" s="58">
        <v>4595.9915387960773</v>
      </c>
      <c r="K91" s="58">
        <v>4450.0684346160015</v>
      </c>
      <c r="L91" s="58">
        <v>4713.6991527853816</v>
      </c>
      <c r="M91" s="58">
        <v>4949.3769126415827</v>
      </c>
      <c r="N91" s="58">
        <v>4513.96678451552</v>
      </c>
      <c r="O91" s="58">
        <v>4492.6280868585209</v>
      </c>
      <c r="P91" s="58">
        <v>4464.0556435868657</v>
      </c>
      <c r="Q91" s="58">
        <v>4338.742381925279</v>
      </c>
      <c r="R91" s="58">
        <v>4220.4031869022456</v>
      </c>
      <c r="S91" s="58">
        <v>4031.5579456959567</v>
      </c>
      <c r="T91" s="58">
        <v>3835.879958341945</v>
      </c>
      <c r="U91" s="58">
        <v>4713.6991527853816</v>
      </c>
      <c r="V91" s="58">
        <v>5063.785702709728</v>
      </c>
      <c r="W91" s="58">
        <v>4896.3367536566593</v>
      </c>
      <c r="X91" s="58">
        <v>5052.9128712093097</v>
      </c>
      <c r="Y91" s="58">
        <v>5074.8563522995537</v>
      </c>
      <c r="Z91" s="58">
        <v>4984.5311132765273</v>
      </c>
      <c r="AA91" s="58">
        <v>4884.5085460257196</v>
      </c>
      <c r="AB91" s="58">
        <v>4712.7262836198879</v>
      </c>
      <c r="AC91" s="58">
        <v>4503.2733411070858</v>
      </c>
    </row>
    <row r="92" spans="1:29" x14ac:dyDescent="0.3">
      <c r="A92" s="39" t="s">
        <v>1053</v>
      </c>
      <c r="B92" s="39" t="s">
        <v>1020</v>
      </c>
      <c r="C92" s="58">
        <v>88385.678977537624</v>
      </c>
      <c r="D92" s="58">
        <v>93311.614058745996</v>
      </c>
      <c r="E92" s="58">
        <v>98830.330701012412</v>
      </c>
      <c r="F92" s="58">
        <v>101594.55756603662</v>
      </c>
      <c r="G92" s="60">
        <v>104353.08543236497</v>
      </c>
      <c r="H92" s="58">
        <v>106682.02622264784</v>
      </c>
      <c r="I92" s="58">
        <v>108605.45399246816</v>
      </c>
      <c r="J92" s="58">
        <v>110100.82278832563</v>
      </c>
      <c r="K92" s="58">
        <v>110907.89544209991</v>
      </c>
      <c r="L92" s="58">
        <v>88385.678977537624</v>
      </c>
      <c r="M92" s="58">
        <v>92145.240902275589</v>
      </c>
      <c r="N92" s="58">
        <v>92277.554346129444</v>
      </c>
      <c r="O92" s="58">
        <v>92441.864491092769</v>
      </c>
      <c r="P92" s="58">
        <v>92607.662357900597</v>
      </c>
      <c r="Q92" s="58">
        <v>92382.158589419108</v>
      </c>
      <c r="R92" s="58">
        <v>92246.681964374715</v>
      </c>
      <c r="S92" s="58">
        <v>91915.24013735207</v>
      </c>
      <c r="T92" s="58">
        <v>91114.591935984092</v>
      </c>
      <c r="U92" s="58">
        <v>88385.678977537624</v>
      </c>
      <c r="V92" s="58">
        <v>89687.42962295904</v>
      </c>
      <c r="W92" s="58">
        <v>87475.861062757234</v>
      </c>
      <c r="X92" s="58">
        <v>85726.56547232272</v>
      </c>
      <c r="Y92" s="58">
        <v>84629.818797558401</v>
      </c>
      <c r="Z92" s="58">
        <v>83467.758490715263</v>
      </c>
      <c r="AA92" s="58">
        <v>82569.467224158536</v>
      </c>
      <c r="AB92" s="58">
        <v>81848.55868733165</v>
      </c>
      <c r="AC92" s="58">
        <v>81237.248628201036</v>
      </c>
    </row>
    <row r="93" spans="1:29" x14ac:dyDescent="0.3">
      <c r="A93" s="39" t="s">
        <v>1054</v>
      </c>
      <c r="B93" s="39" t="s">
        <v>1038</v>
      </c>
      <c r="C93" s="58">
        <v>26069.908238317996</v>
      </c>
      <c r="D93" s="58">
        <v>26571.996217523527</v>
      </c>
      <c r="E93" s="58">
        <v>25618.125745772333</v>
      </c>
      <c r="F93" s="58">
        <v>25076.180840827696</v>
      </c>
      <c r="G93" s="60">
        <v>24697.093512893982</v>
      </c>
      <c r="H93" s="58">
        <v>24155.103115636943</v>
      </c>
      <c r="I93" s="58">
        <v>23458.634059690612</v>
      </c>
      <c r="J93" s="58">
        <v>22514.854660902067</v>
      </c>
      <c r="K93" s="58">
        <v>21406.410952778744</v>
      </c>
      <c r="L93" s="58">
        <v>26069.908238317996</v>
      </c>
      <c r="M93" s="58">
        <v>24170.212543194171</v>
      </c>
      <c r="N93" s="58">
        <v>22339.117078004543</v>
      </c>
      <c r="O93" s="58">
        <v>20882.060114341388</v>
      </c>
      <c r="P93" s="58">
        <v>19683.357271360721</v>
      </c>
      <c r="Q93" s="58">
        <v>18391.060068818744</v>
      </c>
      <c r="R93" s="58">
        <v>17191.444542676076</v>
      </c>
      <c r="S93" s="58">
        <v>15931.860763886169</v>
      </c>
      <c r="T93" s="58">
        <v>14643.041289882733</v>
      </c>
      <c r="U93" s="58">
        <v>26069.908238317996</v>
      </c>
      <c r="V93" s="58">
        <v>23588.037267193358</v>
      </c>
      <c r="W93" s="58">
        <v>21021.755834810392</v>
      </c>
      <c r="X93" s="58">
        <v>18980.257190364991</v>
      </c>
      <c r="Y93" s="58">
        <v>17406.338681887246</v>
      </c>
      <c r="Z93" s="58">
        <v>15828.326976177144</v>
      </c>
      <c r="AA93" s="58">
        <v>14327.286158442839</v>
      </c>
      <c r="AB93" s="58">
        <v>12989.668167756879</v>
      </c>
      <c r="AC93" s="58">
        <v>11889.384915400879</v>
      </c>
    </row>
    <row r="94" spans="1:29" x14ac:dyDescent="0.3">
      <c r="A94" s="39" t="s">
        <v>1054</v>
      </c>
      <c r="B94" s="39" t="s">
        <v>1039</v>
      </c>
      <c r="C94" s="58">
        <v>19534.576452271682</v>
      </c>
      <c r="D94" s="58">
        <v>20571.863028615655</v>
      </c>
      <c r="E94" s="58">
        <v>21403.926808168231</v>
      </c>
      <c r="F94" s="58">
        <v>21624.306069856502</v>
      </c>
      <c r="G94" s="60">
        <v>21728.427730345051</v>
      </c>
      <c r="H94" s="58">
        <v>21726.06746939908</v>
      </c>
      <c r="I94" s="58">
        <v>21689.915258080997</v>
      </c>
      <c r="J94" s="58">
        <v>21593.059364601071</v>
      </c>
      <c r="K94" s="58">
        <v>21298.132484278758</v>
      </c>
      <c r="L94" s="58">
        <v>19534.576452271682</v>
      </c>
      <c r="M94" s="58">
        <v>20687.770350805196</v>
      </c>
      <c r="N94" s="58">
        <v>20829.455672267773</v>
      </c>
      <c r="O94" s="58">
        <v>20852.418824405973</v>
      </c>
      <c r="P94" s="58">
        <v>20677.923918834782</v>
      </c>
      <c r="Q94" s="58">
        <v>20362.82559837529</v>
      </c>
      <c r="R94" s="58">
        <v>20055.546588083795</v>
      </c>
      <c r="S94" s="58">
        <v>19652.564715612596</v>
      </c>
      <c r="T94" s="58">
        <v>19067.128090307444</v>
      </c>
      <c r="U94" s="58">
        <v>19534.576452271682</v>
      </c>
      <c r="V94" s="58">
        <v>20333.251112223719</v>
      </c>
      <c r="W94" s="58">
        <v>19804.614467942749</v>
      </c>
      <c r="X94" s="58">
        <v>19170.169570286434</v>
      </c>
      <c r="Y94" s="58">
        <v>18529.98651293201</v>
      </c>
      <c r="Z94" s="58">
        <v>17803.637704939902</v>
      </c>
      <c r="AA94" s="58">
        <v>17072.818484101972</v>
      </c>
      <c r="AB94" s="58">
        <v>16404.000377382959</v>
      </c>
      <c r="AC94" s="58">
        <v>15817.312541820731</v>
      </c>
    </row>
    <row r="95" spans="1:29" x14ac:dyDescent="0.3">
      <c r="A95" s="39" t="s">
        <v>1054</v>
      </c>
      <c r="B95" s="39" t="s">
        <v>1040</v>
      </c>
      <c r="C95" s="58">
        <v>2362.7201428281837</v>
      </c>
      <c r="D95" s="58">
        <v>4067.2216081564811</v>
      </c>
      <c r="E95" s="58">
        <v>5433.5246024553053</v>
      </c>
      <c r="F95" s="58">
        <v>7010.7184374933977</v>
      </c>
      <c r="G95" s="60">
        <v>8507.9733169991086</v>
      </c>
      <c r="H95" s="58">
        <v>10013.518469883289</v>
      </c>
      <c r="I95" s="58">
        <v>11394.858360079123</v>
      </c>
      <c r="J95" s="58">
        <v>12676.855523193288</v>
      </c>
      <c r="K95" s="58">
        <v>13999.585677830963</v>
      </c>
      <c r="L95" s="58">
        <v>2362.7201428281837</v>
      </c>
      <c r="M95" s="58">
        <v>3651.2035984998097</v>
      </c>
      <c r="N95" s="58">
        <v>4529.3911196337212</v>
      </c>
      <c r="O95" s="58">
        <v>5434.6974251686388</v>
      </c>
      <c r="P95" s="58">
        <v>6227.8745460713299</v>
      </c>
      <c r="Q95" s="58">
        <v>6991.22501125905</v>
      </c>
      <c r="R95" s="58">
        <v>7635.6596967414998</v>
      </c>
      <c r="S95" s="58">
        <v>8202.0801970802768</v>
      </c>
      <c r="T95" s="58">
        <v>8822.2094342707733</v>
      </c>
      <c r="U95" s="58">
        <v>2362.7201428281837</v>
      </c>
      <c r="V95" s="58">
        <v>3247.2169741076841</v>
      </c>
      <c r="W95" s="58">
        <v>3916.0267295902627</v>
      </c>
      <c r="X95" s="58">
        <v>4684.914303453289</v>
      </c>
      <c r="Y95" s="58">
        <v>5400.9021001879901</v>
      </c>
      <c r="Z95" s="58">
        <v>6070.8195769080967</v>
      </c>
      <c r="AA95" s="58">
        <v>6646.8176091324522</v>
      </c>
      <c r="AB95" s="58">
        <v>7192.8864171467649</v>
      </c>
      <c r="AC95" s="58">
        <v>7773.5924560168496</v>
      </c>
    </row>
    <row r="96" spans="1:29" x14ac:dyDescent="0.3">
      <c r="A96" s="39" t="s">
        <v>1054</v>
      </c>
      <c r="B96" s="39" t="s">
        <v>1041</v>
      </c>
      <c r="C96" s="58">
        <v>3564.6114282369817</v>
      </c>
      <c r="D96" s="58">
        <v>3122.2062867029408</v>
      </c>
      <c r="E96" s="58">
        <v>3130.8226568701389</v>
      </c>
      <c r="F96" s="58">
        <v>3162.5560996663685</v>
      </c>
      <c r="G96" s="60">
        <v>3205.2410243427344</v>
      </c>
      <c r="H96" s="58">
        <v>3251.4944226467551</v>
      </c>
      <c r="I96" s="58">
        <v>3281.4795565725253</v>
      </c>
      <c r="J96" s="58">
        <v>3302.5242788087144</v>
      </c>
      <c r="K96" s="58">
        <v>3286.4736897898301</v>
      </c>
      <c r="L96" s="58">
        <v>3564.6114282369817</v>
      </c>
      <c r="M96" s="58">
        <v>2789.1045577281029</v>
      </c>
      <c r="N96" s="58">
        <v>2712.5665134854457</v>
      </c>
      <c r="O96" s="58">
        <v>2683.1885283721499</v>
      </c>
      <c r="P96" s="58">
        <v>2687.6521783311805</v>
      </c>
      <c r="Q96" s="58">
        <v>2693.4956023464438</v>
      </c>
      <c r="R96" s="58">
        <v>2683.4776780312395</v>
      </c>
      <c r="S96" s="58">
        <v>2660.5207124067947</v>
      </c>
      <c r="T96" s="58">
        <v>2609.4817855323381</v>
      </c>
      <c r="U96" s="58">
        <v>3564.6114282369817</v>
      </c>
      <c r="V96" s="58">
        <v>2405.88202109538</v>
      </c>
      <c r="W96" s="58">
        <v>2302.8860925760932</v>
      </c>
      <c r="X96" s="58">
        <v>2312.78767852909</v>
      </c>
      <c r="Y96" s="58">
        <v>2364.7254965728771</v>
      </c>
      <c r="Z96" s="58">
        <v>2410.2735913493943</v>
      </c>
      <c r="AA96" s="58">
        <v>2439.8537564300332</v>
      </c>
      <c r="AB96" s="58">
        <v>2429.629135080399</v>
      </c>
      <c r="AC96" s="58">
        <v>2389.016306517362</v>
      </c>
    </row>
    <row r="97" spans="1:29" x14ac:dyDescent="0.3">
      <c r="A97" s="39" t="s">
        <v>1054</v>
      </c>
      <c r="B97" s="39" t="s">
        <v>1042</v>
      </c>
      <c r="C97" s="58">
        <v>9850.953130005717</v>
      </c>
      <c r="D97" s="58">
        <v>12849.384972495829</v>
      </c>
      <c r="E97" s="58">
        <v>14671.315920315916</v>
      </c>
      <c r="F97" s="58">
        <v>16649.279049937431</v>
      </c>
      <c r="G97" s="60">
        <v>18747.72901350927</v>
      </c>
      <c r="H97" s="58">
        <v>20885.19776818985</v>
      </c>
      <c r="I97" s="58">
        <v>22955.801202409988</v>
      </c>
      <c r="J97" s="58">
        <v>25024.411043500615</v>
      </c>
      <c r="K97" s="58">
        <v>27058.481482090734</v>
      </c>
      <c r="L97" s="58">
        <v>9850.953130005717</v>
      </c>
      <c r="M97" s="58">
        <v>12371.274360701444</v>
      </c>
      <c r="N97" s="58">
        <v>13758.853668385047</v>
      </c>
      <c r="O97" s="58">
        <v>15233.984105113146</v>
      </c>
      <c r="P97" s="58">
        <v>16799.613846326469</v>
      </c>
      <c r="Q97" s="58">
        <v>18398.198841925609</v>
      </c>
      <c r="R97" s="58">
        <v>19949.002115433868</v>
      </c>
      <c r="S97" s="58">
        <v>21637.641471863553</v>
      </c>
      <c r="T97" s="58">
        <v>23362.563032764276</v>
      </c>
      <c r="U97" s="58">
        <v>9850.953130005717</v>
      </c>
      <c r="V97" s="58">
        <v>11972.36608481752</v>
      </c>
      <c r="W97" s="58">
        <v>13021.699286061274</v>
      </c>
      <c r="X97" s="58">
        <v>14311.070412309524</v>
      </c>
      <c r="Y97" s="58">
        <v>15742.838982251093</v>
      </c>
      <c r="Z97" s="58">
        <v>17309.824152815781</v>
      </c>
      <c r="AA97" s="58">
        <v>18948.510142840125</v>
      </c>
      <c r="AB97" s="58">
        <v>20653.993609317058</v>
      </c>
      <c r="AC97" s="58">
        <v>22405.438177906668</v>
      </c>
    </row>
    <row r="98" spans="1:29" x14ac:dyDescent="0.3">
      <c r="A98" s="39" t="s">
        <v>1054</v>
      </c>
      <c r="B98" s="39" t="s">
        <v>1043</v>
      </c>
      <c r="C98" s="58">
        <v>27002.90958587706</v>
      </c>
      <c r="D98" s="58">
        <v>26128.941945251448</v>
      </c>
      <c r="E98" s="58">
        <v>28572.614967430487</v>
      </c>
      <c r="F98" s="58">
        <v>28071.517068255209</v>
      </c>
      <c r="G98" s="60">
        <v>27466.620834274836</v>
      </c>
      <c r="H98" s="58">
        <v>26650.644976891901</v>
      </c>
      <c r="I98" s="58">
        <v>25824.765555634935</v>
      </c>
      <c r="J98" s="58">
        <v>24989.117917319876</v>
      </c>
      <c r="K98" s="58">
        <v>23858.811155330892</v>
      </c>
      <c r="L98" s="58">
        <v>27002.90958587706</v>
      </c>
      <c r="M98" s="58">
        <v>28475.675491346876</v>
      </c>
      <c r="N98" s="58">
        <v>28108.17029435292</v>
      </c>
      <c r="O98" s="58">
        <v>27355.515493691495</v>
      </c>
      <c r="P98" s="58">
        <v>26531.240596976117</v>
      </c>
      <c r="Q98" s="58">
        <v>25545.35346669397</v>
      </c>
      <c r="R98" s="58">
        <v>24731.551343408239</v>
      </c>
      <c r="S98" s="58">
        <v>23830.572276502688</v>
      </c>
      <c r="T98" s="58">
        <v>22610.168303226528</v>
      </c>
      <c r="U98" s="58">
        <v>27002.90958587706</v>
      </c>
      <c r="V98" s="58">
        <v>28140.676163521377</v>
      </c>
      <c r="W98" s="58">
        <v>27408.878651776453</v>
      </c>
      <c r="X98" s="58">
        <v>26267.36631737939</v>
      </c>
      <c r="Y98" s="58">
        <v>25185.027023727172</v>
      </c>
      <c r="Z98" s="58">
        <v>24044.876488524955</v>
      </c>
      <c r="AA98" s="58">
        <v>23134.181073211104</v>
      </c>
      <c r="AB98" s="58">
        <v>22178.380980647584</v>
      </c>
      <c r="AC98" s="58">
        <v>20962.50423053855</v>
      </c>
    </row>
    <row r="99" spans="1:29" x14ac:dyDescent="0.3">
      <c r="A99" s="39" t="s">
        <v>1054</v>
      </c>
      <c r="B99" s="39" t="s">
        <v>1020</v>
      </c>
      <c r="C99" s="58">
        <v>88385.678977537624</v>
      </c>
      <c r="D99" s="58">
        <v>93311.614058745879</v>
      </c>
      <c r="E99" s="58">
        <v>98830.330701012412</v>
      </c>
      <c r="F99" s="58">
        <v>101594.5575660366</v>
      </c>
      <c r="G99" s="60">
        <v>104353.08543236498</v>
      </c>
      <c r="H99" s="58">
        <v>106682.02622264781</v>
      </c>
      <c r="I99" s="58">
        <v>108605.45399246819</v>
      </c>
      <c r="J99" s="58">
        <v>110100.82278832563</v>
      </c>
      <c r="K99" s="58">
        <v>110907.89544209992</v>
      </c>
      <c r="L99" s="58">
        <v>88385.678977537624</v>
      </c>
      <c r="M99" s="58">
        <v>92145.240902275604</v>
      </c>
      <c r="N99" s="58">
        <v>92277.554346129444</v>
      </c>
      <c r="O99" s="58">
        <v>92441.864491092783</v>
      </c>
      <c r="P99" s="58">
        <v>92607.662357900597</v>
      </c>
      <c r="Q99" s="58">
        <v>92382.158589419094</v>
      </c>
      <c r="R99" s="58">
        <v>92246.681964374715</v>
      </c>
      <c r="S99" s="58">
        <v>91915.240137352084</v>
      </c>
      <c r="T99" s="58">
        <v>91114.591935984092</v>
      </c>
      <c r="U99" s="58">
        <v>88385.678977537624</v>
      </c>
      <c r="V99" s="58">
        <v>89687.42962295904</v>
      </c>
      <c r="W99" s="58">
        <v>87475.861062757234</v>
      </c>
      <c r="X99" s="58">
        <v>85726.56547232272</v>
      </c>
      <c r="Y99" s="58">
        <v>84629.818797558386</v>
      </c>
      <c r="Z99" s="58">
        <v>83467.758490715278</v>
      </c>
      <c r="AA99" s="58">
        <v>82569.467224158521</v>
      </c>
      <c r="AB99" s="58">
        <v>81848.55868733165</v>
      </c>
      <c r="AC99" s="58">
        <v>81237.24862820105</v>
      </c>
    </row>
    <row r="100" spans="1:29" x14ac:dyDescent="0.3">
      <c r="A100" s="39" t="s">
        <v>1055</v>
      </c>
      <c r="B100" s="39" t="s">
        <v>109</v>
      </c>
      <c r="C100" s="58">
        <v>351.35167592225099</v>
      </c>
      <c r="D100" s="58">
        <v>231.18340924147589</v>
      </c>
      <c r="E100" s="58">
        <v>181.39992473665433</v>
      </c>
      <c r="F100" s="58">
        <v>148.5627782749759</v>
      </c>
      <c r="G100" s="60">
        <v>126.25102126271729</v>
      </c>
      <c r="H100" s="58">
        <v>111.54852225191217</v>
      </c>
      <c r="I100" s="58">
        <v>95.01730722637177</v>
      </c>
      <c r="J100" s="58">
        <v>77.781350677041871</v>
      </c>
      <c r="K100" s="58">
        <v>60.345951175650065</v>
      </c>
      <c r="L100" s="58">
        <v>351.35167592225099</v>
      </c>
      <c r="M100" s="58">
        <v>196.60243046813153</v>
      </c>
      <c r="N100" s="58">
        <v>135.26543594672899</v>
      </c>
      <c r="O100" s="58">
        <v>103.88271132534165</v>
      </c>
      <c r="P100" s="58">
        <v>79.778417839320412</v>
      </c>
      <c r="Q100" s="58">
        <v>60.501174927274505</v>
      </c>
      <c r="R100" s="58">
        <v>41.591953233863066</v>
      </c>
      <c r="S100" s="58">
        <v>27.192643613589016</v>
      </c>
      <c r="T100" s="58">
        <v>18.26259083963005</v>
      </c>
      <c r="U100" s="58">
        <v>351.35167592225099</v>
      </c>
      <c r="V100" s="58">
        <v>156.81695970941826</v>
      </c>
      <c r="W100" s="58">
        <v>72.677182964124</v>
      </c>
      <c r="X100" s="58">
        <v>33.983228036469335</v>
      </c>
      <c r="Y100" s="58">
        <v>16.325157094442559</v>
      </c>
      <c r="Z100" s="58">
        <v>10.531387276847248</v>
      </c>
      <c r="AA100" s="58">
        <v>5.8479389368062078</v>
      </c>
      <c r="AB100" s="58">
        <v>3.1282630634868234</v>
      </c>
      <c r="AC100" s="58">
        <v>2.2781392514565879</v>
      </c>
    </row>
    <row r="101" spans="1:29" x14ac:dyDescent="0.3">
      <c r="A101" s="39" t="s">
        <v>1055</v>
      </c>
      <c r="B101" s="39" t="s">
        <v>1033</v>
      </c>
      <c r="C101" s="58">
        <v>604.4107462753675</v>
      </c>
      <c r="D101" s="58">
        <v>539.44483466701388</v>
      </c>
      <c r="E101" s="58">
        <v>479.46774055695175</v>
      </c>
      <c r="F101" s="58">
        <v>439.66264469985771</v>
      </c>
      <c r="G101" s="60">
        <v>422.54565806763952</v>
      </c>
      <c r="H101" s="58">
        <v>407.86665129143995</v>
      </c>
      <c r="I101" s="58">
        <v>387.49544511295051</v>
      </c>
      <c r="J101" s="58">
        <v>362.45339125375688</v>
      </c>
      <c r="K101" s="58">
        <v>335.03418942828853</v>
      </c>
      <c r="L101" s="58">
        <v>604.4107462753675</v>
      </c>
      <c r="M101" s="58">
        <v>501.85257731267177</v>
      </c>
      <c r="N101" s="58">
        <v>414.02107997338999</v>
      </c>
      <c r="O101" s="58">
        <v>352.65617536198596</v>
      </c>
      <c r="P101" s="58">
        <v>317.67158481461826</v>
      </c>
      <c r="Q101" s="58">
        <v>289.9717625704489</v>
      </c>
      <c r="R101" s="58">
        <v>259.76187775641557</v>
      </c>
      <c r="S101" s="58">
        <v>228.79362341761231</v>
      </c>
      <c r="T101" s="58">
        <v>202.23542051459575</v>
      </c>
      <c r="U101" s="58">
        <v>604.4107462753675</v>
      </c>
      <c r="V101" s="58">
        <v>404.3076151967033</v>
      </c>
      <c r="W101" s="58">
        <v>231.30148171696356</v>
      </c>
      <c r="X101" s="58">
        <v>133.36680392215325</v>
      </c>
      <c r="Y101" s="58">
        <v>86.951369607608569</v>
      </c>
      <c r="Z101" s="58">
        <v>66.499738848177387</v>
      </c>
      <c r="AA101" s="58">
        <v>52.243677373495117</v>
      </c>
      <c r="AB101" s="58">
        <v>37.329085904648409</v>
      </c>
      <c r="AC101" s="58">
        <v>24.806377852320693</v>
      </c>
    </row>
    <row r="102" spans="1:29" x14ac:dyDescent="0.3">
      <c r="A102" s="39" t="s">
        <v>1055</v>
      </c>
      <c r="B102" s="39" t="s">
        <v>1034</v>
      </c>
      <c r="C102" s="58">
        <v>1015.9571818333781</v>
      </c>
      <c r="D102" s="58">
        <v>1099.3931755161277</v>
      </c>
      <c r="E102" s="58">
        <v>1145.8835787301223</v>
      </c>
      <c r="F102" s="58">
        <v>1145.9778094658629</v>
      </c>
      <c r="G102" s="60">
        <v>1149.5476928505166</v>
      </c>
      <c r="H102" s="58">
        <v>1151.7365853364295</v>
      </c>
      <c r="I102" s="58">
        <v>1139.8648994113182</v>
      </c>
      <c r="J102" s="58">
        <v>1120.3994199153688</v>
      </c>
      <c r="K102" s="58">
        <v>1083.4370530349456</v>
      </c>
      <c r="L102" s="58">
        <v>1015.9571818333781</v>
      </c>
      <c r="M102" s="58">
        <v>1023.7740618366571</v>
      </c>
      <c r="N102" s="58">
        <v>999.66710274513036</v>
      </c>
      <c r="O102" s="58">
        <v>938.10505489741513</v>
      </c>
      <c r="P102" s="58">
        <v>890.44510081345709</v>
      </c>
      <c r="Q102" s="58">
        <v>850.8631909897249</v>
      </c>
      <c r="R102" s="58">
        <v>805.3983018958852</v>
      </c>
      <c r="S102" s="58">
        <v>758.59542227649456</v>
      </c>
      <c r="T102" s="58">
        <v>700.56618022299551</v>
      </c>
      <c r="U102" s="58">
        <v>1015.9571818333781</v>
      </c>
      <c r="V102" s="58">
        <v>930.30600457963976</v>
      </c>
      <c r="W102" s="58">
        <v>815.07223926157099</v>
      </c>
      <c r="X102" s="58">
        <v>652.36832887210755</v>
      </c>
      <c r="Y102" s="58">
        <v>524.87541022277514</v>
      </c>
      <c r="Z102" s="58">
        <v>414.5245330084162</v>
      </c>
      <c r="AA102" s="58">
        <v>310.27221999707967</v>
      </c>
      <c r="AB102" s="58">
        <v>230.50864769390952</v>
      </c>
      <c r="AC102" s="58">
        <v>183.76401937740636</v>
      </c>
    </row>
    <row r="103" spans="1:29" x14ac:dyDescent="0.3">
      <c r="A103" s="39" t="s">
        <v>1055</v>
      </c>
      <c r="B103" s="39" t="s">
        <v>84</v>
      </c>
      <c r="C103" s="58">
        <v>0</v>
      </c>
      <c r="D103" s="58">
        <v>0</v>
      </c>
      <c r="E103" s="58">
        <v>0</v>
      </c>
      <c r="F103" s="58">
        <v>0</v>
      </c>
      <c r="G103" s="60">
        <v>0</v>
      </c>
      <c r="H103" s="58">
        <v>0</v>
      </c>
      <c r="I103" s="58">
        <v>0</v>
      </c>
      <c r="J103" s="58">
        <v>0</v>
      </c>
      <c r="K103" s="58">
        <v>0</v>
      </c>
      <c r="L103" s="58">
        <v>0</v>
      </c>
      <c r="M103" s="58">
        <v>0</v>
      </c>
      <c r="N103" s="58">
        <v>0</v>
      </c>
      <c r="O103" s="58">
        <v>0</v>
      </c>
      <c r="P103" s="58">
        <v>0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58">
        <v>0</v>
      </c>
      <c r="Z103" s="58">
        <v>0</v>
      </c>
      <c r="AA103" s="58">
        <v>0</v>
      </c>
      <c r="AB103" s="58">
        <v>0</v>
      </c>
      <c r="AC103" s="58">
        <v>0</v>
      </c>
    </row>
    <row r="104" spans="1:29" x14ac:dyDescent="0.3">
      <c r="A104" s="39" t="s">
        <v>1055</v>
      </c>
      <c r="B104" s="39" t="s">
        <v>1035</v>
      </c>
      <c r="C104" s="58">
        <v>0</v>
      </c>
      <c r="D104" s="58">
        <v>0</v>
      </c>
      <c r="E104" s="58">
        <v>0</v>
      </c>
      <c r="F104" s="58">
        <v>0</v>
      </c>
      <c r="G104" s="60">
        <v>0</v>
      </c>
      <c r="H104" s="58">
        <v>0</v>
      </c>
      <c r="I104" s="58">
        <v>0</v>
      </c>
      <c r="J104" s="58">
        <v>0</v>
      </c>
      <c r="K104" s="58">
        <v>0</v>
      </c>
      <c r="L104" s="58">
        <v>0</v>
      </c>
      <c r="M104" s="58">
        <v>0</v>
      </c>
      <c r="N104" s="58">
        <v>0</v>
      </c>
      <c r="O104" s="58">
        <v>0</v>
      </c>
      <c r="P104" s="58">
        <v>0</v>
      </c>
      <c r="Q104" s="58">
        <v>0</v>
      </c>
      <c r="R104" s="58">
        <v>0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  <c r="X104" s="58">
        <v>0</v>
      </c>
      <c r="Y104" s="58">
        <v>0</v>
      </c>
      <c r="Z104" s="58">
        <v>0</v>
      </c>
      <c r="AA104" s="58">
        <v>0</v>
      </c>
      <c r="AB104" s="58">
        <v>0</v>
      </c>
      <c r="AC104" s="58">
        <v>0</v>
      </c>
    </row>
    <row r="105" spans="1:29" x14ac:dyDescent="0.3">
      <c r="A105" s="39" t="s">
        <v>1055</v>
      </c>
      <c r="B105" s="39" t="s">
        <v>1036</v>
      </c>
      <c r="C105" s="58">
        <v>0</v>
      </c>
      <c r="D105" s="58">
        <v>0</v>
      </c>
      <c r="E105" s="58">
        <v>0</v>
      </c>
      <c r="F105" s="58">
        <v>0</v>
      </c>
      <c r="G105" s="60">
        <v>0</v>
      </c>
      <c r="H105" s="58">
        <v>0</v>
      </c>
      <c r="I105" s="58">
        <v>0</v>
      </c>
      <c r="J105" s="58">
        <v>0</v>
      </c>
      <c r="K105" s="58">
        <v>0</v>
      </c>
      <c r="L105" s="58">
        <v>0</v>
      </c>
      <c r="M105" s="58">
        <v>0</v>
      </c>
      <c r="N105" s="58">
        <v>0</v>
      </c>
      <c r="O105" s="58">
        <v>0</v>
      </c>
      <c r="P105" s="58">
        <v>0</v>
      </c>
      <c r="Q105" s="58">
        <v>0</v>
      </c>
      <c r="R105" s="58">
        <v>0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  <c r="X105" s="58">
        <v>0</v>
      </c>
      <c r="Y105" s="58">
        <v>0</v>
      </c>
      <c r="Z105" s="58">
        <v>0</v>
      </c>
      <c r="AA105" s="58">
        <v>0</v>
      </c>
      <c r="AB105" s="58">
        <v>0</v>
      </c>
      <c r="AC105" s="58">
        <v>0</v>
      </c>
    </row>
    <row r="106" spans="1:29" x14ac:dyDescent="0.3">
      <c r="A106" s="39" t="s">
        <v>1055</v>
      </c>
      <c r="B106" s="39" t="s">
        <v>1020</v>
      </c>
      <c r="C106" s="58">
        <v>1971.7196040309964</v>
      </c>
      <c r="D106" s="58">
        <v>1870.0214194246175</v>
      </c>
      <c r="E106" s="58">
        <v>1806.7512440237283</v>
      </c>
      <c r="F106" s="58">
        <v>1734.2032324406964</v>
      </c>
      <c r="G106" s="60">
        <v>1698.3443721808735</v>
      </c>
      <c r="H106" s="58">
        <v>1671.1517588797815</v>
      </c>
      <c r="I106" s="58">
        <v>1622.3776517506406</v>
      </c>
      <c r="J106" s="58">
        <v>1560.6341618461674</v>
      </c>
      <c r="K106" s="58">
        <v>1478.8171936388842</v>
      </c>
      <c r="L106" s="58">
        <v>1971.7196040309964</v>
      </c>
      <c r="M106" s="58">
        <v>1722.2290696174605</v>
      </c>
      <c r="N106" s="58">
        <v>1548.9536186652495</v>
      </c>
      <c r="O106" s="58">
        <v>1394.6439415847426</v>
      </c>
      <c r="P106" s="58">
        <v>1287.8951034673958</v>
      </c>
      <c r="Q106" s="58">
        <v>1201.3361284874484</v>
      </c>
      <c r="R106" s="58">
        <v>1106.752132886164</v>
      </c>
      <c r="S106" s="58">
        <v>1014.5816893076959</v>
      </c>
      <c r="T106" s="58">
        <v>921.06419157722132</v>
      </c>
      <c r="U106" s="58">
        <v>1971.7196040309964</v>
      </c>
      <c r="V106" s="58">
        <v>1491.4305794857614</v>
      </c>
      <c r="W106" s="58">
        <v>1119.0509039426586</v>
      </c>
      <c r="X106" s="58">
        <v>819.71836083073015</v>
      </c>
      <c r="Y106" s="58">
        <v>628.15193692482626</v>
      </c>
      <c r="Z106" s="58">
        <v>491.55565913344083</v>
      </c>
      <c r="AA106" s="58">
        <v>368.36383630738101</v>
      </c>
      <c r="AB106" s="58">
        <v>270.96599666204474</v>
      </c>
      <c r="AC106" s="58">
        <v>210.84853648118363</v>
      </c>
    </row>
    <row r="107" spans="1:29" x14ac:dyDescent="0.3">
      <c r="A107" s="39" t="s">
        <v>1056</v>
      </c>
      <c r="B107" s="39" t="s">
        <v>1038</v>
      </c>
      <c r="C107" s="58">
        <v>966.54674501995248</v>
      </c>
      <c r="D107" s="58">
        <v>897.70513792141821</v>
      </c>
      <c r="E107" s="58">
        <v>862.40782268876274</v>
      </c>
      <c r="F107" s="58">
        <v>795.42510303580605</v>
      </c>
      <c r="G107" s="60">
        <v>754.90524132011001</v>
      </c>
      <c r="H107" s="58">
        <v>723.86307019779474</v>
      </c>
      <c r="I107" s="58">
        <v>680.85393698239864</v>
      </c>
      <c r="J107" s="58">
        <v>639.72235830761258</v>
      </c>
      <c r="K107" s="58">
        <v>591.00333379775873</v>
      </c>
      <c r="L107" s="58">
        <v>966.54674501995248</v>
      </c>
      <c r="M107" s="58">
        <v>794.54791234711627</v>
      </c>
      <c r="N107" s="58">
        <v>692.73159116441798</v>
      </c>
      <c r="O107" s="58">
        <v>588.01733538844769</v>
      </c>
      <c r="P107" s="58">
        <v>515.52336401611046</v>
      </c>
      <c r="Q107" s="58">
        <v>457.10835495456678</v>
      </c>
      <c r="R107" s="58">
        <v>396.69864500601153</v>
      </c>
      <c r="S107" s="58">
        <v>348.06439230089711</v>
      </c>
      <c r="T107" s="58">
        <v>302.00854978446068</v>
      </c>
      <c r="U107" s="58">
        <v>966.54674501995248</v>
      </c>
      <c r="V107" s="58">
        <v>727.85464235417749</v>
      </c>
      <c r="W107" s="58">
        <v>556.0155940964006</v>
      </c>
      <c r="X107" s="58">
        <v>414.4602675714093</v>
      </c>
      <c r="Y107" s="58">
        <v>324.99309585981325</v>
      </c>
      <c r="Z107" s="58">
        <v>255.56757215301531</v>
      </c>
      <c r="AA107" s="58">
        <v>189.44695234375584</v>
      </c>
      <c r="AB107" s="58">
        <v>139.68633141684418</v>
      </c>
      <c r="AC107" s="58">
        <v>108.38996047860222</v>
      </c>
    </row>
    <row r="108" spans="1:29" x14ac:dyDescent="0.3">
      <c r="A108" s="39" t="s">
        <v>1056</v>
      </c>
      <c r="B108" s="39" t="s">
        <v>1039</v>
      </c>
      <c r="C108" s="58">
        <v>437.72712425988658</v>
      </c>
      <c r="D108" s="58">
        <v>396.26494775261068</v>
      </c>
      <c r="E108" s="58">
        <v>370.64377551031987</v>
      </c>
      <c r="F108" s="58">
        <v>355.62842548854883</v>
      </c>
      <c r="G108" s="60">
        <v>348.46238547624711</v>
      </c>
      <c r="H108" s="58">
        <v>342.15895992593107</v>
      </c>
      <c r="I108" s="58">
        <v>332.08168038641509</v>
      </c>
      <c r="J108" s="58">
        <v>318.44115757898862</v>
      </c>
      <c r="K108" s="58">
        <v>301.65735526961515</v>
      </c>
      <c r="L108" s="58">
        <v>437.72712425988658</v>
      </c>
      <c r="M108" s="58">
        <v>376.95474279745105</v>
      </c>
      <c r="N108" s="58">
        <v>335.61907946340756</v>
      </c>
      <c r="O108" s="58">
        <v>306.03682057551737</v>
      </c>
      <c r="P108" s="58">
        <v>283.39012893696929</v>
      </c>
      <c r="Q108" s="58">
        <v>261.3903094766406</v>
      </c>
      <c r="R108" s="58">
        <v>235.63102052388774</v>
      </c>
      <c r="S108" s="58">
        <v>210.48646190000889</v>
      </c>
      <c r="T108" s="58">
        <v>188.08389668768987</v>
      </c>
      <c r="U108" s="58">
        <v>437.72712425988658</v>
      </c>
      <c r="V108" s="58">
        <v>299.06973285834727</v>
      </c>
      <c r="W108" s="58">
        <v>213.92323228765702</v>
      </c>
      <c r="X108" s="58">
        <v>161.038453260566</v>
      </c>
      <c r="Y108" s="58">
        <v>130.18835834336701</v>
      </c>
      <c r="Z108" s="58">
        <v>105.68353414728389</v>
      </c>
      <c r="AA108" s="58">
        <v>79.543480200801142</v>
      </c>
      <c r="AB108" s="58">
        <v>60.852722106183478</v>
      </c>
      <c r="AC108" s="58">
        <v>54.149593019339015</v>
      </c>
    </row>
    <row r="109" spans="1:29" x14ac:dyDescent="0.3">
      <c r="A109" s="39" t="s">
        <v>1056</v>
      </c>
      <c r="B109" s="39" t="s">
        <v>1040</v>
      </c>
      <c r="C109" s="58">
        <v>0</v>
      </c>
      <c r="D109" s="58">
        <v>0</v>
      </c>
      <c r="E109" s="58">
        <v>0</v>
      </c>
      <c r="F109" s="58">
        <v>0</v>
      </c>
      <c r="G109" s="60">
        <v>0</v>
      </c>
      <c r="H109" s="58">
        <v>0</v>
      </c>
      <c r="I109" s="58">
        <v>0</v>
      </c>
      <c r="J109" s="58">
        <v>0</v>
      </c>
      <c r="K109" s="58">
        <v>0</v>
      </c>
      <c r="L109" s="58">
        <v>0</v>
      </c>
      <c r="M109" s="58">
        <v>0</v>
      </c>
      <c r="N109" s="58">
        <v>0</v>
      </c>
      <c r="O109" s="58">
        <v>0</v>
      </c>
      <c r="P109" s="58">
        <v>0</v>
      </c>
      <c r="Q109" s="58">
        <v>0</v>
      </c>
      <c r="R109" s="58">
        <v>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  <c r="X109" s="58">
        <v>0</v>
      </c>
      <c r="Y109" s="58">
        <v>0</v>
      </c>
      <c r="Z109" s="58">
        <v>0</v>
      </c>
      <c r="AA109" s="58">
        <v>0</v>
      </c>
      <c r="AB109" s="58">
        <v>0</v>
      </c>
      <c r="AC109" s="58">
        <v>0</v>
      </c>
    </row>
    <row r="110" spans="1:29" x14ac:dyDescent="0.3">
      <c r="A110" s="39" t="s">
        <v>1056</v>
      </c>
      <c r="B110" s="39" t="s">
        <v>1041</v>
      </c>
      <c r="C110" s="58">
        <v>39.327783790589287</v>
      </c>
      <c r="D110" s="58">
        <v>21.794216108927085</v>
      </c>
      <c r="E110" s="58">
        <v>15.624759824872132</v>
      </c>
      <c r="F110" s="58">
        <v>14.485894963766231</v>
      </c>
      <c r="G110" s="60">
        <v>15.073954571705327</v>
      </c>
      <c r="H110" s="58">
        <v>16.024460689684776</v>
      </c>
      <c r="I110" s="58">
        <v>17.034002124425943</v>
      </c>
      <c r="J110" s="58">
        <v>16.356340906346613</v>
      </c>
      <c r="K110" s="58">
        <v>14.398706191240876</v>
      </c>
      <c r="L110" s="58">
        <v>39.327783790589287</v>
      </c>
      <c r="M110" s="58">
        <v>21.67266719162814</v>
      </c>
      <c r="N110" s="58">
        <v>15.377635638551615</v>
      </c>
      <c r="O110" s="58">
        <v>13.381758163712314</v>
      </c>
      <c r="P110" s="58">
        <v>12.773820685373755</v>
      </c>
      <c r="Q110" s="58">
        <v>12.498992170203969</v>
      </c>
      <c r="R110" s="58">
        <v>12.263570708768214</v>
      </c>
      <c r="S110" s="58">
        <v>9.4475056862790545</v>
      </c>
      <c r="T110" s="58">
        <v>5.6041960529872759</v>
      </c>
      <c r="U110" s="58">
        <v>39.327783790589287</v>
      </c>
      <c r="V110" s="58">
        <v>21.67266719162814</v>
      </c>
      <c r="W110" s="58">
        <v>15.377635638551615</v>
      </c>
      <c r="X110" s="58">
        <v>13.381758163712314</v>
      </c>
      <c r="Y110" s="58">
        <v>12.773820685373755</v>
      </c>
      <c r="Z110" s="58">
        <v>12.498992170203969</v>
      </c>
      <c r="AA110" s="58">
        <v>12.263570708768214</v>
      </c>
      <c r="AB110" s="58">
        <v>9.4475056862790545</v>
      </c>
      <c r="AC110" s="58">
        <v>5.6041960529872759</v>
      </c>
    </row>
    <row r="111" spans="1:29" x14ac:dyDescent="0.3">
      <c r="A111" s="39" t="s">
        <v>1056</v>
      </c>
      <c r="B111" s="39" t="s">
        <v>1042</v>
      </c>
      <c r="C111" s="58">
        <v>0</v>
      </c>
      <c r="D111" s="58">
        <v>0</v>
      </c>
      <c r="E111" s="58">
        <v>0</v>
      </c>
      <c r="F111" s="58">
        <v>0</v>
      </c>
      <c r="G111" s="60">
        <v>0</v>
      </c>
      <c r="H111" s="58">
        <v>0</v>
      </c>
      <c r="I111" s="58">
        <v>0</v>
      </c>
      <c r="J111" s="58">
        <v>0</v>
      </c>
      <c r="K111" s="58">
        <v>0</v>
      </c>
      <c r="L111" s="58">
        <v>0</v>
      </c>
      <c r="M111" s="58">
        <v>0</v>
      </c>
      <c r="N111" s="58">
        <v>0</v>
      </c>
      <c r="O111" s="58">
        <v>0</v>
      </c>
      <c r="P111" s="58">
        <v>0</v>
      </c>
      <c r="Q111" s="58">
        <v>0</v>
      </c>
      <c r="R111" s="58">
        <v>0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  <c r="X111" s="58">
        <v>0</v>
      </c>
      <c r="Y111" s="58">
        <v>0</v>
      </c>
      <c r="Z111" s="58">
        <v>0</v>
      </c>
      <c r="AA111" s="58">
        <v>0</v>
      </c>
      <c r="AB111" s="58">
        <v>0</v>
      </c>
      <c r="AC111" s="58">
        <v>0</v>
      </c>
    </row>
    <row r="112" spans="1:29" x14ac:dyDescent="0.3">
      <c r="A112" s="39" t="s">
        <v>1056</v>
      </c>
      <c r="B112" s="39" t="s">
        <v>1043</v>
      </c>
      <c r="C112" s="58">
        <v>528.11795096056801</v>
      </c>
      <c r="D112" s="58">
        <v>554.25711764166169</v>
      </c>
      <c r="E112" s="58">
        <v>558.07488599977341</v>
      </c>
      <c r="F112" s="58">
        <v>568.66380895257544</v>
      </c>
      <c r="G112" s="60">
        <v>579.90279081281096</v>
      </c>
      <c r="H112" s="58">
        <v>589.1052680663712</v>
      </c>
      <c r="I112" s="58">
        <v>592.40803225740058</v>
      </c>
      <c r="J112" s="58">
        <v>586.11430505321982</v>
      </c>
      <c r="K112" s="58">
        <v>571.75779838026938</v>
      </c>
      <c r="L112" s="58">
        <v>528.11795096056801</v>
      </c>
      <c r="M112" s="58">
        <v>529.0537472812648</v>
      </c>
      <c r="N112" s="58">
        <v>505.22531239887212</v>
      </c>
      <c r="O112" s="58">
        <v>487.20802745706533</v>
      </c>
      <c r="P112" s="58">
        <v>476.20778982894228</v>
      </c>
      <c r="Q112" s="58">
        <v>470.3384718860371</v>
      </c>
      <c r="R112" s="58">
        <v>462.15889664749636</v>
      </c>
      <c r="S112" s="58">
        <v>446.58332942051084</v>
      </c>
      <c r="T112" s="58">
        <v>425.3675490520834</v>
      </c>
      <c r="U112" s="58">
        <v>528.11795096056801</v>
      </c>
      <c r="V112" s="58">
        <v>442.83353708160848</v>
      </c>
      <c r="W112" s="58">
        <v>333.73444192004933</v>
      </c>
      <c r="X112" s="58">
        <v>230.83788183504248</v>
      </c>
      <c r="Y112" s="58">
        <v>160.19666203627216</v>
      </c>
      <c r="Z112" s="58">
        <v>117.80556066293769</v>
      </c>
      <c r="AA112" s="58">
        <v>87.109833054055798</v>
      </c>
      <c r="AB112" s="58">
        <v>60.979437452738068</v>
      </c>
      <c r="AC112" s="58">
        <v>42.704786930255118</v>
      </c>
    </row>
    <row r="113" spans="1:29" x14ac:dyDescent="0.3">
      <c r="A113" s="39" t="s">
        <v>1056</v>
      </c>
      <c r="B113" s="39" t="s">
        <v>1020</v>
      </c>
      <c r="C113" s="58">
        <v>1971.7196040309964</v>
      </c>
      <c r="D113" s="58">
        <v>1870.0214194246178</v>
      </c>
      <c r="E113" s="58">
        <v>1806.7512440237281</v>
      </c>
      <c r="F113" s="58">
        <v>1734.2032324406966</v>
      </c>
      <c r="G113" s="60">
        <v>1698.3443721808735</v>
      </c>
      <c r="H113" s="58">
        <v>1671.1517588797819</v>
      </c>
      <c r="I113" s="58">
        <v>1622.3776517506403</v>
      </c>
      <c r="J113" s="58">
        <v>1560.6341618461677</v>
      </c>
      <c r="K113" s="58">
        <v>1478.817193638884</v>
      </c>
      <c r="L113" s="58">
        <v>1971.7196040309964</v>
      </c>
      <c r="M113" s="58">
        <v>1722.2290696174603</v>
      </c>
      <c r="N113" s="58">
        <v>1548.9536186652492</v>
      </c>
      <c r="O113" s="58">
        <v>1394.6439415847426</v>
      </c>
      <c r="P113" s="58">
        <v>1287.8951034673958</v>
      </c>
      <c r="Q113" s="58">
        <v>1201.3361284874484</v>
      </c>
      <c r="R113" s="58">
        <v>1106.752132886164</v>
      </c>
      <c r="S113" s="58">
        <v>1014.5816893076959</v>
      </c>
      <c r="T113" s="58">
        <v>921.06419157722121</v>
      </c>
      <c r="U113" s="58">
        <v>1971.7196040309964</v>
      </c>
      <c r="V113" s="58">
        <v>1491.4305794857614</v>
      </c>
      <c r="W113" s="58">
        <v>1119.0509039426586</v>
      </c>
      <c r="X113" s="58">
        <v>819.71836083073015</v>
      </c>
      <c r="Y113" s="58">
        <v>628.15193692482615</v>
      </c>
      <c r="Z113" s="58">
        <v>491.55565913344083</v>
      </c>
      <c r="AA113" s="58">
        <v>368.36383630738101</v>
      </c>
      <c r="AB113" s="58">
        <v>270.96599666204474</v>
      </c>
      <c r="AC113" s="58">
        <v>210.84853648118363</v>
      </c>
    </row>
    <row r="114" spans="1:29" x14ac:dyDescent="0.3">
      <c r="A114" s="39" t="s">
        <v>1057</v>
      </c>
      <c r="B114" s="39" t="s">
        <v>109</v>
      </c>
      <c r="C114" s="58">
        <v>1726.2507203754501</v>
      </c>
      <c r="D114" s="58">
        <v>1778.612729317191</v>
      </c>
      <c r="E114" s="58">
        <v>1444.8157401229998</v>
      </c>
      <c r="F114" s="58">
        <v>1185.8982086568287</v>
      </c>
      <c r="G114" s="60">
        <v>1010.3244097749981</v>
      </c>
      <c r="H114" s="58">
        <v>902.68509800408731</v>
      </c>
      <c r="I114" s="58">
        <v>775.79078652584485</v>
      </c>
      <c r="J114" s="58">
        <v>635.93160691416097</v>
      </c>
      <c r="K114" s="58">
        <v>482.34335125107668</v>
      </c>
      <c r="L114" s="58">
        <v>1726.2507203754501</v>
      </c>
      <c r="M114" s="58">
        <v>1463.9340266058389</v>
      </c>
      <c r="N114" s="58">
        <v>1039.0116822673785</v>
      </c>
      <c r="O114" s="58">
        <v>813.35983038950872</v>
      </c>
      <c r="P114" s="58">
        <v>622.06798624276507</v>
      </c>
      <c r="Q114" s="58">
        <v>467.91678052152605</v>
      </c>
      <c r="R114" s="58">
        <v>318.31354400457917</v>
      </c>
      <c r="S114" s="58">
        <v>207.06371622869321</v>
      </c>
      <c r="T114" s="58">
        <v>136.47893633545749</v>
      </c>
      <c r="U114" s="58">
        <v>1726.2507203754501</v>
      </c>
      <c r="V114" s="58">
        <v>1173.294440996304</v>
      </c>
      <c r="W114" s="58">
        <v>569.36743968942653</v>
      </c>
      <c r="X114" s="58">
        <v>287.04900169355085</v>
      </c>
      <c r="Y114" s="58">
        <v>141.19949243817672</v>
      </c>
      <c r="Z114" s="58">
        <v>88.46540872676367</v>
      </c>
      <c r="AA114" s="58">
        <v>39.099026794988113</v>
      </c>
      <c r="AB114" s="58">
        <v>9.58354220487516</v>
      </c>
      <c r="AC114" s="58">
        <v>0.15306161090862763</v>
      </c>
    </row>
    <row r="115" spans="1:29" x14ac:dyDescent="0.3">
      <c r="A115" s="39" t="s">
        <v>1057</v>
      </c>
      <c r="B115" s="39" t="s">
        <v>1033</v>
      </c>
      <c r="C115" s="58">
        <v>3148.2664391676126</v>
      </c>
      <c r="D115" s="58">
        <v>2293.4180819841158</v>
      </c>
      <c r="E115" s="58">
        <v>1793.9749995803081</v>
      </c>
      <c r="F115" s="58">
        <v>1364.1763315844801</v>
      </c>
      <c r="G115" s="60">
        <v>1104.4411204304211</v>
      </c>
      <c r="H115" s="58">
        <v>888.83559198458784</v>
      </c>
      <c r="I115" s="58">
        <v>673.67074635192535</v>
      </c>
      <c r="J115" s="58">
        <v>508.08597829468573</v>
      </c>
      <c r="K115" s="58">
        <v>394.90904899220158</v>
      </c>
      <c r="L115" s="58">
        <v>3148.2664391676126</v>
      </c>
      <c r="M115" s="58">
        <v>2035.034849206771</v>
      </c>
      <c r="N115" s="58">
        <v>1410.0808528388307</v>
      </c>
      <c r="O115" s="58">
        <v>962.04444250596885</v>
      </c>
      <c r="P115" s="58">
        <v>698.12610901601795</v>
      </c>
      <c r="Q115" s="58">
        <v>491.78300831122294</v>
      </c>
      <c r="R115" s="58">
        <v>305.05253511866857</v>
      </c>
      <c r="S115" s="58">
        <v>173.8764078304057</v>
      </c>
      <c r="T115" s="58">
        <v>98.339996165850977</v>
      </c>
      <c r="U115" s="58">
        <v>3148.2664391676126</v>
      </c>
      <c r="V115" s="58">
        <v>1715.1469718802962</v>
      </c>
      <c r="W115" s="58">
        <v>617.3775418441237</v>
      </c>
      <c r="X115" s="58">
        <v>227.69541738046379</v>
      </c>
      <c r="Y115" s="58">
        <v>95.601830924092965</v>
      </c>
      <c r="Z115" s="58">
        <v>57.793185084156271</v>
      </c>
      <c r="AA115" s="58">
        <v>27.098051606298789</v>
      </c>
      <c r="AB115" s="58">
        <v>6.3171470295587815</v>
      </c>
      <c r="AC115" s="58">
        <v>8.4322094093024283E-2</v>
      </c>
    </row>
    <row r="116" spans="1:29" x14ac:dyDescent="0.3">
      <c r="A116" s="39" t="s">
        <v>1057</v>
      </c>
      <c r="B116" s="39" t="s">
        <v>1034</v>
      </c>
      <c r="C116" s="58">
        <v>10415.64117558263</v>
      </c>
      <c r="D116" s="58">
        <v>10191.972617677389</v>
      </c>
      <c r="E116" s="58">
        <v>10760.387111116699</v>
      </c>
      <c r="F116" s="58">
        <v>10542.999599972409</v>
      </c>
      <c r="G116" s="60">
        <v>10439.110641273339</v>
      </c>
      <c r="H116" s="58">
        <v>10329.505030249651</v>
      </c>
      <c r="I116" s="58">
        <v>10035.506021415082</v>
      </c>
      <c r="J116" s="58">
        <v>9734.2599782511807</v>
      </c>
      <c r="K116" s="58">
        <v>9258.5452957481684</v>
      </c>
      <c r="L116" s="58">
        <v>10415.64117558263</v>
      </c>
      <c r="M116" s="58">
        <v>9199.8018770100261</v>
      </c>
      <c r="N116" s="58">
        <v>8885.8501144040492</v>
      </c>
      <c r="O116" s="58">
        <v>7958.4369145811879</v>
      </c>
      <c r="P116" s="58">
        <v>7313.1978304125341</v>
      </c>
      <c r="Q116" s="58">
        <v>6780.2781177404286</v>
      </c>
      <c r="R116" s="58">
        <v>6178.1005997372267</v>
      </c>
      <c r="S116" s="58">
        <v>5652.9090970687976</v>
      </c>
      <c r="T116" s="58">
        <v>5039.3229783165079</v>
      </c>
      <c r="U116" s="58">
        <v>10415.64117558263</v>
      </c>
      <c r="V116" s="58">
        <v>8890.2915919298266</v>
      </c>
      <c r="W116" s="58">
        <v>8200.4416622699191</v>
      </c>
      <c r="X116" s="58">
        <v>6630.8251305270333</v>
      </c>
      <c r="Y116" s="58">
        <v>5442.3970918965724</v>
      </c>
      <c r="Z116" s="58">
        <v>4338.7732726850099</v>
      </c>
      <c r="AA116" s="58">
        <v>3279.4527417693939</v>
      </c>
      <c r="AB116" s="58">
        <v>2466.2840661403093</v>
      </c>
      <c r="AC116" s="58">
        <v>1931.5535143816458</v>
      </c>
    </row>
    <row r="117" spans="1:29" x14ac:dyDescent="0.3">
      <c r="A117" s="39" t="s">
        <v>1057</v>
      </c>
      <c r="B117" s="39" t="s">
        <v>84</v>
      </c>
      <c r="C117" s="58">
        <v>2016.8751476379548</v>
      </c>
      <c r="D117" s="58">
        <v>2137.8202571272795</v>
      </c>
      <c r="E117" s="58">
        <v>2111.3763924564887</v>
      </c>
      <c r="F117" s="58">
        <v>2168.2717882499787</v>
      </c>
      <c r="G117" s="60">
        <v>2158.4519881253314</v>
      </c>
      <c r="H117" s="58">
        <v>2112.6623497618011</v>
      </c>
      <c r="I117" s="58">
        <v>2074.7626659590164</v>
      </c>
      <c r="J117" s="58">
        <v>2001.6048898035222</v>
      </c>
      <c r="K117" s="58">
        <v>1996.4320130646297</v>
      </c>
      <c r="L117" s="58">
        <v>2016.8751476379548</v>
      </c>
      <c r="M117" s="58">
        <v>2135.6688435399769</v>
      </c>
      <c r="N117" s="58">
        <v>2069.453347620487</v>
      </c>
      <c r="O117" s="58">
        <v>2079.7603292988219</v>
      </c>
      <c r="P117" s="58">
        <v>1983.0593523463042</v>
      </c>
      <c r="Q117" s="58">
        <v>1822.7795605258975</v>
      </c>
      <c r="R117" s="58">
        <v>1692.4266290848611</v>
      </c>
      <c r="S117" s="58">
        <v>1566.1419077293385</v>
      </c>
      <c r="T117" s="58">
        <v>1511.405966734349</v>
      </c>
      <c r="U117" s="58">
        <v>2016.8751476379548</v>
      </c>
      <c r="V117" s="58">
        <v>2372.4691274181137</v>
      </c>
      <c r="W117" s="58">
        <v>2318.5119711481143</v>
      </c>
      <c r="X117" s="58">
        <v>2252.9021803208861</v>
      </c>
      <c r="Y117" s="58">
        <v>2127.9732737725581</v>
      </c>
      <c r="Z117" s="58">
        <v>1954.0983016722769</v>
      </c>
      <c r="AA117" s="58">
        <v>1788.0323219071629</v>
      </c>
      <c r="AB117" s="58">
        <v>1651.607364604437</v>
      </c>
      <c r="AC117" s="58">
        <v>1577.3374202114744</v>
      </c>
    </row>
    <row r="118" spans="1:29" x14ac:dyDescent="0.3">
      <c r="A118" s="39" t="s">
        <v>1057</v>
      </c>
      <c r="B118" s="39" t="s">
        <v>1035</v>
      </c>
      <c r="C118" s="58">
        <v>5059.2900140807687</v>
      </c>
      <c r="D118" s="58">
        <v>6107.931666402148</v>
      </c>
      <c r="E118" s="58">
        <v>5711.4418806130298</v>
      </c>
      <c r="F118" s="58">
        <v>5964.0374976073072</v>
      </c>
      <c r="G118" s="60">
        <v>6107.931666402148</v>
      </c>
      <c r="H118" s="58">
        <v>6086.995544534705</v>
      </c>
      <c r="I118" s="58">
        <v>6101.5349726518552</v>
      </c>
      <c r="J118" s="58">
        <v>5968.6534681175535</v>
      </c>
      <c r="K118" s="58">
        <v>5755.2943736772204</v>
      </c>
      <c r="L118" s="58">
        <v>5059.2900140807687</v>
      </c>
      <c r="M118" s="58">
        <v>5348.6218841146047</v>
      </c>
      <c r="N118" s="58">
        <v>5341.3639524388145</v>
      </c>
      <c r="O118" s="58">
        <v>5496.0939383229443</v>
      </c>
      <c r="P118" s="58">
        <v>5521.1919810878726</v>
      </c>
      <c r="Q118" s="58">
        <v>5403.7550356303918</v>
      </c>
      <c r="R118" s="58">
        <v>5385.0900951355416</v>
      </c>
      <c r="S118" s="58">
        <v>5204.6027088448427</v>
      </c>
      <c r="T118" s="58">
        <v>4926.9663530808048</v>
      </c>
      <c r="U118" s="58">
        <v>5059.2900140807687</v>
      </c>
      <c r="V118" s="58">
        <v>5350.7272494959052</v>
      </c>
      <c r="W118" s="58">
        <v>5392.8421597313127</v>
      </c>
      <c r="X118" s="58">
        <v>5542.2608603830922</v>
      </c>
      <c r="Y118" s="58">
        <v>5575.4958389571566</v>
      </c>
      <c r="Z118" s="58">
        <v>5491.0296374491409</v>
      </c>
      <c r="AA118" s="58">
        <v>5428.8980089227171</v>
      </c>
      <c r="AB118" s="58">
        <v>5286.3878662841016</v>
      </c>
      <c r="AC118" s="58">
        <v>5028.974378283162</v>
      </c>
    </row>
    <row r="119" spans="1:29" x14ac:dyDescent="0.3">
      <c r="A119" s="39" t="s">
        <v>1057</v>
      </c>
      <c r="B119" s="39" t="s">
        <v>1036</v>
      </c>
      <c r="C119" s="58">
        <v>3703.584741473579</v>
      </c>
      <c r="D119" s="58">
        <v>4062.2408650154039</v>
      </c>
      <c r="E119" s="58">
        <v>3796.1296218828047</v>
      </c>
      <c r="F119" s="58">
        <v>3850.7974147566924</v>
      </c>
      <c r="G119" s="60">
        <v>3876.8336868877436</v>
      </c>
      <c r="H119" s="58">
        <v>3834.4195011021097</v>
      </c>
      <c r="I119" s="58">
        <v>3797.3688667868869</v>
      </c>
      <c r="J119" s="58">
        <v>3666.3187395209638</v>
      </c>
      <c r="K119" s="58">
        <v>3518.8868700454477</v>
      </c>
      <c r="L119" s="58">
        <v>3703.584741473579</v>
      </c>
      <c r="M119" s="58">
        <v>3987.1510627169514</v>
      </c>
      <c r="N119" s="58">
        <v>3593.3571284349805</v>
      </c>
      <c r="O119" s="58">
        <v>3572.3646592429523</v>
      </c>
      <c r="P119" s="58">
        <v>3545.7140122552246</v>
      </c>
      <c r="Q119" s="58">
        <v>3424.547566089278</v>
      </c>
      <c r="R119" s="58">
        <v>3312.4611395951965</v>
      </c>
      <c r="S119" s="58">
        <v>3127.266926184092</v>
      </c>
      <c r="T119" s="58">
        <v>2930.5270592497632</v>
      </c>
      <c r="U119" s="58">
        <v>3703.584741473579</v>
      </c>
      <c r="V119" s="58">
        <v>4086.1078854729144</v>
      </c>
      <c r="W119" s="58">
        <v>3923.2150601274966</v>
      </c>
      <c r="X119" s="58">
        <v>4039.5246000599659</v>
      </c>
      <c r="Y119" s="58">
        <v>4023.6711538986906</v>
      </c>
      <c r="Z119" s="58">
        <v>3898.1671705597992</v>
      </c>
      <c r="AA119" s="58">
        <v>3764.7060074422793</v>
      </c>
      <c r="AB119" s="58">
        <v>3569.4881814935975</v>
      </c>
      <c r="AC119" s="58">
        <v>3351.2822188195955</v>
      </c>
    </row>
    <row r="120" spans="1:29" x14ac:dyDescent="0.3">
      <c r="A120" s="39" t="s">
        <v>1057</v>
      </c>
      <c r="B120" s="39" t="s">
        <v>1020</v>
      </c>
      <c r="C120" s="58">
        <v>26069.908238317996</v>
      </c>
      <c r="D120" s="58">
        <v>26571.996217523527</v>
      </c>
      <c r="E120" s="58">
        <v>25618.125745772333</v>
      </c>
      <c r="F120" s="58">
        <v>25076.180840827696</v>
      </c>
      <c r="G120" s="60">
        <v>24697.093512893982</v>
      </c>
      <c r="H120" s="58">
        <v>24155.103115636943</v>
      </c>
      <c r="I120" s="58">
        <v>23458.634059690612</v>
      </c>
      <c r="J120" s="58">
        <v>22514.854660902067</v>
      </c>
      <c r="K120" s="58">
        <v>21406.410952778744</v>
      </c>
      <c r="L120" s="58">
        <v>26069.908238317996</v>
      </c>
      <c r="M120" s="58">
        <v>24170.212543194171</v>
      </c>
      <c r="N120" s="58">
        <v>22339.117078004543</v>
      </c>
      <c r="O120" s="58">
        <v>20882.060114341388</v>
      </c>
      <c r="P120" s="58">
        <v>19683.357271360721</v>
      </c>
      <c r="Q120" s="58">
        <v>18391.060068818744</v>
      </c>
      <c r="R120" s="58">
        <v>17191.444542676076</v>
      </c>
      <c r="S120" s="58">
        <v>15931.860763886169</v>
      </c>
      <c r="T120" s="58">
        <v>14643.041289882733</v>
      </c>
      <c r="U120" s="58">
        <v>26069.908238317996</v>
      </c>
      <c r="V120" s="58">
        <v>23588.037267193358</v>
      </c>
      <c r="W120" s="58">
        <v>21021.755834810392</v>
      </c>
      <c r="X120" s="58">
        <v>18980.257190364991</v>
      </c>
      <c r="Y120" s="58">
        <v>17406.338681887246</v>
      </c>
      <c r="Z120" s="58">
        <v>15828.326976177144</v>
      </c>
      <c r="AA120" s="58">
        <v>14327.286158442839</v>
      </c>
      <c r="AB120" s="58">
        <v>12989.668167756879</v>
      </c>
      <c r="AC120" s="58">
        <v>11889.384915400879</v>
      </c>
    </row>
    <row r="121" spans="1:29" x14ac:dyDescent="0.3">
      <c r="A121" s="39" t="s">
        <v>1058</v>
      </c>
      <c r="B121" s="39" t="s">
        <v>109</v>
      </c>
      <c r="C121" s="58">
        <v>810.33863571140466</v>
      </c>
      <c r="D121" s="58">
        <v>175.19244551161015</v>
      </c>
      <c r="E121" s="58">
        <v>142.13654332876041</v>
      </c>
      <c r="F121" s="58">
        <v>125.17797769369282</v>
      </c>
      <c r="G121" s="60">
        <v>116.09661032561834</v>
      </c>
      <c r="H121" s="58">
        <v>109.10208334670894</v>
      </c>
      <c r="I121" s="58">
        <v>98.456258992657112</v>
      </c>
      <c r="J121" s="58">
        <v>89.397989674013957</v>
      </c>
      <c r="K121" s="58">
        <v>84.848744111047438</v>
      </c>
      <c r="L121" s="58">
        <v>810.33863571140466</v>
      </c>
      <c r="M121" s="58">
        <v>168.31515934879585</v>
      </c>
      <c r="N121" s="58">
        <v>123.88082537615469</v>
      </c>
      <c r="O121" s="58">
        <v>95.924617911907092</v>
      </c>
      <c r="P121" s="58">
        <v>78.364851396296189</v>
      </c>
      <c r="Q121" s="58">
        <v>62.312215550844037</v>
      </c>
      <c r="R121" s="58">
        <v>42.017992388932974</v>
      </c>
      <c r="S121" s="58">
        <v>25.873079629146041</v>
      </c>
      <c r="T121" s="58">
        <v>19.062806146419092</v>
      </c>
      <c r="U121" s="58">
        <v>810.33863571140466</v>
      </c>
      <c r="V121" s="58">
        <v>106.31537236888641</v>
      </c>
      <c r="W121" s="58">
        <v>38.867172462739767</v>
      </c>
      <c r="X121" s="58">
        <v>7.62366553397817</v>
      </c>
      <c r="Y121" s="58">
        <v>7.4368506077263113E-2</v>
      </c>
      <c r="Z121" s="58">
        <v>0</v>
      </c>
      <c r="AA121" s="58">
        <v>0</v>
      </c>
      <c r="AB121" s="58">
        <v>0</v>
      </c>
      <c r="AC121" s="58">
        <v>0</v>
      </c>
    </row>
    <row r="122" spans="1:29" x14ac:dyDescent="0.3">
      <c r="A122" s="39" t="s">
        <v>1058</v>
      </c>
      <c r="B122" s="39" t="s">
        <v>1033</v>
      </c>
      <c r="C122" s="58">
        <v>2144.2766376578311</v>
      </c>
      <c r="D122" s="58">
        <v>2010.3528701544265</v>
      </c>
      <c r="E122" s="58">
        <v>1592.4177884197211</v>
      </c>
      <c r="F122" s="58">
        <v>1300.3779418360311</v>
      </c>
      <c r="G122" s="60">
        <v>1170.8908941537843</v>
      </c>
      <c r="H122" s="58">
        <v>1074.5556973195989</v>
      </c>
      <c r="I122" s="58">
        <v>949.83882465531337</v>
      </c>
      <c r="J122" s="58">
        <v>818.72783302555467</v>
      </c>
      <c r="K122" s="58">
        <v>694.51292069660167</v>
      </c>
      <c r="L122" s="58">
        <v>2144.2766376578311</v>
      </c>
      <c r="M122" s="58">
        <v>1886.0968673120969</v>
      </c>
      <c r="N122" s="58">
        <v>1379.5054177859702</v>
      </c>
      <c r="O122" s="58">
        <v>1016.8020934253018</v>
      </c>
      <c r="P122" s="58">
        <v>824.91299432595792</v>
      </c>
      <c r="Q122" s="58">
        <v>667.55913959260272</v>
      </c>
      <c r="R122" s="58">
        <v>480.04134112081266</v>
      </c>
      <c r="S122" s="58">
        <v>329.61280278230959</v>
      </c>
      <c r="T122" s="58">
        <v>254.05136454987709</v>
      </c>
      <c r="U122" s="58">
        <v>2144.2766376578311</v>
      </c>
      <c r="V122" s="58">
        <v>1307.4362879811874</v>
      </c>
      <c r="W122" s="58">
        <v>562.39418809083838</v>
      </c>
      <c r="X122" s="58">
        <v>151.27582150686209</v>
      </c>
      <c r="Y122" s="58">
        <v>44.408624663591439</v>
      </c>
      <c r="Z122" s="58">
        <v>31.345098659951958</v>
      </c>
      <c r="AA122" s="58">
        <v>15.021329564736792</v>
      </c>
      <c r="AB122" s="58">
        <v>2.8594101620653998</v>
      </c>
      <c r="AC122" s="58">
        <v>2.7231754438799622E-2</v>
      </c>
    </row>
    <row r="123" spans="1:29" x14ac:dyDescent="0.3">
      <c r="A123" s="39" t="s">
        <v>1058</v>
      </c>
      <c r="B123" s="39" t="s">
        <v>1034</v>
      </c>
      <c r="C123" s="58">
        <v>3873.0345748035402</v>
      </c>
      <c r="D123" s="58">
        <v>4374.7352573229718</v>
      </c>
      <c r="E123" s="58">
        <v>4479.676273695768</v>
      </c>
      <c r="F123" s="58">
        <v>4593.4208856348432</v>
      </c>
      <c r="G123" s="60">
        <v>4638.8263942788253</v>
      </c>
      <c r="H123" s="58">
        <v>4655.7248238793727</v>
      </c>
      <c r="I123" s="58">
        <v>4645.1311929333469</v>
      </c>
      <c r="J123" s="58">
        <v>4573.8270050676847</v>
      </c>
      <c r="K123" s="58">
        <v>4428.061460037502</v>
      </c>
      <c r="L123" s="58">
        <v>3873.0345748035402</v>
      </c>
      <c r="M123" s="58">
        <v>4189.7169760040088</v>
      </c>
      <c r="N123" s="58">
        <v>4136.5724506310007</v>
      </c>
      <c r="O123" s="58">
        <v>4091.3393542405802</v>
      </c>
      <c r="P123" s="58">
        <v>3948.3552106098582</v>
      </c>
      <c r="Q123" s="58">
        <v>3772.74945032709</v>
      </c>
      <c r="R123" s="58">
        <v>3573.0194965226033</v>
      </c>
      <c r="S123" s="58">
        <v>3331.3865954921071</v>
      </c>
      <c r="T123" s="58">
        <v>3031.5366543033824</v>
      </c>
      <c r="U123" s="58">
        <v>3873.0345748035402</v>
      </c>
      <c r="V123" s="58">
        <v>3603.499532777907</v>
      </c>
      <c r="W123" s="58">
        <v>3084.6242484881386</v>
      </c>
      <c r="X123" s="58">
        <v>2681.1622343317067</v>
      </c>
      <c r="Y123" s="58">
        <v>2270.326220654561</v>
      </c>
      <c r="Z123" s="58">
        <v>1848.4330933652011</v>
      </c>
      <c r="AA123" s="58">
        <v>1400.8717370428399</v>
      </c>
      <c r="AB123" s="58">
        <v>1081.4056519759813</v>
      </c>
      <c r="AC123" s="58">
        <v>965.1150331650839</v>
      </c>
    </row>
    <row r="124" spans="1:29" x14ac:dyDescent="0.3">
      <c r="A124" s="39" t="s">
        <v>1058</v>
      </c>
      <c r="B124" s="39" t="s">
        <v>84</v>
      </c>
      <c r="C124" s="58">
        <v>2011.9826350415033</v>
      </c>
      <c r="D124" s="58">
        <v>3066.2152515694092</v>
      </c>
      <c r="E124" s="58">
        <v>3774.4848700138691</v>
      </c>
      <c r="F124" s="58">
        <v>4378.4270729319278</v>
      </c>
      <c r="G124" s="60">
        <v>4889.4274684562133</v>
      </c>
      <c r="H124" s="58">
        <v>5365.3299223715421</v>
      </c>
      <c r="I124" s="58">
        <v>5823.5002644733186</v>
      </c>
      <c r="J124" s="58">
        <v>6264.4541068514654</v>
      </c>
      <c r="K124" s="58">
        <v>6686.0431919518132</v>
      </c>
      <c r="L124" s="58">
        <v>2011.9826350415033</v>
      </c>
      <c r="M124" s="58">
        <v>2901.8036171971339</v>
      </c>
      <c r="N124" s="58">
        <v>3495.1162453619804</v>
      </c>
      <c r="O124" s="58">
        <v>4020.7904866280728</v>
      </c>
      <c r="P124" s="58">
        <v>4462.7314218390966</v>
      </c>
      <c r="Q124" s="58">
        <v>4853.7545940375558</v>
      </c>
      <c r="R124" s="58">
        <v>5202.1879397610928</v>
      </c>
      <c r="S124" s="58">
        <v>5446.0483796642256</v>
      </c>
      <c r="T124" s="58">
        <v>5570.0501826835107</v>
      </c>
      <c r="U124" s="58">
        <v>2011.9826350415033</v>
      </c>
      <c r="V124" s="58">
        <v>3434.1984427961879</v>
      </c>
      <c r="W124" s="58">
        <v>3705.263230470674</v>
      </c>
      <c r="X124" s="58">
        <v>3662.0114236497193</v>
      </c>
      <c r="Y124" s="58">
        <v>3600.3362811361726</v>
      </c>
      <c r="Z124" s="58">
        <v>3491.2587264369358</v>
      </c>
      <c r="AA124" s="58">
        <v>3303.0988425457008</v>
      </c>
      <c r="AB124" s="58">
        <v>3084.0782002533938</v>
      </c>
      <c r="AC124" s="58">
        <v>2880.4271928292574</v>
      </c>
    </row>
    <row r="125" spans="1:29" x14ac:dyDescent="0.3">
      <c r="A125" s="39" t="s">
        <v>1058</v>
      </c>
      <c r="B125" s="39" t="s">
        <v>1035</v>
      </c>
      <c r="C125" s="58">
        <v>9684.8295577456029</v>
      </c>
      <c r="D125" s="58">
        <v>9981.9949548950462</v>
      </c>
      <c r="E125" s="58">
        <v>10490.194338380334</v>
      </c>
      <c r="F125" s="58">
        <v>10298.140285396083</v>
      </c>
      <c r="G125" s="60">
        <v>9981.9949548950462</v>
      </c>
      <c r="H125" s="58">
        <v>9589.6906034425538</v>
      </c>
      <c r="I125" s="58">
        <v>9242.9493120023872</v>
      </c>
      <c r="J125" s="58">
        <v>8916.9796307072356</v>
      </c>
      <c r="K125" s="58">
        <v>8473.4846029112414</v>
      </c>
      <c r="L125" s="58">
        <v>9684.8295577456029</v>
      </c>
      <c r="M125" s="58">
        <v>10579.611881018529</v>
      </c>
      <c r="N125" s="58">
        <v>10773.77107703213</v>
      </c>
      <c r="O125" s="58">
        <v>10707.298844584542</v>
      </c>
      <c r="P125" s="58">
        <v>10445.217809331931</v>
      </c>
      <c r="Q125" s="58">
        <v>10092.255383031195</v>
      </c>
      <c r="R125" s="58">
        <v>9850.3377709833039</v>
      </c>
      <c r="S125" s="58">
        <v>9615.3528385329464</v>
      </c>
      <c r="T125" s="58">
        <v>9287.0741835320732</v>
      </c>
      <c r="U125" s="58">
        <v>9684.8295577456029</v>
      </c>
      <c r="V125" s="58">
        <v>10904.12365906274</v>
      </c>
      <c r="W125" s="58">
        <v>11440.343934901195</v>
      </c>
      <c r="X125" s="58">
        <v>11654.708154114825</v>
      </c>
      <c r="Y125" s="58">
        <v>11563.655819570748</v>
      </c>
      <c r="Z125" s="58">
        <v>11346.236843761082</v>
      </c>
      <c r="AA125" s="58">
        <v>11234.024036365254</v>
      </c>
      <c r="AB125" s="58">
        <v>11092.419012865226</v>
      </c>
      <c r="AC125" s="58">
        <v>10819.751961784459</v>
      </c>
    </row>
    <row r="126" spans="1:29" x14ac:dyDescent="0.3">
      <c r="A126" s="39" t="s">
        <v>1058</v>
      </c>
      <c r="B126" s="39" t="s">
        <v>1036</v>
      </c>
      <c r="C126" s="58">
        <v>1010.1144113118023</v>
      </c>
      <c r="D126" s="58">
        <v>963.37224916219293</v>
      </c>
      <c r="E126" s="58">
        <v>925.01699432977989</v>
      </c>
      <c r="F126" s="58">
        <v>928.76190636392619</v>
      </c>
      <c r="G126" s="60">
        <v>931.1914082355645</v>
      </c>
      <c r="H126" s="58">
        <v>931.66433903930556</v>
      </c>
      <c r="I126" s="58">
        <v>930.03940502397234</v>
      </c>
      <c r="J126" s="58">
        <v>929.67279927511322</v>
      </c>
      <c r="K126" s="58">
        <v>931.18156457055329</v>
      </c>
      <c r="L126" s="58">
        <v>1010.1144113118023</v>
      </c>
      <c r="M126" s="58">
        <v>962.22584992463112</v>
      </c>
      <c r="N126" s="58">
        <v>920.60965608053948</v>
      </c>
      <c r="O126" s="58">
        <v>920.26342761556839</v>
      </c>
      <c r="P126" s="58">
        <v>918.34163133164066</v>
      </c>
      <c r="Q126" s="58">
        <v>914.19481583600111</v>
      </c>
      <c r="R126" s="58">
        <v>907.94204730704882</v>
      </c>
      <c r="S126" s="58">
        <v>904.29101951186499</v>
      </c>
      <c r="T126" s="58">
        <v>905.35289909218204</v>
      </c>
      <c r="U126" s="58">
        <v>1010.1144113118023</v>
      </c>
      <c r="V126" s="58">
        <v>977.67781723681333</v>
      </c>
      <c r="W126" s="58">
        <v>973.12169352916237</v>
      </c>
      <c r="X126" s="58">
        <v>1013.3882711493441</v>
      </c>
      <c r="Y126" s="58">
        <v>1051.1851984008626</v>
      </c>
      <c r="Z126" s="58">
        <v>1086.3639427167277</v>
      </c>
      <c r="AA126" s="58">
        <v>1119.8025385834399</v>
      </c>
      <c r="AB126" s="58">
        <v>1143.2381021262904</v>
      </c>
      <c r="AC126" s="58">
        <v>1151.9911222874903</v>
      </c>
    </row>
    <row r="127" spans="1:29" x14ac:dyDescent="0.3">
      <c r="A127" s="39" t="s">
        <v>1058</v>
      </c>
      <c r="B127" s="39" t="s">
        <v>1020</v>
      </c>
      <c r="C127" s="58">
        <v>19534.576452271682</v>
      </c>
      <c r="D127" s="58">
        <v>20571.863028615655</v>
      </c>
      <c r="E127" s="58">
        <v>21403.926808168231</v>
      </c>
      <c r="F127" s="58">
        <v>21624.306069856502</v>
      </c>
      <c r="G127" s="60">
        <v>21728.427730345051</v>
      </c>
      <c r="H127" s="58">
        <v>21726.06746939908</v>
      </c>
      <c r="I127" s="58">
        <v>21689.915258080997</v>
      </c>
      <c r="J127" s="58">
        <v>21593.059364601071</v>
      </c>
      <c r="K127" s="58">
        <v>21298.132484278758</v>
      </c>
      <c r="L127" s="58">
        <v>19534.576452271682</v>
      </c>
      <c r="M127" s="58">
        <v>20687.770350805196</v>
      </c>
      <c r="N127" s="58">
        <v>20829.455672267773</v>
      </c>
      <c r="O127" s="58">
        <v>20852.418824405973</v>
      </c>
      <c r="P127" s="58">
        <v>20677.923918834782</v>
      </c>
      <c r="Q127" s="58">
        <v>20362.82559837529</v>
      </c>
      <c r="R127" s="58">
        <v>20055.546588083795</v>
      </c>
      <c r="S127" s="58">
        <v>19652.564715612596</v>
      </c>
      <c r="T127" s="58">
        <v>19067.128090307444</v>
      </c>
      <c r="U127" s="58">
        <v>19534.576452271682</v>
      </c>
      <c r="V127" s="58">
        <v>20333.251112223719</v>
      </c>
      <c r="W127" s="58">
        <v>19804.614467942749</v>
      </c>
      <c r="X127" s="58">
        <v>19170.169570286434</v>
      </c>
      <c r="Y127" s="58">
        <v>18529.98651293201</v>
      </c>
      <c r="Z127" s="58">
        <v>17803.637704939902</v>
      </c>
      <c r="AA127" s="58">
        <v>17072.818484101972</v>
      </c>
      <c r="AB127" s="58">
        <v>16404.000377382959</v>
      </c>
      <c r="AC127" s="58">
        <v>15817.312541820731</v>
      </c>
    </row>
    <row r="128" spans="1:29" x14ac:dyDescent="0.3">
      <c r="A128" s="39" t="s">
        <v>1059</v>
      </c>
      <c r="B128" s="39" t="s">
        <v>109</v>
      </c>
      <c r="C128" s="58">
        <v>0</v>
      </c>
      <c r="D128" s="58">
        <v>0</v>
      </c>
      <c r="E128" s="58">
        <v>0</v>
      </c>
      <c r="F128" s="58">
        <v>0</v>
      </c>
      <c r="G128" s="60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</row>
    <row r="129" spans="1:29" x14ac:dyDescent="0.3">
      <c r="A129" s="39" t="s">
        <v>1059</v>
      </c>
      <c r="B129" s="39" t="s">
        <v>1033</v>
      </c>
      <c r="C129" s="58">
        <v>0</v>
      </c>
      <c r="D129" s="58">
        <v>0</v>
      </c>
      <c r="E129" s="58">
        <v>0</v>
      </c>
      <c r="F129" s="58">
        <v>0</v>
      </c>
      <c r="G129" s="60">
        <v>0</v>
      </c>
      <c r="H129" s="58">
        <v>0</v>
      </c>
      <c r="I129" s="58">
        <v>0</v>
      </c>
      <c r="J129" s="58">
        <v>0</v>
      </c>
      <c r="K129" s="58">
        <v>0</v>
      </c>
      <c r="L129" s="58">
        <v>0</v>
      </c>
      <c r="M129" s="58">
        <v>0</v>
      </c>
      <c r="N129" s="58">
        <v>0</v>
      </c>
      <c r="O129" s="58">
        <v>0</v>
      </c>
      <c r="P129" s="58">
        <v>0</v>
      </c>
      <c r="Q129" s="58">
        <v>0</v>
      </c>
      <c r="R129" s="58">
        <v>0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  <c r="X129" s="58">
        <v>0</v>
      </c>
      <c r="Y129" s="58">
        <v>0</v>
      </c>
      <c r="Z129" s="58">
        <v>0</v>
      </c>
      <c r="AA129" s="58">
        <v>0</v>
      </c>
      <c r="AB129" s="58">
        <v>0</v>
      </c>
      <c r="AC129" s="58">
        <v>0</v>
      </c>
    </row>
    <row r="130" spans="1:29" x14ac:dyDescent="0.3">
      <c r="A130" s="39" t="s">
        <v>1059</v>
      </c>
      <c r="B130" s="39" t="s">
        <v>1034</v>
      </c>
      <c r="C130" s="58">
        <v>0</v>
      </c>
      <c r="D130" s="58">
        <v>0</v>
      </c>
      <c r="E130" s="58">
        <v>0</v>
      </c>
      <c r="F130" s="58">
        <v>0</v>
      </c>
      <c r="G130" s="60">
        <v>0</v>
      </c>
      <c r="H130" s="58">
        <v>0</v>
      </c>
      <c r="I130" s="58">
        <v>0</v>
      </c>
      <c r="J130" s="58">
        <v>0</v>
      </c>
      <c r="K130" s="58">
        <v>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8">
        <v>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  <c r="X130" s="58">
        <v>0</v>
      </c>
      <c r="Y130" s="58">
        <v>0</v>
      </c>
      <c r="Z130" s="58">
        <v>0</v>
      </c>
      <c r="AA130" s="58">
        <v>0</v>
      </c>
      <c r="AB130" s="58">
        <v>0</v>
      </c>
      <c r="AC130" s="58">
        <v>0</v>
      </c>
    </row>
    <row r="131" spans="1:29" x14ac:dyDescent="0.3">
      <c r="A131" s="39" t="s">
        <v>1059</v>
      </c>
      <c r="B131" s="39" t="s">
        <v>84</v>
      </c>
      <c r="C131" s="58">
        <v>2362.720142828126</v>
      </c>
      <c r="D131" s="58">
        <v>4067.2216081564547</v>
      </c>
      <c r="E131" s="58">
        <v>5433.5246024552589</v>
      </c>
      <c r="F131" s="58">
        <v>7010.7184374933058</v>
      </c>
      <c r="G131" s="60">
        <v>8507.9733169989704</v>
      </c>
      <c r="H131" s="58">
        <v>10013.518469883105</v>
      </c>
      <c r="I131" s="58">
        <v>11394.858360078822</v>
      </c>
      <c r="J131" s="58">
        <v>12676.8555231929</v>
      </c>
      <c r="K131" s="58">
        <v>13999.585677830426</v>
      </c>
      <c r="L131" s="58">
        <v>2362.720142828126</v>
      </c>
      <c r="M131" s="58">
        <v>3651.2035984997833</v>
      </c>
      <c r="N131" s="58">
        <v>4529.3911196336658</v>
      </c>
      <c r="O131" s="58">
        <v>5434.6974251685469</v>
      </c>
      <c r="P131" s="58">
        <v>6227.8745460711862</v>
      </c>
      <c r="Q131" s="58">
        <v>6991.225011258829</v>
      </c>
      <c r="R131" s="58">
        <v>7635.6596967411806</v>
      </c>
      <c r="S131" s="58">
        <v>8202.0801970797838</v>
      </c>
      <c r="T131" s="58">
        <v>8822.2094342700875</v>
      </c>
      <c r="U131" s="58">
        <v>2362.720142828126</v>
      </c>
      <c r="V131" s="58">
        <v>3247.2169741076577</v>
      </c>
      <c r="W131" s="58">
        <v>3916.0267295902077</v>
      </c>
      <c r="X131" s="58">
        <v>4684.9143034531971</v>
      </c>
      <c r="Y131" s="58">
        <v>5400.9021001878464</v>
      </c>
      <c r="Z131" s="58">
        <v>6070.8195769078757</v>
      </c>
      <c r="AA131" s="58">
        <v>6646.8176091321329</v>
      </c>
      <c r="AB131" s="58">
        <v>7192.8864171462728</v>
      </c>
      <c r="AC131" s="58">
        <v>7773.5924560161629</v>
      </c>
    </row>
    <row r="132" spans="1:29" x14ac:dyDescent="0.3">
      <c r="A132" s="39" t="s">
        <v>1059</v>
      </c>
      <c r="B132" s="39" t="s">
        <v>1035</v>
      </c>
      <c r="C132" s="58">
        <v>5.7700681175143181E-11</v>
      </c>
      <c r="D132" s="58">
        <v>2.6331717851198668E-11</v>
      </c>
      <c r="E132" s="58">
        <v>4.619151746320356E-11</v>
      </c>
      <c r="F132" s="58">
        <v>9.1838648317187005E-11</v>
      </c>
      <c r="G132" s="60">
        <v>1.377780066391016E-10</v>
      </c>
      <c r="H132" s="58">
        <v>1.8452949331607354E-10</v>
      </c>
      <c r="I132" s="58">
        <v>2.9989902821914124E-10</v>
      </c>
      <c r="J132" s="58">
        <v>3.8685277893574507E-10</v>
      </c>
      <c r="K132" s="58">
        <v>5.3572666248210203E-10</v>
      </c>
      <c r="L132" s="58">
        <v>5.7700681175143181E-11</v>
      </c>
      <c r="M132" s="58">
        <v>2.6408453922345795E-11</v>
      </c>
      <c r="N132" s="58">
        <v>5.5173384896608573E-11</v>
      </c>
      <c r="O132" s="58">
        <v>9.1935748822184295E-11</v>
      </c>
      <c r="P132" s="58">
        <v>1.4336313211508211E-10</v>
      </c>
      <c r="Q132" s="58">
        <v>2.2069737913716132E-10</v>
      </c>
      <c r="R132" s="58">
        <v>3.1959326678886487E-10</v>
      </c>
      <c r="S132" s="58">
        <v>4.922840419144116E-10</v>
      </c>
      <c r="T132" s="58">
        <v>6.8633812626901733E-10</v>
      </c>
      <c r="U132" s="58">
        <v>5.7700681175143181E-11</v>
      </c>
      <c r="V132" s="58">
        <v>2.6408453922345795E-11</v>
      </c>
      <c r="W132" s="58">
        <v>5.5173384896608573E-11</v>
      </c>
      <c r="X132" s="58">
        <v>9.1935748822184295E-11</v>
      </c>
      <c r="Y132" s="58">
        <v>1.4336313211508211E-10</v>
      </c>
      <c r="Z132" s="58">
        <v>2.2069737913716132E-10</v>
      </c>
      <c r="AA132" s="58">
        <v>3.1959326678886487E-10</v>
      </c>
      <c r="AB132" s="58">
        <v>4.922840419144116E-10</v>
      </c>
      <c r="AC132" s="58">
        <v>6.8633812626901733E-10</v>
      </c>
    </row>
    <row r="133" spans="1:29" x14ac:dyDescent="0.3">
      <c r="A133" s="39" t="s">
        <v>1059</v>
      </c>
      <c r="B133" s="39" t="s">
        <v>1036</v>
      </c>
      <c r="C133" s="58">
        <v>0</v>
      </c>
      <c r="D133" s="58">
        <v>0</v>
      </c>
      <c r="E133" s="58">
        <v>0</v>
      </c>
      <c r="F133" s="58">
        <v>0</v>
      </c>
      <c r="G133" s="60">
        <v>0</v>
      </c>
      <c r="H133" s="58">
        <v>0</v>
      </c>
      <c r="I133" s="58">
        <v>0</v>
      </c>
      <c r="J133" s="58">
        <v>0</v>
      </c>
      <c r="K133" s="58">
        <v>0</v>
      </c>
      <c r="L133" s="58">
        <v>0</v>
      </c>
      <c r="M133" s="58">
        <v>0</v>
      </c>
      <c r="N133" s="58">
        <v>0</v>
      </c>
      <c r="O133" s="58">
        <v>0</v>
      </c>
      <c r="P133" s="58">
        <v>0</v>
      </c>
      <c r="Q133" s="58">
        <v>0</v>
      </c>
      <c r="R133" s="58">
        <v>0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  <c r="X133" s="58">
        <v>0</v>
      </c>
      <c r="Y133" s="58">
        <v>0</v>
      </c>
      <c r="Z133" s="58">
        <v>0</v>
      </c>
      <c r="AA133" s="58">
        <v>0</v>
      </c>
      <c r="AB133" s="58">
        <v>0</v>
      </c>
      <c r="AC133" s="58">
        <v>0</v>
      </c>
    </row>
    <row r="134" spans="1:29" x14ac:dyDescent="0.3">
      <c r="A134" s="39" t="s">
        <v>1059</v>
      </c>
      <c r="B134" s="39" t="s">
        <v>1020</v>
      </c>
      <c r="C134" s="58">
        <v>2362.7201428281837</v>
      </c>
      <c r="D134" s="58">
        <v>4067.2216081564811</v>
      </c>
      <c r="E134" s="58">
        <v>5433.5246024553053</v>
      </c>
      <c r="F134" s="58">
        <v>7010.7184374933977</v>
      </c>
      <c r="G134" s="60">
        <v>8507.9733169991086</v>
      </c>
      <c r="H134" s="58">
        <v>10013.518469883289</v>
      </c>
      <c r="I134" s="58">
        <v>11394.858360079123</v>
      </c>
      <c r="J134" s="58">
        <v>12676.855523193288</v>
      </c>
      <c r="K134" s="58">
        <v>13999.585677830963</v>
      </c>
      <c r="L134" s="58">
        <v>2362.7201428281837</v>
      </c>
      <c r="M134" s="58">
        <v>3651.2035984998097</v>
      </c>
      <c r="N134" s="58">
        <v>4529.3911196337212</v>
      </c>
      <c r="O134" s="58">
        <v>5434.6974251686388</v>
      </c>
      <c r="P134" s="58">
        <v>6227.8745460713299</v>
      </c>
      <c r="Q134" s="58">
        <v>6991.22501125905</v>
      </c>
      <c r="R134" s="58">
        <v>7635.6596967414998</v>
      </c>
      <c r="S134" s="58">
        <v>8202.0801970802768</v>
      </c>
      <c r="T134" s="58">
        <v>8822.2094342707733</v>
      </c>
      <c r="U134" s="58">
        <v>2362.7201428281837</v>
      </c>
      <c r="V134" s="58">
        <v>3247.2169741076841</v>
      </c>
      <c r="W134" s="58">
        <v>3916.0267295902627</v>
      </c>
      <c r="X134" s="58">
        <v>4684.914303453289</v>
      </c>
      <c r="Y134" s="58">
        <v>5400.9021001879901</v>
      </c>
      <c r="Z134" s="58">
        <v>6070.8195769080967</v>
      </c>
      <c r="AA134" s="58">
        <v>6646.8176091324522</v>
      </c>
      <c r="AB134" s="58">
        <v>7192.8864171467649</v>
      </c>
      <c r="AC134" s="58">
        <v>7773.5924560168496</v>
      </c>
    </row>
    <row r="135" spans="1:29" x14ac:dyDescent="0.3">
      <c r="A135" s="39" t="s">
        <v>1060</v>
      </c>
      <c r="B135" s="39" t="s">
        <v>109</v>
      </c>
      <c r="C135" s="58">
        <v>0</v>
      </c>
      <c r="D135" s="58">
        <v>0</v>
      </c>
      <c r="E135" s="58">
        <v>0</v>
      </c>
      <c r="F135" s="58">
        <v>0</v>
      </c>
      <c r="G135" s="60">
        <v>0</v>
      </c>
      <c r="H135" s="58">
        <v>0</v>
      </c>
      <c r="I135" s="58">
        <v>0</v>
      </c>
      <c r="J135" s="58">
        <v>0</v>
      </c>
      <c r="K135" s="58">
        <v>0</v>
      </c>
      <c r="L135" s="58">
        <v>0</v>
      </c>
      <c r="M135" s="58">
        <v>0</v>
      </c>
      <c r="N135" s="58">
        <v>0</v>
      </c>
      <c r="O135" s="58">
        <v>0</v>
      </c>
      <c r="P135" s="58">
        <v>0</v>
      </c>
      <c r="Q135" s="58">
        <v>0</v>
      </c>
      <c r="R135" s="58">
        <v>0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  <c r="X135" s="58">
        <v>0</v>
      </c>
      <c r="Y135" s="58">
        <v>0</v>
      </c>
      <c r="Z135" s="58">
        <v>0</v>
      </c>
      <c r="AA135" s="58">
        <v>0</v>
      </c>
      <c r="AB135" s="58">
        <v>0</v>
      </c>
      <c r="AC135" s="58">
        <v>0</v>
      </c>
    </row>
    <row r="136" spans="1:29" x14ac:dyDescent="0.3">
      <c r="A136" s="39" t="s">
        <v>1060</v>
      </c>
      <c r="B136" s="39" t="s">
        <v>1033</v>
      </c>
      <c r="C136" s="58">
        <v>547.1828691444</v>
      </c>
      <c r="D136" s="58">
        <v>303.23147026884965</v>
      </c>
      <c r="E136" s="58">
        <v>217.39340706789363</v>
      </c>
      <c r="F136" s="58">
        <v>201.54793391370123</v>
      </c>
      <c r="G136" s="60">
        <v>209.72983771009677</v>
      </c>
      <c r="H136" s="58">
        <v>222.95460184999104</v>
      </c>
      <c r="I136" s="58">
        <v>237.00074748899371</v>
      </c>
      <c r="J136" s="58">
        <v>227.57218137423428</v>
      </c>
      <c r="K136" s="58">
        <v>200.33484235070759</v>
      </c>
      <c r="L136" s="58">
        <v>547.1828691444</v>
      </c>
      <c r="M136" s="58">
        <v>301.54031254526222</v>
      </c>
      <c r="N136" s="58">
        <v>213.95507141120217</v>
      </c>
      <c r="O136" s="58">
        <v>186.18564588347695</v>
      </c>
      <c r="P136" s="58">
        <v>177.72717348571868</v>
      </c>
      <c r="Q136" s="58">
        <v>173.90337664392248</v>
      </c>
      <c r="R136" s="58">
        <v>170.6278655850611</v>
      </c>
      <c r="S136" s="58">
        <v>131.44684926062919</v>
      </c>
      <c r="T136" s="58">
        <v>77.973376070458471</v>
      </c>
      <c r="U136" s="58">
        <v>547.1828691444</v>
      </c>
      <c r="V136" s="58">
        <v>301.54031254526222</v>
      </c>
      <c r="W136" s="58">
        <v>213.95507141120217</v>
      </c>
      <c r="X136" s="58">
        <v>186.18564588347695</v>
      </c>
      <c r="Y136" s="58">
        <v>177.72717348571868</v>
      </c>
      <c r="Z136" s="58">
        <v>173.90337664392248</v>
      </c>
      <c r="AA136" s="58">
        <v>170.6278655850611</v>
      </c>
      <c r="AB136" s="58">
        <v>131.44684926062919</v>
      </c>
      <c r="AC136" s="58">
        <v>77.973376070458471</v>
      </c>
    </row>
    <row r="137" spans="1:29" x14ac:dyDescent="0.3">
      <c r="A137" s="39" t="s">
        <v>1060</v>
      </c>
      <c r="B137" s="39" t="s">
        <v>1034</v>
      </c>
      <c r="C137" s="58">
        <v>0</v>
      </c>
      <c r="D137" s="58">
        <v>0</v>
      </c>
      <c r="E137" s="58">
        <v>0</v>
      </c>
      <c r="F137" s="58">
        <v>0</v>
      </c>
      <c r="G137" s="60">
        <v>0</v>
      </c>
      <c r="H137" s="58">
        <v>0</v>
      </c>
      <c r="I137" s="58">
        <v>0</v>
      </c>
      <c r="J137" s="58">
        <v>0</v>
      </c>
      <c r="K137" s="58">
        <v>0</v>
      </c>
      <c r="L137" s="58">
        <v>0</v>
      </c>
      <c r="M137" s="58">
        <v>0</v>
      </c>
      <c r="N137" s="58">
        <v>0</v>
      </c>
      <c r="O137" s="58">
        <v>0</v>
      </c>
      <c r="P137" s="58">
        <v>0</v>
      </c>
      <c r="Q137" s="58">
        <v>0</v>
      </c>
      <c r="R137" s="58">
        <v>0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  <c r="X137" s="58">
        <v>0</v>
      </c>
      <c r="Y137" s="58">
        <v>0</v>
      </c>
      <c r="Z137" s="58">
        <v>0</v>
      </c>
      <c r="AA137" s="58">
        <v>0</v>
      </c>
      <c r="AB137" s="58">
        <v>0</v>
      </c>
      <c r="AC137" s="58">
        <v>0</v>
      </c>
    </row>
    <row r="138" spans="1:29" x14ac:dyDescent="0.3">
      <c r="A138" s="39" t="s">
        <v>1060</v>
      </c>
      <c r="B138" s="39" t="s">
        <v>84</v>
      </c>
      <c r="C138" s="58">
        <v>12868.3816890983</v>
      </c>
      <c r="D138" s="58">
        <v>15668.35978892992</v>
      </c>
      <c r="E138" s="58">
        <v>17584.74517011816</v>
      </c>
      <c r="F138" s="58">
        <v>19610.287215690099</v>
      </c>
      <c r="G138" s="60">
        <v>21743.240200141907</v>
      </c>
      <c r="H138" s="58">
        <v>23913.737588986613</v>
      </c>
      <c r="I138" s="58">
        <v>26000.28001149352</v>
      </c>
      <c r="J138" s="58">
        <v>28099.363140935096</v>
      </c>
      <c r="K138" s="58">
        <v>30144.620329529855</v>
      </c>
      <c r="L138" s="58">
        <v>12868.3816890983</v>
      </c>
      <c r="M138" s="58">
        <v>14858.838605884284</v>
      </c>
      <c r="N138" s="58">
        <v>16257.46511045929</v>
      </c>
      <c r="O138" s="58">
        <v>17730.98698760182</v>
      </c>
      <c r="P138" s="58">
        <v>19309.538851171932</v>
      </c>
      <c r="Q138" s="58">
        <v>20917.791067628132</v>
      </c>
      <c r="R138" s="58">
        <v>22461.851927880045</v>
      </c>
      <c r="S138" s="58">
        <v>24166.715335009718</v>
      </c>
      <c r="T138" s="58">
        <v>25894.071442226155</v>
      </c>
      <c r="U138" s="58">
        <v>12868.3816890983</v>
      </c>
      <c r="V138" s="58">
        <v>14076.707793367637</v>
      </c>
      <c r="W138" s="58">
        <v>15110.630307226165</v>
      </c>
      <c r="X138" s="58">
        <v>16437.672444955137</v>
      </c>
      <c r="Y138" s="58">
        <v>17929.837305338253</v>
      </c>
      <c r="Z138" s="58">
        <v>19546.194367521253</v>
      </c>
      <c r="AA138" s="58">
        <v>21217.736033685098</v>
      </c>
      <c r="AB138" s="58">
        <v>22952.175895136828</v>
      </c>
      <c r="AC138" s="58">
        <v>24716.481108353571</v>
      </c>
    </row>
    <row r="139" spans="1:29" x14ac:dyDescent="0.3">
      <c r="A139" s="39" t="s">
        <v>1060</v>
      </c>
      <c r="B139" s="39" t="s">
        <v>1035</v>
      </c>
      <c r="C139" s="58">
        <v>0</v>
      </c>
      <c r="D139" s="58">
        <v>0</v>
      </c>
      <c r="E139" s="58">
        <v>0</v>
      </c>
      <c r="F139" s="58">
        <v>0</v>
      </c>
      <c r="G139" s="60">
        <v>0</v>
      </c>
      <c r="H139" s="58">
        <v>0</v>
      </c>
      <c r="I139" s="58">
        <v>0</v>
      </c>
      <c r="J139" s="58">
        <v>0</v>
      </c>
      <c r="K139" s="58">
        <v>0</v>
      </c>
      <c r="L139" s="58">
        <v>0</v>
      </c>
      <c r="M139" s="58">
        <v>0</v>
      </c>
      <c r="N139" s="58">
        <v>0</v>
      </c>
      <c r="O139" s="58">
        <v>0</v>
      </c>
      <c r="P139" s="58">
        <v>0</v>
      </c>
      <c r="Q139" s="58">
        <v>0</v>
      </c>
      <c r="R139" s="58">
        <v>0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  <c r="X139" s="58">
        <v>0</v>
      </c>
      <c r="Y139" s="58">
        <v>0</v>
      </c>
      <c r="Z139" s="58">
        <v>0</v>
      </c>
      <c r="AA139" s="58">
        <v>0</v>
      </c>
      <c r="AB139" s="58">
        <v>0</v>
      </c>
      <c r="AC139" s="58">
        <v>0</v>
      </c>
    </row>
    <row r="140" spans="1:29" x14ac:dyDescent="0.3">
      <c r="A140" s="39" t="s">
        <v>1060</v>
      </c>
      <c r="B140" s="39" t="s">
        <v>1036</v>
      </c>
      <c r="C140" s="58">
        <v>0</v>
      </c>
      <c r="D140" s="58">
        <v>0</v>
      </c>
      <c r="E140" s="58">
        <v>0</v>
      </c>
      <c r="F140" s="58">
        <v>0</v>
      </c>
      <c r="G140" s="60">
        <v>0</v>
      </c>
      <c r="H140" s="58">
        <v>0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58">
        <v>0</v>
      </c>
      <c r="O140" s="58">
        <v>0</v>
      </c>
      <c r="P140" s="58">
        <v>0</v>
      </c>
      <c r="Q140" s="58">
        <v>0</v>
      </c>
      <c r="R140" s="58">
        <v>0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  <c r="X140" s="58">
        <v>0</v>
      </c>
      <c r="Y140" s="58">
        <v>0</v>
      </c>
      <c r="Z140" s="58">
        <v>0</v>
      </c>
      <c r="AA140" s="58">
        <v>0</v>
      </c>
      <c r="AB140" s="58">
        <v>0</v>
      </c>
      <c r="AC140" s="58">
        <v>0</v>
      </c>
    </row>
    <row r="141" spans="1:29" x14ac:dyDescent="0.3">
      <c r="A141" s="39" t="s">
        <v>1060</v>
      </c>
      <c r="B141" s="39" t="s">
        <v>1020</v>
      </c>
      <c r="C141" s="58">
        <v>13415.564558242701</v>
      </c>
      <c r="D141" s="58">
        <v>15971.591259198769</v>
      </c>
      <c r="E141" s="58">
        <v>17802.138577186055</v>
      </c>
      <c r="F141" s="58">
        <v>19811.835149603801</v>
      </c>
      <c r="G141" s="60">
        <v>21952.970037852003</v>
      </c>
      <c r="H141" s="58">
        <v>24136.692190836602</v>
      </c>
      <c r="I141" s="58">
        <v>26237.280758982513</v>
      </c>
      <c r="J141" s="58">
        <v>28326.935322309331</v>
      </c>
      <c r="K141" s="58">
        <v>30344.955171880563</v>
      </c>
      <c r="L141" s="58">
        <v>13415.564558242701</v>
      </c>
      <c r="M141" s="58">
        <v>15160.378918429547</v>
      </c>
      <c r="N141" s="58">
        <v>16471.420181870493</v>
      </c>
      <c r="O141" s="58">
        <v>17917.172633485297</v>
      </c>
      <c r="P141" s="58">
        <v>19487.266024657652</v>
      </c>
      <c r="Q141" s="58">
        <v>21091.694444272056</v>
      </c>
      <c r="R141" s="58">
        <v>22632.479793465107</v>
      </c>
      <c r="S141" s="58">
        <v>24298.162184270346</v>
      </c>
      <c r="T141" s="58">
        <v>25972.044818296614</v>
      </c>
      <c r="U141" s="58">
        <v>13415.564558242701</v>
      </c>
      <c r="V141" s="58">
        <v>14378.2481059129</v>
      </c>
      <c r="W141" s="58">
        <v>15324.585378637368</v>
      </c>
      <c r="X141" s="58">
        <v>16623.858090838614</v>
      </c>
      <c r="Y141" s="58">
        <v>18107.564478823973</v>
      </c>
      <c r="Z141" s="58">
        <v>19720.097744165178</v>
      </c>
      <c r="AA141" s="58">
        <v>21388.36389927016</v>
      </c>
      <c r="AB141" s="58">
        <v>23083.622744397457</v>
      </c>
      <c r="AC141" s="58">
        <v>24794.45448442403</v>
      </c>
    </row>
    <row r="142" spans="1:29" x14ac:dyDescent="0.3">
      <c r="A142" s="39" t="s">
        <v>1061</v>
      </c>
      <c r="B142" s="39" t="s">
        <v>109</v>
      </c>
      <c r="C142" s="58">
        <v>0</v>
      </c>
      <c r="D142" s="58">
        <v>0</v>
      </c>
      <c r="E142" s="58">
        <v>0</v>
      </c>
      <c r="F142" s="58">
        <v>0</v>
      </c>
      <c r="G142" s="60">
        <v>0</v>
      </c>
      <c r="H142" s="58">
        <v>0</v>
      </c>
      <c r="I142" s="58">
        <v>0</v>
      </c>
      <c r="J142" s="58">
        <v>0</v>
      </c>
      <c r="K142" s="58">
        <v>0</v>
      </c>
      <c r="L142" s="58">
        <v>0</v>
      </c>
      <c r="M142" s="58">
        <v>0</v>
      </c>
      <c r="N142" s="58">
        <v>0</v>
      </c>
      <c r="O142" s="58">
        <v>0</v>
      </c>
      <c r="P142" s="58">
        <v>0</v>
      </c>
      <c r="Q142" s="58">
        <v>0</v>
      </c>
      <c r="R142" s="58">
        <v>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  <c r="X142" s="58">
        <v>0</v>
      </c>
      <c r="Y142" s="58">
        <v>0</v>
      </c>
      <c r="Z142" s="58">
        <v>0</v>
      </c>
      <c r="AA142" s="58">
        <v>0</v>
      </c>
      <c r="AB142" s="58">
        <v>0</v>
      </c>
      <c r="AC142" s="58">
        <v>0</v>
      </c>
    </row>
    <row r="143" spans="1:29" x14ac:dyDescent="0.3">
      <c r="A143" s="39" t="s">
        <v>1061</v>
      </c>
      <c r="B143" s="39" t="s">
        <v>1033</v>
      </c>
      <c r="C143" s="58">
        <v>547.1828691444</v>
      </c>
      <c r="D143" s="58">
        <v>303.23147026884965</v>
      </c>
      <c r="E143" s="58">
        <v>217.39340706789363</v>
      </c>
      <c r="F143" s="58">
        <v>201.54793391370123</v>
      </c>
      <c r="G143" s="60">
        <v>209.72983771009677</v>
      </c>
      <c r="H143" s="58">
        <v>222.95460184999104</v>
      </c>
      <c r="I143" s="58">
        <v>237.00074748899371</v>
      </c>
      <c r="J143" s="58">
        <v>227.57218137423428</v>
      </c>
      <c r="K143" s="58">
        <v>200.33484235070759</v>
      </c>
      <c r="L143" s="58">
        <v>547.1828691444</v>
      </c>
      <c r="M143" s="58">
        <v>301.54031254526222</v>
      </c>
      <c r="N143" s="58">
        <v>213.95507141120217</v>
      </c>
      <c r="O143" s="58">
        <v>186.18564588347695</v>
      </c>
      <c r="P143" s="58">
        <v>177.72717348571868</v>
      </c>
      <c r="Q143" s="58">
        <v>173.90337664392248</v>
      </c>
      <c r="R143" s="58">
        <v>170.6278655850611</v>
      </c>
      <c r="S143" s="58">
        <v>131.44684926062919</v>
      </c>
      <c r="T143" s="58">
        <v>77.973376070458471</v>
      </c>
      <c r="U143" s="58">
        <v>547.1828691444</v>
      </c>
      <c r="V143" s="58">
        <v>301.54031254526222</v>
      </c>
      <c r="W143" s="58">
        <v>213.95507141120217</v>
      </c>
      <c r="X143" s="58">
        <v>186.18564588347695</v>
      </c>
      <c r="Y143" s="58">
        <v>177.72717348571868</v>
      </c>
      <c r="Z143" s="58">
        <v>173.90337664392248</v>
      </c>
      <c r="AA143" s="58">
        <v>170.6278655850611</v>
      </c>
      <c r="AB143" s="58">
        <v>131.44684926062919</v>
      </c>
      <c r="AC143" s="58">
        <v>77.973376070458471</v>
      </c>
    </row>
    <row r="144" spans="1:29" x14ac:dyDescent="0.3">
      <c r="A144" s="39" t="s">
        <v>1061</v>
      </c>
      <c r="B144" s="39" t="s">
        <v>1034</v>
      </c>
      <c r="C144" s="58">
        <v>0</v>
      </c>
      <c r="D144" s="58">
        <v>0</v>
      </c>
      <c r="E144" s="58">
        <v>0</v>
      </c>
      <c r="F144" s="58">
        <v>0</v>
      </c>
      <c r="G144" s="60">
        <v>0</v>
      </c>
      <c r="H144" s="58">
        <v>0</v>
      </c>
      <c r="I144" s="58">
        <v>0</v>
      </c>
      <c r="J144" s="58">
        <v>0</v>
      </c>
      <c r="K144" s="58">
        <v>0</v>
      </c>
      <c r="L144" s="58">
        <v>0</v>
      </c>
      <c r="M144" s="58">
        <v>0</v>
      </c>
      <c r="N144" s="58">
        <v>0</v>
      </c>
      <c r="O144" s="58">
        <v>0</v>
      </c>
      <c r="P144" s="58">
        <v>0</v>
      </c>
      <c r="Q144" s="58">
        <v>0</v>
      </c>
      <c r="R144" s="58">
        <v>0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  <c r="X144" s="58">
        <v>0</v>
      </c>
      <c r="Y144" s="58">
        <v>0</v>
      </c>
      <c r="Z144" s="58">
        <v>0</v>
      </c>
      <c r="AA144" s="58">
        <v>0</v>
      </c>
      <c r="AB144" s="58">
        <v>0</v>
      </c>
      <c r="AC144" s="58">
        <v>0</v>
      </c>
    </row>
    <row r="145" spans="1:29" x14ac:dyDescent="0.3">
      <c r="A145" s="39" t="s">
        <v>1061</v>
      </c>
      <c r="B145" s="39" t="s">
        <v>84</v>
      </c>
      <c r="C145" s="58">
        <v>3017.428559092582</v>
      </c>
      <c r="D145" s="58">
        <v>2818.9748164340913</v>
      </c>
      <c r="E145" s="58">
        <v>2913.4292498022451</v>
      </c>
      <c r="F145" s="58">
        <v>2961.0081657526671</v>
      </c>
      <c r="G145" s="60">
        <v>2995.5111866326374</v>
      </c>
      <c r="H145" s="58">
        <v>3028.5398207967642</v>
      </c>
      <c r="I145" s="58">
        <v>3044.4788090835318</v>
      </c>
      <c r="J145" s="58">
        <v>3074.95209743448</v>
      </c>
      <c r="K145" s="58">
        <v>3086.1388474391224</v>
      </c>
      <c r="L145" s="58">
        <v>3017.428559092582</v>
      </c>
      <c r="M145" s="58">
        <v>2487.5642451828408</v>
      </c>
      <c r="N145" s="58">
        <v>2498.6114420742438</v>
      </c>
      <c r="O145" s="58">
        <v>2497.0028824886731</v>
      </c>
      <c r="P145" s="58">
        <v>2509.9250048454619</v>
      </c>
      <c r="Q145" s="58">
        <v>2519.5922257025213</v>
      </c>
      <c r="R145" s="58">
        <v>2512.8498124461785</v>
      </c>
      <c r="S145" s="58">
        <v>2529.0738631461654</v>
      </c>
      <c r="T145" s="58">
        <v>2531.5084094618796</v>
      </c>
      <c r="U145" s="58">
        <v>3017.428559092582</v>
      </c>
      <c r="V145" s="58">
        <v>2104.3417085501178</v>
      </c>
      <c r="W145" s="58">
        <v>2088.9310211648913</v>
      </c>
      <c r="X145" s="58">
        <v>2126.6020326456132</v>
      </c>
      <c r="Y145" s="58">
        <v>2186.9983230871585</v>
      </c>
      <c r="Z145" s="58">
        <v>2236.3702147054719</v>
      </c>
      <c r="AA145" s="58">
        <v>2269.2258908449721</v>
      </c>
      <c r="AB145" s="58">
        <v>2298.1822858197697</v>
      </c>
      <c r="AC145" s="58">
        <v>2311.0429304469035</v>
      </c>
    </row>
    <row r="146" spans="1:29" x14ac:dyDescent="0.3">
      <c r="A146" s="39" t="s">
        <v>1061</v>
      </c>
      <c r="B146" s="39" t="s">
        <v>1035</v>
      </c>
      <c r="C146" s="58">
        <v>0</v>
      </c>
      <c r="D146" s="58">
        <v>0</v>
      </c>
      <c r="E146" s="58">
        <v>0</v>
      </c>
      <c r="F146" s="58">
        <v>0</v>
      </c>
      <c r="G146" s="60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58">
        <v>0</v>
      </c>
      <c r="O146" s="58">
        <v>0</v>
      </c>
      <c r="P146" s="58">
        <v>0</v>
      </c>
      <c r="Q146" s="58">
        <v>0</v>
      </c>
      <c r="R146" s="58">
        <v>0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  <c r="X146" s="58">
        <v>0</v>
      </c>
      <c r="Y146" s="58">
        <v>0</v>
      </c>
      <c r="Z146" s="58">
        <v>0</v>
      </c>
      <c r="AA146" s="58">
        <v>0</v>
      </c>
      <c r="AB146" s="58">
        <v>0</v>
      </c>
      <c r="AC146" s="58">
        <v>0</v>
      </c>
    </row>
    <row r="147" spans="1:29" x14ac:dyDescent="0.3">
      <c r="A147" s="39" t="s">
        <v>1061</v>
      </c>
      <c r="B147" s="39" t="s">
        <v>1036</v>
      </c>
      <c r="C147" s="58">
        <v>0</v>
      </c>
      <c r="D147" s="58">
        <v>0</v>
      </c>
      <c r="E147" s="58">
        <v>0</v>
      </c>
      <c r="F147" s="58">
        <v>0</v>
      </c>
      <c r="G147" s="60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</row>
    <row r="148" spans="1:29" x14ac:dyDescent="0.3">
      <c r="A148" s="39" t="s">
        <v>1061</v>
      </c>
      <c r="B148" s="39" t="s">
        <v>1020</v>
      </c>
      <c r="C148" s="58">
        <v>3564.6114282369817</v>
      </c>
      <c r="D148" s="58">
        <v>3122.2062867029408</v>
      </c>
      <c r="E148" s="58">
        <v>3130.8226568701389</v>
      </c>
      <c r="F148" s="58">
        <v>3162.5560996663685</v>
      </c>
      <c r="G148" s="60">
        <v>3205.2410243427344</v>
      </c>
      <c r="H148" s="58">
        <v>3251.4944226467551</v>
      </c>
      <c r="I148" s="58">
        <v>3281.4795565725253</v>
      </c>
      <c r="J148" s="58">
        <v>3302.5242788087144</v>
      </c>
      <c r="K148" s="58">
        <v>3286.4736897898301</v>
      </c>
      <c r="L148" s="58">
        <v>3564.6114282369817</v>
      </c>
      <c r="M148" s="58">
        <v>2789.1045577281029</v>
      </c>
      <c r="N148" s="58">
        <v>2712.5665134854457</v>
      </c>
      <c r="O148" s="58">
        <v>2683.1885283721499</v>
      </c>
      <c r="P148" s="58">
        <v>2687.6521783311805</v>
      </c>
      <c r="Q148" s="58">
        <v>2693.4956023464438</v>
      </c>
      <c r="R148" s="58">
        <v>2683.4776780312395</v>
      </c>
      <c r="S148" s="58">
        <v>2660.5207124067947</v>
      </c>
      <c r="T148" s="58">
        <v>2609.4817855323381</v>
      </c>
      <c r="U148" s="58">
        <v>3564.6114282369817</v>
      </c>
      <c r="V148" s="58">
        <v>2405.88202109538</v>
      </c>
      <c r="W148" s="58">
        <v>2302.8860925760932</v>
      </c>
      <c r="X148" s="58">
        <v>2312.78767852909</v>
      </c>
      <c r="Y148" s="58">
        <v>2364.7254965728771</v>
      </c>
      <c r="Z148" s="58">
        <v>2410.2735913493943</v>
      </c>
      <c r="AA148" s="58">
        <v>2439.8537564300332</v>
      </c>
      <c r="AB148" s="58">
        <v>2429.629135080399</v>
      </c>
      <c r="AC148" s="58">
        <v>2389.016306517362</v>
      </c>
    </row>
    <row r="149" spans="1:29" x14ac:dyDescent="0.3">
      <c r="A149" s="39" t="s">
        <v>1062</v>
      </c>
      <c r="B149" s="39" t="s">
        <v>109</v>
      </c>
      <c r="C149" s="58">
        <v>0</v>
      </c>
      <c r="D149" s="58">
        <v>0</v>
      </c>
      <c r="E149" s="58">
        <v>0</v>
      </c>
      <c r="F149" s="58">
        <v>0</v>
      </c>
      <c r="G149" s="60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0</v>
      </c>
      <c r="M149" s="58">
        <v>0</v>
      </c>
      <c r="N149" s="58">
        <v>0</v>
      </c>
      <c r="O149" s="58">
        <v>0</v>
      </c>
      <c r="P149" s="58">
        <v>0</v>
      </c>
      <c r="Q149" s="58">
        <v>0</v>
      </c>
      <c r="R149" s="58">
        <v>0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  <c r="X149" s="58">
        <v>0</v>
      </c>
      <c r="Y149" s="58">
        <v>0</v>
      </c>
      <c r="Z149" s="58">
        <v>0</v>
      </c>
      <c r="AA149" s="58">
        <v>0</v>
      </c>
      <c r="AB149" s="58">
        <v>0</v>
      </c>
      <c r="AC149" s="58">
        <v>0</v>
      </c>
    </row>
    <row r="150" spans="1:29" x14ac:dyDescent="0.3">
      <c r="A150" s="39" t="s">
        <v>1062</v>
      </c>
      <c r="B150" s="39" t="s">
        <v>1033</v>
      </c>
      <c r="C150" s="58">
        <v>0</v>
      </c>
      <c r="D150" s="58">
        <v>0</v>
      </c>
      <c r="E150" s="58">
        <v>0</v>
      </c>
      <c r="F150" s="58">
        <v>0</v>
      </c>
      <c r="G150" s="60">
        <v>0</v>
      </c>
      <c r="H150" s="58">
        <v>0</v>
      </c>
      <c r="I150" s="58">
        <v>0</v>
      </c>
      <c r="J150" s="58">
        <v>0</v>
      </c>
      <c r="K150" s="58">
        <v>0</v>
      </c>
      <c r="L150" s="58">
        <v>0</v>
      </c>
      <c r="M150" s="58">
        <v>0</v>
      </c>
      <c r="N150" s="58">
        <v>0</v>
      </c>
      <c r="O150" s="58">
        <v>0</v>
      </c>
      <c r="P150" s="58">
        <v>0</v>
      </c>
      <c r="Q150" s="58">
        <v>0</v>
      </c>
      <c r="R150" s="58">
        <v>0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  <c r="X150" s="58">
        <v>0</v>
      </c>
      <c r="Y150" s="58">
        <v>0</v>
      </c>
      <c r="Z150" s="58">
        <v>0</v>
      </c>
      <c r="AA150" s="58">
        <v>0</v>
      </c>
      <c r="AB150" s="58">
        <v>0</v>
      </c>
      <c r="AC150" s="58">
        <v>0</v>
      </c>
    </row>
    <row r="151" spans="1:29" x14ac:dyDescent="0.3">
      <c r="A151" s="39" t="s">
        <v>1062</v>
      </c>
      <c r="B151" s="39" t="s">
        <v>1034</v>
      </c>
      <c r="C151" s="58">
        <v>0</v>
      </c>
      <c r="D151" s="58">
        <v>0</v>
      </c>
      <c r="E151" s="58">
        <v>0</v>
      </c>
      <c r="F151" s="58">
        <v>0</v>
      </c>
      <c r="G151" s="60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0</v>
      </c>
      <c r="M151" s="58">
        <v>0</v>
      </c>
      <c r="N151" s="58">
        <v>0</v>
      </c>
      <c r="O151" s="58">
        <v>0</v>
      </c>
      <c r="P151" s="58">
        <v>0</v>
      </c>
      <c r="Q151" s="58">
        <v>0</v>
      </c>
      <c r="R151" s="58">
        <v>0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  <c r="X151" s="58">
        <v>0</v>
      </c>
      <c r="Y151" s="58">
        <v>0</v>
      </c>
      <c r="Z151" s="58">
        <v>0</v>
      </c>
      <c r="AA151" s="58">
        <v>0</v>
      </c>
      <c r="AB151" s="58">
        <v>0</v>
      </c>
      <c r="AC151" s="58">
        <v>0</v>
      </c>
    </row>
    <row r="152" spans="1:29" x14ac:dyDescent="0.3">
      <c r="A152" s="39" t="s">
        <v>1062</v>
      </c>
      <c r="B152" s="39" t="s">
        <v>84</v>
      </c>
      <c r="C152" s="58">
        <v>9850.953130005717</v>
      </c>
      <c r="D152" s="58">
        <v>12849.384972495829</v>
      </c>
      <c r="E152" s="58">
        <v>14671.315920315916</v>
      </c>
      <c r="F152" s="58">
        <v>16649.279049937431</v>
      </c>
      <c r="G152" s="60">
        <v>18747.72901350927</v>
      </c>
      <c r="H152" s="58">
        <v>20885.19776818985</v>
      </c>
      <c r="I152" s="58">
        <v>22955.801202409988</v>
      </c>
      <c r="J152" s="58">
        <v>25024.411043500615</v>
      </c>
      <c r="K152" s="58">
        <v>27058.481482090734</v>
      </c>
      <c r="L152" s="58">
        <v>9850.953130005717</v>
      </c>
      <c r="M152" s="58">
        <v>12371.274360701444</v>
      </c>
      <c r="N152" s="58">
        <v>13758.853668385047</v>
      </c>
      <c r="O152" s="58">
        <v>15233.984105113146</v>
      </c>
      <c r="P152" s="58">
        <v>16799.613846326469</v>
      </c>
      <c r="Q152" s="58">
        <v>18398.198841925609</v>
      </c>
      <c r="R152" s="58">
        <v>19949.002115433868</v>
      </c>
      <c r="S152" s="58">
        <v>21637.641471863553</v>
      </c>
      <c r="T152" s="58">
        <v>23362.563032764276</v>
      </c>
      <c r="U152" s="58">
        <v>9850.953130005717</v>
      </c>
      <c r="V152" s="58">
        <v>11972.36608481752</v>
      </c>
      <c r="W152" s="58">
        <v>13021.699286061274</v>
      </c>
      <c r="X152" s="58">
        <v>14311.070412309524</v>
      </c>
      <c r="Y152" s="58">
        <v>15742.838982251093</v>
      </c>
      <c r="Z152" s="58">
        <v>17309.824152815781</v>
      </c>
      <c r="AA152" s="58">
        <v>18948.510142840125</v>
      </c>
      <c r="AB152" s="58">
        <v>20653.993609317058</v>
      </c>
      <c r="AC152" s="58">
        <v>22405.438177906668</v>
      </c>
    </row>
    <row r="153" spans="1:29" x14ac:dyDescent="0.3">
      <c r="A153" s="39" t="s">
        <v>1062</v>
      </c>
      <c r="B153" s="39" t="s">
        <v>1035</v>
      </c>
      <c r="C153" s="58">
        <v>0</v>
      </c>
      <c r="D153" s="58">
        <v>0</v>
      </c>
      <c r="E153" s="58">
        <v>0</v>
      </c>
      <c r="F153" s="58">
        <v>0</v>
      </c>
      <c r="G153" s="60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58">
        <v>0</v>
      </c>
      <c r="O153" s="58">
        <v>0</v>
      </c>
      <c r="P153" s="58">
        <v>0</v>
      </c>
      <c r="Q153" s="58">
        <v>0</v>
      </c>
      <c r="R153" s="58">
        <v>0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  <c r="X153" s="58">
        <v>0</v>
      </c>
      <c r="Y153" s="58">
        <v>0</v>
      </c>
      <c r="Z153" s="58">
        <v>0</v>
      </c>
      <c r="AA153" s="58">
        <v>0</v>
      </c>
      <c r="AB153" s="58">
        <v>0</v>
      </c>
      <c r="AC153" s="58">
        <v>0</v>
      </c>
    </row>
    <row r="154" spans="1:29" x14ac:dyDescent="0.3">
      <c r="A154" s="39" t="s">
        <v>1062</v>
      </c>
      <c r="B154" s="39" t="s">
        <v>1036</v>
      </c>
      <c r="C154" s="58">
        <v>0</v>
      </c>
      <c r="D154" s="58">
        <v>0</v>
      </c>
      <c r="E154" s="58">
        <v>0</v>
      </c>
      <c r="F154" s="58">
        <v>0</v>
      </c>
      <c r="G154" s="60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8">
        <v>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  <c r="X154" s="58">
        <v>0</v>
      </c>
      <c r="Y154" s="58">
        <v>0</v>
      </c>
      <c r="Z154" s="58">
        <v>0</v>
      </c>
      <c r="AA154" s="58">
        <v>0</v>
      </c>
      <c r="AB154" s="58">
        <v>0</v>
      </c>
      <c r="AC154" s="58">
        <v>0</v>
      </c>
    </row>
    <row r="155" spans="1:29" x14ac:dyDescent="0.3">
      <c r="A155" s="39" t="s">
        <v>1062</v>
      </c>
      <c r="B155" s="39" t="s">
        <v>1020</v>
      </c>
      <c r="C155" s="58">
        <v>9850.953130005717</v>
      </c>
      <c r="D155" s="58">
        <v>12849.384972495829</v>
      </c>
      <c r="E155" s="58">
        <v>14671.315920315916</v>
      </c>
      <c r="F155" s="58">
        <v>16649.279049937431</v>
      </c>
      <c r="G155" s="60">
        <v>18747.72901350927</v>
      </c>
      <c r="H155" s="58">
        <v>20885.19776818985</v>
      </c>
      <c r="I155" s="58">
        <v>22955.801202409988</v>
      </c>
      <c r="J155" s="58">
        <v>25024.411043500615</v>
      </c>
      <c r="K155" s="58">
        <v>27058.481482090734</v>
      </c>
      <c r="L155" s="58">
        <v>9850.953130005717</v>
      </c>
      <c r="M155" s="58">
        <v>12371.274360701444</v>
      </c>
      <c r="N155" s="58">
        <v>13758.853668385047</v>
      </c>
      <c r="O155" s="58">
        <v>15233.984105113146</v>
      </c>
      <c r="P155" s="58">
        <v>16799.613846326469</v>
      </c>
      <c r="Q155" s="58">
        <v>18398.198841925609</v>
      </c>
      <c r="R155" s="58">
        <v>19949.002115433868</v>
      </c>
      <c r="S155" s="58">
        <v>21637.641471863553</v>
      </c>
      <c r="T155" s="58">
        <v>23362.563032764276</v>
      </c>
      <c r="U155" s="58">
        <v>9850.953130005717</v>
      </c>
      <c r="V155" s="58">
        <v>11972.36608481752</v>
      </c>
      <c r="W155" s="58">
        <v>13021.699286061274</v>
      </c>
      <c r="X155" s="58">
        <v>14311.070412309524</v>
      </c>
      <c r="Y155" s="58">
        <v>15742.838982251093</v>
      </c>
      <c r="Z155" s="58">
        <v>17309.824152815781</v>
      </c>
      <c r="AA155" s="58">
        <v>18948.510142840125</v>
      </c>
      <c r="AB155" s="58">
        <v>20653.993609317058</v>
      </c>
      <c r="AC155" s="58">
        <v>22405.438177906668</v>
      </c>
    </row>
    <row r="156" spans="1:29" x14ac:dyDescent="0.3">
      <c r="A156" s="39" t="s">
        <v>1063</v>
      </c>
      <c r="B156" s="39" t="s">
        <v>109</v>
      </c>
      <c r="C156" s="58">
        <v>1177.1499437468913</v>
      </c>
      <c r="D156" s="58">
        <v>489.77193382174318</v>
      </c>
      <c r="E156" s="58">
        <v>330.42018307511279</v>
      </c>
      <c r="F156" s="58">
        <v>259.2121201562432</v>
      </c>
      <c r="G156" s="60">
        <v>208.03505749399207</v>
      </c>
      <c r="H156" s="58">
        <v>167.26548671439198</v>
      </c>
      <c r="I156" s="58">
        <v>130.07293412787021</v>
      </c>
      <c r="J156" s="58">
        <v>96.808672840205489</v>
      </c>
      <c r="K156" s="58">
        <v>70.656379043480328</v>
      </c>
      <c r="L156" s="58">
        <v>1177.1499437468913</v>
      </c>
      <c r="M156" s="58">
        <v>445.81169295205581</v>
      </c>
      <c r="N156" s="58">
        <v>266.84470384388965</v>
      </c>
      <c r="O156" s="58">
        <v>188.74164367480668</v>
      </c>
      <c r="P156" s="58">
        <v>142.81415934980038</v>
      </c>
      <c r="Q156" s="58">
        <v>109.26017221967203</v>
      </c>
      <c r="R156" s="58">
        <v>79.289737294747354</v>
      </c>
      <c r="S156" s="58">
        <v>54.485738812254333</v>
      </c>
      <c r="T156" s="58">
        <v>37.491352180025714</v>
      </c>
      <c r="U156" s="58">
        <v>1177.1499437468913</v>
      </c>
      <c r="V156" s="58">
        <v>377.92406526125859</v>
      </c>
      <c r="W156" s="58">
        <v>159.95330061817384</v>
      </c>
      <c r="X156" s="58">
        <v>64.525418744246593</v>
      </c>
      <c r="Y156" s="58">
        <v>31.280823243468486</v>
      </c>
      <c r="Z156" s="58">
        <v>22.849918599158585</v>
      </c>
      <c r="AA156" s="58">
        <v>22.712890269699539</v>
      </c>
      <c r="AB156" s="58">
        <v>23.481771767499691</v>
      </c>
      <c r="AC156" s="58">
        <v>23.926559601714622</v>
      </c>
    </row>
    <row r="157" spans="1:29" x14ac:dyDescent="0.3">
      <c r="A157" s="39" t="s">
        <v>1063</v>
      </c>
      <c r="B157" s="39" t="s">
        <v>1033</v>
      </c>
      <c r="C157" s="58">
        <v>3209.9593927329388</v>
      </c>
      <c r="D157" s="58">
        <v>3579.9162097058102</v>
      </c>
      <c r="E157" s="58">
        <v>3741.3511543624959</v>
      </c>
      <c r="F157" s="58">
        <v>3922.3604727700549</v>
      </c>
      <c r="G157" s="60">
        <v>4068.6949853696074</v>
      </c>
      <c r="H157" s="58">
        <v>4158.5820214938485</v>
      </c>
      <c r="I157" s="58">
        <v>4184.0128744917356</v>
      </c>
      <c r="J157" s="58">
        <v>4111.3482781753082</v>
      </c>
      <c r="K157" s="58">
        <v>3956.1596663038254</v>
      </c>
      <c r="L157" s="58">
        <v>3209.9593927329388</v>
      </c>
      <c r="M157" s="58">
        <v>3398.0371685716977</v>
      </c>
      <c r="N157" s="58">
        <v>3344.3586427534829</v>
      </c>
      <c r="O157" s="58">
        <v>3286.7037314221443</v>
      </c>
      <c r="P157" s="58">
        <v>3235.6752059710593</v>
      </c>
      <c r="Q157" s="58">
        <v>3190.2543105389195</v>
      </c>
      <c r="R157" s="58">
        <v>3113.036317382162</v>
      </c>
      <c r="S157" s="58">
        <v>2963.2279084943971</v>
      </c>
      <c r="T157" s="58">
        <v>2759.8561535843082</v>
      </c>
      <c r="U157" s="58">
        <v>3209.9593927329388</v>
      </c>
      <c r="V157" s="58">
        <v>2818.0006819485557</v>
      </c>
      <c r="W157" s="58">
        <v>2167.0175267040049</v>
      </c>
      <c r="X157" s="58">
        <v>1503.270459587143</v>
      </c>
      <c r="Y157" s="58">
        <v>1031.9082458031987</v>
      </c>
      <c r="Z157" s="58">
        <v>765.0424073544815</v>
      </c>
      <c r="AA157" s="58">
        <v>591.04856042919698</v>
      </c>
      <c r="AB157" s="58">
        <v>432.72015351044416</v>
      </c>
      <c r="AC157" s="58">
        <v>304.33260464288668</v>
      </c>
    </row>
    <row r="158" spans="1:29" x14ac:dyDescent="0.3">
      <c r="A158" s="39" t="s">
        <v>1063</v>
      </c>
      <c r="B158" s="39" t="s">
        <v>1034</v>
      </c>
      <c r="C158" s="58">
        <v>3819.4317448928332</v>
      </c>
      <c r="D158" s="58">
        <v>5028.537040633475</v>
      </c>
      <c r="E158" s="58">
        <v>5183.8121404093417</v>
      </c>
      <c r="F158" s="58">
        <v>5289.1345791883359</v>
      </c>
      <c r="G158" s="60">
        <v>5411.2465297657236</v>
      </c>
      <c r="H158" s="58">
        <v>5542.9678558194419</v>
      </c>
      <c r="I158" s="58">
        <v>5635.963226811431</v>
      </c>
      <c r="J158" s="58">
        <v>5661.5667543158397</v>
      </c>
      <c r="K158" s="58">
        <v>5624.2411534943349</v>
      </c>
      <c r="L158" s="58">
        <v>3819.4317448928332</v>
      </c>
      <c r="M158" s="58">
        <v>4857.9143007751418</v>
      </c>
      <c r="N158" s="58">
        <v>4795.3355843155496</v>
      </c>
      <c r="O158" s="58">
        <v>4670.7189249737185</v>
      </c>
      <c r="P158" s="58">
        <v>4609.465829159768</v>
      </c>
      <c r="Q158" s="58">
        <v>4612.4955481861734</v>
      </c>
      <c r="R158" s="58">
        <v>4604.0508578225126</v>
      </c>
      <c r="S158" s="58">
        <v>4536.6751688491022</v>
      </c>
      <c r="T158" s="58">
        <v>4415.8159142198001</v>
      </c>
      <c r="U158" s="58">
        <v>3819.4317448928332</v>
      </c>
      <c r="V158" s="58">
        <v>4087.6962013934572</v>
      </c>
      <c r="W158" s="58">
        <v>3242.5303195591687</v>
      </c>
      <c r="X158" s="58">
        <v>2315.6245433654235</v>
      </c>
      <c r="Y158" s="58">
        <v>1642.4941315453048</v>
      </c>
      <c r="Z158" s="58">
        <v>1201.1510739760297</v>
      </c>
      <c r="AA158" s="58">
        <v>849.87188474615357</v>
      </c>
      <c r="AB158" s="58">
        <v>560.82533120916389</v>
      </c>
      <c r="AC158" s="58">
        <v>378.68466236478207</v>
      </c>
    </row>
    <row r="159" spans="1:29" x14ac:dyDescent="0.3">
      <c r="A159" s="39" t="s">
        <v>1063</v>
      </c>
      <c r="B159" s="39" t="s">
        <v>84</v>
      </c>
      <c r="C159" s="58">
        <v>1166.9603508140367</v>
      </c>
      <c r="D159" s="58">
        <v>1819.6281734254492</v>
      </c>
      <c r="E159" s="58">
        <v>2083.1533533164738</v>
      </c>
      <c r="F159" s="58">
        <v>2303.3059535347943</v>
      </c>
      <c r="G159" s="60">
        <v>2567.5556739805438</v>
      </c>
      <c r="H159" s="58">
        <v>2849.9299762943201</v>
      </c>
      <c r="I159" s="58">
        <v>3104.5164065208201</v>
      </c>
      <c r="J159" s="58">
        <v>3398.4753386703433</v>
      </c>
      <c r="K159" s="58">
        <v>3763.3766329582049</v>
      </c>
      <c r="L159" s="58">
        <v>1166.9603508140367</v>
      </c>
      <c r="M159" s="58">
        <v>2039.0497071451518</v>
      </c>
      <c r="N159" s="58">
        <v>2563.791639126734</v>
      </c>
      <c r="O159" s="58">
        <v>3050.5629735146072</v>
      </c>
      <c r="P159" s="58">
        <v>3511.927182425371</v>
      </c>
      <c r="Q159" s="58">
        <v>3904.0392783204852</v>
      </c>
      <c r="R159" s="58">
        <v>4218.6181299599275</v>
      </c>
      <c r="S159" s="58">
        <v>4561.0767910892728</v>
      </c>
      <c r="T159" s="58">
        <v>4982.8896884475153</v>
      </c>
      <c r="U159" s="58">
        <v>1166.9603508140367</v>
      </c>
      <c r="V159" s="58">
        <v>3124.6873914789526</v>
      </c>
      <c r="W159" s="58">
        <v>4702.6740960672068</v>
      </c>
      <c r="X159" s="58">
        <v>6221.6190354999171</v>
      </c>
      <c r="Y159" s="58">
        <v>7440.2371870044608</v>
      </c>
      <c r="Z159" s="58">
        <v>8313.1499875039935</v>
      </c>
      <c r="AA159" s="58">
        <v>8934.6291645635774</v>
      </c>
      <c r="AB159" s="58">
        <v>9421.6895945909637</v>
      </c>
      <c r="AC159" s="58">
        <v>9810.3058248872258</v>
      </c>
    </row>
    <row r="160" spans="1:29" x14ac:dyDescent="0.3">
      <c r="A160" s="39" t="s">
        <v>1063</v>
      </c>
      <c r="B160" s="39" t="s">
        <v>1035</v>
      </c>
      <c r="C160" s="58">
        <v>17629.408153690358</v>
      </c>
      <c r="D160" s="58">
        <v>15211.088587664968</v>
      </c>
      <c r="E160" s="58">
        <v>17233.878136267063</v>
      </c>
      <c r="F160" s="58">
        <v>16297.503942605779</v>
      </c>
      <c r="G160" s="60">
        <v>15211.088587664968</v>
      </c>
      <c r="H160" s="58">
        <v>13931.899636569899</v>
      </c>
      <c r="I160" s="58">
        <v>12770.200113683075</v>
      </c>
      <c r="J160" s="58">
        <v>11720.918873318178</v>
      </c>
      <c r="K160" s="58">
        <v>10444.377323531047</v>
      </c>
      <c r="L160" s="58">
        <v>17629.408153690358</v>
      </c>
      <c r="M160" s="58">
        <v>17734.862621902827</v>
      </c>
      <c r="N160" s="58">
        <v>17137.839724313264</v>
      </c>
      <c r="O160" s="58">
        <v>16158.788220106218</v>
      </c>
      <c r="P160" s="58">
        <v>15031.358220070118</v>
      </c>
      <c r="Q160" s="58">
        <v>13729.30415742872</v>
      </c>
      <c r="R160" s="58">
        <v>12716.556300948889</v>
      </c>
      <c r="S160" s="58">
        <v>11715.106669257659</v>
      </c>
      <c r="T160" s="58">
        <v>10414.115194794877</v>
      </c>
      <c r="U160" s="58">
        <v>17629.408153690358</v>
      </c>
      <c r="V160" s="58">
        <v>17732.367823439155</v>
      </c>
      <c r="W160" s="58">
        <v>17136.7034088279</v>
      </c>
      <c r="X160" s="58">
        <v>16162.326860182658</v>
      </c>
      <c r="Y160" s="58">
        <v>15039.10663613074</v>
      </c>
      <c r="Z160" s="58">
        <v>13742.683101091292</v>
      </c>
      <c r="AA160" s="58">
        <v>12735.918573202476</v>
      </c>
      <c r="AB160" s="58">
        <v>11739.664129569512</v>
      </c>
      <c r="AC160" s="58">
        <v>10445.254579041939</v>
      </c>
    </row>
    <row r="161" spans="1:29" x14ac:dyDescent="0.3">
      <c r="A161" s="39" t="s">
        <v>1063</v>
      </c>
      <c r="B161" s="39" t="s">
        <v>1036</v>
      </c>
      <c r="C161" s="58">
        <v>0</v>
      </c>
      <c r="D161" s="58">
        <v>0</v>
      </c>
      <c r="E161" s="58">
        <v>0</v>
      </c>
      <c r="F161" s="58">
        <v>0</v>
      </c>
      <c r="G161" s="60">
        <v>0</v>
      </c>
      <c r="H161" s="58">
        <v>0</v>
      </c>
      <c r="I161" s="58">
        <v>0</v>
      </c>
      <c r="J161" s="58">
        <v>0</v>
      </c>
      <c r="K161" s="58">
        <v>0</v>
      </c>
      <c r="L161" s="58">
        <v>0</v>
      </c>
      <c r="M161" s="58">
        <v>0</v>
      </c>
      <c r="N161" s="58">
        <v>0</v>
      </c>
      <c r="O161" s="58">
        <v>0</v>
      </c>
      <c r="P161" s="58">
        <v>0</v>
      </c>
      <c r="Q161" s="58">
        <v>0</v>
      </c>
      <c r="R161" s="58">
        <v>0</v>
      </c>
      <c r="S161" s="58">
        <v>0</v>
      </c>
      <c r="T161" s="58">
        <v>0</v>
      </c>
      <c r="U161" s="58">
        <v>0</v>
      </c>
      <c r="V161" s="58">
        <v>0</v>
      </c>
      <c r="W161" s="58">
        <v>0</v>
      </c>
      <c r="X161" s="58">
        <v>0</v>
      </c>
      <c r="Y161" s="58">
        <v>0</v>
      </c>
      <c r="Z161" s="58">
        <v>0</v>
      </c>
      <c r="AA161" s="58">
        <v>0</v>
      </c>
      <c r="AB161" s="58">
        <v>0</v>
      </c>
      <c r="AC161" s="58">
        <v>0</v>
      </c>
    </row>
    <row r="162" spans="1:29" x14ac:dyDescent="0.3">
      <c r="A162" s="39" t="s">
        <v>1063</v>
      </c>
      <c r="B162" s="39" t="s">
        <v>1020</v>
      </c>
      <c r="C162" s="58">
        <v>27002.90958587706</v>
      </c>
      <c r="D162" s="58">
        <v>26128.941945251448</v>
      </c>
      <c r="E162" s="58">
        <v>28572.614967430487</v>
      </c>
      <c r="F162" s="58">
        <v>28071.517068255209</v>
      </c>
      <c r="G162" s="60">
        <v>27466.620834274836</v>
      </c>
      <c r="H162" s="58">
        <v>26650.644976891901</v>
      </c>
      <c r="I162" s="58">
        <v>25824.765555634935</v>
      </c>
      <c r="J162" s="58">
        <v>24989.117917319876</v>
      </c>
      <c r="K162" s="58">
        <v>23858.811155330892</v>
      </c>
      <c r="L162" s="58">
        <v>27002.90958587706</v>
      </c>
      <c r="M162" s="58">
        <v>28475.675491346876</v>
      </c>
      <c r="N162" s="58">
        <v>28108.17029435292</v>
      </c>
      <c r="O162" s="58">
        <v>27355.515493691495</v>
      </c>
      <c r="P162" s="58">
        <v>26531.240596976117</v>
      </c>
      <c r="Q162" s="58">
        <v>25545.35346669397</v>
      </c>
      <c r="R162" s="58">
        <v>24731.551343408239</v>
      </c>
      <c r="S162" s="58">
        <v>23830.572276502688</v>
      </c>
      <c r="T162" s="58">
        <v>22610.168303226528</v>
      </c>
      <c r="U162" s="58">
        <v>27002.90958587706</v>
      </c>
      <c r="V162" s="58">
        <v>28140.676163521377</v>
      </c>
      <c r="W162" s="58">
        <v>27408.878651776453</v>
      </c>
      <c r="X162" s="58">
        <v>26267.36631737939</v>
      </c>
      <c r="Y162" s="58">
        <v>25185.027023727172</v>
      </c>
      <c r="Z162" s="58">
        <v>24044.876488524955</v>
      </c>
      <c r="AA162" s="58">
        <v>23134.181073211104</v>
      </c>
      <c r="AB162" s="58">
        <v>22178.380980647584</v>
      </c>
      <c r="AC162" s="58">
        <v>20962.50423053855</v>
      </c>
    </row>
    <row r="163" spans="1:29" x14ac:dyDescent="0.3">
      <c r="A163" s="39" t="s">
        <v>1064</v>
      </c>
      <c r="B163" s="39" t="s">
        <v>109</v>
      </c>
      <c r="C163" s="58">
        <v>2019.2347748120001</v>
      </c>
      <c r="D163" s="58">
        <v>1491.4205085737228</v>
      </c>
      <c r="E163" s="58">
        <v>1337.5034350125534</v>
      </c>
      <c r="F163" s="58">
        <v>1161.2197956190678</v>
      </c>
      <c r="G163" s="60">
        <v>937.42051288508299</v>
      </c>
      <c r="H163" s="58">
        <v>685.71243793738847</v>
      </c>
      <c r="I163" s="58">
        <v>419.48880330622512</v>
      </c>
      <c r="J163" s="58">
        <v>341.95957051336848</v>
      </c>
      <c r="K163" s="58">
        <v>266.79338481353341</v>
      </c>
      <c r="L163" s="58">
        <v>2019.2347748120001</v>
      </c>
      <c r="M163" s="58">
        <v>1166.1209903988713</v>
      </c>
      <c r="N163" s="58">
        <v>779.46341478155784</v>
      </c>
      <c r="O163" s="58">
        <v>632.23644015125001</v>
      </c>
      <c r="P163" s="58">
        <v>465.84410243889255</v>
      </c>
      <c r="Q163" s="58">
        <v>292.92259639205281</v>
      </c>
      <c r="R163" s="58">
        <v>122.20693120399335</v>
      </c>
      <c r="S163" s="58">
        <v>91.831732115678932</v>
      </c>
      <c r="T163" s="58">
        <v>64.090907746682703</v>
      </c>
      <c r="U163" s="58">
        <v>2019.2347748120001</v>
      </c>
      <c r="V163" s="58">
        <v>1062.3008854097923</v>
      </c>
      <c r="W163" s="58">
        <v>510.14862926809593</v>
      </c>
      <c r="X163" s="58">
        <v>343.40024284904734</v>
      </c>
      <c r="Y163" s="58">
        <v>163.35771355588221</v>
      </c>
      <c r="Z163" s="58">
        <v>80.221695899015387</v>
      </c>
      <c r="AA163" s="58">
        <v>0</v>
      </c>
      <c r="AB163" s="58">
        <v>0</v>
      </c>
      <c r="AC163" s="58">
        <v>0</v>
      </c>
    </row>
    <row r="164" spans="1:29" x14ac:dyDescent="0.3">
      <c r="A164" s="39" t="s">
        <v>1064</v>
      </c>
      <c r="B164" s="39" t="s">
        <v>1033</v>
      </c>
      <c r="C164" s="58">
        <v>4151.6781477284303</v>
      </c>
      <c r="D164" s="58">
        <v>3559.5459915564848</v>
      </c>
      <c r="E164" s="58">
        <v>3161.3374861907168</v>
      </c>
      <c r="F164" s="58">
        <v>2916.7814206018893</v>
      </c>
      <c r="G164" s="60">
        <v>2613.5340869395104</v>
      </c>
      <c r="H164" s="58">
        <v>2280.8748262599165</v>
      </c>
      <c r="I164" s="58">
        <v>1925.4248745387836</v>
      </c>
      <c r="J164" s="58">
        <v>1743.9989909113833</v>
      </c>
      <c r="K164" s="58">
        <v>1540.3751233738267</v>
      </c>
      <c r="L164" s="58">
        <v>4151.6781477284303</v>
      </c>
      <c r="M164" s="58">
        <v>2859.6890267412696</v>
      </c>
      <c r="N164" s="58">
        <v>2206.9496332689423</v>
      </c>
      <c r="O164" s="58">
        <v>1914.3380800683287</v>
      </c>
      <c r="P164" s="58">
        <v>1574.2770790167244</v>
      </c>
      <c r="Q164" s="58">
        <v>1214.5375175587812</v>
      </c>
      <c r="R164" s="58">
        <v>839.18560229145203</v>
      </c>
      <c r="S164" s="58">
        <v>679.524907992512</v>
      </c>
      <c r="T164" s="58">
        <v>517.04311653649677</v>
      </c>
      <c r="U164" s="58">
        <v>4151.6781477284303</v>
      </c>
      <c r="V164" s="58">
        <v>2121.2826458329155</v>
      </c>
      <c r="W164" s="58">
        <v>1125.723936174348</v>
      </c>
      <c r="X164" s="58">
        <v>880.22113112642739</v>
      </c>
      <c r="Y164" s="58">
        <v>600.9326472673938</v>
      </c>
      <c r="Z164" s="58">
        <v>330.15116084814088</v>
      </c>
      <c r="AA164" s="58">
        <v>52.472473432522143</v>
      </c>
      <c r="AB164" s="58">
        <v>38.671515992761485</v>
      </c>
      <c r="AC164" s="58">
        <v>26.700775332842738</v>
      </c>
    </row>
    <row r="165" spans="1:29" x14ac:dyDescent="0.3">
      <c r="A165" s="39" t="s">
        <v>1064</v>
      </c>
      <c r="B165" s="39" t="s">
        <v>1034</v>
      </c>
      <c r="C165" s="58">
        <v>7721.7996973479994</v>
      </c>
      <c r="D165" s="58">
        <v>8636.5793638614668</v>
      </c>
      <c r="E165" s="58">
        <v>9157.8036571129214</v>
      </c>
      <c r="F165" s="58">
        <v>9480.7885706499965</v>
      </c>
      <c r="G165" s="60">
        <v>9753.3974724648815</v>
      </c>
      <c r="H165" s="58">
        <v>9987.7698803360709</v>
      </c>
      <c r="I165" s="58">
        <v>10175.206823326898</v>
      </c>
      <c r="J165" s="58">
        <v>10026.012620647372</v>
      </c>
      <c r="K165" s="58">
        <v>9829.3955732432369</v>
      </c>
      <c r="L165" s="58">
        <v>7721.7996973479994</v>
      </c>
      <c r="M165" s="58">
        <v>7120.5216434095883</v>
      </c>
      <c r="N165" s="58">
        <v>7103.7924267903281</v>
      </c>
      <c r="O165" s="58">
        <v>6869.9858349351889</v>
      </c>
      <c r="P165" s="58">
        <v>6572.3846988599671</v>
      </c>
      <c r="Q165" s="58">
        <v>6227.4841934062279</v>
      </c>
      <c r="R165" s="58">
        <v>5837.94252932769</v>
      </c>
      <c r="S165" s="58">
        <v>5282.3365612260013</v>
      </c>
      <c r="T165" s="58">
        <v>4717.8278780539904</v>
      </c>
      <c r="U165" s="58">
        <v>7721.7996973479994</v>
      </c>
      <c r="V165" s="58">
        <v>5569.7324791725314</v>
      </c>
      <c r="W165" s="58">
        <v>4553.1245712943537</v>
      </c>
      <c r="X165" s="58">
        <v>4052.6665589945078</v>
      </c>
      <c r="Y165" s="58">
        <v>3471.4382876745876</v>
      </c>
      <c r="Z165" s="58">
        <v>2896.8676042701768</v>
      </c>
      <c r="AA165" s="58">
        <v>2283.6977129189472</v>
      </c>
      <c r="AB165" s="58">
        <v>2042.9091618049777</v>
      </c>
      <c r="AC165" s="58">
        <v>1805.7650799050241</v>
      </c>
    </row>
    <row r="166" spans="1:29" x14ac:dyDescent="0.3">
      <c r="A166" s="39" t="s">
        <v>1064</v>
      </c>
      <c r="B166" s="39" t="s">
        <v>84</v>
      </c>
      <c r="C166" s="58">
        <v>17800.654137950361</v>
      </c>
      <c r="D166" s="58">
        <v>22129.144560715486</v>
      </c>
      <c r="E166" s="58">
        <v>23959.05381660469</v>
      </c>
      <c r="F166" s="58">
        <v>25817.60909288023</v>
      </c>
      <c r="G166" s="60">
        <v>27499.172824418136</v>
      </c>
      <c r="H166" s="58">
        <v>29021.728552205703</v>
      </c>
      <c r="I166" s="58">
        <v>30360.29519120029</v>
      </c>
      <c r="J166" s="58">
        <v>31863.97731902681</v>
      </c>
      <c r="K166" s="58">
        <v>33052.452448385884</v>
      </c>
      <c r="L166" s="58">
        <v>17800.654137950361</v>
      </c>
      <c r="M166" s="58">
        <v>20613.427282159282</v>
      </c>
      <c r="N166" s="58">
        <v>21586.834932947571</v>
      </c>
      <c r="O166" s="58">
        <v>22697.677725265217</v>
      </c>
      <c r="P166" s="58">
        <v>23617.057190063617</v>
      </c>
      <c r="Q166" s="58">
        <v>24360.40261324426</v>
      </c>
      <c r="R166" s="58">
        <v>24909.975576991281</v>
      </c>
      <c r="S166" s="58">
        <v>25572.530727842306</v>
      </c>
      <c r="T166" s="58">
        <v>25976.693968384672</v>
      </c>
      <c r="U166" s="58">
        <v>17800.654137950361</v>
      </c>
      <c r="V166" s="58">
        <v>19984.682156372055</v>
      </c>
      <c r="W166" s="58">
        <v>20613.557593371843</v>
      </c>
      <c r="X166" s="58">
        <v>21436.631918460633</v>
      </c>
      <c r="Y166" s="58">
        <v>22036.409493120856</v>
      </c>
      <c r="Z166" s="58">
        <v>22432.591723770274</v>
      </c>
      <c r="AA166" s="58">
        <v>22640.446108941025</v>
      </c>
      <c r="AB166" s="58">
        <v>23122.176646764692</v>
      </c>
      <c r="AC166" s="58">
        <v>23369.794062290537</v>
      </c>
    </row>
    <row r="167" spans="1:29" x14ac:dyDescent="0.3">
      <c r="A167" s="39" t="s">
        <v>1064</v>
      </c>
      <c r="B167" s="39" t="s">
        <v>1035</v>
      </c>
      <c r="C167" s="58">
        <v>1285.8590934076001</v>
      </c>
      <c r="D167" s="58">
        <v>1997.1413592827405</v>
      </c>
      <c r="E167" s="58">
        <v>2412.9073346125683</v>
      </c>
      <c r="F167" s="58">
        <v>2830.7523869845472</v>
      </c>
      <c r="G167" s="60">
        <v>3228.0687390220519</v>
      </c>
      <c r="H167" s="58">
        <v>3600.4466697434618</v>
      </c>
      <c r="I167" s="58">
        <v>3936.5199188422202</v>
      </c>
      <c r="J167" s="58">
        <v>4202.3327522764685</v>
      </c>
      <c r="K167" s="58">
        <v>4449.8444754274378</v>
      </c>
      <c r="L167" s="58">
        <v>1285.8590934076001</v>
      </c>
      <c r="M167" s="58">
        <v>2394.3831225671629</v>
      </c>
      <c r="N167" s="58">
        <v>3047.0939531541926</v>
      </c>
      <c r="O167" s="58">
        <v>3633.3881728999295</v>
      </c>
      <c r="P167" s="58">
        <v>4193.2756909732707</v>
      </c>
      <c r="Q167" s="58">
        <v>4722.0009848329473</v>
      </c>
      <c r="R167" s="58">
        <v>5206.1724696083929</v>
      </c>
      <c r="S167" s="58">
        <v>5463.1495248204683</v>
      </c>
      <c r="T167" s="58">
        <v>5696.7080162173188</v>
      </c>
      <c r="U167" s="58">
        <v>1285.8590934076001</v>
      </c>
      <c r="V167" s="58">
        <v>2384.5339505606112</v>
      </c>
      <c r="W167" s="58">
        <v>3026.2402432952367</v>
      </c>
      <c r="X167" s="58">
        <v>3650.4658395842762</v>
      </c>
      <c r="Y167" s="58">
        <v>4257.9314341359895</v>
      </c>
      <c r="Z167" s="58">
        <v>4785.7759603474478</v>
      </c>
      <c r="AA167" s="58">
        <v>5273.0931317665436</v>
      </c>
      <c r="AB167" s="58">
        <v>5604.0826701511451</v>
      </c>
      <c r="AC167" s="58">
        <v>5908.7644133643971</v>
      </c>
    </row>
    <row r="168" spans="1:29" x14ac:dyDescent="0.3">
      <c r="A168" s="39" t="s">
        <v>1064</v>
      </c>
      <c r="B168" s="39" t="s">
        <v>1036</v>
      </c>
      <c r="C168" s="58">
        <v>1691.80344522</v>
      </c>
      <c r="D168" s="58">
        <v>1737.7699024537362</v>
      </c>
      <c r="E168" s="58">
        <v>1754.7573992098046</v>
      </c>
      <c r="F168" s="58">
        <v>1811.1492250640865</v>
      </c>
      <c r="G168" s="60">
        <v>1843.6849572298202</v>
      </c>
      <c r="H168" s="58">
        <v>1853.7334420172924</v>
      </c>
      <c r="I168" s="58">
        <v>1841.4932559099898</v>
      </c>
      <c r="J168" s="58">
        <v>1823.7895487671556</v>
      </c>
      <c r="K168" s="58">
        <v>1794.3990478219018</v>
      </c>
      <c r="L168" s="58">
        <v>1691.80344522</v>
      </c>
      <c r="M168" s="58">
        <v>1619.1928312736511</v>
      </c>
      <c r="N168" s="58">
        <v>1575.7729741386202</v>
      </c>
      <c r="O168" s="58">
        <v>1581.4504144940693</v>
      </c>
      <c r="P168" s="58">
        <v>1567.0254432534553</v>
      </c>
      <c r="Q168" s="58">
        <v>1533.1982234709099</v>
      </c>
      <c r="R168" s="58">
        <v>1478.8313395495943</v>
      </c>
      <c r="S168" s="58">
        <v>1412.6395615419508</v>
      </c>
      <c r="T168" s="58">
        <v>1339.6311149976902</v>
      </c>
      <c r="U168" s="58">
        <v>1691.80344522</v>
      </c>
      <c r="V168" s="58">
        <v>1751.557803868337</v>
      </c>
      <c r="W168" s="58">
        <v>1835.5851097093469</v>
      </c>
      <c r="X168" s="58">
        <v>1885.8801798309364</v>
      </c>
      <c r="Y168" s="58">
        <v>1912.4539100521308</v>
      </c>
      <c r="Z168" s="58">
        <v>1914.7629733234173</v>
      </c>
      <c r="AA168" s="58">
        <v>1890.5816026581826</v>
      </c>
      <c r="AB168" s="58">
        <v>1822.4658162513313</v>
      </c>
      <c r="AC168" s="58">
        <v>1744.4044353077929</v>
      </c>
    </row>
    <row r="169" spans="1:29" x14ac:dyDescent="0.3">
      <c r="A169" s="39" t="s">
        <v>1064</v>
      </c>
      <c r="B169" s="39" t="s">
        <v>1020</v>
      </c>
      <c r="C169" s="58">
        <v>34671.029296466389</v>
      </c>
      <c r="D169" s="58">
        <v>39551.601686443631</v>
      </c>
      <c r="E169" s="58">
        <v>41783.363128743251</v>
      </c>
      <c r="F169" s="58">
        <v>44018.300491799819</v>
      </c>
      <c r="G169" s="60">
        <v>45875.278592959483</v>
      </c>
      <c r="H169" s="58">
        <v>47430.265808499833</v>
      </c>
      <c r="I169" s="58">
        <v>48658.428867124407</v>
      </c>
      <c r="J169" s="58">
        <v>50002.070802142553</v>
      </c>
      <c r="K169" s="58">
        <v>50933.260053065816</v>
      </c>
      <c r="L169" s="58">
        <v>34671.029296466389</v>
      </c>
      <c r="M169" s="58">
        <v>35773.334896549823</v>
      </c>
      <c r="N169" s="58">
        <v>36299.907335081218</v>
      </c>
      <c r="O169" s="58">
        <v>37329.076667813992</v>
      </c>
      <c r="P169" s="58">
        <v>37989.864204605925</v>
      </c>
      <c r="Q169" s="58">
        <v>38350.546128905175</v>
      </c>
      <c r="R169" s="58">
        <v>38394.3144489724</v>
      </c>
      <c r="S169" s="58">
        <v>38502.01301553892</v>
      </c>
      <c r="T169" s="58">
        <v>38311.995001936848</v>
      </c>
      <c r="U169" s="58">
        <v>34671.029296466389</v>
      </c>
      <c r="V169" s="58">
        <v>32874.08992121624</v>
      </c>
      <c r="W169" s="58">
        <v>31664.380083113225</v>
      </c>
      <c r="X169" s="58">
        <v>32249.265870845826</v>
      </c>
      <c r="Y169" s="58">
        <v>32442.523485806843</v>
      </c>
      <c r="Z169" s="58">
        <v>32440.371118458472</v>
      </c>
      <c r="AA169" s="58">
        <v>32140.29102971722</v>
      </c>
      <c r="AB169" s="58">
        <v>32630.305810964906</v>
      </c>
      <c r="AC169" s="58">
        <v>32855.428766200595</v>
      </c>
    </row>
    <row r="170" spans="1:29" x14ac:dyDescent="0.3">
      <c r="A170" s="39" t="s">
        <v>1065</v>
      </c>
      <c r="B170" s="39" t="s">
        <v>1038</v>
      </c>
      <c r="C170" s="58">
        <v>13306.543126144694</v>
      </c>
      <c r="D170" s="58">
        <v>14272.838550870656</v>
      </c>
      <c r="E170" s="58">
        <v>14503.687215175607</v>
      </c>
      <c r="F170" s="58">
        <v>14504.8159131388</v>
      </c>
      <c r="G170" s="60">
        <v>14267.790176053195</v>
      </c>
      <c r="H170" s="58">
        <v>13881.790268389168</v>
      </c>
      <c r="I170" s="58">
        <v>13356.258563395077</v>
      </c>
      <c r="J170" s="58">
        <v>12999.577423489129</v>
      </c>
      <c r="K170" s="58">
        <v>12571.730758959995</v>
      </c>
      <c r="L170" s="58">
        <v>13306.543126144694</v>
      </c>
      <c r="M170" s="58">
        <v>12364.672906173862</v>
      </c>
      <c r="N170" s="58">
        <v>11743.440700469879</v>
      </c>
      <c r="O170" s="58">
        <v>11565.563835133766</v>
      </c>
      <c r="P170" s="58">
        <v>11196.029531072636</v>
      </c>
      <c r="Q170" s="58">
        <v>10707.423371765874</v>
      </c>
      <c r="R170" s="58">
        <v>10103.432783807784</v>
      </c>
      <c r="S170" s="58">
        <v>9421.1161333804375</v>
      </c>
      <c r="T170" s="58">
        <v>8720.2292131116119</v>
      </c>
      <c r="U170" s="58">
        <v>13306.543126144694</v>
      </c>
      <c r="V170" s="58">
        <v>11156.830003846713</v>
      </c>
      <c r="W170" s="58">
        <v>9958.2471388214963</v>
      </c>
      <c r="X170" s="58">
        <v>9543.4271031111239</v>
      </c>
      <c r="Y170" s="58">
        <v>8959.9599214223017</v>
      </c>
      <c r="Z170" s="58">
        <v>8306.0209437583053</v>
      </c>
      <c r="AA170" s="58">
        <v>7566.8824137840984</v>
      </c>
      <c r="AB170" s="58">
        <v>7139.263328395602</v>
      </c>
      <c r="AC170" s="58">
        <v>6687.6949405462747</v>
      </c>
    </row>
    <row r="171" spans="1:29" x14ac:dyDescent="0.3">
      <c r="A171" s="39" t="s">
        <v>1065</v>
      </c>
      <c r="B171" s="39" t="s">
        <v>1039</v>
      </c>
      <c r="C171" s="58">
        <v>3834.7453903931237</v>
      </c>
      <c r="D171" s="58">
        <v>4289.4036841253301</v>
      </c>
      <c r="E171" s="58">
        <v>4573.4082162710802</v>
      </c>
      <c r="F171" s="58">
        <v>4935.7064017062594</v>
      </c>
      <c r="G171" s="60">
        <v>5275.9215099356843</v>
      </c>
      <c r="H171" s="58">
        <v>5596.5802955414201</v>
      </c>
      <c r="I171" s="58">
        <v>5897.4323735026383</v>
      </c>
      <c r="J171" s="58">
        <v>6202.0819354532086</v>
      </c>
      <c r="K171" s="58">
        <v>6496.7709994757151</v>
      </c>
      <c r="L171" s="58">
        <v>3834.7453903931237</v>
      </c>
      <c r="M171" s="58">
        <v>3976.0621216239183</v>
      </c>
      <c r="N171" s="58">
        <v>4262.7916253244111</v>
      </c>
      <c r="O171" s="58">
        <v>4575.9479779413423</v>
      </c>
      <c r="P171" s="58">
        <v>4866.1742836313424</v>
      </c>
      <c r="Q171" s="58">
        <v>5136.488577898539</v>
      </c>
      <c r="R171" s="58">
        <v>5387.3252414961989</v>
      </c>
      <c r="S171" s="58">
        <v>5606.1942761279679</v>
      </c>
      <c r="T171" s="58">
        <v>5811.0504229175676</v>
      </c>
      <c r="U171" s="58">
        <v>3834.7453903931237</v>
      </c>
      <c r="V171" s="58">
        <v>3652.131178205178</v>
      </c>
      <c r="W171" s="58">
        <v>3633.6511146209168</v>
      </c>
      <c r="X171" s="58">
        <v>3750.349483623595</v>
      </c>
      <c r="Y171" s="58">
        <v>3796.4342887129733</v>
      </c>
      <c r="Z171" s="58">
        <v>3870.3817088658279</v>
      </c>
      <c r="AA171" s="58">
        <v>3898.5569735861814</v>
      </c>
      <c r="AB171" s="58">
        <v>4030.8355246278024</v>
      </c>
      <c r="AC171" s="58">
        <v>4148.5090279843917</v>
      </c>
    </row>
    <row r="172" spans="1:29" x14ac:dyDescent="0.3">
      <c r="A172" s="39" t="s">
        <v>1065</v>
      </c>
      <c r="B172" s="39" t="s">
        <v>1040</v>
      </c>
      <c r="C172" s="58">
        <v>3615.5095863486222</v>
      </c>
      <c r="D172" s="58">
        <v>4357.6075024344227</v>
      </c>
      <c r="E172" s="58">
        <v>4724.7619773992119</v>
      </c>
      <c r="F172" s="58">
        <v>5061.8582632487905</v>
      </c>
      <c r="G172" s="60">
        <v>5363.1992895939165</v>
      </c>
      <c r="H172" s="58">
        <v>5623.6961724917801</v>
      </c>
      <c r="I172" s="58">
        <v>5835.954294410114</v>
      </c>
      <c r="J172" s="58">
        <v>6119.899080658116</v>
      </c>
      <c r="K172" s="58">
        <v>6184.1486894942236</v>
      </c>
      <c r="L172" s="58">
        <v>3615.5095863486222</v>
      </c>
      <c r="M172" s="58">
        <v>4032.4471515345749</v>
      </c>
      <c r="N172" s="58">
        <v>4150.1690845012445</v>
      </c>
      <c r="O172" s="58">
        <v>4167.5292617105779</v>
      </c>
      <c r="P172" s="58">
        <v>4177.7362158075548</v>
      </c>
      <c r="Q172" s="58">
        <v>4173.6465443387815</v>
      </c>
      <c r="R172" s="58">
        <v>4146.4846695637143</v>
      </c>
      <c r="S172" s="58">
        <v>4266.7248189625352</v>
      </c>
      <c r="T172" s="58">
        <v>4224.4813771180852</v>
      </c>
      <c r="U172" s="58">
        <v>3615.5095863486222</v>
      </c>
      <c r="V172" s="58">
        <v>3306.4075652491424</v>
      </c>
      <c r="W172" s="58">
        <v>3232.7473259687226</v>
      </c>
      <c r="X172" s="58">
        <v>3376.7312980795646</v>
      </c>
      <c r="Y172" s="58">
        <v>3492.3441331545564</v>
      </c>
      <c r="Z172" s="58">
        <v>3575.9331408280273</v>
      </c>
      <c r="AA172" s="58">
        <v>3621.8021657580962</v>
      </c>
      <c r="AB172" s="58">
        <v>3846.2941293185527</v>
      </c>
      <c r="AC172" s="58">
        <v>3913.431232579806</v>
      </c>
    </row>
    <row r="173" spans="1:29" x14ac:dyDescent="0.3">
      <c r="A173" s="39" t="s">
        <v>1065</v>
      </c>
      <c r="B173" s="39" t="s">
        <v>1041</v>
      </c>
      <c r="C173" s="58">
        <v>4208.4756171318659</v>
      </c>
      <c r="D173" s="58">
        <v>5149.8212266769024</v>
      </c>
      <c r="E173" s="58">
        <v>5583.0343084834349</v>
      </c>
      <c r="F173" s="58">
        <v>6079.9579662264496</v>
      </c>
      <c r="G173" s="60">
        <v>6544.7425760895339</v>
      </c>
      <c r="H173" s="58">
        <v>6976.1817703380502</v>
      </c>
      <c r="I173" s="58">
        <v>7369.46768262553</v>
      </c>
      <c r="J173" s="58">
        <v>7616.517045093361</v>
      </c>
      <c r="K173" s="58">
        <v>7806.2598243422271</v>
      </c>
      <c r="L173" s="58">
        <v>4208.4756171318659</v>
      </c>
      <c r="M173" s="58">
        <v>4864.7921636085466</v>
      </c>
      <c r="N173" s="58">
        <v>5085.8931171493869</v>
      </c>
      <c r="O173" s="58">
        <v>5341.8413224735541</v>
      </c>
      <c r="P173" s="58">
        <v>5523.4832656243098</v>
      </c>
      <c r="Q173" s="58">
        <v>5630.3235662361185</v>
      </c>
      <c r="R173" s="58">
        <v>5659.2033340232483</v>
      </c>
      <c r="S173" s="58">
        <v>5693.4274686330891</v>
      </c>
      <c r="T173" s="58">
        <v>5676.0797573751988</v>
      </c>
      <c r="U173" s="58">
        <v>4208.4756171318659</v>
      </c>
      <c r="V173" s="58">
        <v>4294.9990535172519</v>
      </c>
      <c r="W173" s="58">
        <v>3910.5900592405828</v>
      </c>
      <c r="X173" s="58">
        <v>4026.9702987260262</v>
      </c>
      <c r="Y173" s="58">
        <v>4090.9422682633594</v>
      </c>
      <c r="Z173" s="58">
        <v>4105.5220059727153</v>
      </c>
      <c r="AA173" s="58">
        <v>4071.2521576316039</v>
      </c>
      <c r="AB173" s="58">
        <v>4205.4413899977108</v>
      </c>
      <c r="AC173" s="58">
        <v>4319.4616058803758</v>
      </c>
    </row>
    <row r="174" spans="1:29" x14ac:dyDescent="0.3">
      <c r="A174" s="39" t="s">
        <v>1065</v>
      </c>
      <c r="B174" s="39" t="s">
        <v>1042</v>
      </c>
      <c r="C174" s="58">
        <v>9705.7555764480894</v>
      </c>
      <c r="D174" s="58">
        <v>11481.930722336325</v>
      </c>
      <c r="E174" s="58">
        <v>12398.471411413919</v>
      </c>
      <c r="F174" s="58">
        <v>13435.961947479518</v>
      </c>
      <c r="G174" s="60">
        <v>14423.625041287154</v>
      </c>
      <c r="H174" s="58">
        <v>15352.017301739414</v>
      </c>
      <c r="I174" s="58">
        <v>16199.315953191048</v>
      </c>
      <c r="J174" s="58">
        <v>17063.995317448745</v>
      </c>
      <c r="K174" s="58">
        <v>17874.349780793658</v>
      </c>
      <c r="L174" s="58">
        <v>9705.7555764480894</v>
      </c>
      <c r="M174" s="58">
        <v>10535.360553608924</v>
      </c>
      <c r="N174" s="58">
        <v>11057.612807636293</v>
      </c>
      <c r="O174" s="58">
        <v>11678.194270554744</v>
      </c>
      <c r="P174" s="58">
        <v>12226.440908470082</v>
      </c>
      <c r="Q174" s="58">
        <v>12702.66406866587</v>
      </c>
      <c r="R174" s="58">
        <v>13097.868420081457</v>
      </c>
      <c r="S174" s="58">
        <v>13514.550318434893</v>
      </c>
      <c r="T174" s="58">
        <v>13880.154231414388</v>
      </c>
      <c r="U174" s="58">
        <v>9705.7555764480894</v>
      </c>
      <c r="V174" s="58">
        <v>10463.722120397957</v>
      </c>
      <c r="W174" s="58">
        <v>10929.144444461504</v>
      </c>
      <c r="X174" s="58">
        <v>11551.787687305521</v>
      </c>
      <c r="Y174" s="58">
        <v>12102.842874253651</v>
      </c>
      <c r="Z174" s="58">
        <v>12582.5133190336</v>
      </c>
      <c r="AA174" s="58">
        <v>12981.797318957242</v>
      </c>
      <c r="AB174" s="58">
        <v>13408.471438625236</v>
      </c>
      <c r="AC174" s="58">
        <v>13786.331959209747</v>
      </c>
    </row>
    <row r="175" spans="1:29" x14ac:dyDescent="0.3">
      <c r="A175" s="39" t="s">
        <v>1065</v>
      </c>
      <c r="B175" s="39" t="s">
        <v>1043</v>
      </c>
      <c r="C175" s="58">
        <v>0</v>
      </c>
      <c r="D175" s="58">
        <v>0</v>
      </c>
      <c r="E175" s="58">
        <v>0</v>
      </c>
      <c r="F175" s="58">
        <v>0</v>
      </c>
      <c r="G175" s="60">
        <v>0</v>
      </c>
      <c r="H175" s="58">
        <v>0</v>
      </c>
      <c r="I175" s="58">
        <v>0</v>
      </c>
      <c r="J175" s="58">
        <v>0</v>
      </c>
      <c r="K175" s="58">
        <v>0</v>
      </c>
      <c r="L175" s="58">
        <v>0</v>
      </c>
      <c r="M175" s="58">
        <v>0</v>
      </c>
      <c r="N175" s="58">
        <v>0</v>
      </c>
      <c r="O175" s="58">
        <v>0</v>
      </c>
      <c r="P175" s="58">
        <v>0</v>
      </c>
      <c r="Q175" s="58">
        <v>0</v>
      </c>
      <c r="R175" s="58">
        <v>0</v>
      </c>
      <c r="S175" s="58">
        <v>0</v>
      </c>
      <c r="T175" s="58">
        <v>0</v>
      </c>
      <c r="U175" s="58">
        <v>0</v>
      </c>
      <c r="V175" s="58">
        <v>0</v>
      </c>
      <c r="W175" s="58">
        <v>0</v>
      </c>
      <c r="X175" s="58">
        <v>0</v>
      </c>
      <c r="Y175" s="58">
        <v>0</v>
      </c>
      <c r="Z175" s="58">
        <v>0</v>
      </c>
      <c r="AA175" s="58">
        <v>0</v>
      </c>
      <c r="AB175" s="58">
        <v>0</v>
      </c>
      <c r="AC175" s="58">
        <v>0</v>
      </c>
    </row>
    <row r="176" spans="1:29" x14ac:dyDescent="0.3">
      <c r="A176" s="39" t="s">
        <v>1065</v>
      </c>
      <c r="B176" s="39" t="s">
        <v>1020</v>
      </c>
      <c r="C176" s="58">
        <v>34671.029296466397</v>
      </c>
      <c r="D176" s="58">
        <v>39551.601686443639</v>
      </c>
      <c r="E176" s="58">
        <v>41783.363128743251</v>
      </c>
      <c r="F176" s="58">
        <v>44018.300491799819</v>
      </c>
      <c r="G176" s="60">
        <v>45875.278592959483</v>
      </c>
      <c r="H176" s="58">
        <v>47430.265808499833</v>
      </c>
      <c r="I176" s="58">
        <v>48658.428867124407</v>
      </c>
      <c r="J176" s="58">
        <v>50002.07080214256</v>
      </c>
      <c r="K176" s="58">
        <v>50933.260053065824</v>
      </c>
      <c r="L176" s="58">
        <v>34671.029296466397</v>
      </c>
      <c r="M176" s="58">
        <v>35773.334896549823</v>
      </c>
      <c r="N176" s="58">
        <v>36299.90733508121</v>
      </c>
      <c r="O176" s="58">
        <v>37329.076667813977</v>
      </c>
      <c r="P176" s="58">
        <v>37989.864204605925</v>
      </c>
      <c r="Q176" s="58">
        <v>38350.546128905182</v>
      </c>
      <c r="R176" s="58">
        <v>38394.314448972407</v>
      </c>
      <c r="S176" s="58">
        <v>38502.01301553892</v>
      </c>
      <c r="T176" s="58">
        <v>38311.995001936855</v>
      </c>
      <c r="U176" s="58">
        <v>34671.029296466397</v>
      </c>
      <c r="V176" s="58">
        <v>32874.08992121624</v>
      </c>
      <c r="W176" s="58">
        <v>31664.380083113221</v>
      </c>
      <c r="X176" s="58">
        <v>32249.265870845833</v>
      </c>
      <c r="Y176" s="58">
        <v>32442.523485806843</v>
      </c>
      <c r="Z176" s="58">
        <v>32440.371118458475</v>
      </c>
      <c r="AA176" s="58">
        <v>32140.29102971722</v>
      </c>
      <c r="AB176" s="58">
        <v>32630.305810964906</v>
      </c>
      <c r="AC176" s="58">
        <v>32855.428766200595</v>
      </c>
    </row>
    <row r="177" spans="1:29" x14ac:dyDescent="0.3">
      <c r="A177" s="39" t="s">
        <v>1066</v>
      </c>
      <c r="B177" s="39" t="s">
        <v>109</v>
      </c>
      <c r="C177" s="58">
        <v>191.0369751162786</v>
      </c>
      <c r="D177" s="58">
        <v>141.10120632744793</v>
      </c>
      <c r="E177" s="58">
        <v>126.53932748172866</v>
      </c>
      <c r="F177" s="58">
        <v>109.86137915580613</v>
      </c>
      <c r="G177" s="60">
        <v>88.688042335339659</v>
      </c>
      <c r="H177" s="58">
        <v>64.874293755843212</v>
      </c>
      <c r="I177" s="58">
        <v>39.687248396477329</v>
      </c>
      <c r="J177" s="58">
        <v>32.352316222871075</v>
      </c>
      <c r="K177" s="58">
        <v>25.240948626469656</v>
      </c>
      <c r="L177" s="58">
        <v>191.0369751162786</v>
      </c>
      <c r="M177" s="58">
        <v>110.32507433225065</v>
      </c>
      <c r="N177" s="58">
        <v>73.743942423702492</v>
      </c>
      <c r="O177" s="58">
        <v>59.815004471693555</v>
      </c>
      <c r="P177" s="58">
        <v>44.07285835000021</v>
      </c>
      <c r="Q177" s="58">
        <v>27.712996753017169</v>
      </c>
      <c r="R177" s="58">
        <v>11.561826671506125</v>
      </c>
      <c r="S177" s="58">
        <v>8.6880716110394225</v>
      </c>
      <c r="T177" s="58">
        <v>6.0635510546428053</v>
      </c>
      <c r="U177" s="58">
        <v>191.0369751162786</v>
      </c>
      <c r="V177" s="58">
        <v>100.50279954738087</v>
      </c>
      <c r="W177" s="58">
        <v>48.264447606973583</v>
      </c>
      <c r="X177" s="58">
        <v>32.488616215608381</v>
      </c>
      <c r="Y177" s="58">
        <v>15.455044578723038</v>
      </c>
      <c r="Z177" s="58">
        <v>7.5896623386315873</v>
      </c>
      <c r="AA177" s="58">
        <v>0</v>
      </c>
      <c r="AB177" s="58">
        <v>0</v>
      </c>
      <c r="AC177" s="58">
        <v>0</v>
      </c>
    </row>
    <row r="178" spans="1:29" x14ac:dyDescent="0.3">
      <c r="A178" s="39" t="s">
        <v>1066</v>
      </c>
      <c r="B178" s="39" t="s">
        <v>1033</v>
      </c>
      <c r="C178" s="58">
        <v>294.62625462913957</v>
      </c>
      <c r="D178" s="58">
        <v>251.98241207780757</v>
      </c>
      <c r="E178" s="58">
        <v>222.79620192702498</v>
      </c>
      <c r="F178" s="58">
        <v>204.88598766791586</v>
      </c>
      <c r="G178" s="60">
        <v>182.8584293251543</v>
      </c>
      <c r="H178" s="58">
        <v>158.81407765199731</v>
      </c>
      <c r="I178" s="58">
        <v>133.23484499662271</v>
      </c>
      <c r="J178" s="58">
        <v>120.48815178750532</v>
      </c>
      <c r="K178" s="58">
        <v>106.22870433058921</v>
      </c>
      <c r="L178" s="58">
        <v>294.62625462913957</v>
      </c>
      <c r="M178" s="58">
        <v>202.21857076370179</v>
      </c>
      <c r="N178" s="58">
        <v>155.15790159981495</v>
      </c>
      <c r="O178" s="58">
        <v>134.18139642257896</v>
      </c>
      <c r="P178" s="58">
        <v>109.89712742810384</v>
      </c>
      <c r="Q178" s="58">
        <v>84.288237030002279</v>
      </c>
      <c r="R178" s="58">
        <v>57.644971476535616</v>
      </c>
      <c r="S178" s="58">
        <v>46.631205989266931</v>
      </c>
      <c r="T178" s="58">
        <v>35.436308946290126</v>
      </c>
      <c r="U178" s="58">
        <v>294.62625462913957</v>
      </c>
      <c r="V178" s="58">
        <v>150.1000463091658</v>
      </c>
      <c r="W178" s="58">
        <v>79.14058787858275</v>
      </c>
      <c r="X178" s="58">
        <v>61.851798429190097</v>
      </c>
      <c r="Y178" s="58">
        <v>42.217693819119262</v>
      </c>
      <c r="Z178" s="58">
        <v>23.206165453443226</v>
      </c>
      <c r="AA178" s="58">
        <v>3.7390859449183198</v>
      </c>
      <c r="AB178" s="58">
        <v>2.7556566797477977</v>
      </c>
      <c r="AC178" s="58">
        <v>1.90264508673944</v>
      </c>
    </row>
    <row r="179" spans="1:29" x14ac:dyDescent="0.3">
      <c r="A179" s="39" t="s">
        <v>1066</v>
      </c>
      <c r="B179" s="39" t="s">
        <v>1034</v>
      </c>
      <c r="C179" s="58">
        <v>433.23234419967923</v>
      </c>
      <c r="D179" s="58">
        <v>484.55614886738397</v>
      </c>
      <c r="E179" s="58">
        <v>513.79948996268615</v>
      </c>
      <c r="F179" s="58">
        <v>531.92059083517506</v>
      </c>
      <c r="G179" s="60">
        <v>547.2153405323894</v>
      </c>
      <c r="H179" s="58">
        <v>560.36482791324329</v>
      </c>
      <c r="I179" s="58">
        <v>570.88099634343791</v>
      </c>
      <c r="J179" s="58">
        <v>562.51044068268288</v>
      </c>
      <c r="K179" s="58">
        <v>551.47922157636913</v>
      </c>
      <c r="L179" s="58">
        <v>433.23234419967923</v>
      </c>
      <c r="M179" s="58">
        <v>399.4975788556593</v>
      </c>
      <c r="N179" s="58">
        <v>398.55898448431401</v>
      </c>
      <c r="O179" s="58">
        <v>385.44124226762227</v>
      </c>
      <c r="P179" s="58">
        <v>368.74430076800832</v>
      </c>
      <c r="Q179" s="58">
        <v>349.39362341947572</v>
      </c>
      <c r="R179" s="58">
        <v>327.53834940218297</v>
      </c>
      <c r="S179" s="58">
        <v>296.36602100124094</v>
      </c>
      <c r="T179" s="58">
        <v>264.69420488100695</v>
      </c>
      <c r="U179" s="58">
        <v>433.23234419967923</v>
      </c>
      <c r="V179" s="58">
        <v>312.49039771722278</v>
      </c>
      <c r="W179" s="58">
        <v>255.45350938492683</v>
      </c>
      <c r="X179" s="58">
        <v>227.37526255904274</v>
      </c>
      <c r="Y179" s="58">
        <v>194.7653922738115</v>
      </c>
      <c r="Z179" s="58">
        <v>162.52904662433869</v>
      </c>
      <c r="AA179" s="58">
        <v>128.12708855308881</v>
      </c>
      <c r="AB179" s="58">
        <v>114.61762281398445</v>
      </c>
      <c r="AC179" s="58">
        <v>101.31263038457936</v>
      </c>
    </row>
    <row r="180" spans="1:29" x14ac:dyDescent="0.3">
      <c r="A180" s="39" t="s">
        <v>1066</v>
      </c>
      <c r="B180" s="39" t="s">
        <v>84</v>
      </c>
      <c r="C180" s="58">
        <v>0</v>
      </c>
      <c r="D180" s="58">
        <v>0</v>
      </c>
      <c r="E180" s="58">
        <v>0</v>
      </c>
      <c r="F180" s="58">
        <v>0</v>
      </c>
      <c r="G180" s="60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8">
        <v>0</v>
      </c>
      <c r="S180" s="58">
        <v>0</v>
      </c>
      <c r="T180" s="58">
        <v>0</v>
      </c>
      <c r="U180" s="58">
        <v>0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8">
        <v>0</v>
      </c>
      <c r="AC180" s="58">
        <v>0</v>
      </c>
    </row>
    <row r="181" spans="1:29" x14ac:dyDescent="0.3">
      <c r="A181" s="39" t="s">
        <v>1066</v>
      </c>
      <c r="B181" s="39" t="s">
        <v>1035</v>
      </c>
      <c r="C181" s="58">
        <v>0</v>
      </c>
      <c r="D181" s="58">
        <v>0</v>
      </c>
      <c r="E181" s="58">
        <v>0</v>
      </c>
      <c r="F181" s="58">
        <v>0</v>
      </c>
      <c r="G181" s="60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0</v>
      </c>
      <c r="M181" s="58">
        <v>0</v>
      </c>
      <c r="N181" s="58">
        <v>0</v>
      </c>
      <c r="O181" s="58">
        <v>0</v>
      </c>
      <c r="P181" s="58">
        <v>0</v>
      </c>
      <c r="Q181" s="58">
        <v>0</v>
      </c>
      <c r="R181" s="58">
        <v>0</v>
      </c>
      <c r="S181" s="58">
        <v>0</v>
      </c>
      <c r="T181" s="58">
        <v>0</v>
      </c>
      <c r="U181" s="58">
        <v>0</v>
      </c>
      <c r="V181" s="58">
        <v>0</v>
      </c>
      <c r="W181" s="58">
        <v>0</v>
      </c>
      <c r="X181" s="58">
        <v>0</v>
      </c>
      <c r="Y181" s="58">
        <v>0</v>
      </c>
      <c r="Z181" s="58">
        <v>0</v>
      </c>
      <c r="AA181" s="58">
        <v>0</v>
      </c>
      <c r="AB181" s="58">
        <v>0</v>
      </c>
      <c r="AC181" s="58">
        <v>0</v>
      </c>
    </row>
    <row r="182" spans="1:29" x14ac:dyDescent="0.3">
      <c r="A182" s="39" t="s">
        <v>1066</v>
      </c>
      <c r="B182" s="39" t="s">
        <v>1036</v>
      </c>
      <c r="C182" s="58">
        <v>0</v>
      </c>
      <c r="D182" s="58">
        <v>0</v>
      </c>
      <c r="E182" s="58">
        <v>0</v>
      </c>
      <c r="F182" s="58">
        <v>0</v>
      </c>
      <c r="G182" s="60">
        <v>0</v>
      </c>
      <c r="H182" s="58">
        <v>0</v>
      </c>
      <c r="I182" s="58">
        <v>0</v>
      </c>
      <c r="J182" s="58">
        <v>0</v>
      </c>
      <c r="K182" s="58">
        <v>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8">
        <v>0</v>
      </c>
      <c r="S182" s="58">
        <v>0</v>
      </c>
      <c r="T182" s="58">
        <v>0</v>
      </c>
      <c r="U182" s="58">
        <v>0</v>
      </c>
      <c r="V182" s="58">
        <v>0</v>
      </c>
      <c r="W182" s="58">
        <v>0</v>
      </c>
      <c r="X182" s="58">
        <v>0</v>
      </c>
      <c r="Y182" s="58">
        <v>0</v>
      </c>
      <c r="Z182" s="58">
        <v>0</v>
      </c>
      <c r="AA182" s="58">
        <v>0</v>
      </c>
      <c r="AB182" s="58">
        <v>0</v>
      </c>
      <c r="AC182" s="58">
        <v>0</v>
      </c>
    </row>
    <row r="183" spans="1:29" x14ac:dyDescent="0.3">
      <c r="A183" s="39" t="s">
        <v>1066</v>
      </c>
      <c r="B183" s="39" t="s">
        <v>1020</v>
      </c>
      <c r="C183" s="58">
        <v>918.89557394509734</v>
      </c>
      <c r="D183" s="58">
        <v>877.63976727263946</v>
      </c>
      <c r="E183" s="58">
        <v>863.13501937143974</v>
      </c>
      <c r="F183" s="58">
        <v>846.66795765889708</v>
      </c>
      <c r="G183" s="60">
        <v>818.76181219288333</v>
      </c>
      <c r="H183" s="58">
        <v>784.05319932108387</v>
      </c>
      <c r="I183" s="58">
        <v>743.80308973653791</v>
      </c>
      <c r="J183" s="58">
        <v>715.3509086930593</v>
      </c>
      <c r="K183" s="58">
        <v>682.94887453342801</v>
      </c>
      <c r="L183" s="58">
        <v>918.89557394509734</v>
      </c>
      <c r="M183" s="58">
        <v>712.04122395161176</v>
      </c>
      <c r="N183" s="58">
        <v>627.46082850783148</v>
      </c>
      <c r="O183" s="58">
        <v>579.43764316189481</v>
      </c>
      <c r="P183" s="58">
        <v>522.71428654611236</v>
      </c>
      <c r="Q183" s="58">
        <v>461.39485720249513</v>
      </c>
      <c r="R183" s="58">
        <v>396.74514755022471</v>
      </c>
      <c r="S183" s="58">
        <v>351.68529860154729</v>
      </c>
      <c r="T183" s="58">
        <v>306.19406488193988</v>
      </c>
      <c r="U183" s="58">
        <v>918.89557394509734</v>
      </c>
      <c r="V183" s="58">
        <v>563.09324357376943</v>
      </c>
      <c r="W183" s="58">
        <v>382.85854487048317</v>
      </c>
      <c r="X183" s="58">
        <v>321.71567720384121</v>
      </c>
      <c r="Y183" s="58">
        <v>252.43813067165379</v>
      </c>
      <c r="Z183" s="58">
        <v>193.32487441641351</v>
      </c>
      <c r="AA183" s="58">
        <v>131.86617449800713</v>
      </c>
      <c r="AB183" s="58">
        <v>117.37327949373226</v>
      </c>
      <c r="AC183" s="58">
        <v>103.2152754713188</v>
      </c>
    </row>
    <row r="184" spans="1:29" x14ac:dyDescent="0.3">
      <c r="A184" s="39" t="s">
        <v>1067</v>
      </c>
      <c r="B184" s="39" t="s">
        <v>1038</v>
      </c>
      <c r="C184" s="58">
        <v>626.9930072785769</v>
      </c>
      <c r="D184" s="58">
        <v>588.76454229845285</v>
      </c>
      <c r="E184" s="58">
        <v>565.84944584934863</v>
      </c>
      <c r="F184" s="58">
        <v>534.89536859673763</v>
      </c>
      <c r="G184" s="60">
        <v>494.42846862767652</v>
      </c>
      <c r="H184" s="58">
        <v>448.81351738077399</v>
      </c>
      <c r="I184" s="58">
        <v>399.52539469678936</v>
      </c>
      <c r="J184" s="58">
        <v>373.7674577962751</v>
      </c>
      <c r="K184" s="58">
        <v>346.95315070255958</v>
      </c>
      <c r="L184" s="58">
        <v>626.9930072785769</v>
      </c>
      <c r="M184" s="58">
        <v>466.77186885398703</v>
      </c>
      <c r="N184" s="58">
        <v>387.7152961999617</v>
      </c>
      <c r="O184" s="58">
        <v>349.59731214394702</v>
      </c>
      <c r="P184" s="58">
        <v>306.22419361114498</v>
      </c>
      <c r="Q184" s="58">
        <v>261.19987452390143</v>
      </c>
      <c r="R184" s="58">
        <v>215.55195618099813</v>
      </c>
      <c r="S184" s="58">
        <v>184.296431212502</v>
      </c>
      <c r="T184" s="58">
        <v>154.80836418859417</v>
      </c>
      <c r="U184" s="58">
        <v>626.9930072785769</v>
      </c>
      <c r="V184" s="58">
        <v>382.76407492209739</v>
      </c>
      <c r="W184" s="58">
        <v>253.75122352875371</v>
      </c>
      <c r="X184" s="58">
        <v>210.14314465631588</v>
      </c>
      <c r="Y184" s="58">
        <v>162.92388738688234</v>
      </c>
      <c r="Z184" s="58">
        <v>124.16264774893179</v>
      </c>
      <c r="AA184" s="58">
        <v>85.863181151058939</v>
      </c>
      <c r="AB184" s="58">
        <v>75.180659576918714</v>
      </c>
      <c r="AC184" s="58">
        <v>65.044714131952787</v>
      </c>
    </row>
    <row r="185" spans="1:29" x14ac:dyDescent="0.3">
      <c r="A185" s="39" t="s">
        <v>1067</v>
      </c>
      <c r="B185" s="39" t="s">
        <v>1039</v>
      </c>
      <c r="C185" s="58">
        <v>151.40743736501358</v>
      </c>
      <c r="D185" s="58">
        <v>158.21811649252979</v>
      </c>
      <c r="E185" s="58">
        <v>162.50473878964488</v>
      </c>
      <c r="F185" s="58">
        <v>170.13201977367467</v>
      </c>
      <c r="G185" s="60">
        <v>176.16736530307529</v>
      </c>
      <c r="H185" s="58">
        <v>180.8037237393836</v>
      </c>
      <c r="I185" s="58">
        <v>184.06609862038641</v>
      </c>
      <c r="J185" s="58">
        <v>182.91488490649323</v>
      </c>
      <c r="K185" s="58">
        <v>180.12797451665963</v>
      </c>
      <c r="L185" s="58">
        <v>151.40743736501358</v>
      </c>
      <c r="M185" s="58">
        <v>135.6151053136808</v>
      </c>
      <c r="N185" s="58">
        <v>135.14391841912754</v>
      </c>
      <c r="O185" s="58">
        <v>134.76718408075658</v>
      </c>
      <c r="P185" s="58">
        <v>132.04282492433995</v>
      </c>
      <c r="Q185" s="58">
        <v>127.20408217686833</v>
      </c>
      <c r="R185" s="58">
        <v>120.36075086680002</v>
      </c>
      <c r="S185" s="58">
        <v>113.32969953372542</v>
      </c>
      <c r="T185" s="58">
        <v>104.67369645933266</v>
      </c>
      <c r="U185" s="58">
        <v>151.40743736501358</v>
      </c>
      <c r="V185" s="58">
        <v>90.817429714952823</v>
      </c>
      <c r="W185" s="58">
        <v>65.499804756095514</v>
      </c>
      <c r="X185" s="58">
        <v>57.070578440153575</v>
      </c>
      <c r="Y185" s="58">
        <v>45.006553673957356</v>
      </c>
      <c r="Z185" s="58">
        <v>35.302505119484074</v>
      </c>
      <c r="AA185" s="58">
        <v>23.311401129926484</v>
      </c>
      <c r="AB185" s="58">
        <v>22.471747245087915</v>
      </c>
      <c r="AC185" s="58">
        <v>21.436951136760243</v>
      </c>
    </row>
    <row r="186" spans="1:29" x14ac:dyDescent="0.3">
      <c r="A186" s="39" t="s">
        <v>1067</v>
      </c>
      <c r="B186" s="39" t="s">
        <v>1040</v>
      </c>
      <c r="C186" s="58">
        <v>20.012199232265491</v>
      </c>
      <c r="D186" s="58">
        <v>14.511036508775295</v>
      </c>
      <c r="E186" s="58">
        <v>12.942907251833203</v>
      </c>
      <c r="F186" s="58">
        <v>12.593765239459787</v>
      </c>
      <c r="G186" s="60">
        <v>12.127180695907462</v>
      </c>
      <c r="H186" s="58">
        <v>11.552962484448578</v>
      </c>
      <c r="I186" s="58">
        <v>10.857792343485965</v>
      </c>
      <c r="J186" s="58">
        <v>10.057634222271</v>
      </c>
      <c r="K186" s="58">
        <v>9.0881756068562787</v>
      </c>
      <c r="L186" s="58">
        <v>20.012199232265491</v>
      </c>
      <c r="M186" s="58">
        <v>11.797891934711471</v>
      </c>
      <c r="N186" s="58">
        <v>9.3788995237511745</v>
      </c>
      <c r="O186" s="58">
        <v>8.2963916027180353</v>
      </c>
      <c r="P186" s="58">
        <v>7.1511024531162786</v>
      </c>
      <c r="Q186" s="58">
        <v>5.9629304286124185</v>
      </c>
      <c r="R186" s="58">
        <v>4.7385795144292295</v>
      </c>
      <c r="S186" s="58">
        <v>3.8692269200417857</v>
      </c>
      <c r="T186" s="58">
        <v>2.9416944055985303</v>
      </c>
      <c r="U186" s="58">
        <v>20.012199232265491</v>
      </c>
      <c r="V186" s="58">
        <v>11.797891934711471</v>
      </c>
      <c r="W186" s="58">
        <v>9.3788995237511745</v>
      </c>
      <c r="X186" s="58">
        <v>7.9605163550368143</v>
      </c>
      <c r="Y186" s="58">
        <v>6.4703867366779315</v>
      </c>
      <c r="Z186" s="58">
        <v>4.9343344374598344</v>
      </c>
      <c r="AA186" s="58">
        <v>3.3691220532772475</v>
      </c>
      <c r="AB186" s="58">
        <v>2.7452357151083313</v>
      </c>
      <c r="AC186" s="58">
        <v>2.0835819244295108</v>
      </c>
    </row>
    <row r="187" spans="1:29" x14ac:dyDescent="0.3">
      <c r="A187" s="39" t="s">
        <v>1067</v>
      </c>
      <c r="B187" s="39" t="s">
        <v>1041</v>
      </c>
      <c r="C187" s="58">
        <v>0</v>
      </c>
      <c r="D187" s="58">
        <v>0</v>
      </c>
      <c r="E187" s="58">
        <v>0</v>
      </c>
      <c r="F187" s="58">
        <v>0</v>
      </c>
      <c r="G187" s="60">
        <v>0</v>
      </c>
      <c r="H187" s="58">
        <v>0</v>
      </c>
      <c r="I187" s="58">
        <v>0</v>
      </c>
      <c r="J187" s="58">
        <v>0</v>
      </c>
      <c r="K187" s="58">
        <v>0</v>
      </c>
      <c r="L187" s="58">
        <v>0</v>
      </c>
      <c r="M187" s="58">
        <v>0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0</v>
      </c>
      <c r="T187" s="58">
        <v>0</v>
      </c>
      <c r="U187" s="58">
        <v>0</v>
      </c>
      <c r="V187" s="58">
        <v>0</v>
      </c>
      <c r="W187" s="58">
        <v>0</v>
      </c>
      <c r="X187" s="58">
        <v>0</v>
      </c>
      <c r="Y187" s="58">
        <v>0</v>
      </c>
      <c r="Z187" s="58">
        <v>0</v>
      </c>
      <c r="AA187" s="58">
        <v>0</v>
      </c>
      <c r="AB187" s="58">
        <v>0</v>
      </c>
      <c r="AC187" s="58">
        <v>0</v>
      </c>
    </row>
    <row r="188" spans="1:29" x14ac:dyDescent="0.3">
      <c r="A188" s="39" t="s">
        <v>1067</v>
      </c>
      <c r="B188" s="39" t="s">
        <v>1042</v>
      </c>
      <c r="C188" s="58">
        <v>120.48293006924141</v>
      </c>
      <c r="D188" s="58">
        <v>116.14607197288156</v>
      </c>
      <c r="E188" s="58">
        <v>121.8379274806131</v>
      </c>
      <c r="F188" s="58">
        <v>129.04680404902496</v>
      </c>
      <c r="G188" s="60">
        <v>136.03879756622413</v>
      </c>
      <c r="H188" s="58">
        <v>142.88299571647764</v>
      </c>
      <c r="I188" s="58">
        <v>149.35380407587624</v>
      </c>
      <c r="J188" s="58">
        <v>148.61093176801987</v>
      </c>
      <c r="K188" s="58">
        <v>146.77957370735237</v>
      </c>
      <c r="L188" s="58">
        <v>120.48293006924141</v>
      </c>
      <c r="M188" s="58">
        <v>97.856357849232438</v>
      </c>
      <c r="N188" s="58">
        <v>95.222714364991035</v>
      </c>
      <c r="O188" s="58">
        <v>86.776755334473108</v>
      </c>
      <c r="P188" s="58">
        <v>77.296165557511074</v>
      </c>
      <c r="Q188" s="58">
        <v>67.027970073113011</v>
      </c>
      <c r="R188" s="58">
        <v>56.093860987997289</v>
      </c>
      <c r="S188" s="58">
        <v>50.189940935278088</v>
      </c>
      <c r="T188" s="58">
        <v>43.77030982841449</v>
      </c>
      <c r="U188" s="58">
        <v>120.48293006924141</v>
      </c>
      <c r="V188" s="58">
        <v>77.713847002007782</v>
      </c>
      <c r="W188" s="58">
        <v>54.228617061882773</v>
      </c>
      <c r="X188" s="58">
        <v>46.541437752334929</v>
      </c>
      <c r="Y188" s="58">
        <v>38.037302874136195</v>
      </c>
      <c r="Z188" s="58">
        <v>28.925387110537788</v>
      </c>
      <c r="AA188" s="58">
        <v>19.322470163744484</v>
      </c>
      <c r="AB188" s="58">
        <v>16.975636956617279</v>
      </c>
      <c r="AC188" s="58">
        <v>14.650028278176261</v>
      </c>
    </row>
    <row r="189" spans="1:29" x14ac:dyDescent="0.3">
      <c r="A189" s="39" t="s">
        <v>1067</v>
      </c>
      <c r="B189" s="39" t="s">
        <v>1020</v>
      </c>
      <c r="C189" s="58">
        <v>918.89557394509745</v>
      </c>
      <c r="D189" s="58">
        <v>877.63976727263957</v>
      </c>
      <c r="E189" s="58">
        <v>863.13501937143974</v>
      </c>
      <c r="F189" s="58">
        <v>846.66795765889697</v>
      </c>
      <c r="G189" s="60">
        <v>818.76181219288344</v>
      </c>
      <c r="H189" s="58">
        <v>784.05319932108387</v>
      </c>
      <c r="I189" s="58">
        <v>743.80308973653791</v>
      </c>
      <c r="J189" s="58">
        <v>715.35090869305918</v>
      </c>
      <c r="K189" s="58">
        <v>682.94887453342778</v>
      </c>
      <c r="L189" s="58">
        <v>918.89557394509745</v>
      </c>
      <c r="M189" s="58">
        <v>712.04122395161176</v>
      </c>
      <c r="N189" s="58">
        <v>627.46082850783148</v>
      </c>
      <c r="O189" s="58">
        <v>579.4376431618947</v>
      </c>
      <c r="P189" s="58">
        <v>522.71428654611225</v>
      </c>
      <c r="Q189" s="58">
        <v>461.39485720249519</v>
      </c>
      <c r="R189" s="58">
        <v>396.74514755022466</v>
      </c>
      <c r="S189" s="58">
        <v>351.68529860154729</v>
      </c>
      <c r="T189" s="58">
        <v>306.19406488193982</v>
      </c>
      <c r="U189" s="58">
        <v>918.89557394509745</v>
      </c>
      <c r="V189" s="58">
        <v>563.09324357376943</v>
      </c>
      <c r="W189" s="58">
        <v>382.85854487048312</v>
      </c>
      <c r="X189" s="58">
        <v>321.71567720384121</v>
      </c>
      <c r="Y189" s="58">
        <v>252.43813067165385</v>
      </c>
      <c r="Z189" s="58">
        <v>193.32487441641348</v>
      </c>
      <c r="AA189" s="58">
        <v>131.86617449800715</v>
      </c>
      <c r="AB189" s="58">
        <v>117.37327949373224</v>
      </c>
      <c r="AC189" s="58">
        <v>103.2152754713188</v>
      </c>
    </row>
    <row r="190" spans="1:29" x14ac:dyDescent="0.3">
      <c r="A190" s="39" t="s">
        <v>1068</v>
      </c>
      <c r="B190" s="39" t="s">
        <v>109</v>
      </c>
      <c r="C190" s="58">
        <v>1944.7557614540001</v>
      </c>
      <c r="D190" s="58">
        <v>1470.3357912777835</v>
      </c>
      <c r="E190" s="58">
        <v>1324.0513465737349</v>
      </c>
      <c r="F190" s="58">
        <v>1148.8222279197585</v>
      </c>
      <c r="G190" s="60">
        <v>926.36121323505745</v>
      </c>
      <c r="H190" s="58">
        <v>676.27743724007462</v>
      </c>
      <c r="I190" s="58">
        <v>411.92232462673644</v>
      </c>
      <c r="J190" s="58">
        <v>335.88570967576851</v>
      </c>
      <c r="K190" s="58">
        <v>262.26015087053253</v>
      </c>
      <c r="L190" s="58">
        <v>1944.7557614540001</v>
      </c>
      <c r="M190" s="58">
        <v>1149.7585244592174</v>
      </c>
      <c r="N190" s="58">
        <v>769.93161366826541</v>
      </c>
      <c r="O190" s="58">
        <v>624.27396399123472</v>
      </c>
      <c r="P190" s="58">
        <v>459.66566616453429</v>
      </c>
      <c r="Q190" s="58">
        <v>288.71163844730381</v>
      </c>
      <c r="R190" s="58">
        <v>120.08095339977014</v>
      </c>
      <c r="S190" s="58">
        <v>90.142274258781285</v>
      </c>
      <c r="T190" s="58">
        <v>62.84263850369809</v>
      </c>
      <c r="U190" s="58">
        <v>1944.7557614540001</v>
      </c>
      <c r="V190" s="58">
        <v>1048.6541097272695</v>
      </c>
      <c r="W190" s="58">
        <v>505.06500200767329</v>
      </c>
      <c r="X190" s="58">
        <v>339.68442064104022</v>
      </c>
      <c r="Y190" s="58">
        <v>161.16093621388816</v>
      </c>
      <c r="Z190" s="58">
        <v>79.098773780415655</v>
      </c>
      <c r="AA190" s="58">
        <v>0</v>
      </c>
      <c r="AB190" s="58">
        <v>0</v>
      </c>
      <c r="AC190" s="58">
        <v>0</v>
      </c>
    </row>
    <row r="191" spans="1:29" x14ac:dyDescent="0.3">
      <c r="A191" s="39" t="s">
        <v>1068</v>
      </c>
      <c r="B191" s="39" t="s">
        <v>1033</v>
      </c>
      <c r="C191" s="58">
        <v>2376.5845980025474</v>
      </c>
      <c r="D191" s="58">
        <v>2082.3862530186125</v>
      </c>
      <c r="E191" s="58">
        <v>1790.2387849648733</v>
      </c>
      <c r="F191" s="58">
        <v>1631.2239602193226</v>
      </c>
      <c r="G191" s="60">
        <v>1434.1444055828081</v>
      </c>
      <c r="H191" s="58">
        <v>1225.5774094231529</v>
      </c>
      <c r="I191" s="58">
        <v>1011.9544962529604</v>
      </c>
      <c r="J191" s="58">
        <v>903.7753971359391</v>
      </c>
      <c r="K191" s="58">
        <v>791.62858670930984</v>
      </c>
      <c r="L191" s="58">
        <v>2376.5845980025474</v>
      </c>
      <c r="M191" s="58">
        <v>1624.3029537373322</v>
      </c>
      <c r="N191" s="58">
        <v>1188.779449980218</v>
      </c>
      <c r="O191" s="58">
        <v>1030.2397704084246</v>
      </c>
      <c r="P191" s="58">
        <v>847.93898429452395</v>
      </c>
      <c r="Q191" s="58">
        <v>666.52368794301765</v>
      </c>
      <c r="R191" s="58">
        <v>488.11764497963225</v>
      </c>
      <c r="S191" s="58">
        <v>381.0678822308264</v>
      </c>
      <c r="T191" s="58">
        <v>280.38190109605966</v>
      </c>
      <c r="U191" s="58">
        <v>2376.5845980025474</v>
      </c>
      <c r="V191" s="58">
        <v>1201.1570406421292</v>
      </c>
      <c r="W191" s="58">
        <v>603.49763777396265</v>
      </c>
      <c r="X191" s="58">
        <v>463.10507120450274</v>
      </c>
      <c r="Y191" s="58">
        <v>307.87732954458988</v>
      </c>
      <c r="Z191" s="58">
        <v>151.39032860608637</v>
      </c>
      <c r="AA191" s="58">
        <v>0</v>
      </c>
      <c r="AB191" s="58">
        <v>0</v>
      </c>
      <c r="AC191" s="58">
        <v>0</v>
      </c>
    </row>
    <row r="192" spans="1:29" x14ac:dyDescent="0.3">
      <c r="A192" s="39" t="s">
        <v>1068</v>
      </c>
      <c r="B192" s="39" t="s">
        <v>1034</v>
      </c>
      <c r="C192" s="58">
        <v>4873.4923914414294</v>
      </c>
      <c r="D192" s="58">
        <v>5373.6304904140334</v>
      </c>
      <c r="E192" s="58">
        <v>5594.045448736083</v>
      </c>
      <c r="F192" s="58">
        <v>5546.3419439906384</v>
      </c>
      <c r="G192" s="60">
        <v>5456.3847391094423</v>
      </c>
      <c r="H192" s="58">
        <v>5335.0058386860564</v>
      </c>
      <c r="I192" s="58">
        <v>5177.7244199916204</v>
      </c>
      <c r="J192" s="58">
        <v>4982.1561277020783</v>
      </c>
      <c r="K192" s="58">
        <v>4768.4418347605524</v>
      </c>
      <c r="L192" s="58">
        <v>4873.4923914414294</v>
      </c>
      <c r="M192" s="58">
        <v>4323.8985748023815</v>
      </c>
      <c r="N192" s="58">
        <v>4118.1667627589759</v>
      </c>
      <c r="O192" s="58">
        <v>3888.4941576441115</v>
      </c>
      <c r="P192" s="58">
        <v>3626.7255604688216</v>
      </c>
      <c r="Q192" s="58">
        <v>3344.4951175117935</v>
      </c>
      <c r="R192" s="58">
        <v>3042.7959554863</v>
      </c>
      <c r="S192" s="58">
        <v>2667.3899516370075</v>
      </c>
      <c r="T192" s="58">
        <v>2311.2423540393961</v>
      </c>
      <c r="U192" s="58">
        <v>4873.4923914414294</v>
      </c>
      <c r="V192" s="58">
        <v>3530.7635713524328</v>
      </c>
      <c r="W192" s="58">
        <v>2912.3514451398319</v>
      </c>
      <c r="X192" s="58">
        <v>2590.7020688505345</v>
      </c>
      <c r="Y192" s="58">
        <v>2245.3497381137272</v>
      </c>
      <c r="Z192" s="58">
        <v>1889.511135555226</v>
      </c>
      <c r="AA192" s="58">
        <v>1530.3988612632174</v>
      </c>
      <c r="AB192" s="58">
        <v>1339.9968911367901</v>
      </c>
      <c r="AC192" s="58">
        <v>1159.3369253767089</v>
      </c>
    </row>
    <row r="193" spans="1:29" x14ac:dyDescent="0.3">
      <c r="A193" s="39" t="s">
        <v>1068</v>
      </c>
      <c r="B193" s="39" t="s">
        <v>84</v>
      </c>
      <c r="C193" s="58">
        <v>2023.7835015047142</v>
      </c>
      <c r="D193" s="58">
        <v>2751.6529146750108</v>
      </c>
      <c r="E193" s="58">
        <v>2890.9963727507734</v>
      </c>
      <c r="F193" s="58">
        <v>3029.6257187074098</v>
      </c>
      <c r="G193" s="60">
        <v>3094.4643375630367</v>
      </c>
      <c r="H193" s="58">
        <v>3115.5935479803438</v>
      </c>
      <c r="I193" s="58">
        <v>3093.6677163645904</v>
      </c>
      <c r="J193" s="58">
        <v>3103.4883817390846</v>
      </c>
      <c r="K193" s="58">
        <v>3087.2216984677625</v>
      </c>
      <c r="L193" s="58">
        <v>2023.7835015047142</v>
      </c>
      <c r="M193" s="58">
        <v>2522.5657769259728</v>
      </c>
      <c r="N193" s="58">
        <v>2551.2735086084517</v>
      </c>
      <c r="O193" s="58">
        <v>2633.9131709229432</v>
      </c>
      <c r="P193" s="58">
        <v>2649.9680536499527</v>
      </c>
      <c r="Q193" s="58">
        <v>2624.0309994965255</v>
      </c>
      <c r="R193" s="58">
        <v>2559.5347852543118</v>
      </c>
      <c r="S193" s="58">
        <v>2504.8011979624171</v>
      </c>
      <c r="T193" s="58">
        <v>2426.6791451360805</v>
      </c>
      <c r="U193" s="58">
        <v>2023.7835015047142</v>
      </c>
      <c r="V193" s="58">
        <v>2558.7712803877871</v>
      </c>
      <c r="W193" s="58">
        <v>2682.7464324606253</v>
      </c>
      <c r="X193" s="58">
        <v>2599.6341085476447</v>
      </c>
      <c r="Y193" s="58">
        <v>2451.7240572659471</v>
      </c>
      <c r="Z193" s="58">
        <v>2201.8464674750685</v>
      </c>
      <c r="AA193" s="58">
        <v>1928.0185045631702</v>
      </c>
      <c r="AB193" s="58">
        <v>1766.5262426982399</v>
      </c>
      <c r="AC193" s="58">
        <v>1602.2381178081409</v>
      </c>
    </row>
    <row r="194" spans="1:29" x14ac:dyDescent="0.3">
      <c r="A194" s="39" t="s">
        <v>1068</v>
      </c>
      <c r="B194" s="39" t="s">
        <v>1035</v>
      </c>
      <c r="C194" s="58">
        <v>575.44213315880006</v>
      </c>
      <c r="D194" s="58">
        <v>1032.3223770666887</v>
      </c>
      <c r="E194" s="58">
        <v>1336.6693044480521</v>
      </c>
      <c r="F194" s="58">
        <v>1537.2831101586173</v>
      </c>
      <c r="G194" s="60">
        <v>1722.8049041637914</v>
      </c>
      <c r="H194" s="58">
        <v>1894.1914937946281</v>
      </c>
      <c r="I194" s="58">
        <v>2045.1933725495546</v>
      </c>
      <c r="J194" s="58">
        <v>2084.7114279450616</v>
      </c>
      <c r="K194" s="58">
        <v>2109.6087047446981</v>
      </c>
      <c r="L194" s="58">
        <v>575.44213315880006</v>
      </c>
      <c r="M194" s="58">
        <v>1294.6895469002991</v>
      </c>
      <c r="N194" s="58">
        <v>1715.7129420607384</v>
      </c>
      <c r="O194" s="58">
        <v>1992.0548053856389</v>
      </c>
      <c r="P194" s="58">
        <v>2236.1446379895287</v>
      </c>
      <c r="Q194" s="58">
        <v>2446.6963961013903</v>
      </c>
      <c r="R194" s="58">
        <v>2613.7731136262382</v>
      </c>
      <c r="S194" s="58">
        <v>2571.4676106016977</v>
      </c>
      <c r="T194" s="58">
        <v>2511.4965297653766</v>
      </c>
      <c r="U194" s="58">
        <v>575.44213315880006</v>
      </c>
      <c r="V194" s="58">
        <v>1248.0436902845261</v>
      </c>
      <c r="W194" s="58">
        <v>1618.053641980126</v>
      </c>
      <c r="X194" s="58">
        <v>1880.0292734244467</v>
      </c>
      <c r="Y194" s="58">
        <v>2112.1610776400571</v>
      </c>
      <c r="Z194" s="58">
        <v>2313.4563693091131</v>
      </c>
      <c r="AA194" s="58">
        <v>2474.3692253637528</v>
      </c>
      <c r="AB194" s="58">
        <v>2477.1869466065145</v>
      </c>
      <c r="AC194" s="58">
        <v>2457.7960561467426</v>
      </c>
    </row>
    <row r="195" spans="1:29" x14ac:dyDescent="0.3">
      <c r="A195" s="39" t="s">
        <v>1068</v>
      </c>
      <c r="B195" s="39" t="s">
        <v>1036</v>
      </c>
      <c r="C195" s="58">
        <v>1512.4847405831999</v>
      </c>
      <c r="D195" s="58">
        <v>1562.5107244185272</v>
      </c>
      <c r="E195" s="58">
        <v>1567.68595770209</v>
      </c>
      <c r="F195" s="58">
        <v>1611.518952143053</v>
      </c>
      <c r="G195" s="60">
        <v>1633.6305763990592</v>
      </c>
      <c r="H195" s="58">
        <v>1635.1445412649143</v>
      </c>
      <c r="I195" s="58">
        <v>1615.7962336096136</v>
      </c>
      <c r="J195" s="58">
        <v>1589.5603792911961</v>
      </c>
      <c r="K195" s="58">
        <v>1552.5697834071393</v>
      </c>
      <c r="L195" s="58">
        <v>1512.4847405831999</v>
      </c>
      <c r="M195" s="58">
        <v>1449.4575293486589</v>
      </c>
      <c r="N195" s="58">
        <v>1399.5764233932291</v>
      </c>
      <c r="O195" s="58">
        <v>1396.5879667814133</v>
      </c>
      <c r="P195" s="58">
        <v>1375.5866285052766</v>
      </c>
      <c r="Q195" s="58">
        <v>1336.9655322658425</v>
      </c>
      <c r="R195" s="58">
        <v>1279.1303310615322</v>
      </c>
      <c r="S195" s="58">
        <v>1206.2472166897071</v>
      </c>
      <c r="T195" s="58">
        <v>1127.5866445710012</v>
      </c>
      <c r="U195" s="58">
        <v>1512.4847405831999</v>
      </c>
      <c r="V195" s="58">
        <v>1569.4403114525669</v>
      </c>
      <c r="W195" s="58">
        <v>1636.5329794592769</v>
      </c>
      <c r="X195" s="58">
        <v>1670.2721604429555</v>
      </c>
      <c r="Y195" s="58">
        <v>1681.6867826440916</v>
      </c>
      <c r="Z195" s="58">
        <v>1670.7178690323967</v>
      </c>
      <c r="AA195" s="58">
        <v>1634.0958225939573</v>
      </c>
      <c r="AB195" s="58">
        <v>1555.5532479540584</v>
      </c>
      <c r="AC195" s="58">
        <v>1468.3238412146825</v>
      </c>
    </row>
    <row r="196" spans="1:29" x14ac:dyDescent="0.3">
      <c r="A196" s="39" t="s">
        <v>1068</v>
      </c>
      <c r="B196" s="39" t="s">
        <v>1020</v>
      </c>
      <c r="C196" s="58">
        <v>13306.543126144694</v>
      </c>
      <c r="D196" s="58">
        <v>14272.838550870656</v>
      </c>
      <c r="E196" s="58">
        <v>14503.687215175607</v>
      </c>
      <c r="F196" s="58">
        <v>14504.8159131388</v>
      </c>
      <c r="G196" s="60">
        <v>14267.790176053195</v>
      </c>
      <c r="H196" s="58">
        <v>13881.790268389168</v>
      </c>
      <c r="I196" s="58">
        <v>13356.258563395077</v>
      </c>
      <c r="J196" s="58">
        <v>12999.577423489129</v>
      </c>
      <c r="K196" s="58">
        <v>12571.730758959995</v>
      </c>
      <c r="L196" s="58">
        <v>13306.543126144694</v>
      </c>
      <c r="M196" s="58">
        <v>12364.672906173862</v>
      </c>
      <c r="N196" s="58">
        <v>11743.440700469879</v>
      </c>
      <c r="O196" s="58">
        <v>11565.563835133766</v>
      </c>
      <c r="P196" s="58">
        <v>11196.029531072636</v>
      </c>
      <c r="Q196" s="58">
        <v>10707.423371765874</v>
      </c>
      <c r="R196" s="58">
        <v>10103.432783807784</v>
      </c>
      <c r="S196" s="58">
        <v>9421.1161333804375</v>
      </c>
      <c r="T196" s="58">
        <v>8720.2292131116119</v>
      </c>
      <c r="U196" s="58">
        <v>13306.543126144694</v>
      </c>
      <c r="V196" s="58">
        <v>11156.830003846713</v>
      </c>
      <c r="W196" s="58">
        <v>9958.2471388214963</v>
      </c>
      <c r="X196" s="58">
        <v>9543.4271031111239</v>
      </c>
      <c r="Y196" s="58">
        <v>8959.9599214223017</v>
      </c>
      <c r="Z196" s="58">
        <v>8306.0209437583053</v>
      </c>
      <c r="AA196" s="58">
        <v>7566.8824137840984</v>
      </c>
      <c r="AB196" s="58">
        <v>7139.263328395602</v>
      </c>
      <c r="AC196" s="58">
        <v>6687.6949405462747</v>
      </c>
    </row>
    <row r="197" spans="1:29" x14ac:dyDescent="0.3">
      <c r="A197" s="39" t="s">
        <v>1069</v>
      </c>
      <c r="B197" s="39" t="s">
        <v>109</v>
      </c>
      <c r="C197" s="58">
        <v>18.378381466800001</v>
      </c>
      <c r="D197" s="58">
        <v>15.978288858176359</v>
      </c>
      <c r="E197" s="58">
        <v>13.273447612107841</v>
      </c>
      <c r="F197" s="58">
        <v>12.252249653734419</v>
      </c>
      <c r="G197" s="60">
        <v>10.95537504304118</v>
      </c>
      <c r="H197" s="58">
        <v>9.379770632814628</v>
      </c>
      <c r="I197" s="58">
        <v>7.5664786794886592</v>
      </c>
      <c r="J197" s="58">
        <v>6.0738608375999732</v>
      </c>
      <c r="K197" s="58">
        <v>4.5332339430008952</v>
      </c>
      <c r="L197" s="58">
        <v>18.378381466800001</v>
      </c>
      <c r="M197" s="58">
        <v>13.558927361793852</v>
      </c>
      <c r="N197" s="58">
        <v>9.5318011132924276</v>
      </c>
      <c r="O197" s="58">
        <v>7.9624761600153056</v>
      </c>
      <c r="P197" s="58">
        <v>6.1784362743582424</v>
      </c>
      <c r="Q197" s="58">
        <v>4.2109579447490111</v>
      </c>
      <c r="R197" s="58">
        <v>2.1259778042232051</v>
      </c>
      <c r="S197" s="58">
        <v>1.6894578568976502</v>
      </c>
      <c r="T197" s="58">
        <v>1.248269242984607</v>
      </c>
      <c r="U197" s="58">
        <v>18.378381466800001</v>
      </c>
      <c r="V197" s="58">
        <v>10.843237104662718</v>
      </c>
      <c r="W197" s="58">
        <v>5.0836272604226282</v>
      </c>
      <c r="X197" s="58">
        <v>3.7158222080071446</v>
      </c>
      <c r="Y197" s="58">
        <v>2.1967773419940424</v>
      </c>
      <c r="Z197" s="58">
        <v>1.1229221185997362</v>
      </c>
      <c r="AA197" s="58">
        <v>0</v>
      </c>
      <c r="AB197" s="58">
        <v>0</v>
      </c>
      <c r="AC197" s="58">
        <v>0</v>
      </c>
    </row>
    <row r="198" spans="1:29" x14ac:dyDescent="0.3">
      <c r="A198" s="39" t="s">
        <v>1069</v>
      </c>
      <c r="B198" s="39" t="s">
        <v>1033</v>
      </c>
      <c r="C198" s="58">
        <v>935.70470662322066</v>
      </c>
      <c r="D198" s="58">
        <v>796.60244147848766</v>
      </c>
      <c r="E198" s="58">
        <v>734.69023742794684</v>
      </c>
      <c r="F198" s="58">
        <v>707.82589487031851</v>
      </c>
      <c r="G198" s="60">
        <v>663.78751262999253</v>
      </c>
      <c r="H198" s="58">
        <v>603.53832169703082</v>
      </c>
      <c r="I198" s="58">
        <v>527.46068512951933</v>
      </c>
      <c r="J198" s="58">
        <v>478.48776396799968</v>
      </c>
      <c r="K198" s="58">
        <v>418.1049304196448</v>
      </c>
      <c r="L198" s="58">
        <v>935.70470662322066</v>
      </c>
      <c r="M198" s="58">
        <v>676.87894280596663</v>
      </c>
      <c r="N198" s="58">
        <v>561.42234587411053</v>
      </c>
      <c r="O198" s="58">
        <v>502.76667665976254</v>
      </c>
      <c r="P198" s="58">
        <v>426.26498068246758</v>
      </c>
      <c r="Q198" s="58">
        <v>333.05635182730333</v>
      </c>
      <c r="R198" s="58">
        <v>224.07909244463738</v>
      </c>
      <c r="S198" s="58">
        <v>193.42496620481123</v>
      </c>
      <c r="T198" s="58">
        <v>155.53303813016748</v>
      </c>
      <c r="U198" s="58">
        <v>935.70470662322066</v>
      </c>
      <c r="V198" s="58">
        <v>427.86587667356429</v>
      </c>
      <c r="W198" s="58">
        <v>204.07738450436619</v>
      </c>
      <c r="X198" s="58">
        <v>158.35714247263678</v>
      </c>
      <c r="Y198" s="58">
        <v>99.345402044302091</v>
      </c>
      <c r="Z198" s="58">
        <v>54.091153127736092</v>
      </c>
      <c r="AA198" s="58">
        <v>0</v>
      </c>
      <c r="AB198" s="58">
        <v>0</v>
      </c>
      <c r="AC198" s="58">
        <v>0</v>
      </c>
    </row>
    <row r="199" spans="1:29" x14ac:dyDescent="0.3">
      <c r="A199" s="39" t="s">
        <v>1069</v>
      </c>
      <c r="B199" s="39" t="s">
        <v>1034</v>
      </c>
      <c r="C199" s="58">
        <v>1492.3383791637923</v>
      </c>
      <c r="D199" s="58">
        <v>1794.5932766733465</v>
      </c>
      <c r="E199" s="58">
        <v>1957.1823222192947</v>
      </c>
      <c r="F199" s="58">
        <v>2131.1682704554014</v>
      </c>
      <c r="G199" s="60">
        <v>2298.7102849522144</v>
      </c>
      <c r="H199" s="58">
        <v>2461.9689704569973</v>
      </c>
      <c r="I199" s="58">
        <v>2620.7943289026457</v>
      </c>
      <c r="J199" s="58">
        <v>2663.7740277043067</v>
      </c>
      <c r="K199" s="58">
        <v>2691.4509846625419</v>
      </c>
      <c r="L199" s="58">
        <v>1492.3383791637923</v>
      </c>
      <c r="M199" s="58">
        <v>1545.6206851368743</v>
      </c>
      <c r="N199" s="58">
        <v>1691.5027229050636</v>
      </c>
      <c r="O199" s="58">
        <v>1762.82564958073</v>
      </c>
      <c r="P199" s="58">
        <v>1814.8898394743769</v>
      </c>
      <c r="Q199" s="58">
        <v>1850.307747371648</v>
      </c>
      <c r="R199" s="58">
        <v>1869.7087469550936</v>
      </c>
      <c r="S199" s="58">
        <v>1782.6854052125016</v>
      </c>
      <c r="T199" s="58">
        <v>1675.348677823597</v>
      </c>
      <c r="U199" s="58">
        <v>1492.3383791637923</v>
      </c>
      <c r="V199" s="58">
        <v>1063.9168114636132</v>
      </c>
      <c r="W199" s="58">
        <v>903.71903045919328</v>
      </c>
      <c r="X199" s="58">
        <v>813.25769236000622</v>
      </c>
      <c r="Y199" s="58">
        <v>674.64206917824924</v>
      </c>
      <c r="Z199" s="58">
        <v>559.9935140042536</v>
      </c>
      <c r="AA199" s="58">
        <v>415.49522467523423</v>
      </c>
      <c r="AB199" s="58">
        <v>400.52949277495122</v>
      </c>
      <c r="AC199" s="58">
        <v>382.0856060636242</v>
      </c>
    </row>
    <row r="200" spans="1:29" x14ac:dyDescent="0.3">
      <c r="A200" s="39" t="s">
        <v>1069</v>
      </c>
      <c r="B200" s="39" t="s">
        <v>84</v>
      </c>
      <c r="C200" s="58">
        <v>922.4512308671907</v>
      </c>
      <c r="D200" s="58">
        <v>1044.0987661225809</v>
      </c>
      <c r="E200" s="58">
        <v>1097.561172128434</v>
      </c>
      <c r="F200" s="58">
        <v>1170.0651254028503</v>
      </c>
      <c r="G200" s="60">
        <v>1242.0083006883799</v>
      </c>
      <c r="H200" s="58">
        <v>1313.3932619218781</v>
      </c>
      <c r="I200" s="58">
        <v>1384.388082871295</v>
      </c>
      <c r="J200" s="58">
        <v>1564.4611398763677</v>
      </c>
      <c r="K200" s="58">
        <v>1761.2161911012315</v>
      </c>
      <c r="L200" s="58">
        <v>922.4512308671907</v>
      </c>
      <c r="M200" s="58">
        <v>956.53239543702307</v>
      </c>
      <c r="N200" s="58">
        <v>997.59415408211044</v>
      </c>
      <c r="O200" s="58">
        <v>1082.5815655244505</v>
      </c>
      <c r="P200" s="58">
        <v>1171.4480880547374</v>
      </c>
      <c r="Q200" s="58">
        <v>1264.1479664642277</v>
      </c>
      <c r="R200" s="58">
        <v>1360.627402994159</v>
      </c>
      <c r="S200" s="58">
        <v>1506.4905110522736</v>
      </c>
      <c r="T200" s="58">
        <v>1661.2209436520222</v>
      </c>
      <c r="U200" s="58">
        <v>922.4512308671907</v>
      </c>
      <c r="V200" s="58">
        <v>1318.7395198113547</v>
      </c>
      <c r="W200" s="58">
        <v>1422.5475329958624</v>
      </c>
      <c r="X200" s="58">
        <v>1400.8655953555617</v>
      </c>
      <c r="Y200" s="58">
        <v>1351.8426166964266</v>
      </c>
      <c r="Z200" s="58">
        <v>1334.081156613996</v>
      </c>
      <c r="AA200" s="58">
        <v>1299.2899631314829</v>
      </c>
      <c r="AB200" s="58">
        <v>1224.4473244599835</v>
      </c>
      <c r="AC200" s="58">
        <v>1132.4325216508737</v>
      </c>
    </row>
    <row r="201" spans="1:29" x14ac:dyDescent="0.3">
      <c r="A201" s="39" t="s">
        <v>1069</v>
      </c>
      <c r="B201" s="39" t="s">
        <v>1035</v>
      </c>
      <c r="C201" s="58">
        <v>299.32858763532005</v>
      </c>
      <c r="D201" s="58">
        <v>462.87173295752979</v>
      </c>
      <c r="E201" s="58">
        <v>583.62959537558163</v>
      </c>
      <c r="F201" s="58">
        <v>714.76458840292071</v>
      </c>
      <c r="G201" s="60">
        <v>850.4056557912952</v>
      </c>
      <c r="H201" s="58">
        <v>989.71107008032016</v>
      </c>
      <c r="I201" s="58">
        <v>1131.5257756193137</v>
      </c>
      <c r="J201" s="58">
        <v>1255.0559735909749</v>
      </c>
      <c r="K201" s="58">
        <v>1379.6363949345346</v>
      </c>
      <c r="L201" s="58">
        <v>299.32858763532005</v>
      </c>
      <c r="M201" s="58">
        <v>613.73586895726794</v>
      </c>
      <c r="N201" s="58">
        <v>826.54405060444287</v>
      </c>
      <c r="O201" s="58">
        <v>1034.9491623037279</v>
      </c>
      <c r="P201" s="58">
        <v>1255.9541243972237</v>
      </c>
      <c r="Q201" s="58">
        <v>1488.5328630855438</v>
      </c>
      <c r="R201" s="58">
        <v>1731.0830128100233</v>
      </c>
      <c r="S201" s="58">
        <v>1915.5115909492397</v>
      </c>
      <c r="T201" s="58">
        <v>2105.6550236421072</v>
      </c>
      <c r="U201" s="58">
        <v>299.32858763532005</v>
      </c>
      <c r="V201" s="58">
        <v>648.64824073621253</v>
      </c>
      <c r="W201" s="58">
        <v>899.17140915100265</v>
      </c>
      <c r="X201" s="58">
        <v>1158.5452118394023</v>
      </c>
      <c r="Y201" s="58">
        <v>1437.6402960439621</v>
      </c>
      <c r="Z201" s="58">
        <v>1677.0478587102214</v>
      </c>
      <c r="AA201" s="58">
        <v>1927.2860057152388</v>
      </c>
      <c r="AB201" s="58">
        <v>2138.9461390955953</v>
      </c>
      <c r="AC201" s="58">
        <v>2357.9103061767837</v>
      </c>
    </row>
    <row r="202" spans="1:29" x14ac:dyDescent="0.3">
      <c r="A202" s="39" t="s">
        <v>1069</v>
      </c>
      <c r="B202" s="39" t="s">
        <v>1036</v>
      </c>
      <c r="C202" s="58">
        <v>166.5441046368</v>
      </c>
      <c r="D202" s="58">
        <v>175.259178035209</v>
      </c>
      <c r="E202" s="58">
        <v>187.07144150771447</v>
      </c>
      <c r="F202" s="58">
        <v>199.63027292103365</v>
      </c>
      <c r="G202" s="60">
        <v>210.05438083076089</v>
      </c>
      <c r="H202" s="58">
        <v>218.58890075237798</v>
      </c>
      <c r="I202" s="58">
        <v>225.69702230037603</v>
      </c>
      <c r="J202" s="58">
        <v>234.22916947595937</v>
      </c>
      <c r="K202" s="58">
        <v>241.82926441476252</v>
      </c>
      <c r="L202" s="58">
        <v>166.5441046368</v>
      </c>
      <c r="M202" s="58">
        <v>169.73530192499217</v>
      </c>
      <c r="N202" s="58">
        <v>176.19655074539111</v>
      </c>
      <c r="O202" s="58">
        <v>184.86244771265601</v>
      </c>
      <c r="P202" s="58">
        <v>191.43881474817852</v>
      </c>
      <c r="Q202" s="58">
        <v>196.23269120506737</v>
      </c>
      <c r="R202" s="58">
        <v>199.70100848806226</v>
      </c>
      <c r="S202" s="58">
        <v>206.39234485224364</v>
      </c>
      <c r="T202" s="58">
        <v>212.044470426689</v>
      </c>
      <c r="U202" s="58">
        <v>166.5441046368</v>
      </c>
      <c r="V202" s="58">
        <v>182.11749241577022</v>
      </c>
      <c r="W202" s="58">
        <v>199.05213025006984</v>
      </c>
      <c r="X202" s="58">
        <v>215.6080193879809</v>
      </c>
      <c r="Y202" s="58">
        <v>230.76712740803922</v>
      </c>
      <c r="Z202" s="58">
        <v>244.04510429102064</v>
      </c>
      <c r="AA202" s="58">
        <v>256.48578006422537</v>
      </c>
      <c r="AB202" s="58">
        <v>266.9125682972728</v>
      </c>
      <c r="AC202" s="58">
        <v>276.08059409311034</v>
      </c>
    </row>
    <row r="203" spans="1:29" x14ac:dyDescent="0.3">
      <c r="A203" s="39" t="s">
        <v>1069</v>
      </c>
      <c r="B203" s="39" t="s">
        <v>1020</v>
      </c>
      <c r="C203" s="58">
        <v>3834.7453903931237</v>
      </c>
      <c r="D203" s="58">
        <v>4289.4036841253301</v>
      </c>
      <c r="E203" s="58">
        <v>4573.4082162710802</v>
      </c>
      <c r="F203" s="58">
        <v>4935.7064017062594</v>
      </c>
      <c r="G203" s="60">
        <v>5275.9215099356843</v>
      </c>
      <c r="H203" s="58">
        <v>5596.5802955414201</v>
      </c>
      <c r="I203" s="58">
        <v>5897.4323735026383</v>
      </c>
      <c r="J203" s="58">
        <v>6202.0819354532086</v>
      </c>
      <c r="K203" s="58">
        <v>6496.7709994757151</v>
      </c>
      <c r="L203" s="58">
        <v>3834.7453903931237</v>
      </c>
      <c r="M203" s="58">
        <v>3976.0621216239183</v>
      </c>
      <c r="N203" s="58">
        <v>4262.7916253244111</v>
      </c>
      <c r="O203" s="58">
        <v>4575.9479779413423</v>
      </c>
      <c r="P203" s="58">
        <v>4866.1742836313424</v>
      </c>
      <c r="Q203" s="58">
        <v>5136.488577898539</v>
      </c>
      <c r="R203" s="58">
        <v>5387.3252414961989</v>
      </c>
      <c r="S203" s="58">
        <v>5606.1942761279679</v>
      </c>
      <c r="T203" s="58">
        <v>5811.0504229175676</v>
      </c>
      <c r="U203" s="58">
        <v>3834.7453903931237</v>
      </c>
      <c r="V203" s="58">
        <v>3652.131178205178</v>
      </c>
      <c r="W203" s="58">
        <v>3633.6511146209168</v>
      </c>
      <c r="X203" s="58">
        <v>3750.349483623595</v>
      </c>
      <c r="Y203" s="58">
        <v>3796.4342887129733</v>
      </c>
      <c r="Z203" s="58">
        <v>3870.3817088658279</v>
      </c>
      <c r="AA203" s="58">
        <v>3898.5569735861814</v>
      </c>
      <c r="AB203" s="58">
        <v>4030.8355246278024</v>
      </c>
      <c r="AC203" s="58">
        <v>4148.5090279843917</v>
      </c>
    </row>
    <row r="204" spans="1:29" x14ac:dyDescent="0.3">
      <c r="A204" s="39" t="s">
        <v>1070</v>
      </c>
      <c r="B204" s="39" t="s">
        <v>109</v>
      </c>
      <c r="C204" s="58">
        <v>0</v>
      </c>
      <c r="D204" s="58">
        <v>0</v>
      </c>
      <c r="E204" s="58">
        <v>0</v>
      </c>
      <c r="F204" s="58">
        <v>0</v>
      </c>
      <c r="G204" s="60">
        <v>0</v>
      </c>
      <c r="H204" s="58">
        <v>0</v>
      </c>
      <c r="I204" s="58">
        <v>0</v>
      </c>
      <c r="J204" s="58">
        <v>0</v>
      </c>
      <c r="K204" s="58">
        <v>0</v>
      </c>
      <c r="L204" s="58">
        <v>0</v>
      </c>
      <c r="M204" s="58">
        <v>0</v>
      </c>
      <c r="N204" s="58">
        <v>0</v>
      </c>
      <c r="O204" s="58">
        <v>0</v>
      </c>
      <c r="P204" s="58">
        <v>0</v>
      </c>
      <c r="Q204" s="58">
        <v>0</v>
      </c>
      <c r="R204" s="58">
        <v>0</v>
      </c>
      <c r="S204" s="58">
        <v>0</v>
      </c>
      <c r="T204" s="58">
        <v>0</v>
      </c>
      <c r="U204" s="58">
        <v>0</v>
      </c>
      <c r="V204" s="58">
        <v>0</v>
      </c>
      <c r="W204" s="58">
        <v>0</v>
      </c>
      <c r="X204" s="58">
        <v>0</v>
      </c>
      <c r="Y204" s="58">
        <v>0</v>
      </c>
      <c r="Z204" s="58">
        <v>0</v>
      </c>
      <c r="AA204" s="58">
        <v>0</v>
      </c>
      <c r="AB204" s="58">
        <v>0</v>
      </c>
      <c r="AC204" s="58">
        <v>0</v>
      </c>
    </row>
    <row r="205" spans="1:29" x14ac:dyDescent="0.3">
      <c r="A205" s="39" t="s">
        <v>1070</v>
      </c>
      <c r="B205" s="39" t="s">
        <v>1033</v>
      </c>
      <c r="C205" s="58">
        <v>0</v>
      </c>
      <c r="D205" s="58">
        <v>0</v>
      </c>
      <c r="E205" s="58">
        <v>0</v>
      </c>
      <c r="F205" s="58">
        <v>0</v>
      </c>
      <c r="G205" s="60">
        <v>0</v>
      </c>
      <c r="H205" s="58">
        <v>0</v>
      </c>
      <c r="I205" s="58">
        <v>0</v>
      </c>
      <c r="J205" s="58">
        <v>0</v>
      </c>
      <c r="K205" s="58">
        <v>0</v>
      </c>
      <c r="L205" s="58">
        <v>0</v>
      </c>
      <c r="M205" s="58">
        <v>0</v>
      </c>
      <c r="N205" s="58">
        <v>0</v>
      </c>
      <c r="O205" s="58">
        <v>0</v>
      </c>
      <c r="P205" s="58">
        <v>0</v>
      </c>
      <c r="Q205" s="58">
        <v>0</v>
      </c>
      <c r="R205" s="58">
        <v>0</v>
      </c>
      <c r="S205" s="58">
        <v>0</v>
      </c>
      <c r="T205" s="58">
        <v>0</v>
      </c>
      <c r="U205" s="58">
        <v>0</v>
      </c>
      <c r="V205" s="58">
        <v>0</v>
      </c>
      <c r="W205" s="58">
        <v>0</v>
      </c>
      <c r="X205" s="58">
        <v>0</v>
      </c>
      <c r="Y205" s="58">
        <v>0</v>
      </c>
      <c r="Z205" s="58">
        <v>0</v>
      </c>
      <c r="AA205" s="58">
        <v>0</v>
      </c>
      <c r="AB205" s="58">
        <v>0</v>
      </c>
      <c r="AC205" s="58">
        <v>0</v>
      </c>
    </row>
    <row r="206" spans="1:29" x14ac:dyDescent="0.3">
      <c r="A206" s="39" t="s">
        <v>1070</v>
      </c>
      <c r="B206" s="39" t="s">
        <v>1034</v>
      </c>
      <c r="C206" s="58">
        <v>356.69126750091334</v>
      </c>
      <c r="D206" s="58">
        <v>258.64023963552859</v>
      </c>
      <c r="E206" s="58">
        <v>230.69038735931676</v>
      </c>
      <c r="F206" s="58">
        <v>224.4673878036005</v>
      </c>
      <c r="G206" s="60">
        <v>216.15112879056383</v>
      </c>
      <c r="H206" s="58">
        <v>205.9164404741918</v>
      </c>
      <c r="I206" s="58">
        <v>193.52594226703036</v>
      </c>
      <c r="J206" s="58">
        <v>179.2641706773716</v>
      </c>
      <c r="K206" s="58">
        <v>161.98483929012298</v>
      </c>
      <c r="L206" s="58">
        <v>356.69126750091334</v>
      </c>
      <c r="M206" s="58">
        <v>210.28198746123741</v>
      </c>
      <c r="N206" s="58">
        <v>167.16661272774087</v>
      </c>
      <c r="O206" s="58">
        <v>147.87232538072359</v>
      </c>
      <c r="P206" s="58">
        <v>127.4590447769682</v>
      </c>
      <c r="Q206" s="58">
        <v>106.2814330357208</v>
      </c>
      <c r="R206" s="58">
        <v>84.458979922132386</v>
      </c>
      <c r="S206" s="58">
        <v>68.96390738171371</v>
      </c>
      <c r="T206" s="58">
        <v>52.431853888479488</v>
      </c>
      <c r="U206" s="58">
        <v>356.69126750091334</v>
      </c>
      <c r="V206" s="58">
        <v>210.28198746123741</v>
      </c>
      <c r="W206" s="58">
        <v>167.16661272774087</v>
      </c>
      <c r="X206" s="58">
        <v>141.88578854750841</v>
      </c>
      <c r="Y206" s="58">
        <v>115.32617777488912</v>
      </c>
      <c r="Z206" s="58">
        <v>87.948055300852047</v>
      </c>
      <c r="AA206" s="58">
        <v>60.050192465163555</v>
      </c>
      <c r="AB206" s="58">
        <v>48.930234775596716</v>
      </c>
      <c r="AC206" s="58">
        <v>37.137121659697797</v>
      </c>
    </row>
    <row r="207" spans="1:29" x14ac:dyDescent="0.3">
      <c r="A207" s="39" t="s">
        <v>1070</v>
      </c>
      <c r="B207" s="39" t="s">
        <v>84</v>
      </c>
      <c r="C207" s="58">
        <v>3246.0437188477085</v>
      </c>
      <c r="D207" s="58">
        <v>4072.6525413761669</v>
      </c>
      <c r="E207" s="58">
        <v>4456.4426570220812</v>
      </c>
      <c r="F207" s="58">
        <v>4782.6185795344918</v>
      </c>
      <c r="G207" s="60">
        <v>5072.8837326554185</v>
      </c>
      <c r="H207" s="58">
        <v>5322.3167684171049</v>
      </c>
      <c r="I207" s="58">
        <v>5524.2400996095021</v>
      </c>
      <c r="J207" s="58">
        <v>5767.0411357589364</v>
      </c>
      <c r="K207" s="58">
        <v>5792.7891673586691</v>
      </c>
      <c r="L207" s="58">
        <v>3246.0437188477085</v>
      </c>
      <c r="M207" s="58">
        <v>3774.2926544425623</v>
      </c>
      <c r="N207" s="58">
        <v>3908.191859874275</v>
      </c>
      <c r="O207" s="58">
        <v>3901.8585343856489</v>
      </c>
      <c r="P207" s="58">
        <v>3886.9797063153769</v>
      </c>
      <c r="Q207" s="58">
        <v>3857.3504465226047</v>
      </c>
      <c r="R207" s="58">
        <v>3805.6911407011535</v>
      </c>
      <c r="S207" s="58">
        <v>3864.0274440454073</v>
      </c>
      <c r="T207" s="58">
        <v>3766.8465997357689</v>
      </c>
      <c r="U207" s="58">
        <v>3246.0437188477085</v>
      </c>
      <c r="V207" s="58">
        <v>3048.2530681571297</v>
      </c>
      <c r="W207" s="58">
        <v>2990.7701013417532</v>
      </c>
      <c r="X207" s="58">
        <v>3117.0471075878509</v>
      </c>
      <c r="Y207" s="58">
        <v>3213.7204906644574</v>
      </c>
      <c r="Z207" s="58">
        <v>3277.9704207467194</v>
      </c>
      <c r="AA207" s="58">
        <v>3305.4174243525044</v>
      </c>
      <c r="AB207" s="58">
        <v>3463.630427007542</v>
      </c>
      <c r="AC207" s="58">
        <v>3471.0911874262711</v>
      </c>
    </row>
    <row r="208" spans="1:29" x14ac:dyDescent="0.3">
      <c r="A208" s="39" t="s">
        <v>1070</v>
      </c>
      <c r="B208" s="39" t="s">
        <v>1035</v>
      </c>
      <c r="C208" s="58">
        <v>0</v>
      </c>
      <c r="D208" s="58">
        <v>26.314721422727601</v>
      </c>
      <c r="E208" s="58">
        <v>37.628933017814269</v>
      </c>
      <c r="F208" s="58">
        <v>54.772295910698766</v>
      </c>
      <c r="G208" s="60">
        <v>74.164428147934174</v>
      </c>
      <c r="H208" s="58">
        <v>95.462963600484059</v>
      </c>
      <c r="I208" s="58">
        <v>118.18825253358182</v>
      </c>
      <c r="J208" s="58">
        <v>173.59377422180756</v>
      </c>
      <c r="K208" s="58">
        <v>229.37468284543124</v>
      </c>
      <c r="L208" s="58">
        <v>0</v>
      </c>
      <c r="M208" s="58">
        <v>47.87250963077534</v>
      </c>
      <c r="N208" s="58">
        <v>74.810611899228732</v>
      </c>
      <c r="O208" s="58">
        <v>117.79840194420517</v>
      </c>
      <c r="P208" s="58">
        <v>163.29746471520994</v>
      </c>
      <c r="Q208" s="58">
        <v>210.01466478045577</v>
      </c>
      <c r="R208" s="58">
        <v>256.33454894042819</v>
      </c>
      <c r="S208" s="58">
        <v>333.73346753541426</v>
      </c>
      <c r="T208" s="58">
        <v>405.2029234938372</v>
      </c>
      <c r="U208" s="58">
        <v>0</v>
      </c>
      <c r="V208" s="58">
        <v>47.87250963077534</v>
      </c>
      <c r="W208" s="58">
        <v>74.810611899228732</v>
      </c>
      <c r="X208" s="58">
        <v>117.79840194420517</v>
      </c>
      <c r="Y208" s="58">
        <v>163.29746471520994</v>
      </c>
      <c r="Z208" s="58">
        <v>210.01466478045577</v>
      </c>
      <c r="AA208" s="58">
        <v>256.33454894042819</v>
      </c>
      <c r="AB208" s="58">
        <v>333.73346753541426</v>
      </c>
      <c r="AC208" s="58">
        <v>405.2029234938372</v>
      </c>
    </row>
    <row r="209" spans="1:29" x14ac:dyDescent="0.3">
      <c r="A209" s="39" t="s">
        <v>1070</v>
      </c>
      <c r="B209" s="39" t="s">
        <v>1036</v>
      </c>
      <c r="C209" s="58">
        <v>12.7746</v>
      </c>
      <c r="D209" s="58">
        <v>0</v>
      </c>
      <c r="E209" s="58">
        <v>0</v>
      </c>
      <c r="F209" s="58">
        <v>0</v>
      </c>
      <c r="G209" s="60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12.7746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12.7746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</row>
    <row r="210" spans="1:29" x14ac:dyDescent="0.3">
      <c r="A210" s="39" t="s">
        <v>1070</v>
      </c>
      <c r="B210" s="39" t="s">
        <v>1020</v>
      </c>
      <c r="C210" s="58">
        <v>3615.5095863486222</v>
      </c>
      <c r="D210" s="58">
        <v>4357.6075024344227</v>
      </c>
      <c r="E210" s="58">
        <v>4724.7619773992119</v>
      </c>
      <c r="F210" s="58">
        <v>5061.8582632487905</v>
      </c>
      <c r="G210" s="60">
        <v>5363.1992895939165</v>
      </c>
      <c r="H210" s="58">
        <v>5623.6961724917801</v>
      </c>
      <c r="I210" s="58">
        <v>5835.954294410114</v>
      </c>
      <c r="J210" s="58">
        <v>6119.899080658116</v>
      </c>
      <c r="K210" s="58">
        <v>6184.1486894942236</v>
      </c>
      <c r="L210" s="58">
        <v>3615.5095863486222</v>
      </c>
      <c r="M210" s="58">
        <v>4032.4471515345749</v>
      </c>
      <c r="N210" s="58">
        <v>4150.1690845012445</v>
      </c>
      <c r="O210" s="58">
        <v>4167.5292617105779</v>
      </c>
      <c r="P210" s="58">
        <v>4177.7362158075548</v>
      </c>
      <c r="Q210" s="58">
        <v>4173.6465443387815</v>
      </c>
      <c r="R210" s="58">
        <v>4146.4846695637143</v>
      </c>
      <c r="S210" s="58">
        <v>4266.7248189625352</v>
      </c>
      <c r="T210" s="58">
        <v>4224.4813771180852</v>
      </c>
      <c r="U210" s="58">
        <v>3615.5095863486222</v>
      </c>
      <c r="V210" s="58">
        <v>3306.4075652491424</v>
      </c>
      <c r="W210" s="58">
        <v>3232.7473259687226</v>
      </c>
      <c r="X210" s="58">
        <v>3376.7312980795646</v>
      </c>
      <c r="Y210" s="58">
        <v>3492.3441331545564</v>
      </c>
      <c r="Z210" s="58">
        <v>3575.9331408280273</v>
      </c>
      <c r="AA210" s="58">
        <v>3621.8021657580962</v>
      </c>
      <c r="AB210" s="58">
        <v>3846.2941293185527</v>
      </c>
      <c r="AC210" s="58">
        <v>3913.431232579806</v>
      </c>
    </row>
    <row r="211" spans="1:29" x14ac:dyDescent="0.3">
      <c r="A211" s="39" t="s">
        <v>1071</v>
      </c>
      <c r="B211" s="39" t="s">
        <v>109</v>
      </c>
      <c r="C211" s="58">
        <v>56.100631891199988</v>
      </c>
      <c r="D211" s="58">
        <v>5.1064284377631024</v>
      </c>
      <c r="E211" s="58">
        <v>0.17864082671057391</v>
      </c>
      <c r="F211" s="58">
        <v>0.14531804557487646</v>
      </c>
      <c r="G211" s="60">
        <v>0.10392460698433817</v>
      </c>
      <c r="H211" s="58">
        <v>5.5230064499285109E-2</v>
      </c>
      <c r="I211" s="58">
        <v>0</v>
      </c>
      <c r="J211" s="58">
        <v>0</v>
      </c>
      <c r="K211" s="58">
        <v>0</v>
      </c>
      <c r="L211" s="58">
        <v>56.100631891199988</v>
      </c>
      <c r="M211" s="58">
        <v>2.8035385778601829</v>
      </c>
      <c r="N211" s="58">
        <v>0</v>
      </c>
      <c r="O211" s="58">
        <v>0</v>
      </c>
      <c r="P211" s="58">
        <v>0</v>
      </c>
      <c r="Q211" s="58">
        <v>0</v>
      </c>
      <c r="R211" s="58">
        <v>0</v>
      </c>
      <c r="S211" s="58">
        <v>0</v>
      </c>
      <c r="T211" s="58">
        <v>0</v>
      </c>
      <c r="U211" s="58">
        <v>56.100631891199988</v>
      </c>
      <c r="V211" s="58">
        <v>2.8035385778601829</v>
      </c>
      <c r="W211" s="58">
        <v>0</v>
      </c>
      <c r="X211" s="58">
        <v>0</v>
      </c>
      <c r="Y211" s="58">
        <v>0</v>
      </c>
      <c r="Z211" s="58">
        <v>0</v>
      </c>
      <c r="AA211" s="58">
        <v>0</v>
      </c>
      <c r="AB211" s="58">
        <v>0</v>
      </c>
      <c r="AC211" s="58">
        <v>0</v>
      </c>
    </row>
    <row r="212" spans="1:29" x14ac:dyDescent="0.3">
      <c r="A212" s="39" t="s">
        <v>1071</v>
      </c>
      <c r="B212" s="39" t="s">
        <v>1033</v>
      </c>
      <c r="C212" s="58">
        <v>839.38884310266189</v>
      </c>
      <c r="D212" s="58">
        <v>680.55729705938438</v>
      </c>
      <c r="E212" s="58">
        <v>636.40846379789673</v>
      </c>
      <c r="F212" s="58">
        <v>577.73156551224861</v>
      </c>
      <c r="G212" s="60">
        <v>515.60216872670981</v>
      </c>
      <c r="H212" s="58">
        <v>451.75909513973306</v>
      </c>
      <c r="I212" s="58">
        <v>386.00969315630402</v>
      </c>
      <c r="J212" s="58">
        <v>361.73582980744459</v>
      </c>
      <c r="K212" s="58">
        <v>330.64160624487204</v>
      </c>
      <c r="L212" s="58">
        <v>839.38884310266189</v>
      </c>
      <c r="M212" s="58">
        <v>558.50713019797058</v>
      </c>
      <c r="N212" s="58">
        <v>456.74783741461363</v>
      </c>
      <c r="O212" s="58">
        <v>381.33163300014138</v>
      </c>
      <c r="P212" s="58">
        <v>300.0731140397329</v>
      </c>
      <c r="Q212" s="58">
        <v>214.95747778846027</v>
      </c>
      <c r="R212" s="58">
        <v>126.98886486718241</v>
      </c>
      <c r="S212" s="58">
        <v>105.03205955687446</v>
      </c>
      <c r="T212" s="58">
        <v>81.128177310269592</v>
      </c>
      <c r="U212" s="58">
        <v>839.38884310266189</v>
      </c>
      <c r="V212" s="58">
        <v>492.25972851722179</v>
      </c>
      <c r="W212" s="58">
        <v>318.14891389601911</v>
      </c>
      <c r="X212" s="58">
        <v>258.75891744928788</v>
      </c>
      <c r="Y212" s="58">
        <v>193.70991567850189</v>
      </c>
      <c r="Z212" s="58">
        <v>124.66967911431843</v>
      </c>
      <c r="AA212" s="58">
        <v>52.472473432522143</v>
      </c>
      <c r="AB212" s="58">
        <v>38.671515992761485</v>
      </c>
      <c r="AC212" s="58">
        <v>26.700775332842738</v>
      </c>
    </row>
    <row r="213" spans="1:29" x14ac:dyDescent="0.3">
      <c r="A213" s="39" t="s">
        <v>1071</v>
      </c>
      <c r="B213" s="39" t="s">
        <v>1034</v>
      </c>
      <c r="C213" s="58">
        <v>999.27765924186394</v>
      </c>
      <c r="D213" s="58">
        <v>1209.7153571385575</v>
      </c>
      <c r="E213" s="58">
        <v>1375.8854987982272</v>
      </c>
      <c r="F213" s="58">
        <v>1578.8109684003559</v>
      </c>
      <c r="G213" s="60">
        <v>1782.1513196126609</v>
      </c>
      <c r="H213" s="58">
        <v>1984.8786307188259</v>
      </c>
      <c r="I213" s="58">
        <v>2183.1621321656016</v>
      </c>
      <c r="J213" s="58">
        <v>2200.8182945636145</v>
      </c>
      <c r="K213" s="58">
        <v>2207.5179145300185</v>
      </c>
      <c r="L213" s="58">
        <v>999.27765924186394</v>
      </c>
      <c r="M213" s="58">
        <v>1040.7203960090949</v>
      </c>
      <c r="N213" s="58">
        <v>1126.9563283985474</v>
      </c>
      <c r="O213" s="58">
        <v>1070.7937023296238</v>
      </c>
      <c r="P213" s="58">
        <v>1003.3102541397999</v>
      </c>
      <c r="Q213" s="58">
        <v>926.39989548706558</v>
      </c>
      <c r="R213" s="58">
        <v>840.97884696416327</v>
      </c>
      <c r="S213" s="58">
        <v>763.297296994779</v>
      </c>
      <c r="T213" s="58">
        <v>678.80499230251792</v>
      </c>
      <c r="U213" s="58">
        <v>999.27765924186394</v>
      </c>
      <c r="V213" s="58">
        <v>764.77010889524763</v>
      </c>
      <c r="W213" s="58">
        <v>569.88748296758797</v>
      </c>
      <c r="X213" s="58">
        <v>506.82100923645839</v>
      </c>
      <c r="Y213" s="58">
        <v>436.12030260772235</v>
      </c>
      <c r="Z213" s="58">
        <v>359.41489940984502</v>
      </c>
      <c r="AA213" s="58">
        <v>277.75343451533217</v>
      </c>
      <c r="AB213" s="58">
        <v>253.45254311763961</v>
      </c>
      <c r="AC213" s="58">
        <v>227.20542680499315</v>
      </c>
    </row>
    <row r="214" spans="1:29" x14ac:dyDescent="0.3">
      <c r="A214" s="39" t="s">
        <v>1071</v>
      </c>
      <c r="B214" s="39" t="s">
        <v>84</v>
      </c>
      <c r="C214" s="58">
        <v>11608.375686730749</v>
      </c>
      <c r="D214" s="58">
        <v>14260.740338541727</v>
      </c>
      <c r="E214" s="58">
        <v>15514.053614703398</v>
      </c>
      <c r="F214" s="58">
        <v>16835.299669235479</v>
      </c>
      <c r="G214" s="60">
        <v>18089.816453511303</v>
      </c>
      <c r="H214" s="58">
        <v>19270.424973886376</v>
      </c>
      <c r="I214" s="58">
        <v>20357.999292354903</v>
      </c>
      <c r="J214" s="58">
        <v>21428.986661652423</v>
      </c>
      <c r="K214" s="58">
        <v>22411.225391458218</v>
      </c>
      <c r="L214" s="58">
        <v>11608.375686730749</v>
      </c>
      <c r="M214" s="58">
        <v>13360.036455353724</v>
      </c>
      <c r="N214" s="58">
        <v>14129.775410382736</v>
      </c>
      <c r="O214" s="58">
        <v>15079.324454432175</v>
      </c>
      <c r="P214" s="58">
        <v>15908.66134204355</v>
      </c>
      <c r="Q214" s="58">
        <v>16614.873200760907</v>
      </c>
      <c r="R214" s="58">
        <v>17184.122248041658</v>
      </c>
      <c r="S214" s="58">
        <v>17697.21157478221</v>
      </c>
      <c r="T214" s="58">
        <v>18121.9472798608</v>
      </c>
      <c r="U214" s="58">
        <v>11608.375686730749</v>
      </c>
      <c r="V214" s="58">
        <v>13058.918288015782</v>
      </c>
      <c r="W214" s="58">
        <v>13517.493526573602</v>
      </c>
      <c r="X214" s="58">
        <v>14319.085106969578</v>
      </c>
      <c r="Y214" s="58">
        <v>15019.122328494024</v>
      </c>
      <c r="Z214" s="58">
        <v>15618.693678934495</v>
      </c>
      <c r="AA214" s="58">
        <v>16107.720216893867</v>
      </c>
      <c r="AB214" s="58">
        <v>16667.572652598927</v>
      </c>
      <c r="AC214" s="58">
        <v>17164.032235405251</v>
      </c>
    </row>
    <row r="215" spans="1:29" x14ac:dyDescent="0.3">
      <c r="A215" s="39" t="s">
        <v>1071</v>
      </c>
      <c r="B215" s="39" t="s">
        <v>1035</v>
      </c>
      <c r="C215" s="58">
        <v>411.08837261348009</v>
      </c>
      <c r="D215" s="58">
        <v>475.63252783579446</v>
      </c>
      <c r="E215" s="58">
        <v>454.97950177112006</v>
      </c>
      <c r="F215" s="58">
        <v>523.93239251231057</v>
      </c>
      <c r="G215" s="60">
        <v>580.69375091903078</v>
      </c>
      <c r="H215" s="58">
        <v>621.081142268029</v>
      </c>
      <c r="I215" s="58">
        <v>641.61251813977003</v>
      </c>
      <c r="J215" s="58">
        <v>688.97157651862494</v>
      </c>
      <c r="K215" s="58">
        <v>731.22469290277422</v>
      </c>
      <c r="L215" s="58">
        <v>411.08837261348009</v>
      </c>
      <c r="M215" s="58">
        <v>438.08519707882061</v>
      </c>
      <c r="N215" s="58">
        <v>430.02634858978251</v>
      </c>
      <c r="O215" s="58">
        <v>488.58580326635729</v>
      </c>
      <c r="P215" s="58">
        <v>537.87946387130853</v>
      </c>
      <c r="Q215" s="58">
        <v>576.75706086555738</v>
      </c>
      <c r="R215" s="58">
        <v>604.98179423170245</v>
      </c>
      <c r="S215" s="58">
        <v>642.43685573411722</v>
      </c>
      <c r="T215" s="58">
        <v>674.3535393159973</v>
      </c>
      <c r="U215" s="58">
        <v>411.08837261348009</v>
      </c>
      <c r="V215" s="58">
        <v>439.96950990909716</v>
      </c>
      <c r="W215" s="58">
        <v>434.20458026487938</v>
      </c>
      <c r="X215" s="58">
        <v>494.09295237622189</v>
      </c>
      <c r="Y215" s="58">
        <v>544.83259573676094</v>
      </c>
      <c r="Z215" s="58">
        <v>585.25706754765793</v>
      </c>
      <c r="AA215" s="58">
        <v>615.10335174712407</v>
      </c>
      <c r="AB215" s="58">
        <v>654.21611691362057</v>
      </c>
      <c r="AC215" s="58">
        <v>687.85512754703359</v>
      </c>
    </row>
    <row r="216" spans="1:29" x14ac:dyDescent="0.3">
      <c r="A216" s="39" t="s">
        <v>1071</v>
      </c>
      <c r="B216" s="39" t="s">
        <v>1036</v>
      </c>
      <c r="C216" s="58">
        <v>0</v>
      </c>
      <c r="D216" s="58">
        <v>0</v>
      </c>
      <c r="E216" s="58">
        <v>0</v>
      </c>
      <c r="F216" s="58">
        <v>0</v>
      </c>
      <c r="G216" s="60">
        <v>0</v>
      </c>
      <c r="H216" s="58">
        <v>0</v>
      </c>
      <c r="I216" s="58">
        <v>0</v>
      </c>
      <c r="J216" s="58">
        <v>0</v>
      </c>
      <c r="K216" s="58">
        <v>0</v>
      </c>
      <c r="L216" s="58">
        <v>0</v>
      </c>
      <c r="M216" s="58">
        <v>0</v>
      </c>
      <c r="N216" s="58">
        <v>0</v>
      </c>
      <c r="O216" s="58">
        <v>0</v>
      </c>
      <c r="P216" s="58">
        <v>0</v>
      </c>
      <c r="Q216" s="58">
        <v>0</v>
      </c>
      <c r="R216" s="58">
        <v>0</v>
      </c>
      <c r="S216" s="58">
        <v>0</v>
      </c>
      <c r="T216" s="58">
        <v>0</v>
      </c>
      <c r="U216" s="58">
        <v>0</v>
      </c>
      <c r="V216" s="58">
        <v>0</v>
      </c>
      <c r="W216" s="58">
        <v>0</v>
      </c>
      <c r="X216" s="58">
        <v>0</v>
      </c>
      <c r="Y216" s="58">
        <v>0</v>
      </c>
      <c r="Z216" s="58">
        <v>0</v>
      </c>
      <c r="AA216" s="58">
        <v>0</v>
      </c>
      <c r="AB216" s="58">
        <v>0</v>
      </c>
      <c r="AC216" s="58">
        <v>0</v>
      </c>
    </row>
    <row r="217" spans="1:29" x14ac:dyDescent="0.3">
      <c r="A217" s="39" t="s">
        <v>1071</v>
      </c>
      <c r="B217" s="39" t="s">
        <v>1020</v>
      </c>
      <c r="C217" s="58">
        <v>13914.231193579955</v>
      </c>
      <c r="D217" s="58">
        <v>16631.751949013225</v>
      </c>
      <c r="E217" s="58">
        <v>17981.505719897352</v>
      </c>
      <c r="F217" s="58">
        <v>19515.91991370597</v>
      </c>
      <c r="G217" s="60">
        <v>20968.367617376691</v>
      </c>
      <c r="H217" s="58">
        <v>22328.199072077463</v>
      </c>
      <c r="I217" s="58">
        <v>23568.783635816577</v>
      </c>
      <c r="J217" s="58">
        <v>24680.512362542107</v>
      </c>
      <c r="K217" s="58">
        <v>25680.609605135884</v>
      </c>
      <c r="L217" s="58">
        <v>13914.231193579955</v>
      </c>
      <c r="M217" s="58">
        <v>15400.15271721747</v>
      </c>
      <c r="N217" s="58">
        <v>16143.505924785679</v>
      </c>
      <c r="O217" s="58">
        <v>17020.035593028297</v>
      </c>
      <c r="P217" s="58">
        <v>17749.924174094391</v>
      </c>
      <c r="Q217" s="58">
        <v>18332.987634901991</v>
      </c>
      <c r="R217" s="58">
        <v>18757.071754104705</v>
      </c>
      <c r="S217" s="58">
        <v>19207.977787067983</v>
      </c>
      <c r="T217" s="58">
        <v>19556.233988789587</v>
      </c>
      <c r="U217" s="58">
        <v>13914.231193579955</v>
      </c>
      <c r="V217" s="58">
        <v>14758.721173915208</v>
      </c>
      <c r="W217" s="58">
        <v>14839.734503702088</v>
      </c>
      <c r="X217" s="58">
        <v>15578.757986031547</v>
      </c>
      <c r="Y217" s="58">
        <v>16193.78514251701</v>
      </c>
      <c r="Z217" s="58">
        <v>16688.035325006316</v>
      </c>
      <c r="AA217" s="58">
        <v>17053.049476588843</v>
      </c>
      <c r="AB217" s="58">
        <v>17613.912828622946</v>
      </c>
      <c r="AC217" s="58">
        <v>18105.793565090124</v>
      </c>
    </row>
    <row r="218" spans="1:29" x14ac:dyDescent="0.3">
      <c r="A218" s="39" t="s">
        <v>1072</v>
      </c>
      <c r="B218" s="39" t="s">
        <v>109</v>
      </c>
      <c r="C218" s="58">
        <v>0</v>
      </c>
      <c r="D218" s="58">
        <v>0</v>
      </c>
      <c r="E218" s="58">
        <v>0</v>
      </c>
      <c r="F218" s="58">
        <v>0</v>
      </c>
      <c r="G218" s="60">
        <v>0</v>
      </c>
      <c r="H218" s="58">
        <v>0</v>
      </c>
      <c r="I218" s="58">
        <v>0</v>
      </c>
      <c r="J218" s="58">
        <v>0</v>
      </c>
      <c r="K218" s="58">
        <v>0</v>
      </c>
      <c r="L218" s="58">
        <v>0</v>
      </c>
      <c r="M218" s="58">
        <v>0</v>
      </c>
      <c r="N218" s="58">
        <v>0</v>
      </c>
      <c r="O218" s="58">
        <v>0</v>
      </c>
      <c r="P218" s="58">
        <v>0</v>
      </c>
      <c r="Q218" s="58">
        <v>0</v>
      </c>
      <c r="R218" s="58">
        <v>0</v>
      </c>
      <c r="S218" s="58">
        <v>0</v>
      </c>
      <c r="T218" s="58">
        <v>0</v>
      </c>
      <c r="U218" s="58">
        <v>0</v>
      </c>
      <c r="V218" s="58">
        <v>0</v>
      </c>
      <c r="W218" s="58">
        <v>0</v>
      </c>
      <c r="X218" s="58">
        <v>0</v>
      </c>
      <c r="Y218" s="58">
        <v>0</v>
      </c>
      <c r="Z218" s="58">
        <v>0</v>
      </c>
      <c r="AA218" s="58">
        <v>0</v>
      </c>
      <c r="AB218" s="58">
        <v>0</v>
      </c>
      <c r="AC218" s="58">
        <v>0</v>
      </c>
    </row>
    <row r="219" spans="1:29" x14ac:dyDescent="0.3">
      <c r="A219" s="39" t="s">
        <v>1072</v>
      </c>
      <c r="B219" s="39" t="s">
        <v>1033</v>
      </c>
      <c r="C219" s="58">
        <v>0</v>
      </c>
      <c r="D219" s="58">
        <v>0</v>
      </c>
      <c r="E219" s="58">
        <v>0</v>
      </c>
      <c r="F219" s="58">
        <v>0</v>
      </c>
      <c r="G219" s="60">
        <v>0</v>
      </c>
      <c r="H219" s="58">
        <v>0</v>
      </c>
      <c r="I219" s="58">
        <v>0</v>
      </c>
      <c r="J219" s="58">
        <v>0</v>
      </c>
      <c r="K219" s="58">
        <v>0</v>
      </c>
      <c r="L219" s="58">
        <v>0</v>
      </c>
      <c r="M219" s="58">
        <v>0</v>
      </c>
      <c r="N219" s="58">
        <v>0</v>
      </c>
      <c r="O219" s="58">
        <v>0</v>
      </c>
      <c r="P219" s="58">
        <v>0</v>
      </c>
      <c r="Q219" s="58">
        <v>0</v>
      </c>
      <c r="R219" s="58">
        <v>0</v>
      </c>
      <c r="S219" s="58">
        <v>0</v>
      </c>
      <c r="T219" s="58">
        <v>0</v>
      </c>
      <c r="U219" s="58">
        <v>0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8">
        <v>0</v>
      </c>
      <c r="AC219" s="58">
        <v>0</v>
      </c>
    </row>
    <row r="220" spans="1:29" x14ac:dyDescent="0.3">
      <c r="A220" s="39" t="s">
        <v>1072</v>
      </c>
      <c r="B220" s="39" t="s">
        <v>1034</v>
      </c>
      <c r="C220" s="58">
        <v>0</v>
      </c>
      <c r="D220" s="58">
        <v>0</v>
      </c>
      <c r="E220" s="58">
        <v>0</v>
      </c>
      <c r="F220" s="58">
        <v>0</v>
      </c>
      <c r="G220" s="60">
        <v>0</v>
      </c>
      <c r="H220" s="58">
        <v>0</v>
      </c>
      <c r="I220" s="58">
        <v>0</v>
      </c>
      <c r="J220" s="58">
        <v>0</v>
      </c>
      <c r="K220" s="58">
        <v>0</v>
      </c>
      <c r="L220" s="58">
        <v>0</v>
      </c>
      <c r="M220" s="58">
        <v>0</v>
      </c>
      <c r="N220" s="58">
        <v>0</v>
      </c>
      <c r="O220" s="58">
        <v>0</v>
      </c>
      <c r="P220" s="58">
        <v>0</v>
      </c>
      <c r="Q220" s="58">
        <v>0</v>
      </c>
      <c r="R220" s="58">
        <v>0</v>
      </c>
      <c r="S220" s="58">
        <v>0</v>
      </c>
      <c r="T220" s="58">
        <v>0</v>
      </c>
      <c r="U220" s="58">
        <v>0</v>
      </c>
      <c r="V220" s="58">
        <v>0</v>
      </c>
      <c r="W220" s="58">
        <v>0</v>
      </c>
      <c r="X220" s="58">
        <v>0</v>
      </c>
      <c r="Y220" s="58">
        <v>0</v>
      </c>
      <c r="Z220" s="58">
        <v>0</v>
      </c>
      <c r="AA220" s="58">
        <v>0</v>
      </c>
      <c r="AB220" s="58">
        <v>0</v>
      </c>
      <c r="AC220" s="58">
        <v>0</v>
      </c>
    </row>
    <row r="221" spans="1:29" x14ac:dyDescent="0.3">
      <c r="A221" s="39" t="s">
        <v>1072</v>
      </c>
      <c r="B221" s="39" t="s">
        <v>84</v>
      </c>
      <c r="C221" s="58">
        <v>4208.4756171318659</v>
      </c>
      <c r="D221" s="58">
        <v>5149.8212266769024</v>
      </c>
      <c r="E221" s="58">
        <v>5583.0343084834349</v>
      </c>
      <c r="F221" s="58">
        <v>6079.9579662264496</v>
      </c>
      <c r="G221" s="60">
        <v>6544.7425760895339</v>
      </c>
      <c r="H221" s="58">
        <v>6976.1817703380502</v>
      </c>
      <c r="I221" s="58">
        <v>7369.46768262553</v>
      </c>
      <c r="J221" s="58">
        <v>7616.517045093361</v>
      </c>
      <c r="K221" s="58">
        <v>7806.2598243422271</v>
      </c>
      <c r="L221" s="58">
        <v>4208.4756171318659</v>
      </c>
      <c r="M221" s="58">
        <v>4864.7921636085466</v>
      </c>
      <c r="N221" s="58">
        <v>5085.8931171493869</v>
      </c>
      <c r="O221" s="58">
        <v>5341.8413224735541</v>
      </c>
      <c r="P221" s="58">
        <v>5523.4832656243098</v>
      </c>
      <c r="Q221" s="58">
        <v>5630.3235662361185</v>
      </c>
      <c r="R221" s="58">
        <v>5659.2033340232483</v>
      </c>
      <c r="S221" s="58">
        <v>5693.4274686330891</v>
      </c>
      <c r="T221" s="58">
        <v>5676.0797573751988</v>
      </c>
      <c r="U221" s="58">
        <v>4208.4756171318659</v>
      </c>
      <c r="V221" s="58">
        <v>4294.9990535172519</v>
      </c>
      <c r="W221" s="58">
        <v>3910.5900592405828</v>
      </c>
      <c r="X221" s="58">
        <v>4026.9702987260262</v>
      </c>
      <c r="Y221" s="58">
        <v>4090.9422682633594</v>
      </c>
      <c r="Z221" s="58">
        <v>4105.5220059727153</v>
      </c>
      <c r="AA221" s="58">
        <v>4071.2521576316039</v>
      </c>
      <c r="AB221" s="58">
        <v>4205.4413899977108</v>
      </c>
      <c r="AC221" s="58">
        <v>4319.4616058803758</v>
      </c>
    </row>
    <row r="222" spans="1:29" x14ac:dyDescent="0.3">
      <c r="A222" s="39" t="s">
        <v>1072</v>
      </c>
      <c r="B222" s="39" t="s">
        <v>1035</v>
      </c>
      <c r="C222" s="58">
        <v>0</v>
      </c>
      <c r="D222" s="58">
        <v>0</v>
      </c>
      <c r="E222" s="58">
        <v>0</v>
      </c>
      <c r="F222" s="58">
        <v>0</v>
      </c>
      <c r="G222" s="60">
        <v>0</v>
      </c>
      <c r="H222" s="58">
        <v>0</v>
      </c>
      <c r="I222" s="58">
        <v>0</v>
      </c>
      <c r="J222" s="58">
        <v>0</v>
      </c>
      <c r="K222" s="58">
        <v>0</v>
      </c>
      <c r="L222" s="58">
        <v>0</v>
      </c>
      <c r="M222" s="58">
        <v>0</v>
      </c>
      <c r="N222" s="58">
        <v>0</v>
      </c>
      <c r="O222" s="58">
        <v>0</v>
      </c>
      <c r="P222" s="58">
        <v>0</v>
      </c>
      <c r="Q222" s="58">
        <v>0</v>
      </c>
      <c r="R222" s="58">
        <v>0</v>
      </c>
      <c r="S222" s="58">
        <v>0</v>
      </c>
      <c r="T222" s="58">
        <v>0</v>
      </c>
      <c r="U222" s="58">
        <v>0</v>
      </c>
      <c r="V222" s="58">
        <v>0</v>
      </c>
      <c r="W222" s="58">
        <v>0</v>
      </c>
      <c r="X222" s="58">
        <v>0</v>
      </c>
      <c r="Y222" s="58">
        <v>0</v>
      </c>
      <c r="Z222" s="58">
        <v>0</v>
      </c>
      <c r="AA222" s="58">
        <v>0</v>
      </c>
      <c r="AB222" s="58">
        <v>0</v>
      </c>
      <c r="AC222" s="58">
        <v>0</v>
      </c>
    </row>
    <row r="223" spans="1:29" x14ac:dyDescent="0.3">
      <c r="A223" s="39" t="s">
        <v>1072</v>
      </c>
      <c r="B223" s="39" t="s">
        <v>1036</v>
      </c>
      <c r="C223" s="58">
        <v>0</v>
      </c>
      <c r="D223" s="58">
        <v>0</v>
      </c>
      <c r="E223" s="58">
        <v>0</v>
      </c>
      <c r="F223" s="58">
        <v>0</v>
      </c>
      <c r="G223" s="60">
        <v>0</v>
      </c>
      <c r="H223" s="58">
        <v>0</v>
      </c>
      <c r="I223" s="58">
        <v>0</v>
      </c>
      <c r="J223" s="58">
        <v>0</v>
      </c>
      <c r="K223" s="58">
        <v>0</v>
      </c>
      <c r="L223" s="58">
        <v>0</v>
      </c>
      <c r="M223" s="58">
        <v>0</v>
      </c>
      <c r="N223" s="58">
        <v>0</v>
      </c>
      <c r="O223" s="58">
        <v>0</v>
      </c>
      <c r="P223" s="58">
        <v>0</v>
      </c>
      <c r="Q223" s="58">
        <v>0</v>
      </c>
      <c r="R223" s="58">
        <v>0</v>
      </c>
      <c r="S223" s="58">
        <v>0</v>
      </c>
      <c r="T223" s="58">
        <v>0</v>
      </c>
      <c r="U223" s="58">
        <v>0</v>
      </c>
      <c r="V223" s="58">
        <v>0</v>
      </c>
      <c r="W223" s="58">
        <v>0</v>
      </c>
      <c r="X223" s="58">
        <v>0</v>
      </c>
      <c r="Y223" s="58">
        <v>0</v>
      </c>
      <c r="Z223" s="58">
        <v>0</v>
      </c>
      <c r="AA223" s="58">
        <v>0</v>
      </c>
      <c r="AB223" s="58">
        <v>0</v>
      </c>
      <c r="AC223" s="58">
        <v>0</v>
      </c>
    </row>
    <row r="224" spans="1:29" x14ac:dyDescent="0.3">
      <c r="A224" s="39" t="s">
        <v>1072</v>
      </c>
      <c r="B224" s="39" t="s">
        <v>1020</v>
      </c>
      <c r="C224" s="58">
        <v>4208.4756171318659</v>
      </c>
      <c r="D224" s="58">
        <v>5149.8212266769024</v>
      </c>
      <c r="E224" s="58">
        <v>5583.0343084834349</v>
      </c>
      <c r="F224" s="58">
        <v>6079.9579662264496</v>
      </c>
      <c r="G224" s="60">
        <v>6544.7425760895339</v>
      </c>
      <c r="H224" s="58">
        <v>6976.1817703380502</v>
      </c>
      <c r="I224" s="58">
        <v>7369.46768262553</v>
      </c>
      <c r="J224" s="58">
        <v>7616.517045093361</v>
      </c>
      <c r="K224" s="58">
        <v>7806.2598243422271</v>
      </c>
      <c r="L224" s="58">
        <v>4208.4756171318659</v>
      </c>
      <c r="M224" s="58">
        <v>4864.7921636085466</v>
      </c>
      <c r="N224" s="58">
        <v>5085.8931171493869</v>
      </c>
      <c r="O224" s="58">
        <v>5341.8413224735541</v>
      </c>
      <c r="P224" s="58">
        <v>5523.4832656243098</v>
      </c>
      <c r="Q224" s="58">
        <v>5630.3235662361185</v>
      </c>
      <c r="R224" s="58">
        <v>5659.2033340232483</v>
      </c>
      <c r="S224" s="58">
        <v>5693.4274686330891</v>
      </c>
      <c r="T224" s="58">
        <v>5676.0797573751988</v>
      </c>
      <c r="U224" s="58">
        <v>4208.4756171318659</v>
      </c>
      <c r="V224" s="58">
        <v>4294.9990535172519</v>
      </c>
      <c r="W224" s="58">
        <v>3910.5900592405828</v>
      </c>
      <c r="X224" s="58">
        <v>4026.9702987260262</v>
      </c>
      <c r="Y224" s="58">
        <v>4090.9422682633594</v>
      </c>
      <c r="Z224" s="58">
        <v>4105.5220059727153</v>
      </c>
      <c r="AA224" s="58">
        <v>4071.2521576316039</v>
      </c>
      <c r="AB224" s="58">
        <v>4205.4413899977108</v>
      </c>
      <c r="AC224" s="58">
        <v>4319.4616058803758</v>
      </c>
    </row>
    <row r="225" spans="1:29" x14ac:dyDescent="0.3">
      <c r="A225" s="39" t="s">
        <v>1073</v>
      </c>
      <c r="B225" s="39" t="s">
        <v>109</v>
      </c>
      <c r="C225" s="58">
        <v>56.100631891199988</v>
      </c>
      <c r="D225" s="58">
        <v>5.1064284377631024</v>
      </c>
      <c r="E225" s="58">
        <v>0.17864082671057391</v>
      </c>
      <c r="F225" s="58">
        <v>0.14531804557487646</v>
      </c>
      <c r="G225" s="60">
        <v>0.10392460698433817</v>
      </c>
      <c r="H225" s="58">
        <v>5.5230064499285109E-2</v>
      </c>
      <c r="I225" s="58">
        <v>0</v>
      </c>
      <c r="J225" s="58">
        <v>0</v>
      </c>
      <c r="K225" s="58">
        <v>0</v>
      </c>
      <c r="L225" s="58">
        <v>56.100631891199988</v>
      </c>
      <c r="M225" s="58">
        <v>2.8035385778601829</v>
      </c>
      <c r="N225" s="58">
        <v>0</v>
      </c>
      <c r="O225" s="58">
        <v>0</v>
      </c>
      <c r="P225" s="58">
        <v>0</v>
      </c>
      <c r="Q225" s="58">
        <v>0</v>
      </c>
      <c r="R225" s="58">
        <v>0</v>
      </c>
      <c r="S225" s="58">
        <v>0</v>
      </c>
      <c r="T225" s="58">
        <v>0</v>
      </c>
      <c r="U225" s="58">
        <v>56.100631891199988</v>
      </c>
      <c r="V225" s="58">
        <v>2.8035385778601829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8">
        <v>0</v>
      </c>
      <c r="AC225" s="58">
        <v>0</v>
      </c>
    </row>
    <row r="226" spans="1:29" x14ac:dyDescent="0.3">
      <c r="A226" s="39" t="s">
        <v>1073</v>
      </c>
      <c r="B226" s="39" t="s">
        <v>1033</v>
      </c>
      <c r="C226" s="58">
        <v>839.38884310266189</v>
      </c>
      <c r="D226" s="58">
        <v>680.55729705938438</v>
      </c>
      <c r="E226" s="58">
        <v>636.40846379789673</v>
      </c>
      <c r="F226" s="58">
        <v>577.73156551224861</v>
      </c>
      <c r="G226" s="58">
        <v>515.60216872670981</v>
      </c>
      <c r="H226" s="58">
        <v>451.75909513973306</v>
      </c>
      <c r="I226" s="58">
        <v>386.00969315630402</v>
      </c>
      <c r="J226" s="58">
        <v>361.73582980744459</v>
      </c>
      <c r="K226" s="58">
        <v>330.64160624487204</v>
      </c>
      <c r="L226" s="58">
        <v>839.38884310266189</v>
      </c>
      <c r="M226" s="58">
        <v>558.50713019797058</v>
      </c>
      <c r="N226" s="58">
        <v>456.74783741461363</v>
      </c>
      <c r="O226" s="58">
        <v>381.33163300014138</v>
      </c>
      <c r="P226" s="58">
        <v>300.0731140397329</v>
      </c>
      <c r="Q226" s="58">
        <v>214.95747778846027</v>
      </c>
      <c r="R226" s="58">
        <v>126.98886486718241</v>
      </c>
      <c r="S226" s="58">
        <v>105.03205955687446</v>
      </c>
      <c r="T226" s="58">
        <v>81.128177310269592</v>
      </c>
      <c r="U226" s="58">
        <v>839.38884310266189</v>
      </c>
      <c r="V226" s="58">
        <v>492.25972851722179</v>
      </c>
      <c r="W226" s="58">
        <v>318.14891389601911</v>
      </c>
      <c r="X226" s="58">
        <v>258.75891744928788</v>
      </c>
      <c r="Y226" s="58">
        <v>193.70991567850189</v>
      </c>
      <c r="Z226" s="58">
        <v>124.66967911431843</v>
      </c>
      <c r="AA226" s="58">
        <v>52.472473432522143</v>
      </c>
      <c r="AB226" s="58">
        <v>38.671515992761485</v>
      </c>
      <c r="AC226" s="58">
        <v>26.700775332842738</v>
      </c>
    </row>
    <row r="227" spans="1:29" x14ac:dyDescent="0.3">
      <c r="A227" s="39" t="s">
        <v>1073</v>
      </c>
      <c r="B227" s="39" t="s">
        <v>1034</v>
      </c>
      <c r="C227" s="58">
        <v>999.27765924186394</v>
      </c>
      <c r="D227" s="58">
        <v>1209.7153571385575</v>
      </c>
      <c r="E227" s="58">
        <v>1375.8854987982272</v>
      </c>
      <c r="F227" s="58">
        <v>1578.8109684003559</v>
      </c>
      <c r="G227" s="58">
        <v>1782.1513196126609</v>
      </c>
      <c r="H227" s="58">
        <v>1984.8786307188259</v>
      </c>
      <c r="I227" s="58">
        <v>2183.1621321656016</v>
      </c>
      <c r="J227" s="58">
        <v>2200.8182945636145</v>
      </c>
      <c r="K227" s="58">
        <v>2207.5179145300185</v>
      </c>
      <c r="L227" s="58">
        <v>999.27765924186394</v>
      </c>
      <c r="M227" s="58">
        <v>1040.7203960090949</v>
      </c>
      <c r="N227" s="58">
        <v>1126.9563283985474</v>
      </c>
      <c r="O227" s="58">
        <v>1070.7937023296238</v>
      </c>
      <c r="P227" s="58">
        <v>1003.3102541397999</v>
      </c>
      <c r="Q227" s="58">
        <v>926.39989548706558</v>
      </c>
      <c r="R227" s="58">
        <v>840.97884696416327</v>
      </c>
      <c r="S227" s="58">
        <v>763.297296994779</v>
      </c>
      <c r="T227" s="58">
        <v>678.80499230251792</v>
      </c>
      <c r="U227" s="58">
        <v>999.27765924186394</v>
      </c>
      <c r="V227" s="58">
        <v>764.77010889524763</v>
      </c>
      <c r="W227" s="58">
        <v>569.88748296758797</v>
      </c>
      <c r="X227" s="58">
        <v>506.82100923645839</v>
      </c>
      <c r="Y227" s="58">
        <v>436.12030260772235</v>
      </c>
      <c r="Z227" s="58">
        <v>359.41489940984502</v>
      </c>
      <c r="AA227" s="58">
        <v>277.75343451533217</v>
      </c>
      <c r="AB227" s="58">
        <v>253.45254311763961</v>
      </c>
      <c r="AC227" s="58">
        <v>227.20542680499315</v>
      </c>
    </row>
    <row r="228" spans="1:29" x14ac:dyDescent="0.3">
      <c r="A228" s="39" t="s">
        <v>1073</v>
      </c>
      <c r="B228" s="39" t="s">
        <v>84</v>
      </c>
      <c r="C228" s="58">
        <v>7399.9000695988834</v>
      </c>
      <c r="D228" s="58">
        <v>9110.919111864825</v>
      </c>
      <c r="E228" s="58">
        <v>9931.0193062199633</v>
      </c>
      <c r="F228" s="58">
        <v>10755.341703009028</v>
      </c>
      <c r="G228" s="58">
        <v>11545.073877421768</v>
      </c>
      <c r="H228" s="58">
        <v>12294.243203548325</v>
      </c>
      <c r="I228" s="58">
        <v>12988.531609729373</v>
      </c>
      <c r="J228" s="58">
        <v>13812.469616559061</v>
      </c>
      <c r="K228" s="58">
        <v>14604.965567115991</v>
      </c>
      <c r="L228" s="58">
        <v>7399.9000695988834</v>
      </c>
      <c r="M228" s="58">
        <v>8495.2442917451772</v>
      </c>
      <c r="N228" s="58">
        <v>9043.8822932333478</v>
      </c>
      <c r="O228" s="58">
        <v>9737.483131958621</v>
      </c>
      <c r="P228" s="58">
        <v>10385.178076419241</v>
      </c>
      <c r="Q228" s="58">
        <v>10984.549634524787</v>
      </c>
      <c r="R228" s="58">
        <v>11524.91891401841</v>
      </c>
      <c r="S228" s="58">
        <v>12003.784106149122</v>
      </c>
      <c r="T228" s="58">
        <v>12445.867522485602</v>
      </c>
      <c r="U228" s="58">
        <v>7399.9000695988834</v>
      </c>
      <c r="V228" s="58">
        <v>8763.9192344985313</v>
      </c>
      <c r="W228" s="58">
        <v>9606.9034673330189</v>
      </c>
      <c r="X228" s="58">
        <v>10292.114808243552</v>
      </c>
      <c r="Y228" s="58">
        <v>10928.180060230665</v>
      </c>
      <c r="Z228" s="58">
        <v>11513.171672961778</v>
      </c>
      <c r="AA228" s="58">
        <v>12036.468059262264</v>
      </c>
      <c r="AB228" s="58">
        <v>12462.131262601215</v>
      </c>
      <c r="AC228" s="58">
        <v>12844.570629524876</v>
      </c>
    </row>
    <row r="229" spans="1:29" x14ac:dyDescent="0.3">
      <c r="A229" s="39" t="s">
        <v>1073</v>
      </c>
      <c r="B229" s="39" t="s">
        <v>1035</v>
      </c>
      <c r="C229" s="58">
        <v>411.08837261348009</v>
      </c>
      <c r="D229" s="58">
        <v>475.63252783579446</v>
      </c>
      <c r="E229" s="58">
        <v>454.97950177112006</v>
      </c>
      <c r="F229" s="58">
        <v>523.93239251231057</v>
      </c>
      <c r="G229" s="58">
        <v>580.69375091903078</v>
      </c>
      <c r="H229" s="58">
        <v>621.081142268029</v>
      </c>
      <c r="I229" s="58">
        <v>641.61251813977003</v>
      </c>
      <c r="J229" s="58">
        <v>688.97157651862494</v>
      </c>
      <c r="K229" s="58">
        <v>731.22469290277422</v>
      </c>
      <c r="L229" s="58">
        <v>411.08837261348009</v>
      </c>
      <c r="M229" s="58">
        <v>438.08519707882061</v>
      </c>
      <c r="N229" s="58">
        <v>430.02634858978251</v>
      </c>
      <c r="O229" s="58">
        <v>488.58580326635729</v>
      </c>
      <c r="P229" s="58">
        <v>537.87946387130853</v>
      </c>
      <c r="Q229" s="58">
        <v>576.75706086555738</v>
      </c>
      <c r="R229" s="58">
        <v>604.98179423170245</v>
      </c>
      <c r="S229" s="58">
        <v>642.43685573411722</v>
      </c>
      <c r="T229" s="58">
        <v>674.3535393159973</v>
      </c>
      <c r="U229" s="58">
        <v>411.08837261348009</v>
      </c>
      <c r="V229" s="58">
        <v>439.96950990909716</v>
      </c>
      <c r="W229" s="58">
        <v>434.20458026487938</v>
      </c>
      <c r="X229" s="58">
        <v>494.09295237622189</v>
      </c>
      <c r="Y229" s="58">
        <v>544.83259573676094</v>
      </c>
      <c r="Z229" s="58">
        <v>585.25706754765793</v>
      </c>
      <c r="AA229" s="58">
        <v>615.10335174712407</v>
      </c>
      <c r="AB229" s="58">
        <v>654.21611691362057</v>
      </c>
      <c r="AC229" s="58">
        <v>687.85512754703359</v>
      </c>
    </row>
    <row r="230" spans="1:29" x14ac:dyDescent="0.3">
      <c r="A230" s="39" t="s">
        <v>1073</v>
      </c>
      <c r="B230" s="39" t="s">
        <v>1036</v>
      </c>
      <c r="C230" s="58">
        <v>0</v>
      </c>
      <c r="D230" s="58">
        <v>0</v>
      </c>
      <c r="E230" s="58">
        <v>0</v>
      </c>
      <c r="F230" s="58">
        <v>0</v>
      </c>
      <c r="G230" s="58">
        <v>0</v>
      </c>
      <c r="H230" s="58">
        <v>0</v>
      </c>
      <c r="I230" s="58">
        <v>0</v>
      </c>
      <c r="J230" s="58">
        <v>0</v>
      </c>
      <c r="K230" s="58">
        <v>0</v>
      </c>
      <c r="L230" s="58">
        <v>0</v>
      </c>
      <c r="M230" s="58">
        <v>0</v>
      </c>
      <c r="N230" s="58">
        <v>0</v>
      </c>
      <c r="O230" s="58">
        <v>0</v>
      </c>
      <c r="P230" s="58">
        <v>0</v>
      </c>
      <c r="Q230" s="58">
        <v>0</v>
      </c>
      <c r="R230" s="58">
        <v>0</v>
      </c>
      <c r="S230" s="58">
        <v>0</v>
      </c>
      <c r="T230" s="58">
        <v>0</v>
      </c>
      <c r="U230" s="58">
        <v>0</v>
      </c>
      <c r="V230" s="58">
        <v>0</v>
      </c>
      <c r="W230" s="58">
        <v>0</v>
      </c>
      <c r="X230" s="58">
        <v>0</v>
      </c>
      <c r="Y230" s="58">
        <v>0</v>
      </c>
      <c r="Z230" s="58">
        <v>0</v>
      </c>
      <c r="AA230" s="58">
        <v>0</v>
      </c>
      <c r="AB230" s="58">
        <v>0</v>
      </c>
      <c r="AC230" s="58">
        <v>0</v>
      </c>
    </row>
    <row r="231" spans="1:29" x14ac:dyDescent="0.3">
      <c r="A231" s="39" t="s">
        <v>1073</v>
      </c>
      <c r="B231" s="39" t="s">
        <v>1020</v>
      </c>
      <c r="C231" s="58">
        <v>9705.7555764480894</v>
      </c>
      <c r="D231" s="58">
        <v>11481.930722336325</v>
      </c>
      <c r="E231" s="58">
        <v>12398.471411413919</v>
      </c>
      <c r="F231" s="58">
        <v>13435.961947479518</v>
      </c>
      <c r="G231" s="58">
        <v>14423.625041287154</v>
      </c>
      <c r="H231" s="58">
        <v>15352.017301739414</v>
      </c>
      <c r="I231" s="58">
        <v>16199.315953191048</v>
      </c>
      <c r="J231" s="58">
        <v>17063.995317448745</v>
      </c>
      <c r="K231" s="58">
        <v>17874.349780793658</v>
      </c>
      <c r="L231" s="58">
        <v>9705.7555764480894</v>
      </c>
      <c r="M231" s="58">
        <v>10535.360553608924</v>
      </c>
      <c r="N231" s="58">
        <v>11057.612807636293</v>
      </c>
      <c r="O231" s="58">
        <v>11678.194270554744</v>
      </c>
      <c r="P231" s="58">
        <v>12226.440908470082</v>
      </c>
      <c r="Q231" s="58">
        <v>12702.66406866587</v>
      </c>
      <c r="R231" s="58">
        <v>13097.868420081457</v>
      </c>
      <c r="S231" s="58">
        <v>13514.550318434893</v>
      </c>
      <c r="T231" s="58">
        <v>13880.154231414388</v>
      </c>
      <c r="U231" s="58">
        <v>9705.7555764480894</v>
      </c>
      <c r="V231" s="58">
        <v>10463.722120397957</v>
      </c>
      <c r="W231" s="58">
        <v>10929.144444461504</v>
      </c>
      <c r="X231" s="58">
        <v>11551.787687305521</v>
      </c>
      <c r="Y231" s="58">
        <v>12102.842874253651</v>
      </c>
      <c r="Z231" s="58">
        <v>12582.5133190336</v>
      </c>
      <c r="AA231" s="58">
        <v>12981.797318957242</v>
      </c>
      <c r="AB231" s="58">
        <v>13408.471438625236</v>
      </c>
      <c r="AC231" s="58">
        <v>13786.331959209747</v>
      </c>
    </row>
  </sheetData>
  <conditionalFormatting sqref="A5 A1:XFD4 B6:XFD6 C5:XFD5 A7:XFD1048576">
    <cfRule type="expression" dxfId="26" priority="2">
      <formula>_xlfn.ISFORMULA(A1)</formula>
    </cfRule>
  </conditionalFormatting>
  <conditionalFormatting sqref="B5">
    <cfRule type="expression" dxfId="25" priority="1">
      <formula>_xlfn.ISFORMULA(B5)</formula>
    </cfRule>
  </conditionalFormatting>
  <hyperlinks>
    <hyperlink ref="B3" r:id="rId1" xr:uid="{8A35EA22-8269-4AC0-8468-BDC03984C593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E276-897A-49C2-8344-3213FBE5E3EC}">
  <sheetPr>
    <tabColor theme="7" tint="0.39997558519241921"/>
    <pageSetUpPr autoPageBreaks="0"/>
  </sheetPr>
  <dimension ref="A1:AB231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1074</v>
      </c>
    </row>
    <row r="2" spans="1:28" s="28" customFormat="1" x14ac:dyDescent="0.3">
      <c r="A2" s="28" t="s">
        <v>331</v>
      </c>
      <c r="B2" s="28" t="s">
        <v>1075</v>
      </c>
    </row>
    <row r="3" spans="1:28" s="28" customFormat="1" x14ac:dyDescent="0.3">
      <c r="A3" s="28" t="s">
        <v>332</v>
      </c>
      <c r="B3" s="75" t="s">
        <v>1076</v>
      </c>
    </row>
    <row r="4" spans="1:28" s="28" customFormat="1" x14ac:dyDescent="0.3">
      <c r="A4" s="28" t="s">
        <v>333</v>
      </c>
      <c r="B4" s="56">
        <v>2017</v>
      </c>
      <c r="C4" s="56"/>
    </row>
    <row r="5" spans="1:28" s="28" customFormat="1" x14ac:dyDescent="0.3">
      <c r="A5" s="28" t="s">
        <v>194</v>
      </c>
      <c r="B5" s="28" t="s">
        <v>1077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7" spans="1:28" s="28" customFormat="1" x14ac:dyDescent="0.3">
      <c r="A7" s="28" t="s">
        <v>1079</v>
      </c>
      <c r="B7" s="28" t="s">
        <v>95</v>
      </c>
      <c r="C7" s="71"/>
    </row>
    <row r="9" spans="1:28" x14ac:dyDescent="0.3">
      <c r="C9" s="81"/>
      <c r="D9" s="80"/>
      <c r="E9" s="80"/>
      <c r="F9" s="80"/>
      <c r="G9" s="80"/>
      <c r="H9" s="80"/>
      <c r="I9" s="80"/>
      <c r="J9" s="80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 spans="1:28" x14ac:dyDescent="0.3">
      <c r="B10" s="81">
        <v>2012</v>
      </c>
      <c r="C10" s="87">
        <v>2013</v>
      </c>
      <c r="D10" s="80">
        <v>2014</v>
      </c>
      <c r="E10" s="80">
        <v>2015</v>
      </c>
      <c r="F10" s="60"/>
      <c r="G10" s="60"/>
      <c r="H10" s="60"/>
      <c r="I10" s="60"/>
      <c r="J10" s="60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1080</v>
      </c>
      <c r="B11" s="58">
        <v>0</v>
      </c>
      <c r="C11" s="58">
        <v>0</v>
      </c>
      <c r="D11" s="60">
        <v>0</v>
      </c>
      <c r="E11" s="60">
        <v>0</v>
      </c>
      <c r="F11" s="60"/>
      <c r="G11" s="60"/>
      <c r="H11" s="60"/>
      <c r="I11" s="60"/>
      <c r="J11" s="60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1081</v>
      </c>
      <c r="B12" s="58">
        <v>0</v>
      </c>
      <c r="C12" s="58">
        <v>0</v>
      </c>
      <c r="D12" s="60">
        <v>0</v>
      </c>
      <c r="E12" s="60">
        <v>0</v>
      </c>
      <c r="F12" s="60"/>
      <c r="G12" s="60"/>
      <c r="H12" s="60"/>
      <c r="I12" s="60"/>
      <c r="J12" s="60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1082</v>
      </c>
      <c r="B13" s="58">
        <v>0</v>
      </c>
      <c r="C13" s="58">
        <v>0</v>
      </c>
      <c r="D13" s="60">
        <v>0</v>
      </c>
      <c r="E13" s="60">
        <v>0</v>
      </c>
      <c r="F13" s="60"/>
      <c r="G13" s="60"/>
      <c r="H13" s="60"/>
      <c r="I13" s="60"/>
      <c r="J13" s="60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1083</v>
      </c>
      <c r="B14" s="58">
        <v>0</v>
      </c>
      <c r="C14" s="58">
        <v>0</v>
      </c>
      <c r="D14" s="60">
        <v>0</v>
      </c>
      <c r="E14" s="60">
        <v>0</v>
      </c>
      <c r="F14" s="60"/>
      <c r="G14" s="60"/>
      <c r="H14" s="60"/>
      <c r="I14" s="60"/>
      <c r="J14" s="60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1033</v>
      </c>
      <c r="B15" s="58">
        <v>75126329</v>
      </c>
      <c r="C15" s="58">
        <v>76613025</v>
      </c>
      <c r="D15" s="60">
        <v>77922226</v>
      </c>
      <c r="E15" s="60">
        <v>79844360</v>
      </c>
      <c r="F15" s="60"/>
      <c r="G15" s="60"/>
      <c r="H15" s="60"/>
      <c r="I15" s="60"/>
      <c r="J15" s="60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1034</v>
      </c>
      <c r="B16" s="58">
        <v>1402690</v>
      </c>
      <c r="C16" s="58">
        <v>1482592</v>
      </c>
      <c r="D16" s="60">
        <v>1615512</v>
      </c>
      <c r="E16" s="60">
        <v>1716287</v>
      </c>
      <c r="F16" s="60"/>
      <c r="G16" s="60"/>
      <c r="H16" s="60"/>
      <c r="I16" s="60"/>
      <c r="J16" s="60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1084</v>
      </c>
      <c r="B17" s="58">
        <v>0</v>
      </c>
      <c r="C17" s="58">
        <v>0</v>
      </c>
      <c r="D17" s="60">
        <v>0</v>
      </c>
      <c r="E17" s="60">
        <v>0</v>
      </c>
      <c r="F17" s="60"/>
      <c r="G17" s="60"/>
      <c r="H17" s="60"/>
      <c r="I17" s="60"/>
      <c r="J17" s="60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152</v>
      </c>
      <c r="B18" s="58">
        <v>0</v>
      </c>
      <c r="C18" s="58">
        <v>0</v>
      </c>
      <c r="D18" s="60">
        <v>0</v>
      </c>
      <c r="E18" s="60">
        <v>0</v>
      </c>
      <c r="F18" s="60"/>
      <c r="G18" s="60"/>
      <c r="H18" s="60"/>
      <c r="I18" s="60"/>
      <c r="J18" s="60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992</v>
      </c>
      <c r="B19" s="58">
        <v>0</v>
      </c>
      <c r="C19" s="58">
        <v>0</v>
      </c>
      <c r="D19" s="60">
        <v>0</v>
      </c>
      <c r="E19" s="60">
        <v>0</v>
      </c>
      <c r="F19" s="60"/>
      <c r="G19" s="60"/>
      <c r="H19" s="60"/>
      <c r="I19" s="60"/>
      <c r="J19" s="60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1085</v>
      </c>
      <c r="B20" s="58">
        <v>0</v>
      </c>
      <c r="C20" s="58">
        <v>0</v>
      </c>
      <c r="D20" s="60">
        <v>0</v>
      </c>
      <c r="E20" s="60">
        <v>0</v>
      </c>
      <c r="F20" s="60"/>
      <c r="G20" s="60"/>
      <c r="H20" s="60"/>
      <c r="I20" s="60"/>
      <c r="J20" s="60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1086</v>
      </c>
      <c r="B21" s="58">
        <v>2750728</v>
      </c>
      <c r="C21" s="58">
        <v>2817621</v>
      </c>
      <c r="D21" s="60">
        <v>2956135</v>
      </c>
      <c r="E21" s="60">
        <v>3163066</v>
      </c>
      <c r="F21" s="60"/>
      <c r="G21" s="60"/>
      <c r="H21" s="60"/>
      <c r="I21" s="60"/>
      <c r="J21" s="60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A22" s="39" t="s">
        <v>1087</v>
      </c>
      <c r="B22" s="58">
        <v>0</v>
      </c>
      <c r="C22" s="58">
        <v>0</v>
      </c>
      <c r="D22" s="58">
        <v>0</v>
      </c>
      <c r="E22" s="58">
        <v>0</v>
      </c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A23" s="39" t="s">
        <v>84</v>
      </c>
      <c r="B23" s="58">
        <v>356255</v>
      </c>
      <c r="C23" s="58">
        <v>383253</v>
      </c>
      <c r="D23" s="58">
        <v>412224</v>
      </c>
      <c r="E23" s="58">
        <v>444889</v>
      </c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A24" s="39" t="s">
        <v>1088</v>
      </c>
      <c r="B24" s="58">
        <v>0</v>
      </c>
      <c r="C24" s="58">
        <v>0</v>
      </c>
      <c r="D24" s="58">
        <v>0</v>
      </c>
      <c r="E24" s="58">
        <v>0</v>
      </c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A25" s="39" t="s">
        <v>1020</v>
      </c>
      <c r="B25" s="58">
        <v>79636002</v>
      </c>
      <c r="C25" s="58">
        <v>81296490</v>
      </c>
      <c r="D25" s="58">
        <v>82906097</v>
      </c>
      <c r="E25" s="58">
        <v>85168601</v>
      </c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spans="3:28" x14ac:dyDescent="0.3">
      <c r="C215" s="58"/>
      <c r="D215" s="58"/>
      <c r="E215" s="58"/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spans="3:28" x14ac:dyDescent="0.3">
      <c r="C216" s="58"/>
      <c r="D216" s="58"/>
      <c r="E216" s="58"/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spans="3:28" x14ac:dyDescent="0.3">
      <c r="C217" s="58"/>
      <c r="D217" s="58"/>
      <c r="E217" s="58"/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spans="3:28" x14ac:dyDescent="0.3">
      <c r="C218" s="58"/>
      <c r="D218" s="58"/>
      <c r="E218" s="58"/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spans="3:28" x14ac:dyDescent="0.3">
      <c r="C219" s="58"/>
      <c r="D219" s="58"/>
      <c r="E219" s="58"/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spans="3:28" x14ac:dyDescent="0.3">
      <c r="C220" s="58"/>
      <c r="D220" s="58"/>
      <c r="E220" s="58"/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spans="3:28" x14ac:dyDescent="0.3">
      <c r="C221" s="58"/>
      <c r="D221" s="58"/>
      <c r="E221" s="58"/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spans="3:28" x14ac:dyDescent="0.3">
      <c r="C222" s="58"/>
      <c r="D222" s="58"/>
      <c r="E222" s="58"/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spans="3:28" x14ac:dyDescent="0.3">
      <c r="C223" s="58"/>
      <c r="D223" s="58"/>
      <c r="E223" s="58"/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spans="3:28" x14ac:dyDescent="0.3">
      <c r="C224" s="58"/>
      <c r="D224" s="58"/>
      <c r="E224" s="58"/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spans="3:28" x14ac:dyDescent="0.3">
      <c r="C225" s="58"/>
      <c r="D225" s="58"/>
      <c r="E225" s="58"/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spans="3:28" x14ac:dyDescent="0.3"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spans="3:28" x14ac:dyDescent="0.3"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spans="3:28" x14ac:dyDescent="0.3"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spans="3:28" x14ac:dyDescent="0.3"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spans="3:28" x14ac:dyDescent="0.3"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spans="3:28" x14ac:dyDescent="0.3"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</sheetData>
  <conditionalFormatting sqref="A5:A7 A1:XFD4 B8:XFD8 C5:XFD7 A9:XFD1048576">
    <cfRule type="expression" dxfId="24" priority="2">
      <formula>_xlfn.ISFORMULA(A1)</formula>
    </cfRule>
  </conditionalFormatting>
  <conditionalFormatting sqref="B5:B7">
    <cfRule type="expression" dxfId="23" priority="1">
      <formula>_xlfn.ISFORMULA(B5)</formula>
    </cfRule>
  </conditionalFormatting>
  <hyperlinks>
    <hyperlink ref="B3" r:id="rId1" xr:uid="{A694854B-55AC-4D1C-AAC4-924CAA5C941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4D9A-F691-44C1-B50A-5005FF3DAF23}">
  <sheetPr>
    <tabColor theme="7" tint="0.39997558519241921"/>
    <pageSetUpPr autoPageBreaks="0"/>
  </sheetPr>
  <dimension ref="A1:AB214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1089</v>
      </c>
    </row>
    <row r="2" spans="1:28" s="28" customFormat="1" x14ac:dyDescent="0.3">
      <c r="A2" s="28" t="s">
        <v>331</v>
      </c>
      <c r="B2" s="28" t="s">
        <v>1090</v>
      </c>
    </row>
    <row r="3" spans="1:28" s="28" customFormat="1" x14ac:dyDescent="0.3">
      <c r="A3" s="28" t="s">
        <v>332</v>
      </c>
      <c r="B3" s="75" t="s">
        <v>1091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1092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8" spans="1:28" ht="21" x14ac:dyDescent="0.3">
      <c r="A8" s="694" t="s">
        <v>1093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92"/>
      <c r="O8" s="694" t="s">
        <v>1094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81"/>
    </row>
    <row r="9" spans="1:28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1096</v>
      </c>
      <c r="C10" s="695"/>
      <c r="D10" s="695"/>
      <c r="E10" s="695"/>
      <c r="F10" s="695"/>
      <c r="G10" s="695"/>
      <c r="H10" s="695"/>
      <c r="I10" s="97"/>
      <c r="J10" s="695" t="s">
        <v>1097</v>
      </c>
      <c r="K10" s="696"/>
      <c r="L10" s="97"/>
      <c r="M10" s="98" t="s">
        <v>1098</v>
      </c>
      <c r="N10" s="95"/>
      <c r="O10" s="99"/>
      <c r="P10" s="697" t="s">
        <v>1096</v>
      </c>
      <c r="Q10" s="697"/>
      <c r="R10" s="697"/>
      <c r="S10" s="697"/>
      <c r="T10" s="697"/>
      <c r="U10" s="697"/>
      <c r="V10" s="100"/>
      <c r="W10" s="697" t="s">
        <v>1097</v>
      </c>
      <c r="X10" s="698"/>
      <c r="Y10" s="101"/>
      <c r="Z10" s="697" t="s">
        <v>1098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1099</v>
      </c>
      <c r="N11" s="95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1099</v>
      </c>
      <c r="AA11" s="688"/>
      <c r="AB11" s="58"/>
    </row>
    <row r="12" spans="1:28" x14ac:dyDescent="0.3">
      <c r="A12" s="110"/>
      <c r="B12" s="689" t="s">
        <v>1093</v>
      </c>
      <c r="C12" s="689"/>
      <c r="D12" s="689"/>
      <c r="E12" s="689"/>
      <c r="F12" s="689"/>
      <c r="G12" s="689"/>
      <c r="H12" s="689"/>
      <c r="I12" s="111"/>
      <c r="J12" s="112" t="s">
        <v>1100</v>
      </c>
      <c r="K12" s="113" t="s">
        <v>1100</v>
      </c>
      <c r="L12" s="114"/>
      <c r="M12" s="115" t="s">
        <v>1100</v>
      </c>
      <c r="N12" s="95"/>
      <c r="O12" s="116"/>
      <c r="P12" s="690" t="s">
        <v>1101</v>
      </c>
      <c r="Q12" s="690"/>
      <c r="R12" s="690"/>
      <c r="S12" s="690" t="s">
        <v>214</v>
      </c>
      <c r="T12" s="690"/>
      <c r="U12" s="690"/>
      <c r="V12" s="117"/>
      <c r="W12" s="118" t="s">
        <v>1102</v>
      </c>
      <c r="X12" s="119" t="s">
        <v>1103</v>
      </c>
      <c r="Y12" s="119"/>
      <c r="Z12" s="120" t="s">
        <v>1104</v>
      </c>
      <c r="AA12" s="121" t="s">
        <v>1103</v>
      </c>
      <c r="AB12" s="58"/>
    </row>
    <row r="13" spans="1:28" x14ac:dyDescent="0.3">
      <c r="A13" s="691" t="s">
        <v>1105</v>
      </c>
      <c r="B13" s="692"/>
      <c r="C13" s="692"/>
      <c r="D13" s="692"/>
      <c r="E13" s="692"/>
      <c r="F13" s="692"/>
      <c r="G13" s="692"/>
      <c r="H13" s="692"/>
      <c r="I13" s="692"/>
      <c r="J13" s="692"/>
      <c r="K13" s="692"/>
      <c r="L13" s="692"/>
      <c r="M13" s="693"/>
      <c r="N13" s="95"/>
      <c r="O13" s="122" t="s">
        <v>1105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14.179</v>
      </c>
      <c r="C14" s="126">
        <v>19.98</v>
      </c>
      <c r="D14" s="127">
        <v>19.436</v>
      </c>
      <c r="E14" s="126">
        <v>24.943100000000001</v>
      </c>
      <c r="F14" s="126">
        <v>25.387499999999999</v>
      </c>
      <c r="G14" s="126">
        <v>24.996200000000002</v>
      </c>
      <c r="H14" s="126">
        <v>24.527899999999999</v>
      </c>
      <c r="I14" s="128"/>
      <c r="J14" s="129">
        <v>21.044265935596059</v>
      </c>
      <c r="K14" s="130">
        <v>24.079302592698035</v>
      </c>
      <c r="L14" s="131"/>
      <c r="M14" s="132">
        <v>0.97423266667358011</v>
      </c>
      <c r="N14" s="95"/>
      <c r="O14" s="125" t="s">
        <v>80</v>
      </c>
      <c r="P14" s="133">
        <v>25.947500000000002</v>
      </c>
      <c r="Q14" s="133">
        <v>26.808</v>
      </c>
      <c r="R14" s="133">
        <v>26.491700000000002</v>
      </c>
      <c r="S14" s="134">
        <v>23.1158</v>
      </c>
      <c r="T14" s="134">
        <v>21.822199999999999</v>
      </c>
      <c r="U14" s="134">
        <v>16.6953</v>
      </c>
      <c r="V14" s="134"/>
      <c r="W14" s="135">
        <v>22.966363242306027</v>
      </c>
      <c r="X14" s="136">
        <v>23.580898897035453</v>
      </c>
      <c r="Y14" s="136"/>
      <c r="Z14" s="137">
        <v>1.298797295220111</v>
      </c>
      <c r="AA14" s="138">
        <v>-0.63133106872171885</v>
      </c>
      <c r="AB14" s="58"/>
    </row>
    <row r="15" spans="1:28" x14ac:dyDescent="0.3">
      <c r="A15" s="125" t="s">
        <v>1106</v>
      </c>
      <c r="B15" s="126">
        <v>6.8150000000000004</v>
      </c>
      <c r="C15" s="126">
        <v>7.8040000000000003</v>
      </c>
      <c r="D15" s="127">
        <v>7.4710000000000001</v>
      </c>
      <c r="E15" s="126">
        <v>7.8869199999999999</v>
      </c>
      <c r="F15" s="126">
        <v>8.3403899999999993</v>
      </c>
      <c r="G15" s="126">
        <v>9.0187200000000001</v>
      </c>
      <c r="H15" s="126">
        <v>9.9819899999999997</v>
      </c>
      <c r="I15" s="128"/>
      <c r="J15" s="129">
        <v>8.089201008686878</v>
      </c>
      <c r="K15" s="130">
        <v>9.7994266809341948</v>
      </c>
      <c r="L15" s="131"/>
      <c r="M15" s="132">
        <v>1.2146240748581949</v>
      </c>
      <c r="N15" s="95"/>
      <c r="O15" s="125" t="s">
        <v>1106</v>
      </c>
      <c r="P15" s="133">
        <v>8.3391300000000008</v>
      </c>
      <c r="Q15" s="133">
        <v>9.1520399999999995</v>
      </c>
      <c r="R15" s="133">
        <v>11.873699999999999</v>
      </c>
      <c r="S15" s="134">
        <v>7.1218500000000002</v>
      </c>
      <c r="T15" s="134">
        <v>6.6294199999999996</v>
      </c>
      <c r="U15" s="134">
        <v>6.0677199999999996</v>
      </c>
      <c r="V15" s="134"/>
      <c r="W15" s="135">
        <v>10.293628088426528</v>
      </c>
      <c r="X15" s="136">
        <v>8.5702138838786937</v>
      </c>
      <c r="Y15" s="136"/>
      <c r="Z15" s="137">
        <v>1.9491569894413363</v>
      </c>
      <c r="AA15" s="138">
        <v>-0.86311171114058505</v>
      </c>
      <c r="AB15" s="58"/>
    </row>
    <row r="16" spans="1:28" x14ac:dyDescent="0.3">
      <c r="A16" s="125" t="s">
        <v>100</v>
      </c>
      <c r="B16" s="126">
        <v>7.1</v>
      </c>
      <c r="C16" s="126">
        <v>3.7040000000000002</v>
      </c>
      <c r="D16" s="127">
        <v>3.738</v>
      </c>
      <c r="E16" s="126">
        <v>3.5766100000000001</v>
      </c>
      <c r="F16" s="126">
        <v>3.3014800000000002</v>
      </c>
      <c r="G16" s="126">
        <v>2.9132799999999999</v>
      </c>
      <c r="H16" s="126">
        <v>2.5514100000000002</v>
      </c>
      <c r="I16" s="128"/>
      <c r="J16" s="129">
        <v>4.0473073712316356</v>
      </c>
      <c r="K16" s="130">
        <v>2.5047465713752786</v>
      </c>
      <c r="L16" s="131"/>
      <c r="M16" s="132">
        <v>-1.5786752098876589</v>
      </c>
      <c r="N16" s="95"/>
      <c r="O16" s="125" t="s">
        <v>100</v>
      </c>
      <c r="P16" s="133">
        <v>3.6926399999999999</v>
      </c>
      <c r="Q16" s="133">
        <v>3.49261</v>
      </c>
      <c r="R16" s="133">
        <v>2.76112</v>
      </c>
      <c r="S16" s="134">
        <v>3.3632</v>
      </c>
      <c r="T16" s="134">
        <v>2.9091399999999998</v>
      </c>
      <c r="U16" s="134">
        <v>1.78464</v>
      </c>
      <c r="V16" s="134"/>
      <c r="W16" s="135">
        <v>2.3936887732986563</v>
      </c>
      <c r="X16" s="136">
        <v>2.5206744058271102</v>
      </c>
      <c r="Y16" s="136"/>
      <c r="Z16" s="137">
        <v>-1.2542113572064695</v>
      </c>
      <c r="AA16" s="138">
        <v>-3.0335926181897621</v>
      </c>
      <c r="AB16" s="58"/>
    </row>
    <row r="17" spans="1:28" x14ac:dyDescent="0.3">
      <c r="A17" s="125" t="s">
        <v>339</v>
      </c>
      <c r="B17" s="126">
        <v>7.7442900000000003</v>
      </c>
      <c r="C17" s="126">
        <v>8.4077000000000002</v>
      </c>
      <c r="D17" s="127">
        <v>7.8604500000000002</v>
      </c>
      <c r="E17" s="126">
        <v>7.62033</v>
      </c>
      <c r="F17" s="126">
        <v>7.8804299999999996</v>
      </c>
      <c r="G17" s="126">
        <v>8.0832899999999999</v>
      </c>
      <c r="H17" s="126">
        <v>8.5492899999999992</v>
      </c>
      <c r="I17" s="128"/>
      <c r="J17" s="129">
        <v>8.5108767325301518</v>
      </c>
      <c r="K17" s="130">
        <v>8.3929297193289027</v>
      </c>
      <c r="L17" s="131"/>
      <c r="M17" s="132">
        <v>0.35063153695062965</v>
      </c>
      <c r="N17" s="139"/>
      <c r="O17" s="125" t="s">
        <v>339</v>
      </c>
      <c r="P17" s="133">
        <v>8.1077200000000005</v>
      </c>
      <c r="Q17" s="133">
        <v>8.8379700000000003</v>
      </c>
      <c r="R17" s="133">
        <v>10.3268</v>
      </c>
      <c r="S17" s="134">
        <v>6.72879</v>
      </c>
      <c r="T17" s="134">
        <v>6.6613499999999997</v>
      </c>
      <c r="U17" s="134">
        <v>5.94306</v>
      </c>
      <c r="V17" s="134"/>
      <c r="W17" s="135">
        <v>8.9525791070654535</v>
      </c>
      <c r="X17" s="136">
        <v>8.3941406862419683</v>
      </c>
      <c r="Y17" s="136"/>
      <c r="Z17" s="137">
        <v>1.1435668035622237</v>
      </c>
      <c r="AA17" s="138">
        <v>-1.158321302181986</v>
      </c>
      <c r="AB17" s="58"/>
    </row>
    <row r="18" spans="1:28" x14ac:dyDescent="0.3">
      <c r="A18" s="125" t="s">
        <v>356</v>
      </c>
      <c r="B18" s="126">
        <v>23.513000000000002</v>
      </c>
      <c r="C18" s="126">
        <v>29.831900000000001</v>
      </c>
      <c r="D18" s="127">
        <v>31.664200000000001</v>
      </c>
      <c r="E18" s="126">
        <v>32.716700000000003</v>
      </c>
      <c r="F18" s="126">
        <v>34.4465</v>
      </c>
      <c r="G18" s="126">
        <v>36.137700000000002</v>
      </c>
      <c r="H18" s="126">
        <v>37.656599999999997</v>
      </c>
      <c r="I18" s="128"/>
      <c r="J18" s="129">
        <v>34.284309808494584</v>
      </c>
      <c r="K18" s="130">
        <v>36.967888242050591</v>
      </c>
      <c r="L18" s="131"/>
      <c r="M18" s="132">
        <v>0.72478701042355542</v>
      </c>
      <c r="N18" s="95"/>
      <c r="O18" s="125" t="s">
        <v>356</v>
      </c>
      <c r="P18" s="133">
        <v>33.513599999999997</v>
      </c>
      <c r="Q18" s="133">
        <v>36.3294</v>
      </c>
      <c r="R18" s="133">
        <v>42.116799999999998</v>
      </c>
      <c r="S18" s="134">
        <v>30.399699999999999</v>
      </c>
      <c r="T18" s="134">
        <v>29.277999999999999</v>
      </c>
      <c r="U18" s="134">
        <v>26.487200000000001</v>
      </c>
      <c r="V18" s="134"/>
      <c r="W18" s="135">
        <v>36.512180320762894</v>
      </c>
      <c r="X18" s="136">
        <v>37.411246594284478</v>
      </c>
      <c r="Y18" s="136"/>
      <c r="Z18" s="137">
        <v>1.1956750786793702</v>
      </c>
      <c r="AA18" s="138">
        <v>-0.74109486417605064</v>
      </c>
      <c r="AB18" s="58"/>
    </row>
    <row r="19" spans="1:28" x14ac:dyDescent="0.3">
      <c r="A19" s="125" t="s">
        <v>1107</v>
      </c>
      <c r="B19" s="126">
        <v>7.8739999999999997</v>
      </c>
      <c r="C19" s="126">
        <v>13.952</v>
      </c>
      <c r="D19" s="127">
        <v>14.138</v>
      </c>
      <c r="E19" s="126">
        <v>13.731999999999999</v>
      </c>
      <c r="F19" s="126">
        <v>13.107100000000001</v>
      </c>
      <c r="G19" s="126">
        <v>12.515000000000001</v>
      </c>
      <c r="H19" s="126">
        <v>11.9117</v>
      </c>
      <c r="I19" s="128"/>
      <c r="J19" s="129">
        <v>15.307873626129712</v>
      </c>
      <c r="K19" s="130">
        <v>11.69384369201771</v>
      </c>
      <c r="L19" s="131"/>
      <c r="M19" s="132">
        <v>-0.71139542323030991</v>
      </c>
      <c r="N19" s="95"/>
      <c r="O19" s="125" t="s">
        <v>1107</v>
      </c>
      <c r="P19" s="133">
        <v>14.2296</v>
      </c>
      <c r="Q19" s="133">
        <v>13.996</v>
      </c>
      <c r="R19" s="133">
        <v>13.8264</v>
      </c>
      <c r="S19" s="134">
        <v>12.801500000000001</v>
      </c>
      <c r="T19" s="134">
        <v>11.5946</v>
      </c>
      <c r="U19" s="134">
        <v>9.5327800000000007</v>
      </c>
      <c r="V19" s="134"/>
      <c r="W19" s="135">
        <v>11.986475942782835</v>
      </c>
      <c r="X19" s="136">
        <v>13.464359513616508</v>
      </c>
      <c r="Y19" s="136"/>
      <c r="Z19" s="137">
        <v>-9.2816896965008944E-2</v>
      </c>
      <c r="AA19" s="138">
        <v>-1.6287968747154769</v>
      </c>
      <c r="AB19" s="58"/>
    </row>
    <row r="20" spans="1:28" x14ac:dyDescent="0.3">
      <c r="A20" s="140" t="s">
        <v>1108</v>
      </c>
      <c r="B20" s="141">
        <v>7.9263500000000002</v>
      </c>
      <c r="C20" s="141">
        <v>8.3957499999999996</v>
      </c>
      <c r="D20" s="127">
        <v>8.0501000000000005</v>
      </c>
      <c r="E20" s="141">
        <v>7.2816799999999997</v>
      </c>
      <c r="F20" s="141">
        <v>6.9763000000000002</v>
      </c>
      <c r="G20" s="141">
        <v>6.8428399999999998</v>
      </c>
      <c r="H20" s="141">
        <v>6.6843000000000004</v>
      </c>
      <c r="I20" s="142"/>
      <c r="J20" s="143">
        <v>8.7162196546687518</v>
      </c>
      <c r="K20" s="144">
        <v>6.5620490266338125</v>
      </c>
      <c r="L20" s="145"/>
      <c r="M20" s="146">
        <v>-0.77168634658826285</v>
      </c>
      <c r="N20" s="95"/>
      <c r="O20" s="147" t="s">
        <v>1108</v>
      </c>
      <c r="P20" s="148">
        <v>7.61212</v>
      </c>
      <c r="Q20" s="148">
        <v>7.6069899999999997</v>
      </c>
      <c r="R20" s="148">
        <v>7.9538799999999998</v>
      </c>
      <c r="S20" s="149">
        <v>6.5705400000000003</v>
      </c>
      <c r="T20" s="149">
        <v>5.6141399999999999</v>
      </c>
      <c r="U20" s="149">
        <v>4.28939</v>
      </c>
      <c r="V20" s="149"/>
      <c r="W20" s="150">
        <v>6.8954312960554835</v>
      </c>
      <c r="X20" s="151">
        <v>6.0584518948419559</v>
      </c>
      <c r="Y20" s="151"/>
      <c r="Z20" s="152">
        <v>-5.0090174808936627E-2</v>
      </c>
      <c r="AA20" s="153">
        <v>-2.5889792721987437</v>
      </c>
      <c r="AB20" s="58"/>
    </row>
    <row r="21" spans="1:28" x14ac:dyDescent="0.3">
      <c r="A21" s="154" t="s">
        <v>1109</v>
      </c>
      <c r="B21" s="155">
        <v>21.861000000000001</v>
      </c>
      <c r="C21" s="155">
        <v>23.919</v>
      </c>
      <c r="D21" s="156">
        <v>23.385999999999999</v>
      </c>
      <c r="E21" s="155">
        <v>28.958300000000001</v>
      </c>
      <c r="F21" s="155">
        <v>29.1555</v>
      </c>
      <c r="G21" s="155">
        <v>28.5199</v>
      </c>
      <c r="H21" s="155">
        <v>27.7471</v>
      </c>
      <c r="I21" s="157"/>
      <c r="J21" s="158">
        <v>25.32111561894677</v>
      </c>
      <c r="K21" s="159">
        <v>27.239625771870063</v>
      </c>
      <c r="L21" s="160"/>
      <c r="M21" s="161">
        <v>0.71501820798840487</v>
      </c>
      <c r="N21" s="95"/>
      <c r="O21" s="162" t="s">
        <v>1109</v>
      </c>
      <c r="P21" s="163">
        <v>30.1004</v>
      </c>
      <c r="Q21" s="163">
        <v>30.793900000000001</v>
      </c>
      <c r="R21" s="163">
        <v>30.025400000000001</v>
      </c>
      <c r="S21" s="164">
        <v>26.909800000000001</v>
      </c>
      <c r="T21" s="164">
        <v>25.177600000000002</v>
      </c>
      <c r="U21" s="164">
        <v>19.0015</v>
      </c>
      <c r="V21" s="164"/>
      <c r="W21" s="165">
        <v>26.029822280017338</v>
      </c>
      <c r="X21" s="166">
        <v>26.838238929041058</v>
      </c>
      <c r="Y21" s="166"/>
      <c r="Z21" s="167">
        <v>1.0467157124368853</v>
      </c>
      <c r="AA21" s="168">
        <v>-0.86135072291689818</v>
      </c>
      <c r="AB21" s="58"/>
    </row>
    <row r="22" spans="1:28" x14ac:dyDescent="0.3">
      <c r="A22" s="169" t="s">
        <v>1110</v>
      </c>
      <c r="B22" s="170">
        <v>53.290599999999998</v>
      </c>
      <c r="C22" s="170">
        <v>68.156300000000002</v>
      </c>
      <c r="D22" s="171">
        <v>68.971699999999998</v>
      </c>
      <c r="E22" s="170">
        <v>68.799099999999996</v>
      </c>
      <c r="F22" s="170">
        <v>70.284099999999995</v>
      </c>
      <c r="G22" s="170">
        <v>71.987099999999998</v>
      </c>
      <c r="H22" s="170">
        <v>74.116100000000003</v>
      </c>
      <c r="I22" s="172"/>
      <c r="J22" s="173">
        <v>74.678884381053237</v>
      </c>
      <c r="K22" s="174">
        <v>72.76057057027576</v>
      </c>
      <c r="L22" s="175"/>
      <c r="M22" s="176">
        <v>0.30018510216225369</v>
      </c>
      <c r="N22" s="95"/>
      <c r="O22" s="177" t="s">
        <v>1110</v>
      </c>
      <c r="P22" s="178">
        <v>71.341899999999995</v>
      </c>
      <c r="Q22" s="178">
        <v>75.429100000000005</v>
      </c>
      <c r="R22" s="178">
        <v>85.3249</v>
      </c>
      <c r="S22" s="179">
        <v>63.191600000000001</v>
      </c>
      <c r="T22" s="179">
        <v>59.331400000000002</v>
      </c>
      <c r="U22" s="179">
        <v>51.798499999999997</v>
      </c>
      <c r="V22" s="179"/>
      <c r="W22" s="180">
        <v>73.970437798006074</v>
      </c>
      <c r="X22" s="181">
        <v>73.16161982822058</v>
      </c>
      <c r="Y22" s="181"/>
      <c r="Z22" s="182">
        <v>0.89048328482490557</v>
      </c>
      <c r="AA22" s="183">
        <v>-1.1859740752746539</v>
      </c>
      <c r="AB22" s="58"/>
    </row>
    <row r="23" spans="1:28" x14ac:dyDescent="0.3">
      <c r="A23" s="184" t="s">
        <v>1111</v>
      </c>
      <c r="B23" s="185">
        <v>75.151600000000002</v>
      </c>
      <c r="C23" s="185">
        <v>92.075299999999999</v>
      </c>
      <c r="D23" s="185">
        <v>92.357699999999994</v>
      </c>
      <c r="E23" s="185">
        <v>97.757400000000004</v>
      </c>
      <c r="F23" s="185">
        <v>99.439700000000002</v>
      </c>
      <c r="G23" s="185">
        <v>100.50700000000001</v>
      </c>
      <c r="H23" s="185">
        <v>101.863</v>
      </c>
      <c r="I23" s="186"/>
      <c r="J23" s="187">
        <v>100</v>
      </c>
      <c r="K23" s="188">
        <v>100</v>
      </c>
      <c r="L23" s="189"/>
      <c r="M23" s="190">
        <v>0.40899951101276422</v>
      </c>
      <c r="N23" s="95"/>
      <c r="O23" s="191" t="s">
        <v>1111</v>
      </c>
      <c r="P23" s="192">
        <v>101.44199999999999</v>
      </c>
      <c r="Q23" s="192">
        <v>106.223</v>
      </c>
      <c r="R23" s="192">
        <v>115.35</v>
      </c>
      <c r="S23" s="192">
        <v>90.101399999999998</v>
      </c>
      <c r="T23" s="192">
        <v>84.508899999999997</v>
      </c>
      <c r="U23" s="192">
        <v>70.8001</v>
      </c>
      <c r="V23" s="192"/>
      <c r="W23" s="193">
        <v>100</v>
      </c>
      <c r="X23" s="193">
        <v>100</v>
      </c>
      <c r="Y23" s="193"/>
      <c r="Z23" s="194">
        <v>0.93056097341968069</v>
      </c>
      <c r="AA23" s="195">
        <v>-1.1014255172939524</v>
      </c>
      <c r="AB23" s="58"/>
    </row>
    <row r="24" spans="1:28" x14ac:dyDescent="0.3">
      <c r="A24" s="196" t="s">
        <v>1112</v>
      </c>
      <c r="B24" s="197">
        <v>64.7911</v>
      </c>
      <c r="C24" s="197">
        <v>67.549099999999996</v>
      </c>
      <c r="D24" s="198">
        <v>67.569100000000006</v>
      </c>
      <c r="E24" s="197">
        <v>64.5839</v>
      </c>
      <c r="F24" s="197">
        <v>64.255300000000005</v>
      </c>
      <c r="G24" s="197">
        <v>63.634700000000002</v>
      </c>
      <c r="H24" s="197">
        <v>64.1494</v>
      </c>
      <c r="I24" s="199"/>
      <c r="J24" s="200">
        <v>71.407465492625079</v>
      </c>
      <c r="K24" s="201">
        <v>61.128572648295588</v>
      </c>
      <c r="L24" s="202"/>
      <c r="M24" s="203">
        <v>-0.21616619037676532</v>
      </c>
      <c r="N24" s="95"/>
      <c r="O24" s="196" t="s">
        <v>1112</v>
      </c>
      <c r="P24" s="204">
        <v>66.801000000000002</v>
      </c>
      <c r="Q24" s="204">
        <v>68.703599999999994</v>
      </c>
      <c r="R24" s="204">
        <v>73.19</v>
      </c>
      <c r="S24" s="205">
        <v>58.996400000000001</v>
      </c>
      <c r="T24" s="205">
        <v>53.527500000000003</v>
      </c>
      <c r="U24" s="205">
        <v>43.885100000000001</v>
      </c>
      <c r="V24" s="205"/>
      <c r="W24" s="206">
        <v>61.588754241852875</v>
      </c>
      <c r="X24" s="207">
        <v>60.166059866224217</v>
      </c>
      <c r="Y24" s="207"/>
      <c r="Z24" s="208">
        <v>0.33350498472535239</v>
      </c>
      <c r="AA24" s="209">
        <v>-1.7821612835131284</v>
      </c>
      <c r="AB24" s="58"/>
    </row>
    <row r="25" spans="1:28" x14ac:dyDescent="0.3">
      <c r="A25" s="196" t="s">
        <v>1113</v>
      </c>
      <c r="B25" s="197">
        <v>0</v>
      </c>
      <c r="C25" s="197">
        <v>4.71312</v>
      </c>
      <c r="D25" s="198">
        <v>4.5490899999999996</v>
      </c>
      <c r="E25" s="197">
        <v>8.9564400000000006</v>
      </c>
      <c r="F25" s="197">
        <v>9.3464399999999994</v>
      </c>
      <c r="G25" s="197">
        <v>9.5798299999999994</v>
      </c>
      <c r="H25" s="197">
        <v>9.2301000000000002</v>
      </c>
      <c r="I25" s="199"/>
      <c r="J25" s="200">
        <v>4.8075079762472157</v>
      </c>
      <c r="K25" s="201">
        <v>8.7954499714889476</v>
      </c>
      <c r="L25" s="202"/>
      <c r="M25" s="203">
        <v>2.9919809722298352</v>
      </c>
      <c r="N25" s="95"/>
      <c r="O25" s="196" t="s">
        <v>1113</v>
      </c>
      <c r="P25" s="204">
        <v>9.3831199999999999</v>
      </c>
      <c r="Q25" s="204">
        <v>10.1212</v>
      </c>
      <c r="R25" s="204">
        <v>9.8489799999999992</v>
      </c>
      <c r="S25" s="205">
        <v>8.1234500000000001</v>
      </c>
      <c r="T25" s="205">
        <v>8.0182199999999995</v>
      </c>
      <c r="U25" s="205">
        <v>6.3848799999999999</v>
      </c>
      <c r="V25" s="205"/>
      <c r="W25" s="206">
        <v>8.2878317905851073</v>
      </c>
      <c r="X25" s="207">
        <v>8.7536105037622729</v>
      </c>
      <c r="Y25" s="207"/>
      <c r="Z25" s="208">
        <v>3.2708568127004956</v>
      </c>
      <c r="AA25" s="209">
        <v>1.4225460847448357</v>
      </c>
      <c r="AB25" s="58"/>
    </row>
    <row r="26" spans="1:28" x14ac:dyDescent="0.3">
      <c r="A26" s="196" t="s">
        <v>1114</v>
      </c>
      <c r="B26" s="197">
        <v>9.0499500000000008</v>
      </c>
      <c r="C26" s="197">
        <v>15.8452</v>
      </c>
      <c r="D26" s="198">
        <v>16.248899999999999</v>
      </c>
      <c r="E26" s="197">
        <v>18.495899999999999</v>
      </c>
      <c r="F26" s="197">
        <v>19.797799999999999</v>
      </c>
      <c r="G26" s="197">
        <v>20.553799999999999</v>
      </c>
      <c r="H26" s="197">
        <v>20.7821</v>
      </c>
      <c r="I26" s="199"/>
      <c r="J26" s="200">
        <v>17.171943477760031</v>
      </c>
      <c r="K26" s="201">
        <v>19.803460509905683</v>
      </c>
      <c r="L26" s="202"/>
      <c r="M26" s="203">
        <v>1.0305524262310239</v>
      </c>
      <c r="N26" s="95"/>
      <c r="O26" s="196" t="s">
        <v>1114</v>
      </c>
      <c r="P26" s="204">
        <v>19.2698</v>
      </c>
      <c r="Q26" s="204">
        <v>20.772400000000001</v>
      </c>
      <c r="R26" s="204">
        <v>22.672699999999999</v>
      </c>
      <c r="S26" s="205">
        <v>17.714500000000001</v>
      </c>
      <c r="T26" s="205">
        <v>17.872399999999999</v>
      </c>
      <c r="U26" s="205">
        <v>15.8788</v>
      </c>
      <c r="V26" s="205"/>
      <c r="W26" s="206">
        <v>19.07888165458748</v>
      </c>
      <c r="X26" s="207">
        <v>21.769685642821852</v>
      </c>
      <c r="Y26" s="207"/>
      <c r="Z26" s="208">
        <v>1.3977464916991034</v>
      </c>
      <c r="AA26" s="209">
        <v>-9.5955299946570705E-2</v>
      </c>
      <c r="AB26" s="58"/>
    </row>
    <row r="27" spans="1:28" x14ac:dyDescent="0.3">
      <c r="A27" s="210" t="s">
        <v>1115</v>
      </c>
      <c r="B27" s="211">
        <v>0.81399999999999995</v>
      </c>
      <c r="C27" s="211">
        <v>3.2122899999999999</v>
      </c>
      <c r="D27" s="212">
        <v>3.29725</v>
      </c>
      <c r="E27" s="211">
        <v>4.4485200000000003</v>
      </c>
      <c r="F27" s="211">
        <v>4.5886500000000003</v>
      </c>
      <c r="G27" s="211">
        <v>5</v>
      </c>
      <c r="H27" s="211">
        <v>5.7138600000000004</v>
      </c>
      <c r="I27" s="213"/>
      <c r="J27" s="214">
        <v>3.4845553011000301</v>
      </c>
      <c r="K27" s="215">
        <v>5.4447914729084026</v>
      </c>
      <c r="L27" s="216"/>
      <c r="M27" s="217">
        <v>2.3173000827356738</v>
      </c>
      <c r="N27" s="95"/>
      <c r="O27" s="218" t="s">
        <v>1115</v>
      </c>
      <c r="P27" s="219">
        <v>4.6368900000000002</v>
      </c>
      <c r="Q27" s="219">
        <v>4.9792399999999999</v>
      </c>
      <c r="R27" s="219">
        <v>6.9426300000000003</v>
      </c>
      <c r="S27" s="220">
        <v>4.0537900000000002</v>
      </c>
      <c r="T27" s="220">
        <v>3.8197100000000002</v>
      </c>
      <c r="U27" s="220">
        <v>3.3767399999999999</v>
      </c>
      <c r="V27" s="220"/>
      <c r="W27" s="221">
        <v>5.84216331277654</v>
      </c>
      <c r="X27" s="222">
        <v>4.6294788206629116</v>
      </c>
      <c r="Y27" s="222"/>
      <c r="Z27" s="223">
        <v>3.1510942246254059</v>
      </c>
      <c r="AA27" s="224">
        <v>9.9307440980767048E-2</v>
      </c>
      <c r="AB27" s="58"/>
    </row>
    <row r="28" spans="1:28" x14ac:dyDescent="0.3">
      <c r="A28" s="140" t="s">
        <v>1116</v>
      </c>
      <c r="B28" s="141">
        <v>1.84</v>
      </c>
      <c r="C28" s="141">
        <v>2.2400000000000002</v>
      </c>
      <c r="D28" s="225">
        <v>2.2669999999999999</v>
      </c>
      <c r="E28" s="141">
        <v>2.5445000000000002</v>
      </c>
      <c r="F28" s="141">
        <v>2.7235999999999998</v>
      </c>
      <c r="G28" s="141">
        <v>2.91107</v>
      </c>
      <c r="H28" s="141">
        <v>3.0787599999999999</v>
      </c>
      <c r="I28" s="142"/>
      <c r="J28" s="143">
        <v>2.3957803829232747</v>
      </c>
      <c r="K28" s="144">
        <v>2.9337796507319869</v>
      </c>
      <c r="L28" s="145"/>
      <c r="M28" s="146">
        <v>1.2834562778258007</v>
      </c>
      <c r="N28" s="95"/>
      <c r="O28" s="147" t="s">
        <v>1116</v>
      </c>
      <c r="P28" s="148">
        <v>2.6404899999999998</v>
      </c>
      <c r="Q28" s="148">
        <v>2.90951</v>
      </c>
      <c r="R28" s="148">
        <v>3.4866299999999999</v>
      </c>
      <c r="S28" s="149">
        <v>2.3452199999999999</v>
      </c>
      <c r="T28" s="149">
        <v>2.3146900000000001</v>
      </c>
      <c r="U28" s="149">
        <v>2.1398600000000001</v>
      </c>
      <c r="V28" s="149"/>
      <c r="W28" s="150">
        <v>2.9339690969021923</v>
      </c>
      <c r="X28" s="151">
        <v>2.9337279592695142</v>
      </c>
      <c r="Y28" s="151"/>
      <c r="Z28" s="152">
        <v>1.8098421903432138</v>
      </c>
      <c r="AA28" s="153">
        <v>-0.2401984157959558</v>
      </c>
      <c r="AB28" s="58"/>
    </row>
    <row r="29" spans="1:28" x14ac:dyDescent="0.3">
      <c r="A29" s="226" t="s">
        <v>1117</v>
      </c>
      <c r="B29" s="227">
        <v>76.991600000000005</v>
      </c>
      <c r="C29" s="227">
        <v>94.315299999999993</v>
      </c>
      <c r="D29" s="227">
        <v>94.624700000000004</v>
      </c>
      <c r="E29" s="227">
        <v>100.3019</v>
      </c>
      <c r="F29" s="227">
        <v>102.16330000000001</v>
      </c>
      <c r="G29" s="227">
        <v>103.41807</v>
      </c>
      <c r="H29" s="227">
        <v>104.94176</v>
      </c>
      <c r="I29" s="228"/>
      <c r="J29" s="229">
        <v>100</v>
      </c>
      <c r="K29" s="230">
        <v>100</v>
      </c>
      <c r="L29" s="231"/>
      <c r="M29" s="232">
        <v>0.43212677109716324</v>
      </c>
      <c r="N29" s="95"/>
      <c r="O29" s="233" t="s">
        <v>1117</v>
      </c>
      <c r="P29" s="234">
        <v>104.08249000000001</v>
      </c>
      <c r="Q29" s="234">
        <v>109.13251</v>
      </c>
      <c r="R29" s="234">
        <v>118.83663</v>
      </c>
      <c r="S29" s="234">
        <v>92.446619999999996</v>
      </c>
      <c r="T29" s="234">
        <v>86.823589999999996</v>
      </c>
      <c r="U29" s="234">
        <v>72.939959999999999</v>
      </c>
      <c r="V29" s="234"/>
      <c r="W29" s="235">
        <v>100</v>
      </c>
      <c r="X29" s="235">
        <v>100</v>
      </c>
      <c r="Y29" s="235"/>
      <c r="Z29" s="236">
        <v>0.95381657478665893</v>
      </c>
      <c r="AA29" s="237">
        <v>-1.078648349211131</v>
      </c>
      <c r="AB29" s="58"/>
    </row>
    <row r="30" spans="1:28" x14ac:dyDescent="0.3">
      <c r="A30" s="683" t="s">
        <v>1118</v>
      </c>
      <c r="B30" s="684"/>
      <c r="C30" s="684"/>
      <c r="D30" s="684"/>
      <c r="E30" s="684"/>
      <c r="F30" s="684"/>
      <c r="G30" s="684"/>
      <c r="H30" s="684"/>
      <c r="I30" s="684"/>
      <c r="J30" s="684"/>
      <c r="K30" s="684"/>
      <c r="L30" s="684"/>
      <c r="M30" s="685"/>
      <c r="N30" s="95"/>
      <c r="O30" s="122" t="s">
        <v>1118</v>
      </c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4"/>
      <c r="AB30" s="58"/>
    </row>
    <row r="31" spans="1:28" x14ac:dyDescent="0.3">
      <c r="A31" s="125" t="s">
        <v>80</v>
      </c>
      <c r="B31" s="128">
        <v>762.72799999999995</v>
      </c>
      <c r="C31" s="128">
        <v>973.05200000000002</v>
      </c>
      <c r="D31" s="238">
        <v>959.60699999999997</v>
      </c>
      <c r="E31" s="128">
        <v>1165.98</v>
      </c>
      <c r="F31" s="128">
        <v>1212.31</v>
      </c>
      <c r="G31" s="128">
        <v>1281.58</v>
      </c>
      <c r="H31" s="128">
        <v>1338.27</v>
      </c>
      <c r="I31" s="128"/>
      <c r="J31" s="239">
        <v>26.504453743215805</v>
      </c>
      <c r="K31" s="240">
        <v>25.232809609913097</v>
      </c>
      <c r="L31" s="131"/>
      <c r="M31" s="132">
        <v>1.3955193358845763</v>
      </c>
      <c r="N31" s="95"/>
      <c r="O31" s="241" t="str">
        <f t="shared" ref="O31:O37" si="0">O14</f>
        <v>North America</v>
      </c>
      <c r="P31" s="242">
        <v>1204.79</v>
      </c>
      <c r="Q31" s="242">
        <v>1255.81</v>
      </c>
      <c r="R31" s="242">
        <v>1396.46</v>
      </c>
      <c r="S31" s="243">
        <v>1159.4100000000001</v>
      </c>
      <c r="T31" s="243">
        <v>1153.6300000000001</v>
      </c>
      <c r="U31" s="243">
        <v>972.20899999999995</v>
      </c>
      <c r="V31" s="243"/>
      <c r="W31" s="135">
        <v>24.481602771330195</v>
      </c>
      <c r="X31" s="136">
        <v>23.057415326090304</v>
      </c>
      <c r="Y31" s="136"/>
      <c r="Z31" s="137">
        <v>1.5754984595307331</v>
      </c>
      <c r="AA31" s="138">
        <v>5.4377180189169039E-2</v>
      </c>
      <c r="AB31" s="58"/>
    </row>
    <row r="32" spans="1:28" x14ac:dyDescent="0.3">
      <c r="A32" s="125" t="s">
        <v>1106</v>
      </c>
      <c r="B32" s="128">
        <v>101.977</v>
      </c>
      <c r="C32" s="128">
        <v>172.399</v>
      </c>
      <c r="D32" s="238">
        <v>175.43100000000001</v>
      </c>
      <c r="E32" s="128">
        <v>177.73400000000001</v>
      </c>
      <c r="F32" s="128">
        <v>206.566</v>
      </c>
      <c r="G32" s="128">
        <v>241.92500000000001</v>
      </c>
      <c r="H32" s="128">
        <v>279.303</v>
      </c>
      <c r="I32" s="128"/>
      <c r="J32" s="239">
        <v>4.8454240377843147</v>
      </c>
      <c r="K32" s="240">
        <v>5.2662014559674493</v>
      </c>
      <c r="L32" s="131"/>
      <c r="M32" s="132">
        <v>1.9566097434181584</v>
      </c>
      <c r="N32" s="95"/>
      <c r="O32" s="241" t="str">
        <f t="shared" si="0"/>
        <v>Central &amp; South America</v>
      </c>
      <c r="P32" s="242">
        <v>179.655</v>
      </c>
      <c r="Q32" s="242">
        <v>217.46799999999999</v>
      </c>
      <c r="R32" s="242">
        <v>310.48399999999998</v>
      </c>
      <c r="S32" s="243">
        <v>175.11500000000001</v>
      </c>
      <c r="T32" s="243">
        <v>185.83099999999999</v>
      </c>
      <c r="U32" s="243">
        <v>185.58099999999999</v>
      </c>
      <c r="V32" s="243"/>
      <c r="W32" s="135">
        <v>5.4431533698449535</v>
      </c>
      <c r="X32" s="136">
        <v>4.401335714472058</v>
      </c>
      <c r="Y32" s="136"/>
      <c r="Z32" s="137">
        <v>2.4072106143310901</v>
      </c>
      <c r="AA32" s="138">
        <v>0.23463166869965857</v>
      </c>
      <c r="AB32" s="58"/>
    </row>
    <row r="33" spans="1:28" x14ac:dyDescent="0.3">
      <c r="A33" s="125" t="s">
        <v>100</v>
      </c>
      <c r="B33" s="128">
        <v>337.322</v>
      </c>
      <c r="C33" s="128">
        <v>288.56299999999999</v>
      </c>
      <c r="D33" s="238">
        <v>285.01499999999999</v>
      </c>
      <c r="E33" s="128">
        <v>243.571</v>
      </c>
      <c r="F33" s="128">
        <v>237.81399999999999</v>
      </c>
      <c r="G33" s="128">
        <v>235.893</v>
      </c>
      <c r="H33" s="128">
        <v>235.82</v>
      </c>
      <c r="I33" s="128"/>
      <c r="J33" s="239">
        <v>7.8721464970791732</v>
      </c>
      <c r="K33" s="240">
        <v>4.4463383040864004</v>
      </c>
      <c r="L33" s="131"/>
      <c r="M33" s="132">
        <v>-0.78636273137433488</v>
      </c>
      <c r="N33" s="95"/>
      <c r="O33" s="241" t="str">
        <f t="shared" si="0"/>
        <v>Europe</v>
      </c>
      <c r="P33" s="242">
        <v>243.214</v>
      </c>
      <c r="Q33" s="242">
        <v>239.548</v>
      </c>
      <c r="R33" s="242">
        <v>237.53700000000001</v>
      </c>
      <c r="S33" s="243">
        <v>240.52099999999999</v>
      </c>
      <c r="T33" s="243">
        <v>235.45500000000001</v>
      </c>
      <c r="U33" s="243">
        <v>227.54599999999999</v>
      </c>
      <c r="V33" s="243"/>
      <c r="W33" s="135">
        <v>4.1643058000182327</v>
      </c>
      <c r="X33" s="136">
        <v>5.3965995251952457</v>
      </c>
      <c r="Y33" s="136"/>
      <c r="Z33" s="137">
        <v>-0.75636840164506891</v>
      </c>
      <c r="AA33" s="138">
        <v>-0.93390094740876117</v>
      </c>
      <c r="AB33" s="58"/>
    </row>
    <row r="34" spans="1:28" x14ac:dyDescent="0.3">
      <c r="A34" s="125" t="s">
        <v>339</v>
      </c>
      <c r="B34" s="128">
        <v>124.19</v>
      </c>
      <c r="C34" s="128">
        <v>198.489</v>
      </c>
      <c r="D34" s="238">
        <v>205.28399999999999</v>
      </c>
      <c r="E34" s="128">
        <v>273.29700000000003</v>
      </c>
      <c r="F34" s="128">
        <v>330.39</v>
      </c>
      <c r="G34" s="128">
        <v>392.464</v>
      </c>
      <c r="H34" s="128">
        <v>459.536</v>
      </c>
      <c r="I34" s="128"/>
      <c r="J34" s="239">
        <v>5.6699672701661346</v>
      </c>
      <c r="K34" s="240">
        <v>8.6644581414072093</v>
      </c>
      <c r="L34" s="131"/>
      <c r="M34" s="132">
        <v>3.4145988375341441</v>
      </c>
      <c r="N34" s="95"/>
      <c r="O34" s="241" t="str">
        <f t="shared" si="0"/>
        <v>Africa</v>
      </c>
      <c r="P34" s="242">
        <v>278.02199999999999</v>
      </c>
      <c r="Q34" s="242">
        <v>349.27600000000001</v>
      </c>
      <c r="R34" s="242">
        <v>501.68900000000002</v>
      </c>
      <c r="S34" s="243">
        <v>263.51799999999997</v>
      </c>
      <c r="T34" s="243">
        <v>296.88</v>
      </c>
      <c r="U34" s="243">
        <v>333.56099999999998</v>
      </c>
      <c r="V34" s="243"/>
      <c r="W34" s="135">
        <v>8.7952041682152551</v>
      </c>
      <c r="X34" s="136">
        <v>7.9109065165885202</v>
      </c>
      <c r="Y34" s="136"/>
      <c r="Z34" s="137">
        <v>3.7934572843157932</v>
      </c>
      <c r="AA34" s="138">
        <v>2.0432244982164782</v>
      </c>
      <c r="AB34" s="58"/>
    </row>
    <row r="35" spans="1:28" x14ac:dyDescent="0.3">
      <c r="A35" s="125" t="s">
        <v>356</v>
      </c>
      <c r="B35" s="128">
        <v>198.21700000000001</v>
      </c>
      <c r="C35" s="128">
        <v>576.35799999999995</v>
      </c>
      <c r="D35" s="238">
        <v>584.71</v>
      </c>
      <c r="E35" s="128">
        <v>703.00699999999995</v>
      </c>
      <c r="F35" s="128">
        <v>831.51300000000003</v>
      </c>
      <c r="G35" s="128">
        <v>931.37699999999995</v>
      </c>
      <c r="H35" s="128">
        <v>1002.56</v>
      </c>
      <c r="I35" s="128"/>
      <c r="J35" s="239">
        <v>16.149756252503071</v>
      </c>
      <c r="K35" s="240">
        <v>18.903065601496316</v>
      </c>
      <c r="L35" s="131"/>
      <c r="M35" s="132">
        <v>2.2720772868294992</v>
      </c>
      <c r="N35" s="95"/>
      <c r="O35" s="241" t="str">
        <f t="shared" si="0"/>
        <v>Middle East</v>
      </c>
      <c r="P35" s="242">
        <v>718.41600000000005</v>
      </c>
      <c r="Q35" s="242">
        <v>859.02300000000002</v>
      </c>
      <c r="R35" s="242">
        <v>1087.1500000000001</v>
      </c>
      <c r="S35" s="243">
        <v>688.73199999999997</v>
      </c>
      <c r="T35" s="243">
        <v>745.46799999999996</v>
      </c>
      <c r="U35" s="243">
        <v>730.16300000000001</v>
      </c>
      <c r="V35" s="243"/>
      <c r="W35" s="135">
        <v>19.059031016177784</v>
      </c>
      <c r="X35" s="136">
        <v>17.316926243990828</v>
      </c>
      <c r="Y35" s="136"/>
      <c r="Z35" s="137">
        <v>2.6178409220311005</v>
      </c>
      <c r="AA35" s="138">
        <v>0.92992972230279136</v>
      </c>
      <c r="AB35" s="58"/>
    </row>
    <row r="36" spans="1:28" x14ac:dyDescent="0.3">
      <c r="A36" s="125" t="s">
        <v>1107</v>
      </c>
      <c r="B36" s="128">
        <v>691.23900000000003</v>
      </c>
      <c r="C36" s="128">
        <v>840.80499999999995</v>
      </c>
      <c r="D36" s="238">
        <v>842.37900000000002</v>
      </c>
      <c r="E36" s="128">
        <v>935.46799999999996</v>
      </c>
      <c r="F36" s="128">
        <v>977.76599999999996</v>
      </c>
      <c r="G36" s="128">
        <v>1034.79</v>
      </c>
      <c r="H36" s="128">
        <v>1094.51</v>
      </c>
      <c r="I36" s="128"/>
      <c r="J36" s="239">
        <v>23.266603140406843</v>
      </c>
      <c r="K36" s="240">
        <v>20.636764215103071</v>
      </c>
      <c r="L36" s="131"/>
      <c r="M36" s="132">
        <v>1.0969395001936055</v>
      </c>
      <c r="N36" s="95"/>
      <c r="O36" s="241" t="str">
        <f t="shared" si="0"/>
        <v>Eurasia</v>
      </c>
      <c r="P36" s="242">
        <v>960.74699999999996</v>
      </c>
      <c r="Q36" s="242">
        <v>1019.89</v>
      </c>
      <c r="R36" s="242">
        <v>1209.57</v>
      </c>
      <c r="S36" s="243">
        <v>919.96400000000006</v>
      </c>
      <c r="T36" s="243">
        <v>898.596</v>
      </c>
      <c r="U36" s="243">
        <v>892.09500000000003</v>
      </c>
      <c r="V36" s="243"/>
      <c r="W36" s="135">
        <v>21.205199049108366</v>
      </c>
      <c r="X36" s="136">
        <v>21.157389949412661</v>
      </c>
      <c r="Y36" s="136"/>
      <c r="Z36" s="137">
        <v>1.5188785222132628</v>
      </c>
      <c r="AA36" s="138">
        <v>0.23921314842425545</v>
      </c>
      <c r="AB36" s="58"/>
    </row>
    <row r="37" spans="1:28" x14ac:dyDescent="0.3">
      <c r="A37" s="140" t="s">
        <v>1108</v>
      </c>
      <c r="B37" s="142">
        <v>290.16800000000001</v>
      </c>
      <c r="C37" s="142">
        <v>541.91600000000005</v>
      </c>
      <c r="D37" s="244">
        <v>568.12699999999995</v>
      </c>
      <c r="E37" s="142">
        <v>674.50300000000004</v>
      </c>
      <c r="F37" s="142">
        <v>748.702</v>
      </c>
      <c r="G37" s="142">
        <v>831.61800000000005</v>
      </c>
      <c r="H37" s="142">
        <v>893.69399999999996</v>
      </c>
      <c r="I37" s="142"/>
      <c r="J37" s="245">
        <v>15.691731919183546</v>
      </c>
      <c r="K37" s="246">
        <v>16.850419236418418</v>
      </c>
      <c r="L37" s="145"/>
      <c r="M37" s="146">
        <v>1.9055042247200227</v>
      </c>
      <c r="N37" s="95"/>
      <c r="O37" s="247" t="str">
        <f t="shared" si="0"/>
        <v>Asia Pacific</v>
      </c>
      <c r="P37" s="248">
        <v>685.18799999999999</v>
      </c>
      <c r="Q37" s="248">
        <v>778.78200000000004</v>
      </c>
      <c r="R37" s="248">
        <v>961.23400000000004</v>
      </c>
      <c r="S37" s="249">
        <v>679.26900000000001</v>
      </c>
      <c r="T37" s="249">
        <v>752.72</v>
      </c>
      <c r="U37" s="249">
        <v>875.31799999999998</v>
      </c>
      <c r="V37" s="249"/>
      <c r="W37" s="150">
        <v>16.851573950057151</v>
      </c>
      <c r="X37" s="151">
        <v>20.759497873813874</v>
      </c>
      <c r="Y37" s="151"/>
      <c r="Z37" s="152">
        <v>2.2153187462075286</v>
      </c>
      <c r="AA37" s="153">
        <v>1.817325410232673</v>
      </c>
      <c r="AB37" s="58"/>
    </row>
    <row r="38" spans="1:28" x14ac:dyDescent="0.3">
      <c r="A38" s="250" t="s">
        <v>1109</v>
      </c>
      <c r="B38" s="251">
        <v>1109.3900000000001</v>
      </c>
      <c r="C38" s="251">
        <v>1304.49</v>
      </c>
      <c r="D38" s="252">
        <v>1310.3399999999999</v>
      </c>
      <c r="E38" s="251">
        <v>1539.11</v>
      </c>
      <c r="F38" s="251">
        <v>1589.5</v>
      </c>
      <c r="G38" s="251">
        <v>1678.33</v>
      </c>
      <c r="H38" s="251">
        <v>1737.75</v>
      </c>
      <c r="I38" s="251"/>
      <c r="J38" s="253">
        <v>36.191738824211789</v>
      </c>
      <c r="K38" s="254">
        <v>32.764924043448993</v>
      </c>
      <c r="L38" s="255"/>
      <c r="M38" s="256">
        <v>1.1832141115695416</v>
      </c>
      <c r="N38" s="95"/>
      <c r="O38" s="257" t="s">
        <v>1109</v>
      </c>
      <c r="P38" s="258">
        <v>1582.87</v>
      </c>
      <c r="Q38" s="258">
        <v>1642.91</v>
      </c>
      <c r="R38" s="258">
        <v>1819.09</v>
      </c>
      <c r="S38" s="259">
        <v>1534.95</v>
      </c>
      <c r="T38" s="259">
        <v>1534.25</v>
      </c>
      <c r="U38" s="259">
        <v>1348.22</v>
      </c>
      <c r="V38" s="259"/>
      <c r="W38" s="165">
        <v>31.890808748764048</v>
      </c>
      <c r="X38" s="166">
        <v>31.975088166167431</v>
      </c>
      <c r="Y38" s="166"/>
      <c r="Z38" s="167">
        <v>1.3762583071917689</v>
      </c>
      <c r="AA38" s="168">
        <v>0.11881452192166186</v>
      </c>
      <c r="AB38" s="58"/>
    </row>
    <row r="39" spans="1:28" x14ac:dyDescent="0.3">
      <c r="A39" s="169" t="s">
        <v>1110</v>
      </c>
      <c r="B39" s="172">
        <v>1396.45</v>
      </c>
      <c r="C39" s="172">
        <v>2287.09</v>
      </c>
      <c r="D39" s="260">
        <v>2310.21</v>
      </c>
      <c r="E39" s="172">
        <v>2634.45</v>
      </c>
      <c r="F39" s="172">
        <v>2955.56</v>
      </c>
      <c r="G39" s="172">
        <v>3271.31</v>
      </c>
      <c r="H39" s="172">
        <v>3565.94</v>
      </c>
      <c r="I39" s="172"/>
      <c r="J39" s="261">
        <v>63.808261175788203</v>
      </c>
      <c r="K39" s="262">
        <v>67.235075956551015</v>
      </c>
      <c r="L39" s="175"/>
      <c r="M39" s="176">
        <v>1.8251614059844767</v>
      </c>
      <c r="N39" s="95"/>
      <c r="O39" s="263" t="s">
        <v>1110</v>
      </c>
      <c r="P39" s="264">
        <v>2687.16</v>
      </c>
      <c r="Q39" s="264">
        <v>3076.89</v>
      </c>
      <c r="R39" s="264">
        <v>3885.03</v>
      </c>
      <c r="S39" s="265">
        <v>2591.5700000000002</v>
      </c>
      <c r="T39" s="265">
        <v>2734.33</v>
      </c>
      <c r="U39" s="265">
        <v>2868.25</v>
      </c>
      <c r="V39" s="265"/>
      <c r="W39" s="180">
        <v>68.109191251235956</v>
      </c>
      <c r="X39" s="181">
        <v>68.024911833832562</v>
      </c>
      <c r="Y39" s="181"/>
      <c r="Z39" s="182">
        <v>2.1894248636961322</v>
      </c>
      <c r="AA39" s="183">
        <v>0.90559113022361526</v>
      </c>
      <c r="AB39" s="58"/>
    </row>
    <row r="40" spans="1:28" x14ac:dyDescent="0.3">
      <c r="A40" s="184" t="s">
        <v>1119</v>
      </c>
      <c r="B40" s="186">
        <v>2505.84</v>
      </c>
      <c r="C40" s="186">
        <v>3591.58</v>
      </c>
      <c r="D40" s="186">
        <v>3620.55</v>
      </c>
      <c r="E40" s="186">
        <v>4173.5600000000004</v>
      </c>
      <c r="F40" s="186">
        <v>4545.0600000000004</v>
      </c>
      <c r="G40" s="186">
        <v>4949.6400000000003</v>
      </c>
      <c r="H40" s="186">
        <v>5303.69</v>
      </c>
      <c r="I40" s="186"/>
      <c r="J40" s="266">
        <v>100</v>
      </c>
      <c r="K40" s="267">
        <v>100</v>
      </c>
      <c r="L40" s="189"/>
      <c r="M40" s="190">
        <v>1.6034564779690452</v>
      </c>
      <c r="N40" s="95"/>
      <c r="O40" s="191" t="s">
        <v>1119</v>
      </c>
      <c r="P40" s="268">
        <v>4270.04</v>
      </c>
      <c r="Q40" s="268">
        <v>4719.79</v>
      </c>
      <c r="R40" s="268">
        <v>5704.12</v>
      </c>
      <c r="S40" s="268">
        <v>4126.53</v>
      </c>
      <c r="T40" s="268">
        <v>4268.58</v>
      </c>
      <c r="U40" s="268">
        <v>4216.47</v>
      </c>
      <c r="V40" s="268"/>
      <c r="W40" s="193">
        <v>100</v>
      </c>
      <c r="X40" s="193">
        <v>100</v>
      </c>
      <c r="Y40" s="193"/>
      <c r="Z40" s="194">
        <v>1.9120617293689968</v>
      </c>
      <c r="AA40" s="195">
        <v>0.63690440300065987</v>
      </c>
      <c r="AB40" s="58"/>
    </row>
    <row r="41" spans="1:28" x14ac:dyDescent="0.3">
      <c r="A41" s="196" t="s">
        <v>1120</v>
      </c>
      <c r="B41" s="199">
        <v>22.278300000000002</v>
      </c>
      <c r="C41" s="199">
        <v>435.24900000000002</v>
      </c>
      <c r="D41" s="269">
        <v>461.52800000000002</v>
      </c>
      <c r="E41" s="199">
        <v>819.76099999999997</v>
      </c>
      <c r="F41" s="199">
        <v>950.08699999999999</v>
      </c>
      <c r="G41" s="199">
        <v>1067.5899999999999</v>
      </c>
      <c r="H41" s="199">
        <v>1188.27</v>
      </c>
      <c r="I41" s="199"/>
      <c r="J41" s="270">
        <v>12.747455497092982</v>
      </c>
      <c r="K41" s="271">
        <v>22.404590011859668</v>
      </c>
      <c r="L41" s="202"/>
      <c r="M41" s="203">
        <v>4.0191286906867463</v>
      </c>
      <c r="N41" s="95"/>
      <c r="O41" s="272" t="s">
        <v>1120</v>
      </c>
      <c r="P41" s="273">
        <v>840.79700000000003</v>
      </c>
      <c r="Q41" s="273">
        <v>992.75800000000004</v>
      </c>
      <c r="R41" s="273">
        <v>1311.36</v>
      </c>
      <c r="S41" s="274">
        <v>734.93899999999996</v>
      </c>
      <c r="T41" s="274">
        <v>828.18799999999999</v>
      </c>
      <c r="U41" s="274">
        <v>901.24599999999998</v>
      </c>
      <c r="V41" s="274"/>
      <c r="W41" s="206">
        <v>22.989698673940939</v>
      </c>
      <c r="X41" s="207">
        <v>21.374419834600982</v>
      </c>
      <c r="Y41" s="207"/>
      <c r="Z41" s="208">
        <v>4.4472063194687106</v>
      </c>
      <c r="AA41" s="209">
        <v>2.8277234050429145</v>
      </c>
      <c r="AB41" s="58"/>
    </row>
    <row r="42" spans="1:28" x14ac:dyDescent="0.3">
      <c r="A42" s="683" t="s">
        <v>1121</v>
      </c>
      <c r="B42" s="684"/>
      <c r="C42" s="684"/>
      <c r="D42" s="684"/>
      <c r="E42" s="684"/>
      <c r="F42" s="684"/>
      <c r="G42" s="684"/>
      <c r="H42" s="684"/>
      <c r="I42" s="684"/>
      <c r="J42" s="684"/>
      <c r="K42" s="684"/>
      <c r="L42" s="684"/>
      <c r="M42" s="685"/>
      <c r="N42" s="95"/>
      <c r="O42" s="122" t="s">
        <v>1121</v>
      </c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4"/>
      <c r="AB42" s="58"/>
    </row>
    <row r="43" spans="1:28" x14ac:dyDescent="0.3">
      <c r="A43" s="125" t="s">
        <v>80</v>
      </c>
      <c r="B43" s="128">
        <v>824.20299999999997</v>
      </c>
      <c r="C43" s="128">
        <v>671.25300000000004</v>
      </c>
      <c r="D43" s="238">
        <v>565.82000000000005</v>
      </c>
      <c r="E43" s="128">
        <v>536.70799999999997</v>
      </c>
      <c r="F43" s="128">
        <v>513.53399999999999</v>
      </c>
      <c r="G43" s="128">
        <v>499.08800000000002</v>
      </c>
      <c r="H43" s="128">
        <v>488.834</v>
      </c>
      <c r="I43" s="128"/>
      <c r="J43" s="129">
        <v>10.73489095686654</v>
      </c>
      <c r="K43" s="130">
        <v>8.7093337324239766</v>
      </c>
      <c r="L43" s="131"/>
      <c r="M43" s="132">
        <v>-0.6075346778593449</v>
      </c>
      <c r="N43" s="95"/>
      <c r="O43" s="275" t="str">
        <f>O31</f>
        <v>North America</v>
      </c>
      <c r="P43" s="242">
        <v>584.70699999999999</v>
      </c>
      <c r="Q43" s="242">
        <v>575.67899999999997</v>
      </c>
      <c r="R43" s="242">
        <v>559.76800000000003</v>
      </c>
      <c r="S43" s="243">
        <v>262.315</v>
      </c>
      <c r="T43" s="243">
        <v>129.59100000000001</v>
      </c>
      <c r="U43" s="243">
        <v>102.036</v>
      </c>
      <c r="V43" s="243"/>
      <c r="W43" s="135">
        <v>7.7661745588441358</v>
      </c>
      <c r="X43" s="136">
        <v>4.0190641247833625</v>
      </c>
      <c r="Y43" s="136"/>
      <c r="Z43" s="137">
        <v>-4.479660602055846E-2</v>
      </c>
      <c r="AA43" s="138">
        <v>-6.8885412967697235</v>
      </c>
      <c r="AB43" s="58"/>
    </row>
    <row r="44" spans="1:28" x14ac:dyDescent="0.3">
      <c r="A44" s="125" t="s">
        <v>1106</v>
      </c>
      <c r="B44" s="128">
        <v>48.078969999999998</v>
      </c>
      <c r="C44" s="128">
        <v>87.923929999999999</v>
      </c>
      <c r="D44" s="238">
        <v>91.060720000000003</v>
      </c>
      <c r="E44" s="128">
        <v>90.89922</v>
      </c>
      <c r="F44" s="128">
        <v>91.124619999999993</v>
      </c>
      <c r="G44" s="128">
        <v>91.155720000000002</v>
      </c>
      <c r="H44" s="128">
        <v>94.634020000000007</v>
      </c>
      <c r="I44" s="128"/>
      <c r="J44" s="129">
        <v>1.7276287505810255</v>
      </c>
      <c r="K44" s="130">
        <v>1.6860514256800578</v>
      </c>
      <c r="L44" s="131"/>
      <c r="M44" s="132">
        <v>0.16050573157715409</v>
      </c>
      <c r="N44" s="95"/>
      <c r="O44" s="275" t="str">
        <f t="shared" ref="O44:O49" si="1">O32</f>
        <v>Central &amp; South America</v>
      </c>
      <c r="P44" s="242">
        <v>107.51266</v>
      </c>
      <c r="Q44" s="242">
        <v>113.34644</v>
      </c>
      <c r="R44" s="242">
        <v>121.64353</v>
      </c>
      <c r="S44" s="243">
        <v>76.854820000000004</v>
      </c>
      <c r="T44" s="243">
        <v>68.605819999999994</v>
      </c>
      <c r="U44" s="243">
        <v>27.486699999999999</v>
      </c>
      <c r="V44" s="243"/>
      <c r="W44" s="135">
        <v>1.6876721926476566</v>
      </c>
      <c r="X44" s="136">
        <v>1.0826650386009136</v>
      </c>
      <c r="Y44" s="136"/>
      <c r="Z44" s="137">
        <v>1.213842766121509</v>
      </c>
      <c r="AA44" s="138">
        <v>-4.8684338102200968</v>
      </c>
      <c r="AB44" s="58"/>
    </row>
    <row r="45" spans="1:28" x14ac:dyDescent="0.3">
      <c r="A45" s="125" t="s">
        <v>100</v>
      </c>
      <c r="B45" s="128">
        <v>396.16640000000001</v>
      </c>
      <c r="C45" s="128">
        <v>272.40820000000002</v>
      </c>
      <c r="D45" s="238">
        <v>242.0607</v>
      </c>
      <c r="E45" s="128">
        <v>187.02979999999999</v>
      </c>
      <c r="F45" s="128">
        <v>151.38069999999999</v>
      </c>
      <c r="G45" s="128">
        <v>116.8985</v>
      </c>
      <c r="H45" s="128">
        <v>106.20950000000001</v>
      </c>
      <c r="I45" s="128"/>
      <c r="J45" s="129">
        <v>4.5924414468254637</v>
      </c>
      <c r="K45" s="130">
        <v>1.8922865043222943</v>
      </c>
      <c r="L45" s="131"/>
      <c r="M45" s="132">
        <v>-3.3741572030861589</v>
      </c>
      <c r="N45" s="95"/>
      <c r="O45" s="275" t="str">
        <f t="shared" si="1"/>
        <v>Europe</v>
      </c>
      <c r="P45" s="242">
        <v>209.0274</v>
      </c>
      <c r="Q45" s="242">
        <v>179.5796</v>
      </c>
      <c r="R45" s="242">
        <v>151.23679999999999</v>
      </c>
      <c r="S45" s="243">
        <v>135.71449999999999</v>
      </c>
      <c r="T45" s="243">
        <v>85.501499999999993</v>
      </c>
      <c r="U45" s="243">
        <v>42.979529999999997</v>
      </c>
      <c r="V45" s="243"/>
      <c r="W45" s="135">
        <v>2.0982467531566624</v>
      </c>
      <c r="X45" s="136">
        <v>1.6929072790294626</v>
      </c>
      <c r="Y45" s="136"/>
      <c r="Z45" s="137">
        <v>-1.9406786807826815</v>
      </c>
      <c r="AA45" s="138">
        <v>-6.9487116196930154</v>
      </c>
      <c r="AB45" s="58"/>
    </row>
    <row r="46" spans="1:28" x14ac:dyDescent="0.3">
      <c r="A46" s="125" t="s">
        <v>339</v>
      </c>
      <c r="B46" s="128">
        <v>186.98500000000001</v>
      </c>
      <c r="C46" s="128">
        <v>221.49700000000001</v>
      </c>
      <c r="D46" s="238">
        <v>216.07499999999999</v>
      </c>
      <c r="E46" s="128">
        <v>233.63499999999999</v>
      </c>
      <c r="F46" s="128">
        <v>238.13800000000001</v>
      </c>
      <c r="G46" s="128">
        <v>246.36099999999999</v>
      </c>
      <c r="H46" s="128">
        <v>275.79899999999998</v>
      </c>
      <c r="I46" s="128"/>
      <c r="J46" s="129">
        <v>4.0994336776800697</v>
      </c>
      <c r="K46" s="130">
        <v>4.9137857310841717</v>
      </c>
      <c r="L46" s="131"/>
      <c r="M46" s="132">
        <v>1.022049146891213</v>
      </c>
      <c r="N46" s="95"/>
      <c r="O46" s="275" t="str">
        <f t="shared" si="1"/>
        <v>Africa</v>
      </c>
      <c r="P46" s="242">
        <v>251.64400000000001</v>
      </c>
      <c r="Q46" s="242">
        <v>274.84500000000003</v>
      </c>
      <c r="R46" s="242">
        <v>347.55599999999998</v>
      </c>
      <c r="S46" s="243">
        <v>191.27</v>
      </c>
      <c r="T46" s="243">
        <v>166.56200000000001</v>
      </c>
      <c r="U46" s="243">
        <v>127.03400000000001</v>
      </c>
      <c r="V46" s="243"/>
      <c r="W46" s="135">
        <v>4.8219629649669731</v>
      </c>
      <c r="X46" s="136">
        <v>5.0037025366314793</v>
      </c>
      <c r="Y46" s="136"/>
      <c r="Z46" s="137">
        <v>2.0001580081248749</v>
      </c>
      <c r="AA46" s="138">
        <v>-2.1888998351560995</v>
      </c>
      <c r="AB46" s="58"/>
    </row>
    <row r="47" spans="1:28" x14ac:dyDescent="0.3">
      <c r="A47" s="125" t="s">
        <v>356</v>
      </c>
      <c r="B47" s="128">
        <v>1.08684</v>
      </c>
      <c r="C47" s="128">
        <v>1.0383899999999999</v>
      </c>
      <c r="D47" s="238">
        <v>1.1626300000000001</v>
      </c>
      <c r="E47" s="128">
        <v>0.72572000000000003</v>
      </c>
      <c r="F47" s="128">
        <v>0.68208000000000002</v>
      </c>
      <c r="G47" s="128">
        <v>0.30889</v>
      </c>
      <c r="H47" s="128">
        <v>0.35328999999999999</v>
      </c>
      <c r="I47" s="128"/>
      <c r="J47" s="129">
        <v>2.2057732623770358E-2</v>
      </c>
      <c r="K47" s="130">
        <v>6.2944077423584821E-3</v>
      </c>
      <c r="L47" s="131"/>
      <c r="M47" s="132">
        <v>-4.8419773109947162</v>
      </c>
      <c r="N47" s="95"/>
      <c r="O47" s="275" t="str">
        <f t="shared" si="1"/>
        <v>Middle East</v>
      </c>
      <c r="P47" s="242">
        <v>1.2406999999999999</v>
      </c>
      <c r="Q47" s="242">
        <v>1.2913399999999999</v>
      </c>
      <c r="R47" s="242">
        <v>1.4122300000000001</v>
      </c>
      <c r="S47" s="243">
        <v>0.72572000000000003</v>
      </c>
      <c r="T47" s="243">
        <v>0.68208000000000002</v>
      </c>
      <c r="U47" s="243">
        <v>0.35328999999999999</v>
      </c>
      <c r="V47" s="243"/>
      <c r="W47" s="135">
        <v>1.9593161269019405E-2</v>
      </c>
      <c r="X47" s="136">
        <v>1.3915629431227351E-2</v>
      </c>
      <c r="Y47" s="136"/>
      <c r="Z47" s="137">
        <v>0.81364783079396208</v>
      </c>
      <c r="AA47" s="138">
        <v>-4.8419773109947162</v>
      </c>
      <c r="AB47" s="58"/>
    </row>
    <row r="48" spans="1:28" x14ac:dyDescent="0.3">
      <c r="A48" s="125" t="s">
        <v>1107</v>
      </c>
      <c r="B48" s="128">
        <v>233.91579999999999</v>
      </c>
      <c r="C48" s="128">
        <v>357.26870000000002</v>
      </c>
      <c r="D48" s="238">
        <v>362.13909999999998</v>
      </c>
      <c r="E48" s="128">
        <v>367.18779999999998</v>
      </c>
      <c r="F48" s="128">
        <v>371.4973</v>
      </c>
      <c r="G48" s="128">
        <v>370.87549999999999</v>
      </c>
      <c r="H48" s="128">
        <v>377.61700000000002</v>
      </c>
      <c r="I48" s="128"/>
      <c r="J48" s="129">
        <v>6.8706015158845339</v>
      </c>
      <c r="K48" s="130">
        <v>6.7278308710865957</v>
      </c>
      <c r="L48" s="131"/>
      <c r="M48" s="132">
        <v>0.17453572944843287</v>
      </c>
      <c r="N48" s="95"/>
      <c r="O48" s="275" t="str">
        <f t="shared" si="1"/>
        <v>Eurasia</v>
      </c>
      <c r="P48" s="242">
        <v>412.40199999999999</v>
      </c>
      <c r="Q48" s="242">
        <v>435.70359999999999</v>
      </c>
      <c r="R48" s="242">
        <v>471.28129999999999</v>
      </c>
      <c r="S48" s="243">
        <v>281.77780000000001</v>
      </c>
      <c r="T48" s="243">
        <v>242.88839999999999</v>
      </c>
      <c r="U48" s="243">
        <v>225.16900000000001</v>
      </c>
      <c r="V48" s="243"/>
      <c r="W48" s="135">
        <v>6.5385174610177623</v>
      </c>
      <c r="X48" s="136">
        <v>8.8691113912084454</v>
      </c>
      <c r="Y48" s="136"/>
      <c r="Z48" s="137">
        <v>1.1036573694869656</v>
      </c>
      <c r="AA48" s="138">
        <v>-1.9604334376140953</v>
      </c>
      <c r="AB48" s="58"/>
    </row>
    <row r="49" spans="1:28" x14ac:dyDescent="0.3">
      <c r="A49" s="140" t="s">
        <v>1108</v>
      </c>
      <c r="B49" s="142">
        <v>1563.654</v>
      </c>
      <c r="C49" s="142">
        <v>3919.3710000000001</v>
      </c>
      <c r="D49" s="244">
        <v>3792.53</v>
      </c>
      <c r="E49" s="142">
        <v>4072.06</v>
      </c>
      <c r="F49" s="142">
        <v>4199.3770000000004</v>
      </c>
      <c r="G49" s="142">
        <v>4259.4409999999998</v>
      </c>
      <c r="H49" s="142">
        <v>4269.3130000000001</v>
      </c>
      <c r="I49" s="142"/>
      <c r="J49" s="143">
        <v>71.952910820835342</v>
      </c>
      <c r="K49" s="144">
        <v>76.064413942516694</v>
      </c>
      <c r="L49" s="145"/>
      <c r="M49" s="146">
        <v>0.49463422020834535</v>
      </c>
      <c r="N49" s="95"/>
      <c r="O49" s="276" t="str">
        <f t="shared" si="1"/>
        <v>Asia Pacific</v>
      </c>
      <c r="P49" s="248">
        <v>4383.8680000000004</v>
      </c>
      <c r="Q49" s="248">
        <v>4794.9520000000002</v>
      </c>
      <c r="R49" s="248">
        <v>5554.8639999999996</v>
      </c>
      <c r="S49" s="249">
        <v>3369.7719999999999</v>
      </c>
      <c r="T49" s="249">
        <v>2816.7</v>
      </c>
      <c r="U49" s="249">
        <v>2013.7429999999999</v>
      </c>
      <c r="V49" s="249"/>
      <c r="W49" s="150">
        <v>77.067719974416477</v>
      </c>
      <c r="X49" s="151">
        <v>79.318693871120203</v>
      </c>
      <c r="Y49" s="151"/>
      <c r="Z49" s="152">
        <v>1.6028796304851101</v>
      </c>
      <c r="AA49" s="153">
        <v>-2.6031766289338565</v>
      </c>
      <c r="AB49" s="58"/>
    </row>
    <row r="50" spans="1:28" x14ac:dyDescent="0.3">
      <c r="A50" s="250" t="s">
        <v>1109</v>
      </c>
      <c r="B50" s="251">
        <v>1380.85</v>
      </c>
      <c r="C50" s="251">
        <v>1316.66</v>
      </c>
      <c r="D50" s="252">
        <v>1172.8900000000001</v>
      </c>
      <c r="E50" s="251">
        <v>1089.8900000000001</v>
      </c>
      <c r="F50" s="251">
        <v>1051.52</v>
      </c>
      <c r="G50" s="251">
        <v>1014.92</v>
      </c>
      <c r="H50" s="251">
        <v>1026.24</v>
      </c>
      <c r="I50" s="251"/>
      <c r="J50" s="277">
        <v>22.252388134741079</v>
      </c>
      <c r="K50" s="278">
        <v>18.284052765484361</v>
      </c>
      <c r="L50" s="255"/>
      <c r="M50" s="256">
        <v>-0.55499232517077779</v>
      </c>
      <c r="N50" s="95"/>
      <c r="O50" s="257" t="s">
        <v>1109</v>
      </c>
      <c r="P50" s="258">
        <v>1214.3499999999999</v>
      </c>
      <c r="Q50" s="258">
        <v>1218.28</v>
      </c>
      <c r="R50" s="258">
        <v>1237.1099999999999</v>
      </c>
      <c r="S50" s="259">
        <v>675.875</v>
      </c>
      <c r="T50" s="259">
        <v>478.12599999999998</v>
      </c>
      <c r="U50" s="259">
        <v>383.85700000000003</v>
      </c>
      <c r="V50" s="259"/>
      <c r="W50" s="165">
        <v>17.163560990431158</v>
      </c>
      <c r="X50" s="166">
        <v>15.119623444146841</v>
      </c>
      <c r="Y50" s="166"/>
      <c r="Z50" s="167">
        <v>0.2223602948082215</v>
      </c>
      <c r="AA50" s="168">
        <v>-4.5473461374268993</v>
      </c>
      <c r="AB50" s="58"/>
    </row>
    <row r="51" spans="1:28" x14ac:dyDescent="0.3">
      <c r="A51" s="169" t="s">
        <v>1110</v>
      </c>
      <c r="B51" s="172">
        <v>1873.24</v>
      </c>
      <c r="C51" s="172">
        <v>4214.1000000000004</v>
      </c>
      <c r="D51" s="260">
        <v>4097.96</v>
      </c>
      <c r="E51" s="172">
        <v>4398.3500000000004</v>
      </c>
      <c r="F51" s="172">
        <v>4514.21</v>
      </c>
      <c r="G51" s="172">
        <v>4569.21</v>
      </c>
      <c r="H51" s="172">
        <v>4586.5200000000004</v>
      </c>
      <c r="I51" s="172"/>
      <c r="J51" s="173">
        <v>77.747611865258918</v>
      </c>
      <c r="K51" s="174">
        <v>81.715947234515639</v>
      </c>
      <c r="L51" s="175"/>
      <c r="M51" s="176">
        <v>0.47040409954342</v>
      </c>
      <c r="N51" s="95"/>
      <c r="O51" s="263" t="s">
        <v>1110</v>
      </c>
      <c r="P51" s="264">
        <v>4736.05</v>
      </c>
      <c r="Q51" s="264">
        <v>5157.12</v>
      </c>
      <c r="R51" s="264">
        <v>5970.66</v>
      </c>
      <c r="S51" s="265">
        <v>3642.56</v>
      </c>
      <c r="T51" s="265">
        <v>3032.4</v>
      </c>
      <c r="U51" s="265">
        <v>2154.94</v>
      </c>
      <c r="V51" s="265"/>
      <c r="W51" s="180">
        <v>82.836439009568835</v>
      </c>
      <c r="X51" s="181">
        <v>84.880258389790455</v>
      </c>
      <c r="Y51" s="181"/>
      <c r="Z51" s="182">
        <v>1.5805615692608743</v>
      </c>
      <c r="AA51" s="183">
        <v>-2.6424855388814672</v>
      </c>
      <c r="AB51" s="58"/>
    </row>
    <row r="52" spans="1:28" x14ac:dyDescent="0.3">
      <c r="A52" s="184" t="s">
        <v>884</v>
      </c>
      <c r="B52" s="186">
        <v>3254.09</v>
      </c>
      <c r="C52" s="186">
        <v>5530.76</v>
      </c>
      <c r="D52" s="186">
        <v>5270.85</v>
      </c>
      <c r="E52" s="186">
        <v>5488.25</v>
      </c>
      <c r="F52" s="186">
        <v>5565.74</v>
      </c>
      <c r="G52" s="186">
        <v>5584.13</v>
      </c>
      <c r="H52" s="186">
        <v>5612.76</v>
      </c>
      <c r="I52" s="186"/>
      <c r="J52" s="187">
        <v>100</v>
      </c>
      <c r="K52" s="188">
        <v>100</v>
      </c>
      <c r="L52" s="189"/>
      <c r="M52" s="190">
        <v>0.26222210771682519</v>
      </c>
      <c r="N52" s="95"/>
      <c r="O52" s="191" t="s">
        <v>884</v>
      </c>
      <c r="P52" s="268">
        <v>5950.4</v>
      </c>
      <c r="Q52" s="268">
        <v>6375.4</v>
      </c>
      <c r="R52" s="268">
        <v>7207.77</v>
      </c>
      <c r="S52" s="268">
        <v>4318.43</v>
      </c>
      <c r="T52" s="268">
        <v>3510.53</v>
      </c>
      <c r="U52" s="268">
        <v>2538.8000000000002</v>
      </c>
      <c r="V52" s="268"/>
      <c r="W52" s="193">
        <v>100</v>
      </c>
      <c r="X52" s="193">
        <v>100</v>
      </c>
      <c r="Y52" s="193"/>
      <c r="Z52" s="194">
        <v>1.3125728046647467</v>
      </c>
      <c r="AA52" s="195">
        <v>-2.9978948014605988</v>
      </c>
      <c r="AB52" s="58"/>
    </row>
    <row r="53" spans="1:28" x14ac:dyDescent="0.3">
      <c r="A53" s="196" t="s">
        <v>1122</v>
      </c>
      <c r="B53" s="199">
        <v>2503.9</v>
      </c>
      <c r="C53" s="199">
        <v>4254.05</v>
      </c>
      <c r="D53" s="269">
        <v>4048.69</v>
      </c>
      <c r="E53" s="199">
        <v>4319.2700000000004</v>
      </c>
      <c r="F53" s="199">
        <v>4450.84</v>
      </c>
      <c r="G53" s="199">
        <v>4519.07</v>
      </c>
      <c r="H53" s="199">
        <v>4574.0600000000004</v>
      </c>
      <c r="I53" s="199"/>
      <c r="J53" s="200">
        <v>76.812848022614943</v>
      </c>
      <c r="K53" s="201">
        <v>81.493953064089681</v>
      </c>
      <c r="L53" s="202"/>
      <c r="M53" s="203">
        <v>0.50966037713984225</v>
      </c>
      <c r="N53" s="95"/>
      <c r="O53" s="272" t="s">
        <v>1122</v>
      </c>
      <c r="P53" s="273">
        <v>4733.8900000000003</v>
      </c>
      <c r="Q53" s="273">
        <v>5187.08</v>
      </c>
      <c r="R53" s="273">
        <v>6040.23</v>
      </c>
      <c r="S53" s="274">
        <v>3299.64</v>
      </c>
      <c r="T53" s="274">
        <v>2628.84</v>
      </c>
      <c r="U53" s="274">
        <v>1833.65</v>
      </c>
      <c r="V53" s="274"/>
      <c r="W53" s="206">
        <v>83.801647388859507</v>
      </c>
      <c r="X53" s="207">
        <v>72.225066960768871</v>
      </c>
      <c r="Y53" s="207"/>
      <c r="Z53" s="208">
        <v>1.6808394449579822</v>
      </c>
      <c r="AA53" s="209">
        <v>-3.246486130187809</v>
      </c>
      <c r="AB53" s="58"/>
    </row>
    <row r="54" spans="1:28" x14ac:dyDescent="0.3">
      <c r="A54" s="279" t="s">
        <v>1123</v>
      </c>
      <c r="B54" s="280">
        <v>449.08300000000003</v>
      </c>
      <c r="C54" s="280">
        <v>993.697</v>
      </c>
      <c r="D54" s="281">
        <v>966.69399999999996</v>
      </c>
      <c r="E54" s="280">
        <v>900.43299999999999</v>
      </c>
      <c r="F54" s="280">
        <v>862.58399999999995</v>
      </c>
      <c r="G54" s="280">
        <v>826.38</v>
      </c>
      <c r="H54" s="280">
        <v>805.87699999999995</v>
      </c>
      <c r="I54" s="280"/>
      <c r="J54" s="282">
        <v>18.34038153239041</v>
      </c>
      <c r="K54" s="283">
        <v>14.357945110783286</v>
      </c>
      <c r="L54" s="284"/>
      <c r="M54" s="285">
        <v>-0.75526210901277757</v>
      </c>
      <c r="N54" s="95"/>
      <c r="O54" s="286" t="s">
        <v>1123</v>
      </c>
      <c r="P54" s="287">
        <v>923.29399999999998</v>
      </c>
      <c r="Q54" s="287">
        <v>901.05499999999995</v>
      </c>
      <c r="R54" s="287">
        <v>874.971</v>
      </c>
      <c r="S54" s="288">
        <v>826.21500000000003</v>
      </c>
      <c r="T54" s="288">
        <v>739.13199999999995</v>
      </c>
      <c r="U54" s="288">
        <v>595.13</v>
      </c>
      <c r="V54" s="288"/>
      <c r="W54" s="289">
        <v>12.139274699386911</v>
      </c>
      <c r="X54" s="290">
        <v>23.44138963289743</v>
      </c>
      <c r="Y54" s="290"/>
      <c r="Z54" s="291">
        <v>-0.41451873874337464</v>
      </c>
      <c r="AA54" s="292">
        <v>-2.0009683906785369</v>
      </c>
      <c r="AB54" s="58"/>
    </row>
    <row r="55" spans="1:28" x14ac:dyDescent="0.3">
      <c r="A55" s="293" t="s">
        <v>1124</v>
      </c>
      <c r="B55" s="294"/>
      <c r="C55" s="294"/>
      <c r="D55" s="294"/>
      <c r="E55" s="294"/>
      <c r="F55" s="294"/>
      <c r="G55" s="294"/>
      <c r="H55" s="294"/>
      <c r="I55" s="294"/>
      <c r="J55" s="294"/>
      <c r="K55" s="295"/>
      <c r="L55" s="295"/>
      <c r="M55" s="296" t="s">
        <v>1125</v>
      </c>
      <c r="N55" s="294"/>
      <c r="O55" s="293" t="s">
        <v>1124</v>
      </c>
      <c r="P55" s="294"/>
      <c r="Q55" s="294"/>
      <c r="R55" s="294"/>
      <c r="S55" s="294"/>
      <c r="T55" s="294"/>
      <c r="U55" s="295"/>
      <c r="V55" s="294"/>
      <c r="W55" s="296"/>
      <c r="X55" s="294"/>
      <c r="Y55" s="296"/>
      <c r="Z55" s="295"/>
      <c r="AA55" s="296" t="s">
        <v>1125</v>
      </c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</sheetData>
  <mergeCells count="15">
    <mergeCell ref="A8:M8"/>
    <mergeCell ref="O8:AA8"/>
    <mergeCell ref="B10:H10"/>
    <mergeCell ref="J10:K10"/>
    <mergeCell ref="P10:U10"/>
    <mergeCell ref="W10:X10"/>
    <mergeCell ref="Z10:AA10"/>
    <mergeCell ref="A30:M30"/>
    <mergeCell ref="A42:M42"/>
    <mergeCell ref="W11:X11"/>
    <mergeCell ref="Z11:AA11"/>
    <mergeCell ref="B12:H12"/>
    <mergeCell ref="P12:R12"/>
    <mergeCell ref="S12:U12"/>
    <mergeCell ref="A13:M13"/>
  </mergeCells>
  <conditionalFormatting sqref="A5:A6 A1:XFD4 B7:XFD7 C5:XFD6 A8:XFD1048576">
    <cfRule type="expression" dxfId="22" priority="2">
      <formula>_xlfn.ISFORMULA(A1)</formula>
    </cfRule>
  </conditionalFormatting>
  <conditionalFormatting sqref="B5:B6">
    <cfRule type="expression" dxfId="21" priority="1">
      <formula>_xlfn.ISFORMULA(B5)</formula>
    </cfRule>
  </conditionalFormatting>
  <hyperlinks>
    <hyperlink ref="B3" r:id="rId1" xr:uid="{661058F8-114C-496F-8E80-76163BF64A1D}"/>
    <hyperlink ref="A9" location="Contents!A1" display="Back to contents page" xr:uid="{1072E605-E79C-4668-B289-51B506E0508E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BF18-A5A6-43AE-AB30-F405B667F13A}">
  <sheetPr>
    <tabColor theme="7" tint="0.39997558519241921"/>
    <pageSetUpPr autoPageBreaks="0"/>
  </sheetPr>
  <dimension ref="A1:AB166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1126</v>
      </c>
    </row>
    <row r="2" spans="1:28" s="28" customFormat="1" x14ac:dyDescent="0.3">
      <c r="A2" s="28" t="s">
        <v>331</v>
      </c>
      <c r="B2" s="28" t="s">
        <v>1090</v>
      </c>
    </row>
    <row r="3" spans="1:28" s="28" customFormat="1" x14ac:dyDescent="0.3">
      <c r="A3" s="28" t="s">
        <v>332</v>
      </c>
      <c r="B3" s="75" t="s">
        <v>1091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1092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8" spans="1:28" ht="21" x14ac:dyDescent="0.3">
      <c r="A8" s="694" t="s">
        <v>1093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297"/>
      <c r="O8" s="694" t="s">
        <v>1094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58"/>
    </row>
    <row r="9" spans="1:28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1127</v>
      </c>
      <c r="C10" s="695"/>
      <c r="D10" s="695"/>
      <c r="E10" s="695"/>
      <c r="F10" s="695"/>
      <c r="G10" s="695"/>
      <c r="H10" s="695"/>
      <c r="I10" s="97"/>
      <c r="J10" s="695" t="s">
        <v>1097</v>
      </c>
      <c r="K10" s="696"/>
      <c r="L10" s="97"/>
      <c r="M10" s="98" t="s">
        <v>1098</v>
      </c>
      <c r="N10" s="298"/>
      <c r="O10" s="99"/>
      <c r="P10" s="697" t="s">
        <v>1127</v>
      </c>
      <c r="Q10" s="697"/>
      <c r="R10" s="697"/>
      <c r="S10" s="697"/>
      <c r="T10" s="697"/>
      <c r="U10" s="697"/>
      <c r="V10" s="100"/>
      <c r="W10" s="697" t="s">
        <v>1097</v>
      </c>
      <c r="X10" s="698"/>
      <c r="Y10" s="101"/>
      <c r="Z10" s="697" t="s">
        <v>1098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1099</v>
      </c>
      <c r="N11" s="298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1099</v>
      </c>
      <c r="AA11" s="688"/>
      <c r="AB11" s="58"/>
    </row>
    <row r="12" spans="1:28" x14ac:dyDescent="0.3">
      <c r="A12" s="110"/>
      <c r="B12" s="689" t="s">
        <v>1093</v>
      </c>
      <c r="C12" s="689"/>
      <c r="D12" s="689"/>
      <c r="E12" s="689"/>
      <c r="F12" s="689"/>
      <c r="G12" s="689"/>
      <c r="H12" s="689"/>
      <c r="I12" s="111"/>
      <c r="J12" s="112" t="s">
        <v>1100</v>
      </c>
      <c r="K12" s="113" t="s">
        <v>1100</v>
      </c>
      <c r="L12" s="114"/>
      <c r="M12" s="115" t="s">
        <v>1100</v>
      </c>
      <c r="N12" s="298"/>
      <c r="O12" s="116"/>
      <c r="P12" s="690" t="s">
        <v>1101</v>
      </c>
      <c r="Q12" s="690"/>
      <c r="R12" s="690"/>
      <c r="S12" s="690" t="s">
        <v>214</v>
      </c>
      <c r="T12" s="690"/>
      <c r="U12" s="690"/>
      <c r="V12" s="117"/>
      <c r="W12" s="118" t="s">
        <v>1102</v>
      </c>
      <c r="X12" s="119" t="s">
        <v>1103</v>
      </c>
      <c r="Y12" s="119"/>
      <c r="Z12" s="120" t="s">
        <v>1104</v>
      </c>
      <c r="AA12" s="121" t="s">
        <v>1103</v>
      </c>
      <c r="AB12" s="58"/>
    </row>
    <row r="13" spans="1:28" x14ac:dyDescent="0.3">
      <c r="A13" s="299" t="s">
        <v>1128</v>
      </c>
      <c r="B13" s="300"/>
      <c r="C13" s="300"/>
      <c r="D13" s="300"/>
      <c r="E13" s="300"/>
      <c r="F13" s="300"/>
      <c r="G13" s="300"/>
      <c r="H13" s="300"/>
      <c r="I13" s="300"/>
      <c r="J13" s="301"/>
      <c r="K13" s="301"/>
      <c r="L13" s="300"/>
      <c r="M13" s="302"/>
      <c r="N13" s="298"/>
      <c r="O13" s="122" t="s">
        <v>1129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22.868169999999999</v>
      </c>
      <c r="C14" s="126">
        <v>22.256319999999999</v>
      </c>
      <c r="D14" s="127">
        <v>22.297450000000001</v>
      </c>
      <c r="E14" s="126">
        <v>21.831099999999999</v>
      </c>
      <c r="F14" s="126">
        <v>20.505949999999999</v>
      </c>
      <c r="G14" s="126">
        <v>19.01699</v>
      </c>
      <c r="H14" s="126">
        <v>17.981010000000001</v>
      </c>
      <c r="I14" s="128"/>
      <c r="J14" s="129">
        <v>23.752909531545448</v>
      </c>
      <c r="K14" s="130">
        <v>17.13423605420137</v>
      </c>
      <c r="L14" s="303"/>
      <c r="M14" s="304">
        <v>-0.89247740309230661</v>
      </c>
      <c r="N14" s="298"/>
      <c r="O14" s="305" t="s">
        <v>80</v>
      </c>
      <c r="P14" s="133">
        <v>22.481770000000001</v>
      </c>
      <c r="Q14" s="133">
        <v>21.794149999999998</v>
      </c>
      <c r="R14" s="133">
        <v>20.481100000000001</v>
      </c>
      <c r="S14" s="306">
        <v>20.117640000000002</v>
      </c>
      <c r="T14" s="306">
        <v>17.41433</v>
      </c>
      <c r="U14" s="306">
        <v>12.10145</v>
      </c>
      <c r="V14" s="306"/>
      <c r="W14" s="135">
        <v>17.234615481710243</v>
      </c>
      <c r="X14" s="307">
        <v>16.590987922933813</v>
      </c>
      <c r="Y14" s="307"/>
      <c r="Z14" s="137">
        <v>-0.3534148995798625</v>
      </c>
      <c r="AA14" s="308">
        <v>-2.5142975313228288</v>
      </c>
      <c r="AB14" s="58"/>
    </row>
    <row r="15" spans="1:28" x14ac:dyDescent="0.3">
      <c r="A15" s="125" t="s">
        <v>1106</v>
      </c>
      <c r="B15" s="126">
        <v>4.4620800000000003</v>
      </c>
      <c r="C15" s="126">
        <v>6.0187299999999997</v>
      </c>
      <c r="D15" s="127">
        <v>5.9290399999999996</v>
      </c>
      <c r="E15" s="126">
        <v>6.1622700000000004</v>
      </c>
      <c r="F15" s="126">
        <v>6.2935600000000003</v>
      </c>
      <c r="G15" s="126">
        <v>6.5095799999999997</v>
      </c>
      <c r="H15" s="126">
        <v>6.6524900000000002</v>
      </c>
      <c r="I15" s="128"/>
      <c r="J15" s="129">
        <v>6.3160563530320371</v>
      </c>
      <c r="K15" s="130">
        <v>6.3392064187837089</v>
      </c>
      <c r="L15" s="303"/>
      <c r="M15" s="304">
        <v>0.48085621009124058</v>
      </c>
      <c r="N15" s="298"/>
      <c r="O15" s="305" t="s">
        <v>1106</v>
      </c>
      <c r="P15" s="133">
        <v>6.4119599999999997</v>
      </c>
      <c r="Q15" s="133">
        <v>6.7497499999999997</v>
      </c>
      <c r="R15" s="133">
        <v>7.59544</v>
      </c>
      <c r="S15" s="306">
        <v>5.6227200000000002</v>
      </c>
      <c r="T15" s="306">
        <v>5.1897099999999998</v>
      </c>
      <c r="U15" s="306">
        <v>4.4185800000000004</v>
      </c>
      <c r="V15" s="306"/>
      <c r="W15" s="135">
        <v>6.3914774018192979</v>
      </c>
      <c r="X15" s="307">
        <v>6.0578366573027935</v>
      </c>
      <c r="Y15" s="307"/>
      <c r="Z15" s="137">
        <v>1.0373677179715823</v>
      </c>
      <c r="AA15" s="308">
        <v>-1.2177082473041168</v>
      </c>
      <c r="AB15" s="58"/>
    </row>
    <row r="16" spans="1:28" x14ac:dyDescent="0.3">
      <c r="A16" s="125" t="s">
        <v>100</v>
      </c>
      <c r="B16" s="126">
        <v>14.92863</v>
      </c>
      <c r="C16" s="126">
        <v>12.76399</v>
      </c>
      <c r="D16" s="127">
        <v>13.040900000000001</v>
      </c>
      <c r="E16" s="126">
        <v>11.25822</v>
      </c>
      <c r="F16" s="126">
        <v>10.293950000000001</v>
      </c>
      <c r="G16" s="126">
        <v>9.4004200000000004</v>
      </c>
      <c r="H16" s="126">
        <v>8.7127199999999991</v>
      </c>
      <c r="I16" s="128"/>
      <c r="J16" s="129">
        <v>13.89214093584383</v>
      </c>
      <c r="K16" s="130">
        <v>8.3024146671494723</v>
      </c>
      <c r="L16" s="303"/>
      <c r="M16" s="304">
        <v>-1.6664032398553963</v>
      </c>
      <c r="N16" s="298"/>
      <c r="O16" s="305" t="s">
        <v>100</v>
      </c>
      <c r="P16" s="133">
        <v>11.785220000000001</v>
      </c>
      <c r="Q16" s="133">
        <v>11.22209</v>
      </c>
      <c r="R16" s="133">
        <v>10.415570000000001</v>
      </c>
      <c r="S16" s="306">
        <v>10.39865</v>
      </c>
      <c r="T16" s="306">
        <v>8.5831099999999996</v>
      </c>
      <c r="U16" s="306">
        <v>5.7317900000000002</v>
      </c>
      <c r="V16" s="306"/>
      <c r="W16" s="135">
        <v>8.7645851039659366</v>
      </c>
      <c r="X16" s="307">
        <v>7.8582367126908599</v>
      </c>
      <c r="Y16" s="307"/>
      <c r="Z16" s="137">
        <v>-0.93224725558141985</v>
      </c>
      <c r="AA16" s="308">
        <v>-3.3672632555425408</v>
      </c>
      <c r="AB16" s="58"/>
    </row>
    <row r="17" spans="1:28" x14ac:dyDescent="0.3">
      <c r="A17" s="125" t="s">
        <v>339</v>
      </c>
      <c r="B17" s="126">
        <v>2.2044100000000002</v>
      </c>
      <c r="C17" s="126">
        <v>3.7616499999999999</v>
      </c>
      <c r="D17" s="127">
        <v>3.8580999999999999</v>
      </c>
      <c r="E17" s="126">
        <v>4.5976800000000004</v>
      </c>
      <c r="F17" s="126">
        <v>5.0912199999999999</v>
      </c>
      <c r="G17" s="126">
        <v>5.6041499999999997</v>
      </c>
      <c r="H17" s="126">
        <v>6.1871499999999999</v>
      </c>
      <c r="I17" s="128"/>
      <c r="J17" s="129">
        <v>4.1099363498362136</v>
      </c>
      <c r="K17" s="130">
        <v>5.8957805263860044</v>
      </c>
      <c r="L17" s="303"/>
      <c r="M17" s="304">
        <v>1.9874066301507343</v>
      </c>
      <c r="N17" s="298"/>
      <c r="O17" s="305" t="s">
        <v>339</v>
      </c>
      <c r="P17" s="133">
        <v>4.7474499999999997</v>
      </c>
      <c r="Q17" s="133">
        <v>5.4095899999999997</v>
      </c>
      <c r="R17" s="133">
        <v>6.9899300000000002</v>
      </c>
      <c r="S17" s="306">
        <v>4.3476100000000004</v>
      </c>
      <c r="T17" s="306">
        <v>4.6115199999999996</v>
      </c>
      <c r="U17" s="306">
        <v>4.9467999999999996</v>
      </c>
      <c r="V17" s="306"/>
      <c r="W17" s="135">
        <v>5.8819475415905824</v>
      </c>
      <c r="X17" s="307">
        <v>6.7820219111898981</v>
      </c>
      <c r="Y17" s="307"/>
      <c r="Z17" s="137">
        <v>2.5071453763031215</v>
      </c>
      <c r="AA17" s="308">
        <v>1.0410738052443858</v>
      </c>
      <c r="AB17" s="58"/>
    </row>
    <row r="18" spans="1:28" x14ac:dyDescent="0.3">
      <c r="A18" s="125" t="s">
        <v>356</v>
      </c>
      <c r="B18" s="126">
        <v>4.3098400000000003</v>
      </c>
      <c r="C18" s="126">
        <v>7.6668000000000003</v>
      </c>
      <c r="D18" s="127">
        <v>7.5739200000000002</v>
      </c>
      <c r="E18" s="126">
        <v>8.6185100000000006</v>
      </c>
      <c r="F18" s="126">
        <v>9.1433700000000009</v>
      </c>
      <c r="G18" s="126">
        <v>9.9357900000000008</v>
      </c>
      <c r="H18" s="126">
        <v>10.66409</v>
      </c>
      <c r="I18" s="128"/>
      <c r="J18" s="129">
        <v>8.0683054142587007</v>
      </c>
      <c r="K18" s="130">
        <v>10.161889424634561</v>
      </c>
      <c r="L18" s="303"/>
      <c r="M18" s="304">
        <v>1.4359253328043442</v>
      </c>
      <c r="N18" s="298"/>
      <c r="O18" s="305" t="s">
        <v>356</v>
      </c>
      <c r="P18" s="133">
        <v>8.7630599999999994</v>
      </c>
      <c r="Q18" s="133">
        <v>9.5347899999999992</v>
      </c>
      <c r="R18" s="133">
        <v>11.873749999999999</v>
      </c>
      <c r="S18" s="306">
        <v>7.8944999999999999</v>
      </c>
      <c r="T18" s="306">
        <v>7.61104</v>
      </c>
      <c r="U18" s="306">
        <v>7.1922499999999996</v>
      </c>
      <c r="V18" s="306"/>
      <c r="W18" s="135">
        <v>9.9916271868189188</v>
      </c>
      <c r="X18" s="307">
        <v>9.8605153009532494</v>
      </c>
      <c r="Y18" s="307"/>
      <c r="Z18" s="137">
        <v>1.8910723057434575</v>
      </c>
      <c r="AA18" s="308">
        <v>-0.21521270782954849</v>
      </c>
      <c r="AB18" s="58"/>
    </row>
    <row r="19" spans="1:28" x14ac:dyDescent="0.3">
      <c r="A19" s="125" t="s">
        <v>1107</v>
      </c>
      <c r="B19" s="126">
        <v>3.1461100000000002</v>
      </c>
      <c r="C19" s="126">
        <v>3.70323</v>
      </c>
      <c r="D19" s="127">
        <v>3.8584100000000001</v>
      </c>
      <c r="E19" s="126">
        <v>4.2512999999999996</v>
      </c>
      <c r="F19" s="126">
        <v>4.3681900000000002</v>
      </c>
      <c r="G19" s="126">
        <v>4.4143400000000002</v>
      </c>
      <c r="H19" s="126">
        <v>4.4077799999999998</v>
      </c>
      <c r="I19" s="128"/>
      <c r="J19" s="129">
        <v>4.1102665849956059</v>
      </c>
      <c r="K19" s="130">
        <v>4.2002058279811703</v>
      </c>
      <c r="L19" s="303"/>
      <c r="M19" s="304">
        <v>0.55619094640397826</v>
      </c>
      <c r="N19" s="298"/>
      <c r="O19" s="305" t="s">
        <v>1107</v>
      </c>
      <c r="P19" s="133">
        <v>4.3447100000000001</v>
      </c>
      <c r="Q19" s="133">
        <v>4.5418099999999999</v>
      </c>
      <c r="R19" s="133">
        <v>4.7684699999999998</v>
      </c>
      <c r="S19" s="306">
        <v>4.1068800000000003</v>
      </c>
      <c r="T19" s="306">
        <v>4.05938</v>
      </c>
      <c r="U19" s="306">
        <v>3.6808000000000001</v>
      </c>
      <c r="V19" s="306"/>
      <c r="W19" s="135">
        <v>4.0126139165411443</v>
      </c>
      <c r="X19" s="307">
        <v>5.046346375577702</v>
      </c>
      <c r="Y19" s="307"/>
      <c r="Z19" s="137">
        <v>0.8862807370173531</v>
      </c>
      <c r="AA19" s="308">
        <v>-0.19616177438915861</v>
      </c>
      <c r="AB19" s="58"/>
    </row>
    <row r="20" spans="1:28" x14ac:dyDescent="0.3">
      <c r="A20" s="140" t="s">
        <v>1108</v>
      </c>
      <c r="B20" s="141">
        <v>19.393339999999998</v>
      </c>
      <c r="C20" s="141">
        <v>28.94529</v>
      </c>
      <c r="D20" s="127">
        <v>29.646180000000001</v>
      </c>
      <c r="E20" s="141">
        <v>34.773240000000001</v>
      </c>
      <c r="F20" s="141">
        <v>36.967910000000003</v>
      </c>
      <c r="G20" s="141">
        <v>38.260420000000003</v>
      </c>
      <c r="H20" s="141">
        <v>39.217979999999997</v>
      </c>
      <c r="I20" s="142"/>
      <c r="J20" s="143">
        <v>31.581325734373749</v>
      </c>
      <c r="K20" s="144">
        <v>37.371100226791945</v>
      </c>
      <c r="L20" s="309"/>
      <c r="M20" s="310">
        <v>1.1726642326891801</v>
      </c>
      <c r="N20" s="298"/>
      <c r="O20" s="147" t="s">
        <v>1108</v>
      </c>
      <c r="P20" s="148">
        <v>36.195239999999998</v>
      </c>
      <c r="Q20" s="148">
        <v>39.473979999999997</v>
      </c>
      <c r="R20" s="148">
        <v>43.957590000000003</v>
      </c>
      <c r="S20" s="311">
        <v>32.96143</v>
      </c>
      <c r="T20" s="311">
        <v>32.70534</v>
      </c>
      <c r="U20" s="311">
        <v>29.020040000000002</v>
      </c>
      <c r="V20" s="311"/>
      <c r="W20" s="150">
        <v>36.9898179859808</v>
      </c>
      <c r="X20" s="312">
        <v>39.78623496878938</v>
      </c>
      <c r="Y20" s="312"/>
      <c r="Z20" s="152">
        <v>1.6547587150014031</v>
      </c>
      <c r="AA20" s="313">
        <v>-8.8904851630000614E-2</v>
      </c>
      <c r="AB20" s="58"/>
    </row>
    <row r="21" spans="1:28" x14ac:dyDescent="0.3">
      <c r="A21" s="154" t="s">
        <v>1109</v>
      </c>
      <c r="B21" s="155">
        <v>44.996899999999997</v>
      </c>
      <c r="C21" s="155">
        <v>41.560920000000003</v>
      </c>
      <c r="D21" s="156">
        <v>41.809669999999997</v>
      </c>
      <c r="E21" s="155">
        <v>38.70234</v>
      </c>
      <c r="F21" s="155">
        <v>35.946739999999998</v>
      </c>
      <c r="G21" s="155">
        <v>33.116630000000001</v>
      </c>
      <c r="H21" s="155">
        <v>31.038430000000002</v>
      </c>
      <c r="I21" s="157"/>
      <c r="J21" s="158">
        <v>44.538783988921139</v>
      </c>
      <c r="K21" s="159">
        <v>29.576747155571653</v>
      </c>
      <c r="L21" s="314"/>
      <c r="M21" s="315">
        <v>-1.2335845975103066</v>
      </c>
      <c r="N21" s="298"/>
      <c r="O21" s="162" t="s">
        <v>1109</v>
      </c>
      <c r="P21" s="163">
        <v>39.943579999999997</v>
      </c>
      <c r="Q21" s="163">
        <v>38.302439999999997</v>
      </c>
      <c r="R21" s="163">
        <v>35.550469999999997</v>
      </c>
      <c r="S21" s="316">
        <v>35.70543</v>
      </c>
      <c r="T21" s="316">
        <v>30.401589999999999</v>
      </c>
      <c r="U21" s="316">
        <v>21.06108</v>
      </c>
      <c r="V21" s="316"/>
      <c r="W21" s="165">
        <v>29.915320985888233</v>
      </c>
      <c r="X21" s="317">
        <v>28.874566595238001</v>
      </c>
      <c r="Y21" s="317"/>
      <c r="Z21" s="167">
        <v>-0.67344825249407991</v>
      </c>
      <c r="AA21" s="318">
        <v>-2.8166581523276668</v>
      </c>
      <c r="AB21" s="58"/>
    </row>
    <row r="22" spans="1:28" x14ac:dyDescent="0.3">
      <c r="A22" s="169" t="s">
        <v>1110</v>
      </c>
      <c r="B22" s="170">
        <v>26.315709999999999</v>
      </c>
      <c r="C22" s="170">
        <v>43.55509</v>
      </c>
      <c r="D22" s="171">
        <v>44.39443</v>
      </c>
      <c r="E22" s="170">
        <v>52.790030000000002</v>
      </c>
      <c r="F22" s="170">
        <v>56.717410000000001</v>
      </c>
      <c r="G22" s="170">
        <v>60.024979999999999</v>
      </c>
      <c r="H22" s="170">
        <v>62.784849999999999</v>
      </c>
      <c r="I22" s="172"/>
      <c r="J22" s="173">
        <v>47.292263442435214</v>
      </c>
      <c r="K22" s="174">
        <v>59.828143164795797</v>
      </c>
      <c r="L22" s="319"/>
      <c r="M22" s="320">
        <v>1.4546442522945791</v>
      </c>
      <c r="N22" s="298"/>
      <c r="O22" s="177" t="s">
        <v>1110</v>
      </c>
      <c r="P22" s="178">
        <v>54.785800000000002</v>
      </c>
      <c r="Q22" s="178">
        <v>60.423780000000001</v>
      </c>
      <c r="R22" s="178">
        <v>70.531369999999995</v>
      </c>
      <c r="S22" s="321">
        <v>49.744030000000002</v>
      </c>
      <c r="T22" s="321">
        <v>49.772840000000002</v>
      </c>
      <c r="U22" s="321">
        <v>46.030540000000002</v>
      </c>
      <c r="V22" s="321"/>
      <c r="W22" s="180">
        <v>59.351355217651061</v>
      </c>
      <c r="X22" s="322">
        <v>63.107489864943609</v>
      </c>
      <c r="Y22" s="322"/>
      <c r="Z22" s="182">
        <v>1.9476555996012834</v>
      </c>
      <c r="AA22" s="323">
        <v>0.15090991341977222</v>
      </c>
      <c r="AB22" s="58"/>
    </row>
    <row r="23" spans="1:28" x14ac:dyDescent="0.3">
      <c r="A23" s="140" t="s">
        <v>1130</v>
      </c>
      <c r="B23" s="141">
        <v>5.3700999999999999</v>
      </c>
      <c r="C23" s="141">
        <v>7.4978899999999999</v>
      </c>
      <c r="D23" s="225">
        <v>7.6684000000000001</v>
      </c>
      <c r="E23" s="141">
        <v>8.8095300000000005</v>
      </c>
      <c r="F23" s="141">
        <v>9.4991500000000002</v>
      </c>
      <c r="G23" s="141">
        <v>10.276300000000001</v>
      </c>
      <c r="H23" s="141">
        <v>11.118600000000001</v>
      </c>
      <c r="I23" s="142"/>
      <c r="J23" s="143">
        <v>8.1689525686436397</v>
      </c>
      <c r="K23" s="144">
        <v>10.594995330754132</v>
      </c>
      <c r="L23" s="309"/>
      <c r="M23" s="310">
        <v>1.5600071624805478</v>
      </c>
      <c r="N23" s="298"/>
      <c r="O23" s="147" t="s">
        <v>1130</v>
      </c>
      <c r="P23" s="148">
        <v>9.3534100000000002</v>
      </c>
      <c r="Q23" s="148">
        <v>10.4062</v>
      </c>
      <c r="R23" s="148">
        <v>12.755100000000001</v>
      </c>
      <c r="S23" s="311">
        <v>6.9971399999999999</v>
      </c>
      <c r="T23" s="311">
        <v>6.6491600000000002</v>
      </c>
      <c r="U23" s="311">
        <v>5.8482900000000004</v>
      </c>
      <c r="V23" s="311"/>
      <c r="W23" s="150">
        <v>10.733273307134983</v>
      </c>
      <c r="X23" s="312">
        <v>8.0179572497357423</v>
      </c>
      <c r="Y23" s="312"/>
      <c r="Z23" s="152">
        <v>2.142730397897008</v>
      </c>
      <c r="AA23" s="313">
        <v>-1.1226452648082086</v>
      </c>
      <c r="AB23" s="58"/>
    </row>
    <row r="24" spans="1:28" x14ac:dyDescent="0.3">
      <c r="A24" s="184" t="s">
        <v>1131</v>
      </c>
      <c r="B24" s="185">
        <v>76.682599999999994</v>
      </c>
      <c r="C24" s="185">
        <v>92.613900000000001</v>
      </c>
      <c r="D24" s="185">
        <v>93.872500000000002</v>
      </c>
      <c r="E24" s="185">
        <v>100.30200000000001</v>
      </c>
      <c r="F24" s="185">
        <v>102.163</v>
      </c>
      <c r="G24" s="185">
        <v>103.41800000000001</v>
      </c>
      <c r="H24" s="185">
        <v>104.94199999999999</v>
      </c>
      <c r="I24" s="186"/>
      <c r="J24" s="187">
        <v>100</v>
      </c>
      <c r="K24" s="188">
        <v>100</v>
      </c>
      <c r="L24" s="324"/>
      <c r="M24" s="325">
        <v>0.46554002783956161</v>
      </c>
      <c r="N24" s="298"/>
      <c r="O24" s="191" t="s">
        <v>1131</v>
      </c>
      <c r="P24" s="326">
        <v>104.083</v>
      </c>
      <c r="Q24" s="326">
        <v>109.13200000000001</v>
      </c>
      <c r="R24" s="326">
        <v>118.837</v>
      </c>
      <c r="S24" s="326">
        <v>92.446600000000004</v>
      </c>
      <c r="T24" s="326">
        <v>86.823599999999999</v>
      </c>
      <c r="U24" s="326">
        <v>72.939899999999994</v>
      </c>
      <c r="V24" s="326"/>
      <c r="W24" s="327">
        <v>100</v>
      </c>
      <c r="X24" s="327">
        <v>100</v>
      </c>
      <c r="Y24" s="327"/>
      <c r="Z24" s="328">
        <v>0.98740687296099416</v>
      </c>
      <c r="AA24" s="195">
        <v>-1.0457505407214129</v>
      </c>
      <c r="AB24" s="58"/>
    </row>
    <row r="25" spans="1:28" x14ac:dyDescent="0.3">
      <c r="A25" s="140" t="s">
        <v>1132</v>
      </c>
      <c r="B25" s="141">
        <v>0.21833</v>
      </c>
      <c r="C25" s="141">
        <v>1.6255500000000001</v>
      </c>
      <c r="D25" s="225">
        <v>1.66212</v>
      </c>
      <c r="E25" s="141">
        <v>2.5323899999999999</v>
      </c>
      <c r="F25" s="141">
        <v>3.1148600000000002</v>
      </c>
      <c r="G25" s="141">
        <v>3.6012</v>
      </c>
      <c r="H25" s="141">
        <v>4.1192500000000001</v>
      </c>
      <c r="I25" s="142"/>
      <c r="J25" s="143">
        <v>1.7398090870095049</v>
      </c>
      <c r="K25" s="144">
        <v>3.7770060401838426</v>
      </c>
      <c r="L25" s="309"/>
      <c r="M25" s="310">
        <v>3.8539830178867307</v>
      </c>
      <c r="N25" s="298"/>
      <c r="O25" s="247" t="s">
        <v>1132</v>
      </c>
      <c r="P25" s="148">
        <v>2.1891699999999998</v>
      </c>
      <c r="Q25" s="148">
        <v>2.51918</v>
      </c>
      <c r="R25" s="148">
        <v>3.2479</v>
      </c>
      <c r="S25" s="311">
        <v>4.0363800000000003</v>
      </c>
      <c r="T25" s="311">
        <v>5.5803799999999999</v>
      </c>
      <c r="U25" s="311">
        <v>7.3642399999999997</v>
      </c>
      <c r="V25" s="149"/>
      <c r="W25" s="150">
        <v>2.660361764640836</v>
      </c>
      <c r="X25" s="312">
        <v>9.1704362938199715</v>
      </c>
      <c r="Y25" s="312"/>
      <c r="Z25" s="152">
        <v>2.8306335186567777</v>
      </c>
      <c r="AA25" s="313">
        <v>6.398637094612436</v>
      </c>
      <c r="AB25" s="58"/>
    </row>
    <row r="26" spans="1:28" x14ac:dyDescent="0.3">
      <c r="A26" s="226" t="s">
        <v>1133</v>
      </c>
      <c r="B26" s="227">
        <v>76.900929999999988</v>
      </c>
      <c r="C26" s="227">
        <v>94.239450000000005</v>
      </c>
      <c r="D26" s="227">
        <v>95.534620000000004</v>
      </c>
      <c r="E26" s="227">
        <v>102.83439000000001</v>
      </c>
      <c r="F26" s="227">
        <v>105.27786</v>
      </c>
      <c r="G26" s="227">
        <v>107.01920000000001</v>
      </c>
      <c r="H26" s="227">
        <v>109.06124999999999</v>
      </c>
      <c r="I26" s="228"/>
      <c r="J26" s="229">
        <v>100</v>
      </c>
      <c r="K26" s="230">
        <v>100</v>
      </c>
      <c r="L26" s="329"/>
      <c r="M26" s="330">
        <v>0.55327894956200829</v>
      </c>
      <c r="N26" s="298"/>
      <c r="O26" s="233" t="s">
        <v>1133</v>
      </c>
      <c r="P26" s="234">
        <v>106.27217</v>
      </c>
      <c r="Q26" s="234">
        <v>111.65118000000001</v>
      </c>
      <c r="R26" s="234">
        <v>122.0849</v>
      </c>
      <c r="S26" s="234">
        <v>96.482979999999998</v>
      </c>
      <c r="T26" s="234">
        <v>92.403980000000004</v>
      </c>
      <c r="U26" s="234">
        <v>80.30413999999999</v>
      </c>
      <c r="V26" s="234"/>
      <c r="W26" s="235">
        <v>100</v>
      </c>
      <c r="X26" s="235">
        <v>100</v>
      </c>
      <c r="Y26" s="235"/>
      <c r="Z26" s="236">
        <v>1.0270214043049508</v>
      </c>
      <c r="AA26" s="237">
        <v>-0.7210028734916496</v>
      </c>
      <c r="AB26" s="58"/>
    </row>
    <row r="27" spans="1:28" x14ac:dyDescent="0.3">
      <c r="A27" s="299" t="s">
        <v>1134</v>
      </c>
      <c r="B27" s="300"/>
      <c r="C27" s="300"/>
      <c r="D27" s="300"/>
      <c r="E27" s="300"/>
      <c r="F27" s="300"/>
      <c r="G27" s="300"/>
      <c r="H27" s="300"/>
      <c r="I27" s="300"/>
      <c r="J27" s="301"/>
      <c r="K27" s="301"/>
      <c r="L27" s="300"/>
      <c r="M27" s="302"/>
      <c r="N27" s="298"/>
      <c r="O27" s="122" t="s">
        <v>1134</v>
      </c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4"/>
      <c r="AB27" s="58"/>
    </row>
    <row r="28" spans="1:28" x14ac:dyDescent="0.3">
      <c r="A28" s="125" t="s">
        <v>80</v>
      </c>
      <c r="B28" s="128">
        <v>799.90300000000002</v>
      </c>
      <c r="C28" s="128">
        <v>961.64300000000003</v>
      </c>
      <c r="D28" s="238">
        <v>960.96400000000006</v>
      </c>
      <c r="E28" s="128">
        <v>1045.4940999999999</v>
      </c>
      <c r="F28" s="128">
        <v>1068.3619200000001</v>
      </c>
      <c r="G28" s="128">
        <v>1108.7349400000001</v>
      </c>
      <c r="H28" s="128">
        <v>1142.54963</v>
      </c>
      <c r="I28" s="128"/>
      <c r="J28" s="129">
        <v>26.436132752321846</v>
      </c>
      <c r="K28" s="130">
        <v>21.541607528017011</v>
      </c>
      <c r="L28" s="303"/>
      <c r="M28" s="304">
        <v>0.72377591420578202</v>
      </c>
      <c r="N28" s="298"/>
      <c r="O28" s="305" t="s">
        <v>80</v>
      </c>
      <c r="P28" s="242">
        <v>1075.0463400000001</v>
      </c>
      <c r="Q28" s="242">
        <v>1115.9286500000001</v>
      </c>
      <c r="R28" s="242">
        <v>1229.23396</v>
      </c>
      <c r="S28" s="331">
        <v>1060.6127100000001</v>
      </c>
      <c r="T28" s="331">
        <v>1009.42642</v>
      </c>
      <c r="U28" s="331">
        <v>822.02390000000003</v>
      </c>
      <c r="V28" s="331"/>
      <c r="W28" s="135">
        <v>21.549062732826702</v>
      </c>
      <c r="X28" s="307">
        <v>19.494853697985594</v>
      </c>
      <c r="Y28" s="307"/>
      <c r="Z28" s="137">
        <v>1.03115307658741</v>
      </c>
      <c r="AA28" s="308">
        <v>-0.64858536790072252</v>
      </c>
      <c r="AB28" s="58"/>
    </row>
    <row r="29" spans="1:28" x14ac:dyDescent="0.3">
      <c r="A29" s="125" t="s">
        <v>1106</v>
      </c>
      <c r="B29" s="128">
        <v>96.737200000000001</v>
      </c>
      <c r="C29" s="128">
        <v>169.191</v>
      </c>
      <c r="D29" s="238">
        <v>165.571</v>
      </c>
      <c r="E29" s="128">
        <v>182.95327</v>
      </c>
      <c r="F29" s="128">
        <v>204.58265</v>
      </c>
      <c r="G29" s="128">
        <v>236.71642</v>
      </c>
      <c r="H29" s="128">
        <v>271.25904000000003</v>
      </c>
      <c r="I29" s="128"/>
      <c r="J29" s="129">
        <v>4.5548604692107926</v>
      </c>
      <c r="K29" s="130">
        <v>5.1143124330683731</v>
      </c>
      <c r="L29" s="303"/>
      <c r="M29" s="304">
        <v>2.0782770702080455</v>
      </c>
      <c r="N29" s="298"/>
      <c r="O29" s="305" t="s">
        <v>1106</v>
      </c>
      <c r="P29" s="242">
        <v>190.00145000000001</v>
      </c>
      <c r="Q29" s="242">
        <v>218.72216</v>
      </c>
      <c r="R29" s="242">
        <v>302.74295000000001</v>
      </c>
      <c r="S29" s="331">
        <v>166.29367999999999</v>
      </c>
      <c r="T29" s="331">
        <v>172.23240000000001</v>
      </c>
      <c r="U29" s="331">
        <v>181.87862000000001</v>
      </c>
      <c r="V29" s="331"/>
      <c r="W29" s="135">
        <v>5.3072295704155596</v>
      </c>
      <c r="X29" s="307">
        <v>4.3133746934748691</v>
      </c>
      <c r="Y29" s="307"/>
      <c r="Z29" s="137">
        <v>2.546397246998966</v>
      </c>
      <c r="AA29" s="308">
        <v>0.3921813415253661</v>
      </c>
      <c r="AB29" s="58"/>
    </row>
    <row r="30" spans="1:28" x14ac:dyDescent="0.3">
      <c r="A30" s="125" t="s">
        <v>100</v>
      </c>
      <c r="B30" s="128">
        <v>605.74</v>
      </c>
      <c r="C30" s="128">
        <v>557.90099999999995</v>
      </c>
      <c r="D30" s="238">
        <v>589.55600000000004</v>
      </c>
      <c r="E30" s="128">
        <v>604.08937000000003</v>
      </c>
      <c r="F30" s="128">
        <v>618.08451000000002</v>
      </c>
      <c r="G30" s="128">
        <v>633.27572999999995</v>
      </c>
      <c r="H30" s="128">
        <v>630.71349999999995</v>
      </c>
      <c r="I30" s="128"/>
      <c r="J30" s="129">
        <v>16.21869360447203</v>
      </c>
      <c r="K30" s="130">
        <v>11.891459524276383</v>
      </c>
      <c r="L30" s="303"/>
      <c r="M30" s="304">
        <v>0.2815706969217624</v>
      </c>
      <c r="N30" s="298"/>
      <c r="O30" s="305" t="s">
        <v>100</v>
      </c>
      <c r="P30" s="242">
        <v>634.67792999999995</v>
      </c>
      <c r="Q30" s="242">
        <v>679.23117999999999</v>
      </c>
      <c r="R30" s="242">
        <v>739.68919000000005</v>
      </c>
      <c r="S30" s="331">
        <v>593.4144</v>
      </c>
      <c r="T30" s="331">
        <v>555.79245000000003</v>
      </c>
      <c r="U30" s="331">
        <v>471.08120000000002</v>
      </c>
      <c r="V30" s="331"/>
      <c r="W30" s="135">
        <v>12.967107382962126</v>
      </c>
      <c r="X30" s="307">
        <v>11.172009808804209</v>
      </c>
      <c r="Y30" s="307"/>
      <c r="Z30" s="137">
        <v>0.94973316734188185</v>
      </c>
      <c r="AA30" s="308">
        <v>-0.93039162640726758</v>
      </c>
      <c r="AB30" s="58"/>
    </row>
    <row r="31" spans="1:28" x14ac:dyDescent="0.3">
      <c r="A31" s="125" t="s">
        <v>339</v>
      </c>
      <c r="B31" s="128">
        <v>56.607500000000002</v>
      </c>
      <c r="C31" s="128">
        <v>130.65100000000001</v>
      </c>
      <c r="D31" s="238">
        <v>134.33500000000001</v>
      </c>
      <c r="E31" s="128">
        <v>176.64600999999999</v>
      </c>
      <c r="F31" s="128">
        <v>210.91503</v>
      </c>
      <c r="G31" s="128">
        <v>251.35521</v>
      </c>
      <c r="H31" s="128">
        <v>305.50693999999999</v>
      </c>
      <c r="I31" s="128"/>
      <c r="J31" s="129">
        <v>3.6955576829966112</v>
      </c>
      <c r="K31" s="130">
        <v>5.7600216443686927</v>
      </c>
      <c r="L31" s="303"/>
      <c r="M31" s="304">
        <v>3.482758223499105</v>
      </c>
      <c r="N31" s="298"/>
      <c r="O31" s="305" t="s">
        <v>339</v>
      </c>
      <c r="P31" s="242">
        <v>180.12423000000001</v>
      </c>
      <c r="Q31" s="242">
        <v>221.36829</v>
      </c>
      <c r="R31" s="242">
        <v>323.01862</v>
      </c>
      <c r="S31" s="331">
        <v>156.89027999999999</v>
      </c>
      <c r="T31" s="331">
        <v>165.42495</v>
      </c>
      <c r="U31" s="331">
        <v>188.43035</v>
      </c>
      <c r="V31" s="331"/>
      <c r="W31" s="135">
        <v>5.6626718206281161</v>
      </c>
      <c r="X31" s="307">
        <v>4.4687534091286389</v>
      </c>
      <c r="Y31" s="307"/>
      <c r="Z31" s="137">
        <v>3.7233653195455574</v>
      </c>
      <c r="AA31" s="308">
        <v>1.4199525749462039</v>
      </c>
      <c r="AB31" s="58"/>
    </row>
    <row r="32" spans="1:28" x14ac:dyDescent="0.3">
      <c r="A32" s="125" t="s">
        <v>356</v>
      </c>
      <c r="B32" s="128">
        <v>174.393</v>
      </c>
      <c r="C32" s="128">
        <v>462.14299999999997</v>
      </c>
      <c r="D32" s="238">
        <v>477.17</v>
      </c>
      <c r="E32" s="128">
        <v>567.50408000000004</v>
      </c>
      <c r="F32" s="128">
        <v>656.76652999999999</v>
      </c>
      <c r="G32" s="128">
        <v>736.82951000000003</v>
      </c>
      <c r="H32" s="128">
        <v>795.31070999999997</v>
      </c>
      <c r="I32" s="128"/>
      <c r="J32" s="129">
        <v>13.126953210968791</v>
      </c>
      <c r="K32" s="130">
        <v>14.994771979969531</v>
      </c>
      <c r="L32" s="303"/>
      <c r="M32" s="304">
        <v>2.1513994660794955</v>
      </c>
      <c r="N32" s="298"/>
      <c r="O32" s="305" t="s">
        <v>356</v>
      </c>
      <c r="P32" s="242">
        <v>586.42166999999995</v>
      </c>
      <c r="Q32" s="242">
        <v>690.58051999999998</v>
      </c>
      <c r="R32" s="242">
        <v>885.81857000000002</v>
      </c>
      <c r="S32" s="331">
        <v>537.07051999999999</v>
      </c>
      <c r="T32" s="331">
        <v>579.28236000000004</v>
      </c>
      <c r="U32" s="331">
        <v>546.79405999999994</v>
      </c>
      <c r="V32" s="331"/>
      <c r="W32" s="135">
        <v>15.528825720721903</v>
      </c>
      <c r="X32" s="307">
        <v>12.96759157808861</v>
      </c>
      <c r="Y32" s="307"/>
      <c r="Z32" s="137">
        <v>2.6111729440934983</v>
      </c>
      <c r="AA32" s="308">
        <v>0.56911090153017874</v>
      </c>
      <c r="AB32" s="58"/>
    </row>
    <row r="33" spans="1:28" x14ac:dyDescent="0.3">
      <c r="A33" s="125" t="s">
        <v>1107</v>
      </c>
      <c r="B33" s="128">
        <v>470.62900000000002</v>
      </c>
      <c r="C33" s="128">
        <v>561.03</v>
      </c>
      <c r="D33" s="238">
        <v>575.15800000000002</v>
      </c>
      <c r="E33" s="128">
        <v>582.77526</v>
      </c>
      <c r="F33" s="128">
        <v>593.42609000000004</v>
      </c>
      <c r="G33" s="128">
        <v>614.73946000000001</v>
      </c>
      <c r="H33" s="128">
        <v>635.66914999999995</v>
      </c>
      <c r="I33" s="128"/>
      <c r="J33" s="129">
        <v>15.822604428011797</v>
      </c>
      <c r="K33" s="130">
        <v>11.984893248766948</v>
      </c>
      <c r="L33" s="303"/>
      <c r="M33" s="304">
        <v>0.41767583562382082</v>
      </c>
      <c r="N33" s="298"/>
      <c r="O33" s="305" t="s">
        <v>1107</v>
      </c>
      <c r="P33" s="242">
        <v>595.77254000000005</v>
      </c>
      <c r="Q33" s="242">
        <v>616.32470000000001</v>
      </c>
      <c r="R33" s="242">
        <v>684.96873000000005</v>
      </c>
      <c r="S33" s="331">
        <v>560.28791000000001</v>
      </c>
      <c r="T33" s="331">
        <v>536.29768999999999</v>
      </c>
      <c r="U33" s="331">
        <v>507.93270999999999</v>
      </c>
      <c r="V33" s="331"/>
      <c r="W33" s="135">
        <v>12.00783139183255</v>
      </c>
      <c r="X33" s="307">
        <v>12.045968334827421</v>
      </c>
      <c r="Y33" s="307"/>
      <c r="Z33" s="137">
        <v>0.73069162600836179</v>
      </c>
      <c r="AA33" s="308">
        <v>-0.51656041214384052</v>
      </c>
      <c r="AB33" s="58"/>
    </row>
    <row r="34" spans="1:28" x14ac:dyDescent="0.3">
      <c r="A34" s="140" t="s">
        <v>1108</v>
      </c>
      <c r="B34" s="142">
        <v>313.839</v>
      </c>
      <c r="C34" s="142">
        <v>701.51099999999997</v>
      </c>
      <c r="D34" s="244">
        <v>732.28200000000004</v>
      </c>
      <c r="E34" s="142">
        <v>997.68898000000002</v>
      </c>
      <c r="F34" s="142">
        <v>1166.8461</v>
      </c>
      <c r="G34" s="142">
        <v>1330.6280999999999</v>
      </c>
      <c r="H34" s="142">
        <v>1472.3036999999999</v>
      </c>
      <c r="I34" s="142"/>
      <c r="J34" s="143">
        <v>20.145087811963556</v>
      </c>
      <c r="K34" s="144">
        <v>27.758784069141313</v>
      </c>
      <c r="L34" s="309"/>
      <c r="M34" s="310">
        <v>2.952831037859216</v>
      </c>
      <c r="N34" s="298"/>
      <c r="O34" s="147" t="s">
        <v>1108</v>
      </c>
      <c r="P34" s="248">
        <v>997.89990999999998</v>
      </c>
      <c r="Q34" s="248">
        <v>1160.7073</v>
      </c>
      <c r="R34" s="248">
        <v>1500.6437000000001</v>
      </c>
      <c r="S34" s="332">
        <v>1018.6459</v>
      </c>
      <c r="T34" s="332">
        <v>1209.2937999999999</v>
      </c>
      <c r="U34" s="332">
        <v>1441.1811</v>
      </c>
      <c r="V34" s="332"/>
      <c r="W34" s="150">
        <v>26.30700605678123</v>
      </c>
      <c r="X34" s="312">
        <v>34.178586166171009</v>
      </c>
      <c r="Y34" s="312"/>
      <c r="Z34" s="152">
        <v>3.0346502585755886</v>
      </c>
      <c r="AA34" s="313">
        <v>2.8612209315878934</v>
      </c>
      <c r="AB34" s="58"/>
    </row>
    <row r="35" spans="1:28" x14ac:dyDescent="0.3">
      <c r="A35" s="250" t="s">
        <v>1109</v>
      </c>
      <c r="B35" s="251">
        <v>1418.34</v>
      </c>
      <c r="C35" s="251">
        <v>1653.26</v>
      </c>
      <c r="D35" s="252">
        <v>1694.1</v>
      </c>
      <c r="E35" s="251">
        <v>1773.9067500000001</v>
      </c>
      <c r="F35" s="251">
        <v>1821.6945900000001</v>
      </c>
      <c r="G35" s="251">
        <v>1888.3378</v>
      </c>
      <c r="H35" s="251">
        <v>1924.2981</v>
      </c>
      <c r="I35" s="251"/>
      <c r="J35" s="277">
        <v>46.604714115938201</v>
      </c>
      <c r="K35" s="278">
        <v>36.28067731036667</v>
      </c>
      <c r="L35" s="333"/>
      <c r="M35" s="334">
        <v>0.53228517845125278</v>
      </c>
      <c r="N35" s="298"/>
      <c r="O35" s="162" t="s">
        <v>1109</v>
      </c>
      <c r="P35" s="258">
        <v>1825.8156899999999</v>
      </c>
      <c r="Q35" s="258">
        <v>1910.6461200000001</v>
      </c>
      <c r="R35" s="258">
        <v>2098.1581000000001</v>
      </c>
      <c r="S35" s="335">
        <v>1768.8724999999999</v>
      </c>
      <c r="T35" s="335">
        <v>1688.3235</v>
      </c>
      <c r="U35" s="335">
        <v>1373.6818000000001</v>
      </c>
      <c r="V35" s="335"/>
      <c r="W35" s="165">
        <v>36.78172096733195</v>
      </c>
      <c r="X35" s="317">
        <v>32.577794536856537</v>
      </c>
      <c r="Y35" s="317"/>
      <c r="Z35" s="167">
        <v>0.89526809156859066</v>
      </c>
      <c r="AA35" s="318">
        <v>-0.86976647982218713</v>
      </c>
      <c r="AB35" s="58"/>
    </row>
    <row r="36" spans="1:28" x14ac:dyDescent="0.3">
      <c r="A36" s="169" t="s">
        <v>1110</v>
      </c>
      <c r="B36" s="172">
        <v>1099.51</v>
      </c>
      <c r="C36" s="172">
        <v>1890.81</v>
      </c>
      <c r="D36" s="260">
        <v>1940.93</v>
      </c>
      <c r="E36" s="172">
        <v>2383.2422999999999</v>
      </c>
      <c r="F36" s="172">
        <v>2697.2862</v>
      </c>
      <c r="G36" s="172">
        <v>3023.9515999999999</v>
      </c>
      <c r="H36" s="172">
        <v>3329.0135</v>
      </c>
      <c r="I36" s="172"/>
      <c r="J36" s="173">
        <v>53.395010783925358</v>
      </c>
      <c r="K36" s="174">
        <v>62.765152943483315</v>
      </c>
      <c r="L36" s="319"/>
      <c r="M36" s="320">
        <v>2.2734100893041731</v>
      </c>
      <c r="N36" s="298"/>
      <c r="O36" s="177" t="s">
        <v>1110</v>
      </c>
      <c r="P36" s="264">
        <v>2434.13238</v>
      </c>
      <c r="Q36" s="264">
        <v>2792.2267000000002</v>
      </c>
      <c r="R36" s="264">
        <v>3567.9647</v>
      </c>
      <c r="S36" s="336">
        <v>2324.3458000000001</v>
      </c>
      <c r="T36" s="336">
        <v>2539.4256</v>
      </c>
      <c r="U36" s="336">
        <v>2785.6412</v>
      </c>
      <c r="V36" s="336"/>
      <c r="W36" s="180">
        <v>62.548137824642595</v>
      </c>
      <c r="X36" s="322">
        <v>66.063368290241954</v>
      </c>
      <c r="Y36" s="322"/>
      <c r="Z36" s="182">
        <v>2.5692338458596309</v>
      </c>
      <c r="AA36" s="323">
        <v>1.5168509939864405</v>
      </c>
      <c r="AB36" s="58"/>
    </row>
    <row r="37" spans="1:28" x14ac:dyDescent="0.3">
      <c r="A37" s="337" t="s">
        <v>1130</v>
      </c>
      <c r="B37" s="338">
        <v>0</v>
      </c>
      <c r="C37" s="338">
        <v>0</v>
      </c>
      <c r="D37" s="339">
        <v>0</v>
      </c>
      <c r="E37" s="340">
        <v>16.410900000000002</v>
      </c>
      <c r="F37" s="340">
        <v>26.089200000000002</v>
      </c>
      <c r="G37" s="340">
        <v>37.470599999999997</v>
      </c>
      <c r="H37" s="340">
        <v>50.608400000000003</v>
      </c>
      <c r="I37" s="340"/>
      <c r="J37" s="341">
        <v>0</v>
      </c>
      <c r="K37" s="342">
        <v>0.95416974615001737</v>
      </c>
      <c r="L37" s="343"/>
      <c r="M37" s="344" t="s">
        <v>1135</v>
      </c>
      <c r="N37" s="298"/>
      <c r="O37" s="345" t="s">
        <v>1130</v>
      </c>
      <c r="P37" s="346">
        <v>10.4419</v>
      </c>
      <c r="Q37" s="346">
        <v>16.937200000000001</v>
      </c>
      <c r="R37" s="346">
        <v>38.2273</v>
      </c>
      <c r="S37" s="347">
        <v>33.331600000000002</v>
      </c>
      <c r="T37" s="347">
        <v>40.840899999999998</v>
      </c>
      <c r="U37" s="347">
        <v>57.296999999999997</v>
      </c>
      <c r="V37" s="347"/>
      <c r="W37" s="348">
        <v>0.67014296107356663</v>
      </c>
      <c r="X37" s="349">
        <v>1.3588371729015181</v>
      </c>
      <c r="Y37" s="349"/>
      <c r="Z37" s="350" t="s">
        <v>1135</v>
      </c>
      <c r="AA37" s="351" t="s">
        <v>1135</v>
      </c>
      <c r="AB37" s="58"/>
    </row>
    <row r="38" spans="1:28" x14ac:dyDescent="0.3">
      <c r="A38" s="352" t="s">
        <v>1119</v>
      </c>
      <c r="B38" s="353">
        <v>2517.85</v>
      </c>
      <c r="C38" s="353">
        <v>3544.07</v>
      </c>
      <c r="D38" s="353">
        <v>3635.04</v>
      </c>
      <c r="E38" s="353">
        <v>4173.5600000000004</v>
      </c>
      <c r="F38" s="353">
        <v>4545.07</v>
      </c>
      <c r="G38" s="353">
        <v>4949.75</v>
      </c>
      <c r="H38" s="353">
        <v>5303.92</v>
      </c>
      <c r="I38" s="353"/>
      <c r="J38" s="354">
        <v>100</v>
      </c>
      <c r="K38" s="355">
        <v>100</v>
      </c>
      <c r="L38" s="356"/>
      <c r="M38" s="357">
        <v>1.586732223930909</v>
      </c>
      <c r="N38" s="298"/>
      <c r="O38" s="358" t="s">
        <v>1119</v>
      </c>
      <c r="P38" s="359">
        <v>4270.3900000000003</v>
      </c>
      <c r="Q38" s="359">
        <v>4719.8</v>
      </c>
      <c r="R38" s="359">
        <v>5704.35</v>
      </c>
      <c r="S38" s="359">
        <v>4126.55</v>
      </c>
      <c r="T38" s="359">
        <v>4268.59</v>
      </c>
      <c r="U38" s="359">
        <v>4216.62</v>
      </c>
      <c r="V38" s="359"/>
      <c r="W38" s="360">
        <v>100</v>
      </c>
      <c r="X38" s="360">
        <v>100</v>
      </c>
      <c r="Y38" s="360"/>
      <c r="Z38" s="361">
        <v>1.8952737534618347</v>
      </c>
      <c r="AA38" s="362">
        <v>0.62030658288678708</v>
      </c>
      <c r="AB38" s="58"/>
    </row>
    <row r="39" spans="1:28" x14ac:dyDescent="0.3">
      <c r="A39" s="683" t="s">
        <v>1136</v>
      </c>
      <c r="B39" s="684"/>
      <c r="C39" s="684"/>
      <c r="D39" s="684"/>
      <c r="E39" s="684"/>
      <c r="F39" s="684"/>
      <c r="G39" s="684"/>
      <c r="H39" s="684"/>
      <c r="I39" s="684"/>
      <c r="J39" s="684"/>
      <c r="K39" s="684"/>
      <c r="L39" s="684"/>
      <c r="M39" s="685"/>
      <c r="N39" s="298"/>
      <c r="O39" s="122" t="s">
        <v>1136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4"/>
      <c r="AB39" s="58"/>
    </row>
    <row r="40" spans="1:28" x14ac:dyDescent="0.3">
      <c r="A40" s="125" t="s">
        <v>80</v>
      </c>
      <c r="B40" s="128">
        <v>817.42100000000005</v>
      </c>
      <c r="C40" s="128">
        <v>580.27700000000004</v>
      </c>
      <c r="D40" s="238">
        <v>525.07299999999998</v>
      </c>
      <c r="E40" s="128">
        <v>480.99</v>
      </c>
      <c r="F40" s="128">
        <v>465.83699999999999</v>
      </c>
      <c r="G40" s="128">
        <v>454.78699999999998</v>
      </c>
      <c r="H40" s="128">
        <v>439.47199999999998</v>
      </c>
      <c r="I40" s="128"/>
      <c r="J40" s="129">
        <v>9.7885592311922682</v>
      </c>
      <c r="K40" s="130">
        <v>7.8298733599868857</v>
      </c>
      <c r="L40" s="303"/>
      <c r="M40" s="304">
        <v>-0.73877129552684107</v>
      </c>
      <c r="N40" s="298"/>
      <c r="O40" s="345" t="s">
        <v>80</v>
      </c>
      <c r="P40" s="242">
        <v>519.54700000000003</v>
      </c>
      <c r="Q40" s="242">
        <v>512.17999999999995</v>
      </c>
      <c r="R40" s="242">
        <v>501.00099999999998</v>
      </c>
      <c r="S40" s="331">
        <v>223.54400000000001</v>
      </c>
      <c r="T40" s="331">
        <v>94.309299999999993</v>
      </c>
      <c r="U40" s="331">
        <v>69.4191</v>
      </c>
      <c r="V40" s="331"/>
      <c r="W40" s="135">
        <v>6.9508461008051023</v>
      </c>
      <c r="X40" s="307">
        <v>2.7346072939563686</v>
      </c>
      <c r="Y40" s="307"/>
      <c r="Z40" s="137">
        <v>-0.19534729604285817</v>
      </c>
      <c r="AA40" s="308">
        <v>-8.0851243818989449</v>
      </c>
      <c r="AB40" s="58"/>
    </row>
    <row r="41" spans="1:28" x14ac:dyDescent="0.3">
      <c r="A41" s="125" t="s">
        <v>1106</v>
      </c>
      <c r="B41" s="128">
        <v>29.086010000000002</v>
      </c>
      <c r="C41" s="128">
        <v>48.113</v>
      </c>
      <c r="D41" s="238">
        <v>49.259</v>
      </c>
      <c r="E41" s="128">
        <v>52.682400000000001</v>
      </c>
      <c r="F41" s="128">
        <v>55.026499999999999</v>
      </c>
      <c r="G41" s="128">
        <v>57.14893</v>
      </c>
      <c r="H41" s="128">
        <v>59.962090000000003</v>
      </c>
      <c r="I41" s="128"/>
      <c r="J41" s="129">
        <v>0.9183001966760812</v>
      </c>
      <c r="K41" s="130">
        <v>1.0683173697075947</v>
      </c>
      <c r="L41" s="303"/>
      <c r="M41" s="304">
        <v>0.82261687236415693</v>
      </c>
      <c r="N41" s="298"/>
      <c r="O41" s="345" t="s">
        <v>1106</v>
      </c>
      <c r="P41" s="242">
        <v>57.007300000000001</v>
      </c>
      <c r="Q41" s="242">
        <v>61.723799999999997</v>
      </c>
      <c r="R41" s="242">
        <v>69.918700000000001</v>
      </c>
      <c r="S41" s="331">
        <v>43.00714</v>
      </c>
      <c r="T41" s="331">
        <v>34.016539999999999</v>
      </c>
      <c r="U41" s="331">
        <v>27.920580000000001</v>
      </c>
      <c r="V41" s="331"/>
      <c r="W41" s="135">
        <v>0.97004621401626301</v>
      </c>
      <c r="X41" s="307">
        <v>1.0998676404547496</v>
      </c>
      <c r="Y41" s="307"/>
      <c r="Z41" s="137">
        <v>1.4700380139996971</v>
      </c>
      <c r="AA41" s="308">
        <v>-2.3377740762244859</v>
      </c>
      <c r="AB41" s="58"/>
    </row>
    <row r="42" spans="1:28" x14ac:dyDescent="0.3">
      <c r="A42" s="125" t="s">
        <v>100</v>
      </c>
      <c r="B42" s="128">
        <v>577.70090000000005</v>
      </c>
      <c r="C42" s="128">
        <v>497.72199999999998</v>
      </c>
      <c r="D42" s="238">
        <v>463.84710000000001</v>
      </c>
      <c r="E42" s="128">
        <v>382.75979999999998</v>
      </c>
      <c r="F42" s="128">
        <v>327.32979999999998</v>
      </c>
      <c r="G42" s="128">
        <v>266.26740000000001</v>
      </c>
      <c r="H42" s="128">
        <v>244.41059999999999</v>
      </c>
      <c r="I42" s="128"/>
      <c r="J42" s="129">
        <v>8.6471687033360372</v>
      </c>
      <c r="K42" s="130">
        <v>4.3545528403138558</v>
      </c>
      <c r="L42" s="303"/>
      <c r="M42" s="304">
        <v>-2.6342867425763861</v>
      </c>
      <c r="N42" s="298"/>
      <c r="O42" s="345" t="s">
        <v>100</v>
      </c>
      <c r="P42" s="242">
        <v>429.62430000000001</v>
      </c>
      <c r="Q42" s="242">
        <v>390.50420000000003</v>
      </c>
      <c r="R42" s="242">
        <v>348.27199999999999</v>
      </c>
      <c r="S42" s="331">
        <v>261.96289999999999</v>
      </c>
      <c r="T42" s="331">
        <v>187.04300000000001</v>
      </c>
      <c r="U42" s="331">
        <v>133.02119999999999</v>
      </c>
      <c r="V42" s="331"/>
      <c r="W42" s="135">
        <v>4.8318966892672766</v>
      </c>
      <c r="X42" s="307">
        <v>5.2400671251979478</v>
      </c>
      <c r="Y42" s="307"/>
      <c r="Z42" s="137">
        <v>-1.1869461706257467</v>
      </c>
      <c r="AA42" s="308">
        <v>-5.0712525289220096</v>
      </c>
      <c r="AB42" s="58"/>
    </row>
    <row r="43" spans="1:28" x14ac:dyDescent="0.3">
      <c r="A43" s="125" t="s">
        <v>339</v>
      </c>
      <c r="B43" s="128">
        <v>128.42599999999999</v>
      </c>
      <c r="C43" s="128">
        <v>153.898</v>
      </c>
      <c r="D43" s="238">
        <v>150.87100000000001</v>
      </c>
      <c r="E43" s="128">
        <v>159.565</v>
      </c>
      <c r="F43" s="128">
        <v>167.18</v>
      </c>
      <c r="G43" s="128">
        <v>178.02099999999999</v>
      </c>
      <c r="H43" s="128">
        <v>201.398</v>
      </c>
      <c r="I43" s="128"/>
      <c r="J43" s="129">
        <v>2.8125798122722148</v>
      </c>
      <c r="K43" s="130">
        <v>3.5882168487517725</v>
      </c>
      <c r="L43" s="303"/>
      <c r="M43" s="304">
        <v>1.2108466150291264</v>
      </c>
      <c r="N43" s="298"/>
      <c r="O43" s="345" t="s">
        <v>339</v>
      </c>
      <c r="P43" s="242">
        <v>168.62799999999999</v>
      </c>
      <c r="Q43" s="242">
        <v>189.26300000000001</v>
      </c>
      <c r="R43" s="242">
        <v>255.316</v>
      </c>
      <c r="S43" s="331">
        <v>135.20500000000001</v>
      </c>
      <c r="T43" s="331">
        <v>124.041</v>
      </c>
      <c r="U43" s="331">
        <v>114.477</v>
      </c>
      <c r="V43" s="331"/>
      <c r="W43" s="135">
        <v>3.5422328958887426</v>
      </c>
      <c r="X43" s="307">
        <v>4.5095606135810353</v>
      </c>
      <c r="Y43" s="307"/>
      <c r="Z43" s="137">
        <v>2.2161873083312855</v>
      </c>
      <c r="AA43" s="308">
        <v>-1.1436238239069363</v>
      </c>
      <c r="AB43" s="58"/>
    </row>
    <row r="44" spans="1:28" x14ac:dyDescent="0.3">
      <c r="A44" s="125" t="s">
        <v>356</v>
      </c>
      <c r="B44" s="128">
        <v>2.27623</v>
      </c>
      <c r="C44" s="128">
        <v>3.51891</v>
      </c>
      <c r="D44" s="238">
        <v>3.68397</v>
      </c>
      <c r="E44" s="128">
        <v>7.4077599999999997</v>
      </c>
      <c r="F44" s="128">
        <v>8.0687599999999993</v>
      </c>
      <c r="G44" s="128">
        <v>8.5521899999999995</v>
      </c>
      <c r="H44" s="128">
        <v>8.8952399999999994</v>
      </c>
      <c r="I44" s="128"/>
      <c r="J44" s="129">
        <v>6.8677609686530028E-2</v>
      </c>
      <c r="K44" s="130">
        <v>0.15848245782823422</v>
      </c>
      <c r="L44" s="303"/>
      <c r="M44" s="304">
        <v>3.7413111812699906</v>
      </c>
      <c r="N44" s="298"/>
      <c r="O44" s="345" t="s">
        <v>356</v>
      </c>
      <c r="P44" s="242">
        <v>7.3498400000000004</v>
      </c>
      <c r="Q44" s="242">
        <v>8.1756100000000007</v>
      </c>
      <c r="R44" s="242">
        <v>9.3533500000000007</v>
      </c>
      <c r="S44" s="331">
        <v>6.7592800000000004</v>
      </c>
      <c r="T44" s="331">
        <v>6.5593599999999999</v>
      </c>
      <c r="U44" s="331">
        <v>6.7592600000000003</v>
      </c>
      <c r="V44" s="331"/>
      <c r="W44" s="135">
        <v>0.12976759802268942</v>
      </c>
      <c r="X44" s="307">
        <v>0.26626564875873537</v>
      </c>
      <c r="Y44" s="307"/>
      <c r="Z44" s="137">
        <v>3.9586096396736714</v>
      </c>
      <c r="AA44" s="308">
        <v>2.5610900012819959</v>
      </c>
      <c r="AB44" s="58"/>
    </row>
    <row r="45" spans="1:28" x14ac:dyDescent="0.3">
      <c r="A45" s="125" t="s">
        <v>1107</v>
      </c>
      <c r="B45" s="128">
        <v>202.10769999999999</v>
      </c>
      <c r="C45" s="128">
        <v>219.76820000000001</v>
      </c>
      <c r="D45" s="238">
        <v>211.8871</v>
      </c>
      <c r="E45" s="128">
        <v>220.8073</v>
      </c>
      <c r="F45" s="128">
        <v>218.58949999999999</v>
      </c>
      <c r="G45" s="128">
        <v>222.32509999999999</v>
      </c>
      <c r="H45" s="128">
        <v>219.5051</v>
      </c>
      <c r="I45" s="128"/>
      <c r="J45" s="129">
        <v>3.9500591892471322</v>
      </c>
      <c r="K45" s="130">
        <v>3.9108228393873956</v>
      </c>
      <c r="L45" s="303"/>
      <c r="M45" s="304">
        <v>0.1472828599120346</v>
      </c>
      <c r="N45" s="298"/>
      <c r="O45" s="345" t="s">
        <v>1107</v>
      </c>
      <c r="P45" s="242">
        <v>229.45910000000001</v>
      </c>
      <c r="Q45" s="242">
        <v>234.29390000000001</v>
      </c>
      <c r="R45" s="242">
        <v>237.7423</v>
      </c>
      <c r="S45" s="331">
        <v>177.524</v>
      </c>
      <c r="T45" s="331">
        <v>147.9366</v>
      </c>
      <c r="U45" s="331">
        <v>105.4055</v>
      </c>
      <c r="V45" s="331"/>
      <c r="W45" s="135">
        <v>3.2984168473744302</v>
      </c>
      <c r="X45" s="307">
        <v>4.1522095377658026</v>
      </c>
      <c r="Y45" s="307"/>
      <c r="Z45" s="137">
        <v>0.48087638505733832</v>
      </c>
      <c r="AA45" s="308">
        <v>-2.8674147007691886</v>
      </c>
      <c r="AB45" s="58"/>
    </row>
    <row r="46" spans="1:28" x14ac:dyDescent="0.3">
      <c r="A46" s="140" t="s">
        <v>1108</v>
      </c>
      <c r="B46" s="142">
        <v>1544.1469999999999</v>
      </c>
      <c r="C46" s="142">
        <v>3972.1289999999999</v>
      </c>
      <c r="D46" s="244">
        <v>3959.5329999999999</v>
      </c>
      <c r="E46" s="142">
        <v>4184.0360000000001</v>
      </c>
      <c r="F46" s="142">
        <v>4323.7049999999999</v>
      </c>
      <c r="G46" s="142">
        <v>4397.0320000000002</v>
      </c>
      <c r="H46" s="142">
        <v>4439.1210000000001</v>
      </c>
      <c r="I46" s="142"/>
      <c r="J46" s="143">
        <v>73.814732995908017</v>
      </c>
      <c r="K46" s="144">
        <v>79.089806084706993</v>
      </c>
      <c r="L46" s="309"/>
      <c r="M46" s="310">
        <v>0.47751270402480728</v>
      </c>
      <c r="N46" s="298"/>
      <c r="O46" s="363" t="s">
        <v>1108</v>
      </c>
      <c r="P46" s="248">
        <v>4538.7820000000002</v>
      </c>
      <c r="Q46" s="248">
        <v>4979.259</v>
      </c>
      <c r="R46" s="248">
        <v>5786.1589999999997</v>
      </c>
      <c r="S46" s="332">
        <v>3470.431</v>
      </c>
      <c r="T46" s="332">
        <v>2916.3429999999998</v>
      </c>
      <c r="U46" s="332">
        <v>2081.5320000000002</v>
      </c>
      <c r="V46" s="332"/>
      <c r="W46" s="150">
        <v>80.276687519163332</v>
      </c>
      <c r="X46" s="312">
        <v>81.997210995296527</v>
      </c>
      <c r="Y46" s="312"/>
      <c r="Z46" s="152">
        <v>1.5931516183652628</v>
      </c>
      <c r="AA46" s="313">
        <v>-2.6436843269739829</v>
      </c>
      <c r="AB46" s="58"/>
    </row>
    <row r="47" spans="1:28" x14ac:dyDescent="0.3">
      <c r="A47" s="250" t="s">
        <v>1109</v>
      </c>
      <c r="B47" s="251">
        <v>1564.93</v>
      </c>
      <c r="C47" s="251">
        <v>1356.7</v>
      </c>
      <c r="D47" s="252">
        <v>1266.25</v>
      </c>
      <c r="E47" s="251">
        <v>1093.57</v>
      </c>
      <c r="F47" s="251">
        <v>1002.61</v>
      </c>
      <c r="G47" s="251">
        <v>905.95899999999995</v>
      </c>
      <c r="H47" s="251">
        <v>852.88300000000004</v>
      </c>
      <c r="I47" s="251"/>
      <c r="J47" s="277">
        <v>23.605790292963473</v>
      </c>
      <c r="K47" s="278">
        <v>15.195429699470491</v>
      </c>
      <c r="L47" s="333"/>
      <c r="M47" s="334">
        <v>-1.6331532215795641</v>
      </c>
      <c r="N47" s="298"/>
      <c r="O47" s="162" t="s">
        <v>1109</v>
      </c>
      <c r="P47" s="258">
        <v>1199.68</v>
      </c>
      <c r="Q47" s="258">
        <v>1151.83</v>
      </c>
      <c r="R47" s="258">
        <v>1093.6300000000001</v>
      </c>
      <c r="S47" s="335">
        <v>675.83699999999999</v>
      </c>
      <c r="T47" s="335">
        <v>396.43</v>
      </c>
      <c r="U47" s="335">
        <v>277.30500000000001</v>
      </c>
      <c r="V47" s="335"/>
      <c r="W47" s="165">
        <v>15.172931433716672</v>
      </c>
      <c r="X47" s="317">
        <v>10.923798718948689</v>
      </c>
      <c r="Y47" s="317"/>
      <c r="Z47" s="167">
        <v>-0.60879486409449735</v>
      </c>
      <c r="AA47" s="318">
        <v>-6.1318496930584327</v>
      </c>
      <c r="AB47" s="58"/>
    </row>
    <row r="48" spans="1:28" x14ac:dyDescent="0.3">
      <c r="A48" s="169" t="s">
        <v>1110</v>
      </c>
      <c r="B48" s="172">
        <v>1736.24</v>
      </c>
      <c r="C48" s="172">
        <v>4118.72</v>
      </c>
      <c r="D48" s="260">
        <v>4097.8999999999996</v>
      </c>
      <c r="E48" s="172">
        <v>4394.67</v>
      </c>
      <c r="F48" s="172">
        <v>4563.13</v>
      </c>
      <c r="G48" s="172">
        <v>4678.17</v>
      </c>
      <c r="H48" s="172">
        <v>4759.88</v>
      </c>
      <c r="I48" s="172"/>
      <c r="J48" s="173">
        <v>76.394209707036538</v>
      </c>
      <c r="K48" s="174">
        <v>84.804623750169256</v>
      </c>
      <c r="L48" s="319"/>
      <c r="M48" s="320">
        <v>0.62589982822123247</v>
      </c>
      <c r="N48" s="298"/>
      <c r="O48" s="177" t="s">
        <v>1110</v>
      </c>
      <c r="P48" s="264">
        <v>4750.72</v>
      </c>
      <c r="Q48" s="264">
        <v>5223.5600000000004</v>
      </c>
      <c r="R48" s="264">
        <v>6114.14</v>
      </c>
      <c r="S48" s="336">
        <v>3642.59</v>
      </c>
      <c r="T48" s="336">
        <v>3113.82</v>
      </c>
      <c r="U48" s="336">
        <v>2261.23</v>
      </c>
      <c r="V48" s="336"/>
      <c r="W48" s="180">
        <v>84.82706856628333</v>
      </c>
      <c r="X48" s="322">
        <v>89.076004317442312</v>
      </c>
      <c r="Y48" s="322"/>
      <c r="Z48" s="182">
        <v>1.6811815821294429</v>
      </c>
      <c r="AA48" s="323">
        <v>-2.4469225753189772</v>
      </c>
      <c r="AB48" s="58"/>
    </row>
    <row r="49" spans="1:28" x14ac:dyDescent="0.3">
      <c r="A49" s="364" t="s">
        <v>884</v>
      </c>
      <c r="B49" s="365">
        <v>3301.17</v>
      </c>
      <c r="C49" s="365">
        <v>5475.43</v>
      </c>
      <c r="D49" s="365">
        <v>5364.15</v>
      </c>
      <c r="E49" s="365">
        <v>5488.24</v>
      </c>
      <c r="F49" s="365">
        <v>5565.74</v>
      </c>
      <c r="G49" s="365">
        <v>5584.13</v>
      </c>
      <c r="H49" s="365">
        <v>5612.76</v>
      </c>
      <c r="I49" s="365"/>
      <c r="J49" s="366">
        <v>100</v>
      </c>
      <c r="K49" s="367">
        <v>100</v>
      </c>
      <c r="L49" s="368"/>
      <c r="M49" s="369">
        <v>0.18894764789845198</v>
      </c>
      <c r="N49" s="298"/>
      <c r="O49" s="370" t="s">
        <v>884</v>
      </c>
      <c r="P49" s="371">
        <v>5950.4</v>
      </c>
      <c r="Q49" s="371">
        <v>6375.4</v>
      </c>
      <c r="R49" s="371">
        <v>7207.77</v>
      </c>
      <c r="S49" s="371">
        <v>4318.43</v>
      </c>
      <c r="T49" s="371">
        <v>3510.25</v>
      </c>
      <c r="U49" s="371">
        <v>2538.54</v>
      </c>
      <c r="V49" s="371"/>
      <c r="W49" s="372">
        <v>100</v>
      </c>
      <c r="X49" s="372">
        <v>100</v>
      </c>
      <c r="Y49" s="372"/>
      <c r="Z49" s="373">
        <v>1.2385307189318517</v>
      </c>
      <c r="AA49" s="374">
        <v>-3.0692003121265299</v>
      </c>
      <c r="AB49" s="58"/>
    </row>
    <row r="50" spans="1:28" x14ac:dyDescent="0.3">
      <c r="A50" s="293" t="s">
        <v>1124</v>
      </c>
      <c r="B50" s="294"/>
      <c r="C50" s="294"/>
      <c r="D50" s="294"/>
      <c r="E50" s="294"/>
      <c r="F50" s="294"/>
      <c r="G50" s="294"/>
      <c r="H50" s="294"/>
      <c r="I50" s="294"/>
      <c r="J50" s="294"/>
      <c r="K50" s="295"/>
      <c r="L50" s="295"/>
      <c r="M50" s="296" t="s">
        <v>1125</v>
      </c>
      <c r="N50" s="294"/>
      <c r="O50" s="293" t="s">
        <v>1124</v>
      </c>
      <c r="P50" s="294"/>
      <c r="Q50" s="294"/>
      <c r="R50" s="294"/>
      <c r="S50" s="294"/>
      <c r="T50" s="294"/>
      <c r="U50" s="295"/>
      <c r="V50" s="294"/>
      <c r="W50" s="296"/>
      <c r="X50" s="294"/>
      <c r="Y50" s="296"/>
      <c r="Z50" s="295"/>
      <c r="AA50" s="296" t="s">
        <v>1125</v>
      </c>
      <c r="AB50" s="58"/>
    </row>
    <row r="51" spans="1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1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1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1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1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</sheetData>
  <mergeCells count="13">
    <mergeCell ref="A8:M8"/>
    <mergeCell ref="O8:AA8"/>
    <mergeCell ref="B10:H10"/>
    <mergeCell ref="J10:K10"/>
    <mergeCell ref="P10:U10"/>
    <mergeCell ref="W10:X10"/>
    <mergeCell ref="Z10:AA10"/>
    <mergeCell ref="A39:M39"/>
    <mergeCell ref="W11:X11"/>
    <mergeCell ref="Z11:AA11"/>
    <mergeCell ref="B12:H12"/>
    <mergeCell ref="P12:R12"/>
    <mergeCell ref="S12:U12"/>
  </mergeCells>
  <conditionalFormatting sqref="A5:A6 A1:XFD4 B7:XFD7 C5:XFD6 A8:XFD1048576">
    <cfRule type="expression" dxfId="20" priority="2">
      <formula>_xlfn.ISFORMULA(A1)</formula>
    </cfRule>
  </conditionalFormatting>
  <conditionalFormatting sqref="B5:B6">
    <cfRule type="expression" dxfId="19" priority="1">
      <formula>_xlfn.ISFORMULA(B5)</formula>
    </cfRule>
  </conditionalFormatting>
  <hyperlinks>
    <hyperlink ref="B3" r:id="rId1" xr:uid="{341C84C8-CFAA-41D6-B2F6-840C52B77EAD}"/>
    <hyperlink ref="A9" location="Contents!A1" display="Back to contents page" xr:uid="{0D89D629-3610-4491-A38E-D23371E0217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E473-A4D0-467E-A00F-D1CBDFDF4B31}">
  <sheetPr>
    <tabColor theme="7" tint="0.39997558519241921"/>
    <pageSetUpPr autoPageBreaks="0"/>
  </sheetPr>
  <dimension ref="A1:W63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3" s="27" customFormat="1" ht="49.5" customHeight="1" x14ac:dyDescent="0.3">
      <c r="A1" s="27" t="s">
        <v>1137</v>
      </c>
    </row>
    <row r="2" spans="1:23" s="28" customFormat="1" x14ac:dyDescent="0.3">
      <c r="A2" s="28" t="s">
        <v>331</v>
      </c>
      <c r="B2" s="28" t="s">
        <v>1090</v>
      </c>
    </row>
    <row r="3" spans="1:23" s="28" customFormat="1" x14ac:dyDescent="0.3">
      <c r="A3" s="28" t="s">
        <v>332</v>
      </c>
      <c r="B3" s="75" t="s">
        <v>1091</v>
      </c>
    </row>
    <row r="4" spans="1:23" s="28" customFormat="1" x14ac:dyDescent="0.3">
      <c r="A4" s="28" t="s">
        <v>333</v>
      </c>
      <c r="B4" s="56">
        <v>43040</v>
      </c>
      <c r="C4" s="56"/>
    </row>
    <row r="5" spans="1:23" s="28" customFormat="1" x14ac:dyDescent="0.3">
      <c r="A5" s="28" t="s">
        <v>194</v>
      </c>
      <c r="B5" s="28" t="s">
        <v>1092</v>
      </c>
      <c r="C5" s="71"/>
    </row>
    <row r="6" spans="1:23" s="28" customFormat="1" x14ac:dyDescent="0.3">
      <c r="A6" s="28" t="s">
        <v>1078</v>
      </c>
      <c r="B6" s="28" t="s">
        <v>884</v>
      </c>
      <c r="C6" s="71"/>
    </row>
    <row r="8" spans="1:23" ht="21" x14ac:dyDescent="0.3">
      <c r="A8" s="375" t="s">
        <v>1138</v>
      </c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6"/>
      <c r="M8" s="375" t="s">
        <v>1139</v>
      </c>
      <c r="N8" s="375"/>
      <c r="O8" s="375"/>
      <c r="P8" s="375"/>
      <c r="Q8" s="375"/>
      <c r="R8" s="375"/>
      <c r="S8" s="375"/>
      <c r="T8" s="375"/>
      <c r="U8" s="375"/>
      <c r="V8" s="375"/>
      <c r="W8" s="375"/>
    </row>
    <row r="9" spans="1:23" x14ac:dyDescent="0.3">
      <c r="A9" s="93" t="s">
        <v>1095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</row>
    <row r="10" spans="1:23" x14ac:dyDescent="0.3">
      <c r="A10" s="377"/>
      <c r="B10" s="378" t="s">
        <v>1140</v>
      </c>
      <c r="C10" s="379"/>
      <c r="D10" s="379"/>
      <c r="E10" s="379"/>
      <c r="F10" s="379"/>
      <c r="G10" s="379"/>
      <c r="H10" s="379"/>
      <c r="I10" s="378" t="s">
        <v>1097</v>
      </c>
      <c r="J10" s="378"/>
      <c r="K10" s="379" t="s">
        <v>1098</v>
      </c>
      <c r="L10" s="380"/>
      <c r="M10" s="381"/>
      <c r="N10" s="700" t="s">
        <v>1140</v>
      </c>
      <c r="O10" s="700"/>
      <c r="P10" s="700"/>
      <c r="Q10" s="700"/>
      <c r="R10" s="700"/>
      <c r="S10" s="700"/>
      <c r="T10" s="700" t="s">
        <v>1097</v>
      </c>
      <c r="U10" s="703"/>
      <c r="V10" s="700" t="s">
        <v>1098</v>
      </c>
      <c r="W10" s="701"/>
    </row>
    <row r="11" spans="1:23" x14ac:dyDescent="0.3">
      <c r="A11" s="377"/>
      <c r="B11" s="382">
        <v>2000</v>
      </c>
      <c r="C11" s="382">
        <v>2015</v>
      </c>
      <c r="D11" s="382" t="s">
        <v>1141</v>
      </c>
      <c r="E11" s="382">
        <v>2025</v>
      </c>
      <c r="F11" s="382">
        <v>2030</v>
      </c>
      <c r="G11" s="382">
        <v>2035</v>
      </c>
      <c r="H11" s="382">
        <v>2040</v>
      </c>
      <c r="I11" s="382" t="s">
        <v>1141</v>
      </c>
      <c r="J11" s="383">
        <v>2040</v>
      </c>
      <c r="K11" s="384" t="s">
        <v>1099</v>
      </c>
      <c r="L11" s="380"/>
      <c r="M11" s="381"/>
      <c r="N11" s="385">
        <v>2025</v>
      </c>
      <c r="O11" s="385">
        <v>2030</v>
      </c>
      <c r="P11" s="385">
        <v>2040</v>
      </c>
      <c r="Q11" s="385">
        <v>2025</v>
      </c>
      <c r="R11" s="385">
        <v>2030</v>
      </c>
      <c r="S11" s="385">
        <v>2040</v>
      </c>
      <c r="T11" s="702">
        <v>2040</v>
      </c>
      <c r="U11" s="702"/>
      <c r="V11" s="700" t="s">
        <v>1099</v>
      </c>
      <c r="W11" s="701"/>
    </row>
    <row r="12" spans="1:23" x14ac:dyDescent="0.3">
      <c r="A12" s="386"/>
      <c r="B12" s="387" t="s">
        <v>1093</v>
      </c>
      <c r="C12" s="387"/>
      <c r="D12" s="387"/>
      <c r="E12" s="387"/>
      <c r="F12" s="387"/>
      <c r="G12" s="387"/>
      <c r="H12" s="387"/>
      <c r="I12" s="388" t="s">
        <v>1100</v>
      </c>
      <c r="J12" s="388" t="s">
        <v>1100</v>
      </c>
      <c r="K12" s="388" t="s">
        <v>1142</v>
      </c>
      <c r="L12" s="380"/>
      <c r="M12" s="389"/>
      <c r="N12" s="390" t="s">
        <v>1143</v>
      </c>
      <c r="O12" s="390"/>
      <c r="P12" s="390"/>
      <c r="Q12" s="390" t="s">
        <v>1144</v>
      </c>
      <c r="R12" s="390"/>
      <c r="S12" s="390"/>
      <c r="T12" s="391" t="s">
        <v>1104</v>
      </c>
      <c r="U12" s="391" t="s">
        <v>1103</v>
      </c>
      <c r="V12" s="391" t="s">
        <v>1104</v>
      </c>
      <c r="W12" s="392" t="s">
        <v>1103</v>
      </c>
    </row>
    <row r="13" spans="1:23" x14ac:dyDescent="0.3">
      <c r="A13" s="393" t="s">
        <v>227</v>
      </c>
      <c r="B13" s="394">
        <v>15476.697700000001</v>
      </c>
      <c r="C13" s="394">
        <v>24239.608700000001</v>
      </c>
      <c r="D13" s="394">
        <v>24770.3874</v>
      </c>
      <c r="E13" s="394">
        <v>29657.457699999999</v>
      </c>
      <c r="F13" s="394">
        <v>32864.146000000001</v>
      </c>
      <c r="G13" s="394">
        <v>36096.971299999997</v>
      </c>
      <c r="H13" s="395">
        <v>39289.851900000001</v>
      </c>
      <c r="I13" s="396">
        <v>99.999999999999972</v>
      </c>
      <c r="J13" s="396">
        <v>100.00000000000001</v>
      </c>
      <c r="K13" s="397">
        <v>1.9407481009842131</v>
      </c>
      <c r="L13" s="380"/>
      <c r="M13" s="398" t="s">
        <v>227</v>
      </c>
      <c r="N13" s="399">
        <v>30723.621899999998</v>
      </c>
      <c r="O13" s="399">
        <v>34583.182999999997</v>
      </c>
      <c r="P13" s="399">
        <v>42321.277699999999</v>
      </c>
      <c r="Q13" s="399">
        <v>28226.283899999999</v>
      </c>
      <c r="R13" s="399">
        <v>30546.964599999999</v>
      </c>
      <c r="S13" s="399">
        <v>35980.671000000002</v>
      </c>
      <c r="T13" s="400">
        <v>100.00000000000003</v>
      </c>
      <c r="U13" s="400">
        <v>100.00000027792706</v>
      </c>
      <c r="V13" s="328">
        <v>2.2569297206834094</v>
      </c>
      <c r="W13" s="401">
        <v>1.5677158654057832</v>
      </c>
    </row>
    <row r="14" spans="1:23" x14ac:dyDescent="0.3">
      <c r="A14" s="402" t="s">
        <v>109</v>
      </c>
      <c r="B14" s="403">
        <v>6005.0839999999998</v>
      </c>
      <c r="C14" s="403">
        <v>9532.3169999999991</v>
      </c>
      <c r="D14" s="404">
        <v>9282.2499000000007</v>
      </c>
      <c r="E14" s="403">
        <v>9674.6617000000006</v>
      </c>
      <c r="F14" s="403">
        <v>9879.6648000000005</v>
      </c>
      <c r="G14" s="403">
        <v>9968.0879000000004</v>
      </c>
      <c r="H14" s="405">
        <v>10086.053099999999</v>
      </c>
      <c r="I14" s="406">
        <v>37.47317209903629</v>
      </c>
      <c r="J14" s="407">
        <v>25.670886023370322</v>
      </c>
      <c r="K14" s="408">
        <v>0.34663951342690513</v>
      </c>
      <c r="L14" s="380"/>
      <c r="M14" s="402" t="s">
        <v>109</v>
      </c>
      <c r="N14" s="409">
        <v>10896.5319</v>
      </c>
      <c r="O14" s="409">
        <v>12038.831700000001</v>
      </c>
      <c r="P14" s="409">
        <v>14385.6425</v>
      </c>
      <c r="Q14" s="410">
        <v>6575.1030000000001</v>
      </c>
      <c r="R14" s="410">
        <v>4471.9178000000002</v>
      </c>
      <c r="S14" s="410">
        <v>2194.5517</v>
      </c>
      <c r="T14" s="411">
        <v>33.991512737338745</v>
      </c>
      <c r="U14" s="412">
        <v>6.099251734354814</v>
      </c>
      <c r="V14" s="137">
        <v>1.8422925239282462</v>
      </c>
      <c r="W14" s="308">
        <v>-5.8318894219750117</v>
      </c>
    </row>
    <row r="15" spans="1:23" x14ac:dyDescent="0.3">
      <c r="A15" s="402" t="s">
        <v>105</v>
      </c>
      <c r="B15" s="403">
        <v>1259.4496999999999</v>
      </c>
      <c r="C15" s="403">
        <v>1022.003</v>
      </c>
      <c r="D15" s="404">
        <v>1006.3054</v>
      </c>
      <c r="E15" s="403">
        <v>719.06970000000001</v>
      </c>
      <c r="F15" s="403">
        <v>620.5684</v>
      </c>
      <c r="G15" s="403">
        <v>549.08270000000005</v>
      </c>
      <c r="H15" s="405">
        <v>491.41930000000002</v>
      </c>
      <c r="I15" s="406">
        <v>4.0625339594002474</v>
      </c>
      <c r="J15" s="407">
        <v>1.2507537601586123</v>
      </c>
      <c r="K15" s="408">
        <v>-2.9422765964765119</v>
      </c>
      <c r="L15" s="380"/>
      <c r="M15" s="402" t="s">
        <v>105</v>
      </c>
      <c r="N15" s="409">
        <v>736.03319999999997</v>
      </c>
      <c r="O15" s="409">
        <v>643.18880000000001</v>
      </c>
      <c r="P15" s="409">
        <v>522.52409999999998</v>
      </c>
      <c r="Q15" s="410">
        <v>593.15269999999998</v>
      </c>
      <c r="R15" s="410">
        <v>411.7996</v>
      </c>
      <c r="S15" s="410">
        <v>192.01820000000001</v>
      </c>
      <c r="T15" s="411">
        <v>1.2346605027002764</v>
      </c>
      <c r="U15" s="412">
        <v>0.53367042543481191</v>
      </c>
      <c r="V15" s="137">
        <v>-2.6937606516558077</v>
      </c>
      <c r="W15" s="308">
        <v>-6.6690847784544154</v>
      </c>
    </row>
    <row r="16" spans="1:23" x14ac:dyDescent="0.3">
      <c r="A16" s="402" t="s">
        <v>107</v>
      </c>
      <c r="B16" s="403">
        <v>2752.7069999999999</v>
      </c>
      <c r="C16" s="403">
        <v>5519.4304000000002</v>
      </c>
      <c r="D16" s="404">
        <v>5849.8428999999996</v>
      </c>
      <c r="E16" s="403">
        <v>6729.9858999999997</v>
      </c>
      <c r="F16" s="403">
        <v>7580.7088000000003</v>
      </c>
      <c r="G16" s="403">
        <v>8443.4940000000006</v>
      </c>
      <c r="H16" s="405">
        <v>9180.5010999999995</v>
      </c>
      <c r="I16" s="406">
        <v>23.616275375652783</v>
      </c>
      <c r="J16" s="407">
        <v>23.366087312739399</v>
      </c>
      <c r="K16" s="408">
        <v>1.8955202400834814</v>
      </c>
      <c r="L16" s="380"/>
      <c r="M16" s="402" t="s">
        <v>107</v>
      </c>
      <c r="N16" s="409">
        <v>7033.1656000000003</v>
      </c>
      <c r="O16" s="409">
        <v>8159.0003999999999</v>
      </c>
      <c r="P16" s="409">
        <v>10428.2125</v>
      </c>
      <c r="Q16" s="410">
        <v>6902.5712999999996</v>
      </c>
      <c r="R16" s="410">
        <v>6950.3975</v>
      </c>
      <c r="S16" s="410">
        <v>5584.9041999999999</v>
      </c>
      <c r="T16" s="411">
        <v>24.640589950808597</v>
      </c>
      <c r="U16" s="412">
        <v>15.521956775069592</v>
      </c>
      <c r="V16" s="137">
        <v>2.4379950096168113</v>
      </c>
      <c r="W16" s="308">
        <v>-0.1929283489492728</v>
      </c>
    </row>
    <row r="17" spans="1:23" x14ac:dyDescent="0.3">
      <c r="A17" s="402" t="s">
        <v>1084</v>
      </c>
      <c r="B17" s="403">
        <v>2590.623</v>
      </c>
      <c r="C17" s="403">
        <v>2571.1579999999999</v>
      </c>
      <c r="D17" s="404">
        <v>2611.1266999999998</v>
      </c>
      <c r="E17" s="403">
        <v>3217.4974000000002</v>
      </c>
      <c r="F17" s="403">
        <v>3440.1945999999998</v>
      </c>
      <c r="G17" s="403">
        <v>3641.5513999999998</v>
      </c>
      <c r="H17" s="405">
        <v>3843.7588000000001</v>
      </c>
      <c r="I17" s="406">
        <v>10.541323629036176</v>
      </c>
      <c r="J17" s="407">
        <v>9.7830829441227802</v>
      </c>
      <c r="K17" s="408">
        <v>1.624169061820635</v>
      </c>
      <c r="L17" s="380"/>
      <c r="M17" s="402" t="s">
        <v>1084</v>
      </c>
      <c r="N17" s="409">
        <v>3217.9947999999999</v>
      </c>
      <c r="O17" s="409">
        <v>3452.1071999999999</v>
      </c>
      <c r="P17" s="409">
        <v>3824.8085000000001</v>
      </c>
      <c r="Q17" s="410">
        <v>3530.8200999999999</v>
      </c>
      <c r="R17" s="410">
        <v>4295.4741000000004</v>
      </c>
      <c r="S17" s="410">
        <v>5344.9304000000002</v>
      </c>
      <c r="T17" s="411">
        <v>9.0375544120209774</v>
      </c>
      <c r="U17" s="412">
        <v>14.855004788543273</v>
      </c>
      <c r="V17" s="137">
        <v>1.6032436610121437</v>
      </c>
      <c r="W17" s="308">
        <v>3.0298548205924147</v>
      </c>
    </row>
    <row r="18" spans="1:23" x14ac:dyDescent="0.3">
      <c r="A18" s="402" t="s">
        <v>113</v>
      </c>
      <c r="B18" s="403">
        <v>2868.8339999999994</v>
      </c>
      <c r="C18" s="403">
        <v>5594.7002999999995</v>
      </c>
      <c r="D18" s="404">
        <v>6020.8624999999993</v>
      </c>
      <c r="E18" s="403">
        <v>9316.2430000000022</v>
      </c>
      <c r="F18" s="403">
        <v>11343.009399999999</v>
      </c>
      <c r="G18" s="403">
        <v>13494.755300000001</v>
      </c>
      <c r="H18" s="405">
        <v>15688.119599999998</v>
      </c>
      <c r="I18" s="406">
        <v>24.3066949368745</v>
      </c>
      <c r="J18" s="407">
        <v>39.929189959608877</v>
      </c>
      <c r="K18" s="408">
        <v>4.0709872090714638</v>
      </c>
      <c r="L18" s="380"/>
      <c r="M18" s="402" t="s">
        <v>113</v>
      </c>
      <c r="N18" s="409">
        <v>8839.8963000000003</v>
      </c>
      <c r="O18" s="409">
        <v>10290.054900000003</v>
      </c>
      <c r="P18" s="409">
        <v>13160.090100000001</v>
      </c>
      <c r="Q18" s="410">
        <v>10624.637000000001</v>
      </c>
      <c r="R18" s="410">
        <v>14417.375500000002</v>
      </c>
      <c r="S18" s="410">
        <v>22664.266599999999</v>
      </c>
      <c r="T18" s="411">
        <v>31.095682397131412</v>
      </c>
      <c r="U18" s="412">
        <v>62.990116554524498</v>
      </c>
      <c r="V18" s="137">
        <v>3.3118185730536487</v>
      </c>
      <c r="W18" s="308">
        <v>5.6785364420931517</v>
      </c>
    </row>
    <row r="19" spans="1:23" x14ac:dyDescent="0.3">
      <c r="A19" s="413" t="s">
        <v>152</v>
      </c>
      <c r="B19" s="403">
        <v>2619.0219999999999</v>
      </c>
      <c r="C19" s="403">
        <v>3887.8829999999998</v>
      </c>
      <c r="D19" s="404">
        <v>4069.8791999999999</v>
      </c>
      <c r="E19" s="403">
        <v>4804.3433000000005</v>
      </c>
      <c r="F19" s="403">
        <v>5344.1596</v>
      </c>
      <c r="G19" s="403">
        <v>5800.6432000000004</v>
      </c>
      <c r="H19" s="405">
        <v>6193.3829999999998</v>
      </c>
      <c r="I19" s="406">
        <v>16.430422077290562</v>
      </c>
      <c r="J19" s="407">
        <v>15.763314699590403</v>
      </c>
      <c r="K19" s="408">
        <v>1.7648431244324359</v>
      </c>
      <c r="L19" s="380"/>
      <c r="M19" s="413" t="s">
        <v>152</v>
      </c>
      <c r="N19" s="409">
        <v>4754.5549000000001</v>
      </c>
      <c r="O19" s="409">
        <v>5202.2974000000004</v>
      </c>
      <c r="P19" s="409">
        <v>5964.3248999999996</v>
      </c>
      <c r="Q19" s="410">
        <v>4985.5654999999997</v>
      </c>
      <c r="R19" s="410">
        <v>5688.4002</v>
      </c>
      <c r="S19" s="410">
        <v>6927.9988000000003</v>
      </c>
      <c r="T19" s="411">
        <v>14.092969834887569</v>
      </c>
      <c r="U19" s="412">
        <v>19.254779323042641</v>
      </c>
      <c r="V19" s="137">
        <v>1.6051740021149952</v>
      </c>
      <c r="W19" s="308">
        <v>2.2412369761785067</v>
      </c>
    </row>
    <row r="20" spans="1:23" x14ac:dyDescent="0.3">
      <c r="A20" s="413" t="s">
        <v>151</v>
      </c>
      <c r="B20" s="403">
        <v>164.42099999999999</v>
      </c>
      <c r="C20" s="403">
        <v>530.60429999999997</v>
      </c>
      <c r="D20" s="404">
        <v>569.62900000000002</v>
      </c>
      <c r="E20" s="403">
        <v>866.75919999999996</v>
      </c>
      <c r="F20" s="403">
        <v>1035.9634000000001</v>
      </c>
      <c r="G20" s="403">
        <v>1225.3185000000001</v>
      </c>
      <c r="H20" s="405">
        <v>1423.6215</v>
      </c>
      <c r="I20" s="406">
        <v>2.2996370254588752</v>
      </c>
      <c r="J20" s="407">
        <v>3.623382199615774</v>
      </c>
      <c r="K20" s="408">
        <v>3.8903243021944256</v>
      </c>
      <c r="L20" s="380"/>
      <c r="M20" s="413" t="s">
        <v>151</v>
      </c>
      <c r="N20" s="409">
        <v>833.42200000000003</v>
      </c>
      <c r="O20" s="409">
        <v>953.09879999999998</v>
      </c>
      <c r="P20" s="409">
        <v>1211.0277000000001</v>
      </c>
      <c r="Q20" s="410">
        <v>951.71799999999996</v>
      </c>
      <c r="R20" s="410">
        <v>1209.2411</v>
      </c>
      <c r="S20" s="410">
        <v>1807.0136</v>
      </c>
      <c r="T20" s="411">
        <v>2.8615102516151114</v>
      </c>
      <c r="U20" s="412">
        <v>5.0221787136765732</v>
      </c>
      <c r="V20" s="137">
        <v>3.1925670116406568</v>
      </c>
      <c r="W20" s="308">
        <v>4.9277568862501342</v>
      </c>
    </row>
    <row r="21" spans="1:23" x14ac:dyDescent="0.3">
      <c r="A21" s="413" t="s">
        <v>149</v>
      </c>
      <c r="B21" s="403">
        <v>31.349</v>
      </c>
      <c r="C21" s="403">
        <v>838.14099999999996</v>
      </c>
      <c r="D21" s="404">
        <v>981.02329999999995</v>
      </c>
      <c r="E21" s="403">
        <v>2192.4904000000001</v>
      </c>
      <c r="F21" s="403">
        <v>2837.1365000000001</v>
      </c>
      <c r="G21" s="403">
        <v>3547.4524999999999</v>
      </c>
      <c r="H21" s="405">
        <v>4270.4067999999997</v>
      </c>
      <c r="I21" s="406">
        <v>3.9604681354317455</v>
      </c>
      <c r="J21" s="407">
        <v>10.86898166699376</v>
      </c>
      <c r="K21" s="408">
        <v>6.3203131059617501</v>
      </c>
      <c r="L21" s="380"/>
      <c r="M21" s="413" t="s">
        <v>149</v>
      </c>
      <c r="N21" s="409">
        <v>1983.3317</v>
      </c>
      <c r="O21" s="409">
        <v>2431.0484999999999</v>
      </c>
      <c r="P21" s="409">
        <v>3357.6552999999999</v>
      </c>
      <c r="Q21" s="410">
        <v>2784.817</v>
      </c>
      <c r="R21" s="410">
        <v>4192.5702000000001</v>
      </c>
      <c r="S21" s="410">
        <v>6949.5102999999999</v>
      </c>
      <c r="T21" s="411">
        <v>7.9337285698252922</v>
      </c>
      <c r="U21" s="412">
        <v>19.314565589952448</v>
      </c>
      <c r="V21" s="137">
        <v>5.2603636604326764</v>
      </c>
      <c r="W21" s="308">
        <v>8.4995957354903737</v>
      </c>
    </row>
    <row r="22" spans="1:23" x14ac:dyDescent="0.3">
      <c r="A22" s="413" t="s">
        <v>992</v>
      </c>
      <c r="B22" s="403">
        <v>51.99</v>
      </c>
      <c r="C22" s="403">
        <v>80.445999999999998</v>
      </c>
      <c r="D22" s="404">
        <v>85.912199999999999</v>
      </c>
      <c r="E22" s="403">
        <v>139.7508</v>
      </c>
      <c r="F22" s="403">
        <v>197.4768</v>
      </c>
      <c r="G22" s="403">
        <v>269.1327</v>
      </c>
      <c r="H22" s="405">
        <v>348.83069999999998</v>
      </c>
      <c r="I22" s="406">
        <v>0.34683430102510227</v>
      </c>
      <c r="J22" s="407">
        <v>0.88783918271781515</v>
      </c>
      <c r="K22" s="408">
        <v>6.0123985942621916</v>
      </c>
      <c r="L22" s="380"/>
      <c r="M22" s="413" t="s">
        <v>992</v>
      </c>
      <c r="N22" s="409">
        <v>134.12119999999999</v>
      </c>
      <c r="O22" s="409">
        <v>177.93610000000001</v>
      </c>
      <c r="P22" s="409">
        <v>281.10419999999999</v>
      </c>
      <c r="Q22" s="410">
        <v>169.99010000000001</v>
      </c>
      <c r="R22" s="410">
        <v>291.67840000000001</v>
      </c>
      <c r="S22" s="410">
        <v>563.49699999999996</v>
      </c>
      <c r="T22" s="411">
        <v>0.66421482355198369</v>
      </c>
      <c r="U22" s="412">
        <v>1.5661103151745002</v>
      </c>
      <c r="V22" s="137">
        <v>5.0631748984892866</v>
      </c>
      <c r="W22" s="308">
        <v>8.1520772714950507</v>
      </c>
    </row>
    <row r="23" spans="1:23" x14ac:dyDescent="0.3">
      <c r="A23" s="413" t="s">
        <v>146</v>
      </c>
      <c r="B23" s="470">
        <f>B24+B25</f>
        <v>1.506</v>
      </c>
      <c r="C23" s="470">
        <f>C24+C25</f>
        <v>256.62</v>
      </c>
      <c r="D23" s="476">
        <f t="shared" ref="D23:H23" si="0">D24+D25</f>
        <v>313.20210000000003</v>
      </c>
      <c r="E23" s="470">
        <f t="shared" si="0"/>
        <v>1308.9199999999998</v>
      </c>
      <c r="F23" s="470">
        <f t="shared" si="0"/>
        <v>1915.8617999999999</v>
      </c>
      <c r="G23" s="470">
        <f t="shared" si="0"/>
        <v>2624.5592999999999</v>
      </c>
      <c r="H23" s="478">
        <f t="shared" si="0"/>
        <v>3399.1167</v>
      </c>
      <c r="I23" s="479">
        <f t="shared" ref="I23" si="1">I24+I25</f>
        <v>1.2644214841791293</v>
      </c>
      <c r="J23" s="480">
        <f t="shared" ref="J23" si="2">J24+J25</f>
        <v>8.6513858811465756</v>
      </c>
      <c r="K23" s="408"/>
      <c r="L23" s="380"/>
      <c r="M23" s="413" t="s">
        <v>146</v>
      </c>
      <c r="N23" s="471">
        <f>N24+N25</f>
        <v>1131.8761999999999</v>
      </c>
      <c r="O23" s="471">
        <f t="shared" ref="O23:U23" si="3">O24+O25</f>
        <v>1518.6813999999999</v>
      </c>
      <c r="P23" s="471">
        <f t="shared" si="3"/>
        <v>2321.4196999999999</v>
      </c>
      <c r="Q23" s="477">
        <f t="shared" si="3"/>
        <v>1727.7613999999999</v>
      </c>
      <c r="R23" s="477">
        <f t="shared" si="3"/>
        <v>3018.8594000000003</v>
      </c>
      <c r="S23" s="477">
        <f t="shared" si="3"/>
        <v>6330.9689999999991</v>
      </c>
      <c r="T23" s="473">
        <f t="shared" si="3"/>
        <v>5.4852306597539231</v>
      </c>
      <c r="U23" s="474">
        <f t="shared" si="3"/>
        <v>17.595472302336994</v>
      </c>
      <c r="V23" s="137"/>
      <c r="W23" s="308"/>
    </row>
    <row r="24" spans="1:23" x14ac:dyDescent="0.3">
      <c r="A24" s="413" t="s">
        <v>1145</v>
      </c>
      <c r="B24" s="403">
        <v>0.98</v>
      </c>
      <c r="C24" s="403">
        <v>246.55199999999999</v>
      </c>
      <c r="D24" s="404">
        <v>302.5301</v>
      </c>
      <c r="E24" s="403">
        <v>1264.4342999999999</v>
      </c>
      <c r="F24" s="403">
        <v>1826.8949</v>
      </c>
      <c r="G24" s="403">
        <v>2470.7680999999998</v>
      </c>
      <c r="H24" s="405">
        <v>3162.2565</v>
      </c>
      <c r="I24" s="406">
        <v>1.2213377817417583</v>
      </c>
      <c r="J24" s="407">
        <v>8.0485325015948952</v>
      </c>
      <c r="K24" s="408">
        <v>10.272660895866226</v>
      </c>
      <c r="L24" s="380"/>
      <c r="M24" s="413" t="s">
        <v>1145</v>
      </c>
      <c r="N24" s="409">
        <v>1095.6114</v>
      </c>
      <c r="O24" s="409">
        <v>1460.4891</v>
      </c>
      <c r="P24" s="409">
        <v>2191.5374999999999</v>
      </c>
      <c r="Q24" s="410">
        <v>1628.6224</v>
      </c>
      <c r="R24" s="410">
        <v>2732.2791000000002</v>
      </c>
      <c r="S24" s="410">
        <v>5265.1094999999996</v>
      </c>
      <c r="T24" s="411">
        <v>5.1783349159139398</v>
      </c>
      <c r="U24" s="412">
        <v>14.633160954669242</v>
      </c>
      <c r="V24" s="137">
        <v>8.6006721380915927</v>
      </c>
      <c r="W24" s="308">
        <v>12.640166572625922</v>
      </c>
    </row>
    <row r="25" spans="1:23" x14ac:dyDescent="0.3">
      <c r="A25" s="413" t="s">
        <v>1146</v>
      </c>
      <c r="B25" s="403">
        <v>0.52600000000000002</v>
      </c>
      <c r="C25" s="403">
        <v>10.068</v>
      </c>
      <c r="D25" s="404">
        <v>10.672000000000001</v>
      </c>
      <c r="E25" s="403">
        <v>44.485700000000001</v>
      </c>
      <c r="F25" s="403">
        <v>88.966899999999995</v>
      </c>
      <c r="G25" s="403">
        <v>153.7912</v>
      </c>
      <c r="H25" s="405">
        <v>236.86019999999999</v>
      </c>
      <c r="I25" s="406">
        <v>4.3083702437370842E-2</v>
      </c>
      <c r="J25" s="407">
        <v>0.60285337955168006</v>
      </c>
      <c r="K25" s="408">
        <v>13.787248227706673</v>
      </c>
      <c r="L25" s="380"/>
      <c r="M25" s="413" t="s">
        <v>1146</v>
      </c>
      <c r="N25" s="409">
        <v>36.264800000000001</v>
      </c>
      <c r="O25" s="409">
        <v>58.192300000000003</v>
      </c>
      <c r="P25" s="409">
        <v>129.88220000000001</v>
      </c>
      <c r="Q25" s="410">
        <v>99.138999999999996</v>
      </c>
      <c r="R25" s="410">
        <v>286.58030000000002</v>
      </c>
      <c r="S25" s="410">
        <v>1065.8595</v>
      </c>
      <c r="T25" s="411">
        <v>0.30689574383998341</v>
      </c>
      <c r="U25" s="412">
        <v>2.9623113476677521</v>
      </c>
      <c r="V25" s="137">
        <v>10.973936693796116</v>
      </c>
      <c r="W25" s="308">
        <v>21.146421257394653</v>
      </c>
    </row>
    <row r="26" spans="1:23" x14ac:dyDescent="0.3">
      <c r="A26" s="414" t="s">
        <v>981</v>
      </c>
      <c r="B26" s="415">
        <v>0.54600000000000004</v>
      </c>
      <c r="C26" s="415">
        <v>1.006</v>
      </c>
      <c r="D26" s="416">
        <v>1.2166999999999999</v>
      </c>
      <c r="E26" s="415">
        <v>3.9792999999999998</v>
      </c>
      <c r="F26" s="415">
        <v>12.411300000000001</v>
      </c>
      <c r="G26" s="415">
        <v>27.649100000000001</v>
      </c>
      <c r="H26" s="417">
        <v>52.760899999999999</v>
      </c>
      <c r="I26" s="418">
        <v>4.9119134890881835E-3</v>
      </c>
      <c r="J26" s="419">
        <v>0.13428632954455091</v>
      </c>
      <c r="K26" s="420">
        <v>17.007498667123965</v>
      </c>
      <c r="L26" s="380"/>
      <c r="M26" s="421" t="s">
        <v>981</v>
      </c>
      <c r="N26" s="422">
        <v>2.5903</v>
      </c>
      <c r="O26" s="422">
        <v>6.9927000000000001</v>
      </c>
      <c r="P26" s="422">
        <v>24.558299999999999</v>
      </c>
      <c r="Q26" s="423">
        <v>4.7850000000000001</v>
      </c>
      <c r="R26" s="423">
        <v>16.626200000000001</v>
      </c>
      <c r="S26" s="423">
        <v>85.277900000000002</v>
      </c>
      <c r="T26" s="424">
        <v>5.8028257497528248E-2</v>
      </c>
      <c r="U26" s="425">
        <v>0.23701031034134967</v>
      </c>
      <c r="V26" s="152">
        <v>13.3380187054285</v>
      </c>
      <c r="W26" s="313">
        <v>19.371927884265293</v>
      </c>
    </row>
    <row r="27" spans="1:23" x14ac:dyDescent="0.3">
      <c r="A27" s="402"/>
      <c r="B27" s="403"/>
      <c r="C27" s="403"/>
      <c r="D27" s="403"/>
      <c r="E27" s="403"/>
      <c r="F27" s="403"/>
      <c r="G27" s="403"/>
      <c r="H27" s="403"/>
      <c r="I27" s="130"/>
      <c r="J27" s="130"/>
      <c r="K27" s="426"/>
      <c r="L27" s="380"/>
      <c r="M27" s="427"/>
      <c r="N27" s="410"/>
      <c r="O27" s="410"/>
      <c r="P27" s="410"/>
      <c r="Q27" s="410"/>
      <c r="R27" s="410"/>
      <c r="S27" s="410"/>
      <c r="T27" s="428"/>
      <c r="U27" s="428"/>
      <c r="V27" s="429"/>
      <c r="W27" s="429"/>
    </row>
    <row r="28" spans="1:23" x14ac:dyDescent="0.3">
      <c r="A28" s="377"/>
      <c r="B28" s="378" t="s">
        <v>1147</v>
      </c>
      <c r="C28" s="379"/>
      <c r="D28" s="379"/>
      <c r="E28" s="379"/>
      <c r="F28" s="379"/>
      <c r="G28" s="379"/>
      <c r="H28" s="379"/>
      <c r="I28" s="379" t="s">
        <v>1097</v>
      </c>
      <c r="J28" s="379"/>
      <c r="K28" s="379" t="s">
        <v>1098</v>
      </c>
      <c r="L28" s="380"/>
      <c r="M28" s="381"/>
      <c r="N28" s="430" t="s">
        <v>1147</v>
      </c>
      <c r="O28" s="430"/>
      <c r="P28" s="430"/>
      <c r="Q28" s="430"/>
      <c r="R28" s="430"/>
      <c r="S28" s="430"/>
      <c r="T28" s="430" t="s">
        <v>1097</v>
      </c>
      <c r="U28" s="430"/>
      <c r="V28" s="700" t="s">
        <v>1098</v>
      </c>
      <c r="W28" s="701"/>
    </row>
    <row r="29" spans="1:23" x14ac:dyDescent="0.3">
      <c r="A29" s="377"/>
      <c r="B29" s="383"/>
      <c r="C29" s="382">
        <v>2015</v>
      </c>
      <c r="D29" s="382" t="s">
        <v>1141</v>
      </c>
      <c r="E29" s="382">
        <v>2025</v>
      </c>
      <c r="F29" s="382">
        <v>2030</v>
      </c>
      <c r="G29" s="382">
        <v>2035</v>
      </c>
      <c r="H29" s="382">
        <v>2040</v>
      </c>
      <c r="I29" s="382">
        <v>2016</v>
      </c>
      <c r="J29" s="383">
        <v>2040</v>
      </c>
      <c r="K29" s="384" t="s">
        <v>1148</v>
      </c>
      <c r="L29" s="380"/>
      <c r="M29" s="381"/>
      <c r="N29" s="385">
        <v>2025</v>
      </c>
      <c r="O29" s="385">
        <v>2030</v>
      </c>
      <c r="P29" s="385">
        <v>2040</v>
      </c>
      <c r="Q29" s="385">
        <v>2025</v>
      </c>
      <c r="R29" s="385">
        <v>2030</v>
      </c>
      <c r="S29" s="385">
        <v>2040</v>
      </c>
      <c r="T29" s="702">
        <v>2040</v>
      </c>
      <c r="U29" s="702"/>
      <c r="V29" s="700" t="s">
        <v>1148</v>
      </c>
      <c r="W29" s="701"/>
    </row>
    <row r="30" spans="1:23" x14ac:dyDescent="0.3">
      <c r="A30" s="386"/>
      <c r="B30" s="387" t="s">
        <v>1093</v>
      </c>
      <c r="C30" s="387"/>
      <c r="D30" s="387"/>
      <c r="E30" s="387"/>
      <c r="F30" s="387"/>
      <c r="G30" s="387"/>
      <c r="H30" s="387"/>
      <c r="I30" s="388" t="s">
        <v>1100</v>
      </c>
      <c r="J30" s="388" t="s">
        <v>1100</v>
      </c>
      <c r="K30" s="388" t="s">
        <v>1149</v>
      </c>
      <c r="L30" s="380"/>
      <c r="M30" s="431"/>
      <c r="N30" s="390" t="s">
        <v>1143</v>
      </c>
      <c r="O30" s="390"/>
      <c r="P30" s="390"/>
      <c r="Q30" s="390" t="s">
        <v>1144</v>
      </c>
      <c r="R30" s="390"/>
      <c r="S30" s="390"/>
      <c r="T30" s="432" t="s">
        <v>1104</v>
      </c>
      <c r="U30" s="432" t="s">
        <v>1103</v>
      </c>
      <c r="V30" s="391" t="s">
        <v>1104</v>
      </c>
      <c r="W30" s="392" t="s">
        <v>1103</v>
      </c>
    </row>
    <row r="31" spans="1:23" x14ac:dyDescent="0.3">
      <c r="A31" s="393" t="s">
        <v>1150</v>
      </c>
      <c r="B31" s="433"/>
      <c r="C31" s="394">
        <v>6413.6472999999996</v>
      </c>
      <c r="D31" s="394">
        <v>6677.2811000000002</v>
      </c>
      <c r="E31" s="394">
        <v>8646.8055999999997</v>
      </c>
      <c r="F31" s="394">
        <v>9724.6065999999992</v>
      </c>
      <c r="G31" s="394">
        <v>10856.878199999999</v>
      </c>
      <c r="H31" s="395">
        <v>11960.4202</v>
      </c>
      <c r="I31" s="396">
        <v>99.999999999999972</v>
      </c>
      <c r="J31" s="396">
        <v>100</v>
      </c>
      <c r="K31" s="397">
        <v>2.4584502077313219</v>
      </c>
      <c r="L31" s="380"/>
      <c r="M31" s="398" t="s">
        <v>1150</v>
      </c>
      <c r="N31" s="399">
        <v>8563.6785999999993</v>
      </c>
      <c r="O31" s="399">
        <v>9556.5000999999993</v>
      </c>
      <c r="P31" s="399">
        <v>11494.901900000001</v>
      </c>
      <c r="Q31" s="399">
        <v>8899.4235000000008</v>
      </c>
      <c r="R31" s="399">
        <v>10238.394200000001</v>
      </c>
      <c r="S31" s="399">
        <v>13100.498900000001</v>
      </c>
      <c r="T31" s="400">
        <v>99.999999999999986</v>
      </c>
      <c r="U31" s="400">
        <v>100.00000076332972</v>
      </c>
      <c r="V31" s="328">
        <v>2.2891101182011431</v>
      </c>
      <c r="W31" s="401">
        <v>2.8478791993932884</v>
      </c>
    </row>
    <row r="32" spans="1:23" x14ac:dyDescent="0.3">
      <c r="A32" s="402" t="s">
        <v>109</v>
      </c>
      <c r="B32" s="434"/>
      <c r="C32" s="403">
        <v>1963.4603999999999</v>
      </c>
      <c r="D32" s="404">
        <v>2020.248</v>
      </c>
      <c r="E32" s="403">
        <v>2227.5637000000002</v>
      </c>
      <c r="F32" s="403">
        <v>2295.8299000000002</v>
      </c>
      <c r="G32" s="403">
        <v>2359.8809999999999</v>
      </c>
      <c r="H32" s="405">
        <v>2433.5237999999999</v>
      </c>
      <c r="I32" s="406">
        <v>30.255548175139729</v>
      </c>
      <c r="J32" s="407">
        <v>20.346474114680351</v>
      </c>
      <c r="K32" s="408">
        <v>0.77851501720600513</v>
      </c>
      <c r="L32" s="380"/>
      <c r="M32" s="402" t="s">
        <v>109</v>
      </c>
      <c r="N32" s="409">
        <v>2341.3739999999998</v>
      </c>
      <c r="O32" s="409">
        <v>2533.7993000000001</v>
      </c>
      <c r="P32" s="409">
        <v>2955.1219999999998</v>
      </c>
      <c r="Q32" s="410">
        <v>1990.5524</v>
      </c>
      <c r="R32" s="410">
        <v>1686.1668999999999</v>
      </c>
      <c r="S32" s="410">
        <v>1149.7482</v>
      </c>
      <c r="T32" s="411">
        <v>25.708109783868615</v>
      </c>
      <c r="U32" s="412">
        <v>8.776369577802873</v>
      </c>
      <c r="V32" s="137">
        <v>1.5972876551109572</v>
      </c>
      <c r="W32" s="308">
        <v>-2.3212892283797637</v>
      </c>
    </row>
    <row r="33" spans="1:23" x14ac:dyDescent="0.3">
      <c r="A33" s="402" t="s">
        <v>105</v>
      </c>
      <c r="B33" s="434"/>
      <c r="C33" s="403">
        <v>439.13780000000003</v>
      </c>
      <c r="D33" s="404">
        <v>443.03820000000002</v>
      </c>
      <c r="E33" s="403">
        <v>334.19459999999998</v>
      </c>
      <c r="F33" s="403">
        <v>287.36360000000002</v>
      </c>
      <c r="G33" s="403">
        <v>259.40390000000002</v>
      </c>
      <c r="H33" s="405">
        <v>232.75389999999999</v>
      </c>
      <c r="I33" s="435">
        <v>6.6350089709417803</v>
      </c>
      <c r="J33" s="436">
        <v>1.9460344712638107</v>
      </c>
      <c r="K33" s="408">
        <v>-2.6463307456921159</v>
      </c>
      <c r="L33" s="380"/>
      <c r="M33" s="402" t="s">
        <v>105</v>
      </c>
      <c r="N33" s="409">
        <v>336.20650000000001</v>
      </c>
      <c r="O33" s="409">
        <v>293.07729999999998</v>
      </c>
      <c r="P33" s="409">
        <v>241.7021</v>
      </c>
      <c r="Q33" s="410">
        <v>322.56020000000001</v>
      </c>
      <c r="R33" s="410">
        <v>273.96719999999999</v>
      </c>
      <c r="S33" s="410">
        <v>210.31620000000001</v>
      </c>
      <c r="T33" s="411">
        <v>2.1026895410042599</v>
      </c>
      <c r="U33" s="412">
        <v>1.6054060353380892</v>
      </c>
      <c r="V33" s="137">
        <v>-2.4931854414656174</v>
      </c>
      <c r="W33" s="308">
        <v>-3.0566593509536721</v>
      </c>
    </row>
    <row r="34" spans="1:23" x14ac:dyDescent="0.3">
      <c r="A34" s="402" t="s">
        <v>107</v>
      </c>
      <c r="B34" s="434"/>
      <c r="C34" s="403">
        <v>1620.672</v>
      </c>
      <c r="D34" s="404">
        <v>1649.7817</v>
      </c>
      <c r="E34" s="403">
        <v>2086.5771</v>
      </c>
      <c r="F34" s="403">
        <v>2324.7190999999998</v>
      </c>
      <c r="G34" s="403">
        <v>2570.5066999999999</v>
      </c>
      <c r="H34" s="405">
        <v>2799.8571999999999</v>
      </c>
      <c r="I34" s="435">
        <v>24.70738726275879</v>
      </c>
      <c r="J34" s="436">
        <v>23.409354798420875</v>
      </c>
      <c r="K34" s="408">
        <v>2.2283202940155178</v>
      </c>
      <c r="L34" s="380"/>
      <c r="M34" s="402" t="s">
        <v>107</v>
      </c>
      <c r="N34" s="409">
        <v>2138.2651000000001</v>
      </c>
      <c r="O34" s="409">
        <v>2424.3923</v>
      </c>
      <c r="P34" s="409">
        <v>2984.0871999999999</v>
      </c>
      <c r="Q34" s="410">
        <v>1938.1034</v>
      </c>
      <c r="R34" s="410">
        <v>2031.9387999999999</v>
      </c>
      <c r="S34" s="410">
        <v>2296.8647000000001</v>
      </c>
      <c r="T34" s="411">
        <v>25.960092795572269</v>
      </c>
      <c r="U34" s="412">
        <v>17.532650607680292</v>
      </c>
      <c r="V34" s="137">
        <v>2.5001205491949507</v>
      </c>
      <c r="W34" s="308">
        <v>1.3883072214450509</v>
      </c>
    </row>
    <row r="35" spans="1:23" x14ac:dyDescent="0.3">
      <c r="A35" s="402" t="s">
        <v>1084</v>
      </c>
      <c r="B35" s="434"/>
      <c r="C35" s="403">
        <v>404.31700000000001</v>
      </c>
      <c r="D35" s="404">
        <v>413.06700000000001</v>
      </c>
      <c r="E35" s="403">
        <v>448.00900000000001</v>
      </c>
      <c r="F35" s="403">
        <v>467.80900000000003</v>
      </c>
      <c r="G35" s="403">
        <v>491.84800000000001</v>
      </c>
      <c r="H35" s="405">
        <v>516.15099999999995</v>
      </c>
      <c r="I35" s="435">
        <v>6.1861556195380185</v>
      </c>
      <c r="J35" s="436">
        <v>4.3154921931588985</v>
      </c>
      <c r="K35" s="408">
        <v>0.93261176836714199</v>
      </c>
      <c r="L35" s="380"/>
      <c r="M35" s="402" t="s">
        <v>1084</v>
      </c>
      <c r="N35" s="409">
        <v>449.84100000000001</v>
      </c>
      <c r="O35" s="409">
        <v>471.65699999999998</v>
      </c>
      <c r="P35" s="409">
        <v>512.72299999999996</v>
      </c>
      <c r="Q35" s="410">
        <v>490.85500000000002</v>
      </c>
      <c r="R35" s="410">
        <v>585.64099999999996</v>
      </c>
      <c r="S35" s="410">
        <v>719.7038</v>
      </c>
      <c r="T35" s="411">
        <v>4.4604382400166456</v>
      </c>
      <c r="U35" s="412">
        <v>5.4937129150096711</v>
      </c>
      <c r="V35" s="137">
        <v>0.90459163466345416</v>
      </c>
      <c r="W35" s="308">
        <v>2.3404260497206009</v>
      </c>
    </row>
    <row r="36" spans="1:23" x14ac:dyDescent="0.3">
      <c r="A36" s="402" t="s">
        <v>113</v>
      </c>
      <c r="B36" s="437"/>
      <c r="C36" s="403">
        <v>1986.0601999999997</v>
      </c>
      <c r="D36" s="404">
        <v>2151.1462000000001</v>
      </c>
      <c r="E36" s="403">
        <v>3550.4612999999999</v>
      </c>
      <c r="F36" s="403">
        <v>4348.8849000000009</v>
      </c>
      <c r="G36" s="403">
        <v>5175.2386999999999</v>
      </c>
      <c r="H36" s="405">
        <v>5978.1343000000006</v>
      </c>
      <c r="I36" s="435">
        <v>32.215899971621688</v>
      </c>
      <c r="J36" s="436">
        <v>49.982644422476064</v>
      </c>
      <c r="K36" s="408">
        <v>4.3507694628300841</v>
      </c>
      <c r="L36" s="380"/>
      <c r="M36" s="402" t="s">
        <v>113</v>
      </c>
      <c r="N36" s="409">
        <v>3297.9919999999997</v>
      </c>
      <c r="O36" s="409">
        <v>3833.5742</v>
      </c>
      <c r="P36" s="409">
        <v>4801.2676000000001</v>
      </c>
      <c r="Q36" s="410">
        <v>4157.3526000000002</v>
      </c>
      <c r="R36" s="410">
        <v>5660.6804000000002</v>
      </c>
      <c r="S36" s="410">
        <v>8723.8661000000011</v>
      </c>
      <c r="T36" s="411">
        <v>41.768669639538203</v>
      </c>
      <c r="U36" s="412">
        <v>66.591861627498787</v>
      </c>
      <c r="V36" s="137">
        <v>3.4019151750916521</v>
      </c>
      <c r="W36" s="308">
        <v>6.0071017450755271</v>
      </c>
    </row>
    <row r="37" spans="1:23" x14ac:dyDescent="0.3">
      <c r="A37" s="413" t="s">
        <v>152</v>
      </c>
      <c r="B37" s="434"/>
      <c r="C37" s="403">
        <v>1209.3996</v>
      </c>
      <c r="D37" s="404">
        <v>1241.4381000000001</v>
      </c>
      <c r="E37" s="403">
        <v>1460.4880000000001</v>
      </c>
      <c r="F37" s="403">
        <v>1606.2582</v>
      </c>
      <c r="G37" s="403">
        <v>1729.1736000000001</v>
      </c>
      <c r="H37" s="405">
        <v>1830.2603999999999</v>
      </c>
      <c r="I37" s="435">
        <v>18.591970016059381</v>
      </c>
      <c r="J37" s="436">
        <v>15.30264296232669</v>
      </c>
      <c r="K37" s="408">
        <v>1.6306006276757712</v>
      </c>
      <c r="L37" s="380"/>
      <c r="M37" s="413" t="s">
        <v>152</v>
      </c>
      <c r="N37" s="409">
        <v>1441.0050000000001</v>
      </c>
      <c r="O37" s="409">
        <v>1557.7528</v>
      </c>
      <c r="P37" s="409">
        <v>1757.0645</v>
      </c>
      <c r="Q37" s="410">
        <v>1526.7505000000001</v>
      </c>
      <c r="R37" s="410">
        <v>1723.4742000000001</v>
      </c>
      <c r="S37" s="410">
        <v>2059.8598000000002</v>
      </c>
      <c r="T37" s="411">
        <v>15.285598044120757</v>
      </c>
      <c r="U37" s="412">
        <v>15.723521796563031</v>
      </c>
      <c r="V37" s="137">
        <v>1.457917324647684</v>
      </c>
      <c r="W37" s="308">
        <v>2.1322794057789807</v>
      </c>
    </row>
    <row r="38" spans="1:23" x14ac:dyDescent="0.3">
      <c r="A38" s="413" t="s">
        <v>151</v>
      </c>
      <c r="B38" s="438"/>
      <c r="C38" s="403">
        <v>120.0556</v>
      </c>
      <c r="D38" s="404">
        <v>126.6481</v>
      </c>
      <c r="E38" s="403">
        <v>180.15889999999999</v>
      </c>
      <c r="F38" s="403">
        <v>209.78729999999999</v>
      </c>
      <c r="G38" s="403">
        <v>240.8133</v>
      </c>
      <c r="H38" s="405">
        <v>272.63909999999998</v>
      </c>
      <c r="I38" s="435">
        <v>1.8967016380364756</v>
      </c>
      <c r="J38" s="436">
        <v>2.2795110492857096</v>
      </c>
      <c r="K38" s="408">
        <v>3.2463151926138245</v>
      </c>
      <c r="L38" s="380"/>
      <c r="M38" s="413" t="s">
        <v>151</v>
      </c>
      <c r="N38" s="409">
        <v>173.5883</v>
      </c>
      <c r="O38" s="409">
        <v>194.09440000000001</v>
      </c>
      <c r="P38" s="409">
        <v>233.92420000000001</v>
      </c>
      <c r="Q38" s="410">
        <v>195.67670000000001</v>
      </c>
      <c r="R38" s="410">
        <v>242.68199999999999</v>
      </c>
      <c r="S38" s="410">
        <v>346.5256</v>
      </c>
      <c r="T38" s="411">
        <v>2.0350256316672</v>
      </c>
      <c r="U38" s="412">
        <v>2.6451328506275433</v>
      </c>
      <c r="V38" s="137">
        <v>2.5895645500546571</v>
      </c>
      <c r="W38" s="308">
        <v>4.2831225782218763</v>
      </c>
    </row>
    <row r="39" spans="1:23" x14ac:dyDescent="0.3">
      <c r="A39" s="413" t="s">
        <v>149</v>
      </c>
      <c r="B39" s="438"/>
      <c r="C39" s="403">
        <v>414.01139999999998</v>
      </c>
      <c r="D39" s="404">
        <v>465.54680000000002</v>
      </c>
      <c r="E39" s="403">
        <v>932.14769999999999</v>
      </c>
      <c r="F39" s="403">
        <v>1174.1309000000001</v>
      </c>
      <c r="G39" s="403">
        <v>1424.1324999999999</v>
      </c>
      <c r="H39" s="405">
        <v>1664.1132</v>
      </c>
      <c r="I39" s="435">
        <v>6.9721012643903819</v>
      </c>
      <c r="J39" s="436">
        <v>13.913501132677593</v>
      </c>
      <c r="K39" s="408">
        <v>5.4510268978047227</v>
      </c>
      <c r="L39" s="380"/>
      <c r="M39" s="413" t="s">
        <v>149</v>
      </c>
      <c r="N39" s="409">
        <v>841.66200000000003</v>
      </c>
      <c r="O39" s="409">
        <v>1006.1912</v>
      </c>
      <c r="P39" s="409">
        <v>1304.5968</v>
      </c>
      <c r="Q39" s="410">
        <v>1183.6512</v>
      </c>
      <c r="R39" s="410">
        <v>1706.2271000000001</v>
      </c>
      <c r="S39" s="410">
        <v>2628.6912000000002</v>
      </c>
      <c r="T39" s="411">
        <v>11.349351315473166</v>
      </c>
      <c r="U39" s="412">
        <v>20.065580861199113</v>
      </c>
      <c r="V39" s="137">
        <v>4.3869896594119107</v>
      </c>
      <c r="W39" s="308">
        <v>7.4790970991529093</v>
      </c>
    </row>
    <row r="40" spans="1:23" x14ac:dyDescent="0.3">
      <c r="A40" s="413" t="s">
        <v>992</v>
      </c>
      <c r="B40" s="438"/>
      <c r="C40" s="403">
        <v>12.864100000000001</v>
      </c>
      <c r="D40" s="404">
        <v>13.212300000000001</v>
      </c>
      <c r="E40" s="403">
        <v>21.0547</v>
      </c>
      <c r="F40" s="403">
        <v>29.4587</v>
      </c>
      <c r="G40" s="403">
        <v>39.698300000000003</v>
      </c>
      <c r="H40" s="405">
        <v>50.819299999999998</v>
      </c>
      <c r="I40" s="435">
        <v>0.19786945917253657</v>
      </c>
      <c r="J40" s="436">
        <v>0.42489560692859268</v>
      </c>
      <c r="K40" s="408">
        <v>5.7735532501119513</v>
      </c>
      <c r="L40" s="380"/>
      <c r="M40" s="413" t="s">
        <v>992</v>
      </c>
      <c r="N40" s="409">
        <v>20.140499999999999</v>
      </c>
      <c r="O40" s="409">
        <v>26.4237</v>
      </c>
      <c r="P40" s="409">
        <v>40.871899999999997</v>
      </c>
      <c r="Q40" s="410">
        <v>26.3155</v>
      </c>
      <c r="R40" s="410">
        <v>44.0017</v>
      </c>
      <c r="S40" s="410">
        <v>81.975700000000003</v>
      </c>
      <c r="T40" s="411">
        <v>0.35556545289003288</v>
      </c>
      <c r="U40" s="412">
        <v>0.62574487144149904</v>
      </c>
      <c r="V40" s="137">
        <v>4.8178546806198597</v>
      </c>
      <c r="W40" s="308">
        <v>7.9019879740185539</v>
      </c>
    </row>
    <row r="41" spans="1:23" x14ac:dyDescent="0.3">
      <c r="A41" s="413" t="s">
        <v>146</v>
      </c>
      <c r="B41" s="438"/>
      <c r="C41" s="470">
        <f>C42+C43</f>
        <v>229.19559999999998</v>
      </c>
      <c r="D41" s="476">
        <f t="shared" ref="D41:H41" si="4">D42+D43</f>
        <v>303.75819999999999</v>
      </c>
      <c r="E41" s="470">
        <f t="shared" si="4"/>
        <v>954.89909999999998</v>
      </c>
      <c r="F41" s="470">
        <f t="shared" si="4"/>
        <v>1324.2012</v>
      </c>
      <c r="G41" s="470">
        <f t="shared" si="4"/>
        <v>1730.1215999999999</v>
      </c>
      <c r="H41" s="470">
        <f t="shared" si="4"/>
        <v>2139.1887999999999</v>
      </c>
      <c r="I41" s="475">
        <f>I42+I43</f>
        <v>4.5491300343788135</v>
      </c>
      <c r="J41" s="475">
        <f>J42+J43</f>
        <v>17.885565592419567</v>
      </c>
      <c r="K41" s="408"/>
      <c r="L41" s="380"/>
      <c r="M41" s="413" t="s">
        <v>146</v>
      </c>
      <c r="N41" s="471">
        <f>N42+N43</f>
        <v>820.49830000000009</v>
      </c>
      <c r="O41" s="471">
        <f t="shared" ref="O41:T41" si="5">O42+O43</f>
        <v>1046.3046999999999</v>
      </c>
      <c r="P41" s="471">
        <f t="shared" si="5"/>
        <v>1455.4050999999999</v>
      </c>
      <c r="Q41" s="472">
        <f t="shared" si="5"/>
        <v>1222.9035000000001</v>
      </c>
      <c r="R41" s="472">
        <f t="shared" si="5"/>
        <v>1937.2454</v>
      </c>
      <c r="S41" s="472">
        <f t="shared" si="5"/>
        <v>3573.0741000000003</v>
      </c>
      <c r="T41" s="473">
        <f t="shared" si="5"/>
        <v>12.661309445363774</v>
      </c>
      <c r="U41" s="474">
        <f>U42+U43</f>
        <v>27.274336094177301</v>
      </c>
      <c r="V41" s="137"/>
      <c r="W41" s="308"/>
    </row>
    <row r="42" spans="1:23" x14ac:dyDescent="0.3">
      <c r="A42" s="413" t="s">
        <v>1145</v>
      </c>
      <c r="B42" s="438"/>
      <c r="C42" s="403">
        <v>224.60939999999999</v>
      </c>
      <c r="D42" s="404">
        <v>298.88529999999997</v>
      </c>
      <c r="E42" s="403">
        <v>939.03319999999997</v>
      </c>
      <c r="F42" s="403">
        <v>1294.6673000000001</v>
      </c>
      <c r="G42" s="403">
        <v>1681.5046</v>
      </c>
      <c r="H42" s="405">
        <v>2067.4672999999998</v>
      </c>
      <c r="I42" s="435">
        <v>4.4761527262945391</v>
      </c>
      <c r="J42" s="436">
        <v>17.285908566991647</v>
      </c>
      <c r="K42" s="408">
        <v>8.3920060224045088</v>
      </c>
      <c r="L42" s="380"/>
      <c r="M42" s="413" t="s">
        <v>1145</v>
      </c>
      <c r="N42" s="409">
        <v>807.42190000000005</v>
      </c>
      <c r="O42" s="409">
        <v>1026.7119</v>
      </c>
      <c r="P42" s="409">
        <v>1416.4683</v>
      </c>
      <c r="Q42" s="410">
        <v>1188.1438000000001</v>
      </c>
      <c r="R42" s="410">
        <v>1845.6859999999999</v>
      </c>
      <c r="S42" s="410">
        <v>3245.5291000000002</v>
      </c>
      <c r="T42" s="411">
        <v>12.322578411913197</v>
      </c>
      <c r="U42" s="412">
        <v>24.774087802106528</v>
      </c>
      <c r="V42" s="137">
        <v>6.6975046562556928</v>
      </c>
      <c r="W42" s="308">
        <v>10.447919536769845</v>
      </c>
    </row>
    <row r="43" spans="1:23" x14ac:dyDescent="0.3">
      <c r="A43" s="413" t="s">
        <v>1146</v>
      </c>
      <c r="B43" s="438"/>
      <c r="C43" s="403">
        <v>4.5861999999999998</v>
      </c>
      <c r="D43" s="404">
        <v>4.8728999999999996</v>
      </c>
      <c r="E43" s="403">
        <v>15.8659</v>
      </c>
      <c r="F43" s="403">
        <v>29.533899999999999</v>
      </c>
      <c r="G43" s="403">
        <v>48.616999999999997</v>
      </c>
      <c r="H43" s="405">
        <v>71.721500000000006</v>
      </c>
      <c r="I43" s="435">
        <v>7.2977308084273995E-2</v>
      </c>
      <c r="J43" s="436">
        <v>0.59965702542791932</v>
      </c>
      <c r="K43" s="408">
        <v>11.85641885498212</v>
      </c>
      <c r="L43" s="380"/>
      <c r="M43" s="413" t="s">
        <v>1146</v>
      </c>
      <c r="N43" s="409">
        <v>13.0764</v>
      </c>
      <c r="O43" s="409">
        <v>19.5928</v>
      </c>
      <c r="P43" s="409">
        <v>38.936799999999998</v>
      </c>
      <c r="Q43" s="410">
        <v>34.759700000000002</v>
      </c>
      <c r="R43" s="410">
        <v>91.559399999999997</v>
      </c>
      <c r="S43" s="410">
        <v>327.54500000000002</v>
      </c>
      <c r="T43" s="411">
        <v>0.33873103345057687</v>
      </c>
      <c r="U43" s="412">
        <v>2.5002482920707703</v>
      </c>
      <c r="V43" s="137">
        <v>9.0453619141416688</v>
      </c>
      <c r="W43" s="308">
        <v>19.164019747872473</v>
      </c>
    </row>
    <row r="44" spans="1:23" x14ac:dyDescent="0.3">
      <c r="A44" s="414" t="s">
        <v>981</v>
      </c>
      <c r="B44" s="439"/>
      <c r="C44" s="415">
        <v>0.53390000000000004</v>
      </c>
      <c r="D44" s="416">
        <v>0.54269999999999996</v>
      </c>
      <c r="E44" s="415">
        <v>1.7129000000000001</v>
      </c>
      <c r="F44" s="415">
        <v>5.0486000000000004</v>
      </c>
      <c r="G44" s="415">
        <v>11.2994</v>
      </c>
      <c r="H44" s="417">
        <v>21.113499999999998</v>
      </c>
      <c r="I44" s="440">
        <v>8.1275595840947894E-3</v>
      </c>
      <c r="J44" s="441">
        <v>0.17652807883789901</v>
      </c>
      <c r="K44" s="420">
        <v>16.479639306567016</v>
      </c>
      <c r="L44" s="380"/>
      <c r="M44" s="421" t="s">
        <v>981</v>
      </c>
      <c r="N44" s="422">
        <v>1.0979000000000001</v>
      </c>
      <c r="O44" s="422">
        <v>2.8073999999999999</v>
      </c>
      <c r="P44" s="422">
        <v>9.4050999999999991</v>
      </c>
      <c r="Q44" s="423">
        <v>2.0552000000000001</v>
      </c>
      <c r="R44" s="423">
        <v>7.05</v>
      </c>
      <c r="S44" s="423">
        <v>33.739699999999999</v>
      </c>
      <c r="T44" s="424">
        <v>8.1819750023268994E-2</v>
      </c>
      <c r="U44" s="425">
        <v>0.25754515349029949</v>
      </c>
      <c r="V44" s="152">
        <v>12.620335425703487</v>
      </c>
      <c r="W44" s="313">
        <v>18.777056396250245</v>
      </c>
    </row>
    <row r="45" spans="1:23" x14ac:dyDescent="0.3">
      <c r="A45" s="402"/>
      <c r="B45" s="442"/>
      <c r="C45" s="442"/>
      <c r="D45" s="442"/>
      <c r="E45" s="442"/>
      <c r="F45" s="442"/>
      <c r="G45" s="442"/>
      <c r="H45" s="442"/>
      <c r="I45" s="443"/>
      <c r="J45" s="443"/>
      <c r="K45" s="443"/>
      <c r="L45" s="380"/>
      <c r="M45" s="444"/>
      <c r="N45" s="444"/>
      <c r="O45" s="444"/>
      <c r="P45" s="444"/>
      <c r="Q45" s="444"/>
      <c r="R45" s="444"/>
      <c r="S45" s="444"/>
      <c r="T45" s="444"/>
      <c r="U45" s="444"/>
      <c r="V45" s="444"/>
      <c r="W45" s="444"/>
    </row>
    <row r="46" spans="1:23" x14ac:dyDescent="0.3">
      <c r="A46" s="377"/>
      <c r="B46" s="378" t="s">
        <v>1151</v>
      </c>
      <c r="C46" s="379"/>
      <c r="D46" s="379"/>
      <c r="E46" s="379"/>
      <c r="F46" s="379"/>
      <c r="G46" s="379"/>
      <c r="H46" s="379"/>
      <c r="I46" s="378" t="s">
        <v>1097</v>
      </c>
      <c r="J46" s="378"/>
      <c r="K46" s="379" t="s">
        <v>1098</v>
      </c>
      <c r="L46" s="380"/>
      <c r="M46" s="381"/>
      <c r="N46" s="430" t="s">
        <v>1151</v>
      </c>
      <c r="O46" s="430"/>
      <c r="P46" s="430"/>
      <c r="Q46" s="430"/>
      <c r="R46" s="430"/>
      <c r="S46" s="430"/>
      <c r="T46" s="430" t="s">
        <v>1097</v>
      </c>
      <c r="U46" s="430"/>
      <c r="V46" s="700" t="s">
        <v>1098</v>
      </c>
      <c r="W46" s="701"/>
    </row>
    <row r="47" spans="1:23" x14ac:dyDescent="0.3">
      <c r="A47" s="377"/>
      <c r="B47" s="382">
        <v>2000</v>
      </c>
      <c r="C47" s="382">
        <v>2015</v>
      </c>
      <c r="D47" s="382" t="s">
        <v>1141</v>
      </c>
      <c r="E47" s="382">
        <v>2025</v>
      </c>
      <c r="F47" s="382">
        <v>2030</v>
      </c>
      <c r="G47" s="382">
        <v>2035</v>
      </c>
      <c r="H47" s="382">
        <v>2040</v>
      </c>
      <c r="I47" s="383" t="s">
        <v>1141</v>
      </c>
      <c r="J47" s="383">
        <v>2040</v>
      </c>
      <c r="K47" s="384" t="s">
        <v>1099</v>
      </c>
      <c r="L47" s="380"/>
      <c r="M47" s="381"/>
      <c r="N47" s="385">
        <v>2025</v>
      </c>
      <c r="O47" s="385">
        <v>2030</v>
      </c>
      <c r="P47" s="385">
        <v>2040</v>
      </c>
      <c r="Q47" s="385">
        <v>2025</v>
      </c>
      <c r="R47" s="385">
        <v>2030</v>
      </c>
      <c r="S47" s="385">
        <v>2040</v>
      </c>
      <c r="T47" s="445">
        <v>2040</v>
      </c>
      <c r="U47" s="445"/>
      <c r="V47" s="700" t="s">
        <v>1099</v>
      </c>
      <c r="W47" s="701"/>
    </row>
    <row r="48" spans="1:23" x14ac:dyDescent="0.3">
      <c r="A48" s="386"/>
      <c r="B48" s="387" t="s">
        <v>1093</v>
      </c>
      <c r="C48" s="387"/>
      <c r="D48" s="387"/>
      <c r="E48" s="387"/>
      <c r="F48" s="387"/>
      <c r="G48" s="387"/>
      <c r="H48" s="387"/>
      <c r="I48" s="388" t="s">
        <v>1100</v>
      </c>
      <c r="J48" s="388" t="s">
        <v>1100</v>
      </c>
      <c r="K48" s="388" t="s">
        <v>1149</v>
      </c>
      <c r="L48" s="380"/>
      <c r="M48" s="431"/>
      <c r="N48" s="390" t="s">
        <v>1143</v>
      </c>
      <c r="O48" s="390"/>
      <c r="P48" s="390"/>
      <c r="Q48" s="390" t="s">
        <v>1144</v>
      </c>
      <c r="R48" s="390"/>
      <c r="S48" s="390"/>
      <c r="T48" s="446" t="s">
        <v>1104</v>
      </c>
      <c r="U48" s="446" t="s">
        <v>1103</v>
      </c>
      <c r="V48" s="446" t="s">
        <v>1104</v>
      </c>
      <c r="W48" s="392" t="s">
        <v>1103</v>
      </c>
    </row>
    <row r="49" spans="1:23" x14ac:dyDescent="0.3">
      <c r="A49" s="393" t="s">
        <v>1152</v>
      </c>
      <c r="B49" s="394">
        <v>23013.487400000002</v>
      </c>
      <c r="C49" s="394">
        <v>32077.064600000002</v>
      </c>
      <c r="D49" s="394">
        <v>32071.594799999999</v>
      </c>
      <c r="E49" s="394">
        <v>33387.489099999999</v>
      </c>
      <c r="F49" s="394">
        <v>34258.572099999998</v>
      </c>
      <c r="G49" s="394">
        <v>34970.351900000001</v>
      </c>
      <c r="H49" s="395">
        <v>35691.697800000002</v>
      </c>
      <c r="I49" s="396">
        <v>99.999999688197619</v>
      </c>
      <c r="J49" s="447">
        <v>99.999999719822796</v>
      </c>
      <c r="K49" s="397">
        <v>0.44660836042822449</v>
      </c>
      <c r="L49" s="380"/>
      <c r="M49" s="398" t="s">
        <v>1153</v>
      </c>
      <c r="N49" s="399">
        <v>35418.9614</v>
      </c>
      <c r="O49" s="399">
        <v>37827.967299999997</v>
      </c>
      <c r="P49" s="399">
        <v>42717.980300000003</v>
      </c>
      <c r="Q49" s="399">
        <v>28798.638200000001</v>
      </c>
      <c r="R49" s="399">
        <v>25146.1</v>
      </c>
      <c r="S49" s="399">
        <v>18310.271000000001</v>
      </c>
      <c r="T49" s="400">
        <v>100.00000023409346</v>
      </c>
      <c r="U49" s="400">
        <v>100.00000054614156</v>
      </c>
      <c r="V49" s="328">
        <v>1.2015326601328091</v>
      </c>
      <c r="W49" s="401">
        <v>-2.3083918066440723</v>
      </c>
    </row>
    <row r="50" spans="1:23" x14ac:dyDescent="0.3">
      <c r="A50" s="402" t="s">
        <v>109</v>
      </c>
      <c r="B50" s="403">
        <v>8951.7348000000002</v>
      </c>
      <c r="C50" s="403">
        <v>14486.7042</v>
      </c>
      <c r="D50" s="404">
        <v>14215.821900000001</v>
      </c>
      <c r="E50" s="403">
        <v>14300.573899999999</v>
      </c>
      <c r="F50" s="403">
        <v>14391.7734</v>
      </c>
      <c r="G50" s="403">
        <v>14329.9121</v>
      </c>
      <c r="H50" s="405">
        <v>14300.0509</v>
      </c>
      <c r="I50" s="406">
        <v>44.32527284237203</v>
      </c>
      <c r="J50" s="407">
        <v>40.065482399102912</v>
      </c>
      <c r="K50" s="408">
        <v>2.4617754936762104E-2</v>
      </c>
      <c r="L50" s="380"/>
      <c r="M50" s="402" t="s">
        <v>109</v>
      </c>
      <c r="N50" s="409">
        <v>15607.3485</v>
      </c>
      <c r="O50" s="409">
        <v>16649.876199999999</v>
      </c>
      <c r="P50" s="409">
        <v>18670.890100000001</v>
      </c>
      <c r="Q50" s="410">
        <v>10955.2505</v>
      </c>
      <c r="R50" s="410">
        <v>8157.8239000000003</v>
      </c>
      <c r="S50" s="410">
        <v>4102.3271000000004</v>
      </c>
      <c r="T50" s="411">
        <v>43.707333466793138</v>
      </c>
      <c r="U50" s="412">
        <v>22.404513292020638</v>
      </c>
      <c r="V50" s="137">
        <v>1.1423508465316479</v>
      </c>
      <c r="W50" s="308">
        <v>-5.0465469026712118</v>
      </c>
    </row>
    <row r="51" spans="1:23" x14ac:dyDescent="0.3">
      <c r="A51" s="402" t="s">
        <v>105</v>
      </c>
      <c r="B51" s="403">
        <v>9512.4308999999994</v>
      </c>
      <c r="C51" s="403">
        <v>11136.172500000001</v>
      </c>
      <c r="D51" s="404">
        <v>11215.794400000001</v>
      </c>
      <c r="E51" s="403">
        <v>11526.026400000001</v>
      </c>
      <c r="F51" s="403">
        <v>11628.5941</v>
      </c>
      <c r="G51" s="403">
        <v>11686.6222</v>
      </c>
      <c r="H51" s="405">
        <v>11818.7706</v>
      </c>
      <c r="I51" s="406">
        <v>34.971115312294984</v>
      </c>
      <c r="J51" s="407">
        <v>33.113500697632823</v>
      </c>
      <c r="K51" s="408">
        <v>0.21842986641196216</v>
      </c>
      <c r="L51" s="380"/>
      <c r="M51" s="402" t="s">
        <v>105</v>
      </c>
      <c r="N51" s="409">
        <v>12062.057500000001</v>
      </c>
      <c r="O51" s="409">
        <v>12607.936600000001</v>
      </c>
      <c r="P51" s="409">
        <v>13750.5152</v>
      </c>
      <c r="Q51" s="410">
        <v>10385.8588</v>
      </c>
      <c r="R51" s="410">
        <v>9403.4339999999993</v>
      </c>
      <c r="S51" s="410">
        <v>7234.2223000000004</v>
      </c>
      <c r="T51" s="411">
        <v>32.189057402603837</v>
      </c>
      <c r="U51" s="412">
        <v>39.509094649664114</v>
      </c>
      <c r="V51" s="137">
        <v>0.85258604331923671</v>
      </c>
      <c r="W51" s="308">
        <v>-1.810493914335598</v>
      </c>
    </row>
    <row r="52" spans="1:23" x14ac:dyDescent="0.3">
      <c r="A52" s="448" t="s">
        <v>107</v>
      </c>
      <c r="B52" s="415">
        <v>4549.3217000000004</v>
      </c>
      <c r="C52" s="415">
        <v>6454.1880000000001</v>
      </c>
      <c r="D52" s="416">
        <v>6639.9784</v>
      </c>
      <c r="E52" s="415">
        <v>7560.8888999999999</v>
      </c>
      <c r="F52" s="415">
        <v>8238.2044999999998</v>
      </c>
      <c r="G52" s="415">
        <v>8953.8176000000003</v>
      </c>
      <c r="H52" s="417">
        <v>9572.8762000000006</v>
      </c>
      <c r="I52" s="418">
        <v>20.703611533530601</v>
      </c>
      <c r="J52" s="419">
        <v>26.821016623087061</v>
      </c>
      <c r="K52" s="420">
        <v>1.5359470629500827</v>
      </c>
      <c r="L52" s="449"/>
      <c r="M52" s="402" t="s">
        <v>107</v>
      </c>
      <c r="N52" s="409">
        <v>7749.5553</v>
      </c>
      <c r="O52" s="409">
        <v>8570.1543999999994</v>
      </c>
      <c r="P52" s="409">
        <v>10296.5751</v>
      </c>
      <c r="Q52" s="410">
        <v>7457.5289000000002</v>
      </c>
      <c r="R52" s="410">
        <v>7584.8420999999998</v>
      </c>
      <c r="S52" s="410">
        <v>6973.7217000000001</v>
      </c>
      <c r="T52" s="411">
        <v>24.103609364696485</v>
      </c>
      <c r="U52" s="412">
        <v>38.086392604456812</v>
      </c>
      <c r="V52" s="137">
        <v>1.844736419684212</v>
      </c>
      <c r="W52" s="308">
        <v>0.20454362074131538</v>
      </c>
    </row>
    <row r="53" spans="1:23" x14ac:dyDescent="0.3">
      <c r="A53" s="450" t="s">
        <v>1154</v>
      </c>
      <c r="B53" s="451">
        <v>9242.9658999999992</v>
      </c>
      <c r="C53" s="451">
        <v>13421.548199999999</v>
      </c>
      <c r="D53" s="451">
        <v>13352.778899999999</v>
      </c>
      <c r="E53" s="451">
        <v>13328.724099999999</v>
      </c>
      <c r="F53" s="451">
        <v>13561.249900000001</v>
      </c>
      <c r="G53" s="451">
        <v>13730.2369</v>
      </c>
      <c r="H53" s="452">
        <v>13898.659900000001</v>
      </c>
      <c r="I53" s="453">
        <v>100.00000000000001</v>
      </c>
      <c r="J53" s="454">
        <v>100</v>
      </c>
      <c r="K53" s="455">
        <v>0.16708904230871013</v>
      </c>
      <c r="L53" s="380"/>
      <c r="M53" s="398" t="s">
        <v>1154</v>
      </c>
      <c r="N53" s="399">
        <v>14595.4033</v>
      </c>
      <c r="O53" s="399">
        <v>15768.4378</v>
      </c>
      <c r="P53" s="399">
        <v>18253.557000000001</v>
      </c>
      <c r="Q53" s="399">
        <v>10314.163399999999</v>
      </c>
      <c r="R53" s="399">
        <v>7719.4957000000004</v>
      </c>
      <c r="S53" s="399">
        <v>3687.6523000000002</v>
      </c>
      <c r="T53" s="400">
        <v>99.999999999999986</v>
      </c>
      <c r="U53" s="400">
        <v>100</v>
      </c>
      <c r="V53" s="328">
        <v>1.3111691021907568</v>
      </c>
      <c r="W53" s="456">
        <v>-5.2202054797067525</v>
      </c>
    </row>
    <row r="54" spans="1:23" x14ac:dyDescent="0.3">
      <c r="A54" s="402" t="s">
        <v>109</v>
      </c>
      <c r="B54" s="403">
        <v>6453.9704000000002</v>
      </c>
      <c r="C54" s="403">
        <v>9714.3194999999996</v>
      </c>
      <c r="D54" s="404">
        <v>9527.1959000000006</v>
      </c>
      <c r="E54" s="403">
        <v>9547.0478999999996</v>
      </c>
      <c r="F54" s="403">
        <v>9610.4819000000007</v>
      </c>
      <c r="G54" s="403">
        <v>9542.4382000000005</v>
      </c>
      <c r="H54" s="405">
        <v>9511.7386000000006</v>
      </c>
      <c r="I54" s="406">
        <v>71.349911290750129</v>
      </c>
      <c r="J54" s="407">
        <v>68.436372056272859</v>
      </c>
      <c r="K54" s="408">
        <v>-6.765426094834659E-3</v>
      </c>
      <c r="L54" s="380"/>
      <c r="M54" s="402" t="s">
        <v>109</v>
      </c>
      <c r="N54" s="409">
        <v>10673.320100000001</v>
      </c>
      <c r="O54" s="409">
        <v>11563.403</v>
      </c>
      <c r="P54" s="409">
        <v>13336.491599999999</v>
      </c>
      <c r="Q54" s="410">
        <v>6591.7403000000004</v>
      </c>
      <c r="R54" s="410">
        <v>4244.1378999999997</v>
      </c>
      <c r="S54" s="410">
        <v>1208.1231</v>
      </c>
      <c r="T54" s="411">
        <v>73.062426134259738</v>
      </c>
      <c r="U54" s="412">
        <v>32.761307241466334</v>
      </c>
      <c r="V54" s="137">
        <v>1.4113398927539489</v>
      </c>
      <c r="W54" s="308">
        <v>-8.2447152754572919</v>
      </c>
    </row>
    <row r="55" spans="1:23" x14ac:dyDescent="0.3">
      <c r="A55" s="402" t="s">
        <v>105</v>
      </c>
      <c r="B55" s="403">
        <v>1033.1521</v>
      </c>
      <c r="C55" s="403">
        <v>872.92460000000005</v>
      </c>
      <c r="D55" s="404">
        <v>862.42</v>
      </c>
      <c r="E55" s="403">
        <v>626.69640000000004</v>
      </c>
      <c r="F55" s="403">
        <v>537.61289999999997</v>
      </c>
      <c r="G55" s="403">
        <v>475.75290000000001</v>
      </c>
      <c r="H55" s="405">
        <v>429.58909999999997</v>
      </c>
      <c r="I55" s="406">
        <v>6.4587304744482807</v>
      </c>
      <c r="J55" s="407">
        <v>3.0908670554633826</v>
      </c>
      <c r="K55" s="408">
        <v>-2.8620498058295918</v>
      </c>
      <c r="L55" s="380"/>
      <c r="M55" s="402" t="s">
        <v>105</v>
      </c>
      <c r="N55" s="409">
        <v>638.87090000000001</v>
      </c>
      <c r="O55" s="409">
        <v>553.86440000000005</v>
      </c>
      <c r="P55" s="409">
        <v>451.58690000000001</v>
      </c>
      <c r="Q55" s="410">
        <v>524.43709999999999</v>
      </c>
      <c r="R55" s="410">
        <v>374.6309</v>
      </c>
      <c r="S55" s="410">
        <v>194.92189999999999</v>
      </c>
      <c r="T55" s="411">
        <v>2.47396658086969</v>
      </c>
      <c r="U55" s="412">
        <v>5.2857993146479672</v>
      </c>
      <c r="V55" s="137">
        <v>-2.6597169393725917</v>
      </c>
      <c r="W55" s="308">
        <v>-6.008356762079381</v>
      </c>
    </row>
    <row r="56" spans="1:23" x14ac:dyDescent="0.3">
      <c r="A56" s="402" t="s">
        <v>107</v>
      </c>
      <c r="B56" s="403">
        <v>1755.8434999999999</v>
      </c>
      <c r="C56" s="403">
        <v>2834.3040999999998</v>
      </c>
      <c r="D56" s="404">
        <v>2963.163</v>
      </c>
      <c r="E56" s="403">
        <v>3154.9796999999999</v>
      </c>
      <c r="F56" s="403">
        <v>3413.1550999999999</v>
      </c>
      <c r="G56" s="403">
        <v>3712.0457999999999</v>
      </c>
      <c r="H56" s="405">
        <v>3957.3321999999998</v>
      </c>
      <c r="I56" s="406">
        <v>22.191358234801598</v>
      </c>
      <c r="J56" s="407">
        <v>28.472760888263764</v>
      </c>
      <c r="K56" s="408">
        <v>1.2127652104075848</v>
      </c>
      <c r="L56" s="380"/>
      <c r="M56" s="402" t="s">
        <v>107</v>
      </c>
      <c r="N56" s="409">
        <v>3283.2123000000001</v>
      </c>
      <c r="O56" s="409">
        <v>3651.1704</v>
      </c>
      <c r="P56" s="409">
        <v>4465.4785000000002</v>
      </c>
      <c r="Q56" s="410">
        <v>3197.9859999999999</v>
      </c>
      <c r="R56" s="410">
        <v>3100.7269000000001</v>
      </c>
      <c r="S56" s="410">
        <v>2284.6073000000001</v>
      </c>
      <c r="T56" s="411">
        <v>24.463607284870559</v>
      </c>
      <c r="U56" s="412">
        <v>61.952893443885692</v>
      </c>
      <c r="V56" s="137">
        <v>1.7235135837859294</v>
      </c>
      <c r="W56" s="308">
        <v>-1.0777466147912529</v>
      </c>
    </row>
    <row r="57" spans="1:23" x14ac:dyDescent="0.3">
      <c r="A57" s="450" t="s">
        <v>1155</v>
      </c>
      <c r="B57" s="451">
        <v>12593.4966</v>
      </c>
      <c r="C57" s="451">
        <v>17012.205000000002</v>
      </c>
      <c r="D57" s="451">
        <v>17074.312900000001</v>
      </c>
      <c r="E57" s="451">
        <v>18353.7219</v>
      </c>
      <c r="F57" s="451">
        <v>18980.104200000002</v>
      </c>
      <c r="G57" s="451">
        <v>19505.3943</v>
      </c>
      <c r="H57" s="452">
        <v>20034.68</v>
      </c>
      <c r="I57" s="453">
        <v>99.999999414324876</v>
      </c>
      <c r="J57" s="454">
        <v>99.999999500865499</v>
      </c>
      <c r="K57" s="455">
        <v>0.66843079051750465</v>
      </c>
      <c r="L57" s="380"/>
      <c r="M57" s="398" t="s">
        <v>1155</v>
      </c>
      <c r="N57" s="399">
        <v>19058.445</v>
      </c>
      <c r="O57" s="399">
        <v>20235.750199999999</v>
      </c>
      <c r="P57" s="399">
        <v>22491.537</v>
      </c>
      <c r="Q57" s="399">
        <v>16935.249400000001</v>
      </c>
      <c r="R57" s="399">
        <v>16013.307500000001</v>
      </c>
      <c r="S57" s="399">
        <v>13504.867099999999</v>
      </c>
      <c r="T57" s="400">
        <v>100</v>
      </c>
      <c r="U57" s="400">
        <v>100.00000074047381</v>
      </c>
      <c r="V57" s="328">
        <v>1.1548000083340781</v>
      </c>
      <c r="W57" s="456">
        <v>-0.97242861171693562</v>
      </c>
    </row>
    <row r="58" spans="1:23" x14ac:dyDescent="0.3">
      <c r="A58" s="402" t="s">
        <v>109</v>
      </c>
      <c r="B58" s="403">
        <v>2318.2329</v>
      </c>
      <c r="C58" s="403">
        <v>4399.4115000000002</v>
      </c>
      <c r="D58" s="404">
        <v>4326.2227999999996</v>
      </c>
      <c r="E58" s="403">
        <v>4410.9465</v>
      </c>
      <c r="F58" s="403">
        <v>4449.9305000000004</v>
      </c>
      <c r="G58" s="403">
        <v>4467.5550000000003</v>
      </c>
      <c r="H58" s="405">
        <v>4476.6680999999999</v>
      </c>
      <c r="I58" s="406">
        <v>25.337609925140818</v>
      </c>
      <c r="J58" s="407">
        <v>22.344594972317999</v>
      </c>
      <c r="K58" s="408">
        <v>0.14253570779194646</v>
      </c>
      <c r="L58" s="380"/>
      <c r="M58" s="402" t="s">
        <v>109</v>
      </c>
      <c r="N58" s="409">
        <v>4581.3293999999996</v>
      </c>
      <c r="O58" s="409">
        <v>4738.3162000000002</v>
      </c>
      <c r="P58" s="409">
        <v>4990.5919999999996</v>
      </c>
      <c r="Q58" s="410">
        <v>4053.6655000000001</v>
      </c>
      <c r="R58" s="410">
        <v>3647.9942999999998</v>
      </c>
      <c r="S58" s="410">
        <v>2697.4650000000001</v>
      </c>
      <c r="T58" s="411">
        <v>22.188754819201549</v>
      </c>
      <c r="U58" s="412">
        <v>19.974021069781578</v>
      </c>
      <c r="V58" s="137">
        <v>0.59702392293243811</v>
      </c>
      <c r="W58" s="308">
        <v>-1.9490161669228012</v>
      </c>
    </row>
    <row r="59" spans="1:23" x14ac:dyDescent="0.3">
      <c r="A59" s="402" t="s">
        <v>105</v>
      </c>
      <c r="B59" s="403">
        <v>7904.0627999999997</v>
      </c>
      <c r="C59" s="403">
        <v>9669.6118999999999</v>
      </c>
      <c r="D59" s="404">
        <v>9740.2497999999996</v>
      </c>
      <c r="E59" s="403">
        <v>10287.142</v>
      </c>
      <c r="F59" s="403">
        <v>10490.9069</v>
      </c>
      <c r="G59" s="403">
        <v>10621.180399999999</v>
      </c>
      <c r="H59" s="405">
        <v>10802.559800000001</v>
      </c>
      <c r="I59" s="406">
        <v>57.046218240500899</v>
      </c>
      <c r="J59" s="407">
        <v>53.919302928721599</v>
      </c>
      <c r="K59" s="408">
        <v>0.43224968401847086</v>
      </c>
      <c r="L59" s="380"/>
      <c r="M59" s="402" t="s">
        <v>105</v>
      </c>
      <c r="N59" s="409">
        <v>10788.036</v>
      </c>
      <c r="O59" s="409">
        <v>11411.022300000001</v>
      </c>
      <c r="P59" s="409">
        <v>12627.105799999999</v>
      </c>
      <c r="Q59" s="410">
        <v>9314.8493999999992</v>
      </c>
      <c r="R59" s="410">
        <v>8553.5514000000003</v>
      </c>
      <c r="S59" s="410">
        <v>6689.2155000000002</v>
      </c>
      <c r="T59" s="411">
        <v>56.141586944458268</v>
      </c>
      <c r="U59" s="412">
        <v>49.531886915051544</v>
      </c>
      <c r="V59" s="137">
        <v>1.0874493498551185</v>
      </c>
      <c r="W59" s="308">
        <v>-1.5535155037947779</v>
      </c>
    </row>
    <row r="60" spans="1:23" x14ac:dyDescent="0.3">
      <c r="A60" s="457" t="s">
        <v>1156</v>
      </c>
      <c r="B60" s="458">
        <v>5589.1364000000003</v>
      </c>
      <c r="C60" s="458">
        <v>7442.0944</v>
      </c>
      <c r="D60" s="459">
        <v>7519.5406000000003</v>
      </c>
      <c r="E60" s="458">
        <v>8083.9558999999999</v>
      </c>
      <c r="F60" s="458">
        <v>8327.5985000000001</v>
      </c>
      <c r="G60" s="458">
        <v>8500.8215</v>
      </c>
      <c r="H60" s="460">
        <v>8711.5570000000007</v>
      </c>
      <c r="I60" s="461">
        <v>44.040077302320022</v>
      </c>
      <c r="J60" s="462">
        <v>43.482386541736631</v>
      </c>
      <c r="K60" s="463">
        <v>0.61498954836074482</v>
      </c>
      <c r="L60" s="380"/>
      <c r="M60" s="457" t="s">
        <v>1156</v>
      </c>
      <c r="N60" s="464">
        <v>8485.1924999999992</v>
      </c>
      <c r="O60" s="464">
        <v>9088.5179000000007</v>
      </c>
      <c r="P60" s="464">
        <v>10289.903</v>
      </c>
      <c r="Q60" s="465">
        <v>7213.8036000000002</v>
      </c>
      <c r="R60" s="465">
        <v>6581.9754999999996</v>
      </c>
      <c r="S60" s="465">
        <v>5009.2573000000002</v>
      </c>
      <c r="T60" s="466">
        <v>45.750110363733704</v>
      </c>
      <c r="U60" s="467">
        <v>37.09223691657062</v>
      </c>
      <c r="V60" s="208">
        <v>1.3154860328727258</v>
      </c>
      <c r="W60" s="468">
        <v>-1.6783289044537075</v>
      </c>
    </row>
    <row r="61" spans="1:23" x14ac:dyDescent="0.3">
      <c r="A61" s="457" t="s">
        <v>1157</v>
      </c>
      <c r="B61" s="458">
        <v>842.62660000000005</v>
      </c>
      <c r="C61" s="458">
        <v>1163.5295000000001</v>
      </c>
      <c r="D61" s="459">
        <v>1191.4212</v>
      </c>
      <c r="E61" s="458">
        <v>1360.6809000000001</v>
      </c>
      <c r="F61" s="458">
        <v>1467.6487</v>
      </c>
      <c r="G61" s="458">
        <v>1584.9493</v>
      </c>
      <c r="H61" s="460">
        <v>1710.0751</v>
      </c>
      <c r="I61" s="461">
        <v>6.977857363736141</v>
      </c>
      <c r="J61" s="462">
        <v>8.535574813273783</v>
      </c>
      <c r="K61" s="463">
        <v>1.5171875517200117</v>
      </c>
      <c r="L61" s="380"/>
      <c r="M61" s="457" t="s">
        <v>1157</v>
      </c>
      <c r="N61" s="464">
        <v>1446.8613</v>
      </c>
      <c r="O61" s="464">
        <v>1611.5355</v>
      </c>
      <c r="P61" s="464">
        <v>1968.1675</v>
      </c>
      <c r="Q61" s="465">
        <v>1079.5223000000001</v>
      </c>
      <c r="R61" s="465">
        <v>1028.1739</v>
      </c>
      <c r="S61" s="465">
        <v>903.24869999999999</v>
      </c>
      <c r="T61" s="466">
        <v>8.750702542027252</v>
      </c>
      <c r="U61" s="467">
        <v>6.6883197984228966</v>
      </c>
      <c r="V61" s="208">
        <v>2.1135082392679916</v>
      </c>
      <c r="W61" s="468">
        <v>-1.1471372441498318</v>
      </c>
    </row>
    <row r="62" spans="1:23" x14ac:dyDescent="0.3">
      <c r="A62" s="448" t="s">
        <v>107</v>
      </c>
      <c r="B62" s="415">
        <v>2371.2008999999998</v>
      </c>
      <c r="C62" s="415">
        <v>2943.1815999999999</v>
      </c>
      <c r="D62" s="416">
        <v>3007.8402000000001</v>
      </c>
      <c r="E62" s="415">
        <v>3655.6334999999999</v>
      </c>
      <c r="F62" s="415">
        <v>4039.2667000000001</v>
      </c>
      <c r="G62" s="415">
        <v>4416.6589000000004</v>
      </c>
      <c r="H62" s="417">
        <v>4755.4520000000002</v>
      </c>
      <c r="I62" s="418">
        <v>17.616171248683159</v>
      </c>
      <c r="J62" s="419">
        <v>23.736101599825904</v>
      </c>
      <c r="K62" s="420">
        <v>1.9269534301306512</v>
      </c>
      <c r="L62" s="380"/>
      <c r="M62" s="469" t="s">
        <v>107</v>
      </c>
      <c r="N62" s="422">
        <v>3689.0796999999998</v>
      </c>
      <c r="O62" s="422">
        <v>4086.4117000000001</v>
      </c>
      <c r="P62" s="422">
        <v>4873.8392000000003</v>
      </c>
      <c r="Q62" s="423">
        <v>3566.7345</v>
      </c>
      <c r="R62" s="423">
        <v>3811.7618000000002</v>
      </c>
      <c r="S62" s="423">
        <v>4118.1867000000002</v>
      </c>
      <c r="T62" s="424">
        <v>21.669658236340187</v>
      </c>
      <c r="U62" s="425">
        <v>30.494092755640672</v>
      </c>
      <c r="V62" s="152">
        <v>2.0314405157099369</v>
      </c>
      <c r="W62" s="313">
        <v>1.3177343664038776</v>
      </c>
    </row>
    <row r="63" spans="1:23" x14ac:dyDescent="0.3">
      <c r="A63" s="293" t="s">
        <v>1124</v>
      </c>
      <c r="B63" s="444"/>
      <c r="C63" s="444"/>
      <c r="D63" s="444"/>
      <c r="E63" s="444"/>
      <c r="F63" s="444"/>
      <c r="G63" s="444"/>
      <c r="H63" s="444"/>
      <c r="I63" s="444"/>
      <c r="J63" s="444"/>
      <c r="K63" s="296" t="s">
        <v>1125</v>
      </c>
      <c r="L63" s="380"/>
      <c r="M63" s="293" t="s">
        <v>1124</v>
      </c>
      <c r="N63" s="444"/>
      <c r="O63" s="444"/>
      <c r="P63" s="444"/>
      <c r="Q63" s="444"/>
      <c r="R63" s="444"/>
      <c r="S63" s="444"/>
      <c r="T63" s="444"/>
      <c r="U63" s="444"/>
      <c r="V63" s="444"/>
      <c r="W63" s="296" t="s">
        <v>1125</v>
      </c>
    </row>
  </sheetData>
  <mergeCells count="10">
    <mergeCell ref="N10:S10"/>
    <mergeCell ref="T10:U10"/>
    <mergeCell ref="V10:W10"/>
    <mergeCell ref="V29:W29"/>
    <mergeCell ref="V46:W46"/>
    <mergeCell ref="V47:W47"/>
    <mergeCell ref="T11:U11"/>
    <mergeCell ref="V11:W11"/>
    <mergeCell ref="V28:W28"/>
    <mergeCell ref="T29:U29"/>
  </mergeCells>
  <conditionalFormatting sqref="A5:A6 A1:XFD4 B7:XFD7 C5:XFD6">
    <cfRule type="expression" dxfId="18" priority="2">
      <formula>_xlfn.ISFORMULA(A1)</formula>
    </cfRule>
  </conditionalFormatting>
  <conditionalFormatting sqref="B5:B6">
    <cfRule type="expression" dxfId="17" priority="1">
      <formula>_xlfn.ISFORMULA(B5)</formula>
    </cfRule>
  </conditionalFormatting>
  <hyperlinks>
    <hyperlink ref="B3" r:id="rId1" xr:uid="{06B7ABA7-E8FB-4B68-9E6C-58D2FAEC3499}"/>
    <hyperlink ref="A9" location="Contents!A1" display="Back to contents page" xr:uid="{4FF76C14-E703-4166-8373-B846D6D6331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5FB6-1EF8-4B06-A309-3261B6B94E7A}">
  <sheetPr>
    <tabColor theme="7" tint="0.39997558519241921"/>
    <pageSetUpPr autoPageBreaks="0"/>
  </sheetPr>
  <dimension ref="A1:AB213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10" width="13.5546875" style="39" bestFit="1" customWidth="1"/>
    <col min="11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1158</v>
      </c>
    </row>
    <row r="2" spans="1:28" s="28" customFormat="1" x14ac:dyDescent="0.3">
      <c r="A2" s="28" t="s">
        <v>331</v>
      </c>
      <c r="B2" s="28" t="s">
        <v>1159</v>
      </c>
    </row>
    <row r="3" spans="1:28" s="28" customFormat="1" x14ac:dyDescent="0.3">
      <c r="A3" s="28" t="s">
        <v>332</v>
      </c>
      <c r="B3" s="75" t="s">
        <v>1160</v>
      </c>
    </row>
    <row r="4" spans="1:28" s="28" customFormat="1" x14ac:dyDescent="0.3">
      <c r="A4" s="28" t="s">
        <v>333</v>
      </c>
      <c r="B4" s="56">
        <v>43040</v>
      </c>
      <c r="C4" s="56"/>
    </row>
    <row r="5" spans="1:28" s="28" customFormat="1" x14ac:dyDescent="0.3">
      <c r="A5" s="28" t="s">
        <v>194</v>
      </c>
      <c r="B5" s="28" t="s">
        <v>1161</v>
      </c>
      <c r="C5" s="71"/>
    </row>
    <row r="6" spans="1:28" s="28" customFormat="1" x14ac:dyDescent="0.3">
      <c r="A6" s="28" t="s">
        <v>1078</v>
      </c>
      <c r="B6" s="28" t="s">
        <v>884</v>
      </c>
      <c r="C6" s="71"/>
    </row>
    <row r="7" spans="1:28" s="28" customFormat="1" x14ac:dyDescent="0.3">
      <c r="A7" s="28" t="s">
        <v>1162</v>
      </c>
      <c r="B7" s="28" t="s">
        <v>1020</v>
      </c>
      <c r="C7" s="71"/>
    </row>
    <row r="9" spans="1:28" x14ac:dyDescent="0.3">
      <c r="B9" s="81">
        <v>2007</v>
      </c>
      <c r="C9" s="87">
        <v>2008</v>
      </c>
      <c r="D9" s="87">
        <v>2009</v>
      </c>
      <c r="E9" s="87">
        <v>2010</v>
      </c>
      <c r="F9" s="80">
        <v>2011</v>
      </c>
      <c r="G9" s="87">
        <v>2012</v>
      </c>
      <c r="H9" s="87">
        <v>2013</v>
      </c>
      <c r="I9" s="87">
        <v>2014</v>
      </c>
      <c r="J9" s="87">
        <v>2015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</row>
    <row r="10" spans="1:28" x14ac:dyDescent="0.3">
      <c r="A10" s="39" t="s">
        <v>1163</v>
      </c>
      <c r="B10" s="58">
        <v>28998.799999999999</v>
      </c>
      <c r="C10" s="58">
        <v>29165.599999999999</v>
      </c>
      <c r="D10" s="58">
        <v>28730.1</v>
      </c>
      <c r="E10" s="58">
        <v>30434.400000000001</v>
      </c>
      <c r="F10" s="60">
        <v>31333.8</v>
      </c>
      <c r="G10" s="58">
        <v>31580.9</v>
      </c>
      <c r="H10" s="58">
        <v>32122.1</v>
      </c>
      <c r="I10" s="58">
        <v>32324.7</v>
      </c>
      <c r="J10" s="58">
        <v>32294.2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1164</v>
      </c>
      <c r="B11" s="58">
        <v>12093.8</v>
      </c>
      <c r="C11" s="58">
        <v>12025.1</v>
      </c>
      <c r="D11" s="58">
        <v>11823.1</v>
      </c>
      <c r="E11" s="58">
        <v>12659.2</v>
      </c>
      <c r="F11" s="60">
        <v>13217.2</v>
      </c>
      <c r="G11" s="58">
        <v>13413.6</v>
      </c>
      <c r="H11" s="58">
        <v>13607.1</v>
      </c>
      <c r="I11" s="58">
        <v>13663</v>
      </c>
      <c r="J11" s="58">
        <v>13540.6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1165</v>
      </c>
      <c r="B12" s="58">
        <v>1534</v>
      </c>
      <c r="C12" s="58">
        <v>1561.3</v>
      </c>
      <c r="D12" s="58">
        <v>1542.3</v>
      </c>
      <c r="E12" s="58">
        <v>1634.3</v>
      </c>
      <c r="F12" s="60">
        <v>1660.1</v>
      </c>
      <c r="G12" s="58">
        <v>1660.8</v>
      </c>
      <c r="H12" s="58">
        <v>1704.3</v>
      </c>
      <c r="I12" s="58">
        <v>1684.6</v>
      </c>
      <c r="J12" s="58">
        <v>1654.8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1166</v>
      </c>
      <c r="B13" s="58">
        <v>5310.3</v>
      </c>
      <c r="C13" s="58">
        <v>5444.5</v>
      </c>
      <c r="D13" s="58">
        <v>5391.7</v>
      </c>
      <c r="E13" s="58">
        <v>5839.1</v>
      </c>
      <c r="F13" s="60">
        <v>6099.9</v>
      </c>
      <c r="G13" s="58">
        <v>6018.8</v>
      </c>
      <c r="H13" s="58">
        <v>6097.4</v>
      </c>
      <c r="I13" s="58">
        <v>6149.3</v>
      </c>
      <c r="J13" s="58">
        <v>6066.1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1167</v>
      </c>
      <c r="B14" s="58">
        <v>6834.7</v>
      </c>
      <c r="C14" s="58">
        <v>6844.7</v>
      </c>
      <c r="D14" s="58">
        <v>6715</v>
      </c>
      <c r="E14" s="58">
        <v>7000.2</v>
      </c>
      <c r="F14" s="60">
        <v>7123.4</v>
      </c>
      <c r="G14" s="58">
        <v>7250</v>
      </c>
      <c r="H14" s="58">
        <v>7385.4</v>
      </c>
      <c r="I14" s="58">
        <v>7530.9</v>
      </c>
      <c r="J14" s="58">
        <v>7737.8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1168</v>
      </c>
      <c r="B15" s="58">
        <v>4996.3</v>
      </c>
      <c r="C15" s="58">
        <v>5034.7</v>
      </c>
      <c r="D15" s="58">
        <v>5008.5</v>
      </c>
      <c r="E15" s="58">
        <v>5199.3</v>
      </c>
      <c r="F15" s="60">
        <v>5280.5</v>
      </c>
      <c r="G15" s="58">
        <v>5438.4</v>
      </c>
      <c r="H15" s="58">
        <v>5547.6</v>
      </c>
      <c r="I15" s="58">
        <v>5650.3</v>
      </c>
      <c r="J15" s="58">
        <v>5792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1169</v>
      </c>
      <c r="B16" s="58">
        <v>3226</v>
      </c>
      <c r="C16" s="58">
        <v>3290</v>
      </c>
      <c r="D16" s="58">
        <v>3257.9</v>
      </c>
      <c r="E16" s="58">
        <v>3301.5</v>
      </c>
      <c r="F16" s="60">
        <v>3233.2</v>
      </c>
      <c r="G16" s="58">
        <v>3237.7</v>
      </c>
      <c r="H16" s="58">
        <v>3327.9</v>
      </c>
      <c r="I16" s="58">
        <v>3296.9</v>
      </c>
      <c r="J16" s="58">
        <v>3294.8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1170</v>
      </c>
      <c r="B17" s="58">
        <v>1859</v>
      </c>
      <c r="C17" s="58">
        <v>1898.1</v>
      </c>
      <c r="D17" s="58">
        <v>1861.5</v>
      </c>
      <c r="E17" s="58">
        <v>1896.6</v>
      </c>
      <c r="F17" s="60">
        <v>1856.1</v>
      </c>
      <c r="G17" s="58">
        <v>1834.7</v>
      </c>
      <c r="H17" s="58">
        <v>1883.1</v>
      </c>
      <c r="I17" s="58">
        <v>1862.8</v>
      </c>
      <c r="J17" s="58">
        <v>1865.9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1171</v>
      </c>
      <c r="B18" s="58">
        <v>778.9</v>
      </c>
      <c r="C18" s="58">
        <v>804</v>
      </c>
      <c r="D18" s="58">
        <v>799.9</v>
      </c>
      <c r="E18" s="58">
        <v>801.6</v>
      </c>
      <c r="F18" s="60">
        <v>802.2</v>
      </c>
      <c r="G18" s="58">
        <v>798.6</v>
      </c>
      <c r="H18" s="58">
        <v>843.1</v>
      </c>
      <c r="I18" s="58">
        <v>830.2</v>
      </c>
      <c r="J18" s="58">
        <v>827.5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1172</v>
      </c>
      <c r="B19" s="58">
        <v>644.9</v>
      </c>
      <c r="C19" s="58">
        <v>647.4</v>
      </c>
      <c r="D19" s="58">
        <v>615.9</v>
      </c>
      <c r="E19" s="58">
        <v>662.9</v>
      </c>
      <c r="F19" s="60">
        <v>667.4</v>
      </c>
      <c r="G19" s="58">
        <v>604.79999999999995</v>
      </c>
      <c r="H19" s="58">
        <v>610.9</v>
      </c>
      <c r="I19" s="58">
        <v>627.70000000000005</v>
      </c>
      <c r="J19" s="58">
        <v>657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1173</v>
      </c>
      <c r="B20" s="58">
        <v>450.8</v>
      </c>
      <c r="C20" s="58">
        <v>456.3</v>
      </c>
      <c r="D20" s="58">
        <v>435.1</v>
      </c>
      <c r="E20" s="58">
        <v>457.7</v>
      </c>
      <c r="F20" s="60">
        <v>473.3</v>
      </c>
      <c r="G20" s="58">
        <v>480.1</v>
      </c>
      <c r="H20" s="58">
        <v>490.2</v>
      </c>
      <c r="I20" s="58">
        <v>504.5</v>
      </c>
      <c r="J20" s="58">
        <v>529.70000000000005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1174</v>
      </c>
      <c r="B21" s="58">
        <v>15371</v>
      </c>
      <c r="C21" s="58">
        <v>15579.2</v>
      </c>
      <c r="D21" s="58">
        <v>15364.7</v>
      </c>
      <c r="E21" s="58">
        <v>16140.9</v>
      </c>
      <c r="F21" s="60">
        <v>16456.5</v>
      </c>
      <c r="G21" s="58">
        <v>16506.5</v>
      </c>
      <c r="H21" s="58">
        <v>16810.7</v>
      </c>
      <c r="I21" s="58">
        <v>16977.099999999999</v>
      </c>
      <c r="J21" s="58">
        <v>17098.8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C22" s="58"/>
      <c r="D22" s="58"/>
      <c r="E22" s="58"/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C23" s="58"/>
      <c r="D23" s="58"/>
      <c r="E23" s="58"/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C24" s="58"/>
      <c r="D24" s="58"/>
      <c r="E24" s="58"/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C25" s="58"/>
      <c r="D25" s="58"/>
      <c r="E25" s="58"/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</sheetData>
  <conditionalFormatting sqref="A1:XFD1048576">
    <cfRule type="expression" dxfId="16" priority="2">
      <formula>_xlfn.ISFORMULA(A1)</formula>
    </cfRule>
  </conditionalFormatting>
  <hyperlinks>
    <hyperlink ref="B3" r:id="rId1" xr:uid="{ED782185-4568-41B3-9A94-CFCA4F7DA64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51B-57B1-4D51-A4DB-2A5C9B34809C}">
  <sheetPr>
    <tabColor theme="7" tint="0.39997558519241921"/>
  </sheetPr>
  <dimension ref="A1:AA690"/>
  <sheetViews>
    <sheetView workbookViewId="0"/>
    <sheetView workbookViewId="1"/>
  </sheetViews>
  <sheetFormatPr defaultColWidth="8.77734375" defaultRowHeight="14.4" outlineLevelCol="1" x14ac:dyDescent="0.3"/>
  <cols>
    <col min="1" max="21" width="15.77734375" style="39" customWidth="1"/>
    <col min="22" max="26" width="15.77734375" style="39" hidden="1" customWidth="1" outlineLevel="1"/>
    <col min="27" max="27" width="8.77734375" style="39" collapsed="1"/>
    <col min="28" max="16384" width="8.77734375" style="39"/>
  </cols>
  <sheetData>
    <row r="1" spans="1:26" s="498" customFormat="1" ht="49.5" customHeight="1" x14ac:dyDescent="0.7">
      <c r="A1" s="497" t="s">
        <v>1175</v>
      </c>
    </row>
    <row r="2" spans="1:26" s="28" customFormat="1" ht="14.55" customHeight="1" x14ac:dyDescent="0.3">
      <c r="A2" s="28" t="s">
        <v>331</v>
      </c>
      <c r="B2" s="28" t="s">
        <v>1176</v>
      </c>
    </row>
    <row r="3" spans="1:26" s="28" customFormat="1" ht="14.55" customHeight="1" x14ac:dyDescent="0.3">
      <c r="A3" s="28" t="s">
        <v>332</v>
      </c>
      <c r="B3" s="75" t="s">
        <v>1177</v>
      </c>
    </row>
    <row r="4" spans="1:26" s="28" customFormat="1" ht="14.55" customHeight="1" x14ac:dyDescent="0.3">
      <c r="A4" s="28" t="s">
        <v>333</v>
      </c>
      <c r="B4" s="56">
        <v>43160</v>
      </c>
      <c r="C4" s="56"/>
    </row>
    <row r="5" spans="1:26" ht="15" thickBot="1" x14ac:dyDescent="0.35"/>
    <row r="6" spans="1:26" x14ac:dyDescent="0.3">
      <c r="A6" s="482" t="s">
        <v>1178</v>
      </c>
      <c r="B6" s="483" t="s">
        <v>1179</v>
      </c>
      <c r="D6" s="484" t="s">
        <v>1180</v>
      </c>
      <c r="E6" s="485"/>
      <c r="F6" s="485"/>
      <c r="G6" s="485"/>
      <c r="H6" s="485"/>
      <c r="I6" s="485"/>
      <c r="J6" s="485"/>
      <c r="K6" s="485"/>
      <c r="L6" s="483"/>
      <c r="V6" s="43" t="s">
        <v>119</v>
      </c>
    </row>
    <row r="7" spans="1:26" x14ac:dyDescent="0.3">
      <c r="A7" s="486" t="s">
        <v>82</v>
      </c>
      <c r="B7" s="499" t="str">
        <f>'F1. Carbon prices'!B7</f>
        <v>All except road transport</v>
      </c>
      <c r="C7" s="39" t="s">
        <v>137</v>
      </c>
      <c r="D7" s="486"/>
      <c r="F7" s="39" t="s">
        <v>83</v>
      </c>
      <c r="G7" s="39" t="s">
        <v>121</v>
      </c>
      <c r="J7" s="39" t="s">
        <v>121</v>
      </c>
      <c r="K7" s="39" t="s">
        <v>126</v>
      </c>
      <c r="L7" s="487" t="s">
        <v>92</v>
      </c>
      <c r="N7" s="84"/>
      <c r="V7" s="39" t="s">
        <v>120</v>
      </c>
      <c r="W7" s="39" t="s">
        <v>82</v>
      </c>
      <c r="X7" s="39" t="s">
        <v>85</v>
      </c>
      <c r="Y7" s="39" t="s">
        <v>88</v>
      </c>
      <c r="Z7" s="39" t="s">
        <v>91</v>
      </c>
    </row>
    <row r="8" spans="1:26" x14ac:dyDescent="0.3">
      <c r="A8" s="486" t="s">
        <v>85</v>
      </c>
      <c r="B8" s="499" t="str">
        <f>'F1. Carbon prices'!B8</f>
        <v>Global</v>
      </c>
      <c r="C8" s="39" t="s">
        <v>137</v>
      </c>
      <c r="D8" s="486" t="s">
        <v>76</v>
      </c>
      <c r="E8" s="39" t="s">
        <v>1181</v>
      </c>
      <c r="F8" s="39" t="s">
        <v>1182</v>
      </c>
      <c r="G8" s="39" t="s">
        <v>1183</v>
      </c>
      <c r="I8" s="39" t="s">
        <v>75</v>
      </c>
      <c r="J8" s="39" t="s">
        <v>1184</v>
      </c>
      <c r="K8" s="39" t="s">
        <v>1185</v>
      </c>
      <c r="L8" s="487" t="s">
        <v>1183</v>
      </c>
      <c r="V8" s="39">
        <v>2020</v>
      </c>
      <c r="W8" s="39" t="s">
        <v>121</v>
      </c>
      <c r="X8" s="39" t="s">
        <v>121</v>
      </c>
      <c r="Y8" s="39" t="s">
        <v>89</v>
      </c>
      <c r="Z8" s="39" t="s">
        <v>89</v>
      </c>
    </row>
    <row r="9" spans="1:26" x14ac:dyDescent="0.3">
      <c r="A9" s="486" t="s">
        <v>88</v>
      </c>
      <c r="B9" s="499" t="str">
        <f>'F1. Carbon prices'!B9</f>
        <v>Yes</v>
      </c>
      <c r="D9" s="486" t="s">
        <v>95</v>
      </c>
      <c r="E9" s="64">
        <v>3.9642143336660212</v>
      </c>
      <c r="F9" s="64">
        <v>3.9642143336660212</v>
      </c>
      <c r="G9" s="64">
        <v>1</v>
      </c>
      <c r="H9" s="64"/>
      <c r="I9" s="64" t="s">
        <v>80</v>
      </c>
      <c r="J9" s="64">
        <v>0.70836905136885764</v>
      </c>
      <c r="K9" s="64">
        <v>1.612789551897486</v>
      </c>
      <c r="L9" s="488">
        <v>1</v>
      </c>
      <c r="V9" s="39">
        <v>2030</v>
      </c>
      <c r="W9" s="39" t="s">
        <v>83</v>
      </c>
      <c r="X9" s="39" t="s">
        <v>126</v>
      </c>
      <c r="Y9" s="39" t="s">
        <v>92</v>
      </c>
      <c r="Z9" s="39" t="s">
        <v>92</v>
      </c>
    </row>
    <row r="10" spans="1:26" x14ac:dyDescent="0.3">
      <c r="A10" s="486" t="s">
        <v>91</v>
      </c>
      <c r="B10" s="499" t="str">
        <f>'F1. Carbon prices'!B10</f>
        <v>No</v>
      </c>
      <c r="D10" s="486" t="s">
        <v>90</v>
      </c>
      <c r="E10" s="64">
        <v>1.4244353605364797</v>
      </c>
      <c r="F10" s="64">
        <v>0.34920618027291611</v>
      </c>
      <c r="G10" s="64">
        <v>1</v>
      </c>
      <c r="H10" s="64"/>
      <c r="I10" s="64" t="s">
        <v>101</v>
      </c>
      <c r="J10" s="64">
        <v>0.89704472304019767</v>
      </c>
      <c r="K10" s="64">
        <v>0.66772061142524364</v>
      </c>
      <c r="L10" s="488">
        <v>1</v>
      </c>
      <c r="V10" s="39">
        <v>2040</v>
      </c>
      <c r="X10" s="39" t="s">
        <v>86</v>
      </c>
    </row>
    <row r="11" spans="1:26" ht="15" thickBot="1" x14ac:dyDescent="0.35">
      <c r="A11" s="489" t="s">
        <v>94</v>
      </c>
      <c r="B11" s="500">
        <f>'F1. Carbon prices'!B11</f>
        <v>2020</v>
      </c>
      <c r="D11" s="486" t="s">
        <v>87</v>
      </c>
      <c r="E11" s="64">
        <v>0.31040369769733461</v>
      </c>
      <c r="F11" s="64">
        <v>0.34920618027291611</v>
      </c>
      <c r="G11" s="64">
        <v>1</v>
      </c>
      <c r="H11" s="64"/>
      <c r="I11" s="64" t="s">
        <v>100</v>
      </c>
      <c r="J11" s="64">
        <v>3.2744798265182955</v>
      </c>
      <c r="K11" s="64">
        <v>1.612789551897486</v>
      </c>
      <c r="L11" s="488">
        <v>1</v>
      </c>
      <c r="V11" s="39">
        <v>2050</v>
      </c>
    </row>
    <row r="12" spans="1:26" x14ac:dyDescent="0.3">
      <c r="D12" s="486" t="s">
        <v>81</v>
      </c>
      <c r="E12" s="64">
        <v>1.0290273763856645</v>
      </c>
      <c r="F12" s="64">
        <v>0.34920618027291611</v>
      </c>
      <c r="G12" s="64">
        <v>1</v>
      </c>
      <c r="H12" s="64"/>
      <c r="I12" s="64" t="s">
        <v>98</v>
      </c>
      <c r="J12" s="64">
        <v>0.63565492394299372</v>
      </c>
      <c r="K12" s="64">
        <v>0.66772061142524364</v>
      </c>
      <c r="L12" s="488">
        <v>1</v>
      </c>
      <c r="V12" s="39">
        <v>2060</v>
      </c>
    </row>
    <row r="13" spans="1:26" x14ac:dyDescent="0.3">
      <c r="D13" s="486" t="s">
        <v>93</v>
      </c>
      <c r="E13" s="64">
        <v>0.48339096056826247</v>
      </c>
      <c r="F13" s="64">
        <v>0.34920618027291611</v>
      </c>
      <c r="G13" s="64">
        <v>1</v>
      </c>
      <c r="H13" s="64"/>
      <c r="I13" s="64" t="s">
        <v>97</v>
      </c>
      <c r="J13" s="64">
        <v>1.1106253843562763</v>
      </c>
      <c r="K13" s="64">
        <v>0.66772061142524364</v>
      </c>
      <c r="L13" s="488">
        <v>1</v>
      </c>
      <c r="V13" s="39">
        <v>2070</v>
      </c>
    </row>
    <row r="14" spans="1:26" ht="15" thickBot="1" x14ac:dyDescent="0.35">
      <c r="D14" s="489" t="s">
        <v>84</v>
      </c>
      <c r="E14" s="490">
        <v>0.2449974151490184</v>
      </c>
      <c r="F14" s="490">
        <v>0.34920618027291611</v>
      </c>
      <c r="G14" s="490">
        <v>1</v>
      </c>
      <c r="H14" s="490"/>
      <c r="I14" s="490" t="s">
        <v>99</v>
      </c>
      <c r="J14" s="490">
        <v>1.1633693980735702</v>
      </c>
      <c r="K14" s="490">
        <v>1.612789551897486</v>
      </c>
      <c r="L14" s="491">
        <v>1</v>
      </c>
      <c r="V14" s="39">
        <v>2080</v>
      </c>
    </row>
    <row r="15" spans="1:26" ht="15" thickBot="1" x14ac:dyDescent="0.35">
      <c r="V15" s="39">
        <v>2090</v>
      </c>
    </row>
    <row r="16" spans="1:26" x14ac:dyDescent="0.3">
      <c r="A16" s="484" t="s">
        <v>1186</v>
      </c>
      <c r="B16" s="485"/>
      <c r="C16" s="485"/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3"/>
      <c r="V16" s="39">
        <v>2100</v>
      </c>
    </row>
    <row r="17" spans="1:21" x14ac:dyDescent="0.3">
      <c r="A17" s="486" t="s">
        <v>1187</v>
      </c>
      <c r="B17" s="492" t="s">
        <v>74</v>
      </c>
      <c r="C17" s="39" t="s">
        <v>75</v>
      </c>
      <c r="D17" s="39" t="s">
        <v>76</v>
      </c>
      <c r="E17" s="39" t="s">
        <v>1188</v>
      </c>
      <c r="F17" s="39" t="s">
        <v>82</v>
      </c>
      <c r="G17" s="39" t="s">
        <v>85</v>
      </c>
      <c r="H17" s="39" t="s">
        <v>88</v>
      </c>
      <c r="I17" s="39" t="s">
        <v>91</v>
      </c>
      <c r="J17" s="39" t="s">
        <v>1189</v>
      </c>
      <c r="K17" s="39" t="s">
        <v>1190</v>
      </c>
      <c r="L17" s="39">
        <v>2020</v>
      </c>
      <c r="M17" s="39">
        <v>2030</v>
      </c>
      <c r="N17" s="39">
        <v>2040</v>
      </c>
      <c r="O17" s="39">
        <v>2050</v>
      </c>
      <c r="P17" s="39">
        <v>2060</v>
      </c>
      <c r="Q17" s="39">
        <v>2070</v>
      </c>
      <c r="R17" s="39">
        <v>2080</v>
      </c>
      <c r="S17" s="39">
        <v>2090</v>
      </c>
      <c r="T17" s="487">
        <v>2100</v>
      </c>
    </row>
    <row r="18" spans="1:21" x14ac:dyDescent="0.3">
      <c r="A18" s="486" t="s">
        <v>1191</v>
      </c>
      <c r="B18" s="39" t="s">
        <v>96</v>
      </c>
      <c r="C18" s="39" t="s">
        <v>97</v>
      </c>
      <c r="D18" s="39" t="s">
        <v>81</v>
      </c>
      <c r="E18" s="39" t="s">
        <v>1192</v>
      </c>
      <c r="F18" s="39" t="s">
        <v>121</v>
      </c>
      <c r="G18" s="39" t="s">
        <v>121</v>
      </c>
      <c r="H18" s="39" t="s">
        <v>89</v>
      </c>
      <c r="I18" s="39" t="s">
        <v>89</v>
      </c>
      <c r="J18" s="493">
        <f t="shared" ref="J18:J81" si="0">INDEX($E$9:$E$14,MATCH($D18,$D$9:$D$14,0))*INDEX($J$9:$K$14,MATCH($C18,$I$9:$I$14,0),MATCH($G18,$J$7:$K$7,0))</f>
        <v>1.1428639254114594</v>
      </c>
      <c r="K18" s="64">
        <f t="shared" ref="K18:K81" si="1">IF($H18="No",INDEX($E$9:$E$14,MATCH($D18,$D$9:$D$14,0)),INDEX($F$9:$G$14,MATCH($D18,$D$9:$D$14,0),MATCH($F18,$F$7:$G$7,0)))*IF($I18="No",INDEX($J$9:$K$14,MATCH($C18,$I$9:$I$14,0),MATCH($G18,$J$7:$K$7,0)),INDEX($L$9:$L$14,MATCH($C18,$I$9:$I$14,0)))</f>
        <v>1</v>
      </c>
      <c r="L18" s="64">
        <f t="shared" ref="L18:T33" si="2">IF(L$17&gt;=$B$11,0,($B$11-L$17)/($B$11-2020))*$J18+IF(L$17&gt;=$B$11,1,(L$17-2020)/($B$11-2020))*$K18</f>
        <v>1</v>
      </c>
      <c r="M18" s="64">
        <f t="shared" si="2"/>
        <v>1</v>
      </c>
      <c r="N18" s="64">
        <f t="shared" si="2"/>
        <v>1</v>
      </c>
      <c r="O18" s="64">
        <f t="shared" si="2"/>
        <v>1</v>
      </c>
      <c r="P18" s="64">
        <f t="shared" si="2"/>
        <v>1</v>
      </c>
      <c r="Q18" s="64">
        <f t="shared" si="2"/>
        <v>1</v>
      </c>
      <c r="R18" s="64">
        <f t="shared" si="2"/>
        <v>1</v>
      </c>
      <c r="S18" s="64">
        <f t="shared" si="2"/>
        <v>1</v>
      </c>
      <c r="T18" s="488">
        <f t="shared" si="2"/>
        <v>1</v>
      </c>
      <c r="U18" s="64"/>
    </row>
    <row r="19" spans="1:21" x14ac:dyDescent="0.3">
      <c r="A19" s="486" t="s">
        <v>1193</v>
      </c>
      <c r="B19" s="39" t="s">
        <v>96</v>
      </c>
      <c r="C19" s="39" t="s">
        <v>97</v>
      </c>
      <c r="D19" s="39" t="s">
        <v>81</v>
      </c>
      <c r="E19" s="39" t="s">
        <v>1194</v>
      </c>
      <c r="F19" s="39" t="s">
        <v>121</v>
      </c>
      <c r="G19" s="39" t="s">
        <v>121</v>
      </c>
      <c r="H19" s="39" t="s">
        <v>89</v>
      </c>
      <c r="I19" s="39" t="s">
        <v>92</v>
      </c>
      <c r="J19" s="493">
        <f t="shared" si="0"/>
        <v>1.1428639254114594</v>
      </c>
      <c r="K19" s="64">
        <f t="shared" si="1"/>
        <v>1.1106253843562763</v>
      </c>
      <c r="L19" s="64">
        <f t="shared" si="2"/>
        <v>1.1106253843562763</v>
      </c>
      <c r="M19" s="64">
        <f t="shared" si="2"/>
        <v>1.1106253843562763</v>
      </c>
      <c r="N19" s="64">
        <f t="shared" si="2"/>
        <v>1.1106253843562763</v>
      </c>
      <c r="O19" s="64">
        <f t="shared" si="2"/>
        <v>1.1106253843562763</v>
      </c>
      <c r="P19" s="64">
        <f t="shared" si="2"/>
        <v>1.1106253843562763</v>
      </c>
      <c r="Q19" s="64">
        <f t="shared" si="2"/>
        <v>1.1106253843562763</v>
      </c>
      <c r="R19" s="64">
        <f t="shared" si="2"/>
        <v>1.1106253843562763</v>
      </c>
      <c r="S19" s="64">
        <f t="shared" si="2"/>
        <v>1.1106253843562763</v>
      </c>
      <c r="T19" s="488">
        <f t="shared" si="2"/>
        <v>1.1106253843562763</v>
      </c>
      <c r="U19" s="64"/>
    </row>
    <row r="20" spans="1:21" x14ac:dyDescent="0.3">
      <c r="A20" s="486" t="s">
        <v>1195</v>
      </c>
      <c r="B20" s="39" t="s">
        <v>96</v>
      </c>
      <c r="C20" s="39" t="s">
        <v>97</v>
      </c>
      <c r="D20" s="39" t="s">
        <v>81</v>
      </c>
      <c r="E20" s="39" t="s">
        <v>1196</v>
      </c>
      <c r="F20" s="39" t="s">
        <v>121</v>
      </c>
      <c r="G20" s="39" t="s">
        <v>121</v>
      </c>
      <c r="H20" s="39" t="s">
        <v>92</v>
      </c>
      <c r="I20" s="39" t="s">
        <v>89</v>
      </c>
      <c r="J20" s="493">
        <f t="shared" si="0"/>
        <v>1.1428639254114594</v>
      </c>
      <c r="K20" s="64">
        <f t="shared" si="1"/>
        <v>1.0290273763856645</v>
      </c>
      <c r="L20" s="64">
        <f t="shared" si="2"/>
        <v>1.0290273763856645</v>
      </c>
      <c r="M20" s="64">
        <f t="shared" si="2"/>
        <v>1.0290273763856645</v>
      </c>
      <c r="N20" s="64">
        <f t="shared" si="2"/>
        <v>1.0290273763856645</v>
      </c>
      <c r="O20" s="64">
        <f t="shared" si="2"/>
        <v>1.0290273763856645</v>
      </c>
      <c r="P20" s="64">
        <f t="shared" si="2"/>
        <v>1.0290273763856645</v>
      </c>
      <c r="Q20" s="64">
        <f t="shared" si="2"/>
        <v>1.0290273763856645</v>
      </c>
      <c r="R20" s="64">
        <f t="shared" si="2"/>
        <v>1.0290273763856645</v>
      </c>
      <c r="S20" s="64">
        <f t="shared" si="2"/>
        <v>1.0290273763856645</v>
      </c>
      <c r="T20" s="488">
        <f t="shared" si="2"/>
        <v>1.0290273763856645</v>
      </c>
      <c r="U20" s="64"/>
    </row>
    <row r="21" spans="1:21" x14ac:dyDescent="0.3">
      <c r="A21" s="486" t="s">
        <v>1197</v>
      </c>
      <c r="B21" s="39" t="s">
        <v>96</v>
      </c>
      <c r="C21" s="39" t="s">
        <v>97</v>
      </c>
      <c r="D21" s="39" t="s">
        <v>81</v>
      </c>
      <c r="E21" s="39" t="s">
        <v>1198</v>
      </c>
      <c r="F21" s="39" t="s">
        <v>121</v>
      </c>
      <c r="G21" s="39" t="s">
        <v>121</v>
      </c>
      <c r="H21" s="39" t="s">
        <v>92</v>
      </c>
      <c r="I21" s="39" t="s">
        <v>92</v>
      </c>
      <c r="J21" s="493">
        <f t="shared" si="0"/>
        <v>1.1428639254114594</v>
      </c>
      <c r="K21" s="64">
        <f t="shared" si="1"/>
        <v>1.1428639254114594</v>
      </c>
      <c r="L21" s="64">
        <f t="shared" si="2"/>
        <v>1.1428639254114594</v>
      </c>
      <c r="M21" s="64">
        <f t="shared" si="2"/>
        <v>1.1428639254114594</v>
      </c>
      <c r="N21" s="64">
        <f t="shared" si="2"/>
        <v>1.1428639254114594</v>
      </c>
      <c r="O21" s="64">
        <f t="shared" si="2"/>
        <v>1.1428639254114594</v>
      </c>
      <c r="P21" s="64">
        <f t="shared" si="2"/>
        <v>1.1428639254114594</v>
      </c>
      <c r="Q21" s="64">
        <f t="shared" si="2"/>
        <v>1.1428639254114594</v>
      </c>
      <c r="R21" s="64">
        <f t="shared" si="2"/>
        <v>1.1428639254114594</v>
      </c>
      <c r="S21" s="64">
        <f t="shared" si="2"/>
        <v>1.1428639254114594</v>
      </c>
      <c r="T21" s="488">
        <f t="shared" si="2"/>
        <v>1.1428639254114594</v>
      </c>
      <c r="U21" s="64"/>
    </row>
    <row r="22" spans="1:21" x14ac:dyDescent="0.3">
      <c r="A22" s="486" t="s">
        <v>1199</v>
      </c>
      <c r="B22" s="39" t="s">
        <v>96</v>
      </c>
      <c r="C22" s="39" t="s">
        <v>97</v>
      </c>
      <c r="D22" s="39" t="s">
        <v>81</v>
      </c>
      <c r="E22" s="494" t="s">
        <v>1200</v>
      </c>
      <c r="F22" s="39" t="s">
        <v>121</v>
      </c>
      <c r="G22" s="39" t="s">
        <v>126</v>
      </c>
      <c r="H22" s="39" t="s">
        <v>89</v>
      </c>
      <c r="I22" s="39" t="s">
        <v>89</v>
      </c>
      <c r="J22" s="493">
        <f t="shared" si="0"/>
        <v>0.68710278893355026</v>
      </c>
      <c r="K22" s="64">
        <f t="shared" si="1"/>
        <v>1</v>
      </c>
      <c r="L22" s="64">
        <f t="shared" si="2"/>
        <v>1</v>
      </c>
      <c r="M22" s="64">
        <f t="shared" si="2"/>
        <v>1</v>
      </c>
      <c r="N22" s="64">
        <f t="shared" si="2"/>
        <v>1</v>
      </c>
      <c r="O22" s="64">
        <f t="shared" si="2"/>
        <v>1</v>
      </c>
      <c r="P22" s="64">
        <f t="shared" si="2"/>
        <v>1</v>
      </c>
      <c r="Q22" s="64">
        <f t="shared" si="2"/>
        <v>1</v>
      </c>
      <c r="R22" s="64">
        <f t="shared" si="2"/>
        <v>1</v>
      </c>
      <c r="S22" s="64">
        <f t="shared" si="2"/>
        <v>1</v>
      </c>
      <c r="T22" s="488">
        <f t="shared" si="2"/>
        <v>1</v>
      </c>
      <c r="U22" s="64"/>
    </row>
    <row r="23" spans="1:21" x14ac:dyDescent="0.3">
      <c r="A23" s="486" t="s">
        <v>1201</v>
      </c>
      <c r="B23" s="39" t="s">
        <v>96</v>
      </c>
      <c r="C23" s="39" t="s">
        <v>97</v>
      </c>
      <c r="D23" s="39" t="s">
        <v>81</v>
      </c>
      <c r="E23" s="39" t="s">
        <v>1202</v>
      </c>
      <c r="F23" s="39" t="s">
        <v>121</v>
      </c>
      <c r="G23" s="39" t="s">
        <v>126</v>
      </c>
      <c r="H23" s="39" t="s">
        <v>89</v>
      </c>
      <c r="I23" s="39" t="s">
        <v>92</v>
      </c>
      <c r="J23" s="493">
        <f t="shared" si="0"/>
        <v>0.68710278893355026</v>
      </c>
      <c r="K23" s="64">
        <f t="shared" si="1"/>
        <v>0.66772061142524364</v>
      </c>
      <c r="L23" s="64">
        <f t="shared" si="2"/>
        <v>0.66772061142524364</v>
      </c>
      <c r="M23" s="64">
        <f t="shared" si="2"/>
        <v>0.66772061142524364</v>
      </c>
      <c r="N23" s="64">
        <f t="shared" si="2"/>
        <v>0.66772061142524364</v>
      </c>
      <c r="O23" s="64">
        <f t="shared" si="2"/>
        <v>0.66772061142524364</v>
      </c>
      <c r="P23" s="64">
        <f t="shared" si="2"/>
        <v>0.66772061142524364</v>
      </c>
      <c r="Q23" s="64">
        <f t="shared" si="2"/>
        <v>0.66772061142524364</v>
      </c>
      <c r="R23" s="64">
        <f t="shared" si="2"/>
        <v>0.66772061142524364</v>
      </c>
      <c r="S23" s="64">
        <f t="shared" si="2"/>
        <v>0.66772061142524364</v>
      </c>
      <c r="T23" s="488">
        <f t="shared" si="2"/>
        <v>0.66772061142524364</v>
      </c>
      <c r="U23" s="64"/>
    </row>
    <row r="24" spans="1:21" x14ac:dyDescent="0.3">
      <c r="A24" s="486" t="s">
        <v>1203</v>
      </c>
      <c r="B24" s="39" t="s">
        <v>96</v>
      </c>
      <c r="C24" s="39" t="s">
        <v>97</v>
      </c>
      <c r="D24" s="39" t="s">
        <v>81</v>
      </c>
      <c r="E24" s="39" t="s">
        <v>1204</v>
      </c>
      <c r="F24" s="39" t="s">
        <v>121</v>
      </c>
      <c r="G24" s="39" t="s">
        <v>126</v>
      </c>
      <c r="H24" s="39" t="s">
        <v>92</v>
      </c>
      <c r="I24" s="39" t="s">
        <v>89</v>
      </c>
      <c r="J24" s="493">
        <f t="shared" si="0"/>
        <v>0.68710278893355026</v>
      </c>
      <c r="K24" s="64">
        <f t="shared" si="1"/>
        <v>1.0290273763856645</v>
      </c>
      <c r="L24" s="64">
        <f t="shared" si="2"/>
        <v>1.0290273763856645</v>
      </c>
      <c r="M24" s="64">
        <f t="shared" si="2"/>
        <v>1.0290273763856645</v>
      </c>
      <c r="N24" s="64">
        <f t="shared" si="2"/>
        <v>1.0290273763856645</v>
      </c>
      <c r="O24" s="64">
        <f t="shared" si="2"/>
        <v>1.0290273763856645</v>
      </c>
      <c r="P24" s="64">
        <f t="shared" si="2"/>
        <v>1.0290273763856645</v>
      </c>
      <c r="Q24" s="64">
        <f t="shared" si="2"/>
        <v>1.0290273763856645</v>
      </c>
      <c r="R24" s="64">
        <f t="shared" si="2"/>
        <v>1.0290273763856645</v>
      </c>
      <c r="S24" s="64">
        <f t="shared" si="2"/>
        <v>1.0290273763856645</v>
      </c>
      <c r="T24" s="488">
        <f t="shared" si="2"/>
        <v>1.0290273763856645</v>
      </c>
      <c r="U24" s="64"/>
    </row>
    <row r="25" spans="1:21" x14ac:dyDescent="0.3">
      <c r="A25" s="486" t="s">
        <v>1205</v>
      </c>
      <c r="B25" s="39" t="s">
        <v>96</v>
      </c>
      <c r="C25" s="39" t="s">
        <v>97</v>
      </c>
      <c r="D25" s="39" t="s">
        <v>81</v>
      </c>
      <c r="E25" s="39" t="s">
        <v>1206</v>
      </c>
      <c r="F25" s="39" t="s">
        <v>121</v>
      </c>
      <c r="G25" s="39" t="s">
        <v>126</v>
      </c>
      <c r="H25" s="39" t="s">
        <v>92</v>
      </c>
      <c r="I25" s="39" t="s">
        <v>92</v>
      </c>
      <c r="J25" s="493">
        <f t="shared" si="0"/>
        <v>0.68710278893355026</v>
      </c>
      <c r="K25" s="64">
        <f t="shared" si="1"/>
        <v>0.68710278893355026</v>
      </c>
      <c r="L25" s="64">
        <f t="shared" si="2"/>
        <v>0.68710278893355026</v>
      </c>
      <c r="M25" s="64">
        <f t="shared" si="2"/>
        <v>0.68710278893355026</v>
      </c>
      <c r="N25" s="64">
        <f t="shared" si="2"/>
        <v>0.68710278893355026</v>
      </c>
      <c r="O25" s="64">
        <f t="shared" si="2"/>
        <v>0.68710278893355026</v>
      </c>
      <c r="P25" s="64">
        <f t="shared" si="2"/>
        <v>0.68710278893355026</v>
      </c>
      <c r="Q25" s="64">
        <f t="shared" si="2"/>
        <v>0.68710278893355026</v>
      </c>
      <c r="R25" s="64">
        <f t="shared" si="2"/>
        <v>0.68710278893355026</v>
      </c>
      <c r="S25" s="64">
        <f t="shared" si="2"/>
        <v>0.68710278893355026</v>
      </c>
      <c r="T25" s="488">
        <f t="shared" si="2"/>
        <v>0.68710278893355026</v>
      </c>
      <c r="U25" s="64"/>
    </row>
    <row r="26" spans="1:21" x14ac:dyDescent="0.3">
      <c r="A26" s="486" t="s">
        <v>1207</v>
      </c>
      <c r="B26" s="39" t="s">
        <v>96</v>
      </c>
      <c r="C26" s="39" t="s">
        <v>97</v>
      </c>
      <c r="D26" s="39" t="s">
        <v>81</v>
      </c>
      <c r="E26" s="39" t="s">
        <v>1208</v>
      </c>
      <c r="F26" s="39" t="s">
        <v>83</v>
      </c>
      <c r="G26" s="39" t="s">
        <v>121</v>
      </c>
      <c r="H26" s="39" t="s">
        <v>89</v>
      </c>
      <c r="I26" s="39" t="s">
        <v>89</v>
      </c>
      <c r="J26" s="493">
        <f t="shared" si="0"/>
        <v>1.1428639254114594</v>
      </c>
      <c r="K26" s="64">
        <f t="shared" si="1"/>
        <v>0.34920618027291611</v>
      </c>
      <c r="L26" s="64">
        <f t="shared" si="2"/>
        <v>0.34920618027291611</v>
      </c>
      <c r="M26" s="64">
        <f t="shared" si="2"/>
        <v>0.34920618027291611</v>
      </c>
      <c r="N26" s="64">
        <f t="shared" si="2"/>
        <v>0.34920618027291611</v>
      </c>
      <c r="O26" s="64">
        <f t="shared" si="2"/>
        <v>0.34920618027291611</v>
      </c>
      <c r="P26" s="64">
        <f t="shared" si="2"/>
        <v>0.34920618027291611</v>
      </c>
      <c r="Q26" s="64">
        <f t="shared" si="2"/>
        <v>0.34920618027291611</v>
      </c>
      <c r="R26" s="64">
        <f t="shared" si="2"/>
        <v>0.34920618027291611</v>
      </c>
      <c r="S26" s="64">
        <f t="shared" si="2"/>
        <v>0.34920618027291611</v>
      </c>
      <c r="T26" s="488">
        <f t="shared" si="2"/>
        <v>0.34920618027291611</v>
      </c>
      <c r="U26" s="64"/>
    </row>
    <row r="27" spans="1:21" x14ac:dyDescent="0.3">
      <c r="A27" s="486" t="s">
        <v>1209</v>
      </c>
      <c r="B27" s="39" t="s">
        <v>96</v>
      </c>
      <c r="C27" s="39" t="s">
        <v>97</v>
      </c>
      <c r="D27" s="39" t="s">
        <v>81</v>
      </c>
      <c r="E27" s="39" t="s">
        <v>1210</v>
      </c>
      <c r="F27" s="39" t="s">
        <v>83</v>
      </c>
      <c r="G27" s="39" t="s">
        <v>121</v>
      </c>
      <c r="H27" s="39" t="s">
        <v>89</v>
      </c>
      <c r="I27" s="39" t="s">
        <v>92</v>
      </c>
      <c r="J27" s="493">
        <f t="shared" si="0"/>
        <v>1.1428639254114594</v>
      </c>
      <c r="K27" s="64">
        <f t="shared" si="1"/>
        <v>0.38783724818519461</v>
      </c>
      <c r="L27" s="64">
        <f t="shared" si="2"/>
        <v>0.38783724818519461</v>
      </c>
      <c r="M27" s="64">
        <f t="shared" si="2"/>
        <v>0.38783724818519461</v>
      </c>
      <c r="N27" s="64">
        <f t="shared" si="2"/>
        <v>0.38783724818519461</v>
      </c>
      <c r="O27" s="64">
        <f t="shared" si="2"/>
        <v>0.38783724818519461</v>
      </c>
      <c r="P27" s="64">
        <f t="shared" si="2"/>
        <v>0.38783724818519461</v>
      </c>
      <c r="Q27" s="64">
        <f t="shared" si="2"/>
        <v>0.38783724818519461</v>
      </c>
      <c r="R27" s="64">
        <f t="shared" si="2"/>
        <v>0.38783724818519461</v>
      </c>
      <c r="S27" s="64">
        <f t="shared" si="2"/>
        <v>0.38783724818519461</v>
      </c>
      <c r="T27" s="488">
        <f t="shared" si="2"/>
        <v>0.38783724818519461</v>
      </c>
      <c r="U27" s="64"/>
    </row>
    <row r="28" spans="1:21" x14ac:dyDescent="0.3">
      <c r="A28" s="486" t="s">
        <v>1211</v>
      </c>
      <c r="B28" s="39" t="s">
        <v>96</v>
      </c>
      <c r="C28" s="39" t="s">
        <v>97</v>
      </c>
      <c r="D28" s="39" t="s">
        <v>81</v>
      </c>
      <c r="E28" s="39" t="s">
        <v>1212</v>
      </c>
      <c r="F28" s="39" t="s">
        <v>83</v>
      </c>
      <c r="G28" s="39" t="s">
        <v>121</v>
      </c>
      <c r="H28" s="39" t="s">
        <v>92</v>
      </c>
      <c r="I28" s="39" t="s">
        <v>89</v>
      </c>
      <c r="J28" s="493">
        <f t="shared" si="0"/>
        <v>1.1428639254114594</v>
      </c>
      <c r="K28" s="64">
        <f t="shared" si="1"/>
        <v>1.0290273763856645</v>
      </c>
      <c r="L28" s="64">
        <f t="shared" si="2"/>
        <v>1.0290273763856645</v>
      </c>
      <c r="M28" s="64">
        <f t="shared" si="2"/>
        <v>1.0290273763856645</v>
      </c>
      <c r="N28" s="64">
        <f t="shared" si="2"/>
        <v>1.0290273763856645</v>
      </c>
      <c r="O28" s="64">
        <f t="shared" si="2"/>
        <v>1.0290273763856645</v>
      </c>
      <c r="P28" s="64">
        <f t="shared" si="2"/>
        <v>1.0290273763856645</v>
      </c>
      <c r="Q28" s="64">
        <f t="shared" si="2"/>
        <v>1.0290273763856645</v>
      </c>
      <c r="R28" s="64">
        <f t="shared" si="2"/>
        <v>1.0290273763856645</v>
      </c>
      <c r="S28" s="64">
        <f t="shared" si="2"/>
        <v>1.0290273763856645</v>
      </c>
      <c r="T28" s="488">
        <f t="shared" si="2"/>
        <v>1.0290273763856645</v>
      </c>
      <c r="U28" s="64"/>
    </row>
    <row r="29" spans="1:21" x14ac:dyDescent="0.3">
      <c r="A29" s="486" t="s">
        <v>1213</v>
      </c>
      <c r="B29" s="39" t="s">
        <v>96</v>
      </c>
      <c r="C29" s="39" t="s">
        <v>97</v>
      </c>
      <c r="D29" s="39" t="s">
        <v>81</v>
      </c>
      <c r="E29" s="39" t="s">
        <v>1214</v>
      </c>
      <c r="F29" s="39" t="s">
        <v>83</v>
      </c>
      <c r="G29" s="39" t="s">
        <v>121</v>
      </c>
      <c r="H29" s="39" t="s">
        <v>92</v>
      </c>
      <c r="I29" s="39" t="s">
        <v>92</v>
      </c>
      <c r="J29" s="493">
        <f t="shared" si="0"/>
        <v>1.1428639254114594</v>
      </c>
      <c r="K29" s="64">
        <f t="shared" si="1"/>
        <v>1.1428639254114594</v>
      </c>
      <c r="L29" s="64">
        <f t="shared" si="2"/>
        <v>1.1428639254114594</v>
      </c>
      <c r="M29" s="64">
        <f t="shared" si="2"/>
        <v>1.1428639254114594</v>
      </c>
      <c r="N29" s="64">
        <f t="shared" si="2"/>
        <v>1.1428639254114594</v>
      </c>
      <c r="O29" s="64">
        <f t="shared" si="2"/>
        <v>1.1428639254114594</v>
      </c>
      <c r="P29" s="64">
        <f t="shared" si="2"/>
        <v>1.1428639254114594</v>
      </c>
      <c r="Q29" s="64">
        <f t="shared" si="2"/>
        <v>1.1428639254114594</v>
      </c>
      <c r="R29" s="64">
        <f t="shared" si="2"/>
        <v>1.1428639254114594</v>
      </c>
      <c r="S29" s="64">
        <f t="shared" si="2"/>
        <v>1.1428639254114594</v>
      </c>
      <c r="T29" s="488">
        <f t="shared" si="2"/>
        <v>1.1428639254114594</v>
      </c>
      <c r="U29" s="64"/>
    </row>
    <row r="30" spans="1:21" x14ac:dyDescent="0.3">
      <c r="A30" s="486" t="s">
        <v>1215</v>
      </c>
      <c r="B30" s="39" t="s">
        <v>96</v>
      </c>
      <c r="C30" s="39" t="s">
        <v>97</v>
      </c>
      <c r="D30" s="39" t="s">
        <v>81</v>
      </c>
      <c r="E30" s="39" t="s">
        <v>1216</v>
      </c>
      <c r="F30" s="39" t="s">
        <v>83</v>
      </c>
      <c r="G30" s="39" t="s">
        <v>126</v>
      </c>
      <c r="H30" s="39" t="s">
        <v>89</v>
      </c>
      <c r="I30" s="39" t="s">
        <v>89</v>
      </c>
      <c r="J30" s="493">
        <f t="shared" si="0"/>
        <v>0.68710278893355026</v>
      </c>
      <c r="K30" s="64">
        <f t="shared" si="1"/>
        <v>0.34920618027291611</v>
      </c>
      <c r="L30" s="64">
        <f t="shared" si="2"/>
        <v>0.34920618027291611</v>
      </c>
      <c r="M30" s="64">
        <f t="shared" si="2"/>
        <v>0.34920618027291611</v>
      </c>
      <c r="N30" s="64">
        <f t="shared" si="2"/>
        <v>0.34920618027291611</v>
      </c>
      <c r="O30" s="64">
        <f t="shared" si="2"/>
        <v>0.34920618027291611</v>
      </c>
      <c r="P30" s="64">
        <f t="shared" si="2"/>
        <v>0.34920618027291611</v>
      </c>
      <c r="Q30" s="64">
        <f t="shared" si="2"/>
        <v>0.34920618027291611</v>
      </c>
      <c r="R30" s="64">
        <f t="shared" si="2"/>
        <v>0.34920618027291611</v>
      </c>
      <c r="S30" s="64">
        <f t="shared" si="2"/>
        <v>0.34920618027291611</v>
      </c>
      <c r="T30" s="488">
        <f t="shared" si="2"/>
        <v>0.34920618027291611</v>
      </c>
      <c r="U30" s="64"/>
    </row>
    <row r="31" spans="1:21" x14ac:dyDescent="0.3">
      <c r="A31" s="486" t="s">
        <v>1217</v>
      </c>
      <c r="B31" s="39" t="s">
        <v>96</v>
      </c>
      <c r="C31" s="39" t="s">
        <v>97</v>
      </c>
      <c r="D31" s="39" t="s">
        <v>81</v>
      </c>
      <c r="E31" s="39" t="s">
        <v>1218</v>
      </c>
      <c r="F31" s="39" t="s">
        <v>83</v>
      </c>
      <c r="G31" s="39" t="s">
        <v>126</v>
      </c>
      <c r="H31" s="39" t="s">
        <v>89</v>
      </c>
      <c r="I31" s="39" t="s">
        <v>92</v>
      </c>
      <c r="J31" s="493">
        <f t="shared" si="0"/>
        <v>0.68710278893355026</v>
      </c>
      <c r="K31" s="64">
        <f t="shared" si="1"/>
        <v>0.2331721642053054</v>
      </c>
      <c r="L31" s="64">
        <f t="shared" si="2"/>
        <v>0.2331721642053054</v>
      </c>
      <c r="M31" s="64">
        <f t="shared" si="2"/>
        <v>0.2331721642053054</v>
      </c>
      <c r="N31" s="64">
        <f t="shared" si="2"/>
        <v>0.2331721642053054</v>
      </c>
      <c r="O31" s="64">
        <f t="shared" si="2"/>
        <v>0.2331721642053054</v>
      </c>
      <c r="P31" s="64">
        <f t="shared" si="2"/>
        <v>0.2331721642053054</v>
      </c>
      <c r="Q31" s="64">
        <f t="shared" si="2"/>
        <v>0.2331721642053054</v>
      </c>
      <c r="R31" s="64">
        <f t="shared" si="2"/>
        <v>0.2331721642053054</v>
      </c>
      <c r="S31" s="64">
        <f t="shared" si="2"/>
        <v>0.2331721642053054</v>
      </c>
      <c r="T31" s="488">
        <f t="shared" si="2"/>
        <v>0.2331721642053054</v>
      </c>
      <c r="U31" s="64"/>
    </row>
    <row r="32" spans="1:21" x14ac:dyDescent="0.3">
      <c r="A32" s="486" t="s">
        <v>1219</v>
      </c>
      <c r="B32" s="39" t="s">
        <v>96</v>
      </c>
      <c r="C32" s="39" t="s">
        <v>97</v>
      </c>
      <c r="D32" s="39" t="s">
        <v>81</v>
      </c>
      <c r="E32" s="39" t="s">
        <v>1220</v>
      </c>
      <c r="F32" s="39" t="s">
        <v>83</v>
      </c>
      <c r="G32" s="39" t="s">
        <v>126</v>
      </c>
      <c r="H32" s="39" t="s">
        <v>92</v>
      </c>
      <c r="I32" s="39" t="s">
        <v>89</v>
      </c>
      <c r="J32" s="493">
        <f t="shared" si="0"/>
        <v>0.68710278893355026</v>
      </c>
      <c r="K32" s="64">
        <f t="shared" si="1"/>
        <v>1.0290273763856645</v>
      </c>
      <c r="L32" s="64">
        <f t="shared" si="2"/>
        <v>1.0290273763856645</v>
      </c>
      <c r="M32" s="64">
        <f t="shared" si="2"/>
        <v>1.0290273763856645</v>
      </c>
      <c r="N32" s="64">
        <f t="shared" si="2"/>
        <v>1.0290273763856645</v>
      </c>
      <c r="O32" s="64">
        <f t="shared" si="2"/>
        <v>1.0290273763856645</v>
      </c>
      <c r="P32" s="64">
        <f t="shared" si="2"/>
        <v>1.0290273763856645</v>
      </c>
      <c r="Q32" s="64">
        <f t="shared" si="2"/>
        <v>1.0290273763856645</v>
      </c>
      <c r="R32" s="64">
        <f t="shared" si="2"/>
        <v>1.0290273763856645</v>
      </c>
      <c r="S32" s="64">
        <f t="shared" si="2"/>
        <v>1.0290273763856645</v>
      </c>
      <c r="T32" s="488">
        <f t="shared" si="2"/>
        <v>1.0290273763856645</v>
      </c>
      <c r="U32" s="64"/>
    </row>
    <row r="33" spans="1:21" x14ac:dyDescent="0.3">
      <c r="A33" s="486" t="s">
        <v>1221</v>
      </c>
      <c r="B33" s="39" t="s">
        <v>96</v>
      </c>
      <c r="C33" s="39" t="s">
        <v>97</v>
      </c>
      <c r="D33" s="39" t="s">
        <v>81</v>
      </c>
      <c r="E33" s="39" t="s">
        <v>1222</v>
      </c>
      <c r="F33" s="39" t="s">
        <v>83</v>
      </c>
      <c r="G33" s="39" t="s">
        <v>126</v>
      </c>
      <c r="H33" s="39" t="s">
        <v>92</v>
      </c>
      <c r="I33" s="39" t="s">
        <v>92</v>
      </c>
      <c r="J33" s="493">
        <f t="shared" si="0"/>
        <v>0.68710278893355026</v>
      </c>
      <c r="K33" s="64">
        <f t="shared" si="1"/>
        <v>0.68710278893355026</v>
      </c>
      <c r="L33" s="64">
        <f t="shared" si="2"/>
        <v>0.68710278893355026</v>
      </c>
      <c r="M33" s="64">
        <f t="shared" si="2"/>
        <v>0.68710278893355026</v>
      </c>
      <c r="N33" s="64">
        <f t="shared" si="2"/>
        <v>0.68710278893355026</v>
      </c>
      <c r="O33" s="64">
        <f t="shared" si="2"/>
        <v>0.68710278893355026</v>
      </c>
      <c r="P33" s="64">
        <f t="shared" si="2"/>
        <v>0.68710278893355026</v>
      </c>
      <c r="Q33" s="64">
        <f t="shared" si="2"/>
        <v>0.68710278893355026</v>
      </c>
      <c r="R33" s="64">
        <f t="shared" si="2"/>
        <v>0.68710278893355026</v>
      </c>
      <c r="S33" s="64">
        <f t="shared" si="2"/>
        <v>0.68710278893355026</v>
      </c>
      <c r="T33" s="488">
        <f t="shared" si="2"/>
        <v>0.68710278893355026</v>
      </c>
      <c r="U33" s="64"/>
    </row>
    <row r="34" spans="1:21" x14ac:dyDescent="0.3">
      <c r="A34" s="486" t="s">
        <v>1223</v>
      </c>
      <c r="B34" s="39" t="s">
        <v>96</v>
      </c>
      <c r="C34" s="39" t="s">
        <v>97</v>
      </c>
      <c r="D34" s="39" t="s">
        <v>84</v>
      </c>
      <c r="E34" s="39" t="s">
        <v>1192</v>
      </c>
      <c r="F34" s="39" t="s">
        <v>121</v>
      </c>
      <c r="G34" s="39" t="s">
        <v>121</v>
      </c>
      <c r="H34" s="39" t="s">
        <v>89</v>
      </c>
      <c r="I34" s="39" t="s">
        <v>89</v>
      </c>
      <c r="J34" s="493">
        <f t="shared" si="0"/>
        <v>0.27210034836617275</v>
      </c>
      <c r="K34" s="64">
        <f t="shared" si="1"/>
        <v>1</v>
      </c>
      <c r="L34" s="64">
        <f t="shared" ref="L34:T49" si="3">IF(L$17&gt;=$B$11,0,($B$11-L$17)/($B$11-2020))*$J34+IF(L$17&gt;=$B$11,1,(L$17-2020)/($B$11-2020))*$K34</f>
        <v>1</v>
      </c>
      <c r="M34" s="64">
        <f t="shared" si="3"/>
        <v>1</v>
      </c>
      <c r="N34" s="64">
        <f t="shared" si="3"/>
        <v>1</v>
      </c>
      <c r="O34" s="64">
        <f t="shared" si="3"/>
        <v>1</v>
      </c>
      <c r="P34" s="64">
        <f t="shared" si="3"/>
        <v>1</v>
      </c>
      <c r="Q34" s="64">
        <f t="shared" si="3"/>
        <v>1</v>
      </c>
      <c r="R34" s="64">
        <f t="shared" si="3"/>
        <v>1</v>
      </c>
      <c r="S34" s="64">
        <f t="shared" si="3"/>
        <v>1</v>
      </c>
      <c r="T34" s="488">
        <f t="shared" si="3"/>
        <v>1</v>
      </c>
      <c r="U34" s="64"/>
    </row>
    <row r="35" spans="1:21" x14ac:dyDescent="0.3">
      <c r="A35" s="486" t="s">
        <v>1224</v>
      </c>
      <c r="B35" s="39" t="s">
        <v>96</v>
      </c>
      <c r="C35" s="39" t="s">
        <v>97</v>
      </c>
      <c r="D35" s="39" t="s">
        <v>84</v>
      </c>
      <c r="E35" s="39" t="s">
        <v>1194</v>
      </c>
      <c r="F35" s="39" t="s">
        <v>121</v>
      </c>
      <c r="G35" s="39" t="s">
        <v>121</v>
      </c>
      <c r="H35" s="39" t="s">
        <v>89</v>
      </c>
      <c r="I35" s="39" t="s">
        <v>92</v>
      </c>
      <c r="J35" s="493">
        <f t="shared" si="0"/>
        <v>0.27210034836617275</v>
      </c>
      <c r="K35" s="64">
        <f t="shared" si="1"/>
        <v>1.1106253843562763</v>
      </c>
      <c r="L35" s="64">
        <f t="shared" si="3"/>
        <v>1.1106253843562763</v>
      </c>
      <c r="M35" s="64">
        <f t="shared" si="3"/>
        <v>1.1106253843562763</v>
      </c>
      <c r="N35" s="64">
        <f t="shared" si="3"/>
        <v>1.1106253843562763</v>
      </c>
      <c r="O35" s="64">
        <f t="shared" si="3"/>
        <v>1.1106253843562763</v>
      </c>
      <c r="P35" s="64">
        <f t="shared" si="3"/>
        <v>1.1106253843562763</v>
      </c>
      <c r="Q35" s="64">
        <f t="shared" si="3"/>
        <v>1.1106253843562763</v>
      </c>
      <c r="R35" s="64">
        <f t="shared" si="3"/>
        <v>1.1106253843562763</v>
      </c>
      <c r="S35" s="64">
        <f t="shared" si="3"/>
        <v>1.1106253843562763</v>
      </c>
      <c r="T35" s="488">
        <f t="shared" si="3"/>
        <v>1.1106253843562763</v>
      </c>
      <c r="U35" s="64"/>
    </row>
    <row r="36" spans="1:21" x14ac:dyDescent="0.3">
      <c r="A36" s="486" t="s">
        <v>1225</v>
      </c>
      <c r="B36" s="39" t="s">
        <v>96</v>
      </c>
      <c r="C36" s="39" t="s">
        <v>97</v>
      </c>
      <c r="D36" s="39" t="s">
        <v>84</v>
      </c>
      <c r="E36" s="39" t="s">
        <v>1196</v>
      </c>
      <c r="F36" s="39" t="s">
        <v>121</v>
      </c>
      <c r="G36" s="39" t="s">
        <v>121</v>
      </c>
      <c r="H36" s="39" t="s">
        <v>92</v>
      </c>
      <c r="I36" s="39" t="s">
        <v>89</v>
      </c>
      <c r="J36" s="493">
        <f t="shared" si="0"/>
        <v>0.27210034836617275</v>
      </c>
      <c r="K36" s="64">
        <f t="shared" si="1"/>
        <v>0.2449974151490184</v>
      </c>
      <c r="L36" s="64">
        <f t="shared" si="3"/>
        <v>0.2449974151490184</v>
      </c>
      <c r="M36" s="64">
        <f t="shared" si="3"/>
        <v>0.2449974151490184</v>
      </c>
      <c r="N36" s="64">
        <f t="shared" si="3"/>
        <v>0.2449974151490184</v>
      </c>
      <c r="O36" s="64">
        <f t="shared" si="3"/>
        <v>0.2449974151490184</v>
      </c>
      <c r="P36" s="64">
        <f t="shared" si="3"/>
        <v>0.2449974151490184</v>
      </c>
      <c r="Q36" s="64">
        <f t="shared" si="3"/>
        <v>0.2449974151490184</v>
      </c>
      <c r="R36" s="64">
        <f t="shared" si="3"/>
        <v>0.2449974151490184</v>
      </c>
      <c r="S36" s="64">
        <f t="shared" si="3"/>
        <v>0.2449974151490184</v>
      </c>
      <c r="T36" s="488">
        <f t="shared" si="3"/>
        <v>0.2449974151490184</v>
      </c>
      <c r="U36" s="64"/>
    </row>
    <row r="37" spans="1:21" x14ac:dyDescent="0.3">
      <c r="A37" s="486" t="s">
        <v>1226</v>
      </c>
      <c r="B37" s="39" t="s">
        <v>96</v>
      </c>
      <c r="C37" s="39" t="s">
        <v>97</v>
      </c>
      <c r="D37" s="39" t="s">
        <v>84</v>
      </c>
      <c r="E37" s="39" t="s">
        <v>1198</v>
      </c>
      <c r="F37" s="39" t="s">
        <v>121</v>
      </c>
      <c r="G37" s="39" t="s">
        <v>121</v>
      </c>
      <c r="H37" s="39" t="s">
        <v>92</v>
      </c>
      <c r="I37" s="39" t="s">
        <v>92</v>
      </c>
      <c r="J37" s="493">
        <f t="shared" si="0"/>
        <v>0.27210034836617275</v>
      </c>
      <c r="K37" s="64">
        <f t="shared" si="1"/>
        <v>0.27210034836617275</v>
      </c>
      <c r="L37" s="64">
        <f t="shared" si="3"/>
        <v>0.27210034836617275</v>
      </c>
      <c r="M37" s="64">
        <f t="shared" si="3"/>
        <v>0.27210034836617275</v>
      </c>
      <c r="N37" s="64">
        <f t="shared" si="3"/>
        <v>0.27210034836617275</v>
      </c>
      <c r="O37" s="64">
        <f t="shared" si="3"/>
        <v>0.27210034836617275</v>
      </c>
      <c r="P37" s="64">
        <f t="shared" si="3"/>
        <v>0.27210034836617275</v>
      </c>
      <c r="Q37" s="64">
        <f t="shared" si="3"/>
        <v>0.27210034836617275</v>
      </c>
      <c r="R37" s="64">
        <f t="shared" si="3"/>
        <v>0.27210034836617275</v>
      </c>
      <c r="S37" s="64">
        <f t="shared" si="3"/>
        <v>0.27210034836617275</v>
      </c>
      <c r="T37" s="488">
        <f t="shared" si="3"/>
        <v>0.27210034836617275</v>
      </c>
      <c r="U37" s="64"/>
    </row>
    <row r="38" spans="1:21" x14ac:dyDescent="0.3">
      <c r="A38" s="486" t="s">
        <v>1227</v>
      </c>
      <c r="B38" s="39" t="s">
        <v>96</v>
      </c>
      <c r="C38" s="39" t="s">
        <v>97</v>
      </c>
      <c r="D38" s="39" t="s">
        <v>84</v>
      </c>
      <c r="E38" s="39" t="s">
        <v>1200</v>
      </c>
      <c r="F38" s="39" t="s">
        <v>121</v>
      </c>
      <c r="G38" s="39" t="s">
        <v>126</v>
      </c>
      <c r="H38" s="39" t="s">
        <v>89</v>
      </c>
      <c r="I38" s="39" t="s">
        <v>89</v>
      </c>
      <c r="J38" s="493">
        <f t="shared" si="0"/>
        <v>0.16358982384090681</v>
      </c>
      <c r="K38" s="64">
        <f t="shared" si="1"/>
        <v>1</v>
      </c>
      <c r="L38" s="64">
        <f t="shared" si="3"/>
        <v>1</v>
      </c>
      <c r="M38" s="64">
        <f t="shared" si="3"/>
        <v>1</v>
      </c>
      <c r="N38" s="64">
        <f t="shared" si="3"/>
        <v>1</v>
      </c>
      <c r="O38" s="64">
        <f t="shared" si="3"/>
        <v>1</v>
      </c>
      <c r="P38" s="64">
        <f t="shared" si="3"/>
        <v>1</v>
      </c>
      <c r="Q38" s="64">
        <f t="shared" si="3"/>
        <v>1</v>
      </c>
      <c r="R38" s="64">
        <f t="shared" si="3"/>
        <v>1</v>
      </c>
      <c r="S38" s="64">
        <f t="shared" si="3"/>
        <v>1</v>
      </c>
      <c r="T38" s="488">
        <f t="shared" si="3"/>
        <v>1</v>
      </c>
      <c r="U38" s="64"/>
    </row>
    <row r="39" spans="1:21" x14ac:dyDescent="0.3">
      <c r="A39" s="486" t="s">
        <v>1228</v>
      </c>
      <c r="B39" s="39" t="s">
        <v>96</v>
      </c>
      <c r="C39" s="39" t="s">
        <v>97</v>
      </c>
      <c r="D39" s="39" t="s">
        <v>84</v>
      </c>
      <c r="E39" s="39" t="s">
        <v>1202</v>
      </c>
      <c r="F39" s="39" t="s">
        <v>121</v>
      </c>
      <c r="G39" s="39" t="s">
        <v>126</v>
      </c>
      <c r="H39" s="39" t="s">
        <v>89</v>
      </c>
      <c r="I39" s="39" t="s">
        <v>92</v>
      </c>
      <c r="J39" s="493">
        <f t="shared" si="0"/>
        <v>0.16358982384090681</v>
      </c>
      <c r="K39" s="64">
        <f t="shared" si="1"/>
        <v>0.66772061142524364</v>
      </c>
      <c r="L39" s="64">
        <f t="shared" si="3"/>
        <v>0.66772061142524364</v>
      </c>
      <c r="M39" s="64">
        <f t="shared" si="3"/>
        <v>0.66772061142524364</v>
      </c>
      <c r="N39" s="64">
        <f t="shared" si="3"/>
        <v>0.66772061142524364</v>
      </c>
      <c r="O39" s="64">
        <f t="shared" si="3"/>
        <v>0.66772061142524364</v>
      </c>
      <c r="P39" s="64">
        <f t="shared" si="3"/>
        <v>0.66772061142524364</v>
      </c>
      <c r="Q39" s="64">
        <f t="shared" si="3"/>
        <v>0.66772061142524364</v>
      </c>
      <c r="R39" s="64">
        <f t="shared" si="3"/>
        <v>0.66772061142524364</v>
      </c>
      <c r="S39" s="64">
        <f t="shared" si="3"/>
        <v>0.66772061142524364</v>
      </c>
      <c r="T39" s="488">
        <f t="shared" si="3"/>
        <v>0.66772061142524364</v>
      </c>
      <c r="U39" s="64"/>
    </row>
    <row r="40" spans="1:21" x14ac:dyDescent="0.3">
      <c r="A40" s="486" t="s">
        <v>1229</v>
      </c>
      <c r="B40" s="39" t="s">
        <v>96</v>
      </c>
      <c r="C40" s="39" t="s">
        <v>97</v>
      </c>
      <c r="D40" s="39" t="s">
        <v>84</v>
      </c>
      <c r="E40" s="39" t="s">
        <v>1204</v>
      </c>
      <c r="F40" s="39" t="s">
        <v>121</v>
      </c>
      <c r="G40" s="39" t="s">
        <v>126</v>
      </c>
      <c r="H40" s="39" t="s">
        <v>92</v>
      </c>
      <c r="I40" s="39" t="s">
        <v>89</v>
      </c>
      <c r="J40" s="493">
        <f t="shared" si="0"/>
        <v>0.16358982384090681</v>
      </c>
      <c r="K40" s="64">
        <f t="shared" si="1"/>
        <v>0.2449974151490184</v>
      </c>
      <c r="L40" s="64">
        <f t="shared" si="3"/>
        <v>0.2449974151490184</v>
      </c>
      <c r="M40" s="64">
        <f t="shared" si="3"/>
        <v>0.2449974151490184</v>
      </c>
      <c r="N40" s="64">
        <f t="shared" si="3"/>
        <v>0.2449974151490184</v>
      </c>
      <c r="O40" s="64">
        <f t="shared" si="3"/>
        <v>0.2449974151490184</v>
      </c>
      <c r="P40" s="64">
        <f t="shared" si="3"/>
        <v>0.2449974151490184</v>
      </c>
      <c r="Q40" s="64">
        <f t="shared" si="3"/>
        <v>0.2449974151490184</v>
      </c>
      <c r="R40" s="64">
        <f t="shared" si="3"/>
        <v>0.2449974151490184</v>
      </c>
      <c r="S40" s="64">
        <f t="shared" si="3"/>
        <v>0.2449974151490184</v>
      </c>
      <c r="T40" s="488">
        <f t="shared" si="3"/>
        <v>0.2449974151490184</v>
      </c>
      <c r="U40" s="64"/>
    </row>
    <row r="41" spans="1:21" x14ac:dyDescent="0.3">
      <c r="A41" s="486" t="s">
        <v>1230</v>
      </c>
      <c r="B41" s="39" t="s">
        <v>96</v>
      </c>
      <c r="C41" s="39" t="s">
        <v>97</v>
      </c>
      <c r="D41" s="39" t="s">
        <v>84</v>
      </c>
      <c r="E41" s="39" t="s">
        <v>1206</v>
      </c>
      <c r="F41" s="39" t="s">
        <v>121</v>
      </c>
      <c r="G41" s="39" t="s">
        <v>126</v>
      </c>
      <c r="H41" s="39" t="s">
        <v>92</v>
      </c>
      <c r="I41" s="39" t="s">
        <v>92</v>
      </c>
      <c r="J41" s="493">
        <f t="shared" si="0"/>
        <v>0.16358982384090681</v>
      </c>
      <c r="K41" s="64">
        <f t="shared" si="1"/>
        <v>0.16358982384090681</v>
      </c>
      <c r="L41" s="64">
        <f t="shared" si="3"/>
        <v>0.16358982384090681</v>
      </c>
      <c r="M41" s="64">
        <f t="shared" si="3"/>
        <v>0.16358982384090681</v>
      </c>
      <c r="N41" s="64">
        <f t="shared" si="3"/>
        <v>0.16358982384090681</v>
      </c>
      <c r="O41" s="64">
        <f t="shared" si="3"/>
        <v>0.16358982384090681</v>
      </c>
      <c r="P41" s="64">
        <f t="shared" si="3"/>
        <v>0.16358982384090681</v>
      </c>
      <c r="Q41" s="64">
        <f t="shared" si="3"/>
        <v>0.16358982384090681</v>
      </c>
      <c r="R41" s="64">
        <f t="shared" si="3"/>
        <v>0.16358982384090681</v>
      </c>
      <c r="S41" s="64">
        <f t="shared" si="3"/>
        <v>0.16358982384090681</v>
      </c>
      <c r="T41" s="488">
        <f t="shared" si="3"/>
        <v>0.16358982384090681</v>
      </c>
      <c r="U41" s="64"/>
    </row>
    <row r="42" spans="1:21" x14ac:dyDescent="0.3">
      <c r="A42" s="486" t="s">
        <v>1231</v>
      </c>
      <c r="B42" s="39" t="s">
        <v>96</v>
      </c>
      <c r="C42" s="39" t="s">
        <v>97</v>
      </c>
      <c r="D42" s="39" t="s">
        <v>84</v>
      </c>
      <c r="E42" s="39" t="s">
        <v>1208</v>
      </c>
      <c r="F42" s="39" t="s">
        <v>83</v>
      </c>
      <c r="G42" s="39" t="s">
        <v>121</v>
      </c>
      <c r="H42" s="39" t="s">
        <v>89</v>
      </c>
      <c r="I42" s="39" t="s">
        <v>89</v>
      </c>
      <c r="J42" s="493">
        <f t="shared" si="0"/>
        <v>0.27210034836617275</v>
      </c>
      <c r="K42" s="64">
        <f t="shared" si="1"/>
        <v>0.34920618027291611</v>
      </c>
      <c r="L42" s="64">
        <f t="shared" si="3"/>
        <v>0.34920618027291611</v>
      </c>
      <c r="M42" s="64">
        <f t="shared" si="3"/>
        <v>0.34920618027291611</v>
      </c>
      <c r="N42" s="64">
        <f t="shared" si="3"/>
        <v>0.34920618027291611</v>
      </c>
      <c r="O42" s="64">
        <f t="shared" si="3"/>
        <v>0.34920618027291611</v>
      </c>
      <c r="P42" s="64">
        <f t="shared" si="3"/>
        <v>0.34920618027291611</v>
      </c>
      <c r="Q42" s="64">
        <f t="shared" si="3"/>
        <v>0.34920618027291611</v>
      </c>
      <c r="R42" s="64">
        <f t="shared" si="3"/>
        <v>0.34920618027291611</v>
      </c>
      <c r="S42" s="64">
        <f t="shared" si="3"/>
        <v>0.34920618027291611</v>
      </c>
      <c r="T42" s="488">
        <f t="shared" si="3"/>
        <v>0.34920618027291611</v>
      </c>
      <c r="U42" s="64"/>
    </row>
    <row r="43" spans="1:21" x14ac:dyDescent="0.3">
      <c r="A43" s="486" t="s">
        <v>1232</v>
      </c>
      <c r="B43" s="39" t="s">
        <v>96</v>
      </c>
      <c r="C43" s="39" t="s">
        <v>97</v>
      </c>
      <c r="D43" s="39" t="s">
        <v>84</v>
      </c>
      <c r="E43" s="39" t="s">
        <v>1210</v>
      </c>
      <c r="F43" s="39" t="s">
        <v>83</v>
      </c>
      <c r="G43" s="39" t="s">
        <v>121</v>
      </c>
      <c r="H43" s="39" t="s">
        <v>89</v>
      </c>
      <c r="I43" s="39" t="s">
        <v>92</v>
      </c>
      <c r="J43" s="493">
        <f t="shared" si="0"/>
        <v>0.27210034836617275</v>
      </c>
      <c r="K43" s="64">
        <f t="shared" si="1"/>
        <v>0.38783724818519461</v>
      </c>
      <c r="L43" s="64">
        <f t="shared" si="3"/>
        <v>0.38783724818519461</v>
      </c>
      <c r="M43" s="64">
        <f t="shared" si="3"/>
        <v>0.38783724818519461</v>
      </c>
      <c r="N43" s="64">
        <f t="shared" si="3"/>
        <v>0.38783724818519461</v>
      </c>
      <c r="O43" s="64">
        <f t="shared" si="3"/>
        <v>0.38783724818519461</v>
      </c>
      <c r="P43" s="64">
        <f t="shared" si="3"/>
        <v>0.38783724818519461</v>
      </c>
      <c r="Q43" s="64">
        <f t="shared" si="3"/>
        <v>0.38783724818519461</v>
      </c>
      <c r="R43" s="64">
        <f t="shared" si="3"/>
        <v>0.38783724818519461</v>
      </c>
      <c r="S43" s="64">
        <f t="shared" si="3"/>
        <v>0.38783724818519461</v>
      </c>
      <c r="T43" s="488">
        <f t="shared" si="3"/>
        <v>0.38783724818519461</v>
      </c>
      <c r="U43" s="64"/>
    </row>
    <row r="44" spans="1:21" x14ac:dyDescent="0.3">
      <c r="A44" s="486" t="s">
        <v>1233</v>
      </c>
      <c r="B44" s="39" t="s">
        <v>96</v>
      </c>
      <c r="C44" s="39" t="s">
        <v>97</v>
      </c>
      <c r="D44" s="39" t="s">
        <v>84</v>
      </c>
      <c r="E44" s="39" t="s">
        <v>1212</v>
      </c>
      <c r="F44" s="39" t="s">
        <v>83</v>
      </c>
      <c r="G44" s="39" t="s">
        <v>121</v>
      </c>
      <c r="H44" s="39" t="s">
        <v>92</v>
      </c>
      <c r="I44" s="39" t="s">
        <v>89</v>
      </c>
      <c r="J44" s="493">
        <f t="shared" si="0"/>
        <v>0.27210034836617275</v>
      </c>
      <c r="K44" s="64">
        <f t="shared" si="1"/>
        <v>0.2449974151490184</v>
      </c>
      <c r="L44" s="64">
        <f t="shared" si="3"/>
        <v>0.2449974151490184</v>
      </c>
      <c r="M44" s="64">
        <f t="shared" si="3"/>
        <v>0.2449974151490184</v>
      </c>
      <c r="N44" s="64">
        <f t="shared" si="3"/>
        <v>0.2449974151490184</v>
      </c>
      <c r="O44" s="64">
        <f t="shared" si="3"/>
        <v>0.2449974151490184</v>
      </c>
      <c r="P44" s="64">
        <f t="shared" si="3"/>
        <v>0.2449974151490184</v>
      </c>
      <c r="Q44" s="64">
        <f t="shared" si="3"/>
        <v>0.2449974151490184</v>
      </c>
      <c r="R44" s="64">
        <f t="shared" si="3"/>
        <v>0.2449974151490184</v>
      </c>
      <c r="S44" s="64">
        <f t="shared" si="3"/>
        <v>0.2449974151490184</v>
      </c>
      <c r="T44" s="488">
        <f t="shared" si="3"/>
        <v>0.2449974151490184</v>
      </c>
      <c r="U44" s="64"/>
    </row>
    <row r="45" spans="1:21" x14ac:dyDescent="0.3">
      <c r="A45" s="486" t="s">
        <v>1234</v>
      </c>
      <c r="B45" s="39" t="s">
        <v>96</v>
      </c>
      <c r="C45" s="39" t="s">
        <v>97</v>
      </c>
      <c r="D45" s="39" t="s">
        <v>84</v>
      </c>
      <c r="E45" s="39" t="s">
        <v>1214</v>
      </c>
      <c r="F45" s="39" t="s">
        <v>83</v>
      </c>
      <c r="G45" s="39" t="s">
        <v>121</v>
      </c>
      <c r="H45" s="39" t="s">
        <v>92</v>
      </c>
      <c r="I45" s="39" t="s">
        <v>92</v>
      </c>
      <c r="J45" s="493">
        <f t="shared" si="0"/>
        <v>0.27210034836617275</v>
      </c>
      <c r="K45" s="64">
        <f t="shared" si="1"/>
        <v>0.27210034836617275</v>
      </c>
      <c r="L45" s="64">
        <f t="shared" si="3"/>
        <v>0.27210034836617275</v>
      </c>
      <c r="M45" s="64">
        <f t="shared" si="3"/>
        <v>0.27210034836617275</v>
      </c>
      <c r="N45" s="64">
        <f t="shared" si="3"/>
        <v>0.27210034836617275</v>
      </c>
      <c r="O45" s="64">
        <f t="shared" si="3"/>
        <v>0.27210034836617275</v>
      </c>
      <c r="P45" s="64">
        <f t="shared" si="3"/>
        <v>0.27210034836617275</v>
      </c>
      <c r="Q45" s="64">
        <f t="shared" si="3"/>
        <v>0.27210034836617275</v>
      </c>
      <c r="R45" s="64">
        <f t="shared" si="3"/>
        <v>0.27210034836617275</v>
      </c>
      <c r="S45" s="64">
        <f t="shared" si="3"/>
        <v>0.27210034836617275</v>
      </c>
      <c r="T45" s="488">
        <f t="shared" si="3"/>
        <v>0.27210034836617275</v>
      </c>
      <c r="U45" s="64"/>
    </row>
    <row r="46" spans="1:21" x14ac:dyDescent="0.3">
      <c r="A46" s="486" t="s">
        <v>1235</v>
      </c>
      <c r="B46" s="39" t="s">
        <v>96</v>
      </c>
      <c r="C46" s="39" t="s">
        <v>97</v>
      </c>
      <c r="D46" s="39" t="s">
        <v>84</v>
      </c>
      <c r="E46" s="39" t="s">
        <v>1216</v>
      </c>
      <c r="F46" s="39" t="s">
        <v>83</v>
      </c>
      <c r="G46" s="39" t="s">
        <v>126</v>
      </c>
      <c r="H46" s="39" t="s">
        <v>89</v>
      </c>
      <c r="I46" s="39" t="s">
        <v>89</v>
      </c>
      <c r="J46" s="493">
        <f t="shared" si="0"/>
        <v>0.16358982384090681</v>
      </c>
      <c r="K46" s="64">
        <f t="shared" si="1"/>
        <v>0.34920618027291611</v>
      </c>
      <c r="L46" s="64">
        <f t="shared" si="3"/>
        <v>0.34920618027291611</v>
      </c>
      <c r="M46" s="64">
        <f t="shared" si="3"/>
        <v>0.34920618027291611</v>
      </c>
      <c r="N46" s="64">
        <f t="shared" si="3"/>
        <v>0.34920618027291611</v>
      </c>
      <c r="O46" s="64">
        <f t="shared" si="3"/>
        <v>0.34920618027291611</v>
      </c>
      <c r="P46" s="64">
        <f t="shared" si="3"/>
        <v>0.34920618027291611</v>
      </c>
      <c r="Q46" s="64">
        <f t="shared" si="3"/>
        <v>0.34920618027291611</v>
      </c>
      <c r="R46" s="64">
        <f t="shared" si="3"/>
        <v>0.34920618027291611</v>
      </c>
      <c r="S46" s="64">
        <f t="shared" si="3"/>
        <v>0.34920618027291611</v>
      </c>
      <c r="T46" s="488">
        <f t="shared" si="3"/>
        <v>0.34920618027291611</v>
      </c>
      <c r="U46" s="64"/>
    </row>
    <row r="47" spans="1:21" x14ac:dyDescent="0.3">
      <c r="A47" s="486" t="s">
        <v>1236</v>
      </c>
      <c r="B47" s="39" t="s">
        <v>96</v>
      </c>
      <c r="C47" s="39" t="s">
        <v>97</v>
      </c>
      <c r="D47" s="39" t="s">
        <v>84</v>
      </c>
      <c r="E47" s="39" t="s">
        <v>1218</v>
      </c>
      <c r="F47" s="39" t="s">
        <v>83</v>
      </c>
      <c r="G47" s="39" t="s">
        <v>126</v>
      </c>
      <c r="H47" s="39" t="s">
        <v>89</v>
      </c>
      <c r="I47" s="39" t="s">
        <v>92</v>
      </c>
      <c r="J47" s="493">
        <f t="shared" si="0"/>
        <v>0.16358982384090681</v>
      </c>
      <c r="K47" s="64">
        <f t="shared" si="1"/>
        <v>0.2331721642053054</v>
      </c>
      <c r="L47" s="64">
        <f t="shared" si="3"/>
        <v>0.2331721642053054</v>
      </c>
      <c r="M47" s="64">
        <f t="shared" si="3"/>
        <v>0.2331721642053054</v>
      </c>
      <c r="N47" s="64">
        <f t="shared" si="3"/>
        <v>0.2331721642053054</v>
      </c>
      <c r="O47" s="64">
        <f t="shared" si="3"/>
        <v>0.2331721642053054</v>
      </c>
      <c r="P47" s="64">
        <f t="shared" si="3"/>
        <v>0.2331721642053054</v>
      </c>
      <c r="Q47" s="64">
        <f t="shared" si="3"/>
        <v>0.2331721642053054</v>
      </c>
      <c r="R47" s="64">
        <f t="shared" si="3"/>
        <v>0.2331721642053054</v>
      </c>
      <c r="S47" s="64">
        <f t="shared" si="3"/>
        <v>0.2331721642053054</v>
      </c>
      <c r="T47" s="488">
        <f t="shared" si="3"/>
        <v>0.2331721642053054</v>
      </c>
      <c r="U47" s="64"/>
    </row>
    <row r="48" spans="1:21" x14ac:dyDescent="0.3">
      <c r="A48" s="486" t="s">
        <v>1237</v>
      </c>
      <c r="B48" s="39" t="s">
        <v>96</v>
      </c>
      <c r="C48" s="39" t="s">
        <v>97</v>
      </c>
      <c r="D48" s="39" t="s">
        <v>84</v>
      </c>
      <c r="E48" s="39" t="s">
        <v>1220</v>
      </c>
      <c r="F48" s="39" t="s">
        <v>83</v>
      </c>
      <c r="G48" s="39" t="s">
        <v>126</v>
      </c>
      <c r="H48" s="39" t="s">
        <v>92</v>
      </c>
      <c r="I48" s="39" t="s">
        <v>89</v>
      </c>
      <c r="J48" s="493">
        <f t="shared" si="0"/>
        <v>0.16358982384090681</v>
      </c>
      <c r="K48" s="64">
        <f t="shared" si="1"/>
        <v>0.2449974151490184</v>
      </c>
      <c r="L48" s="64">
        <f t="shared" si="3"/>
        <v>0.2449974151490184</v>
      </c>
      <c r="M48" s="64">
        <f t="shared" si="3"/>
        <v>0.2449974151490184</v>
      </c>
      <c r="N48" s="64">
        <f t="shared" si="3"/>
        <v>0.2449974151490184</v>
      </c>
      <c r="O48" s="64">
        <f t="shared" si="3"/>
        <v>0.2449974151490184</v>
      </c>
      <c r="P48" s="64">
        <f t="shared" si="3"/>
        <v>0.2449974151490184</v>
      </c>
      <c r="Q48" s="64">
        <f t="shared" si="3"/>
        <v>0.2449974151490184</v>
      </c>
      <c r="R48" s="64">
        <f t="shared" si="3"/>
        <v>0.2449974151490184</v>
      </c>
      <c r="S48" s="64">
        <f t="shared" si="3"/>
        <v>0.2449974151490184</v>
      </c>
      <c r="T48" s="488">
        <f t="shared" si="3"/>
        <v>0.2449974151490184</v>
      </c>
      <c r="U48" s="64"/>
    </row>
    <row r="49" spans="1:21" x14ac:dyDescent="0.3">
      <c r="A49" s="486" t="s">
        <v>1238</v>
      </c>
      <c r="B49" s="39" t="s">
        <v>96</v>
      </c>
      <c r="C49" s="39" t="s">
        <v>97</v>
      </c>
      <c r="D49" s="39" t="s">
        <v>84</v>
      </c>
      <c r="E49" s="39" t="s">
        <v>1222</v>
      </c>
      <c r="F49" s="39" t="s">
        <v>83</v>
      </c>
      <c r="G49" s="39" t="s">
        <v>126</v>
      </c>
      <c r="H49" s="39" t="s">
        <v>92</v>
      </c>
      <c r="I49" s="39" t="s">
        <v>92</v>
      </c>
      <c r="J49" s="493">
        <f t="shared" si="0"/>
        <v>0.16358982384090681</v>
      </c>
      <c r="K49" s="64">
        <f t="shared" si="1"/>
        <v>0.16358982384090681</v>
      </c>
      <c r="L49" s="64">
        <f t="shared" si="3"/>
        <v>0.16358982384090681</v>
      </c>
      <c r="M49" s="64">
        <f t="shared" si="3"/>
        <v>0.16358982384090681</v>
      </c>
      <c r="N49" s="64">
        <f t="shared" si="3"/>
        <v>0.16358982384090681</v>
      </c>
      <c r="O49" s="64">
        <f t="shared" si="3"/>
        <v>0.16358982384090681</v>
      </c>
      <c r="P49" s="64">
        <f t="shared" si="3"/>
        <v>0.16358982384090681</v>
      </c>
      <c r="Q49" s="64">
        <f t="shared" si="3"/>
        <v>0.16358982384090681</v>
      </c>
      <c r="R49" s="64">
        <f t="shared" si="3"/>
        <v>0.16358982384090681</v>
      </c>
      <c r="S49" s="64">
        <f t="shared" si="3"/>
        <v>0.16358982384090681</v>
      </c>
      <c r="T49" s="488">
        <f t="shared" si="3"/>
        <v>0.16358982384090681</v>
      </c>
      <c r="U49" s="64"/>
    </row>
    <row r="50" spans="1:21" x14ac:dyDescent="0.3">
      <c r="A50" s="486" t="s">
        <v>1239</v>
      </c>
      <c r="B50" s="39" t="s">
        <v>96</v>
      </c>
      <c r="C50" s="39" t="s">
        <v>97</v>
      </c>
      <c r="D50" s="39" t="s">
        <v>87</v>
      </c>
      <c r="E50" s="39" t="s">
        <v>1192</v>
      </c>
      <c r="F50" s="39" t="s">
        <v>121</v>
      </c>
      <c r="G50" s="39" t="s">
        <v>121</v>
      </c>
      <c r="H50" s="39" t="s">
        <v>89</v>
      </c>
      <c r="I50" s="39" t="s">
        <v>89</v>
      </c>
      <c r="J50" s="493">
        <f t="shared" si="0"/>
        <v>0.34474222606071164</v>
      </c>
      <c r="K50" s="64">
        <f t="shared" si="1"/>
        <v>1</v>
      </c>
      <c r="L50" s="64">
        <f t="shared" ref="L50:T65" si="4">IF(L$17&gt;=$B$11,0,($B$11-L$17)/($B$11-2020))*$J50+IF(L$17&gt;=$B$11,1,(L$17-2020)/($B$11-2020))*$K50</f>
        <v>1</v>
      </c>
      <c r="M50" s="64">
        <f t="shared" si="4"/>
        <v>1</v>
      </c>
      <c r="N50" s="64">
        <f t="shared" si="4"/>
        <v>1</v>
      </c>
      <c r="O50" s="64">
        <f t="shared" si="4"/>
        <v>1</v>
      </c>
      <c r="P50" s="64">
        <f t="shared" si="4"/>
        <v>1</v>
      </c>
      <c r="Q50" s="64">
        <f t="shared" si="4"/>
        <v>1</v>
      </c>
      <c r="R50" s="64">
        <f t="shared" si="4"/>
        <v>1</v>
      </c>
      <c r="S50" s="64">
        <f t="shared" si="4"/>
        <v>1</v>
      </c>
      <c r="T50" s="488">
        <f t="shared" si="4"/>
        <v>1</v>
      </c>
      <c r="U50" s="64"/>
    </row>
    <row r="51" spans="1:21" x14ac:dyDescent="0.3">
      <c r="A51" s="486" t="s">
        <v>1240</v>
      </c>
      <c r="B51" s="39" t="s">
        <v>96</v>
      </c>
      <c r="C51" s="39" t="s">
        <v>97</v>
      </c>
      <c r="D51" s="39" t="s">
        <v>87</v>
      </c>
      <c r="E51" s="39" t="s">
        <v>1194</v>
      </c>
      <c r="F51" s="39" t="s">
        <v>121</v>
      </c>
      <c r="G51" s="39" t="s">
        <v>121</v>
      </c>
      <c r="H51" s="39" t="s">
        <v>89</v>
      </c>
      <c r="I51" s="39" t="s">
        <v>92</v>
      </c>
      <c r="J51" s="493">
        <f t="shared" si="0"/>
        <v>0.34474222606071164</v>
      </c>
      <c r="K51" s="64">
        <f t="shared" si="1"/>
        <v>1.1106253843562763</v>
      </c>
      <c r="L51" s="64">
        <f t="shared" si="4"/>
        <v>1.1106253843562763</v>
      </c>
      <c r="M51" s="64">
        <f t="shared" si="4"/>
        <v>1.1106253843562763</v>
      </c>
      <c r="N51" s="64">
        <f t="shared" si="4"/>
        <v>1.1106253843562763</v>
      </c>
      <c r="O51" s="64">
        <f t="shared" si="4"/>
        <v>1.1106253843562763</v>
      </c>
      <c r="P51" s="64">
        <f t="shared" si="4"/>
        <v>1.1106253843562763</v>
      </c>
      <c r="Q51" s="64">
        <f t="shared" si="4"/>
        <v>1.1106253843562763</v>
      </c>
      <c r="R51" s="64">
        <f t="shared" si="4"/>
        <v>1.1106253843562763</v>
      </c>
      <c r="S51" s="64">
        <f t="shared" si="4"/>
        <v>1.1106253843562763</v>
      </c>
      <c r="T51" s="488">
        <f t="shared" si="4"/>
        <v>1.1106253843562763</v>
      </c>
      <c r="U51" s="64"/>
    </row>
    <row r="52" spans="1:21" x14ac:dyDescent="0.3">
      <c r="A52" s="486" t="s">
        <v>1241</v>
      </c>
      <c r="B52" s="39" t="s">
        <v>96</v>
      </c>
      <c r="C52" s="39" t="s">
        <v>97</v>
      </c>
      <c r="D52" s="39" t="s">
        <v>87</v>
      </c>
      <c r="E52" s="39" t="s">
        <v>1196</v>
      </c>
      <c r="F52" s="39" t="s">
        <v>121</v>
      </c>
      <c r="G52" s="39" t="s">
        <v>121</v>
      </c>
      <c r="H52" s="39" t="s">
        <v>92</v>
      </c>
      <c r="I52" s="39" t="s">
        <v>89</v>
      </c>
      <c r="J52" s="493">
        <f t="shared" si="0"/>
        <v>0.34474222606071164</v>
      </c>
      <c r="K52" s="64">
        <f t="shared" si="1"/>
        <v>0.31040369769733461</v>
      </c>
      <c r="L52" s="64">
        <f t="shared" si="4"/>
        <v>0.31040369769733461</v>
      </c>
      <c r="M52" s="64">
        <f t="shared" si="4"/>
        <v>0.31040369769733461</v>
      </c>
      <c r="N52" s="64">
        <f t="shared" si="4"/>
        <v>0.31040369769733461</v>
      </c>
      <c r="O52" s="64">
        <f t="shared" si="4"/>
        <v>0.31040369769733461</v>
      </c>
      <c r="P52" s="64">
        <f t="shared" si="4"/>
        <v>0.31040369769733461</v>
      </c>
      <c r="Q52" s="64">
        <f t="shared" si="4"/>
        <v>0.31040369769733461</v>
      </c>
      <c r="R52" s="64">
        <f t="shared" si="4"/>
        <v>0.31040369769733461</v>
      </c>
      <c r="S52" s="64">
        <f t="shared" si="4"/>
        <v>0.31040369769733461</v>
      </c>
      <c r="T52" s="488">
        <f t="shared" si="4"/>
        <v>0.31040369769733461</v>
      </c>
      <c r="U52" s="64"/>
    </row>
    <row r="53" spans="1:21" x14ac:dyDescent="0.3">
      <c r="A53" s="486" t="s">
        <v>1242</v>
      </c>
      <c r="B53" s="39" t="s">
        <v>96</v>
      </c>
      <c r="C53" s="39" t="s">
        <v>97</v>
      </c>
      <c r="D53" s="39" t="s">
        <v>87</v>
      </c>
      <c r="E53" s="39" t="s">
        <v>1198</v>
      </c>
      <c r="F53" s="39" t="s">
        <v>121</v>
      </c>
      <c r="G53" s="39" t="s">
        <v>121</v>
      </c>
      <c r="H53" s="39" t="s">
        <v>92</v>
      </c>
      <c r="I53" s="39" t="s">
        <v>92</v>
      </c>
      <c r="J53" s="493">
        <f t="shared" si="0"/>
        <v>0.34474222606071164</v>
      </c>
      <c r="K53" s="64">
        <f t="shared" si="1"/>
        <v>0.34474222606071164</v>
      </c>
      <c r="L53" s="64">
        <f t="shared" si="4"/>
        <v>0.34474222606071164</v>
      </c>
      <c r="M53" s="64">
        <f t="shared" si="4"/>
        <v>0.34474222606071164</v>
      </c>
      <c r="N53" s="64">
        <f t="shared" si="4"/>
        <v>0.34474222606071164</v>
      </c>
      <c r="O53" s="64">
        <f t="shared" si="4"/>
        <v>0.34474222606071164</v>
      </c>
      <c r="P53" s="64">
        <f t="shared" si="4"/>
        <v>0.34474222606071164</v>
      </c>
      <c r="Q53" s="64">
        <f t="shared" si="4"/>
        <v>0.34474222606071164</v>
      </c>
      <c r="R53" s="64">
        <f t="shared" si="4"/>
        <v>0.34474222606071164</v>
      </c>
      <c r="S53" s="64">
        <f t="shared" si="4"/>
        <v>0.34474222606071164</v>
      </c>
      <c r="T53" s="488">
        <f t="shared" si="4"/>
        <v>0.34474222606071164</v>
      </c>
      <c r="U53" s="64"/>
    </row>
    <row r="54" spans="1:21" x14ac:dyDescent="0.3">
      <c r="A54" s="486" t="s">
        <v>1243</v>
      </c>
      <c r="B54" s="39" t="s">
        <v>96</v>
      </c>
      <c r="C54" s="39" t="s">
        <v>97</v>
      </c>
      <c r="D54" s="39" t="s">
        <v>87</v>
      </c>
      <c r="E54" s="39" t="s">
        <v>1200</v>
      </c>
      <c r="F54" s="39" t="s">
        <v>121</v>
      </c>
      <c r="G54" s="39" t="s">
        <v>126</v>
      </c>
      <c r="H54" s="39" t="s">
        <v>89</v>
      </c>
      <c r="I54" s="39" t="s">
        <v>89</v>
      </c>
      <c r="J54" s="493">
        <f t="shared" si="0"/>
        <v>0.20726294681512075</v>
      </c>
      <c r="K54" s="64">
        <f t="shared" si="1"/>
        <v>1</v>
      </c>
      <c r="L54" s="64">
        <f t="shared" si="4"/>
        <v>1</v>
      </c>
      <c r="M54" s="64">
        <f t="shared" si="4"/>
        <v>1</v>
      </c>
      <c r="N54" s="64">
        <f t="shared" si="4"/>
        <v>1</v>
      </c>
      <c r="O54" s="64">
        <f t="shared" si="4"/>
        <v>1</v>
      </c>
      <c r="P54" s="64">
        <f t="shared" si="4"/>
        <v>1</v>
      </c>
      <c r="Q54" s="64">
        <f t="shared" si="4"/>
        <v>1</v>
      </c>
      <c r="R54" s="64">
        <f t="shared" si="4"/>
        <v>1</v>
      </c>
      <c r="S54" s="64">
        <f t="shared" si="4"/>
        <v>1</v>
      </c>
      <c r="T54" s="488">
        <f t="shared" si="4"/>
        <v>1</v>
      </c>
      <c r="U54" s="64"/>
    </row>
    <row r="55" spans="1:21" x14ac:dyDescent="0.3">
      <c r="A55" s="486" t="s">
        <v>1244</v>
      </c>
      <c r="B55" s="39" t="s">
        <v>96</v>
      </c>
      <c r="C55" s="39" t="s">
        <v>97</v>
      </c>
      <c r="D55" s="39" t="s">
        <v>87</v>
      </c>
      <c r="E55" s="39" t="s">
        <v>1202</v>
      </c>
      <c r="F55" s="39" t="s">
        <v>121</v>
      </c>
      <c r="G55" s="39" t="s">
        <v>126</v>
      </c>
      <c r="H55" s="39" t="s">
        <v>89</v>
      </c>
      <c r="I55" s="39" t="s">
        <v>92</v>
      </c>
      <c r="J55" s="493">
        <f t="shared" si="0"/>
        <v>0.20726294681512075</v>
      </c>
      <c r="K55" s="64">
        <f t="shared" si="1"/>
        <v>0.66772061142524364</v>
      </c>
      <c r="L55" s="64">
        <f t="shared" si="4"/>
        <v>0.66772061142524364</v>
      </c>
      <c r="M55" s="64">
        <f t="shared" si="4"/>
        <v>0.66772061142524364</v>
      </c>
      <c r="N55" s="64">
        <f t="shared" si="4"/>
        <v>0.66772061142524364</v>
      </c>
      <c r="O55" s="64">
        <f t="shared" si="4"/>
        <v>0.66772061142524364</v>
      </c>
      <c r="P55" s="64">
        <f t="shared" si="4"/>
        <v>0.66772061142524364</v>
      </c>
      <c r="Q55" s="64">
        <f t="shared" si="4"/>
        <v>0.66772061142524364</v>
      </c>
      <c r="R55" s="64">
        <f t="shared" si="4"/>
        <v>0.66772061142524364</v>
      </c>
      <c r="S55" s="64">
        <f t="shared" si="4"/>
        <v>0.66772061142524364</v>
      </c>
      <c r="T55" s="488">
        <f t="shared" si="4"/>
        <v>0.66772061142524364</v>
      </c>
      <c r="U55" s="64"/>
    </row>
    <row r="56" spans="1:21" x14ac:dyDescent="0.3">
      <c r="A56" s="486" t="s">
        <v>1245</v>
      </c>
      <c r="B56" s="39" t="s">
        <v>96</v>
      </c>
      <c r="C56" s="39" t="s">
        <v>97</v>
      </c>
      <c r="D56" s="39" t="s">
        <v>87</v>
      </c>
      <c r="E56" s="39" t="s">
        <v>1204</v>
      </c>
      <c r="F56" s="39" t="s">
        <v>121</v>
      </c>
      <c r="G56" s="39" t="s">
        <v>126</v>
      </c>
      <c r="H56" s="39" t="s">
        <v>92</v>
      </c>
      <c r="I56" s="39" t="s">
        <v>89</v>
      </c>
      <c r="J56" s="493">
        <f t="shared" si="0"/>
        <v>0.20726294681512075</v>
      </c>
      <c r="K56" s="64">
        <f t="shared" si="1"/>
        <v>0.31040369769733461</v>
      </c>
      <c r="L56" s="64">
        <f t="shared" si="4"/>
        <v>0.31040369769733461</v>
      </c>
      <c r="M56" s="64">
        <f t="shared" si="4"/>
        <v>0.31040369769733461</v>
      </c>
      <c r="N56" s="64">
        <f t="shared" si="4"/>
        <v>0.31040369769733461</v>
      </c>
      <c r="O56" s="64">
        <f t="shared" si="4"/>
        <v>0.31040369769733461</v>
      </c>
      <c r="P56" s="64">
        <f t="shared" si="4"/>
        <v>0.31040369769733461</v>
      </c>
      <c r="Q56" s="64">
        <f t="shared" si="4"/>
        <v>0.31040369769733461</v>
      </c>
      <c r="R56" s="64">
        <f t="shared" si="4"/>
        <v>0.31040369769733461</v>
      </c>
      <c r="S56" s="64">
        <f t="shared" si="4"/>
        <v>0.31040369769733461</v>
      </c>
      <c r="T56" s="488">
        <f t="shared" si="4"/>
        <v>0.31040369769733461</v>
      </c>
      <c r="U56" s="64"/>
    </row>
    <row r="57" spans="1:21" x14ac:dyDescent="0.3">
      <c r="A57" s="486" t="s">
        <v>1246</v>
      </c>
      <c r="B57" s="39" t="s">
        <v>96</v>
      </c>
      <c r="C57" s="39" t="s">
        <v>97</v>
      </c>
      <c r="D57" s="39" t="s">
        <v>87</v>
      </c>
      <c r="E57" s="39" t="s">
        <v>1206</v>
      </c>
      <c r="F57" s="39" t="s">
        <v>121</v>
      </c>
      <c r="G57" s="39" t="s">
        <v>126</v>
      </c>
      <c r="H57" s="39" t="s">
        <v>92</v>
      </c>
      <c r="I57" s="39" t="s">
        <v>92</v>
      </c>
      <c r="J57" s="493">
        <f t="shared" si="0"/>
        <v>0.20726294681512075</v>
      </c>
      <c r="K57" s="64">
        <f t="shared" si="1"/>
        <v>0.20726294681512075</v>
      </c>
      <c r="L57" s="64">
        <f t="shared" si="4"/>
        <v>0.20726294681512075</v>
      </c>
      <c r="M57" s="64">
        <f t="shared" si="4"/>
        <v>0.20726294681512075</v>
      </c>
      <c r="N57" s="64">
        <f t="shared" si="4"/>
        <v>0.20726294681512075</v>
      </c>
      <c r="O57" s="64">
        <f t="shared" si="4"/>
        <v>0.20726294681512075</v>
      </c>
      <c r="P57" s="64">
        <f t="shared" si="4"/>
        <v>0.20726294681512075</v>
      </c>
      <c r="Q57" s="64">
        <f t="shared" si="4"/>
        <v>0.20726294681512075</v>
      </c>
      <c r="R57" s="64">
        <f t="shared" si="4"/>
        <v>0.20726294681512075</v>
      </c>
      <c r="S57" s="64">
        <f t="shared" si="4"/>
        <v>0.20726294681512075</v>
      </c>
      <c r="T57" s="488">
        <f t="shared" si="4"/>
        <v>0.20726294681512075</v>
      </c>
      <c r="U57" s="64"/>
    </row>
    <row r="58" spans="1:21" x14ac:dyDescent="0.3">
      <c r="A58" s="486" t="s">
        <v>1247</v>
      </c>
      <c r="B58" s="39" t="s">
        <v>96</v>
      </c>
      <c r="C58" s="39" t="s">
        <v>97</v>
      </c>
      <c r="D58" s="39" t="s">
        <v>87</v>
      </c>
      <c r="E58" s="39" t="s">
        <v>1208</v>
      </c>
      <c r="F58" s="39" t="s">
        <v>83</v>
      </c>
      <c r="G58" s="39" t="s">
        <v>121</v>
      </c>
      <c r="H58" s="39" t="s">
        <v>89</v>
      </c>
      <c r="I58" s="39" t="s">
        <v>89</v>
      </c>
      <c r="J58" s="493">
        <f t="shared" si="0"/>
        <v>0.34474222606071164</v>
      </c>
      <c r="K58" s="64">
        <f t="shared" si="1"/>
        <v>0.34920618027291611</v>
      </c>
      <c r="L58" s="64">
        <f t="shared" si="4"/>
        <v>0.34920618027291611</v>
      </c>
      <c r="M58" s="64">
        <f t="shared" si="4"/>
        <v>0.34920618027291611</v>
      </c>
      <c r="N58" s="64">
        <f t="shared" si="4"/>
        <v>0.34920618027291611</v>
      </c>
      <c r="O58" s="64">
        <f t="shared" si="4"/>
        <v>0.34920618027291611</v>
      </c>
      <c r="P58" s="64">
        <f t="shared" si="4"/>
        <v>0.34920618027291611</v>
      </c>
      <c r="Q58" s="64">
        <f t="shared" si="4"/>
        <v>0.34920618027291611</v>
      </c>
      <c r="R58" s="64">
        <f t="shared" si="4"/>
        <v>0.34920618027291611</v>
      </c>
      <c r="S58" s="64">
        <f t="shared" si="4"/>
        <v>0.34920618027291611</v>
      </c>
      <c r="T58" s="488">
        <f t="shared" si="4"/>
        <v>0.34920618027291611</v>
      </c>
      <c r="U58" s="64"/>
    </row>
    <row r="59" spans="1:21" x14ac:dyDescent="0.3">
      <c r="A59" s="486" t="s">
        <v>1248</v>
      </c>
      <c r="B59" s="39" t="s">
        <v>96</v>
      </c>
      <c r="C59" s="39" t="s">
        <v>97</v>
      </c>
      <c r="D59" s="39" t="s">
        <v>87</v>
      </c>
      <c r="E59" s="39" t="s">
        <v>1210</v>
      </c>
      <c r="F59" s="39" t="s">
        <v>83</v>
      </c>
      <c r="G59" s="39" t="s">
        <v>121</v>
      </c>
      <c r="H59" s="39" t="s">
        <v>89</v>
      </c>
      <c r="I59" s="39" t="s">
        <v>92</v>
      </c>
      <c r="J59" s="493">
        <f t="shared" si="0"/>
        <v>0.34474222606071164</v>
      </c>
      <c r="K59" s="64">
        <f t="shared" si="1"/>
        <v>0.38783724818519461</v>
      </c>
      <c r="L59" s="64">
        <f t="shared" si="4"/>
        <v>0.38783724818519461</v>
      </c>
      <c r="M59" s="64">
        <f t="shared" si="4"/>
        <v>0.38783724818519461</v>
      </c>
      <c r="N59" s="64">
        <f t="shared" si="4"/>
        <v>0.38783724818519461</v>
      </c>
      <c r="O59" s="64">
        <f t="shared" si="4"/>
        <v>0.38783724818519461</v>
      </c>
      <c r="P59" s="64">
        <f t="shared" si="4"/>
        <v>0.38783724818519461</v>
      </c>
      <c r="Q59" s="64">
        <f t="shared" si="4"/>
        <v>0.38783724818519461</v>
      </c>
      <c r="R59" s="64">
        <f t="shared" si="4"/>
        <v>0.38783724818519461</v>
      </c>
      <c r="S59" s="64">
        <f t="shared" si="4"/>
        <v>0.38783724818519461</v>
      </c>
      <c r="T59" s="488">
        <f t="shared" si="4"/>
        <v>0.38783724818519461</v>
      </c>
      <c r="U59" s="64"/>
    </row>
    <row r="60" spans="1:21" x14ac:dyDescent="0.3">
      <c r="A60" s="486" t="s">
        <v>1249</v>
      </c>
      <c r="B60" s="39" t="s">
        <v>96</v>
      </c>
      <c r="C60" s="39" t="s">
        <v>97</v>
      </c>
      <c r="D60" s="39" t="s">
        <v>87</v>
      </c>
      <c r="E60" s="39" t="s">
        <v>1212</v>
      </c>
      <c r="F60" s="39" t="s">
        <v>83</v>
      </c>
      <c r="G60" s="39" t="s">
        <v>121</v>
      </c>
      <c r="H60" s="39" t="s">
        <v>92</v>
      </c>
      <c r="I60" s="39" t="s">
        <v>89</v>
      </c>
      <c r="J60" s="493">
        <f t="shared" si="0"/>
        <v>0.34474222606071164</v>
      </c>
      <c r="K60" s="64">
        <f t="shared" si="1"/>
        <v>0.31040369769733461</v>
      </c>
      <c r="L60" s="64">
        <f t="shared" si="4"/>
        <v>0.31040369769733461</v>
      </c>
      <c r="M60" s="64">
        <f t="shared" si="4"/>
        <v>0.31040369769733461</v>
      </c>
      <c r="N60" s="64">
        <f t="shared" si="4"/>
        <v>0.31040369769733461</v>
      </c>
      <c r="O60" s="64">
        <f t="shared" si="4"/>
        <v>0.31040369769733461</v>
      </c>
      <c r="P60" s="64">
        <f t="shared" si="4"/>
        <v>0.31040369769733461</v>
      </c>
      <c r="Q60" s="64">
        <f t="shared" si="4"/>
        <v>0.31040369769733461</v>
      </c>
      <c r="R60" s="64">
        <f t="shared" si="4"/>
        <v>0.31040369769733461</v>
      </c>
      <c r="S60" s="64">
        <f t="shared" si="4"/>
        <v>0.31040369769733461</v>
      </c>
      <c r="T60" s="488">
        <f t="shared" si="4"/>
        <v>0.31040369769733461</v>
      </c>
      <c r="U60" s="64"/>
    </row>
    <row r="61" spans="1:21" x14ac:dyDescent="0.3">
      <c r="A61" s="486" t="s">
        <v>1250</v>
      </c>
      <c r="B61" s="39" t="s">
        <v>96</v>
      </c>
      <c r="C61" s="39" t="s">
        <v>97</v>
      </c>
      <c r="D61" s="39" t="s">
        <v>87</v>
      </c>
      <c r="E61" s="39" t="s">
        <v>1214</v>
      </c>
      <c r="F61" s="39" t="s">
        <v>83</v>
      </c>
      <c r="G61" s="39" t="s">
        <v>121</v>
      </c>
      <c r="H61" s="39" t="s">
        <v>92</v>
      </c>
      <c r="I61" s="39" t="s">
        <v>92</v>
      </c>
      <c r="J61" s="493">
        <f t="shared" si="0"/>
        <v>0.34474222606071164</v>
      </c>
      <c r="K61" s="64">
        <f t="shared" si="1"/>
        <v>0.34474222606071164</v>
      </c>
      <c r="L61" s="64">
        <f t="shared" si="4"/>
        <v>0.34474222606071164</v>
      </c>
      <c r="M61" s="64">
        <f t="shared" si="4"/>
        <v>0.34474222606071164</v>
      </c>
      <c r="N61" s="64">
        <f t="shared" si="4"/>
        <v>0.34474222606071164</v>
      </c>
      <c r="O61" s="64">
        <f t="shared" si="4"/>
        <v>0.34474222606071164</v>
      </c>
      <c r="P61" s="64">
        <f t="shared" si="4"/>
        <v>0.34474222606071164</v>
      </c>
      <c r="Q61" s="64">
        <f t="shared" si="4"/>
        <v>0.34474222606071164</v>
      </c>
      <c r="R61" s="64">
        <f t="shared" si="4"/>
        <v>0.34474222606071164</v>
      </c>
      <c r="S61" s="64">
        <f t="shared" si="4"/>
        <v>0.34474222606071164</v>
      </c>
      <c r="T61" s="488">
        <f t="shared" si="4"/>
        <v>0.34474222606071164</v>
      </c>
      <c r="U61" s="64"/>
    </row>
    <row r="62" spans="1:21" x14ac:dyDescent="0.3">
      <c r="A62" s="486" t="s">
        <v>1251</v>
      </c>
      <c r="B62" s="39" t="s">
        <v>96</v>
      </c>
      <c r="C62" s="39" t="s">
        <v>97</v>
      </c>
      <c r="D62" s="39" t="s">
        <v>87</v>
      </c>
      <c r="E62" s="39" t="s">
        <v>1216</v>
      </c>
      <c r="F62" s="39" t="s">
        <v>83</v>
      </c>
      <c r="G62" s="39" t="s">
        <v>126</v>
      </c>
      <c r="H62" s="39" t="s">
        <v>89</v>
      </c>
      <c r="I62" s="39" t="s">
        <v>89</v>
      </c>
      <c r="J62" s="493">
        <f t="shared" si="0"/>
        <v>0.20726294681512075</v>
      </c>
      <c r="K62" s="64">
        <f t="shared" si="1"/>
        <v>0.34920618027291611</v>
      </c>
      <c r="L62" s="64">
        <f t="shared" si="4"/>
        <v>0.34920618027291611</v>
      </c>
      <c r="M62" s="64">
        <f t="shared" si="4"/>
        <v>0.34920618027291611</v>
      </c>
      <c r="N62" s="64">
        <f t="shared" si="4"/>
        <v>0.34920618027291611</v>
      </c>
      <c r="O62" s="64">
        <f t="shared" si="4"/>
        <v>0.34920618027291611</v>
      </c>
      <c r="P62" s="64">
        <f t="shared" si="4"/>
        <v>0.34920618027291611</v>
      </c>
      <c r="Q62" s="64">
        <f t="shared" si="4"/>
        <v>0.34920618027291611</v>
      </c>
      <c r="R62" s="64">
        <f t="shared" si="4"/>
        <v>0.34920618027291611</v>
      </c>
      <c r="S62" s="64">
        <f t="shared" si="4"/>
        <v>0.34920618027291611</v>
      </c>
      <c r="T62" s="488">
        <f t="shared" si="4"/>
        <v>0.34920618027291611</v>
      </c>
      <c r="U62" s="64"/>
    </row>
    <row r="63" spans="1:21" x14ac:dyDescent="0.3">
      <c r="A63" s="486" t="s">
        <v>1252</v>
      </c>
      <c r="B63" s="39" t="s">
        <v>96</v>
      </c>
      <c r="C63" s="39" t="s">
        <v>97</v>
      </c>
      <c r="D63" s="39" t="s">
        <v>87</v>
      </c>
      <c r="E63" s="39" t="s">
        <v>1218</v>
      </c>
      <c r="F63" s="39" t="s">
        <v>83</v>
      </c>
      <c r="G63" s="39" t="s">
        <v>126</v>
      </c>
      <c r="H63" s="39" t="s">
        <v>89</v>
      </c>
      <c r="I63" s="39" t="s">
        <v>92</v>
      </c>
      <c r="J63" s="493">
        <f t="shared" si="0"/>
        <v>0.20726294681512075</v>
      </c>
      <c r="K63" s="64">
        <f t="shared" si="1"/>
        <v>0.2331721642053054</v>
      </c>
      <c r="L63" s="64">
        <f t="shared" si="4"/>
        <v>0.2331721642053054</v>
      </c>
      <c r="M63" s="64">
        <f t="shared" si="4"/>
        <v>0.2331721642053054</v>
      </c>
      <c r="N63" s="64">
        <f t="shared" si="4"/>
        <v>0.2331721642053054</v>
      </c>
      <c r="O63" s="64">
        <f t="shared" si="4"/>
        <v>0.2331721642053054</v>
      </c>
      <c r="P63" s="64">
        <f t="shared" si="4"/>
        <v>0.2331721642053054</v>
      </c>
      <c r="Q63" s="64">
        <f t="shared" si="4"/>
        <v>0.2331721642053054</v>
      </c>
      <c r="R63" s="64">
        <f t="shared" si="4"/>
        <v>0.2331721642053054</v>
      </c>
      <c r="S63" s="64">
        <f t="shared" si="4"/>
        <v>0.2331721642053054</v>
      </c>
      <c r="T63" s="488">
        <f t="shared" si="4"/>
        <v>0.2331721642053054</v>
      </c>
      <c r="U63" s="64"/>
    </row>
    <row r="64" spans="1:21" x14ac:dyDescent="0.3">
      <c r="A64" s="486" t="s">
        <v>1253</v>
      </c>
      <c r="B64" s="39" t="s">
        <v>96</v>
      </c>
      <c r="C64" s="39" t="s">
        <v>97</v>
      </c>
      <c r="D64" s="39" t="s">
        <v>87</v>
      </c>
      <c r="E64" s="39" t="s">
        <v>1220</v>
      </c>
      <c r="F64" s="39" t="s">
        <v>83</v>
      </c>
      <c r="G64" s="39" t="s">
        <v>126</v>
      </c>
      <c r="H64" s="39" t="s">
        <v>92</v>
      </c>
      <c r="I64" s="39" t="s">
        <v>89</v>
      </c>
      <c r="J64" s="493">
        <f t="shared" si="0"/>
        <v>0.20726294681512075</v>
      </c>
      <c r="K64" s="64">
        <f t="shared" si="1"/>
        <v>0.31040369769733461</v>
      </c>
      <c r="L64" s="64">
        <f t="shared" si="4"/>
        <v>0.31040369769733461</v>
      </c>
      <c r="M64" s="64">
        <f t="shared" si="4"/>
        <v>0.31040369769733461</v>
      </c>
      <c r="N64" s="64">
        <f t="shared" si="4"/>
        <v>0.31040369769733461</v>
      </c>
      <c r="O64" s="64">
        <f t="shared" si="4"/>
        <v>0.31040369769733461</v>
      </c>
      <c r="P64" s="64">
        <f t="shared" si="4"/>
        <v>0.31040369769733461</v>
      </c>
      <c r="Q64" s="64">
        <f t="shared" si="4"/>
        <v>0.31040369769733461</v>
      </c>
      <c r="R64" s="64">
        <f t="shared" si="4"/>
        <v>0.31040369769733461</v>
      </c>
      <c r="S64" s="64">
        <f t="shared" si="4"/>
        <v>0.31040369769733461</v>
      </c>
      <c r="T64" s="488">
        <f t="shared" si="4"/>
        <v>0.31040369769733461</v>
      </c>
      <c r="U64" s="64"/>
    </row>
    <row r="65" spans="1:21" x14ac:dyDescent="0.3">
      <c r="A65" s="486" t="s">
        <v>1254</v>
      </c>
      <c r="B65" s="39" t="s">
        <v>96</v>
      </c>
      <c r="C65" s="39" t="s">
        <v>97</v>
      </c>
      <c r="D65" s="39" t="s">
        <v>87</v>
      </c>
      <c r="E65" s="39" t="s">
        <v>1222</v>
      </c>
      <c r="F65" s="39" t="s">
        <v>83</v>
      </c>
      <c r="G65" s="39" t="s">
        <v>126</v>
      </c>
      <c r="H65" s="39" t="s">
        <v>92</v>
      </c>
      <c r="I65" s="39" t="s">
        <v>92</v>
      </c>
      <c r="J65" s="493">
        <f t="shared" si="0"/>
        <v>0.20726294681512075</v>
      </c>
      <c r="K65" s="64">
        <f t="shared" si="1"/>
        <v>0.20726294681512075</v>
      </c>
      <c r="L65" s="64">
        <f t="shared" si="4"/>
        <v>0.20726294681512075</v>
      </c>
      <c r="M65" s="64">
        <f t="shared" si="4"/>
        <v>0.20726294681512075</v>
      </c>
      <c r="N65" s="64">
        <f t="shared" si="4"/>
        <v>0.20726294681512075</v>
      </c>
      <c r="O65" s="64">
        <f t="shared" si="4"/>
        <v>0.20726294681512075</v>
      </c>
      <c r="P65" s="64">
        <f t="shared" si="4"/>
        <v>0.20726294681512075</v>
      </c>
      <c r="Q65" s="64">
        <f t="shared" si="4"/>
        <v>0.20726294681512075</v>
      </c>
      <c r="R65" s="64">
        <f t="shared" si="4"/>
        <v>0.20726294681512075</v>
      </c>
      <c r="S65" s="64">
        <f t="shared" si="4"/>
        <v>0.20726294681512075</v>
      </c>
      <c r="T65" s="488">
        <f t="shared" si="4"/>
        <v>0.20726294681512075</v>
      </c>
      <c r="U65" s="64"/>
    </row>
    <row r="66" spans="1:21" x14ac:dyDescent="0.3">
      <c r="A66" s="486" t="s">
        <v>1255</v>
      </c>
      <c r="B66" s="39" t="s">
        <v>96</v>
      </c>
      <c r="C66" s="39" t="s">
        <v>97</v>
      </c>
      <c r="D66" s="39" t="s">
        <v>90</v>
      </c>
      <c r="E66" s="39" t="s">
        <v>1192</v>
      </c>
      <c r="F66" s="39" t="s">
        <v>121</v>
      </c>
      <c r="G66" s="39" t="s">
        <v>121</v>
      </c>
      <c r="H66" s="39" t="s">
        <v>89</v>
      </c>
      <c r="I66" s="39" t="s">
        <v>89</v>
      </c>
      <c r="J66" s="493">
        <f t="shared" si="0"/>
        <v>1.5820140697864988</v>
      </c>
      <c r="K66" s="64">
        <f t="shared" si="1"/>
        <v>1</v>
      </c>
      <c r="L66" s="64">
        <f t="shared" ref="L66:T81" si="5">IF(L$17&gt;=$B$11,0,($B$11-L$17)/($B$11-2020))*$J66+IF(L$17&gt;=$B$11,1,(L$17-2020)/($B$11-2020))*$K66</f>
        <v>1</v>
      </c>
      <c r="M66" s="64">
        <f t="shared" si="5"/>
        <v>1</v>
      </c>
      <c r="N66" s="64">
        <f t="shared" si="5"/>
        <v>1</v>
      </c>
      <c r="O66" s="64">
        <f t="shared" si="5"/>
        <v>1</v>
      </c>
      <c r="P66" s="64">
        <f t="shared" si="5"/>
        <v>1</v>
      </c>
      <c r="Q66" s="64">
        <f t="shared" si="5"/>
        <v>1</v>
      </c>
      <c r="R66" s="64">
        <f t="shared" si="5"/>
        <v>1</v>
      </c>
      <c r="S66" s="64">
        <f t="shared" si="5"/>
        <v>1</v>
      </c>
      <c r="T66" s="488">
        <f t="shared" si="5"/>
        <v>1</v>
      </c>
      <c r="U66" s="64"/>
    </row>
    <row r="67" spans="1:21" x14ac:dyDescent="0.3">
      <c r="A67" s="486" t="s">
        <v>1256</v>
      </c>
      <c r="B67" s="39" t="s">
        <v>96</v>
      </c>
      <c r="C67" s="39" t="s">
        <v>97</v>
      </c>
      <c r="D67" s="39" t="s">
        <v>90</v>
      </c>
      <c r="E67" s="39" t="s">
        <v>1194</v>
      </c>
      <c r="F67" s="39" t="s">
        <v>121</v>
      </c>
      <c r="G67" s="39" t="s">
        <v>121</v>
      </c>
      <c r="H67" s="39" t="s">
        <v>89</v>
      </c>
      <c r="I67" s="39" t="s">
        <v>92</v>
      </c>
      <c r="J67" s="493">
        <f t="shared" si="0"/>
        <v>1.5820140697864988</v>
      </c>
      <c r="K67" s="64">
        <f t="shared" si="1"/>
        <v>1.1106253843562763</v>
      </c>
      <c r="L67" s="64">
        <f t="shared" si="5"/>
        <v>1.1106253843562763</v>
      </c>
      <c r="M67" s="64">
        <f t="shared" si="5"/>
        <v>1.1106253843562763</v>
      </c>
      <c r="N67" s="64">
        <f t="shared" si="5"/>
        <v>1.1106253843562763</v>
      </c>
      <c r="O67" s="64">
        <f t="shared" si="5"/>
        <v>1.1106253843562763</v>
      </c>
      <c r="P67" s="64">
        <f t="shared" si="5"/>
        <v>1.1106253843562763</v>
      </c>
      <c r="Q67" s="64">
        <f t="shared" si="5"/>
        <v>1.1106253843562763</v>
      </c>
      <c r="R67" s="64">
        <f t="shared" si="5"/>
        <v>1.1106253843562763</v>
      </c>
      <c r="S67" s="64">
        <f t="shared" si="5"/>
        <v>1.1106253843562763</v>
      </c>
      <c r="T67" s="488">
        <f t="shared" si="5"/>
        <v>1.1106253843562763</v>
      </c>
      <c r="U67" s="64"/>
    </row>
    <row r="68" spans="1:21" x14ac:dyDescent="0.3">
      <c r="A68" s="486" t="s">
        <v>1257</v>
      </c>
      <c r="B68" s="39" t="s">
        <v>96</v>
      </c>
      <c r="C68" s="39" t="s">
        <v>97</v>
      </c>
      <c r="D68" s="39" t="s">
        <v>90</v>
      </c>
      <c r="E68" s="39" t="s">
        <v>1196</v>
      </c>
      <c r="F68" s="39" t="s">
        <v>121</v>
      </c>
      <c r="G68" s="39" t="s">
        <v>121</v>
      </c>
      <c r="H68" s="39" t="s">
        <v>92</v>
      </c>
      <c r="I68" s="39" t="s">
        <v>89</v>
      </c>
      <c r="J68" s="493">
        <f t="shared" si="0"/>
        <v>1.5820140697864988</v>
      </c>
      <c r="K68" s="64">
        <f t="shared" si="1"/>
        <v>1.4244353605364797</v>
      </c>
      <c r="L68" s="64">
        <f t="shared" si="5"/>
        <v>1.4244353605364797</v>
      </c>
      <c r="M68" s="64">
        <f t="shared" si="5"/>
        <v>1.4244353605364797</v>
      </c>
      <c r="N68" s="64">
        <f t="shared" si="5"/>
        <v>1.4244353605364797</v>
      </c>
      <c r="O68" s="64">
        <f t="shared" si="5"/>
        <v>1.4244353605364797</v>
      </c>
      <c r="P68" s="64">
        <f t="shared" si="5"/>
        <v>1.4244353605364797</v>
      </c>
      <c r="Q68" s="64">
        <f t="shared" si="5"/>
        <v>1.4244353605364797</v>
      </c>
      <c r="R68" s="64">
        <f t="shared" si="5"/>
        <v>1.4244353605364797</v>
      </c>
      <c r="S68" s="64">
        <f t="shared" si="5"/>
        <v>1.4244353605364797</v>
      </c>
      <c r="T68" s="488">
        <f t="shared" si="5"/>
        <v>1.4244353605364797</v>
      </c>
      <c r="U68" s="64"/>
    </row>
    <row r="69" spans="1:21" x14ac:dyDescent="0.3">
      <c r="A69" s="486" t="s">
        <v>1258</v>
      </c>
      <c r="B69" s="39" t="s">
        <v>96</v>
      </c>
      <c r="C69" s="39" t="s">
        <v>97</v>
      </c>
      <c r="D69" s="39" t="s">
        <v>90</v>
      </c>
      <c r="E69" s="39" t="s">
        <v>1198</v>
      </c>
      <c r="F69" s="39" t="s">
        <v>121</v>
      </c>
      <c r="G69" s="39" t="s">
        <v>121</v>
      </c>
      <c r="H69" s="39" t="s">
        <v>92</v>
      </c>
      <c r="I69" s="39" t="s">
        <v>92</v>
      </c>
      <c r="J69" s="493">
        <f t="shared" si="0"/>
        <v>1.5820140697864988</v>
      </c>
      <c r="K69" s="64">
        <f t="shared" si="1"/>
        <v>1.5820140697864988</v>
      </c>
      <c r="L69" s="64">
        <f t="shared" si="5"/>
        <v>1.5820140697864988</v>
      </c>
      <c r="M69" s="64">
        <f t="shared" si="5"/>
        <v>1.5820140697864988</v>
      </c>
      <c r="N69" s="64">
        <f t="shared" si="5"/>
        <v>1.5820140697864988</v>
      </c>
      <c r="O69" s="64">
        <f t="shared" si="5"/>
        <v>1.5820140697864988</v>
      </c>
      <c r="P69" s="64">
        <f t="shared" si="5"/>
        <v>1.5820140697864988</v>
      </c>
      <c r="Q69" s="64">
        <f t="shared" si="5"/>
        <v>1.5820140697864988</v>
      </c>
      <c r="R69" s="64">
        <f t="shared" si="5"/>
        <v>1.5820140697864988</v>
      </c>
      <c r="S69" s="64">
        <f t="shared" si="5"/>
        <v>1.5820140697864988</v>
      </c>
      <c r="T69" s="488">
        <f t="shared" si="5"/>
        <v>1.5820140697864988</v>
      </c>
      <c r="U69" s="64"/>
    </row>
    <row r="70" spans="1:21" x14ac:dyDescent="0.3">
      <c r="A70" s="486" t="s">
        <v>1259</v>
      </c>
      <c r="B70" s="39" t="s">
        <v>96</v>
      </c>
      <c r="C70" s="39" t="s">
        <v>97</v>
      </c>
      <c r="D70" s="39" t="s">
        <v>90</v>
      </c>
      <c r="E70" s="39" t="s">
        <v>1200</v>
      </c>
      <c r="F70" s="39" t="s">
        <v>121</v>
      </c>
      <c r="G70" s="39" t="s">
        <v>126</v>
      </c>
      <c r="H70" s="39" t="s">
        <v>89</v>
      </c>
      <c r="I70" s="39" t="s">
        <v>89</v>
      </c>
      <c r="J70" s="493">
        <f t="shared" si="0"/>
        <v>0.9511248498731556</v>
      </c>
      <c r="K70" s="64">
        <f t="shared" si="1"/>
        <v>1</v>
      </c>
      <c r="L70" s="64">
        <f t="shared" si="5"/>
        <v>1</v>
      </c>
      <c r="M70" s="64">
        <f t="shared" si="5"/>
        <v>1</v>
      </c>
      <c r="N70" s="64">
        <f t="shared" si="5"/>
        <v>1</v>
      </c>
      <c r="O70" s="64">
        <f t="shared" si="5"/>
        <v>1</v>
      </c>
      <c r="P70" s="64">
        <f t="shared" si="5"/>
        <v>1</v>
      </c>
      <c r="Q70" s="64">
        <f t="shared" si="5"/>
        <v>1</v>
      </c>
      <c r="R70" s="64">
        <f t="shared" si="5"/>
        <v>1</v>
      </c>
      <c r="S70" s="64">
        <f t="shared" si="5"/>
        <v>1</v>
      </c>
      <c r="T70" s="488">
        <f t="shared" si="5"/>
        <v>1</v>
      </c>
      <c r="U70" s="64"/>
    </row>
    <row r="71" spans="1:21" x14ac:dyDescent="0.3">
      <c r="A71" s="486" t="s">
        <v>1260</v>
      </c>
      <c r="B71" s="39" t="s">
        <v>96</v>
      </c>
      <c r="C71" s="39" t="s">
        <v>97</v>
      </c>
      <c r="D71" s="39" t="s">
        <v>90</v>
      </c>
      <c r="E71" s="39" t="s">
        <v>1202</v>
      </c>
      <c r="F71" s="39" t="s">
        <v>121</v>
      </c>
      <c r="G71" s="39" t="s">
        <v>126</v>
      </c>
      <c r="H71" s="39" t="s">
        <v>89</v>
      </c>
      <c r="I71" s="39" t="s">
        <v>92</v>
      </c>
      <c r="J71" s="493">
        <f t="shared" si="0"/>
        <v>0.9511248498731556</v>
      </c>
      <c r="K71" s="64">
        <f t="shared" si="1"/>
        <v>0.66772061142524364</v>
      </c>
      <c r="L71" s="64">
        <f t="shared" si="5"/>
        <v>0.66772061142524364</v>
      </c>
      <c r="M71" s="64">
        <f t="shared" si="5"/>
        <v>0.66772061142524364</v>
      </c>
      <c r="N71" s="64">
        <f t="shared" si="5"/>
        <v>0.66772061142524364</v>
      </c>
      <c r="O71" s="64">
        <f t="shared" si="5"/>
        <v>0.66772061142524364</v>
      </c>
      <c r="P71" s="64">
        <f t="shared" si="5"/>
        <v>0.66772061142524364</v>
      </c>
      <c r="Q71" s="64">
        <f t="shared" si="5"/>
        <v>0.66772061142524364</v>
      </c>
      <c r="R71" s="64">
        <f t="shared" si="5"/>
        <v>0.66772061142524364</v>
      </c>
      <c r="S71" s="64">
        <f t="shared" si="5"/>
        <v>0.66772061142524364</v>
      </c>
      <c r="T71" s="488">
        <f t="shared" si="5"/>
        <v>0.66772061142524364</v>
      </c>
      <c r="U71" s="64"/>
    </row>
    <row r="72" spans="1:21" x14ac:dyDescent="0.3">
      <c r="A72" s="486" t="s">
        <v>1261</v>
      </c>
      <c r="B72" s="39" t="s">
        <v>96</v>
      </c>
      <c r="C72" s="39" t="s">
        <v>97</v>
      </c>
      <c r="D72" s="39" t="s">
        <v>90</v>
      </c>
      <c r="E72" s="39" t="s">
        <v>1204</v>
      </c>
      <c r="F72" s="39" t="s">
        <v>121</v>
      </c>
      <c r="G72" s="39" t="s">
        <v>126</v>
      </c>
      <c r="H72" s="39" t="s">
        <v>92</v>
      </c>
      <c r="I72" s="39" t="s">
        <v>89</v>
      </c>
      <c r="J72" s="493">
        <f t="shared" si="0"/>
        <v>0.9511248498731556</v>
      </c>
      <c r="K72" s="64">
        <f t="shared" si="1"/>
        <v>1.4244353605364797</v>
      </c>
      <c r="L72" s="64">
        <f t="shared" si="5"/>
        <v>1.4244353605364797</v>
      </c>
      <c r="M72" s="64">
        <f t="shared" si="5"/>
        <v>1.4244353605364797</v>
      </c>
      <c r="N72" s="64">
        <f t="shared" si="5"/>
        <v>1.4244353605364797</v>
      </c>
      <c r="O72" s="64">
        <f t="shared" si="5"/>
        <v>1.4244353605364797</v>
      </c>
      <c r="P72" s="64">
        <f t="shared" si="5"/>
        <v>1.4244353605364797</v>
      </c>
      <c r="Q72" s="64">
        <f t="shared" si="5"/>
        <v>1.4244353605364797</v>
      </c>
      <c r="R72" s="64">
        <f t="shared" si="5"/>
        <v>1.4244353605364797</v>
      </c>
      <c r="S72" s="64">
        <f t="shared" si="5"/>
        <v>1.4244353605364797</v>
      </c>
      <c r="T72" s="488">
        <f t="shared" si="5"/>
        <v>1.4244353605364797</v>
      </c>
      <c r="U72" s="64"/>
    </row>
    <row r="73" spans="1:21" x14ac:dyDescent="0.3">
      <c r="A73" s="486" t="s">
        <v>1262</v>
      </c>
      <c r="B73" s="39" t="s">
        <v>96</v>
      </c>
      <c r="C73" s="39" t="s">
        <v>97</v>
      </c>
      <c r="D73" s="39" t="s">
        <v>90</v>
      </c>
      <c r="E73" s="39" t="s">
        <v>1206</v>
      </c>
      <c r="F73" s="39" t="s">
        <v>121</v>
      </c>
      <c r="G73" s="39" t="s">
        <v>126</v>
      </c>
      <c r="H73" s="39" t="s">
        <v>92</v>
      </c>
      <c r="I73" s="39" t="s">
        <v>92</v>
      </c>
      <c r="J73" s="493">
        <f t="shared" si="0"/>
        <v>0.9511248498731556</v>
      </c>
      <c r="K73" s="64">
        <f t="shared" si="1"/>
        <v>0.9511248498731556</v>
      </c>
      <c r="L73" s="64">
        <f t="shared" si="5"/>
        <v>0.9511248498731556</v>
      </c>
      <c r="M73" s="64">
        <f t="shared" si="5"/>
        <v>0.9511248498731556</v>
      </c>
      <c r="N73" s="64">
        <f t="shared" si="5"/>
        <v>0.9511248498731556</v>
      </c>
      <c r="O73" s="64">
        <f t="shared" si="5"/>
        <v>0.9511248498731556</v>
      </c>
      <c r="P73" s="64">
        <f t="shared" si="5"/>
        <v>0.9511248498731556</v>
      </c>
      <c r="Q73" s="64">
        <f t="shared" si="5"/>
        <v>0.9511248498731556</v>
      </c>
      <c r="R73" s="64">
        <f t="shared" si="5"/>
        <v>0.9511248498731556</v>
      </c>
      <c r="S73" s="64">
        <f t="shared" si="5"/>
        <v>0.9511248498731556</v>
      </c>
      <c r="T73" s="488">
        <f t="shared" si="5"/>
        <v>0.9511248498731556</v>
      </c>
      <c r="U73" s="64"/>
    </row>
    <row r="74" spans="1:21" x14ac:dyDescent="0.3">
      <c r="A74" s="486" t="s">
        <v>1263</v>
      </c>
      <c r="B74" s="39" t="s">
        <v>96</v>
      </c>
      <c r="C74" s="39" t="s">
        <v>97</v>
      </c>
      <c r="D74" s="39" t="s">
        <v>90</v>
      </c>
      <c r="E74" s="39" t="s">
        <v>1208</v>
      </c>
      <c r="F74" s="39" t="s">
        <v>83</v>
      </c>
      <c r="G74" s="39" t="s">
        <v>121</v>
      </c>
      <c r="H74" s="39" t="s">
        <v>89</v>
      </c>
      <c r="I74" s="39" t="s">
        <v>89</v>
      </c>
      <c r="J74" s="493">
        <f t="shared" si="0"/>
        <v>1.5820140697864988</v>
      </c>
      <c r="K74" s="64">
        <f t="shared" si="1"/>
        <v>0.34920618027291611</v>
      </c>
      <c r="L74" s="64">
        <f t="shared" si="5"/>
        <v>0.34920618027291611</v>
      </c>
      <c r="M74" s="64">
        <f t="shared" si="5"/>
        <v>0.34920618027291611</v>
      </c>
      <c r="N74" s="64">
        <f t="shared" si="5"/>
        <v>0.34920618027291611</v>
      </c>
      <c r="O74" s="64">
        <f t="shared" si="5"/>
        <v>0.34920618027291611</v>
      </c>
      <c r="P74" s="64">
        <f t="shared" si="5"/>
        <v>0.34920618027291611</v>
      </c>
      <c r="Q74" s="64">
        <f t="shared" si="5"/>
        <v>0.34920618027291611</v>
      </c>
      <c r="R74" s="64">
        <f t="shared" si="5"/>
        <v>0.34920618027291611</v>
      </c>
      <c r="S74" s="64">
        <f t="shared" si="5"/>
        <v>0.34920618027291611</v>
      </c>
      <c r="T74" s="488">
        <f t="shared" si="5"/>
        <v>0.34920618027291611</v>
      </c>
      <c r="U74" s="64"/>
    </row>
    <row r="75" spans="1:21" x14ac:dyDescent="0.3">
      <c r="A75" s="486" t="s">
        <v>1264</v>
      </c>
      <c r="B75" s="39" t="s">
        <v>96</v>
      </c>
      <c r="C75" s="39" t="s">
        <v>97</v>
      </c>
      <c r="D75" s="39" t="s">
        <v>90</v>
      </c>
      <c r="E75" s="39" t="s">
        <v>1210</v>
      </c>
      <c r="F75" s="39" t="s">
        <v>83</v>
      </c>
      <c r="G75" s="39" t="s">
        <v>121</v>
      </c>
      <c r="H75" s="39" t="s">
        <v>89</v>
      </c>
      <c r="I75" s="39" t="s">
        <v>92</v>
      </c>
      <c r="J75" s="493">
        <f t="shared" si="0"/>
        <v>1.5820140697864988</v>
      </c>
      <c r="K75" s="64">
        <f t="shared" si="1"/>
        <v>0.38783724818519461</v>
      </c>
      <c r="L75" s="64">
        <f t="shared" si="5"/>
        <v>0.38783724818519461</v>
      </c>
      <c r="M75" s="64">
        <f t="shared" si="5"/>
        <v>0.38783724818519461</v>
      </c>
      <c r="N75" s="64">
        <f t="shared" si="5"/>
        <v>0.38783724818519461</v>
      </c>
      <c r="O75" s="64">
        <f t="shared" si="5"/>
        <v>0.38783724818519461</v>
      </c>
      <c r="P75" s="64">
        <f t="shared" si="5"/>
        <v>0.38783724818519461</v>
      </c>
      <c r="Q75" s="64">
        <f t="shared" si="5"/>
        <v>0.38783724818519461</v>
      </c>
      <c r="R75" s="64">
        <f t="shared" si="5"/>
        <v>0.38783724818519461</v>
      </c>
      <c r="S75" s="64">
        <f t="shared" si="5"/>
        <v>0.38783724818519461</v>
      </c>
      <c r="T75" s="488">
        <f t="shared" si="5"/>
        <v>0.38783724818519461</v>
      </c>
      <c r="U75" s="64"/>
    </row>
    <row r="76" spans="1:21" x14ac:dyDescent="0.3">
      <c r="A76" s="486" t="s">
        <v>1265</v>
      </c>
      <c r="B76" s="39" t="s">
        <v>96</v>
      </c>
      <c r="C76" s="39" t="s">
        <v>97</v>
      </c>
      <c r="D76" s="39" t="s">
        <v>90</v>
      </c>
      <c r="E76" s="39" t="s">
        <v>1212</v>
      </c>
      <c r="F76" s="39" t="s">
        <v>83</v>
      </c>
      <c r="G76" s="39" t="s">
        <v>121</v>
      </c>
      <c r="H76" s="39" t="s">
        <v>92</v>
      </c>
      <c r="I76" s="39" t="s">
        <v>89</v>
      </c>
      <c r="J76" s="493">
        <f t="shared" si="0"/>
        <v>1.5820140697864988</v>
      </c>
      <c r="K76" s="64">
        <f t="shared" si="1"/>
        <v>1.4244353605364797</v>
      </c>
      <c r="L76" s="64">
        <f t="shared" si="5"/>
        <v>1.4244353605364797</v>
      </c>
      <c r="M76" s="64">
        <f t="shared" si="5"/>
        <v>1.4244353605364797</v>
      </c>
      <c r="N76" s="64">
        <f t="shared" si="5"/>
        <v>1.4244353605364797</v>
      </c>
      <c r="O76" s="64">
        <f t="shared" si="5"/>
        <v>1.4244353605364797</v>
      </c>
      <c r="P76" s="64">
        <f t="shared" si="5"/>
        <v>1.4244353605364797</v>
      </c>
      <c r="Q76" s="64">
        <f t="shared" si="5"/>
        <v>1.4244353605364797</v>
      </c>
      <c r="R76" s="64">
        <f t="shared" si="5"/>
        <v>1.4244353605364797</v>
      </c>
      <c r="S76" s="64">
        <f t="shared" si="5"/>
        <v>1.4244353605364797</v>
      </c>
      <c r="T76" s="488">
        <f t="shared" si="5"/>
        <v>1.4244353605364797</v>
      </c>
      <c r="U76" s="64"/>
    </row>
    <row r="77" spans="1:21" x14ac:dyDescent="0.3">
      <c r="A77" s="486" t="s">
        <v>1266</v>
      </c>
      <c r="B77" s="39" t="s">
        <v>96</v>
      </c>
      <c r="C77" s="39" t="s">
        <v>97</v>
      </c>
      <c r="D77" s="39" t="s">
        <v>90</v>
      </c>
      <c r="E77" s="39" t="s">
        <v>1214</v>
      </c>
      <c r="F77" s="39" t="s">
        <v>83</v>
      </c>
      <c r="G77" s="39" t="s">
        <v>121</v>
      </c>
      <c r="H77" s="39" t="s">
        <v>92</v>
      </c>
      <c r="I77" s="39" t="s">
        <v>92</v>
      </c>
      <c r="J77" s="493">
        <f t="shared" si="0"/>
        <v>1.5820140697864988</v>
      </c>
      <c r="K77" s="64">
        <f t="shared" si="1"/>
        <v>1.5820140697864988</v>
      </c>
      <c r="L77" s="64">
        <f t="shared" si="5"/>
        <v>1.5820140697864988</v>
      </c>
      <c r="M77" s="64">
        <f t="shared" si="5"/>
        <v>1.5820140697864988</v>
      </c>
      <c r="N77" s="64">
        <f t="shared" si="5"/>
        <v>1.5820140697864988</v>
      </c>
      <c r="O77" s="64">
        <f t="shared" si="5"/>
        <v>1.5820140697864988</v>
      </c>
      <c r="P77" s="64">
        <f t="shared" si="5"/>
        <v>1.5820140697864988</v>
      </c>
      <c r="Q77" s="64">
        <f t="shared" si="5"/>
        <v>1.5820140697864988</v>
      </c>
      <c r="R77" s="64">
        <f t="shared" si="5"/>
        <v>1.5820140697864988</v>
      </c>
      <c r="S77" s="64">
        <f t="shared" si="5"/>
        <v>1.5820140697864988</v>
      </c>
      <c r="T77" s="488">
        <f t="shared" si="5"/>
        <v>1.5820140697864988</v>
      </c>
      <c r="U77" s="64"/>
    </row>
    <row r="78" spans="1:21" x14ac:dyDescent="0.3">
      <c r="A78" s="486" t="s">
        <v>1267</v>
      </c>
      <c r="B78" s="39" t="s">
        <v>96</v>
      </c>
      <c r="C78" s="39" t="s">
        <v>97</v>
      </c>
      <c r="D78" s="39" t="s">
        <v>90</v>
      </c>
      <c r="E78" s="39" t="s">
        <v>1216</v>
      </c>
      <c r="F78" s="39" t="s">
        <v>83</v>
      </c>
      <c r="G78" s="39" t="s">
        <v>126</v>
      </c>
      <c r="H78" s="39" t="s">
        <v>89</v>
      </c>
      <c r="I78" s="39" t="s">
        <v>89</v>
      </c>
      <c r="J78" s="493">
        <f t="shared" si="0"/>
        <v>0.9511248498731556</v>
      </c>
      <c r="K78" s="64">
        <f t="shared" si="1"/>
        <v>0.34920618027291611</v>
      </c>
      <c r="L78" s="64">
        <f t="shared" si="5"/>
        <v>0.34920618027291611</v>
      </c>
      <c r="M78" s="64">
        <f t="shared" si="5"/>
        <v>0.34920618027291611</v>
      </c>
      <c r="N78" s="64">
        <f t="shared" si="5"/>
        <v>0.34920618027291611</v>
      </c>
      <c r="O78" s="64">
        <f t="shared" si="5"/>
        <v>0.34920618027291611</v>
      </c>
      <c r="P78" s="64">
        <f t="shared" si="5"/>
        <v>0.34920618027291611</v>
      </c>
      <c r="Q78" s="64">
        <f t="shared" si="5"/>
        <v>0.34920618027291611</v>
      </c>
      <c r="R78" s="64">
        <f t="shared" si="5"/>
        <v>0.34920618027291611</v>
      </c>
      <c r="S78" s="64">
        <f t="shared" si="5"/>
        <v>0.34920618027291611</v>
      </c>
      <c r="T78" s="488">
        <f t="shared" si="5"/>
        <v>0.34920618027291611</v>
      </c>
      <c r="U78" s="64"/>
    </row>
    <row r="79" spans="1:21" x14ac:dyDescent="0.3">
      <c r="A79" s="486" t="s">
        <v>1268</v>
      </c>
      <c r="B79" s="39" t="s">
        <v>96</v>
      </c>
      <c r="C79" s="39" t="s">
        <v>97</v>
      </c>
      <c r="D79" s="39" t="s">
        <v>90</v>
      </c>
      <c r="E79" s="39" t="s">
        <v>1218</v>
      </c>
      <c r="F79" s="39" t="s">
        <v>83</v>
      </c>
      <c r="G79" s="39" t="s">
        <v>126</v>
      </c>
      <c r="H79" s="39" t="s">
        <v>89</v>
      </c>
      <c r="I79" s="39" t="s">
        <v>92</v>
      </c>
      <c r="J79" s="493">
        <f t="shared" si="0"/>
        <v>0.9511248498731556</v>
      </c>
      <c r="K79" s="64">
        <f t="shared" si="1"/>
        <v>0.2331721642053054</v>
      </c>
      <c r="L79" s="64">
        <f t="shared" si="5"/>
        <v>0.2331721642053054</v>
      </c>
      <c r="M79" s="64">
        <f t="shared" si="5"/>
        <v>0.2331721642053054</v>
      </c>
      <c r="N79" s="64">
        <f t="shared" si="5"/>
        <v>0.2331721642053054</v>
      </c>
      <c r="O79" s="64">
        <f t="shared" si="5"/>
        <v>0.2331721642053054</v>
      </c>
      <c r="P79" s="64">
        <f t="shared" si="5"/>
        <v>0.2331721642053054</v>
      </c>
      <c r="Q79" s="64">
        <f t="shared" si="5"/>
        <v>0.2331721642053054</v>
      </c>
      <c r="R79" s="64">
        <f t="shared" si="5"/>
        <v>0.2331721642053054</v>
      </c>
      <c r="S79" s="64">
        <f t="shared" si="5"/>
        <v>0.2331721642053054</v>
      </c>
      <c r="T79" s="488">
        <f t="shared" si="5"/>
        <v>0.2331721642053054</v>
      </c>
      <c r="U79" s="64"/>
    </row>
    <row r="80" spans="1:21" x14ac:dyDescent="0.3">
      <c r="A80" s="486" t="s">
        <v>1269</v>
      </c>
      <c r="B80" s="39" t="s">
        <v>96</v>
      </c>
      <c r="C80" s="39" t="s">
        <v>97</v>
      </c>
      <c r="D80" s="39" t="s">
        <v>90</v>
      </c>
      <c r="E80" s="39" t="s">
        <v>1220</v>
      </c>
      <c r="F80" s="39" t="s">
        <v>83</v>
      </c>
      <c r="G80" s="39" t="s">
        <v>126</v>
      </c>
      <c r="H80" s="39" t="s">
        <v>92</v>
      </c>
      <c r="I80" s="39" t="s">
        <v>89</v>
      </c>
      <c r="J80" s="493">
        <f t="shared" si="0"/>
        <v>0.9511248498731556</v>
      </c>
      <c r="K80" s="64">
        <f t="shared" si="1"/>
        <v>1.4244353605364797</v>
      </c>
      <c r="L80" s="64">
        <f t="shared" si="5"/>
        <v>1.4244353605364797</v>
      </c>
      <c r="M80" s="64">
        <f t="shared" si="5"/>
        <v>1.4244353605364797</v>
      </c>
      <c r="N80" s="64">
        <f t="shared" si="5"/>
        <v>1.4244353605364797</v>
      </c>
      <c r="O80" s="64">
        <f t="shared" si="5"/>
        <v>1.4244353605364797</v>
      </c>
      <c r="P80" s="64">
        <f t="shared" si="5"/>
        <v>1.4244353605364797</v>
      </c>
      <c r="Q80" s="64">
        <f t="shared" si="5"/>
        <v>1.4244353605364797</v>
      </c>
      <c r="R80" s="64">
        <f t="shared" si="5"/>
        <v>1.4244353605364797</v>
      </c>
      <c r="S80" s="64">
        <f t="shared" si="5"/>
        <v>1.4244353605364797</v>
      </c>
      <c r="T80" s="488">
        <f t="shared" si="5"/>
        <v>1.4244353605364797</v>
      </c>
      <c r="U80" s="64"/>
    </row>
    <row r="81" spans="1:21" x14ac:dyDescent="0.3">
      <c r="A81" s="486" t="s">
        <v>1270</v>
      </c>
      <c r="B81" s="39" t="s">
        <v>96</v>
      </c>
      <c r="C81" s="39" t="s">
        <v>97</v>
      </c>
      <c r="D81" s="39" t="s">
        <v>90</v>
      </c>
      <c r="E81" s="39" t="s">
        <v>1222</v>
      </c>
      <c r="F81" s="39" t="s">
        <v>83</v>
      </c>
      <c r="G81" s="39" t="s">
        <v>126</v>
      </c>
      <c r="H81" s="39" t="s">
        <v>92</v>
      </c>
      <c r="I81" s="39" t="s">
        <v>92</v>
      </c>
      <c r="J81" s="493">
        <f t="shared" si="0"/>
        <v>0.9511248498731556</v>
      </c>
      <c r="K81" s="64">
        <f t="shared" si="1"/>
        <v>0.9511248498731556</v>
      </c>
      <c r="L81" s="64">
        <f t="shared" si="5"/>
        <v>0.9511248498731556</v>
      </c>
      <c r="M81" s="64">
        <f t="shared" si="5"/>
        <v>0.9511248498731556</v>
      </c>
      <c r="N81" s="64">
        <f t="shared" si="5"/>
        <v>0.9511248498731556</v>
      </c>
      <c r="O81" s="64">
        <f t="shared" si="5"/>
        <v>0.9511248498731556</v>
      </c>
      <c r="P81" s="64">
        <f t="shared" si="5"/>
        <v>0.9511248498731556</v>
      </c>
      <c r="Q81" s="64">
        <f t="shared" si="5"/>
        <v>0.9511248498731556</v>
      </c>
      <c r="R81" s="64">
        <f t="shared" si="5"/>
        <v>0.9511248498731556</v>
      </c>
      <c r="S81" s="64">
        <f t="shared" si="5"/>
        <v>0.9511248498731556</v>
      </c>
      <c r="T81" s="488">
        <f t="shared" si="5"/>
        <v>0.9511248498731556</v>
      </c>
      <c r="U81" s="64"/>
    </row>
    <row r="82" spans="1:21" x14ac:dyDescent="0.3">
      <c r="A82" s="486" t="s">
        <v>1271</v>
      </c>
      <c r="B82" s="39" t="s">
        <v>96</v>
      </c>
      <c r="C82" s="39" t="s">
        <v>97</v>
      </c>
      <c r="D82" s="39" t="s">
        <v>93</v>
      </c>
      <c r="E82" s="39" t="s">
        <v>1192</v>
      </c>
      <c r="F82" s="39" t="s">
        <v>121</v>
      </c>
      <c r="G82" s="39" t="s">
        <v>121</v>
      </c>
      <c r="H82" s="39" t="s">
        <v>89</v>
      </c>
      <c r="I82" s="39" t="s">
        <v>89</v>
      </c>
      <c r="J82" s="493">
        <f t="shared" ref="J82:J145" si="6">INDEX($E$9:$E$14,MATCH($D82,$D$9:$D$14,0))*INDEX($J$9:$K$14,MATCH($C82,$I$9:$I$14,0),MATCH($G82,$J$7:$K$7,0))</f>
        <v>0.53686627137547616</v>
      </c>
      <c r="K82" s="64">
        <f t="shared" ref="K82:K145" si="7">IF($H82="No",INDEX($E$9:$E$14,MATCH($D82,$D$9:$D$14,0)),INDEX($F$9:$G$14,MATCH($D82,$D$9:$D$14,0),MATCH($F82,$F$7:$G$7,0)))*IF($I82="No",INDEX($J$9:$K$14,MATCH($C82,$I$9:$I$14,0),MATCH($G82,$J$7:$K$7,0)),INDEX($L$9:$L$14,MATCH($C82,$I$9:$I$14,0)))</f>
        <v>1</v>
      </c>
      <c r="L82" s="64">
        <f t="shared" ref="L82:T97" si="8">IF(L$17&gt;=$B$11,0,($B$11-L$17)/($B$11-2020))*$J82+IF(L$17&gt;=$B$11,1,(L$17-2020)/($B$11-2020))*$K82</f>
        <v>1</v>
      </c>
      <c r="M82" s="64">
        <f t="shared" si="8"/>
        <v>1</v>
      </c>
      <c r="N82" s="64">
        <f t="shared" si="8"/>
        <v>1</v>
      </c>
      <c r="O82" s="64">
        <f t="shared" si="8"/>
        <v>1</v>
      </c>
      <c r="P82" s="64">
        <f t="shared" si="8"/>
        <v>1</v>
      </c>
      <c r="Q82" s="64">
        <f t="shared" si="8"/>
        <v>1</v>
      </c>
      <c r="R82" s="64">
        <f t="shared" si="8"/>
        <v>1</v>
      </c>
      <c r="S82" s="64">
        <f t="shared" si="8"/>
        <v>1</v>
      </c>
      <c r="T82" s="488">
        <f t="shared" si="8"/>
        <v>1</v>
      </c>
      <c r="U82" s="64"/>
    </row>
    <row r="83" spans="1:21" x14ac:dyDescent="0.3">
      <c r="A83" s="486" t="s">
        <v>1272</v>
      </c>
      <c r="B83" s="39" t="s">
        <v>96</v>
      </c>
      <c r="C83" s="39" t="s">
        <v>97</v>
      </c>
      <c r="D83" s="39" t="s">
        <v>93</v>
      </c>
      <c r="E83" s="39" t="s">
        <v>1194</v>
      </c>
      <c r="F83" s="39" t="s">
        <v>121</v>
      </c>
      <c r="G83" s="39" t="s">
        <v>121</v>
      </c>
      <c r="H83" s="39" t="s">
        <v>89</v>
      </c>
      <c r="I83" s="39" t="s">
        <v>92</v>
      </c>
      <c r="J83" s="493">
        <f t="shared" si="6"/>
        <v>0.53686627137547616</v>
      </c>
      <c r="K83" s="64">
        <f t="shared" si="7"/>
        <v>1.1106253843562763</v>
      </c>
      <c r="L83" s="64">
        <f t="shared" si="8"/>
        <v>1.1106253843562763</v>
      </c>
      <c r="M83" s="64">
        <f t="shared" si="8"/>
        <v>1.1106253843562763</v>
      </c>
      <c r="N83" s="64">
        <f t="shared" si="8"/>
        <v>1.1106253843562763</v>
      </c>
      <c r="O83" s="64">
        <f t="shared" si="8"/>
        <v>1.1106253843562763</v>
      </c>
      <c r="P83" s="64">
        <f t="shared" si="8"/>
        <v>1.1106253843562763</v>
      </c>
      <c r="Q83" s="64">
        <f t="shared" si="8"/>
        <v>1.1106253843562763</v>
      </c>
      <c r="R83" s="64">
        <f t="shared" si="8"/>
        <v>1.1106253843562763</v>
      </c>
      <c r="S83" s="64">
        <f t="shared" si="8"/>
        <v>1.1106253843562763</v>
      </c>
      <c r="T83" s="488">
        <f t="shared" si="8"/>
        <v>1.1106253843562763</v>
      </c>
      <c r="U83" s="64"/>
    </row>
    <row r="84" spans="1:21" x14ac:dyDescent="0.3">
      <c r="A84" s="486" t="s">
        <v>1273</v>
      </c>
      <c r="B84" s="39" t="s">
        <v>96</v>
      </c>
      <c r="C84" s="39" t="s">
        <v>97</v>
      </c>
      <c r="D84" s="39" t="s">
        <v>93</v>
      </c>
      <c r="E84" s="39" t="s">
        <v>1196</v>
      </c>
      <c r="F84" s="39" t="s">
        <v>121</v>
      </c>
      <c r="G84" s="39" t="s">
        <v>121</v>
      </c>
      <c r="H84" s="39" t="s">
        <v>92</v>
      </c>
      <c r="I84" s="39" t="s">
        <v>89</v>
      </c>
      <c r="J84" s="493">
        <f t="shared" si="6"/>
        <v>0.53686627137547616</v>
      </c>
      <c r="K84" s="64">
        <f t="shared" si="7"/>
        <v>0.48339096056826247</v>
      </c>
      <c r="L84" s="64">
        <f t="shared" si="8"/>
        <v>0.48339096056826247</v>
      </c>
      <c r="M84" s="64">
        <f t="shared" si="8"/>
        <v>0.48339096056826247</v>
      </c>
      <c r="N84" s="64">
        <f t="shared" si="8"/>
        <v>0.48339096056826247</v>
      </c>
      <c r="O84" s="64">
        <f t="shared" si="8"/>
        <v>0.48339096056826247</v>
      </c>
      <c r="P84" s="64">
        <f t="shared" si="8"/>
        <v>0.48339096056826247</v>
      </c>
      <c r="Q84" s="64">
        <f t="shared" si="8"/>
        <v>0.48339096056826247</v>
      </c>
      <c r="R84" s="64">
        <f t="shared" si="8"/>
        <v>0.48339096056826247</v>
      </c>
      <c r="S84" s="64">
        <f t="shared" si="8"/>
        <v>0.48339096056826247</v>
      </c>
      <c r="T84" s="488">
        <f t="shared" si="8"/>
        <v>0.48339096056826247</v>
      </c>
      <c r="U84" s="64"/>
    </row>
    <row r="85" spans="1:21" x14ac:dyDescent="0.3">
      <c r="A85" s="486" t="s">
        <v>1274</v>
      </c>
      <c r="B85" s="39" t="s">
        <v>96</v>
      </c>
      <c r="C85" s="39" t="s">
        <v>97</v>
      </c>
      <c r="D85" s="39" t="s">
        <v>93</v>
      </c>
      <c r="E85" s="39" t="s">
        <v>1198</v>
      </c>
      <c r="F85" s="39" t="s">
        <v>121</v>
      </c>
      <c r="G85" s="39" t="s">
        <v>121</v>
      </c>
      <c r="H85" s="39" t="s">
        <v>92</v>
      </c>
      <c r="I85" s="39" t="s">
        <v>92</v>
      </c>
      <c r="J85" s="493">
        <f t="shared" si="6"/>
        <v>0.53686627137547616</v>
      </c>
      <c r="K85" s="64">
        <f t="shared" si="7"/>
        <v>0.53686627137547616</v>
      </c>
      <c r="L85" s="64">
        <f t="shared" si="8"/>
        <v>0.53686627137547616</v>
      </c>
      <c r="M85" s="64">
        <f t="shared" si="8"/>
        <v>0.53686627137547616</v>
      </c>
      <c r="N85" s="64">
        <f t="shared" si="8"/>
        <v>0.53686627137547616</v>
      </c>
      <c r="O85" s="64">
        <f t="shared" si="8"/>
        <v>0.53686627137547616</v>
      </c>
      <c r="P85" s="64">
        <f t="shared" si="8"/>
        <v>0.53686627137547616</v>
      </c>
      <c r="Q85" s="64">
        <f t="shared" si="8"/>
        <v>0.53686627137547616</v>
      </c>
      <c r="R85" s="64">
        <f t="shared" si="8"/>
        <v>0.53686627137547616</v>
      </c>
      <c r="S85" s="64">
        <f t="shared" si="8"/>
        <v>0.53686627137547616</v>
      </c>
      <c r="T85" s="488">
        <f t="shared" si="8"/>
        <v>0.53686627137547616</v>
      </c>
      <c r="U85" s="64"/>
    </row>
    <row r="86" spans="1:21" x14ac:dyDescent="0.3">
      <c r="A86" s="486" t="s">
        <v>1275</v>
      </c>
      <c r="B86" s="39" t="s">
        <v>96</v>
      </c>
      <c r="C86" s="39" t="s">
        <v>97</v>
      </c>
      <c r="D86" s="39" t="s">
        <v>93</v>
      </c>
      <c r="E86" s="39" t="s">
        <v>1200</v>
      </c>
      <c r="F86" s="39" t="s">
        <v>121</v>
      </c>
      <c r="G86" s="39" t="s">
        <v>126</v>
      </c>
      <c r="H86" s="39" t="s">
        <v>89</v>
      </c>
      <c r="I86" s="39" t="s">
        <v>89</v>
      </c>
      <c r="J86" s="493">
        <f t="shared" si="6"/>
        <v>0.32277010774807607</v>
      </c>
      <c r="K86" s="64">
        <f t="shared" si="7"/>
        <v>1</v>
      </c>
      <c r="L86" s="64">
        <f t="shared" si="8"/>
        <v>1</v>
      </c>
      <c r="M86" s="64">
        <f t="shared" si="8"/>
        <v>1</v>
      </c>
      <c r="N86" s="64">
        <f t="shared" si="8"/>
        <v>1</v>
      </c>
      <c r="O86" s="64">
        <f t="shared" si="8"/>
        <v>1</v>
      </c>
      <c r="P86" s="64">
        <f t="shared" si="8"/>
        <v>1</v>
      </c>
      <c r="Q86" s="64">
        <f t="shared" si="8"/>
        <v>1</v>
      </c>
      <c r="R86" s="64">
        <f t="shared" si="8"/>
        <v>1</v>
      </c>
      <c r="S86" s="64">
        <f t="shared" si="8"/>
        <v>1</v>
      </c>
      <c r="T86" s="488">
        <f t="shared" si="8"/>
        <v>1</v>
      </c>
      <c r="U86" s="64"/>
    </row>
    <row r="87" spans="1:21" x14ac:dyDescent="0.3">
      <c r="A87" s="486" t="s">
        <v>1276</v>
      </c>
      <c r="B87" s="39" t="s">
        <v>96</v>
      </c>
      <c r="C87" s="39" t="s">
        <v>97</v>
      </c>
      <c r="D87" s="39" t="s">
        <v>93</v>
      </c>
      <c r="E87" s="39" t="s">
        <v>1202</v>
      </c>
      <c r="F87" s="39" t="s">
        <v>121</v>
      </c>
      <c r="G87" s="39" t="s">
        <v>126</v>
      </c>
      <c r="H87" s="39" t="s">
        <v>89</v>
      </c>
      <c r="I87" s="39" t="s">
        <v>92</v>
      </c>
      <c r="J87" s="493">
        <f t="shared" si="6"/>
        <v>0.32277010774807607</v>
      </c>
      <c r="K87" s="64">
        <f t="shared" si="7"/>
        <v>0.66772061142524364</v>
      </c>
      <c r="L87" s="64">
        <f t="shared" si="8"/>
        <v>0.66772061142524364</v>
      </c>
      <c r="M87" s="64">
        <f t="shared" si="8"/>
        <v>0.66772061142524364</v>
      </c>
      <c r="N87" s="64">
        <f t="shared" si="8"/>
        <v>0.66772061142524364</v>
      </c>
      <c r="O87" s="64">
        <f t="shared" si="8"/>
        <v>0.66772061142524364</v>
      </c>
      <c r="P87" s="64">
        <f t="shared" si="8"/>
        <v>0.66772061142524364</v>
      </c>
      <c r="Q87" s="64">
        <f t="shared" si="8"/>
        <v>0.66772061142524364</v>
      </c>
      <c r="R87" s="64">
        <f t="shared" si="8"/>
        <v>0.66772061142524364</v>
      </c>
      <c r="S87" s="64">
        <f t="shared" si="8"/>
        <v>0.66772061142524364</v>
      </c>
      <c r="T87" s="488">
        <f t="shared" si="8"/>
        <v>0.66772061142524364</v>
      </c>
      <c r="U87" s="64"/>
    </row>
    <row r="88" spans="1:21" x14ac:dyDescent="0.3">
      <c r="A88" s="486" t="s">
        <v>1277</v>
      </c>
      <c r="B88" s="39" t="s">
        <v>96</v>
      </c>
      <c r="C88" s="39" t="s">
        <v>97</v>
      </c>
      <c r="D88" s="39" t="s">
        <v>93</v>
      </c>
      <c r="E88" s="39" t="s">
        <v>1204</v>
      </c>
      <c r="F88" s="39" t="s">
        <v>121</v>
      </c>
      <c r="G88" s="39" t="s">
        <v>126</v>
      </c>
      <c r="H88" s="39" t="s">
        <v>92</v>
      </c>
      <c r="I88" s="39" t="s">
        <v>89</v>
      </c>
      <c r="J88" s="493">
        <f t="shared" si="6"/>
        <v>0.32277010774807607</v>
      </c>
      <c r="K88" s="64">
        <f t="shared" si="7"/>
        <v>0.48339096056826247</v>
      </c>
      <c r="L88" s="64">
        <f t="shared" si="8"/>
        <v>0.48339096056826247</v>
      </c>
      <c r="M88" s="64">
        <f t="shared" si="8"/>
        <v>0.48339096056826247</v>
      </c>
      <c r="N88" s="64">
        <f t="shared" si="8"/>
        <v>0.48339096056826247</v>
      </c>
      <c r="O88" s="64">
        <f t="shared" si="8"/>
        <v>0.48339096056826247</v>
      </c>
      <c r="P88" s="64">
        <f t="shared" si="8"/>
        <v>0.48339096056826247</v>
      </c>
      <c r="Q88" s="64">
        <f t="shared" si="8"/>
        <v>0.48339096056826247</v>
      </c>
      <c r="R88" s="64">
        <f t="shared" si="8"/>
        <v>0.48339096056826247</v>
      </c>
      <c r="S88" s="64">
        <f t="shared" si="8"/>
        <v>0.48339096056826247</v>
      </c>
      <c r="T88" s="488">
        <f t="shared" si="8"/>
        <v>0.48339096056826247</v>
      </c>
      <c r="U88" s="64"/>
    </row>
    <row r="89" spans="1:21" x14ac:dyDescent="0.3">
      <c r="A89" s="486" t="s">
        <v>1278</v>
      </c>
      <c r="B89" s="39" t="s">
        <v>96</v>
      </c>
      <c r="C89" s="39" t="s">
        <v>97</v>
      </c>
      <c r="D89" s="39" t="s">
        <v>93</v>
      </c>
      <c r="E89" s="39" t="s">
        <v>1206</v>
      </c>
      <c r="F89" s="39" t="s">
        <v>121</v>
      </c>
      <c r="G89" s="39" t="s">
        <v>126</v>
      </c>
      <c r="H89" s="39" t="s">
        <v>92</v>
      </c>
      <c r="I89" s="39" t="s">
        <v>92</v>
      </c>
      <c r="J89" s="493">
        <f t="shared" si="6"/>
        <v>0.32277010774807607</v>
      </c>
      <c r="K89" s="64">
        <f t="shared" si="7"/>
        <v>0.32277010774807607</v>
      </c>
      <c r="L89" s="64">
        <f t="shared" si="8"/>
        <v>0.32277010774807607</v>
      </c>
      <c r="M89" s="64">
        <f t="shared" si="8"/>
        <v>0.32277010774807607</v>
      </c>
      <c r="N89" s="64">
        <f t="shared" si="8"/>
        <v>0.32277010774807607</v>
      </c>
      <c r="O89" s="64">
        <f t="shared" si="8"/>
        <v>0.32277010774807607</v>
      </c>
      <c r="P89" s="64">
        <f t="shared" si="8"/>
        <v>0.32277010774807607</v>
      </c>
      <c r="Q89" s="64">
        <f t="shared" si="8"/>
        <v>0.32277010774807607</v>
      </c>
      <c r="R89" s="64">
        <f t="shared" si="8"/>
        <v>0.32277010774807607</v>
      </c>
      <c r="S89" s="64">
        <f t="shared" si="8"/>
        <v>0.32277010774807607</v>
      </c>
      <c r="T89" s="488">
        <f t="shared" si="8"/>
        <v>0.32277010774807607</v>
      </c>
      <c r="U89" s="64"/>
    </row>
    <row r="90" spans="1:21" x14ac:dyDescent="0.3">
      <c r="A90" s="486" t="s">
        <v>1279</v>
      </c>
      <c r="B90" s="39" t="s">
        <v>96</v>
      </c>
      <c r="C90" s="39" t="s">
        <v>97</v>
      </c>
      <c r="D90" s="39" t="s">
        <v>93</v>
      </c>
      <c r="E90" s="39" t="s">
        <v>1208</v>
      </c>
      <c r="F90" s="39" t="s">
        <v>83</v>
      </c>
      <c r="G90" s="39" t="s">
        <v>121</v>
      </c>
      <c r="H90" s="39" t="s">
        <v>89</v>
      </c>
      <c r="I90" s="39" t="s">
        <v>89</v>
      </c>
      <c r="J90" s="493">
        <f t="shared" si="6"/>
        <v>0.53686627137547616</v>
      </c>
      <c r="K90" s="64">
        <f t="shared" si="7"/>
        <v>0.34920618027291611</v>
      </c>
      <c r="L90" s="64">
        <f t="shared" si="8"/>
        <v>0.34920618027291611</v>
      </c>
      <c r="M90" s="64">
        <f t="shared" si="8"/>
        <v>0.34920618027291611</v>
      </c>
      <c r="N90" s="64">
        <f t="shared" si="8"/>
        <v>0.34920618027291611</v>
      </c>
      <c r="O90" s="64">
        <f t="shared" si="8"/>
        <v>0.34920618027291611</v>
      </c>
      <c r="P90" s="64">
        <f t="shared" si="8"/>
        <v>0.34920618027291611</v>
      </c>
      <c r="Q90" s="64">
        <f t="shared" si="8"/>
        <v>0.34920618027291611</v>
      </c>
      <c r="R90" s="64">
        <f t="shared" si="8"/>
        <v>0.34920618027291611</v>
      </c>
      <c r="S90" s="64">
        <f t="shared" si="8"/>
        <v>0.34920618027291611</v>
      </c>
      <c r="T90" s="488">
        <f t="shared" si="8"/>
        <v>0.34920618027291611</v>
      </c>
      <c r="U90" s="64"/>
    </row>
    <row r="91" spans="1:21" x14ac:dyDescent="0.3">
      <c r="A91" s="486" t="s">
        <v>1280</v>
      </c>
      <c r="B91" s="39" t="s">
        <v>96</v>
      </c>
      <c r="C91" s="39" t="s">
        <v>97</v>
      </c>
      <c r="D91" s="39" t="s">
        <v>93</v>
      </c>
      <c r="E91" s="39" t="s">
        <v>1210</v>
      </c>
      <c r="F91" s="39" t="s">
        <v>83</v>
      </c>
      <c r="G91" s="39" t="s">
        <v>121</v>
      </c>
      <c r="H91" s="39" t="s">
        <v>89</v>
      </c>
      <c r="I91" s="39" t="s">
        <v>92</v>
      </c>
      <c r="J91" s="493">
        <f t="shared" si="6"/>
        <v>0.53686627137547616</v>
      </c>
      <c r="K91" s="64">
        <f t="shared" si="7"/>
        <v>0.38783724818519461</v>
      </c>
      <c r="L91" s="64">
        <f t="shared" si="8"/>
        <v>0.38783724818519461</v>
      </c>
      <c r="M91" s="64">
        <f t="shared" si="8"/>
        <v>0.38783724818519461</v>
      </c>
      <c r="N91" s="64">
        <f t="shared" si="8"/>
        <v>0.38783724818519461</v>
      </c>
      <c r="O91" s="64">
        <f t="shared" si="8"/>
        <v>0.38783724818519461</v>
      </c>
      <c r="P91" s="64">
        <f t="shared" si="8"/>
        <v>0.38783724818519461</v>
      </c>
      <c r="Q91" s="64">
        <f t="shared" si="8"/>
        <v>0.38783724818519461</v>
      </c>
      <c r="R91" s="64">
        <f t="shared" si="8"/>
        <v>0.38783724818519461</v>
      </c>
      <c r="S91" s="64">
        <f t="shared" si="8"/>
        <v>0.38783724818519461</v>
      </c>
      <c r="T91" s="488">
        <f t="shared" si="8"/>
        <v>0.38783724818519461</v>
      </c>
      <c r="U91" s="64"/>
    </row>
    <row r="92" spans="1:21" x14ac:dyDescent="0.3">
      <c r="A92" s="486" t="s">
        <v>1281</v>
      </c>
      <c r="B92" s="39" t="s">
        <v>96</v>
      </c>
      <c r="C92" s="39" t="s">
        <v>97</v>
      </c>
      <c r="D92" s="39" t="s">
        <v>93</v>
      </c>
      <c r="E92" s="39" t="s">
        <v>1212</v>
      </c>
      <c r="F92" s="39" t="s">
        <v>83</v>
      </c>
      <c r="G92" s="39" t="s">
        <v>121</v>
      </c>
      <c r="H92" s="39" t="s">
        <v>92</v>
      </c>
      <c r="I92" s="39" t="s">
        <v>89</v>
      </c>
      <c r="J92" s="493">
        <f t="shared" si="6"/>
        <v>0.53686627137547616</v>
      </c>
      <c r="K92" s="64">
        <f t="shared" si="7"/>
        <v>0.48339096056826247</v>
      </c>
      <c r="L92" s="64">
        <f t="shared" si="8"/>
        <v>0.48339096056826247</v>
      </c>
      <c r="M92" s="64">
        <f t="shared" si="8"/>
        <v>0.48339096056826247</v>
      </c>
      <c r="N92" s="64">
        <f t="shared" si="8"/>
        <v>0.48339096056826247</v>
      </c>
      <c r="O92" s="64">
        <f t="shared" si="8"/>
        <v>0.48339096056826247</v>
      </c>
      <c r="P92" s="64">
        <f t="shared" si="8"/>
        <v>0.48339096056826247</v>
      </c>
      <c r="Q92" s="64">
        <f t="shared" si="8"/>
        <v>0.48339096056826247</v>
      </c>
      <c r="R92" s="64">
        <f t="shared" si="8"/>
        <v>0.48339096056826247</v>
      </c>
      <c r="S92" s="64">
        <f t="shared" si="8"/>
        <v>0.48339096056826247</v>
      </c>
      <c r="T92" s="488">
        <f t="shared" si="8"/>
        <v>0.48339096056826247</v>
      </c>
      <c r="U92" s="64"/>
    </row>
    <row r="93" spans="1:21" x14ac:dyDescent="0.3">
      <c r="A93" s="486" t="s">
        <v>1282</v>
      </c>
      <c r="B93" s="39" t="s">
        <v>96</v>
      </c>
      <c r="C93" s="39" t="s">
        <v>97</v>
      </c>
      <c r="D93" s="39" t="s">
        <v>93</v>
      </c>
      <c r="E93" s="39" t="s">
        <v>1214</v>
      </c>
      <c r="F93" s="39" t="s">
        <v>83</v>
      </c>
      <c r="G93" s="39" t="s">
        <v>121</v>
      </c>
      <c r="H93" s="39" t="s">
        <v>92</v>
      </c>
      <c r="I93" s="39" t="s">
        <v>92</v>
      </c>
      <c r="J93" s="493">
        <f t="shared" si="6"/>
        <v>0.53686627137547616</v>
      </c>
      <c r="K93" s="64">
        <f t="shared" si="7"/>
        <v>0.53686627137547616</v>
      </c>
      <c r="L93" s="64">
        <f t="shared" si="8"/>
        <v>0.53686627137547616</v>
      </c>
      <c r="M93" s="64">
        <f t="shared" si="8"/>
        <v>0.53686627137547616</v>
      </c>
      <c r="N93" s="64">
        <f t="shared" si="8"/>
        <v>0.53686627137547616</v>
      </c>
      <c r="O93" s="64">
        <f t="shared" si="8"/>
        <v>0.53686627137547616</v>
      </c>
      <c r="P93" s="64">
        <f t="shared" si="8"/>
        <v>0.53686627137547616</v>
      </c>
      <c r="Q93" s="64">
        <f t="shared" si="8"/>
        <v>0.53686627137547616</v>
      </c>
      <c r="R93" s="64">
        <f t="shared" si="8"/>
        <v>0.53686627137547616</v>
      </c>
      <c r="S93" s="64">
        <f t="shared" si="8"/>
        <v>0.53686627137547616</v>
      </c>
      <c r="T93" s="488">
        <f t="shared" si="8"/>
        <v>0.53686627137547616</v>
      </c>
      <c r="U93" s="64"/>
    </row>
    <row r="94" spans="1:21" x14ac:dyDescent="0.3">
      <c r="A94" s="486" t="s">
        <v>1283</v>
      </c>
      <c r="B94" s="39" t="s">
        <v>96</v>
      </c>
      <c r="C94" s="39" t="s">
        <v>97</v>
      </c>
      <c r="D94" s="39" t="s">
        <v>93</v>
      </c>
      <c r="E94" s="39" t="s">
        <v>1216</v>
      </c>
      <c r="F94" s="39" t="s">
        <v>83</v>
      </c>
      <c r="G94" s="39" t="s">
        <v>126</v>
      </c>
      <c r="H94" s="39" t="s">
        <v>89</v>
      </c>
      <c r="I94" s="39" t="s">
        <v>89</v>
      </c>
      <c r="J94" s="493">
        <f t="shared" si="6"/>
        <v>0.32277010774807607</v>
      </c>
      <c r="K94" s="64">
        <f t="shared" si="7"/>
        <v>0.34920618027291611</v>
      </c>
      <c r="L94" s="64">
        <f t="shared" si="8"/>
        <v>0.34920618027291611</v>
      </c>
      <c r="M94" s="64">
        <f t="shared" si="8"/>
        <v>0.34920618027291611</v>
      </c>
      <c r="N94" s="64">
        <f t="shared" si="8"/>
        <v>0.34920618027291611</v>
      </c>
      <c r="O94" s="64">
        <f t="shared" si="8"/>
        <v>0.34920618027291611</v>
      </c>
      <c r="P94" s="64">
        <f t="shared" si="8"/>
        <v>0.34920618027291611</v>
      </c>
      <c r="Q94" s="64">
        <f t="shared" si="8"/>
        <v>0.34920618027291611</v>
      </c>
      <c r="R94" s="64">
        <f t="shared" si="8"/>
        <v>0.34920618027291611</v>
      </c>
      <c r="S94" s="64">
        <f t="shared" si="8"/>
        <v>0.34920618027291611</v>
      </c>
      <c r="T94" s="488">
        <f t="shared" si="8"/>
        <v>0.34920618027291611</v>
      </c>
      <c r="U94" s="64"/>
    </row>
    <row r="95" spans="1:21" x14ac:dyDescent="0.3">
      <c r="A95" s="486" t="s">
        <v>1284</v>
      </c>
      <c r="B95" s="39" t="s">
        <v>96</v>
      </c>
      <c r="C95" s="39" t="s">
        <v>97</v>
      </c>
      <c r="D95" s="39" t="s">
        <v>93</v>
      </c>
      <c r="E95" s="39" t="s">
        <v>1218</v>
      </c>
      <c r="F95" s="39" t="s">
        <v>83</v>
      </c>
      <c r="G95" s="39" t="s">
        <v>126</v>
      </c>
      <c r="H95" s="39" t="s">
        <v>89</v>
      </c>
      <c r="I95" s="39" t="s">
        <v>92</v>
      </c>
      <c r="J95" s="493">
        <f t="shared" si="6"/>
        <v>0.32277010774807607</v>
      </c>
      <c r="K95" s="64">
        <f t="shared" si="7"/>
        <v>0.2331721642053054</v>
      </c>
      <c r="L95" s="64">
        <f t="shared" si="8"/>
        <v>0.2331721642053054</v>
      </c>
      <c r="M95" s="64">
        <f t="shared" si="8"/>
        <v>0.2331721642053054</v>
      </c>
      <c r="N95" s="64">
        <f t="shared" si="8"/>
        <v>0.2331721642053054</v>
      </c>
      <c r="O95" s="64">
        <f t="shared" si="8"/>
        <v>0.2331721642053054</v>
      </c>
      <c r="P95" s="64">
        <f t="shared" si="8"/>
        <v>0.2331721642053054</v>
      </c>
      <c r="Q95" s="64">
        <f t="shared" si="8"/>
        <v>0.2331721642053054</v>
      </c>
      <c r="R95" s="64">
        <f t="shared" si="8"/>
        <v>0.2331721642053054</v>
      </c>
      <c r="S95" s="64">
        <f t="shared" si="8"/>
        <v>0.2331721642053054</v>
      </c>
      <c r="T95" s="488">
        <f t="shared" si="8"/>
        <v>0.2331721642053054</v>
      </c>
      <c r="U95" s="64"/>
    </row>
    <row r="96" spans="1:21" x14ac:dyDescent="0.3">
      <c r="A96" s="486" t="s">
        <v>1285</v>
      </c>
      <c r="B96" s="39" t="s">
        <v>96</v>
      </c>
      <c r="C96" s="39" t="s">
        <v>97</v>
      </c>
      <c r="D96" s="39" t="s">
        <v>93</v>
      </c>
      <c r="E96" s="39" t="s">
        <v>1220</v>
      </c>
      <c r="F96" s="39" t="s">
        <v>83</v>
      </c>
      <c r="G96" s="39" t="s">
        <v>126</v>
      </c>
      <c r="H96" s="39" t="s">
        <v>92</v>
      </c>
      <c r="I96" s="39" t="s">
        <v>89</v>
      </c>
      <c r="J96" s="493">
        <f t="shared" si="6"/>
        <v>0.32277010774807607</v>
      </c>
      <c r="K96" s="64">
        <f t="shared" si="7"/>
        <v>0.48339096056826247</v>
      </c>
      <c r="L96" s="64">
        <f t="shared" si="8"/>
        <v>0.48339096056826247</v>
      </c>
      <c r="M96" s="64">
        <f t="shared" si="8"/>
        <v>0.48339096056826247</v>
      </c>
      <c r="N96" s="64">
        <f t="shared" si="8"/>
        <v>0.48339096056826247</v>
      </c>
      <c r="O96" s="64">
        <f t="shared" si="8"/>
        <v>0.48339096056826247</v>
      </c>
      <c r="P96" s="64">
        <f t="shared" si="8"/>
        <v>0.48339096056826247</v>
      </c>
      <c r="Q96" s="64">
        <f t="shared" si="8"/>
        <v>0.48339096056826247</v>
      </c>
      <c r="R96" s="64">
        <f t="shared" si="8"/>
        <v>0.48339096056826247</v>
      </c>
      <c r="S96" s="64">
        <f t="shared" si="8"/>
        <v>0.48339096056826247</v>
      </c>
      <c r="T96" s="488">
        <f t="shared" si="8"/>
        <v>0.48339096056826247</v>
      </c>
      <c r="U96" s="64"/>
    </row>
    <row r="97" spans="1:21" x14ac:dyDescent="0.3">
      <c r="A97" s="486" t="s">
        <v>1286</v>
      </c>
      <c r="B97" s="39" t="s">
        <v>96</v>
      </c>
      <c r="C97" s="39" t="s">
        <v>97</v>
      </c>
      <c r="D97" s="39" t="s">
        <v>93</v>
      </c>
      <c r="E97" s="39" t="s">
        <v>1222</v>
      </c>
      <c r="F97" s="39" t="s">
        <v>83</v>
      </c>
      <c r="G97" s="39" t="s">
        <v>126</v>
      </c>
      <c r="H97" s="39" t="s">
        <v>92</v>
      </c>
      <c r="I97" s="39" t="s">
        <v>92</v>
      </c>
      <c r="J97" s="493">
        <f t="shared" si="6"/>
        <v>0.32277010774807607</v>
      </c>
      <c r="K97" s="64">
        <f t="shared" si="7"/>
        <v>0.32277010774807607</v>
      </c>
      <c r="L97" s="64">
        <f t="shared" si="8"/>
        <v>0.32277010774807607</v>
      </c>
      <c r="M97" s="64">
        <f t="shared" si="8"/>
        <v>0.32277010774807607</v>
      </c>
      <c r="N97" s="64">
        <f t="shared" si="8"/>
        <v>0.32277010774807607</v>
      </c>
      <c r="O97" s="64">
        <f t="shared" si="8"/>
        <v>0.32277010774807607</v>
      </c>
      <c r="P97" s="64">
        <f t="shared" si="8"/>
        <v>0.32277010774807607</v>
      </c>
      <c r="Q97" s="64">
        <f t="shared" si="8"/>
        <v>0.32277010774807607</v>
      </c>
      <c r="R97" s="64">
        <f t="shared" si="8"/>
        <v>0.32277010774807607</v>
      </c>
      <c r="S97" s="64">
        <f t="shared" si="8"/>
        <v>0.32277010774807607</v>
      </c>
      <c r="T97" s="488">
        <f t="shared" si="8"/>
        <v>0.32277010774807607</v>
      </c>
      <c r="U97" s="64"/>
    </row>
    <row r="98" spans="1:21" x14ac:dyDescent="0.3">
      <c r="A98" s="486" t="s">
        <v>1287</v>
      </c>
      <c r="B98" s="39" t="s">
        <v>96</v>
      </c>
      <c r="C98" s="39" t="s">
        <v>97</v>
      </c>
      <c r="D98" s="39" t="s">
        <v>95</v>
      </c>
      <c r="E98" s="39" t="s">
        <v>1192</v>
      </c>
      <c r="F98" s="39" t="s">
        <v>121</v>
      </c>
      <c r="G98" s="39" t="s">
        <v>121</v>
      </c>
      <c r="H98" s="39" t="s">
        <v>89</v>
      </c>
      <c r="I98" s="39" t="s">
        <v>89</v>
      </c>
      <c r="J98" s="493">
        <f t="shared" si="6"/>
        <v>4.4027570679984844</v>
      </c>
      <c r="K98" s="64">
        <f t="shared" si="7"/>
        <v>1</v>
      </c>
      <c r="L98" s="64">
        <f t="shared" ref="L98:T113" si="9">IF(L$17&gt;=$B$11,0,($B$11-L$17)/($B$11-2020))*$J98+IF(L$17&gt;=$B$11,1,(L$17-2020)/($B$11-2020))*$K98</f>
        <v>1</v>
      </c>
      <c r="M98" s="64">
        <f t="shared" si="9"/>
        <v>1</v>
      </c>
      <c r="N98" s="64">
        <f t="shared" si="9"/>
        <v>1</v>
      </c>
      <c r="O98" s="64">
        <f t="shared" si="9"/>
        <v>1</v>
      </c>
      <c r="P98" s="64">
        <f t="shared" si="9"/>
        <v>1</v>
      </c>
      <c r="Q98" s="64">
        <f t="shared" si="9"/>
        <v>1</v>
      </c>
      <c r="R98" s="64">
        <f t="shared" si="9"/>
        <v>1</v>
      </c>
      <c r="S98" s="64">
        <f t="shared" si="9"/>
        <v>1</v>
      </c>
      <c r="T98" s="488">
        <f t="shared" si="9"/>
        <v>1</v>
      </c>
      <c r="U98" s="64"/>
    </row>
    <row r="99" spans="1:21" x14ac:dyDescent="0.3">
      <c r="A99" s="486" t="s">
        <v>1288</v>
      </c>
      <c r="B99" s="39" t="s">
        <v>96</v>
      </c>
      <c r="C99" s="39" t="s">
        <v>97</v>
      </c>
      <c r="D99" s="39" t="s">
        <v>95</v>
      </c>
      <c r="E99" s="39" t="s">
        <v>1194</v>
      </c>
      <c r="F99" s="39" t="s">
        <v>121</v>
      </c>
      <c r="G99" s="39" t="s">
        <v>121</v>
      </c>
      <c r="H99" s="39" t="s">
        <v>89</v>
      </c>
      <c r="I99" s="39" t="s">
        <v>92</v>
      </c>
      <c r="J99" s="493">
        <f t="shared" si="6"/>
        <v>4.4027570679984844</v>
      </c>
      <c r="K99" s="64">
        <f t="shared" si="7"/>
        <v>1.1106253843562763</v>
      </c>
      <c r="L99" s="64">
        <f t="shared" si="9"/>
        <v>1.1106253843562763</v>
      </c>
      <c r="M99" s="64">
        <f t="shared" si="9"/>
        <v>1.1106253843562763</v>
      </c>
      <c r="N99" s="64">
        <f t="shared" si="9"/>
        <v>1.1106253843562763</v>
      </c>
      <c r="O99" s="64">
        <f t="shared" si="9"/>
        <v>1.1106253843562763</v>
      </c>
      <c r="P99" s="64">
        <f t="shared" si="9"/>
        <v>1.1106253843562763</v>
      </c>
      <c r="Q99" s="64">
        <f t="shared" si="9"/>
        <v>1.1106253843562763</v>
      </c>
      <c r="R99" s="64">
        <f t="shared" si="9"/>
        <v>1.1106253843562763</v>
      </c>
      <c r="S99" s="64">
        <f t="shared" si="9"/>
        <v>1.1106253843562763</v>
      </c>
      <c r="T99" s="488">
        <f t="shared" si="9"/>
        <v>1.1106253843562763</v>
      </c>
      <c r="U99" s="64"/>
    </row>
    <row r="100" spans="1:21" x14ac:dyDescent="0.3">
      <c r="A100" s="486" t="s">
        <v>1289</v>
      </c>
      <c r="B100" s="39" t="s">
        <v>96</v>
      </c>
      <c r="C100" s="39" t="s">
        <v>97</v>
      </c>
      <c r="D100" s="39" t="s">
        <v>95</v>
      </c>
      <c r="E100" s="39" t="s">
        <v>1196</v>
      </c>
      <c r="F100" s="39" t="s">
        <v>121</v>
      </c>
      <c r="G100" s="39" t="s">
        <v>121</v>
      </c>
      <c r="H100" s="39" t="s">
        <v>92</v>
      </c>
      <c r="I100" s="39" t="s">
        <v>89</v>
      </c>
      <c r="J100" s="493">
        <f t="shared" si="6"/>
        <v>4.4027570679984844</v>
      </c>
      <c r="K100" s="64">
        <f t="shared" si="7"/>
        <v>3.9642143336660212</v>
      </c>
      <c r="L100" s="64">
        <f t="shared" si="9"/>
        <v>3.9642143336660212</v>
      </c>
      <c r="M100" s="64">
        <f t="shared" si="9"/>
        <v>3.9642143336660212</v>
      </c>
      <c r="N100" s="64">
        <f t="shared" si="9"/>
        <v>3.9642143336660212</v>
      </c>
      <c r="O100" s="64">
        <f t="shared" si="9"/>
        <v>3.9642143336660212</v>
      </c>
      <c r="P100" s="64">
        <f t="shared" si="9"/>
        <v>3.9642143336660212</v>
      </c>
      <c r="Q100" s="64">
        <f t="shared" si="9"/>
        <v>3.9642143336660212</v>
      </c>
      <c r="R100" s="64">
        <f t="shared" si="9"/>
        <v>3.9642143336660212</v>
      </c>
      <c r="S100" s="64">
        <f t="shared" si="9"/>
        <v>3.9642143336660212</v>
      </c>
      <c r="T100" s="488">
        <f t="shared" si="9"/>
        <v>3.9642143336660212</v>
      </c>
      <c r="U100" s="64"/>
    </row>
    <row r="101" spans="1:21" x14ac:dyDescent="0.3">
      <c r="A101" s="486" t="s">
        <v>1290</v>
      </c>
      <c r="B101" s="39" t="s">
        <v>96</v>
      </c>
      <c r="C101" s="39" t="s">
        <v>97</v>
      </c>
      <c r="D101" s="39" t="s">
        <v>95</v>
      </c>
      <c r="E101" s="39" t="s">
        <v>1198</v>
      </c>
      <c r="F101" s="39" t="s">
        <v>121</v>
      </c>
      <c r="G101" s="39" t="s">
        <v>121</v>
      </c>
      <c r="H101" s="39" t="s">
        <v>92</v>
      </c>
      <c r="I101" s="39" t="s">
        <v>92</v>
      </c>
      <c r="J101" s="493">
        <f t="shared" si="6"/>
        <v>4.4027570679984844</v>
      </c>
      <c r="K101" s="64">
        <f t="shared" si="7"/>
        <v>4.4027570679984844</v>
      </c>
      <c r="L101" s="64">
        <f t="shared" si="9"/>
        <v>4.4027570679984844</v>
      </c>
      <c r="M101" s="64">
        <f t="shared" si="9"/>
        <v>4.4027570679984844</v>
      </c>
      <c r="N101" s="64">
        <f t="shared" si="9"/>
        <v>4.4027570679984844</v>
      </c>
      <c r="O101" s="64">
        <f t="shared" si="9"/>
        <v>4.4027570679984844</v>
      </c>
      <c r="P101" s="64">
        <f t="shared" si="9"/>
        <v>4.4027570679984844</v>
      </c>
      <c r="Q101" s="64">
        <f t="shared" si="9"/>
        <v>4.4027570679984844</v>
      </c>
      <c r="R101" s="64">
        <f t="shared" si="9"/>
        <v>4.4027570679984844</v>
      </c>
      <c r="S101" s="64">
        <f t="shared" si="9"/>
        <v>4.4027570679984844</v>
      </c>
      <c r="T101" s="488">
        <f t="shared" si="9"/>
        <v>4.4027570679984844</v>
      </c>
      <c r="U101" s="64"/>
    </row>
    <row r="102" spans="1:21" x14ac:dyDescent="0.3">
      <c r="A102" s="486" t="s">
        <v>1291</v>
      </c>
      <c r="B102" s="39" t="s">
        <v>96</v>
      </c>
      <c r="C102" s="39" t="s">
        <v>97</v>
      </c>
      <c r="D102" s="39" t="s">
        <v>95</v>
      </c>
      <c r="E102" s="39" t="s">
        <v>1200</v>
      </c>
      <c r="F102" s="39" t="s">
        <v>121</v>
      </c>
      <c r="G102" s="39" t="s">
        <v>126</v>
      </c>
      <c r="H102" s="39" t="s">
        <v>89</v>
      </c>
      <c r="I102" s="39" t="s">
        <v>89</v>
      </c>
      <c r="J102" s="493">
        <f t="shared" si="6"/>
        <v>2.6469876186961905</v>
      </c>
      <c r="K102" s="64">
        <f t="shared" si="7"/>
        <v>1</v>
      </c>
      <c r="L102" s="64">
        <f t="shared" si="9"/>
        <v>1</v>
      </c>
      <c r="M102" s="64">
        <f t="shared" si="9"/>
        <v>1</v>
      </c>
      <c r="N102" s="64">
        <f t="shared" si="9"/>
        <v>1</v>
      </c>
      <c r="O102" s="64">
        <f t="shared" si="9"/>
        <v>1</v>
      </c>
      <c r="P102" s="64">
        <f t="shared" si="9"/>
        <v>1</v>
      </c>
      <c r="Q102" s="64">
        <f t="shared" si="9"/>
        <v>1</v>
      </c>
      <c r="R102" s="64">
        <f t="shared" si="9"/>
        <v>1</v>
      </c>
      <c r="S102" s="64">
        <f t="shared" si="9"/>
        <v>1</v>
      </c>
      <c r="T102" s="488">
        <f t="shared" si="9"/>
        <v>1</v>
      </c>
      <c r="U102" s="64"/>
    </row>
    <row r="103" spans="1:21" x14ac:dyDescent="0.3">
      <c r="A103" s="486" t="s">
        <v>1292</v>
      </c>
      <c r="B103" s="39" t="s">
        <v>96</v>
      </c>
      <c r="C103" s="39" t="s">
        <v>97</v>
      </c>
      <c r="D103" s="39" t="s">
        <v>95</v>
      </c>
      <c r="E103" s="39" t="s">
        <v>1202</v>
      </c>
      <c r="F103" s="39" t="s">
        <v>121</v>
      </c>
      <c r="G103" s="39" t="s">
        <v>126</v>
      </c>
      <c r="H103" s="39" t="s">
        <v>89</v>
      </c>
      <c r="I103" s="39" t="s">
        <v>92</v>
      </c>
      <c r="J103" s="493">
        <f t="shared" si="6"/>
        <v>2.6469876186961905</v>
      </c>
      <c r="K103" s="64">
        <f t="shared" si="7"/>
        <v>0.66772061142524364</v>
      </c>
      <c r="L103" s="64">
        <f t="shared" si="9"/>
        <v>0.66772061142524364</v>
      </c>
      <c r="M103" s="64">
        <f t="shared" si="9"/>
        <v>0.66772061142524364</v>
      </c>
      <c r="N103" s="64">
        <f t="shared" si="9"/>
        <v>0.66772061142524364</v>
      </c>
      <c r="O103" s="64">
        <f t="shared" si="9"/>
        <v>0.66772061142524364</v>
      </c>
      <c r="P103" s="64">
        <f t="shared" si="9"/>
        <v>0.66772061142524364</v>
      </c>
      <c r="Q103" s="64">
        <f t="shared" si="9"/>
        <v>0.66772061142524364</v>
      </c>
      <c r="R103" s="64">
        <f t="shared" si="9"/>
        <v>0.66772061142524364</v>
      </c>
      <c r="S103" s="64">
        <f t="shared" si="9"/>
        <v>0.66772061142524364</v>
      </c>
      <c r="T103" s="488">
        <f t="shared" si="9"/>
        <v>0.66772061142524364</v>
      </c>
      <c r="U103" s="64"/>
    </row>
    <row r="104" spans="1:21" x14ac:dyDescent="0.3">
      <c r="A104" s="486" t="s">
        <v>1293</v>
      </c>
      <c r="B104" s="39" t="s">
        <v>96</v>
      </c>
      <c r="C104" s="39" t="s">
        <v>97</v>
      </c>
      <c r="D104" s="39" t="s">
        <v>95</v>
      </c>
      <c r="E104" s="39" t="s">
        <v>1204</v>
      </c>
      <c r="F104" s="39" t="s">
        <v>121</v>
      </c>
      <c r="G104" s="39" t="s">
        <v>126</v>
      </c>
      <c r="H104" s="39" t="s">
        <v>92</v>
      </c>
      <c r="I104" s="39" t="s">
        <v>89</v>
      </c>
      <c r="J104" s="493">
        <f t="shared" si="6"/>
        <v>2.6469876186961905</v>
      </c>
      <c r="K104" s="64">
        <f t="shared" si="7"/>
        <v>3.9642143336660212</v>
      </c>
      <c r="L104" s="64">
        <f t="shared" si="9"/>
        <v>3.9642143336660212</v>
      </c>
      <c r="M104" s="64">
        <f t="shared" si="9"/>
        <v>3.9642143336660212</v>
      </c>
      <c r="N104" s="64">
        <f t="shared" si="9"/>
        <v>3.9642143336660212</v>
      </c>
      <c r="O104" s="64">
        <f t="shared" si="9"/>
        <v>3.9642143336660212</v>
      </c>
      <c r="P104" s="64">
        <f t="shared" si="9"/>
        <v>3.9642143336660212</v>
      </c>
      <c r="Q104" s="64">
        <f t="shared" si="9"/>
        <v>3.9642143336660212</v>
      </c>
      <c r="R104" s="64">
        <f t="shared" si="9"/>
        <v>3.9642143336660212</v>
      </c>
      <c r="S104" s="64">
        <f t="shared" si="9"/>
        <v>3.9642143336660212</v>
      </c>
      <c r="T104" s="488">
        <f t="shared" si="9"/>
        <v>3.9642143336660212</v>
      </c>
      <c r="U104" s="64"/>
    </row>
    <row r="105" spans="1:21" x14ac:dyDescent="0.3">
      <c r="A105" s="486" t="s">
        <v>1294</v>
      </c>
      <c r="B105" s="39" t="s">
        <v>96</v>
      </c>
      <c r="C105" s="39" t="s">
        <v>97</v>
      </c>
      <c r="D105" s="39" t="s">
        <v>95</v>
      </c>
      <c r="E105" s="39" t="s">
        <v>1206</v>
      </c>
      <c r="F105" s="39" t="s">
        <v>121</v>
      </c>
      <c r="G105" s="39" t="s">
        <v>126</v>
      </c>
      <c r="H105" s="39" t="s">
        <v>92</v>
      </c>
      <c r="I105" s="39" t="s">
        <v>92</v>
      </c>
      <c r="J105" s="493">
        <f t="shared" si="6"/>
        <v>2.6469876186961905</v>
      </c>
      <c r="K105" s="64">
        <f t="shared" si="7"/>
        <v>2.6469876186961905</v>
      </c>
      <c r="L105" s="64">
        <f t="shared" si="9"/>
        <v>2.6469876186961905</v>
      </c>
      <c r="M105" s="64">
        <f t="shared" si="9"/>
        <v>2.6469876186961905</v>
      </c>
      <c r="N105" s="64">
        <f t="shared" si="9"/>
        <v>2.6469876186961905</v>
      </c>
      <c r="O105" s="64">
        <f t="shared" si="9"/>
        <v>2.6469876186961905</v>
      </c>
      <c r="P105" s="64">
        <f t="shared" si="9"/>
        <v>2.6469876186961905</v>
      </c>
      <c r="Q105" s="64">
        <f t="shared" si="9"/>
        <v>2.6469876186961905</v>
      </c>
      <c r="R105" s="64">
        <f t="shared" si="9"/>
        <v>2.6469876186961905</v>
      </c>
      <c r="S105" s="64">
        <f t="shared" si="9"/>
        <v>2.6469876186961905</v>
      </c>
      <c r="T105" s="488">
        <f t="shared" si="9"/>
        <v>2.6469876186961905</v>
      </c>
      <c r="U105" s="64"/>
    </row>
    <row r="106" spans="1:21" x14ac:dyDescent="0.3">
      <c r="A106" s="486" t="s">
        <v>1295</v>
      </c>
      <c r="B106" s="39" t="s">
        <v>96</v>
      </c>
      <c r="C106" s="39" t="s">
        <v>97</v>
      </c>
      <c r="D106" s="39" t="s">
        <v>95</v>
      </c>
      <c r="E106" s="39" t="s">
        <v>1208</v>
      </c>
      <c r="F106" s="39" t="s">
        <v>83</v>
      </c>
      <c r="G106" s="39" t="s">
        <v>121</v>
      </c>
      <c r="H106" s="39" t="s">
        <v>89</v>
      </c>
      <c r="I106" s="39" t="s">
        <v>89</v>
      </c>
      <c r="J106" s="493">
        <f t="shared" si="6"/>
        <v>4.4027570679984844</v>
      </c>
      <c r="K106" s="64">
        <f t="shared" si="7"/>
        <v>3.9642143336660212</v>
      </c>
      <c r="L106" s="64">
        <f t="shared" si="9"/>
        <v>3.9642143336660212</v>
      </c>
      <c r="M106" s="64">
        <f t="shared" si="9"/>
        <v>3.9642143336660212</v>
      </c>
      <c r="N106" s="64">
        <f t="shared" si="9"/>
        <v>3.9642143336660212</v>
      </c>
      <c r="O106" s="64">
        <f t="shared" si="9"/>
        <v>3.9642143336660212</v>
      </c>
      <c r="P106" s="64">
        <f t="shared" si="9"/>
        <v>3.9642143336660212</v>
      </c>
      <c r="Q106" s="64">
        <f t="shared" si="9"/>
        <v>3.9642143336660212</v>
      </c>
      <c r="R106" s="64">
        <f t="shared" si="9"/>
        <v>3.9642143336660212</v>
      </c>
      <c r="S106" s="64">
        <f t="shared" si="9"/>
        <v>3.9642143336660212</v>
      </c>
      <c r="T106" s="488">
        <f t="shared" si="9"/>
        <v>3.9642143336660212</v>
      </c>
      <c r="U106" s="64"/>
    </row>
    <row r="107" spans="1:21" x14ac:dyDescent="0.3">
      <c r="A107" s="486" t="s">
        <v>1296</v>
      </c>
      <c r="B107" s="39" t="s">
        <v>96</v>
      </c>
      <c r="C107" s="39" t="s">
        <v>97</v>
      </c>
      <c r="D107" s="39" t="s">
        <v>95</v>
      </c>
      <c r="E107" s="39" t="s">
        <v>1210</v>
      </c>
      <c r="F107" s="39" t="s">
        <v>83</v>
      </c>
      <c r="G107" s="39" t="s">
        <v>121</v>
      </c>
      <c r="H107" s="39" t="s">
        <v>89</v>
      </c>
      <c r="I107" s="39" t="s">
        <v>92</v>
      </c>
      <c r="J107" s="493">
        <f t="shared" si="6"/>
        <v>4.4027570679984844</v>
      </c>
      <c r="K107" s="64">
        <f t="shared" si="7"/>
        <v>4.4027570679984844</v>
      </c>
      <c r="L107" s="64">
        <f t="shared" si="9"/>
        <v>4.4027570679984844</v>
      </c>
      <c r="M107" s="64">
        <f t="shared" si="9"/>
        <v>4.4027570679984844</v>
      </c>
      <c r="N107" s="64">
        <f t="shared" si="9"/>
        <v>4.4027570679984844</v>
      </c>
      <c r="O107" s="64">
        <f t="shared" si="9"/>
        <v>4.4027570679984844</v>
      </c>
      <c r="P107" s="64">
        <f t="shared" si="9"/>
        <v>4.4027570679984844</v>
      </c>
      <c r="Q107" s="64">
        <f t="shared" si="9"/>
        <v>4.4027570679984844</v>
      </c>
      <c r="R107" s="64">
        <f t="shared" si="9"/>
        <v>4.4027570679984844</v>
      </c>
      <c r="S107" s="64">
        <f t="shared" si="9"/>
        <v>4.4027570679984844</v>
      </c>
      <c r="T107" s="488">
        <f t="shared" si="9"/>
        <v>4.4027570679984844</v>
      </c>
      <c r="U107" s="64"/>
    </row>
    <row r="108" spans="1:21" x14ac:dyDescent="0.3">
      <c r="A108" s="486" t="s">
        <v>1297</v>
      </c>
      <c r="B108" s="39" t="s">
        <v>96</v>
      </c>
      <c r="C108" s="39" t="s">
        <v>97</v>
      </c>
      <c r="D108" s="39" t="s">
        <v>95</v>
      </c>
      <c r="E108" s="39" t="s">
        <v>1212</v>
      </c>
      <c r="F108" s="39" t="s">
        <v>83</v>
      </c>
      <c r="G108" s="39" t="s">
        <v>121</v>
      </c>
      <c r="H108" s="39" t="s">
        <v>92</v>
      </c>
      <c r="I108" s="39" t="s">
        <v>89</v>
      </c>
      <c r="J108" s="493">
        <f t="shared" si="6"/>
        <v>4.4027570679984844</v>
      </c>
      <c r="K108" s="64">
        <f t="shared" si="7"/>
        <v>3.9642143336660212</v>
      </c>
      <c r="L108" s="64">
        <f t="shared" si="9"/>
        <v>3.9642143336660212</v>
      </c>
      <c r="M108" s="64">
        <f t="shared" si="9"/>
        <v>3.9642143336660212</v>
      </c>
      <c r="N108" s="64">
        <f t="shared" si="9"/>
        <v>3.9642143336660212</v>
      </c>
      <c r="O108" s="64">
        <f t="shared" si="9"/>
        <v>3.9642143336660212</v>
      </c>
      <c r="P108" s="64">
        <f t="shared" si="9"/>
        <v>3.9642143336660212</v>
      </c>
      <c r="Q108" s="64">
        <f t="shared" si="9"/>
        <v>3.9642143336660212</v>
      </c>
      <c r="R108" s="64">
        <f t="shared" si="9"/>
        <v>3.9642143336660212</v>
      </c>
      <c r="S108" s="64">
        <f t="shared" si="9"/>
        <v>3.9642143336660212</v>
      </c>
      <c r="T108" s="488">
        <f t="shared" si="9"/>
        <v>3.9642143336660212</v>
      </c>
      <c r="U108" s="64"/>
    </row>
    <row r="109" spans="1:21" x14ac:dyDescent="0.3">
      <c r="A109" s="486" t="s">
        <v>1298</v>
      </c>
      <c r="B109" s="39" t="s">
        <v>96</v>
      </c>
      <c r="C109" s="39" t="s">
        <v>97</v>
      </c>
      <c r="D109" s="39" t="s">
        <v>95</v>
      </c>
      <c r="E109" s="39" t="s">
        <v>1214</v>
      </c>
      <c r="F109" s="39" t="s">
        <v>83</v>
      </c>
      <c r="G109" s="39" t="s">
        <v>121</v>
      </c>
      <c r="H109" s="39" t="s">
        <v>92</v>
      </c>
      <c r="I109" s="39" t="s">
        <v>92</v>
      </c>
      <c r="J109" s="493">
        <f t="shared" si="6"/>
        <v>4.4027570679984844</v>
      </c>
      <c r="K109" s="64">
        <f t="shared" si="7"/>
        <v>4.4027570679984844</v>
      </c>
      <c r="L109" s="64">
        <f t="shared" si="9"/>
        <v>4.4027570679984844</v>
      </c>
      <c r="M109" s="64">
        <f t="shared" si="9"/>
        <v>4.4027570679984844</v>
      </c>
      <c r="N109" s="64">
        <f t="shared" si="9"/>
        <v>4.4027570679984844</v>
      </c>
      <c r="O109" s="64">
        <f t="shared" si="9"/>
        <v>4.4027570679984844</v>
      </c>
      <c r="P109" s="64">
        <f t="shared" si="9"/>
        <v>4.4027570679984844</v>
      </c>
      <c r="Q109" s="64">
        <f t="shared" si="9"/>
        <v>4.4027570679984844</v>
      </c>
      <c r="R109" s="64">
        <f t="shared" si="9"/>
        <v>4.4027570679984844</v>
      </c>
      <c r="S109" s="64">
        <f t="shared" si="9"/>
        <v>4.4027570679984844</v>
      </c>
      <c r="T109" s="488">
        <f t="shared" si="9"/>
        <v>4.4027570679984844</v>
      </c>
      <c r="U109" s="64"/>
    </row>
    <row r="110" spans="1:21" x14ac:dyDescent="0.3">
      <c r="A110" s="486" t="s">
        <v>1299</v>
      </c>
      <c r="B110" s="39" t="s">
        <v>96</v>
      </c>
      <c r="C110" s="39" t="s">
        <v>97</v>
      </c>
      <c r="D110" s="39" t="s">
        <v>95</v>
      </c>
      <c r="E110" s="39" t="s">
        <v>1216</v>
      </c>
      <c r="F110" s="39" t="s">
        <v>83</v>
      </c>
      <c r="G110" s="39" t="s">
        <v>126</v>
      </c>
      <c r="H110" s="39" t="s">
        <v>89</v>
      </c>
      <c r="I110" s="39" t="s">
        <v>89</v>
      </c>
      <c r="J110" s="493">
        <f t="shared" si="6"/>
        <v>2.6469876186961905</v>
      </c>
      <c r="K110" s="64">
        <f t="shared" si="7"/>
        <v>3.9642143336660212</v>
      </c>
      <c r="L110" s="64">
        <f t="shared" si="9"/>
        <v>3.9642143336660212</v>
      </c>
      <c r="M110" s="64">
        <f t="shared" si="9"/>
        <v>3.9642143336660212</v>
      </c>
      <c r="N110" s="64">
        <f t="shared" si="9"/>
        <v>3.9642143336660212</v>
      </c>
      <c r="O110" s="64">
        <f t="shared" si="9"/>
        <v>3.9642143336660212</v>
      </c>
      <c r="P110" s="64">
        <f t="shared" si="9"/>
        <v>3.9642143336660212</v>
      </c>
      <c r="Q110" s="64">
        <f t="shared" si="9"/>
        <v>3.9642143336660212</v>
      </c>
      <c r="R110" s="64">
        <f t="shared" si="9"/>
        <v>3.9642143336660212</v>
      </c>
      <c r="S110" s="64">
        <f t="shared" si="9"/>
        <v>3.9642143336660212</v>
      </c>
      <c r="T110" s="488">
        <f t="shared" si="9"/>
        <v>3.9642143336660212</v>
      </c>
      <c r="U110" s="64"/>
    </row>
    <row r="111" spans="1:21" x14ac:dyDescent="0.3">
      <c r="A111" s="486" t="s">
        <v>1300</v>
      </c>
      <c r="B111" s="39" t="s">
        <v>96</v>
      </c>
      <c r="C111" s="39" t="s">
        <v>97</v>
      </c>
      <c r="D111" s="39" t="s">
        <v>95</v>
      </c>
      <c r="E111" s="39" t="s">
        <v>1218</v>
      </c>
      <c r="F111" s="39" t="s">
        <v>83</v>
      </c>
      <c r="G111" s="39" t="s">
        <v>126</v>
      </c>
      <c r="H111" s="39" t="s">
        <v>89</v>
      </c>
      <c r="I111" s="39" t="s">
        <v>92</v>
      </c>
      <c r="J111" s="493">
        <f t="shared" si="6"/>
        <v>2.6469876186961905</v>
      </c>
      <c r="K111" s="64">
        <f t="shared" si="7"/>
        <v>2.6469876186961905</v>
      </c>
      <c r="L111" s="64">
        <f t="shared" si="9"/>
        <v>2.6469876186961905</v>
      </c>
      <c r="M111" s="64">
        <f t="shared" si="9"/>
        <v>2.6469876186961905</v>
      </c>
      <c r="N111" s="64">
        <f t="shared" si="9"/>
        <v>2.6469876186961905</v>
      </c>
      <c r="O111" s="64">
        <f t="shared" si="9"/>
        <v>2.6469876186961905</v>
      </c>
      <c r="P111" s="64">
        <f t="shared" si="9"/>
        <v>2.6469876186961905</v>
      </c>
      <c r="Q111" s="64">
        <f t="shared" si="9"/>
        <v>2.6469876186961905</v>
      </c>
      <c r="R111" s="64">
        <f t="shared" si="9"/>
        <v>2.6469876186961905</v>
      </c>
      <c r="S111" s="64">
        <f t="shared" si="9"/>
        <v>2.6469876186961905</v>
      </c>
      <c r="T111" s="488">
        <f t="shared" si="9"/>
        <v>2.6469876186961905</v>
      </c>
      <c r="U111" s="64"/>
    </row>
    <row r="112" spans="1:21" x14ac:dyDescent="0.3">
      <c r="A112" s="486" t="s">
        <v>1301</v>
      </c>
      <c r="B112" s="39" t="s">
        <v>96</v>
      </c>
      <c r="C112" s="39" t="s">
        <v>97</v>
      </c>
      <c r="D112" s="39" t="s">
        <v>95</v>
      </c>
      <c r="E112" s="39" t="s">
        <v>1220</v>
      </c>
      <c r="F112" s="39" t="s">
        <v>83</v>
      </c>
      <c r="G112" s="39" t="s">
        <v>126</v>
      </c>
      <c r="H112" s="39" t="s">
        <v>92</v>
      </c>
      <c r="I112" s="39" t="s">
        <v>89</v>
      </c>
      <c r="J112" s="493">
        <f t="shared" si="6"/>
        <v>2.6469876186961905</v>
      </c>
      <c r="K112" s="64">
        <f t="shared" si="7"/>
        <v>3.9642143336660212</v>
      </c>
      <c r="L112" s="64">
        <f t="shared" si="9"/>
        <v>3.9642143336660212</v>
      </c>
      <c r="M112" s="64">
        <f t="shared" si="9"/>
        <v>3.9642143336660212</v>
      </c>
      <c r="N112" s="64">
        <f t="shared" si="9"/>
        <v>3.9642143336660212</v>
      </c>
      <c r="O112" s="64">
        <f t="shared" si="9"/>
        <v>3.9642143336660212</v>
      </c>
      <c r="P112" s="64">
        <f t="shared" si="9"/>
        <v>3.9642143336660212</v>
      </c>
      <c r="Q112" s="64">
        <f t="shared" si="9"/>
        <v>3.9642143336660212</v>
      </c>
      <c r="R112" s="64">
        <f t="shared" si="9"/>
        <v>3.9642143336660212</v>
      </c>
      <c r="S112" s="64">
        <f t="shared" si="9"/>
        <v>3.9642143336660212</v>
      </c>
      <c r="T112" s="488">
        <f t="shared" si="9"/>
        <v>3.9642143336660212</v>
      </c>
      <c r="U112" s="64"/>
    </row>
    <row r="113" spans="1:21" x14ac:dyDescent="0.3">
      <c r="A113" s="486" t="s">
        <v>1302</v>
      </c>
      <c r="B113" s="39" t="s">
        <v>96</v>
      </c>
      <c r="C113" s="39" t="s">
        <v>97</v>
      </c>
      <c r="D113" s="39" t="s">
        <v>95</v>
      </c>
      <c r="E113" s="39" t="s">
        <v>1222</v>
      </c>
      <c r="F113" s="39" t="s">
        <v>83</v>
      </c>
      <c r="G113" s="39" t="s">
        <v>126</v>
      </c>
      <c r="H113" s="39" t="s">
        <v>92</v>
      </c>
      <c r="I113" s="39" t="s">
        <v>92</v>
      </c>
      <c r="J113" s="493">
        <f t="shared" si="6"/>
        <v>2.6469876186961905</v>
      </c>
      <c r="K113" s="64">
        <f t="shared" si="7"/>
        <v>2.6469876186961905</v>
      </c>
      <c r="L113" s="64">
        <f t="shared" si="9"/>
        <v>2.6469876186961905</v>
      </c>
      <c r="M113" s="64">
        <f t="shared" si="9"/>
        <v>2.6469876186961905</v>
      </c>
      <c r="N113" s="64">
        <f t="shared" si="9"/>
        <v>2.6469876186961905</v>
      </c>
      <c r="O113" s="64">
        <f t="shared" si="9"/>
        <v>2.6469876186961905</v>
      </c>
      <c r="P113" s="64">
        <f t="shared" si="9"/>
        <v>2.6469876186961905</v>
      </c>
      <c r="Q113" s="64">
        <f t="shared" si="9"/>
        <v>2.6469876186961905</v>
      </c>
      <c r="R113" s="64">
        <f t="shared" si="9"/>
        <v>2.6469876186961905</v>
      </c>
      <c r="S113" s="64">
        <f t="shared" si="9"/>
        <v>2.6469876186961905</v>
      </c>
      <c r="T113" s="488">
        <f t="shared" si="9"/>
        <v>2.6469876186961905</v>
      </c>
      <c r="U113" s="64"/>
    </row>
    <row r="114" spans="1:21" x14ac:dyDescent="0.3">
      <c r="A114" s="486" t="s">
        <v>1303</v>
      </c>
      <c r="B114" s="39" t="s">
        <v>96</v>
      </c>
      <c r="C114" s="39" t="s">
        <v>98</v>
      </c>
      <c r="D114" s="39" t="s">
        <v>81</v>
      </c>
      <c r="E114" s="39" t="s">
        <v>1192</v>
      </c>
      <c r="F114" s="39" t="s">
        <v>121</v>
      </c>
      <c r="G114" s="39" t="s">
        <v>121</v>
      </c>
      <c r="H114" s="39" t="s">
        <v>89</v>
      </c>
      <c r="I114" s="39" t="s">
        <v>89</v>
      </c>
      <c r="J114" s="493">
        <f t="shared" si="6"/>
        <v>0.654106318671688</v>
      </c>
      <c r="K114" s="64">
        <f t="shared" si="7"/>
        <v>1</v>
      </c>
      <c r="L114" s="64">
        <f t="shared" ref="L114:T129" si="10">IF(L$17&gt;=$B$11,0,($B$11-L$17)/($B$11-2020))*$J114+IF(L$17&gt;=$B$11,1,(L$17-2020)/($B$11-2020))*$K114</f>
        <v>1</v>
      </c>
      <c r="M114" s="64">
        <f t="shared" si="10"/>
        <v>1</v>
      </c>
      <c r="N114" s="64">
        <f t="shared" si="10"/>
        <v>1</v>
      </c>
      <c r="O114" s="64">
        <f t="shared" si="10"/>
        <v>1</v>
      </c>
      <c r="P114" s="64">
        <f t="shared" si="10"/>
        <v>1</v>
      </c>
      <c r="Q114" s="64">
        <f t="shared" si="10"/>
        <v>1</v>
      </c>
      <c r="R114" s="64">
        <f t="shared" si="10"/>
        <v>1</v>
      </c>
      <c r="S114" s="64">
        <f t="shared" si="10"/>
        <v>1</v>
      </c>
      <c r="T114" s="488">
        <f t="shared" si="10"/>
        <v>1</v>
      </c>
      <c r="U114" s="64"/>
    </row>
    <row r="115" spans="1:21" x14ac:dyDescent="0.3">
      <c r="A115" s="486" t="s">
        <v>1304</v>
      </c>
      <c r="B115" s="39" t="s">
        <v>96</v>
      </c>
      <c r="C115" s="39" t="s">
        <v>98</v>
      </c>
      <c r="D115" s="39" t="s">
        <v>81</v>
      </c>
      <c r="E115" s="39" t="s">
        <v>1194</v>
      </c>
      <c r="F115" s="39" t="s">
        <v>121</v>
      </c>
      <c r="G115" s="39" t="s">
        <v>121</v>
      </c>
      <c r="H115" s="39" t="s">
        <v>89</v>
      </c>
      <c r="I115" s="39" t="s">
        <v>92</v>
      </c>
      <c r="J115" s="493">
        <f t="shared" si="6"/>
        <v>0.654106318671688</v>
      </c>
      <c r="K115" s="64">
        <f t="shared" si="7"/>
        <v>0.63565492394299372</v>
      </c>
      <c r="L115" s="64">
        <f t="shared" si="10"/>
        <v>0.63565492394299372</v>
      </c>
      <c r="M115" s="64">
        <f t="shared" si="10"/>
        <v>0.63565492394299372</v>
      </c>
      <c r="N115" s="64">
        <f t="shared" si="10"/>
        <v>0.63565492394299372</v>
      </c>
      <c r="O115" s="64">
        <f t="shared" si="10"/>
        <v>0.63565492394299372</v>
      </c>
      <c r="P115" s="64">
        <f t="shared" si="10"/>
        <v>0.63565492394299372</v>
      </c>
      <c r="Q115" s="64">
        <f t="shared" si="10"/>
        <v>0.63565492394299372</v>
      </c>
      <c r="R115" s="64">
        <f t="shared" si="10"/>
        <v>0.63565492394299372</v>
      </c>
      <c r="S115" s="64">
        <f t="shared" si="10"/>
        <v>0.63565492394299372</v>
      </c>
      <c r="T115" s="488">
        <f t="shared" si="10"/>
        <v>0.63565492394299372</v>
      </c>
      <c r="U115" s="64"/>
    </row>
    <row r="116" spans="1:21" x14ac:dyDescent="0.3">
      <c r="A116" s="486" t="s">
        <v>1305</v>
      </c>
      <c r="B116" s="39" t="s">
        <v>96</v>
      </c>
      <c r="C116" s="39" t="s">
        <v>98</v>
      </c>
      <c r="D116" s="39" t="s">
        <v>81</v>
      </c>
      <c r="E116" s="39" t="s">
        <v>1196</v>
      </c>
      <c r="F116" s="39" t="s">
        <v>121</v>
      </c>
      <c r="G116" s="39" t="s">
        <v>121</v>
      </c>
      <c r="H116" s="39" t="s">
        <v>92</v>
      </c>
      <c r="I116" s="39" t="s">
        <v>89</v>
      </c>
      <c r="J116" s="493">
        <f t="shared" si="6"/>
        <v>0.654106318671688</v>
      </c>
      <c r="K116" s="64">
        <f t="shared" si="7"/>
        <v>1.0290273763856645</v>
      </c>
      <c r="L116" s="64">
        <f t="shared" si="10"/>
        <v>1.0290273763856645</v>
      </c>
      <c r="M116" s="64">
        <f t="shared" si="10"/>
        <v>1.0290273763856645</v>
      </c>
      <c r="N116" s="64">
        <f t="shared" si="10"/>
        <v>1.0290273763856645</v>
      </c>
      <c r="O116" s="64">
        <f t="shared" si="10"/>
        <v>1.0290273763856645</v>
      </c>
      <c r="P116" s="64">
        <f t="shared" si="10"/>
        <v>1.0290273763856645</v>
      </c>
      <c r="Q116" s="64">
        <f t="shared" si="10"/>
        <v>1.0290273763856645</v>
      </c>
      <c r="R116" s="64">
        <f t="shared" si="10"/>
        <v>1.0290273763856645</v>
      </c>
      <c r="S116" s="64">
        <f t="shared" si="10"/>
        <v>1.0290273763856645</v>
      </c>
      <c r="T116" s="488">
        <f t="shared" si="10"/>
        <v>1.0290273763856645</v>
      </c>
      <c r="U116" s="64"/>
    </row>
    <row r="117" spans="1:21" x14ac:dyDescent="0.3">
      <c r="A117" s="486" t="s">
        <v>1306</v>
      </c>
      <c r="B117" s="39" t="s">
        <v>96</v>
      </c>
      <c r="C117" s="39" t="s">
        <v>98</v>
      </c>
      <c r="D117" s="39" t="s">
        <v>81</v>
      </c>
      <c r="E117" s="39" t="s">
        <v>1198</v>
      </c>
      <c r="F117" s="39" t="s">
        <v>121</v>
      </c>
      <c r="G117" s="39" t="s">
        <v>121</v>
      </c>
      <c r="H117" s="39" t="s">
        <v>92</v>
      </c>
      <c r="I117" s="39" t="s">
        <v>92</v>
      </c>
      <c r="J117" s="493">
        <f t="shared" si="6"/>
        <v>0.654106318671688</v>
      </c>
      <c r="K117" s="64">
        <f t="shared" si="7"/>
        <v>0.654106318671688</v>
      </c>
      <c r="L117" s="64">
        <f t="shared" si="10"/>
        <v>0.654106318671688</v>
      </c>
      <c r="M117" s="64">
        <f t="shared" si="10"/>
        <v>0.654106318671688</v>
      </c>
      <c r="N117" s="64">
        <f t="shared" si="10"/>
        <v>0.654106318671688</v>
      </c>
      <c r="O117" s="64">
        <f t="shared" si="10"/>
        <v>0.654106318671688</v>
      </c>
      <c r="P117" s="64">
        <f t="shared" si="10"/>
        <v>0.654106318671688</v>
      </c>
      <c r="Q117" s="64">
        <f t="shared" si="10"/>
        <v>0.654106318671688</v>
      </c>
      <c r="R117" s="64">
        <f t="shared" si="10"/>
        <v>0.654106318671688</v>
      </c>
      <c r="S117" s="64">
        <f t="shared" si="10"/>
        <v>0.654106318671688</v>
      </c>
      <c r="T117" s="488">
        <f t="shared" si="10"/>
        <v>0.654106318671688</v>
      </c>
      <c r="U117" s="64"/>
    </row>
    <row r="118" spans="1:21" x14ac:dyDescent="0.3">
      <c r="A118" s="486" t="s">
        <v>1307</v>
      </c>
      <c r="B118" s="39" t="s">
        <v>96</v>
      </c>
      <c r="C118" s="39" t="s">
        <v>98</v>
      </c>
      <c r="D118" s="39" t="s">
        <v>81</v>
      </c>
      <c r="E118" s="39" t="s">
        <v>1200</v>
      </c>
      <c r="F118" s="39" t="s">
        <v>121</v>
      </c>
      <c r="G118" s="39" t="s">
        <v>126</v>
      </c>
      <c r="H118" s="39" t="s">
        <v>89</v>
      </c>
      <c r="I118" s="39" t="s">
        <v>89</v>
      </c>
      <c r="J118" s="493">
        <f t="shared" si="6"/>
        <v>0.68710278893355026</v>
      </c>
      <c r="K118" s="64">
        <f t="shared" si="7"/>
        <v>1</v>
      </c>
      <c r="L118" s="64">
        <f t="shared" si="10"/>
        <v>1</v>
      </c>
      <c r="M118" s="64">
        <f t="shared" si="10"/>
        <v>1</v>
      </c>
      <c r="N118" s="64">
        <f t="shared" si="10"/>
        <v>1</v>
      </c>
      <c r="O118" s="64">
        <f t="shared" si="10"/>
        <v>1</v>
      </c>
      <c r="P118" s="64">
        <f t="shared" si="10"/>
        <v>1</v>
      </c>
      <c r="Q118" s="64">
        <f t="shared" si="10"/>
        <v>1</v>
      </c>
      <c r="R118" s="64">
        <f t="shared" si="10"/>
        <v>1</v>
      </c>
      <c r="S118" s="64">
        <f t="shared" si="10"/>
        <v>1</v>
      </c>
      <c r="T118" s="488">
        <f t="shared" si="10"/>
        <v>1</v>
      </c>
      <c r="U118" s="64"/>
    </row>
    <row r="119" spans="1:21" x14ac:dyDescent="0.3">
      <c r="A119" s="486" t="s">
        <v>1308</v>
      </c>
      <c r="B119" s="39" t="s">
        <v>96</v>
      </c>
      <c r="C119" s="39" t="s">
        <v>98</v>
      </c>
      <c r="D119" s="39" t="s">
        <v>81</v>
      </c>
      <c r="E119" s="39" t="s">
        <v>1202</v>
      </c>
      <c r="F119" s="39" t="s">
        <v>121</v>
      </c>
      <c r="G119" s="39" t="s">
        <v>126</v>
      </c>
      <c r="H119" s="39" t="s">
        <v>89</v>
      </c>
      <c r="I119" s="39" t="s">
        <v>92</v>
      </c>
      <c r="J119" s="493">
        <f t="shared" si="6"/>
        <v>0.68710278893355026</v>
      </c>
      <c r="K119" s="64">
        <f t="shared" si="7"/>
        <v>0.66772061142524364</v>
      </c>
      <c r="L119" s="64">
        <f t="shared" si="10"/>
        <v>0.66772061142524364</v>
      </c>
      <c r="M119" s="64">
        <f t="shared" si="10"/>
        <v>0.66772061142524364</v>
      </c>
      <c r="N119" s="64">
        <f t="shared" si="10"/>
        <v>0.66772061142524364</v>
      </c>
      <c r="O119" s="64">
        <f t="shared" si="10"/>
        <v>0.66772061142524364</v>
      </c>
      <c r="P119" s="64">
        <f t="shared" si="10"/>
        <v>0.66772061142524364</v>
      </c>
      <c r="Q119" s="64">
        <f t="shared" si="10"/>
        <v>0.66772061142524364</v>
      </c>
      <c r="R119" s="64">
        <f t="shared" si="10"/>
        <v>0.66772061142524364</v>
      </c>
      <c r="S119" s="64">
        <f t="shared" si="10"/>
        <v>0.66772061142524364</v>
      </c>
      <c r="T119" s="488">
        <f t="shared" si="10"/>
        <v>0.66772061142524364</v>
      </c>
      <c r="U119" s="64"/>
    </row>
    <row r="120" spans="1:21" x14ac:dyDescent="0.3">
      <c r="A120" s="486" t="s">
        <v>1309</v>
      </c>
      <c r="B120" s="39" t="s">
        <v>96</v>
      </c>
      <c r="C120" s="39" t="s">
        <v>98</v>
      </c>
      <c r="D120" s="39" t="s">
        <v>81</v>
      </c>
      <c r="E120" s="39" t="s">
        <v>1204</v>
      </c>
      <c r="F120" s="39" t="s">
        <v>121</v>
      </c>
      <c r="G120" s="39" t="s">
        <v>126</v>
      </c>
      <c r="H120" s="39" t="s">
        <v>92</v>
      </c>
      <c r="I120" s="39" t="s">
        <v>89</v>
      </c>
      <c r="J120" s="493">
        <f t="shared" si="6"/>
        <v>0.68710278893355026</v>
      </c>
      <c r="K120" s="64">
        <f t="shared" si="7"/>
        <v>1.0290273763856645</v>
      </c>
      <c r="L120" s="64">
        <f t="shared" si="10"/>
        <v>1.0290273763856645</v>
      </c>
      <c r="M120" s="64">
        <f t="shared" si="10"/>
        <v>1.0290273763856645</v>
      </c>
      <c r="N120" s="64">
        <f t="shared" si="10"/>
        <v>1.0290273763856645</v>
      </c>
      <c r="O120" s="64">
        <f t="shared" si="10"/>
        <v>1.0290273763856645</v>
      </c>
      <c r="P120" s="64">
        <f t="shared" si="10"/>
        <v>1.0290273763856645</v>
      </c>
      <c r="Q120" s="64">
        <f t="shared" si="10"/>
        <v>1.0290273763856645</v>
      </c>
      <c r="R120" s="64">
        <f t="shared" si="10"/>
        <v>1.0290273763856645</v>
      </c>
      <c r="S120" s="64">
        <f t="shared" si="10"/>
        <v>1.0290273763856645</v>
      </c>
      <c r="T120" s="488">
        <f t="shared" si="10"/>
        <v>1.0290273763856645</v>
      </c>
      <c r="U120" s="64"/>
    </row>
    <row r="121" spans="1:21" x14ac:dyDescent="0.3">
      <c r="A121" s="486" t="s">
        <v>1310</v>
      </c>
      <c r="B121" s="39" t="s">
        <v>96</v>
      </c>
      <c r="C121" s="39" t="s">
        <v>98</v>
      </c>
      <c r="D121" s="39" t="s">
        <v>81</v>
      </c>
      <c r="E121" s="39" t="s">
        <v>1206</v>
      </c>
      <c r="F121" s="39" t="s">
        <v>121</v>
      </c>
      <c r="G121" s="39" t="s">
        <v>126</v>
      </c>
      <c r="H121" s="39" t="s">
        <v>92</v>
      </c>
      <c r="I121" s="39" t="s">
        <v>92</v>
      </c>
      <c r="J121" s="493">
        <f t="shared" si="6"/>
        <v>0.68710278893355026</v>
      </c>
      <c r="K121" s="64">
        <f t="shared" si="7"/>
        <v>0.68710278893355026</v>
      </c>
      <c r="L121" s="64">
        <f t="shared" si="10"/>
        <v>0.68710278893355026</v>
      </c>
      <c r="M121" s="64">
        <f t="shared" si="10"/>
        <v>0.68710278893355026</v>
      </c>
      <c r="N121" s="64">
        <f t="shared" si="10"/>
        <v>0.68710278893355026</v>
      </c>
      <c r="O121" s="64">
        <f t="shared" si="10"/>
        <v>0.68710278893355026</v>
      </c>
      <c r="P121" s="64">
        <f t="shared" si="10"/>
        <v>0.68710278893355026</v>
      </c>
      <c r="Q121" s="64">
        <f t="shared" si="10"/>
        <v>0.68710278893355026</v>
      </c>
      <c r="R121" s="64">
        <f t="shared" si="10"/>
        <v>0.68710278893355026</v>
      </c>
      <c r="S121" s="64">
        <f t="shared" si="10"/>
        <v>0.68710278893355026</v>
      </c>
      <c r="T121" s="488">
        <f t="shared" si="10"/>
        <v>0.68710278893355026</v>
      </c>
      <c r="U121" s="64"/>
    </row>
    <row r="122" spans="1:21" x14ac:dyDescent="0.3">
      <c r="A122" s="486" t="s">
        <v>1311</v>
      </c>
      <c r="B122" s="39" t="s">
        <v>96</v>
      </c>
      <c r="C122" s="39" t="s">
        <v>98</v>
      </c>
      <c r="D122" s="39" t="s">
        <v>81</v>
      </c>
      <c r="E122" s="39" t="s">
        <v>1208</v>
      </c>
      <c r="F122" s="39" t="s">
        <v>83</v>
      </c>
      <c r="G122" s="39" t="s">
        <v>121</v>
      </c>
      <c r="H122" s="39" t="s">
        <v>89</v>
      </c>
      <c r="I122" s="39" t="s">
        <v>89</v>
      </c>
      <c r="J122" s="493">
        <f t="shared" si="6"/>
        <v>0.654106318671688</v>
      </c>
      <c r="K122" s="64">
        <f t="shared" si="7"/>
        <v>0.34920618027291611</v>
      </c>
      <c r="L122" s="64">
        <f t="shared" si="10"/>
        <v>0.34920618027291611</v>
      </c>
      <c r="M122" s="64">
        <f t="shared" si="10"/>
        <v>0.34920618027291611</v>
      </c>
      <c r="N122" s="64">
        <f t="shared" si="10"/>
        <v>0.34920618027291611</v>
      </c>
      <c r="O122" s="64">
        <f t="shared" si="10"/>
        <v>0.34920618027291611</v>
      </c>
      <c r="P122" s="64">
        <f t="shared" si="10"/>
        <v>0.34920618027291611</v>
      </c>
      <c r="Q122" s="64">
        <f t="shared" si="10"/>
        <v>0.34920618027291611</v>
      </c>
      <c r="R122" s="64">
        <f t="shared" si="10"/>
        <v>0.34920618027291611</v>
      </c>
      <c r="S122" s="64">
        <f t="shared" si="10"/>
        <v>0.34920618027291611</v>
      </c>
      <c r="T122" s="488">
        <f t="shared" si="10"/>
        <v>0.34920618027291611</v>
      </c>
      <c r="U122" s="64"/>
    </row>
    <row r="123" spans="1:21" x14ac:dyDescent="0.3">
      <c r="A123" s="486" t="s">
        <v>1312</v>
      </c>
      <c r="B123" s="39" t="s">
        <v>96</v>
      </c>
      <c r="C123" s="39" t="s">
        <v>98</v>
      </c>
      <c r="D123" s="39" t="s">
        <v>81</v>
      </c>
      <c r="E123" s="39" t="s">
        <v>1210</v>
      </c>
      <c r="F123" s="39" t="s">
        <v>83</v>
      </c>
      <c r="G123" s="39" t="s">
        <v>121</v>
      </c>
      <c r="H123" s="39" t="s">
        <v>89</v>
      </c>
      <c r="I123" s="39" t="s">
        <v>92</v>
      </c>
      <c r="J123" s="493">
        <f t="shared" si="6"/>
        <v>0.654106318671688</v>
      </c>
      <c r="K123" s="64">
        <f t="shared" si="7"/>
        <v>0.22197462796180384</v>
      </c>
      <c r="L123" s="64">
        <f t="shared" si="10"/>
        <v>0.22197462796180384</v>
      </c>
      <c r="M123" s="64">
        <f t="shared" si="10"/>
        <v>0.22197462796180384</v>
      </c>
      <c r="N123" s="64">
        <f t="shared" si="10"/>
        <v>0.22197462796180384</v>
      </c>
      <c r="O123" s="64">
        <f t="shared" si="10"/>
        <v>0.22197462796180384</v>
      </c>
      <c r="P123" s="64">
        <f t="shared" si="10"/>
        <v>0.22197462796180384</v>
      </c>
      <c r="Q123" s="64">
        <f t="shared" si="10"/>
        <v>0.22197462796180384</v>
      </c>
      <c r="R123" s="64">
        <f t="shared" si="10"/>
        <v>0.22197462796180384</v>
      </c>
      <c r="S123" s="64">
        <f t="shared" si="10"/>
        <v>0.22197462796180384</v>
      </c>
      <c r="T123" s="488">
        <f t="shared" si="10"/>
        <v>0.22197462796180384</v>
      </c>
      <c r="U123" s="64"/>
    </row>
    <row r="124" spans="1:21" x14ac:dyDescent="0.3">
      <c r="A124" s="486" t="s">
        <v>1313</v>
      </c>
      <c r="B124" s="39" t="s">
        <v>96</v>
      </c>
      <c r="C124" s="39" t="s">
        <v>98</v>
      </c>
      <c r="D124" s="39" t="s">
        <v>81</v>
      </c>
      <c r="E124" s="39" t="s">
        <v>1212</v>
      </c>
      <c r="F124" s="39" t="s">
        <v>83</v>
      </c>
      <c r="G124" s="39" t="s">
        <v>121</v>
      </c>
      <c r="H124" s="39" t="s">
        <v>92</v>
      </c>
      <c r="I124" s="39" t="s">
        <v>89</v>
      </c>
      <c r="J124" s="493">
        <f t="shared" si="6"/>
        <v>0.654106318671688</v>
      </c>
      <c r="K124" s="64">
        <f t="shared" si="7"/>
        <v>1.0290273763856645</v>
      </c>
      <c r="L124" s="64">
        <f t="shared" si="10"/>
        <v>1.0290273763856645</v>
      </c>
      <c r="M124" s="64">
        <f t="shared" si="10"/>
        <v>1.0290273763856645</v>
      </c>
      <c r="N124" s="64">
        <f t="shared" si="10"/>
        <v>1.0290273763856645</v>
      </c>
      <c r="O124" s="64">
        <f t="shared" si="10"/>
        <v>1.0290273763856645</v>
      </c>
      <c r="P124" s="64">
        <f t="shared" si="10"/>
        <v>1.0290273763856645</v>
      </c>
      <c r="Q124" s="64">
        <f t="shared" si="10"/>
        <v>1.0290273763856645</v>
      </c>
      <c r="R124" s="64">
        <f t="shared" si="10"/>
        <v>1.0290273763856645</v>
      </c>
      <c r="S124" s="64">
        <f t="shared" si="10"/>
        <v>1.0290273763856645</v>
      </c>
      <c r="T124" s="488">
        <f t="shared" si="10"/>
        <v>1.0290273763856645</v>
      </c>
      <c r="U124" s="64"/>
    </row>
    <row r="125" spans="1:21" x14ac:dyDescent="0.3">
      <c r="A125" s="486" t="s">
        <v>1314</v>
      </c>
      <c r="B125" s="39" t="s">
        <v>96</v>
      </c>
      <c r="C125" s="39" t="s">
        <v>98</v>
      </c>
      <c r="D125" s="39" t="s">
        <v>81</v>
      </c>
      <c r="E125" s="39" t="s">
        <v>1214</v>
      </c>
      <c r="F125" s="39" t="s">
        <v>83</v>
      </c>
      <c r="G125" s="39" t="s">
        <v>121</v>
      </c>
      <c r="H125" s="39" t="s">
        <v>92</v>
      </c>
      <c r="I125" s="39" t="s">
        <v>92</v>
      </c>
      <c r="J125" s="493">
        <f t="shared" si="6"/>
        <v>0.654106318671688</v>
      </c>
      <c r="K125" s="64">
        <f t="shared" si="7"/>
        <v>0.654106318671688</v>
      </c>
      <c r="L125" s="64">
        <f t="shared" si="10"/>
        <v>0.654106318671688</v>
      </c>
      <c r="M125" s="64">
        <f t="shared" si="10"/>
        <v>0.654106318671688</v>
      </c>
      <c r="N125" s="64">
        <f t="shared" si="10"/>
        <v>0.654106318671688</v>
      </c>
      <c r="O125" s="64">
        <f t="shared" si="10"/>
        <v>0.654106318671688</v>
      </c>
      <c r="P125" s="64">
        <f t="shared" si="10"/>
        <v>0.654106318671688</v>
      </c>
      <c r="Q125" s="64">
        <f t="shared" si="10"/>
        <v>0.654106318671688</v>
      </c>
      <c r="R125" s="64">
        <f t="shared" si="10"/>
        <v>0.654106318671688</v>
      </c>
      <c r="S125" s="64">
        <f t="shared" si="10"/>
        <v>0.654106318671688</v>
      </c>
      <c r="T125" s="488">
        <f t="shared" si="10"/>
        <v>0.654106318671688</v>
      </c>
      <c r="U125" s="64"/>
    </row>
    <row r="126" spans="1:21" x14ac:dyDescent="0.3">
      <c r="A126" s="486" t="s">
        <v>1315</v>
      </c>
      <c r="B126" s="39" t="s">
        <v>96</v>
      </c>
      <c r="C126" s="39" t="s">
        <v>98</v>
      </c>
      <c r="D126" s="39" t="s">
        <v>81</v>
      </c>
      <c r="E126" s="39" t="s">
        <v>1216</v>
      </c>
      <c r="F126" s="39" t="s">
        <v>83</v>
      </c>
      <c r="G126" s="39" t="s">
        <v>126</v>
      </c>
      <c r="H126" s="39" t="s">
        <v>89</v>
      </c>
      <c r="I126" s="39" t="s">
        <v>89</v>
      </c>
      <c r="J126" s="493">
        <f t="shared" si="6"/>
        <v>0.68710278893355026</v>
      </c>
      <c r="K126" s="64">
        <f t="shared" si="7"/>
        <v>0.34920618027291611</v>
      </c>
      <c r="L126" s="64">
        <f t="shared" si="10"/>
        <v>0.34920618027291611</v>
      </c>
      <c r="M126" s="64">
        <f t="shared" si="10"/>
        <v>0.34920618027291611</v>
      </c>
      <c r="N126" s="64">
        <f t="shared" si="10"/>
        <v>0.34920618027291611</v>
      </c>
      <c r="O126" s="64">
        <f t="shared" si="10"/>
        <v>0.34920618027291611</v>
      </c>
      <c r="P126" s="64">
        <f t="shared" si="10"/>
        <v>0.34920618027291611</v>
      </c>
      <c r="Q126" s="64">
        <f t="shared" si="10"/>
        <v>0.34920618027291611</v>
      </c>
      <c r="R126" s="64">
        <f t="shared" si="10"/>
        <v>0.34920618027291611</v>
      </c>
      <c r="S126" s="64">
        <f t="shared" si="10"/>
        <v>0.34920618027291611</v>
      </c>
      <c r="T126" s="488">
        <f t="shared" si="10"/>
        <v>0.34920618027291611</v>
      </c>
      <c r="U126" s="64"/>
    </row>
    <row r="127" spans="1:21" x14ac:dyDescent="0.3">
      <c r="A127" s="486" t="s">
        <v>1316</v>
      </c>
      <c r="B127" s="39" t="s">
        <v>96</v>
      </c>
      <c r="C127" s="39" t="s">
        <v>98</v>
      </c>
      <c r="D127" s="39" t="s">
        <v>81</v>
      </c>
      <c r="E127" s="39" t="s">
        <v>1218</v>
      </c>
      <c r="F127" s="39" t="s">
        <v>83</v>
      </c>
      <c r="G127" s="39" t="s">
        <v>126</v>
      </c>
      <c r="H127" s="39" t="s">
        <v>89</v>
      </c>
      <c r="I127" s="39" t="s">
        <v>92</v>
      </c>
      <c r="J127" s="493">
        <f t="shared" si="6"/>
        <v>0.68710278893355026</v>
      </c>
      <c r="K127" s="64">
        <f t="shared" si="7"/>
        <v>0.2331721642053054</v>
      </c>
      <c r="L127" s="64">
        <f t="shared" si="10"/>
        <v>0.2331721642053054</v>
      </c>
      <c r="M127" s="64">
        <f t="shared" si="10"/>
        <v>0.2331721642053054</v>
      </c>
      <c r="N127" s="64">
        <f t="shared" si="10"/>
        <v>0.2331721642053054</v>
      </c>
      <c r="O127" s="64">
        <f t="shared" si="10"/>
        <v>0.2331721642053054</v>
      </c>
      <c r="P127" s="64">
        <f t="shared" si="10"/>
        <v>0.2331721642053054</v>
      </c>
      <c r="Q127" s="64">
        <f t="shared" si="10"/>
        <v>0.2331721642053054</v>
      </c>
      <c r="R127" s="64">
        <f t="shared" si="10"/>
        <v>0.2331721642053054</v>
      </c>
      <c r="S127" s="64">
        <f t="shared" si="10"/>
        <v>0.2331721642053054</v>
      </c>
      <c r="T127" s="488">
        <f t="shared" si="10"/>
        <v>0.2331721642053054</v>
      </c>
      <c r="U127" s="64"/>
    </row>
    <row r="128" spans="1:21" x14ac:dyDescent="0.3">
      <c r="A128" s="486" t="s">
        <v>1317</v>
      </c>
      <c r="B128" s="39" t="s">
        <v>96</v>
      </c>
      <c r="C128" s="39" t="s">
        <v>98</v>
      </c>
      <c r="D128" s="39" t="s">
        <v>81</v>
      </c>
      <c r="E128" s="39" t="s">
        <v>1220</v>
      </c>
      <c r="F128" s="39" t="s">
        <v>83</v>
      </c>
      <c r="G128" s="39" t="s">
        <v>126</v>
      </c>
      <c r="H128" s="39" t="s">
        <v>92</v>
      </c>
      <c r="I128" s="39" t="s">
        <v>89</v>
      </c>
      <c r="J128" s="493">
        <f t="shared" si="6"/>
        <v>0.68710278893355026</v>
      </c>
      <c r="K128" s="64">
        <f t="shared" si="7"/>
        <v>1.0290273763856645</v>
      </c>
      <c r="L128" s="64">
        <f t="shared" si="10"/>
        <v>1.0290273763856645</v>
      </c>
      <c r="M128" s="64">
        <f t="shared" si="10"/>
        <v>1.0290273763856645</v>
      </c>
      <c r="N128" s="64">
        <f t="shared" si="10"/>
        <v>1.0290273763856645</v>
      </c>
      <c r="O128" s="64">
        <f t="shared" si="10"/>
        <v>1.0290273763856645</v>
      </c>
      <c r="P128" s="64">
        <f t="shared" si="10"/>
        <v>1.0290273763856645</v>
      </c>
      <c r="Q128" s="64">
        <f t="shared" si="10"/>
        <v>1.0290273763856645</v>
      </c>
      <c r="R128" s="64">
        <f t="shared" si="10"/>
        <v>1.0290273763856645</v>
      </c>
      <c r="S128" s="64">
        <f t="shared" si="10"/>
        <v>1.0290273763856645</v>
      </c>
      <c r="T128" s="488">
        <f t="shared" si="10"/>
        <v>1.0290273763856645</v>
      </c>
      <c r="U128" s="64"/>
    </row>
    <row r="129" spans="1:21" x14ac:dyDescent="0.3">
      <c r="A129" s="486" t="s">
        <v>1318</v>
      </c>
      <c r="B129" s="39" t="s">
        <v>96</v>
      </c>
      <c r="C129" s="39" t="s">
        <v>98</v>
      </c>
      <c r="D129" s="39" t="s">
        <v>81</v>
      </c>
      <c r="E129" s="39" t="s">
        <v>1222</v>
      </c>
      <c r="F129" s="39" t="s">
        <v>83</v>
      </c>
      <c r="G129" s="39" t="s">
        <v>126</v>
      </c>
      <c r="H129" s="39" t="s">
        <v>92</v>
      </c>
      <c r="I129" s="39" t="s">
        <v>92</v>
      </c>
      <c r="J129" s="493">
        <f t="shared" si="6"/>
        <v>0.68710278893355026</v>
      </c>
      <c r="K129" s="64">
        <f t="shared" si="7"/>
        <v>0.68710278893355026</v>
      </c>
      <c r="L129" s="64">
        <f t="shared" si="10"/>
        <v>0.68710278893355026</v>
      </c>
      <c r="M129" s="64">
        <f t="shared" si="10"/>
        <v>0.68710278893355026</v>
      </c>
      <c r="N129" s="64">
        <f t="shared" si="10"/>
        <v>0.68710278893355026</v>
      </c>
      <c r="O129" s="64">
        <f t="shared" si="10"/>
        <v>0.68710278893355026</v>
      </c>
      <c r="P129" s="64">
        <f t="shared" si="10"/>
        <v>0.68710278893355026</v>
      </c>
      <c r="Q129" s="64">
        <f t="shared" si="10"/>
        <v>0.68710278893355026</v>
      </c>
      <c r="R129" s="64">
        <f t="shared" si="10"/>
        <v>0.68710278893355026</v>
      </c>
      <c r="S129" s="64">
        <f t="shared" si="10"/>
        <v>0.68710278893355026</v>
      </c>
      <c r="T129" s="488">
        <f t="shared" si="10"/>
        <v>0.68710278893355026</v>
      </c>
      <c r="U129" s="64"/>
    </row>
    <row r="130" spans="1:21" x14ac:dyDescent="0.3">
      <c r="A130" s="486" t="s">
        <v>1319</v>
      </c>
      <c r="B130" s="39" t="s">
        <v>96</v>
      </c>
      <c r="C130" s="39" t="s">
        <v>98</v>
      </c>
      <c r="D130" s="39" t="s">
        <v>84</v>
      </c>
      <c r="E130" s="39" t="s">
        <v>1192</v>
      </c>
      <c r="F130" s="39" t="s">
        <v>121</v>
      </c>
      <c r="G130" s="39" t="s">
        <v>121</v>
      </c>
      <c r="H130" s="39" t="s">
        <v>89</v>
      </c>
      <c r="I130" s="39" t="s">
        <v>89</v>
      </c>
      <c r="J130" s="493">
        <f t="shared" si="6"/>
        <v>0.15573381329277936</v>
      </c>
      <c r="K130" s="64">
        <f t="shared" si="7"/>
        <v>1</v>
      </c>
      <c r="L130" s="64">
        <f t="shared" ref="L130:T145" si="11">IF(L$17&gt;=$B$11,0,($B$11-L$17)/($B$11-2020))*$J130+IF(L$17&gt;=$B$11,1,(L$17-2020)/($B$11-2020))*$K130</f>
        <v>1</v>
      </c>
      <c r="M130" s="64">
        <f t="shared" si="11"/>
        <v>1</v>
      </c>
      <c r="N130" s="64">
        <f t="shared" si="11"/>
        <v>1</v>
      </c>
      <c r="O130" s="64">
        <f t="shared" si="11"/>
        <v>1</v>
      </c>
      <c r="P130" s="64">
        <f t="shared" si="11"/>
        <v>1</v>
      </c>
      <c r="Q130" s="64">
        <f t="shared" si="11"/>
        <v>1</v>
      </c>
      <c r="R130" s="64">
        <f t="shared" si="11"/>
        <v>1</v>
      </c>
      <c r="S130" s="64">
        <f t="shared" si="11"/>
        <v>1</v>
      </c>
      <c r="T130" s="488">
        <f t="shared" si="11"/>
        <v>1</v>
      </c>
      <c r="U130" s="64"/>
    </row>
    <row r="131" spans="1:21" x14ac:dyDescent="0.3">
      <c r="A131" s="486" t="s">
        <v>1320</v>
      </c>
      <c r="B131" s="39" t="s">
        <v>96</v>
      </c>
      <c r="C131" s="39" t="s">
        <v>98</v>
      </c>
      <c r="D131" s="39" t="s">
        <v>84</v>
      </c>
      <c r="E131" s="39" t="s">
        <v>1194</v>
      </c>
      <c r="F131" s="39" t="s">
        <v>121</v>
      </c>
      <c r="G131" s="39" t="s">
        <v>121</v>
      </c>
      <c r="H131" s="39" t="s">
        <v>89</v>
      </c>
      <c r="I131" s="39" t="s">
        <v>92</v>
      </c>
      <c r="J131" s="493">
        <f t="shared" si="6"/>
        <v>0.15573381329277936</v>
      </c>
      <c r="K131" s="64">
        <f t="shared" si="7"/>
        <v>0.63565492394299372</v>
      </c>
      <c r="L131" s="64">
        <f t="shared" si="11"/>
        <v>0.63565492394299372</v>
      </c>
      <c r="M131" s="64">
        <f t="shared" si="11"/>
        <v>0.63565492394299372</v>
      </c>
      <c r="N131" s="64">
        <f t="shared" si="11"/>
        <v>0.63565492394299372</v>
      </c>
      <c r="O131" s="64">
        <f t="shared" si="11"/>
        <v>0.63565492394299372</v>
      </c>
      <c r="P131" s="64">
        <f t="shared" si="11"/>
        <v>0.63565492394299372</v>
      </c>
      <c r="Q131" s="64">
        <f t="shared" si="11"/>
        <v>0.63565492394299372</v>
      </c>
      <c r="R131" s="64">
        <f t="shared" si="11"/>
        <v>0.63565492394299372</v>
      </c>
      <c r="S131" s="64">
        <f t="shared" si="11"/>
        <v>0.63565492394299372</v>
      </c>
      <c r="T131" s="488">
        <f t="shared" si="11"/>
        <v>0.63565492394299372</v>
      </c>
      <c r="U131" s="64"/>
    </row>
    <row r="132" spans="1:21" x14ac:dyDescent="0.3">
      <c r="A132" s="486" t="s">
        <v>1321</v>
      </c>
      <c r="B132" s="39" t="s">
        <v>96</v>
      </c>
      <c r="C132" s="39" t="s">
        <v>98</v>
      </c>
      <c r="D132" s="39" t="s">
        <v>84</v>
      </c>
      <c r="E132" s="39" t="s">
        <v>1196</v>
      </c>
      <c r="F132" s="39" t="s">
        <v>121</v>
      </c>
      <c r="G132" s="39" t="s">
        <v>121</v>
      </c>
      <c r="H132" s="39" t="s">
        <v>92</v>
      </c>
      <c r="I132" s="39" t="s">
        <v>89</v>
      </c>
      <c r="J132" s="493">
        <f t="shared" si="6"/>
        <v>0.15573381329277936</v>
      </c>
      <c r="K132" s="64">
        <f t="shared" si="7"/>
        <v>0.2449974151490184</v>
      </c>
      <c r="L132" s="64">
        <f t="shared" si="11"/>
        <v>0.2449974151490184</v>
      </c>
      <c r="M132" s="64">
        <f t="shared" si="11"/>
        <v>0.2449974151490184</v>
      </c>
      <c r="N132" s="64">
        <f t="shared" si="11"/>
        <v>0.2449974151490184</v>
      </c>
      <c r="O132" s="64">
        <f t="shared" si="11"/>
        <v>0.2449974151490184</v>
      </c>
      <c r="P132" s="64">
        <f t="shared" si="11"/>
        <v>0.2449974151490184</v>
      </c>
      <c r="Q132" s="64">
        <f t="shared" si="11"/>
        <v>0.2449974151490184</v>
      </c>
      <c r="R132" s="64">
        <f t="shared" si="11"/>
        <v>0.2449974151490184</v>
      </c>
      <c r="S132" s="64">
        <f t="shared" si="11"/>
        <v>0.2449974151490184</v>
      </c>
      <c r="T132" s="488">
        <f t="shared" si="11"/>
        <v>0.2449974151490184</v>
      </c>
      <c r="U132" s="64"/>
    </row>
    <row r="133" spans="1:21" x14ac:dyDescent="0.3">
      <c r="A133" s="486" t="s">
        <v>1322</v>
      </c>
      <c r="B133" s="39" t="s">
        <v>96</v>
      </c>
      <c r="C133" s="39" t="s">
        <v>98</v>
      </c>
      <c r="D133" s="39" t="s">
        <v>84</v>
      </c>
      <c r="E133" s="39" t="s">
        <v>1198</v>
      </c>
      <c r="F133" s="39" t="s">
        <v>121</v>
      </c>
      <c r="G133" s="39" t="s">
        <v>121</v>
      </c>
      <c r="H133" s="39" t="s">
        <v>92</v>
      </c>
      <c r="I133" s="39" t="s">
        <v>92</v>
      </c>
      <c r="J133" s="493">
        <f t="shared" si="6"/>
        <v>0.15573381329277936</v>
      </c>
      <c r="K133" s="64">
        <f t="shared" si="7"/>
        <v>0.15573381329277936</v>
      </c>
      <c r="L133" s="64">
        <f t="shared" si="11"/>
        <v>0.15573381329277936</v>
      </c>
      <c r="M133" s="64">
        <f t="shared" si="11"/>
        <v>0.15573381329277936</v>
      </c>
      <c r="N133" s="64">
        <f t="shared" si="11"/>
        <v>0.15573381329277936</v>
      </c>
      <c r="O133" s="64">
        <f t="shared" si="11"/>
        <v>0.15573381329277936</v>
      </c>
      <c r="P133" s="64">
        <f t="shared" si="11"/>
        <v>0.15573381329277936</v>
      </c>
      <c r="Q133" s="64">
        <f t="shared" si="11"/>
        <v>0.15573381329277936</v>
      </c>
      <c r="R133" s="64">
        <f t="shared" si="11"/>
        <v>0.15573381329277936</v>
      </c>
      <c r="S133" s="64">
        <f t="shared" si="11"/>
        <v>0.15573381329277936</v>
      </c>
      <c r="T133" s="488">
        <f t="shared" si="11"/>
        <v>0.15573381329277936</v>
      </c>
      <c r="U133" s="64"/>
    </row>
    <row r="134" spans="1:21" x14ac:dyDescent="0.3">
      <c r="A134" s="486" t="s">
        <v>1323</v>
      </c>
      <c r="B134" s="39" t="s">
        <v>96</v>
      </c>
      <c r="C134" s="39" t="s">
        <v>98</v>
      </c>
      <c r="D134" s="39" t="s">
        <v>84</v>
      </c>
      <c r="E134" s="39" t="s">
        <v>1200</v>
      </c>
      <c r="F134" s="39" t="s">
        <v>121</v>
      </c>
      <c r="G134" s="39" t="s">
        <v>126</v>
      </c>
      <c r="H134" s="39" t="s">
        <v>89</v>
      </c>
      <c r="I134" s="39" t="s">
        <v>89</v>
      </c>
      <c r="J134" s="493">
        <f t="shared" si="6"/>
        <v>0.16358982384090681</v>
      </c>
      <c r="K134" s="64">
        <f t="shared" si="7"/>
        <v>1</v>
      </c>
      <c r="L134" s="64">
        <f t="shared" si="11"/>
        <v>1</v>
      </c>
      <c r="M134" s="64">
        <f t="shared" si="11"/>
        <v>1</v>
      </c>
      <c r="N134" s="64">
        <f t="shared" si="11"/>
        <v>1</v>
      </c>
      <c r="O134" s="64">
        <f t="shared" si="11"/>
        <v>1</v>
      </c>
      <c r="P134" s="64">
        <f t="shared" si="11"/>
        <v>1</v>
      </c>
      <c r="Q134" s="64">
        <f t="shared" si="11"/>
        <v>1</v>
      </c>
      <c r="R134" s="64">
        <f t="shared" si="11"/>
        <v>1</v>
      </c>
      <c r="S134" s="64">
        <f t="shared" si="11"/>
        <v>1</v>
      </c>
      <c r="T134" s="488">
        <f t="shared" si="11"/>
        <v>1</v>
      </c>
      <c r="U134" s="64"/>
    </row>
    <row r="135" spans="1:21" x14ac:dyDescent="0.3">
      <c r="A135" s="486" t="s">
        <v>1324</v>
      </c>
      <c r="B135" s="39" t="s">
        <v>96</v>
      </c>
      <c r="C135" s="39" t="s">
        <v>98</v>
      </c>
      <c r="D135" s="39" t="s">
        <v>84</v>
      </c>
      <c r="E135" s="39" t="s">
        <v>1202</v>
      </c>
      <c r="F135" s="39" t="s">
        <v>121</v>
      </c>
      <c r="G135" s="39" t="s">
        <v>126</v>
      </c>
      <c r="H135" s="39" t="s">
        <v>89</v>
      </c>
      <c r="I135" s="39" t="s">
        <v>92</v>
      </c>
      <c r="J135" s="493">
        <f t="shared" si="6"/>
        <v>0.16358982384090681</v>
      </c>
      <c r="K135" s="64">
        <f t="shared" si="7"/>
        <v>0.66772061142524364</v>
      </c>
      <c r="L135" s="64">
        <f t="shared" si="11"/>
        <v>0.66772061142524364</v>
      </c>
      <c r="M135" s="64">
        <f t="shared" si="11"/>
        <v>0.66772061142524364</v>
      </c>
      <c r="N135" s="64">
        <f t="shared" si="11"/>
        <v>0.66772061142524364</v>
      </c>
      <c r="O135" s="64">
        <f t="shared" si="11"/>
        <v>0.66772061142524364</v>
      </c>
      <c r="P135" s="64">
        <f t="shared" si="11"/>
        <v>0.66772061142524364</v>
      </c>
      <c r="Q135" s="64">
        <f t="shared" si="11"/>
        <v>0.66772061142524364</v>
      </c>
      <c r="R135" s="64">
        <f t="shared" si="11"/>
        <v>0.66772061142524364</v>
      </c>
      <c r="S135" s="64">
        <f t="shared" si="11"/>
        <v>0.66772061142524364</v>
      </c>
      <c r="T135" s="488">
        <f t="shared" si="11"/>
        <v>0.66772061142524364</v>
      </c>
      <c r="U135" s="64"/>
    </row>
    <row r="136" spans="1:21" x14ac:dyDescent="0.3">
      <c r="A136" s="486" t="s">
        <v>1325</v>
      </c>
      <c r="B136" s="39" t="s">
        <v>96</v>
      </c>
      <c r="C136" s="39" t="s">
        <v>98</v>
      </c>
      <c r="D136" s="39" t="s">
        <v>84</v>
      </c>
      <c r="E136" s="39" t="s">
        <v>1204</v>
      </c>
      <c r="F136" s="39" t="s">
        <v>121</v>
      </c>
      <c r="G136" s="39" t="s">
        <v>126</v>
      </c>
      <c r="H136" s="39" t="s">
        <v>92</v>
      </c>
      <c r="I136" s="39" t="s">
        <v>89</v>
      </c>
      <c r="J136" s="493">
        <f t="shared" si="6"/>
        <v>0.16358982384090681</v>
      </c>
      <c r="K136" s="64">
        <f t="shared" si="7"/>
        <v>0.2449974151490184</v>
      </c>
      <c r="L136" s="64">
        <f t="shared" si="11"/>
        <v>0.2449974151490184</v>
      </c>
      <c r="M136" s="64">
        <f t="shared" si="11"/>
        <v>0.2449974151490184</v>
      </c>
      <c r="N136" s="64">
        <f t="shared" si="11"/>
        <v>0.2449974151490184</v>
      </c>
      <c r="O136" s="64">
        <f t="shared" si="11"/>
        <v>0.2449974151490184</v>
      </c>
      <c r="P136" s="64">
        <f t="shared" si="11"/>
        <v>0.2449974151490184</v>
      </c>
      <c r="Q136" s="64">
        <f t="shared" si="11"/>
        <v>0.2449974151490184</v>
      </c>
      <c r="R136" s="64">
        <f t="shared" si="11"/>
        <v>0.2449974151490184</v>
      </c>
      <c r="S136" s="64">
        <f t="shared" si="11"/>
        <v>0.2449974151490184</v>
      </c>
      <c r="T136" s="488">
        <f t="shared" si="11"/>
        <v>0.2449974151490184</v>
      </c>
      <c r="U136" s="64"/>
    </row>
    <row r="137" spans="1:21" x14ac:dyDescent="0.3">
      <c r="A137" s="486" t="s">
        <v>1326</v>
      </c>
      <c r="B137" s="39" t="s">
        <v>96</v>
      </c>
      <c r="C137" s="39" t="s">
        <v>98</v>
      </c>
      <c r="D137" s="39" t="s">
        <v>84</v>
      </c>
      <c r="E137" s="39" t="s">
        <v>1206</v>
      </c>
      <c r="F137" s="39" t="s">
        <v>121</v>
      </c>
      <c r="G137" s="39" t="s">
        <v>126</v>
      </c>
      <c r="H137" s="39" t="s">
        <v>92</v>
      </c>
      <c r="I137" s="39" t="s">
        <v>92</v>
      </c>
      <c r="J137" s="493">
        <f t="shared" si="6"/>
        <v>0.16358982384090681</v>
      </c>
      <c r="K137" s="64">
        <f t="shared" si="7"/>
        <v>0.16358982384090681</v>
      </c>
      <c r="L137" s="64">
        <f t="shared" si="11"/>
        <v>0.16358982384090681</v>
      </c>
      <c r="M137" s="64">
        <f t="shared" si="11"/>
        <v>0.16358982384090681</v>
      </c>
      <c r="N137" s="64">
        <f t="shared" si="11"/>
        <v>0.16358982384090681</v>
      </c>
      <c r="O137" s="64">
        <f t="shared" si="11"/>
        <v>0.16358982384090681</v>
      </c>
      <c r="P137" s="64">
        <f t="shared" si="11"/>
        <v>0.16358982384090681</v>
      </c>
      <c r="Q137" s="64">
        <f t="shared" si="11"/>
        <v>0.16358982384090681</v>
      </c>
      <c r="R137" s="64">
        <f t="shared" si="11"/>
        <v>0.16358982384090681</v>
      </c>
      <c r="S137" s="64">
        <f t="shared" si="11"/>
        <v>0.16358982384090681</v>
      </c>
      <c r="T137" s="488">
        <f t="shared" si="11"/>
        <v>0.16358982384090681</v>
      </c>
      <c r="U137" s="64"/>
    </row>
    <row r="138" spans="1:21" x14ac:dyDescent="0.3">
      <c r="A138" s="486" t="s">
        <v>1327</v>
      </c>
      <c r="B138" s="39" t="s">
        <v>96</v>
      </c>
      <c r="C138" s="39" t="s">
        <v>98</v>
      </c>
      <c r="D138" s="39" t="s">
        <v>84</v>
      </c>
      <c r="E138" s="39" t="s">
        <v>1208</v>
      </c>
      <c r="F138" s="39" t="s">
        <v>83</v>
      </c>
      <c r="G138" s="39" t="s">
        <v>121</v>
      </c>
      <c r="H138" s="39" t="s">
        <v>89</v>
      </c>
      <c r="I138" s="39" t="s">
        <v>89</v>
      </c>
      <c r="J138" s="493">
        <f t="shared" si="6"/>
        <v>0.15573381329277936</v>
      </c>
      <c r="K138" s="64">
        <f t="shared" si="7"/>
        <v>0.34920618027291611</v>
      </c>
      <c r="L138" s="64">
        <f t="shared" si="11"/>
        <v>0.34920618027291611</v>
      </c>
      <c r="M138" s="64">
        <f t="shared" si="11"/>
        <v>0.34920618027291611</v>
      </c>
      <c r="N138" s="64">
        <f t="shared" si="11"/>
        <v>0.34920618027291611</v>
      </c>
      <c r="O138" s="64">
        <f t="shared" si="11"/>
        <v>0.34920618027291611</v>
      </c>
      <c r="P138" s="64">
        <f t="shared" si="11"/>
        <v>0.34920618027291611</v>
      </c>
      <c r="Q138" s="64">
        <f t="shared" si="11"/>
        <v>0.34920618027291611</v>
      </c>
      <c r="R138" s="64">
        <f t="shared" si="11"/>
        <v>0.34920618027291611</v>
      </c>
      <c r="S138" s="64">
        <f t="shared" si="11"/>
        <v>0.34920618027291611</v>
      </c>
      <c r="T138" s="488">
        <f t="shared" si="11"/>
        <v>0.34920618027291611</v>
      </c>
      <c r="U138" s="64"/>
    </row>
    <row r="139" spans="1:21" x14ac:dyDescent="0.3">
      <c r="A139" s="486" t="s">
        <v>1328</v>
      </c>
      <c r="B139" s="39" t="s">
        <v>96</v>
      </c>
      <c r="C139" s="39" t="s">
        <v>98</v>
      </c>
      <c r="D139" s="39" t="s">
        <v>84</v>
      </c>
      <c r="E139" s="39" t="s">
        <v>1210</v>
      </c>
      <c r="F139" s="39" t="s">
        <v>83</v>
      </c>
      <c r="G139" s="39" t="s">
        <v>121</v>
      </c>
      <c r="H139" s="39" t="s">
        <v>89</v>
      </c>
      <c r="I139" s="39" t="s">
        <v>92</v>
      </c>
      <c r="J139" s="493">
        <f t="shared" si="6"/>
        <v>0.15573381329277936</v>
      </c>
      <c r="K139" s="64">
        <f t="shared" si="7"/>
        <v>0.22197462796180384</v>
      </c>
      <c r="L139" s="64">
        <f t="shared" si="11"/>
        <v>0.22197462796180384</v>
      </c>
      <c r="M139" s="64">
        <f t="shared" si="11"/>
        <v>0.22197462796180384</v>
      </c>
      <c r="N139" s="64">
        <f t="shared" si="11"/>
        <v>0.22197462796180384</v>
      </c>
      <c r="O139" s="64">
        <f t="shared" si="11"/>
        <v>0.22197462796180384</v>
      </c>
      <c r="P139" s="64">
        <f t="shared" si="11"/>
        <v>0.22197462796180384</v>
      </c>
      <c r="Q139" s="64">
        <f t="shared" si="11"/>
        <v>0.22197462796180384</v>
      </c>
      <c r="R139" s="64">
        <f t="shared" si="11"/>
        <v>0.22197462796180384</v>
      </c>
      <c r="S139" s="64">
        <f t="shared" si="11"/>
        <v>0.22197462796180384</v>
      </c>
      <c r="T139" s="488">
        <f t="shared" si="11"/>
        <v>0.22197462796180384</v>
      </c>
      <c r="U139" s="64"/>
    </row>
    <row r="140" spans="1:21" x14ac:dyDescent="0.3">
      <c r="A140" s="486" t="s">
        <v>1329</v>
      </c>
      <c r="B140" s="39" t="s">
        <v>96</v>
      </c>
      <c r="C140" s="39" t="s">
        <v>98</v>
      </c>
      <c r="D140" s="39" t="s">
        <v>84</v>
      </c>
      <c r="E140" s="39" t="s">
        <v>1212</v>
      </c>
      <c r="F140" s="39" t="s">
        <v>83</v>
      </c>
      <c r="G140" s="39" t="s">
        <v>121</v>
      </c>
      <c r="H140" s="39" t="s">
        <v>92</v>
      </c>
      <c r="I140" s="39" t="s">
        <v>89</v>
      </c>
      <c r="J140" s="493">
        <f t="shared" si="6"/>
        <v>0.15573381329277936</v>
      </c>
      <c r="K140" s="64">
        <f t="shared" si="7"/>
        <v>0.2449974151490184</v>
      </c>
      <c r="L140" s="64">
        <f t="shared" si="11"/>
        <v>0.2449974151490184</v>
      </c>
      <c r="M140" s="64">
        <f t="shared" si="11"/>
        <v>0.2449974151490184</v>
      </c>
      <c r="N140" s="64">
        <f t="shared" si="11"/>
        <v>0.2449974151490184</v>
      </c>
      <c r="O140" s="64">
        <f t="shared" si="11"/>
        <v>0.2449974151490184</v>
      </c>
      <c r="P140" s="64">
        <f t="shared" si="11"/>
        <v>0.2449974151490184</v>
      </c>
      <c r="Q140" s="64">
        <f t="shared" si="11"/>
        <v>0.2449974151490184</v>
      </c>
      <c r="R140" s="64">
        <f t="shared" si="11"/>
        <v>0.2449974151490184</v>
      </c>
      <c r="S140" s="64">
        <f t="shared" si="11"/>
        <v>0.2449974151490184</v>
      </c>
      <c r="T140" s="488">
        <f t="shared" si="11"/>
        <v>0.2449974151490184</v>
      </c>
      <c r="U140" s="64"/>
    </row>
    <row r="141" spans="1:21" x14ac:dyDescent="0.3">
      <c r="A141" s="486" t="s">
        <v>1330</v>
      </c>
      <c r="B141" s="39" t="s">
        <v>96</v>
      </c>
      <c r="C141" s="39" t="s">
        <v>98</v>
      </c>
      <c r="D141" s="39" t="s">
        <v>84</v>
      </c>
      <c r="E141" s="39" t="s">
        <v>1214</v>
      </c>
      <c r="F141" s="39" t="s">
        <v>83</v>
      </c>
      <c r="G141" s="39" t="s">
        <v>121</v>
      </c>
      <c r="H141" s="39" t="s">
        <v>92</v>
      </c>
      <c r="I141" s="39" t="s">
        <v>92</v>
      </c>
      <c r="J141" s="493">
        <f t="shared" si="6"/>
        <v>0.15573381329277936</v>
      </c>
      <c r="K141" s="64">
        <f t="shared" si="7"/>
        <v>0.15573381329277936</v>
      </c>
      <c r="L141" s="64">
        <f t="shared" si="11"/>
        <v>0.15573381329277936</v>
      </c>
      <c r="M141" s="64">
        <f t="shared" si="11"/>
        <v>0.15573381329277936</v>
      </c>
      <c r="N141" s="64">
        <f t="shared" si="11"/>
        <v>0.15573381329277936</v>
      </c>
      <c r="O141" s="64">
        <f t="shared" si="11"/>
        <v>0.15573381329277936</v>
      </c>
      <c r="P141" s="64">
        <f t="shared" si="11"/>
        <v>0.15573381329277936</v>
      </c>
      <c r="Q141" s="64">
        <f t="shared" si="11"/>
        <v>0.15573381329277936</v>
      </c>
      <c r="R141" s="64">
        <f t="shared" si="11"/>
        <v>0.15573381329277936</v>
      </c>
      <c r="S141" s="64">
        <f t="shared" si="11"/>
        <v>0.15573381329277936</v>
      </c>
      <c r="T141" s="488">
        <f t="shared" si="11"/>
        <v>0.15573381329277936</v>
      </c>
      <c r="U141" s="64"/>
    </row>
    <row r="142" spans="1:21" x14ac:dyDescent="0.3">
      <c r="A142" s="486" t="s">
        <v>1331</v>
      </c>
      <c r="B142" s="39" t="s">
        <v>96</v>
      </c>
      <c r="C142" s="39" t="s">
        <v>98</v>
      </c>
      <c r="D142" s="39" t="s">
        <v>84</v>
      </c>
      <c r="E142" s="39" t="s">
        <v>1216</v>
      </c>
      <c r="F142" s="39" t="s">
        <v>83</v>
      </c>
      <c r="G142" s="39" t="s">
        <v>126</v>
      </c>
      <c r="H142" s="39" t="s">
        <v>89</v>
      </c>
      <c r="I142" s="39" t="s">
        <v>89</v>
      </c>
      <c r="J142" s="493">
        <f t="shared" si="6"/>
        <v>0.16358982384090681</v>
      </c>
      <c r="K142" s="64">
        <f t="shared" si="7"/>
        <v>0.34920618027291611</v>
      </c>
      <c r="L142" s="64">
        <f t="shared" si="11"/>
        <v>0.34920618027291611</v>
      </c>
      <c r="M142" s="64">
        <f t="shared" si="11"/>
        <v>0.34920618027291611</v>
      </c>
      <c r="N142" s="64">
        <f t="shared" si="11"/>
        <v>0.34920618027291611</v>
      </c>
      <c r="O142" s="64">
        <f t="shared" si="11"/>
        <v>0.34920618027291611</v>
      </c>
      <c r="P142" s="64">
        <f t="shared" si="11"/>
        <v>0.34920618027291611</v>
      </c>
      <c r="Q142" s="64">
        <f t="shared" si="11"/>
        <v>0.34920618027291611</v>
      </c>
      <c r="R142" s="64">
        <f t="shared" si="11"/>
        <v>0.34920618027291611</v>
      </c>
      <c r="S142" s="64">
        <f t="shared" si="11"/>
        <v>0.34920618027291611</v>
      </c>
      <c r="T142" s="488">
        <f t="shared" si="11"/>
        <v>0.34920618027291611</v>
      </c>
      <c r="U142" s="64"/>
    </row>
    <row r="143" spans="1:21" x14ac:dyDescent="0.3">
      <c r="A143" s="486" t="s">
        <v>1332</v>
      </c>
      <c r="B143" s="39" t="s">
        <v>96</v>
      </c>
      <c r="C143" s="39" t="s">
        <v>98</v>
      </c>
      <c r="D143" s="39" t="s">
        <v>84</v>
      </c>
      <c r="E143" s="39" t="s">
        <v>1218</v>
      </c>
      <c r="F143" s="39" t="s">
        <v>83</v>
      </c>
      <c r="G143" s="39" t="s">
        <v>126</v>
      </c>
      <c r="H143" s="39" t="s">
        <v>89</v>
      </c>
      <c r="I143" s="39" t="s">
        <v>92</v>
      </c>
      <c r="J143" s="493">
        <f t="shared" si="6"/>
        <v>0.16358982384090681</v>
      </c>
      <c r="K143" s="64">
        <f t="shared" si="7"/>
        <v>0.2331721642053054</v>
      </c>
      <c r="L143" s="64">
        <f t="shared" si="11"/>
        <v>0.2331721642053054</v>
      </c>
      <c r="M143" s="64">
        <f t="shared" si="11"/>
        <v>0.2331721642053054</v>
      </c>
      <c r="N143" s="64">
        <f t="shared" si="11"/>
        <v>0.2331721642053054</v>
      </c>
      <c r="O143" s="64">
        <f t="shared" si="11"/>
        <v>0.2331721642053054</v>
      </c>
      <c r="P143" s="64">
        <f t="shared" si="11"/>
        <v>0.2331721642053054</v>
      </c>
      <c r="Q143" s="64">
        <f t="shared" si="11"/>
        <v>0.2331721642053054</v>
      </c>
      <c r="R143" s="64">
        <f t="shared" si="11"/>
        <v>0.2331721642053054</v>
      </c>
      <c r="S143" s="64">
        <f t="shared" si="11"/>
        <v>0.2331721642053054</v>
      </c>
      <c r="T143" s="488">
        <f t="shared" si="11"/>
        <v>0.2331721642053054</v>
      </c>
      <c r="U143" s="64"/>
    </row>
    <row r="144" spans="1:21" x14ac:dyDescent="0.3">
      <c r="A144" s="486" t="s">
        <v>1333</v>
      </c>
      <c r="B144" s="39" t="s">
        <v>96</v>
      </c>
      <c r="C144" s="39" t="s">
        <v>98</v>
      </c>
      <c r="D144" s="39" t="s">
        <v>84</v>
      </c>
      <c r="E144" s="39" t="s">
        <v>1220</v>
      </c>
      <c r="F144" s="39" t="s">
        <v>83</v>
      </c>
      <c r="G144" s="39" t="s">
        <v>126</v>
      </c>
      <c r="H144" s="39" t="s">
        <v>92</v>
      </c>
      <c r="I144" s="39" t="s">
        <v>89</v>
      </c>
      <c r="J144" s="493">
        <f t="shared" si="6"/>
        <v>0.16358982384090681</v>
      </c>
      <c r="K144" s="64">
        <f t="shared" si="7"/>
        <v>0.2449974151490184</v>
      </c>
      <c r="L144" s="64">
        <f t="shared" si="11"/>
        <v>0.2449974151490184</v>
      </c>
      <c r="M144" s="64">
        <f t="shared" si="11"/>
        <v>0.2449974151490184</v>
      </c>
      <c r="N144" s="64">
        <f t="shared" si="11"/>
        <v>0.2449974151490184</v>
      </c>
      <c r="O144" s="64">
        <f t="shared" si="11"/>
        <v>0.2449974151490184</v>
      </c>
      <c r="P144" s="64">
        <f t="shared" si="11"/>
        <v>0.2449974151490184</v>
      </c>
      <c r="Q144" s="64">
        <f t="shared" si="11"/>
        <v>0.2449974151490184</v>
      </c>
      <c r="R144" s="64">
        <f t="shared" si="11"/>
        <v>0.2449974151490184</v>
      </c>
      <c r="S144" s="64">
        <f t="shared" si="11"/>
        <v>0.2449974151490184</v>
      </c>
      <c r="T144" s="488">
        <f t="shared" si="11"/>
        <v>0.2449974151490184</v>
      </c>
      <c r="U144" s="64"/>
    </row>
    <row r="145" spans="1:21" x14ac:dyDescent="0.3">
      <c r="A145" s="486" t="s">
        <v>1334</v>
      </c>
      <c r="B145" s="39" t="s">
        <v>96</v>
      </c>
      <c r="C145" s="39" t="s">
        <v>98</v>
      </c>
      <c r="D145" s="39" t="s">
        <v>84</v>
      </c>
      <c r="E145" s="39" t="s">
        <v>1222</v>
      </c>
      <c r="F145" s="39" t="s">
        <v>83</v>
      </c>
      <c r="G145" s="39" t="s">
        <v>126</v>
      </c>
      <c r="H145" s="39" t="s">
        <v>92</v>
      </c>
      <c r="I145" s="39" t="s">
        <v>92</v>
      </c>
      <c r="J145" s="493">
        <f t="shared" si="6"/>
        <v>0.16358982384090681</v>
      </c>
      <c r="K145" s="64">
        <f t="shared" si="7"/>
        <v>0.16358982384090681</v>
      </c>
      <c r="L145" s="64">
        <f t="shared" si="11"/>
        <v>0.16358982384090681</v>
      </c>
      <c r="M145" s="64">
        <f t="shared" si="11"/>
        <v>0.16358982384090681</v>
      </c>
      <c r="N145" s="64">
        <f t="shared" si="11"/>
        <v>0.16358982384090681</v>
      </c>
      <c r="O145" s="64">
        <f t="shared" si="11"/>
        <v>0.16358982384090681</v>
      </c>
      <c r="P145" s="64">
        <f t="shared" si="11"/>
        <v>0.16358982384090681</v>
      </c>
      <c r="Q145" s="64">
        <f t="shared" si="11"/>
        <v>0.16358982384090681</v>
      </c>
      <c r="R145" s="64">
        <f t="shared" si="11"/>
        <v>0.16358982384090681</v>
      </c>
      <c r="S145" s="64">
        <f t="shared" si="11"/>
        <v>0.16358982384090681</v>
      </c>
      <c r="T145" s="488">
        <f t="shared" si="11"/>
        <v>0.16358982384090681</v>
      </c>
      <c r="U145" s="64"/>
    </row>
    <row r="146" spans="1:21" x14ac:dyDescent="0.3">
      <c r="A146" s="486" t="s">
        <v>1335</v>
      </c>
      <c r="B146" s="39" t="s">
        <v>96</v>
      </c>
      <c r="C146" s="39" t="s">
        <v>98</v>
      </c>
      <c r="D146" s="39" t="s">
        <v>87</v>
      </c>
      <c r="E146" s="39" t="s">
        <v>1192</v>
      </c>
      <c r="F146" s="39" t="s">
        <v>121</v>
      </c>
      <c r="G146" s="39" t="s">
        <v>121</v>
      </c>
      <c r="H146" s="39" t="s">
        <v>89</v>
      </c>
      <c r="I146" s="39" t="s">
        <v>89</v>
      </c>
      <c r="J146" s="493">
        <f t="shared" ref="J146:J209" si="12">INDEX($E$9:$E$14,MATCH($D146,$D$9:$D$14,0))*INDEX($J$9:$K$14,MATCH($C146,$I$9:$I$14,0),MATCH($G146,$J$7:$K$7,0))</f>
        <v>0.19730963885142325</v>
      </c>
      <c r="K146" s="64">
        <f t="shared" ref="K146:K209" si="13">IF($H146="No",INDEX($E$9:$E$14,MATCH($D146,$D$9:$D$14,0)),INDEX($F$9:$G$14,MATCH($D146,$D$9:$D$14,0),MATCH($F146,$F$7:$G$7,0)))*IF($I146="No",INDEX($J$9:$K$14,MATCH($C146,$I$9:$I$14,0),MATCH($G146,$J$7:$K$7,0)),INDEX($L$9:$L$14,MATCH($C146,$I$9:$I$14,0)))</f>
        <v>1</v>
      </c>
      <c r="L146" s="64">
        <f t="shared" ref="L146:T161" si="14">IF(L$17&gt;=$B$11,0,($B$11-L$17)/($B$11-2020))*$J146+IF(L$17&gt;=$B$11,1,(L$17-2020)/($B$11-2020))*$K146</f>
        <v>1</v>
      </c>
      <c r="M146" s="64">
        <f t="shared" si="14"/>
        <v>1</v>
      </c>
      <c r="N146" s="64">
        <f t="shared" si="14"/>
        <v>1</v>
      </c>
      <c r="O146" s="64">
        <f t="shared" si="14"/>
        <v>1</v>
      </c>
      <c r="P146" s="64">
        <f t="shared" si="14"/>
        <v>1</v>
      </c>
      <c r="Q146" s="64">
        <f t="shared" si="14"/>
        <v>1</v>
      </c>
      <c r="R146" s="64">
        <f t="shared" si="14"/>
        <v>1</v>
      </c>
      <c r="S146" s="64">
        <f t="shared" si="14"/>
        <v>1</v>
      </c>
      <c r="T146" s="488">
        <f t="shared" si="14"/>
        <v>1</v>
      </c>
      <c r="U146" s="64"/>
    </row>
    <row r="147" spans="1:21" x14ac:dyDescent="0.3">
      <c r="A147" s="486" t="s">
        <v>1336</v>
      </c>
      <c r="B147" s="39" t="s">
        <v>96</v>
      </c>
      <c r="C147" s="39" t="s">
        <v>98</v>
      </c>
      <c r="D147" s="39" t="s">
        <v>87</v>
      </c>
      <c r="E147" s="39" t="s">
        <v>1194</v>
      </c>
      <c r="F147" s="39" t="s">
        <v>121</v>
      </c>
      <c r="G147" s="39" t="s">
        <v>121</v>
      </c>
      <c r="H147" s="39" t="s">
        <v>89</v>
      </c>
      <c r="I147" s="39" t="s">
        <v>92</v>
      </c>
      <c r="J147" s="493">
        <f t="shared" si="12"/>
        <v>0.19730963885142325</v>
      </c>
      <c r="K147" s="64">
        <f t="shared" si="13"/>
        <v>0.63565492394299372</v>
      </c>
      <c r="L147" s="64">
        <f t="shared" si="14"/>
        <v>0.63565492394299372</v>
      </c>
      <c r="M147" s="64">
        <f t="shared" si="14"/>
        <v>0.63565492394299372</v>
      </c>
      <c r="N147" s="64">
        <f t="shared" si="14"/>
        <v>0.63565492394299372</v>
      </c>
      <c r="O147" s="64">
        <f t="shared" si="14"/>
        <v>0.63565492394299372</v>
      </c>
      <c r="P147" s="64">
        <f t="shared" si="14"/>
        <v>0.63565492394299372</v>
      </c>
      <c r="Q147" s="64">
        <f t="shared" si="14"/>
        <v>0.63565492394299372</v>
      </c>
      <c r="R147" s="64">
        <f t="shared" si="14"/>
        <v>0.63565492394299372</v>
      </c>
      <c r="S147" s="64">
        <f t="shared" si="14"/>
        <v>0.63565492394299372</v>
      </c>
      <c r="T147" s="488">
        <f t="shared" si="14"/>
        <v>0.63565492394299372</v>
      </c>
      <c r="U147" s="64"/>
    </row>
    <row r="148" spans="1:21" x14ac:dyDescent="0.3">
      <c r="A148" s="486" t="s">
        <v>1337</v>
      </c>
      <c r="B148" s="39" t="s">
        <v>96</v>
      </c>
      <c r="C148" s="39" t="s">
        <v>98</v>
      </c>
      <c r="D148" s="39" t="s">
        <v>87</v>
      </c>
      <c r="E148" s="39" t="s">
        <v>1196</v>
      </c>
      <c r="F148" s="39" t="s">
        <v>121</v>
      </c>
      <c r="G148" s="39" t="s">
        <v>121</v>
      </c>
      <c r="H148" s="39" t="s">
        <v>92</v>
      </c>
      <c r="I148" s="39" t="s">
        <v>89</v>
      </c>
      <c r="J148" s="493">
        <f t="shared" si="12"/>
        <v>0.19730963885142325</v>
      </c>
      <c r="K148" s="64">
        <f t="shared" si="13"/>
        <v>0.31040369769733461</v>
      </c>
      <c r="L148" s="64">
        <f t="shared" si="14"/>
        <v>0.31040369769733461</v>
      </c>
      <c r="M148" s="64">
        <f t="shared" si="14"/>
        <v>0.31040369769733461</v>
      </c>
      <c r="N148" s="64">
        <f t="shared" si="14"/>
        <v>0.31040369769733461</v>
      </c>
      <c r="O148" s="64">
        <f t="shared" si="14"/>
        <v>0.31040369769733461</v>
      </c>
      <c r="P148" s="64">
        <f t="shared" si="14"/>
        <v>0.31040369769733461</v>
      </c>
      <c r="Q148" s="64">
        <f t="shared" si="14"/>
        <v>0.31040369769733461</v>
      </c>
      <c r="R148" s="64">
        <f t="shared" si="14"/>
        <v>0.31040369769733461</v>
      </c>
      <c r="S148" s="64">
        <f t="shared" si="14"/>
        <v>0.31040369769733461</v>
      </c>
      <c r="T148" s="488">
        <f t="shared" si="14"/>
        <v>0.31040369769733461</v>
      </c>
      <c r="U148" s="64"/>
    </row>
    <row r="149" spans="1:21" x14ac:dyDescent="0.3">
      <c r="A149" s="486" t="s">
        <v>1338</v>
      </c>
      <c r="B149" s="39" t="s">
        <v>96</v>
      </c>
      <c r="C149" s="39" t="s">
        <v>98</v>
      </c>
      <c r="D149" s="39" t="s">
        <v>87</v>
      </c>
      <c r="E149" s="39" t="s">
        <v>1198</v>
      </c>
      <c r="F149" s="39" t="s">
        <v>121</v>
      </c>
      <c r="G149" s="39" t="s">
        <v>121</v>
      </c>
      <c r="H149" s="39" t="s">
        <v>92</v>
      </c>
      <c r="I149" s="39" t="s">
        <v>92</v>
      </c>
      <c r="J149" s="493">
        <f t="shared" si="12"/>
        <v>0.19730963885142325</v>
      </c>
      <c r="K149" s="64">
        <f t="shared" si="13"/>
        <v>0.19730963885142325</v>
      </c>
      <c r="L149" s="64">
        <f t="shared" si="14"/>
        <v>0.19730963885142325</v>
      </c>
      <c r="M149" s="64">
        <f t="shared" si="14"/>
        <v>0.19730963885142325</v>
      </c>
      <c r="N149" s="64">
        <f t="shared" si="14"/>
        <v>0.19730963885142325</v>
      </c>
      <c r="O149" s="64">
        <f t="shared" si="14"/>
        <v>0.19730963885142325</v>
      </c>
      <c r="P149" s="64">
        <f t="shared" si="14"/>
        <v>0.19730963885142325</v>
      </c>
      <c r="Q149" s="64">
        <f t="shared" si="14"/>
        <v>0.19730963885142325</v>
      </c>
      <c r="R149" s="64">
        <f t="shared" si="14"/>
        <v>0.19730963885142325</v>
      </c>
      <c r="S149" s="64">
        <f t="shared" si="14"/>
        <v>0.19730963885142325</v>
      </c>
      <c r="T149" s="488">
        <f t="shared" si="14"/>
        <v>0.19730963885142325</v>
      </c>
      <c r="U149" s="64"/>
    </row>
    <row r="150" spans="1:21" x14ac:dyDescent="0.3">
      <c r="A150" s="486" t="s">
        <v>1339</v>
      </c>
      <c r="B150" s="39" t="s">
        <v>96</v>
      </c>
      <c r="C150" s="39" t="s">
        <v>98</v>
      </c>
      <c r="D150" s="39" t="s">
        <v>87</v>
      </c>
      <c r="E150" s="39" t="s">
        <v>1200</v>
      </c>
      <c r="F150" s="39" t="s">
        <v>121</v>
      </c>
      <c r="G150" s="39" t="s">
        <v>126</v>
      </c>
      <c r="H150" s="39" t="s">
        <v>89</v>
      </c>
      <c r="I150" s="39" t="s">
        <v>89</v>
      </c>
      <c r="J150" s="493">
        <f t="shared" si="12"/>
        <v>0.20726294681512075</v>
      </c>
      <c r="K150" s="64">
        <f t="shared" si="13"/>
        <v>1</v>
      </c>
      <c r="L150" s="64">
        <f t="shared" si="14"/>
        <v>1</v>
      </c>
      <c r="M150" s="64">
        <f t="shared" si="14"/>
        <v>1</v>
      </c>
      <c r="N150" s="64">
        <f t="shared" si="14"/>
        <v>1</v>
      </c>
      <c r="O150" s="64">
        <f t="shared" si="14"/>
        <v>1</v>
      </c>
      <c r="P150" s="64">
        <f t="shared" si="14"/>
        <v>1</v>
      </c>
      <c r="Q150" s="64">
        <f t="shared" si="14"/>
        <v>1</v>
      </c>
      <c r="R150" s="64">
        <f t="shared" si="14"/>
        <v>1</v>
      </c>
      <c r="S150" s="64">
        <f t="shared" si="14"/>
        <v>1</v>
      </c>
      <c r="T150" s="488">
        <f t="shared" si="14"/>
        <v>1</v>
      </c>
      <c r="U150" s="64"/>
    </row>
    <row r="151" spans="1:21" x14ac:dyDescent="0.3">
      <c r="A151" s="486" t="s">
        <v>1340</v>
      </c>
      <c r="B151" s="39" t="s">
        <v>96</v>
      </c>
      <c r="C151" s="39" t="s">
        <v>98</v>
      </c>
      <c r="D151" s="39" t="s">
        <v>87</v>
      </c>
      <c r="E151" s="39" t="s">
        <v>1202</v>
      </c>
      <c r="F151" s="39" t="s">
        <v>121</v>
      </c>
      <c r="G151" s="39" t="s">
        <v>126</v>
      </c>
      <c r="H151" s="39" t="s">
        <v>89</v>
      </c>
      <c r="I151" s="39" t="s">
        <v>92</v>
      </c>
      <c r="J151" s="493">
        <f t="shared" si="12"/>
        <v>0.20726294681512075</v>
      </c>
      <c r="K151" s="64">
        <f t="shared" si="13"/>
        <v>0.66772061142524364</v>
      </c>
      <c r="L151" s="64">
        <f t="shared" si="14"/>
        <v>0.66772061142524364</v>
      </c>
      <c r="M151" s="64">
        <f t="shared" si="14"/>
        <v>0.66772061142524364</v>
      </c>
      <c r="N151" s="64">
        <f t="shared" si="14"/>
        <v>0.66772061142524364</v>
      </c>
      <c r="O151" s="64">
        <f t="shared" si="14"/>
        <v>0.66772061142524364</v>
      </c>
      <c r="P151" s="64">
        <f t="shared" si="14"/>
        <v>0.66772061142524364</v>
      </c>
      <c r="Q151" s="64">
        <f t="shared" si="14"/>
        <v>0.66772061142524364</v>
      </c>
      <c r="R151" s="64">
        <f t="shared" si="14"/>
        <v>0.66772061142524364</v>
      </c>
      <c r="S151" s="64">
        <f t="shared" si="14"/>
        <v>0.66772061142524364</v>
      </c>
      <c r="T151" s="488">
        <f t="shared" si="14"/>
        <v>0.66772061142524364</v>
      </c>
      <c r="U151" s="64"/>
    </row>
    <row r="152" spans="1:21" x14ac:dyDescent="0.3">
      <c r="A152" s="486" t="s">
        <v>1341</v>
      </c>
      <c r="B152" s="39" t="s">
        <v>96</v>
      </c>
      <c r="C152" s="39" t="s">
        <v>98</v>
      </c>
      <c r="D152" s="39" t="s">
        <v>87</v>
      </c>
      <c r="E152" s="39" t="s">
        <v>1204</v>
      </c>
      <c r="F152" s="39" t="s">
        <v>121</v>
      </c>
      <c r="G152" s="39" t="s">
        <v>126</v>
      </c>
      <c r="H152" s="39" t="s">
        <v>92</v>
      </c>
      <c r="I152" s="39" t="s">
        <v>89</v>
      </c>
      <c r="J152" s="493">
        <f t="shared" si="12"/>
        <v>0.20726294681512075</v>
      </c>
      <c r="K152" s="64">
        <f t="shared" si="13"/>
        <v>0.31040369769733461</v>
      </c>
      <c r="L152" s="64">
        <f t="shared" si="14"/>
        <v>0.31040369769733461</v>
      </c>
      <c r="M152" s="64">
        <f t="shared" si="14"/>
        <v>0.31040369769733461</v>
      </c>
      <c r="N152" s="64">
        <f t="shared" si="14"/>
        <v>0.31040369769733461</v>
      </c>
      <c r="O152" s="64">
        <f t="shared" si="14"/>
        <v>0.31040369769733461</v>
      </c>
      <c r="P152" s="64">
        <f t="shared" si="14"/>
        <v>0.31040369769733461</v>
      </c>
      <c r="Q152" s="64">
        <f t="shared" si="14"/>
        <v>0.31040369769733461</v>
      </c>
      <c r="R152" s="64">
        <f t="shared" si="14"/>
        <v>0.31040369769733461</v>
      </c>
      <c r="S152" s="64">
        <f t="shared" si="14"/>
        <v>0.31040369769733461</v>
      </c>
      <c r="T152" s="488">
        <f t="shared" si="14"/>
        <v>0.31040369769733461</v>
      </c>
      <c r="U152" s="64"/>
    </row>
    <row r="153" spans="1:21" x14ac:dyDescent="0.3">
      <c r="A153" s="486" t="s">
        <v>1342</v>
      </c>
      <c r="B153" s="39" t="s">
        <v>96</v>
      </c>
      <c r="C153" s="39" t="s">
        <v>98</v>
      </c>
      <c r="D153" s="39" t="s">
        <v>87</v>
      </c>
      <c r="E153" s="39" t="s">
        <v>1206</v>
      </c>
      <c r="F153" s="39" t="s">
        <v>121</v>
      </c>
      <c r="G153" s="39" t="s">
        <v>126</v>
      </c>
      <c r="H153" s="39" t="s">
        <v>92</v>
      </c>
      <c r="I153" s="39" t="s">
        <v>92</v>
      </c>
      <c r="J153" s="493">
        <f t="shared" si="12"/>
        <v>0.20726294681512075</v>
      </c>
      <c r="K153" s="64">
        <f t="shared" si="13"/>
        <v>0.20726294681512075</v>
      </c>
      <c r="L153" s="64">
        <f t="shared" si="14"/>
        <v>0.20726294681512075</v>
      </c>
      <c r="M153" s="64">
        <f t="shared" si="14"/>
        <v>0.20726294681512075</v>
      </c>
      <c r="N153" s="64">
        <f t="shared" si="14"/>
        <v>0.20726294681512075</v>
      </c>
      <c r="O153" s="64">
        <f t="shared" si="14"/>
        <v>0.20726294681512075</v>
      </c>
      <c r="P153" s="64">
        <f t="shared" si="14"/>
        <v>0.20726294681512075</v>
      </c>
      <c r="Q153" s="64">
        <f t="shared" si="14"/>
        <v>0.20726294681512075</v>
      </c>
      <c r="R153" s="64">
        <f t="shared" si="14"/>
        <v>0.20726294681512075</v>
      </c>
      <c r="S153" s="64">
        <f t="shared" si="14"/>
        <v>0.20726294681512075</v>
      </c>
      <c r="T153" s="488">
        <f t="shared" si="14"/>
        <v>0.20726294681512075</v>
      </c>
      <c r="U153" s="64"/>
    </row>
    <row r="154" spans="1:21" x14ac:dyDescent="0.3">
      <c r="A154" s="486" t="s">
        <v>1343</v>
      </c>
      <c r="B154" s="39" t="s">
        <v>96</v>
      </c>
      <c r="C154" s="39" t="s">
        <v>98</v>
      </c>
      <c r="D154" s="39" t="s">
        <v>87</v>
      </c>
      <c r="E154" s="39" t="s">
        <v>1208</v>
      </c>
      <c r="F154" s="39" t="s">
        <v>83</v>
      </c>
      <c r="G154" s="39" t="s">
        <v>121</v>
      </c>
      <c r="H154" s="39" t="s">
        <v>89</v>
      </c>
      <c r="I154" s="39" t="s">
        <v>89</v>
      </c>
      <c r="J154" s="493">
        <f t="shared" si="12"/>
        <v>0.19730963885142325</v>
      </c>
      <c r="K154" s="64">
        <f t="shared" si="13"/>
        <v>0.34920618027291611</v>
      </c>
      <c r="L154" s="64">
        <f t="shared" si="14"/>
        <v>0.34920618027291611</v>
      </c>
      <c r="M154" s="64">
        <f t="shared" si="14"/>
        <v>0.34920618027291611</v>
      </c>
      <c r="N154" s="64">
        <f t="shared" si="14"/>
        <v>0.34920618027291611</v>
      </c>
      <c r="O154" s="64">
        <f t="shared" si="14"/>
        <v>0.34920618027291611</v>
      </c>
      <c r="P154" s="64">
        <f t="shared" si="14"/>
        <v>0.34920618027291611</v>
      </c>
      <c r="Q154" s="64">
        <f t="shared" si="14"/>
        <v>0.34920618027291611</v>
      </c>
      <c r="R154" s="64">
        <f t="shared" si="14"/>
        <v>0.34920618027291611</v>
      </c>
      <c r="S154" s="64">
        <f t="shared" si="14"/>
        <v>0.34920618027291611</v>
      </c>
      <c r="T154" s="488">
        <f t="shared" si="14"/>
        <v>0.34920618027291611</v>
      </c>
      <c r="U154" s="64"/>
    </row>
    <row r="155" spans="1:21" x14ac:dyDescent="0.3">
      <c r="A155" s="486" t="s">
        <v>1344</v>
      </c>
      <c r="B155" s="39" t="s">
        <v>96</v>
      </c>
      <c r="C155" s="39" t="s">
        <v>98</v>
      </c>
      <c r="D155" s="39" t="s">
        <v>87</v>
      </c>
      <c r="E155" s="39" t="s">
        <v>1210</v>
      </c>
      <c r="F155" s="39" t="s">
        <v>83</v>
      </c>
      <c r="G155" s="39" t="s">
        <v>121</v>
      </c>
      <c r="H155" s="39" t="s">
        <v>89</v>
      </c>
      <c r="I155" s="39" t="s">
        <v>92</v>
      </c>
      <c r="J155" s="493">
        <f t="shared" si="12"/>
        <v>0.19730963885142325</v>
      </c>
      <c r="K155" s="64">
        <f t="shared" si="13"/>
        <v>0.22197462796180384</v>
      </c>
      <c r="L155" s="64">
        <f t="shared" si="14"/>
        <v>0.22197462796180384</v>
      </c>
      <c r="M155" s="64">
        <f t="shared" si="14"/>
        <v>0.22197462796180384</v>
      </c>
      <c r="N155" s="64">
        <f t="shared" si="14"/>
        <v>0.22197462796180384</v>
      </c>
      <c r="O155" s="64">
        <f t="shared" si="14"/>
        <v>0.22197462796180384</v>
      </c>
      <c r="P155" s="64">
        <f t="shared" si="14"/>
        <v>0.22197462796180384</v>
      </c>
      <c r="Q155" s="64">
        <f t="shared" si="14"/>
        <v>0.22197462796180384</v>
      </c>
      <c r="R155" s="64">
        <f t="shared" si="14"/>
        <v>0.22197462796180384</v>
      </c>
      <c r="S155" s="64">
        <f t="shared" si="14"/>
        <v>0.22197462796180384</v>
      </c>
      <c r="T155" s="488">
        <f t="shared" si="14"/>
        <v>0.22197462796180384</v>
      </c>
      <c r="U155" s="64"/>
    </row>
    <row r="156" spans="1:21" x14ac:dyDescent="0.3">
      <c r="A156" s="486" t="s">
        <v>1345</v>
      </c>
      <c r="B156" s="39" t="s">
        <v>96</v>
      </c>
      <c r="C156" s="39" t="s">
        <v>98</v>
      </c>
      <c r="D156" s="39" t="s">
        <v>87</v>
      </c>
      <c r="E156" s="39" t="s">
        <v>1212</v>
      </c>
      <c r="F156" s="39" t="s">
        <v>83</v>
      </c>
      <c r="G156" s="39" t="s">
        <v>121</v>
      </c>
      <c r="H156" s="39" t="s">
        <v>92</v>
      </c>
      <c r="I156" s="39" t="s">
        <v>89</v>
      </c>
      <c r="J156" s="493">
        <f t="shared" si="12"/>
        <v>0.19730963885142325</v>
      </c>
      <c r="K156" s="64">
        <f t="shared" si="13"/>
        <v>0.31040369769733461</v>
      </c>
      <c r="L156" s="64">
        <f t="shared" si="14"/>
        <v>0.31040369769733461</v>
      </c>
      <c r="M156" s="64">
        <f t="shared" si="14"/>
        <v>0.31040369769733461</v>
      </c>
      <c r="N156" s="64">
        <f t="shared" si="14"/>
        <v>0.31040369769733461</v>
      </c>
      <c r="O156" s="64">
        <f t="shared" si="14"/>
        <v>0.31040369769733461</v>
      </c>
      <c r="P156" s="64">
        <f t="shared" si="14"/>
        <v>0.31040369769733461</v>
      </c>
      <c r="Q156" s="64">
        <f t="shared" si="14"/>
        <v>0.31040369769733461</v>
      </c>
      <c r="R156" s="64">
        <f t="shared" si="14"/>
        <v>0.31040369769733461</v>
      </c>
      <c r="S156" s="64">
        <f t="shared" si="14"/>
        <v>0.31040369769733461</v>
      </c>
      <c r="T156" s="488">
        <f t="shared" si="14"/>
        <v>0.31040369769733461</v>
      </c>
      <c r="U156" s="64"/>
    </row>
    <row r="157" spans="1:21" x14ac:dyDescent="0.3">
      <c r="A157" s="486" t="s">
        <v>1346</v>
      </c>
      <c r="B157" s="39" t="s">
        <v>96</v>
      </c>
      <c r="C157" s="39" t="s">
        <v>98</v>
      </c>
      <c r="D157" s="39" t="s">
        <v>87</v>
      </c>
      <c r="E157" s="39" t="s">
        <v>1214</v>
      </c>
      <c r="F157" s="39" t="s">
        <v>83</v>
      </c>
      <c r="G157" s="39" t="s">
        <v>121</v>
      </c>
      <c r="H157" s="39" t="s">
        <v>92</v>
      </c>
      <c r="I157" s="39" t="s">
        <v>92</v>
      </c>
      <c r="J157" s="493">
        <f t="shared" si="12"/>
        <v>0.19730963885142325</v>
      </c>
      <c r="K157" s="64">
        <f t="shared" si="13"/>
        <v>0.19730963885142325</v>
      </c>
      <c r="L157" s="64">
        <f t="shared" si="14"/>
        <v>0.19730963885142325</v>
      </c>
      <c r="M157" s="64">
        <f t="shared" si="14"/>
        <v>0.19730963885142325</v>
      </c>
      <c r="N157" s="64">
        <f t="shared" si="14"/>
        <v>0.19730963885142325</v>
      </c>
      <c r="O157" s="64">
        <f t="shared" si="14"/>
        <v>0.19730963885142325</v>
      </c>
      <c r="P157" s="64">
        <f t="shared" si="14"/>
        <v>0.19730963885142325</v>
      </c>
      <c r="Q157" s="64">
        <f t="shared" si="14"/>
        <v>0.19730963885142325</v>
      </c>
      <c r="R157" s="64">
        <f t="shared" si="14"/>
        <v>0.19730963885142325</v>
      </c>
      <c r="S157" s="64">
        <f t="shared" si="14"/>
        <v>0.19730963885142325</v>
      </c>
      <c r="T157" s="488">
        <f t="shared" si="14"/>
        <v>0.19730963885142325</v>
      </c>
      <c r="U157" s="64"/>
    </row>
    <row r="158" spans="1:21" x14ac:dyDescent="0.3">
      <c r="A158" s="486" t="s">
        <v>1347</v>
      </c>
      <c r="B158" s="39" t="s">
        <v>96</v>
      </c>
      <c r="C158" s="39" t="s">
        <v>98</v>
      </c>
      <c r="D158" s="39" t="s">
        <v>87</v>
      </c>
      <c r="E158" s="39" t="s">
        <v>1216</v>
      </c>
      <c r="F158" s="39" t="s">
        <v>83</v>
      </c>
      <c r="G158" s="39" t="s">
        <v>126</v>
      </c>
      <c r="H158" s="39" t="s">
        <v>89</v>
      </c>
      <c r="I158" s="39" t="s">
        <v>89</v>
      </c>
      <c r="J158" s="493">
        <f t="shared" si="12"/>
        <v>0.20726294681512075</v>
      </c>
      <c r="K158" s="64">
        <f t="shared" si="13"/>
        <v>0.34920618027291611</v>
      </c>
      <c r="L158" s="64">
        <f t="shared" si="14"/>
        <v>0.34920618027291611</v>
      </c>
      <c r="M158" s="64">
        <f t="shared" si="14"/>
        <v>0.34920618027291611</v>
      </c>
      <c r="N158" s="64">
        <f t="shared" si="14"/>
        <v>0.34920618027291611</v>
      </c>
      <c r="O158" s="64">
        <f t="shared" si="14"/>
        <v>0.34920618027291611</v>
      </c>
      <c r="P158" s="64">
        <f t="shared" si="14"/>
        <v>0.34920618027291611</v>
      </c>
      <c r="Q158" s="64">
        <f t="shared" si="14"/>
        <v>0.34920618027291611</v>
      </c>
      <c r="R158" s="64">
        <f t="shared" si="14"/>
        <v>0.34920618027291611</v>
      </c>
      <c r="S158" s="64">
        <f t="shared" si="14"/>
        <v>0.34920618027291611</v>
      </c>
      <c r="T158" s="488">
        <f t="shared" si="14"/>
        <v>0.34920618027291611</v>
      </c>
      <c r="U158" s="64"/>
    </row>
    <row r="159" spans="1:21" x14ac:dyDescent="0.3">
      <c r="A159" s="486" t="s">
        <v>1348</v>
      </c>
      <c r="B159" s="39" t="s">
        <v>96</v>
      </c>
      <c r="C159" s="39" t="s">
        <v>98</v>
      </c>
      <c r="D159" s="39" t="s">
        <v>87</v>
      </c>
      <c r="E159" s="39" t="s">
        <v>1218</v>
      </c>
      <c r="F159" s="39" t="s">
        <v>83</v>
      </c>
      <c r="G159" s="39" t="s">
        <v>126</v>
      </c>
      <c r="H159" s="39" t="s">
        <v>89</v>
      </c>
      <c r="I159" s="39" t="s">
        <v>92</v>
      </c>
      <c r="J159" s="493">
        <f t="shared" si="12"/>
        <v>0.20726294681512075</v>
      </c>
      <c r="K159" s="64">
        <f t="shared" si="13"/>
        <v>0.2331721642053054</v>
      </c>
      <c r="L159" s="64">
        <f t="shared" si="14"/>
        <v>0.2331721642053054</v>
      </c>
      <c r="M159" s="64">
        <f t="shared" si="14"/>
        <v>0.2331721642053054</v>
      </c>
      <c r="N159" s="64">
        <f t="shared" si="14"/>
        <v>0.2331721642053054</v>
      </c>
      <c r="O159" s="64">
        <f t="shared" si="14"/>
        <v>0.2331721642053054</v>
      </c>
      <c r="P159" s="64">
        <f t="shared" si="14"/>
        <v>0.2331721642053054</v>
      </c>
      <c r="Q159" s="64">
        <f t="shared" si="14"/>
        <v>0.2331721642053054</v>
      </c>
      <c r="R159" s="64">
        <f t="shared" si="14"/>
        <v>0.2331721642053054</v>
      </c>
      <c r="S159" s="64">
        <f t="shared" si="14"/>
        <v>0.2331721642053054</v>
      </c>
      <c r="T159" s="488">
        <f t="shared" si="14"/>
        <v>0.2331721642053054</v>
      </c>
      <c r="U159" s="64"/>
    </row>
    <row r="160" spans="1:21" x14ac:dyDescent="0.3">
      <c r="A160" s="486" t="s">
        <v>1349</v>
      </c>
      <c r="B160" s="39" t="s">
        <v>96</v>
      </c>
      <c r="C160" s="39" t="s">
        <v>98</v>
      </c>
      <c r="D160" s="39" t="s">
        <v>87</v>
      </c>
      <c r="E160" s="39" t="s">
        <v>1220</v>
      </c>
      <c r="F160" s="39" t="s">
        <v>83</v>
      </c>
      <c r="G160" s="39" t="s">
        <v>126</v>
      </c>
      <c r="H160" s="39" t="s">
        <v>92</v>
      </c>
      <c r="I160" s="39" t="s">
        <v>89</v>
      </c>
      <c r="J160" s="493">
        <f t="shared" si="12"/>
        <v>0.20726294681512075</v>
      </c>
      <c r="K160" s="64">
        <f t="shared" si="13"/>
        <v>0.31040369769733461</v>
      </c>
      <c r="L160" s="64">
        <f t="shared" si="14"/>
        <v>0.31040369769733461</v>
      </c>
      <c r="M160" s="64">
        <f t="shared" si="14"/>
        <v>0.31040369769733461</v>
      </c>
      <c r="N160" s="64">
        <f t="shared" si="14"/>
        <v>0.31040369769733461</v>
      </c>
      <c r="O160" s="64">
        <f t="shared" si="14"/>
        <v>0.31040369769733461</v>
      </c>
      <c r="P160" s="64">
        <f t="shared" si="14"/>
        <v>0.31040369769733461</v>
      </c>
      <c r="Q160" s="64">
        <f t="shared" si="14"/>
        <v>0.31040369769733461</v>
      </c>
      <c r="R160" s="64">
        <f t="shared" si="14"/>
        <v>0.31040369769733461</v>
      </c>
      <c r="S160" s="64">
        <f t="shared" si="14"/>
        <v>0.31040369769733461</v>
      </c>
      <c r="T160" s="488">
        <f t="shared" si="14"/>
        <v>0.31040369769733461</v>
      </c>
      <c r="U160" s="64"/>
    </row>
    <row r="161" spans="1:21" x14ac:dyDescent="0.3">
      <c r="A161" s="486" t="s">
        <v>1350</v>
      </c>
      <c r="B161" s="39" t="s">
        <v>96</v>
      </c>
      <c r="C161" s="39" t="s">
        <v>98</v>
      </c>
      <c r="D161" s="39" t="s">
        <v>87</v>
      </c>
      <c r="E161" s="39" t="s">
        <v>1222</v>
      </c>
      <c r="F161" s="39" t="s">
        <v>83</v>
      </c>
      <c r="G161" s="39" t="s">
        <v>126</v>
      </c>
      <c r="H161" s="39" t="s">
        <v>92</v>
      </c>
      <c r="I161" s="39" t="s">
        <v>92</v>
      </c>
      <c r="J161" s="493">
        <f t="shared" si="12"/>
        <v>0.20726294681512075</v>
      </c>
      <c r="K161" s="64">
        <f t="shared" si="13"/>
        <v>0.20726294681512075</v>
      </c>
      <c r="L161" s="64">
        <f t="shared" si="14"/>
        <v>0.20726294681512075</v>
      </c>
      <c r="M161" s="64">
        <f t="shared" si="14"/>
        <v>0.20726294681512075</v>
      </c>
      <c r="N161" s="64">
        <f t="shared" si="14"/>
        <v>0.20726294681512075</v>
      </c>
      <c r="O161" s="64">
        <f t="shared" si="14"/>
        <v>0.20726294681512075</v>
      </c>
      <c r="P161" s="64">
        <f t="shared" si="14"/>
        <v>0.20726294681512075</v>
      </c>
      <c r="Q161" s="64">
        <f t="shared" si="14"/>
        <v>0.20726294681512075</v>
      </c>
      <c r="R161" s="64">
        <f t="shared" si="14"/>
        <v>0.20726294681512075</v>
      </c>
      <c r="S161" s="64">
        <f t="shared" si="14"/>
        <v>0.20726294681512075</v>
      </c>
      <c r="T161" s="488">
        <f t="shared" si="14"/>
        <v>0.20726294681512075</v>
      </c>
      <c r="U161" s="64"/>
    </row>
    <row r="162" spans="1:21" x14ac:dyDescent="0.3">
      <c r="A162" s="486" t="s">
        <v>1351</v>
      </c>
      <c r="B162" s="39" t="s">
        <v>96</v>
      </c>
      <c r="C162" s="39" t="s">
        <v>98</v>
      </c>
      <c r="D162" s="39" t="s">
        <v>90</v>
      </c>
      <c r="E162" s="39" t="s">
        <v>1192</v>
      </c>
      <c r="F162" s="39" t="s">
        <v>121</v>
      </c>
      <c r="G162" s="39" t="s">
        <v>121</v>
      </c>
      <c r="H162" s="39" t="s">
        <v>89</v>
      </c>
      <c r="I162" s="39" t="s">
        <v>89</v>
      </c>
      <c r="J162" s="493">
        <f t="shared" si="12"/>
        <v>0.90544935076352684</v>
      </c>
      <c r="K162" s="64">
        <f t="shared" si="13"/>
        <v>1</v>
      </c>
      <c r="L162" s="64">
        <f t="shared" ref="L162:T177" si="15">IF(L$17&gt;=$B$11,0,($B$11-L$17)/($B$11-2020))*$J162+IF(L$17&gt;=$B$11,1,(L$17-2020)/($B$11-2020))*$K162</f>
        <v>1</v>
      </c>
      <c r="M162" s="64">
        <f t="shared" si="15"/>
        <v>1</v>
      </c>
      <c r="N162" s="64">
        <f t="shared" si="15"/>
        <v>1</v>
      </c>
      <c r="O162" s="64">
        <f t="shared" si="15"/>
        <v>1</v>
      </c>
      <c r="P162" s="64">
        <f t="shared" si="15"/>
        <v>1</v>
      </c>
      <c r="Q162" s="64">
        <f t="shared" si="15"/>
        <v>1</v>
      </c>
      <c r="R162" s="64">
        <f t="shared" si="15"/>
        <v>1</v>
      </c>
      <c r="S162" s="64">
        <f t="shared" si="15"/>
        <v>1</v>
      </c>
      <c r="T162" s="488">
        <f t="shared" si="15"/>
        <v>1</v>
      </c>
      <c r="U162" s="64"/>
    </row>
    <row r="163" spans="1:21" x14ac:dyDescent="0.3">
      <c r="A163" s="486" t="s">
        <v>1352</v>
      </c>
      <c r="B163" s="39" t="s">
        <v>96</v>
      </c>
      <c r="C163" s="39" t="s">
        <v>98</v>
      </c>
      <c r="D163" s="39" t="s">
        <v>90</v>
      </c>
      <c r="E163" s="39" t="s">
        <v>1194</v>
      </c>
      <c r="F163" s="39" t="s">
        <v>121</v>
      </c>
      <c r="G163" s="39" t="s">
        <v>121</v>
      </c>
      <c r="H163" s="39" t="s">
        <v>89</v>
      </c>
      <c r="I163" s="39" t="s">
        <v>92</v>
      </c>
      <c r="J163" s="493">
        <f t="shared" si="12"/>
        <v>0.90544935076352684</v>
      </c>
      <c r="K163" s="64">
        <f t="shared" si="13"/>
        <v>0.63565492394299372</v>
      </c>
      <c r="L163" s="64">
        <f t="shared" si="15"/>
        <v>0.63565492394299372</v>
      </c>
      <c r="M163" s="64">
        <f t="shared" si="15"/>
        <v>0.63565492394299372</v>
      </c>
      <c r="N163" s="64">
        <f t="shared" si="15"/>
        <v>0.63565492394299372</v>
      </c>
      <c r="O163" s="64">
        <f t="shared" si="15"/>
        <v>0.63565492394299372</v>
      </c>
      <c r="P163" s="64">
        <f t="shared" si="15"/>
        <v>0.63565492394299372</v>
      </c>
      <c r="Q163" s="64">
        <f t="shared" si="15"/>
        <v>0.63565492394299372</v>
      </c>
      <c r="R163" s="64">
        <f t="shared" si="15"/>
        <v>0.63565492394299372</v>
      </c>
      <c r="S163" s="64">
        <f t="shared" si="15"/>
        <v>0.63565492394299372</v>
      </c>
      <c r="T163" s="488">
        <f t="shared" si="15"/>
        <v>0.63565492394299372</v>
      </c>
      <c r="U163" s="64"/>
    </row>
    <row r="164" spans="1:21" x14ac:dyDescent="0.3">
      <c r="A164" s="486" t="s">
        <v>1353</v>
      </c>
      <c r="B164" s="39" t="s">
        <v>96</v>
      </c>
      <c r="C164" s="39" t="s">
        <v>98</v>
      </c>
      <c r="D164" s="39" t="s">
        <v>90</v>
      </c>
      <c r="E164" s="39" t="s">
        <v>1196</v>
      </c>
      <c r="F164" s="39" t="s">
        <v>121</v>
      </c>
      <c r="G164" s="39" t="s">
        <v>121</v>
      </c>
      <c r="H164" s="39" t="s">
        <v>92</v>
      </c>
      <c r="I164" s="39" t="s">
        <v>89</v>
      </c>
      <c r="J164" s="493">
        <f t="shared" si="12"/>
        <v>0.90544935076352684</v>
      </c>
      <c r="K164" s="64">
        <f t="shared" si="13"/>
        <v>1.4244353605364797</v>
      </c>
      <c r="L164" s="64">
        <f t="shared" si="15"/>
        <v>1.4244353605364797</v>
      </c>
      <c r="M164" s="64">
        <f t="shared" si="15"/>
        <v>1.4244353605364797</v>
      </c>
      <c r="N164" s="64">
        <f t="shared" si="15"/>
        <v>1.4244353605364797</v>
      </c>
      <c r="O164" s="64">
        <f t="shared" si="15"/>
        <v>1.4244353605364797</v>
      </c>
      <c r="P164" s="64">
        <f t="shared" si="15"/>
        <v>1.4244353605364797</v>
      </c>
      <c r="Q164" s="64">
        <f t="shared" si="15"/>
        <v>1.4244353605364797</v>
      </c>
      <c r="R164" s="64">
        <f t="shared" si="15"/>
        <v>1.4244353605364797</v>
      </c>
      <c r="S164" s="64">
        <f t="shared" si="15"/>
        <v>1.4244353605364797</v>
      </c>
      <c r="T164" s="488">
        <f t="shared" si="15"/>
        <v>1.4244353605364797</v>
      </c>
      <c r="U164" s="64"/>
    </row>
    <row r="165" spans="1:21" x14ac:dyDescent="0.3">
      <c r="A165" s="486" t="s">
        <v>1354</v>
      </c>
      <c r="B165" s="39" t="s">
        <v>96</v>
      </c>
      <c r="C165" s="39" t="s">
        <v>98</v>
      </c>
      <c r="D165" s="39" t="s">
        <v>90</v>
      </c>
      <c r="E165" s="39" t="s">
        <v>1198</v>
      </c>
      <c r="F165" s="39" t="s">
        <v>121</v>
      </c>
      <c r="G165" s="39" t="s">
        <v>121</v>
      </c>
      <c r="H165" s="39" t="s">
        <v>92</v>
      </c>
      <c r="I165" s="39" t="s">
        <v>92</v>
      </c>
      <c r="J165" s="493">
        <f t="shared" si="12"/>
        <v>0.90544935076352684</v>
      </c>
      <c r="K165" s="64">
        <f t="shared" si="13"/>
        <v>0.90544935076352684</v>
      </c>
      <c r="L165" s="64">
        <f t="shared" si="15"/>
        <v>0.90544935076352684</v>
      </c>
      <c r="M165" s="64">
        <f t="shared" si="15"/>
        <v>0.90544935076352684</v>
      </c>
      <c r="N165" s="64">
        <f t="shared" si="15"/>
        <v>0.90544935076352684</v>
      </c>
      <c r="O165" s="64">
        <f t="shared" si="15"/>
        <v>0.90544935076352684</v>
      </c>
      <c r="P165" s="64">
        <f t="shared" si="15"/>
        <v>0.90544935076352684</v>
      </c>
      <c r="Q165" s="64">
        <f t="shared" si="15"/>
        <v>0.90544935076352684</v>
      </c>
      <c r="R165" s="64">
        <f t="shared" si="15"/>
        <v>0.90544935076352684</v>
      </c>
      <c r="S165" s="64">
        <f t="shared" si="15"/>
        <v>0.90544935076352684</v>
      </c>
      <c r="T165" s="488">
        <f t="shared" si="15"/>
        <v>0.90544935076352684</v>
      </c>
      <c r="U165" s="64"/>
    </row>
    <row r="166" spans="1:21" x14ac:dyDescent="0.3">
      <c r="A166" s="486" t="s">
        <v>1355</v>
      </c>
      <c r="B166" s="39" t="s">
        <v>96</v>
      </c>
      <c r="C166" s="39" t="s">
        <v>98</v>
      </c>
      <c r="D166" s="39" t="s">
        <v>90</v>
      </c>
      <c r="E166" s="39" t="s">
        <v>1200</v>
      </c>
      <c r="F166" s="39" t="s">
        <v>121</v>
      </c>
      <c r="G166" s="39" t="s">
        <v>126</v>
      </c>
      <c r="H166" s="39" t="s">
        <v>89</v>
      </c>
      <c r="I166" s="39" t="s">
        <v>89</v>
      </c>
      <c r="J166" s="493">
        <f t="shared" si="12"/>
        <v>0.9511248498731556</v>
      </c>
      <c r="K166" s="64">
        <f t="shared" si="13"/>
        <v>1</v>
      </c>
      <c r="L166" s="64">
        <f t="shared" si="15"/>
        <v>1</v>
      </c>
      <c r="M166" s="64">
        <f t="shared" si="15"/>
        <v>1</v>
      </c>
      <c r="N166" s="64">
        <f t="shared" si="15"/>
        <v>1</v>
      </c>
      <c r="O166" s="64">
        <f t="shared" si="15"/>
        <v>1</v>
      </c>
      <c r="P166" s="64">
        <f t="shared" si="15"/>
        <v>1</v>
      </c>
      <c r="Q166" s="64">
        <f t="shared" si="15"/>
        <v>1</v>
      </c>
      <c r="R166" s="64">
        <f t="shared" si="15"/>
        <v>1</v>
      </c>
      <c r="S166" s="64">
        <f t="shared" si="15"/>
        <v>1</v>
      </c>
      <c r="T166" s="488">
        <f t="shared" si="15"/>
        <v>1</v>
      </c>
      <c r="U166" s="64"/>
    </row>
    <row r="167" spans="1:21" x14ac:dyDescent="0.3">
      <c r="A167" s="486" t="s">
        <v>1356</v>
      </c>
      <c r="B167" s="39" t="s">
        <v>96</v>
      </c>
      <c r="C167" s="39" t="s">
        <v>98</v>
      </c>
      <c r="D167" s="39" t="s">
        <v>90</v>
      </c>
      <c r="E167" s="39" t="s">
        <v>1202</v>
      </c>
      <c r="F167" s="39" t="s">
        <v>121</v>
      </c>
      <c r="G167" s="39" t="s">
        <v>126</v>
      </c>
      <c r="H167" s="39" t="s">
        <v>89</v>
      </c>
      <c r="I167" s="39" t="s">
        <v>92</v>
      </c>
      <c r="J167" s="493">
        <f t="shared" si="12"/>
        <v>0.9511248498731556</v>
      </c>
      <c r="K167" s="64">
        <f t="shared" si="13"/>
        <v>0.66772061142524364</v>
      </c>
      <c r="L167" s="64">
        <f t="shared" si="15"/>
        <v>0.66772061142524364</v>
      </c>
      <c r="M167" s="64">
        <f t="shared" si="15"/>
        <v>0.66772061142524364</v>
      </c>
      <c r="N167" s="64">
        <f t="shared" si="15"/>
        <v>0.66772061142524364</v>
      </c>
      <c r="O167" s="64">
        <f t="shared" si="15"/>
        <v>0.66772061142524364</v>
      </c>
      <c r="P167" s="64">
        <f t="shared" si="15"/>
        <v>0.66772061142524364</v>
      </c>
      <c r="Q167" s="64">
        <f t="shared" si="15"/>
        <v>0.66772061142524364</v>
      </c>
      <c r="R167" s="64">
        <f t="shared" si="15"/>
        <v>0.66772061142524364</v>
      </c>
      <c r="S167" s="64">
        <f t="shared" si="15"/>
        <v>0.66772061142524364</v>
      </c>
      <c r="T167" s="488">
        <f t="shared" si="15"/>
        <v>0.66772061142524364</v>
      </c>
      <c r="U167" s="64"/>
    </row>
    <row r="168" spans="1:21" x14ac:dyDescent="0.3">
      <c r="A168" s="486" t="s">
        <v>1357</v>
      </c>
      <c r="B168" s="39" t="s">
        <v>96</v>
      </c>
      <c r="C168" s="39" t="s">
        <v>98</v>
      </c>
      <c r="D168" s="39" t="s">
        <v>90</v>
      </c>
      <c r="E168" s="39" t="s">
        <v>1204</v>
      </c>
      <c r="F168" s="39" t="s">
        <v>121</v>
      </c>
      <c r="G168" s="39" t="s">
        <v>126</v>
      </c>
      <c r="H168" s="39" t="s">
        <v>92</v>
      </c>
      <c r="I168" s="39" t="s">
        <v>89</v>
      </c>
      <c r="J168" s="493">
        <f t="shared" si="12"/>
        <v>0.9511248498731556</v>
      </c>
      <c r="K168" s="64">
        <f t="shared" si="13"/>
        <v>1.4244353605364797</v>
      </c>
      <c r="L168" s="64">
        <f t="shared" si="15"/>
        <v>1.4244353605364797</v>
      </c>
      <c r="M168" s="64">
        <f t="shared" si="15"/>
        <v>1.4244353605364797</v>
      </c>
      <c r="N168" s="64">
        <f t="shared" si="15"/>
        <v>1.4244353605364797</v>
      </c>
      <c r="O168" s="64">
        <f t="shared" si="15"/>
        <v>1.4244353605364797</v>
      </c>
      <c r="P168" s="64">
        <f t="shared" si="15"/>
        <v>1.4244353605364797</v>
      </c>
      <c r="Q168" s="64">
        <f t="shared" si="15"/>
        <v>1.4244353605364797</v>
      </c>
      <c r="R168" s="64">
        <f t="shared" si="15"/>
        <v>1.4244353605364797</v>
      </c>
      <c r="S168" s="64">
        <f t="shared" si="15"/>
        <v>1.4244353605364797</v>
      </c>
      <c r="T168" s="488">
        <f t="shared" si="15"/>
        <v>1.4244353605364797</v>
      </c>
      <c r="U168" s="64"/>
    </row>
    <row r="169" spans="1:21" x14ac:dyDescent="0.3">
      <c r="A169" s="486" t="s">
        <v>1358</v>
      </c>
      <c r="B169" s="39" t="s">
        <v>96</v>
      </c>
      <c r="C169" s="39" t="s">
        <v>98</v>
      </c>
      <c r="D169" s="39" t="s">
        <v>90</v>
      </c>
      <c r="E169" s="39" t="s">
        <v>1206</v>
      </c>
      <c r="F169" s="39" t="s">
        <v>121</v>
      </c>
      <c r="G169" s="39" t="s">
        <v>126</v>
      </c>
      <c r="H169" s="39" t="s">
        <v>92</v>
      </c>
      <c r="I169" s="39" t="s">
        <v>92</v>
      </c>
      <c r="J169" s="493">
        <f t="shared" si="12"/>
        <v>0.9511248498731556</v>
      </c>
      <c r="K169" s="64">
        <f t="shared" si="13"/>
        <v>0.9511248498731556</v>
      </c>
      <c r="L169" s="64">
        <f t="shared" si="15"/>
        <v>0.9511248498731556</v>
      </c>
      <c r="M169" s="64">
        <f t="shared" si="15"/>
        <v>0.9511248498731556</v>
      </c>
      <c r="N169" s="64">
        <f t="shared" si="15"/>
        <v>0.9511248498731556</v>
      </c>
      <c r="O169" s="64">
        <f t="shared" si="15"/>
        <v>0.9511248498731556</v>
      </c>
      <c r="P169" s="64">
        <f t="shared" si="15"/>
        <v>0.9511248498731556</v>
      </c>
      <c r="Q169" s="64">
        <f t="shared" si="15"/>
        <v>0.9511248498731556</v>
      </c>
      <c r="R169" s="64">
        <f t="shared" si="15"/>
        <v>0.9511248498731556</v>
      </c>
      <c r="S169" s="64">
        <f t="shared" si="15"/>
        <v>0.9511248498731556</v>
      </c>
      <c r="T169" s="488">
        <f t="shared" si="15"/>
        <v>0.9511248498731556</v>
      </c>
      <c r="U169" s="64"/>
    </row>
    <row r="170" spans="1:21" x14ac:dyDescent="0.3">
      <c r="A170" s="486" t="s">
        <v>1359</v>
      </c>
      <c r="B170" s="39" t="s">
        <v>96</v>
      </c>
      <c r="C170" s="39" t="s">
        <v>98</v>
      </c>
      <c r="D170" s="39" t="s">
        <v>90</v>
      </c>
      <c r="E170" s="39" t="s">
        <v>1208</v>
      </c>
      <c r="F170" s="39" t="s">
        <v>83</v>
      </c>
      <c r="G170" s="39" t="s">
        <v>121</v>
      </c>
      <c r="H170" s="39" t="s">
        <v>89</v>
      </c>
      <c r="I170" s="39" t="s">
        <v>89</v>
      </c>
      <c r="J170" s="493">
        <f t="shared" si="12"/>
        <v>0.90544935076352684</v>
      </c>
      <c r="K170" s="64">
        <f t="shared" si="13"/>
        <v>0.34920618027291611</v>
      </c>
      <c r="L170" s="64">
        <f t="shared" si="15"/>
        <v>0.34920618027291611</v>
      </c>
      <c r="M170" s="64">
        <f t="shared" si="15"/>
        <v>0.34920618027291611</v>
      </c>
      <c r="N170" s="64">
        <f t="shared" si="15"/>
        <v>0.34920618027291611</v>
      </c>
      <c r="O170" s="64">
        <f t="shared" si="15"/>
        <v>0.34920618027291611</v>
      </c>
      <c r="P170" s="64">
        <f t="shared" si="15"/>
        <v>0.34920618027291611</v>
      </c>
      <c r="Q170" s="64">
        <f t="shared" si="15"/>
        <v>0.34920618027291611</v>
      </c>
      <c r="R170" s="64">
        <f t="shared" si="15"/>
        <v>0.34920618027291611</v>
      </c>
      <c r="S170" s="64">
        <f t="shared" si="15"/>
        <v>0.34920618027291611</v>
      </c>
      <c r="T170" s="488">
        <f t="shared" si="15"/>
        <v>0.34920618027291611</v>
      </c>
      <c r="U170" s="64"/>
    </row>
    <row r="171" spans="1:21" x14ac:dyDescent="0.3">
      <c r="A171" s="486" t="s">
        <v>1360</v>
      </c>
      <c r="B171" s="39" t="s">
        <v>96</v>
      </c>
      <c r="C171" s="39" t="s">
        <v>98</v>
      </c>
      <c r="D171" s="39" t="s">
        <v>90</v>
      </c>
      <c r="E171" s="39" t="s">
        <v>1210</v>
      </c>
      <c r="F171" s="39" t="s">
        <v>83</v>
      </c>
      <c r="G171" s="39" t="s">
        <v>121</v>
      </c>
      <c r="H171" s="39" t="s">
        <v>89</v>
      </c>
      <c r="I171" s="39" t="s">
        <v>92</v>
      </c>
      <c r="J171" s="493">
        <f t="shared" si="12"/>
        <v>0.90544935076352684</v>
      </c>
      <c r="K171" s="64">
        <f t="shared" si="13"/>
        <v>0.22197462796180384</v>
      </c>
      <c r="L171" s="64">
        <f t="shared" si="15"/>
        <v>0.22197462796180384</v>
      </c>
      <c r="M171" s="64">
        <f t="shared" si="15"/>
        <v>0.22197462796180384</v>
      </c>
      <c r="N171" s="64">
        <f t="shared" si="15"/>
        <v>0.22197462796180384</v>
      </c>
      <c r="O171" s="64">
        <f t="shared" si="15"/>
        <v>0.22197462796180384</v>
      </c>
      <c r="P171" s="64">
        <f t="shared" si="15"/>
        <v>0.22197462796180384</v>
      </c>
      <c r="Q171" s="64">
        <f t="shared" si="15"/>
        <v>0.22197462796180384</v>
      </c>
      <c r="R171" s="64">
        <f t="shared" si="15"/>
        <v>0.22197462796180384</v>
      </c>
      <c r="S171" s="64">
        <f t="shared" si="15"/>
        <v>0.22197462796180384</v>
      </c>
      <c r="T171" s="488">
        <f t="shared" si="15"/>
        <v>0.22197462796180384</v>
      </c>
      <c r="U171" s="64"/>
    </row>
    <row r="172" spans="1:21" x14ac:dyDescent="0.3">
      <c r="A172" s="486" t="s">
        <v>1361</v>
      </c>
      <c r="B172" s="39" t="s">
        <v>96</v>
      </c>
      <c r="C172" s="39" t="s">
        <v>98</v>
      </c>
      <c r="D172" s="39" t="s">
        <v>90</v>
      </c>
      <c r="E172" s="39" t="s">
        <v>1212</v>
      </c>
      <c r="F172" s="39" t="s">
        <v>83</v>
      </c>
      <c r="G172" s="39" t="s">
        <v>121</v>
      </c>
      <c r="H172" s="39" t="s">
        <v>92</v>
      </c>
      <c r="I172" s="39" t="s">
        <v>89</v>
      </c>
      <c r="J172" s="493">
        <f t="shared" si="12"/>
        <v>0.90544935076352684</v>
      </c>
      <c r="K172" s="64">
        <f t="shared" si="13"/>
        <v>1.4244353605364797</v>
      </c>
      <c r="L172" s="64">
        <f t="shared" si="15"/>
        <v>1.4244353605364797</v>
      </c>
      <c r="M172" s="64">
        <f t="shared" si="15"/>
        <v>1.4244353605364797</v>
      </c>
      <c r="N172" s="64">
        <f t="shared" si="15"/>
        <v>1.4244353605364797</v>
      </c>
      <c r="O172" s="64">
        <f t="shared" si="15"/>
        <v>1.4244353605364797</v>
      </c>
      <c r="P172" s="64">
        <f t="shared" si="15"/>
        <v>1.4244353605364797</v>
      </c>
      <c r="Q172" s="64">
        <f t="shared" si="15"/>
        <v>1.4244353605364797</v>
      </c>
      <c r="R172" s="64">
        <f t="shared" si="15"/>
        <v>1.4244353605364797</v>
      </c>
      <c r="S172" s="64">
        <f t="shared" si="15"/>
        <v>1.4244353605364797</v>
      </c>
      <c r="T172" s="488">
        <f t="shared" si="15"/>
        <v>1.4244353605364797</v>
      </c>
      <c r="U172" s="64"/>
    </row>
    <row r="173" spans="1:21" x14ac:dyDescent="0.3">
      <c r="A173" s="486" t="s">
        <v>1362</v>
      </c>
      <c r="B173" s="39" t="s">
        <v>96</v>
      </c>
      <c r="C173" s="39" t="s">
        <v>98</v>
      </c>
      <c r="D173" s="39" t="s">
        <v>90</v>
      </c>
      <c r="E173" s="39" t="s">
        <v>1214</v>
      </c>
      <c r="F173" s="39" t="s">
        <v>83</v>
      </c>
      <c r="G173" s="39" t="s">
        <v>121</v>
      </c>
      <c r="H173" s="39" t="s">
        <v>92</v>
      </c>
      <c r="I173" s="39" t="s">
        <v>92</v>
      </c>
      <c r="J173" s="493">
        <f t="shared" si="12"/>
        <v>0.90544935076352684</v>
      </c>
      <c r="K173" s="64">
        <f t="shared" si="13"/>
        <v>0.90544935076352684</v>
      </c>
      <c r="L173" s="64">
        <f t="shared" si="15"/>
        <v>0.90544935076352684</v>
      </c>
      <c r="M173" s="64">
        <f t="shared" si="15"/>
        <v>0.90544935076352684</v>
      </c>
      <c r="N173" s="64">
        <f t="shared" si="15"/>
        <v>0.90544935076352684</v>
      </c>
      <c r="O173" s="64">
        <f t="shared" si="15"/>
        <v>0.90544935076352684</v>
      </c>
      <c r="P173" s="64">
        <f t="shared" si="15"/>
        <v>0.90544935076352684</v>
      </c>
      <c r="Q173" s="64">
        <f t="shared" si="15"/>
        <v>0.90544935076352684</v>
      </c>
      <c r="R173" s="64">
        <f t="shared" si="15"/>
        <v>0.90544935076352684</v>
      </c>
      <c r="S173" s="64">
        <f t="shared" si="15"/>
        <v>0.90544935076352684</v>
      </c>
      <c r="T173" s="488">
        <f t="shared" si="15"/>
        <v>0.90544935076352684</v>
      </c>
      <c r="U173" s="64"/>
    </row>
    <row r="174" spans="1:21" x14ac:dyDescent="0.3">
      <c r="A174" s="486" t="s">
        <v>1363</v>
      </c>
      <c r="B174" s="39" t="s">
        <v>96</v>
      </c>
      <c r="C174" s="39" t="s">
        <v>98</v>
      </c>
      <c r="D174" s="39" t="s">
        <v>90</v>
      </c>
      <c r="E174" s="39" t="s">
        <v>1216</v>
      </c>
      <c r="F174" s="39" t="s">
        <v>83</v>
      </c>
      <c r="G174" s="39" t="s">
        <v>126</v>
      </c>
      <c r="H174" s="39" t="s">
        <v>89</v>
      </c>
      <c r="I174" s="39" t="s">
        <v>89</v>
      </c>
      <c r="J174" s="493">
        <f t="shared" si="12"/>
        <v>0.9511248498731556</v>
      </c>
      <c r="K174" s="64">
        <f t="shared" si="13"/>
        <v>0.34920618027291611</v>
      </c>
      <c r="L174" s="64">
        <f t="shared" si="15"/>
        <v>0.34920618027291611</v>
      </c>
      <c r="M174" s="64">
        <f t="shared" si="15"/>
        <v>0.34920618027291611</v>
      </c>
      <c r="N174" s="64">
        <f t="shared" si="15"/>
        <v>0.34920618027291611</v>
      </c>
      <c r="O174" s="64">
        <f t="shared" si="15"/>
        <v>0.34920618027291611</v>
      </c>
      <c r="P174" s="64">
        <f t="shared" si="15"/>
        <v>0.34920618027291611</v>
      </c>
      <c r="Q174" s="64">
        <f t="shared" si="15"/>
        <v>0.34920618027291611</v>
      </c>
      <c r="R174" s="64">
        <f t="shared" si="15"/>
        <v>0.34920618027291611</v>
      </c>
      <c r="S174" s="64">
        <f t="shared" si="15"/>
        <v>0.34920618027291611</v>
      </c>
      <c r="T174" s="488">
        <f t="shared" si="15"/>
        <v>0.34920618027291611</v>
      </c>
      <c r="U174" s="64"/>
    </row>
    <row r="175" spans="1:21" x14ac:dyDescent="0.3">
      <c r="A175" s="486" t="s">
        <v>1364</v>
      </c>
      <c r="B175" s="39" t="s">
        <v>96</v>
      </c>
      <c r="C175" s="39" t="s">
        <v>98</v>
      </c>
      <c r="D175" s="39" t="s">
        <v>90</v>
      </c>
      <c r="E175" s="39" t="s">
        <v>1218</v>
      </c>
      <c r="F175" s="39" t="s">
        <v>83</v>
      </c>
      <c r="G175" s="39" t="s">
        <v>126</v>
      </c>
      <c r="H175" s="39" t="s">
        <v>89</v>
      </c>
      <c r="I175" s="39" t="s">
        <v>92</v>
      </c>
      <c r="J175" s="493">
        <f t="shared" si="12"/>
        <v>0.9511248498731556</v>
      </c>
      <c r="K175" s="64">
        <f t="shared" si="13"/>
        <v>0.2331721642053054</v>
      </c>
      <c r="L175" s="64">
        <f t="shared" si="15"/>
        <v>0.2331721642053054</v>
      </c>
      <c r="M175" s="64">
        <f t="shared" si="15"/>
        <v>0.2331721642053054</v>
      </c>
      <c r="N175" s="64">
        <f t="shared" si="15"/>
        <v>0.2331721642053054</v>
      </c>
      <c r="O175" s="64">
        <f t="shared" si="15"/>
        <v>0.2331721642053054</v>
      </c>
      <c r="P175" s="64">
        <f t="shared" si="15"/>
        <v>0.2331721642053054</v>
      </c>
      <c r="Q175" s="64">
        <f t="shared" si="15"/>
        <v>0.2331721642053054</v>
      </c>
      <c r="R175" s="64">
        <f t="shared" si="15"/>
        <v>0.2331721642053054</v>
      </c>
      <c r="S175" s="64">
        <f t="shared" si="15"/>
        <v>0.2331721642053054</v>
      </c>
      <c r="T175" s="488">
        <f t="shared" si="15"/>
        <v>0.2331721642053054</v>
      </c>
      <c r="U175" s="64"/>
    </row>
    <row r="176" spans="1:21" x14ac:dyDescent="0.3">
      <c r="A176" s="486" t="s">
        <v>1365</v>
      </c>
      <c r="B176" s="39" t="s">
        <v>96</v>
      </c>
      <c r="C176" s="39" t="s">
        <v>98</v>
      </c>
      <c r="D176" s="39" t="s">
        <v>90</v>
      </c>
      <c r="E176" s="39" t="s">
        <v>1220</v>
      </c>
      <c r="F176" s="39" t="s">
        <v>83</v>
      </c>
      <c r="G176" s="39" t="s">
        <v>126</v>
      </c>
      <c r="H176" s="39" t="s">
        <v>92</v>
      </c>
      <c r="I176" s="39" t="s">
        <v>89</v>
      </c>
      <c r="J176" s="493">
        <f t="shared" si="12"/>
        <v>0.9511248498731556</v>
      </c>
      <c r="K176" s="64">
        <f t="shared" si="13"/>
        <v>1.4244353605364797</v>
      </c>
      <c r="L176" s="64">
        <f t="shared" si="15"/>
        <v>1.4244353605364797</v>
      </c>
      <c r="M176" s="64">
        <f t="shared" si="15"/>
        <v>1.4244353605364797</v>
      </c>
      <c r="N176" s="64">
        <f t="shared" si="15"/>
        <v>1.4244353605364797</v>
      </c>
      <c r="O176" s="64">
        <f t="shared" si="15"/>
        <v>1.4244353605364797</v>
      </c>
      <c r="P176" s="64">
        <f t="shared" si="15"/>
        <v>1.4244353605364797</v>
      </c>
      <c r="Q176" s="64">
        <f t="shared" si="15"/>
        <v>1.4244353605364797</v>
      </c>
      <c r="R176" s="64">
        <f t="shared" si="15"/>
        <v>1.4244353605364797</v>
      </c>
      <c r="S176" s="64">
        <f t="shared" si="15"/>
        <v>1.4244353605364797</v>
      </c>
      <c r="T176" s="488">
        <f t="shared" si="15"/>
        <v>1.4244353605364797</v>
      </c>
      <c r="U176" s="64"/>
    </row>
    <row r="177" spans="1:21" x14ac:dyDescent="0.3">
      <c r="A177" s="486" t="s">
        <v>1366</v>
      </c>
      <c r="B177" s="39" t="s">
        <v>96</v>
      </c>
      <c r="C177" s="39" t="s">
        <v>98</v>
      </c>
      <c r="D177" s="39" t="s">
        <v>90</v>
      </c>
      <c r="E177" s="39" t="s">
        <v>1222</v>
      </c>
      <c r="F177" s="39" t="s">
        <v>83</v>
      </c>
      <c r="G177" s="39" t="s">
        <v>126</v>
      </c>
      <c r="H177" s="39" t="s">
        <v>92</v>
      </c>
      <c r="I177" s="39" t="s">
        <v>92</v>
      </c>
      <c r="J177" s="493">
        <f t="shared" si="12"/>
        <v>0.9511248498731556</v>
      </c>
      <c r="K177" s="64">
        <f t="shared" si="13"/>
        <v>0.9511248498731556</v>
      </c>
      <c r="L177" s="64">
        <f t="shared" si="15"/>
        <v>0.9511248498731556</v>
      </c>
      <c r="M177" s="64">
        <f t="shared" si="15"/>
        <v>0.9511248498731556</v>
      </c>
      <c r="N177" s="64">
        <f t="shared" si="15"/>
        <v>0.9511248498731556</v>
      </c>
      <c r="O177" s="64">
        <f t="shared" si="15"/>
        <v>0.9511248498731556</v>
      </c>
      <c r="P177" s="64">
        <f t="shared" si="15"/>
        <v>0.9511248498731556</v>
      </c>
      <c r="Q177" s="64">
        <f t="shared" si="15"/>
        <v>0.9511248498731556</v>
      </c>
      <c r="R177" s="64">
        <f t="shared" si="15"/>
        <v>0.9511248498731556</v>
      </c>
      <c r="S177" s="64">
        <f t="shared" si="15"/>
        <v>0.9511248498731556</v>
      </c>
      <c r="T177" s="488">
        <f t="shared" si="15"/>
        <v>0.9511248498731556</v>
      </c>
      <c r="U177" s="64"/>
    </row>
    <row r="178" spans="1:21" x14ac:dyDescent="0.3">
      <c r="A178" s="486" t="s">
        <v>1367</v>
      </c>
      <c r="B178" s="39" t="s">
        <v>96</v>
      </c>
      <c r="C178" s="39" t="s">
        <v>98</v>
      </c>
      <c r="D178" s="39" t="s">
        <v>93</v>
      </c>
      <c r="E178" s="39" t="s">
        <v>1192</v>
      </c>
      <c r="F178" s="39" t="s">
        <v>121</v>
      </c>
      <c r="G178" s="39" t="s">
        <v>121</v>
      </c>
      <c r="H178" s="39" t="s">
        <v>89</v>
      </c>
      <c r="I178" s="39" t="s">
        <v>89</v>
      </c>
      <c r="J178" s="493">
        <f t="shared" si="12"/>
        <v>0.30726984427474957</v>
      </c>
      <c r="K178" s="64">
        <f t="shared" si="13"/>
        <v>1</v>
      </c>
      <c r="L178" s="64">
        <f t="shared" ref="L178:T193" si="16">IF(L$17&gt;=$B$11,0,($B$11-L$17)/($B$11-2020))*$J178+IF(L$17&gt;=$B$11,1,(L$17-2020)/($B$11-2020))*$K178</f>
        <v>1</v>
      </c>
      <c r="M178" s="64">
        <f t="shared" si="16"/>
        <v>1</v>
      </c>
      <c r="N178" s="64">
        <f t="shared" si="16"/>
        <v>1</v>
      </c>
      <c r="O178" s="64">
        <f t="shared" si="16"/>
        <v>1</v>
      </c>
      <c r="P178" s="64">
        <f t="shared" si="16"/>
        <v>1</v>
      </c>
      <c r="Q178" s="64">
        <f t="shared" si="16"/>
        <v>1</v>
      </c>
      <c r="R178" s="64">
        <f t="shared" si="16"/>
        <v>1</v>
      </c>
      <c r="S178" s="64">
        <f t="shared" si="16"/>
        <v>1</v>
      </c>
      <c r="T178" s="488">
        <f t="shared" si="16"/>
        <v>1</v>
      </c>
      <c r="U178" s="64"/>
    </row>
    <row r="179" spans="1:21" x14ac:dyDescent="0.3">
      <c r="A179" s="486" t="s">
        <v>1368</v>
      </c>
      <c r="B179" s="39" t="s">
        <v>96</v>
      </c>
      <c r="C179" s="39" t="s">
        <v>98</v>
      </c>
      <c r="D179" s="39" t="s">
        <v>93</v>
      </c>
      <c r="E179" s="39" t="s">
        <v>1194</v>
      </c>
      <c r="F179" s="39" t="s">
        <v>121</v>
      </c>
      <c r="G179" s="39" t="s">
        <v>121</v>
      </c>
      <c r="H179" s="39" t="s">
        <v>89</v>
      </c>
      <c r="I179" s="39" t="s">
        <v>92</v>
      </c>
      <c r="J179" s="493">
        <f t="shared" si="12"/>
        <v>0.30726984427474957</v>
      </c>
      <c r="K179" s="64">
        <f t="shared" si="13"/>
        <v>0.63565492394299372</v>
      </c>
      <c r="L179" s="64">
        <f t="shared" si="16"/>
        <v>0.63565492394299372</v>
      </c>
      <c r="M179" s="64">
        <f t="shared" si="16"/>
        <v>0.63565492394299372</v>
      </c>
      <c r="N179" s="64">
        <f t="shared" si="16"/>
        <v>0.63565492394299372</v>
      </c>
      <c r="O179" s="64">
        <f t="shared" si="16"/>
        <v>0.63565492394299372</v>
      </c>
      <c r="P179" s="64">
        <f t="shared" si="16"/>
        <v>0.63565492394299372</v>
      </c>
      <c r="Q179" s="64">
        <f t="shared" si="16"/>
        <v>0.63565492394299372</v>
      </c>
      <c r="R179" s="64">
        <f t="shared" si="16"/>
        <v>0.63565492394299372</v>
      </c>
      <c r="S179" s="64">
        <f t="shared" si="16"/>
        <v>0.63565492394299372</v>
      </c>
      <c r="T179" s="488">
        <f t="shared" si="16"/>
        <v>0.63565492394299372</v>
      </c>
      <c r="U179" s="64"/>
    </row>
    <row r="180" spans="1:21" x14ac:dyDescent="0.3">
      <c r="A180" s="486" t="s">
        <v>1369</v>
      </c>
      <c r="B180" s="39" t="s">
        <v>96</v>
      </c>
      <c r="C180" s="39" t="s">
        <v>98</v>
      </c>
      <c r="D180" s="39" t="s">
        <v>93</v>
      </c>
      <c r="E180" s="39" t="s">
        <v>1196</v>
      </c>
      <c r="F180" s="39" t="s">
        <v>121</v>
      </c>
      <c r="G180" s="39" t="s">
        <v>121</v>
      </c>
      <c r="H180" s="39" t="s">
        <v>92</v>
      </c>
      <c r="I180" s="39" t="s">
        <v>89</v>
      </c>
      <c r="J180" s="493">
        <f t="shared" si="12"/>
        <v>0.30726984427474957</v>
      </c>
      <c r="K180" s="64">
        <f t="shared" si="13"/>
        <v>0.48339096056826247</v>
      </c>
      <c r="L180" s="64">
        <f t="shared" si="16"/>
        <v>0.48339096056826247</v>
      </c>
      <c r="M180" s="64">
        <f t="shared" si="16"/>
        <v>0.48339096056826247</v>
      </c>
      <c r="N180" s="64">
        <f t="shared" si="16"/>
        <v>0.48339096056826247</v>
      </c>
      <c r="O180" s="64">
        <f t="shared" si="16"/>
        <v>0.48339096056826247</v>
      </c>
      <c r="P180" s="64">
        <f t="shared" si="16"/>
        <v>0.48339096056826247</v>
      </c>
      <c r="Q180" s="64">
        <f t="shared" si="16"/>
        <v>0.48339096056826247</v>
      </c>
      <c r="R180" s="64">
        <f t="shared" si="16"/>
        <v>0.48339096056826247</v>
      </c>
      <c r="S180" s="64">
        <f t="shared" si="16"/>
        <v>0.48339096056826247</v>
      </c>
      <c r="T180" s="488">
        <f t="shared" si="16"/>
        <v>0.48339096056826247</v>
      </c>
      <c r="U180" s="64"/>
    </row>
    <row r="181" spans="1:21" x14ac:dyDescent="0.3">
      <c r="A181" s="486" t="s">
        <v>1370</v>
      </c>
      <c r="B181" s="39" t="s">
        <v>96</v>
      </c>
      <c r="C181" s="39" t="s">
        <v>98</v>
      </c>
      <c r="D181" s="39" t="s">
        <v>93</v>
      </c>
      <c r="E181" s="39" t="s">
        <v>1198</v>
      </c>
      <c r="F181" s="39" t="s">
        <v>121</v>
      </c>
      <c r="G181" s="39" t="s">
        <v>121</v>
      </c>
      <c r="H181" s="39" t="s">
        <v>92</v>
      </c>
      <c r="I181" s="39" t="s">
        <v>92</v>
      </c>
      <c r="J181" s="493">
        <f t="shared" si="12"/>
        <v>0.30726984427474957</v>
      </c>
      <c r="K181" s="64">
        <f t="shared" si="13"/>
        <v>0.30726984427474957</v>
      </c>
      <c r="L181" s="64">
        <f t="shared" si="16"/>
        <v>0.30726984427474957</v>
      </c>
      <c r="M181" s="64">
        <f t="shared" si="16"/>
        <v>0.30726984427474957</v>
      </c>
      <c r="N181" s="64">
        <f t="shared" si="16"/>
        <v>0.30726984427474957</v>
      </c>
      <c r="O181" s="64">
        <f t="shared" si="16"/>
        <v>0.30726984427474957</v>
      </c>
      <c r="P181" s="64">
        <f t="shared" si="16"/>
        <v>0.30726984427474957</v>
      </c>
      <c r="Q181" s="64">
        <f t="shared" si="16"/>
        <v>0.30726984427474957</v>
      </c>
      <c r="R181" s="64">
        <f t="shared" si="16"/>
        <v>0.30726984427474957</v>
      </c>
      <c r="S181" s="64">
        <f t="shared" si="16"/>
        <v>0.30726984427474957</v>
      </c>
      <c r="T181" s="488">
        <f t="shared" si="16"/>
        <v>0.30726984427474957</v>
      </c>
      <c r="U181" s="64"/>
    </row>
    <row r="182" spans="1:21" x14ac:dyDescent="0.3">
      <c r="A182" s="486" t="s">
        <v>1371</v>
      </c>
      <c r="B182" s="39" t="s">
        <v>96</v>
      </c>
      <c r="C182" s="39" t="s">
        <v>98</v>
      </c>
      <c r="D182" s="39" t="s">
        <v>93</v>
      </c>
      <c r="E182" s="39" t="s">
        <v>1200</v>
      </c>
      <c r="F182" s="39" t="s">
        <v>121</v>
      </c>
      <c r="G182" s="39" t="s">
        <v>126</v>
      </c>
      <c r="H182" s="39" t="s">
        <v>89</v>
      </c>
      <c r="I182" s="39" t="s">
        <v>89</v>
      </c>
      <c r="J182" s="493">
        <f t="shared" si="12"/>
        <v>0.32277010774807607</v>
      </c>
      <c r="K182" s="64">
        <f t="shared" si="13"/>
        <v>1</v>
      </c>
      <c r="L182" s="64">
        <f t="shared" si="16"/>
        <v>1</v>
      </c>
      <c r="M182" s="64">
        <f t="shared" si="16"/>
        <v>1</v>
      </c>
      <c r="N182" s="64">
        <f t="shared" si="16"/>
        <v>1</v>
      </c>
      <c r="O182" s="64">
        <f t="shared" si="16"/>
        <v>1</v>
      </c>
      <c r="P182" s="64">
        <f t="shared" si="16"/>
        <v>1</v>
      </c>
      <c r="Q182" s="64">
        <f t="shared" si="16"/>
        <v>1</v>
      </c>
      <c r="R182" s="64">
        <f t="shared" si="16"/>
        <v>1</v>
      </c>
      <c r="S182" s="64">
        <f t="shared" si="16"/>
        <v>1</v>
      </c>
      <c r="T182" s="488">
        <f t="shared" si="16"/>
        <v>1</v>
      </c>
      <c r="U182" s="64"/>
    </row>
    <row r="183" spans="1:21" x14ac:dyDescent="0.3">
      <c r="A183" s="486" t="s">
        <v>1372</v>
      </c>
      <c r="B183" s="39" t="s">
        <v>96</v>
      </c>
      <c r="C183" s="39" t="s">
        <v>98</v>
      </c>
      <c r="D183" s="39" t="s">
        <v>93</v>
      </c>
      <c r="E183" s="39" t="s">
        <v>1202</v>
      </c>
      <c r="F183" s="39" t="s">
        <v>121</v>
      </c>
      <c r="G183" s="39" t="s">
        <v>126</v>
      </c>
      <c r="H183" s="39" t="s">
        <v>89</v>
      </c>
      <c r="I183" s="39" t="s">
        <v>92</v>
      </c>
      <c r="J183" s="493">
        <f t="shared" si="12"/>
        <v>0.32277010774807607</v>
      </c>
      <c r="K183" s="64">
        <f t="shared" si="13"/>
        <v>0.66772061142524364</v>
      </c>
      <c r="L183" s="64">
        <f t="shared" si="16"/>
        <v>0.66772061142524364</v>
      </c>
      <c r="M183" s="64">
        <f t="shared" si="16"/>
        <v>0.66772061142524364</v>
      </c>
      <c r="N183" s="64">
        <f t="shared" si="16"/>
        <v>0.66772061142524364</v>
      </c>
      <c r="O183" s="64">
        <f t="shared" si="16"/>
        <v>0.66772061142524364</v>
      </c>
      <c r="P183" s="64">
        <f t="shared" si="16"/>
        <v>0.66772061142524364</v>
      </c>
      <c r="Q183" s="64">
        <f t="shared" si="16"/>
        <v>0.66772061142524364</v>
      </c>
      <c r="R183" s="64">
        <f t="shared" si="16"/>
        <v>0.66772061142524364</v>
      </c>
      <c r="S183" s="64">
        <f t="shared" si="16"/>
        <v>0.66772061142524364</v>
      </c>
      <c r="T183" s="488">
        <f t="shared" si="16"/>
        <v>0.66772061142524364</v>
      </c>
      <c r="U183" s="64"/>
    </row>
    <row r="184" spans="1:21" x14ac:dyDescent="0.3">
      <c r="A184" s="486" t="s">
        <v>1373</v>
      </c>
      <c r="B184" s="39" t="s">
        <v>96</v>
      </c>
      <c r="C184" s="39" t="s">
        <v>98</v>
      </c>
      <c r="D184" s="39" t="s">
        <v>93</v>
      </c>
      <c r="E184" s="39" t="s">
        <v>1204</v>
      </c>
      <c r="F184" s="39" t="s">
        <v>121</v>
      </c>
      <c r="G184" s="39" t="s">
        <v>126</v>
      </c>
      <c r="H184" s="39" t="s">
        <v>92</v>
      </c>
      <c r="I184" s="39" t="s">
        <v>89</v>
      </c>
      <c r="J184" s="493">
        <f t="shared" si="12"/>
        <v>0.32277010774807607</v>
      </c>
      <c r="K184" s="64">
        <f t="shared" si="13"/>
        <v>0.48339096056826247</v>
      </c>
      <c r="L184" s="64">
        <f t="shared" si="16"/>
        <v>0.48339096056826247</v>
      </c>
      <c r="M184" s="64">
        <f t="shared" si="16"/>
        <v>0.48339096056826247</v>
      </c>
      <c r="N184" s="64">
        <f t="shared" si="16"/>
        <v>0.48339096056826247</v>
      </c>
      <c r="O184" s="64">
        <f t="shared" si="16"/>
        <v>0.48339096056826247</v>
      </c>
      <c r="P184" s="64">
        <f t="shared" si="16"/>
        <v>0.48339096056826247</v>
      </c>
      <c r="Q184" s="64">
        <f t="shared" si="16"/>
        <v>0.48339096056826247</v>
      </c>
      <c r="R184" s="64">
        <f t="shared" si="16"/>
        <v>0.48339096056826247</v>
      </c>
      <c r="S184" s="64">
        <f t="shared" si="16"/>
        <v>0.48339096056826247</v>
      </c>
      <c r="T184" s="488">
        <f t="shared" si="16"/>
        <v>0.48339096056826247</v>
      </c>
      <c r="U184" s="64"/>
    </row>
    <row r="185" spans="1:21" x14ac:dyDescent="0.3">
      <c r="A185" s="486" t="s">
        <v>1374</v>
      </c>
      <c r="B185" s="39" t="s">
        <v>96</v>
      </c>
      <c r="C185" s="39" t="s">
        <v>98</v>
      </c>
      <c r="D185" s="39" t="s">
        <v>93</v>
      </c>
      <c r="E185" s="39" t="s">
        <v>1206</v>
      </c>
      <c r="F185" s="39" t="s">
        <v>121</v>
      </c>
      <c r="G185" s="39" t="s">
        <v>126</v>
      </c>
      <c r="H185" s="39" t="s">
        <v>92</v>
      </c>
      <c r="I185" s="39" t="s">
        <v>92</v>
      </c>
      <c r="J185" s="493">
        <f t="shared" si="12"/>
        <v>0.32277010774807607</v>
      </c>
      <c r="K185" s="64">
        <f t="shared" si="13"/>
        <v>0.32277010774807607</v>
      </c>
      <c r="L185" s="64">
        <f t="shared" si="16"/>
        <v>0.32277010774807607</v>
      </c>
      <c r="M185" s="64">
        <f t="shared" si="16"/>
        <v>0.32277010774807607</v>
      </c>
      <c r="N185" s="64">
        <f t="shared" si="16"/>
        <v>0.32277010774807607</v>
      </c>
      <c r="O185" s="64">
        <f t="shared" si="16"/>
        <v>0.32277010774807607</v>
      </c>
      <c r="P185" s="64">
        <f t="shared" si="16"/>
        <v>0.32277010774807607</v>
      </c>
      <c r="Q185" s="64">
        <f t="shared" si="16"/>
        <v>0.32277010774807607</v>
      </c>
      <c r="R185" s="64">
        <f t="shared" si="16"/>
        <v>0.32277010774807607</v>
      </c>
      <c r="S185" s="64">
        <f t="shared" si="16"/>
        <v>0.32277010774807607</v>
      </c>
      <c r="T185" s="488">
        <f t="shared" si="16"/>
        <v>0.32277010774807607</v>
      </c>
      <c r="U185" s="64"/>
    </row>
    <row r="186" spans="1:21" x14ac:dyDescent="0.3">
      <c r="A186" s="486" t="s">
        <v>1375</v>
      </c>
      <c r="B186" s="39" t="s">
        <v>96</v>
      </c>
      <c r="C186" s="39" t="s">
        <v>98</v>
      </c>
      <c r="D186" s="39" t="s">
        <v>93</v>
      </c>
      <c r="E186" s="39" t="s">
        <v>1208</v>
      </c>
      <c r="F186" s="39" t="s">
        <v>83</v>
      </c>
      <c r="G186" s="39" t="s">
        <v>121</v>
      </c>
      <c r="H186" s="39" t="s">
        <v>89</v>
      </c>
      <c r="I186" s="39" t="s">
        <v>89</v>
      </c>
      <c r="J186" s="493">
        <f t="shared" si="12"/>
        <v>0.30726984427474957</v>
      </c>
      <c r="K186" s="64">
        <f t="shared" si="13"/>
        <v>0.34920618027291611</v>
      </c>
      <c r="L186" s="64">
        <f t="shared" si="16"/>
        <v>0.34920618027291611</v>
      </c>
      <c r="M186" s="64">
        <f t="shared" si="16"/>
        <v>0.34920618027291611</v>
      </c>
      <c r="N186" s="64">
        <f t="shared" si="16"/>
        <v>0.34920618027291611</v>
      </c>
      <c r="O186" s="64">
        <f t="shared" si="16"/>
        <v>0.34920618027291611</v>
      </c>
      <c r="P186" s="64">
        <f t="shared" si="16"/>
        <v>0.34920618027291611</v>
      </c>
      <c r="Q186" s="64">
        <f t="shared" si="16"/>
        <v>0.34920618027291611</v>
      </c>
      <c r="R186" s="64">
        <f t="shared" si="16"/>
        <v>0.34920618027291611</v>
      </c>
      <c r="S186" s="64">
        <f t="shared" si="16"/>
        <v>0.34920618027291611</v>
      </c>
      <c r="T186" s="488">
        <f t="shared" si="16"/>
        <v>0.34920618027291611</v>
      </c>
      <c r="U186" s="64"/>
    </row>
    <row r="187" spans="1:21" x14ac:dyDescent="0.3">
      <c r="A187" s="486" t="s">
        <v>1376</v>
      </c>
      <c r="B187" s="39" t="s">
        <v>96</v>
      </c>
      <c r="C187" s="39" t="s">
        <v>98</v>
      </c>
      <c r="D187" s="39" t="s">
        <v>93</v>
      </c>
      <c r="E187" s="39" t="s">
        <v>1210</v>
      </c>
      <c r="F187" s="39" t="s">
        <v>83</v>
      </c>
      <c r="G187" s="39" t="s">
        <v>121</v>
      </c>
      <c r="H187" s="39" t="s">
        <v>89</v>
      </c>
      <c r="I187" s="39" t="s">
        <v>92</v>
      </c>
      <c r="J187" s="493">
        <f t="shared" si="12"/>
        <v>0.30726984427474957</v>
      </c>
      <c r="K187" s="64">
        <f t="shared" si="13"/>
        <v>0.22197462796180384</v>
      </c>
      <c r="L187" s="64">
        <f t="shared" si="16"/>
        <v>0.22197462796180384</v>
      </c>
      <c r="M187" s="64">
        <f t="shared" si="16"/>
        <v>0.22197462796180384</v>
      </c>
      <c r="N187" s="64">
        <f t="shared" si="16"/>
        <v>0.22197462796180384</v>
      </c>
      <c r="O187" s="64">
        <f t="shared" si="16"/>
        <v>0.22197462796180384</v>
      </c>
      <c r="P187" s="64">
        <f t="shared" si="16"/>
        <v>0.22197462796180384</v>
      </c>
      <c r="Q187" s="64">
        <f t="shared" si="16"/>
        <v>0.22197462796180384</v>
      </c>
      <c r="R187" s="64">
        <f t="shared" si="16"/>
        <v>0.22197462796180384</v>
      </c>
      <c r="S187" s="64">
        <f t="shared" si="16"/>
        <v>0.22197462796180384</v>
      </c>
      <c r="T187" s="488">
        <f t="shared" si="16"/>
        <v>0.22197462796180384</v>
      </c>
      <c r="U187" s="64"/>
    </row>
    <row r="188" spans="1:21" x14ac:dyDescent="0.3">
      <c r="A188" s="486" t="s">
        <v>1377</v>
      </c>
      <c r="B188" s="39" t="s">
        <v>96</v>
      </c>
      <c r="C188" s="39" t="s">
        <v>98</v>
      </c>
      <c r="D188" s="39" t="s">
        <v>93</v>
      </c>
      <c r="E188" s="39" t="s">
        <v>1212</v>
      </c>
      <c r="F188" s="39" t="s">
        <v>83</v>
      </c>
      <c r="G188" s="39" t="s">
        <v>121</v>
      </c>
      <c r="H188" s="39" t="s">
        <v>92</v>
      </c>
      <c r="I188" s="39" t="s">
        <v>89</v>
      </c>
      <c r="J188" s="493">
        <f t="shared" si="12"/>
        <v>0.30726984427474957</v>
      </c>
      <c r="K188" s="64">
        <f t="shared" si="13"/>
        <v>0.48339096056826247</v>
      </c>
      <c r="L188" s="64">
        <f t="shared" si="16"/>
        <v>0.48339096056826247</v>
      </c>
      <c r="M188" s="64">
        <f t="shared" si="16"/>
        <v>0.48339096056826247</v>
      </c>
      <c r="N188" s="64">
        <f t="shared" si="16"/>
        <v>0.48339096056826247</v>
      </c>
      <c r="O188" s="64">
        <f t="shared" si="16"/>
        <v>0.48339096056826247</v>
      </c>
      <c r="P188" s="64">
        <f t="shared" si="16"/>
        <v>0.48339096056826247</v>
      </c>
      <c r="Q188" s="64">
        <f t="shared" si="16"/>
        <v>0.48339096056826247</v>
      </c>
      <c r="R188" s="64">
        <f t="shared" si="16"/>
        <v>0.48339096056826247</v>
      </c>
      <c r="S188" s="64">
        <f t="shared" si="16"/>
        <v>0.48339096056826247</v>
      </c>
      <c r="T188" s="488">
        <f t="shared" si="16"/>
        <v>0.48339096056826247</v>
      </c>
      <c r="U188" s="64"/>
    </row>
    <row r="189" spans="1:21" x14ac:dyDescent="0.3">
      <c r="A189" s="486" t="s">
        <v>1378</v>
      </c>
      <c r="B189" s="39" t="s">
        <v>96</v>
      </c>
      <c r="C189" s="39" t="s">
        <v>98</v>
      </c>
      <c r="D189" s="39" t="s">
        <v>93</v>
      </c>
      <c r="E189" s="39" t="s">
        <v>1214</v>
      </c>
      <c r="F189" s="39" t="s">
        <v>83</v>
      </c>
      <c r="G189" s="39" t="s">
        <v>121</v>
      </c>
      <c r="H189" s="39" t="s">
        <v>92</v>
      </c>
      <c r="I189" s="39" t="s">
        <v>92</v>
      </c>
      <c r="J189" s="493">
        <f t="shared" si="12"/>
        <v>0.30726984427474957</v>
      </c>
      <c r="K189" s="64">
        <f t="shared" si="13"/>
        <v>0.30726984427474957</v>
      </c>
      <c r="L189" s="64">
        <f t="shared" si="16"/>
        <v>0.30726984427474957</v>
      </c>
      <c r="M189" s="64">
        <f t="shared" si="16"/>
        <v>0.30726984427474957</v>
      </c>
      <c r="N189" s="64">
        <f t="shared" si="16"/>
        <v>0.30726984427474957</v>
      </c>
      <c r="O189" s="64">
        <f t="shared" si="16"/>
        <v>0.30726984427474957</v>
      </c>
      <c r="P189" s="64">
        <f t="shared" si="16"/>
        <v>0.30726984427474957</v>
      </c>
      <c r="Q189" s="64">
        <f t="shared" si="16"/>
        <v>0.30726984427474957</v>
      </c>
      <c r="R189" s="64">
        <f t="shared" si="16"/>
        <v>0.30726984427474957</v>
      </c>
      <c r="S189" s="64">
        <f t="shared" si="16"/>
        <v>0.30726984427474957</v>
      </c>
      <c r="T189" s="488">
        <f t="shared" si="16"/>
        <v>0.30726984427474957</v>
      </c>
      <c r="U189" s="64"/>
    </row>
    <row r="190" spans="1:21" x14ac:dyDescent="0.3">
      <c r="A190" s="486" t="s">
        <v>1379</v>
      </c>
      <c r="B190" s="39" t="s">
        <v>96</v>
      </c>
      <c r="C190" s="39" t="s">
        <v>98</v>
      </c>
      <c r="D190" s="39" t="s">
        <v>93</v>
      </c>
      <c r="E190" s="39" t="s">
        <v>1216</v>
      </c>
      <c r="F190" s="39" t="s">
        <v>83</v>
      </c>
      <c r="G190" s="39" t="s">
        <v>126</v>
      </c>
      <c r="H190" s="39" t="s">
        <v>89</v>
      </c>
      <c r="I190" s="39" t="s">
        <v>89</v>
      </c>
      <c r="J190" s="493">
        <f t="shared" si="12"/>
        <v>0.32277010774807607</v>
      </c>
      <c r="K190" s="64">
        <f t="shared" si="13"/>
        <v>0.34920618027291611</v>
      </c>
      <c r="L190" s="64">
        <f t="shared" si="16"/>
        <v>0.34920618027291611</v>
      </c>
      <c r="M190" s="64">
        <f t="shared" si="16"/>
        <v>0.34920618027291611</v>
      </c>
      <c r="N190" s="64">
        <f t="shared" si="16"/>
        <v>0.34920618027291611</v>
      </c>
      <c r="O190" s="64">
        <f t="shared" si="16"/>
        <v>0.34920618027291611</v>
      </c>
      <c r="P190" s="64">
        <f t="shared" si="16"/>
        <v>0.34920618027291611</v>
      </c>
      <c r="Q190" s="64">
        <f t="shared" si="16"/>
        <v>0.34920618027291611</v>
      </c>
      <c r="R190" s="64">
        <f t="shared" si="16"/>
        <v>0.34920618027291611</v>
      </c>
      <c r="S190" s="64">
        <f t="shared" si="16"/>
        <v>0.34920618027291611</v>
      </c>
      <c r="T190" s="488">
        <f t="shared" si="16"/>
        <v>0.34920618027291611</v>
      </c>
      <c r="U190" s="64"/>
    </row>
    <row r="191" spans="1:21" x14ac:dyDescent="0.3">
      <c r="A191" s="486" t="s">
        <v>1380</v>
      </c>
      <c r="B191" s="39" t="s">
        <v>96</v>
      </c>
      <c r="C191" s="39" t="s">
        <v>98</v>
      </c>
      <c r="D191" s="39" t="s">
        <v>93</v>
      </c>
      <c r="E191" s="39" t="s">
        <v>1218</v>
      </c>
      <c r="F191" s="39" t="s">
        <v>83</v>
      </c>
      <c r="G191" s="39" t="s">
        <v>126</v>
      </c>
      <c r="H191" s="39" t="s">
        <v>89</v>
      </c>
      <c r="I191" s="39" t="s">
        <v>92</v>
      </c>
      <c r="J191" s="493">
        <f t="shared" si="12"/>
        <v>0.32277010774807607</v>
      </c>
      <c r="K191" s="64">
        <f t="shared" si="13"/>
        <v>0.2331721642053054</v>
      </c>
      <c r="L191" s="64">
        <f t="shared" si="16"/>
        <v>0.2331721642053054</v>
      </c>
      <c r="M191" s="64">
        <f t="shared" si="16"/>
        <v>0.2331721642053054</v>
      </c>
      <c r="N191" s="64">
        <f t="shared" si="16"/>
        <v>0.2331721642053054</v>
      </c>
      <c r="O191" s="64">
        <f t="shared" si="16"/>
        <v>0.2331721642053054</v>
      </c>
      <c r="P191" s="64">
        <f t="shared" si="16"/>
        <v>0.2331721642053054</v>
      </c>
      <c r="Q191" s="64">
        <f t="shared" si="16"/>
        <v>0.2331721642053054</v>
      </c>
      <c r="R191" s="64">
        <f t="shared" si="16"/>
        <v>0.2331721642053054</v>
      </c>
      <c r="S191" s="64">
        <f t="shared" si="16"/>
        <v>0.2331721642053054</v>
      </c>
      <c r="T191" s="488">
        <f t="shared" si="16"/>
        <v>0.2331721642053054</v>
      </c>
      <c r="U191" s="64"/>
    </row>
    <row r="192" spans="1:21" x14ac:dyDescent="0.3">
      <c r="A192" s="486" t="s">
        <v>1381</v>
      </c>
      <c r="B192" s="39" t="s">
        <v>96</v>
      </c>
      <c r="C192" s="39" t="s">
        <v>98</v>
      </c>
      <c r="D192" s="39" t="s">
        <v>93</v>
      </c>
      <c r="E192" s="39" t="s">
        <v>1220</v>
      </c>
      <c r="F192" s="39" t="s">
        <v>83</v>
      </c>
      <c r="G192" s="39" t="s">
        <v>126</v>
      </c>
      <c r="H192" s="39" t="s">
        <v>92</v>
      </c>
      <c r="I192" s="39" t="s">
        <v>89</v>
      </c>
      <c r="J192" s="493">
        <f t="shared" si="12"/>
        <v>0.32277010774807607</v>
      </c>
      <c r="K192" s="64">
        <f t="shared" si="13"/>
        <v>0.48339096056826247</v>
      </c>
      <c r="L192" s="64">
        <f t="shared" si="16"/>
        <v>0.48339096056826247</v>
      </c>
      <c r="M192" s="64">
        <f t="shared" si="16"/>
        <v>0.48339096056826247</v>
      </c>
      <c r="N192" s="64">
        <f t="shared" si="16"/>
        <v>0.48339096056826247</v>
      </c>
      <c r="O192" s="64">
        <f t="shared" si="16"/>
        <v>0.48339096056826247</v>
      </c>
      <c r="P192" s="64">
        <f t="shared" si="16"/>
        <v>0.48339096056826247</v>
      </c>
      <c r="Q192" s="64">
        <f t="shared" si="16"/>
        <v>0.48339096056826247</v>
      </c>
      <c r="R192" s="64">
        <f t="shared" si="16"/>
        <v>0.48339096056826247</v>
      </c>
      <c r="S192" s="64">
        <f t="shared" si="16"/>
        <v>0.48339096056826247</v>
      </c>
      <c r="T192" s="488">
        <f t="shared" si="16"/>
        <v>0.48339096056826247</v>
      </c>
      <c r="U192" s="64"/>
    </row>
    <row r="193" spans="1:21" x14ac:dyDescent="0.3">
      <c r="A193" s="486" t="s">
        <v>1382</v>
      </c>
      <c r="B193" s="39" t="s">
        <v>96</v>
      </c>
      <c r="C193" s="39" t="s">
        <v>98</v>
      </c>
      <c r="D193" s="39" t="s">
        <v>93</v>
      </c>
      <c r="E193" s="39" t="s">
        <v>1222</v>
      </c>
      <c r="F193" s="39" t="s">
        <v>83</v>
      </c>
      <c r="G193" s="39" t="s">
        <v>126</v>
      </c>
      <c r="H193" s="39" t="s">
        <v>92</v>
      </c>
      <c r="I193" s="39" t="s">
        <v>92</v>
      </c>
      <c r="J193" s="493">
        <f t="shared" si="12"/>
        <v>0.32277010774807607</v>
      </c>
      <c r="K193" s="64">
        <f t="shared" si="13"/>
        <v>0.32277010774807607</v>
      </c>
      <c r="L193" s="64">
        <f t="shared" si="16"/>
        <v>0.32277010774807607</v>
      </c>
      <c r="M193" s="64">
        <f t="shared" si="16"/>
        <v>0.32277010774807607</v>
      </c>
      <c r="N193" s="64">
        <f t="shared" si="16"/>
        <v>0.32277010774807607</v>
      </c>
      <c r="O193" s="64">
        <f t="shared" si="16"/>
        <v>0.32277010774807607</v>
      </c>
      <c r="P193" s="64">
        <f t="shared" si="16"/>
        <v>0.32277010774807607</v>
      </c>
      <c r="Q193" s="64">
        <f t="shared" si="16"/>
        <v>0.32277010774807607</v>
      </c>
      <c r="R193" s="64">
        <f t="shared" si="16"/>
        <v>0.32277010774807607</v>
      </c>
      <c r="S193" s="64">
        <f t="shared" si="16"/>
        <v>0.32277010774807607</v>
      </c>
      <c r="T193" s="488">
        <f t="shared" si="16"/>
        <v>0.32277010774807607</v>
      </c>
      <c r="U193" s="64"/>
    </row>
    <row r="194" spans="1:21" x14ac:dyDescent="0.3">
      <c r="A194" s="486" t="s">
        <v>1383</v>
      </c>
      <c r="B194" s="39" t="s">
        <v>96</v>
      </c>
      <c r="C194" s="39" t="s">
        <v>98</v>
      </c>
      <c r="D194" s="39" t="s">
        <v>95</v>
      </c>
      <c r="E194" s="39" t="s">
        <v>1192</v>
      </c>
      <c r="F194" s="39" t="s">
        <v>121</v>
      </c>
      <c r="G194" s="39" t="s">
        <v>121</v>
      </c>
      <c r="H194" s="39" t="s">
        <v>89</v>
      </c>
      <c r="I194" s="39" t="s">
        <v>89</v>
      </c>
      <c r="J194" s="493">
        <f t="shared" si="12"/>
        <v>2.5198723607602003</v>
      </c>
      <c r="K194" s="64">
        <f t="shared" si="13"/>
        <v>1</v>
      </c>
      <c r="L194" s="64">
        <f t="shared" ref="L194:T209" si="17">IF(L$17&gt;=$B$11,0,($B$11-L$17)/($B$11-2020))*$J194+IF(L$17&gt;=$B$11,1,(L$17-2020)/($B$11-2020))*$K194</f>
        <v>1</v>
      </c>
      <c r="M194" s="64">
        <f t="shared" si="17"/>
        <v>1</v>
      </c>
      <c r="N194" s="64">
        <f t="shared" si="17"/>
        <v>1</v>
      </c>
      <c r="O194" s="64">
        <f t="shared" si="17"/>
        <v>1</v>
      </c>
      <c r="P194" s="64">
        <f t="shared" si="17"/>
        <v>1</v>
      </c>
      <c r="Q194" s="64">
        <f t="shared" si="17"/>
        <v>1</v>
      </c>
      <c r="R194" s="64">
        <f t="shared" si="17"/>
        <v>1</v>
      </c>
      <c r="S194" s="64">
        <f t="shared" si="17"/>
        <v>1</v>
      </c>
      <c r="T194" s="488">
        <f t="shared" si="17"/>
        <v>1</v>
      </c>
      <c r="U194" s="64"/>
    </row>
    <row r="195" spans="1:21" x14ac:dyDescent="0.3">
      <c r="A195" s="486" t="s">
        <v>1384</v>
      </c>
      <c r="B195" s="39" t="s">
        <v>96</v>
      </c>
      <c r="C195" s="39" t="s">
        <v>98</v>
      </c>
      <c r="D195" s="39" t="s">
        <v>95</v>
      </c>
      <c r="E195" s="39" t="s">
        <v>1194</v>
      </c>
      <c r="F195" s="39" t="s">
        <v>121</v>
      </c>
      <c r="G195" s="39" t="s">
        <v>121</v>
      </c>
      <c r="H195" s="39" t="s">
        <v>89</v>
      </c>
      <c r="I195" s="39" t="s">
        <v>92</v>
      </c>
      <c r="J195" s="493">
        <f t="shared" si="12"/>
        <v>2.5198723607602003</v>
      </c>
      <c r="K195" s="64">
        <f t="shared" si="13"/>
        <v>0.63565492394299372</v>
      </c>
      <c r="L195" s="64">
        <f t="shared" si="17"/>
        <v>0.63565492394299372</v>
      </c>
      <c r="M195" s="64">
        <f t="shared" si="17"/>
        <v>0.63565492394299372</v>
      </c>
      <c r="N195" s="64">
        <f t="shared" si="17"/>
        <v>0.63565492394299372</v>
      </c>
      <c r="O195" s="64">
        <f t="shared" si="17"/>
        <v>0.63565492394299372</v>
      </c>
      <c r="P195" s="64">
        <f t="shared" si="17"/>
        <v>0.63565492394299372</v>
      </c>
      <c r="Q195" s="64">
        <f t="shared" si="17"/>
        <v>0.63565492394299372</v>
      </c>
      <c r="R195" s="64">
        <f t="shared" si="17"/>
        <v>0.63565492394299372</v>
      </c>
      <c r="S195" s="64">
        <f t="shared" si="17"/>
        <v>0.63565492394299372</v>
      </c>
      <c r="T195" s="488">
        <f t="shared" si="17"/>
        <v>0.63565492394299372</v>
      </c>
      <c r="U195" s="64"/>
    </row>
    <row r="196" spans="1:21" x14ac:dyDescent="0.3">
      <c r="A196" s="486" t="s">
        <v>1385</v>
      </c>
      <c r="B196" s="39" t="s">
        <v>96</v>
      </c>
      <c r="C196" s="39" t="s">
        <v>98</v>
      </c>
      <c r="D196" s="39" t="s">
        <v>95</v>
      </c>
      <c r="E196" s="39" t="s">
        <v>1196</v>
      </c>
      <c r="F196" s="39" t="s">
        <v>121</v>
      </c>
      <c r="G196" s="39" t="s">
        <v>121</v>
      </c>
      <c r="H196" s="39" t="s">
        <v>92</v>
      </c>
      <c r="I196" s="39" t="s">
        <v>89</v>
      </c>
      <c r="J196" s="493">
        <f t="shared" si="12"/>
        <v>2.5198723607602003</v>
      </c>
      <c r="K196" s="64">
        <f t="shared" si="13"/>
        <v>3.9642143336660212</v>
      </c>
      <c r="L196" s="64">
        <f t="shared" si="17"/>
        <v>3.9642143336660212</v>
      </c>
      <c r="M196" s="64">
        <f t="shared" si="17"/>
        <v>3.9642143336660212</v>
      </c>
      <c r="N196" s="64">
        <f t="shared" si="17"/>
        <v>3.9642143336660212</v>
      </c>
      <c r="O196" s="64">
        <f t="shared" si="17"/>
        <v>3.9642143336660212</v>
      </c>
      <c r="P196" s="64">
        <f t="shared" si="17"/>
        <v>3.9642143336660212</v>
      </c>
      <c r="Q196" s="64">
        <f t="shared" si="17"/>
        <v>3.9642143336660212</v>
      </c>
      <c r="R196" s="64">
        <f t="shared" si="17"/>
        <v>3.9642143336660212</v>
      </c>
      <c r="S196" s="64">
        <f t="shared" si="17"/>
        <v>3.9642143336660212</v>
      </c>
      <c r="T196" s="488">
        <f t="shared" si="17"/>
        <v>3.9642143336660212</v>
      </c>
      <c r="U196" s="64"/>
    </row>
    <row r="197" spans="1:21" x14ac:dyDescent="0.3">
      <c r="A197" s="486" t="s">
        <v>1386</v>
      </c>
      <c r="B197" s="39" t="s">
        <v>96</v>
      </c>
      <c r="C197" s="39" t="s">
        <v>98</v>
      </c>
      <c r="D197" s="39" t="s">
        <v>95</v>
      </c>
      <c r="E197" s="39" t="s">
        <v>1198</v>
      </c>
      <c r="F197" s="39" t="s">
        <v>121</v>
      </c>
      <c r="G197" s="39" t="s">
        <v>121</v>
      </c>
      <c r="H197" s="39" t="s">
        <v>92</v>
      </c>
      <c r="I197" s="39" t="s">
        <v>92</v>
      </c>
      <c r="J197" s="493">
        <f t="shared" si="12"/>
        <v>2.5198723607602003</v>
      </c>
      <c r="K197" s="64">
        <f t="shared" si="13"/>
        <v>2.5198723607602003</v>
      </c>
      <c r="L197" s="64">
        <f t="shared" si="17"/>
        <v>2.5198723607602003</v>
      </c>
      <c r="M197" s="64">
        <f t="shared" si="17"/>
        <v>2.5198723607602003</v>
      </c>
      <c r="N197" s="64">
        <f t="shared" si="17"/>
        <v>2.5198723607602003</v>
      </c>
      <c r="O197" s="64">
        <f t="shared" si="17"/>
        <v>2.5198723607602003</v>
      </c>
      <c r="P197" s="64">
        <f t="shared" si="17"/>
        <v>2.5198723607602003</v>
      </c>
      <c r="Q197" s="64">
        <f t="shared" si="17"/>
        <v>2.5198723607602003</v>
      </c>
      <c r="R197" s="64">
        <f t="shared" si="17"/>
        <v>2.5198723607602003</v>
      </c>
      <c r="S197" s="64">
        <f t="shared" si="17"/>
        <v>2.5198723607602003</v>
      </c>
      <c r="T197" s="488">
        <f t="shared" si="17"/>
        <v>2.5198723607602003</v>
      </c>
      <c r="U197" s="64"/>
    </row>
    <row r="198" spans="1:21" x14ac:dyDescent="0.3">
      <c r="A198" s="486" t="s">
        <v>1387</v>
      </c>
      <c r="B198" s="39" t="s">
        <v>96</v>
      </c>
      <c r="C198" s="39" t="s">
        <v>98</v>
      </c>
      <c r="D198" s="39" t="s">
        <v>95</v>
      </c>
      <c r="E198" s="39" t="s">
        <v>1200</v>
      </c>
      <c r="F198" s="39" t="s">
        <v>121</v>
      </c>
      <c r="G198" s="39" t="s">
        <v>126</v>
      </c>
      <c r="H198" s="39" t="s">
        <v>89</v>
      </c>
      <c r="I198" s="39" t="s">
        <v>89</v>
      </c>
      <c r="J198" s="493">
        <f t="shared" si="12"/>
        <v>2.6469876186961905</v>
      </c>
      <c r="K198" s="64">
        <f t="shared" si="13"/>
        <v>1</v>
      </c>
      <c r="L198" s="64">
        <f t="shared" si="17"/>
        <v>1</v>
      </c>
      <c r="M198" s="64">
        <f t="shared" si="17"/>
        <v>1</v>
      </c>
      <c r="N198" s="64">
        <f t="shared" si="17"/>
        <v>1</v>
      </c>
      <c r="O198" s="64">
        <f t="shared" si="17"/>
        <v>1</v>
      </c>
      <c r="P198" s="64">
        <f t="shared" si="17"/>
        <v>1</v>
      </c>
      <c r="Q198" s="64">
        <f t="shared" si="17"/>
        <v>1</v>
      </c>
      <c r="R198" s="64">
        <f t="shared" si="17"/>
        <v>1</v>
      </c>
      <c r="S198" s="64">
        <f t="shared" si="17"/>
        <v>1</v>
      </c>
      <c r="T198" s="488">
        <f t="shared" si="17"/>
        <v>1</v>
      </c>
      <c r="U198" s="64"/>
    </row>
    <row r="199" spans="1:21" x14ac:dyDescent="0.3">
      <c r="A199" s="486" t="s">
        <v>1388</v>
      </c>
      <c r="B199" s="39" t="s">
        <v>96</v>
      </c>
      <c r="C199" s="39" t="s">
        <v>98</v>
      </c>
      <c r="D199" s="39" t="s">
        <v>95</v>
      </c>
      <c r="E199" s="39" t="s">
        <v>1202</v>
      </c>
      <c r="F199" s="39" t="s">
        <v>121</v>
      </c>
      <c r="G199" s="39" t="s">
        <v>126</v>
      </c>
      <c r="H199" s="39" t="s">
        <v>89</v>
      </c>
      <c r="I199" s="39" t="s">
        <v>92</v>
      </c>
      <c r="J199" s="493">
        <f t="shared" si="12"/>
        <v>2.6469876186961905</v>
      </c>
      <c r="K199" s="64">
        <f t="shared" si="13"/>
        <v>0.66772061142524364</v>
      </c>
      <c r="L199" s="64">
        <f t="shared" si="17"/>
        <v>0.66772061142524364</v>
      </c>
      <c r="M199" s="64">
        <f t="shared" si="17"/>
        <v>0.66772061142524364</v>
      </c>
      <c r="N199" s="64">
        <f t="shared" si="17"/>
        <v>0.66772061142524364</v>
      </c>
      <c r="O199" s="64">
        <f t="shared" si="17"/>
        <v>0.66772061142524364</v>
      </c>
      <c r="P199" s="64">
        <f t="shared" si="17"/>
        <v>0.66772061142524364</v>
      </c>
      <c r="Q199" s="64">
        <f t="shared" si="17"/>
        <v>0.66772061142524364</v>
      </c>
      <c r="R199" s="64">
        <f t="shared" si="17"/>
        <v>0.66772061142524364</v>
      </c>
      <c r="S199" s="64">
        <f t="shared" si="17"/>
        <v>0.66772061142524364</v>
      </c>
      <c r="T199" s="488">
        <f t="shared" si="17"/>
        <v>0.66772061142524364</v>
      </c>
      <c r="U199" s="64"/>
    </row>
    <row r="200" spans="1:21" x14ac:dyDescent="0.3">
      <c r="A200" s="486" t="s">
        <v>1389</v>
      </c>
      <c r="B200" s="39" t="s">
        <v>96</v>
      </c>
      <c r="C200" s="39" t="s">
        <v>98</v>
      </c>
      <c r="D200" s="39" t="s">
        <v>95</v>
      </c>
      <c r="E200" s="39" t="s">
        <v>1204</v>
      </c>
      <c r="F200" s="39" t="s">
        <v>121</v>
      </c>
      <c r="G200" s="39" t="s">
        <v>126</v>
      </c>
      <c r="H200" s="39" t="s">
        <v>92</v>
      </c>
      <c r="I200" s="39" t="s">
        <v>89</v>
      </c>
      <c r="J200" s="493">
        <f t="shared" si="12"/>
        <v>2.6469876186961905</v>
      </c>
      <c r="K200" s="64">
        <f t="shared" si="13"/>
        <v>3.9642143336660212</v>
      </c>
      <c r="L200" s="64">
        <f t="shared" si="17"/>
        <v>3.9642143336660212</v>
      </c>
      <c r="M200" s="64">
        <f t="shared" si="17"/>
        <v>3.9642143336660212</v>
      </c>
      <c r="N200" s="64">
        <f t="shared" si="17"/>
        <v>3.9642143336660212</v>
      </c>
      <c r="O200" s="64">
        <f t="shared" si="17"/>
        <v>3.9642143336660212</v>
      </c>
      <c r="P200" s="64">
        <f t="shared" si="17"/>
        <v>3.9642143336660212</v>
      </c>
      <c r="Q200" s="64">
        <f t="shared" si="17"/>
        <v>3.9642143336660212</v>
      </c>
      <c r="R200" s="64">
        <f t="shared" si="17"/>
        <v>3.9642143336660212</v>
      </c>
      <c r="S200" s="64">
        <f t="shared" si="17"/>
        <v>3.9642143336660212</v>
      </c>
      <c r="T200" s="488">
        <f t="shared" si="17"/>
        <v>3.9642143336660212</v>
      </c>
      <c r="U200" s="64"/>
    </row>
    <row r="201" spans="1:21" x14ac:dyDescent="0.3">
      <c r="A201" s="486" t="s">
        <v>1390</v>
      </c>
      <c r="B201" s="39" t="s">
        <v>96</v>
      </c>
      <c r="C201" s="39" t="s">
        <v>98</v>
      </c>
      <c r="D201" s="39" t="s">
        <v>95</v>
      </c>
      <c r="E201" s="39" t="s">
        <v>1206</v>
      </c>
      <c r="F201" s="39" t="s">
        <v>121</v>
      </c>
      <c r="G201" s="39" t="s">
        <v>126</v>
      </c>
      <c r="H201" s="39" t="s">
        <v>92</v>
      </c>
      <c r="I201" s="39" t="s">
        <v>92</v>
      </c>
      <c r="J201" s="493">
        <f t="shared" si="12"/>
        <v>2.6469876186961905</v>
      </c>
      <c r="K201" s="64">
        <f t="shared" si="13"/>
        <v>2.6469876186961905</v>
      </c>
      <c r="L201" s="64">
        <f t="shared" si="17"/>
        <v>2.6469876186961905</v>
      </c>
      <c r="M201" s="64">
        <f t="shared" si="17"/>
        <v>2.6469876186961905</v>
      </c>
      <c r="N201" s="64">
        <f t="shared" si="17"/>
        <v>2.6469876186961905</v>
      </c>
      <c r="O201" s="64">
        <f t="shared" si="17"/>
        <v>2.6469876186961905</v>
      </c>
      <c r="P201" s="64">
        <f t="shared" si="17"/>
        <v>2.6469876186961905</v>
      </c>
      <c r="Q201" s="64">
        <f t="shared" si="17"/>
        <v>2.6469876186961905</v>
      </c>
      <c r="R201" s="64">
        <f t="shared" si="17"/>
        <v>2.6469876186961905</v>
      </c>
      <c r="S201" s="64">
        <f t="shared" si="17"/>
        <v>2.6469876186961905</v>
      </c>
      <c r="T201" s="488">
        <f t="shared" si="17"/>
        <v>2.6469876186961905</v>
      </c>
      <c r="U201" s="64"/>
    </row>
    <row r="202" spans="1:21" x14ac:dyDescent="0.3">
      <c r="A202" s="486" t="s">
        <v>1391</v>
      </c>
      <c r="B202" s="39" t="s">
        <v>96</v>
      </c>
      <c r="C202" s="39" t="s">
        <v>98</v>
      </c>
      <c r="D202" s="39" t="s">
        <v>95</v>
      </c>
      <c r="E202" s="39" t="s">
        <v>1208</v>
      </c>
      <c r="F202" s="39" t="s">
        <v>83</v>
      </c>
      <c r="G202" s="39" t="s">
        <v>121</v>
      </c>
      <c r="H202" s="39" t="s">
        <v>89</v>
      </c>
      <c r="I202" s="39" t="s">
        <v>89</v>
      </c>
      <c r="J202" s="493">
        <f t="shared" si="12"/>
        <v>2.5198723607602003</v>
      </c>
      <c r="K202" s="64">
        <f t="shared" si="13"/>
        <v>3.9642143336660212</v>
      </c>
      <c r="L202" s="64">
        <f t="shared" si="17"/>
        <v>3.9642143336660212</v>
      </c>
      <c r="M202" s="64">
        <f t="shared" si="17"/>
        <v>3.9642143336660212</v>
      </c>
      <c r="N202" s="64">
        <f t="shared" si="17"/>
        <v>3.9642143336660212</v>
      </c>
      <c r="O202" s="64">
        <f t="shared" si="17"/>
        <v>3.9642143336660212</v>
      </c>
      <c r="P202" s="64">
        <f t="shared" si="17"/>
        <v>3.9642143336660212</v>
      </c>
      <c r="Q202" s="64">
        <f t="shared" si="17"/>
        <v>3.9642143336660212</v>
      </c>
      <c r="R202" s="64">
        <f t="shared" si="17"/>
        <v>3.9642143336660212</v>
      </c>
      <c r="S202" s="64">
        <f t="shared" si="17"/>
        <v>3.9642143336660212</v>
      </c>
      <c r="T202" s="488">
        <f t="shared" si="17"/>
        <v>3.9642143336660212</v>
      </c>
      <c r="U202" s="64"/>
    </row>
    <row r="203" spans="1:21" x14ac:dyDescent="0.3">
      <c r="A203" s="486" t="s">
        <v>1392</v>
      </c>
      <c r="B203" s="39" t="s">
        <v>96</v>
      </c>
      <c r="C203" s="39" t="s">
        <v>98</v>
      </c>
      <c r="D203" s="39" t="s">
        <v>95</v>
      </c>
      <c r="E203" s="39" t="s">
        <v>1210</v>
      </c>
      <c r="F203" s="39" t="s">
        <v>83</v>
      </c>
      <c r="G203" s="39" t="s">
        <v>121</v>
      </c>
      <c r="H203" s="39" t="s">
        <v>89</v>
      </c>
      <c r="I203" s="39" t="s">
        <v>92</v>
      </c>
      <c r="J203" s="493">
        <f t="shared" si="12"/>
        <v>2.5198723607602003</v>
      </c>
      <c r="K203" s="64">
        <f t="shared" si="13"/>
        <v>2.5198723607602003</v>
      </c>
      <c r="L203" s="64">
        <f t="shared" si="17"/>
        <v>2.5198723607602003</v>
      </c>
      <c r="M203" s="64">
        <f t="shared" si="17"/>
        <v>2.5198723607602003</v>
      </c>
      <c r="N203" s="64">
        <f t="shared" si="17"/>
        <v>2.5198723607602003</v>
      </c>
      <c r="O203" s="64">
        <f t="shared" si="17"/>
        <v>2.5198723607602003</v>
      </c>
      <c r="P203" s="64">
        <f t="shared" si="17"/>
        <v>2.5198723607602003</v>
      </c>
      <c r="Q203" s="64">
        <f t="shared" si="17"/>
        <v>2.5198723607602003</v>
      </c>
      <c r="R203" s="64">
        <f t="shared" si="17"/>
        <v>2.5198723607602003</v>
      </c>
      <c r="S203" s="64">
        <f t="shared" si="17"/>
        <v>2.5198723607602003</v>
      </c>
      <c r="T203" s="488">
        <f t="shared" si="17"/>
        <v>2.5198723607602003</v>
      </c>
      <c r="U203" s="64"/>
    </row>
    <row r="204" spans="1:21" x14ac:dyDescent="0.3">
      <c r="A204" s="486" t="s">
        <v>1393</v>
      </c>
      <c r="B204" s="39" t="s">
        <v>96</v>
      </c>
      <c r="C204" s="39" t="s">
        <v>98</v>
      </c>
      <c r="D204" s="39" t="s">
        <v>95</v>
      </c>
      <c r="E204" s="39" t="s">
        <v>1212</v>
      </c>
      <c r="F204" s="39" t="s">
        <v>83</v>
      </c>
      <c r="G204" s="39" t="s">
        <v>121</v>
      </c>
      <c r="H204" s="39" t="s">
        <v>92</v>
      </c>
      <c r="I204" s="39" t="s">
        <v>89</v>
      </c>
      <c r="J204" s="493">
        <f t="shared" si="12"/>
        <v>2.5198723607602003</v>
      </c>
      <c r="K204" s="64">
        <f t="shared" si="13"/>
        <v>3.9642143336660212</v>
      </c>
      <c r="L204" s="64">
        <f t="shared" si="17"/>
        <v>3.9642143336660212</v>
      </c>
      <c r="M204" s="64">
        <f t="shared" si="17"/>
        <v>3.9642143336660212</v>
      </c>
      <c r="N204" s="64">
        <f t="shared" si="17"/>
        <v>3.9642143336660212</v>
      </c>
      <c r="O204" s="64">
        <f t="shared" si="17"/>
        <v>3.9642143336660212</v>
      </c>
      <c r="P204" s="64">
        <f t="shared" si="17"/>
        <v>3.9642143336660212</v>
      </c>
      <c r="Q204" s="64">
        <f t="shared" si="17"/>
        <v>3.9642143336660212</v>
      </c>
      <c r="R204" s="64">
        <f t="shared" si="17"/>
        <v>3.9642143336660212</v>
      </c>
      <c r="S204" s="64">
        <f t="shared" si="17"/>
        <v>3.9642143336660212</v>
      </c>
      <c r="T204" s="488">
        <f t="shared" si="17"/>
        <v>3.9642143336660212</v>
      </c>
      <c r="U204" s="64"/>
    </row>
    <row r="205" spans="1:21" x14ac:dyDescent="0.3">
      <c r="A205" s="486" t="s">
        <v>1394</v>
      </c>
      <c r="B205" s="39" t="s">
        <v>96</v>
      </c>
      <c r="C205" s="39" t="s">
        <v>98</v>
      </c>
      <c r="D205" s="39" t="s">
        <v>95</v>
      </c>
      <c r="E205" s="39" t="s">
        <v>1214</v>
      </c>
      <c r="F205" s="39" t="s">
        <v>83</v>
      </c>
      <c r="G205" s="39" t="s">
        <v>121</v>
      </c>
      <c r="H205" s="39" t="s">
        <v>92</v>
      </c>
      <c r="I205" s="39" t="s">
        <v>92</v>
      </c>
      <c r="J205" s="493">
        <f t="shared" si="12"/>
        <v>2.5198723607602003</v>
      </c>
      <c r="K205" s="64">
        <f t="shared" si="13"/>
        <v>2.5198723607602003</v>
      </c>
      <c r="L205" s="64">
        <f t="shared" si="17"/>
        <v>2.5198723607602003</v>
      </c>
      <c r="M205" s="64">
        <f t="shared" si="17"/>
        <v>2.5198723607602003</v>
      </c>
      <c r="N205" s="64">
        <f t="shared" si="17"/>
        <v>2.5198723607602003</v>
      </c>
      <c r="O205" s="64">
        <f t="shared" si="17"/>
        <v>2.5198723607602003</v>
      </c>
      <c r="P205" s="64">
        <f t="shared" si="17"/>
        <v>2.5198723607602003</v>
      </c>
      <c r="Q205" s="64">
        <f t="shared" si="17"/>
        <v>2.5198723607602003</v>
      </c>
      <c r="R205" s="64">
        <f t="shared" si="17"/>
        <v>2.5198723607602003</v>
      </c>
      <c r="S205" s="64">
        <f t="shared" si="17"/>
        <v>2.5198723607602003</v>
      </c>
      <c r="T205" s="488">
        <f t="shared" si="17"/>
        <v>2.5198723607602003</v>
      </c>
      <c r="U205" s="64"/>
    </row>
    <row r="206" spans="1:21" x14ac:dyDescent="0.3">
      <c r="A206" s="486" t="s">
        <v>1395</v>
      </c>
      <c r="B206" s="39" t="s">
        <v>96</v>
      </c>
      <c r="C206" s="39" t="s">
        <v>98</v>
      </c>
      <c r="D206" s="39" t="s">
        <v>95</v>
      </c>
      <c r="E206" s="39" t="s">
        <v>1216</v>
      </c>
      <c r="F206" s="39" t="s">
        <v>83</v>
      </c>
      <c r="G206" s="39" t="s">
        <v>126</v>
      </c>
      <c r="H206" s="39" t="s">
        <v>89</v>
      </c>
      <c r="I206" s="39" t="s">
        <v>89</v>
      </c>
      <c r="J206" s="493">
        <f t="shared" si="12"/>
        <v>2.6469876186961905</v>
      </c>
      <c r="K206" s="64">
        <f t="shared" si="13"/>
        <v>3.9642143336660212</v>
      </c>
      <c r="L206" s="64">
        <f t="shared" si="17"/>
        <v>3.9642143336660212</v>
      </c>
      <c r="M206" s="64">
        <f t="shared" si="17"/>
        <v>3.9642143336660212</v>
      </c>
      <c r="N206" s="64">
        <f t="shared" si="17"/>
        <v>3.9642143336660212</v>
      </c>
      <c r="O206" s="64">
        <f t="shared" si="17"/>
        <v>3.9642143336660212</v>
      </c>
      <c r="P206" s="64">
        <f t="shared" si="17"/>
        <v>3.9642143336660212</v>
      </c>
      <c r="Q206" s="64">
        <f t="shared" si="17"/>
        <v>3.9642143336660212</v>
      </c>
      <c r="R206" s="64">
        <f t="shared" si="17"/>
        <v>3.9642143336660212</v>
      </c>
      <c r="S206" s="64">
        <f t="shared" si="17"/>
        <v>3.9642143336660212</v>
      </c>
      <c r="T206" s="488">
        <f t="shared" si="17"/>
        <v>3.9642143336660212</v>
      </c>
      <c r="U206" s="64"/>
    </row>
    <row r="207" spans="1:21" x14ac:dyDescent="0.3">
      <c r="A207" s="486" t="s">
        <v>1396</v>
      </c>
      <c r="B207" s="39" t="s">
        <v>96</v>
      </c>
      <c r="C207" s="39" t="s">
        <v>98</v>
      </c>
      <c r="D207" s="39" t="s">
        <v>95</v>
      </c>
      <c r="E207" s="39" t="s">
        <v>1218</v>
      </c>
      <c r="F207" s="39" t="s">
        <v>83</v>
      </c>
      <c r="G207" s="39" t="s">
        <v>126</v>
      </c>
      <c r="H207" s="39" t="s">
        <v>89</v>
      </c>
      <c r="I207" s="39" t="s">
        <v>92</v>
      </c>
      <c r="J207" s="493">
        <f t="shared" si="12"/>
        <v>2.6469876186961905</v>
      </c>
      <c r="K207" s="64">
        <f t="shared" si="13"/>
        <v>2.6469876186961905</v>
      </c>
      <c r="L207" s="64">
        <f t="shared" si="17"/>
        <v>2.6469876186961905</v>
      </c>
      <c r="M207" s="64">
        <f t="shared" si="17"/>
        <v>2.6469876186961905</v>
      </c>
      <c r="N207" s="64">
        <f t="shared" si="17"/>
        <v>2.6469876186961905</v>
      </c>
      <c r="O207" s="64">
        <f t="shared" si="17"/>
        <v>2.6469876186961905</v>
      </c>
      <c r="P207" s="64">
        <f t="shared" si="17"/>
        <v>2.6469876186961905</v>
      </c>
      <c r="Q207" s="64">
        <f t="shared" si="17"/>
        <v>2.6469876186961905</v>
      </c>
      <c r="R207" s="64">
        <f t="shared" si="17"/>
        <v>2.6469876186961905</v>
      </c>
      <c r="S207" s="64">
        <f t="shared" si="17"/>
        <v>2.6469876186961905</v>
      </c>
      <c r="T207" s="488">
        <f t="shared" si="17"/>
        <v>2.6469876186961905</v>
      </c>
      <c r="U207" s="64"/>
    </row>
    <row r="208" spans="1:21" x14ac:dyDescent="0.3">
      <c r="A208" s="486" t="s">
        <v>1397</v>
      </c>
      <c r="B208" s="39" t="s">
        <v>96</v>
      </c>
      <c r="C208" s="39" t="s">
        <v>98</v>
      </c>
      <c r="D208" s="39" t="s">
        <v>95</v>
      </c>
      <c r="E208" s="39" t="s">
        <v>1220</v>
      </c>
      <c r="F208" s="39" t="s">
        <v>83</v>
      </c>
      <c r="G208" s="39" t="s">
        <v>126</v>
      </c>
      <c r="H208" s="39" t="s">
        <v>92</v>
      </c>
      <c r="I208" s="39" t="s">
        <v>89</v>
      </c>
      <c r="J208" s="493">
        <f t="shared" si="12"/>
        <v>2.6469876186961905</v>
      </c>
      <c r="K208" s="64">
        <f t="shared" si="13"/>
        <v>3.9642143336660212</v>
      </c>
      <c r="L208" s="64">
        <f t="shared" si="17"/>
        <v>3.9642143336660212</v>
      </c>
      <c r="M208" s="64">
        <f t="shared" si="17"/>
        <v>3.9642143336660212</v>
      </c>
      <c r="N208" s="64">
        <f t="shared" si="17"/>
        <v>3.9642143336660212</v>
      </c>
      <c r="O208" s="64">
        <f t="shared" si="17"/>
        <v>3.9642143336660212</v>
      </c>
      <c r="P208" s="64">
        <f t="shared" si="17"/>
        <v>3.9642143336660212</v>
      </c>
      <c r="Q208" s="64">
        <f t="shared" si="17"/>
        <v>3.9642143336660212</v>
      </c>
      <c r="R208" s="64">
        <f t="shared" si="17"/>
        <v>3.9642143336660212</v>
      </c>
      <c r="S208" s="64">
        <f t="shared" si="17"/>
        <v>3.9642143336660212</v>
      </c>
      <c r="T208" s="488">
        <f t="shared" si="17"/>
        <v>3.9642143336660212</v>
      </c>
      <c r="U208" s="64"/>
    </row>
    <row r="209" spans="1:21" x14ac:dyDescent="0.3">
      <c r="A209" s="486" t="s">
        <v>1398</v>
      </c>
      <c r="B209" s="39" t="s">
        <v>96</v>
      </c>
      <c r="C209" s="39" t="s">
        <v>98</v>
      </c>
      <c r="D209" s="39" t="s">
        <v>95</v>
      </c>
      <c r="E209" s="39" t="s">
        <v>1222</v>
      </c>
      <c r="F209" s="39" t="s">
        <v>83</v>
      </c>
      <c r="G209" s="39" t="s">
        <v>126</v>
      </c>
      <c r="H209" s="39" t="s">
        <v>92</v>
      </c>
      <c r="I209" s="39" t="s">
        <v>92</v>
      </c>
      <c r="J209" s="493">
        <f t="shared" si="12"/>
        <v>2.6469876186961905</v>
      </c>
      <c r="K209" s="64">
        <f t="shared" si="13"/>
        <v>2.6469876186961905</v>
      </c>
      <c r="L209" s="64">
        <f t="shared" si="17"/>
        <v>2.6469876186961905</v>
      </c>
      <c r="M209" s="64">
        <f t="shared" si="17"/>
        <v>2.6469876186961905</v>
      </c>
      <c r="N209" s="64">
        <f t="shared" si="17"/>
        <v>2.6469876186961905</v>
      </c>
      <c r="O209" s="64">
        <f t="shared" si="17"/>
        <v>2.6469876186961905</v>
      </c>
      <c r="P209" s="64">
        <f t="shared" si="17"/>
        <v>2.6469876186961905</v>
      </c>
      <c r="Q209" s="64">
        <f t="shared" si="17"/>
        <v>2.6469876186961905</v>
      </c>
      <c r="R209" s="64">
        <f t="shared" si="17"/>
        <v>2.6469876186961905</v>
      </c>
      <c r="S209" s="64">
        <f t="shared" si="17"/>
        <v>2.6469876186961905</v>
      </c>
      <c r="T209" s="488">
        <f t="shared" si="17"/>
        <v>2.6469876186961905</v>
      </c>
      <c r="U209" s="64"/>
    </row>
    <row r="210" spans="1:21" x14ac:dyDescent="0.3">
      <c r="A210" s="486" t="s">
        <v>1399</v>
      </c>
      <c r="B210" s="39" t="s">
        <v>79</v>
      </c>
      <c r="C210" s="39" t="s">
        <v>99</v>
      </c>
      <c r="D210" s="39" t="s">
        <v>81</v>
      </c>
      <c r="E210" s="39" t="s">
        <v>1192</v>
      </c>
      <c r="F210" s="39" t="s">
        <v>121</v>
      </c>
      <c r="G210" s="39" t="s">
        <v>121</v>
      </c>
      <c r="H210" s="39" t="s">
        <v>89</v>
      </c>
      <c r="I210" s="39" t="s">
        <v>89</v>
      </c>
      <c r="J210" s="493">
        <f t="shared" ref="J210:J273" si="18">INDEX($E$9:$E$14,MATCH($D210,$D$9:$D$14,0))*INDEX($J$9:$K$14,MATCH($C210,$I$9:$I$14,0),MATCH($G210,$J$7:$K$7,0))</f>
        <v>1.1971389594670157</v>
      </c>
      <c r="K210" s="64">
        <f t="shared" ref="K210:K273" si="19">IF($H210="No",INDEX($E$9:$E$14,MATCH($D210,$D$9:$D$14,0)),INDEX($F$9:$G$14,MATCH($D210,$D$9:$D$14,0),MATCH($F210,$F$7:$G$7,0)))*IF($I210="No",INDEX($J$9:$K$14,MATCH($C210,$I$9:$I$14,0),MATCH($G210,$J$7:$K$7,0)),INDEX($L$9:$L$14,MATCH($C210,$I$9:$I$14,0)))</f>
        <v>1</v>
      </c>
      <c r="L210" s="64">
        <f t="shared" ref="L210:T225" si="20">IF(L$17&gt;=$B$11,0,($B$11-L$17)/($B$11-2020))*$J210+IF(L$17&gt;=$B$11,1,(L$17-2020)/($B$11-2020))*$K210</f>
        <v>1</v>
      </c>
      <c r="M210" s="64">
        <f t="shared" si="20"/>
        <v>1</v>
      </c>
      <c r="N210" s="64">
        <f t="shared" si="20"/>
        <v>1</v>
      </c>
      <c r="O210" s="64">
        <f t="shared" si="20"/>
        <v>1</v>
      </c>
      <c r="P210" s="64">
        <f t="shared" si="20"/>
        <v>1</v>
      </c>
      <c r="Q210" s="64">
        <f t="shared" si="20"/>
        <v>1</v>
      </c>
      <c r="R210" s="64">
        <f t="shared" si="20"/>
        <v>1</v>
      </c>
      <c r="S210" s="64">
        <f t="shared" si="20"/>
        <v>1</v>
      </c>
      <c r="T210" s="488">
        <f t="shared" si="20"/>
        <v>1</v>
      </c>
      <c r="U210" s="64"/>
    </row>
    <row r="211" spans="1:21" x14ac:dyDescent="0.3">
      <c r="A211" s="486" t="s">
        <v>1400</v>
      </c>
      <c r="B211" s="39" t="s">
        <v>79</v>
      </c>
      <c r="C211" s="39" t="s">
        <v>99</v>
      </c>
      <c r="D211" s="39" t="s">
        <v>81</v>
      </c>
      <c r="E211" s="39" t="s">
        <v>1194</v>
      </c>
      <c r="F211" s="39" t="s">
        <v>121</v>
      </c>
      <c r="G211" s="39" t="s">
        <v>121</v>
      </c>
      <c r="H211" s="39" t="s">
        <v>89</v>
      </c>
      <c r="I211" s="39" t="s">
        <v>92</v>
      </c>
      <c r="J211" s="493">
        <f t="shared" si="18"/>
        <v>1.1971389594670157</v>
      </c>
      <c r="K211" s="64">
        <f t="shared" si="19"/>
        <v>1.1633693980735702</v>
      </c>
      <c r="L211" s="64">
        <f t="shared" si="20"/>
        <v>1.1633693980735702</v>
      </c>
      <c r="M211" s="64">
        <f t="shared" si="20"/>
        <v>1.1633693980735702</v>
      </c>
      <c r="N211" s="64">
        <f t="shared" si="20"/>
        <v>1.1633693980735702</v>
      </c>
      <c r="O211" s="64">
        <f t="shared" si="20"/>
        <v>1.1633693980735702</v>
      </c>
      <c r="P211" s="64">
        <f t="shared" si="20"/>
        <v>1.1633693980735702</v>
      </c>
      <c r="Q211" s="64">
        <f t="shared" si="20"/>
        <v>1.1633693980735702</v>
      </c>
      <c r="R211" s="64">
        <f t="shared" si="20"/>
        <v>1.1633693980735702</v>
      </c>
      <c r="S211" s="64">
        <f t="shared" si="20"/>
        <v>1.1633693980735702</v>
      </c>
      <c r="T211" s="488">
        <f t="shared" si="20"/>
        <v>1.1633693980735702</v>
      </c>
      <c r="U211" s="64"/>
    </row>
    <row r="212" spans="1:21" x14ac:dyDescent="0.3">
      <c r="A212" s="486" t="s">
        <v>1401</v>
      </c>
      <c r="B212" s="39" t="s">
        <v>79</v>
      </c>
      <c r="C212" s="39" t="s">
        <v>99</v>
      </c>
      <c r="D212" s="39" t="s">
        <v>81</v>
      </c>
      <c r="E212" s="39" t="s">
        <v>1196</v>
      </c>
      <c r="F212" s="39" t="s">
        <v>121</v>
      </c>
      <c r="G212" s="39" t="s">
        <v>121</v>
      </c>
      <c r="H212" s="39" t="s">
        <v>92</v>
      </c>
      <c r="I212" s="39" t="s">
        <v>89</v>
      </c>
      <c r="J212" s="493">
        <f t="shared" si="18"/>
        <v>1.1971389594670157</v>
      </c>
      <c r="K212" s="64">
        <f t="shared" si="19"/>
        <v>1.0290273763856645</v>
      </c>
      <c r="L212" s="64">
        <f t="shared" si="20"/>
        <v>1.0290273763856645</v>
      </c>
      <c r="M212" s="64">
        <f t="shared" si="20"/>
        <v>1.0290273763856645</v>
      </c>
      <c r="N212" s="64">
        <f t="shared" si="20"/>
        <v>1.0290273763856645</v>
      </c>
      <c r="O212" s="64">
        <f t="shared" si="20"/>
        <v>1.0290273763856645</v>
      </c>
      <c r="P212" s="64">
        <f t="shared" si="20"/>
        <v>1.0290273763856645</v>
      </c>
      <c r="Q212" s="64">
        <f t="shared" si="20"/>
        <v>1.0290273763856645</v>
      </c>
      <c r="R212" s="64">
        <f t="shared" si="20"/>
        <v>1.0290273763856645</v>
      </c>
      <c r="S212" s="64">
        <f t="shared" si="20"/>
        <v>1.0290273763856645</v>
      </c>
      <c r="T212" s="488">
        <f t="shared" si="20"/>
        <v>1.0290273763856645</v>
      </c>
      <c r="U212" s="64"/>
    </row>
    <row r="213" spans="1:21" x14ac:dyDescent="0.3">
      <c r="A213" s="486" t="s">
        <v>1402</v>
      </c>
      <c r="B213" s="39" t="s">
        <v>79</v>
      </c>
      <c r="C213" s="39" t="s">
        <v>99</v>
      </c>
      <c r="D213" s="39" t="s">
        <v>81</v>
      </c>
      <c r="E213" s="39" t="s">
        <v>1198</v>
      </c>
      <c r="F213" s="39" t="s">
        <v>121</v>
      </c>
      <c r="G213" s="39" t="s">
        <v>121</v>
      </c>
      <c r="H213" s="39" t="s">
        <v>92</v>
      </c>
      <c r="I213" s="39" t="s">
        <v>92</v>
      </c>
      <c r="J213" s="493">
        <f t="shared" si="18"/>
        <v>1.1971389594670157</v>
      </c>
      <c r="K213" s="64">
        <f t="shared" si="19"/>
        <v>1.1971389594670157</v>
      </c>
      <c r="L213" s="64">
        <f t="shared" si="20"/>
        <v>1.1971389594670157</v>
      </c>
      <c r="M213" s="64">
        <f t="shared" si="20"/>
        <v>1.1971389594670157</v>
      </c>
      <c r="N213" s="64">
        <f t="shared" si="20"/>
        <v>1.1971389594670157</v>
      </c>
      <c r="O213" s="64">
        <f t="shared" si="20"/>
        <v>1.1971389594670157</v>
      </c>
      <c r="P213" s="64">
        <f t="shared" si="20"/>
        <v>1.1971389594670157</v>
      </c>
      <c r="Q213" s="64">
        <f t="shared" si="20"/>
        <v>1.1971389594670157</v>
      </c>
      <c r="R213" s="64">
        <f t="shared" si="20"/>
        <v>1.1971389594670157</v>
      </c>
      <c r="S213" s="64">
        <f t="shared" si="20"/>
        <v>1.1971389594670157</v>
      </c>
      <c r="T213" s="488">
        <f t="shared" si="20"/>
        <v>1.1971389594670157</v>
      </c>
      <c r="U213" s="64"/>
    </row>
    <row r="214" spans="1:21" x14ac:dyDescent="0.3">
      <c r="A214" s="486" t="s">
        <v>1403</v>
      </c>
      <c r="B214" s="39" t="s">
        <v>79</v>
      </c>
      <c r="C214" s="39" t="s">
        <v>99</v>
      </c>
      <c r="D214" s="39" t="s">
        <v>81</v>
      </c>
      <c r="E214" s="39" t="s">
        <v>1200</v>
      </c>
      <c r="F214" s="39" t="s">
        <v>121</v>
      </c>
      <c r="G214" s="39" t="s">
        <v>126</v>
      </c>
      <c r="H214" s="39" t="s">
        <v>89</v>
      </c>
      <c r="I214" s="39" t="s">
        <v>89</v>
      </c>
      <c r="J214" s="493">
        <f t="shared" si="18"/>
        <v>1.6596046012512815</v>
      </c>
      <c r="K214" s="64">
        <f t="shared" si="19"/>
        <v>1</v>
      </c>
      <c r="L214" s="64">
        <f t="shared" si="20"/>
        <v>1</v>
      </c>
      <c r="M214" s="64">
        <f t="shared" si="20"/>
        <v>1</v>
      </c>
      <c r="N214" s="64">
        <f t="shared" si="20"/>
        <v>1</v>
      </c>
      <c r="O214" s="64">
        <f t="shared" si="20"/>
        <v>1</v>
      </c>
      <c r="P214" s="64">
        <f t="shared" si="20"/>
        <v>1</v>
      </c>
      <c r="Q214" s="64">
        <f t="shared" si="20"/>
        <v>1</v>
      </c>
      <c r="R214" s="64">
        <f t="shared" si="20"/>
        <v>1</v>
      </c>
      <c r="S214" s="64">
        <f t="shared" si="20"/>
        <v>1</v>
      </c>
      <c r="T214" s="488">
        <f t="shared" si="20"/>
        <v>1</v>
      </c>
      <c r="U214" s="64"/>
    </row>
    <row r="215" spans="1:21" x14ac:dyDescent="0.3">
      <c r="A215" s="486" t="s">
        <v>1404</v>
      </c>
      <c r="B215" s="39" t="s">
        <v>79</v>
      </c>
      <c r="C215" s="39" t="s">
        <v>99</v>
      </c>
      <c r="D215" s="39" t="s">
        <v>81</v>
      </c>
      <c r="E215" s="39" t="s">
        <v>1202</v>
      </c>
      <c r="F215" s="39" t="s">
        <v>121</v>
      </c>
      <c r="G215" s="39" t="s">
        <v>126</v>
      </c>
      <c r="H215" s="39" t="s">
        <v>89</v>
      </c>
      <c r="I215" s="39" t="s">
        <v>92</v>
      </c>
      <c r="J215" s="493">
        <f t="shared" si="18"/>
        <v>1.6596046012512815</v>
      </c>
      <c r="K215" s="64">
        <f t="shared" si="19"/>
        <v>1.612789551897486</v>
      </c>
      <c r="L215" s="64">
        <f t="shared" si="20"/>
        <v>1.612789551897486</v>
      </c>
      <c r="M215" s="64">
        <f t="shared" si="20"/>
        <v>1.612789551897486</v>
      </c>
      <c r="N215" s="64">
        <f t="shared" si="20"/>
        <v>1.612789551897486</v>
      </c>
      <c r="O215" s="64">
        <f t="shared" si="20"/>
        <v>1.612789551897486</v>
      </c>
      <c r="P215" s="64">
        <f t="shared" si="20"/>
        <v>1.612789551897486</v>
      </c>
      <c r="Q215" s="64">
        <f t="shared" si="20"/>
        <v>1.612789551897486</v>
      </c>
      <c r="R215" s="64">
        <f t="shared" si="20"/>
        <v>1.612789551897486</v>
      </c>
      <c r="S215" s="64">
        <f t="shared" si="20"/>
        <v>1.612789551897486</v>
      </c>
      <c r="T215" s="488">
        <f t="shared" si="20"/>
        <v>1.612789551897486</v>
      </c>
      <c r="U215" s="64"/>
    </row>
    <row r="216" spans="1:21" x14ac:dyDescent="0.3">
      <c r="A216" s="486" t="s">
        <v>1405</v>
      </c>
      <c r="B216" s="39" t="s">
        <v>79</v>
      </c>
      <c r="C216" s="39" t="s">
        <v>99</v>
      </c>
      <c r="D216" s="39" t="s">
        <v>81</v>
      </c>
      <c r="E216" s="39" t="s">
        <v>1204</v>
      </c>
      <c r="F216" s="39" t="s">
        <v>121</v>
      </c>
      <c r="G216" s="39" t="s">
        <v>126</v>
      </c>
      <c r="H216" s="39" t="s">
        <v>92</v>
      </c>
      <c r="I216" s="39" t="s">
        <v>89</v>
      </c>
      <c r="J216" s="493">
        <f t="shared" si="18"/>
        <v>1.6596046012512815</v>
      </c>
      <c r="K216" s="64">
        <f t="shared" si="19"/>
        <v>1.0290273763856645</v>
      </c>
      <c r="L216" s="64">
        <f t="shared" si="20"/>
        <v>1.0290273763856645</v>
      </c>
      <c r="M216" s="64">
        <f t="shared" si="20"/>
        <v>1.0290273763856645</v>
      </c>
      <c r="N216" s="64">
        <f t="shared" si="20"/>
        <v>1.0290273763856645</v>
      </c>
      <c r="O216" s="64">
        <f t="shared" si="20"/>
        <v>1.0290273763856645</v>
      </c>
      <c r="P216" s="64">
        <f t="shared" si="20"/>
        <v>1.0290273763856645</v>
      </c>
      <c r="Q216" s="64">
        <f t="shared" si="20"/>
        <v>1.0290273763856645</v>
      </c>
      <c r="R216" s="64">
        <f t="shared" si="20"/>
        <v>1.0290273763856645</v>
      </c>
      <c r="S216" s="64">
        <f t="shared" si="20"/>
        <v>1.0290273763856645</v>
      </c>
      <c r="T216" s="488">
        <f t="shared" si="20"/>
        <v>1.0290273763856645</v>
      </c>
      <c r="U216" s="64"/>
    </row>
    <row r="217" spans="1:21" x14ac:dyDescent="0.3">
      <c r="A217" s="486" t="s">
        <v>1406</v>
      </c>
      <c r="B217" s="39" t="s">
        <v>79</v>
      </c>
      <c r="C217" s="39" t="s">
        <v>99</v>
      </c>
      <c r="D217" s="39" t="s">
        <v>81</v>
      </c>
      <c r="E217" s="39" t="s">
        <v>1206</v>
      </c>
      <c r="F217" s="39" t="s">
        <v>121</v>
      </c>
      <c r="G217" s="39" t="s">
        <v>126</v>
      </c>
      <c r="H217" s="39" t="s">
        <v>92</v>
      </c>
      <c r="I217" s="39" t="s">
        <v>92</v>
      </c>
      <c r="J217" s="493">
        <f t="shared" si="18"/>
        <v>1.6596046012512815</v>
      </c>
      <c r="K217" s="64">
        <f t="shared" si="19"/>
        <v>1.6596046012512815</v>
      </c>
      <c r="L217" s="64">
        <f t="shared" si="20"/>
        <v>1.6596046012512815</v>
      </c>
      <c r="M217" s="64">
        <f t="shared" si="20"/>
        <v>1.6596046012512815</v>
      </c>
      <c r="N217" s="64">
        <f t="shared" si="20"/>
        <v>1.6596046012512815</v>
      </c>
      <c r="O217" s="64">
        <f t="shared" si="20"/>
        <v>1.6596046012512815</v>
      </c>
      <c r="P217" s="64">
        <f t="shared" si="20"/>
        <v>1.6596046012512815</v>
      </c>
      <c r="Q217" s="64">
        <f t="shared" si="20"/>
        <v>1.6596046012512815</v>
      </c>
      <c r="R217" s="64">
        <f t="shared" si="20"/>
        <v>1.6596046012512815</v>
      </c>
      <c r="S217" s="64">
        <f t="shared" si="20"/>
        <v>1.6596046012512815</v>
      </c>
      <c r="T217" s="488">
        <f t="shared" si="20"/>
        <v>1.6596046012512815</v>
      </c>
      <c r="U217" s="64"/>
    </row>
    <row r="218" spans="1:21" x14ac:dyDescent="0.3">
      <c r="A218" s="486" t="s">
        <v>1407</v>
      </c>
      <c r="B218" s="39" t="s">
        <v>79</v>
      </c>
      <c r="C218" s="39" t="s">
        <v>99</v>
      </c>
      <c r="D218" s="39" t="s">
        <v>81</v>
      </c>
      <c r="E218" s="39" t="s">
        <v>1208</v>
      </c>
      <c r="F218" s="39" t="s">
        <v>83</v>
      </c>
      <c r="G218" s="39" t="s">
        <v>121</v>
      </c>
      <c r="H218" s="39" t="s">
        <v>89</v>
      </c>
      <c r="I218" s="39" t="s">
        <v>89</v>
      </c>
      <c r="J218" s="493">
        <f t="shared" si="18"/>
        <v>1.1971389594670157</v>
      </c>
      <c r="K218" s="64">
        <f t="shared" si="19"/>
        <v>0.34920618027291611</v>
      </c>
      <c r="L218" s="64">
        <f t="shared" si="20"/>
        <v>0.34920618027291611</v>
      </c>
      <c r="M218" s="64">
        <f t="shared" si="20"/>
        <v>0.34920618027291611</v>
      </c>
      <c r="N218" s="64">
        <f t="shared" si="20"/>
        <v>0.34920618027291611</v>
      </c>
      <c r="O218" s="64">
        <f t="shared" si="20"/>
        <v>0.34920618027291611</v>
      </c>
      <c r="P218" s="64">
        <f t="shared" si="20"/>
        <v>0.34920618027291611</v>
      </c>
      <c r="Q218" s="64">
        <f t="shared" si="20"/>
        <v>0.34920618027291611</v>
      </c>
      <c r="R218" s="64">
        <f t="shared" si="20"/>
        <v>0.34920618027291611</v>
      </c>
      <c r="S218" s="64">
        <f t="shared" si="20"/>
        <v>0.34920618027291611</v>
      </c>
      <c r="T218" s="488">
        <f t="shared" si="20"/>
        <v>0.34920618027291611</v>
      </c>
      <c r="U218" s="64"/>
    </row>
    <row r="219" spans="1:21" x14ac:dyDescent="0.3">
      <c r="A219" s="486" t="s">
        <v>1408</v>
      </c>
      <c r="B219" s="39" t="s">
        <v>79</v>
      </c>
      <c r="C219" s="39" t="s">
        <v>99</v>
      </c>
      <c r="D219" s="39" t="s">
        <v>81</v>
      </c>
      <c r="E219" s="39" t="s">
        <v>1210</v>
      </c>
      <c r="F219" s="39" t="s">
        <v>83</v>
      </c>
      <c r="G219" s="39" t="s">
        <v>121</v>
      </c>
      <c r="H219" s="39" t="s">
        <v>89</v>
      </c>
      <c r="I219" s="39" t="s">
        <v>92</v>
      </c>
      <c r="J219" s="493">
        <f t="shared" si="18"/>
        <v>1.1971389594670157</v>
      </c>
      <c r="K219" s="64">
        <f t="shared" si="19"/>
        <v>0.40625578374767307</v>
      </c>
      <c r="L219" s="64">
        <f t="shared" si="20"/>
        <v>0.40625578374767307</v>
      </c>
      <c r="M219" s="64">
        <f t="shared" si="20"/>
        <v>0.40625578374767307</v>
      </c>
      <c r="N219" s="64">
        <f t="shared" si="20"/>
        <v>0.40625578374767307</v>
      </c>
      <c r="O219" s="64">
        <f t="shared" si="20"/>
        <v>0.40625578374767307</v>
      </c>
      <c r="P219" s="64">
        <f t="shared" si="20"/>
        <v>0.40625578374767307</v>
      </c>
      <c r="Q219" s="64">
        <f t="shared" si="20"/>
        <v>0.40625578374767307</v>
      </c>
      <c r="R219" s="64">
        <f t="shared" si="20"/>
        <v>0.40625578374767307</v>
      </c>
      <c r="S219" s="64">
        <f t="shared" si="20"/>
        <v>0.40625578374767307</v>
      </c>
      <c r="T219" s="488">
        <f t="shared" si="20"/>
        <v>0.40625578374767307</v>
      </c>
      <c r="U219" s="64"/>
    </row>
    <row r="220" spans="1:21" x14ac:dyDescent="0.3">
      <c r="A220" s="486" t="s">
        <v>1409</v>
      </c>
      <c r="B220" s="39" t="s">
        <v>79</v>
      </c>
      <c r="C220" s="39" t="s">
        <v>99</v>
      </c>
      <c r="D220" s="39" t="s">
        <v>81</v>
      </c>
      <c r="E220" s="39" t="s">
        <v>1212</v>
      </c>
      <c r="F220" s="39" t="s">
        <v>83</v>
      </c>
      <c r="G220" s="39" t="s">
        <v>121</v>
      </c>
      <c r="H220" s="39" t="s">
        <v>92</v>
      </c>
      <c r="I220" s="39" t="s">
        <v>89</v>
      </c>
      <c r="J220" s="493">
        <f t="shared" si="18"/>
        <v>1.1971389594670157</v>
      </c>
      <c r="K220" s="64">
        <f t="shared" si="19"/>
        <v>1.0290273763856645</v>
      </c>
      <c r="L220" s="64">
        <f t="shared" si="20"/>
        <v>1.0290273763856645</v>
      </c>
      <c r="M220" s="64">
        <f t="shared" si="20"/>
        <v>1.0290273763856645</v>
      </c>
      <c r="N220" s="64">
        <f t="shared" si="20"/>
        <v>1.0290273763856645</v>
      </c>
      <c r="O220" s="64">
        <f t="shared" si="20"/>
        <v>1.0290273763856645</v>
      </c>
      <c r="P220" s="64">
        <f t="shared" si="20"/>
        <v>1.0290273763856645</v>
      </c>
      <c r="Q220" s="64">
        <f t="shared" si="20"/>
        <v>1.0290273763856645</v>
      </c>
      <c r="R220" s="64">
        <f t="shared" si="20"/>
        <v>1.0290273763856645</v>
      </c>
      <c r="S220" s="64">
        <f t="shared" si="20"/>
        <v>1.0290273763856645</v>
      </c>
      <c r="T220" s="488">
        <f t="shared" si="20"/>
        <v>1.0290273763856645</v>
      </c>
      <c r="U220" s="64"/>
    </row>
    <row r="221" spans="1:21" x14ac:dyDescent="0.3">
      <c r="A221" s="486" t="s">
        <v>1410</v>
      </c>
      <c r="B221" s="39" t="s">
        <v>79</v>
      </c>
      <c r="C221" s="39" t="s">
        <v>99</v>
      </c>
      <c r="D221" s="39" t="s">
        <v>81</v>
      </c>
      <c r="E221" s="39" t="s">
        <v>1214</v>
      </c>
      <c r="F221" s="39" t="s">
        <v>83</v>
      </c>
      <c r="G221" s="39" t="s">
        <v>121</v>
      </c>
      <c r="H221" s="39" t="s">
        <v>92</v>
      </c>
      <c r="I221" s="39" t="s">
        <v>92</v>
      </c>
      <c r="J221" s="493">
        <f t="shared" si="18"/>
        <v>1.1971389594670157</v>
      </c>
      <c r="K221" s="64">
        <f t="shared" si="19"/>
        <v>1.1971389594670157</v>
      </c>
      <c r="L221" s="64">
        <f t="shared" si="20"/>
        <v>1.1971389594670157</v>
      </c>
      <c r="M221" s="64">
        <f t="shared" si="20"/>
        <v>1.1971389594670157</v>
      </c>
      <c r="N221" s="64">
        <f t="shared" si="20"/>
        <v>1.1971389594670157</v>
      </c>
      <c r="O221" s="64">
        <f t="shared" si="20"/>
        <v>1.1971389594670157</v>
      </c>
      <c r="P221" s="64">
        <f t="shared" si="20"/>
        <v>1.1971389594670157</v>
      </c>
      <c r="Q221" s="64">
        <f t="shared" si="20"/>
        <v>1.1971389594670157</v>
      </c>
      <c r="R221" s="64">
        <f t="shared" si="20"/>
        <v>1.1971389594670157</v>
      </c>
      <c r="S221" s="64">
        <f t="shared" si="20"/>
        <v>1.1971389594670157</v>
      </c>
      <c r="T221" s="488">
        <f t="shared" si="20"/>
        <v>1.1971389594670157</v>
      </c>
      <c r="U221" s="64"/>
    </row>
    <row r="222" spans="1:21" x14ac:dyDescent="0.3">
      <c r="A222" s="486" t="s">
        <v>1411</v>
      </c>
      <c r="B222" s="39" t="s">
        <v>79</v>
      </c>
      <c r="C222" s="39" t="s">
        <v>99</v>
      </c>
      <c r="D222" s="39" t="s">
        <v>81</v>
      </c>
      <c r="E222" s="39" t="s">
        <v>1216</v>
      </c>
      <c r="F222" s="39" t="s">
        <v>83</v>
      </c>
      <c r="G222" s="39" t="s">
        <v>126</v>
      </c>
      <c r="H222" s="39" t="s">
        <v>89</v>
      </c>
      <c r="I222" s="39" t="s">
        <v>89</v>
      </c>
      <c r="J222" s="493">
        <f t="shared" si="18"/>
        <v>1.6596046012512815</v>
      </c>
      <c r="K222" s="64">
        <f t="shared" si="19"/>
        <v>0.34920618027291611</v>
      </c>
      <c r="L222" s="64">
        <f t="shared" si="20"/>
        <v>0.34920618027291611</v>
      </c>
      <c r="M222" s="64">
        <f t="shared" si="20"/>
        <v>0.34920618027291611</v>
      </c>
      <c r="N222" s="64">
        <f t="shared" si="20"/>
        <v>0.34920618027291611</v>
      </c>
      <c r="O222" s="64">
        <f t="shared" si="20"/>
        <v>0.34920618027291611</v>
      </c>
      <c r="P222" s="64">
        <f t="shared" si="20"/>
        <v>0.34920618027291611</v>
      </c>
      <c r="Q222" s="64">
        <f t="shared" si="20"/>
        <v>0.34920618027291611</v>
      </c>
      <c r="R222" s="64">
        <f t="shared" si="20"/>
        <v>0.34920618027291611</v>
      </c>
      <c r="S222" s="64">
        <f t="shared" si="20"/>
        <v>0.34920618027291611</v>
      </c>
      <c r="T222" s="488">
        <f t="shared" si="20"/>
        <v>0.34920618027291611</v>
      </c>
      <c r="U222" s="64"/>
    </row>
    <row r="223" spans="1:21" x14ac:dyDescent="0.3">
      <c r="A223" s="486" t="s">
        <v>1412</v>
      </c>
      <c r="B223" s="39" t="s">
        <v>79</v>
      </c>
      <c r="C223" s="39" t="s">
        <v>99</v>
      </c>
      <c r="D223" s="39" t="s">
        <v>81</v>
      </c>
      <c r="E223" s="39" t="s">
        <v>1218</v>
      </c>
      <c r="F223" s="39" t="s">
        <v>83</v>
      </c>
      <c r="G223" s="39" t="s">
        <v>126</v>
      </c>
      <c r="H223" s="39" t="s">
        <v>89</v>
      </c>
      <c r="I223" s="39" t="s">
        <v>92</v>
      </c>
      <c r="J223" s="493">
        <f t="shared" si="18"/>
        <v>1.6596046012512815</v>
      </c>
      <c r="K223" s="64">
        <f t="shared" si="19"/>
        <v>0.56319607900218904</v>
      </c>
      <c r="L223" s="64">
        <f t="shared" si="20"/>
        <v>0.56319607900218904</v>
      </c>
      <c r="M223" s="64">
        <f t="shared" si="20"/>
        <v>0.56319607900218904</v>
      </c>
      <c r="N223" s="64">
        <f t="shared" si="20"/>
        <v>0.56319607900218904</v>
      </c>
      <c r="O223" s="64">
        <f t="shared" si="20"/>
        <v>0.56319607900218904</v>
      </c>
      <c r="P223" s="64">
        <f t="shared" si="20"/>
        <v>0.56319607900218904</v>
      </c>
      <c r="Q223" s="64">
        <f t="shared" si="20"/>
        <v>0.56319607900218904</v>
      </c>
      <c r="R223" s="64">
        <f t="shared" si="20"/>
        <v>0.56319607900218904</v>
      </c>
      <c r="S223" s="64">
        <f t="shared" si="20"/>
        <v>0.56319607900218904</v>
      </c>
      <c r="T223" s="488">
        <f t="shared" si="20"/>
        <v>0.56319607900218904</v>
      </c>
      <c r="U223" s="64"/>
    </row>
    <row r="224" spans="1:21" x14ac:dyDescent="0.3">
      <c r="A224" s="486" t="s">
        <v>1413</v>
      </c>
      <c r="B224" s="39" t="s">
        <v>79</v>
      </c>
      <c r="C224" s="39" t="s">
        <v>99</v>
      </c>
      <c r="D224" s="39" t="s">
        <v>81</v>
      </c>
      <c r="E224" s="39" t="s">
        <v>1220</v>
      </c>
      <c r="F224" s="39" t="s">
        <v>83</v>
      </c>
      <c r="G224" s="39" t="s">
        <v>126</v>
      </c>
      <c r="H224" s="39" t="s">
        <v>92</v>
      </c>
      <c r="I224" s="39" t="s">
        <v>89</v>
      </c>
      <c r="J224" s="493">
        <f t="shared" si="18"/>
        <v>1.6596046012512815</v>
      </c>
      <c r="K224" s="64">
        <f t="shared" si="19"/>
        <v>1.0290273763856645</v>
      </c>
      <c r="L224" s="64">
        <f t="shared" si="20"/>
        <v>1.0290273763856645</v>
      </c>
      <c r="M224" s="64">
        <f t="shared" si="20"/>
        <v>1.0290273763856645</v>
      </c>
      <c r="N224" s="64">
        <f t="shared" si="20"/>
        <v>1.0290273763856645</v>
      </c>
      <c r="O224" s="64">
        <f t="shared" si="20"/>
        <v>1.0290273763856645</v>
      </c>
      <c r="P224" s="64">
        <f t="shared" si="20"/>
        <v>1.0290273763856645</v>
      </c>
      <c r="Q224" s="64">
        <f t="shared" si="20"/>
        <v>1.0290273763856645</v>
      </c>
      <c r="R224" s="64">
        <f t="shared" si="20"/>
        <v>1.0290273763856645</v>
      </c>
      <c r="S224" s="64">
        <f t="shared" si="20"/>
        <v>1.0290273763856645</v>
      </c>
      <c r="T224" s="488">
        <f t="shared" si="20"/>
        <v>1.0290273763856645</v>
      </c>
      <c r="U224" s="64"/>
    </row>
    <row r="225" spans="1:21" x14ac:dyDescent="0.3">
      <c r="A225" s="486" t="s">
        <v>1414</v>
      </c>
      <c r="B225" s="39" t="s">
        <v>79</v>
      </c>
      <c r="C225" s="39" t="s">
        <v>99</v>
      </c>
      <c r="D225" s="39" t="s">
        <v>81</v>
      </c>
      <c r="E225" s="39" t="s">
        <v>1222</v>
      </c>
      <c r="F225" s="39" t="s">
        <v>83</v>
      </c>
      <c r="G225" s="39" t="s">
        <v>126</v>
      </c>
      <c r="H225" s="39" t="s">
        <v>92</v>
      </c>
      <c r="I225" s="39" t="s">
        <v>92</v>
      </c>
      <c r="J225" s="493">
        <f t="shared" si="18"/>
        <v>1.6596046012512815</v>
      </c>
      <c r="K225" s="64">
        <f t="shared" si="19"/>
        <v>1.6596046012512815</v>
      </c>
      <c r="L225" s="64">
        <f t="shared" si="20"/>
        <v>1.6596046012512815</v>
      </c>
      <c r="M225" s="64">
        <f t="shared" si="20"/>
        <v>1.6596046012512815</v>
      </c>
      <c r="N225" s="64">
        <f t="shared" si="20"/>
        <v>1.6596046012512815</v>
      </c>
      <c r="O225" s="64">
        <f t="shared" si="20"/>
        <v>1.6596046012512815</v>
      </c>
      <c r="P225" s="64">
        <f t="shared" si="20"/>
        <v>1.6596046012512815</v>
      </c>
      <c r="Q225" s="64">
        <f t="shared" si="20"/>
        <v>1.6596046012512815</v>
      </c>
      <c r="R225" s="64">
        <f t="shared" si="20"/>
        <v>1.6596046012512815</v>
      </c>
      <c r="S225" s="64">
        <f t="shared" si="20"/>
        <v>1.6596046012512815</v>
      </c>
      <c r="T225" s="488">
        <f t="shared" si="20"/>
        <v>1.6596046012512815</v>
      </c>
      <c r="U225" s="64"/>
    </row>
    <row r="226" spans="1:21" x14ac:dyDescent="0.3">
      <c r="A226" s="486" t="s">
        <v>1415</v>
      </c>
      <c r="B226" s="39" t="s">
        <v>79</v>
      </c>
      <c r="C226" s="39" t="s">
        <v>99</v>
      </c>
      <c r="D226" s="39" t="s">
        <v>84</v>
      </c>
      <c r="E226" s="39" t="s">
        <v>1192</v>
      </c>
      <c r="F226" s="39" t="s">
        <v>121</v>
      </c>
      <c r="G226" s="39" t="s">
        <v>121</v>
      </c>
      <c r="H226" s="39" t="s">
        <v>89</v>
      </c>
      <c r="I226" s="39" t="s">
        <v>89</v>
      </c>
      <c r="J226" s="493">
        <f t="shared" si="18"/>
        <v>0.28502249539149416</v>
      </c>
      <c r="K226" s="64">
        <f t="shared" si="19"/>
        <v>1</v>
      </c>
      <c r="L226" s="64">
        <f t="shared" ref="L226:T241" si="21">IF(L$17&gt;=$B$11,0,($B$11-L$17)/($B$11-2020))*$J226+IF(L$17&gt;=$B$11,1,(L$17-2020)/($B$11-2020))*$K226</f>
        <v>1</v>
      </c>
      <c r="M226" s="64">
        <f t="shared" si="21"/>
        <v>1</v>
      </c>
      <c r="N226" s="64">
        <f t="shared" si="21"/>
        <v>1</v>
      </c>
      <c r="O226" s="64">
        <f t="shared" si="21"/>
        <v>1</v>
      </c>
      <c r="P226" s="64">
        <f t="shared" si="21"/>
        <v>1</v>
      </c>
      <c r="Q226" s="64">
        <f t="shared" si="21"/>
        <v>1</v>
      </c>
      <c r="R226" s="64">
        <f t="shared" si="21"/>
        <v>1</v>
      </c>
      <c r="S226" s="64">
        <f t="shared" si="21"/>
        <v>1</v>
      </c>
      <c r="T226" s="488">
        <f t="shared" si="21"/>
        <v>1</v>
      </c>
      <c r="U226" s="64"/>
    </row>
    <row r="227" spans="1:21" x14ac:dyDescent="0.3">
      <c r="A227" s="486" t="s">
        <v>1416</v>
      </c>
      <c r="B227" s="39" t="s">
        <v>79</v>
      </c>
      <c r="C227" s="39" t="s">
        <v>99</v>
      </c>
      <c r="D227" s="39" t="s">
        <v>84</v>
      </c>
      <c r="E227" s="39" t="s">
        <v>1194</v>
      </c>
      <c r="F227" s="39" t="s">
        <v>121</v>
      </c>
      <c r="G227" s="39" t="s">
        <v>121</v>
      </c>
      <c r="H227" s="39" t="s">
        <v>89</v>
      </c>
      <c r="I227" s="39" t="s">
        <v>92</v>
      </c>
      <c r="J227" s="493">
        <f t="shared" si="18"/>
        <v>0.28502249539149416</v>
      </c>
      <c r="K227" s="64">
        <f t="shared" si="19"/>
        <v>1.1633693980735702</v>
      </c>
      <c r="L227" s="64">
        <f t="shared" si="21"/>
        <v>1.1633693980735702</v>
      </c>
      <c r="M227" s="64">
        <f t="shared" si="21"/>
        <v>1.1633693980735702</v>
      </c>
      <c r="N227" s="64">
        <f t="shared" si="21"/>
        <v>1.1633693980735702</v>
      </c>
      <c r="O227" s="64">
        <f t="shared" si="21"/>
        <v>1.1633693980735702</v>
      </c>
      <c r="P227" s="64">
        <f t="shared" si="21"/>
        <v>1.1633693980735702</v>
      </c>
      <c r="Q227" s="64">
        <f t="shared" si="21"/>
        <v>1.1633693980735702</v>
      </c>
      <c r="R227" s="64">
        <f t="shared" si="21"/>
        <v>1.1633693980735702</v>
      </c>
      <c r="S227" s="64">
        <f t="shared" si="21"/>
        <v>1.1633693980735702</v>
      </c>
      <c r="T227" s="488">
        <f t="shared" si="21"/>
        <v>1.1633693980735702</v>
      </c>
      <c r="U227" s="64"/>
    </row>
    <row r="228" spans="1:21" x14ac:dyDescent="0.3">
      <c r="A228" s="486" t="s">
        <v>1417</v>
      </c>
      <c r="B228" s="39" t="s">
        <v>79</v>
      </c>
      <c r="C228" s="39" t="s">
        <v>99</v>
      </c>
      <c r="D228" s="39" t="s">
        <v>84</v>
      </c>
      <c r="E228" s="39" t="s">
        <v>1196</v>
      </c>
      <c r="F228" s="39" t="s">
        <v>121</v>
      </c>
      <c r="G228" s="39" t="s">
        <v>121</v>
      </c>
      <c r="H228" s="39" t="s">
        <v>92</v>
      </c>
      <c r="I228" s="39" t="s">
        <v>89</v>
      </c>
      <c r="J228" s="493">
        <f t="shared" si="18"/>
        <v>0.28502249539149416</v>
      </c>
      <c r="K228" s="64">
        <f t="shared" si="19"/>
        <v>0.2449974151490184</v>
      </c>
      <c r="L228" s="64">
        <f t="shared" si="21"/>
        <v>0.2449974151490184</v>
      </c>
      <c r="M228" s="64">
        <f t="shared" si="21"/>
        <v>0.2449974151490184</v>
      </c>
      <c r="N228" s="64">
        <f t="shared" si="21"/>
        <v>0.2449974151490184</v>
      </c>
      <c r="O228" s="64">
        <f t="shared" si="21"/>
        <v>0.2449974151490184</v>
      </c>
      <c r="P228" s="64">
        <f t="shared" si="21"/>
        <v>0.2449974151490184</v>
      </c>
      <c r="Q228" s="64">
        <f t="shared" si="21"/>
        <v>0.2449974151490184</v>
      </c>
      <c r="R228" s="64">
        <f t="shared" si="21"/>
        <v>0.2449974151490184</v>
      </c>
      <c r="S228" s="64">
        <f t="shared" si="21"/>
        <v>0.2449974151490184</v>
      </c>
      <c r="T228" s="488">
        <f t="shared" si="21"/>
        <v>0.2449974151490184</v>
      </c>
      <c r="U228" s="64"/>
    </row>
    <row r="229" spans="1:21" x14ac:dyDescent="0.3">
      <c r="A229" s="486" t="s">
        <v>1418</v>
      </c>
      <c r="B229" s="39" t="s">
        <v>79</v>
      </c>
      <c r="C229" s="39" t="s">
        <v>99</v>
      </c>
      <c r="D229" s="39" t="s">
        <v>84</v>
      </c>
      <c r="E229" s="39" t="s">
        <v>1198</v>
      </c>
      <c r="F229" s="39" t="s">
        <v>121</v>
      </c>
      <c r="G229" s="39" t="s">
        <v>121</v>
      </c>
      <c r="H229" s="39" t="s">
        <v>92</v>
      </c>
      <c r="I229" s="39" t="s">
        <v>92</v>
      </c>
      <c r="J229" s="493">
        <f t="shared" si="18"/>
        <v>0.28502249539149416</v>
      </c>
      <c r="K229" s="64">
        <f t="shared" si="19"/>
        <v>0.28502249539149416</v>
      </c>
      <c r="L229" s="64">
        <f t="shared" si="21"/>
        <v>0.28502249539149416</v>
      </c>
      <c r="M229" s="64">
        <f t="shared" si="21"/>
        <v>0.28502249539149416</v>
      </c>
      <c r="N229" s="64">
        <f t="shared" si="21"/>
        <v>0.28502249539149416</v>
      </c>
      <c r="O229" s="64">
        <f t="shared" si="21"/>
        <v>0.28502249539149416</v>
      </c>
      <c r="P229" s="64">
        <f t="shared" si="21"/>
        <v>0.28502249539149416</v>
      </c>
      <c r="Q229" s="64">
        <f t="shared" si="21"/>
        <v>0.28502249539149416</v>
      </c>
      <c r="R229" s="64">
        <f t="shared" si="21"/>
        <v>0.28502249539149416</v>
      </c>
      <c r="S229" s="64">
        <f t="shared" si="21"/>
        <v>0.28502249539149416</v>
      </c>
      <c r="T229" s="488">
        <f t="shared" si="21"/>
        <v>0.28502249539149416</v>
      </c>
      <c r="U229" s="64"/>
    </row>
    <row r="230" spans="1:21" x14ac:dyDescent="0.3">
      <c r="A230" s="486" t="s">
        <v>1419</v>
      </c>
      <c r="B230" s="39" t="s">
        <v>79</v>
      </c>
      <c r="C230" s="39" t="s">
        <v>99</v>
      </c>
      <c r="D230" s="39" t="s">
        <v>84</v>
      </c>
      <c r="E230" s="39" t="s">
        <v>1200</v>
      </c>
      <c r="F230" s="39" t="s">
        <v>121</v>
      </c>
      <c r="G230" s="39" t="s">
        <v>126</v>
      </c>
      <c r="H230" s="39" t="s">
        <v>89</v>
      </c>
      <c r="I230" s="39" t="s">
        <v>89</v>
      </c>
      <c r="J230" s="493">
        <f t="shared" si="18"/>
        <v>0.39512927139422771</v>
      </c>
      <c r="K230" s="64">
        <f t="shared" si="19"/>
        <v>1</v>
      </c>
      <c r="L230" s="64">
        <f t="shared" si="21"/>
        <v>1</v>
      </c>
      <c r="M230" s="64">
        <f t="shared" si="21"/>
        <v>1</v>
      </c>
      <c r="N230" s="64">
        <f t="shared" si="21"/>
        <v>1</v>
      </c>
      <c r="O230" s="64">
        <f t="shared" si="21"/>
        <v>1</v>
      </c>
      <c r="P230" s="64">
        <f t="shared" si="21"/>
        <v>1</v>
      </c>
      <c r="Q230" s="64">
        <f t="shared" si="21"/>
        <v>1</v>
      </c>
      <c r="R230" s="64">
        <f t="shared" si="21"/>
        <v>1</v>
      </c>
      <c r="S230" s="64">
        <f t="shared" si="21"/>
        <v>1</v>
      </c>
      <c r="T230" s="488">
        <f t="shared" si="21"/>
        <v>1</v>
      </c>
      <c r="U230" s="64"/>
    </row>
    <row r="231" spans="1:21" x14ac:dyDescent="0.3">
      <c r="A231" s="486" t="s">
        <v>1420</v>
      </c>
      <c r="B231" s="39" t="s">
        <v>79</v>
      </c>
      <c r="C231" s="39" t="s">
        <v>99</v>
      </c>
      <c r="D231" s="39" t="s">
        <v>84</v>
      </c>
      <c r="E231" s="39" t="s">
        <v>1202</v>
      </c>
      <c r="F231" s="39" t="s">
        <v>121</v>
      </c>
      <c r="G231" s="39" t="s">
        <v>126</v>
      </c>
      <c r="H231" s="39" t="s">
        <v>89</v>
      </c>
      <c r="I231" s="39" t="s">
        <v>92</v>
      </c>
      <c r="J231" s="493">
        <f t="shared" si="18"/>
        <v>0.39512927139422771</v>
      </c>
      <c r="K231" s="64">
        <f t="shared" si="19"/>
        <v>1.612789551897486</v>
      </c>
      <c r="L231" s="64">
        <f t="shared" si="21"/>
        <v>1.612789551897486</v>
      </c>
      <c r="M231" s="64">
        <f t="shared" si="21"/>
        <v>1.612789551897486</v>
      </c>
      <c r="N231" s="64">
        <f t="shared" si="21"/>
        <v>1.612789551897486</v>
      </c>
      <c r="O231" s="64">
        <f t="shared" si="21"/>
        <v>1.612789551897486</v>
      </c>
      <c r="P231" s="64">
        <f t="shared" si="21"/>
        <v>1.612789551897486</v>
      </c>
      <c r="Q231" s="64">
        <f t="shared" si="21"/>
        <v>1.612789551897486</v>
      </c>
      <c r="R231" s="64">
        <f t="shared" si="21"/>
        <v>1.612789551897486</v>
      </c>
      <c r="S231" s="64">
        <f t="shared" si="21"/>
        <v>1.612789551897486</v>
      </c>
      <c r="T231" s="488">
        <f t="shared" si="21"/>
        <v>1.612789551897486</v>
      </c>
      <c r="U231" s="64"/>
    </row>
    <row r="232" spans="1:21" x14ac:dyDescent="0.3">
      <c r="A232" s="486" t="s">
        <v>1421</v>
      </c>
      <c r="B232" s="39" t="s">
        <v>79</v>
      </c>
      <c r="C232" s="39" t="s">
        <v>99</v>
      </c>
      <c r="D232" s="39" t="s">
        <v>84</v>
      </c>
      <c r="E232" s="39" t="s">
        <v>1204</v>
      </c>
      <c r="F232" s="39" t="s">
        <v>121</v>
      </c>
      <c r="G232" s="39" t="s">
        <v>126</v>
      </c>
      <c r="H232" s="39" t="s">
        <v>92</v>
      </c>
      <c r="I232" s="39" t="s">
        <v>89</v>
      </c>
      <c r="J232" s="493">
        <f t="shared" si="18"/>
        <v>0.39512927139422771</v>
      </c>
      <c r="K232" s="64">
        <f t="shared" si="19"/>
        <v>0.2449974151490184</v>
      </c>
      <c r="L232" s="64">
        <f t="shared" si="21"/>
        <v>0.2449974151490184</v>
      </c>
      <c r="M232" s="64">
        <f t="shared" si="21"/>
        <v>0.2449974151490184</v>
      </c>
      <c r="N232" s="64">
        <f t="shared" si="21"/>
        <v>0.2449974151490184</v>
      </c>
      <c r="O232" s="64">
        <f t="shared" si="21"/>
        <v>0.2449974151490184</v>
      </c>
      <c r="P232" s="64">
        <f t="shared" si="21"/>
        <v>0.2449974151490184</v>
      </c>
      <c r="Q232" s="64">
        <f t="shared" si="21"/>
        <v>0.2449974151490184</v>
      </c>
      <c r="R232" s="64">
        <f t="shared" si="21"/>
        <v>0.2449974151490184</v>
      </c>
      <c r="S232" s="64">
        <f t="shared" si="21"/>
        <v>0.2449974151490184</v>
      </c>
      <c r="T232" s="488">
        <f t="shared" si="21"/>
        <v>0.2449974151490184</v>
      </c>
      <c r="U232" s="64"/>
    </row>
    <row r="233" spans="1:21" x14ac:dyDescent="0.3">
      <c r="A233" s="486" t="s">
        <v>1422</v>
      </c>
      <c r="B233" s="39" t="s">
        <v>79</v>
      </c>
      <c r="C233" s="39" t="s">
        <v>99</v>
      </c>
      <c r="D233" s="39" t="s">
        <v>84</v>
      </c>
      <c r="E233" s="39" t="s">
        <v>1206</v>
      </c>
      <c r="F233" s="39" t="s">
        <v>121</v>
      </c>
      <c r="G233" s="39" t="s">
        <v>126</v>
      </c>
      <c r="H233" s="39" t="s">
        <v>92</v>
      </c>
      <c r="I233" s="39" t="s">
        <v>92</v>
      </c>
      <c r="J233" s="493">
        <f t="shared" si="18"/>
        <v>0.39512927139422771</v>
      </c>
      <c r="K233" s="64">
        <f t="shared" si="19"/>
        <v>0.39512927139422771</v>
      </c>
      <c r="L233" s="64">
        <f t="shared" si="21"/>
        <v>0.39512927139422771</v>
      </c>
      <c r="M233" s="64">
        <f t="shared" si="21"/>
        <v>0.39512927139422771</v>
      </c>
      <c r="N233" s="64">
        <f t="shared" si="21"/>
        <v>0.39512927139422771</v>
      </c>
      <c r="O233" s="64">
        <f t="shared" si="21"/>
        <v>0.39512927139422771</v>
      </c>
      <c r="P233" s="64">
        <f t="shared" si="21"/>
        <v>0.39512927139422771</v>
      </c>
      <c r="Q233" s="64">
        <f t="shared" si="21"/>
        <v>0.39512927139422771</v>
      </c>
      <c r="R233" s="64">
        <f t="shared" si="21"/>
        <v>0.39512927139422771</v>
      </c>
      <c r="S233" s="64">
        <f t="shared" si="21"/>
        <v>0.39512927139422771</v>
      </c>
      <c r="T233" s="488">
        <f t="shared" si="21"/>
        <v>0.39512927139422771</v>
      </c>
      <c r="U233" s="64"/>
    </row>
    <row r="234" spans="1:21" x14ac:dyDescent="0.3">
      <c r="A234" s="486" t="s">
        <v>1423</v>
      </c>
      <c r="B234" s="39" t="s">
        <v>79</v>
      </c>
      <c r="C234" s="39" t="s">
        <v>99</v>
      </c>
      <c r="D234" s="39" t="s">
        <v>84</v>
      </c>
      <c r="E234" s="39" t="s">
        <v>1208</v>
      </c>
      <c r="F234" s="39" t="s">
        <v>83</v>
      </c>
      <c r="G234" s="39" t="s">
        <v>121</v>
      </c>
      <c r="H234" s="39" t="s">
        <v>89</v>
      </c>
      <c r="I234" s="39" t="s">
        <v>89</v>
      </c>
      <c r="J234" s="493">
        <f t="shared" si="18"/>
        <v>0.28502249539149416</v>
      </c>
      <c r="K234" s="64">
        <f t="shared" si="19"/>
        <v>0.34920618027291611</v>
      </c>
      <c r="L234" s="64">
        <f t="shared" si="21"/>
        <v>0.34920618027291611</v>
      </c>
      <c r="M234" s="64">
        <f t="shared" si="21"/>
        <v>0.34920618027291611</v>
      </c>
      <c r="N234" s="64">
        <f t="shared" si="21"/>
        <v>0.34920618027291611</v>
      </c>
      <c r="O234" s="64">
        <f t="shared" si="21"/>
        <v>0.34920618027291611</v>
      </c>
      <c r="P234" s="64">
        <f t="shared" si="21"/>
        <v>0.34920618027291611</v>
      </c>
      <c r="Q234" s="64">
        <f t="shared" si="21"/>
        <v>0.34920618027291611</v>
      </c>
      <c r="R234" s="64">
        <f t="shared" si="21"/>
        <v>0.34920618027291611</v>
      </c>
      <c r="S234" s="64">
        <f t="shared" si="21"/>
        <v>0.34920618027291611</v>
      </c>
      <c r="T234" s="488">
        <f t="shared" si="21"/>
        <v>0.34920618027291611</v>
      </c>
      <c r="U234" s="64"/>
    </row>
    <row r="235" spans="1:21" x14ac:dyDescent="0.3">
      <c r="A235" s="486" t="s">
        <v>1424</v>
      </c>
      <c r="B235" s="39" t="s">
        <v>79</v>
      </c>
      <c r="C235" s="39" t="s">
        <v>99</v>
      </c>
      <c r="D235" s="39" t="s">
        <v>84</v>
      </c>
      <c r="E235" s="39" t="s">
        <v>1210</v>
      </c>
      <c r="F235" s="39" t="s">
        <v>83</v>
      </c>
      <c r="G235" s="39" t="s">
        <v>121</v>
      </c>
      <c r="H235" s="39" t="s">
        <v>89</v>
      </c>
      <c r="I235" s="39" t="s">
        <v>92</v>
      </c>
      <c r="J235" s="493">
        <f t="shared" si="18"/>
        <v>0.28502249539149416</v>
      </c>
      <c r="K235" s="64">
        <f t="shared" si="19"/>
        <v>0.40625578374767307</v>
      </c>
      <c r="L235" s="64">
        <f t="shared" si="21"/>
        <v>0.40625578374767307</v>
      </c>
      <c r="M235" s="64">
        <f t="shared" si="21"/>
        <v>0.40625578374767307</v>
      </c>
      <c r="N235" s="64">
        <f t="shared" si="21"/>
        <v>0.40625578374767307</v>
      </c>
      <c r="O235" s="64">
        <f t="shared" si="21"/>
        <v>0.40625578374767307</v>
      </c>
      <c r="P235" s="64">
        <f t="shared" si="21"/>
        <v>0.40625578374767307</v>
      </c>
      <c r="Q235" s="64">
        <f t="shared" si="21"/>
        <v>0.40625578374767307</v>
      </c>
      <c r="R235" s="64">
        <f t="shared" si="21"/>
        <v>0.40625578374767307</v>
      </c>
      <c r="S235" s="64">
        <f t="shared" si="21"/>
        <v>0.40625578374767307</v>
      </c>
      <c r="T235" s="488">
        <f t="shared" si="21"/>
        <v>0.40625578374767307</v>
      </c>
      <c r="U235" s="64"/>
    </row>
    <row r="236" spans="1:21" x14ac:dyDescent="0.3">
      <c r="A236" s="486" t="s">
        <v>1425</v>
      </c>
      <c r="B236" s="39" t="s">
        <v>79</v>
      </c>
      <c r="C236" s="39" t="s">
        <v>99</v>
      </c>
      <c r="D236" s="39" t="s">
        <v>84</v>
      </c>
      <c r="E236" s="39" t="s">
        <v>1212</v>
      </c>
      <c r="F236" s="39" t="s">
        <v>83</v>
      </c>
      <c r="G236" s="39" t="s">
        <v>121</v>
      </c>
      <c r="H236" s="39" t="s">
        <v>92</v>
      </c>
      <c r="I236" s="39" t="s">
        <v>89</v>
      </c>
      <c r="J236" s="493">
        <f t="shared" si="18"/>
        <v>0.28502249539149416</v>
      </c>
      <c r="K236" s="64">
        <f t="shared" si="19"/>
        <v>0.2449974151490184</v>
      </c>
      <c r="L236" s="64">
        <f t="shared" si="21"/>
        <v>0.2449974151490184</v>
      </c>
      <c r="M236" s="64">
        <f t="shared" si="21"/>
        <v>0.2449974151490184</v>
      </c>
      <c r="N236" s="64">
        <f t="shared" si="21"/>
        <v>0.2449974151490184</v>
      </c>
      <c r="O236" s="64">
        <f t="shared" si="21"/>
        <v>0.2449974151490184</v>
      </c>
      <c r="P236" s="64">
        <f t="shared" si="21"/>
        <v>0.2449974151490184</v>
      </c>
      <c r="Q236" s="64">
        <f t="shared" si="21"/>
        <v>0.2449974151490184</v>
      </c>
      <c r="R236" s="64">
        <f t="shared" si="21"/>
        <v>0.2449974151490184</v>
      </c>
      <c r="S236" s="64">
        <f t="shared" si="21"/>
        <v>0.2449974151490184</v>
      </c>
      <c r="T236" s="488">
        <f t="shared" si="21"/>
        <v>0.2449974151490184</v>
      </c>
      <c r="U236" s="64"/>
    </row>
    <row r="237" spans="1:21" x14ac:dyDescent="0.3">
      <c r="A237" s="486" t="s">
        <v>1426</v>
      </c>
      <c r="B237" s="39" t="s">
        <v>79</v>
      </c>
      <c r="C237" s="39" t="s">
        <v>99</v>
      </c>
      <c r="D237" s="39" t="s">
        <v>84</v>
      </c>
      <c r="E237" s="39" t="s">
        <v>1214</v>
      </c>
      <c r="F237" s="39" t="s">
        <v>83</v>
      </c>
      <c r="G237" s="39" t="s">
        <v>121</v>
      </c>
      <c r="H237" s="39" t="s">
        <v>92</v>
      </c>
      <c r="I237" s="39" t="s">
        <v>92</v>
      </c>
      <c r="J237" s="493">
        <f t="shared" si="18"/>
        <v>0.28502249539149416</v>
      </c>
      <c r="K237" s="64">
        <f t="shared" si="19"/>
        <v>0.28502249539149416</v>
      </c>
      <c r="L237" s="64">
        <f t="shared" si="21"/>
        <v>0.28502249539149416</v>
      </c>
      <c r="M237" s="64">
        <f t="shared" si="21"/>
        <v>0.28502249539149416</v>
      </c>
      <c r="N237" s="64">
        <f t="shared" si="21"/>
        <v>0.28502249539149416</v>
      </c>
      <c r="O237" s="64">
        <f t="shared" si="21"/>
        <v>0.28502249539149416</v>
      </c>
      <c r="P237" s="64">
        <f t="shared" si="21"/>
        <v>0.28502249539149416</v>
      </c>
      <c r="Q237" s="64">
        <f t="shared" si="21"/>
        <v>0.28502249539149416</v>
      </c>
      <c r="R237" s="64">
        <f t="shared" si="21"/>
        <v>0.28502249539149416</v>
      </c>
      <c r="S237" s="64">
        <f t="shared" si="21"/>
        <v>0.28502249539149416</v>
      </c>
      <c r="T237" s="488">
        <f t="shared" si="21"/>
        <v>0.28502249539149416</v>
      </c>
      <c r="U237" s="64"/>
    </row>
    <row r="238" spans="1:21" x14ac:dyDescent="0.3">
      <c r="A238" s="486" t="s">
        <v>1427</v>
      </c>
      <c r="B238" s="39" t="s">
        <v>79</v>
      </c>
      <c r="C238" s="39" t="s">
        <v>99</v>
      </c>
      <c r="D238" s="39" t="s">
        <v>84</v>
      </c>
      <c r="E238" s="39" t="s">
        <v>1216</v>
      </c>
      <c r="F238" s="39" t="s">
        <v>83</v>
      </c>
      <c r="G238" s="39" t="s">
        <v>126</v>
      </c>
      <c r="H238" s="39" t="s">
        <v>89</v>
      </c>
      <c r="I238" s="39" t="s">
        <v>89</v>
      </c>
      <c r="J238" s="493">
        <f t="shared" si="18"/>
        <v>0.39512927139422771</v>
      </c>
      <c r="K238" s="64">
        <f t="shared" si="19"/>
        <v>0.34920618027291611</v>
      </c>
      <c r="L238" s="64">
        <f t="shared" si="21"/>
        <v>0.34920618027291611</v>
      </c>
      <c r="M238" s="64">
        <f t="shared" si="21"/>
        <v>0.34920618027291611</v>
      </c>
      <c r="N238" s="64">
        <f t="shared" si="21"/>
        <v>0.34920618027291611</v>
      </c>
      <c r="O238" s="64">
        <f t="shared" si="21"/>
        <v>0.34920618027291611</v>
      </c>
      <c r="P238" s="64">
        <f t="shared" si="21"/>
        <v>0.34920618027291611</v>
      </c>
      <c r="Q238" s="64">
        <f t="shared" si="21"/>
        <v>0.34920618027291611</v>
      </c>
      <c r="R238" s="64">
        <f t="shared" si="21"/>
        <v>0.34920618027291611</v>
      </c>
      <c r="S238" s="64">
        <f t="shared" si="21"/>
        <v>0.34920618027291611</v>
      </c>
      <c r="T238" s="488">
        <f t="shared" si="21"/>
        <v>0.34920618027291611</v>
      </c>
      <c r="U238" s="64"/>
    </row>
    <row r="239" spans="1:21" x14ac:dyDescent="0.3">
      <c r="A239" s="486" t="s">
        <v>1428</v>
      </c>
      <c r="B239" s="39" t="s">
        <v>79</v>
      </c>
      <c r="C239" s="39" t="s">
        <v>99</v>
      </c>
      <c r="D239" s="39" t="s">
        <v>84</v>
      </c>
      <c r="E239" s="39" t="s">
        <v>1218</v>
      </c>
      <c r="F239" s="39" t="s">
        <v>83</v>
      </c>
      <c r="G239" s="39" t="s">
        <v>126</v>
      </c>
      <c r="H239" s="39" t="s">
        <v>89</v>
      </c>
      <c r="I239" s="39" t="s">
        <v>92</v>
      </c>
      <c r="J239" s="493">
        <f t="shared" si="18"/>
        <v>0.39512927139422771</v>
      </c>
      <c r="K239" s="64">
        <f t="shared" si="19"/>
        <v>0.56319607900218904</v>
      </c>
      <c r="L239" s="64">
        <f t="shared" si="21"/>
        <v>0.56319607900218904</v>
      </c>
      <c r="M239" s="64">
        <f t="shared" si="21"/>
        <v>0.56319607900218904</v>
      </c>
      <c r="N239" s="64">
        <f t="shared" si="21"/>
        <v>0.56319607900218904</v>
      </c>
      <c r="O239" s="64">
        <f t="shared" si="21"/>
        <v>0.56319607900218904</v>
      </c>
      <c r="P239" s="64">
        <f t="shared" si="21"/>
        <v>0.56319607900218904</v>
      </c>
      <c r="Q239" s="64">
        <f t="shared" si="21"/>
        <v>0.56319607900218904</v>
      </c>
      <c r="R239" s="64">
        <f t="shared" si="21"/>
        <v>0.56319607900218904</v>
      </c>
      <c r="S239" s="64">
        <f t="shared" si="21"/>
        <v>0.56319607900218904</v>
      </c>
      <c r="T239" s="488">
        <f t="shared" si="21"/>
        <v>0.56319607900218904</v>
      </c>
      <c r="U239" s="64"/>
    </row>
    <row r="240" spans="1:21" x14ac:dyDescent="0.3">
      <c r="A240" s="486" t="s">
        <v>1429</v>
      </c>
      <c r="B240" s="39" t="s">
        <v>79</v>
      </c>
      <c r="C240" s="39" t="s">
        <v>99</v>
      </c>
      <c r="D240" s="39" t="s">
        <v>84</v>
      </c>
      <c r="E240" s="39" t="s">
        <v>1220</v>
      </c>
      <c r="F240" s="39" t="s">
        <v>83</v>
      </c>
      <c r="G240" s="39" t="s">
        <v>126</v>
      </c>
      <c r="H240" s="39" t="s">
        <v>92</v>
      </c>
      <c r="I240" s="39" t="s">
        <v>89</v>
      </c>
      <c r="J240" s="493">
        <f t="shared" si="18"/>
        <v>0.39512927139422771</v>
      </c>
      <c r="K240" s="64">
        <f t="shared" si="19"/>
        <v>0.2449974151490184</v>
      </c>
      <c r="L240" s="64">
        <f t="shared" si="21"/>
        <v>0.2449974151490184</v>
      </c>
      <c r="M240" s="64">
        <f t="shared" si="21"/>
        <v>0.2449974151490184</v>
      </c>
      <c r="N240" s="64">
        <f t="shared" si="21"/>
        <v>0.2449974151490184</v>
      </c>
      <c r="O240" s="64">
        <f t="shared" si="21"/>
        <v>0.2449974151490184</v>
      </c>
      <c r="P240" s="64">
        <f t="shared" si="21"/>
        <v>0.2449974151490184</v>
      </c>
      <c r="Q240" s="64">
        <f t="shared" si="21"/>
        <v>0.2449974151490184</v>
      </c>
      <c r="R240" s="64">
        <f t="shared" si="21"/>
        <v>0.2449974151490184</v>
      </c>
      <c r="S240" s="64">
        <f t="shared" si="21"/>
        <v>0.2449974151490184</v>
      </c>
      <c r="T240" s="488">
        <f t="shared" si="21"/>
        <v>0.2449974151490184</v>
      </c>
      <c r="U240" s="64"/>
    </row>
    <row r="241" spans="1:21" x14ac:dyDescent="0.3">
      <c r="A241" s="486" t="s">
        <v>1430</v>
      </c>
      <c r="B241" s="39" t="s">
        <v>79</v>
      </c>
      <c r="C241" s="39" t="s">
        <v>99</v>
      </c>
      <c r="D241" s="39" t="s">
        <v>84</v>
      </c>
      <c r="E241" s="39" t="s">
        <v>1222</v>
      </c>
      <c r="F241" s="39" t="s">
        <v>83</v>
      </c>
      <c r="G241" s="39" t="s">
        <v>126</v>
      </c>
      <c r="H241" s="39" t="s">
        <v>92</v>
      </c>
      <c r="I241" s="39" t="s">
        <v>92</v>
      </c>
      <c r="J241" s="493">
        <f t="shared" si="18"/>
        <v>0.39512927139422771</v>
      </c>
      <c r="K241" s="64">
        <f t="shared" si="19"/>
        <v>0.39512927139422771</v>
      </c>
      <c r="L241" s="64">
        <f t="shared" si="21"/>
        <v>0.39512927139422771</v>
      </c>
      <c r="M241" s="64">
        <f t="shared" si="21"/>
        <v>0.39512927139422771</v>
      </c>
      <c r="N241" s="64">
        <f t="shared" si="21"/>
        <v>0.39512927139422771</v>
      </c>
      <c r="O241" s="64">
        <f t="shared" si="21"/>
        <v>0.39512927139422771</v>
      </c>
      <c r="P241" s="64">
        <f t="shared" si="21"/>
        <v>0.39512927139422771</v>
      </c>
      <c r="Q241" s="64">
        <f t="shared" si="21"/>
        <v>0.39512927139422771</v>
      </c>
      <c r="R241" s="64">
        <f t="shared" si="21"/>
        <v>0.39512927139422771</v>
      </c>
      <c r="S241" s="64">
        <f t="shared" si="21"/>
        <v>0.39512927139422771</v>
      </c>
      <c r="T241" s="488">
        <f t="shared" si="21"/>
        <v>0.39512927139422771</v>
      </c>
      <c r="U241" s="64"/>
    </row>
    <row r="242" spans="1:21" x14ac:dyDescent="0.3">
      <c r="A242" s="486" t="s">
        <v>1431</v>
      </c>
      <c r="B242" s="39" t="s">
        <v>79</v>
      </c>
      <c r="C242" s="39" t="s">
        <v>99</v>
      </c>
      <c r="D242" s="39" t="s">
        <v>87</v>
      </c>
      <c r="E242" s="39" t="s">
        <v>1192</v>
      </c>
      <c r="F242" s="39" t="s">
        <v>121</v>
      </c>
      <c r="G242" s="39" t="s">
        <v>121</v>
      </c>
      <c r="H242" s="39" t="s">
        <v>89</v>
      </c>
      <c r="I242" s="39" t="s">
        <v>89</v>
      </c>
      <c r="J242" s="493">
        <f t="shared" si="18"/>
        <v>0.36111416294995863</v>
      </c>
      <c r="K242" s="64">
        <f t="shared" si="19"/>
        <v>1</v>
      </c>
      <c r="L242" s="64">
        <f t="shared" ref="L242:T257" si="22">IF(L$17&gt;=$B$11,0,($B$11-L$17)/($B$11-2020))*$J242+IF(L$17&gt;=$B$11,1,(L$17-2020)/($B$11-2020))*$K242</f>
        <v>1</v>
      </c>
      <c r="M242" s="64">
        <f t="shared" si="22"/>
        <v>1</v>
      </c>
      <c r="N242" s="64">
        <f t="shared" si="22"/>
        <v>1</v>
      </c>
      <c r="O242" s="64">
        <f t="shared" si="22"/>
        <v>1</v>
      </c>
      <c r="P242" s="64">
        <f t="shared" si="22"/>
        <v>1</v>
      </c>
      <c r="Q242" s="64">
        <f t="shared" si="22"/>
        <v>1</v>
      </c>
      <c r="R242" s="64">
        <f t="shared" si="22"/>
        <v>1</v>
      </c>
      <c r="S242" s="64">
        <f t="shared" si="22"/>
        <v>1</v>
      </c>
      <c r="T242" s="488">
        <f t="shared" si="22"/>
        <v>1</v>
      </c>
      <c r="U242" s="64"/>
    </row>
    <row r="243" spans="1:21" x14ac:dyDescent="0.3">
      <c r="A243" s="486" t="s">
        <v>1432</v>
      </c>
      <c r="B243" s="39" t="s">
        <v>79</v>
      </c>
      <c r="C243" s="39" t="s">
        <v>99</v>
      </c>
      <c r="D243" s="39" t="s">
        <v>87</v>
      </c>
      <c r="E243" s="39" t="s">
        <v>1194</v>
      </c>
      <c r="F243" s="39" t="s">
        <v>121</v>
      </c>
      <c r="G243" s="39" t="s">
        <v>121</v>
      </c>
      <c r="H243" s="39" t="s">
        <v>89</v>
      </c>
      <c r="I243" s="39" t="s">
        <v>92</v>
      </c>
      <c r="J243" s="493">
        <f t="shared" si="18"/>
        <v>0.36111416294995863</v>
      </c>
      <c r="K243" s="64">
        <f t="shared" si="19"/>
        <v>1.1633693980735702</v>
      </c>
      <c r="L243" s="64">
        <f t="shared" si="22"/>
        <v>1.1633693980735702</v>
      </c>
      <c r="M243" s="64">
        <f t="shared" si="22"/>
        <v>1.1633693980735702</v>
      </c>
      <c r="N243" s="64">
        <f t="shared" si="22"/>
        <v>1.1633693980735702</v>
      </c>
      <c r="O243" s="64">
        <f t="shared" si="22"/>
        <v>1.1633693980735702</v>
      </c>
      <c r="P243" s="64">
        <f t="shared" si="22"/>
        <v>1.1633693980735702</v>
      </c>
      <c r="Q243" s="64">
        <f t="shared" si="22"/>
        <v>1.1633693980735702</v>
      </c>
      <c r="R243" s="64">
        <f t="shared" si="22"/>
        <v>1.1633693980735702</v>
      </c>
      <c r="S243" s="64">
        <f t="shared" si="22"/>
        <v>1.1633693980735702</v>
      </c>
      <c r="T243" s="488">
        <f t="shared" si="22"/>
        <v>1.1633693980735702</v>
      </c>
      <c r="U243" s="64"/>
    </row>
    <row r="244" spans="1:21" x14ac:dyDescent="0.3">
      <c r="A244" s="486" t="s">
        <v>1433</v>
      </c>
      <c r="B244" s="39" t="s">
        <v>79</v>
      </c>
      <c r="C244" s="39" t="s">
        <v>99</v>
      </c>
      <c r="D244" s="39" t="s">
        <v>87</v>
      </c>
      <c r="E244" s="39" t="s">
        <v>1196</v>
      </c>
      <c r="F244" s="39" t="s">
        <v>121</v>
      </c>
      <c r="G244" s="39" t="s">
        <v>121</v>
      </c>
      <c r="H244" s="39" t="s">
        <v>92</v>
      </c>
      <c r="I244" s="39" t="s">
        <v>89</v>
      </c>
      <c r="J244" s="493">
        <f t="shared" si="18"/>
        <v>0.36111416294995863</v>
      </c>
      <c r="K244" s="64">
        <f t="shared" si="19"/>
        <v>0.31040369769733461</v>
      </c>
      <c r="L244" s="64">
        <f t="shared" si="22"/>
        <v>0.31040369769733461</v>
      </c>
      <c r="M244" s="64">
        <f t="shared" si="22"/>
        <v>0.31040369769733461</v>
      </c>
      <c r="N244" s="64">
        <f t="shared" si="22"/>
        <v>0.31040369769733461</v>
      </c>
      <c r="O244" s="64">
        <f t="shared" si="22"/>
        <v>0.31040369769733461</v>
      </c>
      <c r="P244" s="64">
        <f t="shared" si="22"/>
        <v>0.31040369769733461</v>
      </c>
      <c r="Q244" s="64">
        <f t="shared" si="22"/>
        <v>0.31040369769733461</v>
      </c>
      <c r="R244" s="64">
        <f t="shared" si="22"/>
        <v>0.31040369769733461</v>
      </c>
      <c r="S244" s="64">
        <f t="shared" si="22"/>
        <v>0.31040369769733461</v>
      </c>
      <c r="T244" s="488">
        <f t="shared" si="22"/>
        <v>0.31040369769733461</v>
      </c>
      <c r="U244" s="64"/>
    </row>
    <row r="245" spans="1:21" x14ac:dyDescent="0.3">
      <c r="A245" s="486" t="s">
        <v>1434</v>
      </c>
      <c r="B245" s="39" t="s">
        <v>79</v>
      </c>
      <c r="C245" s="39" t="s">
        <v>99</v>
      </c>
      <c r="D245" s="39" t="s">
        <v>87</v>
      </c>
      <c r="E245" s="39" t="s">
        <v>1198</v>
      </c>
      <c r="F245" s="39" t="s">
        <v>121</v>
      </c>
      <c r="G245" s="39" t="s">
        <v>121</v>
      </c>
      <c r="H245" s="39" t="s">
        <v>92</v>
      </c>
      <c r="I245" s="39" t="s">
        <v>92</v>
      </c>
      <c r="J245" s="493">
        <f t="shared" si="18"/>
        <v>0.36111416294995863</v>
      </c>
      <c r="K245" s="64">
        <f t="shared" si="19"/>
        <v>0.36111416294995863</v>
      </c>
      <c r="L245" s="64">
        <f t="shared" si="22"/>
        <v>0.36111416294995863</v>
      </c>
      <c r="M245" s="64">
        <f t="shared" si="22"/>
        <v>0.36111416294995863</v>
      </c>
      <c r="N245" s="64">
        <f t="shared" si="22"/>
        <v>0.36111416294995863</v>
      </c>
      <c r="O245" s="64">
        <f t="shared" si="22"/>
        <v>0.36111416294995863</v>
      </c>
      <c r="P245" s="64">
        <f t="shared" si="22"/>
        <v>0.36111416294995863</v>
      </c>
      <c r="Q245" s="64">
        <f t="shared" si="22"/>
        <v>0.36111416294995863</v>
      </c>
      <c r="R245" s="64">
        <f t="shared" si="22"/>
        <v>0.36111416294995863</v>
      </c>
      <c r="S245" s="64">
        <f t="shared" si="22"/>
        <v>0.36111416294995863</v>
      </c>
      <c r="T245" s="488">
        <f t="shared" si="22"/>
        <v>0.36111416294995863</v>
      </c>
      <c r="U245" s="64"/>
    </row>
    <row r="246" spans="1:21" x14ac:dyDescent="0.3">
      <c r="A246" s="486" t="s">
        <v>1435</v>
      </c>
      <c r="B246" s="39" t="s">
        <v>79</v>
      </c>
      <c r="C246" s="39" t="s">
        <v>99</v>
      </c>
      <c r="D246" s="39" t="s">
        <v>87</v>
      </c>
      <c r="E246" s="39" t="s">
        <v>1200</v>
      </c>
      <c r="F246" s="39" t="s">
        <v>121</v>
      </c>
      <c r="G246" s="39" t="s">
        <v>126</v>
      </c>
      <c r="H246" s="39" t="s">
        <v>89</v>
      </c>
      <c r="I246" s="39" t="s">
        <v>89</v>
      </c>
      <c r="J246" s="493">
        <f t="shared" si="18"/>
        <v>0.50061584051660701</v>
      </c>
      <c r="K246" s="64">
        <f t="shared" si="19"/>
        <v>1</v>
      </c>
      <c r="L246" s="64">
        <f t="shared" si="22"/>
        <v>1</v>
      </c>
      <c r="M246" s="64">
        <f t="shared" si="22"/>
        <v>1</v>
      </c>
      <c r="N246" s="64">
        <f t="shared" si="22"/>
        <v>1</v>
      </c>
      <c r="O246" s="64">
        <f t="shared" si="22"/>
        <v>1</v>
      </c>
      <c r="P246" s="64">
        <f t="shared" si="22"/>
        <v>1</v>
      </c>
      <c r="Q246" s="64">
        <f t="shared" si="22"/>
        <v>1</v>
      </c>
      <c r="R246" s="64">
        <f t="shared" si="22"/>
        <v>1</v>
      </c>
      <c r="S246" s="64">
        <f t="shared" si="22"/>
        <v>1</v>
      </c>
      <c r="T246" s="488">
        <f t="shared" si="22"/>
        <v>1</v>
      </c>
      <c r="U246" s="64"/>
    </row>
    <row r="247" spans="1:21" x14ac:dyDescent="0.3">
      <c r="A247" s="486" t="s">
        <v>1436</v>
      </c>
      <c r="B247" s="39" t="s">
        <v>79</v>
      </c>
      <c r="C247" s="39" t="s">
        <v>99</v>
      </c>
      <c r="D247" s="39" t="s">
        <v>87</v>
      </c>
      <c r="E247" s="39" t="s">
        <v>1202</v>
      </c>
      <c r="F247" s="39" t="s">
        <v>121</v>
      </c>
      <c r="G247" s="39" t="s">
        <v>126</v>
      </c>
      <c r="H247" s="39" t="s">
        <v>89</v>
      </c>
      <c r="I247" s="39" t="s">
        <v>92</v>
      </c>
      <c r="J247" s="493">
        <f t="shared" si="18"/>
        <v>0.50061584051660701</v>
      </c>
      <c r="K247" s="64">
        <f t="shared" si="19"/>
        <v>1.612789551897486</v>
      </c>
      <c r="L247" s="64">
        <f t="shared" si="22"/>
        <v>1.612789551897486</v>
      </c>
      <c r="M247" s="64">
        <f t="shared" si="22"/>
        <v>1.612789551897486</v>
      </c>
      <c r="N247" s="64">
        <f t="shared" si="22"/>
        <v>1.612789551897486</v>
      </c>
      <c r="O247" s="64">
        <f t="shared" si="22"/>
        <v>1.612789551897486</v>
      </c>
      <c r="P247" s="64">
        <f t="shared" si="22"/>
        <v>1.612789551897486</v>
      </c>
      <c r="Q247" s="64">
        <f t="shared" si="22"/>
        <v>1.612789551897486</v>
      </c>
      <c r="R247" s="64">
        <f t="shared" si="22"/>
        <v>1.612789551897486</v>
      </c>
      <c r="S247" s="64">
        <f t="shared" si="22"/>
        <v>1.612789551897486</v>
      </c>
      <c r="T247" s="488">
        <f t="shared" si="22"/>
        <v>1.612789551897486</v>
      </c>
      <c r="U247" s="64"/>
    </row>
    <row r="248" spans="1:21" x14ac:dyDescent="0.3">
      <c r="A248" s="486" t="s">
        <v>1437</v>
      </c>
      <c r="B248" s="39" t="s">
        <v>79</v>
      </c>
      <c r="C248" s="39" t="s">
        <v>99</v>
      </c>
      <c r="D248" s="39" t="s">
        <v>87</v>
      </c>
      <c r="E248" s="39" t="s">
        <v>1204</v>
      </c>
      <c r="F248" s="39" t="s">
        <v>121</v>
      </c>
      <c r="G248" s="39" t="s">
        <v>126</v>
      </c>
      <c r="H248" s="39" t="s">
        <v>92</v>
      </c>
      <c r="I248" s="39" t="s">
        <v>89</v>
      </c>
      <c r="J248" s="493">
        <f t="shared" si="18"/>
        <v>0.50061584051660701</v>
      </c>
      <c r="K248" s="64">
        <f t="shared" si="19"/>
        <v>0.31040369769733461</v>
      </c>
      <c r="L248" s="64">
        <f t="shared" si="22"/>
        <v>0.31040369769733461</v>
      </c>
      <c r="M248" s="64">
        <f t="shared" si="22"/>
        <v>0.31040369769733461</v>
      </c>
      <c r="N248" s="64">
        <f t="shared" si="22"/>
        <v>0.31040369769733461</v>
      </c>
      <c r="O248" s="64">
        <f t="shared" si="22"/>
        <v>0.31040369769733461</v>
      </c>
      <c r="P248" s="64">
        <f t="shared" si="22"/>
        <v>0.31040369769733461</v>
      </c>
      <c r="Q248" s="64">
        <f t="shared" si="22"/>
        <v>0.31040369769733461</v>
      </c>
      <c r="R248" s="64">
        <f t="shared" si="22"/>
        <v>0.31040369769733461</v>
      </c>
      <c r="S248" s="64">
        <f t="shared" si="22"/>
        <v>0.31040369769733461</v>
      </c>
      <c r="T248" s="488">
        <f t="shared" si="22"/>
        <v>0.31040369769733461</v>
      </c>
      <c r="U248" s="64"/>
    </row>
    <row r="249" spans="1:21" x14ac:dyDescent="0.3">
      <c r="A249" s="486" t="s">
        <v>1438</v>
      </c>
      <c r="B249" s="39" t="s">
        <v>79</v>
      </c>
      <c r="C249" s="39" t="s">
        <v>99</v>
      </c>
      <c r="D249" s="39" t="s">
        <v>87</v>
      </c>
      <c r="E249" s="39" t="s">
        <v>1206</v>
      </c>
      <c r="F249" s="39" t="s">
        <v>121</v>
      </c>
      <c r="G249" s="39" t="s">
        <v>126</v>
      </c>
      <c r="H249" s="39" t="s">
        <v>92</v>
      </c>
      <c r="I249" s="39" t="s">
        <v>92</v>
      </c>
      <c r="J249" s="493">
        <f t="shared" si="18"/>
        <v>0.50061584051660701</v>
      </c>
      <c r="K249" s="64">
        <f t="shared" si="19"/>
        <v>0.50061584051660701</v>
      </c>
      <c r="L249" s="64">
        <f t="shared" si="22"/>
        <v>0.50061584051660701</v>
      </c>
      <c r="M249" s="64">
        <f t="shared" si="22"/>
        <v>0.50061584051660701</v>
      </c>
      <c r="N249" s="64">
        <f t="shared" si="22"/>
        <v>0.50061584051660701</v>
      </c>
      <c r="O249" s="64">
        <f t="shared" si="22"/>
        <v>0.50061584051660701</v>
      </c>
      <c r="P249" s="64">
        <f t="shared" si="22"/>
        <v>0.50061584051660701</v>
      </c>
      <c r="Q249" s="64">
        <f t="shared" si="22"/>
        <v>0.50061584051660701</v>
      </c>
      <c r="R249" s="64">
        <f t="shared" si="22"/>
        <v>0.50061584051660701</v>
      </c>
      <c r="S249" s="64">
        <f t="shared" si="22"/>
        <v>0.50061584051660701</v>
      </c>
      <c r="T249" s="488">
        <f t="shared" si="22"/>
        <v>0.50061584051660701</v>
      </c>
      <c r="U249" s="64"/>
    </row>
    <row r="250" spans="1:21" x14ac:dyDescent="0.3">
      <c r="A250" s="486" t="s">
        <v>1439</v>
      </c>
      <c r="B250" s="39" t="s">
        <v>79</v>
      </c>
      <c r="C250" s="39" t="s">
        <v>99</v>
      </c>
      <c r="D250" s="39" t="s">
        <v>87</v>
      </c>
      <c r="E250" s="39" t="s">
        <v>1208</v>
      </c>
      <c r="F250" s="39" t="s">
        <v>83</v>
      </c>
      <c r="G250" s="39" t="s">
        <v>121</v>
      </c>
      <c r="H250" s="39" t="s">
        <v>89</v>
      </c>
      <c r="I250" s="39" t="s">
        <v>89</v>
      </c>
      <c r="J250" s="493">
        <f t="shared" si="18"/>
        <v>0.36111416294995863</v>
      </c>
      <c r="K250" s="64">
        <f t="shared" si="19"/>
        <v>0.34920618027291611</v>
      </c>
      <c r="L250" s="64">
        <f t="shared" si="22"/>
        <v>0.34920618027291611</v>
      </c>
      <c r="M250" s="64">
        <f t="shared" si="22"/>
        <v>0.34920618027291611</v>
      </c>
      <c r="N250" s="64">
        <f t="shared" si="22"/>
        <v>0.34920618027291611</v>
      </c>
      <c r="O250" s="64">
        <f t="shared" si="22"/>
        <v>0.34920618027291611</v>
      </c>
      <c r="P250" s="64">
        <f t="shared" si="22"/>
        <v>0.34920618027291611</v>
      </c>
      <c r="Q250" s="64">
        <f t="shared" si="22"/>
        <v>0.34920618027291611</v>
      </c>
      <c r="R250" s="64">
        <f t="shared" si="22"/>
        <v>0.34920618027291611</v>
      </c>
      <c r="S250" s="64">
        <f t="shared" si="22"/>
        <v>0.34920618027291611</v>
      </c>
      <c r="T250" s="488">
        <f t="shared" si="22"/>
        <v>0.34920618027291611</v>
      </c>
      <c r="U250" s="64"/>
    </row>
    <row r="251" spans="1:21" x14ac:dyDescent="0.3">
      <c r="A251" s="486" t="s">
        <v>1440</v>
      </c>
      <c r="B251" s="39" t="s">
        <v>79</v>
      </c>
      <c r="C251" s="39" t="s">
        <v>99</v>
      </c>
      <c r="D251" s="39" t="s">
        <v>87</v>
      </c>
      <c r="E251" s="39" t="s">
        <v>1210</v>
      </c>
      <c r="F251" s="39" t="s">
        <v>83</v>
      </c>
      <c r="G251" s="39" t="s">
        <v>121</v>
      </c>
      <c r="H251" s="39" t="s">
        <v>89</v>
      </c>
      <c r="I251" s="39" t="s">
        <v>92</v>
      </c>
      <c r="J251" s="493">
        <f t="shared" si="18"/>
        <v>0.36111416294995863</v>
      </c>
      <c r="K251" s="64">
        <f t="shared" si="19"/>
        <v>0.40625578374767307</v>
      </c>
      <c r="L251" s="64">
        <f t="shared" si="22"/>
        <v>0.40625578374767307</v>
      </c>
      <c r="M251" s="64">
        <f t="shared" si="22"/>
        <v>0.40625578374767307</v>
      </c>
      <c r="N251" s="64">
        <f t="shared" si="22"/>
        <v>0.40625578374767307</v>
      </c>
      <c r="O251" s="64">
        <f t="shared" si="22"/>
        <v>0.40625578374767307</v>
      </c>
      <c r="P251" s="64">
        <f t="shared" si="22"/>
        <v>0.40625578374767307</v>
      </c>
      <c r="Q251" s="64">
        <f t="shared" si="22"/>
        <v>0.40625578374767307</v>
      </c>
      <c r="R251" s="64">
        <f t="shared" si="22"/>
        <v>0.40625578374767307</v>
      </c>
      <c r="S251" s="64">
        <f t="shared" si="22"/>
        <v>0.40625578374767307</v>
      </c>
      <c r="T251" s="488">
        <f t="shared" si="22"/>
        <v>0.40625578374767307</v>
      </c>
      <c r="U251" s="64"/>
    </row>
    <row r="252" spans="1:21" x14ac:dyDescent="0.3">
      <c r="A252" s="486" t="s">
        <v>1441</v>
      </c>
      <c r="B252" s="39" t="s">
        <v>79</v>
      </c>
      <c r="C252" s="39" t="s">
        <v>99</v>
      </c>
      <c r="D252" s="39" t="s">
        <v>87</v>
      </c>
      <c r="E252" s="39" t="s">
        <v>1212</v>
      </c>
      <c r="F252" s="39" t="s">
        <v>83</v>
      </c>
      <c r="G252" s="39" t="s">
        <v>121</v>
      </c>
      <c r="H252" s="39" t="s">
        <v>92</v>
      </c>
      <c r="I252" s="39" t="s">
        <v>89</v>
      </c>
      <c r="J252" s="493">
        <f t="shared" si="18"/>
        <v>0.36111416294995863</v>
      </c>
      <c r="K252" s="64">
        <f t="shared" si="19"/>
        <v>0.31040369769733461</v>
      </c>
      <c r="L252" s="64">
        <f t="shared" si="22"/>
        <v>0.31040369769733461</v>
      </c>
      <c r="M252" s="64">
        <f t="shared" si="22"/>
        <v>0.31040369769733461</v>
      </c>
      <c r="N252" s="64">
        <f t="shared" si="22"/>
        <v>0.31040369769733461</v>
      </c>
      <c r="O252" s="64">
        <f t="shared" si="22"/>
        <v>0.31040369769733461</v>
      </c>
      <c r="P252" s="64">
        <f t="shared" si="22"/>
        <v>0.31040369769733461</v>
      </c>
      <c r="Q252" s="64">
        <f t="shared" si="22"/>
        <v>0.31040369769733461</v>
      </c>
      <c r="R252" s="64">
        <f t="shared" si="22"/>
        <v>0.31040369769733461</v>
      </c>
      <c r="S252" s="64">
        <f t="shared" si="22"/>
        <v>0.31040369769733461</v>
      </c>
      <c r="T252" s="488">
        <f t="shared" si="22"/>
        <v>0.31040369769733461</v>
      </c>
      <c r="U252" s="64"/>
    </row>
    <row r="253" spans="1:21" x14ac:dyDescent="0.3">
      <c r="A253" s="486" t="s">
        <v>1442</v>
      </c>
      <c r="B253" s="39" t="s">
        <v>79</v>
      </c>
      <c r="C253" s="39" t="s">
        <v>99</v>
      </c>
      <c r="D253" s="39" t="s">
        <v>87</v>
      </c>
      <c r="E253" s="39" t="s">
        <v>1214</v>
      </c>
      <c r="F253" s="39" t="s">
        <v>83</v>
      </c>
      <c r="G253" s="39" t="s">
        <v>121</v>
      </c>
      <c r="H253" s="39" t="s">
        <v>92</v>
      </c>
      <c r="I253" s="39" t="s">
        <v>92</v>
      </c>
      <c r="J253" s="493">
        <f t="shared" si="18"/>
        <v>0.36111416294995863</v>
      </c>
      <c r="K253" s="64">
        <f t="shared" si="19"/>
        <v>0.36111416294995863</v>
      </c>
      <c r="L253" s="64">
        <f t="shared" si="22"/>
        <v>0.36111416294995863</v>
      </c>
      <c r="M253" s="64">
        <f t="shared" si="22"/>
        <v>0.36111416294995863</v>
      </c>
      <c r="N253" s="64">
        <f t="shared" si="22"/>
        <v>0.36111416294995863</v>
      </c>
      <c r="O253" s="64">
        <f t="shared" si="22"/>
        <v>0.36111416294995863</v>
      </c>
      <c r="P253" s="64">
        <f t="shared" si="22"/>
        <v>0.36111416294995863</v>
      </c>
      <c r="Q253" s="64">
        <f t="shared" si="22"/>
        <v>0.36111416294995863</v>
      </c>
      <c r="R253" s="64">
        <f t="shared" si="22"/>
        <v>0.36111416294995863</v>
      </c>
      <c r="S253" s="64">
        <f t="shared" si="22"/>
        <v>0.36111416294995863</v>
      </c>
      <c r="T253" s="488">
        <f t="shared" si="22"/>
        <v>0.36111416294995863</v>
      </c>
      <c r="U253" s="64"/>
    </row>
    <row r="254" spans="1:21" x14ac:dyDescent="0.3">
      <c r="A254" s="486" t="s">
        <v>1443</v>
      </c>
      <c r="B254" s="39" t="s">
        <v>79</v>
      </c>
      <c r="C254" s="39" t="s">
        <v>99</v>
      </c>
      <c r="D254" s="39" t="s">
        <v>87</v>
      </c>
      <c r="E254" s="39" t="s">
        <v>1216</v>
      </c>
      <c r="F254" s="39" t="s">
        <v>83</v>
      </c>
      <c r="G254" s="39" t="s">
        <v>126</v>
      </c>
      <c r="H254" s="39" t="s">
        <v>89</v>
      </c>
      <c r="I254" s="39" t="s">
        <v>89</v>
      </c>
      <c r="J254" s="493">
        <f t="shared" si="18"/>
        <v>0.50061584051660701</v>
      </c>
      <c r="K254" s="64">
        <f t="shared" si="19"/>
        <v>0.34920618027291611</v>
      </c>
      <c r="L254" s="64">
        <f t="shared" si="22"/>
        <v>0.34920618027291611</v>
      </c>
      <c r="M254" s="64">
        <f t="shared" si="22"/>
        <v>0.34920618027291611</v>
      </c>
      <c r="N254" s="64">
        <f t="shared" si="22"/>
        <v>0.34920618027291611</v>
      </c>
      <c r="O254" s="64">
        <f t="shared" si="22"/>
        <v>0.34920618027291611</v>
      </c>
      <c r="P254" s="64">
        <f t="shared" si="22"/>
        <v>0.34920618027291611</v>
      </c>
      <c r="Q254" s="64">
        <f t="shared" si="22"/>
        <v>0.34920618027291611</v>
      </c>
      <c r="R254" s="64">
        <f t="shared" si="22"/>
        <v>0.34920618027291611</v>
      </c>
      <c r="S254" s="64">
        <f t="shared" si="22"/>
        <v>0.34920618027291611</v>
      </c>
      <c r="T254" s="488">
        <f t="shared" si="22"/>
        <v>0.34920618027291611</v>
      </c>
      <c r="U254" s="64"/>
    </row>
    <row r="255" spans="1:21" x14ac:dyDescent="0.3">
      <c r="A255" s="486" t="s">
        <v>1444</v>
      </c>
      <c r="B255" s="39" t="s">
        <v>79</v>
      </c>
      <c r="C255" s="39" t="s">
        <v>99</v>
      </c>
      <c r="D255" s="39" t="s">
        <v>87</v>
      </c>
      <c r="E255" s="39" t="s">
        <v>1218</v>
      </c>
      <c r="F255" s="39" t="s">
        <v>83</v>
      </c>
      <c r="G255" s="39" t="s">
        <v>126</v>
      </c>
      <c r="H255" s="39" t="s">
        <v>89</v>
      </c>
      <c r="I255" s="39" t="s">
        <v>92</v>
      </c>
      <c r="J255" s="493">
        <f t="shared" si="18"/>
        <v>0.50061584051660701</v>
      </c>
      <c r="K255" s="64">
        <f t="shared" si="19"/>
        <v>0.56319607900218904</v>
      </c>
      <c r="L255" s="64">
        <f t="shared" si="22"/>
        <v>0.56319607900218904</v>
      </c>
      <c r="M255" s="64">
        <f t="shared" si="22"/>
        <v>0.56319607900218904</v>
      </c>
      <c r="N255" s="64">
        <f t="shared" si="22"/>
        <v>0.56319607900218904</v>
      </c>
      <c r="O255" s="64">
        <f t="shared" si="22"/>
        <v>0.56319607900218904</v>
      </c>
      <c r="P255" s="64">
        <f t="shared" si="22"/>
        <v>0.56319607900218904</v>
      </c>
      <c r="Q255" s="64">
        <f t="shared" si="22"/>
        <v>0.56319607900218904</v>
      </c>
      <c r="R255" s="64">
        <f t="shared" si="22"/>
        <v>0.56319607900218904</v>
      </c>
      <c r="S255" s="64">
        <f t="shared" si="22"/>
        <v>0.56319607900218904</v>
      </c>
      <c r="T255" s="488">
        <f t="shared" si="22"/>
        <v>0.56319607900218904</v>
      </c>
      <c r="U255" s="64"/>
    </row>
    <row r="256" spans="1:21" x14ac:dyDescent="0.3">
      <c r="A256" s="486" t="s">
        <v>1445</v>
      </c>
      <c r="B256" s="39" t="s">
        <v>79</v>
      </c>
      <c r="C256" s="39" t="s">
        <v>99</v>
      </c>
      <c r="D256" s="39" t="s">
        <v>87</v>
      </c>
      <c r="E256" s="39" t="s">
        <v>1220</v>
      </c>
      <c r="F256" s="39" t="s">
        <v>83</v>
      </c>
      <c r="G256" s="39" t="s">
        <v>126</v>
      </c>
      <c r="H256" s="39" t="s">
        <v>92</v>
      </c>
      <c r="I256" s="39" t="s">
        <v>89</v>
      </c>
      <c r="J256" s="493">
        <f t="shared" si="18"/>
        <v>0.50061584051660701</v>
      </c>
      <c r="K256" s="64">
        <f t="shared" si="19"/>
        <v>0.31040369769733461</v>
      </c>
      <c r="L256" s="64">
        <f t="shared" si="22"/>
        <v>0.31040369769733461</v>
      </c>
      <c r="M256" s="64">
        <f t="shared" si="22"/>
        <v>0.31040369769733461</v>
      </c>
      <c r="N256" s="64">
        <f t="shared" si="22"/>
        <v>0.31040369769733461</v>
      </c>
      <c r="O256" s="64">
        <f t="shared" si="22"/>
        <v>0.31040369769733461</v>
      </c>
      <c r="P256" s="64">
        <f t="shared" si="22"/>
        <v>0.31040369769733461</v>
      </c>
      <c r="Q256" s="64">
        <f t="shared" si="22"/>
        <v>0.31040369769733461</v>
      </c>
      <c r="R256" s="64">
        <f t="shared" si="22"/>
        <v>0.31040369769733461</v>
      </c>
      <c r="S256" s="64">
        <f t="shared" si="22"/>
        <v>0.31040369769733461</v>
      </c>
      <c r="T256" s="488">
        <f t="shared" si="22"/>
        <v>0.31040369769733461</v>
      </c>
      <c r="U256" s="64"/>
    </row>
    <row r="257" spans="1:21" x14ac:dyDescent="0.3">
      <c r="A257" s="486" t="s">
        <v>1446</v>
      </c>
      <c r="B257" s="39" t="s">
        <v>79</v>
      </c>
      <c r="C257" s="39" t="s">
        <v>99</v>
      </c>
      <c r="D257" s="39" t="s">
        <v>87</v>
      </c>
      <c r="E257" s="39" t="s">
        <v>1222</v>
      </c>
      <c r="F257" s="39" t="s">
        <v>83</v>
      </c>
      <c r="G257" s="39" t="s">
        <v>126</v>
      </c>
      <c r="H257" s="39" t="s">
        <v>92</v>
      </c>
      <c r="I257" s="39" t="s">
        <v>92</v>
      </c>
      <c r="J257" s="493">
        <f t="shared" si="18"/>
        <v>0.50061584051660701</v>
      </c>
      <c r="K257" s="64">
        <f t="shared" si="19"/>
        <v>0.50061584051660701</v>
      </c>
      <c r="L257" s="64">
        <f t="shared" si="22"/>
        <v>0.50061584051660701</v>
      </c>
      <c r="M257" s="64">
        <f t="shared" si="22"/>
        <v>0.50061584051660701</v>
      </c>
      <c r="N257" s="64">
        <f t="shared" si="22"/>
        <v>0.50061584051660701</v>
      </c>
      <c r="O257" s="64">
        <f t="shared" si="22"/>
        <v>0.50061584051660701</v>
      </c>
      <c r="P257" s="64">
        <f t="shared" si="22"/>
        <v>0.50061584051660701</v>
      </c>
      <c r="Q257" s="64">
        <f t="shared" si="22"/>
        <v>0.50061584051660701</v>
      </c>
      <c r="R257" s="64">
        <f t="shared" si="22"/>
        <v>0.50061584051660701</v>
      </c>
      <c r="S257" s="64">
        <f t="shared" si="22"/>
        <v>0.50061584051660701</v>
      </c>
      <c r="T257" s="488">
        <f t="shared" si="22"/>
        <v>0.50061584051660701</v>
      </c>
      <c r="U257" s="64"/>
    </row>
    <row r="258" spans="1:21" x14ac:dyDescent="0.3">
      <c r="A258" s="486" t="s">
        <v>1447</v>
      </c>
      <c r="B258" s="39" t="s">
        <v>79</v>
      </c>
      <c r="C258" s="39" t="s">
        <v>99</v>
      </c>
      <c r="D258" s="39" t="s">
        <v>90</v>
      </c>
      <c r="E258" s="39" t="s">
        <v>1192</v>
      </c>
      <c r="F258" s="39" t="s">
        <v>121</v>
      </c>
      <c r="G258" s="39" t="s">
        <v>121</v>
      </c>
      <c r="H258" s="39" t="s">
        <v>89</v>
      </c>
      <c r="I258" s="39" t="s">
        <v>89</v>
      </c>
      <c r="J258" s="493">
        <f t="shared" si="18"/>
        <v>1.6571445079820333</v>
      </c>
      <c r="K258" s="64">
        <f t="shared" si="19"/>
        <v>1</v>
      </c>
      <c r="L258" s="64">
        <f t="shared" ref="L258:T273" si="23">IF(L$17&gt;=$B$11,0,($B$11-L$17)/($B$11-2020))*$J258+IF(L$17&gt;=$B$11,1,(L$17-2020)/($B$11-2020))*$K258</f>
        <v>1</v>
      </c>
      <c r="M258" s="64">
        <f t="shared" si="23"/>
        <v>1</v>
      </c>
      <c r="N258" s="64">
        <f t="shared" si="23"/>
        <v>1</v>
      </c>
      <c r="O258" s="64">
        <f t="shared" si="23"/>
        <v>1</v>
      </c>
      <c r="P258" s="64">
        <f t="shared" si="23"/>
        <v>1</v>
      </c>
      <c r="Q258" s="64">
        <f t="shared" si="23"/>
        <v>1</v>
      </c>
      <c r="R258" s="64">
        <f t="shared" si="23"/>
        <v>1</v>
      </c>
      <c r="S258" s="64">
        <f t="shared" si="23"/>
        <v>1</v>
      </c>
      <c r="T258" s="488">
        <f t="shared" si="23"/>
        <v>1</v>
      </c>
      <c r="U258" s="64"/>
    </row>
    <row r="259" spans="1:21" x14ac:dyDescent="0.3">
      <c r="A259" s="486" t="s">
        <v>1448</v>
      </c>
      <c r="B259" s="39" t="s">
        <v>79</v>
      </c>
      <c r="C259" s="39" t="s">
        <v>99</v>
      </c>
      <c r="D259" s="39" t="s">
        <v>90</v>
      </c>
      <c r="E259" s="39" t="s">
        <v>1194</v>
      </c>
      <c r="F259" s="39" t="s">
        <v>121</v>
      </c>
      <c r="G259" s="39" t="s">
        <v>121</v>
      </c>
      <c r="H259" s="39" t="s">
        <v>89</v>
      </c>
      <c r="I259" s="39" t="s">
        <v>92</v>
      </c>
      <c r="J259" s="493">
        <f t="shared" si="18"/>
        <v>1.6571445079820333</v>
      </c>
      <c r="K259" s="64">
        <f t="shared" si="19"/>
        <v>1.1633693980735702</v>
      </c>
      <c r="L259" s="64">
        <f t="shared" si="23"/>
        <v>1.1633693980735702</v>
      </c>
      <c r="M259" s="64">
        <f t="shared" si="23"/>
        <v>1.1633693980735702</v>
      </c>
      <c r="N259" s="64">
        <f t="shared" si="23"/>
        <v>1.1633693980735702</v>
      </c>
      <c r="O259" s="64">
        <f t="shared" si="23"/>
        <v>1.1633693980735702</v>
      </c>
      <c r="P259" s="64">
        <f t="shared" si="23"/>
        <v>1.1633693980735702</v>
      </c>
      <c r="Q259" s="64">
        <f t="shared" si="23"/>
        <v>1.1633693980735702</v>
      </c>
      <c r="R259" s="64">
        <f t="shared" si="23"/>
        <v>1.1633693980735702</v>
      </c>
      <c r="S259" s="64">
        <f t="shared" si="23"/>
        <v>1.1633693980735702</v>
      </c>
      <c r="T259" s="488">
        <f t="shared" si="23"/>
        <v>1.1633693980735702</v>
      </c>
      <c r="U259" s="64"/>
    </row>
    <row r="260" spans="1:21" x14ac:dyDescent="0.3">
      <c r="A260" s="486" t="s">
        <v>1449</v>
      </c>
      <c r="B260" s="39" t="s">
        <v>79</v>
      </c>
      <c r="C260" s="39" t="s">
        <v>99</v>
      </c>
      <c r="D260" s="39" t="s">
        <v>90</v>
      </c>
      <c r="E260" s="39" t="s">
        <v>1196</v>
      </c>
      <c r="F260" s="39" t="s">
        <v>121</v>
      </c>
      <c r="G260" s="39" t="s">
        <v>121</v>
      </c>
      <c r="H260" s="39" t="s">
        <v>92</v>
      </c>
      <c r="I260" s="39" t="s">
        <v>89</v>
      </c>
      <c r="J260" s="493">
        <f t="shared" si="18"/>
        <v>1.6571445079820333</v>
      </c>
      <c r="K260" s="64">
        <f t="shared" si="19"/>
        <v>1.4244353605364797</v>
      </c>
      <c r="L260" s="64">
        <f t="shared" si="23"/>
        <v>1.4244353605364797</v>
      </c>
      <c r="M260" s="64">
        <f t="shared" si="23"/>
        <v>1.4244353605364797</v>
      </c>
      <c r="N260" s="64">
        <f t="shared" si="23"/>
        <v>1.4244353605364797</v>
      </c>
      <c r="O260" s="64">
        <f t="shared" si="23"/>
        <v>1.4244353605364797</v>
      </c>
      <c r="P260" s="64">
        <f t="shared" si="23"/>
        <v>1.4244353605364797</v>
      </c>
      <c r="Q260" s="64">
        <f t="shared" si="23"/>
        <v>1.4244353605364797</v>
      </c>
      <c r="R260" s="64">
        <f t="shared" si="23"/>
        <v>1.4244353605364797</v>
      </c>
      <c r="S260" s="64">
        <f t="shared" si="23"/>
        <v>1.4244353605364797</v>
      </c>
      <c r="T260" s="488">
        <f t="shared" si="23"/>
        <v>1.4244353605364797</v>
      </c>
      <c r="U260" s="64"/>
    </row>
    <row r="261" spans="1:21" x14ac:dyDescent="0.3">
      <c r="A261" s="486" t="s">
        <v>1450</v>
      </c>
      <c r="B261" s="39" t="s">
        <v>79</v>
      </c>
      <c r="C261" s="39" t="s">
        <v>99</v>
      </c>
      <c r="D261" s="39" t="s">
        <v>90</v>
      </c>
      <c r="E261" s="39" t="s">
        <v>1198</v>
      </c>
      <c r="F261" s="39" t="s">
        <v>121</v>
      </c>
      <c r="G261" s="39" t="s">
        <v>121</v>
      </c>
      <c r="H261" s="39" t="s">
        <v>92</v>
      </c>
      <c r="I261" s="39" t="s">
        <v>92</v>
      </c>
      <c r="J261" s="493">
        <f t="shared" si="18"/>
        <v>1.6571445079820333</v>
      </c>
      <c r="K261" s="64">
        <f t="shared" si="19"/>
        <v>1.6571445079820333</v>
      </c>
      <c r="L261" s="64">
        <f t="shared" si="23"/>
        <v>1.6571445079820333</v>
      </c>
      <c r="M261" s="64">
        <f t="shared" si="23"/>
        <v>1.6571445079820333</v>
      </c>
      <c r="N261" s="64">
        <f t="shared" si="23"/>
        <v>1.6571445079820333</v>
      </c>
      <c r="O261" s="64">
        <f t="shared" si="23"/>
        <v>1.6571445079820333</v>
      </c>
      <c r="P261" s="64">
        <f t="shared" si="23"/>
        <v>1.6571445079820333</v>
      </c>
      <c r="Q261" s="64">
        <f t="shared" si="23"/>
        <v>1.6571445079820333</v>
      </c>
      <c r="R261" s="64">
        <f t="shared" si="23"/>
        <v>1.6571445079820333</v>
      </c>
      <c r="S261" s="64">
        <f t="shared" si="23"/>
        <v>1.6571445079820333</v>
      </c>
      <c r="T261" s="488">
        <f t="shared" si="23"/>
        <v>1.6571445079820333</v>
      </c>
      <c r="U261" s="64"/>
    </row>
    <row r="262" spans="1:21" x14ac:dyDescent="0.3">
      <c r="A262" s="486" t="s">
        <v>1451</v>
      </c>
      <c r="B262" s="39" t="s">
        <v>79</v>
      </c>
      <c r="C262" s="39" t="s">
        <v>99</v>
      </c>
      <c r="D262" s="39" t="s">
        <v>90</v>
      </c>
      <c r="E262" s="39" t="s">
        <v>1200</v>
      </c>
      <c r="F262" s="39" t="s">
        <v>121</v>
      </c>
      <c r="G262" s="39" t="s">
        <v>126</v>
      </c>
      <c r="H262" s="39" t="s">
        <v>89</v>
      </c>
      <c r="I262" s="39" t="s">
        <v>89</v>
      </c>
      <c r="J262" s="493">
        <f t="shared" si="18"/>
        <v>2.2973144668265628</v>
      </c>
      <c r="K262" s="64">
        <f t="shared" si="19"/>
        <v>1</v>
      </c>
      <c r="L262" s="64">
        <f t="shared" si="23"/>
        <v>1</v>
      </c>
      <c r="M262" s="64">
        <f t="shared" si="23"/>
        <v>1</v>
      </c>
      <c r="N262" s="64">
        <f t="shared" si="23"/>
        <v>1</v>
      </c>
      <c r="O262" s="64">
        <f t="shared" si="23"/>
        <v>1</v>
      </c>
      <c r="P262" s="64">
        <f t="shared" si="23"/>
        <v>1</v>
      </c>
      <c r="Q262" s="64">
        <f t="shared" si="23"/>
        <v>1</v>
      </c>
      <c r="R262" s="64">
        <f t="shared" si="23"/>
        <v>1</v>
      </c>
      <c r="S262" s="64">
        <f t="shared" si="23"/>
        <v>1</v>
      </c>
      <c r="T262" s="488">
        <f t="shared" si="23"/>
        <v>1</v>
      </c>
      <c r="U262" s="64"/>
    </row>
    <row r="263" spans="1:21" x14ac:dyDescent="0.3">
      <c r="A263" s="486" t="s">
        <v>1452</v>
      </c>
      <c r="B263" s="39" t="s">
        <v>79</v>
      </c>
      <c r="C263" s="39" t="s">
        <v>99</v>
      </c>
      <c r="D263" s="39" t="s">
        <v>90</v>
      </c>
      <c r="E263" s="39" t="s">
        <v>1202</v>
      </c>
      <c r="F263" s="39" t="s">
        <v>121</v>
      </c>
      <c r="G263" s="39" t="s">
        <v>126</v>
      </c>
      <c r="H263" s="39" t="s">
        <v>89</v>
      </c>
      <c r="I263" s="39" t="s">
        <v>92</v>
      </c>
      <c r="J263" s="493">
        <f t="shared" si="18"/>
        <v>2.2973144668265628</v>
      </c>
      <c r="K263" s="64">
        <f t="shared" si="19"/>
        <v>1.612789551897486</v>
      </c>
      <c r="L263" s="64">
        <f t="shared" si="23"/>
        <v>1.612789551897486</v>
      </c>
      <c r="M263" s="64">
        <f t="shared" si="23"/>
        <v>1.612789551897486</v>
      </c>
      <c r="N263" s="64">
        <f t="shared" si="23"/>
        <v>1.612789551897486</v>
      </c>
      <c r="O263" s="64">
        <f t="shared" si="23"/>
        <v>1.612789551897486</v>
      </c>
      <c r="P263" s="64">
        <f t="shared" si="23"/>
        <v>1.612789551897486</v>
      </c>
      <c r="Q263" s="64">
        <f t="shared" si="23"/>
        <v>1.612789551897486</v>
      </c>
      <c r="R263" s="64">
        <f t="shared" si="23"/>
        <v>1.612789551897486</v>
      </c>
      <c r="S263" s="64">
        <f t="shared" si="23"/>
        <v>1.612789551897486</v>
      </c>
      <c r="T263" s="488">
        <f t="shared" si="23"/>
        <v>1.612789551897486</v>
      </c>
      <c r="U263" s="64"/>
    </row>
    <row r="264" spans="1:21" x14ac:dyDescent="0.3">
      <c r="A264" s="486" t="s">
        <v>1453</v>
      </c>
      <c r="B264" s="39" t="s">
        <v>79</v>
      </c>
      <c r="C264" s="39" t="s">
        <v>99</v>
      </c>
      <c r="D264" s="39" t="s">
        <v>90</v>
      </c>
      <c r="E264" s="39" t="s">
        <v>1204</v>
      </c>
      <c r="F264" s="39" t="s">
        <v>121</v>
      </c>
      <c r="G264" s="39" t="s">
        <v>126</v>
      </c>
      <c r="H264" s="39" t="s">
        <v>92</v>
      </c>
      <c r="I264" s="39" t="s">
        <v>89</v>
      </c>
      <c r="J264" s="493">
        <f t="shared" si="18"/>
        <v>2.2973144668265628</v>
      </c>
      <c r="K264" s="64">
        <f t="shared" si="19"/>
        <v>1.4244353605364797</v>
      </c>
      <c r="L264" s="64">
        <f t="shared" si="23"/>
        <v>1.4244353605364797</v>
      </c>
      <c r="M264" s="64">
        <f t="shared" si="23"/>
        <v>1.4244353605364797</v>
      </c>
      <c r="N264" s="64">
        <f t="shared" si="23"/>
        <v>1.4244353605364797</v>
      </c>
      <c r="O264" s="64">
        <f t="shared" si="23"/>
        <v>1.4244353605364797</v>
      </c>
      <c r="P264" s="64">
        <f t="shared" si="23"/>
        <v>1.4244353605364797</v>
      </c>
      <c r="Q264" s="64">
        <f t="shared" si="23"/>
        <v>1.4244353605364797</v>
      </c>
      <c r="R264" s="64">
        <f t="shared" si="23"/>
        <v>1.4244353605364797</v>
      </c>
      <c r="S264" s="64">
        <f t="shared" si="23"/>
        <v>1.4244353605364797</v>
      </c>
      <c r="T264" s="488">
        <f t="shared" si="23"/>
        <v>1.4244353605364797</v>
      </c>
      <c r="U264" s="64"/>
    </row>
    <row r="265" spans="1:21" x14ac:dyDescent="0.3">
      <c r="A265" s="486" t="s">
        <v>1454</v>
      </c>
      <c r="B265" s="39" t="s">
        <v>79</v>
      </c>
      <c r="C265" s="39" t="s">
        <v>99</v>
      </c>
      <c r="D265" s="39" t="s">
        <v>90</v>
      </c>
      <c r="E265" s="39" t="s">
        <v>1206</v>
      </c>
      <c r="F265" s="39" t="s">
        <v>121</v>
      </c>
      <c r="G265" s="39" t="s">
        <v>126</v>
      </c>
      <c r="H265" s="39" t="s">
        <v>92</v>
      </c>
      <c r="I265" s="39" t="s">
        <v>92</v>
      </c>
      <c r="J265" s="493">
        <f t="shared" si="18"/>
        <v>2.2973144668265628</v>
      </c>
      <c r="K265" s="64">
        <f t="shared" si="19"/>
        <v>2.2973144668265628</v>
      </c>
      <c r="L265" s="64">
        <f t="shared" si="23"/>
        <v>2.2973144668265628</v>
      </c>
      <c r="M265" s="64">
        <f t="shared" si="23"/>
        <v>2.2973144668265628</v>
      </c>
      <c r="N265" s="64">
        <f t="shared" si="23"/>
        <v>2.2973144668265628</v>
      </c>
      <c r="O265" s="64">
        <f t="shared" si="23"/>
        <v>2.2973144668265628</v>
      </c>
      <c r="P265" s="64">
        <f t="shared" si="23"/>
        <v>2.2973144668265628</v>
      </c>
      <c r="Q265" s="64">
        <f t="shared" si="23"/>
        <v>2.2973144668265628</v>
      </c>
      <c r="R265" s="64">
        <f t="shared" si="23"/>
        <v>2.2973144668265628</v>
      </c>
      <c r="S265" s="64">
        <f t="shared" si="23"/>
        <v>2.2973144668265628</v>
      </c>
      <c r="T265" s="488">
        <f t="shared" si="23"/>
        <v>2.2973144668265628</v>
      </c>
      <c r="U265" s="64"/>
    </row>
    <row r="266" spans="1:21" x14ac:dyDescent="0.3">
      <c r="A266" s="486" t="s">
        <v>1455</v>
      </c>
      <c r="B266" s="39" t="s">
        <v>79</v>
      </c>
      <c r="C266" s="39" t="s">
        <v>99</v>
      </c>
      <c r="D266" s="39" t="s">
        <v>90</v>
      </c>
      <c r="E266" s="39" t="s">
        <v>1208</v>
      </c>
      <c r="F266" s="39" t="s">
        <v>83</v>
      </c>
      <c r="G266" s="39" t="s">
        <v>121</v>
      </c>
      <c r="H266" s="39" t="s">
        <v>89</v>
      </c>
      <c r="I266" s="39" t="s">
        <v>89</v>
      </c>
      <c r="J266" s="493">
        <f t="shared" si="18"/>
        <v>1.6571445079820333</v>
      </c>
      <c r="K266" s="64">
        <f t="shared" si="19"/>
        <v>0.34920618027291611</v>
      </c>
      <c r="L266" s="64">
        <f t="shared" si="23"/>
        <v>0.34920618027291611</v>
      </c>
      <c r="M266" s="64">
        <f t="shared" si="23"/>
        <v>0.34920618027291611</v>
      </c>
      <c r="N266" s="64">
        <f t="shared" si="23"/>
        <v>0.34920618027291611</v>
      </c>
      <c r="O266" s="64">
        <f t="shared" si="23"/>
        <v>0.34920618027291611</v>
      </c>
      <c r="P266" s="64">
        <f t="shared" si="23"/>
        <v>0.34920618027291611</v>
      </c>
      <c r="Q266" s="64">
        <f t="shared" si="23"/>
        <v>0.34920618027291611</v>
      </c>
      <c r="R266" s="64">
        <f t="shared" si="23"/>
        <v>0.34920618027291611</v>
      </c>
      <c r="S266" s="64">
        <f t="shared" si="23"/>
        <v>0.34920618027291611</v>
      </c>
      <c r="T266" s="488">
        <f t="shared" si="23"/>
        <v>0.34920618027291611</v>
      </c>
      <c r="U266" s="64"/>
    </row>
    <row r="267" spans="1:21" x14ac:dyDescent="0.3">
      <c r="A267" s="486" t="s">
        <v>1456</v>
      </c>
      <c r="B267" s="39" t="s">
        <v>79</v>
      </c>
      <c r="C267" s="39" t="s">
        <v>99</v>
      </c>
      <c r="D267" s="39" t="s">
        <v>90</v>
      </c>
      <c r="E267" s="39" t="s">
        <v>1210</v>
      </c>
      <c r="F267" s="39" t="s">
        <v>83</v>
      </c>
      <c r="G267" s="39" t="s">
        <v>121</v>
      </c>
      <c r="H267" s="39" t="s">
        <v>89</v>
      </c>
      <c r="I267" s="39" t="s">
        <v>92</v>
      </c>
      <c r="J267" s="493">
        <f t="shared" si="18"/>
        <v>1.6571445079820333</v>
      </c>
      <c r="K267" s="64">
        <f t="shared" si="19"/>
        <v>0.40625578374767307</v>
      </c>
      <c r="L267" s="64">
        <f t="shared" si="23"/>
        <v>0.40625578374767307</v>
      </c>
      <c r="M267" s="64">
        <f t="shared" si="23"/>
        <v>0.40625578374767307</v>
      </c>
      <c r="N267" s="64">
        <f t="shared" si="23"/>
        <v>0.40625578374767307</v>
      </c>
      <c r="O267" s="64">
        <f t="shared" si="23"/>
        <v>0.40625578374767307</v>
      </c>
      <c r="P267" s="64">
        <f t="shared" si="23"/>
        <v>0.40625578374767307</v>
      </c>
      <c r="Q267" s="64">
        <f t="shared" si="23"/>
        <v>0.40625578374767307</v>
      </c>
      <c r="R267" s="64">
        <f t="shared" si="23"/>
        <v>0.40625578374767307</v>
      </c>
      <c r="S267" s="64">
        <f t="shared" si="23"/>
        <v>0.40625578374767307</v>
      </c>
      <c r="T267" s="488">
        <f t="shared" si="23"/>
        <v>0.40625578374767307</v>
      </c>
      <c r="U267" s="64"/>
    </row>
    <row r="268" spans="1:21" x14ac:dyDescent="0.3">
      <c r="A268" s="486" t="s">
        <v>1457</v>
      </c>
      <c r="B268" s="39" t="s">
        <v>79</v>
      </c>
      <c r="C268" s="39" t="s">
        <v>99</v>
      </c>
      <c r="D268" s="39" t="s">
        <v>90</v>
      </c>
      <c r="E268" s="39" t="s">
        <v>1212</v>
      </c>
      <c r="F268" s="39" t="s">
        <v>83</v>
      </c>
      <c r="G268" s="39" t="s">
        <v>121</v>
      </c>
      <c r="H268" s="39" t="s">
        <v>92</v>
      </c>
      <c r="I268" s="39" t="s">
        <v>89</v>
      </c>
      <c r="J268" s="493">
        <f t="shared" si="18"/>
        <v>1.6571445079820333</v>
      </c>
      <c r="K268" s="64">
        <f t="shared" si="19"/>
        <v>1.4244353605364797</v>
      </c>
      <c r="L268" s="64">
        <f t="shared" si="23"/>
        <v>1.4244353605364797</v>
      </c>
      <c r="M268" s="64">
        <f t="shared" si="23"/>
        <v>1.4244353605364797</v>
      </c>
      <c r="N268" s="64">
        <f t="shared" si="23"/>
        <v>1.4244353605364797</v>
      </c>
      <c r="O268" s="64">
        <f t="shared" si="23"/>
        <v>1.4244353605364797</v>
      </c>
      <c r="P268" s="64">
        <f t="shared" si="23"/>
        <v>1.4244353605364797</v>
      </c>
      <c r="Q268" s="64">
        <f t="shared" si="23"/>
        <v>1.4244353605364797</v>
      </c>
      <c r="R268" s="64">
        <f t="shared" si="23"/>
        <v>1.4244353605364797</v>
      </c>
      <c r="S268" s="64">
        <f t="shared" si="23"/>
        <v>1.4244353605364797</v>
      </c>
      <c r="T268" s="488">
        <f t="shared" si="23"/>
        <v>1.4244353605364797</v>
      </c>
      <c r="U268" s="64"/>
    </row>
    <row r="269" spans="1:21" x14ac:dyDescent="0.3">
      <c r="A269" s="486" t="s">
        <v>1458</v>
      </c>
      <c r="B269" s="39" t="s">
        <v>79</v>
      </c>
      <c r="C269" s="39" t="s">
        <v>99</v>
      </c>
      <c r="D269" s="39" t="s">
        <v>90</v>
      </c>
      <c r="E269" s="39" t="s">
        <v>1214</v>
      </c>
      <c r="F269" s="39" t="s">
        <v>83</v>
      </c>
      <c r="G269" s="39" t="s">
        <v>121</v>
      </c>
      <c r="H269" s="39" t="s">
        <v>92</v>
      </c>
      <c r="I269" s="39" t="s">
        <v>92</v>
      </c>
      <c r="J269" s="493">
        <f t="shared" si="18"/>
        <v>1.6571445079820333</v>
      </c>
      <c r="K269" s="64">
        <f t="shared" si="19"/>
        <v>1.6571445079820333</v>
      </c>
      <c r="L269" s="64">
        <f t="shared" si="23"/>
        <v>1.6571445079820333</v>
      </c>
      <c r="M269" s="64">
        <f t="shared" si="23"/>
        <v>1.6571445079820333</v>
      </c>
      <c r="N269" s="64">
        <f t="shared" si="23"/>
        <v>1.6571445079820333</v>
      </c>
      <c r="O269" s="64">
        <f t="shared" si="23"/>
        <v>1.6571445079820333</v>
      </c>
      <c r="P269" s="64">
        <f t="shared" si="23"/>
        <v>1.6571445079820333</v>
      </c>
      <c r="Q269" s="64">
        <f t="shared" si="23"/>
        <v>1.6571445079820333</v>
      </c>
      <c r="R269" s="64">
        <f t="shared" si="23"/>
        <v>1.6571445079820333</v>
      </c>
      <c r="S269" s="64">
        <f t="shared" si="23"/>
        <v>1.6571445079820333</v>
      </c>
      <c r="T269" s="488">
        <f t="shared" si="23"/>
        <v>1.6571445079820333</v>
      </c>
      <c r="U269" s="64"/>
    </row>
    <row r="270" spans="1:21" x14ac:dyDescent="0.3">
      <c r="A270" s="486" t="s">
        <v>1459</v>
      </c>
      <c r="B270" s="39" t="s">
        <v>79</v>
      </c>
      <c r="C270" s="39" t="s">
        <v>99</v>
      </c>
      <c r="D270" s="39" t="s">
        <v>90</v>
      </c>
      <c r="E270" s="39" t="s">
        <v>1216</v>
      </c>
      <c r="F270" s="39" t="s">
        <v>83</v>
      </c>
      <c r="G270" s="39" t="s">
        <v>126</v>
      </c>
      <c r="H270" s="39" t="s">
        <v>89</v>
      </c>
      <c r="I270" s="39" t="s">
        <v>89</v>
      </c>
      <c r="J270" s="493">
        <f t="shared" si="18"/>
        <v>2.2973144668265628</v>
      </c>
      <c r="K270" s="64">
        <f t="shared" si="19"/>
        <v>0.34920618027291611</v>
      </c>
      <c r="L270" s="64">
        <f t="shared" si="23"/>
        <v>0.34920618027291611</v>
      </c>
      <c r="M270" s="64">
        <f t="shared" si="23"/>
        <v>0.34920618027291611</v>
      </c>
      <c r="N270" s="64">
        <f t="shared" si="23"/>
        <v>0.34920618027291611</v>
      </c>
      <c r="O270" s="64">
        <f t="shared" si="23"/>
        <v>0.34920618027291611</v>
      </c>
      <c r="P270" s="64">
        <f t="shared" si="23"/>
        <v>0.34920618027291611</v>
      </c>
      <c r="Q270" s="64">
        <f t="shared" si="23"/>
        <v>0.34920618027291611</v>
      </c>
      <c r="R270" s="64">
        <f t="shared" si="23"/>
        <v>0.34920618027291611</v>
      </c>
      <c r="S270" s="64">
        <f t="shared" si="23"/>
        <v>0.34920618027291611</v>
      </c>
      <c r="T270" s="488">
        <f t="shared" si="23"/>
        <v>0.34920618027291611</v>
      </c>
      <c r="U270" s="64"/>
    </row>
    <row r="271" spans="1:21" x14ac:dyDescent="0.3">
      <c r="A271" s="486" t="s">
        <v>1460</v>
      </c>
      <c r="B271" s="39" t="s">
        <v>79</v>
      </c>
      <c r="C271" s="39" t="s">
        <v>99</v>
      </c>
      <c r="D271" s="39" t="s">
        <v>90</v>
      </c>
      <c r="E271" s="39" t="s">
        <v>1218</v>
      </c>
      <c r="F271" s="39" t="s">
        <v>83</v>
      </c>
      <c r="G271" s="39" t="s">
        <v>126</v>
      </c>
      <c r="H271" s="39" t="s">
        <v>89</v>
      </c>
      <c r="I271" s="39" t="s">
        <v>92</v>
      </c>
      <c r="J271" s="493">
        <f t="shared" si="18"/>
        <v>2.2973144668265628</v>
      </c>
      <c r="K271" s="64">
        <f t="shared" si="19"/>
        <v>0.56319607900218904</v>
      </c>
      <c r="L271" s="64">
        <f t="shared" si="23"/>
        <v>0.56319607900218904</v>
      </c>
      <c r="M271" s="64">
        <f t="shared" si="23"/>
        <v>0.56319607900218904</v>
      </c>
      <c r="N271" s="64">
        <f t="shared" si="23"/>
        <v>0.56319607900218904</v>
      </c>
      <c r="O271" s="64">
        <f t="shared" si="23"/>
        <v>0.56319607900218904</v>
      </c>
      <c r="P271" s="64">
        <f t="shared" si="23"/>
        <v>0.56319607900218904</v>
      </c>
      <c r="Q271" s="64">
        <f t="shared" si="23"/>
        <v>0.56319607900218904</v>
      </c>
      <c r="R271" s="64">
        <f t="shared" si="23"/>
        <v>0.56319607900218904</v>
      </c>
      <c r="S271" s="64">
        <f t="shared" si="23"/>
        <v>0.56319607900218904</v>
      </c>
      <c r="T271" s="488">
        <f t="shared" si="23"/>
        <v>0.56319607900218904</v>
      </c>
      <c r="U271" s="64"/>
    </row>
    <row r="272" spans="1:21" x14ac:dyDescent="0.3">
      <c r="A272" s="486" t="s">
        <v>1461</v>
      </c>
      <c r="B272" s="39" t="s">
        <v>79</v>
      </c>
      <c r="C272" s="39" t="s">
        <v>99</v>
      </c>
      <c r="D272" s="39" t="s">
        <v>90</v>
      </c>
      <c r="E272" s="39" t="s">
        <v>1220</v>
      </c>
      <c r="F272" s="39" t="s">
        <v>83</v>
      </c>
      <c r="G272" s="39" t="s">
        <v>126</v>
      </c>
      <c r="H272" s="39" t="s">
        <v>92</v>
      </c>
      <c r="I272" s="39" t="s">
        <v>89</v>
      </c>
      <c r="J272" s="493">
        <f t="shared" si="18"/>
        <v>2.2973144668265628</v>
      </c>
      <c r="K272" s="64">
        <f t="shared" si="19"/>
        <v>1.4244353605364797</v>
      </c>
      <c r="L272" s="64">
        <f t="shared" si="23"/>
        <v>1.4244353605364797</v>
      </c>
      <c r="M272" s="64">
        <f t="shared" si="23"/>
        <v>1.4244353605364797</v>
      </c>
      <c r="N272" s="64">
        <f t="shared" si="23"/>
        <v>1.4244353605364797</v>
      </c>
      <c r="O272" s="64">
        <f t="shared" si="23"/>
        <v>1.4244353605364797</v>
      </c>
      <c r="P272" s="64">
        <f t="shared" si="23"/>
        <v>1.4244353605364797</v>
      </c>
      <c r="Q272" s="64">
        <f t="shared" si="23"/>
        <v>1.4244353605364797</v>
      </c>
      <c r="R272" s="64">
        <f t="shared" si="23"/>
        <v>1.4244353605364797</v>
      </c>
      <c r="S272" s="64">
        <f t="shared" si="23"/>
        <v>1.4244353605364797</v>
      </c>
      <c r="T272" s="488">
        <f t="shared" si="23"/>
        <v>1.4244353605364797</v>
      </c>
      <c r="U272" s="64"/>
    </row>
    <row r="273" spans="1:21" x14ac:dyDescent="0.3">
      <c r="A273" s="486" t="s">
        <v>1462</v>
      </c>
      <c r="B273" s="39" t="s">
        <v>79</v>
      </c>
      <c r="C273" s="39" t="s">
        <v>99</v>
      </c>
      <c r="D273" s="39" t="s">
        <v>90</v>
      </c>
      <c r="E273" s="39" t="s">
        <v>1222</v>
      </c>
      <c r="F273" s="39" t="s">
        <v>83</v>
      </c>
      <c r="G273" s="39" t="s">
        <v>126</v>
      </c>
      <c r="H273" s="39" t="s">
        <v>92</v>
      </c>
      <c r="I273" s="39" t="s">
        <v>92</v>
      </c>
      <c r="J273" s="493">
        <f t="shared" si="18"/>
        <v>2.2973144668265628</v>
      </c>
      <c r="K273" s="64">
        <f t="shared" si="19"/>
        <v>2.2973144668265628</v>
      </c>
      <c r="L273" s="64">
        <f t="shared" si="23"/>
        <v>2.2973144668265628</v>
      </c>
      <c r="M273" s="64">
        <f t="shared" si="23"/>
        <v>2.2973144668265628</v>
      </c>
      <c r="N273" s="64">
        <f t="shared" si="23"/>
        <v>2.2973144668265628</v>
      </c>
      <c r="O273" s="64">
        <f t="shared" si="23"/>
        <v>2.2973144668265628</v>
      </c>
      <c r="P273" s="64">
        <f t="shared" si="23"/>
        <v>2.2973144668265628</v>
      </c>
      <c r="Q273" s="64">
        <f t="shared" si="23"/>
        <v>2.2973144668265628</v>
      </c>
      <c r="R273" s="64">
        <f t="shared" si="23"/>
        <v>2.2973144668265628</v>
      </c>
      <c r="S273" s="64">
        <f t="shared" si="23"/>
        <v>2.2973144668265628</v>
      </c>
      <c r="T273" s="488">
        <f t="shared" si="23"/>
        <v>2.2973144668265628</v>
      </c>
      <c r="U273" s="64"/>
    </row>
    <row r="274" spans="1:21" x14ac:dyDescent="0.3">
      <c r="A274" s="486" t="s">
        <v>1463</v>
      </c>
      <c r="B274" s="39" t="s">
        <v>79</v>
      </c>
      <c r="C274" s="39" t="s">
        <v>99</v>
      </c>
      <c r="D274" s="39" t="s">
        <v>93</v>
      </c>
      <c r="E274" s="39" t="s">
        <v>1192</v>
      </c>
      <c r="F274" s="39" t="s">
        <v>121</v>
      </c>
      <c r="G274" s="39" t="s">
        <v>121</v>
      </c>
      <c r="H274" s="39" t="s">
        <v>89</v>
      </c>
      <c r="I274" s="39" t="s">
        <v>89</v>
      </c>
      <c r="J274" s="493">
        <f t="shared" ref="J274:J337" si="24">INDEX($E$9:$E$14,MATCH($D274,$D$9:$D$14,0))*INDEX($J$9:$K$14,MATCH($C274,$I$9:$I$14,0),MATCH($G274,$J$7:$K$7,0))</f>
        <v>0.5623622508305044</v>
      </c>
      <c r="K274" s="64">
        <f t="shared" ref="K274:K337" si="25">IF($H274="No",INDEX($E$9:$E$14,MATCH($D274,$D$9:$D$14,0)),INDEX($F$9:$G$14,MATCH($D274,$D$9:$D$14,0),MATCH($F274,$F$7:$G$7,0)))*IF($I274="No",INDEX($J$9:$K$14,MATCH($C274,$I$9:$I$14,0),MATCH($G274,$J$7:$K$7,0)),INDEX($L$9:$L$14,MATCH($C274,$I$9:$I$14,0)))</f>
        <v>1</v>
      </c>
      <c r="L274" s="64">
        <f t="shared" ref="L274:T289" si="26">IF(L$17&gt;=$B$11,0,($B$11-L$17)/($B$11-2020))*$J274+IF(L$17&gt;=$B$11,1,(L$17-2020)/($B$11-2020))*$K274</f>
        <v>1</v>
      </c>
      <c r="M274" s="64">
        <f t="shared" si="26"/>
        <v>1</v>
      </c>
      <c r="N274" s="64">
        <f t="shared" si="26"/>
        <v>1</v>
      </c>
      <c r="O274" s="64">
        <f t="shared" si="26"/>
        <v>1</v>
      </c>
      <c r="P274" s="64">
        <f t="shared" si="26"/>
        <v>1</v>
      </c>
      <c r="Q274" s="64">
        <f t="shared" si="26"/>
        <v>1</v>
      </c>
      <c r="R274" s="64">
        <f t="shared" si="26"/>
        <v>1</v>
      </c>
      <c r="S274" s="64">
        <f t="shared" si="26"/>
        <v>1</v>
      </c>
      <c r="T274" s="488">
        <f t="shared" si="26"/>
        <v>1</v>
      </c>
      <c r="U274" s="64"/>
    </row>
    <row r="275" spans="1:21" x14ac:dyDescent="0.3">
      <c r="A275" s="486" t="s">
        <v>1464</v>
      </c>
      <c r="B275" s="39" t="s">
        <v>79</v>
      </c>
      <c r="C275" s="39" t="s">
        <v>99</v>
      </c>
      <c r="D275" s="39" t="s">
        <v>93</v>
      </c>
      <c r="E275" s="39" t="s">
        <v>1194</v>
      </c>
      <c r="F275" s="39" t="s">
        <v>121</v>
      </c>
      <c r="G275" s="39" t="s">
        <v>121</v>
      </c>
      <c r="H275" s="39" t="s">
        <v>89</v>
      </c>
      <c r="I275" s="39" t="s">
        <v>92</v>
      </c>
      <c r="J275" s="493">
        <f t="shared" si="24"/>
        <v>0.5623622508305044</v>
      </c>
      <c r="K275" s="64">
        <f t="shared" si="25"/>
        <v>1.1633693980735702</v>
      </c>
      <c r="L275" s="64">
        <f t="shared" si="26"/>
        <v>1.1633693980735702</v>
      </c>
      <c r="M275" s="64">
        <f t="shared" si="26"/>
        <v>1.1633693980735702</v>
      </c>
      <c r="N275" s="64">
        <f t="shared" si="26"/>
        <v>1.1633693980735702</v>
      </c>
      <c r="O275" s="64">
        <f t="shared" si="26"/>
        <v>1.1633693980735702</v>
      </c>
      <c r="P275" s="64">
        <f t="shared" si="26"/>
        <v>1.1633693980735702</v>
      </c>
      <c r="Q275" s="64">
        <f t="shared" si="26"/>
        <v>1.1633693980735702</v>
      </c>
      <c r="R275" s="64">
        <f t="shared" si="26"/>
        <v>1.1633693980735702</v>
      </c>
      <c r="S275" s="64">
        <f t="shared" si="26"/>
        <v>1.1633693980735702</v>
      </c>
      <c r="T275" s="488">
        <f t="shared" si="26"/>
        <v>1.1633693980735702</v>
      </c>
      <c r="U275" s="64"/>
    </row>
    <row r="276" spans="1:21" x14ac:dyDescent="0.3">
      <c r="A276" s="486" t="s">
        <v>1465</v>
      </c>
      <c r="B276" s="39" t="s">
        <v>79</v>
      </c>
      <c r="C276" s="39" t="s">
        <v>99</v>
      </c>
      <c r="D276" s="39" t="s">
        <v>93</v>
      </c>
      <c r="E276" s="39" t="s">
        <v>1196</v>
      </c>
      <c r="F276" s="39" t="s">
        <v>121</v>
      </c>
      <c r="G276" s="39" t="s">
        <v>121</v>
      </c>
      <c r="H276" s="39" t="s">
        <v>92</v>
      </c>
      <c r="I276" s="39" t="s">
        <v>89</v>
      </c>
      <c r="J276" s="493">
        <f t="shared" si="24"/>
        <v>0.5623622508305044</v>
      </c>
      <c r="K276" s="64">
        <f t="shared" si="25"/>
        <v>0.48339096056826247</v>
      </c>
      <c r="L276" s="64">
        <f t="shared" si="26"/>
        <v>0.48339096056826247</v>
      </c>
      <c r="M276" s="64">
        <f t="shared" si="26"/>
        <v>0.48339096056826247</v>
      </c>
      <c r="N276" s="64">
        <f t="shared" si="26"/>
        <v>0.48339096056826247</v>
      </c>
      <c r="O276" s="64">
        <f t="shared" si="26"/>
        <v>0.48339096056826247</v>
      </c>
      <c r="P276" s="64">
        <f t="shared" si="26"/>
        <v>0.48339096056826247</v>
      </c>
      <c r="Q276" s="64">
        <f t="shared" si="26"/>
        <v>0.48339096056826247</v>
      </c>
      <c r="R276" s="64">
        <f t="shared" si="26"/>
        <v>0.48339096056826247</v>
      </c>
      <c r="S276" s="64">
        <f t="shared" si="26"/>
        <v>0.48339096056826247</v>
      </c>
      <c r="T276" s="488">
        <f t="shared" si="26"/>
        <v>0.48339096056826247</v>
      </c>
      <c r="U276" s="64"/>
    </row>
    <row r="277" spans="1:21" x14ac:dyDescent="0.3">
      <c r="A277" s="486" t="s">
        <v>1466</v>
      </c>
      <c r="B277" s="39" t="s">
        <v>79</v>
      </c>
      <c r="C277" s="39" t="s">
        <v>99</v>
      </c>
      <c r="D277" s="39" t="s">
        <v>93</v>
      </c>
      <c r="E277" s="39" t="s">
        <v>1198</v>
      </c>
      <c r="F277" s="39" t="s">
        <v>121</v>
      </c>
      <c r="G277" s="39" t="s">
        <v>121</v>
      </c>
      <c r="H277" s="39" t="s">
        <v>92</v>
      </c>
      <c r="I277" s="39" t="s">
        <v>92</v>
      </c>
      <c r="J277" s="493">
        <f t="shared" si="24"/>
        <v>0.5623622508305044</v>
      </c>
      <c r="K277" s="64">
        <f t="shared" si="25"/>
        <v>0.5623622508305044</v>
      </c>
      <c r="L277" s="64">
        <f t="shared" si="26"/>
        <v>0.5623622508305044</v>
      </c>
      <c r="M277" s="64">
        <f t="shared" si="26"/>
        <v>0.5623622508305044</v>
      </c>
      <c r="N277" s="64">
        <f t="shared" si="26"/>
        <v>0.5623622508305044</v>
      </c>
      <c r="O277" s="64">
        <f t="shared" si="26"/>
        <v>0.5623622508305044</v>
      </c>
      <c r="P277" s="64">
        <f t="shared" si="26"/>
        <v>0.5623622508305044</v>
      </c>
      <c r="Q277" s="64">
        <f t="shared" si="26"/>
        <v>0.5623622508305044</v>
      </c>
      <c r="R277" s="64">
        <f t="shared" si="26"/>
        <v>0.5623622508305044</v>
      </c>
      <c r="S277" s="64">
        <f t="shared" si="26"/>
        <v>0.5623622508305044</v>
      </c>
      <c r="T277" s="488">
        <f t="shared" si="26"/>
        <v>0.5623622508305044</v>
      </c>
      <c r="U277" s="64"/>
    </row>
    <row r="278" spans="1:21" x14ac:dyDescent="0.3">
      <c r="A278" s="486" t="s">
        <v>1467</v>
      </c>
      <c r="B278" s="39" t="s">
        <v>79</v>
      </c>
      <c r="C278" s="39" t="s">
        <v>99</v>
      </c>
      <c r="D278" s="39" t="s">
        <v>93</v>
      </c>
      <c r="E278" s="39" t="s">
        <v>1200</v>
      </c>
      <c r="F278" s="39" t="s">
        <v>121</v>
      </c>
      <c r="G278" s="39" t="s">
        <v>126</v>
      </c>
      <c r="H278" s="39" t="s">
        <v>89</v>
      </c>
      <c r="I278" s="39" t="s">
        <v>89</v>
      </c>
      <c r="J278" s="493">
        <f t="shared" si="24"/>
        <v>0.7796078906861833</v>
      </c>
      <c r="K278" s="64">
        <f t="shared" si="25"/>
        <v>1</v>
      </c>
      <c r="L278" s="64">
        <f t="shared" si="26"/>
        <v>1</v>
      </c>
      <c r="M278" s="64">
        <f t="shared" si="26"/>
        <v>1</v>
      </c>
      <c r="N278" s="64">
        <f t="shared" si="26"/>
        <v>1</v>
      </c>
      <c r="O278" s="64">
        <f t="shared" si="26"/>
        <v>1</v>
      </c>
      <c r="P278" s="64">
        <f t="shared" si="26"/>
        <v>1</v>
      </c>
      <c r="Q278" s="64">
        <f t="shared" si="26"/>
        <v>1</v>
      </c>
      <c r="R278" s="64">
        <f t="shared" si="26"/>
        <v>1</v>
      </c>
      <c r="S278" s="64">
        <f t="shared" si="26"/>
        <v>1</v>
      </c>
      <c r="T278" s="488">
        <f t="shared" si="26"/>
        <v>1</v>
      </c>
      <c r="U278" s="64"/>
    </row>
    <row r="279" spans="1:21" x14ac:dyDescent="0.3">
      <c r="A279" s="486" t="s">
        <v>1468</v>
      </c>
      <c r="B279" s="39" t="s">
        <v>79</v>
      </c>
      <c r="C279" s="39" t="s">
        <v>99</v>
      </c>
      <c r="D279" s="39" t="s">
        <v>93</v>
      </c>
      <c r="E279" s="39" t="s">
        <v>1202</v>
      </c>
      <c r="F279" s="39" t="s">
        <v>121</v>
      </c>
      <c r="G279" s="39" t="s">
        <v>126</v>
      </c>
      <c r="H279" s="39" t="s">
        <v>89</v>
      </c>
      <c r="I279" s="39" t="s">
        <v>92</v>
      </c>
      <c r="J279" s="493">
        <f t="shared" si="24"/>
        <v>0.7796078906861833</v>
      </c>
      <c r="K279" s="64">
        <f t="shared" si="25"/>
        <v>1.612789551897486</v>
      </c>
      <c r="L279" s="64">
        <f t="shared" si="26"/>
        <v>1.612789551897486</v>
      </c>
      <c r="M279" s="64">
        <f t="shared" si="26"/>
        <v>1.612789551897486</v>
      </c>
      <c r="N279" s="64">
        <f t="shared" si="26"/>
        <v>1.612789551897486</v>
      </c>
      <c r="O279" s="64">
        <f t="shared" si="26"/>
        <v>1.612789551897486</v>
      </c>
      <c r="P279" s="64">
        <f t="shared" si="26"/>
        <v>1.612789551897486</v>
      </c>
      <c r="Q279" s="64">
        <f t="shared" si="26"/>
        <v>1.612789551897486</v>
      </c>
      <c r="R279" s="64">
        <f t="shared" si="26"/>
        <v>1.612789551897486</v>
      </c>
      <c r="S279" s="64">
        <f t="shared" si="26"/>
        <v>1.612789551897486</v>
      </c>
      <c r="T279" s="488">
        <f t="shared" si="26"/>
        <v>1.612789551897486</v>
      </c>
      <c r="U279" s="64"/>
    </row>
    <row r="280" spans="1:21" x14ac:dyDescent="0.3">
      <c r="A280" s="486" t="s">
        <v>1469</v>
      </c>
      <c r="B280" s="39" t="s">
        <v>79</v>
      </c>
      <c r="C280" s="39" t="s">
        <v>99</v>
      </c>
      <c r="D280" s="39" t="s">
        <v>93</v>
      </c>
      <c r="E280" s="39" t="s">
        <v>1204</v>
      </c>
      <c r="F280" s="39" t="s">
        <v>121</v>
      </c>
      <c r="G280" s="39" t="s">
        <v>126</v>
      </c>
      <c r="H280" s="39" t="s">
        <v>92</v>
      </c>
      <c r="I280" s="39" t="s">
        <v>89</v>
      </c>
      <c r="J280" s="493">
        <f t="shared" si="24"/>
        <v>0.7796078906861833</v>
      </c>
      <c r="K280" s="64">
        <f t="shared" si="25"/>
        <v>0.48339096056826247</v>
      </c>
      <c r="L280" s="64">
        <f t="shared" si="26"/>
        <v>0.48339096056826247</v>
      </c>
      <c r="M280" s="64">
        <f t="shared" si="26"/>
        <v>0.48339096056826247</v>
      </c>
      <c r="N280" s="64">
        <f t="shared" si="26"/>
        <v>0.48339096056826247</v>
      </c>
      <c r="O280" s="64">
        <f t="shared" si="26"/>
        <v>0.48339096056826247</v>
      </c>
      <c r="P280" s="64">
        <f t="shared" si="26"/>
        <v>0.48339096056826247</v>
      </c>
      <c r="Q280" s="64">
        <f t="shared" si="26"/>
        <v>0.48339096056826247</v>
      </c>
      <c r="R280" s="64">
        <f t="shared" si="26"/>
        <v>0.48339096056826247</v>
      </c>
      <c r="S280" s="64">
        <f t="shared" si="26"/>
        <v>0.48339096056826247</v>
      </c>
      <c r="T280" s="488">
        <f t="shared" si="26"/>
        <v>0.48339096056826247</v>
      </c>
      <c r="U280" s="64"/>
    </row>
    <row r="281" spans="1:21" x14ac:dyDescent="0.3">
      <c r="A281" s="486" t="s">
        <v>1470</v>
      </c>
      <c r="B281" s="39" t="s">
        <v>79</v>
      </c>
      <c r="C281" s="39" t="s">
        <v>99</v>
      </c>
      <c r="D281" s="39" t="s">
        <v>93</v>
      </c>
      <c r="E281" s="39" t="s">
        <v>1206</v>
      </c>
      <c r="F281" s="39" t="s">
        <v>121</v>
      </c>
      <c r="G281" s="39" t="s">
        <v>126</v>
      </c>
      <c r="H281" s="39" t="s">
        <v>92</v>
      </c>
      <c r="I281" s="39" t="s">
        <v>92</v>
      </c>
      <c r="J281" s="493">
        <f t="shared" si="24"/>
        <v>0.7796078906861833</v>
      </c>
      <c r="K281" s="64">
        <f t="shared" si="25"/>
        <v>0.7796078906861833</v>
      </c>
      <c r="L281" s="64">
        <f t="shared" si="26"/>
        <v>0.7796078906861833</v>
      </c>
      <c r="M281" s="64">
        <f t="shared" si="26"/>
        <v>0.7796078906861833</v>
      </c>
      <c r="N281" s="64">
        <f t="shared" si="26"/>
        <v>0.7796078906861833</v>
      </c>
      <c r="O281" s="64">
        <f t="shared" si="26"/>
        <v>0.7796078906861833</v>
      </c>
      <c r="P281" s="64">
        <f t="shared" si="26"/>
        <v>0.7796078906861833</v>
      </c>
      <c r="Q281" s="64">
        <f t="shared" si="26"/>
        <v>0.7796078906861833</v>
      </c>
      <c r="R281" s="64">
        <f t="shared" si="26"/>
        <v>0.7796078906861833</v>
      </c>
      <c r="S281" s="64">
        <f t="shared" si="26"/>
        <v>0.7796078906861833</v>
      </c>
      <c r="T281" s="488">
        <f t="shared" si="26"/>
        <v>0.7796078906861833</v>
      </c>
      <c r="U281" s="64"/>
    </row>
    <row r="282" spans="1:21" x14ac:dyDescent="0.3">
      <c r="A282" s="486" t="s">
        <v>1471</v>
      </c>
      <c r="B282" s="39" t="s">
        <v>79</v>
      </c>
      <c r="C282" s="39" t="s">
        <v>99</v>
      </c>
      <c r="D282" s="39" t="s">
        <v>93</v>
      </c>
      <c r="E282" s="39" t="s">
        <v>1208</v>
      </c>
      <c r="F282" s="39" t="s">
        <v>83</v>
      </c>
      <c r="G282" s="39" t="s">
        <v>121</v>
      </c>
      <c r="H282" s="39" t="s">
        <v>89</v>
      </c>
      <c r="I282" s="39" t="s">
        <v>89</v>
      </c>
      <c r="J282" s="493">
        <f t="shared" si="24"/>
        <v>0.5623622508305044</v>
      </c>
      <c r="K282" s="64">
        <f t="shared" si="25"/>
        <v>0.34920618027291611</v>
      </c>
      <c r="L282" s="64">
        <f t="shared" si="26"/>
        <v>0.34920618027291611</v>
      </c>
      <c r="M282" s="64">
        <f t="shared" si="26"/>
        <v>0.34920618027291611</v>
      </c>
      <c r="N282" s="64">
        <f t="shared" si="26"/>
        <v>0.34920618027291611</v>
      </c>
      <c r="O282" s="64">
        <f t="shared" si="26"/>
        <v>0.34920618027291611</v>
      </c>
      <c r="P282" s="64">
        <f t="shared" si="26"/>
        <v>0.34920618027291611</v>
      </c>
      <c r="Q282" s="64">
        <f t="shared" si="26"/>
        <v>0.34920618027291611</v>
      </c>
      <c r="R282" s="64">
        <f t="shared" si="26"/>
        <v>0.34920618027291611</v>
      </c>
      <c r="S282" s="64">
        <f t="shared" si="26"/>
        <v>0.34920618027291611</v>
      </c>
      <c r="T282" s="488">
        <f t="shared" si="26"/>
        <v>0.34920618027291611</v>
      </c>
      <c r="U282" s="64"/>
    </row>
    <row r="283" spans="1:21" x14ac:dyDescent="0.3">
      <c r="A283" s="486" t="s">
        <v>1472</v>
      </c>
      <c r="B283" s="39" t="s">
        <v>79</v>
      </c>
      <c r="C283" s="39" t="s">
        <v>99</v>
      </c>
      <c r="D283" s="39" t="s">
        <v>93</v>
      </c>
      <c r="E283" s="39" t="s">
        <v>1210</v>
      </c>
      <c r="F283" s="39" t="s">
        <v>83</v>
      </c>
      <c r="G283" s="39" t="s">
        <v>121</v>
      </c>
      <c r="H283" s="39" t="s">
        <v>89</v>
      </c>
      <c r="I283" s="39" t="s">
        <v>92</v>
      </c>
      <c r="J283" s="493">
        <f t="shared" si="24"/>
        <v>0.5623622508305044</v>
      </c>
      <c r="K283" s="64">
        <f t="shared" si="25"/>
        <v>0.40625578374767307</v>
      </c>
      <c r="L283" s="64">
        <f t="shared" si="26"/>
        <v>0.40625578374767307</v>
      </c>
      <c r="M283" s="64">
        <f t="shared" si="26"/>
        <v>0.40625578374767307</v>
      </c>
      <c r="N283" s="64">
        <f t="shared" si="26"/>
        <v>0.40625578374767307</v>
      </c>
      <c r="O283" s="64">
        <f t="shared" si="26"/>
        <v>0.40625578374767307</v>
      </c>
      <c r="P283" s="64">
        <f t="shared" si="26"/>
        <v>0.40625578374767307</v>
      </c>
      <c r="Q283" s="64">
        <f t="shared" si="26"/>
        <v>0.40625578374767307</v>
      </c>
      <c r="R283" s="64">
        <f t="shared" si="26"/>
        <v>0.40625578374767307</v>
      </c>
      <c r="S283" s="64">
        <f t="shared" si="26"/>
        <v>0.40625578374767307</v>
      </c>
      <c r="T283" s="488">
        <f t="shared" si="26"/>
        <v>0.40625578374767307</v>
      </c>
      <c r="U283" s="64"/>
    </row>
    <row r="284" spans="1:21" x14ac:dyDescent="0.3">
      <c r="A284" s="486" t="s">
        <v>1473</v>
      </c>
      <c r="B284" s="39" t="s">
        <v>79</v>
      </c>
      <c r="C284" s="39" t="s">
        <v>99</v>
      </c>
      <c r="D284" s="39" t="s">
        <v>93</v>
      </c>
      <c r="E284" s="39" t="s">
        <v>1212</v>
      </c>
      <c r="F284" s="39" t="s">
        <v>83</v>
      </c>
      <c r="G284" s="39" t="s">
        <v>121</v>
      </c>
      <c r="H284" s="39" t="s">
        <v>92</v>
      </c>
      <c r="I284" s="39" t="s">
        <v>89</v>
      </c>
      <c r="J284" s="493">
        <f t="shared" si="24"/>
        <v>0.5623622508305044</v>
      </c>
      <c r="K284" s="64">
        <f t="shared" si="25"/>
        <v>0.48339096056826247</v>
      </c>
      <c r="L284" s="64">
        <f t="shared" si="26"/>
        <v>0.48339096056826247</v>
      </c>
      <c r="M284" s="64">
        <f t="shared" si="26"/>
        <v>0.48339096056826247</v>
      </c>
      <c r="N284" s="64">
        <f t="shared" si="26"/>
        <v>0.48339096056826247</v>
      </c>
      <c r="O284" s="64">
        <f t="shared" si="26"/>
        <v>0.48339096056826247</v>
      </c>
      <c r="P284" s="64">
        <f t="shared" si="26"/>
        <v>0.48339096056826247</v>
      </c>
      <c r="Q284" s="64">
        <f t="shared" si="26"/>
        <v>0.48339096056826247</v>
      </c>
      <c r="R284" s="64">
        <f t="shared" si="26"/>
        <v>0.48339096056826247</v>
      </c>
      <c r="S284" s="64">
        <f t="shared" si="26"/>
        <v>0.48339096056826247</v>
      </c>
      <c r="T284" s="488">
        <f t="shared" si="26"/>
        <v>0.48339096056826247</v>
      </c>
      <c r="U284" s="64"/>
    </row>
    <row r="285" spans="1:21" x14ac:dyDescent="0.3">
      <c r="A285" s="486" t="s">
        <v>1474</v>
      </c>
      <c r="B285" s="39" t="s">
        <v>79</v>
      </c>
      <c r="C285" s="39" t="s">
        <v>99</v>
      </c>
      <c r="D285" s="39" t="s">
        <v>93</v>
      </c>
      <c r="E285" s="39" t="s">
        <v>1214</v>
      </c>
      <c r="F285" s="39" t="s">
        <v>83</v>
      </c>
      <c r="G285" s="39" t="s">
        <v>121</v>
      </c>
      <c r="H285" s="39" t="s">
        <v>92</v>
      </c>
      <c r="I285" s="39" t="s">
        <v>92</v>
      </c>
      <c r="J285" s="493">
        <f t="shared" si="24"/>
        <v>0.5623622508305044</v>
      </c>
      <c r="K285" s="64">
        <f t="shared" si="25"/>
        <v>0.5623622508305044</v>
      </c>
      <c r="L285" s="64">
        <f t="shared" si="26"/>
        <v>0.5623622508305044</v>
      </c>
      <c r="M285" s="64">
        <f t="shared" si="26"/>
        <v>0.5623622508305044</v>
      </c>
      <c r="N285" s="64">
        <f t="shared" si="26"/>
        <v>0.5623622508305044</v>
      </c>
      <c r="O285" s="64">
        <f t="shared" si="26"/>
        <v>0.5623622508305044</v>
      </c>
      <c r="P285" s="64">
        <f t="shared" si="26"/>
        <v>0.5623622508305044</v>
      </c>
      <c r="Q285" s="64">
        <f t="shared" si="26"/>
        <v>0.5623622508305044</v>
      </c>
      <c r="R285" s="64">
        <f t="shared" si="26"/>
        <v>0.5623622508305044</v>
      </c>
      <c r="S285" s="64">
        <f t="shared" si="26"/>
        <v>0.5623622508305044</v>
      </c>
      <c r="T285" s="488">
        <f t="shared" si="26"/>
        <v>0.5623622508305044</v>
      </c>
      <c r="U285" s="64"/>
    </row>
    <row r="286" spans="1:21" x14ac:dyDescent="0.3">
      <c r="A286" s="486" t="s">
        <v>1475</v>
      </c>
      <c r="B286" s="39" t="s">
        <v>79</v>
      </c>
      <c r="C286" s="39" t="s">
        <v>99</v>
      </c>
      <c r="D286" s="39" t="s">
        <v>93</v>
      </c>
      <c r="E286" s="39" t="s">
        <v>1216</v>
      </c>
      <c r="F286" s="39" t="s">
        <v>83</v>
      </c>
      <c r="G286" s="39" t="s">
        <v>126</v>
      </c>
      <c r="H286" s="39" t="s">
        <v>89</v>
      </c>
      <c r="I286" s="39" t="s">
        <v>89</v>
      </c>
      <c r="J286" s="493">
        <f t="shared" si="24"/>
        <v>0.7796078906861833</v>
      </c>
      <c r="K286" s="64">
        <f t="shared" si="25"/>
        <v>0.34920618027291611</v>
      </c>
      <c r="L286" s="64">
        <f t="shared" si="26"/>
        <v>0.34920618027291611</v>
      </c>
      <c r="M286" s="64">
        <f t="shared" si="26"/>
        <v>0.34920618027291611</v>
      </c>
      <c r="N286" s="64">
        <f t="shared" si="26"/>
        <v>0.34920618027291611</v>
      </c>
      <c r="O286" s="64">
        <f t="shared" si="26"/>
        <v>0.34920618027291611</v>
      </c>
      <c r="P286" s="64">
        <f t="shared" si="26"/>
        <v>0.34920618027291611</v>
      </c>
      <c r="Q286" s="64">
        <f t="shared" si="26"/>
        <v>0.34920618027291611</v>
      </c>
      <c r="R286" s="64">
        <f t="shared" si="26"/>
        <v>0.34920618027291611</v>
      </c>
      <c r="S286" s="64">
        <f t="shared" si="26"/>
        <v>0.34920618027291611</v>
      </c>
      <c r="T286" s="488">
        <f t="shared" si="26"/>
        <v>0.34920618027291611</v>
      </c>
      <c r="U286" s="64"/>
    </row>
    <row r="287" spans="1:21" x14ac:dyDescent="0.3">
      <c r="A287" s="486" t="s">
        <v>1476</v>
      </c>
      <c r="B287" s="39" t="s">
        <v>79</v>
      </c>
      <c r="C287" s="39" t="s">
        <v>99</v>
      </c>
      <c r="D287" s="39" t="s">
        <v>93</v>
      </c>
      <c r="E287" s="39" t="s">
        <v>1218</v>
      </c>
      <c r="F287" s="39" t="s">
        <v>83</v>
      </c>
      <c r="G287" s="39" t="s">
        <v>126</v>
      </c>
      <c r="H287" s="39" t="s">
        <v>89</v>
      </c>
      <c r="I287" s="39" t="s">
        <v>92</v>
      </c>
      <c r="J287" s="493">
        <f t="shared" si="24"/>
        <v>0.7796078906861833</v>
      </c>
      <c r="K287" s="64">
        <f t="shared" si="25"/>
        <v>0.56319607900218904</v>
      </c>
      <c r="L287" s="64">
        <f t="shared" si="26"/>
        <v>0.56319607900218904</v>
      </c>
      <c r="M287" s="64">
        <f t="shared" si="26"/>
        <v>0.56319607900218904</v>
      </c>
      <c r="N287" s="64">
        <f t="shared" si="26"/>
        <v>0.56319607900218904</v>
      </c>
      <c r="O287" s="64">
        <f t="shared" si="26"/>
        <v>0.56319607900218904</v>
      </c>
      <c r="P287" s="64">
        <f t="shared" si="26"/>
        <v>0.56319607900218904</v>
      </c>
      <c r="Q287" s="64">
        <f t="shared" si="26"/>
        <v>0.56319607900218904</v>
      </c>
      <c r="R287" s="64">
        <f t="shared" si="26"/>
        <v>0.56319607900218904</v>
      </c>
      <c r="S287" s="64">
        <f t="shared" si="26"/>
        <v>0.56319607900218904</v>
      </c>
      <c r="T287" s="488">
        <f t="shared" si="26"/>
        <v>0.56319607900218904</v>
      </c>
      <c r="U287" s="64"/>
    </row>
    <row r="288" spans="1:21" x14ac:dyDescent="0.3">
      <c r="A288" s="486" t="s">
        <v>1477</v>
      </c>
      <c r="B288" s="39" t="s">
        <v>79</v>
      </c>
      <c r="C288" s="39" t="s">
        <v>99</v>
      </c>
      <c r="D288" s="39" t="s">
        <v>93</v>
      </c>
      <c r="E288" s="39" t="s">
        <v>1220</v>
      </c>
      <c r="F288" s="39" t="s">
        <v>83</v>
      </c>
      <c r="G288" s="39" t="s">
        <v>126</v>
      </c>
      <c r="H288" s="39" t="s">
        <v>92</v>
      </c>
      <c r="I288" s="39" t="s">
        <v>89</v>
      </c>
      <c r="J288" s="493">
        <f t="shared" si="24"/>
        <v>0.7796078906861833</v>
      </c>
      <c r="K288" s="64">
        <f t="shared" si="25"/>
        <v>0.48339096056826247</v>
      </c>
      <c r="L288" s="64">
        <f t="shared" si="26"/>
        <v>0.48339096056826247</v>
      </c>
      <c r="M288" s="64">
        <f t="shared" si="26"/>
        <v>0.48339096056826247</v>
      </c>
      <c r="N288" s="64">
        <f t="shared" si="26"/>
        <v>0.48339096056826247</v>
      </c>
      <c r="O288" s="64">
        <f t="shared" si="26"/>
        <v>0.48339096056826247</v>
      </c>
      <c r="P288" s="64">
        <f t="shared" si="26"/>
        <v>0.48339096056826247</v>
      </c>
      <c r="Q288" s="64">
        <f t="shared" si="26"/>
        <v>0.48339096056826247</v>
      </c>
      <c r="R288" s="64">
        <f t="shared" si="26"/>
        <v>0.48339096056826247</v>
      </c>
      <c r="S288" s="64">
        <f t="shared" si="26"/>
        <v>0.48339096056826247</v>
      </c>
      <c r="T288" s="488">
        <f t="shared" si="26"/>
        <v>0.48339096056826247</v>
      </c>
      <c r="U288" s="64"/>
    </row>
    <row r="289" spans="1:21" x14ac:dyDescent="0.3">
      <c r="A289" s="486" t="s">
        <v>1478</v>
      </c>
      <c r="B289" s="39" t="s">
        <v>79</v>
      </c>
      <c r="C289" s="39" t="s">
        <v>99</v>
      </c>
      <c r="D289" s="39" t="s">
        <v>93</v>
      </c>
      <c r="E289" s="39" t="s">
        <v>1222</v>
      </c>
      <c r="F289" s="39" t="s">
        <v>83</v>
      </c>
      <c r="G289" s="39" t="s">
        <v>126</v>
      </c>
      <c r="H289" s="39" t="s">
        <v>92</v>
      </c>
      <c r="I289" s="39" t="s">
        <v>92</v>
      </c>
      <c r="J289" s="493">
        <f t="shared" si="24"/>
        <v>0.7796078906861833</v>
      </c>
      <c r="K289" s="64">
        <f t="shared" si="25"/>
        <v>0.7796078906861833</v>
      </c>
      <c r="L289" s="64">
        <f t="shared" si="26"/>
        <v>0.7796078906861833</v>
      </c>
      <c r="M289" s="64">
        <f t="shared" si="26"/>
        <v>0.7796078906861833</v>
      </c>
      <c r="N289" s="64">
        <f t="shared" si="26"/>
        <v>0.7796078906861833</v>
      </c>
      <c r="O289" s="64">
        <f t="shared" si="26"/>
        <v>0.7796078906861833</v>
      </c>
      <c r="P289" s="64">
        <f t="shared" si="26"/>
        <v>0.7796078906861833</v>
      </c>
      <c r="Q289" s="64">
        <f t="shared" si="26"/>
        <v>0.7796078906861833</v>
      </c>
      <c r="R289" s="64">
        <f t="shared" si="26"/>
        <v>0.7796078906861833</v>
      </c>
      <c r="S289" s="64">
        <f t="shared" si="26"/>
        <v>0.7796078906861833</v>
      </c>
      <c r="T289" s="488">
        <f t="shared" si="26"/>
        <v>0.7796078906861833</v>
      </c>
      <c r="U289" s="64"/>
    </row>
    <row r="290" spans="1:21" x14ac:dyDescent="0.3">
      <c r="A290" s="486" t="s">
        <v>1479</v>
      </c>
      <c r="B290" s="39" t="s">
        <v>79</v>
      </c>
      <c r="C290" s="39" t="s">
        <v>99</v>
      </c>
      <c r="D290" s="39" t="s">
        <v>95</v>
      </c>
      <c r="E290" s="39" t="s">
        <v>1192</v>
      </c>
      <c r="F290" s="39" t="s">
        <v>121</v>
      </c>
      <c r="G290" s="39" t="s">
        <v>121</v>
      </c>
      <c r="H290" s="39" t="s">
        <v>89</v>
      </c>
      <c r="I290" s="39" t="s">
        <v>89</v>
      </c>
      <c r="J290" s="493">
        <f t="shared" si="24"/>
        <v>4.6118456431916579</v>
      </c>
      <c r="K290" s="64">
        <f t="shared" si="25"/>
        <v>1</v>
      </c>
      <c r="L290" s="64">
        <f t="shared" ref="L290:T305" si="27">IF(L$17&gt;=$B$11,0,($B$11-L$17)/($B$11-2020))*$J290+IF(L$17&gt;=$B$11,1,(L$17-2020)/($B$11-2020))*$K290</f>
        <v>1</v>
      </c>
      <c r="M290" s="64">
        <f t="shared" si="27"/>
        <v>1</v>
      </c>
      <c r="N290" s="64">
        <f t="shared" si="27"/>
        <v>1</v>
      </c>
      <c r="O290" s="64">
        <f t="shared" si="27"/>
        <v>1</v>
      </c>
      <c r="P290" s="64">
        <f t="shared" si="27"/>
        <v>1</v>
      </c>
      <c r="Q290" s="64">
        <f t="shared" si="27"/>
        <v>1</v>
      </c>
      <c r="R290" s="64">
        <f t="shared" si="27"/>
        <v>1</v>
      </c>
      <c r="S290" s="64">
        <f t="shared" si="27"/>
        <v>1</v>
      </c>
      <c r="T290" s="488">
        <f t="shared" si="27"/>
        <v>1</v>
      </c>
      <c r="U290" s="64"/>
    </row>
    <row r="291" spans="1:21" x14ac:dyDescent="0.3">
      <c r="A291" s="486" t="s">
        <v>1480</v>
      </c>
      <c r="B291" s="39" t="s">
        <v>79</v>
      </c>
      <c r="C291" s="39" t="s">
        <v>99</v>
      </c>
      <c r="D291" s="39" t="s">
        <v>95</v>
      </c>
      <c r="E291" s="39" t="s">
        <v>1194</v>
      </c>
      <c r="F291" s="39" t="s">
        <v>121</v>
      </c>
      <c r="G291" s="39" t="s">
        <v>121</v>
      </c>
      <c r="H291" s="39" t="s">
        <v>89</v>
      </c>
      <c r="I291" s="39" t="s">
        <v>92</v>
      </c>
      <c r="J291" s="493">
        <f t="shared" si="24"/>
        <v>4.6118456431916579</v>
      </c>
      <c r="K291" s="64">
        <f t="shared" si="25"/>
        <v>1.1633693980735702</v>
      </c>
      <c r="L291" s="64">
        <f t="shared" si="27"/>
        <v>1.1633693980735702</v>
      </c>
      <c r="M291" s="64">
        <f t="shared" si="27"/>
        <v>1.1633693980735702</v>
      </c>
      <c r="N291" s="64">
        <f t="shared" si="27"/>
        <v>1.1633693980735702</v>
      </c>
      <c r="O291" s="64">
        <f t="shared" si="27"/>
        <v>1.1633693980735702</v>
      </c>
      <c r="P291" s="64">
        <f t="shared" si="27"/>
        <v>1.1633693980735702</v>
      </c>
      <c r="Q291" s="64">
        <f t="shared" si="27"/>
        <v>1.1633693980735702</v>
      </c>
      <c r="R291" s="64">
        <f t="shared" si="27"/>
        <v>1.1633693980735702</v>
      </c>
      <c r="S291" s="64">
        <f t="shared" si="27"/>
        <v>1.1633693980735702</v>
      </c>
      <c r="T291" s="488">
        <f t="shared" si="27"/>
        <v>1.1633693980735702</v>
      </c>
      <c r="U291" s="64"/>
    </row>
    <row r="292" spans="1:21" x14ac:dyDescent="0.3">
      <c r="A292" s="486" t="s">
        <v>1481</v>
      </c>
      <c r="B292" s="39" t="s">
        <v>79</v>
      </c>
      <c r="C292" s="39" t="s">
        <v>99</v>
      </c>
      <c r="D292" s="39" t="s">
        <v>95</v>
      </c>
      <c r="E292" s="39" t="s">
        <v>1196</v>
      </c>
      <c r="F292" s="39" t="s">
        <v>121</v>
      </c>
      <c r="G292" s="39" t="s">
        <v>121</v>
      </c>
      <c r="H292" s="39" t="s">
        <v>92</v>
      </c>
      <c r="I292" s="39" t="s">
        <v>89</v>
      </c>
      <c r="J292" s="493">
        <f t="shared" si="24"/>
        <v>4.6118456431916579</v>
      </c>
      <c r="K292" s="64">
        <f t="shared" si="25"/>
        <v>3.9642143336660212</v>
      </c>
      <c r="L292" s="64">
        <f t="shared" si="27"/>
        <v>3.9642143336660212</v>
      </c>
      <c r="M292" s="64">
        <f t="shared" si="27"/>
        <v>3.9642143336660212</v>
      </c>
      <c r="N292" s="64">
        <f t="shared" si="27"/>
        <v>3.9642143336660212</v>
      </c>
      <c r="O292" s="64">
        <f t="shared" si="27"/>
        <v>3.9642143336660212</v>
      </c>
      <c r="P292" s="64">
        <f t="shared" si="27"/>
        <v>3.9642143336660212</v>
      </c>
      <c r="Q292" s="64">
        <f t="shared" si="27"/>
        <v>3.9642143336660212</v>
      </c>
      <c r="R292" s="64">
        <f t="shared" si="27"/>
        <v>3.9642143336660212</v>
      </c>
      <c r="S292" s="64">
        <f t="shared" si="27"/>
        <v>3.9642143336660212</v>
      </c>
      <c r="T292" s="488">
        <f t="shared" si="27"/>
        <v>3.9642143336660212</v>
      </c>
      <c r="U292" s="64"/>
    </row>
    <row r="293" spans="1:21" x14ac:dyDescent="0.3">
      <c r="A293" s="486" t="s">
        <v>1482</v>
      </c>
      <c r="B293" s="39" t="s">
        <v>79</v>
      </c>
      <c r="C293" s="39" t="s">
        <v>99</v>
      </c>
      <c r="D293" s="39" t="s">
        <v>95</v>
      </c>
      <c r="E293" s="39" t="s">
        <v>1198</v>
      </c>
      <c r="F293" s="39" t="s">
        <v>121</v>
      </c>
      <c r="G293" s="39" t="s">
        <v>121</v>
      </c>
      <c r="H293" s="39" t="s">
        <v>92</v>
      </c>
      <c r="I293" s="39" t="s">
        <v>92</v>
      </c>
      <c r="J293" s="493">
        <f t="shared" si="24"/>
        <v>4.6118456431916579</v>
      </c>
      <c r="K293" s="64">
        <f t="shared" si="25"/>
        <v>4.6118456431916579</v>
      </c>
      <c r="L293" s="64">
        <f t="shared" si="27"/>
        <v>4.6118456431916579</v>
      </c>
      <c r="M293" s="64">
        <f t="shared" si="27"/>
        <v>4.6118456431916579</v>
      </c>
      <c r="N293" s="64">
        <f t="shared" si="27"/>
        <v>4.6118456431916579</v>
      </c>
      <c r="O293" s="64">
        <f t="shared" si="27"/>
        <v>4.6118456431916579</v>
      </c>
      <c r="P293" s="64">
        <f t="shared" si="27"/>
        <v>4.6118456431916579</v>
      </c>
      <c r="Q293" s="64">
        <f t="shared" si="27"/>
        <v>4.6118456431916579</v>
      </c>
      <c r="R293" s="64">
        <f t="shared" si="27"/>
        <v>4.6118456431916579</v>
      </c>
      <c r="S293" s="64">
        <f t="shared" si="27"/>
        <v>4.6118456431916579</v>
      </c>
      <c r="T293" s="488">
        <f t="shared" si="27"/>
        <v>4.6118456431916579</v>
      </c>
      <c r="U293" s="64"/>
    </row>
    <row r="294" spans="1:21" x14ac:dyDescent="0.3">
      <c r="A294" s="486" t="s">
        <v>1483</v>
      </c>
      <c r="B294" s="39" t="s">
        <v>79</v>
      </c>
      <c r="C294" s="39" t="s">
        <v>99</v>
      </c>
      <c r="D294" s="39" t="s">
        <v>95</v>
      </c>
      <c r="E294" s="39" t="s">
        <v>1200</v>
      </c>
      <c r="F294" s="39" t="s">
        <v>121</v>
      </c>
      <c r="G294" s="39" t="s">
        <v>126</v>
      </c>
      <c r="H294" s="39" t="s">
        <v>89</v>
      </c>
      <c r="I294" s="39" t="s">
        <v>89</v>
      </c>
      <c r="J294" s="493">
        <f t="shared" si="24"/>
        <v>6.3934434588188136</v>
      </c>
      <c r="K294" s="64">
        <f t="shared" si="25"/>
        <v>1</v>
      </c>
      <c r="L294" s="64">
        <f t="shared" si="27"/>
        <v>1</v>
      </c>
      <c r="M294" s="64">
        <f t="shared" si="27"/>
        <v>1</v>
      </c>
      <c r="N294" s="64">
        <f t="shared" si="27"/>
        <v>1</v>
      </c>
      <c r="O294" s="64">
        <f t="shared" si="27"/>
        <v>1</v>
      </c>
      <c r="P294" s="64">
        <f t="shared" si="27"/>
        <v>1</v>
      </c>
      <c r="Q294" s="64">
        <f t="shared" si="27"/>
        <v>1</v>
      </c>
      <c r="R294" s="64">
        <f t="shared" si="27"/>
        <v>1</v>
      </c>
      <c r="S294" s="64">
        <f t="shared" si="27"/>
        <v>1</v>
      </c>
      <c r="T294" s="488">
        <f t="shared" si="27"/>
        <v>1</v>
      </c>
      <c r="U294" s="64"/>
    </row>
    <row r="295" spans="1:21" x14ac:dyDescent="0.3">
      <c r="A295" s="486" t="s">
        <v>1484</v>
      </c>
      <c r="B295" s="39" t="s">
        <v>79</v>
      </c>
      <c r="C295" s="39" t="s">
        <v>99</v>
      </c>
      <c r="D295" s="39" t="s">
        <v>95</v>
      </c>
      <c r="E295" s="39" t="s">
        <v>1202</v>
      </c>
      <c r="F295" s="39" t="s">
        <v>121</v>
      </c>
      <c r="G295" s="39" t="s">
        <v>126</v>
      </c>
      <c r="H295" s="39" t="s">
        <v>89</v>
      </c>
      <c r="I295" s="39" t="s">
        <v>92</v>
      </c>
      <c r="J295" s="493">
        <f t="shared" si="24"/>
        <v>6.3934434588188136</v>
      </c>
      <c r="K295" s="64">
        <f t="shared" si="25"/>
        <v>1.612789551897486</v>
      </c>
      <c r="L295" s="64">
        <f t="shared" si="27"/>
        <v>1.612789551897486</v>
      </c>
      <c r="M295" s="64">
        <f t="shared" si="27"/>
        <v>1.612789551897486</v>
      </c>
      <c r="N295" s="64">
        <f t="shared" si="27"/>
        <v>1.612789551897486</v>
      </c>
      <c r="O295" s="64">
        <f t="shared" si="27"/>
        <v>1.612789551897486</v>
      </c>
      <c r="P295" s="64">
        <f t="shared" si="27"/>
        <v>1.612789551897486</v>
      </c>
      <c r="Q295" s="64">
        <f t="shared" si="27"/>
        <v>1.612789551897486</v>
      </c>
      <c r="R295" s="64">
        <f t="shared" si="27"/>
        <v>1.612789551897486</v>
      </c>
      <c r="S295" s="64">
        <f t="shared" si="27"/>
        <v>1.612789551897486</v>
      </c>
      <c r="T295" s="488">
        <f t="shared" si="27"/>
        <v>1.612789551897486</v>
      </c>
      <c r="U295" s="64"/>
    </row>
    <row r="296" spans="1:21" x14ac:dyDescent="0.3">
      <c r="A296" s="486" t="s">
        <v>1485</v>
      </c>
      <c r="B296" s="39" t="s">
        <v>79</v>
      </c>
      <c r="C296" s="39" t="s">
        <v>99</v>
      </c>
      <c r="D296" s="39" t="s">
        <v>95</v>
      </c>
      <c r="E296" s="39" t="s">
        <v>1204</v>
      </c>
      <c r="F296" s="39" t="s">
        <v>121</v>
      </c>
      <c r="G296" s="39" t="s">
        <v>126</v>
      </c>
      <c r="H296" s="39" t="s">
        <v>92</v>
      </c>
      <c r="I296" s="39" t="s">
        <v>89</v>
      </c>
      <c r="J296" s="493">
        <f t="shared" si="24"/>
        <v>6.3934434588188136</v>
      </c>
      <c r="K296" s="64">
        <f t="shared" si="25"/>
        <v>3.9642143336660212</v>
      </c>
      <c r="L296" s="64">
        <f t="shared" si="27"/>
        <v>3.9642143336660212</v>
      </c>
      <c r="M296" s="64">
        <f t="shared" si="27"/>
        <v>3.9642143336660212</v>
      </c>
      <c r="N296" s="64">
        <f t="shared" si="27"/>
        <v>3.9642143336660212</v>
      </c>
      <c r="O296" s="64">
        <f t="shared" si="27"/>
        <v>3.9642143336660212</v>
      </c>
      <c r="P296" s="64">
        <f t="shared" si="27"/>
        <v>3.9642143336660212</v>
      </c>
      <c r="Q296" s="64">
        <f t="shared" si="27"/>
        <v>3.9642143336660212</v>
      </c>
      <c r="R296" s="64">
        <f t="shared" si="27"/>
        <v>3.9642143336660212</v>
      </c>
      <c r="S296" s="64">
        <f t="shared" si="27"/>
        <v>3.9642143336660212</v>
      </c>
      <c r="T296" s="488">
        <f t="shared" si="27"/>
        <v>3.9642143336660212</v>
      </c>
      <c r="U296" s="64"/>
    </row>
    <row r="297" spans="1:21" x14ac:dyDescent="0.3">
      <c r="A297" s="486" t="s">
        <v>1486</v>
      </c>
      <c r="B297" s="39" t="s">
        <v>79</v>
      </c>
      <c r="C297" s="39" t="s">
        <v>99</v>
      </c>
      <c r="D297" s="39" t="s">
        <v>95</v>
      </c>
      <c r="E297" s="39" t="s">
        <v>1206</v>
      </c>
      <c r="F297" s="39" t="s">
        <v>121</v>
      </c>
      <c r="G297" s="39" t="s">
        <v>126</v>
      </c>
      <c r="H297" s="39" t="s">
        <v>92</v>
      </c>
      <c r="I297" s="39" t="s">
        <v>92</v>
      </c>
      <c r="J297" s="493">
        <f t="shared" si="24"/>
        <v>6.3934434588188136</v>
      </c>
      <c r="K297" s="64">
        <f t="shared" si="25"/>
        <v>6.3934434588188136</v>
      </c>
      <c r="L297" s="64">
        <f t="shared" si="27"/>
        <v>6.3934434588188136</v>
      </c>
      <c r="M297" s="64">
        <f t="shared" si="27"/>
        <v>6.3934434588188136</v>
      </c>
      <c r="N297" s="64">
        <f t="shared" si="27"/>
        <v>6.3934434588188136</v>
      </c>
      <c r="O297" s="64">
        <f t="shared" si="27"/>
        <v>6.3934434588188136</v>
      </c>
      <c r="P297" s="64">
        <f t="shared" si="27"/>
        <v>6.3934434588188136</v>
      </c>
      <c r="Q297" s="64">
        <f t="shared" si="27"/>
        <v>6.3934434588188136</v>
      </c>
      <c r="R297" s="64">
        <f t="shared" si="27"/>
        <v>6.3934434588188136</v>
      </c>
      <c r="S297" s="64">
        <f t="shared" si="27"/>
        <v>6.3934434588188136</v>
      </c>
      <c r="T297" s="488">
        <f t="shared" si="27"/>
        <v>6.3934434588188136</v>
      </c>
      <c r="U297" s="64"/>
    </row>
    <row r="298" spans="1:21" x14ac:dyDescent="0.3">
      <c r="A298" s="486" t="s">
        <v>1487</v>
      </c>
      <c r="B298" s="39" t="s">
        <v>79</v>
      </c>
      <c r="C298" s="39" t="s">
        <v>99</v>
      </c>
      <c r="D298" s="39" t="s">
        <v>95</v>
      </c>
      <c r="E298" s="39" t="s">
        <v>1208</v>
      </c>
      <c r="F298" s="39" t="s">
        <v>83</v>
      </c>
      <c r="G298" s="39" t="s">
        <v>121</v>
      </c>
      <c r="H298" s="39" t="s">
        <v>89</v>
      </c>
      <c r="I298" s="39" t="s">
        <v>89</v>
      </c>
      <c r="J298" s="493">
        <f t="shared" si="24"/>
        <v>4.6118456431916579</v>
      </c>
      <c r="K298" s="64">
        <f t="shared" si="25"/>
        <v>3.9642143336660212</v>
      </c>
      <c r="L298" s="64">
        <f t="shared" si="27"/>
        <v>3.9642143336660212</v>
      </c>
      <c r="M298" s="64">
        <f t="shared" si="27"/>
        <v>3.9642143336660212</v>
      </c>
      <c r="N298" s="64">
        <f t="shared" si="27"/>
        <v>3.9642143336660212</v>
      </c>
      <c r="O298" s="64">
        <f t="shared" si="27"/>
        <v>3.9642143336660212</v>
      </c>
      <c r="P298" s="64">
        <f t="shared" si="27"/>
        <v>3.9642143336660212</v>
      </c>
      <c r="Q298" s="64">
        <f t="shared" si="27"/>
        <v>3.9642143336660212</v>
      </c>
      <c r="R298" s="64">
        <f t="shared" si="27"/>
        <v>3.9642143336660212</v>
      </c>
      <c r="S298" s="64">
        <f t="shared" si="27"/>
        <v>3.9642143336660212</v>
      </c>
      <c r="T298" s="488">
        <f t="shared" si="27"/>
        <v>3.9642143336660212</v>
      </c>
      <c r="U298" s="64"/>
    </row>
    <row r="299" spans="1:21" x14ac:dyDescent="0.3">
      <c r="A299" s="486" t="s">
        <v>1488</v>
      </c>
      <c r="B299" s="39" t="s">
        <v>79</v>
      </c>
      <c r="C299" s="39" t="s">
        <v>99</v>
      </c>
      <c r="D299" s="39" t="s">
        <v>95</v>
      </c>
      <c r="E299" s="39" t="s">
        <v>1210</v>
      </c>
      <c r="F299" s="39" t="s">
        <v>83</v>
      </c>
      <c r="G299" s="39" t="s">
        <v>121</v>
      </c>
      <c r="H299" s="39" t="s">
        <v>89</v>
      </c>
      <c r="I299" s="39" t="s">
        <v>92</v>
      </c>
      <c r="J299" s="493">
        <f t="shared" si="24"/>
        <v>4.6118456431916579</v>
      </c>
      <c r="K299" s="64">
        <f t="shared" si="25"/>
        <v>4.6118456431916579</v>
      </c>
      <c r="L299" s="64">
        <f t="shared" si="27"/>
        <v>4.6118456431916579</v>
      </c>
      <c r="M299" s="64">
        <f t="shared" si="27"/>
        <v>4.6118456431916579</v>
      </c>
      <c r="N299" s="64">
        <f t="shared" si="27"/>
        <v>4.6118456431916579</v>
      </c>
      <c r="O299" s="64">
        <f t="shared" si="27"/>
        <v>4.6118456431916579</v>
      </c>
      <c r="P299" s="64">
        <f t="shared" si="27"/>
        <v>4.6118456431916579</v>
      </c>
      <c r="Q299" s="64">
        <f t="shared" si="27"/>
        <v>4.6118456431916579</v>
      </c>
      <c r="R299" s="64">
        <f t="shared" si="27"/>
        <v>4.6118456431916579</v>
      </c>
      <c r="S299" s="64">
        <f t="shared" si="27"/>
        <v>4.6118456431916579</v>
      </c>
      <c r="T299" s="488">
        <f t="shared" si="27"/>
        <v>4.6118456431916579</v>
      </c>
      <c r="U299" s="64"/>
    </row>
    <row r="300" spans="1:21" x14ac:dyDescent="0.3">
      <c r="A300" s="486" t="s">
        <v>1489</v>
      </c>
      <c r="B300" s="39" t="s">
        <v>79</v>
      </c>
      <c r="C300" s="39" t="s">
        <v>99</v>
      </c>
      <c r="D300" s="39" t="s">
        <v>95</v>
      </c>
      <c r="E300" s="39" t="s">
        <v>1212</v>
      </c>
      <c r="F300" s="39" t="s">
        <v>83</v>
      </c>
      <c r="G300" s="39" t="s">
        <v>121</v>
      </c>
      <c r="H300" s="39" t="s">
        <v>92</v>
      </c>
      <c r="I300" s="39" t="s">
        <v>89</v>
      </c>
      <c r="J300" s="493">
        <f t="shared" si="24"/>
        <v>4.6118456431916579</v>
      </c>
      <c r="K300" s="64">
        <f t="shared" si="25"/>
        <v>3.9642143336660212</v>
      </c>
      <c r="L300" s="64">
        <f t="shared" si="27"/>
        <v>3.9642143336660212</v>
      </c>
      <c r="M300" s="64">
        <f t="shared" si="27"/>
        <v>3.9642143336660212</v>
      </c>
      <c r="N300" s="64">
        <f t="shared" si="27"/>
        <v>3.9642143336660212</v>
      </c>
      <c r="O300" s="64">
        <f t="shared" si="27"/>
        <v>3.9642143336660212</v>
      </c>
      <c r="P300" s="64">
        <f t="shared" si="27"/>
        <v>3.9642143336660212</v>
      </c>
      <c r="Q300" s="64">
        <f t="shared" si="27"/>
        <v>3.9642143336660212</v>
      </c>
      <c r="R300" s="64">
        <f t="shared" si="27"/>
        <v>3.9642143336660212</v>
      </c>
      <c r="S300" s="64">
        <f t="shared" si="27"/>
        <v>3.9642143336660212</v>
      </c>
      <c r="T300" s="488">
        <f t="shared" si="27"/>
        <v>3.9642143336660212</v>
      </c>
      <c r="U300" s="64"/>
    </row>
    <row r="301" spans="1:21" x14ac:dyDescent="0.3">
      <c r="A301" s="486" t="s">
        <v>1490</v>
      </c>
      <c r="B301" s="39" t="s">
        <v>79</v>
      </c>
      <c r="C301" s="39" t="s">
        <v>99</v>
      </c>
      <c r="D301" s="39" t="s">
        <v>95</v>
      </c>
      <c r="E301" s="39" t="s">
        <v>1214</v>
      </c>
      <c r="F301" s="39" t="s">
        <v>83</v>
      </c>
      <c r="G301" s="39" t="s">
        <v>121</v>
      </c>
      <c r="H301" s="39" t="s">
        <v>92</v>
      </c>
      <c r="I301" s="39" t="s">
        <v>92</v>
      </c>
      <c r="J301" s="493">
        <f t="shared" si="24"/>
        <v>4.6118456431916579</v>
      </c>
      <c r="K301" s="64">
        <f t="shared" si="25"/>
        <v>4.6118456431916579</v>
      </c>
      <c r="L301" s="64">
        <f t="shared" si="27"/>
        <v>4.6118456431916579</v>
      </c>
      <c r="M301" s="64">
        <f t="shared" si="27"/>
        <v>4.6118456431916579</v>
      </c>
      <c r="N301" s="64">
        <f t="shared" si="27"/>
        <v>4.6118456431916579</v>
      </c>
      <c r="O301" s="64">
        <f t="shared" si="27"/>
        <v>4.6118456431916579</v>
      </c>
      <c r="P301" s="64">
        <f t="shared" si="27"/>
        <v>4.6118456431916579</v>
      </c>
      <c r="Q301" s="64">
        <f t="shared" si="27"/>
        <v>4.6118456431916579</v>
      </c>
      <c r="R301" s="64">
        <f t="shared" si="27"/>
        <v>4.6118456431916579</v>
      </c>
      <c r="S301" s="64">
        <f t="shared" si="27"/>
        <v>4.6118456431916579</v>
      </c>
      <c r="T301" s="488">
        <f t="shared" si="27"/>
        <v>4.6118456431916579</v>
      </c>
      <c r="U301" s="64"/>
    </row>
    <row r="302" spans="1:21" x14ac:dyDescent="0.3">
      <c r="A302" s="486" t="s">
        <v>1491</v>
      </c>
      <c r="B302" s="39" t="s">
        <v>79</v>
      </c>
      <c r="C302" s="39" t="s">
        <v>99</v>
      </c>
      <c r="D302" s="39" t="s">
        <v>95</v>
      </c>
      <c r="E302" s="39" t="s">
        <v>1216</v>
      </c>
      <c r="F302" s="39" t="s">
        <v>83</v>
      </c>
      <c r="G302" s="39" t="s">
        <v>126</v>
      </c>
      <c r="H302" s="39" t="s">
        <v>89</v>
      </c>
      <c r="I302" s="39" t="s">
        <v>89</v>
      </c>
      <c r="J302" s="493">
        <f t="shared" si="24"/>
        <v>6.3934434588188136</v>
      </c>
      <c r="K302" s="64">
        <f t="shared" si="25"/>
        <v>3.9642143336660212</v>
      </c>
      <c r="L302" s="64">
        <f t="shared" si="27"/>
        <v>3.9642143336660212</v>
      </c>
      <c r="M302" s="64">
        <f t="shared" si="27"/>
        <v>3.9642143336660212</v>
      </c>
      <c r="N302" s="64">
        <f t="shared" si="27"/>
        <v>3.9642143336660212</v>
      </c>
      <c r="O302" s="64">
        <f t="shared" si="27"/>
        <v>3.9642143336660212</v>
      </c>
      <c r="P302" s="64">
        <f t="shared" si="27"/>
        <v>3.9642143336660212</v>
      </c>
      <c r="Q302" s="64">
        <f t="shared" si="27"/>
        <v>3.9642143336660212</v>
      </c>
      <c r="R302" s="64">
        <f t="shared" si="27"/>
        <v>3.9642143336660212</v>
      </c>
      <c r="S302" s="64">
        <f t="shared" si="27"/>
        <v>3.9642143336660212</v>
      </c>
      <c r="T302" s="488">
        <f t="shared" si="27"/>
        <v>3.9642143336660212</v>
      </c>
      <c r="U302" s="64"/>
    </row>
    <row r="303" spans="1:21" x14ac:dyDescent="0.3">
      <c r="A303" s="486" t="s">
        <v>1492</v>
      </c>
      <c r="B303" s="39" t="s">
        <v>79</v>
      </c>
      <c r="C303" s="39" t="s">
        <v>99</v>
      </c>
      <c r="D303" s="39" t="s">
        <v>95</v>
      </c>
      <c r="E303" s="39" t="s">
        <v>1218</v>
      </c>
      <c r="F303" s="39" t="s">
        <v>83</v>
      </c>
      <c r="G303" s="39" t="s">
        <v>126</v>
      </c>
      <c r="H303" s="39" t="s">
        <v>89</v>
      </c>
      <c r="I303" s="39" t="s">
        <v>92</v>
      </c>
      <c r="J303" s="493">
        <f t="shared" si="24"/>
        <v>6.3934434588188136</v>
      </c>
      <c r="K303" s="64">
        <f t="shared" si="25"/>
        <v>6.3934434588188136</v>
      </c>
      <c r="L303" s="64">
        <f t="shared" si="27"/>
        <v>6.3934434588188136</v>
      </c>
      <c r="M303" s="64">
        <f t="shared" si="27"/>
        <v>6.3934434588188136</v>
      </c>
      <c r="N303" s="64">
        <f t="shared" si="27"/>
        <v>6.3934434588188136</v>
      </c>
      <c r="O303" s="64">
        <f t="shared" si="27"/>
        <v>6.3934434588188136</v>
      </c>
      <c r="P303" s="64">
        <f t="shared" si="27"/>
        <v>6.3934434588188136</v>
      </c>
      <c r="Q303" s="64">
        <f t="shared" si="27"/>
        <v>6.3934434588188136</v>
      </c>
      <c r="R303" s="64">
        <f t="shared" si="27"/>
        <v>6.3934434588188136</v>
      </c>
      <c r="S303" s="64">
        <f t="shared" si="27"/>
        <v>6.3934434588188136</v>
      </c>
      <c r="T303" s="488">
        <f t="shared" si="27"/>
        <v>6.3934434588188136</v>
      </c>
      <c r="U303" s="64"/>
    </row>
    <row r="304" spans="1:21" x14ac:dyDescent="0.3">
      <c r="A304" s="486" t="s">
        <v>1493</v>
      </c>
      <c r="B304" s="39" t="s">
        <v>79</v>
      </c>
      <c r="C304" s="39" t="s">
        <v>99</v>
      </c>
      <c r="D304" s="39" t="s">
        <v>95</v>
      </c>
      <c r="E304" s="39" t="s">
        <v>1220</v>
      </c>
      <c r="F304" s="39" t="s">
        <v>83</v>
      </c>
      <c r="G304" s="39" t="s">
        <v>126</v>
      </c>
      <c r="H304" s="39" t="s">
        <v>92</v>
      </c>
      <c r="I304" s="39" t="s">
        <v>89</v>
      </c>
      <c r="J304" s="493">
        <f t="shared" si="24"/>
        <v>6.3934434588188136</v>
      </c>
      <c r="K304" s="64">
        <f t="shared" si="25"/>
        <v>3.9642143336660212</v>
      </c>
      <c r="L304" s="64">
        <f t="shared" si="27"/>
        <v>3.9642143336660212</v>
      </c>
      <c r="M304" s="64">
        <f t="shared" si="27"/>
        <v>3.9642143336660212</v>
      </c>
      <c r="N304" s="64">
        <f t="shared" si="27"/>
        <v>3.9642143336660212</v>
      </c>
      <c r="O304" s="64">
        <f t="shared" si="27"/>
        <v>3.9642143336660212</v>
      </c>
      <c r="P304" s="64">
        <f t="shared" si="27"/>
        <v>3.9642143336660212</v>
      </c>
      <c r="Q304" s="64">
        <f t="shared" si="27"/>
        <v>3.9642143336660212</v>
      </c>
      <c r="R304" s="64">
        <f t="shared" si="27"/>
        <v>3.9642143336660212</v>
      </c>
      <c r="S304" s="64">
        <f t="shared" si="27"/>
        <v>3.9642143336660212</v>
      </c>
      <c r="T304" s="488">
        <f t="shared" si="27"/>
        <v>3.9642143336660212</v>
      </c>
      <c r="U304" s="64"/>
    </row>
    <row r="305" spans="1:21" x14ac:dyDescent="0.3">
      <c r="A305" s="486" t="s">
        <v>1494</v>
      </c>
      <c r="B305" s="39" t="s">
        <v>79</v>
      </c>
      <c r="C305" s="39" t="s">
        <v>99</v>
      </c>
      <c r="D305" s="39" t="s">
        <v>95</v>
      </c>
      <c r="E305" s="39" t="s">
        <v>1222</v>
      </c>
      <c r="F305" s="39" t="s">
        <v>83</v>
      </c>
      <c r="G305" s="39" t="s">
        <v>126</v>
      </c>
      <c r="H305" s="39" t="s">
        <v>92</v>
      </c>
      <c r="I305" s="39" t="s">
        <v>92</v>
      </c>
      <c r="J305" s="493">
        <f t="shared" si="24"/>
        <v>6.3934434588188136</v>
      </c>
      <c r="K305" s="64">
        <f t="shared" si="25"/>
        <v>6.3934434588188136</v>
      </c>
      <c r="L305" s="64">
        <f t="shared" si="27"/>
        <v>6.3934434588188136</v>
      </c>
      <c r="M305" s="64">
        <f t="shared" si="27"/>
        <v>6.3934434588188136</v>
      </c>
      <c r="N305" s="64">
        <f t="shared" si="27"/>
        <v>6.3934434588188136</v>
      </c>
      <c r="O305" s="64">
        <f t="shared" si="27"/>
        <v>6.3934434588188136</v>
      </c>
      <c r="P305" s="64">
        <f t="shared" si="27"/>
        <v>6.3934434588188136</v>
      </c>
      <c r="Q305" s="64">
        <f t="shared" si="27"/>
        <v>6.3934434588188136</v>
      </c>
      <c r="R305" s="64">
        <f t="shared" si="27"/>
        <v>6.3934434588188136</v>
      </c>
      <c r="S305" s="64">
        <f t="shared" si="27"/>
        <v>6.3934434588188136</v>
      </c>
      <c r="T305" s="488">
        <f t="shared" si="27"/>
        <v>6.3934434588188136</v>
      </c>
      <c r="U305" s="64"/>
    </row>
    <row r="306" spans="1:21" x14ac:dyDescent="0.3">
      <c r="A306" s="486" t="s">
        <v>1495</v>
      </c>
      <c r="B306" s="39" t="s">
        <v>79</v>
      </c>
      <c r="C306" s="39" t="s">
        <v>100</v>
      </c>
      <c r="D306" s="39" t="s">
        <v>81</v>
      </c>
      <c r="E306" s="39" t="s">
        <v>1192</v>
      </c>
      <c r="F306" s="39" t="s">
        <v>121</v>
      </c>
      <c r="G306" s="39" t="s">
        <v>121</v>
      </c>
      <c r="H306" s="39" t="s">
        <v>89</v>
      </c>
      <c r="I306" s="39" t="s">
        <v>89</v>
      </c>
      <c r="J306" s="493">
        <f t="shared" si="24"/>
        <v>3.3695293849099075</v>
      </c>
      <c r="K306" s="64">
        <f t="shared" si="25"/>
        <v>1</v>
      </c>
      <c r="L306" s="64">
        <f t="shared" ref="L306:T321" si="28">IF(L$17&gt;=$B$11,0,($B$11-L$17)/($B$11-2020))*$J306+IF(L$17&gt;=$B$11,1,(L$17-2020)/($B$11-2020))*$K306</f>
        <v>1</v>
      </c>
      <c r="M306" s="64">
        <f t="shared" si="28"/>
        <v>1</v>
      </c>
      <c r="N306" s="64">
        <f t="shared" si="28"/>
        <v>1</v>
      </c>
      <c r="O306" s="64">
        <f t="shared" si="28"/>
        <v>1</v>
      </c>
      <c r="P306" s="64">
        <f t="shared" si="28"/>
        <v>1</v>
      </c>
      <c r="Q306" s="64">
        <f t="shared" si="28"/>
        <v>1</v>
      </c>
      <c r="R306" s="64">
        <f t="shared" si="28"/>
        <v>1</v>
      </c>
      <c r="S306" s="64">
        <f t="shared" si="28"/>
        <v>1</v>
      </c>
      <c r="T306" s="488">
        <f t="shared" si="28"/>
        <v>1</v>
      </c>
      <c r="U306" s="64"/>
    </row>
    <row r="307" spans="1:21" x14ac:dyDescent="0.3">
      <c r="A307" s="486" t="s">
        <v>1496</v>
      </c>
      <c r="B307" s="39" t="s">
        <v>79</v>
      </c>
      <c r="C307" s="39" t="s">
        <v>100</v>
      </c>
      <c r="D307" s="39" t="s">
        <v>81</v>
      </c>
      <c r="E307" s="39" t="s">
        <v>1194</v>
      </c>
      <c r="F307" s="39" t="s">
        <v>121</v>
      </c>
      <c r="G307" s="39" t="s">
        <v>121</v>
      </c>
      <c r="H307" s="39" t="s">
        <v>89</v>
      </c>
      <c r="I307" s="39" t="s">
        <v>92</v>
      </c>
      <c r="J307" s="493">
        <f t="shared" si="24"/>
        <v>3.3695293849099075</v>
      </c>
      <c r="K307" s="64">
        <f t="shared" si="25"/>
        <v>3.2744798265182955</v>
      </c>
      <c r="L307" s="64">
        <f t="shared" si="28"/>
        <v>3.2744798265182955</v>
      </c>
      <c r="M307" s="64">
        <f t="shared" si="28"/>
        <v>3.2744798265182955</v>
      </c>
      <c r="N307" s="64">
        <f t="shared" si="28"/>
        <v>3.2744798265182955</v>
      </c>
      <c r="O307" s="64">
        <f t="shared" si="28"/>
        <v>3.2744798265182955</v>
      </c>
      <c r="P307" s="64">
        <f t="shared" si="28"/>
        <v>3.2744798265182955</v>
      </c>
      <c r="Q307" s="64">
        <f t="shared" si="28"/>
        <v>3.2744798265182955</v>
      </c>
      <c r="R307" s="64">
        <f t="shared" si="28"/>
        <v>3.2744798265182955</v>
      </c>
      <c r="S307" s="64">
        <f t="shared" si="28"/>
        <v>3.2744798265182955</v>
      </c>
      <c r="T307" s="488">
        <f t="shared" si="28"/>
        <v>3.2744798265182955</v>
      </c>
      <c r="U307" s="64"/>
    </row>
    <row r="308" spans="1:21" x14ac:dyDescent="0.3">
      <c r="A308" s="486" t="s">
        <v>1497</v>
      </c>
      <c r="B308" s="39" t="s">
        <v>79</v>
      </c>
      <c r="C308" s="39" t="s">
        <v>100</v>
      </c>
      <c r="D308" s="39" t="s">
        <v>81</v>
      </c>
      <c r="E308" s="39" t="s">
        <v>1196</v>
      </c>
      <c r="F308" s="39" t="s">
        <v>121</v>
      </c>
      <c r="G308" s="39" t="s">
        <v>121</v>
      </c>
      <c r="H308" s="39" t="s">
        <v>92</v>
      </c>
      <c r="I308" s="39" t="s">
        <v>89</v>
      </c>
      <c r="J308" s="493">
        <f t="shared" si="24"/>
        <v>3.3695293849099075</v>
      </c>
      <c r="K308" s="64">
        <f t="shared" si="25"/>
        <v>1.0290273763856645</v>
      </c>
      <c r="L308" s="64">
        <f t="shared" si="28"/>
        <v>1.0290273763856645</v>
      </c>
      <c r="M308" s="64">
        <f t="shared" si="28"/>
        <v>1.0290273763856645</v>
      </c>
      <c r="N308" s="64">
        <f t="shared" si="28"/>
        <v>1.0290273763856645</v>
      </c>
      <c r="O308" s="64">
        <f t="shared" si="28"/>
        <v>1.0290273763856645</v>
      </c>
      <c r="P308" s="64">
        <f t="shared" si="28"/>
        <v>1.0290273763856645</v>
      </c>
      <c r="Q308" s="64">
        <f t="shared" si="28"/>
        <v>1.0290273763856645</v>
      </c>
      <c r="R308" s="64">
        <f t="shared" si="28"/>
        <v>1.0290273763856645</v>
      </c>
      <c r="S308" s="64">
        <f t="shared" si="28"/>
        <v>1.0290273763856645</v>
      </c>
      <c r="T308" s="488">
        <f t="shared" si="28"/>
        <v>1.0290273763856645</v>
      </c>
      <c r="U308" s="64"/>
    </row>
    <row r="309" spans="1:21" x14ac:dyDescent="0.3">
      <c r="A309" s="486" t="s">
        <v>1498</v>
      </c>
      <c r="B309" s="39" t="s">
        <v>79</v>
      </c>
      <c r="C309" s="39" t="s">
        <v>100</v>
      </c>
      <c r="D309" s="39" t="s">
        <v>81</v>
      </c>
      <c r="E309" s="39" t="s">
        <v>1198</v>
      </c>
      <c r="F309" s="39" t="s">
        <v>121</v>
      </c>
      <c r="G309" s="39" t="s">
        <v>121</v>
      </c>
      <c r="H309" s="39" t="s">
        <v>92</v>
      </c>
      <c r="I309" s="39" t="s">
        <v>92</v>
      </c>
      <c r="J309" s="493">
        <f t="shared" si="24"/>
        <v>3.3695293849099075</v>
      </c>
      <c r="K309" s="64">
        <f t="shared" si="25"/>
        <v>3.3695293849099075</v>
      </c>
      <c r="L309" s="64">
        <f t="shared" si="28"/>
        <v>3.3695293849099075</v>
      </c>
      <c r="M309" s="64">
        <f t="shared" si="28"/>
        <v>3.3695293849099075</v>
      </c>
      <c r="N309" s="64">
        <f t="shared" si="28"/>
        <v>3.3695293849099075</v>
      </c>
      <c r="O309" s="64">
        <f t="shared" si="28"/>
        <v>3.3695293849099075</v>
      </c>
      <c r="P309" s="64">
        <f t="shared" si="28"/>
        <v>3.3695293849099075</v>
      </c>
      <c r="Q309" s="64">
        <f t="shared" si="28"/>
        <v>3.3695293849099075</v>
      </c>
      <c r="R309" s="64">
        <f t="shared" si="28"/>
        <v>3.3695293849099075</v>
      </c>
      <c r="S309" s="64">
        <f t="shared" si="28"/>
        <v>3.3695293849099075</v>
      </c>
      <c r="T309" s="488">
        <f t="shared" si="28"/>
        <v>3.3695293849099075</v>
      </c>
      <c r="U309" s="64"/>
    </row>
    <row r="310" spans="1:21" x14ac:dyDescent="0.3">
      <c r="A310" s="486" t="s">
        <v>1499</v>
      </c>
      <c r="B310" s="39" t="s">
        <v>79</v>
      </c>
      <c r="C310" s="39" t="s">
        <v>100</v>
      </c>
      <c r="D310" s="39" t="s">
        <v>81</v>
      </c>
      <c r="E310" s="39" t="s">
        <v>1200</v>
      </c>
      <c r="F310" s="39" t="s">
        <v>121</v>
      </c>
      <c r="G310" s="39" t="s">
        <v>126</v>
      </c>
      <c r="H310" s="39" t="s">
        <v>89</v>
      </c>
      <c r="I310" s="39" t="s">
        <v>89</v>
      </c>
      <c r="J310" s="493">
        <f t="shared" si="24"/>
        <v>1.6596046012512815</v>
      </c>
      <c r="K310" s="64">
        <f t="shared" si="25"/>
        <v>1</v>
      </c>
      <c r="L310" s="64">
        <f t="shared" si="28"/>
        <v>1</v>
      </c>
      <c r="M310" s="64">
        <f t="shared" si="28"/>
        <v>1</v>
      </c>
      <c r="N310" s="64">
        <f t="shared" si="28"/>
        <v>1</v>
      </c>
      <c r="O310" s="64">
        <f t="shared" si="28"/>
        <v>1</v>
      </c>
      <c r="P310" s="64">
        <f t="shared" si="28"/>
        <v>1</v>
      </c>
      <c r="Q310" s="64">
        <f t="shared" si="28"/>
        <v>1</v>
      </c>
      <c r="R310" s="64">
        <f t="shared" si="28"/>
        <v>1</v>
      </c>
      <c r="S310" s="64">
        <f t="shared" si="28"/>
        <v>1</v>
      </c>
      <c r="T310" s="488">
        <f t="shared" si="28"/>
        <v>1</v>
      </c>
      <c r="U310" s="64"/>
    </row>
    <row r="311" spans="1:21" x14ac:dyDescent="0.3">
      <c r="A311" s="486" t="s">
        <v>1500</v>
      </c>
      <c r="B311" s="39" t="s">
        <v>79</v>
      </c>
      <c r="C311" s="39" t="s">
        <v>100</v>
      </c>
      <c r="D311" s="39" t="s">
        <v>81</v>
      </c>
      <c r="E311" s="39" t="s">
        <v>1202</v>
      </c>
      <c r="F311" s="39" t="s">
        <v>121</v>
      </c>
      <c r="G311" s="39" t="s">
        <v>126</v>
      </c>
      <c r="H311" s="39" t="s">
        <v>89</v>
      </c>
      <c r="I311" s="39" t="s">
        <v>92</v>
      </c>
      <c r="J311" s="493">
        <f t="shared" si="24"/>
        <v>1.6596046012512815</v>
      </c>
      <c r="K311" s="64">
        <f t="shared" si="25"/>
        <v>1.612789551897486</v>
      </c>
      <c r="L311" s="64">
        <f t="shared" si="28"/>
        <v>1.612789551897486</v>
      </c>
      <c r="M311" s="64">
        <f t="shared" si="28"/>
        <v>1.612789551897486</v>
      </c>
      <c r="N311" s="64">
        <f t="shared" si="28"/>
        <v>1.612789551897486</v>
      </c>
      <c r="O311" s="64">
        <f t="shared" si="28"/>
        <v>1.612789551897486</v>
      </c>
      <c r="P311" s="64">
        <f t="shared" si="28"/>
        <v>1.612789551897486</v>
      </c>
      <c r="Q311" s="64">
        <f t="shared" si="28"/>
        <v>1.612789551897486</v>
      </c>
      <c r="R311" s="64">
        <f t="shared" si="28"/>
        <v>1.612789551897486</v>
      </c>
      <c r="S311" s="64">
        <f t="shared" si="28"/>
        <v>1.612789551897486</v>
      </c>
      <c r="T311" s="488">
        <f t="shared" si="28"/>
        <v>1.612789551897486</v>
      </c>
      <c r="U311" s="64"/>
    </row>
    <row r="312" spans="1:21" x14ac:dyDescent="0.3">
      <c r="A312" s="486" t="s">
        <v>1501</v>
      </c>
      <c r="B312" s="39" t="s">
        <v>79</v>
      </c>
      <c r="C312" s="39" t="s">
        <v>100</v>
      </c>
      <c r="D312" s="39" t="s">
        <v>81</v>
      </c>
      <c r="E312" s="39" t="s">
        <v>1204</v>
      </c>
      <c r="F312" s="39" t="s">
        <v>121</v>
      </c>
      <c r="G312" s="39" t="s">
        <v>126</v>
      </c>
      <c r="H312" s="39" t="s">
        <v>92</v>
      </c>
      <c r="I312" s="39" t="s">
        <v>89</v>
      </c>
      <c r="J312" s="493">
        <f t="shared" si="24"/>
        <v>1.6596046012512815</v>
      </c>
      <c r="K312" s="64">
        <f t="shared" si="25"/>
        <v>1.0290273763856645</v>
      </c>
      <c r="L312" s="64">
        <f t="shared" si="28"/>
        <v>1.0290273763856645</v>
      </c>
      <c r="M312" s="64">
        <f t="shared" si="28"/>
        <v>1.0290273763856645</v>
      </c>
      <c r="N312" s="64">
        <f t="shared" si="28"/>
        <v>1.0290273763856645</v>
      </c>
      <c r="O312" s="64">
        <f t="shared" si="28"/>
        <v>1.0290273763856645</v>
      </c>
      <c r="P312" s="64">
        <f t="shared" si="28"/>
        <v>1.0290273763856645</v>
      </c>
      <c r="Q312" s="64">
        <f t="shared" si="28"/>
        <v>1.0290273763856645</v>
      </c>
      <c r="R312" s="64">
        <f t="shared" si="28"/>
        <v>1.0290273763856645</v>
      </c>
      <c r="S312" s="64">
        <f t="shared" si="28"/>
        <v>1.0290273763856645</v>
      </c>
      <c r="T312" s="488">
        <f t="shared" si="28"/>
        <v>1.0290273763856645</v>
      </c>
      <c r="U312" s="64"/>
    </row>
    <row r="313" spans="1:21" x14ac:dyDescent="0.3">
      <c r="A313" s="486" t="s">
        <v>1502</v>
      </c>
      <c r="B313" s="39" t="s">
        <v>79</v>
      </c>
      <c r="C313" s="39" t="s">
        <v>100</v>
      </c>
      <c r="D313" s="39" t="s">
        <v>81</v>
      </c>
      <c r="E313" s="39" t="s">
        <v>1206</v>
      </c>
      <c r="F313" s="39" t="s">
        <v>121</v>
      </c>
      <c r="G313" s="39" t="s">
        <v>126</v>
      </c>
      <c r="H313" s="39" t="s">
        <v>92</v>
      </c>
      <c r="I313" s="39" t="s">
        <v>92</v>
      </c>
      <c r="J313" s="493">
        <f t="shared" si="24"/>
        <v>1.6596046012512815</v>
      </c>
      <c r="K313" s="64">
        <f t="shared" si="25"/>
        <v>1.6596046012512815</v>
      </c>
      <c r="L313" s="64">
        <f t="shared" si="28"/>
        <v>1.6596046012512815</v>
      </c>
      <c r="M313" s="64">
        <f t="shared" si="28"/>
        <v>1.6596046012512815</v>
      </c>
      <c r="N313" s="64">
        <f t="shared" si="28"/>
        <v>1.6596046012512815</v>
      </c>
      <c r="O313" s="64">
        <f t="shared" si="28"/>
        <v>1.6596046012512815</v>
      </c>
      <c r="P313" s="64">
        <f t="shared" si="28"/>
        <v>1.6596046012512815</v>
      </c>
      <c r="Q313" s="64">
        <f t="shared" si="28"/>
        <v>1.6596046012512815</v>
      </c>
      <c r="R313" s="64">
        <f t="shared" si="28"/>
        <v>1.6596046012512815</v>
      </c>
      <c r="S313" s="64">
        <f t="shared" si="28"/>
        <v>1.6596046012512815</v>
      </c>
      <c r="T313" s="488">
        <f t="shared" si="28"/>
        <v>1.6596046012512815</v>
      </c>
      <c r="U313" s="64"/>
    </row>
    <row r="314" spans="1:21" x14ac:dyDescent="0.3">
      <c r="A314" s="486" t="s">
        <v>1503</v>
      </c>
      <c r="B314" s="39" t="s">
        <v>79</v>
      </c>
      <c r="C314" s="39" t="s">
        <v>100</v>
      </c>
      <c r="D314" s="39" t="s">
        <v>81</v>
      </c>
      <c r="E314" s="39" t="s">
        <v>1208</v>
      </c>
      <c r="F314" s="39" t="s">
        <v>83</v>
      </c>
      <c r="G314" s="39" t="s">
        <v>121</v>
      </c>
      <c r="H314" s="39" t="s">
        <v>89</v>
      </c>
      <c r="I314" s="39" t="s">
        <v>89</v>
      </c>
      <c r="J314" s="493">
        <f t="shared" si="24"/>
        <v>3.3695293849099075</v>
      </c>
      <c r="K314" s="64">
        <f t="shared" si="25"/>
        <v>0.34920618027291611</v>
      </c>
      <c r="L314" s="64">
        <f t="shared" si="28"/>
        <v>0.34920618027291611</v>
      </c>
      <c r="M314" s="64">
        <f t="shared" si="28"/>
        <v>0.34920618027291611</v>
      </c>
      <c r="N314" s="64">
        <f t="shared" si="28"/>
        <v>0.34920618027291611</v>
      </c>
      <c r="O314" s="64">
        <f t="shared" si="28"/>
        <v>0.34920618027291611</v>
      </c>
      <c r="P314" s="64">
        <f t="shared" si="28"/>
        <v>0.34920618027291611</v>
      </c>
      <c r="Q314" s="64">
        <f t="shared" si="28"/>
        <v>0.34920618027291611</v>
      </c>
      <c r="R314" s="64">
        <f t="shared" si="28"/>
        <v>0.34920618027291611</v>
      </c>
      <c r="S314" s="64">
        <f t="shared" si="28"/>
        <v>0.34920618027291611</v>
      </c>
      <c r="T314" s="488">
        <f t="shared" si="28"/>
        <v>0.34920618027291611</v>
      </c>
      <c r="U314" s="64"/>
    </row>
    <row r="315" spans="1:21" x14ac:dyDescent="0.3">
      <c r="A315" s="486" t="s">
        <v>1504</v>
      </c>
      <c r="B315" s="39" t="s">
        <v>79</v>
      </c>
      <c r="C315" s="39" t="s">
        <v>100</v>
      </c>
      <c r="D315" s="39" t="s">
        <v>81</v>
      </c>
      <c r="E315" s="39" t="s">
        <v>1210</v>
      </c>
      <c r="F315" s="39" t="s">
        <v>83</v>
      </c>
      <c r="G315" s="39" t="s">
        <v>121</v>
      </c>
      <c r="H315" s="39" t="s">
        <v>89</v>
      </c>
      <c r="I315" s="39" t="s">
        <v>92</v>
      </c>
      <c r="J315" s="493">
        <f t="shared" si="24"/>
        <v>3.3695293849099075</v>
      </c>
      <c r="K315" s="64">
        <f t="shared" si="25"/>
        <v>1.143468592599175</v>
      </c>
      <c r="L315" s="64">
        <f t="shared" si="28"/>
        <v>1.143468592599175</v>
      </c>
      <c r="M315" s="64">
        <f t="shared" si="28"/>
        <v>1.143468592599175</v>
      </c>
      <c r="N315" s="64">
        <f t="shared" si="28"/>
        <v>1.143468592599175</v>
      </c>
      <c r="O315" s="64">
        <f t="shared" si="28"/>
        <v>1.143468592599175</v>
      </c>
      <c r="P315" s="64">
        <f t="shared" si="28"/>
        <v>1.143468592599175</v>
      </c>
      <c r="Q315" s="64">
        <f t="shared" si="28"/>
        <v>1.143468592599175</v>
      </c>
      <c r="R315" s="64">
        <f t="shared" si="28"/>
        <v>1.143468592599175</v>
      </c>
      <c r="S315" s="64">
        <f t="shared" si="28"/>
        <v>1.143468592599175</v>
      </c>
      <c r="T315" s="488">
        <f t="shared" si="28"/>
        <v>1.143468592599175</v>
      </c>
      <c r="U315" s="64"/>
    </row>
    <row r="316" spans="1:21" x14ac:dyDescent="0.3">
      <c r="A316" s="486" t="s">
        <v>1505</v>
      </c>
      <c r="B316" s="39" t="s">
        <v>79</v>
      </c>
      <c r="C316" s="39" t="s">
        <v>100</v>
      </c>
      <c r="D316" s="39" t="s">
        <v>81</v>
      </c>
      <c r="E316" s="39" t="s">
        <v>1212</v>
      </c>
      <c r="F316" s="39" t="s">
        <v>83</v>
      </c>
      <c r="G316" s="39" t="s">
        <v>121</v>
      </c>
      <c r="H316" s="39" t="s">
        <v>92</v>
      </c>
      <c r="I316" s="39" t="s">
        <v>89</v>
      </c>
      <c r="J316" s="493">
        <f t="shared" si="24"/>
        <v>3.3695293849099075</v>
      </c>
      <c r="K316" s="64">
        <f t="shared" si="25"/>
        <v>1.0290273763856645</v>
      </c>
      <c r="L316" s="64">
        <f t="shared" si="28"/>
        <v>1.0290273763856645</v>
      </c>
      <c r="M316" s="64">
        <f t="shared" si="28"/>
        <v>1.0290273763856645</v>
      </c>
      <c r="N316" s="64">
        <f t="shared" si="28"/>
        <v>1.0290273763856645</v>
      </c>
      <c r="O316" s="64">
        <f t="shared" si="28"/>
        <v>1.0290273763856645</v>
      </c>
      <c r="P316" s="64">
        <f t="shared" si="28"/>
        <v>1.0290273763856645</v>
      </c>
      <c r="Q316" s="64">
        <f t="shared" si="28"/>
        <v>1.0290273763856645</v>
      </c>
      <c r="R316" s="64">
        <f t="shared" si="28"/>
        <v>1.0290273763856645</v>
      </c>
      <c r="S316" s="64">
        <f t="shared" si="28"/>
        <v>1.0290273763856645</v>
      </c>
      <c r="T316" s="488">
        <f t="shared" si="28"/>
        <v>1.0290273763856645</v>
      </c>
      <c r="U316" s="64"/>
    </row>
    <row r="317" spans="1:21" x14ac:dyDescent="0.3">
      <c r="A317" s="486" t="s">
        <v>1506</v>
      </c>
      <c r="B317" s="39" t="s">
        <v>79</v>
      </c>
      <c r="C317" s="39" t="s">
        <v>100</v>
      </c>
      <c r="D317" s="39" t="s">
        <v>81</v>
      </c>
      <c r="E317" s="39" t="s">
        <v>1214</v>
      </c>
      <c r="F317" s="39" t="s">
        <v>83</v>
      </c>
      <c r="G317" s="39" t="s">
        <v>121</v>
      </c>
      <c r="H317" s="39" t="s">
        <v>92</v>
      </c>
      <c r="I317" s="39" t="s">
        <v>92</v>
      </c>
      <c r="J317" s="493">
        <f t="shared" si="24"/>
        <v>3.3695293849099075</v>
      </c>
      <c r="K317" s="64">
        <f t="shared" si="25"/>
        <v>3.3695293849099075</v>
      </c>
      <c r="L317" s="64">
        <f t="shared" si="28"/>
        <v>3.3695293849099075</v>
      </c>
      <c r="M317" s="64">
        <f t="shared" si="28"/>
        <v>3.3695293849099075</v>
      </c>
      <c r="N317" s="64">
        <f t="shared" si="28"/>
        <v>3.3695293849099075</v>
      </c>
      <c r="O317" s="64">
        <f t="shared" si="28"/>
        <v>3.3695293849099075</v>
      </c>
      <c r="P317" s="64">
        <f t="shared" si="28"/>
        <v>3.3695293849099075</v>
      </c>
      <c r="Q317" s="64">
        <f t="shared" si="28"/>
        <v>3.3695293849099075</v>
      </c>
      <c r="R317" s="64">
        <f t="shared" si="28"/>
        <v>3.3695293849099075</v>
      </c>
      <c r="S317" s="64">
        <f t="shared" si="28"/>
        <v>3.3695293849099075</v>
      </c>
      <c r="T317" s="488">
        <f t="shared" si="28"/>
        <v>3.3695293849099075</v>
      </c>
      <c r="U317" s="64"/>
    </row>
    <row r="318" spans="1:21" x14ac:dyDescent="0.3">
      <c r="A318" s="486" t="s">
        <v>1507</v>
      </c>
      <c r="B318" s="39" t="s">
        <v>79</v>
      </c>
      <c r="C318" s="39" t="s">
        <v>100</v>
      </c>
      <c r="D318" s="39" t="s">
        <v>81</v>
      </c>
      <c r="E318" s="39" t="s">
        <v>1216</v>
      </c>
      <c r="F318" s="39" t="s">
        <v>83</v>
      </c>
      <c r="G318" s="39" t="s">
        <v>126</v>
      </c>
      <c r="H318" s="39" t="s">
        <v>89</v>
      </c>
      <c r="I318" s="39" t="s">
        <v>89</v>
      </c>
      <c r="J318" s="493">
        <f t="shared" si="24"/>
        <v>1.6596046012512815</v>
      </c>
      <c r="K318" s="64">
        <f t="shared" si="25"/>
        <v>0.34920618027291611</v>
      </c>
      <c r="L318" s="64">
        <f t="shared" si="28"/>
        <v>0.34920618027291611</v>
      </c>
      <c r="M318" s="64">
        <f t="shared" si="28"/>
        <v>0.34920618027291611</v>
      </c>
      <c r="N318" s="64">
        <f t="shared" si="28"/>
        <v>0.34920618027291611</v>
      </c>
      <c r="O318" s="64">
        <f t="shared" si="28"/>
        <v>0.34920618027291611</v>
      </c>
      <c r="P318" s="64">
        <f t="shared" si="28"/>
        <v>0.34920618027291611</v>
      </c>
      <c r="Q318" s="64">
        <f t="shared" si="28"/>
        <v>0.34920618027291611</v>
      </c>
      <c r="R318" s="64">
        <f t="shared" si="28"/>
        <v>0.34920618027291611</v>
      </c>
      <c r="S318" s="64">
        <f t="shared" si="28"/>
        <v>0.34920618027291611</v>
      </c>
      <c r="T318" s="488">
        <f t="shared" si="28"/>
        <v>0.34920618027291611</v>
      </c>
      <c r="U318" s="64"/>
    </row>
    <row r="319" spans="1:21" x14ac:dyDescent="0.3">
      <c r="A319" s="486" t="s">
        <v>1508</v>
      </c>
      <c r="B319" s="39" t="s">
        <v>79</v>
      </c>
      <c r="C319" s="39" t="s">
        <v>100</v>
      </c>
      <c r="D319" s="39" t="s">
        <v>81</v>
      </c>
      <c r="E319" s="39" t="s">
        <v>1218</v>
      </c>
      <c r="F319" s="39" t="s">
        <v>83</v>
      </c>
      <c r="G319" s="39" t="s">
        <v>126</v>
      </c>
      <c r="H319" s="39" t="s">
        <v>89</v>
      </c>
      <c r="I319" s="39" t="s">
        <v>92</v>
      </c>
      <c r="J319" s="493">
        <f t="shared" si="24"/>
        <v>1.6596046012512815</v>
      </c>
      <c r="K319" s="64">
        <f t="shared" si="25"/>
        <v>0.56319607900218904</v>
      </c>
      <c r="L319" s="64">
        <f t="shared" si="28"/>
        <v>0.56319607900218904</v>
      </c>
      <c r="M319" s="64">
        <f t="shared" si="28"/>
        <v>0.56319607900218904</v>
      </c>
      <c r="N319" s="64">
        <f t="shared" si="28"/>
        <v>0.56319607900218904</v>
      </c>
      <c r="O319" s="64">
        <f t="shared" si="28"/>
        <v>0.56319607900218904</v>
      </c>
      <c r="P319" s="64">
        <f t="shared" si="28"/>
        <v>0.56319607900218904</v>
      </c>
      <c r="Q319" s="64">
        <f t="shared" si="28"/>
        <v>0.56319607900218904</v>
      </c>
      <c r="R319" s="64">
        <f t="shared" si="28"/>
        <v>0.56319607900218904</v>
      </c>
      <c r="S319" s="64">
        <f t="shared" si="28"/>
        <v>0.56319607900218904</v>
      </c>
      <c r="T319" s="488">
        <f t="shared" si="28"/>
        <v>0.56319607900218904</v>
      </c>
      <c r="U319" s="64"/>
    </row>
    <row r="320" spans="1:21" x14ac:dyDescent="0.3">
      <c r="A320" s="486" t="s">
        <v>1509</v>
      </c>
      <c r="B320" s="39" t="s">
        <v>79</v>
      </c>
      <c r="C320" s="39" t="s">
        <v>100</v>
      </c>
      <c r="D320" s="39" t="s">
        <v>81</v>
      </c>
      <c r="E320" s="39" t="s">
        <v>1220</v>
      </c>
      <c r="F320" s="39" t="s">
        <v>83</v>
      </c>
      <c r="G320" s="39" t="s">
        <v>126</v>
      </c>
      <c r="H320" s="39" t="s">
        <v>92</v>
      </c>
      <c r="I320" s="39" t="s">
        <v>89</v>
      </c>
      <c r="J320" s="493">
        <f t="shared" si="24"/>
        <v>1.6596046012512815</v>
      </c>
      <c r="K320" s="64">
        <f t="shared" si="25"/>
        <v>1.0290273763856645</v>
      </c>
      <c r="L320" s="64">
        <f t="shared" si="28"/>
        <v>1.0290273763856645</v>
      </c>
      <c r="M320" s="64">
        <f t="shared" si="28"/>
        <v>1.0290273763856645</v>
      </c>
      <c r="N320" s="64">
        <f t="shared" si="28"/>
        <v>1.0290273763856645</v>
      </c>
      <c r="O320" s="64">
        <f t="shared" si="28"/>
        <v>1.0290273763856645</v>
      </c>
      <c r="P320" s="64">
        <f t="shared" si="28"/>
        <v>1.0290273763856645</v>
      </c>
      <c r="Q320" s="64">
        <f t="shared" si="28"/>
        <v>1.0290273763856645</v>
      </c>
      <c r="R320" s="64">
        <f t="shared" si="28"/>
        <v>1.0290273763856645</v>
      </c>
      <c r="S320" s="64">
        <f t="shared" si="28"/>
        <v>1.0290273763856645</v>
      </c>
      <c r="T320" s="488">
        <f t="shared" si="28"/>
        <v>1.0290273763856645</v>
      </c>
      <c r="U320" s="64"/>
    </row>
    <row r="321" spans="1:21" x14ac:dyDescent="0.3">
      <c r="A321" s="486" t="s">
        <v>1510</v>
      </c>
      <c r="B321" s="39" t="s">
        <v>79</v>
      </c>
      <c r="C321" s="39" t="s">
        <v>100</v>
      </c>
      <c r="D321" s="39" t="s">
        <v>81</v>
      </c>
      <c r="E321" s="39" t="s">
        <v>1222</v>
      </c>
      <c r="F321" s="39" t="s">
        <v>83</v>
      </c>
      <c r="G321" s="39" t="s">
        <v>126</v>
      </c>
      <c r="H321" s="39" t="s">
        <v>92</v>
      </c>
      <c r="I321" s="39" t="s">
        <v>92</v>
      </c>
      <c r="J321" s="493">
        <f t="shared" si="24"/>
        <v>1.6596046012512815</v>
      </c>
      <c r="K321" s="64">
        <f t="shared" si="25"/>
        <v>1.6596046012512815</v>
      </c>
      <c r="L321" s="64">
        <f t="shared" si="28"/>
        <v>1.6596046012512815</v>
      </c>
      <c r="M321" s="64">
        <f t="shared" si="28"/>
        <v>1.6596046012512815</v>
      </c>
      <c r="N321" s="64">
        <f t="shared" si="28"/>
        <v>1.6596046012512815</v>
      </c>
      <c r="O321" s="64">
        <f t="shared" si="28"/>
        <v>1.6596046012512815</v>
      </c>
      <c r="P321" s="64">
        <f t="shared" si="28"/>
        <v>1.6596046012512815</v>
      </c>
      <c r="Q321" s="64">
        <f t="shared" si="28"/>
        <v>1.6596046012512815</v>
      </c>
      <c r="R321" s="64">
        <f t="shared" si="28"/>
        <v>1.6596046012512815</v>
      </c>
      <c r="S321" s="64">
        <f t="shared" si="28"/>
        <v>1.6596046012512815</v>
      </c>
      <c r="T321" s="488">
        <f t="shared" si="28"/>
        <v>1.6596046012512815</v>
      </c>
      <c r="U321" s="64"/>
    </row>
    <row r="322" spans="1:21" x14ac:dyDescent="0.3">
      <c r="A322" s="486" t="s">
        <v>1511</v>
      </c>
      <c r="B322" s="39" t="s">
        <v>79</v>
      </c>
      <c r="C322" s="39" t="s">
        <v>100</v>
      </c>
      <c r="D322" s="39" t="s">
        <v>84</v>
      </c>
      <c r="E322" s="39" t="s">
        <v>1192</v>
      </c>
      <c r="F322" s="39" t="s">
        <v>121</v>
      </c>
      <c r="G322" s="39" t="s">
        <v>121</v>
      </c>
      <c r="H322" s="39" t="s">
        <v>89</v>
      </c>
      <c r="I322" s="39" t="s">
        <v>89</v>
      </c>
      <c r="J322" s="493">
        <f t="shared" si="24"/>
        <v>0.80223909345458866</v>
      </c>
      <c r="K322" s="64">
        <f t="shared" si="25"/>
        <v>1</v>
      </c>
      <c r="L322" s="64">
        <f t="shared" ref="L322:T337" si="29">IF(L$17&gt;=$B$11,0,($B$11-L$17)/($B$11-2020))*$J322+IF(L$17&gt;=$B$11,1,(L$17-2020)/($B$11-2020))*$K322</f>
        <v>1</v>
      </c>
      <c r="M322" s="64">
        <f t="shared" si="29"/>
        <v>1</v>
      </c>
      <c r="N322" s="64">
        <f t="shared" si="29"/>
        <v>1</v>
      </c>
      <c r="O322" s="64">
        <f t="shared" si="29"/>
        <v>1</v>
      </c>
      <c r="P322" s="64">
        <f t="shared" si="29"/>
        <v>1</v>
      </c>
      <c r="Q322" s="64">
        <f t="shared" si="29"/>
        <v>1</v>
      </c>
      <c r="R322" s="64">
        <f t="shared" si="29"/>
        <v>1</v>
      </c>
      <c r="S322" s="64">
        <f t="shared" si="29"/>
        <v>1</v>
      </c>
      <c r="T322" s="488">
        <f t="shared" si="29"/>
        <v>1</v>
      </c>
      <c r="U322" s="64"/>
    </row>
    <row r="323" spans="1:21" x14ac:dyDescent="0.3">
      <c r="A323" s="486" t="s">
        <v>1512</v>
      </c>
      <c r="B323" s="39" t="s">
        <v>79</v>
      </c>
      <c r="C323" s="39" t="s">
        <v>100</v>
      </c>
      <c r="D323" s="39" t="s">
        <v>84</v>
      </c>
      <c r="E323" s="39" t="s">
        <v>1194</v>
      </c>
      <c r="F323" s="39" t="s">
        <v>121</v>
      </c>
      <c r="G323" s="39" t="s">
        <v>121</v>
      </c>
      <c r="H323" s="39" t="s">
        <v>89</v>
      </c>
      <c r="I323" s="39" t="s">
        <v>92</v>
      </c>
      <c r="J323" s="493">
        <f t="shared" si="24"/>
        <v>0.80223909345458866</v>
      </c>
      <c r="K323" s="64">
        <f t="shared" si="25"/>
        <v>3.2744798265182955</v>
      </c>
      <c r="L323" s="64">
        <f t="shared" si="29"/>
        <v>3.2744798265182955</v>
      </c>
      <c r="M323" s="64">
        <f t="shared" si="29"/>
        <v>3.2744798265182955</v>
      </c>
      <c r="N323" s="64">
        <f t="shared" si="29"/>
        <v>3.2744798265182955</v>
      </c>
      <c r="O323" s="64">
        <f t="shared" si="29"/>
        <v>3.2744798265182955</v>
      </c>
      <c r="P323" s="64">
        <f t="shared" si="29"/>
        <v>3.2744798265182955</v>
      </c>
      <c r="Q323" s="64">
        <f t="shared" si="29"/>
        <v>3.2744798265182955</v>
      </c>
      <c r="R323" s="64">
        <f t="shared" si="29"/>
        <v>3.2744798265182955</v>
      </c>
      <c r="S323" s="64">
        <f t="shared" si="29"/>
        <v>3.2744798265182955</v>
      </c>
      <c r="T323" s="488">
        <f t="shared" si="29"/>
        <v>3.2744798265182955</v>
      </c>
      <c r="U323" s="64"/>
    </row>
    <row r="324" spans="1:21" x14ac:dyDescent="0.3">
      <c r="A324" s="486" t="s">
        <v>1513</v>
      </c>
      <c r="B324" s="39" t="s">
        <v>79</v>
      </c>
      <c r="C324" s="39" t="s">
        <v>100</v>
      </c>
      <c r="D324" s="39" t="s">
        <v>84</v>
      </c>
      <c r="E324" s="39" t="s">
        <v>1196</v>
      </c>
      <c r="F324" s="39" t="s">
        <v>121</v>
      </c>
      <c r="G324" s="39" t="s">
        <v>121</v>
      </c>
      <c r="H324" s="39" t="s">
        <v>92</v>
      </c>
      <c r="I324" s="39" t="s">
        <v>89</v>
      </c>
      <c r="J324" s="493">
        <f t="shared" si="24"/>
        <v>0.80223909345458866</v>
      </c>
      <c r="K324" s="64">
        <f t="shared" si="25"/>
        <v>0.2449974151490184</v>
      </c>
      <c r="L324" s="64">
        <f t="shared" si="29"/>
        <v>0.2449974151490184</v>
      </c>
      <c r="M324" s="64">
        <f t="shared" si="29"/>
        <v>0.2449974151490184</v>
      </c>
      <c r="N324" s="64">
        <f t="shared" si="29"/>
        <v>0.2449974151490184</v>
      </c>
      <c r="O324" s="64">
        <f t="shared" si="29"/>
        <v>0.2449974151490184</v>
      </c>
      <c r="P324" s="64">
        <f t="shared" si="29"/>
        <v>0.2449974151490184</v>
      </c>
      <c r="Q324" s="64">
        <f t="shared" si="29"/>
        <v>0.2449974151490184</v>
      </c>
      <c r="R324" s="64">
        <f t="shared" si="29"/>
        <v>0.2449974151490184</v>
      </c>
      <c r="S324" s="64">
        <f t="shared" si="29"/>
        <v>0.2449974151490184</v>
      </c>
      <c r="T324" s="488">
        <f t="shared" si="29"/>
        <v>0.2449974151490184</v>
      </c>
      <c r="U324" s="64"/>
    </row>
    <row r="325" spans="1:21" x14ac:dyDescent="0.3">
      <c r="A325" s="486" t="s">
        <v>1514</v>
      </c>
      <c r="B325" s="39" t="s">
        <v>79</v>
      </c>
      <c r="C325" s="39" t="s">
        <v>100</v>
      </c>
      <c r="D325" s="39" t="s">
        <v>84</v>
      </c>
      <c r="E325" s="39" t="s">
        <v>1198</v>
      </c>
      <c r="F325" s="39" t="s">
        <v>121</v>
      </c>
      <c r="G325" s="39" t="s">
        <v>121</v>
      </c>
      <c r="H325" s="39" t="s">
        <v>92</v>
      </c>
      <c r="I325" s="39" t="s">
        <v>92</v>
      </c>
      <c r="J325" s="493">
        <f t="shared" si="24"/>
        <v>0.80223909345458866</v>
      </c>
      <c r="K325" s="64">
        <f t="shared" si="25"/>
        <v>0.80223909345458866</v>
      </c>
      <c r="L325" s="64">
        <f t="shared" si="29"/>
        <v>0.80223909345458866</v>
      </c>
      <c r="M325" s="64">
        <f t="shared" si="29"/>
        <v>0.80223909345458866</v>
      </c>
      <c r="N325" s="64">
        <f t="shared" si="29"/>
        <v>0.80223909345458866</v>
      </c>
      <c r="O325" s="64">
        <f t="shared" si="29"/>
        <v>0.80223909345458866</v>
      </c>
      <c r="P325" s="64">
        <f t="shared" si="29"/>
        <v>0.80223909345458866</v>
      </c>
      <c r="Q325" s="64">
        <f t="shared" si="29"/>
        <v>0.80223909345458866</v>
      </c>
      <c r="R325" s="64">
        <f t="shared" si="29"/>
        <v>0.80223909345458866</v>
      </c>
      <c r="S325" s="64">
        <f t="shared" si="29"/>
        <v>0.80223909345458866</v>
      </c>
      <c r="T325" s="488">
        <f t="shared" si="29"/>
        <v>0.80223909345458866</v>
      </c>
      <c r="U325" s="64"/>
    </row>
    <row r="326" spans="1:21" x14ac:dyDescent="0.3">
      <c r="A326" s="486" t="s">
        <v>1515</v>
      </c>
      <c r="B326" s="39" t="s">
        <v>79</v>
      </c>
      <c r="C326" s="39" t="s">
        <v>100</v>
      </c>
      <c r="D326" s="39" t="s">
        <v>84</v>
      </c>
      <c r="E326" s="39" t="s">
        <v>1200</v>
      </c>
      <c r="F326" s="39" t="s">
        <v>121</v>
      </c>
      <c r="G326" s="39" t="s">
        <v>126</v>
      </c>
      <c r="H326" s="39" t="s">
        <v>89</v>
      </c>
      <c r="I326" s="39" t="s">
        <v>89</v>
      </c>
      <c r="J326" s="493">
        <f t="shared" si="24"/>
        <v>0.39512927139422771</v>
      </c>
      <c r="K326" s="64">
        <f t="shared" si="25"/>
        <v>1</v>
      </c>
      <c r="L326" s="64">
        <f t="shared" si="29"/>
        <v>1</v>
      </c>
      <c r="M326" s="64">
        <f t="shared" si="29"/>
        <v>1</v>
      </c>
      <c r="N326" s="64">
        <f t="shared" si="29"/>
        <v>1</v>
      </c>
      <c r="O326" s="64">
        <f t="shared" si="29"/>
        <v>1</v>
      </c>
      <c r="P326" s="64">
        <f t="shared" si="29"/>
        <v>1</v>
      </c>
      <c r="Q326" s="64">
        <f t="shared" si="29"/>
        <v>1</v>
      </c>
      <c r="R326" s="64">
        <f t="shared" si="29"/>
        <v>1</v>
      </c>
      <c r="S326" s="64">
        <f t="shared" si="29"/>
        <v>1</v>
      </c>
      <c r="T326" s="488">
        <f t="shared" si="29"/>
        <v>1</v>
      </c>
      <c r="U326" s="64"/>
    </row>
    <row r="327" spans="1:21" x14ac:dyDescent="0.3">
      <c r="A327" s="486" t="s">
        <v>1516</v>
      </c>
      <c r="B327" s="39" t="s">
        <v>79</v>
      </c>
      <c r="C327" s="39" t="s">
        <v>100</v>
      </c>
      <c r="D327" s="39" t="s">
        <v>84</v>
      </c>
      <c r="E327" s="39" t="s">
        <v>1202</v>
      </c>
      <c r="F327" s="39" t="s">
        <v>121</v>
      </c>
      <c r="G327" s="39" t="s">
        <v>126</v>
      </c>
      <c r="H327" s="39" t="s">
        <v>89</v>
      </c>
      <c r="I327" s="39" t="s">
        <v>92</v>
      </c>
      <c r="J327" s="493">
        <f t="shared" si="24"/>
        <v>0.39512927139422771</v>
      </c>
      <c r="K327" s="64">
        <f t="shared" si="25"/>
        <v>1.612789551897486</v>
      </c>
      <c r="L327" s="64">
        <f t="shared" si="29"/>
        <v>1.612789551897486</v>
      </c>
      <c r="M327" s="64">
        <f t="shared" si="29"/>
        <v>1.612789551897486</v>
      </c>
      <c r="N327" s="64">
        <f t="shared" si="29"/>
        <v>1.612789551897486</v>
      </c>
      <c r="O327" s="64">
        <f t="shared" si="29"/>
        <v>1.612789551897486</v>
      </c>
      <c r="P327" s="64">
        <f t="shared" si="29"/>
        <v>1.612789551897486</v>
      </c>
      <c r="Q327" s="64">
        <f t="shared" si="29"/>
        <v>1.612789551897486</v>
      </c>
      <c r="R327" s="64">
        <f t="shared" si="29"/>
        <v>1.612789551897486</v>
      </c>
      <c r="S327" s="64">
        <f t="shared" si="29"/>
        <v>1.612789551897486</v>
      </c>
      <c r="T327" s="488">
        <f t="shared" si="29"/>
        <v>1.612789551897486</v>
      </c>
      <c r="U327" s="64"/>
    </row>
    <row r="328" spans="1:21" x14ac:dyDescent="0.3">
      <c r="A328" s="486" t="s">
        <v>1517</v>
      </c>
      <c r="B328" s="39" t="s">
        <v>79</v>
      </c>
      <c r="C328" s="39" t="s">
        <v>100</v>
      </c>
      <c r="D328" s="39" t="s">
        <v>84</v>
      </c>
      <c r="E328" s="39" t="s">
        <v>1204</v>
      </c>
      <c r="F328" s="39" t="s">
        <v>121</v>
      </c>
      <c r="G328" s="39" t="s">
        <v>126</v>
      </c>
      <c r="H328" s="39" t="s">
        <v>92</v>
      </c>
      <c r="I328" s="39" t="s">
        <v>89</v>
      </c>
      <c r="J328" s="493">
        <f t="shared" si="24"/>
        <v>0.39512927139422771</v>
      </c>
      <c r="K328" s="64">
        <f t="shared" si="25"/>
        <v>0.2449974151490184</v>
      </c>
      <c r="L328" s="64">
        <f t="shared" si="29"/>
        <v>0.2449974151490184</v>
      </c>
      <c r="M328" s="64">
        <f t="shared" si="29"/>
        <v>0.2449974151490184</v>
      </c>
      <c r="N328" s="64">
        <f t="shared" si="29"/>
        <v>0.2449974151490184</v>
      </c>
      <c r="O328" s="64">
        <f t="shared" si="29"/>
        <v>0.2449974151490184</v>
      </c>
      <c r="P328" s="64">
        <f t="shared" si="29"/>
        <v>0.2449974151490184</v>
      </c>
      <c r="Q328" s="64">
        <f t="shared" si="29"/>
        <v>0.2449974151490184</v>
      </c>
      <c r="R328" s="64">
        <f t="shared" si="29"/>
        <v>0.2449974151490184</v>
      </c>
      <c r="S328" s="64">
        <f t="shared" si="29"/>
        <v>0.2449974151490184</v>
      </c>
      <c r="T328" s="488">
        <f t="shared" si="29"/>
        <v>0.2449974151490184</v>
      </c>
      <c r="U328" s="64"/>
    </row>
    <row r="329" spans="1:21" x14ac:dyDescent="0.3">
      <c r="A329" s="486" t="s">
        <v>1518</v>
      </c>
      <c r="B329" s="39" t="s">
        <v>79</v>
      </c>
      <c r="C329" s="39" t="s">
        <v>100</v>
      </c>
      <c r="D329" s="39" t="s">
        <v>84</v>
      </c>
      <c r="E329" s="39" t="s">
        <v>1206</v>
      </c>
      <c r="F329" s="39" t="s">
        <v>121</v>
      </c>
      <c r="G329" s="39" t="s">
        <v>126</v>
      </c>
      <c r="H329" s="39" t="s">
        <v>92</v>
      </c>
      <c r="I329" s="39" t="s">
        <v>92</v>
      </c>
      <c r="J329" s="493">
        <f t="shared" si="24"/>
        <v>0.39512927139422771</v>
      </c>
      <c r="K329" s="64">
        <f t="shared" si="25"/>
        <v>0.39512927139422771</v>
      </c>
      <c r="L329" s="64">
        <f t="shared" si="29"/>
        <v>0.39512927139422771</v>
      </c>
      <c r="M329" s="64">
        <f t="shared" si="29"/>
        <v>0.39512927139422771</v>
      </c>
      <c r="N329" s="64">
        <f t="shared" si="29"/>
        <v>0.39512927139422771</v>
      </c>
      <c r="O329" s="64">
        <f t="shared" si="29"/>
        <v>0.39512927139422771</v>
      </c>
      <c r="P329" s="64">
        <f t="shared" si="29"/>
        <v>0.39512927139422771</v>
      </c>
      <c r="Q329" s="64">
        <f t="shared" si="29"/>
        <v>0.39512927139422771</v>
      </c>
      <c r="R329" s="64">
        <f t="shared" si="29"/>
        <v>0.39512927139422771</v>
      </c>
      <c r="S329" s="64">
        <f t="shared" si="29"/>
        <v>0.39512927139422771</v>
      </c>
      <c r="T329" s="488">
        <f t="shared" si="29"/>
        <v>0.39512927139422771</v>
      </c>
      <c r="U329" s="64"/>
    </row>
    <row r="330" spans="1:21" x14ac:dyDescent="0.3">
      <c r="A330" s="486" t="s">
        <v>1519</v>
      </c>
      <c r="B330" s="39" t="s">
        <v>79</v>
      </c>
      <c r="C330" s="39" t="s">
        <v>100</v>
      </c>
      <c r="D330" s="39" t="s">
        <v>84</v>
      </c>
      <c r="E330" s="39" t="s">
        <v>1208</v>
      </c>
      <c r="F330" s="39" t="s">
        <v>83</v>
      </c>
      <c r="G330" s="39" t="s">
        <v>121</v>
      </c>
      <c r="H330" s="39" t="s">
        <v>89</v>
      </c>
      <c r="I330" s="39" t="s">
        <v>89</v>
      </c>
      <c r="J330" s="493">
        <f t="shared" si="24"/>
        <v>0.80223909345458866</v>
      </c>
      <c r="K330" s="64">
        <f t="shared" si="25"/>
        <v>0.34920618027291611</v>
      </c>
      <c r="L330" s="64">
        <f t="shared" si="29"/>
        <v>0.34920618027291611</v>
      </c>
      <c r="M330" s="64">
        <f t="shared" si="29"/>
        <v>0.34920618027291611</v>
      </c>
      <c r="N330" s="64">
        <f t="shared" si="29"/>
        <v>0.34920618027291611</v>
      </c>
      <c r="O330" s="64">
        <f t="shared" si="29"/>
        <v>0.34920618027291611</v>
      </c>
      <c r="P330" s="64">
        <f t="shared" si="29"/>
        <v>0.34920618027291611</v>
      </c>
      <c r="Q330" s="64">
        <f t="shared" si="29"/>
        <v>0.34920618027291611</v>
      </c>
      <c r="R330" s="64">
        <f t="shared" si="29"/>
        <v>0.34920618027291611</v>
      </c>
      <c r="S330" s="64">
        <f t="shared" si="29"/>
        <v>0.34920618027291611</v>
      </c>
      <c r="T330" s="488">
        <f t="shared" si="29"/>
        <v>0.34920618027291611</v>
      </c>
      <c r="U330" s="64"/>
    </row>
    <row r="331" spans="1:21" x14ac:dyDescent="0.3">
      <c r="A331" s="486" t="s">
        <v>1520</v>
      </c>
      <c r="B331" s="39" t="s">
        <v>79</v>
      </c>
      <c r="C331" s="39" t="s">
        <v>100</v>
      </c>
      <c r="D331" s="39" t="s">
        <v>84</v>
      </c>
      <c r="E331" s="39" t="s">
        <v>1210</v>
      </c>
      <c r="F331" s="39" t="s">
        <v>83</v>
      </c>
      <c r="G331" s="39" t="s">
        <v>121</v>
      </c>
      <c r="H331" s="39" t="s">
        <v>89</v>
      </c>
      <c r="I331" s="39" t="s">
        <v>92</v>
      </c>
      <c r="J331" s="493">
        <f t="shared" si="24"/>
        <v>0.80223909345458866</v>
      </c>
      <c r="K331" s="64">
        <f t="shared" si="25"/>
        <v>1.143468592599175</v>
      </c>
      <c r="L331" s="64">
        <f t="shared" si="29"/>
        <v>1.143468592599175</v>
      </c>
      <c r="M331" s="64">
        <f t="shared" si="29"/>
        <v>1.143468592599175</v>
      </c>
      <c r="N331" s="64">
        <f t="shared" si="29"/>
        <v>1.143468592599175</v>
      </c>
      <c r="O331" s="64">
        <f t="shared" si="29"/>
        <v>1.143468592599175</v>
      </c>
      <c r="P331" s="64">
        <f t="shared" si="29"/>
        <v>1.143468592599175</v>
      </c>
      <c r="Q331" s="64">
        <f t="shared" si="29"/>
        <v>1.143468592599175</v>
      </c>
      <c r="R331" s="64">
        <f t="shared" si="29"/>
        <v>1.143468592599175</v>
      </c>
      <c r="S331" s="64">
        <f t="shared" si="29"/>
        <v>1.143468592599175</v>
      </c>
      <c r="T331" s="488">
        <f t="shared" si="29"/>
        <v>1.143468592599175</v>
      </c>
      <c r="U331" s="64"/>
    </row>
    <row r="332" spans="1:21" x14ac:dyDescent="0.3">
      <c r="A332" s="486" t="s">
        <v>1521</v>
      </c>
      <c r="B332" s="39" t="s">
        <v>79</v>
      </c>
      <c r="C332" s="39" t="s">
        <v>100</v>
      </c>
      <c r="D332" s="39" t="s">
        <v>84</v>
      </c>
      <c r="E332" s="39" t="s">
        <v>1212</v>
      </c>
      <c r="F332" s="39" t="s">
        <v>83</v>
      </c>
      <c r="G332" s="39" t="s">
        <v>121</v>
      </c>
      <c r="H332" s="39" t="s">
        <v>92</v>
      </c>
      <c r="I332" s="39" t="s">
        <v>89</v>
      </c>
      <c r="J332" s="493">
        <f t="shared" si="24"/>
        <v>0.80223909345458866</v>
      </c>
      <c r="K332" s="64">
        <f t="shared" si="25"/>
        <v>0.2449974151490184</v>
      </c>
      <c r="L332" s="64">
        <f t="shared" si="29"/>
        <v>0.2449974151490184</v>
      </c>
      <c r="M332" s="64">
        <f t="shared" si="29"/>
        <v>0.2449974151490184</v>
      </c>
      <c r="N332" s="64">
        <f t="shared" si="29"/>
        <v>0.2449974151490184</v>
      </c>
      <c r="O332" s="64">
        <f t="shared" si="29"/>
        <v>0.2449974151490184</v>
      </c>
      <c r="P332" s="64">
        <f t="shared" si="29"/>
        <v>0.2449974151490184</v>
      </c>
      <c r="Q332" s="64">
        <f t="shared" si="29"/>
        <v>0.2449974151490184</v>
      </c>
      <c r="R332" s="64">
        <f t="shared" si="29"/>
        <v>0.2449974151490184</v>
      </c>
      <c r="S332" s="64">
        <f t="shared" si="29"/>
        <v>0.2449974151490184</v>
      </c>
      <c r="T332" s="488">
        <f t="shared" si="29"/>
        <v>0.2449974151490184</v>
      </c>
      <c r="U332" s="64"/>
    </row>
    <row r="333" spans="1:21" x14ac:dyDescent="0.3">
      <c r="A333" s="486" t="s">
        <v>1522</v>
      </c>
      <c r="B333" s="39" t="s">
        <v>79</v>
      </c>
      <c r="C333" s="39" t="s">
        <v>100</v>
      </c>
      <c r="D333" s="39" t="s">
        <v>84</v>
      </c>
      <c r="E333" s="39" t="s">
        <v>1214</v>
      </c>
      <c r="F333" s="39" t="s">
        <v>83</v>
      </c>
      <c r="G333" s="39" t="s">
        <v>121</v>
      </c>
      <c r="H333" s="39" t="s">
        <v>92</v>
      </c>
      <c r="I333" s="39" t="s">
        <v>92</v>
      </c>
      <c r="J333" s="493">
        <f t="shared" si="24"/>
        <v>0.80223909345458866</v>
      </c>
      <c r="K333" s="64">
        <f t="shared" si="25"/>
        <v>0.80223909345458866</v>
      </c>
      <c r="L333" s="64">
        <f t="shared" si="29"/>
        <v>0.80223909345458866</v>
      </c>
      <c r="M333" s="64">
        <f t="shared" si="29"/>
        <v>0.80223909345458866</v>
      </c>
      <c r="N333" s="64">
        <f t="shared" si="29"/>
        <v>0.80223909345458866</v>
      </c>
      <c r="O333" s="64">
        <f t="shared" si="29"/>
        <v>0.80223909345458866</v>
      </c>
      <c r="P333" s="64">
        <f t="shared" si="29"/>
        <v>0.80223909345458866</v>
      </c>
      <c r="Q333" s="64">
        <f t="shared" si="29"/>
        <v>0.80223909345458866</v>
      </c>
      <c r="R333" s="64">
        <f t="shared" si="29"/>
        <v>0.80223909345458866</v>
      </c>
      <c r="S333" s="64">
        <f t="shared" si="29"/>
        <v>0.80223909345458866</v>
      </c>
      <c r="T333" s="488">
        <f t="shared" si="29"/>
        <v>0.80223909345458866</v>
      </c>
      <c r="U333" s="64"/>
    </row>
    <row r="334" spans="1:21" x14ac:dyDescent="0.3">
      <c r="A334" s="486" t="s">
        <v>1523</v>
      </c>
      <c r="B334" s="39" t="s">
        <v>79</v>
      </c>
      <c r="C334" s="39" t="s">
        <v>100</v>
      </c>
      <c r="D334" s="39" t="s">
        <v>84</v>
      </c>
      <c r="E334" s="39" t="s">
        <v>1216</v>
      </c>
      <c r="F334" s="39" t="s">
        <v>83</v>
      </c>
      <c r="G334" s="39" t="s">
        <v>126</v>
      </c>
      <c r="H334" s="39" t="s">
        <v>89</v>
      </c>
      <c r="I334" s="39" t="s">
        <v>89</v>
      </c>
      <c r="J334" s="493">
        <f t="shared" si="24"/>
        <v>0.39512927139422771</v>
      </c>
      <c r="K334" s="64">
        <f t="shared" si="25"/>
        <v>0.34920618027291611</v>
      </c>
      <c r="L334" s="64">
        <f t="shared" si="29"/>
        <v>0.34920618027291611</v>
      </c>
      <c r="M334" s="64">
        <f t="shared" si="29"/>
        <v>0.34920618027291611</v>
      </c>
      <c r="N334" s="64">
        <f t="shared" si="29"/>
        <v>0.34920618027291611</v>
      </c>
      <c r="O334" s="64">
        <f t="shared" si="29"/>
        <v>0.34920618027291611</v>
      </c>
      <c r="P334" s="64">
        <f t="shared" si="29"/>
        <v>0.34920618027291611</v>
      </c>
      <c r="Q334" s="64">
        <f t="shared" si="29"/>
        <v>0.34920618027291611</v>
      </c>
      <c r="R334" s="64">
        <f t="shared" si="29"/>
        <v>0.34920618027291611</v>
      </c>
      <c r="S334" s="64">
        <f t="shared" si="29"/>
        <v>0.34920618027291611</v>
      </c>
      <c r="T334" s="488">
        <f t="shared" si="29"/>
        <v>0.34920618027291611</v>
      </c>
      <c r="U334" s="64"/>
    </row>
    <row r="335" spans="1:21" x14ac:dyDescent="0.3">
      <c r="A335" s="486" t="s">
        <v>1524</v>
      </c>
      <c r="B335" s="39" t="s">
        <v>79</v>
      </c>
      <c r="C335" s="39" t="s">
        <v>100</v>
      </c>
      <c r="D335" s="39" t="s">
        <v>84</v>
      </c>
      <c r="E335" s="39" t="s">
        <v>1218</v>
      </c>
      <c r="F335" s="39" t="s">
        <v>83</v>
      </c>
      <c r="G335" s="39" t="s">
        <v>126</v>
      </c>
      <c r="H335" s="39" t="s">
        <v>89</v>
      </c>
      <c r="I335" s="39" t="s">
        <v>92</v>
      </c>
      <c r="J335" s="493">
        <f t="shared" si="24"/>
        <v>0.39512927139422771</v>
      </c>
      <c r="K335" s="64">
        <f t="shared" si="25"/>
        <v>0.56319607900218904</v>
      </c>
      <c r="L335" s="64">
        <f t="shared" si="29"/>
        <v>0.56319607900218904</v>
      </c>
      <c r="M335" s="64">
        <f t="shared" si="29"/>
        <v>0.56319607900218904</v>
      </c>
      <c r="N335" s="64">
        <f t="shared" si="29"/>
        <v>0.56319607900218904</v>
      </c>
      <c r="O335" s="64">
        <f t="shared" si="29"/>
        <v>0.56319607900218904</v>
      </c>
      <c r="P335" s="64">
        <f t="shared" si="29"/>
        <v>0.56319607900218904</v>
      </c>
      <c r="Q335" s="64">
        <f t="shared" si="29"/>
        <v>0.56319607900218904</v>
      </c>
      <c r="R335" s="64">
        <f t="shared" si="29"/>
        <v>0.56319607900218904</v>
      </c>
      <c r="S335" s="64">
        <f t="shared" si="29"/>
        <v>0.56319607900218904</v>
      </c>
      <c r="T335" s="488">
        <f t="shared" si="29"/>
        <v>0.56319607900218904</v>
      </c>
      <c r="U335" s="64"/>
    </row>
    <row r="336" spans="1:21" x14ac:dyDescent="0.3">
      <c r="A336" s="486" t="s">
        <v>1525</v>
      </c>
      <c r="B336" s="39" t="s">
        <v>79</v>
      </c>
      <c r="C336" s="39" t="s">
        <v>100</v>
      </c>
      <c r="D336" s="39" t="s">
        <v>84</v>
      </c>
      <c r="E336" s="39" t="s">
        <v>1220</v>
      </c>
      <c r="F336" s="39" t="s">
        <v>83</v>
      </c>
      <c r="G336" s="39" t="s">
        <v>126</v>
      </c>
      <c r="H336" s="39" t="s">
        <v>92</v>
      </c>
      <c r="I336" s="39" t="s">
        <v>89</v>
      </c>
      <c r="J336" s="493">
        <f t="shared" si="24"/>
        <v>0.39512927139422771</v>
      </c>
      <c r="K336" s="64">
        <f t="shared" si="25"/>
        <v>0.2449974151490184</v>
      </c>
      <c r="L336" s="64">
        <f t="shared" si="29"/>
        <v>0.2449974151490184</v>
      </c>
      <c r="M336" s="64">
        <f t="shared" si="29"/>
        <v>0.2449974151490184</v>
      </c>
      <c r="N336" s="64">
        <f t="shared" si="29"/>
        <v>0.2449974151490184</v>
      </c>
      <c r="O336" s="64">
        <f t="shared" si="29"/>
        <v>0.2449974151490184</v>
      </c>
      <c r="P336" s="64">
        <f t="shared" si="29"/>
        <v>0.2449974151490184</v>
      </c>
      <c r="Q336" s="64">
        <f t="shared" si="29"/>
        <v>0.2449974151490184</v>
      </c>
      <c r="R336" s="64">
        <f t="shared" si="29"/>
        <v>0.2449974151490184</v>
      </c>
      <c r="S336" s="64">
        <f t="shared" si="29"/>
        <v>0.2449974151490184</v>
      </c>
      <c r="T336" s="488">
        <f t="shared" si="29"/>
        <v>0.2449974151490184</v>
      </c>
      <c r="U336" s="64"/>
    </row>
    <row r="337" spans="1:21" x14ac:dyDescent="0.3">
      <c r="A337" s="486" t="s">
        <v>1526</v>
      </c>
      <c r="B337" s="39" t="s">
        <v>79</v>
      </c>
      <c r="C337" s="39" t="s">
        <v>100</v>
      </c>
      <c r="D337" s="39" t="s">
        <v>84</v>
      </c>
      <c r="E337" s="39" t="s">
        <v>1222</v>
      </c>
      <c r="F337" s="39" t="s">
        <v>83</v>
      </c>
      <c r="G337" s="39" t="s">
        <v>126</v>
      </c>
      <c r="H337" s="39" t="s">
        <v>92</v>
      </c>
      <c r="I337" s="39" t="s">
        <v>92</v>
      </c>
      <c r="J337" s="493">
        <f t="shared" si="24"/>
        <v>0.39512927139422771</v>
      </c>
      <c r="K337" s="64">
        <f t="shared" si="25"/>
        <v>0.39512927139422771</v>
      </c>
      <c r="L337" s="64">
        <f t="shared" si="29"/>
        <v>0.39512927139422771</v>
      </c>
      <c r="M337" s="64">
        <f t="shared" si="29"/>
        <v>0.39512927139422771</v>
      </c>
      <c r="N337" s="64">
        <f t="shared" si="29"/>
        <v>0.39512927139422771</v>
      </c>
      <c r="O337" s="64">
        <f t="shared" si="29"/>
        <v>0.39512927139422771</v>
      </c>
      <c r="P337" s="64">
        <f t="shared" si="29"/>
        <v>0.39512927139422771</v>
      </c>
      <c r="Q337" s="64">
        <f t="shared" si="29"/>
        <v>0.39512927139422771</v>
      </c>
      <c r="R337" s="64">
        <f t="shared" si="29"/>
        <v>0.39512927139422771</v>
      </c>
      <c r="S337" s="64">
        <f t="shared" si="29"/>
        <v>0.39512927139422771</v>
      </c>
      <c r="T337" s="488">
        <f t="shared" si="29"/>
        <v>0.39512927139422771</v>
      </c>
      <c r="U337" s="64"/>
    </row>
    <row r="338" spans="1:21" x14ac:dyDescent="0.3">
      <c r="A338" s="486" t="s">
        <v>1527</v>
      </c>
      <c r="B338" s="39" t="s">
        <v>79</v>
      </c>
      <c r="C338" s="39" t="s">
        <v>100</v>
      </c>
      <c r="D338" s="39" t="s">
        <v>87</v>
      </c>
      <c r="E338" s="39" t="s">
        <v>1192</v>
      </c>
      <c r="F338" s="39" t="s">
        <v>121</v>
      </c>
      <c r="G338" s="39" t="s">
        <v>121</v>
      </c>
      <c r="H338" s="39" t="s">
        <v>89</v>
      </c>
      <c r="I338" s="39" t="s">
        <v>89</v>
      </c>
      <c r="J338" s="493">
        <f t="shared" ref="J338:J401" si="30">INDEX($E$9:$E$14,MATCH($D338,$D$9:$D$14,0))*INDEX($J$9:$K$14,MATCH($C338,$I$9:$I$14,0),MATCH($G338,$J$7:$K$7,0))</f>
        <v>1.0164106461866056</v>
      </c>
      <c r="K338" s="64">
        <f t="shared" ref="K338:K401" si="31">IF($H338="No",INDEX($E$9:$E$14,MATCH($D338,$D$9:$D$14,0)),INDEX($F$9:$G$14,MATCH($D338,$D$9:$D$14,0),MATCH($F338,$F$7:$G$7,0)))*IF($I338="No",INDEX($J$9:$K$14,MATCH($C338,$I$9:$I$14,0),MATCH($G338,$J$7:$K$7,0)),INDEX($L$9:$L$14,MATCH($C338,$I$9:$I$14,0)))</f>
        <v>1</v>
      </c>
      <c r="L338" s="64">
        <f t="shared" ref="L338:T353" si="32">IF(L$17&gt;=$B$11,0,($B$11-L$17)/($B$11-2020))*$J338+IF(L$17&gt;=$B$11,1,(L$17-2020)/($B$11-2020))*$K338</f>
        <v>1</v>
      </c>
      <c r="M338" s="64">
        <f t="shared" si="32"/>
        <v>1</v>
      </c>
      <c r="N338" s="64">
        <f t="shared" si="32"/>
        <v>1</v>
      </c>
      <c r="O338" s="64">
        <f t="shared" si="32"/>
        <v>1</v>
      </c>
      <c r="P338" s="64">
        <f t="shared" si="32"/>
        <v>1</v>
      </c>
      <c r="Q338" s="64">
        <f t="shared" si="32"/>
        <v>1</v>
      </c>
      <c r="R338" s="64">
        <f t="shared" si="32"/>
        <v>1</v>
      </c>
      <c r="S338" s="64">
        <f t="shared" si="32"/>
        <v>1</v>
      </c>
      <c r="T338" s="488">
        <f t="shared" si="32"/>
        <v>1</v>
      </c>
      <c r="U338" s="64"/>
    </row>
    <row r="339" spans="1:21" x14ac:dyDescent="0.3">
      <c r="A339" s="486" t="s">
        <v>1528</v>
      </c>
      <c r="B339" s="39" t="s">
        <v>79</v>
      </c>
      <c r="C339" s="39" t="s">
        <v>100</v>
      </c>
      <c r="D339" s="39" t="s">
        <v>87</v>
      </c>
      <c r="E339" s="39" t="s">
        <v>1194</v>
      </c>
      <c r="F339" s="39" t="s">
        <v>121</v>
      </c>
      <c r="G339" s="39" t="s">
        <v>121</v>
      </c>
      <c r="H339" s="39" t="s">
        <v>89</v>
      </c>
      <c r="I339" s="39" t="s">
        <v>92</v>
      </c>
      <c r="J339" s="493">
        <f t="shared" si="30"/>
        <v>1.0164106461866056</v>
      </c>
      <c r="K339" s="64">
        <f t="shared" si="31"/>
        <v>3.2744798265182955</v>
      </c>
      <c r="L339" s="64">
        <f t="shared" si="32"/>
        <v>3.2744798265182955</v>
      </c>
      <c r="M339" s="64">
        <f t="shared" si="32"/>
        <v>3.2744798265182955</v>
      </c>
      <c r="N339" s="64">
        <f t="shared" si="32"/>
        <v>3.2744798265182955</v>
      </c>
      <c r="O339" s="64">
        <f t="shared" si="32"/>
        <v>3.2744798265182955</v>
      </c>
      <c r="P339" s="64">
        <f t="shared" si="32"/>
        <v>3.2744798265182955</v>
      </c>
      <c r="Q339" s="64">
        <f t="shared" si="32"/>
        <v>3.2744798265182955</v>
      </c>
      <c r="R339" s="64">
        <f t="shared" si="32"/>
        <v>3.2744798265182955</v>
      </c>
      <c r="S339" s="64">
        <f t="shared" si="32"/>
        <v>3.2744798265182955</v>
      </c>
      <c r="T339" s="488">
        <f t="shared" si="32"/>
        <v>3.2744798265182955</v>
      </c>
      <c r="U339" s="64"/>
    </row>
    <row r="340" spans="1:21" x14ac:dyDescent="0.3">
      <c r="A340" s="486" t="s">
        <v>1529</v>
      </c>
      <c r="B340" s="39" t="s">
        <v>79</v>
      </c>
      <c r="C340" s="39" t="s">
        <v>100</v>
      </c>
      <c r="D340" s="39" t="s">
        <v>87</v>
      </c>
      <c r="E340" s="39" t="s">
        <v>1196</v>
      </c>
      <c r="F340" s="39" t="s">
        <v>121</v>
      </c>
      <c r="G340" s="39" t="s">
        <v>121</v>
      </c>
      <c r="H340" s="39" t="s">
        <v>92</v>
      </c>
      <c r="I340" s="39" t="s">
        <v>89</v>
      </c>
      <c r="J340" s="493">
        <f t="shared" si="30"/>
        <v>1.0164106461866056</v>
      </c>
      <c r="K340" s="64">
        <f t="shared" si="31"/>
        <v>0.31040369769733461</v>
      </c>
      <c r="L340" s="64">
        <f t="shared" si="32"/>
        <v>0.31040369769733461</v>
      </c>
      <c r="M340" s="64">
        <f t="shared" si="32"/>
        <v>0.31040369769733461</v>
      </c>
      <c r="N340" s="64">
        <f t="shared" si="32"/>
        <v>0.31040369769733461</v>
      </c>
      <c r="O340" s="64">
        <f t="shared" si="32"/>
        <v>0.31040369769733461</v>
      </c>
      <c r="P340" s="64">
        <f t="shared" si="32"/>
        <v>0.31040369769733461</v>
      </c>
      <c r="Q340" s="64">
        <f t="shared" si="32"/>
        <v>0.31040369769733461</v>
      </c>
      <c r="R340" s="64">
        <f t="shared" si="32"/>
        <v>0.31040369769733461</v>
      </c>
      <c r="S340" s="64">
        <f t="shared" si="32"/>
        <v>0.31040369769733461</v>
      </c>
      <c r="T340" s="488">
        <f t="shared" si="32"/>
        <v>0.31040369769733461</v>
      </c>
      <c r="U340" s="64"/>
    </row>
    <row r="341" spans="1:21" x14ac:dyDescent="0.3">
      <c r="A341" s="486" t="s">
        <v>1530</v>
      </c>
      <c r="B341" s="39" t="s">
        <v>79</v>
      </c>
      <c r="C341" s="39" t="s">
        <v>100</v>
      </c>
      <c r="D341" s="39" t="s">
        <v>87</v>
      </c>
      <c r="E341" s="39" t="s">
        <v>1198</v>
      </c>
      <c r="F341" s="39" t="s">
        <v>121</v>
      </c>
      <c r="G341" s="39" t="s">
        <v>121</v>
      </c>
      <c r="H341" s="39" t="s">
        <v>92</v>
      </c>
      <c r="I341" s="39" t="s">
        <v>92</v>
      </c>
      <c r="J341" s="493">
        <f t="shared" si="30"/>
        <v>1.0164106461866056</v>
      </c>
      <c r="K341" s="64">
        <f t="shared" si="31"/>
        <v>1.0164106461866056</v>
      </c>
      <c r="L341" s="64">
        <f t="shared" si="32"/>
        <v>1.0164106461866056</v>
      </c>
      <c r="M341" s="64">
        <f t="shared" si="32"/>
        <v>1.0164106461866056</v>
      </c>
      <c r="N341" s="64">
        <f t="shared" si="32"/>
        <v>1.0164106461866056</v>
      </c>
      <c r="O341" s="64">
        <f t="shared" si="32"/>
        <v>1.0164106461866056</v>
      </c>
      <c r="P341" s="64">
        <f t="shared" si="32"/>
        <v>1.0164106461866056</v>
      </c>
      <c r="Q341" s="64">
        <f t="shared" si="32"/>
        <v>1.0164106461866056</v>
      </c>
      <c r="R341" s="64">
        <f t="shared" si="32"/>
        <v>1.0164106461866056</v>
      </c>
      <c r="S341" s="64">
        <f t="shared" si="32"/>
        <v>1.0164106461866056</v>
      </c>
      <c r="T341" s="488">
        <f t="shared" si="32"/>
        <v>1.0164106461866056</v>
      </c>
      <c r="U341" s="64"/>
    </row>
    <row r="342" spans="1:21" x14ac:dyDescent="0.3">
      <c r="A342" s="486" t="s">
        <v>1531</v>
      </c>
      <c r="B342" s="39" t="s">
        <v>79</v>
      </c>
      <c r="C342" s="39" t="s">
        <v>100</v>
      </c>
      <c r="D342" s="39" t="s">
        <v>87</v>
      </c>
      <c r="E342" s="39" t="s">
        <v>1200</v>
      </c>
      <c r="F342" s="39" t="s">
        <v>121</v>
      </c>
      <c r="G342" s="39" t="s">
        <v>126</v>
      </c>
      <c r="H342" s="39" t="s">
        <v>89</v>
      </c>
      <c r="I342" s="39" t="s">
        <v>89</v>
      </c>
      <c r="J342" s="493">
        <f t="shared" si="30"/>
        <v>0.50061584051660701</v>
      </c>
      <c r="K342" s="64">
        <f t="shared" si="31"/>
        <v>1</v>
      </c>
      <c r="L342" s="64">
        <f t="shared" si="32"/>
        <v>1</v>
      </c>
      <c r="M342" s="64">
        <f t="shared" si="32"/>
        <v>1</v>
      </c>
      <c r="N342" s="64">
        <f t="shared" si="32"/>
        <v>1</v>
      </c>
      <c r="O342" s="64">
        <f t="shared" si="32"/>
        <v>1</v>
      </c>
      <c r="P342" s="64">
        <f t="shared" si="32"/>
        <v>1</v>
      </c>
      <c r="Q342" s="64">
        <f t="shared" si="32"/>
        <v>1</v>
      </c>
      <c r="R342" s="64">
        <f t="shared" si="32"/>
        <v>1</v>
      </c>
      <c r="S342" s="64">
        <f t="shared" si="32"/>
        <v>1</v>
      </c>
      <c r="T342" s="488">
        <f t="shared" si="32"/>
        <v>1</v>
      </c>
      <c r="U342" s="64"/>
    </row>
    <row r="343" spans="1:21" x14ac:dyDescent="0.3">
      <c r="A343" s="486" t="s">
        <v>1532</v>
      </c>
      <c r="B343" s="39" t="s">
        <v>79</v>
      </c>
      <c r="C343" s="39" t="s">
        <v>100</v>
      </c>
      <c r="D343" s="39" t="s">
        <v>87</v>
      </c>
      <c r="E343" s="39" t="s">
        <v>1202</v>
      </c>
      <c r="F343" s="39" t="s">
        <v>121</v>
      </c>
      <c r="G343" s="39" t="s">
        <v>126</v>
      </c>
      <c r="H343" s="39" t="s">
        <v>89</v>
      </c>
      <c r="I343" s="39" t="s">
        <v>92</v>
      </c>
      <c r="J343" s="493">
        <f t="shared" si="30"/>
        <v>0.50061584051660701</v>
      </c>
      <c r="K343" s="64">
        <f t="shared" si="31"/>
        <v>1.612789551897486</v>
      </c>
      <c r="L343" s="64">
        <f t="shared" si="32"/>
        <v>1.612789551897486</v>
      </c>
      <c r="M343" s="64">
        <f t="shared" si="32"/>
        <v>1.612789551897486</v>
      </c>
      <c r="N343" s="64">
        <f t="shared" si="32"/>
        <v>1.612789551897486</v>
      </c>
      <c r="O343" s="64">
        <f t="shared" si="32"/>
        <v>1.612789551897486</v>
      </c>
      <c r="P343" s="64">
        <f t="shared" si="32"/>
        <v>1.612789551897486</v>
      </c>
      <c r="Q343" s="64">
        <f t="shared" si="32"/>
        <v>1.612789551897486</v>
      </c>
      <c r="R343" s="64">
        <f t="shared" si="32"/>
        <v>1.612789551897486</v>
      </c>
      <c r="S343" s="64">
        <f t="shared" si="32"/>
        <v>1.612789551897486</v>
      </c>
      <c r="T343" s="488">
        <f t="shared" si="32"/>
        <v>1.612789551897486</v>
      </c>
      <c r="U343" s="64"/>
    </row>
    <row r="344" spans="1:21" x14ac:dyDescent="0.3">
      <c r="A344" s="486" t="s">
        <v>1533</v>
      </c>
      <c r="B344" s="39" t="s">
        <v>79</v>
      </c>
      <c r="C344" s="39" t="s">
        <v>100</v>
      </c>
      <c r="D344" s="39" t="s">
        <v>87</v>
      </c>
      <c r="E344" s="39" t="s">
        <v>1204</v>
      </c>
      <c r="F344" s="39" t="s">
        <v>121</v>
      </c>
      <c r="G344" s="39" t="s">
        <v>126</v>
      </c>
      <c r="H344" s="39" t="s">
        <v>92</v>
      </c>
      <c r="I344" s="39" t="s">
        <v>89</v>
      </c>
      <c r="J344" s="493">
        <f t="shared" si="30"/>
        <v>0.50061584051660701</v>
      </c>
      <c r="K344" s="64">
        <f t="shared" si="31"/>
        <v>0.31040369769733461</v>
      </c>
      <c r="L344" s="64">
        <f t="shared" si="32"/>
        <v>0.31040369769733461</v>
      </c>
      <c r="M344" s="64">
        <f t="shared" si="32"/>
        <v>0.31040369769733461</v>
      </c>
      <c r="N344" s="64">
        <f t="shared" si="32"/>
        <v>0.31040369769733461</v>
      </c>
      <c r="O344" s="64">
        <f t="shared" si="32"/>
        <v>0.31040369769733461</v>
      </c>
      <c r="P344" s="64">
        <f t="shared" si="32"/>
        <v>0.31040369769733461</v>
      </c>
      <c r="Q344" s="64">
        <f t="shared" si="32"/>
        <v>0.31040369769733461</v>
      </c>
      <c r="R344" s="64">
        <f t="shared" si="32"/>
        <v>0.31040369769733461</v>
      </c>
      <c r="S344" s="64">
        <f t="shared" si="32"/>
        <v>0.31040369769733461</v>
      </c>
      <c r="T344" s="488">
        <f t="shared" si="32"/>
        <v>0.31040369769733461</v>
      </c>
      <c r="U344" s="64"/>
    </row>
    <row r="345" spans="1:21" x14ac:dyDescent="0.3">
      <c r="A345" s="486" t="s">
        <v>1534</v>
      </c>
      <c r="B345" s="39" t="s">
        <v>79</v>
      </c>
      <c r="C345" s="39" t="s">
        <v>100</v>
      </c>
      <c r="D345" s="39" t="s">
        <v>87</v>
      </c>
      <c r="E345" s="39" t="s">
        <v>1206</v>
      </c>
      <c r="F345" s="39" t="s">
        <v>121</v>
      </c>
      <c r="G345" s="39" t="s">
        <v>126</v>
      </c>
      <c r="H345" s="39" t="s">
        <v>92</v>
      </c>
      <c r="I345" s="39" t="s">
        <v>92</v>
      </c>
      <c r="J345" s="493">
        <f t="shared" si="30"/>
        <v>0.50061584051660701</v>
      </c>
      <c r="K345" s="64">
        <f t="shared" si="31"/>
        <v>0.50061584051660701</v>
      </c>
      <c r="L345" s="64">
        <f t="shared" si="32"/>
        <v>0.50061584051660701</v>
      </c>
      <c r="M345" s="64">
        <f t="shared" si="32"/>
        <v>0.50061584051660701</v>
      </c>
      <c r="N345" s="64">
        <f t="shared" si="32"/>
        <v>0.50061584051660701</v>
      </c>
      <c r="O345" s="64">
        <f t="shared" si="32"/>
        <v>0.50061584051660701</v>
      </c>
      <c r="P345" s="64">
        <f t="shared" si="32"/>
        <v>0.50061584051660701</v>
      </c>
      <c r="Q345" s="64">
        <f t="shared" si="32"/>
        <v>0.50061584051660701</v>
      </c>
      <c r="R345" s="64">
        <f t="shared" si="32"/>
        <v>0.50061584051660701</v>
      </c>
      <c r="S345" s="64">
        <f t="shared" si="32"/>
        <v>0.50061584051660701</v>
      </c>
      <c r="T345" s="488">
        <f t="shared" si="32"/>
        <v>0.50061584051660701</v>
      </c>
      <c r="U345" s="64"/>
    </row>
    <row r="346" spans="1:21" x14ac:dyDescent="0.3">
      <c r="A346" s="486" t="s">
        <v>1535</v>
      </c>
      <c r="B346" s="39" t="s">
        <v>79</v>
      </c>
      <c r="C346" s="39" t="s">
        <v>100</v>
      </c>
      <c r="D346" s="39" t="s">
        <v>87</v>
      </c>
      <c r="E346" s="39" t="s">
        <v>1208</v>
      </c>
      <c r="F346" s="39" t="s">
        <v>83</v>
      </c>
      <c r="G346" s="39" t="s">
        <v>121</v>
      </c>
      <c r="H346" s="39" t="s">
        <v>89</v>
      </c>
      <c r="I346" s="39" t="s">
        <v>89</v>
      </c>
      <c r="J346" s="493">
        <f t="shared" si="30"/>
        <v>1.0164106461866056</v>
      </c>
      <c r="K346" s="64">
        <f t="shared" si="31"/>
        <v>0.34920618027291611</v>
      </c>
      <c r="L346" s="64">
        <f t="shared" si="32"/>
        <v>0.34920618027291611</v>
      </c>
      <c r="M346" s="64">
        <f t="shared" si="32"/>
        <v>0.34920618027291611</v>
      </c>
      <c r="N346" s="64">
        <f t="shared" si="32"/>
        <v>0.34920618027291611</v>
      </c>
      <c r="O346" s="64">
        <f t="shared" si="32"/>
        <v>0.34920618027291611</v>
      </c>
      <c r="P346" s="64">
        <f t="shared" si="32"/>
        <v>0.34920618027291611</v>
      </c>
      <c r="Q346" s="64">
        <f t="shared" si="32"/>
        <v>0.34920618027291611</v>
      </c>
      <c r="R346" s="64">
        <f t="shared" si="32"/>
        <v>0.34920618027291611</v>
      </c>
      <c r="S346" s="64">
        <f t="shared" si="32"/>
        <v>0.34920618027291611</v>
      </c>
      <c r="T346" s="488">
        <f t="shared" si="32"/>
        <v>0.34920618027291611</v>
      </c>
      <c r="U346" s="64"/>
    </row>
    <row r="347" spans="1:21" x14ac:dyDescent="0.3">
      <c r="A347" s="486" t="s">
        <v>1536</v>
      </c>
      <c r="B347" s="39" t="s">
        <v>79</v>
      </c>
      <c r="C347" s="39" t="s">
        <v>100</v>
      </c>
      <c r="D347" s="39" t="s">
        <v>87</v>
      </c>
      <c r="E347" s="39" t="s">
        <v>1210</v>
      </c>
      <c r="F347" s="39" t="s">
        <v>83</v>
      </c>
      <c r="G347" s="39" t="s">
        <v>121</v>
      </c>
      <c r="H347" s="39" t="s">
        <v>89</v>
      </c>
      <c r="I347" s="39" t="s">
        <v>92</v>
      </c>
      <c r="J347" s="493">
        <f t="shared" si="30"/>
        <v>1.0164106461866056</v>
      </c>
      <c r="K347" s="64">
        <f t="shared" si="31"/>
        <v>1.143468592599175</v>
      </c>
      <c r="L347" s="64">
        <f t="shared" si="32"/>
        <v>1.143468592599175</v>
      </c>
      <c r="M347" s="64">
        <f t="shared" si="32"/>
        <v>1.143468592599175</v>
      </c>
      <c r="N347" s="64">
        <f t="shared" si="32"/>
        <v>1.143468592599175</v>
      </c>
      <c r="O347" s="64">
        <f t="shared" si="32"/>
        <v>1.143468592599175</v>
      </c>
      <c r="P347" s="64">
        <f t="shared" si="32"/>
        <v>1.143468592599175</v>
      </c>
      <c r="Q347" s="64">
        <f t="shared" si="32"/>
        <v>1.143468592599175</v>
      </c>
      <c r="R347" s="64">
        <f t="shared" si="32"/>
        <v>1.143468592599175</v>
      </c>
      <c r="S347" s="64">
        <f t="shared" si="32"/>
        <v>1.143468592599175</v>
      </c>
      <c r="T347" s="488">
        <f t="shared" si="32"/>
        <v>1.143468592599175</v>
      </c>
      <c r="U347" s="64"/>
    </row>
    <row r="348" spans="1:21" x14ac:dyDescent="0.3">
      <c r="A348" s="486" t="s">
        <v>1537</v>
      </c>
      <c r="B348" s="39" t="s">
        <v>79</v>
      </c>
      <c r="C348" s="39" t="s">
        <v>100</v>
      </c>
      <c r="D348" s="39" t="s">
        <v>87</v>
      </c>
      <c r="E348" s="39" t="s">
        <v>1212</v>
      </c>
      <c r="F348" s="39" t="s">
        <v>83</v>
      </c>
      <c r="G348" s="39" t="s">
        <v>121</v>
      </c>
      <c r="H348" s="39" t="s">
        <v>92</v>
      </c>
      <c r="I348" s="39" t="s">
        <v>89</v>
      </c>
      <c r="J348" s="493">
        <f t="shared" si="30"/>
        <v>1.0164106461866056</v>
      </c>
      <c r="K348" s="64">
        <f t="shared" si="31"/>
        <v>0.31040369769733461</v>
      </c>
      <c r="L348" s="64">
        <f t="shared" si="32"/>
        <v>0.31040369769733461</v>
      </c>
      <c r="M348" s="64">
        <f t="shared" si="32"/>
        <v>0.31040369769733461</v>
      </c>
      <c r="N348" s="64">
        <f t="shared" si="32"/>
        <v>0.31040369769733461</v>
      </c>
      <c r="O348" s="64">
        <f t="shared" si="32"/>
        <v>0.31040369769733461</v>
      </c>
      <c r="P348" s="64">
        <f t="shared" si="32"/>
        <v>0.31040369769733461</v>
      </c>
      <c r="Q348" s="64">
        <f t="shared" si="32"/>
        <v>0.31040369769733461</v>
      </c>
      <c r="R348" s="64">
        <f t="shared" si="32"/>
        <v>0.31040369769733461</v>
      </c>
      <c r="S348" s="64">
        <f t="shared" si="32"/>
        <v>0.31040369769733461</v>
      </c>
      <c r="T348" s="488">
        <f t="shared" si="32"/>
        <v>0.31040369769733461</v>
      </c>
      <c r="U348" s="64"/>
    </row>
    <row r="349" spans="1:21" x14ac:dyDescent="0.3">
      <c r="A349" s="486" t="s">
        <v>1538</v>
      </c>
      <c r="B349" s="39" t="s">
        <v>79</v>
      </c>
      <c r="C349" s="39" t="s">
        <v>100</v>
      </c>
      <c r="D349" s="39" t="s">
        <v>87</v>
      </c>
      <c r="E349" s="39" t="s">
        <v>1214</v>
      </c>
      <c r="F349" s="39" t="s">
        <v>83</v>
      </c>
      <c r="G349" s="39" t="s">
        <v>121</v>
      </c>
      <c r="H349" s="39" t="s">
        <v>92</v>
      </c>
      <c r="I349" s="39" t="s">
        <v>92</v>
      </c>
      <c r="J349" s="493">
        <f t="shared" si="30"/>
        <v>1.0164106461866056</v>
      </c>
      <c r="K349" s="64">
        <f t="shared" si="31"/>
        <v>1.0164106461866056</v>
      </c>
      <c r="L349" s="64">
        <f t="shared" si="32"/>
        <v>1.0164106461866056</v>
      </c>
      <c r="M349" s="64">
        <f t="shared" si="32"/>
        <v>1.0164106461866056</v>
      </c>
      <c r="N349" s="64">
        <f t="shared" si="32"/>
        <v>1.0164106461866056</v>
      </c>
      <c r="O349" s="64">
        <f t="shared" si="32"/>
        <v>1.0164106461866056</v>
      </c>
      <c r="P349" s="64">
        <f t="shared" si="32"/>
        <v>1.0164106461866056</v>
      </c>
      <c r="Q349" s="64">
        <f t="shared" si="32"/>
        <v>1.0164106461866056</v>
      </c>
      <c r="R349" s="64">
        <f t="shared" si="32"/>
        <v>1.0164106461866056</v>
      </c>
      <c r="S349" s="64">
        <f t="shared" si="32"/>
        <v>1.0164106461866056</v>
      </c>
      <c r="T349" s="488">
        <f t="shared" si="32"/>
        <v>1.0164106461866056</v>
      </c>
      <c r="U349" s="64"/>
    </row>
    <row r="350" spans="1:21" x14ac:dyDescent="0.3">
      <c r="A350" s="486" t="s">
        <v>1539</v>
      </c>
      <c r="B350" s="39" t="s">
        <v>79</v>
      </c>
      <c r="C350" s="39" t="s">
        <v>100</v>
      </c>
      <c r="D350" s="39" t="s">
        <v>87</v>
      </c>
      <c r="E350" s="39" t="s">
        <v>1216</v>
      </c>
      <c r="F350" s="39" t="s">
        <v>83</v>
      </c>
      <c r="G350" s="39" t="s">
        <v>126</v>
      </c>
      <c r="H350" s="39" t="s">
        <v>89</v>
      </c>
      <c r="I350" s="39" t="s">
        <v>89</v>
      </c>
      <c r="J350" s="493">
        <f t="shared" si="30"/>
        <v>0.50061584051660701</v>
      </c>
      <c r="K350" s="64">
        <f t="shared" si="31"/>
        <v>0.34920618027291611</v>
      </c>
      <c r="L350" s="64">
        <f t="shared" si="32"/>
        <v>0.34920618027291611</v>
      </c>
      <c r="M350" s="64">
        <f t="shared" si="32"/>
        <v>0.34920618027291611</v>
      </c>
      <c r="N350" s="64">
        <f t="shared" si="32"/>
        <v>0.34920618027291611</v>
      </c>
      <c r="O350" s="64">
        <f t="shared" si="32"/>
        <v>0.34920618027291611</v>
      </c>
      <c r="P350" s="64">
        <f t="shared" si="32"/>
        <v>0.34920618027291611</v>
      </c>
      <c r="Q350" s="64">
        <f t="shared" si="32"/>
        <v>0.34920618027291611</v>
      </c>
      <c r="R350" s="64">
        <f t="shared" si="32"/>
        <v>0.34920618027291611</v>
      </c>
      <c r="S350" s="64">
        <f t="shared" si="32"/>
        <v>0.34920618027291611</v>
      </c>
      <c r="T350" s="488">
        <f t="shared" si="32"/>
        <v>0.34920618027291611</v>
      </c>
      <c r="U350" s="64"/>
    </row>
    <row r="351" spans="1:21" x14ac:dyDescent="0.3">
      <c r="A351" s="486" t="s">
        <v>1540</v>
      </c>
      <c r="B351" s="39" t="s">
        <v>79</v>
      </c>
      <c r="C351" s="39" t="s">
        <v>100</v>
      </c>
      <c r="D351" s="39" t="s">
        <v>87</v>
      </c>
      <c r="E351" s="39" t="s">
        <v>1218</v>
      </c>
      <c r="F351" s="39" t="s">
        <v>83</v>
      </c>
      <c r="G351" s="39" t="s">
        <v>126</v>
      </c>
      <c r="H351" s="39" t="s">
        <v>89</v>
      </c>
      <c r="I351" s="39" t="s">
        <v>92</v>
      </c>
      <c r="J351" s="493">
        <f t="shared" si="30"/>
        <v>0.50061584051660701</v>
      </c>
      <c r="K351" s="64">
        <f t="shared" si="31"/>
        <v>0.56319607900218904</v>
      </c>
      <c r="L351" s="64">
        <f t="shared" si="32"/>
        <v>0.56319607900218904</v>
      </c>
      <c r="M351" s="64">
        <f t="shared" si="32"/>
        <v>0.56319607900218904</v>
      </c>
      <c r="N351" s="64">
        <f t="shared" si="32"/>
        <v>0.56319607900218904</v>
      </c>
      <c r="O351" s="64">
        <f t="shared" si="32"/>
        <v>0.56319607900218904</v>
      </c>
      <c r="P351" s="64">
        <f t="shared" si="32"/>
        <v>0.56319607900218904</v>
      </c>
      <c r="Q351" s="64">
        <f t="shared" si="32"/>
        <v>0.56319607900218904</v>
      </c>
      <c r="R351" s="64">
        <f t="shared" si="32"/>
        <v>0.56319607900218904</v>
      </c>
      <c r="S351" s="64">
        <f t="shared" si="32"/>
        <v>0.56319607900218904</v>
      </c>
      <c r="T351" s="488">
        <f t="shared" si="32"/>
        <v>0.56319607900218904</v>
      </c>
      <c r="U351" s="64"/>
    </row>
    <row r="352" spans="1:21" x14ac:dyDescent="0.3">
      <c r="A352" s="486" t="s">
        <v>1541</v>
      </c>
      <c r="B352" s="39" t="s">
        <v>79</v>
      </c>
      <c r="C352" s="39" t="s">
        <v>100</v>
      </c>
      <c r="D352" s="39" t="s">
        <v>87</v>
      </c>
      <c r="E352" s="39" t="s">
        <v>1220</v>
      </c>
      <c r="F352" s="39" t="s">
        <v>83</v>
      </c>
      <c r="G352" s="39" t="s">
        <v>126</v>
      </c>
      <c r="H352" s="39" t="s">
        <v>92</v>
      </c>
      <c r="I352" s="39" t="s">
        <v>89</v>
      </c>
      <c r="J352" s="493">
        <f t="shared" si="30"/>
        <v>0.50061584051660701</v>
      </c>
      <c r="K352" s="64">
        <f t="shared" si="31"/>
        <v>0.31040369769733461</v>
      </c>
      <c r="L352" s="64">
        <f t="shared" si="32"/>
        <v>0.31040369769733461</v>
      </c>
      <c r="M352" s="64">
        <f t="shared" si="32"/>
        <v>0.31040369769733461</v>
      </c>
      <c r="N352" s="64">
        <f t="shared" si="32"/>
        <v>0.31040369769733461</v>
      </c>
      <c r="O352" s="64">
        <f t="shared" si="32"/>
        <v>0.31040369769733461</v>
      </c>
      <c r="P352" s="64">
        <f t="shared" si="32"/>
        <v>0.31040369769733461</v>
      </c>
      <c r="Q352" s="64">
        <f t="shared" si="32"/>
        <v>0.31040369769733461</v>
      </c>
      <c r="R352" s="64">
        <f t="shared" si="32"/>
        <v>0.31040369769733461</v>
      </c>
      <c r="S352" s="64">
        <f t="shared" si="32"/>
        <v>0.31040369769733461</v>
      </c>
      <c r="T352" s="488">
        <f t="shared" si="32"/>
        <v>0.31040369769733461</v>
      </c>
      <c r="U352" s="64"/>
    </row>
    <row r="353" spans="1:21" x14ac:dyDescent="0.3">
      <c r="A353" s="486" t="s">
        <v>1542</v>
      </c>
      <c r="B353" s="39" t="s">
        <v>79</v>
      </c>
      <c r="C353" s="39" t="s">
        <v>100</v>
      </c>
      <c r="D353" s="39" t="s">
        <v>87</v>
      </c>
      <c r="E353" s="39" t="s">
        <v>1222</v>
      </c>
      <c r="F353" s="39" t="s">
        <v>83</v>
      </c>
      <c r="G353" s="39" t="s">
        <v>126</v>
      </c>
      <c r="H353" s="39" t="s">
        <v>92</v>
      </c>
      <c r="I353" s="39" t="s">
        <v>92</v>
      </c>
      <c r="J353" s="493">
        <f t="shared" si="30"/>
        <v>0.50061584051660701</v>
      </c>
      <c r="K353" s="64">
        <f t="shared" si="31"/>
        <v>0.50061584051660701</v>
      </c>
      <c r="L353" s="64">
        <f t="shared" si="32"/>
        <v>0.50061584051660701</v>
      </c>
      <c r="M353" s="64">
        <f t="shared" si="32"/>
        <v>0.50061584051660701</v>
      </c>
      <c r="N353" s="64">
        <f t="shared" si="32"/>
        <v>0.50061584051660701</v>
      </c>
      <c r="O353" s="64">
        <f t="shared" si="32"/>
        <v>0.50061584051660701</v>
      </c>
      <c r="P353" s="64">
        <f t="shared" si="32"/>
        <v>0.50061584051660701</v>
      </c>
      <c r="Q353" s="64">
        <f t="shared" si="32"/>
        <v>0.50061584051660701</v>
      </c>
      <c r="R353" s="64">
        <f t="shared" si="32"/>
        <v>0.50061584051660701</v>
      </c>
      <c r="S353" s="64">
        <f t="shared" si="32"/>
        <v>0.50061584051660701</v>
      </c>
      <c r="T353" s="488">
        <f t="shared" si="32"/>
        <v>0.50061584051660701</v>
      </c>
      <c r="U353" s="64"/>
    </row>
    <row r="354" spans="1:21" x14ac:dyDescent="0.3">
      <c r="A354" s="486" t="s">
        <v>1543</v>
      </c>
      <c r="B354" s="39" t="s">
        <v>79</v>
      </c>
      <c r="C354" s="39" t="s">
        <v>100</v>
      </c>
      <c r="D354" s="39" t="s">
        <v>90</v>
      </c>
      <c r="E354" s="39" t="s">
        <v>1192</v>
      </c>
      <c r="F354" s="39" t="s">
        <v>121</v>
      </c>
      <c r="G354" s="39" t="s">
        <v>121</v>
      </c>
      <c r="H354" s="39" t="s">
        <v>89</v>
      </c>
      <c r="I354" s="39" t="s">
        <v>89</v>
      </c>
      <c r="J354" s="493">
        <f t="shared" si="30"/>
        <v>4.6642848522560181</v>
      </c>
      <c r="K354" s="64">
        <f t="shared" si="31"/>
        <v>1</v>
      </c>
      <c r="L354" s="64">
        <f t="shared" ref="L354:T369" si="33">IF(L$17&gt;=$B$11,0,($B$11-L$17)/($B$11-2020))*$J354+IF(L$17&gt;=$B$11,1,(L$17-2020)/($B$11-2020))*$K354</f>
        <v>1</v>
      </c>
      <c r="M354" s="64">
        <f t="shared" si="33"/>
        <v>1</v>
      </c>
      <c r="N354" s="64">
        <f t="shared" si="33"/>
        <v>1</v>
      </c>
      <c r="O354" s="64">
        <f t="shared" si="33"/>
        <v>1</v>
      </c>
      <c r="P354" s="64">
        <f t="shared" si="33"/>
        <v>1</v>
      </c>
      <c r="Q354" s="64">
        <f t="shared" si="33"/>
        <v>1</v>
      </c>
      <c r="R354" s="64">
        <f t="shared" si="33"/>
        <v>1</v>
      </c>
      <c r="S354" s="64">
        <f t="shared" si="33"/>
        <v>1</v>
      </c>
      <c r="T354" s="488">
        <f t="shared" si="33"/>
        <v>1</v>
      </c>
      <c r="U354" s="64"/>
    </row>
    <row r="355" spans="1:21" x14ac:dyDescent="0.3">
      <c r="A355" s="486" t="s">
        <v>1544</v>
      </c>
      <c r="B355" s="39" t="s">
        <v>79</v>
      </c>
      <c r="C355" s="39" t="s">
        <v>100</v>
      </c>
      <c r="D355" s="39" t="s">
        <v>90</v>
      </c>
      <c r="E355" s="39" t="s">
        <v>1194</v>
      </c>
      <c r="F355" s="39" t="s">
        <v>121</v>
      </c>
      <c r="G355" s="39" t="s">
        <v>121</v>
      </c>
      <c r="H355" s="39" t="s">
        <v>89</v>
      </c>
      <c r="I355" s="39" t="s">
        <v>92</v>
      </c>
      <c r="J355" s="493">
        <f t="shared" si="30"/>
        <v>4.6642848522560181</v>
      </c>
      <c r="K355" s="64">
        <f t="shared" si="31"/>
        <v>3.2744798265182955</v>
      </c>
      <c r="L355" s="64">
        <f t="shared" si="33"/>
        <v>3.2744798265182955</v>
      </c>
      <c r="M355" s="64">
        <f t="shared" si="33"/>
        <v>3.2744798265182955</v>
      </c>
      <c r="N355" s="64">
        <f t="shared" si="33"/>
        <v>3.2744798265182955</v>
      </c>
      <c r="O355" s="64">
        <f t="shared" si="33"/>
        <v>3.2744798265182955</v>
      </c>
      <c r="P355" s="64">
        <f t="shared" si="33"/>
        <v>3.2744798265182955</v>
      </c>
      <c r="Q355" s="64">
        <f t="shared" si="33"/>
        <v>3.2744798265182955</v>
      </c>
      <c r="R355" s="64">
        <f t="shared" si="33"/>
        <v>3.2744798265182955</v>
      </c>
      <c r="S355" s="64">
        <f t="shared" si="33"/>
        <v>3.2744798265182955</v>
      </c>
      <c r="T355" s="488">
        <f t="shared" si="33"/>
        <v>3.2744798265182955</v>
      </c>
      <c r="U355" s="64"/>
    </row>
    <row r="356" spans="1:21" x14ac:dyDescent="0.3">
      <c r="A356" s="486" t="s">
        <v>1545</v>
      </c>
      <c r="B356" s="39" t="s">
        <v>79</v>
      </c>
      <c r="C356" s="39" t="s">
        <v>100</v>
      </c>
      <c r="D356" s="39" t="s">
        <v>90</v>
      </c>
      <c r="E356" s="39" t="s">
        <v>1196</v>
      </c>
      <c r="F356" s="39" t="s">
        <v>121</v>
      </c>
      <c r="G356" s="39" t="s">
        <v>121</v>
      </c>
      <c r="H356" s="39" t="s">
        <v>92</v>
      </c>
      <c r="I356" s="39" t="s">
        <v>89</v>
      </c>
      <c r="J356" s="493">
        <f t="shared" si="30"/>
        <v>4.6642848522560181</v>
      </c>
      <c r="K356" s="64">
        <f t="shared" si="31"/>
        <v>1.4244353605364797</v>
      </c>
      <c r="L356" s="64">
        <f t="shared" si="33"/>
        <v>1.4244353605364797</v>
      </c>
      <c r="M356" s="64">
        <f t="shared" si="33"/>
        <v>1.4244353605364797</v>
      </c>
      <c r="N356" s="64">
        <f t="shared" si="33"/>
        <v>1.4244353605364797</v>
      </c>
      <c r="O356" s="64">
        <f t="shared" si="33"/>
        <v>1.4244353605364797</v>
      </c>
      <c r="P356" s="64">
        <f t="shared" si="33"/>
        <v>1.4244353605364797</v>
      </c>
      <c r="Q356" s="64">
        <f t="shared" si="33"/>
        <v>1.4244353605364797</v>
      </c>
      <c r="R356" s="64">
        <f t="shared" si="33"/>
        <v>1.4244353605364797</v>
      </c>
      <c r="S356" s="64">
        <f t="shared" si="33"/>
        <v>1.4244353605364797</v>
      </c>
      <c r="T356" s="488">
        <f t="shared" si="33"/>
        <v>1.4244353605364797</v>
      </c>
      <c r="U356" s="64"/>
    </row>
    <row r="357" spans="1:21" x14ac:dyDescent="0.3">
      <c r="A357" s="486" t="s">
        <v>1546</v>
      </c>
      <c r="B357" s="39" t="s">
        <v>79</v>
      </c>
      <c r="C357" s="39" t="s">
        <v>100</v>
      </c>
      <c r="D357" s="39" t="s">
        <v>90</v>
      </c>
      <c r="E357" s="39" t="s">
        <v>1198</v>
      </c>
      <c r="F357" s="39" t="s">
        <v>121</v>
      </c>
      <c r="G357" s="39" t="s">
        <v>121</v>
      </c>
      <c r="H357" s="39" t="s">
        <v>92</v>
      </c>
      <c r="I357" s="39" t="s">
        <v>92</v>
      </c>
      <c r="J357" s="493">
        <f t="shared" si="30"/>
        <v>4.6642848522560181</v>
      </c>
      <c r="K357" s="64">
        <f t="shared" si="31"/>
        <v>4.6642848522560181</v>
      </c>
      <c r="L357" s="64">
        <f t="shared" si="33"/>
        <v>4.6642848522560181</v>
      </c>
      <c r="M357" s="64">
        <f t="shared" si="33"/>
        <v>4.6642848522560181</v>
      </c>
      <c r="N357" s="64">
        <f t="shared" si="33"/>
        <v>4.6642848522560181</v>
      </c>
      <c r="O357" s="64">
        <f t="shared" si="33"/>
        <v>4.6642848522560181</v>
      </c>
      <c r="P357" s="64">
        <f t="shared" si="33"/>
        <v>4.6642848522560181</v>
      </c>
      <c r="Q357" s="64">
        <f t="shared" si="33"/>
        <v>4.6642848522560181</v>
      </c>
      <c r="R357" s="64">
        <f t="shared" si="33"/>
        <v>4.6642848522560181</v>
      </c>
      <c r="S357" s="64">
        <f t="shared" si="33"/>
        <v>4.6642848522560181</v>
      </c>
      <c r="T357" s="488">
        <f t="shared" si="33"/>
        <v>4.6642848522560181</v>
      </c>
      <c r="U357" s="64"/>
    </row>
    <row r="358" spans="1:21" x14ac:dyDescent="0.3">
      <c r="A358" s="486" t="s">
        <v>1547</v>
      </c>
      <c r="B358" s="39" t="s">
        <v>79</v>
      </c>
      <c r="C358" s="39" t="s">
        <v>100</v>
      </c>
      <c r="D358" s="39" t="s">
        <v>90</v>
      </c>
      <c r="E358" s="39" t="s">
        <v>1200</v>
      </c>
      <c r="F358" s="39" t="s">
        <v>121</v>
      </c>
      <c r="G358" s="39" t="s">
        <v>126</v>
      </c>
      <c r="H358" s="39" t="s">
        <v>89</v>
      </c>
      <c r="I358" s="39" t="s">
        <v>89</v>
      </c>
      <c r="J358" s="493">
        <f t="shared" si="30"/>
        <v>2.2973144668265628</v>
      </c>
      <c r="K358" s="64">
        <f t="shared" si="31"/>
        <v>1</v>
      </c>
      <c r="L358" s="64">
        <f t="shared" si="33"/>
        <v>1</v>
      </c>
      <c r="M358" s="64">
        <f t="shared" si="33"/>
        <v>1</v>
      </c>
      <c r="N358" s="64">
        <f t="shared" si="33"/>
        <v>1</v>
      </c>
      <c r="O358" s="64">
        <f t="shared" si="33"/>
        <v>1</v>
      </c>
      <c r="P358" s="64">
        <f t="shared" si="33"/>
        <v>1</v>
      </c>
      <c r="Q358" s="64">
        <f t="shared" si="33"/>
        <v>1</v>
      </c>
      <c r="R358" s="64">
        <f t="shared" si="33"/>
        <v>1</v>
      </c>
      <c r="S358" s="64">
        <f t="shared" si="33"/>
        <v>1</v>
      </c>
      <c r="T358" s="488">
        <f t="shared" si="33"/>
        <v>1</v>
      </c>
      <c r="U358" s="64"/>
    </row>
    <row r="359" spans="1:21" x14ac:dyDescent="0.3">
      <c r="A359" s="486" t="s">
        <v>1548</v>
      </c>
      <c r="B359" s="39" t="s">
        <v>79</v>
      </c>
      <c r="C359" s="39" t="s">
        <v>100</v>
      </c>
      <c r="D359" s="39" t="s">
        <v>90</v>
      </c>
      <c r="E359" s="39" t="s">
        <v>1202</v>
      </c>
      <c r="F359" s="39" t="s">
        <v>121</v>
      </c>
      <c r="G359" s="39" t="s">
        <v>126</v>
      </c>
      <c r="H359" s="39" t="s">
        <v>89</v>
      </c>
      <c r="I359" s="39" t="s">
        <v>92</v>
      </c>
      <c r="J359" s="493">
        <f t="shared" si="30"/>
        <v>2.2973144668265628</v>
      </c>
      <c r="K359" s="64">
        <f t="shared" si="31"/>
        <v>1.612789551897486</v>
      </c>
      <c r="L359" s="64">
        <f t="shared" si="33"/>
        <v>1.612789551897486</v>
      </c>
      <c r="M359" s="64">
        <f t="shared" si="33"/>
        <v>1.612789551897486</v>
      </c>
      <c r="N359" s="64">
        <f t="shared" si="33"/>
        <v>1.612789551897486</v>
      </c>
      <c r="O359" s="64">
        <f t="shared" si="33"/>
        <v>1.612789551897486</v>
      </c>
      <c r="P359" s="64">
        <f t="shared" si="33"/>
        <v>1.612789551897486</v>
      </c>
      <c r="Q359" s="64">
        <f t="shared" si="33"/>
        <v>1.612789551897486</v>
      </c>
      <c r="R359" s="64">
        <f t="shared" si="33"/>
        <v>1.612789551897486</v>
      </c>
      <c r="S359" s="64">
        <f t="shared" si="33"/>
        <v>1.612789551897486</v>
      </c>
      <c r="T359" s="488">
        <f t="shared" si="33"/>
        <v>1.612789551897486</v>
      </c>
      <c r="U359" s="64"/>
    </row>
    <row r="360" spans="1:21" x14ac:dyDescent="0.3">
      <c r="A360" s="486" t="s">
        <v>1549</v>
      </c>
      <c r="B360" s="39" t="s">
        <v>79</v>
      </c>
      <c r="C360" s="39" t="s">
        <v>100</v>
      </c>
      <c r="D360" s="39" t="s">
        <v>90</v>
      </c>
      <c r="E360" s="39" t="s">
        <v>1204</v>
      </c>
      <c r="F360" s="39" t="s">
        <v>121</v>
      </c>
      <c r="G360" s="39" t="s">
        <v>126</v>
      </c>
      <c r="H360" s="39" t="s">
        <v>92</v>
      </c>
      <c r="I360" s="39" t="s">
        <v>89</v>
      </c>
      <c r="J360" s="493">
        <f t="shared" si="30"/>
        <v>2.2973144668265628</v>
      </c>
      <c r="K360" s="64">
        <f t="shared" si="31"/>
        <v>1.4244353605364797</v>
      </c>
      <c r="L360" s="64">
        <f t="shared" si="33"/>
        <v>1.4244353605364797</v>
      </c>
      <c r="M360" s="64">
        <f t="shared" si="33"/>
        <v>1.4244353605364797</v>
      </c>
      <c r="N360" s="64">
        <f t="shared" si="33"/>
        <v>1.4244353605364797</v>
      </c>
      <c r="O360" s="64">
        <f t="shared" si="33"/>
        <v>1.4244353605364797</v>
      </c>
      <c r="P360" s="64">
        <f t="shared" si="33"/>
        <v>1.4244353605364797</v>
      </c>
      <c r="Q360" s="64">
        <f t="shared" si="33"/>
        <v>1.4244353605364797</v>
      </c>
      <c r="R360" s="64">
        <f t="shared" si="33"/>
        <v>1.4244353605364797</v>
      </c>
      <c r="S360" s="64">
        <f t="shared" si="33"/>
        <v>1.4244353605364797</v>
      </c>
      <c r="T360" s="488">
        <f t="shared" si="33"/>
        <v>1.4244353605364797</v>
      </c>
      <c r="U360" s="64"/>
    </row>
    <row r="361" spans="1:21" x14ac:dyDescent="0.3">
      <c r="A361" s="486" t="s">
        <v>1550</v>
      </c>
      <c r="B361" s="39" t="s">
        <v>79</v>
      </c>
      <c r="C361" s="39" t="s">
        <v>100</v>
      </c>
      <c r="D361" s="39" t="s">
        <v>90</v>
      </c>
      <c r="E361" s="39" t="s">
        <v>1206</v>
      </c>
      <c r="F361" s="39" t="s">
        <v>121</v>
      </c>
      <c r="G361" s="39" t="s">
        <v>126</v>
      </c>
      <c r="H361" s="39" t="s">
        <v>92</v>
      </c>
      <c r="I361" s="39" t="s">
        <v>92</v>
      </c>
      <c r="J361" s="493">
        <f t="shared" si="30"/>
        <v>2.2973144668265628</v>
      </c>
      <c r="K361" s="64">
        <f t="shared" si="31"/>
        <v>2.2973144668265628</v>
      </c>
      <c r="L361" s="64">
        <f t="shared" si="33"/>
        <v>2.2973144668265628</v>
      </c>
      <c r="M361" s="64">
        <f t="shared" si="33"/>
        <v>2.2973144668265628</v>
      </c>
      <c r="N361" s="64">
        <f t="shared" si="33"/>
        <v>2.2973144668265628</v>
      </c>
      <c r="O361" s="64">
        <f t="shared" si="33"/>
        <v>2.2973144668265628</v>
      </c>
      <c r="P361" s="64">
        <f t="shared" si="33"/>
        <v>2.2973144668265628</v>
      </c>
      <c r="Q361" s="64">
        <f t="shared" si="33"/>
        <v>2.2973144668265628</v>
      </c>
      <c r="R361" s="64">
        <f t="shared" si="33"/>
        <v>2.2973144668265628</v>
      </c>
      <c r="S361" s="64">
        <f t="shared" si="33"/>
        <v>2.2973144668265628</v>
      </c>
      <c r="T361" s="488">
        <f t="shared" si="33"/>
        <v>2.2973144668265628</v>
      </c>
      <c r="U361" s="64"/>
    </row>
    <row r="362" spans="1:21" x14ac:dyDescent="0.3">
      <c r="A362" s="486" t="s">
        <v>1551</v>
      </c>
      <c r="B362" s="39" t="s">
        <v>79</v>
      </c>
      <c r="C362" s="39" t="s">
        <v>100</v>
      </c>
      <c r="D362" s="39" t="s">
        <v>90</v>
      </c>
      <c r="E362" s="39" t="s">
        <v>1208</v>
      </c>
      <c r="F362" s="39" t="s">
        <v>83</v>
      </c>
      <c r="G362" s="39" t="s">
        <v>121</v>
      </c>
      <c r="H362" s="39" t="s">
        <v>89</v>
      </c>
      <c r="I362" s="39" t="s">
        <v>89</v>
      </c>
      <c r="J362" s="493">
        <f t="shared" si="30"/>
        <v>4.6642848522560181</v>
      </c>
      <c r="K362" s="64">
        <f t="shared" si="31"/>
        <v>0.34920618027291611</v>
      </c>
      <c r="L362" s="64">
        <f t="shared" si="33"/>
        <v>0.34920618027291611</v>
      </c>
      <c r="M362" s="64">
        <f t="shared" si="33"/>
        <v>0.34920618027291611</v>
      </c>
      <c r="N362" s="64">
        <f t="shared" si="33"/>
        <v>0.34920618027291611</v>
      </c>
      <c r="O362" s="64">
        <f t="shared" si="33"/>
        <v>0.34920618027291611</v>
      </c>
      <c r="P362" s="64">
        <f t="shared" si="33"/>
        <v>0.34920618027291611</v>
      </c>
      <c r="Q362" s="64">
        <f t="shared" si="33"/>
        <v>0.34920618027291611</v>
      </c>
      <c r="R362" s="64">
        <f t="shared" si="33"/>
        <v>0.34920618027291611</v>
      </c>
      <c r="S362" s="64">
        <f t="shared" si="33"/>
        <v>0.34920618027291611</v>
      </c>
      <c r="T362" s="488">
        <f t="shared" si="33"/>
        <v>0.34920618027291611</v>
      </c>
      <c r="U362" s="64"/>
    </row>
    <row r="363" spans="1:21" x14ac:dyDescent="0.3">
      <c r="A363" s="486" t="s">
        <v>1552</v>
      </c>
      <c r="B363" s="39" t="s">
        <v>79</v>
      </c>
      <c r="C363" s="39" t="s">
        <v>100</v>
      </c>
      <c r="D363" s="39" t="s">
        <v>90</v>
      </c>
      <c r="E363" s="39" t="s">
        <v>1210</v>
      </c>
      <c r="F363" s="39" t="s">
        <v>83</v>
      </c>
      <c r="G363" s="39" t="s">
        <v>121</v>
      </c>
      <c r="H363" s="39" t="s">
        <v>89</v>
      </c>
      <c r="I363" s="39" t="s">
        <v>92</v>
      </c>
      <c r="J363" s="493">
        <f t="shared" si="30"/>
        <v>4.6642848522560181</v>
      </c>
      <c r="K363" s="64">
        <f t="shared" si="31"/>
        <v>1.143468592599175</v>
      </c>
      <c r="L363" s="64">
        <f t="shared" si="33"/>
        <v>1.143468592599175</v>
      </c>
      <c r="M363" s="64">
        <f t="shared" si="33"/>
        <v>1.143468592599175</v>
      </c>
      <c r="N363" s="64">
        <f t="shared" si="33"/>
        <v>1.143468592599175</v>
      </c>
      <c r="O363" s="64">
        <f t="shared" si="33"/>
        <v>1.143468592599175</v>
      </c>
      <c r="P363" s="64">
        <f t="shared" si="33"/>
        <v>1.143468592599175</v>
      </c>
      <c r="Q363" s="64">
        <f t="shared" si="33"/>
        <v>1.143468592599175</v>
      </c>
      <c r="R363" s="64">
        <f t="shared" si="33"/>
        <v>1.143468592599175</v>
      </c>
      <c r="S363" s="64">
        <f t="shared" si="33"/>
        <v>1.143468592599175</v>
      </c>
      <c r="T363" s="488">
        <f t="shared" si="33"/>
        <v>1.143468592599175</v>
      </c>
      <c r="U363" s="64"/>
    </row>
    <row r="364" spans="1:21" x14ac:dyDescent="0.3">
      <c r="A364" s="486" t="s">
        <v>1553</v>
      </c>
      <c r="B364" s="39" t="s">
        <v>79</v>
      </c>
      <c r="C364" s="39" t="s">
        <v>100</v>
      </c>
      <c r="D364" s="39" t="s">
        <v>90</v>
      </c>
      <c r="E364" s="39" t="s">
        <v>1212</v>
      </c>
      <c r="F364" s="39" t="s">
        <v>83</v>
      </c>
      <c r="G364" s="39" t="s">
        <v>121</v>
      </c>
      <c r="H364" s="39" t="s">
        <v>92</v>
      </c>
      <c r="I364" s="39" t="s">
        <v>89</v>
      </c>
      <c r="J364" s="493">
        <f t="shared" si="30"/>
        <v>4.6642848522560181</v>
      </c>
      <c r="K364" s="64">
        <f t="shared" si="31"/>
        <v>1.4244353605364797</v>
      </c>
      <c r="L364" s="64">
        <f t="shared" si="33"/>
        <v>1.4244353605364797</v>
      </c>
      <c r="M364" s="64">
        <f t="shared" si="33"/>
        <v>1.4244353605364797</v>
      </c>
      <c r="N364" s="64">
        <f t="shared" si="33"/>
        <v>1.4244353605364797</v>
      </c>
      <c r="O364" s="64">
        <f t="shared" si="33"/>
        <v>1.4244353605364797</v>
      </c>
      <c r="P364" s="64">
        <f t="shared" si="33"/>
        <v>1.4244353605364797</v>
      </c>
      <c r="Q364" s="64">
        <f t="shared" si="33"/>
        <v>1.4244353605364797</v>
      </c>
      <c r="R364" s="64">
        <f t="shared" si="33"/>
        <v>1.4244353605364797</v>
      </c>
      <c r="S364" s="64">
        <f t="shared" si="33"/>
        <v>1.4244353605364797</v>
      </c>
      <c r="T364" s="488">
        <f t="shared" si="33"/>
        <v>1.4244353605364797</v>
      </c>
      <c r="U364" s="64"/>
    </row>
    <row r="365" spans="1:21" x14ac:dyDescent="0.3">
      <c r="A365" s="486" t="s">
        <v>1554</v>
      </c>
      <c r="B365" s="39" t="s">
        <v>79</v>
      </c>
      <c r="C365" s="39" t="s">
        <v>100</v>
      </c>
      <c r="D365" s="39" t="s">
        <v>90</v>
      </c>
      <c r="E365" s="39" t="s">
        <v>1214</v>
      </c>
      <c r="F365" s="39" t="s">
        <v>83</v>
      </c>
      <c r="G365" s="39" t="s">
        <v>121</v>
      </c>
      <c r="H365" s="39" t="s">
        <v>92</v>
      </c>
      <c r="I365" s="39" t="s">
        <v>92</v>
      </c>
      <c r="J365" s="493">
        <f t="shared" si="30"/>
        <v>4.6642848522560181</v>
      </c>
      <c r="K365" s="64">
        <f t="shared" si="31"/>
        <v>4.6642848522560181</v>
      </c>
      <c r="L365" s="64">
        <f t="shared" si="33"/>
        <v>4.6642848522560181</v>
      </c>
      <c r="M365" s="64">
        <f t="shared" si="33"/>
        <v>4.6642848522560181</v>
      </c>
      <c r="N365" s="64">
        <f t="shared" si="33"/>
        <v>4.6642848522560181</v>
      </c>
      <c r="O365" s="64">
        <f t="shared" si="33"/>
        <v>4.6642848522560181</v>
      </c>
      <c r="P365" s="64">
        <f t="shared" si="33"/>
        <v>4.6642848522560181</v>
      </c>
      <c r="Q365" s="64">
        <f t="shared" si="33"/>
        <v>4.6642848522560181</v>
      </c>
      <c r="R365" s="64">
        <f t="shared" si="33"/>
        <v>4.6642848522560181</v>
      </c>
      <c r="S365" s="64">
        <f t="shared" si="33"/>
        <v>4.6642848522560181</v>
      </c>
      <c r="T365" s="488">
        <f t="shared" si="33"/>
        <v>4.6642848522560181</v>
      </c>
      <c r="U365" s="64"/>
    </row>
    <row r="366" spans="1:21" x14ac:dyDescent="0.3">
      <c r="A366" s="486" t="s">
        <v>1555</v>
      </c>
      <c r="B366" s="39" t="s">
        <v>79</v>
      </c>
      <c r="C366" s="39" t="s">
        <v>100</v>
      </c>
      <c r="D366" s="39" t="s">
        <v>90</v>
      </c>
      <c r="E366" s="39" t="s">
        <v>1216</v>
      </c>
      <c r="F366" s="39" t="s">
        <v>83</v>
      </c>
      <c r="G366" s="39" t="s">
        <v>126</v>
      </c>
      <c r="H366" s="39" t="s">
        <v>89</v>
      </c>
      <c r="I366" s="39" t="s">
        <v>89</v>
      </c>
      <c r="J366" s="493">
        <f t="shared" si="30"/>
        <v>2.2973144668265628</v>
      </c>
      <c r="K366" s="64">
        <f t="shared" si="31"/>
        <v>0.34920618027291611</v>
      </c>
      <c r="L366" s="64">
        <f t="shared" si="33"/>
        <v>0.34920618027291611</v>
      </c>
      <c r="M366" s="64">
        <f t="shared" si="33"/>
        <v>0.34920618027291611</v>
      </c>
      <c r="N366" s="64">
        <f t="shared" si="33"/>
        <v>0.34920618027291611</v>
      </c>
      <c r="O366" s="64">
        <f t="shared" si="33"/>
        <v>0.34920618027291611</v>
      </c>
      <c r="P366" s="64">
        <f t="shared" si="33"/>
        <v>0.34920618027291611</v>
      </c>
      <c r="Q366" s="64">
        <f t="shared" si="33"/>
        <v>0.34920618027291611</v>
      </c>
      <c r="R366" s="64">
        <f t="shared" si="33"/>
        <v>0.34920618027291611</v>
      </c>
      <c r="S366" s="64">
        <f t="shared" si="33"/>
        <v>0.34920618027291611</v>
      </c>
      <c r="T366" s="488">
        <f t="shared" si="33"/>
        <v>0.34920618027291611</v>
      </c>
      <c r="U366" s="64"/>
    </row>
    <row r="367" spans="1:21" x14ac:dyDescent="0.3">
      <c r="A367" s="486" t="s">
        <v>1556</v>
      </c>
      <c r="B367" s="39" t="s">
        <v>79</v>
      </c>
      <c r="C367" s="39" t="s">
        <v>100</v>
      </c>
      <c r="D367" s="39" t="s">
        <v>90</v>
      </c>
      <c r="E367" s="39" t="s">
        <v>1218</v>
      </c>
      <c r="F367" s="39" t="s">
        <v>83</v>
      </c>
      <c r="G367" s="39" t="s">
        <v>126</v>
      </c>
      <c r="H367" s="39" t="s">
        <v>89</v>
      </c>
      <c r="I367" s="39" t="s">
        <v>92</v>
      </c>
      <c r="J367" s="493">
        <f t="shared" si="30"/>
        <v>2.2973144668265628</v>
      </c>
      <c r="K367" s="64">
        <f t="shared" si="31"/>
        <v>0.56319607900218904</v>
      </c>
      <c r="L367" s="64">
        <f t="shared" si="33"/>
        <v>0.56319607900218904</v>
      </c>
      <c r="M367" s="64">
        <f t="shared" si="33"/>
        <v>0.56319607900218904</v>
      </c>
      <c r="N367" s="64">
        <f t="shared" si="33"/>
        <v>0.56319607900218904</v>
      </c>
      <c r="O367" s="64">
        <f t="shared" si="33"/>
        <v>0.56319607900218904</v>
      </c>
      <c r="P367" s="64">
        <f t="shared" si="33"/>
        <v>0.56319607900218904</v>
      </c>
      <c r="Q367" s="64">
        <f t="shared" si="33"/>
        <v>0.56319607900218904</v>
      </c>
      <c r="R367" s="64">
        <f t="shared" si="33"/>
        <v>0.56319607900218904</v>
      </c>
      <c r="S367" s="64">
        <f t="shared" si="33"/>
        <v>0.56319607900218904</v>
      </c>
      <c r="T367" s="488">
        <f t="shared" si="33"/>
        <v>0.56319607900218904</v>
      </c>
      <c r="U367" s="64"/>
    </row>
    <row r="368" spans="1:21" x14ac:dyDescent="0.3">
      <c r="A368" s="486" t="s">
        <v>1557</v>
      </c>
      <c r="B368" s="39" t="s">
        <v>79</v>
      </c>
      <c r="C368" s="39" t="s">
        <v>100</v>
      </c>
      <c r="D368" s="39" t="s">
        <v>90</v>
      </c>
      <c r="E368" s="39" t="s">
        <v>1220</v>
      </c>
      <c r="F368" s="39" t="s">
        <v>83</v>
      </c>
      <c r="G368" s="39" t="s">
        <v>126</v>
      </c>
      <c r="H368" s="39" t="s">
        <v>92</v>
      </c>
      <c r="I368" s="39" t="s">
        <v>89</v>
      </c>
      <c r="J368" s="493">
        <f t="shared" si="30"/>
        <v>2.2973144668265628</v>
      </c>
      <c r="K368" s="64">
        <f t="shared" si="31"/>
        <v>1.4244353605364797</v>
      </c>
      <c r="L368" s="64">
        <f t="shared" si="33"/>
        <v>1.4244353605364797</v>
      </c>
      <c r="M368" s="64">
        <f t="shared" si="33"/>
        <v>1.4244353605364797</v>
      </c>
      <c r="N368" s="64">
        <f t="shared" si="33"/>
        <v>1.4244353605364797</v>
      </c>
      <c r="O368" s="64">
        <f t="shared" si="33"/>
        <v>1.4244353605364797</v>
      </c>
      <c r="P368" s="64">
        <f t="shared" si="33"/>
        <v>1.4244353605364797</v>
      </c>
      <c r="Q368" s="64">
        <f t="shared" si="33"/>
        <v>1.4244353605364797</v>
      </c>
      <c r="R368" s="64">
        <f t="shared" si="33"/>
        <v>1.4244353605364797</v>
      </c>
      <c r="S368" s="64">
        <f t="shared" si="33"/>
        <v>1.4244353605364797</v>
      </c>
      <c r="T368" s="488">
        <f t="shared" si="33"/>
        <v>1.4244353605364797</v>
      </c>
      <c r="U368" s="64"/>
    </row>
    <row r="369" spans="1:21" x14ac:dyDescent="0.3">
      <c r="A369" s="486" t="s">
        <v>1558</v>
      </c>
      <c r="B369" s="39" t="s">
        <v>79</v>
      </c>
      <c r="C369" s="39" t="s">
        <v>100</v>
      </c>
      <c r="D369" s="39" t="s">
        <v>90</v>
      </c>
      <c r="E369" s="39" t="s">
        <v>1222</v>
      </c>
      <c r="F369" s="39" t="s">
        <v>83</v>
      </c>
      <c r="G369" s="39" t="s">
        <v>126</v>
      </c>
      <c r="H369" s="39" t="s">
        <v>92</v>
      </c>
      <c r="I369" s="39" t="s">
        <v>92</v>
      </c>
      <c r="J369" s="493">
        <f t="shared" si="30"/>
        <v>2.2973144668265628</v>
      </c>
      <c r="K369" s="64">
        <f t="shared" si="31"/>
        <v>2.2973144668265628</v>
      </c>
      <c r="L369" s="64">
        <f t="shared" si="33"/>
        <v>2.2973144668265628</v>
      </c>
      <c r="M369" s="64">
        <f t="shared" si="33"/>
        <v>2.2973144668265628</v>
      </c>
      <c r="N369" s="64">
        <f t="shared" si="33"/>
        <v>2.2973144668265628</v>
      </c>
      <c r="O369" s="64">
        <f t="shared" si="33"/>
        <v>2.2973144668265628</v>
      </c>
      <c r="P369" s="64">
        <f t="shared" si="33"/>
        <v>2.2973144668265628</v>
      </c>
      <c r="Q369" s="64">
        <f t="shared" si="33"/>
        <v>2.2973144668265628</v>
      </c>
      <c r="R369" s="64">
        <f t="shared" si="33"/>
        <v>2.2973144668265628</v>
      </c>
      <c r="S369" s="64">
        <f t="shared" si="33"/>
        <v>2.2973144668265628</v>
      </c>
      <c r="T369" s="488">
        <f t="shared" si="33"/>
        <v>2.2973144668265628</v>
      </c>
      <c r="U369" s="64"/>
    </row>
    <row r="370" spans="1:21" x14ac:dyDescent="0.3">
      <c r="A370" s="486" t="s">
        <v>1559</v>
      </c>
      <c r="B370" s="39" t="s">
        <v>79</v>
      </c>
      <c r="C370" s="39" t="s">
        <v>100</v>
      </c>
      <c r="D370" s="39" t="s">
        <v>93</v>
      </c>
      <c r="E370" s="39" t="s">
        <v>1192</v>
      </c>
      <c r="F370" s="39" t="s">
        <v>121</v>
      </c>
      <c r="G370" s="39" t="s">
        <v>121</v>
      </c>
      <c r="H370" s="39" t="s">
        <v>89</v>
      </c>
      <c r="I370" s="39" t="s">
        <v>89</v>
      </c>
      <c r="J370" s="493">
        <f t="shared" si="30"/>
        <v>1.5828539487020763</v>
      </c>
      <c r="K370" s="64">
        <f t="shared" si="31"/>
        <v>1</v>
      </c>
      <c r="L370" s="64">
        <f t="shared" ref="L370:T385" si="34">IF(L$17&gt;=$B$11,0,($B$11-L$17)/($B$11-2020))*$J370+IF(L$17&gt;=$B$11,1,(L$17-2020)/($B$11-2020))*$K370</f>
        <v>1</v>
      </c>
      <c r="M370" s="64">
        <f t="shared" si="34"/>
        <v>1</v>
      </c>
      <c r="N370" s="64">
        <f t="shared" si="34"/>
        <v>1</v>
      </c>
      <c r="O370" s="64">
        <f t="shared" si="34"/>
        <v>1</v>
      </c>
      <c r="P370" s="64">
        <f t="shared" si="34"/>
        <v>1</v>
      </c>
      <c r="Q370" s="64">
        <f t="shared" si="34"/>
        <v>1</v>
      </c>
      <c r="R370" s="64">
        <f t="shared" si="34"/>
        <v>1</v>
      </c>
      <c r="S370" s="64">
        <f t="shared" si="34"/>
        <v>1</v>
      </c>
      <c r="T370" s="488">
        <f t="shared" si="34"/>
        <v>1</v>
      </c>
      <c r="U370" s="64"/>
    </row>
    <row r="371" spans="1:21" x14ac:dyDescent="0.3">
      <c r="A371" s="486" t="s">
        <v>1560</v>
      </c>
      <c r="B371" s="39" t="s">
        <v>79</v>
      </c>
      <c r="C371" s="39" t="s">
        <v>100</v>
      </c>
      <c r="D371" s="39" t="s">
        <v>93</v>
      </c>
      <c r="E371" s="39" t="s">
        <v>1194</v>
      </c>
      <c r="F371" s="39" t="s">
        <v>121</v>
      </c>
      <c r="G371" s="39" t="s">
        <v>121</v>
      </c>
      <c r="H371" s="39" t="s">
        <v>89</v>
      </c>
      <c r="I371" s="39" t="s">
        <v>92</v>
      </c>
      <c r="J371" s="493">
        <f t="shared" si="30"/>
        <v>1.5828539487020763</v>
      </c>
      <c r="K371" s="64">
        <f t="shared" si="31"/>
        <v>3.2744798265182955</v>
      </c>
      <c r="L371" s="64">
        <f t="shared" si="34"/>
        <v>3.2744798265182955</v>
      </c>
      <c r="M371" s="64">
        <f t="shared" si="34"/>
        <v>3.2744798265182955</v>
      </c>
      <c r="N371" s="64">
        <f t="shared" si="34"/>
        <v>3.2744798265182955</v>
      </c>
      <c r="O371" s="64">
        <f t="shared" si="34"/>
        <v>3.2744798265182955</v>
      </c>
      <c r="P371" s="64">
        <f t="shared" si="34"/>
        <v>3.2744798265182955</v>
      </c>
      <c r="Q371" s="64">
        <f t="shared" si="34"/>
        <v>3.2744798265182955</v>
      </c>
      <c r="R371" s="64">
        <f t="shared" si="34"/>
        <v>3.2744798265182955</v>
      </c>
      <c r="S371" s="64">
        <f t="shared" si="34"/>
        <v>3.2744798265182955</v>
      </c>
      <c r="T371" s="488">
        <f t="shared" si="34"/>
        <v>3.2744798265182955</v>
      </c>
      <c r="U371" s="64"/>
    </row>
    <row r="372" spans="1:21" x14ac:dyDescent="0.3">
      <c r="A372" s="486" t="s">
        <v>1561</v>
      </c>
      <c r="B372" s="39" t="s">
        <v>79</v>
      </c>
      <c r="C372" s="39" t="s">
        <v>100</v>
      </c>
      <c r="D372" s="39" t="s">
        <v>93</v>
      </c>
      <c r="E372" s="39" t="s">
        <v>1196</v>
      </c>
      <c r="F372" s="39" t="s">
        <v>121</v>
      </c>
      <c r="G372" s="39" t="s">
        <v>121</v>
      </c>
      <c r="H372" s="39" t="s">
        <v>92</v>
      </c>
      <c r="I372" s="39" t="s">
        <v>89</v>
      </c>
      <c r="J372" s="493">
        <f t="shared" si="30"/>
        <v>1.5828539487020763</v>
      </c>
      <c r="K372" s="64">
        <f t="shared" si="31"/>
        <v>0.48339096056826247</v>
      </c>
      <c r="L372" s="64">
        <f t="shared" si="34"/>
        <v>0.48339096056826247</v>
      </c>
      <c r="M372" s="64">
        <f t="shared" si="34"/>
        <v>0.48339096056826247</v>
      </c>
      <c r="N372" s="64">
        <f t="shared" si="34"/>
        <v>0.48339096056826247</v>
      </c>
      <c r="O372" s="64">
        <f t="shared" si="34"/>
        <v>0.48339096056826247</v>
      </c>
      <c r="P372" s="64">
        <f t="shared" si="34"/>
        <v>0.48339096056826247</v>
      </c>
      <c r="Q372" s="64">
        <f t="shared" si="34"/>
        <v>0.48339096056826247</v>
      </c>
      <c r="R372" s="64">
        <f t="shared" si="34"/>
        <v>0.48339096056826247</v>
      </c>
      <c r="S372" s="64">
        <f t="shared" si="34"/>
        <v>0.48339096056826247</v>
      </c>
      <c r="T372" s="488">
        <f t="shared" si="34"/>
        <v>0.48339096056826247</v>
      </c>
      <c r="U372" s="64"/>
    </row>
    <row r="373" spans="1:21" x14ac:dyDescent="0.3">
      <c r="A373" s="486" t="s">
        <v>1562</v>
      </c>
      <c r="B373" s="39" t="s">
        <v>79</v>
      </c>
      <c r="C373" s="39" t="s">
        <v>100</v>
      </c>
      <c r="D373" s="39" t="s">
        <v>93</v>
      </c>
      <c r="E373" s="39" t="s">
        <v>1198</v>
      </c>
      <c r="F373" s="39" t="s">
        <v>121</v>
      </c>
      <c r="G373" s="39" t="s">
        <v>121</v>
      </c>
      <c r="H373" s="39" t="s">
        <v>92</v>
      </c>
      <c r="I373" s="39" t="s">
        <v>92</v>
      </c>
      <c r="J373" s="493">
        <f t="shared" si="30"/>
        <v>1.5828539487020763</v>
      </c>
      <c r="K373" s="64">
        <f t="shared" si="31"/>
        <v>1.5828539487020763</v>
      </c>
      <c r="L373" s="64">
        <f t="shared" si="34"/>
        <v>1.5828539487020763</v>
      </c>
      <c r="M373" s="64">
        <f t="shared" si="34"/>
        <v>1.5828539487020763</v>
      </c>
      <c r="N373" s="64">
        <f t="shared" si="34"/>
        <v>1.5828539487020763</v>
      </c>
      <c r="O373" s="64">
        <f t="shared" si="34"/>
        <v>1.5828539487020763</v>
      </c>
      <c r="P373" s="64">
        <f t="shared" si="34"/>
        <v>1.5828539487020763</v>
      </c>
      <c r="Q373" s="64">
        <f t="shared" si="34"/>
        <v>1.5828539487020763</v>
      </c>
      <c r="R373" s="64">
        <f t="shared" si="34"/>
        <v>1.5828539487020763</v>
      </c>
      <c r="S373" s="64">
        <f t="shared" si="34"/>
        <v>1.5828539487020763</v>
      </c>
      <c r="T373" s="488">
        <f t="shared" si="34"/>
        <v>1.5828539487020763</v>
      </c>
      <c r="U373" s="64"/>
    </row>
    <row r="374" spans="1:21" x14ac:dyDescent="0.3">
      <c r="A374" s="486" t="s">
        <v>1563</v>
      </c>
      <c r="B374" s="39" t="s">
        <v>79</v>
      </c>
      <c r="C374" s="39" t="s">
        <v>100</v>
      </c>
      <c r="D374" s="39" t="s">
        <v>93</v>
      </c>
      <c r="E374" s="39" t="s">
        <v>1200</v>
      </c>
      <c r="F374" s="39" t="s">
        <v>121</v>
      </c>
      <c r="G374" s="39" t="s">
        <v>126</v>
      </c>
      <c r="H374" s="39" t="s">
        <v>89</v>
      </c>
      <c r="I374" s="39" t="s">
        <v>89</v>
      </c>
      <c r="J374" s="493">
        <f t="shared" si="30"/>
        <v>0.7796078906861833</v>
      </c>
      <c r="K374" s="64">
        <f t="shared" si="31"/>
        <v>1</v>
      </c>
      <c r="L374" s="64">
        <f t="shared" si="34"/>
        <v>1</v>
      </c>
      <c r="M374" s="64">
        <f t="shared" si="34"/>
        <v>1</v>
      </c>
      <c r="N374" s="64">
        <f t="shared" si="34"/>
        <v>1</v>
      </c>
      <c r="O374" s="64">
        <f t="shared" si="34"/>
        <v>1</v>
      </c>
      <c r="P374" s="64">
        <f t="shared" si="34"/>
        <v>1</v>
      </c>
      <c r="Q374" s="64">
        <f t="shared" si="34"/>
        <v>1</v>
      </c>
      <c r="R374" s="64">
        <f t="shared" si="34"/>
        <v>1</v>
      </c>
      <c r="S374" s="64">
        <f t="shared" si="34"/>
        <v>1</v>
      </c>
      <c r="T374" s="488">
        <f t="shared" si="34"/>
        <v>1</v>
      </c>
      <c r="U374" s="64"/>
    </row>
    <row r="375" spans="1:21" x14ac:dyDescent="0.3">
      <c r="A375" s="486" t="s">
        <v>1564</v>
      </c>
      <c r="B375" s="39" t="s">
        <v>79</v>
      </c>
      <c r="C375" s="39" t="s">
        <v>100</v>
      </c>
      <c r="D375" s="39" t="s">
        <v>93</v>
      </c>
      <c r="E375" s="39" t="s">
        <v>1202</v>
      </c>
      <c r="F375" s="39" t="s">
        <v>121</v>
      </c>
      <c r="G375" s="39" t="s">
        <v>126</v>
      </c>
      <c r="H375" s="39" t="s">
        <v>89</v>
      </c>
      <c r="I375" s="39" t="s">
        <v>92</v>
      </c>
      <c r="J375" s="493">
        <f t="shared" si="30"/>
        <v>0.7796078906861833</v>
      </c>
      <c r="K375" s="64">
        <f t="shared" si="31"/>
        <v>1.612789551897486</v>
      </c>
      <c r="L375" s="64">
        <f t="shared" si="34"/>
        <v>1.612789551897486</v>
      </c>
      <c r="M375" s="64">
        <f t="shared" si="34"/>
        <v>1.612789551897486</v>
      </c>
      <c r="N375" s="64">
        <f t="shared" si="34"/>
        <v>1.612789551897486</v>
      </c>
      <c r="O375" s="64">
        <f t="shared" si="34"/>
        <v>1.612789551897486</v>
      </c>
      <c r="P375" s="64">
        <f t="shared" si="34"/>
        <v>1.612789551897486</v>
      </c>
      <c r="Q375" s="64">
        <f t="shared" si="34"/>
        <v>1.612789551897486</v>
      </c>
      <c r="R375" s="64">
        <f t="shared" si="34"/>
        <v>1.612789551897486</v>
      </c>
      <c r="S375" s="64">
        <f t="shared" si="34"/>
        <v>1.612789551897486</v>
      </c>
      <c r="T375" s="488">
        <f t="shared" si="34"/>
        <v>1.612789551897486</v>
      </c>
      <c r="U375" s="64"/>
    </row>
    <row r="376" spans="1:21" x14ac:dyDescent="0.3">
      <c r="A376" s="486" t="s">
        <v>1565</v>
      </c>
      <c r="B376" s="39" t="s">
        <v>79</v>
      </c>
      <c r="C376" s="39" t="s">
        <v>100</v>
      </c>
      <c r="D376" s="39" t="s">
        <v>93</v>
      </c>
      <c r="E376" s="39" t="s">
        <v>1204</v>
      </c>
      <c r="F376" s="39" t="s">
        <v>121</v>
      </c>
      <c r="G376" s="39" t="s">
        <v>126</v>
      </c>
      <c r="H376" s="39" t="s">
        <v>92</v>
      </c>
      <c r="I376" s="39" t="s">
        <v>89</v>
      </c>
      <c r="J376" s="493">
        <f t="shared" si="30"/>
        <v>0.7796078906861833</v>
      </c>
      <c r="K376" s="64">
        <f t="shared" si="31"/>
        <v>0.48339096056826247</v>
      </c>
      <c r="L376" s="64">
        <f t="shared" si="34"/>
        <v>0.48339096056826247</v>
      </c>
      <c r="M376" s="64">
        <f t="shared" si="34"/>
        <v>0.48339096056826247</v>
      </c>
      <c r="N376" s="64">
        <f t="shared" si="34"/>
        <v>0.48339096056826247</v>
      </c>
      <c r="O376" s="64">
        <f t="shared" si="34"/>
        <v>0.48339096056826247</v>
      </c>
      <c r="P376" s="64">
        <f t="shared" si="34"/>
        <v>0.48339096056826247</v>
      </c>
      <c r="Q376" s="64">
        <f t="shared" si="34"/>
        <v>0.48339096056826247</v>
      </c>
      <c r="R376" s="64">
        <f t="shared" si="34"/>
        <v>0.48339096056826247</v>
      </c>
      <c r="S376" s="64">
        <f t="shared" si="34"/>
        <v>0.48339096056826247</v>
      </c>
      <c r="T376" s="488">
        <f t="shared" si="34"/>
        <v>0.48339096056826247</v>
      </c>
      <c r="U376" s="64"/>
    </row>
    <row r="377" spans="1:21" x14ac:dyDescent="0.3">
      <c r="A377" s="486" t="s">
        <v>1566</v>
      </c>
      <c r="B377" s="39" t="s">
        <v>79</v>
      </c>
      <c r="C377" s="39" t="s">
        <v>100</v>
      </c>
      <c r="D377" s="39" t="s">
        <v>93</v>
      </c>
      <c r="E377" s="39" t="s">
        <v>1206</v>
      </c>
      <c r="F377" s="39" t="s">
        <v>121</v>
      </c>
      <c r="G377" s="39" t="s">
        <v>126</v>
      </c>
      <c r="H377" s="39" t="s">
        <v>92</v>
      </c>
      <c r="I377" s="39" t="s">
        <v>92</v>
      </c>
      <c r="J377" s="493">
        <f t="shared" si="30"/>
        <v>0.7796078906861833</v>
      </c>
      <c r="K377" s="64">
        <f t="shared" si="31"/>
        <v>0.7796078906861833</v>
      </c>
      <c r="L377" s="64">
        <f t="shared" si="34"/>
        <v>0.7796078906861833</v>
      </c>
      <c r="M377" s="64">
        <f t="shared" si="34"/>
        <v>0.7796078906861833</v>
      </c>
      <c r="N377" s="64">
        <f t="shared" si="34"/>
        <v>0.7796078906861833</v>
      </c>
      <c r="O377" s="64">
        <f t="shared" si="34"/>
        <v>0.7796078906861833</v>
      </c>
      <c r="P377" s="64">
        <f t="shared" si="34"/>
        <v>0.7796078906861833</v>
      </c>
      <c r="Q377" s="64">
        <f t="shared" si="34"/>
        <v>0.7796078906861833</v>
      </c>
      <c r="R377" s="64">
        <f t="shared" si="34"/>
        <v>0.7796078906861833</v>
      </c>
      <c r="S377" s="64">
        <f t="shared" si="34"/>
        <v>0.7796078906861833</v>
      </c>
      <c r="T377" s="488">
        <f t="shared" si="34"/>
        <v>0.7796078906861833</v>
      </c>
      <c r="U377" s="64"/>
    </row>
    <row r="378" spans="1:21" x14ac:dyDescent="0.3">
      <c r="A378" s="486" t="s">
        <v>1567</v>
      </c>
      <c r="B378" s="39" t="s">
        <v>79</v>
      </c>
      <c r="C378" s="39" t="s">
        <v>100</v>
      </c>
      <c r="D378" s="39" t="s">
        <v>93</v>
      </c>
      <c r="E378" s="39" t="s">
        <v>1208</v>
      </c>
      <c r="F378" s="39" t="s">
        <v>83</v>
      </c>
      <c r="G378" s="39" t="s">
        <v>121</v>
      </c>
      <c r="H378" s="39" t="s">
        <v>89</v>
      </c>
      <c r="I378" s="39" t="s">
        <v>89</v>
      </c>
      <c r="J378" s="493">
        <f t="shared" si="30"/>
        <v>1.5828539487020763</v>
      </c>
      <c r="K378" s="64">
        <f t="shared" si="31"/>
        <v>0.34920618027291611</v>
      </c>
      <c r="L378" s="64">
        <f t="shared" si="34"/>
        <v>0.34920618027291611</v>
      </c>
      <c r="M378" s="64">
        <f t="shared" si="34"/>
        <v>0.34920618027291611</v>
      </c>
      <c r="N378" s="64">
        <f t="shared" si="34"/>
        <v>0.34920618027291611</v>
      </c>
      <c r="O378" s="64">
        <f t="shared" si="34"/>
        <v>0.34920618027291611</v>
      </c>
      <c r="P378" s="64">
        <f t="shared" si="34"/>
        <v>0.34920618027291611</v>
      </c>
      <c r="Q378" s="64">
        <f t="shared" si="34"/>
        <v>0.34920618027291611</v>
      </c>
      <c r="R378" s="64">
        <f t="shared" si="34"/>
        <v>0.34920618027291611</v>
      </c>
      <c r="S378" s="64">
        <f t="shared" si="34"/>
        <v>0.34920618027291611</v>
      </c>
      <c r="T378" s="488">
        <f t="shared" si="34"/>
        <v>0.34920618027291611</v>
      </c>
      <c r="U378" s="64"/>
    </row>
    <row r="379" spans="1:21" x14ac:dyDescent="0.3">
      <c r="A379" s="486" t="s">
        <v>1568</v>
      </c>
      <c r="B379" s="39" t="s">
        <v>79</v>
      </c>
      <c r="C379" s="39" t="s">
        <v>100</v>
      </c>
      <c r="D379" s="39" t="s">
        <v>93</v>
      </c>
      <c r="E379" s="39" t="s">
        <v>1210</v>
      </c>
      <c r="F379" s="39" t="s">
        <v>83</v>
      </c>
      <c r="G379" s="39" t="s">
        <v>121</v>
      </c>
      <c r="H379" s="39" t="s">
        <v>89</v>
      </c>
      <c r="I379" s="39" t="s">
        <v>92</v>
      </c>
      <c r="J379" s="493">
        <f t="shared" si="30"/>
        <v>1.5828539487020763</v>
      </c>
      <c r="K379" s="64">
        <f t="shared" si="31"/>
        <v>1.143468592599175</v>
      </c>
      <c r="L379" s="64">
        <f t="shared" si="34"/>
        <v>1.143468592599175</v>
      </c>
      <c r="M379" s="64">
        <f t="shared" si="34"/>
        <v>1.143468592599175</v>
      </c>
      <c r="N379" s="64">
        <f t="shared" si="34"/>
        <v>1.143468592599175</v>
      </c>
      <c r="O379" s="64">
        <f t="shared" si="34"/>
        <v>1.143468592599175</v>
      </c>
      <c r="P379" s="64">
        <f t="shared" si="34"/>
        <v>1.143468592599175</v>
      </c>
      <c r="Q379" s="64">
        <f t="shared" si="34"/>
        <v>1.143468592599175</v>
      </c>
      <c r="R379" s="64">
        <f t="shared" si="34"/>
        <v>1.143468592599175</v>
      </c>
      <c r="S379" s="64">
        <f t="shared" si="34"/>
        <v>1.143468592599175</v>
      </c>
      <c r="T379" s="488">
        <f t="shared" si="34"/>
        <v>1.143468592599175</v>
      </c>
      <c r="U379" s="64"/>
    </row>
    <row r="380" spans="1:21" x14ac:dyDescent="0.3">
      <c r="A380" s="486" t="s">
        <v>1569</v>
      </c>
      <c r="B380" s="39" t="s">
        <v>79</v>
      </c>
      <c r="C380" s="39" t="s">
        <v>100</v>
      </c>
      <c r="D380" s="39" t="s">
        <v>93</v>
      </c>
      <c r="E380" s="39" t="s">
        <v>1212</v>
      </c>
      <c r="F380" s="39" t="s">
        <v>83</v>
      </c>
      <c r="G380" s="39" t="s">
        <v>121</v>
      </c>
      <c r="H380" s="39" t="s">
        <v>92</v>
      </c>
      <c r="I380" s="39" t="s">
        <v>89</v>
      </c>
      <c r="J380" s="493">
        <f t="shared" si="30"/>
        <v>1.5828539487020763</v>
      </c>
      <c r="K380" s="64">
        <f t="shared" si="31"/>
        <v>0.48339096056826247</v>
      </c>
      <c r="L380" s="64">
        <f t="shared" si="34"/>
        <v>0.48339096056826247</v>
      </c>
      <c r="M380" s="64">
        <f t="shared" si="34"/>
        <v>0.48339096056826247</v>
      </c>
      <c r="N380" s="64">
        <f t="shared" si="34"/>
        <v>0.48339096056826247</v>
      </c>
      <c r="O380" s="64">
        <f t="shared" si="34"/>
        <v>0.48339096056826247</v>
      </c>
      <c r="P380" s="64">
        <f t="shared" si="34"/>
        <v>0.48339096056826247</v>
      </c>
      <c r="Q380" s="64">
        <f t="shared" si="34"/>
        <v>0.48339096056826247</v>
      </c>
      <c r="R380" s="64">
        <f t="shared" si="34"/>
        <v>0.48339096056826247</v>
      </c>
      <c r="S380" s="64">
        <f t="shared" si="34"/>
        <v>0.48339096056826247</v>
      </c>
      <c r="T380" s="488">
        <f t="shared" si="34"/>
        <v>0.48339096056826247</v>
      </c>
      <c r="U380" s="64"/>
    </row>
    <row r="381" spans="1:21" x14ac:dyDescent="0.3">
      <c r="A381" s="486" t="s">
        <v>1570</v>
      </c>
      <c r="B381" s="39" t="s">
        <v>79</v>
      </c>
      <c r="C381" s="39" t="s">
        <v>100</v>
      </c>
      <c r="D381" s="39" t="s">
        <v>93</v>
      </c>
      <c r="E381" s="39" t="s">
        <v>1214</v>
      </c>
      <c r="F381" s="39" t="s">
        <v>83</v>
      </c>
      <c r="G381" s="39" t="s">
        <v>121</v>
      </c>
      <c r="H381" s="39" t="s">
        <v>92</v>
      </c>
      <c r="I381" s="39" t="s">
        <v>92</v>
      </c>
      <c r="J381" s="493">
        <f t="shared" si="30"/>
        <v>1.5828539487020763</v>
      </c>
      <c r="K381" s="64">
        <f t="shared" si="31"/>
        <v>1.5828539487020763</v>
      </c>
      <c r="L381" s="64">
        <f t="shared" si="34"/>
        <v>1.5828539487020763</v>
      </c>
      <c r="M381" s="64">
        <f t="shared" si="34"/>
        <v>1.5828539487020763</v>
      </c>
      <c r="N381" s="64">
        <f t="shared" si="34"/>
        <v>1.5828539487020763</v>
      </c>
      <c r="O381" s="64">
        <f t="shared" si="34"/>
        <v>1.5828539487020763</v>
      </c>
      <c r="P381" s="64">
        <f t="shared" si="34"/>
        <v>1.5828539487020763</v>
      </c>
      <c r="Q381" s="64">
        <f t="shared" si="34"/>
        <v>1.5828539487020763</v>
      </c>
      <c r="R381" s="64">
        <f t="shared" si="34"/>
        <v>1.5828539487020763</v>
      </c>
      <c r="S381" s="64">
        <f t="shared" si="34"/>
        <v>1.5828539487020763</v>
      </c>
      <c r="T381" s="488">
        <f t="shared" si="34"/>
        <v>1.5828539487020763</v>
      </c>
      <c r="U381" s="64"/>
    </row>
    <row r="382" spans="1:21" x14ac:dyDescent="0.3">
      <c r="A382" s="486" t="s">
        <v>1571</v>
      </c>
      <c r="B382" s="39" t="s">
        <v>79</v>
      </c>
      <c r="C382" s="39" t="s">
        <v>100</v>
      </c>
      <c r="D382" s="39" t="s">
        <v>93</v>
      </c>
      <c r="E382" s="39" t="s">
        <v>1216</v>
      </c>
      <c r="F382" s="39" t="s">
        <v>83</v>
      </c>
      <c r="G382" s="39" t="s">
        <v>126</v>
      </c>
      <c r="H382" s="39" t="s">
        <v>89</v>
      </c>
      <c r="I382" s="39" t="s">
        <v>89</v>
      </c>
      <c r="J382" s="493">
        <f t="shared" si="30"/>
        <v>0.7796078906861833</v>
      </c>
      <c r="K382" s="64">
        <f t="shared" si="31"/>
        <v>0.34920618027291611</v>
      </c>
      <c r="L382" s="64">
        <f t="shared" si="34"/>
        <v>0.34920618027291611</v>
      </c>
      <c r="M382" s="64">
        <f t="shared" si="34"/>
        <v>0.34920618027291611</v>
      </c>
      <c r="N382" s="64">
        <f t="shared" si="34"/>
        <v>0.34920618027291611</v>
      </c>
      <c r="O382" s="64">
        <f t="shared" si="34"/>
        <v>0.34920618027291611</v>
      </c>
      <c r="P382" s="64">
        <f t="shared" si="34"/>
        <v>0.34920618027291611</v>
      </c>
      <c r="Q382" s="64">
        <f t="shared" si="34"/>
        <v>0.34920618027291611</v>
      </c>
      <c r="R382" s="64">
        <f t="shared" si="34"/>
        <v>0.34920618027291611</v>
      </c>
      <c r="S382" s="64">
        <f t="shared" si="34"/>
        <v>0.34920618027291611</v>
      </c>
      <c r="T382" s="488">
        <f t="shared" si="34"/>
        <v>0.34920618027291611</v>
      </c>
      <c r="U382" s="64"/>
    </row>
    <row r="383" spans="1:21" x14ac:dyDescent="0.3">
      <c r="A383" s="486" t="s">
        <v>1572</v>
      </c>
      <c r="B383" s="39" t="s">
        <v>79</v>
      </c>
      <c r="C383" s="39" t="s">
        <v>100</v>
      </c>
      <c r="D383" s="39" t="s">
        <v>93</v>
      </c>
      <c r="E383" s="39" t="s">
        <v>1218</v>
      </c>
      <c r="F383" s="39" t="s">
        <v>83</v>
      </c>
      <c r="G383" s="39" t="s">
        <v>126</v>
      </c>
      <c r="H383" s="39" t="s">
        <v>89</v>
      </c>
      <c r="I383" s="39" t="s">
        <v>92</v>
      </c>
      <c r="J383" s="493">
        <f t="shared" si="30"/>
        <v>0.7796078906861833</v>
      </c>
      <c r="K383" s="64">
        <f t="shared" si="31"/>
        <v>0.56319607900218904</v>
      </c>
      <c r="L383" s="64">
        <f t="shared" si="34"/>
        <v>0.56319607900218904</v>
      </c>
      <c r="M383" s="64">
        <f t="shared" si="34"/>
        <v>0.56319607900218904</v>
      </c>
      <c r="N383" s="64">
        <f t="shared" si="34"/>
        <v>0.56319607900218904</v>
      </c>
      <c r="O383" s="64">
        <f t="shared" si="34"/>
        <v>0.56319607900218904</v>
      </c>
      <c r="P383" s="64">
        <f t="shared" si="34"/>
        <v>0.56319607900218904</v>
      </c>
      <c r="Q383" s="64">
        <f t="shared" si="34"/>
        <v>0.56319607900218904</v>
      </c>
      <c r="R383" s="64">
        <f t="shared" si="34"/>
        <v>0.56319607900218904</v>
      </c>
      <c r="S383" s="64">
        <f t="shared" si="34"/>
        <v>0.56319607900218904</v>
      </c>
      <c r="T383" s="488">
        <f t="shared" si="34"/>
        <v>0.56319607900218904</v>
      </c>
      <c r="U383" s="64"/>
    </row>
    <row r="384" spans="1:21" x14ac:dyDescent="0.3">
      <c r="A384" s="486" t="s">
        <v>1573</v>
      </c>
      <c r="B384" s="39" t="s">
        <v>79</v>
      </c>
      <c r="C384" s="39" t="s">
        <v>100</v>
      </c>
      <c r="D384" s="39" t="s">
        <v>93</v>
      </c>
      <c r="E384" s="39" t="s">
        <v>1220</v>
      </c>
      <c r="F384" s="39" t="s">
        <v>83</v>
      </c>
      <c r="G384" s="39" t="s">
        <v>126</v>
      </c>
      <c r="H384" s="39" t="s">
        <v>92</v>
      </c>
      <c r="I384" s="39" t="s">
        <v>89</v>
      </c>
      <c r="J384" s="493">
        <f t="shared" si="30"/>
        <v>0.7796078906861833</v>
      </c>
      <c r="K384" s="64">
        <f t="shared" si="31"/>
        <v>0.48339096056826247</v>
      </c>
      <c r="L384" s="64">
        <f t="shared" si="34"/>
        <v>0.48339096056826247</v>
      </c>
      <c r="M384" s="64">
        <f t="shared" si="34"/>
        <v>0.48339096056826247</v>
      </c>
      <c r="N384" s="64">
        <f t="shared" si="34"/>
        <v>0.48339096056826247</v>
      </c>
      <c r="O384" s="64">
        <f t="shared" si="34"/>
        <v>0.48339096056826247</v>
      </c>
      <c r="P384" s="64">
        <f t="shared" si="34"/>
        <v>0.48339096056826247</v>
      </c>
      <c r="Q384" s="64">
        <f t="shared" si="34"/>
        <v>0.48339096056826247</v>
      </c>
      <c r="R384" s="64">
        <f t="shared" si="34"/>
        <v>0.48339096056826247</v>
      </c>
      <c r="S384" s="64">
        <f t="shared" si="34"/>
        <v>0.48339096056826247</v>
      </c>
      <c r="T384" s="488">
        <f t="shared" si="34"/>
        <v>0.48339096056826247</v>
      </c>
      <c r="U384" s="64"/>
    </row>
    <row r="385" spans="1:21" x14ac:dyDescent="0.3">
      <c r="A385" s="486" t="s">
        <v>1574</v>
      </c>
      <c r="B385" s="39" t="s">
        <v>79</v>
      </c>
      <c r="C385" s="39" t="s">
        <v>100</v>
      </c>
      <c r="D385" s="39" t="s">
        <v>93</v>
      </c>
      <c r="E385" s="39" t="s">
        <v>1222</v>
      </c>
      <c r="F385" s="39" t="s">
        <v>83</v>
      </c>
      <c r="G385" s="39" t="s">
        <v>126</v>
      </c>
      <c r="H385" s="39" t="s">
        <v>92</v>
      </c>
      <c r="I385" s="39" t="s">
        <v>92</v>
      </c>
      <c r="J385" s="493">
        <f t="shared" si="30"/>
        <v>0.7796078906861833</v>
      </c>
      <c r="K385" s="64">
        <f t="shared" si="31"/>
        <v>0.7796078906861833</v>
      </c>
      <c r="L385" s="64">
        <f t="shared" si="34"/>
        <v>0.7796078906861833</v>
      </c>
      <c r="M385" s="64">
        <f t="shared" si="34"/>
        <v>0.7796078906861833</v>
      </c>
      <c r="N385" s="64">
        <f t="shared" si="34"/>
        <v>0.7796078906861833</v>
      </c>
      <c r="O385" s="64">
        <f t="shared" si="34"/>
        <v>0.7796078906861833</v>
      </c>
      <c r="P385" s="64">
        <f t="shared" si="34"/>
        <v>0.7796078906861833</v>
      </c>
      <c r="Q385" s="64">
        <f t="shared" si="34"/>
        <v>0.7796078906861833</v>
      </c>
      <c r="R385" s="64">
        <f t="shared" si="34"/>
        <v>0.7796078906861833</v>
      </c>
      <c r="S385" s="64">
        <f t="shared" si="34"/>
        <v>0.7796078906861833</v>
      </c>
      <c r="T385" s="488">
        <f t="shared" si="34"/>
        <v>0.7796078906861833</v>
      </c>
      <c r="U385" s="64"/>
    </row>
    <row r="386" spans="1:21" x14ac:dyDescent="0.3">
      <c r="A386" s="486" t="s">
        <v>1575</v>
      </c>
      <c r="B386" s="39" t="s">
        <v>79</v>
      </c>
      <c r="C386" s="39" t="s">
        <v>100</v>
      </c>
      <c r="D386" s="39" t="s">
        <v>95</v>
      </c>
      <c r="E386" s="39" t="s">
        <v>1192</v>
      </c>
      <c r="F386" s="39" t="s">
        <v>121</v>
      </c>
      <c r="G386" s="39" t="s">
        <v>121</v>
      </c>
      <c r="H386" s="39" t="s">
        <v>89</v>
      </c>
      <c r="I386" s="39" t="s">
        <v>89</v>
      </c>
      <c r="J386" s="493">
        <f t="shared" si="30"/>
        <v>12.980739863584054</v>
      </c>
      <c r="K386" s="64">
        <f t="shared" si="31"/>
        <v>1</v>
      </c>
      <c r="L386" s="64">
        <f t="shared" ref="L386:T401" si="35">IF(L$17&gt;=$B$11,0,($B$11-L$17)/($B$11-2020))*$J386+IF(L$17&gt;=$B$11,1,(L$17-2020)/($B$11-2020))*$K386</f>
        <v>1</v>
      </c>
      <c r="M386" s="64">
        <f t="shared" si="35"/>
        <v>1</v>
      </c>
      <c r="N386" s="64">
        <f t="shared" si="35"/>
        <v>1</v>
      </c>
      <c r="O386" s="64">
        <f t="shared" si="35"/>
        <v>1</v>
      </c>
      <c r="P386" s="64">
        <f t="shared" si="35"/>
        <v>1</v>
      </c>
      <c r="Q386" s="64">
        <f t="shared" si="35"/>
        <v>1</v>
      </c>
      <c r="R386" s="64">
        <f t="shared" si="35"/>
        <v>1</v>
      </c>
      <c r="S386" s="64">
        <f t="shared" si="35"/>
        <v>1</v>
      </c>
      <c r="T386" s="488">
        <f t="shared" si="35"/>
        <v>1</v>
      </c>
      <c r="U386" s="64"/>
    </row>
    <row r="387" spans="1:21" x14ac:dyDescent="0.3">
      <c r="A387" s="486" t="s">
        <v>1576</v>
      </c>
      <c r="B387" s="39" t="s">
        <v>79</v>
      </c>
      <c r="C387" s="39" t="s">
        <v>100</v>
      </c>
      <c r="D387" s="39" t="s">
        <v>95</v>
      </c>
      <c r="E387" s="39" t="s">
        <v>1194</v>
      </c>
      <c r="F387" s="39" t="s">
        <v>121</v>
      </c>
      <c r="G387" s="39" t="s">
        <v>121</v>
      </c>
      <c r="H387" s="39" t="s">
        <v>89</v>
      </c>
      <c r="I387" s="39" t="s">
        <v>92</v>
      </c>
      <c r="J387" s="493">
        <f t="shared" si="30"/>
        <v>12.980739863584054</v>
      </c>
      <c r="K387" s="64">
        <f t="shared" si="31"/>
        <v>3.2744798265182955</v>
      </c>
      <c r="L387" s="64">
        <f t="shared" si="35"/>
        <v>3.2744798265182955</v>
      </c>
      <c r="M387" s="64">
        <f t="shared" si="35"/>
        <v>3.2744798265182955</v>
      </c>
      <c r="N387" s="64">
        <f t="shared" si="35"/>
        <v>3.2744798265182955</v>
      </c>
      <c r="O387" s="64">
        <f t="shared" si="35"/>
        <v>3.2744798265182955</v>
      </c>
      <c r="P387" s="64">
        <f t="shared" si="35"/>
        <v>3.2744798265182955</v>
      </c>
      <c r="Q387" s="64">
        <f t="shared" si="35"/>
        <v>3.2744798265182955</v>
      </c>
      <c r="R387" s="64">
        <f t="shared" si="35"/>
        <v>3.2744798265182955</v>
      </c>
      <c r="S387" s="64">
        <f t="shared" si="35"/>
        <v>3.2744798265182955</v>
      </c>
      <c r="T387" s="488">
        <f t="shared" si="35"/>
        <v>3.2744798265182955</v>
      </c>
      <c r="U387" s="64"/>
    </row>
    <row r="388" spans="1:21" x14ac:dyDescent="0.3">
      <c r="A388" s="486" t="s">
        <v>1577</v>
      </c>
      <c r="B388" s="39" t="s">
        <v>79</v>
      </c>
      <c r="C388" s="39" t="s">
        <v>100</v>
      </c>
      <c r="D388" s="39" t="s">
        <v>95</v>
      </c>
      <c r="E388" s="39" t="s">
        <v>1196</v>
      </c>
      <c r="F388" s="39" t="s">
        <v>121</v>
      </c>
      <c r="G388" s="39" t="s">
        <v>121</v>
      </c>
      <c r="H388" s="39" t="s">
        <v>92</v>
      </c>
      <c r="I388" s="39" t="s">
        <v>89</v>
      </c>
      <c r="J388" s="493">
        <f t="shared" si="30"/>
        <v>12.980739863584054</v>
      </c>
      <c r="K388" s="64">
        <f t="shared" si="31"/>
        <v>3.9642143336660212</v>
      </c>
      <c r="L388" s="64">
        <f t="shared" si="35"/>
        <v>3.9642143336660212</v>
      </c>
      <c r="M388" s="64">
        <f t="shared" si="35"/>
        <v>3.9642143336660212</v>
      </c>
      <c r="N388" s="64">
        <f t="shared" si="35"/>
        <v>3.9642143336660212</v>
      </c>
      <c r="O388" s="64">
        <f t="shared" si="35"/>
        <v>3.9642143336660212</v>
      </c>
      <c r="P388" s="64">
        <f t="shared" si="35"/>
        <v>3.9642143336660212</v>
      </c>
      <c r="Q388" s="64">
        <f t="shared" si="35"/>
        <v>3.9642143336660212</v>
      </c>
      <c r="R388" s="64">
        <f t="shared" si="35"/>
        <v>3.9642143336660212</v>
      </c>
      <c r="S388" s="64">
        <f t="shared" si="35"/>
        <v>3.9642143336660212</v>
      </c>
      <c r="T388" s="488">
        <f t="shared" si="35"/>
        <v>3.9642143336660212</v>
      </c>
      <c r="U388" s="64"/>
    </row>
    <row r="389" spans="1:21" x14ac:dyDescent="0.3">
      <c r="A389" s="486" t="s">
        <v>1578</v>
      </c>
      <c r="B389" s="39" t="s">
        <v>79</v>
      </c>
      <c r="C389" s="39" t="s">
        <v>100</v>
      </c>
      <c r="D389" s="39" t="s">
        <v>95</v>
      </c>
      <c r="E389" s="39" t="s">
        <v>1198</v>
      </c>
      <c r="F389" s="39" t="s">
        <v>121</v>
      </c>
      <c r="G389" s="39" t="s">
        <v>121</v>
      </c>
      <c r="H389" s="39" t="s">
        <v>92</v>
      </c>
      <c r="I389" s="39" t="s">
        <v>92</v>
      </c>
      <c r="J389" s="493">
        <f t="shared" si="30"/>
        <v>12.980739863584054</v>
      </c>
      <c r="K389" s="64">
        <f t="shared" si="31"/>
        <v>12.980739863584054</v>
      </c>
      <c r="L389" s="64">
        <f t="shared" si="35"/>
        <v>12.980739863584054</v>
      </c>
      <c r="M389" s="64">
        <f t="shared" si="35"/>
        <v>12.980739863584054</v>
      </c>
      <c r="N389" s="64">
        <f t="shared" si="35"/>
        <v>12.980739863584054</v>
      </c>
      <c r="O389" s="64">
        <f t="shared" si="35"/>
        <v>12.980739863584054</v>
      </c>
      <c r="P389" s="64">
        <f t="shared" si="35"/>
        <v>12.980739863584054</v>
      </c>
      <c r="Q389" s="64">
        <f t="shared" si="35"/>
        <v>12.980739863584054</v>
      </c>
      <c r="R389" s="64">
        <f t="shared" si="35"/>
        <v>12.980739863584054</v>
      </c>
      <c r="S389" s="64">
        <f t="shared" si="35"/>
        <v>12.980739863584054</v>
      </c>
      <c r="T389" s="488">
        <f t="shared" si="35"/>
        <v>12.980739863584054</v>
      </c>
      <c r="U389" s="64"/>
    </row>
    <row r="390" spans="1:21" x14ac:dyDescent="0.3">
      <c r="A390" s="486" t="s">
        <v>1579</v>
      </c>
      <c r="B390" s="39" t="s">
        <v>79</v>
      </c>
      <c r="C390" s="39" t="s">
        <v>100</v>
      </c>
      <c r="D390" s="39" t="s">
        <v>95</v>
      </c>
      <c r="E390" s="39" t="s">
        <v>1200</v>
      </c>
      <c r="F390" s="39" t="s">
        <v>121</v>
      </c>
      <c r="G390" s="39" t="s">
        <v>126</v>
      </c>
      <c r="H390" s="39" t="s">
        <v>89</v>
      </c>
      <c r="I390" s="39" t="s">
        <v>89</v>
      </c>
      <c r="J390" s="493">
        <f t="shared" si="30"/>
        <v>6.3934434588188136</v>
      </c>
      <c r="K390" s="64">
        <f t="shared" si="31"/>
        <v>1</v>
      </c>
      <c r="L390" s="64">
        <f t="shared" si="35"/>
        <v>1</v>
      </c>
      <c r="M390" s="64">
        <f t="shared" si="35"/>
        <v>1</v>
      </c>
      <c r="N390" s="64">
        <f t="shared" si="35"/>
        <v>1</v>
      </c>
      <c r="O390" s="64">
        <f t="shared" si="35"/>
        <v>1</v>
      </c>
      <c r="P390" s="64">
        <f t="shared" si="35"/>
        <v>1</v>
      </c>
      <c r="Q390" s="64">
        <f t="shared" si="35"/>
        <v>1</v>
      </c>
      <c r="R390" s="64">
        <f t="shared" si="35"/>
        <v>1</v>
      </c>
      <c r="S390" s="64">
        <f t="shared" si="35"/>
        <v>1</v>
      </c>
      <c r="T390" s="488">
        <f t="shared" si="35"/>
        <v>1</v>
      </c>
      <c r="U390" s="64"/>
    </row>
    <row r="391" spans="1:21" x14ac:dyDescent="0.3">
      <c r="A391" s="486" t="s">
        <v>1580</v>
      </c>
      <c r="B391" s="39" t="s">
        <v>79</v>
      </c>
      <c r="C391" s="39" t="s">
        <v>100</v>
      </c>
      <c r="D391" s="39" t="s">
        <v>95</v>
      </c>
      <c r="E391" s="39" t="s">
        <v>1202</v>
      </c>
      <c r="F391" s="39" t="s">
        <v>121</v>
      </c>
      <c r="G391" s="39" t="s">
        <v>126</v>
      </c>
      <c r="H391" s="39" t="s">
        <v>89</v>
      </c>
      <c r="I391" s="39" t="s">
        <v>92</v>
      </c>
      <c r="J391" s="493">
        <f t="shared" si="30"/>
        <v>6.3934434588188136</v>
      </c>
      <c r="K391" s="64">
        <f t="shared" si="31"/>
        <v>1.612789551897486</v>
      </c>
      <c r="L391" s="64">
        <f t="shared" si="35"/>
        <v>1.612789551897486</v>
      </c>
      <c r="M391" s="64">
        <f t="shared" si="35"/>
        <v>1.612789551897486</v>
      </c>
      <c r="N391" s="64">
        <f t="shared" si="35"/>
        <v>1.612789551897486</v>
      </c>
      <c r="O391" s="64">
        <f t="shared" si="35"/>
        <v>1.612789551897486</v>
      </c>
      <c r="P391" s="64">
        <f t="shared" si="35"/>
        <v>1.612789551897486</v>
      </c>
      <c r="Q391" s="64">
        <f t="shared" si="35"/>
        <v>1.612789551897486</v>
      </c>
      <c r="R391" s="64">
        <f t="shared" si="35"/>
        <v>1.612789551897486</v>
      </c>
      <c r="S391" s="64">
        <f t="shared" si="35"/>
        <v>1.612789551897486</v>
      </c>
      <c r="T391" s="488">
        <f t="shared" si="35"/>
        <v>1.612789551897486</v>
      </c>
      <c r="U391" s="64"/>
    </row>
    <row r="392" spans="1:21" x14ac:dyDescent="0.3">
      <c r="A392" s="486" t="s">
        <v>1581</v>
      </c>
      <c r="B392" s="39" t="s">
        <v>79</v>
      </c>
      <c r="C392" s="39" t="s">
        <v>100</v>
      </c>
      <c r="D392" s="39" t="s">
        <v>95</v>
      </c>
      <c r="E392" s="39" t="s">
        <v>1204</v>
      </c>
      <c r="F392" s="39" t="s">
        <v>121</v>
      </c>
      <c r="G392" s="39" t="s">
        <v>126</v>
      </c>
      <c r="H392" s="39" t="s">
        <v>92</v>
      </c>
      <c r="I392" s="39" t="s">
        <v>89</v>
      </c>
      <c r="J392" s="493">
        <f t="shared" si="30"/>
        <v>6.3934434588188136</v>
      </c>
      <c r="K392" s="64">
        <f t="shared" si="31"/>
        <v>3.9642143336660212</v>
      </c>
      <c r="L392" s="64">
        <f t="shared" si="35"/>
        <v>3.9642143336660212</v>
      </c>
      <c r="M392" s="64">
        <f t="shared" si="35"/>
        <v>3.9642143336660212</v>
      </c>
      <c r="N392" s="64">
        <f t="shared" si="35"/>
        <v>3.9642143336660212</v>
      </c>
      <c r="O392" s="64">
        <f t="shared" si="35"/>
        <v>3.9642143336660212</v>
      </c>
      <c r="P392" s="64">
        <f t="shared" si="35"/>
        <v>3.9642143336660212</v>
      </c>
      <c r="Q392" s="64">
        <f t="shared" si="35"/>
        <v>3.9642143336660212</v>
      </c>
      <c r="R392" s="64">
        <f t="shared" si="35"/>
        <v>3.9642143336660212</v>
      </c>
      <c r="S392" s="64">
        <f t="shared" si="35"/>
        <v>3.9642143336660212</v>
      </c>
      <c r="T392" s="488">
        <f t="shared" si="35"/>
        <v>3.9642143336660212</v>
      </c>
      <c r="U392" s="64"/>
    </row>
    <row r="393" spans="1:21" x14ac:dyDescent="0.3">
      <c r="A393" s="486" t="s">
        <v>1582</v>
      </c>
      <c r="B393" s="39" t="s">
        <v>79</v>
      </c>
      <c r="C393" s="39" t="s">
        <v>100</v>
      </c>
      <c r="D393" s="39" t="s">
        <v>95</v>
      </c>
      <c r="E393" s="39" t="s">
        <v>1206</v>
      </c>
      <c r="F393" s="39" t="s">
        <v>121</v>
      </c>
      <c r="G393" s="39" t="s">
        <v>126</v>
      </c>
      <c r="H393" s="39" t="s">
        <v>92</v>
      </c>
      <c r="I393" s="39" t="s">
        <v>92</v>
      </c>
      <c r="J393" s="493">
        <f t="shared" si="30"/>
        <v>6.3934434588188136</v>
      </c>
      <c r="K393" s="64">
        <f t="shared" si="31"/>
        <v>6.3934434588188136</v>
      </c>
      <c r="L393" s="64">
        <f t="shared" si="35"/>
        <v>6.3934434588188136</v>
      </c>
      <c r="M393" s="64">
        <f t="shared" si="35"/>
        <v>6.3934434588188136</v>
      </c>
      <c r="N393" s="64">
        <f t="shared" si="35"/>
        <v>6.3934434588188136</v>
      </c>
      <c r="O393" s="64">
        <f t="shared" si="35"/>
        <v>6.3934434588188136</v>
      </c>
      <c r="P393" s="64">
        <f t="shared" si="35"/>
        <v>6.3934434588188136</v>
      </c>
      <c r="Q393" s="64">
        <f t="shared" si="35"/>
        <v>6.3934434588188136</v>
      </c>
      <c r="R393" s="64">
        <f t="shared" si="35"/>
        <v>6.3934434588188136</v>
      </c>
      <c r="S393" s="64">
        <f t="shared" si="35"/>
        <v>6.3934434588188136</v>
      </c>
      <c r="T393" s="488">
        <f t="shared" si="35"/>
        <v>6.3934434588188136</v>
      </c>
      <c r="U393" s="64"/>
    </row>
    <row r="394" spans="1:21" x14ac:dyDescent="0.3">
      <c r="A394" s="486" t="s">
        <v>1583</v>
      </c>
      <c r="B394" s="39" t="s">
        <v>79</v>
      </c>
      <c r="C394" s="39" t="s">
        <v>100</v>
      </c>
      <c r="D394" s="39" t="s">
        <v>95</v>
      </c>
      <c r="E394" s="39" t="s">
        <v>1208</v>
      </c>
      <c r="F394" s="39" t="s">
        <v>83</v>
      </c>
      <c r="G394" s="39" t="s">
        <v>121</v>
      </c>
      <c r="H394" s="39" t="s">
        <v>89</v>
      </c>
      <c r="I394" s="39" t="s">
        <v>89</v>
      </c>
      <c r="J394" s="493">
        <f t="shared" si="30"/>
        <v>12.980739863584054</v>
      </c>
      <c r="K394" s="64">
        <f t="shared" si="31"/>
        <v>3.9642143336660212</v>
      </c>
      <c r="L394" s="64">
        <f t="shared" si="35"/>
        <v>3.9642143336660212</v>
      </c>
      <c r="M394" s="64">
        <f t="shared" si="35"/>
        <v>3.9642143336660212</v>
      </c>
      <c r="N394" s="64">
        <f t="shared" si="35"/>
        <v>3.9642143336660212</v>
      </c>
      <c r="O394" s="64">
        <f t="shared" si="35"/>
        <v>3.9642143336660212</v>
      </c>
      <c r="P394" s="64">
        <f t="shared" si="35"/>
        <v>3.9642143336660212</v>
      </c>
      <c r="Q394" s="64">
        <f t="shared" si="35"/>
        <v>3.9642143336660212</v>
      </c>
      <c r="R394" s="64">
        <f t="shared" si="35"/>
        <v>3.9642143336660212</v>
      </c>
      <c r="S394" s="64">
        <f t="shared" si="35"/>
        <v>3.9642143336660212</v>
      </c>
      <c r="T394" s="488">
        <f t="shared" si="35"/>
        <v>3.9642143336660212</v>
      </c>
      <c r="U394" s="64"/>
    </row>
    <row r="395" spans="1:21" x14ac:dyDescent="0.3">
      <c r="A395" s="486" t="s">
        <v>1584</v>
      </c>
      <c r="B395" s="39" t="s">
        <v>79</v>
      </c>
      <c r="C395" s="39" t="s">
        <v>100</v>
      </c>
      <c r="D395" s="39" t="s">
        <v>95</v>
      </c>
      <c r="E395" s="39" t="s">
        <v>1210</v>
      </c>
      <c r="F395" s="39" t="s">
        <v>83</v>
      </c>
      <c r="G395" s="39" t="s">
        <v>121</v>
      </c>
      <c r="H395" s="39" t="s">
        <v>89</v>
      </c>
      <c r="I395" s="39" t="s">
        <v>92</v>
      </c>
      <c r="J395" s="493">
        <f t="shared" si="30"/>
        <v>12.980739863584054</v>
      </c>
      <c r="K395" s="64">
        <f t="shared" si="31"/>
        <v>12.980739863584054</v>
      </c>
      <c r="L395" s="64">
        <f t="shared" si="35"/>
        <v>12.980739863584054</v>
      </c>
      <c r="M395" s="64">
        <f t="shared" si="35"/>
        <v>12.980739863584054</v>
      </c>
      <c r="N395" s="64">
        <f t="shared" si="35"/>
        <v>12.980739863584054</v>
      </c>
      <c r="O395" s="64">
        <f t="shared" si="35"/>
        <v>12.980739863584054</v>
      </c>
      <c r="P395" s="64">
        <f t="shared" si="35"/>
        <v>12.980739863584054</v>
      </c>
      <c r="Q395" s="64">
        <f t="shared" si="35"/>
        <v>12.980739863584054</v>
      </c>
      <c r="R395" s="64">
        <f t="shared" si="35"/>
        <v>12.980739863584054</v>
      </c>
      <c r="S395" s="64">
        <f t="shared" si="35"/>
        <v>12.980739863584054</v>
      </c>
      <c r="T395" s="488">
        <f t="shared" si="35"/>
        <v>12.980739863584054</v>
      </c>
      <c r="U395" s="64"/>
    </row>
    <row r="396" spans="1:21" x14ac:dyDescent="0.3">
      <c r="A396" s="486" t="s">
        <v>1585</v>
      </c>
      <c r="B396" s="39" t="s">
        <v>79</v>
      </c>
      <c r="C396" s="39" t="s">
        <v>100</v>
      </c>
      <c r="D396" s="39" t="s">
        <v>95</v>
      </c>
      <c r="E396" s="39" t="s">
        <v>1212</v>
      </c>
      <c r="F396" s="39" t="s">
        <v>83</v>
      </c>
      <c r="G396" s="39" t="s">
        <v>121</v>
      </c>
      <c r="H396" s="39" t="s">
        <v>92</v>
      </c>
      <c r="I396" s="39" t="s">
        <v>89</v>
      </c>
      <c r="J396" s="493">
        <f t="shared" si="30"/>
        <v>12.980739863584054</v>
      </c>
      <c r="K396" s="64">
        <f t="shared" si="31"/>
        <v>3.9642143336660212</v>
      </c>
      <c r="L396" s="64">
        <f t="shared" si="35"/>
        <v>3.9642143336660212</v>
      </c>
      <c r="M396" s="64">
        <f t="shared" si="35"/>
        <v>3.9642143336660212</v>
      </c>
      <c r="N396" s="64">
        <f t="shared" si="35"/>
        <v>3.9642143336660212</v>
      </c>
      <c r="O396" s="64">
        <f t="shared" si="35"/>
        <v>3.9642143336660212</v>
      </c>
      <c r="P396" s="64">
        <f t="shared" si="35"/>
        <v>3.9642143336660212</v>
      </c>
      <c r="Q396" s="64">
        <f t="shared" si="35"/>
        <v>3.9642143336660212</v>
      </c>
      <c r="R396" s="64">
        <f t="shared" si="35"/>
        <v>3.9642143336660212</v>
      </c>
      <c r="S396" s="64">
        <f t="shared" si="35"/>
        <v>3.9642143336660212</v>
      </c>
      <c r="T396" s="488">
        <f t="shared" si="35"/>
        <v>3.9642143336660212</v>
      </c>
      <c r="U396" s="64"/>
    </row>
    <row r="397" spans="1:21" x14ac:dyDescent="0.3">
      <c r="A397" s="486" t="s">
        <v>1586</v>
      </c>
      <c r="B397" s="39" t="s">
        <v>79</v>
      </c>
      <c r="C397" s="39" t="s">
        <v>100</v>
      </c>
      <c r="D397" s="39" t="s">
        <v>95</v>
      </c>
      <c r="E397" s="39" t="s">
        <v>1214</v>
      </c>
      <c r="F397" s="39" t="s">
        <v>83</v>
      </c>
      <c r="G397" s="39" t="s">
        <v>121</v>
      </c>
      <c r="H397" s="39" t="s">
        <v>92</v>
      </c>
      <c r="I397" s="39" t="s">
        <v>92</v>
      </c>
      <c r="J397" s="493">
        <f t="shared" si="30"/>
        <v>12.980739863584054</v>
      </c>
      <c r="K397" s="64">
        <f t="shared" si="31"/>
        <v>12.980739863584054</v>
      </c>
      <c r="L397" s="64">
        <f t="shared" si="35"/>
        <v>12.980739863584054</v>
      </c>
      <c r="M397" s="64">
        <f t="shared" si="35"/>
        <v>12.980739863584054</v>
      </c>
      <c r="N397" s="64">
        <f t="shared" si="35"/>
        <v>12.980739863584054</v>
      </c>
      <c r="O397" s="64">
        <f t="shared" si="35"/>
        <v>12.980739863584054</v>
      </c>
      <c r="P397" s="64">
        <f t="shared" si="35"/>
        <v>12.980739863584054</v>
      </c>
      <c r="Q397" s="64">
        <f t="shared" si="35"/>
        <v>12.980739863584054</v>
      </c>
      <c r="R397" s="64">
        <f t="shared" si="35"/>
        <v>12.980739863584054</v>
      </c>
      <c r="S397" s="64">
        <f t="shared" si="35"/>
        <v>12.980739863584054</v>
      </c>
      <c r="T397" s="488">
        <f t="shared" si="35"/>
        <v>12.980739863584054</v>
      </c>
      <c r="U397" s="64"/>
    </row>
    <row r="398" spans="1:21" x14ac:dyDescent="0.3">
      <c r="A398" s="486" t="s">
        <v>1587</v>
      </c>
      <c r="B398" s="39" t="s">
        <v>79</v>
      </c>
      <c r="C398" s="39" t="s">
        <v>100</v>
      </c>
      <c r="D398" s="39" t="s">
        <v>95</v>
      </c>
      <c r="E398" s="39" t="s">
        <v>1216</v>
      </c>
      <c r="F398" s="39" t="s">
        <v>83</v>
      </c>
      <c r="G398" s="39" t="s">
        <v>126</v>
      </c>
      <c r="H398" s="39" t="s">
        <v>89</v>
      </c>
      <c r="I398" s="39" t="s">
        <v>89</v>
      </c>
      <c r="J398" s="493">
        <f t="shared" si="30"/>
        <v>6.3934434588188136</v>
      </c>
      <c r="K398" s="64">
        <f t="shared" si="31"/>
        <v>3.9642143336660212</v>
      </c>
      <c r="L398" s="64">
        <f t="shared" si="35"/>
        <v>3.9642143336660212</v>
      </c>
      <c r="M398" s="64">
        <f t="shared" si="35"/>
        <v>3.9642143336660212</v>
      </c>
      <c r="N398" s="64">
        <f t="shared" si="35"/>
        <v>3.9642143336660212</v>
      </c>
      <c r="O398" s="64">
        <f t="shared" si="35"/>
        <v>3.9642143336660212</v>
      </c>
      <c r="P398" s="64">
        <f t="shared" si="35"/>
        <v>3.9642143336660212</v>
      </c>
      <c r="Q398" s="64">
        <f t="shared" si="35"/>
        <v>3.9642143336660212</v>
      </c>
      <c r="R398" s="64">
        <f t="shared" si="35"/>
        <v>3.9642143336660212</v>
      </c>
      <c r="S398" s="64">
        <f t="shared" si="35"/>
        <v>3.9642143336660212</v>
      </c>
      <c r="T398" s="488">
        <f t="shared" si="35"/>
        <v>3.9642143336660212</v>
      </c>
      <c r="U398" s="64"/>
    </row>
    <row r="399" spans="1:21" x14ac:dyDescent="0.3">
      <c r="A399" s="486" t="s">
        <v>1588</v>
      </c>
      <c r="B399" s="39" t="s">
        <v>79</v>
      </c>
      <c r="C399" s="39" t="s">
        <v>100</v>
      </c>
      <c r="D399" s="39" t="s">
        <v>95</v>
      </c>
      <c r="E399" s="39" t="s">
        <v>1218</v>
      </c>
      <c r="F399" s="39" t="s">
        <v>83</v>
      </c>
      <c r="G399" s="39" t="s">
        <v>126</v>
      </c>
      <c r="H399" s="39" t="s">
        <v>89</v>
      </c>
      <c r="I399" s="39" t="s">
        <v>92</v>
      </c>
      <c r="J399" s="493">
        <f t="shared" si="30"/>
        <v>6.3934434588188136</v>
      </c>
      <c r="K399" s="64">
        <f t="shared" si="31"/>
        <v>6.3934434588188136</v>
      </c>
      <c r="L399" s="64">
        <f t="shared" si="35"/>
        <v>6.3934434588188136</v>
      </c>
      <c r="M399" s="64">
        <f t="shared" si="35"/>
        <v>6.3934434588188136</v>
      </c>
      <c r="N399" s="64">
        <f t="shared" si="35"/>
        <v>6.3934434588188136</v>
      </c>
      <c r="O399" s="64">
        <f t="shared" si="35"/>
        <v>6.3934434588188136</v>
      </c>
      <c r="P399" s="64">
        <f t="shared" si="35"/>
        <v>6.3934434588188136</v>
      </c>
      <c r="Q399" s="64">
        <f t="shared" si="35"/>
        <v>6.3934434588188136</v>
      </c>
      <c r="R399" s="64">
        <f t="shared" si="35"/>
        <v>6.3934434588188136</v>
      </c>
      <c r="S399" s="64">
        <f t="shared" si="35"/>
        <v>6.3934434588188136</v>
      </c>
      <c r="T399" s="488">
        <f t="shared" si="35"/>
        <v>6.3934434588188136</v>
      </c>
      <c r="U399" s="64"/>
    </row>
    <row r="400" spans="1:21" x14ac:dyDescent="0.3">
      <c r="A400" s="486" t="s">
        <v>1589</v>
      </c>
      <c r="B400" s="39" t="s">
        <v>79</v>
      </c>
      <c r="C400" s="39" t="s">
        <v>100</v>
      </c>
      <c r="D400" s="39" t="s">
        <v>95</v>
      </c>
      <c r="E400" s="39" t="s">
        <v>1220</v>
      </c>
      <c r="F400" s="39" t="s">
        <v>83</v>
      </c>
      <c r="G400" s="39" t="s">
        <v>126</v>
      </c>
      <c r="H400" s="39" t="s">
        <v>92</v>
      </c>
      <c r="I400" s="39" t="s">
        <v>89</v>
      </c>
      <c r="J400" s="493">
        <f t="shared" si="30"/>
        <v>6.3934434588188136</v>
      </c>
      <c r="K400" s="64">
        <f t="shared" si="31"/>
        <v>3.9642143336660212</v>
      </c>
      <c r="L400" s="64">
        <f t="shared" si="35"/>
        <v>3.9642143336660212</v>
      </c>
      <c r="M400" s="64">
        <f t="shared" si="35"/>
        <v>3.9642143336660212</v>
      </c>
      <c r="N400" s="64">
        <f t="shared" si="35"/>
        <v>3.9642143336660212</v>
      </c>
      <c r="O400" s="64">
        <f t="shared" si="35"/>
        <v>3.9642143336660212</v>
      </c>
      <c r="P400" s="64">
        <f t="shared" si="35"/>
        <v>3.9642143336660212</v>
      </c>
      <c r="Q400" s="64">
        <f t="shared" si="35"/>
        <v>3.9642143336660212</v>
      </c>
      <c r="R400" s="64">
        <f t="shared" si="35"/>
        <v>3.9642143336660212</v>
      </c>
      <c r="S400" s="64">
        <f t="shared" si="35"/>
        <v>3.9642143336660212</v>
      </c>
      <c r="T400" s="488">
        <f t="shared" si="35"/>
        <v>3.9642143336660212</v>
      </c>
      <c r="U400" s="64"/>
    </row>
    <row r="401" spans="1:21" x14ac:dyDescent="0.3">
      <c r="A401" s="486" t="s">
        <v>1590</v>
      </c>
      <c r="B401" s="39" t="s">
        <v>79</v>
      </c>
      <c r="C401" s="39" t="s">
        <v>100</v>
      </c>
      <c r="D401" s="39" t="s">
        <v>95</v>
      </c>
      <c r="E401" s="39" t="s">
        <v>1222</v>
      </c>
      <c r="F401" s="39" t="s">
        <v>83</v>
      </c>
      <c r="G401" s="39" t="s">
        <v>126</v>
      </c>
      <c r="H401" s="39" t="s">
        <v>92</v>
      </c>
      <c r="I401" s="39" t="s">
        <v>92</v>
      </c>
      <c r="J401" s="493">
        <f t="shared" si="30"/>
        <v>6.3934434588188136</v>
      </c>
      <c r="K401" s="64">
        <f t="shared" si="31"/>
        <v>6.3934434588188136</v>
      </c>
      <c r="L401" s="64">
        <f t="shared" si="35"/>
        <v>6.3934434588188136</v>
      </c>
      <c r="M401" s="64">
        <f t="shared" si="35"/>
        <v>6.3934434588188136</v>
      </c>
      <c r="N401" s="64">
        <f t="shared" si="35"/>
        <v>6.3934434588188136</v>
      </c>
      <c r="O401" s="64">
        <f t="shared" si="35"/>
        <v>6.3934434588188136</v>
      </c>
      <c r="P401" s="64">
        <f t="shared" si="35"/>
        <v>6.3934434588188136</v>
      </c>
      <c r="Q401" s="64">
        <f t="shared" si="35"/>
        <v>6.3934434588188136</v>
      </c>
      <c r="R401" s="64">
        <f t="shared" si="35"/>
        <v>6.3934434588188136</v>
      </c>
      <c r="S401" s="64">
        <f t="shared" si="35"/>
        <v>6.3934434588188136</v>
      </c>
      <c r="T401" s="488">
        <f t="shared" si="35"/>
        <v>6.3934434588188136</v>
      </c>
      <c r="U401" s="64"/>
    </row>
    <row r="402" spans="1:21" x14ac:dyDescent="0.3">
      <c r="A402" s="486" t="s">
        <v>1591</v>
      </c>
      <c r="B402" s="39" t="s">
        <v>96</v>
      </c>
      <c r="C402" s="39" t="s">
        <v>101</v>
      </c>
      <c r="D402" s="39" t="s">
        <v>81</v>
      </c>
      <c r="E402" s="39" t="s">
        <v>1192</v>
      </c>
      <c r="F402" s="39" t="s">
        <v>121</v>
      </c>
      <c r="G402" s="39" t="s">
        <v>121</v>
      </c>
      <c r="H402" s="39" t="s">
        <v>89</v>
      </c>
      <c r="I402" s="39" t="s">
        <v>89</v>
      </c>
      <c r="J402" s="493">
        <f t="shared" ref="J402:J465" si="36">INDEX($E$9:$E$14,MATCH($D402,$D$9:$D$14,0))*INDEX($J$9:$K$14,MATCH($C402,$I$9:$I$14,0),MATCH($G402,$J$7:$K$7,0))</f>
        <v>0.92308357785065964</v>
      </c>
      <c r="K402" s="64">
        <f t="shared" ref="K402:K465" si="37">IF($H402="No",INDEX($E$9:$E$14,MATCH($D402,$D$9:$D$14,0)),INDEX($F$9:$G$14,MATCH($D402,$D$9:$D$14,0),MATCH($F402,$F$7:$G$7,0)))*IF($I402="No",INDEX($J$9:$K$14,MATCH($C402,$I$9:$I$14,0),MATCH($G402,$J$7:$K$7,0)),INDEX($L$9:$L$14,MATCH($C402,$I$9:$I$14,0)))</f>
        <v>1</v>
      </c>
      <c r="L402" s="64">
        <f t="shared" ref="L402:T417" si="38">IF(L$17&gt;=$B$11,0,($B$11-L$17)/($B$11-2020))*$J402+IF(L$17&gt;=$B$11,1,(L$17-2020)/($B$11-2020))*$K402</f>
        <v>1</v>
      </c>
      <c r="M402" s="64">
        <f t="shared" si="38"/>
        <v>1</v>
      </c>
      <c r="N402" s="64">
        <f t="shared" si="38"/>
        <v>1</v>
      </c>
      <c r="O402" s="64">
        <f t="shared" si="38"/>
        <v>1</v>
      </c>
      <c r="P402" s="64">
        <f t="shared" si="38"/>
        <v>1</v>
      </c>
      <c r="Q402" s="64">
        <f t="shared" si="38"/>
        <v>1</v>
      </c>
      <c r="R402" s="64">
        <f t="shared" si="38"/>
        <v>1</v>
      </c>
      <c r="S402" s="64">
        <f t="shared" si="38"/>
        <v>1</v>
      </c>
      <c r="T402" s="488">
        <f t="shared" si="38"/>
        <v>1</v>
      </c>
      <c r="U402" s="64"/>
    </row>
    <row r="403" spans="1:21" x14ac:dyDescent="0.3">
      <c r="A403" s="486" t="s">
        <v>1592</v>
      </c>
      <c r="B403" s="39" t="s">
        <v>96</v>
      </c>
      <c r="C403" s="39" t="s">
        <v>101</v>
      </c>
      <c r="D403" s="39" t="s">
        <v>81</v>
      </c>
      <c r="E403" s="39" t="s">
        <v>1194</v>
      </c>
      <c r="F403" s="39" t="s">
        <v>121</v>
      </c>
      <c r="G403" s="39" t="s">
        <v>121</v>
      </c>
      <c r="H403" s="39" t="s">
        <v>89</v>
      </c>
      <c r="I403" s="39" t="s">
        <v>92</v>
      </c>
      <c r="J403" s="493">
        <f t="shared" si="36"/>
        <v>0.92308357785065964</v>
      </c>
      <c r="K403" s="64">
        <f t="shared" si="37"/>
        <v>0.89704472304019767</v>
      </c>
      <c r="L403" s="64">
        <f t="shared" si="38"/>
        <v>0.89704472304019767</v>
      </c>
      <c r="M403" s="64">
        <f t="shared" si="38"/>
        <v>0.89704472304019767</v>
      </c>
      <c r="N403" s="64">
        <f t="shared" si="38"/>
        <v>0.89704472304019767</v>
      </c>
      <c r="O403" s="64">
        <f t="shared" si="38"/>
        <v>0.89704472304019767</v>
      </c>
      <c r="P403" s="64">
        <f t="shared" si="38"/>
        <v>0.89704472304019767</v>
      </c>
      <c r="Q403" s="64">
        <f t="shared" si="38"/>
        <v>0.89704472304019767</v>
      </c>
      <c r="R403" s="64">
        <f t="shared" si="38"/>
        <v>0.89704472304019767</v>
      </c>
      <c r="S403" s="64">
        <f t="shared" si="38"/>
        <v>0.89704472304019767</v>
      </c>
      <c r="T403" s="488">
        <f t="shared" si="38"/>
        <v>0.89704472304019767</v>
      </c>
      <c r="U403" s="64"/>
    </row>
    <row r="404" spans="1:21" x14ac:dyDescent="0.3">
      <c r="A404" s="486" t="s">
        <v>1593</v>
      </c>
      <c r="B404" s="39" t="s">
        <v>96</v>
      </c>
      <c r="C404" s="39" t="s">
        <v>101</v>
      </c>
      <c r="D404" s="39" t="s">
        <v>81</v>
      </c>
      <c r="E404" s="39" t="s">
        <v>1196</v>
      </c>
      <c r="F404" s="39" t="s">
        <v>121</v>
      </c>
      <c r="G404" s="39" t="s">
        <v>121</v>
      </c>
      <c r="H404" s="39" t="s">
        <v>92</v>
      </c>
      <c r="I404" s="39" t="s">
        <v>89</v>
      </c>
      <c r="J404" s="493">
        <f t="shared" si="36"/>
        <v>0.92308357785065964</v>
      </c>
      <c r="K404" s="64">
        <f t="shared" si="37"/>
        <v>1.0290273763856645</v>
      </c>
      <c r="L404" s="64">
        <f t="shared" si="38"/>
        <v>1.0290273763856645</v>
      </c>
      <c r="M404" s="64">
        <f t="shared" si="38"/>
        <v>1.0290273763856645</v>
      </c>
      <c r="N404" s="64">
        <f t="shared" si="38"/>
        <v>1.0290273763856645</v>
      </c>
      <c r="O404" s="64">
        <f t="shared" si="38"/>
        <v>1.0290273763856645</v>
      </c>
      <c r="P404" s="64">
        <f t="shared" si="38"/>
        <v>1.0290273763856645</v>
      </c>
      <c r="Q404" s="64">
        <f t="shared" si="38"/>
        <v>1.0290273763856645</v>
      </c>
      <c r="R404" s="64">
        <f t="shared" si="38"/>
        <v>1.0290273763856645</v>
      </c>
      <c r="S404" s="64">
        <f t="shared" si="38"/>
        <v>1.0290273763856645</v>
      </c>
      <c r="T404" s="488">
        <f t="shared" si="38"/>
        <v>1.0290273763856645</v>
      </c>
      <c r="U404" s="64"/>
    </row>
    <row r="405" spans="1:21" x14ac:dyDescent="0.3">
      <c r="A405" s="486" t="s">
        <v>1594</v>
      </c>
      <c r="B405" s="39" t="s">
        <v>96</v>
      </c>
      <c r="C405" s="39" t="s">
        <v>101</v>
      </c>
      <c r="D405" s="39" t="s">
        <v>81</v>
      </c>
      <c r="E405" s="39" t="s">
        <v>1198</v>
      </c>
      <c r="F405" s="39" t="s">
        <v>121</v>
      </c>
      <c r="G405" s="39" t="s">
        <v>121</v>
      </c>
      <c r="H405" s="39" t="s">
        <v>92</v>
      </c>
      <c r="I405" s="39" t="s">
        <v>92</v>
      </c>
      <c r="J405" s="493">
        <f t="shared" si="36"/>
        <v>0.92308357785065964</v>
      </c>
      <c r="K405" s="64">
        <f t="shared" si="37"/>
        <v>0.92308357785065964</v>
      </c>
      <c r="L405" s="64">
        <f t="shared" si="38"/>
        <v>0.92308357785065964</v>
      </c>
      <c r="M405" s="64">
        <f t="shared" si="38"/>
        <v>0.92308357785065964</v>
      </c>
      <c r="N405" s="64">
        <f t="shared" si="38"/>
        <v>0.92308357785065964</v>
      </c>
      <c r="O405" s="64">
        <f t="shared" si="38"/>
        <v>0.92308357785065964</v>
      </c>
      <c r="P405" s="64">
        <f t="shared" si="38"/>
        <v>0.92308357785065964</v>
      </c>
      <c r="Q405" s="64">
        <f t="shared" si="38"/>
        <v>0.92308357785065964</v>
      </c>
      <c r="R405" s="64">
        <f t="shared" si="38"/>
        <v>0.92308357785065964</v>
      </c>
      <c r="S405" s="64">
        <f t="shared" si="38"/>
        <v>0.92308357785065964</v>
      </c>
      <c r="T405" s="488">
        <f t="shared" si="38"/>
        <v>0.92308357785065964</v>
      </c>
      <c r="U405" s="64"/>
    </row>
    <row r="406" spans="1:21" x14ac:dyDescent="0.3">
      <c r="A406" s="486" t="s">
        <v>1595</v>
      </c>
      <c r="B406" s="39" t="s">
        <v>96</v>
      </c>
      <c r="C406" s="39" t="s">
        <v>101</v>
      </c>
      <c r="D406" s="39" t="s">
        <v>81</v>
      </c>
      <c r="E406" s="39" t="s">
        <v>1200</v>
      </c>
      <c r="F406" s="39" t="s">
        <v>121</v>
      </c>
      <c r="G406" s="39" t="s">
        <v>126</v>
      </c>
      <c r="H406" s="39" t="s">
        <v>89</v>
      </c>
      <c r="I406" s="39" t="s">
        <v>89</v>
      </c>
      <c r="J406" s="493">
        <f t="shared" si="36"/>
        <v>0.68710278893355026</v>
      </c>
      <c r="K406" s="64">
        <f t="shared" si="37"/>
        <v>1</v>
      </c>
      <c r="L406" s="64">
        <f t="shared" si="38"/>
        <v>1</v>
      </c>
      <c r="M406" s="64">
        <f t="shared" si="38"/>
        <v>1</v>
      </c>
      <c r="N406" s="64">
        <f t="shared" si="38"/>
        <v>1</v>
      </c>
      <c r="O406" s="64">
        <f t="shared" si="38"/>
        <v>1</v>
      </c>
      <c r="P406" s="64">
        <f t="shared" si="38"/>
        <v>1</v>
      </c>
      <c r="Q406" s="64">
        <f t="shared" si="38"/>
        <v>1</v>
      </c>
      <c r="R406" s="64">
        <f t="shared" si="38"/>
        <v>1</v>
      </c>
      <c r="S406" s="64">
        <f t="shared" si="38"/>
        <v>1</v>
      </c>
      <c r="T406" s="488">
        <f t="shared" si="38"/>
        <v>1</v>
      </c>
      <c r="U406" s="64"/>
    </row>
    <row r="407" spans="1:21" x14ac:dyDescent="0.3">
      <c r="A407" s="486" t="s">
        <v>1596</v>
      </c>
      <c r="B407" s="39" t="s">
        <v>96</v>
      </c>
      <c r="C407" s="39" t="s">
        <v>101</v>
      </c>
      <c r="D407" s="39" t="s">
        <v>81</v>
      </c>
      <c r="E407" s="39" t="s">
        <v>1202</v>
      </c>
      <c r="F407" s="39" t="s">
        <v>121</v>
      </c>
      <c r="G407" s="39" t="s">
        <v>126</v>
      </c>
      <c r="H407" s="39" t="s">
        <v>89</v>
      </c>
      <c r="I407" s="39" t="s">
        <v>92</v>
      </c>
      <c r="J407" s="493">
        <f t="shared" si="36"/>
        <v>0.68710278893355026</v>
      </c>
      <c r="K407" s="64">
        <f t="shared" si="37"/>
        <v>0.66772061142524364</v>
      </c>
      <c r="L407" s="64">
        <f t="shared" si="38"/>
        <v>0.66772061142524364</v>
      </c>
      <c r="M407" s="64">
        <f t="shared" si="38"/>
        <v>0.66772061142524364</v>
      </c>
      <c r="N407" s="64">
        <f t="shared" si="38"/>
        <v>0.66772061142524364</v>
      </c>
      <c r="O407" s="64">
        <f t="shared" si="38"/>
        <v>0.66772061142524364</v>
      </c>
      <c r="P407" s="64">
        <f t="shared" si="38"/>
        <v>0.66772061142524364</v>
      </c>
      <c r="Q407" s="64">
        <f t="shared" si="38"/>
        <v>0.66772061142524364</v>
      </c>
      <c r="R407" s="64">
        <f t="shared" si="38"/>
        <v>0.66772061142524364</v>
      </c>
      <c r="S407" s="64">
        <f t="shared" si="38"/>
        <v>0.66772061142524364</v>
      </c>
      <c r="T407" s="488">
        <f t="shared" si="38"/>
        <v>0.66772061142524364</v>
      </c>
      <c r="U407" s="64"/>
    </row>
    <row r="408" spans="1:21" x14ac:dyDescent="0.3">
      <c r="A408" s="486" t="s">
        <v>1597</v>
      </c>
      <c r="B408" s="39" t="s">
        <v>96</v>
      </c>
      <c r="C408" s="39" t="s">
        <v>101</v>
      </c>
      <c r="D408" s="39" t="s">
        <v>81</v>
      </c>
      <c r="E408" s="39" t="s">
        <v>1204</v>
      </c>
      <c r="F408" s="39" t="s">
        <v>121</v>
      </c>
      <c r="G408" s="39" t="s">
        <v>126</v>
      </c>
      <c r="H408" s="39" t="s">
        <v>92</v>
      </c>
      <c r="I408" s="39" t="s">
        <v>89</v>
      </c>
      <c r="J408" s="493">
        <f t="shared" si="36"/>
        <v>0.68710278893355026</v>
      </c>
      <c r="K408" s="64">
        <f t="shared" si="37"/>
        <v>1.0290273763856645</v>
      </c>
      <c r="L408" s="64">
        <f t="shared" si="38"/>
        <v>1.0290273763856645</v>
      </c>
      <c r="M408" s="64">
        <f t="shared" si="38"/>
        <v>1.0290273763856645</v>
      </c>
      <c r="N408" s="64">
        <f t="shared" si="38"/>
        <v>1.0290273763856645</v>
      </c>
      <c r="O408" s="64">
        <f t="shared" si="38"/>
        <v>1.0290273763856645</v>
      </c>
      <c r="P408" s="64">
        <f t="shared" si="38"/>
        <v>1.0290273763856645</v>
      </c>
      <c r="Q408" s="64">
        <f t="shared" si="38"/>
        <v>1.0290273763856645</v>
      </c>
      <c r="R408" s="64">
        <f t="shared" si="38"/>
        <v>1.0290273763856645</v>
      </c>
      <c r="S408" s="64">
        <f t="shared" si="38"/>
        <v>1.0290273763856645</v>
      </c>
      <c r="T408" s="488">
        <f t="shared" si="38"/>
        <v>1.0290273763856645</v>
      </c>
      <c r="U408" s="64"/>
    </row>
    <row r="409" spans="1:21" x14ac:dyDescent="0.3">
      <c r="A409" s="486" t="s">
        <v>1598</v>
      </c>
      <c r="B409" s="39" t="s">
        <v>96</v>
      </c>
      <c r="C409" s="39" t="s">
        <v>101</v>
      </c>
      <c r="D409" s="39" t="s">
        <v>81</v>
      </c>
      <c r="E409" s="39" t="s">
        <v>1206</v>
      </c>
      <c r="F409" s="39" t="s">
        <v>121</v>
      </c>
      <c r="G409" s="39" t="s">
        <v>126</v>
      </c>
      <c r="H409" s="39" t="s">
        <v>92</v>
      </c>
      <c r="I409" s="39" t="s">
        <v>92</v>
      </c>
      <c r="J409" s="493">
        <f t="shared" si="36"/>
        <v>0.68710278893355026</v>
      </c>
      <c r="K409" s="64">
        <f t="shared" si="37"/>
        <v>0.68710278893355026</v>
      </c>
      <c r="L409" s="64">
        <f t="shared" si="38"/>
        <v>0.68710278893355026</v>
      </c>
      <c r="M409" s="64">
        <f t="shared" si="38"/>
        <v>0.68710278893355026</v>
      </c>
      <c r="N409" s="64">
        <f t="shared" si="38"/>
        <v>0.68710278893355026</v>
      </c>
      <c r="O409" s="64">
        <f t="shared" si="38"/>
        <v>0.68710278893355026</v>
      </c>
      <c r="P409" s="64">
        <f t="shared" si="38"/>
        <v>0.68710278893355026</v>
      </c>
      <c r="Q409" s="64">
        <f t="shared" si="38"/>
        <v>0.68710278893355026</v>
      </c>
      <c r="R409" s="64">
        <f t="shared" si="38"/>
        <v>0.68710278893355026</v>
      </c>
      <c r="S409" s="64">
        <f t="shared" si="38"/>
        <v>0.68710278893355026</v>
      </c>
      <c r="T409" s="488">
        <f t="shared" si="38"/>
        <v>0.68710278893355026</v>
      </c>
      <c r="U409" s="64"/>
    </row>
    <row r="410" spans="1:21" x14ac:dyDescent="0.3">
      <c r="A410" s="486" t="s">
        <v>1599</v>
      </c>
      <c r="B410" s="39" t="s">
        <v>96</v>
      </c>
      <c r="C410" s="39" t="s">
        <v>101</v>
      </c>
      <c r="D410" s="39" t="s">
        <v>81</v>
      </c>
      <c r="E410" s="39" t="s">
        <v>1208</v>
      </c>
      <c r="F410" s="39" t="s">
        <v>83</v>
      </c>
      <c r="G410" s="39" t="s">
        <v>121</v>
      </c>
      <c r="H410" s="39" t="s">
        <v>89</v>
      </c>
      <c r="I410" s="39" t="s">
        <v>89</v>
      </c>
      <c r="J410" s="493">
        <f t="shared" si="36"/>
        <v>0.92308357785065964</v>
      </c>
      <c r="K410" s="64">
        <f t="shared" si="37"/>
        <v>0.34920618027291611</v>
      </c>
      <c r="L410" s="64">
        <f t="shared" si="38"/>
        <v>0.34920618027291611</v>
      </c>
      <c r="M410" s="64">
        <f t="shared" si="38"/>
        <v>0.34920618027291611</v>
      </c>
      <c r="N410" s="64">
        <f t="shared" si="38"/>
        <v>0.34920618027291611</v>
      </c>
      <c r="O410" s="64">
        <f t="shared" si="38"/>
        <v>0.34920618027291611</v>
      </c>
      <c r="P410" s="64">
        <f t="shared" si="38"/>
        <v>0.34920618027291611</v>
      </c>
      <c r="Q410" s="64">
        <f t="shared" si="38"/>
        <v>0.34920618027291611</v>
      </c>
      <c r="R410" s="64">
        <f t="shared" si="38"/>
        <v>0.34920618027291611</v>
      </c>
      <c r="S410" s="64">
        <f t="shared" si="38"/>
        <v>0.34920618027291611</v>
      </c>
      <c r="T410" s="488">
        <f t="shared" si="38"/>
        <v>0.34920618027291611</v>
      </c>
      <c r="U410" s="64"/>
    </row>
    <row r="411" spans="1:21" x14ac:dyDescent="0.3">
      <c r="A411" s="486" t="s">
        <v>1600</v>
      </c>
      <c r="B411" s="39" t="s">
        <v>96</v>
      </c>
      <c r="C411" s="39" t="s">
        <v>101</v>
      </c>
      <c r="D411" s="39" t="s">
        <v>81</v>
      </c>
      <c r="E411" s="39" t="s">
        <v>1210</v>
      </c>
      <c r="F411" s="39" t="s">
        <v>83</v>
      </c>
      <c r="G411" s="39" t="s">
        <v>121</v>
      </c>
      <c r="H411" s="39" t="s">
        <v>89</v>
      </c>
      <c r="I411" s="39" t="s">
        <v>92</v>
      </c>
      <c r="J411" s="493">
        <f t="shared" si="36"/>
        <v>0.92308357785065964</v>
      </c>
      <c r="K411" s="64">
        <f t="shared" si="37"/>
        <v>0.31325356126684339</v>
      </c>
      <c r="L411" s="64">
        <f t="shared" si="38"/>
        <v>0.31325356126684339</v>
      </c>
      <c r="M411" s="64">
        <f t="shared" si="38"/>
        <v>0.31325356126684339</v>
      </c>
      <c r="N411" s="64">
        <f t="shared" si="38"/>
        <v>0.31325356126684339</v>
      </c>
      <c r="O411" s="64">
        <f t="shared" si="38"/>
        <v>0.31325356126684339</v>
      </c>
      <c r="P411" s="64">
        <f t="shared" si="38"/>
        <v>0.31325356126684339</v>
      </c>
      <c r="Q411" s="64">
        <f t="shared" si="38"/>
        <v>0.31325356126684339</v>
      </c>
      <c r="R411" s="64">
        <f t="shared" si="38"/>
        <v>0.31325356126684339</v>
      </c>
      <c r="S411" s="64">
        <f t="shared" si="38"/>
        <v>0.31325356126684339</v>
      </c>
      <c r="T411" s="488">
        <f t="shared" si="38"/>
        <v>0.31325356126684339</v>
      </c>
      <c r="U411" s="64"/>
    </row>
    <row r="412" spans="1:21" x14ac:dyDescent="0.3">
      <c r="A412" s="486" t="s">
        <v>1601</v>
      </c>
      <c r="B412" s="39" t="s">
        <v>96</v>
      </c>
      <c r="C412" s="39" t="s">
        <v>101</v>
      </c>
      <c r="D412" s="39" t="s">
        <v>81</v>
      </c>
      <c r="E412" s="39" t="s">
        <v>1212</v>
      </c>
      <c r="F412" s="39" t="s">
        <v>83</v>
      </c>
      <c r="G412" s="39" t="s">
        <v>121</v>
      </c>
      <c r="H412" s="39" t="s">
        <v>92</v>
      </c>
      <c r="I412" s="39" t="s">
        <v>89</v>
      </c>
      <c r="J412" s="493">
        <f t="shared" si="36"/>
        <v>0.92308357785065964</v>
      </c>
      <c r="K412" s="64">
        <f t="shared" si="37"/>
        <v>1.0290273763856645</v>
      </c>
      <c r="L412" s="64">
        <f t="shared" si="38"/>
        <v>1.0290273763856645</v>
      </c>
      <c r="M412" s="64">
        <f t="shared" si="38"/>
        <v>1.0290273763856645</v>
      </c>
      <c r="N412" s="64">
        <f t="shared" si="38"/>
        <v>1.0290273763856645</v>
      </c>
      <c r="O412" s="64">
        <f t="shared" si="38"/>
        <v>1.0290273763856645</v>
      </c>
      <c r="P412" s="64">
        <f t="shared" si="38"/>
        <v>1.0290273763856645</v>
      </c>
      <c r="Q412" s="64">
        <f t="shared" si="38"/>
        <v>1.0290273763856645</v>
      </c>
      <c r="R412" s="64">
        <f t="shared" si="38"/>
        <v>1.0290273763856645</v>
      </c>
      <c r="S412" s="64">
        <f t="shared" si="38"/>
        <v>1.0290273763856645</v>
      </c>
      <c r="T412" s="488">
        <f t="shared" si="38"/>
        <v>1.0290273763856645</v>
      </c>
      <c r="U412" s="64"/>
    </row>
    <row r="413" spans="1:21" x14ac:dyDescent="0.3">
      <c r="A413" s="486" t="s">
        <v>1602</v>
      </c>
      <c r="B413" s="39" t="s">
        <v>96</v>
      </c>
      <c r="C413" s="39" t="s">
        <v>101</v>
      </c>
      <c r="D413" s="39" t="s">
        <v>81</v>
      </c>
      <c r="E413" s="39" t="s">
        <v>1214</v>
      </c>
      <c r="F413" s="39" t="s">
        <v>83</v>
      </c>
      <c r="G413" s="39" t="s">
        <v>121</v>
      </c>
      <c r="H413" s="39" t="s">
        <v>92</v>
      </c>
      <c r="I413" s="39" t="s">
        <v>92</v>
      </c>
      <c r="J413" s="493">
        <f t="shared" si="36"/>
        <v>0.92308357785065964</v>
      </c>
      <c r="K413" s="64">
        <f t="shared" si="37"/>
        <v>0.92308357785065964</v>
      </c>
      <c r="L413" s="64">
        <f t="shared" si="38"/>
        <v>0.92308357785065964</v>
      </c>
      <c r="M413" s="64">
        <f t="shared" si="38"/>
        <v>0.92308357785065964</v>
      </c>
      <c r="N413" s="64">
        <f t="shared" si="38"/>
        <v>0.92308357785065964</v>
      </c>
      <c r="O413" s="64">
        <f t="shared" si="38"/>
        <v>0.92308357785065964</v>
      </c>
      <c r="P413" s="64">
        <f t="shared" si="38"/>
        <v>0.92308357785065964</v>
      </c>
      <c r="Q413" s="64">
        <f t="shared" si="38"/>
        <v>0.92308357785065964</v>
      </c>
      <c r="R413" s="64">
        <f t="shared" si="38"/>
        <v>0.92308357785065964</v>
      </c>
      <c r="S413" s="64">
        <f t="shared" si="38"/>
        <v>0.92308357785065964</v>
      </c>
      <c r="T413" s="488">
        <f t="shared" si="38"/>
        <v>0.92308357785065964</v>
      </c>
      <c r="U413" s="64"/>
    </row>
    <row r="414" spans="1:21" x14ac:dyDescent="0.3">
      <c r="A414" s="486" t="s">
        <v>1603</v>
      </c>
      <c r="B414" s="39" t="s">
        <v>96</v>
      </c>
      <c r="C414" s="39" t="s">
        <v>101</v>
      </c>
      <c r="D414" s="39" t="s">
        <v>81</v>
      </c>
      <c r="E414" s="39" t="s">
        <v>1216</v>
      </c>
      <c r="F414" s="39" t="s">
        <v>83</v>
      </c>
      <c r="G414" s="39" t="s">
        <v>126</v>
      </c>
      <c r="H414" s="39" t="s">
        <v>89</v>
      </c>
      <c r="I414" s="39" t="s">
        <v>89</v>
      </c>
      <c r="J414" s="493">
        <f t="shared" si="36"/>
        <v>0.68710278893355026</v>
      </c>
      <c r="K414" s="64">
        <f t="shared" si="37"/>
        <v>0.34920618027291611</v>
      </c>
      <c r="L414" s="64">
        <f t="shared" si="38"/>
        <v>0.34920618027291611</v>
      </c>
      <c r="M414" s="64">
        <f t="shared" si="38"/>
        <v>0.34920618027291611</v>
      </c>
      <c r="N414" s="64">
        <f t="shared" si="38"/>
        <v>0.34920618027291611</v>
      </c>
      <c r="O414" s="64">
        <f t="shared" si="38"/>
        <v>0.34920618027291611</v>
      </c>
      <c r="P414" s="64">
        <f t="shared" si="38"/>
        <v>0.34920618027291611</v>
      </c>
      <c r="Q414" s="64">
        <f t="shared" si="38"/>
        <v>0.34920618027291611</v>
      </c>
      <c r="R414" s="64">
        <f t="shared" si="38"/>
        <v>0.34920618027291611</v>
      </c>
      <c r="S414" s="64">
        <f t="shared" si="38"/>
        <v>0.34920618027291611</v>
      </c>
      <c r="T414" s="488">
        <f t="shared" si="38"/>
        <v>0.34920618027291611</v>
      </c>
      <c r="U414" s="64"/>
    </row>
    <row r="415" spans="1:21" x14ac:dyDescent="0.3">
      <c r="A415" s="486" t="s">
        <v>1604</v>
      </c>
      <c r="B415" s="39" t="s">
        <v>96</v>
      </c>
      <c r="C415" s="39" t="s">
        <v>101</v>
      </c>
      <c r="D415" s="39" t="s">
        <v>81</v>
      </c>
      <c r="E415" s="39" t="s">
        <v>1218</v>
      </c>
      <c r="F415" s="39" t="s">
        <v>83</v>
      </c>
      <c r="G415" s="39" t="s">
        <v>126</v>
      </c>
      <c r="H415" s="39" t="s">
        <v>89</v>
      </c>
      <c r="I415" s="39" t="s">
        <v>92</v>
      </c>
      <c r="J415" s="493">
        <f t="shared" si="36"/>
        <v>0.68710278893355026</v>
      </c>
      <c r="K415" s="64">
        <f t="shared" si="37"/>
        <v>0.2331721642053054</v>
      </c>
      <c r="L415" s="64">
        <f t="shared" si="38"/>
        <v>0.2331721642053054</v>
      </c>
      <c r="M415" s="64">
        <f t="shared" si="38"/>
        <v>0.2331721642053054</v>
      </c>
      <c r="N415" s="64">
        <f t="shared" si="38"/>
        <v>0.2331721642053054</v>
      </c>
      <c r="O415" s="64">
        <f t="shared" si="38"/>
        <v>0.2331721642053054</v>
      </c>
      <c r="P415" s="64">
        <f t="shared" si="38"/>
        <v>0.2331721642053054</v>
      </c>
      <c r="Q415" s="64">
        <f t="shared" si="38"/>
        <v>0.2331721642053054</v>
      </c>
      <c r="R415" s="64">
        <f t="shared" si="38"/>
        <v>0.2331721642053054</v>
      </c>
      <c r="S415" s="64">
        <f t="shared" si="38"/>
        <v>0.2331721642053054</v>
      </c>
      <c r="T415" s="488">
        <f t="shared" si="38"/>
        <v>0.2331721642053054</v>
      </c>
      <c r="U415" s="64"/>
    </row>
    <row r="416" spans="1:21" x14ac:dyDescent="0.3">
      <c r="A416" s="486" t="s">
        <v>1605</v>
      </c>
      <c r="B416" s="39" t="s">
        <v>96</v>
      </c>
      <c r="C416" s="39" t="s">
        <v>101</v>
      </c>
      <c r="D416" s="39" t="s">
        <v>81</v>
      </c>
      <c r="E416" s="39" t="s">
        <v>1220</v>
      </c>
      <c r="F416" s="39" t="s">
        <v>83</v>
      </c>
      <c r="G416" s="39" t="s">
        <v>126</v>
      </c>
      <c r="H416" s="39" t="s">
        <v>92</v>
      </c>
      <c r="I416" s="39" t="s">
        <v>89</v>
      </c>
      <c r="J416" s="493">
        <f t="shared" si="36"/>
        <v>0.68710278893355026</v>
      </c>
      <c r="K416" s="64">
        <f t="shared" si="37"/>
        <v>1.0290273763856645</v>
      </c>
      <c r="L416" s="64">
        <f t="shared" si="38"/>
        <v>1.0290273763856645</v>
      </c>
      <c r="M416" s="64">
        <f t="shared" si="38"/>
        <v>1.0290273763856645</v>
      </c>
      <c r="N416" s="64">
        <f t="shared" si="38"/>
        <v>1.0290273763856645</v>
      </c>
      <c r="O416" s="64">
        <f t="shared" si="38"/>
        <v>1.0290273763856645</v>
      </c>
      <c r="P416" s="64">
        <f t="shared" si="38"/>
        <v>1.0290273763856645</v>
      </c>
      <c r="Q416" s="64">
        <f t="shared" si="38"/>
        <v>1.0290273763856645</v>
      </c>
      <c r="R416" s="64">
        <f t="shared" si="38"/>
        <v>1.0290273763856645</v>
      </c>
      <c r="S416" s="64">
        <f t="shared" si="38"/>
        <v>1.0290273763856645</v>
      </c>
      <c r="T416" s="488">
        <f t="shared" si="38"/>
        <v>1.0290273763856645</v>
      </c>
      <c r="U416" s="64"/>
    </row>
    <row r="417" spans="1:21" x14ac:dyDescent="0.3">
      <c r="A417" s="486" t="s">
        <v>1606</v>
      </c>
      <c r="B417" s="39" t="s">
        <v>96</v>
      </c>
      <c r="C417" s="39" t="s">
        <v>101</v>
      </c>
      <c r="D417" s="39" t="s">
        <v>81</v>
      </c>
      <c r="E417" s="39" t="s">
        <v>1222</v>
      </c>
      <c r="F417" s="39" t="s">
        <v>83</v>
      </c>
      <c r="G417" s="39" t="s">
        <v>126</v>
      </c>
      <c r="H417" s="39" t="s">
        <v>92</v>
      </c>
      <c r="I417" s="39" t="s">
        <v>92</v>
      </c>
      <c r="J417" s="493">
        <f t="shared" si="36"/>
        <v>0.68710278893355026</v>
      </c>
      <c r="K417" s="64">
        <f t="shared" si="37"/>
        <v>0.68710278893355026</v>
      </c>
      <c r="L417" s="64">
        <f t="shared" si="38"/>
        <v>0.68710278893355026</v>
      </c>
      <c r="M417" s="64">
        <f t="shared" si="38"/>
        <v>0.68710278893355026</v>
      </c>
      <c r="N417" s="64">
        <f t="shared" si="38"/>
        <v>0.68710278893355026</v>
      </c>
      <c r="O417" s="64">
        <f t="shared" si="38"/>
        <v>0.68710278893355026</v>
      </c>
      <c r="P417" s="64">
        <f t="shared" si="38"/>
        <v>0.68710278893355026</v>
      </c>
      <c r="Q417" s="64">
        <f t="shared" si="38"/>
        <v>0.68710278893355026</v>
      </c>
      <c r="R417" s="64">
        <f t="shared" si="38"/>
        <v>0.68710278893355026</v>
      </c>
      <c r="S417" s="64">
        <f t="shared" si="38"/>
        <v>0.68710278893355026</v>
      </c>
      <c r="T417" s="488">
        <f t="shared" si="38"/>
        <v>0.68710278893355026</v>
      </c>
      <c r="U417" s="64"/>
    </row>
    <row r="418" spans="1:21" x14ac:dyDescent="0.3">
      <c r="A418" s="486" t="s">
        <v>1607</v>
      </c>
      <c r="B418" s="39" t="s">
        <v>96</v>
      </c>
      <c r="C418" s="39" t="s">
        <v>101</v>
      </c>
      <c r="D418" s="39" t="s">
        <v>84</v>
      </c>
      <c r="E418" s="39" t="s">
        <v>1192</v>
      </c>
      <c r="F418" s="39" t="s">
        <v>121</v>
      </c>
      <c r="G418" s="39" t="s">
        <v>121</v>
      </c>
      <c r="H418" s="39" t="s">
        <v>89</v>
      </c>
      <c r="I418" s="39" t="s">
        <v>89</v>
      </c>
      <c r="J418" s="493">
        <f t="shared" si="36"/>
        <v>0.21977363841791556</v>
      </c>
      <c r="K418" s="64">
        <f t="shared" si="37"/>
        <v>1</v>
      </c>
      <c r="L418" s="64">
        <f t="shared" ref="L418:T433" si="39">IF(L$17&gt;=$B$11,0,($B$11-L$17)/($B$11-2020))*$J418+IF(L$17&gt;=$B$11,1,(L$17-2020)/($B$11-2020))*$K418</f>
        <v>1</v>
      </c>
      <c r="M418" s="64">
        <f t="shared" si="39"/>
        <v>1</v>
      </c>
      <c r="N418" s="64">
        <f t="shared" si="39"/>
        <v>1</v>
      </c>
      <c r="O418" s="64">
        <f t="shared" si="39"/>
        <v>1</v>
      </c>
      <c r="P418" s="64">
        <f t="shared" si="39"/>
        <v>1</v>
      </c>
      <c r="Q418" s="64">
        <f t="shared" si="39"/>
        <v>1</v>
      </c>
      <c r="R418" s="64">
        <f t="shared" si="39"/>
        <v>1</v>
      </c>
      <c r="S418" s="64">
        <f t="shared" si="39"/>
        <v>1</v>
      </c>
      <c r="T418" s="488">
        <f t="shared" si="39"/>
        <v>1</v>
      </c>
      <c r="U418" s="64"/>
    </row>
    <row r="419" spans="1:21" x14ac:dyDescent="0.3">
      <c r="A419" s="486" t="s">
        <v>1608</v>
      </c>
      <c r="B419" s="39" t="s">
        <v>96</v>
      </c>
      <c r="C419" s="39" t="s">
        <v>101</v>
      </c>
      <c r="D419" s="39" t="s">
        <v>84</v>
      </c>
      <c r="E419" s="39" t="s">
        <v>1194</v>
      </c>
      <c r="F419" s="39" t="s">
        <v>121</v>
      </c>
      <c r="G419" s="39" t="s">
        <v>121</v>
      </c>
      <c r="H419" s="39" t="s">
        <v>89</v>
      </c>
      <c r="I419" s="39" t="s">
        <v>92</v>
      </c>
      <c r="J419" s="493">
        <f t="shared" si="36"/>
        <v>0.21977363841791556</v>
      </c>
      <c r="K419" s="64">
        <f t="shared" si="37"/>
        <v>0.89704472304019767</v>
      </c>
      <c r="L419" s="64">
        <f t="shared" si="39"/>
        <v>0.89704472304019767</v>
      </c>
      <c r="M419" s="64">
        <f t="shared" si="39"/>
        <v>0.89704472304019767</v>
      </c>
      <c r="N419" s="64">
        <f t="shared" si="39"/>
        <v>0.89704472304019767</v>
      </c>
      <c r="O419" s="64">
        <f t="shared" si="39"/>
        <v>0.89704472304019767</v>
      </c>
      <c r="P419" s="64">
        <f t="shared" si="39"/>
        <v>0.89704472304019767</v>
      </c>
      <c r="Q419" s="64">
        <f t="shared" si="39"/>
        <v>0.89704472304019767</v>
      </c>
      <c r="R419" s="64">
        <f t="shared" si="39"/>
        <v>0.89704472304019767</v>
      </c>
      <c r="S419" s="64">
        <f t="shared" si="39"/>
        <v>0.89704472304019767</v>
      </c>
      <c r="T419" s="488">
        <f t="shared" si="39"/>
        <v>0.89704472304019767</v>
      </c>
      <c r="U419" s="64"/>
    </row>
    <row r="420" spans="1:21" x14ac:dyDescent="0.3">
      <c r="A420" s="486" t="s">
        <v>1609</v>
      </c>
      <c r="B420" s="39" t="s">
        <v>96</v>
      </c>
      <c r="C420" s="39" t="s">
        <v>101</v>
      </c>
      <c r="D420" s="39" t="s">
        <v>84</v>
      </c>
      <c r="E420" s="39" t="s">
        <v>1196</v>
      </c>
      <c r="F420" s="39" t="s">
        <v>121</v>
      </c>
      <c r="G420" s="39" t="s">
        <v>121</v>
      </c>
      <c r="H420" s="39" t="s">
        <v>92</v>
      </c>
      <c r="I420" s="39" t="s">
        <v>89</v>
      </c>
      <c r="J420" s="493">
        <f t="shared" si="36"/>
        <v>0.21977363841791556</v>
      </c>
      <c r="K420" s="64">
        <f t="shared" si="37"/>
        <v>0.2449974151490184</v>
      </c>
      <c r="L420" s="64">
        <f t="shared" si="39"/>
        <v>0.2449974151490184</v>
      </c>
      <c r="M420" s="64">
        <f t="shared" si="39"/>
        <v>0.2449974151490184</v>
      </c>
      <c r="N420" s="64">
        <f t="shared" si="39"/>
        <v>0.2449974151490184</v>
      </c>
      <c r="O420" s="64">
        <f t="shared" si="39"/>
        <v>0.2449974151490184</v>
      </c>
      <c r="P420" s="64">
        <f t="shared" si="39"/>
        <v>0.2449974151490184</v>
      </c>
      <c r="Q420" s="64">
        <f t="shared" si="39"/>
        <v>0.2449974151490184</v>
      </c>
      <c r="R420" s="64">
        <f t="shared" si="39"/>
        <v>0.2449974151490184</v>
      </c>
      <c r="S420" s="64">
        <f t="shared" si="39"/>
        <v>0.2449974151490184</v>
      </c>
      <c r="T420" s="488">
        <f t="shared" si="39"/>
        <v>0.2449974151490184</v>
      </c>
      <c r="U420" s="64"/>
    </row>
    <row r="421" spans="1:21" x14ac:dyDescent="0.3">
      <c r="A421" s="486" t="s">
        <v>1610</v>
      </c>
      <c r="B421" s="39" t="s">
        <v>96</v>
      </c>
      <c r="C421" s="39" t="s">
        <v>101</v>
      </c>
      <c r="D421" s="39" t="s">
        <v>84</v>
      </c>
      <c r="E421" s="39" t="s">
        <v>1198</v>
      </c>
      <c r="F421" s="39" t="s">
        <v>121</v>
      </c>
      <c r="G421" s="39" t="s">
        <v>121</v>
      </c>
      <c r="H421" s="39" t="s">
        <v>92</v>
      </c>
      <c r="I421" s="39" t="s">
        <v>92</v>
      </c>
      <c r="J421" s="493">
        <f t="shared" si="36"/>
        <v>0.21977363841791556</v>
      </c>
      <c r="K421" s="64">
        <f t="shared" si="37"/>
        <v>0.21977363841791556</v>
      </c>
      <c r="L421" s="64">
        <f t="shared" si="39"/>
        <v>0.21977363841791556</v>
      </c>
      <c r="M421" s="64">
        <f t="shared" si="39"/>
        <v>0.21977363841791556</v>
      </c>
      <c r="N421" s="64">
        <f t="shared" si="39"/>
        <v>0.21977363841791556</v>
      </c>
      <c r="O421" s="64">
        <f t="shared" si="39"/>
        <v>0.21977363841791556</v>
      </c>
      <c r="P421" s="64">
        <f t="shared" si="39"/>
        <v>0.21977363841791556</v>
      </c>
      <c r="Q421" s="64">
        <f t="shared" si="39"/>
        <v>0.21977363841791556</v>
      </c>
      <c r="R421" s="64">
        <f t="shared" si="39"/>
        <v>0.21977363841791556</v>
      </c>
      <c r="S421" s="64">
        <f t="shared" si="39"/>
        <v>0.21977363841791556</v>
      </c>
      <c r="T421" s="488">
        <f t="shared" si="39"/>
        <v>0.21977363841791556</v>
      </c>
      <c r="U421" s="64"/>
    </row>
    <row r="422" spans="1:21" x14ac:dyDescent="0.3">
      <c r="A422" s="486" t="s">
        <v>1611</v>
      </c>
      <c r="B422" s="39" t="s">
        <v>96</v>
      </c>
      <c r="C422" s="39" t="s">
        <v>101</v>
      </c>
      <c r="D422" s="39" t="s">
        <v>84</v>
      </c>
      <c r="E422" s="39" t="s">
        <v>1200</v>
      </c>
      <c r="F422" s="39" t="s">
        <v>121</v>
      </c>
      <c r="G422" s="39" t="s">
        <v>126</v>
      </c>
      <c r="H422" s="39" t="s">
        <v>89</v>
      </c>
      <c r="I422" s="39" t="s">
        <v>89</v>
      </c>
      <c r="J422" s="493">
        <f t="shared" si="36"/>
        <v>0.16358982384090681</v>
      </c>
      <c r="K422" s="64">
        <f t="shared" si="37"/>
        <v>1</v>
      </c>
      <c r="L422" s="64">
        <f t="shared" si="39"/>
        <v>1</v>
      </c>
      <c r="M422" s="64">
        <f t="shared" si="39"/>
        <v>1</v>
      </c>
      <c r="N422" s="64">
        <f t="shared" si="39"/>
        <v>1</v>
      </c>
      <c r="O422" s="64">
        <f t="shared" si="39"/>
        <v>1</v>
      </c>
      <c r="P422" s="64">
        <f t="shared" si="39"/>
        <v>1</v>
      </c>
      <c r="Q422" s="64">
        <f t="shared" si="39"/>
        <v>1</v>
      </c>
      <c r="R422" s="64">
        <f t="shared" si="39"/>
        <v>1</v>
      </c>
      <c r="S422" s="64">
        <f t="shared" si="39"/>
        <v>1</v>
      </c>
      <c r="T422" s="488">
        <f t="shared" si="39"/>
        <v>1</v>
      </c>
      <c r="U422" s="64"/>
    </row>
    <row r="423" spans="1:21" x14ac:dyDescent="0.3">
      <c r="A423" s="486" t="s">
        <v>1612</v>
      </c>
      <c r="B423" s="39" t="s">
        <v>96</v>
      </c>
      <c r="C423" s="39" t="s">
        <v>101</v>
      </c>
      <c r="D423" s="39" t="s">
        <v>84</v>
      </c>
      <c r="E423" s="39" t="s">
        <v>1202</v>
      </c>
      <c r="F423" s="39" t="s">
        <v>121</v>
      </c>
      <c r="G423" s="39" t="s">
        <v>126</v>
      </c>
      <c r="H423" s="39" t="s">
        <v>89</v>
      </c>
      <c r="I423" s="39" t="s">
        <v>92</v>
      </c>
      <c r="J423" s="493">
        <f t="shared" si="36"/>
        <v>0.16358982384090681</v>
      </c>
      <c r="K423" s="64">
        <f t="shared" si="37"/>
        <v>0.66772061142524364</v>
      </c>
      <c r="L423" s="64">
        <f t="shared" si="39"/>
        <v>0.66772061142524364</v>
      </c>
      <c r="M423" s="64">
        <f t="shared" si="39"/>
        <v>0.66772061142524364</v>
      </c>
      <c r="N423" s="64">
        <f t="shared" si="39"/>
        <v>0.66772061142524364</v>
      </c>
      <c r="O423" s="64">
        <f t="shared" si="39"/>
        <v>0.66772061142524364</v>
      </c>
      <c r="P423" s="64">
        <f t="shared" si="39"/>
        <v>0.66772061142524364</v>
      </c>
      <c r="Q423" s="64">
        <f t="shared" si="39"/>
        <v>0.66772061142524364</v>
      </c>
      <c r="R423" s="64">
        <f t="shared" si="39"/>
        <v>0.66772061142524364</v>
      </c>
      <c r="S423" s="64">
        <f t="shared" si="39"/>
        <v>0.66772061142524364</v>
      </c>
      <c r="T423" s="488">
        <f t="shared" si="39"/>
        <v>0.66772061142524364</v>
      </c>
      <c r="U423" s="64"/>
    </row>
    <row r="424" spans="1:21" x14ac:dyDescent="0.3">
      <c r="A424" s="486" t="s">
        <v>1613</v>
      </c>
      <c r="B424" s="39" t="s">
        <v>96</v>
      </c>
      <c r="C424" s="39" t="s">
        <v>101</v>
      </c>
      <c r="D424" s="39" t="s">
        <v>84</v>
      </c>
      <c r="E424" s="39" t="s">
        <v>1204</v>
      </c>
      <c r="F424" s="39" t="s">
        <v>121</v>
      </c>
      <c r="G424" s="39" t="s">
        <v>126</v>
      </c>
      <c r="H424" s="39" t="s">
        <v>92</v>
      </c>
      <c r="I424" s="39" t="s">
        <v>89</v>
      </c>
      <c r="J424" s="493">
        <f t="shared" si="36"/>
        <v>0.16358982384090681</v>
      </c>
      <c r="K424" s="64">
        <f t="shared" si="37"/>
        <v>0.2449974151490184</v>
      </c>
      <c r="L424" s="64">
        <f t="shared" si="39"/>
        <v>0.2449974151490184</v>
      </c>
      <c r="M424" s="64">
        <f t="shared" si="39"/>
        <v>0.2449974151490184</v>
      </c>
      <c r="N424" s="64">
        <f t="shared" si="39"/>
        <v>0.2449974151490184</v>
      </c>
      <c r="O424" s="64">
        <f t="shared" si="39"/>
        <v>0.2449974151490184</v>
      </c>
      <c r="P424" s="64">
        <f t="shared" si="39"/>
        <v>0.2449974151490184</v>
      </c>
      <c r="Q424" s="64">
        <f t="shared" si="39"/>
        <v>0.2449974151490184</v>
      </c>
      <c r="R424" s="64">
        <f t="shared" si="39"/>
        <v>0.2449974151490184</v>
      </c>
      <c r="S424" s="64">
        <f t="shared" si="39"/>
        <v>0.2449974151490184</v>
      </c>
      <c r="T424" s="488">
        <f t="shared" si="39"/>
        <v>0.2449974151490184</v>
      </c>
      <c r="U424" s="64"/>
    </row>
    <row r="425" spans="1:21" x14ac:dyDescent="0.3">
      <c r="A425" s="486" t="s">
        <v>1614</v>
      </c>
      <c r="B425" s="39" t="s">
        <v>96</v>
      </c>
      <c r="C425" s="39" t="s">
        <v>101</v>
      </c>
      <c r="D425" s="39" t="s">
        <v>84</v>
      </c>
      <c r="E425" s="39" t="s">
        <v>1206</v>
      </c>
      <c r="F425" s="39" t="s">
        <v>121</v>
      </c>
      <c r="G425" s="39" t="s">
        <v>126</v>
      </c>
      <c r="H425" s="39" t="s">
        <v>92</v>
      </c>
      <c r="I425" s="39" t="s">
        <v>92</v>
      </c>
      <c r="J425" s="493">
        <f t="shared" si="36"/>
        <v>0.16358982384090681</v>
      </c>
      <c r="K425" s="64">
        <f t="shared" si="37"/>
        <v>0.16358982384090681</v>
      </c>
      <c r="L425" s="64">
        <f t="shared" si="39"/>
        <v>0.16358982384090681</v>
      </c>
      <c r="M425" s="64">
        <f t="shared" si="39"/>
        <v>0.16358982384090681</v>
      </c>
      <c r="N425" s="64">
        <f t="shared" si="39"/>
        <v>0.16358982384090681</v>
      </c>
      <c r="O425" s="64">
        <f t="shared" si="39"/>
        <v>0.16358982384090681</v>
      </c>
      <c r="P425" s="64">
        <f t="shared" si="39"/>
        <v>0.16358982384090681</v>
      </c>
      <c r="Q425" s="64">
        <f t="shared" si="39"/>
        <v>0.16358982384090681</v>
      </c>
      <c r="R425" s="64">
        <f t="shared" si="39"/>
        <v>0.16358982384090681</v>
      </c>
      <c r="S425" s="64">
        <f t="shared" si="39"/>
        <v>0.16358982384090681</v>
      </c>
      <c r="T425" s="488">
        <f t="shared" si="39"/>
        <v>0.16358982384090681</v>
      </c>
      <c r="U425" s="64"/>
    </row>
    <row r="426" spans="1:21" x14ac:dyDescent="0.3">
      <c r="A426" s="486" t="s">
        <v>1615</v>
      </c>
      <c r="B426" s="39" t="s">
        <v>96</v>
      </c>
      <c r="C426" s="39" t="s">
        <v>101</v>
      </c>
      <c r="D426" s="39" t="s">
        <v>84</v>
      </c>
      <c r="E426" s="39" t="s">
        <v>1208</v>
      </c>
      <c r="F426" s="39" t="s">
        <v>83</v>
      </c>
      <c r="G426" s="39" t="s">
        <v>121</v>
      </c>
      <c r="H426" s="39" t="s">
        <v>89</v>
      </c>
      <c r="I426" s="39" t="s">
        <v>89</v>
      </c>
      <c r="J426" s="493">
        <f t="shared" si="36"/>
        <v>0.21977363841791556</v>
      </c>
      <c r="K426" s="64">
        <f t="shared" si="37"/>
        <v>0.34920618027291611</v>
      </c>
      <c r="L426" s="64">
        <f t="shared" si="39"/>
        <v>0.34920618027291611</v>
      </c>
      <c r="M426" s="64">
        <f t="shared" si="39"/>
        <v>0.34920618027291611</v>
      </c>
      <c r="N426" s="64">
        <f t="shared" si="39"/>
        <v>0.34920618027291611</v>
      </c>
      <c r="O426" s="64">
        <f t="shared" si="39"/>
        <v>0.34920618027291611</v>
      </c>
      <c r="P426" s="64">
        <f t="shared" si="39"/>
        <v>0.34920618027291611</v>
      </c>
      <c r="Q426" s="64">
        <f t="shared" si="39"/>
        <v>0.34920618027291611</v>
      </c>
      <c r="R426" s="64">
        <f t="shared" si="39"/>
        <v>0.34920618027291611</v>
      </c>
      <c r="S426" s="64">
        <f t="shared" si="39"/>
        <v>0.34920618027291611</v>
      </c>
      <c r="T426" s="488">
        <f t="shared" si="39"/>
        <v>0.34920618027291611</v>
      </c>
      <c r="U426" s="64"/>
    </row>
    <row r="427" spans="1:21" x14ac:dyDescent="0.3">
      <c r="A427" s="486" t="s">
        <v>1616</v>
      </c>
      <c r="B427" s="39" t="s">
        <v>96</v>
      </c>
      <c r="C427" s="39" t="s">
        <v>101</v>
      </c>
      <c r="D427" s="39" t="s">
        <v>84</v>
      </c>
      <c r="E427" s="39" t="s">
        <v>1210</v>
      </c>
      <c r="F427" s="39" t="s">
        <v>83</v>
      </c>
      <c r="G427" s="39" t="s">
        <v>121</v>
      </c>
      <c r="H427" s="39" t="s">
        <v>89</v>
      </c>
      <c r="I427" s="39" t="s">
        <v>92</v>
      </c>
      <c r="J427" s="493">
        <f t="shared" si="36"/>
        <v>0.21977363841791556</v>
      </c>
      <c r="K427" s="64">
        <f t="shared" si="37"/>
        <v>0.31325356126684339</v>
      </c>
      <c r="L427" s="64">
        <f t="shared" si="39"/>
        <v>0.31325356126684339</v>
      </c>
      <c r="M427" s="64">
        <f t="shared" si="39"/>
        <v>0.31325356126684339</v>
      </c>
      <c r="N427" s="64">
        <f t="shared" si="39"/>
        <v>0.31325356126684339</v>
      </c>
      <c r="O427" s="64">
        <f t="shared" si="39"/>
        <v>0.31325356126684339</v>
      </c>
      <c r="P427" s="64">
        <f t="shared" si="39"/>
        <v>0.31325356126684339</v>
      </c>
      <c r="Q427" s="64">
        <f t="shared" si="39"/>
        <v>0.31325356126684339</v>
      </c>
      <c r="R427" s="64">
        <f t="shared" si="39"/>
        <v>0.31325356126684339</v>
      </c>
      <c r="S427" s="64">
        <f t="shared" si="39"/>
        <v>0.31325356126684339</v>
      </c>
      <c r="T427" s="488">
        <f t="shared" si="39"/>
        <v>0.31325356126684339</v>
      </c>
      <c r="U427" s="64"/>
    </row>
    <row r="428" spans="1:21" x14ac:dyDescent="0.3">
      <c r="A428" s="486" t="s">
        <v>1617</v>
      </c>
      <c r="B428" s="39" t="s">
        <v>96</v>
      </c>
      <c r="C428" s="39" t="s">
        <v>101</v>
      </c>
      <c r="D428" s="39" t="s">
        <v>84</v>
      </c>
      <c r="E428" s="39" t="s">
        <v>1212</v>
      </c>
      <c r="F428" s="39" t="s">
        <v>83</v>
      </c>
      <c r="G428" s="39" t="s">
        <v>121</v>
      </c>
      <c r="H428" s="39" t="s">
        <v>92</v>
      </c>
      <c r="I428" s="39" t="s">
        <v>89</v>
      </c>
      <c r="J428" s="493">
        <f t="shared" si="36"/>
        <v>0.21977363841791556</v>
      </c>
      <c r="K428" s="64">
        <f t="shared" si="37"/>
        <v>0.2449974151490184</v>
      </c>
      <c r="L428" s="64">
        <f t="shared" si="39"/>
        <v>0.2449974151490184</v>
      </c>
      <c r="M428" s="64">
        <f t="shared" si="39"/>
        <v>0.2449974151490184</v>
      </c>
      <c r="N428" s="64">
        <f t="shared" si="39"/>
        <v>0.2449974151490184</v>
      </c>
      <c r="O428" s="64">
        <f t="shared" si="39"/>
        <v>0.2449974151490184</v>
      </c>
      <c r="P428" s="64">
        <f t="shared" si="39"/>
        <v>0.2449974151490184</v>
      </c>
      <c r="Q428" s="64">
        <f t="shared" si="39"/>
        <v>0.2449974151490184</v>
      </c>
      <c r="R428" s="64">
        <f t="shared" si="39"/>
        <v>0.2449974151490184</v>
      </c>
      <c r="S428" s="64">
        <f t="shared" si="39"/>
        <v>0.2449974151490184</v>
      </c>
      <c r="T428" s="488">
        <f t="shared" si="39"/>
        <v>0.2449974151490184</v>
      </c>
      <c r="U428" s="64"/>
    </row>
    <row r="429" spans="1:21" x14ac:dyDescent="0.3">
      <c r="A429" s="486" t="s">
        <v>1618</v>
      </c>
      <c r="B429" s="39" t="s">
        <v>96</v>
      </c>
      <c r="C429" s="39" t="s">
        <v>101</v>
      </c>
      <c r="D429" s="39" t="s">
        <v>84</v>
      </c>
      <c r="E429" s="39" t="s">
        <v>1214</v>
      </c>
      <c r="F429" s="39" t="s">
        <v>83</v>
      </c>
      <c r="G429" s="39" t="s">
        <v>121</v>
      </c>
      <c r="H429" s="39" t="s">
        <v>92</v>
      </c>
      <c r="I429" s="39" t="s">
        <v>92</v>
      </c>
      <c r="J429" s="493">
        <f t="shared" si="36"/>
        <v>0.21977363841791556</v>
      </c>
      <c r="K429" s="64">
        <f t="shared" si="37"/>
        <v>0.21977363841791556</v>
      </c>
      <c r="L429" s="64">
        <f t="shared" si="39"/>
        <v>0.21977363841791556</v>
      </c>
      <c r="M429" s="64">
        <f t="shared" si="39"/>
        <v>0.21977363841791556</v>
      </c>
      <c r="N429" s="64">
        <f t="shared" si="39"/>
        <v>0.21977363841791556</v>
      </c>
      <c r="O429" s="64">
        <f t="shared" si="39"/>
        <v>0.21977363841791556</v>
      </c>
      <c r="P429" s="64">
        <f t="shared" si="39"/>
        <v>0.21977363841791556</v>
      </c>
      <c r="Q429" s="64">
        <f t="shared" si="39"/>
        <v>0.21977363841791556</v>
      </c>
      <c r="R429" s="64">
        <f t="shared" si="39"/>
        <v>0.21977363841791556</v>
      </c>
      <c r="S429" s="64">
        <f t="shared" si="39"/>
        <v>0.21977363841791556</v>
      </c>
      <c r="T429" s="488">
        <f t="shared" si="39"/>
        <v>0.21977363841791556</v>
      </c>
      <c r="U429" s="64"/>
    </row>
    <row r="430" spans="1:21" x14ac:dyDescent="0.3">
      <c r="A430" s="486" t="s">
        <v>1619</v>
      </c>
      <c r="B430" s="39" t="s">
        <v>96</v>
      </c>
      <c r="C430" s="39" t="s">
        <v>101</v>
      </c>
      <c r="D430" s="39" t="s">
        <v>84</v>
      </c>
      <c r="E430" s="39" t="s">
        <v>1216</v>
      </c>
      <c r="F430" s="39" t="s">
        <v>83</v>
      </c>
      <c r="G430" s="39" t="s">
        <v>126</v>
      </c>
      <c r="H430" s="39" t="s">
        <v>89</v>
      </c>
      <c r="I430" s="39" t="s">
        <v>89</v>
      </c>
      <c r="J430" s="493">
        <f t="shared" si="36"/>
        <v>0.16358982384090681</v>
      </c>
      <c r="K430" s="64">
        <f t="shared" si="37"/>
        <v>0.34920618027291611</v>
      </c>
      <c r="L430" s="64">
        <f t="shared" si="39"/>
        <v>0.34920618027291611</v>
      </c>
      <c r="M430" s="64">
        <f t="shared" si="39"/>
        <v>0.34920618027291611</v>
      </c>
      <c r="N430" s="64">
        <f t="shared" si="39"/>
        <v>0.34920618027291611</v>
      </c>
      <c r="O430" s="64">
        <f t="shared" si="39"/>
        <v>0.34920618027291611</v>
      </c>
      <c r="P430" s="64">
        <f t="shared" si="39"/>
        <v>0.34920618027291611</v>
      </c>
      <c r="Q430" s="64">
        <f t="shared" si="39"/>
        <v>0.34920618027291611</v>
      </c>
      <c r="R430" s="64">
        <f t="shared" si="39"/>
        <v>0.34920618027291611</v>
      </c>
      <c r="S430" s="64">
        <f t="shared" si="39"/>
        <v>0.34920618027291611</v>
      </c>
      <c r="T430" s="488">
        <f t="shared" si="39"/>
        <v>0.34920618027291611</v>
      </c>
      <c r="U430" s="64"/>
    </row>
    <row r="431" spans="1:21" x14ac:dyDescent="0.3">
      <c r="A431" s="486" t="s">
        <v>1620</v>
      </c>
      <c r="B431" s="39" t="s">
        <v>96</v>
      </c>
      <c r="C431" s="39" t="s">
        <v>101</v>
      </c>
      <c r="D431" s="39" t="s">
        <v>84</v>
      </c>
      <c r="E431" s="39" t="s">
        <v>1218</v>
      </c>
      <c r="F431" s="39" t="s">
        <v>83</v>
      </c>
      <c r="G431" s="39" t="s">
        <v>126</v>
      </c>
      <c r="H431" s="39" t="s">
        <v>89</v>
      </c>
      <c r="I431" s="39" t="s">
        <v>92</v>
      </c>
      <c r="J431" s="493">
        <f t="shared" si="36"/>
        <v>0.16358982384090681</v>
      </c>
      <c r="K431" s="64">
        <f t="shared" si="37"/>
        <v>0.2331721642053054</v>
      </c>
      <c r="L431" s="64">
        <f t="shared" si="39"/>
        <v>0.2331721642053054</v>
      </c>
      <c r="M431" s="64">
        <f t="shared" si="39"/>
        <v>0.2331721642053054</v>
      </c>
      <c r="N431" s="64">
        <f t="shared" si="39"/>
        <v>0.2331721642053054</v>
      </c>
      <c r="O431" s="64">
        <f t="shared" si="39"/>
        <v>0.2331721642053054</v>
      </c>
      <c r="P431" s="64">
        <f t="shared" si="39"/>
        <v>0.2331721642053054</v>
      </c>
      <c r="Q431" s="64">
        <f t="shared" si="39"/>
        <v>0.2331721642053054</v>
      </c>
      <c r="R431" s="64">
        <f t="shared" si="39"/>
        <v>0.2331721642053054</v>
      </c>
      <c r="S431" s="64">
        <f t="shared" si="39"/>
        <v>0.2331721642053054</v>
      </c>
      <c r="T431" s="488">
        <f t="shared" si="39"/>
        <v>0.2331721642053054</v>
      </c>
      <c r="U431" s="64"/>
    </row>
    <row r="432" spans="1:21" x14ac:dyDescent="0.3">
      <c r="A432" s="486" t="s">
        <v>1621</v>
      </c>
      <c r="B432" s="39" t="s">
        <v>96</v>
      </c>
      <c r="C432" s="39" t="s">
        <v>101</v>
      </c>
      <c r="D432" s="39" t="s">
        <v>84</v>
      </c>
      <c r="E432" s="39" t="s">
        <v>1220</v>
      </c>
      <c r="F432" s="39" t="s">
        <v>83</v>
      </c>
      <c r="G432" s="39" t="s">
        <v>126</v>
      </c>
      <c r="H432" s="39" t="s">
        <v>92</v>
      </c>
      <c r="I432" s="39" t="s">
        <v>89</v>
      </c>
      <c r="J432" s="493">
        <f t="shared" si="36"/>
        <v>0.16358982384090681</v>
      </c>
      <c r="K432" s="64">
        <f t="shared" si="37"/>
        <v>0.2449974151490184</v>
      </c>
      <c r="L432" s="64">
        <f t="shared" si="39"/>
        <v>0.2449974151490184</v>
      </c>
      <c r="M432" s="64">
        <f t="shared" si="39"/>
        <v>0.2449974151490184</v>
      </c>
      <c r="N432" s="64">
        <f t="shared" si="39"/>
        <v>0.2449974151490184</v>
      </c>
      <c r="O432" s="64">
        <f t="shared" si="39"/>
        <v>0.2449974151490184</v>
      </c>
      <c r="P432" s="64">
        <f t="shared" si="39"/>
        <v>0.2449974151490184</v>
      </c>
      <c r="Q432" s="64">
        <f t="shared" si="39"/>
        <v>0.2449974151490184</v>
      </c>
      <c r="R432" s="64">
        <f t="shared" si="39"/>
        <v>0.2449974151490184</v>
      </c>
      <c r="S432" s="64">
        <f t="shared" si="39"/>
        <v>0.2449974151490184</v>
      </c>
      <c r="T432" s="488">
        <f t="shared" si="39"/>
        <v>0.2449974151490184</v>
      </c>
      <c r="U432" s="64"/>
    </row>
    <row r="433" spans="1:21" x14ac:dyDescent="0.3">
      <c r="A433" s="486" t="s">
        <v>1622</v>
      </c>
      <c r="B433" s="39" t="s">
        <v>96</v>
      </c>
      <c r="C433" s="39" t="s">
        <v>101</v>
      </c>
      <c r="D433" s="39" t="s">
        <v>84</v>
      </c>
      <c r="E433" s="39" t="s">
        <v>1222</v>
      </c>
      <c r="F433" s="39" t="s">
        <v>83</v>
      </c>
      <c r="G433" s="39" t="s">
        <v>126</v>
      </c>
      <c r="H433" s="39" t="s">
        <v>92</v>
      </c>
      <c r="I433" s="39" t="s">
        <v>92</v>
      </c>
      <c r="J433" s="493">
        <f t="shared" si="36"/>
        <v>0.16358982384090681</v>
      </c>
      <c r="K433" s="64">
        <f t="shared" si="37"/>
        <v>0.16358982384090681</v>
      </c>
      <c r="L433" s="64">
        <f t="shared" si="39"/>
        <v>0.16358982384090681</v>
      </c>
      <c r="M433" s="64">
        <f t="shared" si="39"/>
        <v>0.16358982384090681</v>
      </c>
      <c r="N433" s="64">
        <f t="shared" si="39"/>
        <v>0.16358982384090681</v>
      </c>
      <c r="O433" s="64">
        <f t="shared" si="39"/>
        <v>0.16358982384090681</v>
      </c>
      <c r="P433" s="64">
        <f t="shared" si="39"/>
        <v>0.16358982384090681</v>
      </c>
      <c r="Q433" s="64">
        <f t="shared" si="39"/>
        <v>0.16358982384090681</v>
      </c>
      <c r="R433" s="64">
        <f t="shared" si="39"/>
        <v>0.16358982384090681</v>
      </c>
      <c r="S433" s="64">
        <f t="shared" si="39"/>
        <v>0.16358982384090681</v>
      </c>
      <c r="T433" s="488">
        <f t="shared" si="39"/>
        <v>0.16358982384090681</v>
      </c>
      <c r="U433" s="64"/>
    </row>
    <row r="434" spans="1:21" x14ac:dyDescent="0.3">
      <c r="A434" s="486" t="s">
        <v>1623</v>
      </c>
      <c r="B434" s="39" t="s">
        <v>96</v>
      </c>
      <c r="C434" s="39" t="s">
        <v>101</v>
      </c>
      <c r="D434" s="39" t="s">
        <v>87</v>
      </c>
      <c r="E434" s="39" t="s">
        <v>1192</v>
      </c>
      <c r="F434" s="39" t="s">
        <v>121</v>
      </c>
      <c r="G434" s="39" t="s">
        <v>121</v>
      </c>
      <c r="H434" s="39" t="s">
        <v>89</v>
      </c>
      <c r="I434" s="39" t="s">
        <v>89</v>
      </c>
      <c r="J434" s="493">
        <f t="shared" si="36"/>
        <v>0.27844599903155876</v>
      </c>
      <c r="K434" s="64">
        <f t="shared" si="37"/>
        <v>1</v>
      </c>
      <c r="L434" s="64">
        <f t="shared" ref="L434:T449" si="40">IF(L$17&gt;=$B$11,0,($B$11-L$17)/($B$11-2020))*$J434+IF(L$17&gt;=$B$11,1,(L$17-2020)/($B$11-2020))*$K434</f>
        <v>1</v>
      </c>
      <c r="M434" s="64">
        <f t="shared" si="40"/>
        <v>1</v>
      </c>
      <c r="N434" s="64">
        <f t="shared" si="40"/>
        <v>1</v>
      </c>
      <c r="O434" s="64">
        <f t="shared" si="40"/>
        <v>1</v>
      </c>
      <c r="P434" s="64">
        <f t="shared" si="40"/>
        <v>1</v>
      </c>
      <c r="Q434" s="64">
        <f t="shared" si="40"/>
        <v>1</v>
      </c>
      <c r="R434" s="64">
        <f t="shared" si="40"/>
        <v>1</v>
      </c>
      <c r="S434" s="64">
        <f t="shared" si="40"/>
        <v>1</v>
      </c>
      <c r="T434" s="488">
        <f t="shared" si="40"/>
        <v>1</v>
      </c>
      <c r="U434" s="64"/>
    </row>
    <row r="435" spans="1:21" x14ac:dyDescent="0.3">
      <c r="A435" s="486" t="s">
        <v>1624</v>
      </c>
      <c r="B435" s="39" t="s">
        <v>96</v>
      </c>
      <c r="C435" s="39" t="s">
        <v>101</v>
      </c>
      <c r="D435" s="39" t="s">
        <v>87</v>
      </c>
      <c r="E435" s="39" t="s">
        <v>1194</v>
      </c>
      <c r="F435" s="39" t="s">
        <v>121</v>
      </c>
      <c r="G435" s="39" t="s">
        <v>121</v>
      </c>
      <c r="H435" s="39" t="s">
        <v>89</v>
      </c>
      <c r="I435" s="39" t="s">
        <v>92</v>
      </c>
      <c r="J435" s="493">
        <f t="shared" si="36"/>
        <v>0.27844599903155876</v>
      </c>
      <c r="K435" s="64">
        <f t="shared" si="37"/>
        <v>0.89704472304019767</v>
      </c>
      <c r="L435" s="64">
        <f t="shared" si="40"/>
        <v>0.89704472304019767</v>
      </c>
      <c r="M435" s="64">
        <f t="shared" si="40"/>
        <v>0.89704472304019767</v>
      </c>
      <c r="N435" s="64">
        <f t="shared" si="40"/>
        <v>0.89704472304019767</v>
      </c>
      <c r="O435" s="64">
        <f t="shared" si="40"/>
        <v>0.89704472304019767</v>
      </c>
      <c r="P435" s="64">
        <f t="shared" si="40"/>
        <v>0.89704472304019767</v>
      </c>
      <c r="Q435" s="64">
        <f t="shared" si="40"/>
        <v>0.89704472304019767</v>
      </c>
      <c r="R435" s="64">
        <f t="shared" si="40"/>
        <v>0.89704472304019767</v>
      </c>
      <c r="S435" s="64">
        <f t="shared" si="40"/>
        <v>0.89704472304019767</v>
      </c>
      <c r="T435" s="488">
        <f t="shared" si="40"/>
        <v>0.89704472304019767</v>
      </c>
      <c r="U435" s="64"/>
    </row>
    <row r="436" spans="1:21" x14ac:dyDescent="0.3">
      <c r="A436" s="486" t="s">
        <v>1625</v>
      </c>
      <c r="B436" s="39" t="s">
        <v>96</v>
      </c>
      <c r="C436" s="39" t="s">
        <v>101</v>
      </c>
      <c r="D436" s="39" t="s">
        <v>87</v>
      </c>
      <c r="E436" s="39" t="s">
        <v>1196</v>
      </c>
      <c r="F436" s="39" t="s">
        <v>121</v>
      </c>
      <c r="G436" s="39" t="s">
        <v>121</v>
      </c>
      <c r="H436" s="39" t="s">
        <v>92</v>
      </c>
      <c r="I436" s="39" t="s">
        <v>89</v>
      </c>
      <c r="J436" s="493">
        <f t="shared" si="36"/>
        <v>0.27844599903155876</v>
      </c>
      <c r="K436" s="64">
        <f t="shared" si="37"/>
        <v>0.31040369769733461</v>
      </c>
      <c r="L436" s="64">
        <f t="shared" si="40"/>
        <v>0.31040369769733461</v>
      </c>
      <c r="M436" s="64">
        <f t="shared" si="40"/>
        <v>0.31040369769733461</v>
      </c>
      <c r="N436" s="64">
        <f t="shared" si="40"/>
        <v>0.31040369769733461</v>
      </c>
      <c r="O436" s="64">
        <f t="shared" si="40"/>
        <v>0.31040369769733461</v>
      </c>
      <c r="P436" s="64">
        <f t="shared" si="40"/>
        <v>0.31040369769733461</v>
      </c>
      <c r="Q436" s="64">
        <f t="shared" si="40"/>
        <v>0.31040369769733461</v>
      </c>
      <c r="R436" s="64">
        <f t="shared" si="40"/>
        <v>0.31040369769733461</v>
      </c>
      <c r="S436" s="64">
        <f t="shared" si="40"/>
        <v>0.31040369769733461</v>
      </c>
      <c r="T436" s="488">
        <f t="shared" si="40"/>
        <v>0.31040369769733461</v>
      </c>
      <c r="U436" s="64"/>
    </row>
    <row r="437" spans="1:21" x14ac:dyDescent="0.3">
      <c r="A437" s="486" t="s">
        <v>1626</v>
      </c>
      <c r="B437" s="39" t="s">
        <v>96</v>
      </c>
      <c r="C437" s="39" t="s">
        <v>101</v>
      </c>
      <c r="D437" s="39" t="s">
        <v>87</v>
      </c>
      <c r="E437" s="39" t="s">
        <v>1198</v>
      </c>
      <c r="F437" s="39" t="s">
        <v>121</v>
      </c>
      <c r="G437" s="39" t="s">
        <v>121</v>
      </c>
      <c r="H437" s="39" t="s">
        <v>92</v>
      </c>
      <c r="I437" s="39" t="s">
        <v>92</v>
      </c>
      <c r="J437" s="493">
        <f t="shared" si="36"/>
        <v>0.27844599903155876</v>
      </c>
      <c r="K437" s="64">
        <f t="shared" si="37"/>
        <v>0.27844599903155876</v>
      </c>
      <c r="L437" s="64">
        <f t="shared" si="40"/>
        <v>0.27844599903155876</v>
      </c>
      <c r="M437" s="64">
        <f t="shared" si="40"/>
        <v>0.27844599903155876</v>
      </c>
      <c r="N437" s="64">
        <f t="shared" si="40"/>
        <v>0.27844599903155876</v>
      </c>
      <c r="O437" s="64">
        <f t="shared" si="40"/>
        <v>0.27844599903155876</v>
      </c>
      <c r="P437" s="64">
        <f t="shared" si="40"/>
        <v>0.27844599903155876</v>
      </c>
      <c r="Q437" s="64">
        <f t="shared" si="40"/>
        <v>0.27844599903155876</v>
      </c>
      <c r="R437" s="64">
        <f t="shared" si="40"/>
        <v>0.27844599903155876</v>
      </c>
      <c r="S437" s="64">
        <f t="shared" si="40"/>
        <v>0.27844599903155876</v>
      </c>
      <c r="T437" s="488">
        <f t="shared" si="40"/>
        <v>0.27844599903155876</v>
      </c>
      <c r="U437" s="64"/>
    </row>
    <row r="438" spans="1:21" x14ac:dyDescent="0.3">
      <c r="A438" s="486" t="s">
        <v>1627</v>
      </c>
      <c r="B438" s="39" t="s">
        <v>96</v>
      </c>
      <c r="C438" s="39" t="s">
        <v>101</v>
      </c>
      <c r="D438" s="39" t="s">
        <v>87</v>
      </c>
      <c r="E438" s="39" t="s">
        <v>1200</v>
      </c>
      <c r="F438" s="39" t="s">
        <v>121</v>
      </c>
      <c r="G438" s="39" t="s">
        <v>126</v>
      </c>
      <c r="H438" s="39" t="s">
        <v>89</v>
      </c>
      <c r="I438" s="39" t="s">
        <v>89</v>
      </c>
      <c r="J438" s="493">
        <f t="shared" si="36"/>
        <v>0.20726294681512075</v>
      </c>
      <c r="K438" s="64">
        <f t="shared" si="37"/>
        <v>1</v>
      </c>
      <c r="L438" s="64">
        <f t="shared" si="40"/>
        <v>1</v>
      </c>
      <c r="M438" s="64">
        <f t="shared" si="40"/>
        <v>1</v>
      </c>
      <c r="N438" s="64">
        <f t="shared" si="40"/>
        <v>1</v>
      </c>
      <c r="O438" s="64">
        <f t="shared" si="40"/>
        <v>1</v>
      </c>
      <c r="P438" s="64">
        <f t="shared" si="40"/>
        <v>1</v>
      </c>
      <c r="Q438" s="64">
        <f t="shared" si="40"/>
        <v>1</v>
      </c>
      <c r="R438" s="64">
        <f t="shared" si="40"/>
        <v>1</v>
      </c>
      <c r="S438" s="64">
        <f t="shared" si="40"/>
        <v>1</v>
      </c>
      <c r="T438" s="488">
        <f t="shared" si="40"/>
        <v>1</v>
      </c>
      <c r="U438" s="64"/>
    </row>
    <row r="439" spans="1:21" x14ac:dyDescent="0.3">
      <c r="A439" s="486" t="s">
        <v>1628</v>
      </c>
      <c r="B439" s="39" t="s">
        <v>96</v>
      </c>
      <c r="C439" s="39" t="s">
        <v>101</v>
      </c>
      <c r="D439" s="39" t="s">
        <v>87</v>
      </c>
      <c r="E439" s="39" t="s">
        <v>1202</v>
      </c>
      <c r="F439" s="39" t="s">
        <v>121</v>
      </c>
      <c r="G439" s="39" t="s">
        <v>126</v>
      </c>
      <c r="H439" s="39" t="s">
        <v>89</v>
      </c>
      <c r="I439" s="39" t="s">
        <v>92</v>
      </c>
      <c r="J439" s="493">
        <f t="shared" si="36"/>
        <v>0.20726294681512075</v>
      </c>
      <c r="K439" s="64">
        <f t="shared" si="37"/>
        <v>0.66772061142524364</v>
      </c>
      <c r="L439" s="64">
        <f t="shared" si="40"/>
        <v>0.66772061142524364</v>
      </c>
      <c r="M439" s="64">
        <f t="shared" si="40"/>
        <v>0.66772061142524364</v>
      </c>
      <c r="N439" s="64">
        <f t="shared" si="40"/>
        <v>0.66772061142524364</v>
      </c>
      <c r="O439" s="64">
        <f t="shared" si="40"/>
        <v>0.66772061142524364</v>
      </c>
      <c r="P439" s="64">
        <f t="shared" si="40"/>
        <v>0.66772061142524364</v>
      </c>
      <c r="Q439" s="64">
        <f t="shared" si="40"/>
        <v>0.66772061142524364</v>
      </c>
      <c r="R439" s="64">
        <f t="shared" si="40"/>
        <v>0.66772061142524364</v>
      </c>
      <c r="S439" s="64">
        <f t="shared" si="40"/>
        <v>0.66772061142524364</v>
      </c>
      <c r="T439" s="488">
        <f t="shared" si="40"/>
        <v>0.66772061142524364</v>
      </c>
      <c r="U439" s="64"/>
    </row>
    <row r="440" spans="1:21" x14ac:dyDescent="0.3">
      <c r="A440" s="486" t="s">
        <v>1629</v>
      </c>
      <c r="B440" s="39" t="s">
        <v>96</v>
      </c>
      <c r="C440" s="39" t="s">
        <v>101</v>
      </c>
      <c r="D440" s="39" t="s">
        <v>87</v>
      </c>
      <c r="E440" s="39" t="s">
        <v>1204</v>
      </c>
      <c r="F440" s="39" t="s">
        <v>121</v>
      </c>
      <c r="G440" s="39" t="s">
        <v>126</v>
      </c>
      <c r="H440" s="39" t="s">
        <v>92</v>
      </c>
      <c r="I440" s="39" t="s">
        <v>89</v>
      </c>
      <c r="J440" s="493">
        <f t="shared" si="36"/>
        <v>0.20726294681512075</v>
      </c>
      <c r="K440" s="64">
        <f t="shared" si="37"/>
        <v>0.31040369769733461</v>
      </c>
      <c r="L440" s="64">
        <f t="shared" si="40"/>
        <v>0.31040369769733461</v>
      </c>
      <c r="M440" s="64">
        <f t="shared" si="40"/>
        <v>0.31040369769733461</v>
      </c>
      <c r="N440" s="64">
        <f t="shared" si="40"/>
        <v>0.31040369769733461</v>
      </c>
      <c r="O440" s="64">
        <f t="shared" si="40"/>
        <v>0.31040369769733461</v>
      </c>
      <c r="P440" s="64">
        <f t="shared" si="40"/>
        <v>0.31040369769733461</v>
      </c>
      <c r="Q440" s="64">
        <f t="shared" si="40"/>
        <v>0.31040369769733461</v>
      </c>
      <c r="R440" s="64">
        <f t="shared" si="40"/>
        <v>0.31040369769733461</v>
      </c>
      <c r="S440" s="64">
        <f t="shared" si="40"/>
        <v>0.31040369769733461</v>
      </c>
      <c r="T440" s="488">
        <f t="shared" si="40"/>
        <v>0.31040369769733461</v>
      </c>
      <c r="U440" s="64"/>
    </row>
    <row r="441" spans="1:21" x14ac:dyDescent="0.3">
      <c r="A441" s="486" t="s">
        <v>1630</v>
      </c>
      <c r="B441" s="39" t="s">
        <v>96</v>
      </c>
      <c r="C441" s="39" t="s">
        <v>101</v>
      </c>
      <c r="D441" s="39" t="s">
        <v>87</v>
      </c>
      <c r="E441" s="39" t="s">
        <v>1206</v>
      </c>
      <c r="F441" s="39" t="s">
        <v>121</v>
      </c>
      <c r="G441" s="39" t="s">
        <v>126</v>
      </c>
      <c r="H441" s="39" t="s">
        <v>92</v>
      </c>
      <c r="I441" s="39" t="s">
        <v>92</v>
      </c>
      <c r="J441" s="493">
        <f t="shared" si="36"/>
        <v>0.20726294681512075</v>
      </c>
      <c r="K441" s="64">
        <f t="shared" si="37"/>
        <v>0.20726294681512075</v>
      </c>
      <c r="L441" s="64">
        <f t="shared" si="40"/>
        <v>0.20726294681512075</v>
      </c>
      <c r="M441" s="64">
        <f t="shared" si="40"/>
        <v>0.20726294681512075</v>
      </c>
      <c r="N441" s="64">
        <f t="shared" si="40"/>
        <v>0.20726294681512075</v>
      </c>
      <c r="O441" s="64">
        <f t="shared" si="40"/>
        <v>0.20726294681512075</v>
      </c>
      <c r="P441" s="64">
        <f t="shared" si="40"/>
        <v>0.20726294681512075</v>
      </c>
      <c r="Q441" s="64">
        <f t="shared" si="40"/>
        <v>0.20726294681512075</v>
      </c>
      <c r="R441" s="64">
        <f t="shared" si="40"/>
        <v>0.20726294681512075</v>
      </c>
      <c r="S441" s="64">
        <f t="shared" si="40"/>
        <v>0.20726294681512075</v>
      </c>
      <c r="T441" s="488">
        <f t="shared" si="40"/>
        <v>0.20726294681512075</v>
      </c>
      <c r="U441" s="64"/>
    </row>
    <row r="442" spans="1:21" x14ac:dyDescent="0.3">
      <c r="A442" s="486" t="s">
        <v>1631</v>
      </c>
      <c r="B442" s="39" t="s">
        <v>96</v>
      </c>
      <c r="C442" s="39" t="s">
        <v>101</v>
      </c>
      <c r="D442" s="39" t="s">
        <v>87</v>
      </c>
      <c r="E442" s="39" t="s">
        <v>1208</v>
      </c>
      <c r="F442" s="39" t="s">
        <v>83</v>
      </c>
      <c r="G442" s="39" t="s">
        <v>121</v>
      </c>
      <c r="H442" s="39" t="s">
        <v>89</v>
      </c>
      <c r="I442" s="39" t="s">
        <v>89</v>
      </c>
      <c r="J442" s="493">
        <f t="shared" si="36"/>
        <v>0.27844599903155876</v>
      </c>
      <c r="K442" s="64">
        <f t="shared" si="37"/>
        <v>0.34920618027291611</v>
      </c>
      <c r="L442" s="64">
        <f t="shared" si="40"/>
        <v>0.34920618027291611</v>
      </c>
      <c r="M442" s="64">
        <f t="shared" si="40"/>
        <v>0.34920618027291611</v>
      </c>
      <c r="N442" s="64">
        <f t="shared" si="40"/>
        <v>0.34920618027291611</v>
      </c>
      <c r="O442" s="64">
        <f t="shared" si="40"/>
        <v>0.34920618027291611</v>
      </c>
      <c r="P442" s="64">
        <f t="shared" si="40"/>
        <v>0.34920618027291611</v>
      </c>
      <c r="Q442" s="64">
        <f t="shared" si="40"/>
        <v>0.34920618027291611</v>
      </c>
      <c r="R442" s="64">
        <f t="shared" si="40"/>
        <v>0.34920618027291611</v>
      </c>
      <c r="S442" s="64">
        <f t="shared" si="40"/>
        <v>0.34920618027291611</v>
      </c>
      <c r="T442" s="488">
        <f t="shared" si="40"/>
        <v>0.34920618027291611</v>
      </c>
      <c r="U442" s="64"/>
    </row>
    <row r="443" spans="1:21" x14ac:dyDescent="0.3">
      <c r="A443" s="486" t="s">
        <v>1632</v>
      </c>
      <c r="B443" s="39" t="s">
        <v>96</v>
      </c>
      <c r="C443" s="39" t="s">
        <v>101</v>
      </c>
      <c r="D443" s="39" t="s">
        <v>87</v>
      </c>
      <c r="E443" s="39" t="s">
        <v>1210</v>
      </c>
      <c r="F443" s="39" t="s">
        <v>83</v>
      </c>
      <c r="G443" s="39" t="s">
        <v>121</v>
      </c>
      <c r="H443" s="39" t="s">
        <v>89</v>
      </c>
      <c r="I443" s="39" t="s">
        <v>92</v>
      </c>
      <c r="J443" s="493">
        <f t="shared" si="36"/>
        <v>0.27844599903155876</v>
      </c>
      <c r="K443" s="64">
        <f t="shared" si="37"/>
        <v>0.31325356126684339</v>
      </c>
      <c r="L443" s="64">
        <f t="shared" si="40"/>
        <v>0.31325356126684339</v>
      </c>
      <c r="M443" s="64">
        <f t="shared" si="40"/>
        <v>0.31325356126684339</v>
      </c>
      <c r="N443" s="64">
        <f t="shared" si="40"/>
        <v>0.31325356126684339</v>
      </c>
      <c r="O443" s="64">
        <f t="shared" si="40"/>
        <v>0.31325356126684339</v>
      </c>
      <c r="P443" s="64">
        <f t="shared" si="40"/>
        <v>0.31325356126684339</v>
      </c>
      <c r="Q443" s="64">
        <f t="shared" si="40"/>
        <v>0.31325356126684339</v>
      </c>
      <c r="R443" s="64">
        <f t="shared" si="40"/>
        <v>0.31325356126684339</v>
      </c>
      <c r="S443" s="64">
        <f t="shared" si="40"/>
        <v>0.31325356126684339</v>
      </c>
      <c r="T443" s="488">
        <f t="shared" si="40"/>
        <v>0.31325356126684339</v>
      </c>
      <c r="U443" s="64"/>
    </row>
    <row r="444" spans="1:21" x14ac:dyDescent="0.3">
      <c r="A444" s="486" t="s">
        <v>1633</v>
      </c>
      <c r="B444" s="39" t="s">
        <v>96</v>
      </c>
      <c r="C444" s="39" t="s">
        <v>101</v>
      </c>
      <c r="D444" s="39" t="s">
        <v>87</v>
      </c>
      <c r="E444" s="39" t="s">
        <v>1212</v>
      </c>
      <c r="F444" s="39" t="s">
        <v>83</v>
      </c>
      <c r="G444" s="39" t="s">
        <v>121</v>
      </c>
      <c r="H444" s="39" t="s">
        <v>92</v>
      </c>
      <c r="I444" s="39" t="s">
        <v>89</v>
      </c>
      <c r="J444" s="493">
        <f t="shared" si="36"/>
        <v>0.27844599903155876</v>
      </c>
      <c r="K444" s="64">
        <f t="shared" si="37"/>
        <v>0.31040369769733461</v>
      </c>
      <c r="L444" s="64">
        <f t="shared" si="40"/>
        <v>0.31040369769733461</v>
      </c>
      <c r="M444" s="64">
        <f t="shared" si="40"/>
        <v>0.31040369769733461</v>
      </c>
      <c r="N444" s="64">
        <f t="shared" si="40"/>
        <v>0.31040369769733461</v>
      </c>
      <c r="O444" s="64">
        <f t="shared" si="40"/>
        <v>0.31040369769733461</v>
      </c>
      <c r="P444" s="64">
        <f t="shared" si="40"/>
        <v>0.31040369769733461</v>
      </c>
      <c r="Q444" s="64">
        <f t="shared" si="40"/>
        <v>0.31040369769733461</v>
      </c>
      <c r="R444" s="64">
        <f t="shared" si="40"/>
        <v>0.31040369769733461</v>
      </c>
      <c r="S444" s="64">
        <f t="shared" si="40"/>
        <v>0.31040369769733461</v>
      </c>
      <c r="T444" s="488">
        <f t="shared" si="40"/>
        <v>0.31040369769733461</v>
      </c>
      <c r="U444" s="64"/>
    </row>
    <row r="445" spans="1:21" x14ac:dyDescent="0.3">
      <c r="A445" s="486" t="s">
        <v>1634</v>
      </c>
      <c r="B445" s="39" t="s">
        <v>96</v>
      </c>
      <c r="C445" s="39" t="s">
        <v>101</v>
      </c>
      <c r="D445" s="39" t="s">
        <v>87</v>
      </c>
      <c r="E445" s="39" t="s">
        <v>1214</v>
      </c>
      <c r="F445" s="39" t="s">
        <v>83</v>
      </c>
      <c r="G445" s="39" t="s">
        <v>121</v>
      </c>
      <c r="H445" s="39" t="s">
        <v>92</v>
      </c>
      <c r="I445" s="39" t="s">
        <v>92</v>
      </c>
      <c r="J445" s="493">
        <f t="shared" si="36"/>
        <v>0.27844599903155876</v>
      </c>
      <c r="K445" s="64">
        <f t="shared" si="37"/>
        <v>0.27844599903155876</v>
      </c>
      <c r="L445" s="64">
        <f t="shared" si="40"/>
        <v>0.27844599903155876</v>
      </c>
      <c r="M445" s="64">
        <f t="shared" si="40"/>
        <v>0.27844599903155876</v>
      </c>
      <c r="N445" s="64">
        <f t="shared" si="40"/>
        <v>0.27844599903155876</v>
      </c>
      <c r="O445" s="64">
        <f t="shared" si="40"/>
        <v>0.27844599903155876</v>
      </c>
      <c r="P445" s="64">
        <f t="shared" si="40"/>
        <v>0.27844599903155876</v>
      </c>
      <c r="Q445" s="64">
        <f t="shared" si="40"/>
        <v>0.27844599903155876</v>
      </c>
      <c r="R445" s="64">
        <f t="shared" si="40"/>
        <v>0.27844599903155876</v>
      </c>
      <c r="S445" s="64">
        <f t="shared" si="40"/>
        <v>0.27844599903155876</v>
      </c>
      <c r="T445" s="488">
        <f t="shared" si="40"/>
        <v>0.27844599903155876</v>
      </c>
      <c r="U445" s="64"/>
    </row>
    <row r="446" spans="1:21" x14ac:dyDescent="0.3">
      <c r="A446" s="486" t="s">
        <v>1635</v>
      </c>
      <c r="B446" s="39" t="s">
        <v>96</v>
      </c>
      <c r="C446" s="39" t="s">
        <v>101</v>
      </c>
      <c r="D446" s="39" t="s">
        <v>87</v>
      </c>
      <c r="E446" s="39" t="s">
        <v>1216</v>
      </c>
      <c r="F446" s="39" t="s">
        <v>83</v>
      </c>
      <c r="G446" s="39" t="s">
        <v>126</v>
      </c>
      <c r="H446" s="39" t="s">
        <v>89</v>
      </c>
      <c r="I446" s="39" t="s">
        <v>89</v>
      </c>
      <c r="J446" s="493">
        <f t="shared" si="36"/>
        <v>0.20726294681512075</v>
      </c>
      <c r="K446" s="64">
        <f t="shared" si="37"/>
        <v>0.34920618027291611</v>
      </c>
      <c r="L446" s="64">
        <f t="shared" si="40"/>
        <v>0.34920618027291611</v>
      </c>
      <c r="M446" s="64">
        <f t="shared" si="40"/>
        <v>0.34920618027291611</v>
      </c>
      <c r="N446" s="64">
        <f t="shared" si="40"/>
        <v>0.34920618027291611</v>
      </c>
      <c r="O446" s="64">
        <f t="shared" si="40"/>
        <v>0.34920618027291611</v>
      </c>
      <c r="P446" s="64">
        <f t="shared" si="40"/>
        <v>0.34920618027291611</v>
      </c>
      <c r="Q446" s="64">
        <f t="shared" si="40"/>
        <v>0.34920618027291611</v>
      </c>
      <c r="R446" s="64">
        <f t="shared" si="40"/>
        <v>0.34920618027291611</v>
      </c>
      <c r="S446" s="64">
        <f t="shared" si="40"/>
        <v>0.34920618027291611</v>
      </c>
      <c r="T446" s="488">
        <f t="shared" si="40"/>
        <v>0.34920618027291611</v>
      </c>
      <c r="U446" s="64"/>
    </row>
    <row r="447" spans="1:21" x14ac:dyDescent="0.3">
      <c r="A447" s="486" t="s">
        <v>1636</v>
      </c>
      <c r="B447" s="39" t="s">
        <v>96</v>
      </c>
      <c r="C447" s="39" t="s">
        <v>101</v>
      </c>
      <c r="D447" s="39" t="s">
        <v>87</v>
      </c>
      <c r="E447" s="39" t="s">
        <v>1218</v>
      </c>
      <c r="F447" s="39" t="s">
        <v>83</v>
      </c>
      <c r="G447" s="39" t="s">
        <v>126</v>
      </c>
      <c r="H447" s="39" t="s">
        <v>89</v>
      </c>
      <c r="I447" s="39" t="s">
        <v>92</v>
      </c>
      <c r="J447" s="493">
        <f t="shared" si="36"/>
        <v>0.20726294681512075</v>
      </c>
      <c r="K447" s="64">
        <f t="shared" si="37"/>
        <v>0.2331721642053054</v>
      </c>
      <c r="L447" s="64">
        <f t="shared" si="40"/>
        <v>0.2331721642053054</v>
      </c>
      <c r="M447" s="64">
        <f t="shared" si="40"/>
        <v>0.2331721642053054</v>
      </c>
      <c r="N447" s="64">
        <f t="shared" si="40"/>
        <v>0.2331721642053054</v>
      </c>
      <c r="O447" s="64">
        <f t="shared" si="40"/>
        <v>0.2331721642053054</v>
      </c>
      <c r="P447" s="64">
        <f t="shared" si="40"/>
        <v>0.2331721642053054</v>
      </c>
      <c r="Q447" s="64">
        <f t="shared" si="40"/>
        <v>0.2331721642053054</v>
      </c>
      <c r="R447" s="64">
        <f t="shared" si="40"/>
        <v>0.2331721642053054</v>
      </c>
      <c r="S447" s="64">
        <f t="shared" si="40"/>
        <v>0.2331721642053054</v>
      </c>
      <c r="T447" s="488">
        <f t="shared" si="40"/>
        <v>0.2331721642053054</v>
      </c>
      <c r="U447" s="64"/>
    </row>
    <row r="448" spans="1:21" x14ac:dyDescent="0.3">
      <c r="A448" s="486" t="s">
        <v>1637</v>
      </c>
      <c r="B448" s="39" t="s">
        <v>96</v>
      </c>
      <c r="C448" s="39" t="s">
        <v>101</v>
      </c>
      <c r="D448" s="39" t="s">
        <v>87</v>
      </c>
      <c r="E448" s="39" t="s">
        <v>1220</v>
      </c>
      <c r="F448" s="39" t="s">
        <v>83</v>
      </c>
      <c r="G448" s="39" t="s">
        <v>126</v>
      </c>
      <c r="H448" s="39" t="s">
        <v>92</v>
      </c>
      <c r="I448" s="39" t="s">
        <v>89</v>
      </c>
      <c r="J448" s="493">
        <f t="shared" si="36"/>
        <v>0.20726294681512075</v>
      </c>
      <c r="K448" s="64">
        <f t="shared" si="37"/>
        <v>0.31040369769733461</v>
      </c>
      <c r="L448" s="64">
        <f t="shared" si="40"/>
        <v>0.31040369769733461</v>
      </c>
      <c r="M448" s="64">
        <f t="shared" si="40"/>
        <v>0.31040369769733461</v>
      </c>
      <c r="N448" s="64">
        <f t="shared" si="40"/>
        <v>0.31040369769733461</v>
      </c>
      <c r="O448" s="64">
        <f t="shared" si="40"/>
        <v>0.31040369769733461</v>
      </c>
      <c r="P448" s="64">
        <f t="shared" si="40"/>
        <v>0.31040369769733461</v>
      </c>
      <c r="Q448" s="64">
        <f t="shared" si="40"/>
        <v>0.31040369769733461</v>
      </c>
      <c r="R448" s="64">
        <f t="shared" si="40"/>
        <v>0.31040369769733461</v>
      </c>
      <c r="S448" s="64">
        <f t="shared" si="40"/>
        <v>0.31040369769733461</v>
      </c>
      <c r="T448" s="488">
        <f t="shared" si="40"/>
        <v>0.31040369769733461</v>
      </c>
      <c r="U448" s="64"/>
    </row>
    <row r="449" spans="1:21" x14ac:dyDescent="0.3">
      <c r="A449" s="486" t="s">
        <v>1638</v>
      </c>
      <c r="B449" s="39" t="s">
        <v>96</v>
      </c>
      <c r="C449" s="39" t="s">
        <v>101</v>
      </c>
      <c r="D449" s="39" t="s">
        <v>87</v>
      </c>
      <c r="E449" s="39" t="s">
        <v>1222</v>
      </c>
      <c r="F449" s="39" t="s">
        <v>83</v>
      </c>
      <c r="G449" s="39" t="s">
        <v>126</v>
      </c>
      <c r="H449" s="39" t="s">
        <v>92</v>
      </c>
      <c r="I449" s="39" t="s">
        <v>92</v>
      </c>
      <c r="J449" s="493">
        <f t="shared" si="36"/>
        <v>0.20726294681512075</v>
      </c>
      <c r="K449" s="64">
        <f t="shared" si="37"/>
        <v>0.20726294681512075</v>
      </c>
      <c r="L449" s="64">
        <f t="shared" si="40"/>
        <v>0.20726294681512075</v>
      </c>
      <c r="M449" s="64">
        <f t="shared" si="40"/>
        <v>0.20726294681512075</v>
      </c>
      <c r="N449" s="64">
        <f t="shared" si="40"/>
        <v>0.20726294681512075</v>
      </c>
      <c r="O449" s="64">
        <f t="shared" si="40"/>
        <v>0.20726294681512075</v>
      </c>
      <c r="P449" s="64">
        <f t="shared" si="40"/>
        <v>0.20726294681512075</v>
      </c>
      <c r="Q449" s="64">
        <f t="shared" si="40"/>
        <v>0.20726294681512075</v>
      </c>
      <c r="R449" s="64">
        <f t="shared" si="40"/>
        <v>0.20726294681512075</v>
      </c>
      <c r="S449" s="64">
        <f t="shared" si="40"/>
        <v>0.20726294681512075</v>
      </c>
      <c r="T449" s="488">
        <f t="shared" si="40"/>
        <v>0.20726294681512075</v>
      </c>
      <c r="U449" s="64"/>
    </row>
    <row r="450" spans="1:21" x14ac:dyDescent="0.3">
      <c r="A450" s="486" t="s">
        <v>1639</v>
      </c>
      <c r="B450" s="39" t="s">
        <v>96</v>
      </c>
      <c r="C450" s="39" t="s">
        <v>101</v>
      </c>
      <c r="D450" s="39" t="s">
        <v>90</v>
      </c>
      <c r="E450" s="39" t="s">
        <v>1192</v>
      </c>
      <c r="F450" s="39" t="s">
        <v>121</v>
      </c>
      <c r="G450" s="39" t="s">
        <v>121</v>
      </c>
      <c r="H450" s="39" t="s">
        <v>89</v>
      </c>
      <c r="I450" s="39" t="s">
        <v>89</v>
      </c>
      <c r="J450" s="493">
        <f t="shared" si="36"/>
        <v>1.2777822234811105</v>
      </c>
      <c r="K450" s="64">
        <f t="shared" si="37"/>
        <v>1</v>
      </c>
      <c r="L450" s="64">
        <f t="shared" ref="L450:T465" si="41">IF(L$17&gt;=$B$11,0,($B$11-L$17)/($B$11-2020))*$J450+IF(L$17&gt;=$B$11,1,(L$17-2020)/($B$11-2020))*$K450</f>
        <v>1</v>
      </c>
      <c r="M450" s="64">
        <f t="shared" si="41"/>
        <v>1</v>
      </c>
      <c r="N450" s="64">
        <f t="shared" si="41"/>
        <v>1</v>
      </c>
      <c r="O450" s="64">
        <f t="shared" si="41"/>
        <v>1</v>
      </c>
      <c r="P450" s="64">
        <f t="shared" si="41"/>
        <v>1</v>
      </c>
      <c r="Q450" s="64">
        <f t="shared" si="41"/>
        <v>1</v>
      </c>
      <c r="R450" s="64">
        <f t="shared" si="41"/>
        <v>1</v>
      </c>
      <c r="S450" s="64">
        <f t="shared" si="41"/>
        <v>1</v>
      </c>
      <c r="T450" s="488">
        <f t="shared" si="41"/>
        <v>1</v>
      </c>
      <c r="U450" s="64"/>
    </row>
    <row r="451" spans="1:21" x14ac:dyDescent="0.3">
      <c r="A451" s="486" t="s">
        <v>1640</v>
      </c>
      <c r="B451" s="39" t="s">
        <v>96</v>
      </c>
      <c r="C451" s="39" t="s">
        <v>101</v>
      </c>
      <c r="D451" s="39" t="s">
        <v>90</v>
      </c>
      <c r="E451" s="39" t="s">
        <v>1194</v>
      </c>
      <c r="F451" s="39" t="s">
        <v>121</v>
      </c>
      <c r="G451" s="39" t="s">
        <v>121</v>
      </c>
      <c r="H451" s="39" t="s">
        <v>89</v>
      </c>
      <c r="I451" s="39" t="s">
        <v>92</v>
      </c>
      <c r="J451" s="493">
        <f t="shared" si="36"/>
        <v>1.2777822234811105</v>
      </c>
      <c r="K451" s="64">
        <f t="shared" si="37"/>
        <v>0.89704472304019767</v>
      </c>
      <c r="L451" s="64">
        <f t="shared" si="41"/>
        <v>0.89704472304019767</v>
      </c>
      <c r="M451" s="64">
        <f t="shared" si="41"/>
        <v>0.89704472304019767</v>
      </c>
      <c r="N451" s="64">
        <f t="shared" si="41"/>
        <v>0.89704472304019767</v>
      </c>
      <c r="O451" s="64">
        <f t="shared" si="41"/>
        <v>0.89704472304019767</v>
      </c>
      <c r="P451" s="64">
        <f t="shared" si="41"/>
        <v>0.89704472304019767</v>
      </c>
      <c r="Q451" s="64">
        <f t="shared" si="41"/>
        <v>0.89704472304019767</v>
      </c>
      <c r="R451" s="64">
        <f t="shared" si="41"/>
        <v>0.89704472304019767</v>
      </c>
      <c r="S451" s="64">
        <f t="shared" si="41"/>
        <v>0.89704472304019767</v>
      </c>
      <c r="T451" s="488">
        <f t="shared" si="41"/>
        <v>0.89704472304019767</v>
      </c>
      <c r="U451" s="64"/>
    </row>
    <row r="452" spans="1:21" x14ac:dyDescent="0.3">
      <c r="A452" s="486" t="s">
        <v>1641</v>
      </c>
      <c r="B452" s="39" t="s">
        <v>96</v>
      </c>
      <c r="C452" s="39" t="s">
        <v>101</v>
      </c>
      <c r="D452" s="39" t="s">
        <v>90</v>
      </c>
      <c r="E452" s="39" t="s">
        <v>1196</v>
      </c>
      <c r="F452" s="39" t="s">
        <v>121</v>
      </c>
      <c r="G452" s="39" t="s">
        <v>121</v>
      </c>
      <c r="H452" s="39" t="s">
        <v>92</v>
      </c>
      <c r="I452" s="39" t="s">
        <v>89</v>
      </c>
      <c r="J452" s="493">
        <f t="shared" si="36"/>
        <v>1.2777822234811105</v>
      </c>
      <c r="K452" s="64">
        <f t="shared" si="37"/>
        <v>1.4244353605364797</v>
      </c>
      <c r="L452" s="64">
        <f t="shared" si="41"/>
        <v>1.4244353605364797</v>
      </c>
      <c r="M452" s="64">
        <f t="shared" si="41"/>
        <v>1.4244353605364797</v>
      </c>
      <c r="N452" s="64">
        <f t="shared" si="41"/>
        <v>1.4244353605364797</v>
      </c>
      <c r="O452" s="64">
        <f t="shared" si="41"/>
        <v>1.4244353605364797</v>
      </c>
      <c r="P452" s="64">
        <f t="shared" si="41"/>
        <v>1.4244353605364797</v>
      </c>
      <c r="Q452" s="64">
        <f t="shared" si="41"/>
        <v>1.4244353605364797</v>
      </c>
      <c r="R452" s="64">
        <f t="shared" si="41"/>
        <v>1.4244353605364797</v>
      </c>
      <c r="S452" s="64">
        <f t="shared" si="41"/>
        <v>1.4244353605364797</v>
      </c>
      <c r="T452" s="488">
        <f t="shared" si="41"/>
        <v>1.4244353605364797</v>
      </c>
      <c r="U452" s="64"/>
    </row>
    <row r="453" spans="1:21" x14ac:dyDescent="0.3">
      <c r="A453" s="486" t="s">
        <v>1642</v>
      </c>
      <c r="B453" s="39" t="s">
        <v>96</v>
      </c>
      <c r="C453" s="39" t="s">
        <v>101</v>
      </c>
      <c r="D453" s="39" t="s">
        <v>90</v>
      </c>
      <c r="E453" s="39" t="s">
        <v>1198</v>
      </c>
      <c r="F453" s="39" t="s">
        <v>121</v>
      </c>
      <c r="G453" s="39" t="s">
        <v>121</v>
      </c>
      <c r="H453" s="39" t="s">
        <v>92</v>
      </c>
      <c r="I453" s="39" t="s">
        <v>92</v>
      </c>
      <c r="J453" s="493">
        <f t="shared" si="36"/>
        <v>1.2777822234811105</v>
      </c>
      <c r="K453" s="64">
        <f t="shared" si="37"/>
        <v>1.2777822234811105</v>
      </c>
      <c r="L453" s="64">
        <f t="shared" si="41"/>
        <v>1.2777822234811105</v>
      </c>
      <c r="M453" s="64">
        <f t="shared" si="41"/>
        <v>1.2777822234811105</v>
      </c>
      <c r="N453" s="64">
        <f t="shared" si="41"/>
        <v>1.2777822234811105</v>
      </c>
      <c r="O453" s="64">
        <f t="shared" si="41"/>
        <v>1.2777822234811105</v>
      </c>
      <c r="P453" s="64">
        <f t="shared" si="41"/>
        <v>1.2777822234811105</v>
      </c>
      <c r="Q453" s="64">
        <f t="shared" si="41"/>
        <v>1.2777822234811105</v>
      </c>
      <c r="R453" s="64">
        <f t="shared" si="41"/>
        <v>1.2777822234811105</v>
      </c>
      <c r="S453" s="64">
        <f t="shared" si="41"/>
        <v>1.2777822234811105</v>
      </c>
      <c r="T453" s="488">
        <f t="shared" si="41"/>
        <v>1.2777822234811105</v>
      </c>
      <c r="U453" s="64"/>
    </row>
    <row r="454" spans="1:21" x14ac:dyDescent="0.3">
      <c r="A454" s="486" t="s">
        <v>1643</v>
      </c>
      <c r="B454" s="39" t="s">
        <v>96</v>
      </c>
      <c r="C454" s="39" t="s">
        <v>101</v>
      </c>
      <c r="D454" s="39" t="s">
        <v>90</v>
      </c>
      <c r="E454" s="39" t="s">
        <v>1200</v>
      </c>
      <c r="F454" s="39" t="s">
        <v>121</v>
      </c>
      <c r="G454" s="39" t="s">
        <v>126</v>
      </c>
      <c r="H454" s="39" t="s">
        <v>89</v>
      </c>
      <c r="I454" s="39" t="s">
        <v>89</v>
      </c>
      <c r="J454" s="493">
        <f t="shared" si="36"/>
        <v>0.9511248498731556</v>
      </c>
      <c r="K454" s="64">
        <f t="shared" si="37"/>
        <v>1</v>
      </c>
      <c r="L454" s="64">
        <f t="shared" si="41"/>
        <v>1</v>
      </c>
      <c r="M454" s="64">
        <f t="shared" si="41"/>
        <v>1</v>
      </c>
      <c r="N454" s="64">
        <f t="shared" si="41"/>
        <v>1</v>
      </c>
      <c r="O454" s="64">
        <f t="shared" si="41"/>
        <v>1</v>
      </c>
      <c r="P454" s="64">
        <f t="shared" si="41"/>
        <v>1</v>
      </c>
      <c r="Q454" s="64">
        <f t="shared" si="41"/>
        <v>1</v>
      </c>
      <c r="R454" s="64">
        <f t="shared" si="41"/>
        <v>1</v>
      </c>
      <c r="S454" s="64">
        <f t="shared" si="41"/>
        <v>1</v>
      </c>
      <c r="T454" s="488">
        <f t="shared" si="41"/>
        <v>1</v>
      </c>
      <c r="U454" s="64"/>
    </row>
    <row r="455" spans="1:21" x14ac:dyDescent="0.3">
      <c r="A455" s="486" t="s">
        <v>1644</v>
      </c>
      <c r="B455" s="39" t="s">
        <v>96</v>
      </c>
      <c r="C455" s="39" t="s">
        <v>101</v>
      </c>
      <c r="D455" s="39" t="s">
        <v>90</v>
      </c>
      <c r="E455" s="39" t="s">
        <v>1202</v>
      </c>
      <c r="F455" s="39" t="s">
        <v>121</v>
      </c>
      <c r="G455" s="39" t="s">
        <v>126</v>
      </c>
      <c r="H455" s="39" t="s">
        <v>89</v>
      </c>
      <c r="I455" s="39" t="s">
        <v>92</v>
      </c>
      <c r="J455" s="493">
        <f t="shared" si="36"/>
        <v>0.9511248498731556</v>
      </c>
      <c r="K455" s="64">
        <f t="shared" si="37"/>
        <v>0.66772061142524364</v>
      </c>
      <c r="L455" s="64">
        <f t="shared" si="41"/>
        <v>0.66772061142524364</v>
      </c>
      <c r="M455" s="64">
        <f t="shared" si="41"/>
        <v>0.66772061142524364</v>
      </c>
      <c r="N455" s="64">
        <f t="shared" si="41"/>
        <v>0.66772061142524364</v>
      </c>
      <c r="O455" s="64">
        <f t="shared" si="41"/>
        <v>0.66772061142524364</v>
      </c>
      <c r="P455" s="64">
        <f t="shared" si="41"/>
        <v>0.66772061142524364</v>
      </c>
      <c r="Q455" s="64">
        <f t="shared" si="41"/>
        <v>0.66772061142524364</v>
      </c>
      <c r="R455" s="64">
        <f t="shared" si="41"/>
        <v>0.66772061142524364</v>
      </c>
      <c r="S455" s="64">
        <f t="shared" si="41"/>
        <v>0.66772061142524364</v>
      </c>
      <c r="T455" s="488">
        <f t="shared" si="41"/>
        <v>0.66772061142524364</v>
      </c>
      <c r="U455" s="64"/>
    </row>
    <row r="456" spans="1:21" x14ac:dyDescent="0.3">
      <c r="A456" s="486" t="s">
        <v>1645</v>
      </c>
      <c r="B456" s="39" t="s">
        <v>96</v>
      </c>
      <c r="C456" s="39" t="s">
        <v>101</v>
      </c>
      <c r="D456" s="39" t="s">
        <v>90</v>
      </c>
      <c r="E456" s="39" t="s">
        <v>1204</v>
      </c>
      <c r="F456" s="39" t="s">
        <v>121</v>
      </c>
      <c r="G456" s="39" t="s">
        <v>126</v>
      </c>
      <c r="H456" s="39" t="s">
        <v>92</v>
      </c>
      <c r="I456" s="39" t="s">
        <v>89</v>
      </c>
      <c r="J456" s="493">
        <f t="shared" si="36"/>
        <v>0.9511248498731556</v>
      </c>
      <c r="K456" s="64">
        <f t="shared" si="37"/>
        <v>1.4244353605364797</v>
      </c>
      <c r="L456" s="64">
        <f t="shared" si="41"/>
        <v>1.4244353605364797</v>
      </c>
      <c r="M456" s="64">
        <f t="shared" si="41"/>
        <v>1.4244353605364797</v>
      </c>
      <c r="N456" s="64">
        <f t="shared" si="41"/>
        <v>1.4244353605364797</v>
      </c>
      <c r="O456" s="64">
        <f t="shared" si="41"/>
        <v>1.4244353605364797</v>
      </c>
      <c r="P456" s="64">
        <f t="shared" si="41"/>
        <v>1.4244353605364797</v>
      </c>
      <c r="Q456" s="64">
        <f t="shared" si="41"/>
        <v>1.4244353605364797</v>
      </c>
      <c r="R456" s="64">
        <f t="shared" si="41"/>
        <v>1.4244353605364797</v>
      </c>
      <c r="S456" s="64">
        <f t="shared" si="41"/>
        <v>1.4244353605364797</v>
      </c>
      <c r="T456" s="488">
        <f t="shared" si="41"/>
        <v>1.4244353605364797</v>
      </c>
      <c r="U456" s="64"/>
    </row>
    <row r="457" spans="1:21" x14ac:dyDescent="0.3">
      <c r="A457" s="486" t="s">
        <v>1646</v>
      </c>
      <c r="B457" s="39" t="s">
        <v>96</v>
      </c>
      <c r="C457" s="39" t="s">
        <v>101</v>
      </c>
      <c r="D457" s="39" t="s">
        <v>90</v>
      </c>
      <c r="E457" s="39" t="s">
        <v>1206</v>
      </c>
      <c r="F457" s="39" t="s">
        <v>121</v>
      </c>
      <c r="G457" s="39" t="s">
        <v>126</v>
      </c>
      <c r="H457" s="39" t="s">
        <v>92</v>
      </c>
      <c r="I457" s="39" t="s">
        <v>92</v>
      </c>
      <c r="J457" s="493">
        <f t="shared" si="36"/>
        <v>0.9511248498731556</v>
      </c>
      <c r="K457" s="64">
        <f t="shared" si="37"/>
        <v>0.9511248498731556</v>
      </c>
      <c r="L457" s="64">
        <f t="shared" si="41"/>
        <v>0.9511248498731556</v>
      </c>
      <c r="M457" s="64">
        <f t="shared" si="41"/>
        <v>0.9511248498731556</v>
      </c>
      <c r="N457" s="64">
        <f t="shared" si="41"/>
        <v>0.9511248498731556</v>
      </c>
      <c r="O457" s="64">
        <f t="shared" si="41"/>
        <v>0.9511248498731556</v>
      </c>
      <c r="P457" s="64">
        <f t="shared" si="41"/>
        <v>0.9511248498731556</v>
      </c>
      <c r="Q457" s="64">
        <f t="shared" si="41"/>
        <v>0.9511248498731556</v>
      </c>
      <c r="R457" s="64">
        <f t="shared" si="41"/>
        <v>0.9511248498731556</v>
      </c>
      <c r="S457" s="64">
        <f t="shared" si="41"/>
        <v>0.9511248498731556</v>
      </c>
      <c r="T457" s="488">
        <f t="shared" si="41"/>
        <v>0.9511248498731556</v>
      </c>
      <c r="U457" s="64"/>
    </row>
    <row r="458" spans="1:21" x14ac:dyDescent="0.3">
      <c r="A458" s="486" t="s">
        <v>1647</v>
      </c>
      <c r="B458" s="39" t="s">
        <v>96</v>
      </c>
      <c r="C458" s="39" t="s">
        <v>101</v>
      </c>
      <c r="D458" s="39" t="s">
        <v>90</v>
      </c>
      <c r="E458" s="39" t="s">
        <v>1208</v>
      </c>
      <c r="F458" s="39" t="s">
        <v>83</v>
      </c>
      <c r="G458" s="39" t="s">
        <v>121</v>
      </c>
      <c r="H458" s="39" t="s">
        <v>89</v>
      </c>
      <c r="I458" s="39" t="s">
        <v>89</v>
      </c>
      <c r="J458" s="493">
        <f t="shared" si="36"/>
        <v>1.2777822234811105</v>
      </c>
      <c r="K458" s="64">
        <f t="shared" si="37"/>
        <v>0.34920618027291611</v>
      </c>
      <c r="L458" s="64">
        <f t="shared" si="41"/>
        <v>0.34920618027291611</v>
      </c>
      <c r="M458" s="64">
        <f t="shared" si="41"/>
        <v>0.34920618027291611</v>
      </c>
      <c r="N458" s="64">
        <f t="shared" si="41"/>
        <v>0.34920618027291611</v>
      </c>
      <c r="O458" s="64">
        <f t="shared" si="41"/>
        <v>0.34920618027291611</v>
      </c>
      <c r="P458" s="64">
        <f t="shared" si="41"/>
        <v>0.34920618027291611</v>
      </c>
      <c r="Q458" s="64">
        <f t="shared" si="41"/>
        <v>0.34920618027291611</v>
      </c>
      <c r="R458" s="64">
        <f t="shared" si="41"/>
        <v>0.34920618027291611</v>
      </c>
      <c r="S458" s="64">
        <f t="shared" si="41"/>
        <v>0.34920618027291611</v>
      </c>
      <c r="T458" s="488">
        <f t="shared" si="41"/>
        <v>0.34920618027291611</v>
      </c>
      <c r="U458" s="64"/>
    </row>
    <row r="459" spans="1:21" x14ac:dyDescent="0.3">
      <c r="A459" s="486" t="s">
        <v>1648</v>
      </c>
      <c r="B459" s="39" t="s">
        <v>96</v>
      </c>
      <c r="C459" s="39" t="s">
        <v>101</v>
      </c>
      <c r="D459" s="39" t="s">
        <v>90</v>
      </c>
      <c r="E459" s="39" t="s">
        <v>1210</v>
      </c>
      <c r="F459" s="39" t="s">
        <v>83</v>
      </c>
      <c r="G459" s="39" t="s">
        <v>121</v>
      </c>
      <c r="H459" s="39" t="s">
        <v>89</v>
      </c>
      <c r="I459" s="39" t="s">
        <v>92</v>
      </c>
      <c r="J459" s="493">
        <f t="shared" si="36"/>
        <v>1.2777822234811105</v>
      </c>
      <c r="K459" s="64">
        <f t="shared" si="37"/>
        <v>0.31325356126684339</v>
      </c>
      <c r="L459" s="64">
        <f t="shared" si="41"/>
        <v>0.31325356126684339</v>
      </c>
      <c r="M459" s="64">
        <f t="shared" si="41"/>
        <v>0.31325356126684339</v>
      </c>
      <c r="N459" s="64">
        <f t="shared" si="41"/>
        <v>0.31325356126684339</v>
      </c>
      <c r="O459" s="64">
        <f t="shared" si="41"/>
        <v>0.31325356126684339</v>
      </c>
      <c r="P459" s="64">
        <f t="shared" si="41"/>
        <v>0.31325356126684339</v>
      </c>
      <c r="Q459" s="64">
        <f t="shared" si="41"/>
        <v>0.31325356126684339</v>
      </c>
      <c r="R459" s="64">
        <f t="shared" si="41"/>
        <v>0.31325356126684339</v>
      </c>
      <c r="S459" s="64">
        <f t="shared" si="41"/>
        <v>0.31325356126684339</v>
      </c>
      <c r="T459" s="488">
        <f t="shared" si="41"/>
        <v>0.31325356126684339</v>
      </c>
      <c r="U459" s="64"/>
    </row>
    <row r="460" spans="1:21" x14ac:dyDescent="0.3">
      <c r="A460" s="486" t="s">
        <v>1649</v>
      </c>
      <c r="B460" s="39" t="s">
        <v>96</v>
      </c>
      <c r="C460" s="39" t="s">
        <v>101</v>
      </c>
      <c r="D460" s="39" t="s">
        <v>90</v>
      </c>
      <c r="E460" s="39" t="s">
        <v>1212</v>
      </c>
      <c r="F460" s="39" t="s">
        <v>83</v>
      </c>
      <c r="G460" s="39" t="s">
        <v>121</v>
      </c>
      <c r="H460" s="39" t="s">
        <v>92</v>
      </c>
      <c r="I460" s="39" t="s">
        <v>89</v>
      </c>
      <c r="J460" s="493">
        <f t="shared" si="36"/>
        <v>1.2777822234811105</v>
      </c>
      <c r="K460" s="64">
        <f t="shared" si="37"/>
        <v>1.4244353605364797</v>
      </c>
      <c r="L460" s="64">
        <f t="shared" si="41"/>
        <v>1.4244353605364797</v>
      </c>
      <c r="M460" s="64">
        <f t="shared" si="41"/>
        <v>1.4244353605364797</v>
      </c>
      <c r="N460" s="64">
        <f t="shared" si="41"/>
        <v>1.4244353605364797</v>
      </c>
      <c r="O460" s="64">
        <f t="shared" si="41"/>
        <v>1.4244353605364797</v>
      </c>
      <c r="P460" s="64">
        <f t="shared" si="41"/>
        <v>1.4244353605364797</v>
      </c>
      <c r="Q460" s="64">
        <f t="shared" si="41"/>
        <v>1.4244353605364797</v>
      </c>
      <c r="R460" s="64">
        <f t="shared" si="41"/>
        <v>1.4244353605364797</v>
      </c>
      <c r="S460" s="64">
        <f t="shared" si="41"/>
        <v>1.4244353605364797</v>
      </c>
      <c r="T460" s="488">
        <f t="shared" si="41"/>
        <v>1.4244353605364797</v>
      </c>
      <c r="U460" s="64"/>
    </row>
    <row r="461" spans="1:21" x14ac:dyDescent="0.3">
      <c r="A461" s="486" t="s">
        <v>1650</v>
      </c>
      <c r="B461" s="39" t="s">
        <v>96</v>
      </c>
      <c r="C461" s="39" t="s">
        <v>101</v>
      </c>
      <c r="D461" s="39" t="s">
        <v>90</v>
      </c>
      <c r="E461" s="39" t="s">
        <v>1214</v>
      </c>
      <c r="F461" s="39" t="s">
        <v>83</v>
      </c>
      <c r="G461" s="39" t="s">
        <v>121</v>
      </c>
      <c r="H461" s="39" t="s">
        <v>92</v>
      </c>
      <c r="I461" s="39" t="s">
        <v>92</v>
      </c>
      <c r="J461" s="493">
        <f t="shared" si="36"/>
        <v>1.2777822234811105</v>
      </c>
      <c r="K461" s="64">
        <f t="shared" si="37"/>
        <v>1.2777822234811105</v>
      </c>
      <c r="L461" s="64">
        <f t="shared" si="41"/>
        <v>1.2777822234811105</v>
      </c>
      <c r="M461" s="64">
        <f t="shared" si="41"/>
        <v>1.2777822234811105</v>
      </c>
      <c r="N461" s="64">
        <f t="shared" si="41"/>
        <v>1.2777822234811105</v>
      </c>
      <c r="O461" s="64">
        <f t="shared" si="41"/>
        <v>1.2777822234811105</v>
      </c>
      <c r="P461" s="64">
        <f t="shared" si="41"/>
        <v>1.2777822234811105</v>
      </c>
      <c r="Q461" s="64">
        <f t="shared" si="41"/>
        <v>1.2777822234811105</v>
      </c>
      <c r="R461" s="64">
        <f t="shared" si="41"/>
        <v>1.2777822234811105</v>
      </c>
      <c r="S461" s="64">
        <f t="shared" si="41"/>
        <v>1.2777822234811105</v>
      </c>
      <c r="T461" s="488">
        <f t="shared" si="41"/>
        <v>1.2777822234811105</v>
      </c>
      <c r="U461" s="64"/>
    </row>
    <row r="462" spans="1:21" x14ac:dyDescent="0.3">
      <c r="A462" s="486" t="s">
        <v>1651</v>
      </c>
      <c r="B462" s="39" t="s">
        <v>96</v>
      </c>
      <c r="C462" s="39" t="s">
        <v>101</v>
      </c>
      <c r="D462" s="39" t="s">
        <v>90</v>
      </c>
      <c r="E462" s="39" t="s">
        <v>1216</v>
      </c>
      <c r="F462" s="39" t="s">
        <v>83</v>
      </c>
      <c r="G462" s="39" t="s">
        <v>126</v>
      </c>
      <c r="H462" s="39" t="s">
        <v>89</v>
      </c>
      <c r="I462" s="39" t="s">
        <v>89</v>
      </c>
      <c r="J462" s="493">
        <f t="shared" si="36"/>
        <v>0.9511248498731556</v>
      </c>
      <c r="K462" s="64">
        <f t="shared" si="37"/>
        <v>0.34920618027291611</v>
      </c>
      <c r="L462" s="64">
        <f t="shared" si="41"/>
        <v>0.34920618027291611</v>
      </c>
      <c r="M462" s="64">
        <f t="shared" si="41"/>
        <v>0.34920618027291611</v>
      </c>
      <c r="N462" s="64">
        <f t="shared" si="41"/>
        <v>0.34920618027291611</v>
      </c>
      <c r="O462" s="64">
        <f t="shared" si="41"/>
        <v>0.34920618027291611</v>
      </c>
      <c r="P462" s="64">
        <f t="shared" si="41"/>
        <v>0.34920618027291611</v>
      </c>
      <c r="Q462" s="64">
        <f t="shared" si="41"/>
        <v>0.34920618027291611</v>
      </c>
      <c r="R462" s="64">
        <f t="shared" si="41"/>
        <v>0.34920618027291611</v>
      </c>
      <c r="S462" s="64">
        <f t="shared" si="41"/>
        <v>0.34920618027291611</v>
      </c>
      <c r="T462" s="488">
        <f t="shared" si="41"/>
        <v>0.34920618027291611</v>
      </c>
      <c r="U462" s="64"/>
    </row>
    <row r="463" spans="1:21" x14ac:dyDescent="0.3">
      <c r="A463" s="486" t="s">
        <v>1652</v>
      </c>
      <c r="B463" s="39" t="s">
        <v>96</v>
      </c>
      <c r="C463" s="39" t="s">
        <v>101</v>
      </c>
      <c r="D463" s="39" t="s">
        <v>90</v>
      </c>
      <c r="E463" s="39" t="s">
        <v>1218</v>
      </c>
      <c r="F463" s="39" t="s">
        <v>83</v>
      </c>
      <c r="G463" s="39" t="s">
        <v>126</v>
      </c>
      <c r="H463" s="39" t="s">
        <v>89</v>
      </c>
      <c r="I463" s="39" t="s">
        <v>92</v>
      </c>
      <c r="J463" s="493">
        <f t="shared" si="36"/>
        <v>0.9511248498731556</v>
      </c>
      <c r="K463" s="64">
        <f t="shared" si="37"/>
        <v>0.2331721642053054</v>
      </c>
      <c r="L463" s="64">
        <f t="shared" si="41"/>
        <v>0.2331721642053054</v>
      </c>
      <c r="M463" s="64">
        <f t="shared" si="41"/>
        <v>0.2331721642053054</v>
      </c>
      <c r="N463" s="64">
        <f t="shared" si="41"/>
        <v>0.2331721642053054</v>
      </c>
      <c r="O463" s="64">
        <f t="shared" si="41"/>
        <v>0.2331721642053054</v>
      </c>
      <c r="P463" s="64">
        <f t="shared" si="41"/>
        <v>0.2331721642053054</v>
      </c>
      <c r="Q463" s="64">
        <f t="shared" si="41"/>
        <v>0.2331721642053054</v>
      </c>
      <c r="R463" s="64">
        <f t="shared" si="41"/>
        <v>0.2331721642053054</v>
      </c>
      <c r="S463" s="64">
        <f t="shared" si="41"/>
        <v>0.2331721642053054</v>
      </c>
      <c r="T463" s="488">
        <f t="shared" si="41"/>
        <v>0.2331721642053054</v>
      </c>
      <c r="U463" s="64"/>
    </row>
    <row r="464" spans="1:21" x14ac:dyDescent="0.3">
      <c r="A464" s="486" t="s">
        <v>1653</v>
      </c>
      <c r="B464" s="39" t="s">
        <v>96</v>
      </c>
      <c r="C464" s="39" t="s">
        <v>101</v>
      </c>
      <c r="D464" s="39" t="s">
        <v>90</v>
      </c>
      <c r="E464" s="39" t="s">
        <v>1220</v>
      </c>
      <c r="F464" s="39" t="s">
        <v>83</v>
      </c>
      <c r="G464" s="39" t="s">
        <v>126</v>
      </c>
      <c r="H464" s="39" t="s">
        <v>92</v>
      </c>
      <c r="I464" s="39" t="s">
        <v>89</v>
      </c>
      <c r="J464" s="493">
        <f t="shared" si="36"/>
        <v>0.9511248498731556</v>
      </c>
      <c r="K464" s="64">
        <f t="shared" si="37"/>
        <v>1.4244353605364797</v>
      </c>
      <c r="L464" s="64">
        <f t="shared" si="41"/>
        <v>1.4244353605364797</v>
      </c>
      <c r="M464" s="64">
        <f t="shared" si="41"/>
        <v>1.4244353605364797</v>
      </c>
      <c r="N464" s="64">
        <f t="shared" si="41"/>
        <v>1.4244353605364797</v>
      </c>
      <c r="O464" s="64">
        <f t="shared" si="41"/>
        <v>1.4244353605364797</v>
      </c>
      <c r="P464" s="64">
        <f t="shared" si="41"/>
        <v>1.4244353605364797</v>
      </c>
      <c r="Q464" s="64">
        <f t="shared" si="41"/>
        <v>1.4244353605364797</v>
      </c>
      <c r="R464" s="64">
        <f t="shared" si="41"/>
        <v>1.4244353605364797</v>
      </c>
      <c r="S464" s="64">
        <f t="shared" si="41"/>
        <v>1.4244353605364797</v>
      </c>
      <c r="T464" s="488">
        <f t="shared" si="41"/>
        <v>1.4244353605364797</v>
      </c>
      <c r="U464" s="64"/>
    </row>
    <row r="465" spans="1:21" x14ac:dyDescent="0.3">
      <c r="A465" s="486" t="s">
        <v>1654</v>
      </c>
      <c r="B465" s="39" t="s">
        <v>96</v>
      </c>
      <c r="C465" s="39" t="s">
        <v>101</v>
      </c>
      <c r="D465" s="39" t="s">
        <v>90</v>
      </c>
      <c r="E465" s="39" t="s">
        <v>1222</v>
      </c>
      <c r="F465" s="39" t="s">
        <v>83</v>
      </c>
      <c r="G465" s="39" t="s">
        <v>126</v>
      </c>
      <c r="H465" s="39" t="s">
        <v>92</v>
      </c>
      <c r="I465" s="39" t="s">
        <v>92</v>
      </c>
      <c r="J465" s="493">
        <f t="shared" si="36"/>
        <v>0.9511248498731556</v>
      </c>
      <c r="K465" s="64">
        <f t="shared" si="37"/>
        <v>0.9511248498731556</v>
      </c>
      <c r="L465" s="64">
        <f t="shared" si="41"/>
        <v>0.9511248498731556</v>
      </c>
      <c r="M465" s="64">
        <f t="shared" si="41"/>
        <v>0.9511248498731556</v>
      </c>
      <c r="N465" s="64">
        <f t="shared" si="41"/>
        <v>0.9511248498731556</v>
      </c>
      <c r="O465" s="64">
        <f t="shared" si="41"/>
        <v>0.9511248498731556</v>
      </c>
      <c r="P465" s="64">
        <f t="shared" si="41"/>
        <v>0.9511248498731556</v>
      </c>
      <c r="Q465" s="64">
        <f t="shared" si="41"/>
        <v>0.9511248498731556</v>
      </c>
      <c r="R465" s="64">
        <f t="shared" si="41"/>
        <v>0.9511248498731556</v>
      </c>
      <c r="S465" s="64">
        <f t="shared" si="41"/>
        <v>0.9511248498731556</v>
      </c>
      <c r="T465" s="488">
        <f t="shared" si="41"/>
        <v>0.9511248498731556</v>
      </c>
      <c r="U465" s="64"/>
    </row>
    <row r="466" spans="1:21" x14ac:dyDescent="0.3">
      <c r="A466" s="486" t="s">
        <v>1655</v>
      </c>
      <c r="B466" s="39" t="s">
        <v>96</v>
      </c>
      <c r="C466" s="39" t="s">
        <v>101</v>
      </c>
      <c r="D466" s="39" t="s">
        <v>93</v>
      </c>
      <c r="E466" s="39" t="s">
        <v>1192</v>
      </c>
      <c r="F466" s="39" t="s">
        <v>121</v>
      </c>
      <c r="G466" s="39" t="s">
        <v>121</v>
      </c>
      <c r="H466" s="39" t="s">
        <v>89</v>
      </c>
      <c r="I466" s="39" t="s">
        <v>89</v>
      </c>
      <c r="J466" s="493">
        <f t="shared" ref="J466:J529" si="42">INDEX($E$9:$E$14,MATCH($D466,$D$9:$D$14,0))*INDEX($J$9:$K$14,MATCH($C466,$I$9:$I$14,0),MATCH($G466,$J$7:$K$7,0))</f>
        <v>0.43362331034309209</v>
      </c>
      <c r="K466" s="64">
        <f t="shared" ref="K466:K529" si="43">IF($H466="No",INDEX($E$9:$E$14,MATCH($D466,$D$9:$D$14,0)),INDEX($F$9:$G$14,MATCH($D466,$D$9:$D$14,0),MATCH($F466,$F$7:$G$7,0)))*IF($I466="No",INDEX($J$9:$K$14,MATCH($C466,$I$9:$I$14,0),MATCH($G466,$J$7:$K$7,0)),INDEX($L$9:$L$14,MATCH($C466,$I$9:$I$14,0)))</f>
        <v>1</v>
      </c>
      <c r="L466" s="64">
        <f t="shared" ref="L466:T481" si="44">IF(L$17&gt;=$B$11,0,($B$11-L$17)/($B$11-2020))*$J466+IF(L$17&gt;=$B$11,1,(L$17-2020)/($B$11-2020))*$K466</f>
        <v>1</v>
      </c>
      <c r="M466" s="64">
        <f t="shared" si="44"/>
        <v>1</v>
      </c>
      <c r="N466" s="64">
        <f t="shared" si="44"/>
        <v>1</v>
      </c>
      <c r="O466" s="64">
        <f t="shared" si="44"/>
        <v>1</v>
      </c>
      <c r="P466" s="64">
        <f t="shared" si="44"/>
        <v>1</v>
      </c>
      <c r="Q466" s="64">
        <f t="shared" si="44"/>
        <v>1</v>
      </c>
      <c r="R466" s="64">
        <f t="shared" si="44"/>
        <v>1</v>
      </c>
      <c r="S466" s="64">
        <f t="shared" si="44"/>
        <v>1</v>
      </c>
      <c r="T466" s="488">
        <f t="shared" si="44"/>
        <v>1</v>
      </c>
      <c r="U466" s="64"/>
    </row>
    <row r="467" spans="1:21" x14ac:dyDescent="0.3">
      <c r="A467" s="486" t="s">
        <v>1656</v>
      </c>
      <c r="B467" s="39" t="s">
        <v>96</v>
      </c>
      <c r="C467" s="39" t="s">
        <v>101</v>
      </c>
      <c r="D467" s="39" t="s">
        <v>93</v>
      </c>
      <c r="E467" s="39" t="s">
        <v>1194</v>
      </c>
      <c r="F467" s="39" t="s">
        <v>121</v>
      </c>
      <c r="G467" s="39" t="s">
        <v>121</v>
      </c>
      <c r="H467" s="39" t="s">
        <v>89</v>
      </c>
      <c r="I467" s="39" t="s">
        <v>92</v>
      </c>
      <c r="J467" s="493">
        <f t="shared" si="42"/>
        <v>0.43362331034309209</v>
      </c>
      <c r="K467" s="64">
        <f t="shared" si="43"/>
        <v>0.89704472304019767</v>
      </c>
      <c r="L467" s="64">
        <f t="shared" si="44"/>
        <v>0.89704472304019767</v>
      </c>
      <c r="M467" s="64">
        <f t="shared" si="44"/>
        <v>0.89704472304019767</v>
      </c>
      <c r="N467" s="64">
        <f t="shared" si="44"/>
        <v>0.89704472304019767</v>
      </c>
      <c r="O467" s="64">
        <f t="shared" si="44"/>
        <v>0.89704472304019767</v>
      </c>
      <c r="P467" s="64">
        <f t="shared" si="44"/>
        <v>0.89704472304019767</v>
      </c>
      <c r="Q467" s="64">
        <f t="shared" si="44"/>
        <v>0.89704472304019767</v>
      </c>
      <c r="R467" s="64">
        <f t="shared" si="44"/>
        <v>0.89704472304019767</v>
      </c>
      <c r="S467" s="64">
        <f t="shared" si="44"/>
        <v>0.89704472304019767</v>
      </c>
      <c r="T467" s="488">
        <f t="shared" si="44"/>
        <v>0.89704472304019767</v>
      </c>
      <c r="U467" s="64"/>
    </row>
    <row r="468" spans="1:21" x14ac:dyDescent="0.3">
      <c r="A468" s="486" t="s">
        <v>1657</v>
      </c>
      <c r="B468" s="39" t="s">
        <v>96</v>
      </c>
      <c r="C468" s="39" t="s">
        <v>101</v>
      </c>
      <c r="D468" s="39" t="s">
        <v>93</v>
      </c>
      <c r="E468" s="39" t="s">
        <v>1196</v>
      </c>
      <c r="F468" s="39" t="s">
        <v>121</v>
      </c>
      <c r="G468" s="39" t="s">
        <v>121</v>
      </c>
      <c r="H468" s="39" t="s">
        <v>92</v>
      </c>
      <c r="I468" s="39" t="s">
        <v>89</v>
      </c>
      <c r="J468" s="493">
        <f t="shared" si="42"/>
        <v>0.43362331034309209</v>
      </c>
      <c r="K468" s="64">
        <f t="shared" si="43"/>
        <v>0.48339096056826247</v>
      </c>
      <c r="L468" s="64">
        <f t="shared" si="44"/>
        <v>0.48339096056826247</v>
      </c>
      <c r="M468" s="64">
        <f t="shared" si="44"/>
        <v>0.48339096056826247</v>
      </c>
      <c r="N468" s="64">
        <f t="shared" si="44"/>
        <v>0.48339096056826247</v>
      </c>
      <c r="O468" s="64">
        <f t="shared" si="44"/>
        <v>0.48339096056826247</v>
      </c>
      <c r="P468" s="64">
        <f t="shared" si="44"/>
        <v>0.48339096056826247</v>
      </c>
      <c r="Q468" s="64">
        <f t="shared" si="44"/>
        <v>0.48339096056826247</v>
      </c>
      <c r="R468" s="64">
        <f t="shared" si="44"/>
        <v>0.48339096056826247</v>
      </c>
      <c r="S468" s="64">
        <f t="shared" si="44"/>
        <v>0.48339096056826247</v>
      </c>
      <c r="T468" s="488">
        <f t="shared" si="44"/>
        <v>0.48339096056826247</v>
      </c>
      <c r="U468" s="64"/>
    </row>
    <row r="469" spans="1:21" x14ac:dyDescent="0.3">
      <c r="A469" s="486" t="s">
        <v>1658</v>
      </c>
      <c r="B469" s="39" t="s">
        <v>96</v>
      </c>
      <c r="C469" s="39" t="s">
        <v>101</v>
      </c>
      <c r="D469" s="39" t="s">
        <v>93</v>
      </c>
      <c r="E469" s="39" t="s">
        <v>1198</v>
      </c>
      <c r="F469" s="39" t="s">
        <v>121</v>
      </c>
      <c r="G469" s="39" t="s">
        <v>121</v>
      </c>
      <c r="H469" s="39" t="s">
        <v>92</v>
      </c>
      <c r="I469" s="39" t="s">
        <v>92</v>
      </c>
      <c r="J469" s="493">
        <f t="shared" si="42"/>
        <v>0.43362331034309209</v>
      </c>
      <c r="K469" s="64">
        <f t="shared" si="43"/>
        <v>0.43362331034309209</v>
      </c>
      <c r="L469" s="64">
        <f t="shared" si="44"/>
        <v>0.43362331034309209</v>
      </c>
      <c r="M469" s="64">
        <f t="shared" si="44"/>
        <v>0.43362331034309209</v>
      </c>
      <c r="N469" s="64">
        <f t="shared" si="44"/>
        <v>0.43362331034309209</v>
      </c>
      <c r="O469" s="64">
        <f t="shared" si="44"/>
        <v>0.43362331034309209</v>
      </c>
      <c r="P469" s="64">
        <f t="shared" si="44"/>
        <v>0.43362331034309209</v>
      </c>
      <c r="Q469" s="64">
        <f t="shared" si="44"/>
        <v>0.43362331034309209</v>
      </c>
      <c r="R469" s="64">
        <f t="shared" si="44"/>
        <v>0.43362331034309209</v>
      </c>
      <c r="S469" s="64">
        <f t="shared" si="44"/>
        <v>0.43362331034309209</v>
      </c>
      <c r="T469" s="488">
        <f t="shared" si="44"/>
        <v>0.43362331034309209</v>
      </c>
      <c r="U469" s="64"/>
    </row>
    <row r="470" spans="1:21" x14ac:dyDescent="0.3">
      <c r="A470" s="486" t="s">
        <v>1659</v>
      </c>
      <c r="B470" s="39" t="s">
        <v>96</v>
      </c>
      <c r="C470" s="39" t="s">
        <v>101</v>
      </c>
      <c r="D470" s="39" t="s">
        <v>93</v>
      </c>
      <c r="E470" s="39" t="s">
        <v>1200</v>
      </c>
      <c r="F470" s="39" t="s">
        <v>121</v>
      </c>
      <c r="G470" s="39" t="s">
        <v>126</v>
      </c>
      <c r="H470" s="39" t="s">
        <v>89</v>
      </c>
      <c r="I470" s="39" t="s">
        <v>89</v>
      </c>
      <c r="J470" s="493">
        <f t="shared" si="42"/>
        <v>0.32277010774807607</v>
      </c>
      <c r="K470" s="64">
        <f t="shared" si="43"/>
        <v>1</v>
      </c>
      <c r="L470" s="64">
        <f t="shared" si="44"/>
        <v>1</v>
      </c>
      <c r="M470" s="64">
        <f t="shared" si="44"/>
        <v>1</v>
      </c>
      <c r="N470" s="64">
        <f t="shared" si="44"/>
        <v>1</v>
      </c>
      <c r="O470" s="64">
        <f t="shared" si="44"/>
        <v>1</v>
      </c>
      <c r="P470" s="64">
        <f t="shared" si="44"/>
        <v>1</v>
      </c>
      <c r="Q470" s="64">
        <f t="shared" si="44"/>
        <v>1</v>
      </c>
      <c r="R470" s="64">
        <f t="shared" si="44"/>
        <v>1</v>
      </c>
      <c r="S470" s="64">
        <f t="shared" si="44"/>
        <v>1</v>
      </c>
      <c r="T470" s="488">
        <f t="shared" si="44"/>
        <v>1</v>
      </c>
      <c r="U470" s="64"/>
    </row>
    <row r="471" spans="1:21" x14ac:dyDescent="0.3">
      <c r="A471" s="486" t="s">
        <v>1660</v>
      </c>
      <c r="B471" s="39" t="s">
        <v>96</v>
      </c>
      <c r="C471" s="39" t="s">
        <v>101</v>
      </c>
      <c r="D471" s="39" t="s">
        <v>93</v>
      </c>
      <c r="E471" s="39" t="s">
        <v>1202</v>
      </c>
      <c r="F471" s="39" t="s">
        <v>121</v>
      </c>
      <c r="G471" s="39" t="s">
        <v>126</v>
      </c>
      <c r="H471" s="39" t="s">
        <v>89</v>
      </c>
      <c r="I471" s="39" t="s">
        <v>92</v>
      </c>
      <c r="J471" s="493">
        <f t="shared" si="42"/>
        <v>0.32277010774807607</v>
      </c>
      <c r="K471" s="64">
        <f t="shared" si="43"/>
        <v>0.66772061142524364</v>
      </c>
      <c r="L471" s="64">
        <f t="shared" si="44"/>
        <v>0.66772061142524364</v>
      </c>
      <c r="M471" s="64">
        <f t="shared" si="44"/>
        <v>0.66772061142524364</v>
      </c>
      <c r="N471" s="64">
        <f t="shared" si="44"/>
        <v>0.66772061142524364</v>
      </c>
      <c r="O471" s="64">
        <f t="shared" si="44"/>
        <v>0.66772061142524364</v>
      </c>
      <c r="P471" s="64">
        <f t="shared" si="44"/>
        <v>0.66772061142524364</v>
      </c>
      <c r="Q471" s="64">
        <f t="shared" si="44"/>
        <v>0.66772061142524364</v>
      </c>
      <c r="R471" s="64">
        <f t="shared" si="44"/>
        <v>0.66772061142524364</v>
      </c>
      <c r="S471" s="64">
        <f t="shared" si="44"/>
        <v>0.66772061142524364</v>
      </c>
      <c r="T471" s="488">
        <f t="shared" si="44"/>
        <v>0.66772061142524364</v>
      </c>
      <c r="U471" s="64"/>
    </row>
    <row r="472" spans="1:21" x14ac:dyDescent="0.3">
      <c r="A472" s="486" t="s">
        <v>1661</v>
      </c>
      <c r="B472" s="39" t="s">
        <v>96</v>
      </c>
      <c r="C472" s="39" t="s">
        <v>101</v>
      </c>
      <c r="D472" s="39" t="s">
        <v>93</v>
      </c>
      <c r="E472" s="39" t="s">
        <v>1204</v>
      </c>
      <c r="F472" s="39" t="s">
        <v>121</v>
      </c>
      <c r="G472" s="39" t="s">
        <v>126</v>
      </c>
      <c r="H472" s="39" t="s">
        <v>92</v>
      </c>
      <c r="I472" s="39" t="s">
        <v>89</v>
      </c>
      <c r="J472" s="493">
        <f t="shared" si="42"/>
        <v>0.32277010774807607</v>
      </c>
      <c r="K472" s="64">
        <f t="shared" si="43"/>
        <v>0.48339096056826247</v>
      </c>
      <c r="L472" s="64">
        <f t="shared" si="44"/>
        <v>0.48339096056826247</v>
      </c>
      <c r="M472" s="64">
        <f t="shared" si="44"/>
        <v>0.48339096056826247</v>
      </c>
      <c r="N472" s="64">
        <f t="shared" si="44"/>
        <v>0.48339096056826247</v>
      </c>
      <c r="O472" s="64">
        <f t="shared" si="44"/>
        <v>0.48339096056826247</v>
      </c>
      <c r="P472" s="64">
        <f t="shared" si="44"/>
        <v>0.48339096056826247</v>
      </c>
      <c r="Q472" s="64">
        <f t="shared" si="44"/>
        <v>0.48339096056826247</v>
      </c>
      <c r="R472" s="64">
        <f t="shared" si="44"/>
        <v>0.48339096056826247</v>
      </c>
      <c r="S472" s="64">
        <f t="shared" si="44"/>
        <v>0.48339096056826247</v>
      </c>
      <c r="T472" s="488">
        <f t="shared" si="44"/>
        <v>0.48339096056826247</v>
      </c>
      <c r="U472" s="64"/>
    </row>
    <row r="473" spans="1:21" x14ac:dyDescent="0.3">
      <c r="A473" s="486" t="s">
        <v>1662</v>
      </c>
      <c r="B473" s="39" t="s">
        <v>96</v>
      </c>
      <c r="C473" s="39" t="s">
        <v>101</v>
      </c>
      <c r="D473" s="39" t="s">
        <v>93</v>
      </c>
      <c r="E473" s="39" t="s">
        <v>1206</v>
      </c>
      <c r="F473" s="39" t="s">
        <v>121</v>
      </c>
      <c r="G473" s="39" t="s">
        <v>126</v>
      </c>
      <c r="H473" s="39" t="s">
        <v>92</v>
      </c>
      <c r="I473" s="39" t="s">
        <v>92</v>
      </c>
      <c r="J473" s="493">
        <f t="shared" si="42"/>
        <v>0.32277010774807607</v>
      </c>
      <c r="K473" s="64">
        <f t="shared" si="43"/>
        <v>0.32277010774807607</v>
      </c>
      <c r="L473" s="64">
        <f t="shared" si="44"/>
        <v>0.32277010774807607</v>
      </c>
      <c r="M473" s="64">
        <f t="shared" si="44"/>
        <v>0.32277010774807607</v>
      </c>
      <c r="N473" s="64">
        <f t="shared" si="44"/>
        <v>0.32277010774807607</v>
      </c>
      <c r="O473" s="64">
        <f t="shared" si="44"/>
        <v>0.32277010774807607</v>
      </c>
      <c r="P473" s="64">
        <f t="shared" si="44"/>
        <v>0.32277010774807607</v>
      </c>
      <c r="Q473" s="64">
        <f t="shared" si="44"/>
        <v>0.32277010774807607</v>
      </c>
      <c r="R473" s="64">
        <f t="shared" si="44"/>
        <v>0.32277010774807607</v>
      </c>
      <c r="S473" s="64">
        <f t="shared" si="44"/>
        <v>0.32277010774807607</v>
      </c>
      <c r="T473" s="488">
        <f t="shared" si="44"/>
        <v>0.32277010774807607</v>
      </c>
      <c r="U473" s="64"/>
    </row>
    <row r="474" spans="1:21" x14ac:dyDescent="0.3">
      <c r="A474" s="486" t="s">
        <v>1663</v>
      </c>
      <c r="B474" s="39" t="s">
        <v>96</v>
      </c>
      <c r="C474" s="39" t="s">
        <v>101</v>
      </c>
      <c r="D474" s="39" t="s">
        <v>93</v>
      </c>
      <c r="E474" s="39" t="s">
        <v>1208</v>
      </c>
      <c r="F474" s="39" t="s">
        <v>83</v>
      </c>
      <c r="G474" s="39" t="s">
        <v>121</v>
      </c>
      <c r="H474" s="39" t="s">
        <v>89</v>
      </c>
      <c r="I474" s="39" t="s">
        <v>89</v>
      </c>
      <c r="J474" s="493">
        <f t="shared" si="42"/>
        <v>0.43362331034309209</v>
      </c>
      <c r="K474" s="64">
        <f t="shared" si="43"/>
        <v>0.34920618027291611</v>
      </c>
      <c r="L474" s="64">
        <f t="shared" si="44"/>
        <v>0.34920618027291611</v>
      </c>
      <c r="M474" s="64">
        <f t="shared" si="44"/>
        <v>0.34920618027291611</v>
      </c>
      <c r="N474" s="64">
        <f t="shared" si="44"/>
        <v>0.34920618027291611</v>
      </c>
      <c r="O474" s="64">
        <f t="shared" si="44"/>
        <v>0.34920618027291611</v>
      </c>
      <c r="P474" s="64">
        <f t="shared" si="44"/>
        <v>0.34920618027291611</v>
      </c>
      <c r="Q474" s="64">
        <f t="shared" si="44"/>
        <v>0.34920618027291611</v>
      </c>
      <c r="R474" s="64">
        <f t="shared" si="44"/>
        <v>0.34920618027291611</v>
      </c>
      <c r="S474" s="64">
        <f t="shared" si="44"/>
        <v>0.34920618027291611</v>
      </c>
      <c r="T474" s="488">
        <f t="shared" si="44"/>
        <v>0.34920618027291611</v>
      </c>
      <c r="U474" s="64"/>
    </row>
    <row r="475" spans="1:21" x14ac:dyDescent="0.3">
      <c r="A475" s="486" t="s">
        <v>1664</v>
      </c>
      <c r="B475" s="39" t="s">
        <v>96</v>
      </c>
      <c r="C475" s="39" t="s">
        <v>101</v>
      </c>
      <c r="D475" s="39" t="s">
        <v>93</v>
      </c>
      <c r="E475" s="39" t="s">
        <v>1210</v>
      </c>
      <c r="F475" s="39" t="s">
        <v>83</v>
      </c>
      <c r="G475" s="39" t="s">
        <v>121</v>
      </c>
      <c r="H475" s="39" t="s">
        <v>89</v>
      </c>
      <c r="I475" s="39" t="s">
        <v>92</v>
      </c>
      <c r="J475" s="493">
        <f t="shared" si="42"/>
        <v>0.43362331034309209</v>
      </c>
      <c r="K475" s="64">
        <f t="shared" si="43"/>
        <v>0.31325356126684339</v>
      </c>
      <c r="L475" s="64">
        <f t="shared" si="44"/>
        <v>0.31325356126684339</v>
      </c>
      <c r="M475" s="64">
        <f t="shared" si="44"/>
        <v>0.31325356126684339</v>
      </c>
      <c r="N475" s="64">
        <f t="shared" si="44"/>
        <v>0.31325356126684339</v>
      </c>
      <c r="O475" s="64">
        <f t="shared" si="44"/>
        <v>0.31325356126684339</v>
      </c>
      <c r="P475" s="64">
        <f t="shared" si="44"/>
        <v>0.31325356126684339</v>
      </c>
      <c r="Q475" s="64">
        <f t="shared" si="44"/>
        <v>0.31325356126684339</v>
      </c>
      <c r="R475" s="64">
        <f t="shared" si="44"/>
        <v>0.31325356126684339</v>
      </c>
      <c r="S475" s="64">
        <f t="shared" si="44"/>
        <v>0.31325356126684339</v>
      </c>
      <c r="T475" s="488">
        <f t="shared" si="44"/>
        <v>0.31325356126684339</v>
      </c>
      <c r="U475" s="64"/>
    </row>
    <row r="476" spans="1:21" x14ac:dyDescent="0.3">
      <c r="A476" s="486" t="s">
        <v>1665</v>
      </c>
      <c r="B476" s="39" t="s">
        <v>96</v>
      </c>
      <c r="C476" s="39" t="s">
        <v>101</v>
      </c>
      <c r="D476" s="39" t="s">
        <v>93</v>
      </c>
      <c r="E476" s="39" t="s">
        <v>1212</v>
      </c>
      <c r="F476" s="39" t="s">
        <v>83</v>
      </c>
      <c r="G476" s="39" t="s">
        <v>121</v>
      </c>
      <c r="H476" s="39" t="s">
        <v>92</v>
      </c>
      <c r="I476" s="39" t="s">
        <v>89</v>
      </c>
      <c r="J476" s="493">
        <f t="shared" si="42"/>
        <v>0.43362331034309209</v>
      </c>
      <c r="K476" s="64">
        <f t="shared" si="43"/>
        <v>0.48339096056826247</v>
      </c>
      <c r="L476" s="64">
        <f t="shared" si="44"/>
        <v>0.48339096056826247</v>
      </c>
      <c r="M476" s="64">
        <f t="shared" si="44"/>
        <v>0.48339096056826247</v>
      </c>
      <c r="N476" s="64">
        <f t="shared" si="44"/>
        <v>0.48339096056826247</v>
      </c>
      <c r="O476" s="64">
        <f t="shared" si="44"/>
        <v>0.48339096056826247</v>
      </c>
      <c r="P476" s="64">
        <f t="shared" si="44"/>
        <v>0.48339096056826247</v>
      </c>
      <c r="Q476" s="64">
        <f t="shared" si="44"/>
        <v>0.48339096056826247</v>
      </c>
      <c r="R476" s="64">
        <f t="shared" si="44"/>
        <v>0.48339096056826247</v>
      </c>
      <c r="S476" s="64">
        <f t="shared" si="44"/>
        <v>0.48339096056826247</v>
      </c>
      <c r="T476" s="488">
        <f t="shared" si="44"/>
        <v>0.48339096056826247</v>
      </c>
      <c r="U476" s="64"/>
    </row>
    <row r="477" spans="1:21" x14ac:dyDescent="0.3">
      <c r="A477" s="486" t="s">
        <v>1666</v>
      </c>
      <c r="B477" s="39" t="s">
        <v>96</v>
      </c>
      <c r="C477" s="39" t="s">
        <v>101</v>
      </c>
      <c r="D477" s="39" t="s">
        <v>93</v>
      </c>
      <c r="E477" s="39" t="s">
        <v>1214</v>
      </c>
      <c r="F477" s="39" t="s">
        <v>83</v>
      </c>
      <c r="G477" s="39" t="s">
        <v>121</v>
      </c>
      <c r="H477" s="39" t="s">
        <v>92</v>
      </c>
      <c r="I477" s="39" t="s">
        <v>92</v>
      </c>
      <c r="J477" s="493">
        <f t="shared" si="42"/>
        <v>0.43362331034309209</v>
      </c>
      <c r="K477" s="64">
        <f t="shared" si="43"/>
        <v>0.43362331034309209</v>
      </c>
      <c r="L477" s="64">
        <f t="shared" si="44"/>
        <v>0.43362331034309209</v>
      </c>
      <c r="M477" s="64">
        <f t="shared" si="44"/>
        <v>0.43362331034309209</v>
      </c>
      <c r="N477" s="64">
        <f t="shared" si="44"/>
        <v>0.43362331034309209</v>
      </c>
      <c r="O477" s="64">
        <f t="shared" si="44"/>
        <v>0.43362331034309209</v>
      </c>
      <c r="P477" s="64">
        <f t="shared" si="44"/>
        <v>0.43362331034309209</v>
      </c>
      <c r="Q477" s="64">
        <f t="shared" si="44"/>
        <v>0.43362331034309209</v>
      </c>
      <c r="R477" s="64">
        <f t="shared" si="44"/>
        <v>0.43362331034309209</v>
      </c>
      <c r="S477" s="64">
        <f t="shared" si="44"/>
        <v>0.43362331034309209</v>
      </c>
      <c r="T477" s="488">
        <f t="shared" si="44"/>
        <v>0.43362331034309209</v>
      </c>
      <c r="U477" s="64"/>
    </row>
    <row r="478" spans="1:21" x14ac:dyDescent="0.3">
      <c r="A478" s="486" t="s">
        <v>1667</v>
      </c>
      <c r="B478" s="39" t="s">
        <v>96</v>
      </c>
      <c r="C478" s="39" t="s">
        <v>101</v>
      </c>
      <c r="D478" s="39" t="s">
        <v>93</v>
      </c>
      <c r="E478" s="39" t="s">
        <v>1216</v>
      </c>
      <c r="F478" s="39" t="s">
        <v>83</v>
      </c>
      <c r="G478" s="39" t="s">
        <v>126</v>
      </c>
      <c r="H478" s="39" t="s">
        <v>89</v>
      </c>
      <c r="I478" s="39" t="s">
        <v>89</v>
      </c>
      <c r="J478" s="493">
        <f t="shared" si="42"/>
        <v>0.32277010774807607</v>
      </c>
      <c r="K478" s="64">
        <f t="shared" si="43"/>
        <v>0.34920618027291611</v>
      </c>
      <c r="L478" s="64">
        <f t="shared" si="44"/>
        <v>0.34920618027291611</v>
      </c>
      <c r="M478" s="64">
        <f t="shared" si="44"/>
        <v>0.34920618027291611</v>
      </c>
      <c r="N478" s="64">
        <f t="shared" si="44"/>
        <v>0.34920618027291611</v>
      </c>
      <c r="O478" s="64">
        <f t="shared" si="44"/>
        <v>0.34920618027291611</v>
      </c>
      <c r="P478" s="64">
        <f t="shared" si="44"/>
        <v>0.34920618027291611</v>
      </c>
      <c r="Q478" s="64">
        <f t="shared" si="44"/>
        <v>0.34920618027291611</v>
      </c>
      <c r="R478" s="64">
        <f t="shared" si="44"/>
        <v>0.34920618027291611</v>
      </c>
      <c r="S478" s="64">
        <f t="shared" si="44"/>
        <v>0.34920618027291611</v>
      </c>
      <c r="T478" s="488">
        <f t="shared" si="44"/>
        <v>0.34920618027291611</v>
      </c>
      <c r="U478" s="64"/>
    </row>
    <row r="479" spans="1:21" x14ac:dyDescent="0.3">
      <c r="A479" s="486" t="s">
        <v>1668</v>
      </c>
      <c r="B479" s="39" t="s">
        <v>96</v>
      </c>
      <c r="C479" s="39" t="s">
        <v>101</v>
      </c>
      <c r="D479" s="39" t="s">
        <v>93</v>
      </c>
      <c r="E479" s="39" t="s">
        <v>1218</v>
      </c>
      <c r="F479" s="39" t="s">
        <v>83</v>
      </c>
      <c r="G479" s="39" t="s">
        <v>126</v>
      </c>
      <c r="H479" s="39" t="s">
        <v>89</v>
      </c>
      <c r="I479" s="39" t="s">
        <v>92</v>
      </c>
      <c r="J479" s="493">
        <f t="shared" si="42"/>
        <v>0.32277010774807607</v>
      </c>
      <c r="K479" s="64">
        <f t="shared" si="43"/>
        <v>0.2331721642053054</v>
      </c>
      <c r="L479" s="64">
        <f t="shared" si="44"/>
        <v>0.2331721642053054</v>
      </c>
      <c r="M479" s="64">
        <f t="shared" si="44"/>
        <v>0.2331721642053054</v>
      </c>
      <c r="N479" s="64">
        <f t="shared" si="44"/>
        <v>0.2331721642053054</v>
      </c>
      <c r="O479" s="64">
        <f t="shared" si="44"/>
        <v>0.2331721642053054</v>
      </c>
      <c r="P479" s="64">
        <f t="shared" si="44"/>
        <v>0.2331721642053054</v>
      </c>
      <c r="Q479" s="64">
        <f t="shared" si="44"/>
        <v>0.2331721642053054</v>
      </c>
      <c r="R479" s="64">
        <f t="shared" si="44"/>
        <v>0.2331721642053054</v>
      </c>
      <c r="S479" s="64">
        <f t="shared" si="44"/>
        <v>0.2331721642053054</v>
      </c>
      <c r="T479" s="488">
        <f t="shared" si="44"/>
        <v>0.2331721642053054</v>
      </c>
      <c r="U479" s="64"/>
    </row>
    <row r="480" spans="1:21" x14ac:dyDescent="0.3">
      <c r="A480" s="486" t="s">
        <v>1669</v>
      </c>
      <c r="B480" s="39" t="s">
        <v>96</v>
      </c>
      <c r="C480" s="39" t="s">
        <v>101</v>
      </c>
      <c r="D480" s="39" t="s">
        <v>93</v>
      </c>
      <c r="E480" s="39" t="s">
        <v>1220</v>
      </c>
      <c r="F480" s="39" t="s">
        <v>83</v>
      </c>
      <c r="G480" s="39" t="s">
        <v>126</v>
      </c>
      <c r="H480" s="39" t="s">
        <v>92</v>
      </c>
      <c r="I480" s="39" t="s">
        <v>89</v>
      </c>
      <c r="J480" s="493">
        <f t="shared" si="42"/>
        <v>0.32277010774807607</v>
      </c>
      <c r="K480" s="64">
        <f t="shared" si="43"/>
        <v>0.48339096056826247</v>
      </c>
      <c r="L480" s="64">
        <f t="shared" si="44"/>
        <v>0.48339096056826247</v>
      </c>
      <c r="M480" s="64">
        <f t="shared" si="44"/>
        <v>0.48339096056826247</v>
      </c>
      <c r="N480" s="64">
        <f t="shared" si="44"/>
        <v>0.48339096056826247</v>
      </c>
      <c r="O480" s="64">
        <f t="shared" si="44"/>
        <v>0.48339096056826247</v>
      </c>
      <c r="P480" s="64">
        <f t="shared" si="44"/>
        <v>0.48339096056826247</v>
      </c>
      <c r="Q480" s="64">
        <f t="shared" si="44"/>
        <v>0.48339096056826247</v>
      </c>
      <c r="R480" s="64">
        <f t="shared" si="44"/>
        <v>0.48339096056826247</v>
      </c>
      <c r="S480" s="64">
        <f t="shared" si="44"/>
        <v>0.48339096056826247</v>
      </c>
      <c r="T480" s="488">
        <f t="shared" si="44"/>
        <v>0.48339096056826247</v>
      </c>
      <c r="U480" s="64"/>
    </row>
    <row r="481" spans="1:21" x14ac:dyDescent="0.3">
      <c r="A481" s="486" t="s">
        <v>1670</v>
      </c>
      <c r="B481" s="39" t="s">
        <v>96</v>
      </c>
      <c r="C481" s="39" t="s">
        <v>101</v>
      </c>
      <c r="D481" s="39" t="s">
        <v>93</v>
      </c>
      <c r="E481" s="39" t="s">
        <v>1222</v>
      </c>
      <c r="F481" s="39" t="s">
        <v>83</v>
      </c>
      <c r="G481" s="39" t="s">
        <v>126</v>
      </c>
      <c r="H481" s="39" t="s">
        <v>92</v>
      </c>
      <c r="I481" s="39" t="s">
        <v>92</v>
      </c>
      <c r="J481" s="493">
        <f t="shared" si="42"/>
        <v>0.32277010774807607</v>
      </c>
      <c r="K481" s="64">
        <f t="shared" si="43"/>
        <v>0.32277010774807607</v>
      </c>
      <c r="L481" s="64">
        <f t="shared" si="44"/>
        <v>0.32277010774807607</v>
      </c>
      <c r="M481" s="64">
        <f t="shared" si="44"/>
        <v>0.32277010774807607</v>
      </c>
      <c r="N481" s="64">
        <f t="shared" si="44"/>
        <v>0.32277010774807607</v>
      </c>
      <c r="O481" s="64">
        <f t="shared" si="44"/>
        <v>0.32277010774807607</v>
      </c>
      <c r="P481" s="64">
        <f t="shared" si="44"/>
        <v>0.32277010774807607</v>
      </c>
      <c r="Q481" s="64">
        <f t="shared" si="44"/>
        <v>0.32277010774807607</v>
      </c>
      <c r="R481" s="64">
        <f t="shared" si="44"/>
        <v>0.32277010774807607</v>
      </c>
      <c r="S481" s="64">
        <f t="shared" si="44"/>
        <v>0.32277010774807607</v>
      </c>
      <c r="T481" s="488">
        <f t="shared" si="44"/>
        <v>0.32277010774807607</v>
      </c>
      <c r="U481" s="64"/>
    </row>
    <row r="482" spans="1:21" x14ac:dyDescent="0.3">
      <c r="A482" s="486" t="s">
        <v>1671</v>
      </c>
      <c r="B482" s="39" t="s">
        <v>96</v>
      </c>
      <c r="C482" s="39" t="s">
        <v>101</v>
      </c>
      <c r="D482" s="39" t="s">
        <v>95</v>
      </c>
      <c r="E482" s="39" t="s">
        <v>1192</v>
      </c>
      <c r="F482" s="39" t="s">
        <v>121</v>
      </c>
      <c r="G482" s="39" t="s">
        <v>121</v>
      </c>
      <c r="H482" s="39" t="s">
        <v>89</v>
      </c>
      <c r="I482" s="39" t="s">
        <v>89</v>
      </c>
      <c r="J482" s="493">
        <f t="shared" si="42"/>
        <v>3.5560775490154177</v>
      </c>
      <c r="K482" s="64">
        <f t="shared" si="43"/>
        <v>1</v>
      </c>
      <c r="L482" s="64">
        <f t="shared" ref="L482:T497" si="45">IF(L$17&gt;=$B$11,0,($B$11-L$17)/($B$11-2020))*$J482+IF(L$17&gt;=$B$11,1,(L$17-2020)/($B$11-2020))*$K482</f>
        <v>1</v>
      </c>
      <c r="M482" s="64">
        <f t="shared" si="45"/>
        <v>1</v>
      </c>
      <c r="N482" s="64">
        <f t="shared" si="45"/>
        <v>1</v>
      </c>
      <c r="O482" s="64">
        <f t="shared" si="45"/>
        <v>1</v>
      </c>
      <c r="P482" s="64">
        <f t="shared" si="45"/>
        <v>1</v>
      </c>
      <c r="Q482" s="64">
        <f t="shared" si="45"/>
        <v>1</v>
      </c>
      <c r="R482" s="64">
        <f t="shared" si="45"/>
        <v>1</v>
      </c>
      <c r="S482" s="64">
        <f t="shared" si="45"/>
        <v>1</v>
      </c>
      <c r="T482" s="488">
        <f t="shared" si="45"/>
        <v>1</v>
      </c>
      <c r="U482" s="64"/>
    </row>
    <row r="483" spans="1:21" x14ac:dyDescent="0.3">
      <c r="A483" s="486" t="s">
        <v>1672</v>
      </c>
      <c r="B483" s="39" t="s">
        <v>96</v>
      </c>
      <c r="C483" s="39" t="s">
        <v>101</v>
      </c>
      <c r="D483" s="39" t="s">
        <v>95</v>
      </c>
      <c r="E483" s="39" t="s">
        <v>1194</v>
      </c>
      <c r="F483" s="39" t="s">
        <v>121</v>
      </c>
      <c r="G483" s="39" t="s">
        <v>121</v>
      </c>
      <c r="H483" s="39" t="s">
        <v>89</v>
      </c>
      <c r="I483" s="39" t="s">
        <v>92</v>
      </c>
      <c r="J483" s="493">
        <f t="shared" si="42"/>
        <v>3.5560775490154177</v>
      </c>
      <c r="K483" s="64">
        <f t="shared" si="43"/>
        <v>0.89704472304019767</v>
      </c>
      <c r="L483" s="64">
        <f t="shared" si="45"/>
        <v>0.89704472304019767</v>
      </c>
      <c r="M483" s="64">
        <f t="shared" si="45"/>
        <v>0.89704472304019767</v>
      </c>
      <c r="N483" s="64">
        <f t="shared" si="45"/>
        <v>0.89704472304019767</v>
      </c>
      <c r="O483" s="64">
        <f t="shared" si="45"/>
        <v>0.89704472304019767</v>
      </c>
      <c r="P483" s="64">
        <f t="shared" si="45"/>
        <v>0.89704472304019767</v>
      </c>
      <c r="Q483" s="64">
        <f t="shared" si="45"/>
        <v>0.89704472304019767</v>
      </c>
      <c r="R483" s="64">
        <f t="shared" si="45"/>
        <v>0.89704472304019767</v>
      </c>
      <c r="S483" s="64">
        <f t="shared" si="45"/>
        <v>0.89704472304019767</v>
      </c>
      <c r="T483" s="488">
        <f t="shared" si="45"/>
        <v>0.89704472304019767</v>
      </c>
      <c r="U483" s="64"/>
    </row>
    <row r="484" spans="1:21" x14ac:dyDescent="0.3">
      <c r="A484" s="486" t="s">
        <v>1673</v>
      </c>
      <c r="B484" s="39" t="s">
        <v>96</v>
      </c>
      <c r="C484" s="39" t="s">
        <v>101</v>
      </c>
      <c r="D484" s="39" t="s">
        <v>95</v>
      </c>
      <c r="E484" s="39" t="s">
        <v>1196</v>
      </c>
      <c r="F484" s="39" t="s">
        <v>121</v>
      </c>
      <c r="G484" s="39" t="s">
        <v>121</v>
      </c>
      <c r="H484" s="39" t="s">
        <v>92</v>
      </c>
      <c r="I484" s="39" t="s">
        <v>89</v>
      </c>
      <c r="J484" s="493">
        <f t="shared" si="42"/>
        <v>3.5560775490154177</v>
      </c>
      <c r="K484" s="64">
        <f t="shared" si="43"/>
        <v>3.9642143336660212</v>
      </c>
      <c r="L484" s="64">
        <f t="shared" si="45"/>
        <v>3.9642143336660212</v>
      </c>
      <c r="M484" s="64">
        <f t="shared" si="45"/>
        <v>3.9642143336660212</v>
      </c>
      <c r="N484" s="64">
        <f t="shared" si="45"/>
        <v>3.9642143336660212</v>
      </c>
      <c r="O484" s="64">
        <f t="shared" si="45"/>
        <v>3.9642143336660212</v>
      </c>
      <c r="P484" s="64">
        <f t="shared" si="45"/>
        <v>3.9642143336660212</v>
      </c>
      <c r="Q484" s="64">
        <f t="shared" si="45"/>
        <v>3.9642143336660212</v>
      </c>
      <c r="R484" s="64">
        <f t="shared" si="45"/>
        <v>3.9642143336660212</v>
      </c>
      <c r="S484" s="64">
        <f t="shared" si="45"/>
        <v>3.9642143336660212</v>
      </c>
      <c r="T484" s="488">
        <f t="shared" si="45"/>
        <v>3.9642143336660212</v>
      </c>
      <c r="U484" s="64"/>
    </row>
    <row r="485" spans="1:21" x14ac:dyDescent="0.3">
      <c r="A485" s="486" t="s">
        <v>1674</v>
      </c>
      <c r="B485" s="39" t="s">
        <v>96</v>
      </c>
      <c r="C485" s="39" t="s">
        <v>101</v>
      </c>
      <c r="D485" s="39" t="s">
        <v>95</v>
      </c>
      <c r="E485" s="39" t="s">
        <v>1198</v>
      </c>
      <c r="F485" s="39" t="s">
        <v>121</v>
      </c>
      <c r="G485" s="39" t="s">
        <v>121</v>
      </c>
      <c r="H485" s="39" t="s">
        <v>92</v>
      </c>
      <c r="I485" s="39" t="s">
        <v>92</v>
      </c>
      <c r="J485" s="493">
        <f t="shared" si="42"/>
        <v>3.5560775490154177</v>
      </c>
      <c r="K485" s="64">
        <f t="shared" si="43"/>
        <v>3.5560775490154177</v>
      </c>
      <c r="L485" s="64">
        <f t="shared" si="45"/>
        <v>3.5560775490154177</v>
      </c>
      <c r="M485" s="64">
        <f t="shared" si="45"/>
        <v>3.5560775490154177</v>
      </c>
      <c r="N485" s="64">
        <f t="shared" si="45"/>
        <v>3.5560775490154177</v>
      </c>
      <c r="O485" s="64">
        <f t="shared" si="45"/>
        <v>3.5560775490154177</v>
      </c>
      <c r="P485" s="64">
        <f t="shared" si="45"/>
        <v>3.5560775490154177</v>
      </c>
      <c r="Q485" s="64">
        <f t="shared" si="45"/>
        <v>3.5560775490154177</v>
      </c>
      <c r="R485" s="64">
        <f t="shared" si="45"/>
        <v>3.5560775490154177</v>
      </c>
      <c r="S485" s="64">
        <f t="shared" si="45"/>
        <v>3.5560775490154177</v>
      </c>
      <c r="T485" s="488">
        <f t="shared" si="45"/>
        <v>3.5560775490154177</v>
      </c>
      <c r="U485" s="64"/>
    </row>
    <row r="486" spans="1:21" x14ac:dyDescent="0.3">
      <c r="A486" s="486" t="s">
        <v>1675</v>
      </c>
      <c r="B486" s="39" t="s">
        <v>96</v>
      </c>
      <c r="C486" s="39" t="s">
        <v>101</v>
      </c>
      <c r="D486" s="39" t="s">
        <v>95</v>
      </c>
      <c r="E486" s="39" t="s">
        <v>1200</v>
      </c>
      <c r="F486" s="39" t="s">
        <v>121</v>
      </c>
      <c r="G486" s="39" t="s">
        <v>126</v>
      </c>
      <c r="H486" s="39" t="s">
        <v>89</v>
      </c>
      <c r="I486" s="39" t="s">
        <v>89</v>
      </c>
      <c r="J486" s="493">
        <f t="shared" si="42"/>
        <v>2.6469876186961905</v>
      </c>
      <c r="K486" s="64">
        <f t="shared" si="43"/>
        <v>1</v>
      </c>
      <c r="L486" s="64">
        <f t="shared" si="45"/>
        <v>1</v>
      </c>
      <c r="M486" s="64">
        <f t="shared" si="45"/>
        <v>1</v>
      </c>
      <c r="N486" s="64">
        <f t="shared" si="45"/>
        <v>1</v>
      </c>
      <c r="O486" s="64">
        <f t="shared" si="45"/>
        <v>1</v>
      </c>
      <c r="P486" s="64">
        <f t="shared" si="45"/>
        <v>1</v>
      </c>
      <c r="Q486" s="64">
        <f t="shared" si="45"/>
        <v>1</v>
      </c>
      <c r="R486" s="64">
        <f t="shared" si="45"/>
        <v>1</v>
      </c>
      <c r="S486" s="64">
        <f t="shared" si="45"/>
        <v>1</v>
      </c>
      <c r="T486" s="488">
        <f t="shared" si="45"/>
        <v>1</v>
      </c>
      <c r="U486" s="64"/>
    </row>
    <row r="487" spans="1:21" x14ac:dyDescent="0.3">
      <c r="A487" s="486" t="s">
        <v>1676</v>
      </c>
      <c r="B487" s="39" t="s">
        <v>96</v>
      </c>
      <c r="C487" s="39" t="s">
        <v>101</v>
      </c>
      <c r="D487" s="39" t="s">
        <v>95</v>
      </c>
      <c r="E487" s="39" t="s">
        <v>1202</v>
      </c>
      <c r="F487" s="39" t="s">
        <v>121</v>
      </c>
      <c r="G487" s="39" t="s">
        <v>126</v>
      </c>
      <c r="H487" s="39" t="s">
        <v>89</v>
      </c>
      <c r="I487" s="39" t="s">
        <v>92</v>
      </c>
      <c r="J487" s="493">
        <f t="shared" si="42"/>
        <v>2.6469876186961905</v>
      </c>
      <c r="K487" s="64">
        <f t="shared" si="43"/>
        <v>0.66772061142524364</v>
      </c>
      <c r="L487" s="64">
        <f t="shared" si="45"/>
        <v>0.66772061142524364</v>
      </c>
      <c r="M487" s="64">
        <f t="shared" si="45"/>
        <v>0.66772061142524364</v>
      </c>
      <c r="N487" s="64">
        <f t="shared" si="45"/>
        <v>0.66772061142524364</v>
      </c>
      <c r="O487" s="64">
        <f t="shared" si="45"/>
        <v>0.66772061142524364</v>
      </c>
      <c r="P487" s="64">
        <f t="shared" si="45"/>
        <v>0.66772061142524364</v>
      </c>
      <c r="Q487" s="64">
        <f t="shared" si="45"/>
        <v>0.66772061142524364</v>
      </c>
      <c r="R487" s="64">
        <f t="shared" si="45"/>
        <v>0.66772061142524364</v>
      </c>
      <c r="S487" s="64">
        <f t="shared" si="45"/>
        <v>0.66772061142524364</v>
      </c>
      <c r="T487" s="488">
        <f t="shared" si="45"/>
        <v>0.66772061142524364</v>
      </c>
      <c r="U487" s="64"/>
    </row>
    <row r="488" spans="1:21" x14ac:dyDescent="0.3">
      <c r="A488" s="486" t="s">
        <v>1677</v>
      </c>
      <c r="B488" s="39" t="s">
        <v>96</v>
      </c>
      <c r="C488" s="39" t="s">
        <v>101</v>
      </c>
      <c r="D488" s="39" t="s">
        <v>95</v>
      </c>
      <c r="E488" s="39" t="s">
        <v>1204</v>
      </c>
      <c r="F488" s="39" t="s">
        <v>121</v>
      </c>
      <c r="G488" s="39" t="s">
        <v>126</v>
      </c>
      <c r="H488" s="39" t="s">
        <v>92</v>
      </c>
      <c r="I488" s="39" t="s">
        <v>89</v>
      </c>
      <c r="J488" s="493">
        <f t="shared" si="42"/>
        <v>2.6469876186961905</v>
      </c>
      <c r="K488" s="64">
        <f t="shared" si="43"/>
        <v>3.9642143336660212</v>
      </c>
      <c r="L488" s="64">
        <f t="shared" si="45"/>
        <v>3.9642143336660212</v>
      </c>
      <c r="M488" s="64">
        <f t="shared" si="45"/>
        <v>3.9642143336660212</v>
      </c>
      <c r="N488" s="64">
        <f t="shared" si="45"/>
        <v>3.9642143336660212</v>
      </c>
      <c r="O488" s="64">
        <f t="shared" si="45"/>
        <v>3.9642143336660212</v>
      </c>
      <c r="P488" s="64">
        <f t="shared" si="45"/>
        <v>3.9642143336660212</v>
      </c>
      <c r="Q488" s="64">
        <f t="shared" si="45"/>
        <v>3.9642143336660212</v>
      </c>
      <c r="R488" s="64">
        <f t="shared" si="45"/>
        <v>3.9642143336660212</v>
      </c>
      <c r="S488" s="64">
        <f t="shared" si="45"/>
        <v>3.9642143336660212</v>
      </c>
      <c r="T488" s="488">
        <f t="shared" si="45"/>
        <v>3.9642143336660212</v>
      </c>
      <c r="U488" s="64"/>
    </row>
    <row r="489" spans="1:21" x14ac:dyDescent="0.3">
      <c r="A489" s="486" t="s">
        <v>1678</v>
      </c>
      <c r="B489" s="39" t="s">
        <v>96</v>
      </c>
      <c r="C489" s="39" t="s">
        <v>101</v>
      </c>
      <c r="D489" s="39" t="s">
        <v>95</v>
      </c>
      <c r="E489" s="39" t="s">
        <v>1206</v>
      </c>
      <c r="F489" s="39" t="s">
        <v>121</v>
      </c>
      <c r="G489" s="39" t="s">
        <v>126</v>
      </c>
      <c r="H489" s="39" t="s">
        <v>92</v>
      </c>
      <c r="I489" s="39" t="s">
        <v>92</v>
      </c>
      <c r="J489" s="493">
        <f t="shared" si="42"/>
        <v>2.6469876186961905</v>
      </c>
      <c r="K489" s="64">
        <f t="shared" si="43"/>
        <v>2.6469876186961905</v>
      </c>
      <c r="L489" s="64">
        <f t="shared" si="45"/>
        <v>2.6469876186961905</v>
      </c>
      <c r="M489" s="64">
        <f t="shared" si="45"/>
        <v>2.6469876186961905</v>
      </c>
      <c r="N489" s="64">
        <f t="shared" si="45"/>
        <v>2.6469876186961905</v>
      </c>
      <c r="O489" s="64">
        <f t="shared" si="45"/>
        <v>2.6469876186961905</v>
      </c>
      <c r="P489" s="64">
        <f t="shared" si="45"/>
        <v>2.6469876186961905</v>
      </c>
      <c r="Q489" s="64">
        <f t="shared" si="45"/>
        <v>2.6469876186961905</v>
      </c>
      <c r="R489" s="64">
        <f t="shared" si="45"/>
        <v>2.6469876186961905</v>
      </c>
      <c r="S489" s="64">
        <f t="shared" si="45"/>
        <v>2.6469876186961905</v>
      </c>
      <c r="T489" s="488">
        <f t="shared" si="45"/>
        <v>2.6469876186961905</v>
      </c>
      <c r="U489" s="64"/>
    </row>
    <row r="490" spans="1:21" x14ac:dyDescent="0.3">
      <c r="A490" s="486" t="s">
        <v>1679</v>
      </c>
      <c r="B490" s="39" t="s">
        <v>96</v>
      </c>
      <c r="C490" s="39" t="s">
        <v>101</v>
      </c>
      <c r="D490" s="39" t="s">
        <v>95</v>
      </c>
      <c r="E490" s="39" t="s">
        <v>1208</v>
      </c>
      <c r="F490" s="39" t="s">
        <v>83</v>
      </c>
      <c r="G490" s="39" t="s">
        <v>121</v>
      </c>
      <c r="H490" s="39" t="s">
        <v>89</v>
      </c>
      <c r="I490" s="39" t="s">
        <v>89</v>
      </c>
      <c r="J490" s="493">
        <f t="shared" si="42"/>
        <v>3.5560775490154177</v>
      </c>
      <c r="K490" s="64">
        <f t="shared" si="43"/>
        <v>3.9642143336660212</v>
      </c>
      <c r="L490" s="64">
        <f t="shared" si="45"/>
        <v>3.9642143336660212</v>
      </c>
      <c r="M490" s="64">
        <f t="shared" si="45"/>
        <v>3.9642143336660212</v>
      </c>
      <c r="N490" s="64">
        <f t="shared" si="45"/>
        <v>3.9642143336660212</v>
      </c>
      <c r="O490" s="64">
        <f t="shared" si="45"/>
        <v>3.9642143336660212</v>
      </c>
      <c r="P490" s="64">
        <f t="shared" si="45"/>
        <v>3.9642143336660212</v>
      </c>
      <c r="Q490" s="64">
        <f t="shared" si="45"/>
        <v>3.9642143336660212</v>
      </c>
      <c r="R490" s="64">
        <f t="shared" si="45"/>
        <v>3.9642143336660212</v>
      </c>
      <c r="S490" s="64">
        <f t="shared" si="45"/>
        <v>3.9642143336660212</v>
      </c>
      <c r="T490" s="488">
        <f t="shared" si="45"/>
        <v>3.9642143336660212</v>
      </c>
      <c r="U490" s="64"/>
    </row>
    <row r="491" spans="1:21" x14ac:dyDescent="0.3">
      <c r="A491" s="486" t="s">
        <v>1680</v>
      </c>
      <c r="B491" s="39" t="s">
        <v>96</v>
      </c>
      <c r="C491" s="39" t="s">
        <v>101</v>
      </c>
      <c r="D491" s="39" t="s">
        <v>95</v>
      </c>
      <c r="E491" s="39" t="s">
        <v>1210</v>
      </c>
      <c r="F491" s="39" t="s">
        <v>83</v>
      </c>
      <c r="G491" s="39" t="s">
        <v>121</v>
      </c>
      <c r="H491" s="39" t="s">
        <v>89</v>
      </c>
      <c r="I491" s="39" t="s">
        <v>92</v>
      </c>
      <c r="J491" s="493">
        <f t="shared" si="42"/>
        <v>3.5560775490154177</v>
      </c>
      <c r="K491" s="64">
        <f t="shared" si="43"/>
        <v>3.5560775490154177</v>
      </c>
      <c r="L491" s="64">
        <f t="shared" si="45"/>
        <v>3.5560775490154177</v>
      </c>
      <c r="M491" s="64">
        <f t="shared" si="45"/>
        <v>3.5560775490154177</v>
      </c>
      <c r="N491" s="64">
        <f t="shared" si="45"/>
        <v>3.5560775490154177</v>
      </c>
      <c r="O491" s="64">
        <f t="shared" si="45"/>
        <v>3.5560775490154177</v>
      </c>
      <c r="P491" s="64">
        <f t="shared" si="45"/>
        <v>3.5560775490154177</v>
      </c>
      <c r="Q491" s="64">
        <f t="shared" si="45"/>
        <v>3.5560775490154177</v>
      </c>
      <c r="R491" s="64">
        <f t="shared" si="45"/>
        <v>3.5560775490154177</v>
      </c>
      <c r="S491" s="64">
        <f t="shared" si="45"/>
        <v>3.5560775490154177</v>
      </c>
      <c r="T491" s="488">
        <f t="shared" si="45"/>
        <v>3.5560775490154177</v>
      </c>
      <c r="U491" s="64"/>
    </row>
    <row r="492" spans="1:21" x14ac:dyDescent="0.3">
      <c r="A492" s="486" t="s">
        <v>1681</v>
      </c>
      <c r="B492" s="39" t="s">
        <v>96</v>
      </c>
      <c r="C492" s="39" t="s">
        <v>101</v>
      </c>
      <c r="D492" s="39" t="s">
        <v>95</v>
      </c>
      <c r="E492" s="39" t="s">
        <v>1212</v>
      </c>
      <c r="F492" s="39" t="s">
        <v>83</v>
      </c>
      <c r="G492" s="39" t="s">
        <v>121</v>
      </c>
      <c r="H492" s="39" t="s">
        <v>92</v>
      </c>
      <c r="I492" s="39" t="s">
        <v>89</v>
      </c>
      <c r="J492" s="493">
        <f t="shared" si="42"/>
        <v>3.5560775490154177</v>
      </c>
      <c r="K492" s="64">
        <f t="shared" si="43"/>
        <v>3.9642143336660212</v>
      </c>
      <c r="L492" s="64">
        <f t="shared" si="45"/>
        <v>3.9642143336660212</v>
      </c>
      <c r="M492" s="64">
        <f t="shared" si="45"/>
        <v>3.9642143336660212</v>
      </c>
      <c r="N492" s="64">
        <f t="shared" si="45"/>
        <v>3.9642143336660212</v>
      </c>
      <c r="O492" s="64">
        <f t="shared" si="45"/>
        <v>3.9642143336660212</v>
      </c>
      <c r="P492" s="64">
        <f t="shared" si="45"/>
        <v>3.9642143336660212</v>
      </c>
      <c r="Q492" s="64">
        <f t="shared" si="45"/>
        <v>3.9642143336660212</v>
      </c>
      <c r="R492" s="64">
        <f t="shared" si="45"/>
        <v>3.9642143336660212</v>
      </c>
      <c r="S492" s="64">
        <f t="shared" si="45"/>
        <v>3.9642143336660212</v>
      </c>
      <c r="T492" s="488">
        <f t="shared" si="45"/>
        <v>3.9642143336660212</v>
      </c>
      <c r="U492" s="64"/>
    </row>
    <row r="493" spans="1:21" x14ac:dyDescent="0.3">
      <c r="A493" s="486" t="s">
        <v>1682</v>
      </c>
      <c r="B493" s="39" t="s">
        <v>96</v>
      </c>
      <c r="C493" s="39" t="s">
        <v>101</v>
      </c>
      <c r="D493" s="39" t="s">
        <v>95</v>
      </c>
      <c r="E493" s="39" t="s">
        <v>1214</v>
      </c>
      <c r="F493" s="39" t="s">
        <v>83</v>
      </c>
      <c r="G493" s="39" t="s">
        <v>121</v>
      </c>
      <c r="H493" s="39" t="s">
        <v>92</v>
      </c>
      <c r="I493" s="39" t="s">
        <v>92</v>
      </c>
      <c r="J493" s="493">
        <f t="shared" si="42"/>
        <v>3.5560775490154177</v>
      </c>
      <c r="K493" s="64">
        <f t="shared" si="43"/>
        <v>3.5560775490154177</v>
      </c>
      <c r="L493" s="64">
        <f t="shared" si="45"/>
        <v>3.5560775490154177</v>
      </c>
      <c r="M493" s="64">
        <f t="shared" si="45"/>
        <v>3.5560775490154177</v>
      </c>
      <c r="N493" s="64">
        <f t="shared" si="45"/>
        <v>3.5560775490154177</v>
      </c>
      <c r="O493" s="64">
        <f t="shared" si="45"/>
        <v>3.5560775490154177</v>
      </c>
      <c r="P493" s="64">
        <f t="shared" si="45"/>
        <v>3.5560775490154177</v>
      </c>
      <c r="Q493" s="64">
        <f t="shared" si="45"/>
        <v>3.5560775490154177</v>
      </c>
      <c r="R493" s="64">
        <f t="shared" si="45"/>
        <v>3.5560775490154177</v>
      </c>
      <c r="S493" s="64">
        <f t="shared" si="45"/>
        <v>3.5560775490154177</v>
      </c>
      <c r="T493" s="488">
        <f t="shared" si="45"/>
        <v>3.5560775490154177</v>
      </c>
      <c r="U493" s="64"/>
    </row>
    <row r="494" spans="1:21" x14ac:dyDescent="0.3">
      <c r="A494" s="486" t="s">
        <v>1683</v>
      </c>
      <c r="B494" s="39" t="s">
        <v>96</v>
      </c>
      <c r="C494" s="39" t="s">
        <v>101</v>
      </c>
      <c r="D494" s="39" t="s">
        <v>95</v>
      </c>
      <c r="E494" s="39" t="s">
        <v>1216</v>
      </c>
      <c r="F494" s="39" t="s">
        <v>83</v>
      </c>
      <c r="G494" s="39" t="s">
        <v>126</v>
      </c>
      <c r="H494" s="39" t="s">
        <v>89</v>
      </c>
      <c r="I494" s="39" t="s">
        <v>89</v>
      </c>
      <c r="J494" s="493">
        <f t="shared" si="42"/>
        <v>2.6469876186961905</v>
      </c>
      <c r="K494" s="64">
        <f t="shared" si="43"/>
        <v>3.9642143336660212</v>
      </c>
      <c r="L494" s="64">
        <f t="shared" si="45"/>
        <v>3.9642143336660212</v>
      </c>
      <c r="M494" s="64">
        <f t="shared" si="45"/>
        <v>3.9642143336660212</v>
      </c>
      <c r="N494" s="64">
        <f t="shared" si="45"/>
        <v>3.9642143336660212</v>
      </c>
      <c r="O494" s="64">
        <f t="shared" si="45"/>
        <v>3.9642143336660212</v>
      </c>
      <c r="P494" s="64">
        <f t="shared" si="45"/>
        <v>3.9642143336660212</v>
      </c>
      <c r="Q494" s="64">
        <f t="shared" si="45"/>
        <v>3.9642143336660212</v>
      </c>
      <c r="R494" s="64">
        <f t="shared" si="45"/>
        <v>3.9642143336660212</v>
      </c>
      <c r="S494" s="64">
        <f t="shared" si="45"/>
        <v>3.9642143336660212</v>
      </c>
      <c r="T494" s="488">
        <f t="shared" si="45"/>
        <v>3.9642143336660212</v>
      </c>
      <c r="U494" s="64"/>
    </row>
    <row r="495" spans="1:21" x14ac:dyDescent="0.3">
      <c r="A495" s="486" t="s">
        <v>1684</v>
      </c>
      <c r="B495" s="39" t="s">
        <v>96</v>
      </c>
      <c r="C495" s="39" t="s">
        <v>101</v>
      </c>
      <c r="D495" s="39" t="s">
        <v>95</v>
      </c>
      <c r="E495" s="39" t="s">
        <v>1218</v>
      </c>
      <c r="F495" s="39" t="s">
        <v>83</v>
      </c>
      <c r="G495" s="39" t="s">
        <v>126</v>
      </c>
      <c r="H495" s="39" t="s">
        <v>89</v>
      </c>
      <c r="I495" s="39" t="s">
        <v>92</v>
      </c>
      <c r="J495" s="493">
        <f t="shared" si="42"/>
        <v>2.6469876186961905</v>
      </c>
      <c r="K495" s="64">
        <f t="shared" si="43"/>
        <v>2.6469876186961905</v>
      </c>
      <c r="L495" s="64">
        <f t="shared" si="45"/>
        <v>2.6469876186961905</v>
      </c>
      <c r="M495" s="64">
        <f t="shared" si="45"/>
        <v>2.6469876186961905</v>
      </c>
      <c r="N495" s="64">
        <f t="shared" si="45"/>
        <v>2.6469876186961905</v>
      </c>
      <c r="O495" s="64">
        <f t="shared" si="45"/>
        <v>2.6469876186961905</v>
      </c>
      <c r="P495" s="64">
        <f t="shared" si="45"/>
        <v>2.6469876186961905</v>
      </c>
      <c r="Q495" s="64">
        <f t="shared" si="45"/>
        <v>2.6469876186961905</v>
      </c>
      <c r="R495" s="64">
        <f t="shared" si="45"/>
        <v>2.6469876186961905</v>
      </c>
      <c r="S495" s="64">
        <f t="shared" si="45"/>
        <v>2.6469876186961905</v>
      </c>
      <c r="T495" s="488">
        <f t="shared" si="45"/>
        <v>2.6469876186961905</v>
      </c>
      <c r="U495" s="64"/>
    </row>
    <row r="496" spans="1:21" x14ac:dyDescent="0.3">
      <c r="A496" s="486" t="s">
        <v>1685</v>
      </c>
      <c r="B496" s="39" t="s">
        <v>96</v>
      </c>
      <c r="C496" s="39" t="s">
        <v>101</v>
      </c>
      <c r="D496" s="39" t="s">
        <v>95</v>
      </c>
      <c r="E496" s="39" t="s">
        <v>1220</v>
      </c>
      <c r="F496" s="39" t="s">
        <v>83</v>
      </c>
      <c r="G496" s="39" t="s">
        <v>126</v>
      </c>
      <c r="H496" s="39" t="s">
        <v>92</v>
      </c>
      <c r="I496" s="39" t="s">
        <v>89</v>
      </c>
      <c r="J496" s="493">
        <f t="shared" si="42"/>
        <v>2.6469876186961905</v>
      </c>
      <c r="K496" s="64">
        <f t="shared" si="43"/>
        <v>3.9642143336660212</v>
      </c>
      <c r="L496" s="64">
        <f t="shared" si="45"/>
        <v>3.9642143336660212</v>
      </c>
      <c r="M496" s="64">
        <f t="shared" si="45"/>
        <v>3.9642143336660212</v>
      </c>
      <c r="N496" s="64">
        <f t="shared" si="45"/>
        <v>3.9642143336660212</v>
      </c>
      <c r="O496" s="64">
        <f t="shared" si="45"/>
        <v>3.9642143336660212</v>
      </c>
      <c r="P496" s="64">
        <f t="shared" si="45"/>
        <v>3.9642143336660212</v>
      </c>
      <c r="Q496" s="64">
        <f t="shared" si="45"/>
        <v>3.9642143336660212</v>
      </c>
      <c r="R496" s="64">
        <f t="shared" si="45"/>
        <v>3.9642143336660212</v>
      </c>
      <c r="S496" s="64">
        <f t="shared" si="45"/>
        <v>3.9642143336660212</v>
      </c>
      <c r="T496" s="488">
        <f t="shared" si="45"/>
        <v>3.9642143336660212</v>
      </c>
      <c r="U496" s="64"/>
    </row>
    <row r="497" spans="1:21" x14ac:dyDescent="0.3">
      <c r="A497" s="486" t="s">
        <v>1686</v>
      </c>
      <c r="B497" s="39" t="s">
        <v>96</v>
      </c>
      <c r="C497" s="39" t="s">
        <v>101</v>
      </c>
      <c r="D497" s="39" t="s">
        <v>95</v>
      </c>
      <c r="E497" s="39" t="s">
        <v>1222</v>
      </c>
      <c r="F497" s="39" t="s">
        <v>83</v>
      </c>
      <c r="G497" s="39" t="s">
        <v>126</v>
      </c>
      <c r="H497" s="39" t="s">
        <v>92</v>
      </c>
      <c r="I497" s="39" t="s">
        <v>92</v>
      </c>
      <c r="J497" s="493">
        <f t="shared" si="42"/>
        <v>2.6469876186961905</v>
      </c>
      <c r="K497" s="64">
        <f t="shared" si="43"/>
        <v>2.6469876186961905</v>
      </c>
      <c r="L497" s="64">
        <f t="shared" si="45"/>
        <v>2.6469876186961905</v>
      </c>
      <c r="M497" s="64">
        <f t="shared" si="45"/>
        <v>2.6469876186961905</v>
      </c>
      <c r="N497" s="64">
        <f t="shared" si="45"/>
        <v>2.6469876186961905</v>
      </c>
      <c r="O497" s="64">
        <f t="shared" si="45"/>
        <v>2.6469876186961905</v>
      </c>
      <c r="P497" s="64">
        <f t="shared" si="45"/>
        <v>2.6469876186961905</v>
      </c>
      <c r="Q497" s="64">
        <f t="shared" si="45"/>
        <v>2.6469876186961905</v>
      </c>
      <c r="R497" s="64">
        <f t="shared" si="45"/>
        <v>2.6469876186961905</v>
      </c>
      <c r="S497" s="64">
        <f t="shared" si="45"/>
        <v>2.6469876186961905</v>
      </c>
      <c r="T497" s="488">
        <f t="shared" si="45"/>
        <v>2.6469876186961905</v>
      </c>
      <c r="U497" s="64"/>
    </row>
    <row r="498" spans="1:21" x14ac:dyDescent="0.3">
      <c r="A498" s="486" t="s">
        <v>1687</v>
      </c>
      <c r="B498" s="39" t="s">
        <v>79</v>
      </c>
      <c r="C498" s="39" t="s">
        <v>80</v>
      </c>
      <c r="D498" s="39" t="s">
        <v>81</v>
      </c>
      <c r="E498" s="39" t="s">
        <v>1192</v>
      </c>
      <c r="F498" s="39" t="s">
        <v>121</v>
      </c>
      <c r="G498" s="39" t="s">
        <v>121</v>
      </c>
      <c r="H498" s="39" t="s">
        <v>89</v>
      </c>
      <c r="I498" s="39" t="s">
        <v>89</v>
      </c>
      <c r="J498" s="493">
        <f t="shared" si="42"/>
        <v>0.72893114644289758</v>
      </c>
      <c r="K498" s="64">
        <f t="shared" si="43"/>
        <v>1</v>
      </c>
      <c r="L498" s="64">
        <f t="shared" ref="L498:T513" si="46">IF(L$17&gt;=$B$11,0,($B$11-L$17)/($B$11-2020))*$J498+IF(L$17&gt;=$B$11,1,(L$17-2020)/($B$11-2020))*$K498</f>
        <v>1</v>
      </c>
      <c r="M498" s="64">
        <f t="shared" si="46"/>
        <v>1</v>
      </c>
      <c r="N498" s="64">
        <f t="shared" si="46"/>
        <v>1</v>
      </c>
      <c r="O498" s="64">
        <f t="shared" si="46"/>
        <v>1</v>
      </c>
      <c r="P498" s="64">
        <f t="shared" si="46"/>
        <v>1</v>
      </c>
      <c r="Q498" s="64">
        <f t="shared" si="46"/>
        <v>1</v>
      </c>
      <c r="R498" s="64">
        <f t="shared" si="46"/>
        <v>1</v>
      </c>
      <c r="S498" s="64">
        <f t="shared" si="46"/>
        <v>1</v>
      </c>
      <c r="T498" s="488">
        <f t="shared" si="46"/>
        <v>1</v>
      </c>
      <c r="U498" s="64"/>
    </row>
    <row r="499" spans="1:21" x14ac:dyDescent="0.3">
      <c r="A499" s="486" t="s">
        <v>1688</v>
      </c>
      <c r="B499" s="39" t="s">
        <v>79</v>
      </c>
      <c r="C499" s="39" t="s">
        <v>80</v>
      </c>
      <c r="D499" s="39" t="s">
        <v>81</v>
      </c>
      <c r="E499" s="39" t="s">
        <v>1194</v>
      </c>
      <c r="F499" s="39" t="s">
        <v>121</v>
      </c>
      <c r="G499" s="39" t="s">
        <v>121</v>
      </c>
      <c r="H499" s="39" t="s">
        <v>89</v>
      </c>
      <c r="I499" s="39" t="s">
        <v>92</v>
      </c>
      <c r="J499" s="493">
        <f t="shared" si="42"/>
        <v>0.72893114644289758</v>
      </c>
      <c r="K499" s="64">
        <f t="shared" si="43"/>
        <v>0.70836905136885764</v>
      </c>
      <c r="L499" s="64">
        <f t="shared" si="46"/>
        <v>0.70836905136885764</v>
      </c>
      <c r="M499" s="64">
        <f t="shared" si="46"/>
        <v>0.70836905136885764</v>
      </c>
      <c r="N499" s="64">
        <f t="shared" si="46"/>
        <v>0.70836905136885764</v>
      </c>
      <c r="O499" s="64">
        <f t="shared" si="46"/>
        <v>0.70836905136885764</v>
      </c>
      <c r="P499" s="64">
        <f t="shared" si="46"/>
        <v>0.70836905136885764</v>
      </c>
      <c r="Q499" s="64">
        <f t="shared" si="46"/>
        <v>0.70836905136885764</v>
      </c>
      <c r="R499" s="64">
        <f t="shared" si="46"/>
        <v>0.70836905136885764</v>
      </c>
      <c r="S499" s="64">
        <f t="shared" si="46"/>
        <v>0.70836905136885764</v>
      </c>
      <c r="T499" s="488">
        <f t="shared" si="46"/>
        <v>0.70836905136885764</v>
      </c>
      <c r="U499" s="64"/>
    </row>
    <row r="500" spans="1:21" x14ac:dyDescent="0.3">
      <c r="A500" s="486" t="s">
        <v>1689</v>
      </c>
      <c r="B500" s="39" t="s">
        <v>79</v>
      </c>
      <c r="C500" s="39" t="s">
        <v>80</v>
      </c>
      <c r="D500" s="39" t="s">
        <v>81</v>
      </c>
      <c r="E500" s="39" t="s">
        <v>1196</v>
      </c>
      <c r="F500" s="39" t="s">
        <v>121</v>
      </c>
      <c r="G500" s="39" t="s">
        <v>121</v>
      </c>
      <c r="H500" s="39" t="s">
        <v>92</v>
      </c>
      <c r="I500" s="39" t="s">
        <v>89</v>
      </c>
      <c r="J500" s="493">
        <f t="shared" si="42"/>
        <v>0.72893114644289758</v>
      </c>
      <c r="K500" s="64">
        <f t="shared" si="43"/>
        <v>1.0290273763856645</v>
      </c>
      <c r="L500" s="64">
        <f t="shared" si="46"/>
        <v>1.0290273763856645</v>
      </c>
      <c r="M500" s="64">
        <f t="shared" si="46"/>
        <v>1.0290273763856645</v>
      </c>
      <c r="N500" s="64">
        <f t="shared" si="46"/>
        <v>1.0290273763856645</v>
      </c>
      <c r="O500" s="64">
        <f t="shared" si="46"/>
        <v>1.0290273763856645</v>
      </c>
      <c r="P500" s="64">
        <f t="shared" si="46"/>
        <v>1.0290273763856645</v>
      </c>
      <c r="Q500" s="64">
        <f t="shared" si="46"/>
        <v>1.0290273763856645</v>
      </c>
      <c r="R500" s="64">
        <f t="shared" si="46"/>
        <v>1.0290273763856645</v>
      </c>
      <c r="S500" s="64">
        <f t="shared" si="46"/>
        <v>1.0290273763856645</v>
      </c>
      <c r="T500" s="488">
        <f t="shared" si="46"/>
        <v>1.0290273763856645</v>
      </c>
      <c r="U500" s="64"/>
    </row>
    <row r="501" spans="1:21" x14ac:dyDescent="0.3">
      <c r="A501" s="486" t="s">
        <v>1690</v>
      </c>
      <c r="B501" s="39" t="s">
        <v>79</v>
      </c>
      <c r="C501" s="39" t="s">
        <v>80</v>
      </c>
      <c r="D501" s="39" t="s">
        <v>81</v>
      </c>
      <c r="E501" s="39" t="s">
        <v>1198</v>
      </c>
      <c r="F501" s="39" t="s">
        <v>121</v>
      </c>
      <c r="G501" s="39" t="s">
        <v>121</v>
      </c>
      <c r="H501" s="39" t="s">
        <v>92</v>
      </c>
      <c r="I501" s="39" t="s">
        <v>92</v>
      </c>
      <c r="J501" s="493">
        <f t="shared" si="42"/>
        <v>0.72893114644289758</v>
      </c>
      <c r="K501" s="64">
        <f t="shared" si="43"/>
        <v>0.72893114644289758</v>
      </c>
      <c r="L501" s="64">
        <f t="shared" si="46"/>
        <v>0.72893114644289758</v>
      </c>
      <c r="M501" s="64">
        <f t="shared" si="46"/>
        <v>0.72893114644289758</v>
      </c>
      <c r="N501" s="64">
        <f t="shared" si="46"/>
        <v>0.72893114644289758</v>
      </c>
      <c r="O501" s="64">
        <f t="shared" si="46"/>
        <v>0.72893114644289758</v>
      </c>
      <c r="P501" s="64">
        <f t="shared" si="46"/>
        <v>0.72893114644289758</v>
      </c>
      <c r="Q501" s="64">
        <f t="shared" si="46"/>
        <v>0.72893114644289758</v>
      </c>
      <c r="R501" s="64">
        <f t="shared" si="46"/>
        <v>0.72893114644289758</v>
      </c>
      <c r="S501" s="64">
        <f t="shared" si="46"/>
        <v>0.72893114644289758</v>
      </c>
      <c r="T501" s="488">
        <f t="shared" si="46"/>
        <v>0.72893114644289758</v>
      </c>
      <c r="U501" s="64"/>
    </row>
    <row r="502" spans="1:21" x14ac:dyDescent="0.3">
      <c r="A502" s="486" t="s">
        <v>1691</v>
      </c>
      <c r="B502" s="39" t="s">
        <v>79</v>
      </c>
      <c r="C502" s="39" t="s">
        <v>80</v>
      </c>
      <c r="D502" s="39" t="s">
        <v>81</v>
      </c>
      <c r="E502" s="39" t="s">
        <v>1200</v>
      </c>
      <c r="F502" s="39" t="s">
        <v>121</v>
      </c>
      <c r="G502" s="39" t="s">
        <v>126</v>
      </c>
      <c r="H502" s="39" t="s">
        <v>89</v>
      </c>
      <c r="I502" s="39" t="s">
        <v>89</v>
      </c>
      <c r="J502" s="493">
        <f t="shared" si="42"/>
        <v>1.6596046012512815</v>
      </c>
      <c r="K502" s="64">
        <f t="shared" si="43"/>
        <v>1</v>
      </c>
      <c r="L502" s="64">
        <f t="shared" si="46"/>
        <v>1</v>
      </c>
      <c r="M502" s="64">
        <f t="shared" si="46"/>
        <v>1</v>
      </c>
      <c r="N502" s="64">
        <f t="shared" si="46"/>
        <v>1</v>
      </c>
      <c r="O502" s="64">
        <f t="shared" si="46"/>
        <v>1</v>
      </c>
      <c r="P502" s="64">
        <f t="shared" si="46"/>
        <v>1</v>
      </c>
      <c r="Q502" s="64">
        <f t="shared" si="46"/>
        <v>1</v>
      </c>
      <c r="R502" s="64">
        <f t="shared" si="46"/>
        <v>1</v>
      </c>
      <c r="S502" s="64">
        <f t="shared" si="46"/>
        <v>1</v>
      </c>
      <c r="T502" s="488">
        <f t="shared" si="46"/>
        <v>1</v>
      </c>
      <c r="U502" s="64"/>
    </row>
    <row r="503" spans="1:21" x14ac:dyDescent="0.3">
      <c r="A503" s="486" t="s">
        <v>1692</v>
      </c>
      <c r="B503" s="39" t="s">
        <v>79</v>
      </c>
      <c r="C503" s="39" t="s">
        <v>80</v>
      </c>
      <c r="D503" s="39" t="s">
        <v>81</v>
      </c>
      <c r="E503" s="39" t="s">
        <v>1202</v>
      </c>
      <c r="F503" s="39" t="s">
        <v>121</v>
      </c>
      <c r="G503" s="39" t="s">
        <v>126</v>
      </c>
      <c r="H503" s="39" t="s">
        <v>89</v>
      </c>
      <c r="I503" s="39" t="s">
        <v>92</v>
      </c>
      <c r="J503" s="493">
        <f t="shared" si="42"/>
        <v>1.6596046012512815</v>
      </c>
      <c r="K503" s="64">
        <f t="shared" si="43"/>
        <v>1.612789551897486</v>
      </c>
      <c r="L503" s="64">
        <f t="shared" si="46"/>
        <v>1.612789551897486</v>
      </c>
      <c r="M503" s="64">
        <f t="shared" si="46"/>
        <v>1.612789551897486</v>
      </c>
      <c r="N503" s="64">
        <f t="shared" si="46"/>
        <v>1.612789551897486</v>
      </c>
      <c r="O503" s="64">
        <f t="shared" si="46"/>
        <v>1.612789551897486</v>
      </c>
      <c r="P503" s="64">
        <f t="shared" si="46"/>
        <v>1.612789551897486</v>
      </c>
      <c r="Q503" s="64">
        <f t="shared" si="46"/>
        <v>1.612789551897486</v>
      </c>
      <c r="R503" s="64">
        <f t="shared" si="46"/>
        <v>1.612789551897486</v>
      </c>
      <c r="S503" s="64">
        <f t="shared" si="46"/>
        <v>1.612789551897486</v>
      </c>
      <c r="T503" s="488">
        <f t="shared" si="46"/>
        <v>1.612789551897486</v>
      </c>
      <c r="U503" s="64"/>
    </row>
    <row r="504" spans="1:21" x14ac:dyDescent="0.3">
      <c r="A504" s="486" t="s">
        <v>1693</v>
      </c>
      <c r="B504" s="39" t="s">
        <v>79</v>
      </c>
      <c r="C504" s="39" t="s">
        <v>80</v>
      </c>
      <c r="D504" s="39" t="s">
        <v>81</v>
      </c>
      <c r="E504" s="39" t="s">
        <v>1204</v>
      </c>
      <c r="F504" s="39" t="s">
        <v>121</v>
      </c>
      <c r="G504" s="39" t="s">
        <v>126</v>
      </c>
      <c r="H504" s="39" t="s">
        <v>92</v>
      </c>
      <c r="I504" s="39" t="s">
        <v>89</v>
      </c>
      <c r="J504" s="493">
        <f t="shared" si="42"/>
        <v>1.6596046012512815</v>
      </c>
      <c r="K504" s="64">
        <f t="shared" si="43"/>
        <v>1.0290273763856645</v>
      </c>
      <c r="L504" s="64">
        <f t="shared" si="46"/>
        <v>1.0290273763856645</v>
      </c>
      <c r="M504" s="64">
        <f t="shared" si="46"/>
        <v>1.0290273763856645</v>
      </c>
      <c r="N504" s="64">
        <f t="shared" si="46"/>
        <v>1.0290273763856645</v>
      </c>
      <c r="O504" s="64">
        <f t="shared" si="46"/>
        <v>1.0290273763856645</v>
      </c>
      <c r="P504" s="64">
        <f t="shared" si="46"/>
        <v>1.0290273763856645</v>
      </c>
      <c r="Q504" s="64">
        <f t="shared" si="46"/>
        <v>1.0290273763856645</v>
      </c>
      <c r="R504" s="64">
        <f t="shared" si="46"/>
        <v>1.0290273763856645</v>
      </c>
      <c r="S504" s="64">
        <f t="shared" si="46"/>
        <v>1.0290273763856645</v>
      </c>
      <c r="T504" s="488">
        <f t="shared" si="46"/>
        <v>1.0290273763856645</v>
      </c>
      <c r="U504" s="64"/>
    </row>
    <row r="505" spans="1:21" x14ac:dyDescent="0.3">
      <c r="A505" s="486" t="s">
        <v>1694</v>
      </c>
      <c r="B505" s="39" t="s">
        <v>79</v>
      </c>
      <c r="C505" s="39" t="s">
        <v>80</v>
      </c>
      <c r="D505" s="39" t="s">
        <v>81</v>
      </c>
      <c r="E505" s="39" t="s">
        <v>1206</v>
      </c>
      <c r="F505" s="39" t="s">
        <v>121</v>
      </c>
      <c r="G505" s="39" t="s">
        <v>126</v>
      </c>
      <c r="H505" s="39" t="s">
        <v>92</v>
      </c>
      <c r="I505" s="39" t="s">
        <v>92</v>
      </c>
      <c r="J505" s="493">
        <f t="shared" si="42"/>
        <v>1.6596046012512815</v>
      </c>
      <c r="K505" s="64">
        <f t="shared" si="43"/>
        <v>1.6596046012512815</v>
      </c>
      <c r="L505" s="64">
        <f t="shared" si="46"/>
        <v>1.6596046012512815</v>
      </c>
      <c r="M505" s="64">
        <f t="shared" si="46"/>
        <v>1.6596046012512815</v>
      </c>
      <c r="N505" s="64">
        <f t="shared" si="46"/>
        <v>1.6596046012512815</v>
      </c>
      <c r="O505" s="64">
        <f t="shared" si="46"/>
        <v>1.6596046012512815</v>
      </c>
      <c r="P505" s="64">
        <f t="shared" si="46"/>
        <v>1.6596046012512815</v>
      </c>
      <c r="Q505" s="64">
        <f t="shared" si="46"/>
        <v>1.6596046012512815</v>
      </c>
      <c r="R505" s="64">
        <f t="shared" si="46"/>
        <v>1.6596046012512815</v>
      </c>
      <c r="S505" s="64">
        <f t="shared" si="46"/>
        <v>1.6596046012512815</v>
      </c>
      <c r="T505" s="488">
        <f t="shared" si="46"/>
        <v>1.6596046012512815</v>
      </c>
      <c r="U505" s="64"/>
    </row>
    <row r="506" spans="1:21" x14ac:dyDescent="0.3">
      <c r="A506" s="486" t="s">
        <v>1695</v>
      </c>
      <c r="B506" s="39" t="s">
        <v>79</v>
      </c>
      <c r="C506" s="39" t="s">
        <v>80</v>
      </c>
      <c r="D506" s="39" t="s">
        <v>81</v>
      </c>
      <c r="E506" s="39" t="s">
        <v>1208</v>
      </c>
      <c r="F506" s="39" t="s">
        <v>83</v>
      </c>
      <c r="G506" s="39" t="s">
        <v>121</v>
      </c>
      <c r="H506" s="39" t="s">
        <v>89</v>
      </c>
      <c r="I506" s="39" t="s">
        <v>89</v>
      </c>
      <c r="J506" s="493">
        <f t="shared" si="42"/>
        <v>0.72893114644289758</v>
      </c>
      <c r="K506" s="64">
        <f t="shared" si="43"/>
        <v>0.34920618027291611</v>
      </c>
      <c r="L506" s="64">
        <f t="shared" si="46"/>
        <v>0.34920618027291611</v>
      </c>
      <c r="M506" s="64">
        <f t="shared" si="46"/>
        <v>0.34920618027291611</v>
      </c>
      <c r="N506" s="64">
        <f t="shared" si="46"/>
        <v>0.34920618027291611</v>
      </c>
      <c r="O506" s="64">
        <f t="shared" si="46"/>
        <v>0.34920618027291611</v>
      </c>
      <c r="P506" s="64">
        <f t="shared" si="46"/>
        <v>0.34920618027291611</v>
      </c>
      <c r="Q506" s="64">
        <f t="shared" si="46"/>
        <v>0.34920618027291611</v>
      </c>
      <c r="R506" s="64">
        <f t="shared" si="46"/>
        <v>0.34920618027291611</v>
      </c>
      <c r="S506" s="64">
        <f t="shared" si="46"/>
        <v>0.34920618027291611</v>
      </c>
      <c r="T506" s="488">
        <f t="shared" si="46"/>
        <v>0.34920618027291611</v>
      </c>
      <c r="U506" s="64"/>
    </row>
    <row r="507" spans="1:21" x14ac:dyDescent="0.3">
      <c r="A507" s="486" t="s">
        <v>1696</v>
      </c>
      <c r="B507" s="39" t="s">
        <v>79</v>
      </c>
      <c r="C507" s="39" t="s">
        <v>80</v>
      </c>
      <c r="D507" s="39" t="s">
        <v>81</v>
      </c>
      <c r="E507" s="39" t="s">
        <v>1210</v>
      </c>
      <c r="F507" s="39" t="s">
        <v>83</v>
      </c>
      <c r="G507" s="39" t="s">
        <v>121</v>
      </c>
      <c r="H507" s="39" t="s">
        <v>89</v>
      </c>
      <c r="I507" s="39" t="s">
        <v>92</v>
      </c>
      <c r="J507" s="493">
        <f t="shared" si="42"/>
        <v>0.72893114644289758</v>
      </c>
      <c r="K507" s="64">
        <f t="shared" si="43"/>
        <v>0.24736685065206787</v>
      </c>
      <c r="L507" s="64">
        <f t="shared" si="46"/>
        <v>0.24736685065206787</v>
      </c>
      <c r="M507" s="64">
        <f t="shared" si="46"/>
        <v>0.24736685065206787</v>
      </c>
      <c r="N507" s="64">
        <f t="shared" si="46"/>
        <v>0.24736685065206787</v>
      </c>
      <c r="O507" s="64">
        <f t="shared" si="46"/>
        <v>0.24736685065206787</v>
      </c>
      <c r="P507" s="64">
        <f t="shared" si="46"/>
        <v>0.24736685065206787</v>
      </c>
      <c r="Q507" s="64">
        <f t="shared" si="46"/>
        <v>0.24736685065206787</v>
      </c>
      <c r="R507" s="64">
        <f t="shared" si="46"/>
        <v>0.24736685065206787</v>
      </c>
      <c r="S507" s="64">
        <f t="shared" si="46"/>
        <v>0.24736685065206787</v>
      </c>
      <c r="T507" s="488">
        <f t="shared" si="46"/>
        <v>0.24736685065206787</v>
      </c>
      <c r="U507" s="64"/>
    </row>
    <row r="508" spans="1:21" x14ac:dyDescent="0.3">
      <c r="A508" s="486" t="s">
        <v>1697</v>
      </c>
      <c r="B508" s="39" t="s">
        <v>79</v>
      </c>
      <c r="C508" s="39" t="s">
        <v>80</v>
      </c>
      <c r="D508" s="39" t="s">
        <v>81</v>
      </c>
      <c r="E508" s="39" t="s">
        <v>1212</v>
      </c>
      <c r="F508" s="39" t="s">
        <v>83</v>
      </c>
      <c r="G508" s="39" t="s">
        <v>121</v>
      </c>
      <c r="H508" s="39" t="s">
        <v>92</v>
      </c>
      <c r="I508" s="39" t="s">
        <v>89</v>
      </c>
      <c r="J508" s="493">
        <f t="shared" si="42"/>
        <v>0.72893114644289758</v>
      </c>
      <c r="K508" s="64">
        <f t="shared" si="43"/>
        <v>1.0290273763856645</v>
      </c>
      <c r="L508" s="64">
        <f t="shared" si="46"/>
        <v>1.0290273763856645</v>
      </c>
      <c r="M508" s="64">
        <f t="shared" si="46"/>
        <v>1.0290273763856645</v>
      </c>
      <c r="N508" s="64">
        <f t="shared" si="46"/>
        <v>1.0290273763856645</v>
      </c>
      <c r="O508" s="64">
        <f t="shared" si="46"/>
        <v>1.0290273763856645</v>
      </c>
      <c r="P508" s="64">
        <f t="shared" si="46"/>
        <v>1.0290273763856645</v>
      </c>
      <c r="Q508" s="64">
        <f t="shared" si="46"/>
        <v>1.0290273763856645</v>
      </c>
      <c r="R508" s="64">
        <f t="shared" si="46"/>
        <v>1.0290273763856645</v>
      </c>
      <c r="S508" s="64">
        <f t="shared" si="46"/>
        <v>1.0290273763856645</v>
      </c>
      <c r="T508" s="488">
        <f t="shared" si="46"/>
        <v>1.0290273763856645</v>
      </c>
      <c r="U508" s="64"/>
    </row>
    <row r="509" spans="1:21" x14ac:dyDescent="0.3">
      <c r="A509" s="486" t="s">
        <v>1698</v>
      </c>
      <c r="B509" s="39" t="s">
        <v>79</v>
      </c>
      <c r="C509" s="39" t="s">
        <v>80</v>
      </c>
      <c r="D509" s="39" t="s">
        <v>81</v>
      </c>
      <c r="E509" s="39" t="s">
        <v>1214</v>
      </c>
      <c r="F509" s="39" t="s">
        <v>83</v>
      </c>
      <c r="G509" s="39" t="s">
        <v>121</v>
      </c>
      <c r="H509" s="39" t="s">
        <v>92</v>
      </c>
      <c r="I509" s="39" t="s">
        <v>92</v>
      </c>
      <c r="J509" s="493">
        <f t="shared" si="42"/>
        <v>0.72893114644289758</v>
      </c>
      <c r="K509" s="64">
        <f t="shared" si="43"/>
        <v>0.72893114644289758</v>
      </c>
      <c r="L509" s="64">
        <f t="shared" si="46"/>
        <v>0.72893114644289758</v>
      </c>
      <c r="M509" s="64">
        <f t="shared" si="46"/>
        <v>0.72893114644289758</v>
      </c>
      <c r="N509" s="64">
        <f t="shared" si="46"/>
        <v>0.72893114644289758</v>
      </c>
      <c r="O509" s="64">
        <f t="shared" si="46"/>
        <v>0.72893114644289758</v>
      </c>
      <c r="P509" s="64">
        <f t="shared" si="46"/>
        <v>0.72893114644289758</v>
      </c>
      <c r="Q509" s="64">
        <f t="shared" si="46"/>
        <v>0.72893114644289758</v>
      </c>
      <c r="R509" s="64">
        <f t="shared" si="46"/>
        <v>0.72893114644289758</v>
      </c>
      <c r="S509" s="64">
        <f t="shared" si="46"/>
        <v>0.72893114644289758</v>
      </c>
      <c r="T509" s="488">
        <f t="shared" si="46"/>
        <v>0.72893114644289758</v>
      </c>
      <c r="U509" s="64"/>
    </row>
    <row r="510" spans="1:21" x14ac:dyDescent="0.3">
      <c r="A510" s="486" t="s">
        <v>1699</v>
      </c>
      <c r="B510" s="39" t="s">
        <v>79</v>
      </c>
      <c r="C510" s="39" t="s">
        <v>80</v>
      </c>
      <c r="D510" s="39" t="s">
        <v>81</v>
      </c>
      <c r="E510" s="39" t="s">
        <v>1216</v>
      </c>
      <c r="F510" s="39" t="s">
        <v>83</v>
      </c>
      <c r="G510" s="39" t="s">
        <v>126</v>
      </c>
      <c r="H510" s="39" t="s">
        <v>89</v>
      </c>
      <c r="I510" s="39" t="s">
        <v>89</v>
      </c>
      <c r="J510" s="493">
        <f t="shared" si="42"/>
        <v>1.6596046012512815</v>
      </c>
      <c r="K510" s="64">
        <f t="shared" si="43"/>
        <v>0.34920618027291611</v>
      </c>
      <c r="L510" s="64">
        <f t="shared" si="46"/>
        <v>0.34920618027291611</v>
      </c>
      <c r="M510" s="64">
        <f t="shared" si="46"/>
        <v>0.34920618027291611</v>
      </c>
      <c r="N510" s="64">
        <f t="shared" si="46"/>
        <v>0.34920618027291611</v>
      </c>
      <c r="O510" s="64">
        <f t="shared" si="46"/>
        <v>0.34920618027291611</v>
      </c>
      <c r="P510" s="64">
        <f t="shared" si="46"/>
        <v>0.34920618027291611</v>
      </c>
      <c r="Q510" s="64">
        <f t="shared" si="46"/>
        <v>0.34920618027291611</v>
      </c>
      <c r="R510" s="64">
        <f t="shared" si="46"/>
        <v>0.34920618027291611</v>
      </c>
      <c r="S510" s="64">
        <f t="shared" si="46"/>
        <v>0.34920618027291611</v>
      </c>
      <c r="T510" s="488">
        <f t="shared" si="46"/>
        <v>0.34920618027291611</v>
      </c>
      <c r="U510" s="64"/>
    </row>
    <row r="511" spans="1:21" x14ac:dyDescent="0.3">
      <c r="A511" s="486" t="s">
        <v>1700</v>
      </c>
      <c r="B511" s="39" t="s">
        <v>79</v>
      </c>
      <c r="C511" s="39" t="s">
        <v>80</v>
      </c>
      <c r="D511" s="39" t="s">
        <v>81</v>
      </c>
      <c r="E511" s="39" t="s">
        <v>1218</v>
      </c>
      <c r="F511" s="39" t="s">
        <v>83</v>
      </c>
      <c r="G511" s="39" t="s">
        <v>126</v>
      </c>
      <c r="H511" s="39" t="s">
        <v>89</v>
      </c>
      <c r="I511" s="39" t="s">
        <v>92</v>
      </c>
      <c r="J511" s="493">
        <f t="shared" si="42"/>
        <v>1.6596046012512815</v>
      </c>
      <c r="K511" s="64">
        <f t="shared" si="43"/>
        <v>0.56319607900218904</v>
      </c>
      <c r="L511" s="64">
        <f t="shared" si="46"/>
        <v>0.56319607900218904</v>
      </c>
      <c r="M511" s="64">
        <f t="shared" si="46"/>
        <v>0.56319607900218904</v>
      </c>
      <c r="N511" s="64">
        <f t="shared" si="46"/>
        <v>0.56319607900218904</v>
      </c>
      <c r="O511" s="64">
        <f t="shared" si="46"/>
        <v>0.56319607900218904</v>
      </c>
      <c r="P511" s="64">
        <f t="shared" si="46"/>
        <v>0.56319607900218904</v>
      </c>
      <c r="Q511" s="64">
        <f t="shared" si="46"/>
        <v>0.56319607900218904</v>
      </c>
      <c r="R511" s="64">
        <f t="shared" si="46"/>
        <v>0.56319607900218904</v>
      </c>
      <c r="S511" s="64">
        <f t="shared" si="46"/>
        <v>0.56319607900218904</v>
      </c>
      <c r="T511" s="488">
        <f t="shared" si="46"/>
        <v>0.56319607900218904</v>
      </c>
      <c r="U511" s="64"/>
    </row>
    <row r="512" spans="1:21" x14ac:dyDescent="0.3">
      <c r="A512" s="486" t="s">
        <v>1701</v>
      </c>
      <c r="B512" s="39" t="s">
        <v>79</v>
      </c>
      <c r="C512" s="39" t="s">
        <v>80</v>
      </c>
      <c r="D512" s="39" t="s">
        <v>81</v>
      </c>
      <c r="E512" s="39" t="s">
        <v>1220</v>
      </c>
      <c r="F512" s="39" t="s">
        <v>83</v>
      </c>
      <c r="G512" s="39" t="s">
        <v>126</v>
      </c>
      <c r="H512" s="39" t="s">
        <v>92</v>
      </c>
      <c r="I512" s="39" t="s">
        <v>89</v>
      </c>
      <c r="J512" s="493">
        <f t="shared" si="42"/>
        <v>1.6596046012512815</v>
      </c>
      <c r="K512" s="64">
        <f t="shared" si="43"/>
        <v>1.0290273763856645</v>
      </c>
      <c r="L512" s="64">
        <f t="shared" si="46"/>
        <v>1.0290273763856645</v>
      </c>
      <c r="M512" s="64">
        <f t="shared" si="46"/>
        <v>1.0290273763856645</v>
      </c>
      <c r="N512" s="64">
        <f t="shared" si="46"/>
        <v>1.0290273763856645</v>
      </c>
      <c r="O512" s="64">
        <f t="shared" si="46"/>
        <v>1.0290273763856645</v>
      </c>
      <c r="P512" s="64">
        <f t="shared" si="46"/>
        <v>1.0290273763856645</v>
      </c>
      <c r="Q512" s="64">
        <f t="shared" si="46"/>
        <v>1.0290273763856645</v>
      </c>
      <c r="R512" s="64">
        <f t="shared" si="46"/>
        <v>1.0290273763856645</v>
      </c>
      <c r="S512" s="64">
        <f t="shared" si="46"/>
        <v>1.0290273763856645</v>
      </c>
      <c r="T512" s="488">
        <f t="shared" si="46"/>
        <v>1.0290273763856645</v>
      </c>
      <c r="U512" s="64"/>
    </row>
    <row r="513" spans="1:21" x14ac:dyDescent="0.3">
      <c r="A513" s="486" t="s">
        <v>1702</v>
      </c>
      <c r="B513" s="39" t="s">
        <v>79</v>
      </c>
      <c r="C513" s="39" t="s">
        <v>80</v>
      </c>
      <c r="D513" s="39" t="s">
        <v>81</v>
      </c>
      <c r="E513" s="39" t="s">
        <v>1222</v>
      </c>
      <c r="F513" s="39" t="s">
        <v>83</v>
      </c>
      <c r="G513" s="39" t="s">
        <v>126</v>
      </c>
      <c r="H513" s="39" t="s">
        <v>92</v>
      </c>
      <c r="I513" s="39" t="s">
        <v>92</v>
      </c>
      <c r="J513" s="493">
        <f t="shared" si="42"/>
        <v>1.6596046012512815</v>
      </c>
      <c r="K513" s="64">
        <f t="shared" si="43"/>
        <v>1.6596046012512815</v>
      </c>
      <c r="L513" s="64">
        <f t="shared" si="46"/>
        <v>1.6596046012512815</v>
      </c>
      <c r="M513" s="64">
        <f t="shared" si="46"/>
        <v>1.6596046012512815</v>
      </c>
      <c r="N513" s="64">
        <f t="shared" si="46"/>
        <v>1.6596046012512815</v>
      </c>
      <c r="O513" s="64">
        <f t="shared" si="46"/>
        <v>1.6596046012512815</v>
      </c>
      <c r="P513" s="64">
        <f t="shared" si="46"/>
        <v>1.6596046012512815</v>
      </c>
      <c r="Q513" s="64">
        <f t="shared" si="46"/>
        <v>1.6596046012512815</v>
      </c>
      <c r="R513" s="64">
        <f t="shared" si="46"/>
        <v>1.6596046012512815</v>
      </c>
      <c r="S513" s="64">
        <f t="shared" si="46"/>
        <v>1.6596046012512815</v>
      </c>
      <c r="T513" s="488">
        <f t="shared" si="46"/>
        <v>1.6596046012512815</v>
      </c>
      <c r="U513" s="64"/>
    </row>
    <row r="514" spans="1:21" x14ac:dyDescent="0.3">
      <c r="A514" s="486" t="s">
        <v>1703</v>
      </c>
      <c r="B514" s="39" t="s">
        <v>79</v>
      </c>
      <c r="C514" s="39" t="s">
        <v>80</v>
      </c>
      <c r="D514" s="39" t="s">
        <v>84</v>
      </c>
      <c r="E514" s="39" t="s">
        <v>1192</v>
      </c>
      <c r="F514" s="39" t="s">
        <v>121</v>
      </c>
      <c r="G514" s="39" t="s">
        <v>121</v>
      </c>
      <c r="H514" s="39" t="s">
        <v>89</v>
      </c>
      <c r="I514" s="39" t="s">
        <v>89</v>
      </c>
      <c r="J514" s="493">
        <f t="shared" si="42"/>
        <v>0.17354858655693237</v>
      </c>
      <c r="K514" s="64">
        <f t="shared" si="43"/>
        <v>1</v>
      </c>
      <c r="L514" s="64">
        <f t="shared" ref="L514:T529" si="47">IF(L$17&gt;=$B$11,0,($B$11-L$17)/($B$11-2020))*$J514+IF(L$17&gt;=$B$11,1,(L$17-2020)/($B$11-2020))*$K514</f>
        <v>1</v>
      </c>
      <c r="M514" s="64">
        <f t="shared" si="47"/>
        <v>1</v>
      </c>
      <c r="N514" s="64">
        <f t="shared" si="47"/>
        <v>1</v>
      </c>
      <c r="O514" s="64">
        <f t="shared" si="47"/>
        <v>1</v>
      </c>
      <c r="P514" s="64">
        <f t="shared" si="47"/>
        <v>1</v>
      </c>
      <c r="Q514" s="64">
        <f t="shared" si="47"/>
        <v>1</v>
      </c>
      <c r="R514" s="64">
        <f t="shared" si="47"/>
        <v>1</v>
      </c>
      <c r="S514" s="64">
        <f t="shared" si="47"/>
        <v>1</v>
      </c>
      <c r="T514" s="488">
        <f t="shared" si="47"/>
        <v>1</v>
      </c>
      <c r="U514" s="64"/>
    </row>
    <row r="515" spans="1:21" x14ac:dyDescent="0.3">
      <c r="A515" s="486" t="s">
        <v>1704</v>
      </c>
      <c r="B515" s="39" t="s">
        <v>79</v>
      </c>
      <c r="C515" s="39" t="s">
        <v>80</v>
      </c>
      <c r="D515" s="39" t="s">
        <v>84</v>
      </c>
      <c r="E515" s="39" t="s">
        <v>1194</v>
      </c>
      <c r="F515" s="39" t="s">
        <v>121</v>
      </c>
      <c r="G515" s="39" t="s">
        <v>121</v>
      </c>
      <c r="H515" s="39" t="s">
        <v>89</v>
      </c>
      <c r="I515" s="39" t="s">
        <v>92</v>
      </c>
      <c r="J515" s="493">
        <f t="shared" si="42"/>
        <v>0.17354858655693237</v>
      </c>
      <c r="K515" s="64">
        <f t="shared" si="43"/>
        <v>0.70836905136885764</v>
      </c>
      <c r="L515" s="64">
        <f t="shared" si="47"/>
        <v>0.70836905136885764</v>
      </c>
      <c r="M515" s="64">
        <f t="shared" si="47"/>
        <v>0.70836905136885764</v>
      </c>
      <c r="N515" s="64">
        <f t="shared" si="47"/>
        <v>0.70836905136885764</v>
      </c>
      <c r="O515" s="64">
        <f t="shared" si="47"/>
        <v>0.70836905136885764</v>
      </c>
      <c r="P515" s="64">
        <f t="shared" si="47"/>
        <v>0.70836905136885764</v>
      </c>
      <c r="Q515" s="64">
        <f t="shared" si="47"/>
        <v>0.70836905136885764</v>
      </c>
      <c r="R515" s="64">
        <f t="shared" si="47"/>
        <v>0.70836905136885764</v>
      </c>
      <c r="S515" s="64">
        <f t="shared" si="47"/>
        <v>0.70836905136885764</v>
      </c>
      <c r="T515" s="488">
        <f t="shared" si="47"/>
        <v>0.70836905136885764</v>
      </c>
      <c r="U515" s="64"/>
    </row>
    <row r="516" spans="1:21" x14ac:dyDescent="0.3">
      <c r="A516" s="486" t="s">
        <v>1705</v>
      </c>
      <c r="B516" s="39" t="s">
        <v>79</v>
      </c>
      <c r="C516" s="39" t="s">
        <v>80</v>
      </c>
      <c r="D516" s="39" t="s">
        <v>84</v>
      </c>
      <c r="E516" s="39" t="s">
        <v>1196</v>
      </c>
      <c r="F516" s="39" t="s">
        <v>121</v>
      </c>
      <c r="G516" s="39" t="s">
        <v>121</v>
      </c>
      <c r="H516" s="39" t="s">
        <v>92</v>
      </c>
      <c r="I516" s="39" t="s">
        <v>89</v>
      </c>
      <c r="J516" s="493">
        <f t="shared" si="42"/>
        <v>0.17354858655693237</v>
      </c>
      <c r="K516" s="64">
        <f t="shared" si="43"/>
        <v>0.2449974151490184</v>
      </c>
      <c r="L516" s="64">
        <f t="shared" si="47"/>
        <v>0.2449974151490184</v>
      </c>
      <c r="M516" s="64">
        <f t="shared" si="47"/>
        <v>0.2449974151490184</v>
      </c>
      <c r="N516" s="64">
        <f t="shared" si="47"/>
        <v>0.2449974151490184</v>
      </c>
      <c r="O516" s="64">
        <f t="shared" si="47"/>
        <v>0.2449974151490184</v>
      </c>
      <c r="P516" s="64">
        <f t="shared" si="47"/>
        <v>0.2449974151490184</v>
      </c>
      <c r="Q516" s="64">
        <f t="shared" si="47"/>
        <v>0.2449974151490184</v>
      </c>
      <c r="R516" s="64">
        <f t="shared" si="47"/>
        <v>0.2449974151490184</v>
      </c>
      <c r="S516" s="64">
        <f t="shared" si="47"/>
        <v>0.2449974151490184</v>
      </c>
      <c r="T516" s="488">
        <f t="shared" si="47"/>
        <v>0.2449974151490184</v>
      </c>
      <c r="U516" s="64"/>
    </row>
    <row r="517" spans="1:21" x14ac:dyDescent="0.3">
      <c r="A517" s="486" t="s">
        <v>1706</v>
      </c>
      <c r="B517" s="39" t="s">
        <v>79</v>
      </c>
      <c r="C517" s="39" t="s">
        <v>80</v>
      </c>
      <c r="D517" s="39" t="s">
        <v>84</v>
      </c>
      <c r="E517" s="39" t="s">
        <v>1198</v>
      </c>
      <c r="F517" s="39" t="s">
        <v>121</v>
      </c>
      <c r="G517" s="39" t="s">
        <v>121</v>
      </c>
      <c r="H517" s="39" t="s">
        <v>92</v>
      </c>
      <c r="I517" s="39" t="s">
        <v>92</v>
      </c>
      <c r="J517" s="493">
        <f t="shared" si="42"/>
        <v>0.17354858655693237</v>
      </c>
      <c r="K517" s="64">
        <f t="shared" si="43"/>
        <v>0.17354858655693237</v>
      </c>
      <c r="L517" s="64">
        <f t="shared" si="47"/>
        <v>0.17354858655693237</v>
      </c>
      <c r="M517" s="64">
        <f t="shared" si="47"/>
        <v>0.17354858655693237</v>
      </c>
      <c r="N517" s="64">
        <f t="shared" si="47"/>
        <v>0.17354858655693237</v>
      </c>
      <c r="O517" s="64">
        <f t="shared" si="47"/>
        <v>0.17354858655693237</v>
      </c>
      <c r="P517" s="64">
        <f t="shared" si="47"/>
        <v>0.17354858655693237</v>
      </c>
      <c r="Q517" s="64">
        <f t="shared" si="47"/>
        <v>0.17354858655693237</v>
      </c>
      <c r="R517" s="64">
        <f t="shared" si="47"/>
        <v>0.17354858655693237</v>
      </c>
      <c r="S517" s="64">
        <f t="shared" si="47"/>
        <v>0.17354858655693237</v>
      </c>
      <c r="T517" s="488">
        <f t="shared" si="47"/>
        <v>0.17354858655693237</v>
      </c>
      <c r="U517" s="64"/>
    </row>
    <row r="518" spans="1:21" x14ac:dyDescent="0.3">
      <c r="A518" s="486" t="s">
        <v>1707</v>
      </c>
      <c r="B518" s="39" t="s">
        <v>79</v>
      </c>
      <c r="C518" s="39" t="s">
        <v>80</v>
      </c>
      <c r="D518" s="39" t="s">
        <v>84</v>
      </c>
      <c r="E518" s="39" t="s">
        <v>1200</v>
      </c>
      <c r="F518" s="39" t="s">
        <v>121</v>
      </c>
      <c r="G518" s="39" t="s">
        <v>126</v>
      </c>
      <c r="H518" s="39" t="s">
        <v>89</v>
      </c>
      <c r="I518" s="39" t="s">
        <v>89</v>
      </c>
      <c r="J518" s="493">
        <f t="shared" si="42"/>
        <v>0.39512927139422771</v>
      </c>
      <c r="K518" s="64">
        <f t="shared" si="43"/>
        <v>1</v>
      </c>
      <c r="L518" s="64">
        <f t="shared" si="47"/>
        <v>1</v>
      </c>
      <c r="M518" s="64">
        <f t="shared" si="47"/>
        <v>1</v>
      </c>
      <c r="N518" s="64">
        <f t="shared" si="47"/>
        <v>1</v>
      </c>
      <c r="O518" s="64">
        <f t="shared" si="47"/>
        <v>1</v>
      </c>
      <c r="P518" s="64">
        <f t="shared" si="47"/>
        <v>1</v>
      </c>
      <c r="Q518" s="64">
        <f t="shared" si="47"/>
        <v>1</v>
      </c>
      <c r="R518" s="64">
        <f t="shared" si="47"/>
        <v>1</v>
      </c>
      <c r="S518" s="64">
        <f t="shared" si="47"/>
        <v>1</v>
      </c>
      <c r="T518" s="488">
        <f t="shared" si="47"/>
        <v>1</v>
      </c>
      <c r="U518" s="64"/>
    </row>
    <row r="519" spans="1:21" x14ac:dyDescent="0.3">
      <c r="A519" s="486" t="s">
        <v>1708</v>
      </c>
      <c r="B519" s="39" t="s">
        <v>79</v>
      </c>
      <c r="C519" s="39" t="s">
        <v>80</v>
      </c>
      <c r="D519" s="39" t="s">
        <v>84</v>
      </c>
      <c r="E519" s="39" t="s">
        <v>1202</v>
      </c>
      <c r="F519" s="39" t="s">
        <v>121</v>
      </c>
      <c r="G519" s="39" t="s">
        <v>126</v>
      </c>
      <c r="H519" s="39" t="s">
        <v>89</v>
      </c>
      <c r="I519" s="39" t="s">
        <v>92</v>
      </c>
      <c r="J519" s="493">
        <f t="shared" si="42"/>
        <v>0.39512927139422771</v>
      </c>
      <c r="K519" s="64">
        <f t="shared" si="43"/>
        <v>1.612789551897486</v>
      </c>
      <c r="L519" s="64">
        <f t="shared" si="47"/>
        <v>1.612789551897486</v>
      </c>
      <c r="M519" s="64">
        <f t="shared" si="47"/>
        <v>1.612789551897486</v>
      </c>
      <c r="N519" s="64">
        <f t="shared" si="47"/>
        <v>1.612789551897486</v>
      </c>
      <c r="O519" s="64">
        <f t="shared" si="47"/>
        <v>1.612789551897486</v>
      </c>
      <c r="P519" s="64">
        <f t="shared" si="47"/>
        <v>1.612789551897486</v>
      </c>
      <c r="Q519" s="64">
        <f t="shared" si="47"/>
        <v>1.612789551897486</v>
      </c>
      <c r="R519" s="64">
        <f t="shared" si="47"/>
        <v>1.612789551897486</v>
      </c>
      <c r="S519" s="64">
        <f t="shared" si="47"/>
        <v>1.612789551897486</v>
      </c>
      <c r="T519" s="488">
        <f t="shared" si="47"/>
        <v>1.612789551897486</v>
      </c>
      <c r="U519" s="64"/>
    </row>
    <row r="520" spans="1:21" x14ac:dyDescent="0.3">
      <c r="A520" s="486" t="s">
        <v>1709</v>
      </c>
      <c r="B520" s="39" t="s">
        <v>79</v>
      </c>
      <c r="C520" s="39" t="s">
        <v>80</v>
      </c>
      <c r="D520" s="39" t="s">
        <v>84</v>
      </c>
      <c r="E520" s="39" t="s">
        <v>1204</v>
      </c>
      <c r="F520" s="39" t="s">
        <v>121</v>
      </c>
      <c r="G520" s="39" t="s">
        <v>126</v>
      </c>
      <c r="H520" s="39" t="s">
        <v>92</v>
      </c>
      <c r="I520" s="39" t="s">
        <v>89</v>
      </c>
      <c r="J520" s="493">
        <f t="shared" si="42"/>
        <v>0.39512927139422771</v>
      </c>
      <c r="K520" s="64">
        <f t="shared" si="43"/>
        <v>0.2449974151490184</v>
      </c>
      <c r="L520" s="64">
        <f t="shared" si="47"/>
        <v>0.2449974151490184</v>
      </c>
      <c r="M520" s="64">
        <f t="shared" si="47"/>
        <v>0.2449974151490184</v>
      </c>
      <c r="N520" s="64">
        <f t="shared" si="47"/>
        <v>0.2449974151490184</v>
      </c>
      <c r="O520" s="64">
        <f t="shared" si="47"/>
        <v>0.2449974151490184</v>
      </c>
      <c r="P520" s="64">
        <f t="shared" si="47"/>
        <v>0.2449974151490184</v>
      </c>
      <c r="Q520" s="64">
        <f t="shared" si="47"/>
        <v>0.2449974151490184</v>
      </c>
      <c r="R520" s="64">
        <f t="shared" si="47"/>
        <v>0.2449974151490184</v>
      </c>
      <c r="S520" s="64">
        <f t="shared" si="47"/>
        <v>0.2449974151490184</v>
      </c>
      <c r="T520" s="488">
        <f t="shared" si="47"/>
        <v>0.2449974151490184</v>
      </c>
      <c r="U520" s="64"/>
    </row>
    <row r="521" spans="1:21" x14ac:dyDescent="0.3">
      <c r="A521" s="486" t="s">
        <v>1710</v>
      </c>
      <c r="B521" s="39" t="s">
        <v>79</v>
      </c>
      <c r="C521" s="39" t="s">
        <v>80</v>
      </c>
      <c r="D521" s="39" t="s">
        <v>84</v>
      </c>
      <c r="E521" s="39" t="s">
        <v>1206</v>
      </c>
      <c r="F521" s="39" t="s">
        <v>121</v>
      </c>
      <c r="G521" s="39" t="s">
        <v>126</v>
      </c>
      <c r="H521" s="39" t="s">
        <v>92</v>
      </c>
      <c r="I521" s="39" t="s">
        <v>92</v>
      </c>
      <c r="J521" s="493">
        <f t="shared" si="42"/>
        <v>0.39512927139422771</v>
      </c>
      <c r="K521" s="64">
        <f t="shared" si="43"/>
        <v>0.39512927139422771</v>
      </c>
      <c r="L521" s="64">
        <f t="shared" si="47"/>
        <v>0.39512927139422771</v>
      </c>
      <c r="M521" s="64">
        <f t="shared" si="47"/>
        <v>0.39512927139422771</v>
      </c>
      <c r="N521" s="64">
        <f t="shared" si="47"/>
        <v>0.39512927139422771</v>
      </c>
      <c r="O521" s="64">
        <f t="shared" si="47"/>
        <v>0.39512927139422771</v>
      </c>
      <c r="P521" s="64">
        <f t="shared" si="47"/>
        <v>0.39512927139422771</v>
      </c>
      <c r="Q521" s="64">
        <f t="shared" si="47"/>
        <v>0.39512927139422771</v>
      </c>
      <c r="R521" s="64">
        <f t="shared" si="47"/>
        <v>0.39512927139422771</v>
      </c>
      <c r="S521" s="64">
        <f t="shared" si="47"/>
        <v>0.39512927139422771</v>
      </c>
      <c r="T521" s="488">
        <f t="shared" si="47"/>
        <v>0.39512927139422771</v>
      </c>
      <c r="U521" s="64"/>
    </row>
    <row r="522" spans="1:21" x14ac:dyDescent="0.3">
      <c r="A522" s="486" t="s">
        <v>1711</v>
      </c>
      <c r="B522" s="39" t="s">
        <v>79</v>
      </c>
      <c r="C522" s="39" t="s">
        <v>80</v>
      </c>
      <c r="D522" s="39" t="s">
        <v>84</v>
      </c>
      <c r="E522" s="39" t="s">
        <v>1208</v>
      </c>
      <c r="F522" s="39" t="s">
        <v>83</v>
      </c>
      <c r="G522" s="39" t="s">
        <v>121</v>
      </c>
      <c r="H522" s="39" t="s">
        <v>89</v>
      </c>
      <c r="I522" s="39" t="s">
        <v>89</v>
      </c>
      <c r="J522" s="493">
        <f t="shared" si="42"/>
        <v>0.17354858655693237</v>
      </c>
      <c r="K522" s="64">
        <f t="shared" si="43"/>
        <v>0.34920618027291611</v>
      </c>
      <c r="L522" s="64">
        <f t="shared" si="47"/>
        <v>0.34920618027291611</v>
      </c>
      <c r="M522" s="64">
        <f t="shared" si="47"/>
        <v>0.34920618027291611</v>
      </c>
      <c r="N522" s="64">
        <f t="shared" si="47"/>
        <v>0.34920618027291611</v>
      </c>
      <c r="O522" s="64">
        <f t="shared" si="47"/>
        <v>0.34920618027291611</v>
      </c>
      <c r="P522" s="64">
        <f t="shared" si="47"/>
        <v>0.34920618027291611</v>
      </c>
      <c r="Q522" s="64">
        <f t="shared" si="47"/>
        <v>0.34920618027291611</v>
      </c>
      <c r="R522" s="64">
        <f t="shared" si="47"/>
        <v>0.34920618027291611</v>
      </c>
      <c r="S522" s="64">
        <f t="shared" si="47"/>
        <v>0.34920618027291611</v>
      </c>
      <c r="T522" s="488">
        <f t="shared" si="47"/>
        <v>0.34920618027291611</v>
      </c>
      <c r="U522" s="64"/>
    </row>
    <row r="523" spans="1:21" x14ac:dyDescent="0.3">
      <c r="A523" s="486" t="s">
        <v>1712</v>
      </c>
      <c r="B523" s="39" t="s">
        <v>79</v>
      </c>
      <c r="C523" s="39" t="s">
        <v>80</v>
      </c>
      <c r="D523" s="39" t="s">
        <v>84</v>
      </c>
      <c r="E523" s="39" t="s">
        <v>1210</v>
      </c>
      <c r="F523" s="39" t="s">
        <v>83</v>
      </c>
      <c r="G523" s="39" t="s">
        <v>121</v>
      </c>
      <c r="H523" s="39" t="s">
        <v>89</v>
      </c>
      <c r="I523" s="39" t="s">
        <v>92</v>
      </c>
      <c r="J523" s="493">
        <f t="shared" si="42"/>
        <v>0.17354858655693237</v>
      </c>
      <c r="K523" s="64">
        <f t="shared" si="43"/>
        <v>0.24736685065206787</v>
      </c>
      <c r="L523" s="64">
        <f t="shared" si="47"/>
        <v>0.24736685065206787</v>
      </c>
      <c r="M523" s="64">
        <f t="shared" si="47"/>
        <v>0.24736685065206787</v>
      </c>
      <c r="N523" s="64">
        <f t="shared" si="47"/>
        <v>0.24736685065206787</v>
      </c>
      <c r="O523" s="64">
        <f t="shared" si="47"/>
        <v>0.24736685065206787</v>
      </c>
      <c r="P523" s="64">
        <f t="shared" si="47"/>
        <v>0.24736685065206787</v>
      </c>
      <c r="Q523" s="64">
        <f t="shared" si="47"/>
        <v>0.24736685065206787</v>
      </c>
      <c r="R523" s="64">
        <f t="shared" si="47"/>
        <v>0.24736685065206787</v>
      </c>
      <c r="S523" s="64">
        <f t="shared" si="47"/>
        <v>0.24736685065206787</v>
      </c>
      <c r="T523" s="488">
        <f t="shared" si="47"/>
        <v>0.24736685065206787</v>
      </c>
      <c r="U523" s="64"/>
    </row>
    <row r="524" spans="1:21" x14ac:dyDescent="0.3">
      <c r="A524" s="486" t="s">
        <v>1713</v>
      </c>
      <c r="B524" s="39" t="s">
        <v>79</v>
      </c>
      <c r="C524" s="39" t="s">
        <v>80</v>
      </c>
      <c r="D524" s="39" t="s">
        <v>84</v>
      </c>
      <c r="E524" s="39" t="s">
        <v>1212</v>
      </c>
      <c r="F524" s="39" t="s">
        <v>83</v>
      </c>
      <c r="G524" s="39" t="s">
        <v>121</v>
      </c>
      <c r="H524" s="39" t="s">
        <v>92</v>
      </c>
      <c r="I524" s="39" t="s">
        <v>89</v>
      </c>
      <c r="J524" s="493">
        <f t="shared" si="42"/>
        <v>0.17354858655693237</v>
      </c>
      <c r="K524" s="64">
        <f t="shared" si="43"/>
        <v>0.2449974151490184</v>
      </c>
      <c r="L524" s="64">
        <f t="shared" si="47"/>
        <v>0.2449974151490184</v>
      </c>
      <c r="M524" s="64">
        <f t="shared" si="47"/>
        <v>0.2449974151490184</v>
      </c>
      <c r="N524" s="64">
        <f t="shared" si="47"/>
        <v>0.2449974151490184</v>
      </c>
      <c r="O524" s="64">
        <f t="shared" si="47"/>
        <v>0.2449974151490184</v>
      </c>
      <c r="P524" s="64">
        <f t="shared" si="47"/>
        <v>0.2449974151490184</v>
      </c>
      <c r="Q524" s="64">
        <f t="shared" si="47"/>
        <v>0.2449974151490184</v>
      </c>
      <c r="R524" s="64">
        <f t="shared" si="47"/>
        <v>0.2449974151490184</v>
      </c>
      <c r="S524" s="64">
        <f t="shared" si="47"/>
        <v>0.2449974151490184</v>
      </c>
      <c r="T524" s="488">
        <f t="shared" si="47"/>
        <v>0.2449974151490184</v>
      </c>
      <c r="U524" s="64"/>
    </row>
    <row r="525" spans="1:21" x14ac:dyDescent="0.3">
      <c r="A525" s="486" t="s">
        <v>1714</v>
      </c>
      <c r="B525" s="39" t="s">
        <v>79</v>
      </c>
      <c r="C525" s="39" t="s">
        <v>80</v>
      </c>
      <c r="D525" s="39" t="s">
        <v>84</v>
      </c>
      <c r="E525" s="39" t="s">
        <v>1214</v>
      </c>
      <c r="F525" s="39" t="s">
        <v>83</v>
      </c>
      <c r="G525" s="39" t="s">
        <v>121</v>
      </c>
      <c r="H525" s="39" t="s">
        <v>92</v>
      </c>
      <c r="I525" s="39" t="s">
        <v>92</v>
      </c>
      <c r="J525" s="493">
        <f t="shared" si="42"/>
        <v>0.17354858655693237</v>
      </c>
      <c r="K525" s="64">
        <f t="shared" si="43"/>
        <v>0.17354858655693237</v>
      </c>
      <c r="L525" s="64">
        <f t="shared" si="47"/>
        <v>0.17354858655693237</v>
      </c>
      <c r="M525" s="64">
        <f t="shared" si="47"/>
        <v>0.17354858655693237</v>
      </c>
      <c r="N525" s="64">
        <f t="shared" si="47"/>
        <v>0.17354858655693237</v>
      </c>
      <c r="O525" s="64">
        <f t="shared" si="47"/>
        <v>0.17354858655693237</v>
      </c>
      <c r="P525" s="64">
        <f t="shared" si="47"/>
        <v>0.17354858655693237</v>
      </c>
      <c r="Q525" s="64">
        <f t="shared" si="47"/>
        <v>0.17354858655693237</v>
      </c>
      <c r="R525" s="64">
        <f t="shared" si="47"/>
        <v>0.17354858655693237</v>
      </c>
      <c r="S525" s="64">
        <f t="shared" si="47"/>
        <v>0.17354858655693237</v>
      </c>
      <c r="T525" s="488">
        <f t="shared" si="47"/>
        <v>0.17354858655693237</v>
      </c>
      <c r="U525" s="64"/>
    </row>
    <row r="526" spans="1:21" x14ac:dyDescent="0.3">
      <c r="A526" s="486" t="s">
        <v>1715</v>
      </c>
      <c r="B526" s="39" t="s">
        <v>79</v>
      </c>
      <c r="C526" s="39" t="s">
        <v>80</v>
      </c>
      <c r="D526" s="39" t="s">
        <v>84</v>
      </c>
      <c r="E526" s="39" t="s">
        <v>1216</v>
      </c>
      <c r="F526" s="39" t="s">
        <v>83</v>
      </c>
      <c r="G526" s="39" t="s">
        <v>126</v>
      </c>
      <c r="H526" s="39" t="s">
        <v>89</v>
      </c>
      <c r="I526" s="39" t="s">
        <v>89</v>
      </c>
      <c r="J526" s="493">
        <f t="shared" si="42"/>
        <v>0.39512927139422771</v>
      </c>
      <c r="K526" s="64">
        <f t="shared" si="43"/>
        <v>0.34920618027291611</v>
      </c>
      <c r="L526" s="64">
        <f t="shared" si="47"/>
        <v>0.34920618027291611</v>
      </c>
      <c r="M526" s="64">
        <f t="shared" si="47"/>
        <v>0.34920618027291611</v>
      </c>
      <c r="N526" s="64">
        <f t="shared" si="47"/>
        <v>0.34920618027291611</v>
      </c>
      <c r="O526" s="64">
        <f t="shared" si="47"/>
        <v>0.34920618027291611</v>
      </c>
      <c r="P526" s="64">
        <f t="shared" si="47"/>
        <v>0.34920618027291611</v>
      </c>
      <c r="Q526" s="64">
        <f t="shared" si="47"/>
        <v>0.34920618027291611</v>
      </c>
      <c r="R526" s="64">
        <f t="shared" si="47"/>
        <v>0.34920618027291611</v>
      </c>
      <c r="S526" s="64">
        <f t="shared" si="47"/>
        <v>0.34920618027291611</v>
      </c>
      <c r="T526" s="488">
        <f t="shared" si="47"/>
        <v>0.34920618027291611</v>
      </c>
      <c r="U526" s="64"/>
    </row>
    <row r="527" spans="1:21" x14ac:dyDescent="0.3">
      <c r="A527" s="486" t="s">
        <v>1716</v>
      </c>
      <c r="B527" s="39" t="s">
        <v>79</v>
      </c>
      <c r="C527" s="39" t="s">
        <v>80</v>
      </c>
      <c r="D527" s="39" t="s">
        <v>84</v>
      </c>
      <c r="E527" s="39" t="s">
        <v>1218</v>
      </c>
      <c r="F527" s="39" t="s">
        <v>83</v>
      </c>
      <c r="G527" s="39" t="s">
        <v>126</v>
      </c>
      <c r="H527" s="39" t="s">
        <v>89</v>
      </c>
      <c r="I527" s="39" t="s">
        <v>92</v>
      </c>
      <c r="J527" s="493">
        <f t="shared" si="42"/>
        <v>0.39512927139422771</v>
      </c>
      <c r="K527" s="64">
        <f t="shared" si="43"/>
        <v>0.56319607900218904</v>
      </c>
      <c r="L527" s="64">
        <f t="shared" si="47"/>
        <v>0.56319607900218904</v>
      </c>
      <c r="M527" s="64">
        <f t="shared" si="47"/>
        <v>0.56319607900218904</v>
      </c>
      <c r="N527" s="64">
        <f t="shared" si="47"/>
        <v>0.56319607900218904</v>
      </c>
      <c r="O527" s="64">
        <f t="shared" si="47"/>
        <v>0.56319607900218904</v>
      </c>
      <c r="P527" s="64">
        <f t="shared" si="47"/>
        <v>0.56319607900218904</v>
      </c>
      <c r="Q527" s="64">
        <f t="shared" si="47"/>
        <v>0.56319607900218904</v>
      </c>
      <c r="R527" s="64">
        <f t="shared" si="47"/>
        <v>0.56319607900218904</v>
      </c>
      <c r="S527" s="64">
        <f t="shared" si="47"/>
        <v>0.56319607900218904</v>
      </c>
      <c r="T527" s="488">
        <f t="shared" si="47"/>
        <v>0.56319607900218904</v>
      </c>
      <c r="U527" s="64"/>
    </row>
    <row r="528" spans="1:21" x14ac:dyDescent="0.3">
      <c r="A528" s="486" t="s">
        <v>1717</v>
      </c>
      <c r="B528" s="39" t="s">
        <v>79</v>
      </c>
      <c r="C528" s="39" t="s">
        <v>80</v>
      </c>
      <c r="D528" s="39" t="s">
        <v>84</v>
      </c>
      <c r="E528" s="39" t="s">
        <v>1220</v>
      </c>
      <c r="F528" s="39" t="s">
        <v>83</v>
      </c>
      <c r="G528" s="39" t="s">
        <v>126</v>
      </c>
      <c r="H528" s="39" t="s">
        <v>92</v>
      </c>
      <c r="I528" s="39" t="s">
        <v>89</v>
      </c>
      <c r="J528" s="493">
        <f t="shared" si="42"/>
        <v>0.39512927139422771</v>
      </c>
      <c r="K528" s="64">
        <f t="shared" si="43"/>
        <v>0.2449974151490184</v>
      </c>
      <c r="L528" s="64">
        <f t="shared" si="47"/>
        <v>0.2449974151490184</v>
      </c>
      <c r="M528" s="64">
        <f t="shared" si="47"/>
        <v>0.2449974151490184</v>
      </c>
      <c r="N528" s="64">
        <f t="shared" si="47"/>
        <v>0.2449974151490184</v>
      </c>
      <c r="O528" s="64">
        <f t="shared" si="47"/>
        <v>0.2449974151490184</v>
      </c>
      <c r="P528" s="64">
        <f t="shared" si="47"/>
        <v>0.2449974151490184</v>
      </c>
      <c r="Q528" s="64">
        <f t="shared" si="47"/>
        <v>0.2449974151490184</v>
      </c>
      <c r="R528" s="64">
        <f t="shared" si="47"/>
        <v>0.2449974151490184</v>
      </c>
      <c r="S528" s="64">
        <f t="shared" si="47"/>
        <v>0.2449974151490184</v>
      </c>
      <c r="T528" s="488">
        <f t="shared" si="47"/>
        <v>0.2449974151490184</v>
      </c>
      <c r="U528" s="64"/>
    </row>
    <row r="529" spans="1:21" x14ac:dyDescent="0.3">
      <c r="A529" s="486" t="s">
        <v>1718</v>
      </c>
      <c r="B529" s="39" t="s">
        <v>79</v>
      </c>
      <c r="C529" s="39" t="s">
        <v>80</v>
      </c>
      <c r="D529" s="39" t="s">
        <v>84</v>
      </c>
      <c r="E529" s="39" t="s">
        <v>1222</v>
      </c>
      <c r="F529" s="39" t="s">
        <v>83</v>
      </c>
      <c r="G529" s="39" t="s">
        <v>126</v>
      </c>
      <c r="H529" s="39" t="s">
        <v>92</v>
      </c>
      <c r="I529" s="39" t="s">
        <v>92</v>
      </c>
      <c r="J529" s="493">
        <f t="shared" si="42"/>
        <v>0.39512927139422771</v>
      </c>
      <c r="K529" s="64">
        <f t="shared" si="43"/>
        <v>0.39512927139422771</v>
      </c>
      <c r="L529" s="64">
        <f t="shared" si="47"/>
        <v>0.39512927139422771</v>
      </c>
      <c r="M529" s="64">
        <f t="shared" si="47"/>
        <v>0.39512927139422771</v>
      </c>
      <c r="N529" s="64">
        <f t="shared" si="47"/>
        <v>0.39512927139422771</v>
      </c>
      <c r="O529" s="64">
        <f t="shared" si="47"/>
        <v>0.39512927139422771</v>
      </c>
      <c r="P529" s="64">
        <f t="shared" si="47"/>
        <v>0.39512927139422771</v>
      </c>
      <c r="Q529" s="64">
        <f t="shared" si="47"/>
        <v>0.39512927139422771</v>
      </c>
      <c r="R529" s="64">
        <f t="shared" si="47"/>
        <v>0.39512927139422771</v>
      </c>
      <c r="S529" s="64">
        <f t="shared" si="47"/>
        <v>0.39512927139422771</v>
      </c>
      <c r="T529" s="488">
        <f t="shared" si="47"/>
        <v>0.39512927139422771</v>
      </c>
      <c r="U529" s="64"/>
    </row>
    <row r="530" spans="1:21" x14ac:dyDescent="0.3">
      <c r="A530" s="486" t="s">
        <v>1719</v>
      </c>
      <c r="B530" s="39" t="s">
        <v>79</v>
      </c>
      <c r="C530" s="39" t="s">
        <v>80</v>
      </c>
      <c r="D530" s="39" t="s">
        <v>87</v>
      </c>
      <c r="E530" s="39" t="s">
        <v>1192</v>
      </c>
      <c r="F530" s="39" t="s">
        <v>121</v>
      </c>
      <c r="G530" s="39" t="s">
        <v>121</v>
      </c>
      <c r="H530" s="39" t="s">
        <v>89</v>
      </c>
      <c r="I530" s="39" t="s">
        <v>89</v>
      </c>
      <c r="J530" s="493">
        <f t="shared" ref="J530:J593" si="48">INDEX($E$9:$E$14,MATCH($D530,$D$9:$D$14,0))*INDEX($J$9:$K$14,MATCH($C530,$I$9:$I$14,0),MATCH($G530,$J$7:$K$7,0))</f>
        <v>0.21988037287924658</v>
      </c>
      <c r="K530" s="64">
        <f t="shared" ref="K530:K593" si="49">IF($H530="No",INDEX($E$9:$E$14,MATCH($D530,$D$9:$D$14,0)),INDEX($F$9:$G$14,MATCH($D530,$D$9:$D$14,0),MATCH($F530,$F$7:$G$7,0)))*IF($I530="No",INDEX($J$9:$K$14,MATCH($C530,$I$9:$I$14,0),MATCH($G530,$J$7:$K$7,0)),INDEX($L$9:$L$14,MATCH($C530,$I$9:$I$14,0)))</f>
        <v>1</v>
      </c>
      <c r="L530" s="64">
        <f t="shared" ref="L530:T545" si="50">IF(L$17&gt;=$B$11,0,($B$11-L$17)/($B$11-2020))*$J530+IF(L$17&gt;=$B$11,1,(L$17-2020)/($B$11-2020))*$K530</f>
        <v>1</v>
      </c>
      <c r="M530" s="64">
        <f t="shared" si="50"/>
        <v>1</v>
      </c>
      <c r="N530" s="64">
        <f t="shared" si="50"/>
        <v>1</v>
      </c>
      <c r="O530" s="64">
        <f t="shared" si="50"/>
        <v>1</v>
      </c>
      <c r="P530" s="64">
        <f t="shared" si="50"/>
        <v>1</v>
      </c>
      <c r="Q530" s="64">
        <f t="shared" si="50"/>
        <v>1</v>
      </c>
      <c r="R530" s="64">
        <f t="shared" si="50"/>
        <v>1</v>
      </c>
      <c r="S530" s="64">
        <f t="shared" si="50"/>
        <v>1</v>
      </c>
      <c r="T530" s="488">
        <f t="shared" si="50"/>
        <v>1</v>
      </c>
      <c r="U530" s="64"/>
    </row>
    <row r="531" spans="1:21" x14ac:dyDescent="0.3">
      <c r="A531" s="486" t="s">
        <v>1720</v>
      </c>
      <c r="B531" s="39" t="s">
        <v>79</v>
      </c>
      <c r="C531" s="39" t="s">
        <v>80</v>
      </c>
      <c r="D531" s="39" t="s">
        <v>87</v>
      </c>
      <c r="E531" s="39" t="s">
        <v>1194</v>
      </c>
      <c r="F531" s="39" t="s">
        <v>121</v>
      </c>
      <c r="G531" s="39" t="s">
        <v>121</v>
      </c>
      <c r="H531" s="39" t="s">
        <v>89</v>
      </c>
      <c r="I531" s="39" t="s">
        <v>92</v>
      </c>
      <c r="J531" s="493">
        <f t="shared" si="48"/>
        <v>0.21988037287924658</v>
      </c>
      <c r="K531" s="64">
        <f t="shared" si="49"/>
        <v>0.70836905136885764</v>
      </c>
      <c r="L531" s="64">
        <f t="shared" si="50"/>
        <v>0.70836905136885764</v>
      </c>
      <c r="M531" s="64">
        <f t="shared" si="50"/>
        <v>0.70836905136885764</v>
      </c>
      <c r="N531" s="64">
        <f t="shared" si="50"/>
        <v>0.70836905136885764</v>
      </c>
      <c r="O531" s="64">
        <f t="shared" si="50"/>
        <v>0.70836905136885764</v>
      </c>
      <c r="P531" s="64">
        <f t="shared" si="50"/>
        <v>0.70836905136885764</v>
      </c>
      <c r="Q531" s="64">
        <f t="shared" si="50"/>
        <v>0.70836905136885764</v>
      </c>
      <c r="R531" s="64">
        <f t="shared" si="50"/>
        <v>0.70836905136885764</v>
      </c>
      <c r="S531" s="64">
        <f t="shared" si="50"/>
        <v>0.70836905136885764</v>
      </c>
      <c r="T531" s="488">
        <f t="shared" si="50"/>
        <v>0.70836905136885764</v>
      </c>
      <c r="U531" s="64"/>
    </row>
    <row r="532" spans="1:21" x14ac:dyDescent="0.3">
      <c r="A532" s="486" t="s">
        <v>1721</v>
      </c>
      <c r="B532" s="39" t="s">
        <v>79</v>
      </c>
      <c r="C532" s="39" t="s">
        <v>80</v>
      </c>
      <c r="D532" s="39" t="s">
        <v>87</v>
      </c>
      <c r="E532" s="39" t="s">
        <v>1196</v>
      </c>
      <c r="F532" s="39" t="s">
        <v>121</v>
      </c>
      <c r="G532" s="39" t="s">
        <v>121</v>
      </c>
      <c r="H532" s="39" t="s">
        <v>92</v>
      </c>
      <c r="I532" s="39" t="s">
        <v>89</v>
      </c>
      <c r="J532" s="493">
        <f t="shared" si="48"/>
        <v>0.21988037287924658</v>
      </c>
      <c r="K532" s="64">
        <f t="shared" si="49"/>
        <v>0.31040369769733461</v>
      </c>
      <c r="L532" s="64">
        <f t="shared" si="50"/>
        <v>0.31040369769733461</v>
      </c>
      <c r="M532" s="64">
        <f t="shared" si="50"/>
        <v>0.31040369769733461</v>
      </c>
      <c r="N532" s="64">
        <f t="shared" si="50"/>
        <v>0.31040369769733461</v>
      </c>
      <c r="O532" s="64">
        <f t="shared" si="50"/>
        <v>0.31040369769733461</v>
      </c>
      <c r="P532" s="64">
        <f t="shared" si="50"/>
        <v>0.31040369769733461</v>
      </c>
      <c r="Q532" s="64">
        <f t="shared" si="50"/>
        <v>0.31040369769733461</v>
      </c>
      <c r="R532" s="64">
        <f t="shared" si="50"/>
        <v>0.31040369769733461</v>
      </c>
      <c r="S532" s="64">
        <f t="shared" si="50"/>
        <v>0.31040369769733461</v>
      </c>
      <c r="T532" s="488">
        <f t="shared" si="50"/>
        <v>0.31040369769733461</v>
      </c>
      <c r="U532" s="64"/>
    </row>
    <row r="533" spans="1:21" x14ac:dyDescent="0.3">
      <c r="A533" s="486" t="s">
        <v>1722</v>
      </c>
      <c r="B533" s="39" t="s">
        <v>79</v>
      </c>
      <c r="C533" s="39" t="s">
        <v>80</v>
      </c>
      <c r="D533" s="39" t="s">
        <v>87</v>
      </c>
      <c r="E533" s="39" t="s">
        <v>1198</v>
      </c>
      <c r="F533" s="39" t="s">
        <v>121</v>
      </c>
      <c r="G533" s="39" t="s">
        <v>121</v>
      </c>
      <c r="H533" s="39" t="s">
        <v>92</v>
      </c>
      <c r="I533" s="39" t="s">
        <v>92</v>
      </c>
      <c r="J533" s="493">
        <f t="shared" si="48"/>
        <v>0.21988037287924658</v>
      </c>
      <c r="K533" s="64">
        <f t="shared" si="49"/>
        <v>0.21988037287924658</v>
      </c>
      <c r="L533" s="64">
        <f t="shared" si="50"/>
        <v>0.21988037287924658</v>
      </c>
      <c r="M533" s="64">
        <f t="shared" si="50"/>
        <v>0.21988037287924658</v>
      </c>
      <c r="N533" s="64">
        <f t="shared" si="50"/>
        <v>0.21988037287924658</v>
      </c>
      <c r="O533" s="64">
        <f t="shared" si="50"/>
        <v>0.21988037287924658</v>
      </c>
      <c r="P533" s="64">
        <f t="shared" si="50"/>
        <v>0.21988037287924658</v>
      </c>
      <c r="Q533" s="64">
        <f t="shared" si="50"/>
        <v>0.21988037287924658</v>
      </c>
      <c r="R533" s="64">
        <f t="shared" si="50"/>
        <v>0.21988037287924658</v>
      </c>
      <c r="S533" s="64">
        <f t="shared" si="50"/>
        <v>0.21988037287924658</v>
      </c>
      <c r="T533" s="488">
        <f t="shared" si="50"/>
        <v>0.21988037287924658</v>
      </c>
      <c r="U533" s="64"/>
    </row>
    <row r="534" spans="1:21" x14ac:dyDescent="0.3">
      <c r="A534" s="486" t="s">
        <v>1723</v>
      </c>
      <c r="B534" s="39" t="s">
        <v>79</v>
      </c>
      <c r="C534" s="39" t="s">
        <v>80</v>
      </c>
      <c r="D534" s="39" t="s">
        <v>87</v>
      </c>
      <c r="E534" s="39" t="s">
        <v>1200</v>
      </c>
      <c r="F534" s="39" t="s">
        <v>121</v>
      </c>
      <c r="G534" s="39" t="s">
        <v>126</v>
      </c>
      <c r="H534" s="39" t="s">
        <v>89</v>
      </c>
      <c r="I534" s="39" t="s">
        <v>89</v>
      </c>
      <c r="J534" s="493">
        <f t="shared" si="48"/>
        <v>0.50061584051660701</v>
      </c>
      <c r="K534" s="64">
        <f t="shared" si="49"/>
        <v>1</v>
      </c>
      <c r="L534" s="64">
        <f t="shared" si="50"/>
        <v>1</v>
      </c>
      <c r="M534" s="64">
        <f t="shared" si="50"/>
        <v>1</v>
      </c>
      <c r="N534" s="64">
        <f t="shared" si="50"/>
        <v>1</v>
      </c>
      <c r="O534" s="64">
        <f t="shared" si="50"/>
        <v>1</v>
      </c>
      <c r="P534" s="64">
        <f t="shared" si="50"/>
        <v>1</v>
      </c>
      <c r="Q534" s="64">
        <f t="shared" si="50"/>
        <v>1</v>
      </c>
      <c r="R534" s="64">
        <f t="shared" si="50"/>
        <v>1</v>
      </c>
      <c r="S534" s="64">
        <f t="shared" si="50"/>
        <v>1</v>
      </c>
      <c r="T534" s="488">
        <f t="shared" si="50"/>
        <v>1</v>
      </c>
      <c r="U534" s="64"/>
    </row>
    <row r="535" spans="1:21" x14ac:dyDescent="0.3">
      <c r="A535" s="486" t="s">
        <v>1724</v>
      </c>
      <c r="B535" s="39" t="s">
        <v>79</v>
      </c>
      <c r="C535" s="39" t="s">
        <v>80</v>
      </c>
      <c r="D535" s="39" t="s">
        <v>87</v>
      </c>
      <c r="E535" s="39" t="s">
        <v>1202</v>
      </c>
      <c r="F535" s="39" t="s">
        <v>121</v>
      </c>
      <c r="G535" s="39" t="s">
        <v>126</v>
      </c>
      <c r="H535" s="39" t="s">
        <v>89</v>
      </c>
      <c r="I535" s="39" t="s">
        <v>92</v>
      </c>
      <c r="J535" s="493">
        <f t="shared" si="48"/>
        <v>0.50061584051660701</v>
      </c>
      <c r="K535" s="64">
        <f t="shared" si="49"/>
        <v>1.612789551897486</v>
      </c>
      <c r="L535" s="64">
        <f t="shared" si="50"/>
        <v>1.612789551897486</v>
      </c>
      <c r="M535" s="64">
        <f t="shared" si="50"/>
        <v>1.612789551897486</v>
      </c>
      <c r="N535" s="64">
        <f t="shared" si="50"/>
        <v>1.612789551897486</v>
      </c>
      <c r="O535" s="64">
        <f t="shared" si="50"/>
        <v>1.612789551897486</v>
      </c>
      <c r="P535" s="64">
        <f t="shared" si="50"/>
        <v>1.612789551897486</v>
      </c>
      <c r="Q535" s="64">
        <f t="shared" si="50"/>
        <v>1.612789551897486</v>
      </c>
      <c r="R535" s="64">
        <f t="shared" si="50"/>
        <v>1.612789551897486</v>
      </c>
      <c r="S535" s="64">
        <f t="shared" si="50"/>
        <v>1.612789551897486</v>
      </c>
      <c r="T535" s="488">
        <f t="shared" si="50"/>
        <v>1.612789551897486</v>
      </c>
      <c r="U535" s="64"/>
    </row>
    <row r="536" spans="1:21" x14ac:dyDescent="0.3">
      <c r="A536" s="486" t="s">
        <v>1725</v>
      </c>
      <c r="B536" s="39" t="s">
        <v>79</v>
      </c>
      <c r="C536" s="39" t="s">
        <v>80</v>
      </c>
      <c r="D536" s="39" t="s">
        <v>87</v>
      </c>
      <c r="E536" s="39" t="s">
        <v>1204</v>
      </c>
      <c r="F536" s="39" t="s">
        <v>121</v>
      </c>
      <c r="G536" s="39" t="s">
        <v>126</v>
      </c>
      <c r="H536" s="39" t="s">
        <v>92</v>
      </c>
      <c r="I536" s="39" t="s">
        <v>89</v>
      </c>
      <c r="J536" s="493">
        <f t="shared" si="48"/>
        <v>0.50061584051660701</v>
      </c>
      <c r="K536" s="64">
        <f t="shared" si="49"/>
        <v>0.31040369769733461</v>
      </c>
      <c r="L536" s="64">
        <f t="shared" si="50"/>
        <v>0.31040369769733461</v>
      </c>
      <c r="M536" s="64">
        <f t="shared" si="50"/>
        <v>0.31040369769733461</v>
      </c>
      <c r="N536" s="64">
        <f t="shared" si="50"/>
        <v>0.31040369769733461</v>
      </c>
      <c r="O536" s="64">
        <f t="shared" si="50"/>
        <v>0.31040369769733461</v>
      </c>
      <c r="P536" s="64">
        <f t="shared" si="50"/>
        <v>0.31040369769733461</v>
      </c>
      <c r="Q536" s="64">
        <f t="shared" si="50"/>
        <v>0.31040369769733461</v>
      </c>
      <c r="R536" s="64">
        <f t="shared" si="50"/>
        <v>0.31040369769733461</v>
      </c>
      <c r="S536" s="64">
        <f t="shared" si="50"/>
        <v>0.31040369769733461</v>
      </c>
      <c r="T536" s="488">
        <f t="shared" si="50"/>
        <v>0.31040369769733461</v>
      </c>
      <c r="U536" s="64"/>
    </row>
    <row r="537" spans="1:21" x14ac:dyDescent="0.3">
      <c r="A537" s="486" t="s">
        <v>1726</v>
      </c>
      <c r="B537" s="39" t="s">
        <v>79</v>
      </c>
      <c r="C537" s="39" t="s">
        <v>80</v>
      </c>
      <c r="D537" s="39" t="s">
        <v>87</v>
      </c>
      <c r="E537" s="39" t="s">
        <v>1206</v>
      </c>
      <c r="F537" s="39" t="s">
        <v>121</v>
      </c>
      <c r="G537" s="39" t="s">
        <v>126</v>
      </c>
      <c r="H537" s="39" t="s">
        <v>92</v>
      </c>
      <c r="I537" s="39" t="s">
        <v>92</v>
      </c>
      <c r="J537" s="493">
        <f t="shared" si="48"/>
        <v>0.50061584051660701</v>
      </c>
      <c r="K537" s="64">
        <f t="shared" si="49"/>
        <v>0.50061584051660701</v>
      </c>
      <c r="L537" s="64">
        <f t="shared" si="50"/>
        <v>0.50061584051660701</v>
      </c>
      <c r="M537" s="64">
        <f t="shared" si="50"/>
        <v>0.50061584051660701</v>
      </c>
      <c r="N537" s="64">
        <f t="shared" si="50"/>
        <v>0.50061584051660701</v>
      </c>
      <c r="O537" s="64">
        <f t="shared" si="50"/>
        <v>0.50061584051660701</v>
      </c>
      <c r="P537" s="64">
        <f t="shared" si="50"/>
        <v>0.50061584051660701</v>
      </c>
      <c r="Q537" s="64">
        <f t="shared" si="50"/>
        <v>0.50061584051660701</v>
      </c>
      <c r="R537" s="64">
        <f t="shared" si="50"/>
        <v>0.50061584051660701</v>
      </c>
      <c r="S537" s="64">
        <f t="shared" si="50"/>
        <v>0.50061584051660701</v>
      </c>
      <c r="T537" s="488">
        <f t="shared" si="50"/>
        <v>0.50061584051660701</v>
      </c>
      <c r="U537" s="64"/>
    </row>
    <row r="538" spans="1:21" x14ac:dyDescent="0.3">
      <c r="A538" s="486" t="s">
        <v>1727</v>
      </c>
      <c r="B538" s="39" t="s">
        <v>79</v>
      </c>
      <c r="C538" s="39" t="s">
        <v>80</v>
      </c>
      <c r="D538" s="39" t="s">
        <v>87</v>
      </c>
      <c r="E538" s="39" t="s">
        <v>1208</v>
      </c>
      <c r="F538" s="39" t="s">
        <v>83</v>
      </c>
      <c r="G538" s="39" t="s">
        <v>121</v>
      </c>
      <c r="H538" s="39" t="s">
        <v>89</v>
      </c>
      <c r="I538" s="39" t="s">
        <v>89</v>
      </c>
      <c r="J538" s="493">
        <f t="shared" si="48"/>
        <v>0.21988037287924658</v>
      </c>
      <c r="K538" s="64">
        <f t="shared" si="49"/>
        <v>0.34920618027291611</v>
      </c>
      <c r="L538" s="64">
        <f t="shared" si="50"/>
        <v>0.34920618027291611</v>
      </c>
      <c r="M538" s="64">
        <f t="shared" si="50"/>
        <v>0.34920618027291611</v>
      </c>
      <c r="N538" s="64">
        <f t="shared" si="50"/>
        <v>0.34920618027291611</v>
      </c>
      <c r="O538" s="64">
        <f t="shared" si="50"/>
        <v>0.34920618027291611</v>
      </c>
      <c r="P538" s="64">
        <f t="shared" si="50"/>
        <v>0.34920618027291611</v>
      </c>
      <c r="Q538" s="64">
        <f t="shared" si="50"/>
        <v>0.34920618027291611</v>
      </c>
      <c r="R538" s="64">
        <f t="shared" si="50"/>
        <v>0.34920618027291611</v>
      </c>
      <c r="S538" s="64">
        <f t="shared" si="50"/>
        <v>0.34920618027291611</v>
      </c>
      <c r="T538" s="488">
        <f t="shared" si="50"/>
        <v>0.34920618027291611</v>
      </c>
      <c r="U538" s="64"/>
    </row>
    <row r="539" spans="1:21" x14ac:dyDescent="0.3">
      <c r="A539" s="486" t="s">
        <v>1728</v>
      </c>
      <c r="B539" s="39" t="s">
        <v>79</v>
      </c>
      <c r="C539" s="39" t="s">
        <v>80</v>
      </c>
      <c r="D539" s="39" t="s">
        <v>87</v>
      </c>
      <c r="E539" s="39" t="s">
        <v>1210</v>
      </c>
      <c r="F539" s="39" t="s">
        <v>83</v>
      </c>
      <c r="G539" s="39" t="s">
        <v>121</v>
      </c>
      <c r="H539" s="39" t="s">
        <v>89</v>
      </c>
      <c r="I539" s="39" t="s">
        <v>92</v>
      </c>
      <c r="J539" s="493">
        <f t="shared" si="48"/>
        <v>0.21988037287924658</v>
      </c>
      <c r="K539" s="64">
        <f t="shared" si="49"/>
        <v>0.24736685065206787</v>
      </c>
      <c r="L539" s="64">
        <f t="shared" si="50"/>
        <v>0.24736685065206787</v>
      </c>
      <c r="M539" s="64">
        <f t="shared" si="50"/>
        <v>0.24736685065206787</v>
      </c>
      <c r="N539" s="64">
        <f t="shared" si="50"/>
        <v>0.24736685065206787</v>
      </c>
      <c r="O539" s="64">
        <f t="shared" si="50"/>
        <v>0.24736685065206787</v>
      </c>
      <c r="P539" s="64">
        <f t="shared" si="50"/>
        <v>0.24736685065206787</v>
      </c>
      <c r="Q539" s="64">
        <f t="shared" si="50"/>
        <v>0.24736685065206787</v>
      </c>
      <c r="R539" s="64">
        <f t="shared" si="50"/>
        <v>0.24736685065206787</v>
      </c>
      <c r="S539" s="64">
        <f t="shared" si="50"/>
        <v>0.24736685065206787</v>
      </c>
      <c r="T539" s="488">
        <f t="shared" si="50"/>
        <v>0.24736685065206787</v>
      </c>
      <c r="U539" s="64"/>
    </row>
    <row r="540" spans="1:21" x14ac:dyDescent="0.3">
      <c r="A540" s="486" t="s">
        <v>1729</v>
      </c>
      <c r="B540" s="39" t="s">
        <v>79</v>
      </c>
      <c r="C540" s="39" t="s">
        <v>80</v>
      </c>
      <c r="D540" s="39" t="s">
        <v>87</v>
      </c>
      <c r="E540" s="39" t="s">
        <v>1212</v>
      </c>
      <c r="F540" s="39" t="s">
        <v>83</v>
      </c>
      <c r="G540" s="39" t="s">
        <v>121</v>
      </c>
      <c r="H540" s="39" t="s">
        <v>92</v>
      </c>
      <c r="I540" s="39" t="s">
        <v>89</v>
      </c>
      <c r="J540" s="493">
        <f t="shared" si="48"/>
        <v>0.21988037287924658</v>
      </c>
      <c r="K540" s="64">
        <f t="shared" si="49"/>
        <v>0.31040369769733461</v>
      </c>
      <c r="L540" s="64">
        <f t="shared" si="50"/>
        <v>0.31040369769733461</v>
      </c>
      <c r="M540" s="64">
        <f t="shared" si="50"/>
        <v>0.31040369769733461</v>
      </c>
      <c r="N540" s="64">
        <f t="shared" si="50"/>
        <v>0.31040369769733461</v>
      </c>
      <c r="O540" s="64">
        <f t="shared" si="50"/>
        <v>0.31040369769733461</v>
      </c>
      <c r="P540" s="64">
        <f t="shared" si="50"/>
        <v>0.31040369769733461</v>
      </c>
      <c r="Q540" s="64">
        <f t="shared" si="50"/>
        <v>0.31040369769733461</v>
      </c>
      <c r="R540" s="64">
        <f t="shared" si="50"/>
        <v>0.31040369769733461</v>
      </c>
      <c r="S540" s="64">
        <f t="shared" si="50"/>
        <v>0.31040369769733461</v>
      </c>
      <c r="T540" s="488">
        <f t="shared" si="50"/>
        <v>0.31040369769733461</v>
      </c>
      <c r="U540" s="64"/>
    </row>
    <row r="541" spans="1:21" x14ac:dyDescent="0.3">
      <c r="A541" s="486" t="s">
        <v>1730</v>
      </c>
      <c r="B541" s="39" t="s">
        <v>79</v>
      </c>
      <c r="C541" s="39" t="s">
        <v>80</v>
      </c>
      <c r="D541" s="39" t="s">
        <v>87</v>
      </c>
      <c r="E541" s="39" t="s">
        <v>1214</v>
      </c>
      <c r="F541" s="39" t="s">
        <v>83</v>
      </c>
      <c r="G541" s="39" t="s">
        <v>121</v>
      </c>
      <c r="H541" s="39" t="s">
        <v>92</v>
      </c>
      <c r="I541" s="39" t="s">
        <v>92</v>
      </c>
      <c r="J541" s="493">
        <f t="shared" si="48"/>
        <v>0.21988037287924658</v>
      </c>
      <c r="K541" s="64">
        <f t="shared" si="49"/>
        <v>0.21988037287924658</v>
      </c>
      <c r="L541" s="64">
        <f t="shared" si="50"/>
        <v>0.21988037287924658</v>
      </c>
      <c r="M541" s="64">
        <f t="shared" si="50"/>
        <v>0.21988037287924658</v>
      </c>
      <c r="N541" s="64">
        <f t="shared" si="50"/>
        <v>0.21988037287924658</v>
      </c>
      <c r="O541" s="64">
        <f t="shared" si="50"/>
        <v>0.21988037287924658</v>
      </c>
      <c r="P541" s="64">
        <f t="shared" si="50"/>
        <v>0.21988037287924658</v>
      </c>
      <c r="Q541" s="64">
        <f t="shared" si="50"/>
        <v>0.21988037287924658</v>
      </c>
      <c r="R541" s="64">
        <f t="shared" si="50"/>
        <v>0.21988037287924658</v>
      </c>
      <c r="S541" s="64">
        <f t="shared" si="50"/>
        <v>0.21988037287924658</v>
      </c>
      <c r="T541" s="488">
        <f t="shared" si="50"/>
        <v>0.21988037287924658</v>
      </c>
      <c r="U541" s="64"/>
    </row>
    <row r="542" spans="1:21" x14ac:dyDescent="0.3">
      <c r="A542" s="486" t="s">
        <v>1731</v>
      </c>
      <c r="B542" s="39" t="s">
        <v>79</v>
      </c>
      <c r="C542" s="39" t="s">
        <v>80</v>
      </c>
      <c r="D542" s="39" t="s">
        <v>87</v>
      </c>
      <c r="E542" s="39" t="s">
        <v>1216</v>
      </c>
      <c r="F542" s="39" t="s">
        <v>83</v>
      </c>
      <c r="G542" s="39" t="s">
        <v>126</v>
      </c>
      <c r="H542" s="39" t="s">
        <v>89</v>
      </c>
      <c r="I542" s="39" t="s">
        <v>89</v>
      </c>
      <c r="J542" s="493">
        <f t="shared" si="48"/>
        <v>0.50061584051660701</v>
      </c>
      <c r="K542" s="64">
        <f t="shared" si="49"/>
        <v>0.34920618027291611</v>
      </c>
      <c r="L542" s="64">
        <f t="shared" si="50"/>
        <v>0.34920618027291611</v>
      </c>
      <c r="M542" s="64">
        <f t="shared" si="50"/>
        <v>0.34920618027291611</v>
      </c>
      <c r="N542" s="64">
        <f t="shared" si="50"/>
        <v>0.34920618027291611</v>
      </c>
      <c r="O542" s="64">
        <f t="shared" si="50"/>
        <v>0.34920618027291611</v>
      </c>
      <c r="P542" s="64">
        <f t="shared" si="50"/>
        <v>0.34920618027291611</v>
      </c>
      <c r="Q542" s="64">
        <f t="shared" si="50"/>
        <v>0.34920618027291611</v>
      </c>
      <c r="R542" s="64">
        <f t="shared" si="50"/>
        <v>0.34920618027291611</v>
      </c>
      <c r="S542" s="64">
        <f t="shared" si="50"/>
        <v>0.34920618027291611</v>
      </c>
      <c r="T542" s="488">
        <f t="shared" si="50"/>
        <v>0.34920618027291611</v>
      </c>
      <c r="U542" s="64"/>
    </row>
    <row r="543" spans="1:21" x14ac:dyDescent="0.3">
      <c r="A543" s="486" t="s">
        <v>1732</v>
      </c>
      <c r="B543" s="39" t="s">
        <v>79</v>
      </c>
      <c r="C543" s="39" t="s">
        <v>80</v>
      </c>
      <c r="D543" s="39" t="s">
        <v>87</v>
      </c>
      <c r="E543" s="39" t="s">
        <v>1218</v>
      </c>
      <c r="F543" s="39" t="s">
        <v>83</v>
      </c>
      <c r="G543" s="39" t="s">
        <v>126</v>
      </c>
      <c r="H543" s="39" t="s">
        <v>89</v>
      </c>
      <c r="I543" s="39" t="s">
        <v>92</v>
      </c>
      <c r="J543" s="493">
        <f t="shared" si="48"/>
        <v>0.50061584051660701</v>
      </c>
      <c r="K543" s="64">
        <f t="shared" si="49"/>
        <v>0.56319607900218904</v>
      </c>
      <c r="L543" s="64">
        <f t="shared" si="50"/>
        <v>0.56319607900218904</v>
      </c>
      <c r="M543" s="64">
        <f t="shared" si="50"/>
        <v>0.56319607900218904</v>
      </c>
      <c r="N543" s="64">
        <f t="shared" si="50"/>
        <v>0.56319607900218904</v>
      </c>
      <c r="O543" s="64">
        <f t="shared" si="50"/>
        <v>0.56319607900218904</v>
      </c>
      <c r="P543" s="64">
        <f t="shared" si="50"/>
        <v>0.56319607900218904</v>
      </c>
      <c r="Q543" s="64">
        <f t="shared" si="50"/>
        <v>0.56319607900218904</v>
      </c>
      <c r="R543" s="64">
        <f t="shared" si="50"/>
        <v>0.56319607900218904</v>
      </c>
      <c r="S543" s="64">
        <f t="shared" si="50"/>
        <v>0.56319607900218904</v>
      </c>
      <c r="T543" s="488">
        <f t="shared" si="50"/>
        <v>0.56319607900218904</v>
      </c>
      <c r="U543" s="64"/>
    </row>
    <row r="544" spans="1:21" x14ac:dyDescent="0.3">
      <c r="A544" s="486" t="s">
        <v>1733</v>
      </c>
      <c r="B544" s="39" t="s">
        <v>79</v>
      </c>
      <c r="C544" s="39" t="s">
        <v>80</v>
      </c>
      <c r="D544" s="39" t="s">
        <v>87</v>
      </c>
      <c r="E544" s="39" t="s">
        <v>1220</v>
      </c>
      <c r="F544" s="39" t="s">
        <v>83</v>
      </c>
      <c r="G544" s="39" t="s">
        <v>126</v>
      </c>
      <c r="H544" s="39" t="s">
        <v>92</v>
      </c>
      <c r="I544" s="39" t="s">
        <v>89</v>
      </c>
      <c r="J544" s="493">
        <f t="shared" si="48"/>
        <v>0.50061584051660701</v>
      </c>
      <c r="K544" s="64">
        <f t="shared" si="49"/>
        <v>0.31040369769733461</v>
      </c>
      <c r="L544" s="64">
        <f t="shared" si="50"/>
        <v>0.31040369769733461</v>
      </c>
      <c r="M544" s="64">
        <f t="shared" si="50"/>
        <v>0.31040369769733461</v>
      </c>
      <c r="N544" s="64">
        <f t="shared" si="50"/>
        <v>0.31040369769733461</v>
      </c>
      <c r="O544" s="64">
        <f t="shared" si="50"/>
        <v>0.31040369769733461</v>
      </c>
      <c r="P544" s="64">
        <f t="shared" si="50"/>
        <v>0.31040369769733461</v>
      </c>
      <c r="Q544" s="64">
        <f t="shared" si="50"/>
        <v>0.31040369769733461</v>
      </c>
      <c r="R544" s="64">
        <f t="shared" si="50"/>
        <v>0.31040369769733461</v>
      </c>
      <c r="S544" s="64">
        <f t="shared" si="50"/>
        <v>0.31040369769733461</v>
      </c>
      <c r="T544" s="488">
        <f t="shared" si="50"/>
        <v>0.31040369769733461</v>
      </c>
      <c r="U544" s="64"/>
    </row>
    <row r="545" spans="1:21" x14ac:dyDescent="0.3">
      <c r="A545" s="486" t="s">
        <v>1734</v>
      </c>
      <c r="B545" s="39" t="s">
        <v>79</v>
      </c>
      <c r="C545" s="39" t="s">
        <v>80</v>
      </c>
      <c r="D545" s="39" t="s">
        <v>87</v>
      </c>
      <c r="E545" s="39" t="s">
        <v>1222</v>
      </c>
      <c r="F545" s="39" t="s">
        <v>83</v>
      </c>
      <c r="G545" s="39" t="s">
        <v>126</v>
      </c>
      <c r="H545" s="39" t="s">
        <v>92</v>
      </c>
      <c r="I545" s="39" t="s">
        <v>92</v>
      </c>
      <c r="J545" s="493">
        <f t="shared" si="48"/>
        <v>0.50061584051660701</v>
      </c>
      <c r="K545" s="64">
        <f t="shared" si="49"/>
        <v>0.50061584051660701</v>
      </c>
      <c r="L545" s="64">
        <f t="shared" si="50"/>
        <v>0.50061584051660701</v>
      </c>
      <c r="M545" s="64">
        <f t="shared" si="50"/>
        <v>0.50061584051660701</v>
      </c>
      <c r="N545" s="64">
        <f t="shared" si="50"/>
        <v>0.50061584051660701</v>
      </c>
      <c r="O545" s="64">
        <f t="shared" si="50"/>
        <v>0.50061584051660701</v>
      </c>
      <c r="P545" s="64">
        <f t="shared" si="50"/>
        <v>0.50061584051660701</v>
      </c>
      <c r="Q545" s="64">
        <f t="shared" si="50"/>
        <v>0.50061584051660701</v>
      </c>
      <c r="R545" s="64">
        <f t="shared" si="50"/>
        <v>0.50061584051660701</v>
      </c>
      <c r="S545" s="64">
        <f t="shared" si="50"/>
        <v>0.50061584051660701</v>
      </c>
      <c r="T545" s="488">
        <f t="shared" si="50"/>
        <v>0.50061584051660701</v>
      </c>
      <c r="U545" s="64"/>
    </row>
    <row r="546" spans="1:21" x14ac:dyDescent="0.3">
      <c r="A546" s="486" t="s">
        <v>1735</v>
      </c>
      <c r="B546" s="39" t="s">
        <v>79</v>
      </c>
      <c r="C546" s="39" t="s">
        <v>80</v>
      </c>
      <c r="D546" s="39" t="s">
        <v>90</v>
      </c>
      <c r="E546" s="39" t="s">
        <v>1192</v>
      </c>
      <c r="F546" s="39" t="s">
        <v>121</v>
      </c>
      <c r="G546" s="39" t="s">
        <v>121</v>
      </c>
      <c r="H546" s="39" t="s">
        <v>89</v>
      </c>
      <c r="I546" s="39" t="s">
        <v>89</v>
      </c>
      <c r="J546" s="493">
        <f t="shared" si="48"/>
        <v>1.0090259250794829</v>
      </c>
      <c r="K546" s="64">
        <f t="shared" si="49"/>
        <v>1</v>
      </c>
      <c r="L546" s="64">
        <f t="shared" ref="L546:T561" si="51">IF(L$17&gt;=$B$11,0,($B$11-L$17)/($B$11-2020))*$J546+IF(L$17&gt;=$B$11,1,(L$17-2020)/($B$11-2020))*$K546</f>
        <v>1</v>
      </c>
      <c r="M546" s="64">
        <f t="shared" si="51"/>
        <v>1</v>
      </c>
      <c r="N546" s="64">
        <f t="shared" si="51"/>
        <v>1</v>
      </c>
      <c r="O546" s="64">
        <f t="shared" si="51"/>
        <v>1</v>
      </c>
      <c r="P546" s="64">
        <f t="shared" si="51"/>
        <v>1</v>
      </c>
      <c r="Q546" s="64">
        <f t="shared" si="51"/>
        <v>1</v>
      </c>
      <c r="R546" s="64">
        <f t="shared" si="51"/>
        <v>1</v>
      </c>
      <c r="S546" s="64">
        <f t="shared" si="51"/>
        <v>1</v>
      </c>
      <c r="T546" s="488">
        <f t="shared" si="51"/>
        <v>1</v>
      </c>
      <c r="U546" s="64"/>
    </row>
    <row r="547" spans="1:21" x14ac:dyDescent="0.3">
      <c r="A547" s="486" t="s">
        <v>1736</v>
      </c>
      <c r="B547" s="39" t="s">
        <v>79</v>
      </c>
      <c r="C547" s="39" t="s">
        <v>80</v>
      </c>
      <c r="D547" s="39" t="s">
        <v>90</v>
      </c>
      <c r="E547" s="39" t="s">
        <v>1194</v>
      </c>
      <c r="F547" s="39" t="s">
        <v>121</v>
      </c>
      <c r="G547" s="39" t="s">
        <v>121</v>
      </c>
      <c r="H547" s="39" t="s">
        <v>89</v>
      </c>
      <c r="I547" s="39" t="s">
        <v>92</v>
      </c>
      <c r="J547" s="493">
        <f t="shared" si="48"/>
        <v>1.0090259250794829</v>
      </c>
      <c r="K547" s="64">
        <f t="shared" si="49"/>
        <v>0.70836905136885764</v>
      </c>
      <c r="L547" s="64">
        <f t="shared" si="51"/>
        <v>0.70836905136885764</v>
      </c>
      <c r="M547" s="64">
        <f t="shared" si="51"/>
        <v>0.70836905136885764</v>
      </c>
      <c r="N547" s="64">
        <f t="shared" si="51"/>
        <v>0.70836905136885764</v>
      </c>
      <c r="O547" s="64">
        <f t="shared" si="51"/>
        <v>0.70836905136885764</v>
      </c>
      <c r="P547" s="64">
        <f t="shared" si="51"/>
        <v>0.70836905136885764</v>
      </c>
      <c r="Q547" s="64">
        <f t="shared" si="51"/>
        <v>0.70836905136885764</v>
      </c>
      <c r="R547" s="64">
        <f t="shared" si="51"/>
        <v>0.70836905136885764</v>
      </c>
      <c r="S547" s="64">
        <f t="shared" si="51"/>
        <v>0.70836905136885764</v>
      </c>
      <c r="T547" s="488">
        <f t="shared" si="51"/>
        <v>0.70836905136885764</v>
      </c>
      <c r="U547" s="64"/>
    </row>
    <row r="548" spans="1:21" x14ac:dyDescent="0.3">
      <c r="A548" s="486" t="s">
        <v>1737</v>
      </c>
      <c r="B548" s="39" t="s">
        <v>79</v>
      </c>
      <c r="C548" s="39" t="s">
        <v>80</v>
      </c>
      <c r="D548" s="39" t="s">
        <v>90</v>
      </c>
      <c r="E548" s="39" t="s">
        <v>1196</v>
      </c>
      <c r="F548" s="39" t="s">
        <v>121</v>
      </c>
      <c r="G548" s="39" t="s">
        <v>121</v>
      </c>
      <c r="H548" s="39" t="s">
        <v>92</v>
      </c>
      <c r="I548" s="39" t="s">
        <v>89</v>
      </c>
      <c r="J548" s="493">
        <f t="shared" si="48"/>
        <v>1.0090259250794829</v>
      </c>
      <c r="K548" s="64">
        <f t="shared" si="49"/>
        <v>1.4244353605364797</v>
      </c>
      <c r="L548" s="64">
        <f t="shared" si="51"/>
        <v>1.4244353605364797</v>
      </c>
      <c r="M548" s="64">
        <f t="shared" si="51"/>
        <v>1.4244353605364797</v>
      </c>
      <c r="N548" s="64">
        <f t="shared" si="51"/>
        <v>1.4244353605364797</v>
      </c>
      <c r="O548" s="64">
        <f t="shared" si="51"/>
        <v>1.4244353605364797</v>
      </c>
      <c r="P548" s="64">
        <f t="shared" si="51"/>
        <v>1.4244353605364797</v>
      </c>
      <c r="Q548" s="64">
        <f t="shared" si="51"/>
        <v>1.4244353605364797</v>
      </c>
      <c r="R548" s="64">
        <f t="shared" si="51"/>
        <v>1.4244353605364797</v>
      </c>
      <c r="S548" s="64">
        <f t="shared" si="51"/>
        <v>1.4244353605364797</v>
      </c>
      <c r="T548" s="488">
        <f t="shared" si="51"/>
        <v>1.4244353605364797</v>
      </c>
      <c r="U548" s="64"/>
    </row>
    <row r="549" spans="1:21" x14ac:dyDescent="0.3">
      <c r="A549" s="486" t="s">
        <v>1738</v>
      </c>
      <c r="B549" s="39" t="s">
        <v>79</v>
      </c>
      <c r="C549" s="39" t="s">
        <v>80</v>
      </c>
      <c r="D549" s="39" t="s">
        <v>90</v>
      </c>
      <c r="E549" s="39" t="s">
        <v>1198</v>
      </c>
      <c r="F549" s="39" t="s">
        <v>121</v>
      </c>
      <c r="G549" s="39" t="s">
        <v>121</v>
      </c>
      <c r="H549" s="39" t="s">
        <v>92</v>
      </c>
      <c r="I549" s="39" t="s">
        <v>92</v>
      </c>
      <c r="J549" s="493">
        <f t="shared" si="48"/>
        <v>1.0090259250794829</v>
      </c>
      <c r="K549" s="64">
        <f t="shared" si="49"/>
        <v>1.0090259250794829</v>
      </c>
      <c r="L549" s="64">
        <f t="shared" si="51"/>
        <v>1.0090259250794829</v>
      </c>
      <c r="M549" s="64">
        <f t="shared" si="51"/>
        <v>1.0090259250794829</v>
      </c>
      <c r="N549" s="64">
        <f t="shared" si="51"/>
        <v>1.0090259250794829</v>
      </c>
      <c r="O549" s="64">
        <f t="shared" si="51"/>
        <v>1.0090259250794829</v>
      </c>
      <c r="P549" s="64">
        <f t="shared" si="51"/>
        <v>1.0090259250794829</v>
      </c>
      <c r="Q549" s="64">
        <f t="shared" si="51"/>
        <v>1.0090259250794829</v>
      </c>
      <c r="R549" s="64">
        <f t="shared" si="51"/>
        <v>1.0090259250794829</v>
      </c>
      <c r="S549" s="64">
        <f t="shared" si="51"/>
        <v>1.0090259250794829</v>
      </c>
      <c r="T549" s="488">
        <f t="shared" si="51"/>
        <v>1.0090259250794829</v>
      </c>
      <c r="U549" s="64"/>
    </row>
    <row r="550" spans="1:21" x14ac:dyDescent="0.3">
      <c r="A550" s="486" t="s">
        <v>1739</v>
      </c>
      <c r="B550" s="39" t="s">
        <v>79</v>
      </c>
      <c r="C550" s="39" t="s">
        <v>80</v>
      </c>
      <c r="D550" s="39" t="s">
        <v>90</v>
      </c>
      <c r="E550" s="39" t="s">
        <v>1200</v>
      </c>
      <c r="F550" s="39" t="s">
        <v>121</v>
      </c>
      <c r="G550" s="39" t="s">
        <v>126</v>
      </c>
      <c r="H550" s="39" t="s">
        <v>89</v>
      </c>
      <c r="I550" s="39" t="s">
        <v>89</v>
      </c>
      <c r="J550" s="493">
        <f t="shared" si="48"/>
        <v>2.2973144668265628</v>
      </c>
      <c r="K550" s="64">
        <f t="shared" si="49"/>
        <v>1</v>
      </c>
      <c r="L550" s="64">
        <f t="shared" si="51"/>
        <v>1</v>
      </c>
      <c r="M550" s="64">
        <f t="shared" si="51"/>
        <v>1</v>
      </c>
      <c r="N550" s="64">
        <f t="shared" si="51"/>
        <v>1</v>
      </c>
      <c r="O550" s="64">
        <f t="shared" si="51"/>
        <v>1</v>
      </c>
      <c r="P550" s="64">
        <f t="shared" si="51"/>
        <v>1</v>
      </c>
      <c r="Q550" s="64">
        <f t="shared" si="51"/>
        <v>1</v>
      </c>
      <c r="R550" s="64">
        <f t="shared" si="51"/>
        <v>1</v>
      </c>
      <c r="S550" s="64">
        <f t="shared" si="51"/>
        <v>1</v>
      </c>
      <c r="T550" s="488">
        <f t="shared" si="51"/>
        <v>1</v>
      </c>
      <c r="U550" s="64"/>
    </row>
    <row r="551" spans="1:21" x14ac:dyDescent="0.3">
      <c r="A551" s="486" t="s">
        <v>1740</v>
      </c>
      <c r="B551" s="39" t="s">
        <v>79</v>
      </c>
      <c r="C551" s="39" t="s">
        <v>80</v>
      </c>
      <c r="D551" s="39" t="s">
        <v>90</v>
      </c>
      <c r="E551" s="39" t="s">
        <v>1202</v>
      </c>
      <c r="F551" s="39" t="s">
        <v>121</v>
      </c>
      <c r="G551" s="39" t="s">
        <v>126</v>
      </c>
      <c r="H551" s="39" t="s">
        <v>89</v>
      </c>
      <c r="I551" s="39" t="s">
        <v>92</v>
      </c>
      <c r="J551" s="493">
        <f t="shared" si="48"/>
        <v>2.2973144668265628</v>
      </c>
      <c r="K551" s="64">
        <f t="shared" si="49"/>
        <v>1.612789551897486</v>
      </c>
      <c r="L551" s="64">
        <f t="shared" si="51"/>
        <v>1.612789551897486</v>
      </c>
      <c r="M551" s="64">
        <f t="shared" si="51"/>
        <v>1.612789551897486</v>
      </c>
      <c r="N551" s="64">
        <f t="shared" si="51"/>
        <v>1.612789551897486</v>
      </c>
      <c r="O551" s="64">
        <f t="shared" si="51"/>
        <v>1.612789551897486</v>
      </c>
      <c r="P551" s="64">
        <f t="shared" si="51"/>
        <v>1.612789551897486</v>
      </c>
      <c r="Q551" s="64">
        <f t="shared" si="51"/>
        <v>1.612789551897486</v>
      </c>
      <c r="R551" s="64">
        <f t="shared" si="51"/>
        <v>1.612789551897486</v>
      </c>
      <c r="S551" s="64">
        <f t="shared" si="51"/>
        <v>1.612789551897486</v>
      </c>
      <c r="T551" s="488">
        <f t="shared" si="51"/>
        <v>1.612789551897486</v>
      </c>
      <c r="U551" s="64"/>
    </row>
    <row r="552" spans="1:21" x14ac:dyDescent="0.3">
      <c r="A552" s="486" t="s">
        <v>1741</v>
      </c>
      <c r="B552" s="39" t="s">
        <v>79</v>
      </c>
      <c r="C552" s="39" t="s">
        <v>80</v>
      </c>
      <c r="D552" s="39" t="s">
        <v>90</v>
      </c>
      <c r="E552" s="39" t="s">
        <v>1204</v>
      </c>
      <c r="F552" s="39" t="s">
        <v>121</v>
      </c>
      <c r="G552" s="39" t="s">
        <v>126</v>
      </c>
      <c r="H552" s="39" t="s">
        <v>92</v>
      </c>
      <c r="I552" s="39" t="s">
        <v>89</v>
      </c>
      <c r="J552" s="493">
        <f t="shared" si="48"/>
        <v>2.2973144668265628</v>
      </c>
      <c r="K552" s="64">
        <f t="shared" si="49"/>
        <v>1.4244353605364797</v>
      </c>
      <c r="L552" s="64">
        <f t="shared" si="51"/>
        <v>1.4244353605364797</v>
      </c>
      <c r="M552" s="64">
        <f t="shared" si="51"/>
        <v>1.4244353605364797</v>
      </c>
      <c r="N552" s="64">
        <f t="shared" si="51"/>
        <v>1.4244353605364797</v>
      </c>
      <c r="O552" s="64">
        <f t="shared" si="51"/>
        <v>1.4244353605364797</v>
      </c>
      <c r="P552" s="64">
        <f t="shared" si="51"/>
        <v>1.4244353605364797</v>
      </c>
      <c r="Q552" s="64">
        <f t="shared" si="51"/>
        <v>1.4244353605364797</v>
      </c>
      <c r="R552" s="64">
        <f t="shared" si="51"/>
        <v>1.4244353605364797</v>
      </c>
      <c r="S552" s="64">
        <f t="shared" si="51"/>
        <v>1.4244353605364797</v>
      </c>
      <c r="T552" s="488">
        <f t="shared" si="51"/>
        <v>1.4244353605364797</v>
      </c>
      <c r="U552" s="64"/>
    </row>
    <row r="553" spans="1:21" x14ac:dyDescent="0.3">
      <c r="A553" s="486" t="s">
        <v>1742</v>
      </c>
      <c r="B553" s="39" t="s">
        <v>79</v>
      </c>
      <c r="C553" s="39" t="s">
        <v>80</v>
      </c>
      <c r="D553" s="39" t="s">
        <v>90</v>
      </c>
      <c r="E553" s="39" t="s">
        <v>1206</v>
      </c>
      <c r="F553" s="39" t="s">
        <v>121</v>
      </c>
      <c r="G553" s="39" t="s">
        <v>126</v>
      </c>
      <c r="H553" s="39" t="s">
        <v>92</v>
      </c>
      <c r="I553" s="39" t="s">
        <v>92</v>
      </c>
      <c r="J553" s="493">
        <f t="shared" si="48"/>
        <v>2.2973144668265628</v>
      </c>
      <c r="K553" s="64">
        <f t="shared" si="49"/>
        <v>2.2973144668265628</v>
      </c>
      <c r="L553" s="64">
        <f t="shared" si="51"/>
        <v>2.2973144668265628</v>
      </c>
      <c r="M553" s="64">
        <f t="shared" si="51"/>
        <v>2.2973144668265628</v>
      </c>
      <c r="N553" s="64">
        <f t="shared" si="51"/>
        <v>2.2973144668265628</v>
      </c>
      <c r="O553" s="64">
        <f t="shared" si="51"/>
        <v>2.2973144668265628</v>
      </c>
      <c r="P553" s="64">
        <f t="shared" si="51"/>
        <v>2.2973144668265628</v>
      </c>
      <c r="Q553" s="64">
        <f t="shared" si="51"/>
        <v>2.2973144668265628</v>
      </c>
      <c r="R553" s="64">
        <f t="shared" si="51"/>
        <v>2.2973144668265628</v>
      </c>
      <c r="S553" s="64">
        <f t="shared" si="51"/>
        <v>2.2973144668265628</v>
      </c>
      <c r="T553" s="488">
        <f t="shared" si="51"/>
        <v>2.2973144668265628</v>
      </c>
      <c r="U553" s="64"/>
    </row>
    <row r="554" spans="1:21" x14ac:dyDescent="0.3">
      <c r="A554" s="486" t="s">
        <v>1743</v>
      </c>
      <c r="B554" s="39" t="s">
        <v>79</v>
      </c>
      <c r="C554" s="39" t="s">
        <v>80</v>
      </c>
      <c r="D554" s="39" t="s">
        <v>90</v>
      </c>
      <c r="E554" s="39" t="s">
        <v>1208</v>
      </c>
      <c r="F554" s="39" t="s">
        <v>83</v>
      </c>
      <c r="G554" s="39" t="s">
        <v>121</v>
      </c>
      <c r="H554" s="39" t="s">
        <v>89</v>
      </c>
      <c r="I554" s="39" t="s">
        <v>89</v>
      </c>
      <c r="J554" s="493">
        <f t="shared" si="48"/>
        <v>1.0090259250794829</v>
      </c>
      <c r="K554" s="64">
        <f t="shared" si="49"/>
        <v>0.34920618027291611</v>
      </c>
      <c r="L554" s="64">
        <f t="shared" si="51"/>
        <v>0.34920618027291611</v>
      </c>
      <c r="M554" s="64">
        <f t="shared" si="51"/>
        <v>0.34920618027291611</v>
      </c>
      <c r="N554" s="64">
        <f t="shared" si="51"/>
        <v>0.34920618027291611</v>
      </c>
      <c r="O554" s="64">
        <f t="shared" si="51"/>
        <v>0.34920618027291611</v>
      </c>
      <c r="P554" s="64">
        <f t="shared" si="51"/>
        <v>0.34920618027291611</v>
      </c>
      <c r="Q554" s="64">
        <f t="shared" si="51"/>
        <v>0.34920618027291611</v>
      </c>
      <c r="R554" s="64">
        <f t="shared" si="51"/>
        <v>0.34920618027291611</v>
      </c>
      <c r="S554" s="64">
        <f t="shared" si="51"/>
        <v>0.34920618027291611</v>
      </c>
      <c r="T554" s="488">
        <f t="shared" si="51"/>
        <v>0.34920618027291611</v>
      </c>
      <c r="U554" s="64"/>
    </row>
    <row r="555" spans="1:21" x14ac:dyDescent="0.3">
      <c r="A555" s="486" t="s">
        <v>1744</v>
      </c>
      <c r="B555" s="39" t="s">
        <v>79</v>
      </c>
      <c r="C555" s="39" t="s">
        <v>80</v>
      </c>
      <c r="D555" s="39" t="s">
        <v>90</v>
      </c>
      <c r="E555" s="39" t="s">
        <v>1210</v>
      </c>
      <c r="F555" s="39" t="s">
        <v>83</v>
      </c>
      <c r="G555" s="39" t="s">
        <v>121</v>
      </c>
      <c r="H555" s="39" t="s">
        <v>89</v>
      </c>
      <c r="I555" s="39" t="s">
        <v>92</v>
      </c>
      <c r="J555" s="493">
        <f t="shared" si="48"/>
        <v>1.0090259250794829</v>
      </c>
      <c r="K555" s="64">
        <f t="shared" si="49"/>
        <v>0.24736685065206787</v>
      </c>
      <c r="L555" s="64">
        <f t="shared" si="51"/>
        <v>0.24736685065206787</v>
      </c>
      <c r="M555" s="64">
        <f t="shared" si="51"/>
        <v>0.24736685065206787</v>
      </c>
      <c r="N555" s="64">
        <f t="shared" si="51"/>
        <v>0.24736685065206787</v>
      </c>
      <c r="O555" s="64">
        <f t="shared" si="51"/>
        <v>0.24736685065206787</v>
      </c>
      <c r="P555" s="64">
        <f t="shared" si="51"/>
        <v>0.24736685065206787</v>
      </c>
      <c r="Q555" s="64">
        <f t="shared" si="51"/>
        <v>0.24736685065206787</v>
      </c>
      <c r="R555" s="64">
        <f t="shared" si="51"/>
        <v>0.24736685065206787</v>
      </c>
      <c r="S555" s="64">
        <f t="shared" si="51"/>
        <v>0.24736685065206787</v>
      </c>
      <c r="T555" s="488">
        <f t="shared" si="51"/>
        <v>0.24736685065206787</v>
      </c>
      <c r="U555" s="64"/>
    </row>
    <row r="556" spans="1:21" x14ac:dyDescent="0.3">
      <c r="A556" s="486" t="s">
        <v>1745</v>
      </c>
      <c r="B556" s="39" t="s">
        <v>79</v>
      </c>
      <c r="C556" s="39" t="s">
        <v>80</v>
      </c>
      <c r="D556" s="39" t="s">
        <v>90</v>
      </c>
      <c r="E556" s="39" t="s">
        <v>1212</v>
      </c>
      <c r="F556" s="39" t="s">
        <v>83</v>
      </c>
      <c r="G556" s="39" t="s">
        <v>121</v>
      </c>
      <c r="H556" s="39" t="s">
        <v>92</v>
      </c>
      <c r="I556" s="39" t="s">
        <v>89</v>
      </c>
      <c r="J556" s="493">
        <f t="shared" si="48"/>
        <v>1.0090259250794829</v>
      </c>
      <c r="K556" s="64">
        <f t="shared" si="49"/>
        <v>1.4244353605364797</v>
      </c>
      <c r="L556" s="64">
        <f t="shared" si="51"/>
        <v>1.4244353605364797</v>
      </c>
      <c r="M556" s="64">
        <f t="shared" si="51"/>
        <v>1.4244353605364797</v>
      </c>
      <c r="N556" s="64">
        <f t="shared" si="51"/>
        <v>1.4244353605364797</v>
      </c>
      <c r="O556" s="64">
        <f t="shared" si="51"/>
        <v>1.4244353605364797</v>
      </c>
      <c r="P556" s="64">
        <f t="shared" si="51"/>
        <v>1.4244353605364797</v>
      </c>
      <c r="Q556" s="64">
        <f t="shared" si="51"/>
        <v>1.4244353605364797</v>
      </c>
      <c r="R556" s="64">
        <f t="shared" si="51"/>
        <v>1.4244353605364797</v>
      </c>
      <c r="S556" s="64">
        <f t="shared" si="51"/>
        <v>1.4244353605364797</v>
      </c>
      <c r="T556" s="488">
        <f t="shared" si="51"/>
        <v>1.4244353605364797</v>
      </c>
      <c r="U556" s="64"/>
    </row>
    <row r="557" spans="1:21" x14ac:dyDescent="0.3">
      <c r="A557" s="486" t="s">
        <v>1746</v>
      </c>
      <c r="B557" s="39" t="s">
        <v>79</v>
      </c>
      <c r="C557" s="39" t="s">
        <v>80</v>
      </c>
      <c r="D557" s="39" t="s">
        <v>90</v>
      </c>
      <c r="E557" s="39" t="s">
        <v>1214</v>
      </c>
      <c r="F557" s="39" t="s">
        <v>83</v>
      </c>
      <c r="G557" s="39" t="s">
        <v>121</v>
      </c>
      <c r="H557" s="39" t="s">
        <v>92</v>
      </c>
      <c r="I557" s="39" t="s">
        <v>92</v>
      </c>
      <c r="J557" s="493">
        <f t="shared" si="48"/>
        <v>1.0090259250794829</v>
      </c>
      <c r="K557" s="64">
        <f t="shared" si="49"/>
        <v>1.0090259250794829</v>
      </c>
      <c r="L557" s="64">
        <f t="shared" si="51"/>
        <v>1.0090259250794829</v>
      </c>
      <c r="M557" s="64">
        <f t="shared" si="51"/>
        <v>1.0090259250794829</v>
      </c>
      <c r="N557" s="64">
        <f t="shared" si="51"/>
        <v>1.0090259250794829</v>
      </c>
      <c r="O557" s="64">
        <f t="shared" si="51"/>
        <v>1.0090259250794829</v>
      </c>
      <c r="P557" s="64">
        <f t="shared" si="51"/>
        <v>1.0090259250794829</v>
      </c>
      <c r="Q557" s="64">
        <f t="shared" si="51"/>
        <v>1.0090259250794829</v>
      </c>
      <c r="R557" s="64">
        <f t="shared" si="51"/>
        <v>1.0090259250794829</v>
      </c>
      <c r="S557" s="64">
        <f t="shared" si="51"/>
        <v>1.0090259250794829</v>
      </c>
      <c r="T557" s="488">
        <f t="shared" si="51"/>
        <v>1.0090259250794829</v>
      </c>
      <c r="U557" s="64"/>
    </row>
    <row r="558" spans="1:21" x14ac:dyDescent="0.3">
      <c r="A558" s="486" t="s">
        <v>1747</v>
      </c>
      <c r="B558" s="39" t="s">
        <v>79</v>
      </c>
      <c r="C558" s="39" t="s">
        <v>80</v>
      </c>
      <c r="D558" s="39" t="s">
        <v>90</v>
      </c>
      <c r="E558" s="39" t="s">
        <v>1216</v>
      </c>
      <c r="F558" s="39" t="s">
        <v>83</v>
      </c>
      <c r="G558" s="39" t="s">
        <v>126</v>
      </c>
      <c r="H558" s="39" t="s">
        <v>89</v>
      </c>
      <c r="I558" s="39" t="s">
        <v>89</v>
      </c>
      <c r="J558" s="493">
        <f t="shared" si="48"/>
        <v>2.2973144668265628</v>
      </c>
      <c r="K558" s="64">
        <f t="shared" si="49"/>
        <v>0.34920618027291611</v>
      </c>
      <c r="L558" s="64">
        <f t="shared" si="51"/>
        <v>0.34920618027291611</v>
      </c>
      <c r="M558" s="64">
        <f t="shared" si="51"/>
        <v>0.34920618027291611</v>
      </c>
      <c r="N558" s="64">
        <f t="shared" si="51"/>
        <v>0.34920618027291611</v>
      </c>
      <c r="O558" s="64">
        <f t="shared" si="51"/>
        <v>0.34920618027291611</v>
      </c>
      <c r="P558" s="64">
        <f t="shared" si="51"/>
        <v>0.34920618027291611</v>
      </c>
      <c r="Q558" s="64">
        <f t="shared" si="51"/>
        <v>0.34920618027291611</v>
      </c>
      <c r="R558" s="64">
        <f t="shared" si="51"/>
        <v>0.34920618027291611</v>
      </c>
      <c r="S558" s="64">
        <f t="shared" si="51"/>
        <v>0.34920618027291611</v>
      </c>
      <c r="T558" s="488">
        <f t="shared" si="51"/>
        <v>0.34920618027291611</v>
      </c>
      <c r="U558" s="64"/>
    </row>
    <row r="559" spans="1:21" x14ac:dyDescent="0.3">
      <c r="A559" s="486" t="s">
        <v>1748</v>
      </c>
      <c r="B559" s="39" t="s">
        <v>79</v>
      </c>
      <c r="C559" s="39" t="s">
        <v>80</v>
      </c>
      <c r="D559" s="39" t="s">
        <v>90</v>
      </c>
      <c r="E559" s="39" t="s">
        <v>1218</v>
      </c>
      <c r="F559" s="39" t="s">
        <v>83</v>
      </c>
      <c r="G559" s="39" t="s">
        <v>126</v>
      </c>
      <c r="H559" s="39" t="s">
        <v>89</v>
      </c>
      <c r="I559" s="39" t="s">
        <v>92</v>
      </c>
      <c r="J559" s="493">
        <f t="shared" si="48"/>
        <v>2.2973144668265628</v>
      </c>
      <c r="K559" s="64">
        <f t="shared" si="49"/>
        <v>0.56319607900218904</v>
      </c>
      <c r="L559" s="64">
        <f t="shared" si="51"/>
        <v>0.56319607900218904</v>
      </c>
      <c r="M559" s="64">
        <f t="shared" si="51"/>
        <v>0.56319607900218904</v>
      </c>
      <c r="N559" s="64">
        <f t="shared" si="51"/>
        <v>0.56319607900218904</v>
      </c>
      <c r="O559" s="64">
        <f t="shared" si="51"/>
        <v>0.56319607900218904</v>
      </c>
      <c r="P559" s="64">
        <f t="shared" si="51"/>
        <v>0.56319607900218904</v>
      </c>
      <c r="Q559" s="64">
        <f t="shared" si="51"/>
        <v>0.56319607900218904</v>
      </c>
      <c r="R559" s="64">
        <f t="shared" si="51"/>
        <v>0.56319607900218904</v>
      </c>
      <c r="S559" s="64">
        <f t="shared" si="51"/>
        <v>0.56319607900218904</v>
      </c>
      <c r="T559" s="488">
        <f t="shared" si="51"/>
        <v>0.56319607900218904</v>
      </c>
      <c r="U559" s="64"/>
    </row>
    <row r="560" spans="1:21" x14ac:dyDescent="0.3">
      <c r="A560" s="486" t="s">
        <v>1749</v>
      </c>
      <c r="B560" s="39" t="s">
        <v>79</v>
      </c>
      <c r="C560" s="39" t="s">
        <v>80</v>
      </c>
      <c r="D560" s="39" t="s">
        <v>90</v>
      </c>
      <c r="E560" s="39" t="s">
        <v>1220</v>
      </c>
      <c r="F560" s="39" t="s">
        <v>83</v>
      </c>
      <c r="G560" s="39" t="s">
        <v>126</v>
      </c>
      <c r="H560" s="39" t="s">
        <v>92</v>
      </c>
      <c r="I560" s="39" t="s">
        <v>89</v>
      </c>
      <c r="J560" s="493">
        <f t="shared" si="48"/>
        <v>2.2973144668265628</v>
      </c>
      <c r="K560" s="64">
        <f t="shared" si="49"/>
        <v>1.4244353605364797</v>
      </c>
      <c r="L560" s="64">
        <f t="shared" si="51"/>
        <v>1.4244353605364797</v>
      </c>
      <c r="M560" s="64">
        <f t="shared" si="51"/>
        <v>1.4244353605364797</v>
      </c>
      <c r="N560" s="64">
        <f t="shared" si="51"/>
        <v>1.4244353605364797</v>
      </c>
      <c r="O560" s="64">
        <f t="shared" si="51"/>
        <v>1.4244353605364797</v>
      </c>
      <c r="P560" s="64">
        <f t="shared" si="51"/>
        <v>1.4244353605364797</v>
      </c>
      <c r="Q560" s="64">
        <f t="shared" si="51"/>
        <v>1.4244353605364797</v>
      </c>
      <c r="R560" s="64">
        <f t="shared" si="51"/>
        <v>1.4244353605364797</v>
      </c>
      <c r="S560" s="64">
        <f t="shared" si="51"/>
        <v>1.4244353605364797</v>
      </c>
      <c r="T560" s="488">
        <f t="shared" si="51"/>
        <v>1.4244353605364797</v>
      </c>
      <c r="U560" s="64"/>
    </row>
    <row r="561" spans="1:21" x14ac:dyDescent="0.3">
      <c r="A561" s="486" t="s">
        <v>1750</v>
      </c>
      <c r="B561" s="39" t="s">
        <v>79</v>
      </c>
      <c r="C561" s="39" t="s">
        <v>80</v>
      </c>
      <c r="D561" s="39" t="s">
        <v>90</v>
      </c>
      <c r="E561" s="39" t="s">
        <v>1222</v>
      </c>
      <c r="F561" s="39" t="s">
        <v>83</v>
      </c>
      <c r="G561" s="39" t="s">
        <v>126</v>
      </c>
      <c r="H561" s="39" t="s">
        <v>92</v>
      </c>
      <c r="I561" s="39" t="s">
        <v>92</v>
      </c>
      <c r="J561" s="493">
        <f t="shared" si="48"/>
        <v>2.2973144668265628</v>
      </c>
      <c r="K561" s="64">
        <f t="shared" si="49"/>
        <v>2.2973144668265628</v>
      </c>
      <c r="L561" s="64">
        <f t="shared" si="51"/>
        <v>2.2973144668265628</v>
      </c>
      <c r="M561" s="64">
        <f t="shared" si="51"/>
        <v>2.2973144668265628</v>
      </c>
      <c r="N561" s="64">
        <f t="shared" si="51"/>
        <v>2.2973144668265628</v>
      </c>
      <c r="O561" s="64">
        <f t="shared" si="51"/>
        <v>2.2973144668265628</v>
      </c>
      <c r="P561" s="64">
        <f t="shared" si="51"/>
        <v>2.2973144668265628</v>
      </c>
      <c r="Q561" s="64">
        <f t="shared" si="51"/>
        <v>2.2973144668265628</v>
      </c>
      <c r="R561" s="64">
        <f t="shared" si="51"/>
        <v>2.2973144668265628</v>
      </c>
      <c r="S561" s="64">
        <f t="shared" si="51"/>
        <v>2.2973144668265628</v>
      </c>
      <c r="T561" s="488">
        <f t="shared" si="51"/>
        <v>2.2973144668265628</v>
      </c>
      <c r="U561" s="64"/>
    </row>
    <row r="562" spans="1:21" x14ac:dyDescent="0.3">
      <c r="A562" s="486" t="s">
        <v>1751</v>
      </c>
      <c r="B562" s="39" t="s">
        <v>79</v>
      </c>
      <c r="C562" s="39" t="s">
        <v>80</v>
      </c>
      <c r="D562" s="39" t="s">
        <v>93</v>
      </c>
      <c r="E562" s="39" t="s">
        <v>1192</v>
      </c>
      <c r="F562" s="39" t="s">
        <v>121</v>
      </c>
      <c r="G562" s="39" t="s">
        <v>121</v>
      </c>
      <c r="H562" s="39" t="s">
        <v>89</v>
      </c>
      <c r="I562" s="39" t="s">
        <v>89</v>
      </c>
      <c r="J562" s="493">
        <f t="shared" si="48"/>
        <v>0.34241919617802097</v>
      </c>
      <c r="K562" s="64">
        <f t="shared" si="49"/>
        <v>1</v>
      </c>
      <c r="L562" s="64">
        <f t="shared" ref="L562:T577" si="52">IF(L$17&gt;=$B$11,0,($B$11-L$17)/($B$11-2020))*$J562+IF(L$17&gt;=$B$11,1,(L$17-2020)/($B$11-2020))*$K562</f>
        <v>1</v>
      </c>
      <c r="M562" s="64">
        <f t="shared" si="52"/>
        <v>1</v>
      </c>
      <c r="N562" s="64">
        <f t="shared" si="52"/>
        <v>1</v>
      </c>
      <c r="O562" s="64">
        <f t="shared" si="52"/>
        <v>1</v>
      </c>
      <c r="P562" s="64">
        <f t="shared" si="52"/>
        <v>1</v>
      </c>
      <c r="Q562" s="64">
        <f t="shared" si="52"/>
        <v>1</v>
      </c>
      <c r="R562" s="64">
        <f t="shared" si="52"/>
        <v>1</v>
      </c>
      <c r="S562" s="64">
        <f t="shared" si="52"/>
        <v>1</v>
      </c>
      <c r="T562" s="488">
        <f t="shared" si="52"/>
        <v>1</v>
      </c>
      <c r="U562" s="64"/>
    </row>
    <row r="563" spans="1:21" x14ac:dyDescent="0.3">
      <c r="A563" s="486" t="s">
        <v>1752</v>
      </c>
      <c r="B563" s="39" t="s">
        <v>79</v>
      </c>
      <c r="C563" s="39" t="s">
        <v>80</v>
      </c>
      <c r="D563" s="39" t="s">
        <v>93</v>
      </c>
      <c r="E563" s="39" t="s">
        <v>1194</v>
      </c>
      <c r="F563" s="39" t="s">
        <v>121</v>
      </c>
      <c r="G563" s="39" t="s">
        <v>121</v>
      </c>
      <c r="H563" s="39" t="s">
        <v>89</v>
      </c>
      <c r="I563" s="39" t="s">
        <v>92</v>
      </c>
      <c r="J563" s="493">
        <f t="shared" si="48"/>
        <v>0.34241919617802097</v>
      </c>
      <c r="K563" s="64">
        <f t="shared" si="49"/>
        <v>0.70836905136885764</v>
      </c>
      <c r="L563" s="64">
        <f t="shared" si="52"/>
        <v>0.70836905136885764</v>
      </c>
      <c r="M563" s="64">
        <f t="shared" si="52"/>
        <v>0.70836905136885764</v>
      </c>
      <c r="N563" s="64">
        <f t="shared" si="52"/>
        <v>0.70836905136885764</v>
      </c>
      <c r="O563" s="64">
        <f t="shared" si="52"/>
        <v>0.70836905136885764</v>
      </c>
      <c r="P563" s="64">
        <f t="shared" si="52"/>
        <v>0.70836905136885764</v>
      </c>
      <c r="Q563" s="64">
        <f t="shared" si="52"/>
        <v>0.70836905136885764</v>
      </c>
      <c r="R563" s="64">
        <f t="shared" si="52"/>
        <v>0.70836905136885764</v>
      </c>
      <c r="S563" s="64">
        <f t="shared" si="52"/>
        <v>0.70836905136885764</v>
      </c>
      <c r="T563" s="488">
        <f t="shared" si="52"/>
        <v>0.70836905136885764</v>
      </c>
      <c r="U563" s="64"/>
    </row>
    <row r="564" spans="1:21" x14ac:dyDescent="0.3">
      <c r="A564" s="486" t="s">
        <v>1753</v>
      </c>
      <c r="B564" s="39" t="s">
        <v>79</v>
      </c>
      <c r="C564" s="39" t="s">
        <v>80</v>
      </c>
      <c r="D564" s="39" t="s">
        <v>93</v>
      </c>
      <c r="E564" s="39" t="s">
        <v>1196</v>
      </c>
      <c r="F564" s="39" t="s">
        <v>121</v>
      </c>
      <c r="G564" s="39" t="s">
        <v>121</v>
      </c>
      <c r="H564" s="39" t="s">
        <v>92</v>
      </c>
      <c r="I564" s="39" t="s">
        <v>89</v>
      </c>
      <c r="J564" s="493">
        <f t="shared" si="48"/>
        <v>0.34241919617802097</v>
      </c>
      <c r="K564" s="64">
        <f t="shared" si="49"/>
        <v>0.48339096056826247</v>
      </c>
      <c r="L564" s="64">
        <f t="shared" si="52"/>
        <v>0.48339096056826247</v>
      </c>
      <c r="M564" s="64">
        <f t="shared" si="52"/>
        <v>0.48339096056826247</v>
      </c>
      <c r="N564" s="64">
        <f t="shared" si="52"/>
        <v>0.48339096056826247</v>
      </c>
      <c r="O564" s="64">
        <f t="shared" si="52"/>
        <v>0.48339096056826247</v>
      </c>
      <c r="P564" s="64">
        <f t="shared" si="52"/>
        <v>0.48339096056826247</v>
      </c>
      <c r="Q564" s="64">
        <f t="shared" si="52"/>
        <v>0.48339096056826247</v>
      </c>
      <c r="R564" s="64">
        <f t="shared" si="52"/>
        <v>0.48339096056826247</v>
      </c>
      <c r="S564" s="64">
        <f t="shared" si="52"/>
        <v>0.48339096056826247</v>
      </c>
      <c r="T564" s="488">
        <f t="shared" si="52"/>
        <v>0.48339096056826247</v>
      </c>
      <c r="U564" s="64"/>
    </row>
    <row r="565" spans="1:21" x14ac:dyDescent="0.3">
      <c r="A565" s="486" t="s">
        <v>1754</v>
      </c>
      <c r="B565" s="39" t="s">
        <v>79</v>
      </c>
      <c r="C565" s="39" t="s">
        <v>80</v>
      </c>
      <c r="D565" s="39" t="s">
        <v>93</v>
      </c>
      <c r="E565" s="39" t="s">
        <v>1198</v>
      </c>
      <c r="F565" s="39" t="s">
        <v>121</v>
      </c>
      <c r="G565" s="39" t="s">
        <v>121</v>
      </c>
      <c r="H565" s="39" t="s">
        <v>92</v>
      </c>
      <c r="I565" s="39" t="s">
        <v>92</v>
      </c>
      <c r="J565" s="493">
        <f t="shared" si="48"/>
        <v>0.34241919617802097</v>
      </c>
      <c r="K565" s="64">
        <f t="shared" si="49"/>
        <v>0.34241919617802097</v>
      </c>
      <c r="L565" s="64">
        <f t="shared" si="52"/>
        <v>0.34241919617802097</v>
      </c>
      <c r="M565" s="64">
        <f t="shared" si="52"/>
        <v>0.34241919617802097</v>
      </c>
      <c r="N565" s="64">
        <f t="shared" si="52"/>
        <v>0.34241919617802097</v>
      </c>
      <c r="O565" s="64">
        <f t="shared" si="52"/>
        <v>0.34241919617802097</v>
      </c>
      <c r="P565" s="64">
        <f t="shared" si="52"/>
        <v>0.34241919617802097</v>
      </c>
      <c r="Q565" s="64">
        <f t="shared" si="52"/>
        <v>0.34241919617802097</v>
      </c>
      <c r="R565" s="64">
        <f t="shared" si="52"/>
        <v>0.34241919617802097</v>
      </c>
      <c r="S565" s="64">
        <f t="shared" si="52"/>
        <v>0.34241919617802097</v>
      </c>
      <c r="T565" s="488">
        <f t="shared" si="52"/>
        <v>0.34241919617802097</v>
      </c>
      <c r="U565" s="64"/>
    </row>
    <row r="566" spans="1:21" x14ac:dyDescent="0.3">
      <c r="A566" s="486" t="s">
        <v>1755</v>
      </c>
      <c r="B566" s="39" t="s">
        <v>79</v>
      </c>
      <c r="C566" s="39" t="s">
        <v>80</v>
      </c>
      <c r="D566" s="39" t="s">
        <v>93</v>
      </c>
      <c r="E566" s="39" t="s">
        <v>1200</v>
      </c>
      <c r="F566" s="39" t="s">
        <v>121</v>
      </c>
      <c r="G566" s="39" t="s">
        <v>126</v>
      </c>
      <c r="H566" s="39" t="s">
        <v>89</v>
      </c>
      <c r="I566" s="39" t="s">
        <v>89</v>
      </c>
      <c r="J566" s="493">
        <f t="shared" si="48"/>
        <v>0.7796078906861833</v>
      </c>
      <c r="K566" s="64">
        <f t="shared" si="49"/>
        <v>1</v>
      </c>
      <c r="L566" s="64">
        <f t="shared" si="52"/>
        <v>1</v>
      </c>
      <c r="M566" s="64">
        <f t="shared" si="52"/>
        <v>1</v>
      </c>
      <c r="N566" s="64">
        <f t="shared" si="52"/>
        <v>1</v>
      </c>
      <c r="O566" s="64">
        <f t="shared" si="52"/>
        <v>1</v>
      </c>
      <c r="P566" s="64">
        <f t="shared" si="52"/>
        <v>1</v>
      </c>
      <c r="Q566" s="64">
        <f t="shared" si="52"/>
        <v>1</v>
      </c>
      <c r="R566" s="64">
        <f t="shared" si="52"/>
        <v>1</v>
      </c>
      <c r="S566" s="64">
        <f t="shared" si="52"/>
        <v>1</v>
      </c>
      <c r="T566" s="488">
        <f t="shared" si="52"/>
        <v>1</v>
      </c>
      <c r="U566" s="64"/>
    </row>
    <row r="567" spans="1:21" x14ac:dyDescent="0.3">
      <c r="A567" s="486" t="s">
        <v>1756</v>
      </c>
      <c r="B567" s="39" t="s">
        <v>79</v>
      </c>
      <c r="C567" s="39" t="s">
        <v>80</v>
      </c>
      <c r="D567" s="39" t="s">
        <v>93</v>
      </c>
      <c r="E567" s="39" t="s">
        <v>1202</v>
      </c>
      <c r="F567" s="39" t="s">
        <v>121</v>
      </c>
      <c r="G567" s="39" t="s">
        <v>126</v>
      </c>
      <c r="H567" s="39" t="s">
        <v>89</v>
      </c>
      <c r="I567" s="39" t="s">
        <v>92</v>
      </c>
      <c r="J567" s="493">
        <f t="shared" si="48"/>
        <v>0.7796078906861833</v>
      </c>
      <c r="K567" s="64">
        <f t="shared" si="49"/>
        <v>1.612789551897486</v>
      </c>
      <c r="L567" s="64">
        <f t="shared" si="52"/>
        <v>1.612789551897486</v>
      </c>
      <c r="M567" s="64">
        <f t="shared" si="52"/>
        <v>1.612789551897486</v>
      </c>
      <c r="N567" s="64">
        <f t="shared" si="52"/>
        <v>1.612789551897486</v>
      </c>
      <c r="O567" s="64">
        <f t="shared" si="52"/>
        <v>1.612789551897486</v>
      </c>
      <c r="P567" s="64">
        <f t="shared" si="52"/>
        <v>1.612789551897486</v>
      </c>
      <c r="Q567" s="64">
        <f t="shared" si="52"/>
        <v>1.612789551897486</v>
      </c>
      <c r="R567" s="64">
        <f t="shared" si="52"/>
        <v>1.612789551897486</v>
      </c>
      <c r="S567" s="64">
        <f t="shared" si="52"/>
        <v>1.612789551897486</v>
      </c>
      <c r="T567" s="488">
        <f t="shared" si="52"/>
        <v>1.612789551897486</v>
      </c>
      <c r="U567" s="64"/>
    </row>
    <row r="568" spans="1:21" x14ac:dyDescent="0.3">
      <c r="A568" s="486" t="s">
        <v>1757</v>
      </c>
      <c r="B568" s="39" t="s">
        <v>79</v>
      </c>
      <c r="C568" s="39" t="s">
        <v>80</v>
      </c>
      <c r="D568" s="39" t="s">
        <v>93</v>
      </c>
      <c r="E568" s="39" t="s">
        <v>1204</v>
      </c>
      <c r="F568" s="39" t="s">
        <v>121</v>
      </c>
      <c r="G568" s="39" t="s">
        <v>126</v>
      </c>
      <c r="H568" s="39" t="s">
        <v>92</v>
      </c>
      <c r="I568" s="39" t="s">
        <v>89</v>
      </c>
      <c r="J568" s="493">
        <f t="shared" si="48"/>
        <v>0.7796078906861833</v>
      </c>
      <c r="K568" s="64">
        <f t="shared" si="49"/>
        <v>0.48339096056826247</v>
      </c>
      <c r="L568" s="64">
        <f t="shared" si="52"/>
        <v>0.48339096056826247</v>
      </c>
      <c r="M568" s="64">
        <f t="shared" si="52"/>
        <v>0.48339096056826247</v>
      </c>
      <c r="N568" s="64">
        <f t="shared" si="52"/>
        <v>0.48339096056826247</v>
      </c>
      <c r="O568" s="64">
        <f t="shared" si="52"/>
        <v>0.48339096056826247</v>
      </c>
      <c r="P568" s="64">
        <f t="shared" si="52"/>
        <v>0.48339096056826247</v>
      </c>
      <c r="Q568" s="64">
        <f t="shared" si="52"/>
        <v>0.48339096056826247</v>
      </c>
      <c r="R568" s="64">
        <f t="shared" si="52"/>
        <v>0.48339096056826247</v>
      </c>
      <c r="S568" s="64">
        <f t="shared" si="52"/>
        <v>0.48339096056826247</v>
      </c>
      <c r="T568" s="488">
        <f t="shared" si="52"/>
        <v>0.48339096056826247</v>
      </c>
      <c r="U568" s="64"/>
    </row>
    <row r="569" spans="1:21" x14ac:dyDescent="0.3">
      <c r="A569" s="486" t="s">
        <v>1758</v>
      </c>
      <c r="B569" s="39" t="s">
        <v>79</v>
      </c>
      <c r="C569" s="39" t="s">
        <v>80</v>
      </c>
      <c r="D569" s="39" t="s">
        <v>93</v>
      </c>
      <c r="E569" s="39" t="s">
        <v>1206</v>
      </c>
      <c r="F569" s="39" t="s">
        <v>121</v>
      </c>
      <c r="G569" s="39" t="s">
        <v>126</v>
      </c>
      <c r="H569" s="39" t="s">
        <v>92</v>
      </c>
      <c r="I569" s="39" t="s">
        <v>92</v>
      </c>
      <c r="J569" s="493">
        <f t="shared" si="48"/>
        <v>0.7796078906861833</v>
      </c>
      <c r="K569" s="64">
        <f t="shared" si="49"/>
        <v>0.7796078906861833</v>
      </c>
      <c r="L569" s="64">
        <f t="shared" si="52"/>
        <v>0.7796078906861833</v>
      </c>
      <c r="M569" s="64">
        <f t="shared" si="52"/>
        <v>0.7796078906861833</v>
      </c>
      <c r="N569" s="64">
        <f t="shared" si="52"/>
        <v>0.7796078906861833</v>
      </c>
      <c r="O569" s="64">
        <f t="shared" si="52"/>
        <v>0.7796078906861833</v>
      </c>
      <c r="P569" s="64">
        <f t="shared" si="52"/>
        <v>0.7796078906861833</v>
      </c>
      <c r="Q569" s="64">
        <f t="shared" si="52"/>
        <v>0.7796078906861833</v>
      </c>
      <c r="R569" s="64">
        <f t="shared" si="52"/>
        <v>0.7796078906861833</v>
      </c>
      <c r="S569" s="64">
        <f t="shared" si="52"/>
        <v>0.7796078906861833</v>
      </c>
      <c r="T569" s="488">
        <f t="shared" si="52"/>
        <v>0.7796078906861833</v>
      </c>
      <c r="U569" s="64"/>
    </row>
    <row r="570" spans="1:21" x14ac:dyDescent="0.3">
      <c r="A570" s="486" t="s">
        <v>1759</v>
      </c>
      <c r="B570" s="39" t="s">
        <v>79</v>
      </c>
      <c r="C570" s="39" t="s">
        <v>80</v>
      </c>
      <c r="D570" s="39" t="s">
        <v>93</v>
      </c>
      <c r="E570" s="39" t="s">
        <v>1208</v>
      </c>
      <c r="F570" s="39" t="s">
        <v>83</v>
      </c>
      <c r="G570" s="39" t="s">
        <v>121</v>
      </c>
      <c r="H570" s="39" t="s">
        <v>89</v>
      </c>
      <c r="I570" s="39" t="s">
        <v>89</v>
      </c>
      <c r="J570" s="493">
        <f t="shared" si="48"/>
        <v>0.34241919617802097</v>
      </c>
      <c r="K570" s="64">
        <f t="shared" si="49"/>
        <v>0.34920618027291611</v>
      </c>
      <c r="L570" s="64">
        <f t="shared" si="52"/>
        <v>0.34920618027291611</v>
      </c>
      <c r="M570" s="64">
        <f t="shared" si="52"/>
        <v>0.34920618027291611</v>
      </c>
      <c r="N570" s="64">
        <f t="shared" si="52"/>
        <v>0.34920618027291611</v>
      </c>
      <c r="O570" s="64">
        <f t="shared" si="52"/>
        <v>0.34920618027291611</v>
      </c>
      <c r="P570" s="64">
        <f t="shared" si="52"/>
        <v>0.34920618027291611</v>
      </c>
      <c r="Q570" s="64">
        <f t="shared" si="52"/>
        <v>0.34920618027291611</v>
      </c>
      <c r="R570" s="64">
        <f t="shared" si="52"/>
        <v>0.34920618027291611</v>
      </c>
      <c r="S570" s="64">
        <f t="shared" si="52"/>
        <v>0.34920618027291611</v>
      </c>
      <c r="T570" s="488">
        <f t="shared" si="52"/>
        <v>0.34920618027291611</v>
      </c>
      <c r="U570" s="64"/>
    </row>
    <row r="571" spans="1:21" x14ac:dyDescent="0.3">
      <c r="A571" s="486" t="s">
        <v>1760</v>
      </c>
      <c r="B571" s="39" t="s">
        <v>79</v>
      </c>
      <c r="C571" s="39" t="s">
        <v>80</v>
      </c>
      <c r="D571" s="39" t="s">
        <v>93</v>
      </c>
      <c r="E571" s="39" t="s">
        <v>1210</v>
      </c>
      <c r="F571" s="39" t="s">
        <v>83</v>
      </c>
      <c r="G571" s="39" t="s">
        <v>121</v>
      </c>
      <c r="H571" s="39" t="s">
        <v>89</v>
      </c>
      <c r="I571" s="39" t="s">
        <v>92</v>
      </c>
      <c r="J571" s="493">
        <f t="shared" si="48"/>
        <v>0.34241919617802097</v>
      </c>
      <c r="K571" s="64">
        <f t="shared" si="49"/>
        <v>0.24736685065206787</v>
      </c>
      <c r="L571" s="64">
        <f t="shared" si="52"/>
        <v>0.24736685065206787</v>
      </c>
      <c r="M571" s="64">
        <f t="shared" si="52"/>
        <v>0.24736685065206787</v>
      </c>
      <c r="N571" s="64">
        <f t="shared" si="52"/>
        <v>0.24736685065206787</v>
      </c>
      <c r="O571" s="64">
        <f t="shared" si="52"/>
        <v>0.24736685065206787</v>
      </c>
      <c r="P571" s="64">
        <f t="shared" si="52"/>
        <v>0.24736685065206787</v>
      </c>
      <c r="Q571" s="64">
        <f t="shared" si="52"/>
        <v>0.24736685065206787</v>
      </c>
      <c r="R571" s="64">
        <f t="shared" si="52"/>
        <v>0.24736685065206787</v>
      </c>
      <c r="S571" s="64">
        <f t="shared" si="52"/>
        <v>0.24736685065206787</v>
      </c>
      <c r="T571" s="488">
        <f t="shared" si="52"/>
        <v>0.24736685065206787</v>
      </c>
      <c r="U571" s="64"/>
    </row>
    <row r="572" spans="1:21" x14ac:dyDescent="0.3">
      <c r="A572" s="486" t="s">
        <v>1761</v>
      </c>
      <c r="B572" s="39" t="s">
        <v>79</v>
      </c>
      <c r="C572" s="39" t="s">
        <v>80</v>
      </c>
      <c r="D572" s="39" t="s">
        <v>93</v>
      </c>
      <c r="E572" s="39" t="s">
        <v>1212</v>
      </c>
      <c r="F572" s="39" t="s">
        <v>83</v>
      </c>
      <c r="G572" s="39" t="s">
        <v>121</v>
      </c>
      <c r="H572" s="39" t="s">
        <v>92</v>
      </c>
      <c r="I572" s="39" t="s">
        <v>89</v>
      </c>
      <c r="J572" s="493">
        <f t="shared" si="48"/>
        <v>0.34241919617802097</v>
      </c>
      <c r="K572" s="64">
        <f t="shared" si="49"/>
        <v>0.48339096056826247</v>
      </c>
      <c r="L572" s="64">
        <f t="shared" si="52"/>
        <v>0.48339096056826247</v>
      </c>
      <c r="M572" s="64">
        <f t="shared" si="52"/>
        <v>0.48339096056826247</v>
      </c>
      <c r="N572" s="64">
        <f t="shared" si="52"/>
        <v>0.48339096056826247</v>
      </c>
      <c r="O572" s="64">
        <f t="shared" si="52"/>
        <v>0.48339096056826247</v>
      </c>
      <c r="P572" s="64">
        <f t="shared" si="52"/>
        <v>0.48339096056826247</v>
      </c>
      <c r="Q572" s="64">
        <f t="shared" si="52"/>
        <v>0.48339096056826247</v>
      </c>
      <c r="R572" s="64">
        <f t="shared" si="52"/>
        <v>0.48339096056826247</v>
      </c>
      <c r="S572" s="64">
        <f t="shared" si="52"/>
        <v>0.48339096056826247</v>
      </c>
      <c r="T572" s="488">
        <f t="shared" si="52"/>
        <v>0.48339096056826247</v>
      </c>
      <c r="U572" s="64"/>
    </row>
    <row r="573" spans="1:21" x14ac:dyDescent="0.3">
      <c r="A573" s="486" t="s">
        <v>1762</v>
      </c>
      <c r="B573" s="39" t="s">
        <v>79</v>
      </c>
      <c r="C573" s="39" t="s">
        <v>80</v>
      </c>
      <c r="D573" s="39" t="s">
        <v>93</v>
      </c>
      <c r="E573" s="39" t="s">
        <v>1214</v>
      </c>
      <c r="F573" s="39" t="s">
        <v>83</v>
      </c>
      <c r="G573" s="39" t="s">
        <v>121</v>
      </c>
      <c r="H573" s="39" t="s">
        <v>92</v>
      </c>
      <c r="I573" s="39" t="s">
        <v>92</v>
      </c>
      <c r="J573" s="493">
        <f t="shared" si="48"/>
        <v>0.34241919617802097</v>
      </c>
      <c r="K573" s="64">
        <f t="shared" si="49"/>
        <v>0.34241919617802097</v>
      </c>
      <c r="L573" s="64">
        <f t="shared" si="52"/>
        <v>0.34241919617802097</v>
      </c>
      <c r="M573" s="64">
        <f t="shared" si="52"/>
        <v>0.34241919617802097</v>
      </c>
      <c r="N573" s="64">
        <f t="shared" si="52"/>
        <v>0.34241919617802097</v>
      </c>
      <c r="O573" s="64">
        <f t="shared" si="52"/>
        <v>0.34241919617802097</v>
      </c>
      <c r="P573" s="64">
        <f t="shared" si="52"/>
        <v>0.34241919617802097</v>
      </c>
      <c r="Q573" s="64">
        <f t="shared" si="52"/>
        <v>0.34241919617802097</v>
      </c>
      <c r="R573" s="64">
        <f t="shared" si="52"/>
        <v>0.34241919617802097</v>
      </c>
      <c r="S573" s="64">
        <f t="shared" si="52"/>
        <v>0.34241919617802097</v>
      </c>
      <c r="T573" s="488">
        <f t="shared" si="52"/>
        <v>0.34241919617802097</v>
      </c>
      <c r="U573" s="64"/>
    </row>
    <row r="574" spans="1:21" x14ac:dyDescent="0.3">
      <c r="A574" s="486" t="s">
        <v>1763</v>
      </c>
      <c r="B574" s="39" t="s">
        <v>79</v>
      </c>
      <c r="C574" s="39" t="s">
        <v>80</v>
      </c>
      <c r="D574" s="39" t="s">
        <v>93</v>
      </c>
      <c r="E574" s="39" t="s">
        <v>1216</v>
      </c>
      <c r="F574" s="39" t="s">
        <v>83</v>
      </c>
      <c r="G574" s="39" t="s">
        <v>126</v>
      </c>
      <c r="H574" s="39" t="s">
        <v>89</v>
      </c>
      <c r="I574" s="39" t="s">
        <v>89</v>
      </c>
      <c r="J574" s="493">
        <f t="shared" si="48"/>
        <v>0.7796078906861833</v>
      </c>
      <c r="K574" s="64">
        <f t="shared" si="49"/>
        <v>0.34920618027291611</v>
      </c>
      <c r="L574" s="64">
        <f t="shared" si="52"/>
        <v>0.34920618027291611</v>
      </c>
      <c r="M574" s="64">
        <f t="shared" si="52"/>
        <v>0.34920618027291611</v>
      </c>
      <c r="N574" s="64">
        <f t="shared" si="52"/>
        <v>0.34920618027291611</v>
      </c>
      <c r="O574" s="64">
        <f t="shared" si="52"/>
        <v>0.34920618027291611</v>
      </c>
      <c r="P574" s="64">
        <f t="shared" si="52"/>
        <v>0.34920618027291611</v>
      </c>
      <c r="Q574" s="64">
        <f t="shared" si="52"/>
        <v>0.34920618027291611</v>
      </c>
      <c r="R574" s="64">
        <f t="shared" si="52"/>
        <v>0.34920618027291611</v>
      </c>
      <c r="S574" s="64">
        <f t="shared" si="52"/>
        <v>0.34920618027291611</v>
      </c>
      <c r="T574" s="488">
        <f t="shared" si="52"/>
        <v>0.34920618027291611</v>
      </c>
      <c r="U574" s="64"/>
    </row>
    <row r="575" spans="1:21" x14ac:dyDescent="0.3">
      <c r="A575" s="486" t="s">
        <v>1764</v>
      </c>
      <c r="B575" s="39" t="s">
        <v>79</v>
      </c>
      <c r="C575" s="39" t="s">
        <v>80</v>
      </c>
      <c r="D575" s="39" t="s">
        <v>93</v>
      </c>
      <c r="E575" s="39" t="s">
        <v>1218</v>
      </c>
      <c r="F575" s="39" t="s">
        <v>83</v>
      </c>
      <c r="G575" s="39" t="s">
        <v>126</v>
      </c>
      <c r="H575" s="39" t="s">
        <v>89</v>
      </c>
      <c r="I575" s="39" t="s">
        <v>92</v>
      </c>
      <c r="J575" s="493">
        <f t="shared" si="48"/>
        <v>0.7796078906861833</v>
      </c>
      <c r="K575" s="64">
        <f t="shared" si="49"/>
        <v>0.56319607900218904</v>
      </c>
      <c r="L575" s="64">
        <f t="shared" si="52"/>
        <v>0.56319607900218904</v>
      </c>
      <c r="M575" s="64">
        <f t="shared" si="52"/>
        <v>0.56319607900218904</v>
      </c>
      <c r="N575" s="64">
        <f t="shared" si="52"/>
        <v>0.56319607900218904</v>
      </c>
      <c r="O575" s="64">
        <f t="shared" si="52"/>
        <v>0.56319607900218904</v>
      </c>
      <c r="P575" s="64">
        <f t="shared" si="52"/>
        <v>0.56319607900218904</v>
      </c>
      <c r="Q575" s="64">
        <f t="shared" si="52"/>
        <v>0.56319607900218904</v>
      </c>
      <c r="R575" s="64">
        <f t="shared" si="52"/>
        <v>0.56319607900218904</v>
      </c>
      <c r="S575" s="64">
        <f t="shared" si="52"/>
        <v>0.56319607900218904</v>
      </c>
      <c r="T575" s="488">
        <f t="shared" si="52"/>
        <v>0.56319607900218904</v>
      </c>
      <c r="U575" s="64"/>
    </row>
    <row r="576" spans="1:21" x14ac:dyDescent="0.3">
      <c r="A576" s="486" t="s">
        <v>1765</v>
      </c>
      <c r="B576" s="39" t="s">
        <v>79</v>
      </c>
      <c r="C576" s="39" t="s">
        <v>80</v>
      </c>
      <c r="D576" s="39" t="s">
        <v>93</v>
      </c>
      <c r="E576" s="39" t="s">
        <v>1220</v>
      </c>
      <c r="F576" s="39" t="s">
        <v>83</v>
      </c>
      <c r="G576" s="39" t="s">
        <v>126</v>
      </c>
      <c r="H576" s="39" t="s">
        <v>92</v>
      </c>
      <c r="I576" s="39" t="s">
        <v>89</v>
      </c>
      <c r="J576" s="493">
        <f t="shared" si="48"/>
        <v>0.7796078906861833</v>
      </c>
      <c r="K576" s="64">
        <f t="shared" si="49"/>
        <v>0.48339096056826247</v>
      </c>
      <c r="L576" s="64">
        <f t="shared" si="52"/>
        <v>0.48339096056826247</v>
      </c>
      <c r="M576" s="64">
        <f t="shared" si="52"/>
        <v>0.48339096056826247</v>
      </c>
      <c r="N576" s="64">
        <f t="shared" si="52"/>
        <v>0.48339096056826247</v>
      </c>
      <c r="O576" s="64">
        <f t="shared" si="52"/>
        <v>0.48339096056826247</v>
      </c>
      <c r="P576" s="64">
        <f t="shared" si="52"/>
        <v>0.48339096056826247</v>
      </c>
      <c r="Q576" s="64">
        <f t="shared" si="52"/>
        <v>0.48339096056826247</v>
      </c>
      <c r="R576" s="64">
        <f t="shared" si="52"/>
        <v>0.48339096056826247</v>
      </c>
      <c r="S576" s="64">
        <f t="shared" si="52"/>
        <v>0.48339096056826247</v>
      </c>
      <c r="T576" s="488">
        <f t="shared" si="52"/>
        <v>0.48339096056826247</v>
      </c>
      <c r="U576" s="64"/>
    </row>
    <row r="577" spans="1:21" x14ac:dyDescent="0.3">
      <c r="A577" s="486" t="s">
        <v>1766</v>
      </c>
      <c r="B577" s="39" t="s">
        <v>79</v>
      </c>
      <c r="C577" s="39" t="s">
        <v>80</v>
      </c>
      <c r="D577" s="39" t="s">
        <v>93</v>
      </c>
      <c r="E577" s="39" t="s">
        <v>1222</v>
      </c>
      <c r="F577" s="39" t="s">
        <v>83</v>
      </c>
      <c r="G577" s="39" t="s">
        <v>126</v>
      </c>
      <c r="H577" s="39" t="s">
        <v>92</v>
      </c>
      <c r="I577" s="39" t="s">
        <v>92</v>
      </c>
      <c r="J577" s="493">
        <f t="shared" si="48"/>
        <v>0.7796078906861833</v>
      </c>
      <c r="K577" s="64">
        <f t="shared" si="49"/>
        <v>0.7796078906861833</v>
      </c>
      <c r="L577" s="64">
        <f t="shared" si="52"/>
        <v>0.7796078906861833</v>
      </c>
      <c r="M577" s="64">
        <f t="shared" si="52"/>
        <v>0.7796078906861833</v>
      </c>
      <c r="N577" s="64">
        <f t="shared" si="52"/>
        <v>0.7796078906861833</v>
      </c>
      <c r="O577" s="64">
        <f t="shared" si="52"/>
        <v>0.7796078906861833</v>
      </c>
      <c r="P577" s="64">
        <f t="shared" si="52"/>
        <v>0.7796078906861833</v>
      </c>
      <c r="Q577" s="64">
        <f t="shared" si="52"/>
        <v>0.7796078906861833</v>
      </c>
      <c r="R577" s="64">
        <f t="shared" si="52"/>
        <v>0.7796078906861833</v>
      </c>
      <c r="S577" s="64">
        <f t="shared" si="52"/>
        <v>0.7796078906861833</v>
      </c>
      <c r="T577" s="488">
        <f t="shared" si="52"/>
        <v>0.7796078906861833</v>
      </c>
      <c r="U577" s="64"/>
    </row>
    <row r="578" spans="1:21" x14ac:dyDescent="0.3">
      <c r="A578" s="486" t="s">
        <v>1767</v>
      </c>
      <c r="B578" s="39" t="s">
        <v>79</v>
      </c>
      <c r="C578" s="39" t="s">
        <v>80</v>
      </c>
      <c r="D578" s="39" t="s">
        <v>95</v>
      </c>
      <c r="E578" s="39" t="s">
        <v>1192</v>
      </c>
      <c r="F578" s="39" t="s">
        <v>121</v>
      </c>
      <c r="G578" s="39" t="s">
        <v>121</v>
      </c>
      <c r="H578" s="39" t="s">
        <v>89</v>
      </c>
      <c r="I578" s="39" t="s">
        <v>89</v>
      </c>
      <c r="J578" s="493">
        <f t="shared" si="48"/>
        <v>2.8081267469618276</v>
      </c>
      <c r="K578" s="64">
        <f t="shared" si="49"/>
        <v>1</v>
      </c>
      <c r="L578" s="64">
        <f t="shared" ref="L578:T593" si="53">IF(L$17&gt;=$B$11,0,($B$11-L$17)/($B$11-2020))*$J578+IF(L$17&gt;=$B$11,1,(L$17-2020)/($B$11-2020))*$K578</f>
        <v>1</v>
      </c>
      <c r="M578" s="64">
        <f t="shared" si="53"/>
        <v>1</v>
      </c>
      <c r="N578" s="64">
        <f t="shared" si="53"/>
        <v>1</v>
      </c>
      <c r="O578" s="64">
        <f t="shared" si="53"/>
        <v>1</v>
      </c>
      <c r="P578" s="64">
        <f t="shared" si="53"/>
        <v>1</v>
      </c>
      <c r="Q578" s="64">
        <f t="shared" si="53"/>
        <v>1</v>
      </c>
      <c r="R578" s="64">
        <f t="shared" si="53"/>
        <v>1</v>
      </c>
      <c r="S578" s="64">
        <f t="shared" si="53"/>
        <v>1</v>
      </c>
      <c r="T578" s="488">
        <f t="shared" si="53"/>
        <v>1</v>
      </c>
      <c r="U578" s="64"/>
    </row>
    <row r="579" spans="1:21" x14ac:dyDescent="0.3">
      <c r="A579" s="486" t="s">
        <v>1768</v>
      </c>
      <c r="B579" s="39" t="s">
        <v>79</v>
      </c>
      <c r="C579" s="39" t="s">
        <v>80</v>
      </c>
      <c r="D579" s="39" t="s">
        <v>95</v>
      </c>
      <c r="E579" s="39" t="s">
        <v>1194</v>
      </c>
      <c r="F579" s="39" t="s">
        <v>121</v>
      </c>
      <c r="G579" s="39" t="s">
        <v>121</v>
      </c>
      <c r="H579" s="39" t="s">
        <v>89</v>
      </c>
      <c r="I579" s="39" t="s">
        <v>92</v>
      </c>
      <c r="J579" s="493">
        <f t="shared" si="48"/>
        <v>2.8081267469618276</v>
      </c>
      <c r="K579" s="64">
        <f t="shared" si="49"/>
        <v>0.70836905136885764</v>
      </c>
      <c r="L579" s="64">
        <f t="shared" si="53"/>
        <v>0.70836905136885764</v>
      </c>
      <c r="M579" s="64">
        <f t="shared" si="53"/>
        <v>0.70836905136885764</v>
      </c>
      <c r="N579" s="64">
        <f t="shared" si="53"/>
        <v>0.70836905136885764</v>
      </c>
      <c r="O579" s="64">
        <f t="shared" si="53"/>
        <v>0.70836905136885764</v>
      </c>
      <c r="P579" s="64">
        <f t="shared" si="53"/>
        <v>0.70836905136885764</v>
      </c>
      <c r="Q579" s="64">
        <f t="shared" si="53"/>
        <v>0.70836905136885764</v>
      </c>
      <c r="R579" s="64">
        <f t="shared" si="53"/>
        <v>0.70836905136885764</v>
      </c>
      <c r="S579" s="64">
        <f t="shared" si="53"/>
        <v>0.70836905136885764</v>
      </c>
      <c r="T579" s="488">
        <f t="shared" si="53"/>
        <v>0.70836905136885764</v>
      </c>
      <c r="U579" s="64"/>
    </row>
    <row r="580" spans="1:21" x14ac:dyDescent="0.3">
      <c r="A580" s="486" t="s">
        <v>1769</v>
      </c>
      <c r="B580" s="39" t="s">
        <v>79</v>
      </c>
      <c r="C580" s="39" t="s">
        <v>80</v>
      </c>
      <c r="D580" s="39" t="s">
        <v>95</v>
      </c>
      <c r="E580" s="39" t="s">
        <v>1196</v>
      </c>
      <c r="F580" s="39" t="s">
        <v>121</v>
      </c>
      <c r="G580" s="39" t="s">
        <v>121</v>
      </c>
      <c r="H580" s="39" t="s">
        <v>92</v>
      </c>
      <c r="I580" s="39" t="s">
        <v>89</v>
      </c>
      <c r="J580" s="493">
        <f t="shared" si="48"/>
        <v>2.8081267469618276</v>
      </c>
      <c r="K580" s="64">
        <f t="shared" si="49"/>
        <v>3.9642143336660212</v>
      </c>
      <c r="L580" s="64">
        <f t="shared" si="53"/>
        <v>3.9642143336660212</v>
      </c>
      <c r="M580" s="64">
        <f t="shared" si="53"/>
        <v>3.9642143336660212</v>
      </c>
      <c r="N580" s="64">
        <f t="shared" si="53"/>
        <v>3.9642143336660212</v>
      </c>
      <c r="O580" s="64">
        <f t="shared" si="53"/>
        <v>3.9642143336660212</v>
      </c>
      <c r="P580" s="64">
        <f t="shared" si="53"/>
        <v>3.9642143336660212</v>
      </c>
      <c r="Q580" s="64">
        <f t="shared" si="53"/>
        <v>3.9642143336660212</v>
      </c>
      <c r="R580" s="64">
        <f t="shared" si="53"/>
        <v>3.9642143336660212</v>
      </c>
      <c r="S580" s="64">
        <f t="shared" si="53"/>
        <v>3.9642143336660212</v>
      </c>
      <c r="T580" s="488">
        <f t="shared" si="53"/>
        <v>3.9642143336660212</v>
      </c>
      <c r="U580" s="64"/>
    </row>
    <row r="581" spans="1:21" x14ac:dyDescent="0.3">
      <c r="A581" s="486" t="s">
        <v>1770</v>
      </c>
      <c r="B581" s="39" t="s">
        <v>79</v>
      </c>
      <c r="C581" s="39" t="s">
        <v>80</v>
      </c>
      <c r="D581" s="39" t="s">
        <v>95</v>
      </c>
      <c r="E581" s="39" t="s">
        <v>1198</v>
      </c>
      <c r="F581" s="39" t="s">
        <v>121</v>
      </c>
      <c r="G581" s="39" t="s">
        <v>121</v>
      </c>
      <c r="H581" s="39" t="s">
        <v>92</v>
      </c>
      <c r="I581" s="39" t="s">
        <v>92</v>
      </c>
      <c r="J581" s="493">
        <f t="shared" si="48"/>
        <v>2.8081267469618276</v>
      </c>
      <c r="K581" s="64">
        <f t="shared" si="49"/>
        <v>2.8081267469618276</v>
      </c>
      <c r="L581" s="64">
        <f t="shared" si="53"/>
        <v>2.8081267469618276</v>
      </c>
      <c r="M581" s="64">
        <f t="shared" si="53"/>
        <v>2.8081267469618276</v>
      </c>
      <c r="N581" s="64">
        <f t="shared" si="53"/>
        <v>2.8081267469618276</v>
      </c>
      <c r="O581" s="64">
        <f t="shared" si="53"/>
        <v>2.8081267469618276</v>
      </c>
      <c r="P581" s="64">
        <f t="shared" si="53"/>
        <v>2.8081267469618276</v>
      </c>
      <c r="Q581" s="64">
        <f t="shared" si="53"/>
        <v>2.8081267469618276</v>
      </c>
      <c r="R581" s="64">
        <f t="shared" si="53"/>
        <v>2.8081267469618276</v>
      </c>
      <c r="S581" s="64">
        <f t="shared" si="53"/>
        <v>2.8081267469618276</v>
      </c>
      <c r="T581" s="488">
        <f t="shared" si="53"/>
        <v>2.8081267469618276</v>
      </c>
      <c r="U581" s="64"/>
    </row>
    <row r="582" spans="1:21" x14ac:dyDescent="0.3">
      <c r="A582" s="486" t="s">
        <v>1771</v>
      </c>
      <c r="B582" s="39" t="s">
        <v>79</v>
      </c>
      <c r="C582" s="39" t="s">
        <v>80</v>
      </c>
      <c r="D582" s="39" t="s">
        <v>95</v>
      </c>
      <c r="E582" s="39" t="s">
        <v>1200</v>
      </c>
      <c r="F582" s="39" t="s">
        <v>121</v>
      </c>
      <c r="G582" s="39" t="s">
        <v>126</v>
      </c>
      <c r="H582" s="39" t="s">
        <v>89</v>
      </c>
      <c r="I582" s="39" t="s">
        <v>89</v>
      </c>
      <c r="J582" s="493">
        <f t="shared" si="48"/>
        <v>6.3934434588188136</v>
      </c>
      <c r="K582" s="64">
        <f t="shared" si="49"/>
        <v>1</v>
      </c>
      <c r="L582" s="64">
        <f t="shared" si="53"/>
        <v>1</v>
      </c>
      <c r="M582" s="64">
        <f t="shared" si="53"/>
        <v>1</v>
      </c>
      <c r="N582" s="64">
        <f t="shared" si="53"/>
        <v>1</v>
      </c>
      <c r="O582" s="64">
        <f t="shared" si="53"/>
        <v>1</v>
      </c>
      <c r="P582" s="64">
        <f t="shared" si="53"/>
        <v>1</v>
      </c>
      <c r="Q582" s="64">
        <f t="shared" si="53"/>
        <v>1</v>
      </c>
      <c r="R582" s="64">
        <f t="shared" si="53"/>
        <v>1</v>
      </c>
      <c r="S582" s="64">
        <f t="shared" si="53"/>
        <v>1</v>
      </c>
      <c r="T582" s="488">
        <f t="shared" si="53"/>
        <v>1</v>
      </c>
      <c r="U582" s="64"/>
    </row>
    <row r="583" spans="1:21" x14ac:dyDescent="0.3">
      <c r="A583" s="486" t="s">
        <v>1772</v>
      </c>
      <c r="B583" s="39" t="s">
        <v>79</v>
      </c>
      <c r="C583" s="39" t="s">
        <v>80</v>
      </c>
      <c r="D583" s="39" t="s">
        <v>95</v>
      </c>
      <c r="E583" s="39" t="s">
        <v>1202</v>
      </c>
      <c r="F583" s="39" t="s">
        <v>121</v>
      </c>
      <c r="G583" s="39" t="s">
        <v>126</v>
      </c>
      <c r="H583" s="39" t="s">
        <v>89</v>
      </c>
      <c r="I583" s="39" t="s">
        <v>92</v>
      </c>
      <c r="J583" s="493">
        <f t="shared" si="48"/>
        <v>6.3934434588188136</v>
      </c>
      <c r="K583" s="64">
        <f t="shared" si="49"/>
        <v>1.612789551897486</v>
      </c>
      <c r="L583" s="64">
        <f t="shared" si="53"/>
        <v>1.612789551897486</v>
      </c>
      <c r="M583" s="64">
        <f t="shared" si="53"/>
        <v>1.612789551897486</v>
      </c>
      <c r="N583" s="64">
        <f t="shared" si="53"/>
        <v>1.612789551897486</v>
      </c>
      <c r="O583" s="64">
        <f t="shared" si="53"/>
        <v>1.612789551897486</v>
      </c>
      <c r="P583" s="64">
        <f t="shared" si="53"/>
        <v>1.612789551897486</v>
      </c>
      <c r="Q583" s="64">
        <f t="shared" si="53"/>
        <v>1.612789551897486</v>
      </c>
      <c r="R583" s="64">
        <f t="shared" si="53"/>
        <v>1.612789551897486</v>
      </c>
      <c r="S583" s="64">
        <f t="shared" si="53"/>
        <v>1.612789551897486</v>
      </c>
      <c r="T583" s="488">
        <f t="shared" si="53"/>
        <v>1.612789551897486</v>
      </c>
      <c r="U583" s="64"/>
    </row>
    <row r="584" spans="1:21" x14ac:dyDescent="0.3">
      <c r="A584" s="486" t="s">
        <v>1773</v>
      </c>
      <c r="B584" s="39" t="s">
        <v>79</v>
      </c>
      <c r="C584" s="39" t="s">
        <v>80</v>
      </c>
      <c r="D584" s="39" t="s">
        <v>95</v>
      </c>
      <c r="E584" s="39" t="s">
        <v>1204</v>
      </c>
      <c r="F584" s="39" t="s">
        <v>121</v>
      </c>
      <c r="G584" s="39" t="s">
        <v>126</v>
      </c>
      <c r="H584" s="39" t="s">
        <v>92</v>
      </c>
      <c r="I584" s="39" t="s">
        <v>89</v>
      </c>
      <c r="J584" s="493">
        <f t="shared" si="48"/>
        <v>6.3934434588188136</v>
      </c>
      <c r="K584" s="64">
        <f t="shared" si="49"/>
        <v>3.9642143336660212</v>
      </c>
      <c r="L584" s="64">
        <f t="shared" si="53"/>
        <v>3.9642143336660212</v>
      </c>
      <c r="M584" s="64">
        <f t="shared" si="53"/>
        <v>3.9642143336660212</v>
      </c>
      <c r="N584" s="64">
        <f t="shared" si="53"/>
        <v>3.9642143336660212</v>
      </c>
      <c r="O584" s="64">
        <f t="shared" si="53"/>
        <v>3.9642143336660212</v>
      </c>
      <c r="P584" s="64">
        <f t="shared" si="53"/>
        <v>3.9642143336660212</v>
      </c>
      <c r="Q584" s="64">
        <f t="shared" si="53"/>
        <v>3.9642143336660212</v>
      </c>
      <c r="R584" s="64">
        <f t="shared" si="53"/>
        <v>3.9642143336660212</v>
      </c>
      <c r="S584" s="64">
        <f t="shared" si="53"/>
        <v>3.9642143336660212</v>
      </c>
      <c r="T584" s="488">
        <f t="shared" si="53"/>
        <v>3.9642143336660212</v>
      </c>
      <c r="U584" s="64"/>
    </row>
    <row r="585" spans="1:21" x14ac:dyDescent="0.3">
      <c r="A585" s="486" t="s">
        <v>1774</v>
      </c>
      <c r="B585" s="39" t="s">
        <v>79</v>
      </c>
      <c r="C585" s="39" t="s">
        <v>80</v>
      </c>
      <c r="D585" s="39" t="s">
        <v>95</v>
      </c>
      <c r="E585" s="39" t="s">
        <v>1206</v>
      </c>
      <c r="F585" s="39" t="s">
        <v>121</v>
      </c>
      <c r="G585" s="39" t="s">
        <v>126</v>
      </c>
      <c r="H585" s="39" t="s">
        <v>92</v>
      </c>
      <c r="I585" s="39" t="s">
        <v>92</v>
      </c>
      <c r="J585" s="493">
        <f t="shared" si="48"/>
        <v>6.3934434588188136</v>
      </c>
      <c r="K585" s="64">
        <f t="shared" si="49"/>
        <v>6.3934434588188136</v>
      </c>
      <c r="L585" s="64">
        <f t="shared" si="53"/>
        <v>6.3934434588188136</v>
      </c>
      <c r="M585" s="64">
        <f t="shared" si="53"/>
        <v>6.3934434588188136</v>
      </c>
      <c r="N585" s="64">
        <f t="shared" si="53"/>
        <v>6.3934434588188136</v>
      </c>
      <c r="O585" s="64">
        <f t="shared" si="53"/>
        <v>6.3934434588188136</v>
      </c>
      <c r="P585" s="64">
        <f t="shared" si="53"/>
        <v>6.3934434588188136</v>
      </c>
      <c r="Q585" s="64">
        <f t="shared" si="53"/>
        <v>6.3934434588188136</v>
      </c>
      <c r="R585" s="64">
        <f t="shared" si="53"/>
        <v>6.3934434588188136</v>
      </c>
      <c r="S585" s="64">
        <f t="shared" si="53"/>
        <v>6.3934434588188136</v>
      </c>
      <c r="T585" s="488">
        <f t="shared" si="53"/>
        <v>6.3934434588188136</v>
      </c>
      <c r="U585" s="64"/>
    </row>
    <row r="586" spans="1:21" x14ac:dyDescent="0.3">
      <c r="A586" s="486" t="s">
        <v>1775</v>
      </c>
      <c r="B586" s="39" t="s">
        <v>79</v>
      </c>
      <c r="C586" s="39" t="s">
        <v>80</v>
      </c>
      <c r="D586" s="39" t="s">
        <v>95</v>
      </c>
      <c r="E586" s="39" t="s">
        <v>1208</v>
      </c>
      <c r="F586" s="39" t="s">
        <v>83</v>
      </c>
      <c r="G586" s="39" t="s">
        <v>121</v>
      </c>
      <c r="H586" s="39" t="s">
        <v>89</v>
      </c>
      <c r="I586" s="39" t="s">
        <v>89</v>
      </c>
      <c r="J586" s="493">
        <f t="shared" si="48"/>
        <v>2.8081267469618276</v>
      </c>
      <c r="K586" s="64">
        <f t="shared" si="49"/>
        <v>3.9642143336660212</v>
      </c>
      <c r="L586" s="64">
        <f t="shared" si="53"/>
        <v>3.9642143336660212</v>
      </c>
      <c r="M586" s="64">
        <f t="shared" si="53"/>
        <v>3.9642143336660212</v>
      </c>
      <c r="N586" s="64">
        <f t="shared" si="53"/>
        <v>3.9642143336660212</v>
      </c>
      <c r="O586" s="64">
        <f t="shared" si="53"/>
        <v>3.9642143336660212</v>
      </c>
      <c r="P586" s="64">
        <f t="shared" si="53"/>
        <v>3.9642143336660212</v>
      </c>
      <c r="Q586" s="64">
        <f t="shared" si="53"/>
        <v>3.9642143336660212</v>
      </c>
      <c r="R586" s="64">
        <f t="shared" si="53"/>
        <v>3.9642143336660212</v>
      </c>
      <c r="S586" s="64">
        <f t="shared" si="53"/>
        <v>3.9642143336660212</v>
      </c>
      <c r="T586" s="488">
        <f t="shared" si="53"/>
        <v>3.9642143336660212</v>
      </c>
      <c r="U586" s="64"/>
    </row>
    <row r="587" spans="1:21" x14ac:dyDescent="0.3">
      <c r="A587" s="486" t="s">
        <v>1776</v>
      </c>
      <c r="B587" s="39" t="s">
        <v>79</v>
      </c>
      <c r="C587" s="39" t="s">
        <v>80</v>
      </c>
      <c r="D587" s="39" t="s">
        <v>95</v>
      </c>
      <c r="E587" s="39" t="s">
        <v>1210</v>
      </c>
      <c r="F587" s="39" t="s">
        <v>83</v>
      </c>
      <c r="G587" s="39" t="s">
        <v>121</v>
      </c>
      <c r="H587" s="39" t="s">
        <v>89</v>
      </c>
      <c r="I587" s="39" t="s">
        <v>92</v>
      </c>
      <c r="J587" s="493">
        <f t="shared" si="48"/>
        <v>2.8081267469618276</v>
      </c>
      <c r="K587" s="64">
        <f t="shared" si="49"/>
        <v>2.8081267469618276</v>
      </c>
      <c r="L587" s="64">
        <f t="shared" si="53"/>
        <v>2.8081267469618276</v>
      </c>
      <c r="M587" s="64">
        <f t="shared" si="53"/>
        <v>2.8081267469618276</v>
      </c>
      <c r="N587" s="64">
        <f t="shared" si="53"/>
        <v>2.8081267469618276</v>
      </c>
      <c r="O587" s="64">
        <f t="shared" si="53"/>
        <v>2.8081267469618276</v>
      </c>
      <c r="P587" s="64">
        <f t="shared" si="53"/>
        <v>2.8081267469618276</v>
      </c>
      <c r="Q587" s="64">
        <f t="shared" si="53"/>
        <v>2.8081267469618276</v>
      </c>
      <c r="R587" s="64">
        <f t="shared" si="53"/>
        <v>2.8081267469618276</v>
      </c>
      <c r="S587" s="64">
        <f t="shared" si="53"/>
        <v>2.8081267469618276</v>
      </c>
      <c r="T587" s="488">
        <f t="shared" si="53"/>
        <v>2.8081267469618276</v>
      </c>
      <c r="U587" s="64"/>
    </row>
    <row r="588" spans="1:21" x14ac:dyDescent="0.3">
      <c r="A588" s="486" t="s">
        <v>1777</v>
      </c>
      <c r="B588" s="39" t="s">
        <v>79</v>
      </c>
      <c r="C588" s="39" t="s">
        <v>80</v>
      </c>
      <c r="D588" s="39" t="s">
        <v>95</v>
      </c>
      <c r="E588" s="39" t="s">
        <v>1212</v>
      </c>
      <c r="F588" s="39" t="s">
        <v>83</v>
      </c>
      <c r="G588" s="39" t="s">
        <v>121</v>
      </c>
      <c r="H588" s="39" t="s">
        <v>92</v>
      </c>
      <c r="I588" s="39" t="s">
        <v>89</v>
      </c>
      <c r="J588" s="493">
        <f t="shared" si="48"/>
        <v>2.8081267469618276</v>
      </c>
      <c r="K588" s="64">
        <f t="shared" si="49"/>
        <v>3.9642143336660212</v>
      </c>
      <c r="L588" s="64">
        <f t="shared" si="53"/>
        <v>3.9642143336660212</v>
      </c>
      <c r="M588" s="64">
        <f t="shared" si="53"/>
        <v>3.9642143336660212</v>
      </c>
      <c r="N588" s="64">
        <f t="shared" si="53"/>
        <v>3.9642143336660212</v>
      </c>
      <c r="O588" s="64">
        <f t="shared" si="53"/>
        <v>3.9642143336660212</v>
      </c>
      <c r="P588" s="64">
        <f t="shared" si="53"/>
        <v>3.9642143336660212</v>
      </c>
      <c r="Q588" s="64">
        <f t="shared" si="53"/>
        <v>3.9642143336660212</v>
      </c>
      <c r="R588" s="64">
        <f t="shared" si="53"/>
        <v>3.9642143336660212</v>
      </c>
      <c r="S588" s="64">
        <f t="shared" si="53"/>
        <v>3.9642143336660212</v>
      </c>
      <c r="T588" s="488">
        <f t="shared" si="53"/>
        <v>3.9642143336660212</v>
      </c>
      <c r="U588" s="64"/>
    </row>
    <row r="589" spans="1:21" x14ac:dyDescent="0.3">
      <c r="A589" s="486" t="s">
        <v>1778</v>
      </c>
      <c r="B589" s="39" t="s">
        <v>79</v>
      </c>
      <c r="C589" s="39" t="s">
        <v>80</v>
      </c>
      <c r="D589" s="39" t="s">
        <v>95</v>
      </c>
      <c r="E589" s="39" t="s">
        <v>1214</v>
      </c>
      <c r="F589" s="39" t="s">
        <v>83</v>
      </c>
      <c r="G589" s="39" t="s">
        <v>121</v>
      </c>
      <c r="H589" s="39" t="s">
        <v>92</v>
      </c>
      <c r="I589" s="39" t="s">
        <v>92</v>
      </c>
      <c r="J589" s="493">
        <f t="shared" si="48"/>
        <v>2.8081267469618276</v>
      </c>
      <c r="K589" s="64">
        <f t="shared" si="49"/>
        <v>2.8081267469618276</v>
      </c>
      <c r="L589" s="64">
        <f t="shared" si="53"/>
        <v>2.8081267469618276</v>
      </c>
      <c r="M589" s="64">
        <f t="shared" si="53"/>
        <v>2.8081267469618276</v>
      </c>
      <c r="N589" s="64">
        <f t="shared" si="53"/>
        <v>2.8081267469618276</v>
      </c>
      <c r="O589" s="64">
        <f t="shared" si="53"/>
        <v>2.8081267469618276</v>
      </c>
      <c r="P589" s="64">
        <f t="shared" si="53"/>
        <v>2.8081267469618276</v>
      </c>
      <c r="Q589" s="64">
        <f t="shared" si="53"/>
        <v>2.8081267469618276</v>
      </c>
      <c r="R589" s="64">
        <f t="shared" si="53"/>
        <v>2.8081267469618276</v>
      </c>
      <c r="S589" s="64">
        <f t="shared" si="53"/>
        <v>2.8081267469618276</v>
      </c>
      <c r="T589" s="488">
        <f t="shared" si="53"/>
        <v>2.8081267469618276</v>
      </c>
      <c r="U589" s="64"/>
    </row>
    <row r="590" spans="1:21" x14ac:dyDescent="0.3">
      <c r="A590" s="486" t="s">
        <v>1779</v>
      </c>
      <c r="B590" s="39" t="s">
        <v>79</v>
      </c>
      <c r="C590" s="39" t="s">
        <v>80</v>
      </c>
      <c r="D590" s="39" t="s">
        <v>95</v>
      </c>
      <c r="E590" s="39" t="s">
        <v>1216</v>
      </c>
      <c r="F590" s="39" t="s">
        <v>83</v>
      </c>
      <c r="G590" s="39" t="s">
        <v>126</v>
      </c>
      <c r="H590" s="39" t="s">
        <v>89</v>
      </c>
      <c r="I590" s="39" t="s">
        <v>89</v>
      </c>
      <c r="J590" s="493">
        <f t="shared" si="48"/>
        <v>6.3934434588188136</v>
      </c>
      <c r="K590" s="64">
        <f t="shared" si="49"/>
        <v>3.9642143336660212</v>
      </c>
      <c r="L590" s="64">
        <f t="shared" si="53"/>
        <v>3.9642143336660212</v>
      </c>
      <c r="M590" s="64">
        <f t="shared" si="53"/>
        <v>3.9642143336660212</v>
      </c>
      <c r="N590" s="64">
        <f t="shared" si="53"/>
        <v>3.9642143336660212</v>
      </c>
      <c r="O590" s="64">
        <f t="shared" si="53"/>
        <v>3.9642143336660212</v>
      </c>
      <c r="P590" s="64">
        <f t="shared" si="53"/>
        <v>3.9642143336660212</v>
      </c>
      <c r="Q590" s="64">
        <f t="shared" si="53"/>
        <v>3.9642143336660212</v>
      </c>
      <c r="R590" s="64">
        <f t="shared" si="53"/>
        <v>3.9642143336660212</v>
      </c>
      <c r="S590" s="64">
        <f t="shared" si="53"/>
        <v>3.9642143336660212</v>
      </c>
      <c r="T590" s="488">
        <f t="shared" si="53"/>
        <v>3.9642143336660212</v>
      </c>
      <c r="U590" s="64"/>
    </row>
    <row r="591" spans="1:21" x14ac:dyDescent="0.3">
      <c r="A591" s="486" t="s">
        <v>1780</v>
      </c>
      <c r="B591" s="39" t="s">
        <v>79</v>
      </c>
      <c r="C591" s="39" t="s">
        <v>80</v>
      </c>
      <c r="D591" s="39" t="s">
        <v>95</v>
      </c>
      <c r="E591" s="39" t="s">
        <v>1218</v>
      </c>
      <c r="F591" s="39" t="s">
        <v>83</v>
      </c>
      <c r="G591" s="39" t="s">
        <v>126</v>
      </c>
      <c r="H591" s="39" t="s">
        <v>89</v>
      </c>
      <c r="I591" s="39" t="s">
        <v>92</v>
      </c>
      <c r="J591" s="493">
        <f t="shared" si="48"/>
        <v>6.3934434588188136</v>
      </c>
      <c r="K591" s="64">
        <f t="shared" si="49"/>
        <v>6.3934434588188136</v>
      </c>
      <c r="L591" s="64">
        <f t="shared" si="53"/>
        <v>6.3934434588188136</v>
      </c>
      <c r="M591" s="64">
        <f t="shared" si="53"/>
        <v>6.3934434588188136</v>
      </c>
      <c r="N591" s="64">
        <f t="shared" si="53"/>
        <v>6.3934434588188136</v>
      </c>
      <c r="O591" s="64">
        <f t="shared" si="53"/>
        <v>6.3934434588188136</v>
      </c>
      <c r="P591" s="64">
        <f t="shared" si="53"/>
        <v>6.3934434588188136</v>
      </c>
      <c r="Q591" s="64">
        <f t="shared" si="53"/>
        <v>6.3934434588188136</v>
      </c>
      <c r="R591" s="64">
        <f t="shared" si="53"/>
        <v>6.3934434588188136</v>
      </c>
      <c r="S591" s="64">
        <f t="shared" si="53"/>
        <v>6.3934434588188136</v>
      </c>
      <c r="T591" s="488">
        <f t="shared" si="53"/>
        <v>6.3934434588188136</v>
      </c>
      <c r="U591" s="64"/>
    </row>
    <row r="592" spans="1:21" x14ac:dyDescent="0.3">
      <c r="A592" s="486" t="s">
        <v>1781</v>
      </c>
      <c r="B592" s="39" t="s">
        <v>79</v>
      </c>
      <c r="C592" s="39" t="s">
        <v>80</v>
      </c>
      <c r="D592" s="39" t="s">
        <v>95</v>
      </c>
      <c r="E592" s="39" t="s">
        <v>1220</v>
      </c>
      <c r="F592" s="39" t="s">
        <v>83</v>
      </c>
      <c r="G592" s="39" t="s">
        <v>126</v>
      </c>
      <c r="H592" s="39" t="s">
        <v>92</v>
      </c>
      <c r="I592" s="39" t="s">
        <v>89</v>
      </c>
      <c r="J592" s="493">
        <f t="shared" si="48"/>
        <v>6.3934434588188136</v>
      </c>
      <c r="K592" s="64">
        <f t="shared" si="49"/>
        <v>3.9642143336660212</v>
      </c>
      <c r="L592" s="64">
        <f t="shared" si="53"/>
        <v>3.9642143336660212</v>
      </c>
      <c r="M592" s="64">
        <f t="shared" si="53"/>
        <v>3.9642143336660212</v>
      </c>
      <c r="N592" s="64">
        <f t="shared" si="53"/>
        <v>3.9642143336660212</v>
      </c>
      <c r="O592" s="64">
        <f t="shared" si="53"/>
        <v>3.9642143336660212</v>
      </c>
      <c r="P592" s="64">
        <f t="shared" si="53"/>
        <v>3.9642143336660212</v>
      </c>
      <c r="Q592" s="64">
        <f t="shared" si="53"/>
        <v>3.9642143336660212</v>
      </c>
      <c r="R592" s="64">
        <f t="shared" si="53"/>
        <v>3.9642143336660212</v>
      </c>
      <c r="S592" s="64">
        <f t="shared" si="53"/>
        <v>3.9642143336660212</v>
      </c>
      <c r="T592" s="488">
        <f t="shared" si="53"/>
        <v>3.9642143336660212</v>
      </c>
      <c r="U592" s="64"/>
    </row>
    <row r="593" spans="1:21" x14ac:dyDescent="0.3">
      <c r="A593" s="486" t="s">
        <v>1782</v>
      </c>
      <c r="B593" s="39" t="s">
        <v>79</v>
      </c>
      <c r="C593" s="39" t="s">
        <v>80</v>
      </c>
      <c r="D593" s="39" t="s">
        <v>95</v>
      </c>
      <c r="E593" s="39" t="s">
        <v>1222</v>
      </c>
      <c r="F593" s="39" t="s">
        <v>83</v>
      </c>
      <c r="G593" s="39" t="s">
        <v>126</v>
      </c>
      <c r="H593" s="39" t="s">
        <v>92</v>
      </c>
      <c r="I593" s="39" t="s">
        <v>92</v>
      </c>
      <c r="J593" s="493">
        <f t="shared" si="48"/>
        <v>6.3934434588188136</v>
      </c>
      <c r="K593" s="64">
        <f t="shared" si="49"/>
        <v>6.3934434588188136</v>
      </c>
      <c r="L593" s="64">
        <f t="shared" si="53"/>
        <v>6.3934434588188136</v>
      </c>
      <c r="M593" s="64">
        <f t="shared" si="53"/>
        <v>6.3934434588188136</v>
      </c>
      <c r="N593" s="64">
        <f t="shared" si="53"/>
        <v>6.3934434588188136</v>
      </c>
      <c r="O593" s="64">
        <f t="shared" si="53"/>
        <v>6.3934434588188136</v>
      </c>
      <c r="P593" s="64">
        <f t="shared" si="53"/>
        <v>6.3934434588188136</v>
      </c>
      <c r="Q593" s="64">
        <f t="shared" si="53"/>
        <v>6.3934434588188136</v>
      </c>
      <c r="R593" s="64">
        <f t="shared" si="53"/>
        <v>6.3934434588188136</v>
      </c>
      <c r="S593" s="64">
        <f t="shared" si="53"/>
        <v>6.3934434588188136</v>
      </c>
      <c r="T593" s="488">
        <f t="shared" si="53"/>
        <v>6.3934434588188136</v>
      </c>
      <c r="U593" s="64"/>
    </row>
    <row r="594" spans="1:21" x14ac:dyDescent="0.3">
      <c r="A594" s="486"/>
      <c r="J594" s="493"/>
      <c r="K594" s="64"/>
      <c r="L594" s="64"/>
      <c r="M594" s="64"/>
      <c r="N594" s="64"/>
      <c r="O594" s="64"/>
      <c r="P594" s="64"/>
      <c r="Q594" s="64"/>
      <c r="R594" s="64"/>
      <c r="S594" s="64"/>
      <c r="T594" s="488"/>
      <c r="U594" s="64"/>
    </row>
    <row r="595" spans="1:21" x14ac:dyDescent="0.3">
      <c r="A595" s="486" t="s">
        <v>1783</v>
      </c>
      <c r="B595" s="39" t="s">
        <v>197</v>
      </c>
      <c r="C595" s="39" t="s">
        <v>86</v>
      </c>
      <c r="D595" s="39" t="s">
        <v>81</v>
      </c>
      <c r="E595" s="39" t="s">
        <v>1192</v>
      </c>
      <c r="F595" s="39" t="s">
        <v>121</v>
      </c>
      <c r="G595" s="39" t="s">
        <v>121</v>
      </c>
      <c r="H595" s="39" t="s">
        <v>89</v>
      </c>
      <c r="I595" s="39" t="s">
        <v>89</v>
      </c>
      <c r="J595" s="493">
        <f>INDEX($E$9:$E$14,MATCH($D595,$D$9:$D$14,0))</f>
        <v>1.0290273763856645</v>
      </c>
      <c r="K595" s="64">
        <f>IF($H595="No",INDEX($E$9:$E$14,MATCH($D595,$D$9:$D$14,0)),INDEX($F$9:$G$14,MATCH($D595,$D$9:$D$14,0),MATCH($F595,$F$7:$G$7,0)))</f>
        <v>1</v>
      </c>
      <c r="L595" s="64">
        <f t="shared" ref="L595:T610" si="54">IF(L$17&gt;=$B$11,0,($B$11-L$17)/($B$11-2020))*$J595+IF(L$17&gt;=$B$11,1,(L$17-2020)/($B$11-2020))*$K595</f>
        <v>1</v>
      </c>
      <c r="M595" s="64">
        <f t="shared" si="54"/>
        <v>1</v>
      </c>
      <c r="N595" s="64">
        <f t="shared" si="54"/>
        <v>1</v>
      </c>
      <c r="O595" s="64">
        <f t="shared" si="54"/>
        <v>1</v>
      </c>
      <c r="P595" s="64">
        <f t="shared" si="54"/>
        <v>1</v>
      </c>
      <c r="Q595" s="64">
        <f t="shared" si="54"/>
        <v>1</v>
      </c>
      <c r="R595" s="64">
        <f t="shared" si="54"/>
        <v>1</v>
      </c>
      <c r="S595" s="64">
        <f t="shared" si="54"/>
        <v>1</v>
      </c>
      <c r="T595" s="488">
        <f t="shared" si="54"/>
        <v>1</v>
      </c>
    </row>
    <row r="596" spans="1:21" x14ac:dyDescent="0.3">
      <c r="A596" s="486" t="s">
        <v>1784</v>
      </c>
      <c r="B596" s="39" t="s">
        <v>197</v>
      </c>
      <c r="C596" s="39" t="s">
        <v>86</v>
      </c>
      <c r="D596" s="39" t="s">
        <v>81</v>
      </c>
      <c r="E596" s="39" t="s">
        <v>1194</v>
      </c>
      <c r="F596" s="39" t="s">
        <v>121</v>
      </c>
      <c r="G596" s="39" t="s">
        <v>121</v>
      </c>
      <c r="H596" s="39" t="s">
        <v>89</v>
      </c>
      <c r="I596" s="39" t="s">
        <v>92</v>
      </c>
      <c r="J596" s="493">
        <f t="shared" ref="J596:J659" si="55">INDEX($E$9:$E$14,MATCH($D596,$D$9:$D$14,0))</f>
        <v>1.0290273763856645</v>
      </c>
      <c r="K596" s="64">
        <f t="shared" ref="K596:K659" si="56">IF($H596="No",INDEX($E$9:$E$14,MATCH($D596,$D$9:$D$14,0)),INDEX($F$9:$G$14,MATCH($D596,$D$9:$D$14,0),MATCH($F596,$F$7:$G$7,0)))</f>
        <v>1</v>
      </c>
      <c r="L596" s="64">
        <f t="shared" si="54"/>
        <v>1</v>
      </c>
      <c r="M596" s="64">
        <f t="shared" si="54"/>
        <v>1</v>
      </c>
      <c r="N596" s="64">
        <f t="shared" si="54"/>
        <v>1</v>
      </c>
      <c r="O596" s="64">
        <f t="shared" si="54"/>
        <v>1</v>
      </c>
      <c r="P596" s="64">
        <f t="shared" si="54"/>
        <v>1</v>
      </c>
      <c r="Q596" s="64">
        <f t="shared" si="54"/>
        <v>1</v>
      </c>
      <c r="R596" s="64">
        <f t="shared" si="54"/>
        <v>1</v>
      </c>
      <c r="S596" s="64">
        <f t="shared" si="54"/>
        <v>1</v>
      </c>
      <c r="T596" s="488">
        <f t="shared" si="54"/>
        <v>1</v>
      </c>
    </row>
    <row r="597" spans="1:21" x14ac:dyDescent="0.3">
      <c r="A597" s="486" t="s">
        <v>1785</v>
      </c>
      <c r="B597" s="39" t="s">
        <v>197</v>
      </c>
      <c r="C597" s="39" t="s">
        <v>86</v>
      </c>
      <c r="D597" s="39" t="s">
        <v>81</v>
      </c>
      <c r="E597" s="39" t="s">
        <v>1196</v>
      </c>
      <c r="F597" s="39" t="s">
        <v>121</v>
      </c>
      <c r="G597" s="39" t="s">
        <v>121</v>
      </c>
      <c r="H597" s="39" t="s">
        <v>92</v>
      </c>
      <c r="I597" s="39" t="s">
        <v>89</v>
      </c>
      <c r="J597" s="493">
        <f t="shared" si="55"/>
        <v>1.0290273763856645</v>
      </c>
      <c r="K597" s="64">
        <f t="shared" si="56"/>
        <v>1.0290273763856645</v>
      </c>
      <c r="L597" s="64">
        <f t="shared" si="54"/>
        <v>1.0290273763856645</v>
      </c>
      <c r="M597" s="64">
        <f t="shared" si="54"/>
        <v>1.0290273763856645</v>
      </c>
      <c r="N597" s="64">
        <f t="shared" si="54"/>
        <v>1.0290273763856645</v>
      </c>
      <c r="O597" s="64">
        <f t="shared" si="54"/>
        <v>1.0290273763856645</v>
      </c>
      <c r="P597" s="64">
        <f t="shared" si="54"/>
        <v>1.0290273763856645</v>
      </c>
      <c r="Q597" s="64">
        <f t="shared" si="54"/>
        <v>1.0290273763856645</v>
      </c>
      <c r="R597" s="64">
        <f t="shared" si="54"/>
        <v>1.0290273763856645</v>
      </c>
      <c r="S597" s="64">
        <f t="shared" si="54"/>
        <v>1.0290273763856645</v>
      </c>
      <c r="T597" s="488">
        <f t="shared" si="54"/>
        <v>1.0290273763856645</v>
      </c>
    </row>
    <row r="598" spans="1:21" x14ac:dyDescent="0.3">
      <c r="A598" s="486" t="s">
        <v>1786</v>
      </c>
      <c r="B598" s="39" t="s">
        <v>197</v>
      </c>
      <c r="C598" s="39" t="s">
        <v>86</v>
      </c>
      <c r="D598" s="39" t="s">
        <v>81</v>
      </c>
      <c r="E598" s="39" t="s">
        <v>1198</v>
      </c>
      <c r="F598" s="39" t="s">
        <v>121</v>
      </c>
      <c r="G598" s="39" t="s">
        <v>121</v>
      </c>
      <c r="H598" s="39" t="s">
        <v>92</v>
      </c>
      <c r="I598" s="39" t="s">
        <v>92</v>
      </c>
      <c r="J598" s="493">
        <f t="shared" si="55"/>
        <v>1.0290273763856645</v>
      </c>
      <c r="K598" s="64">
        <f t="shared" si="56"/>
        <v>1.0290273763856645</v>
      </c>
      <c r="L598" s="64">
        <f t="shared" si="54"/>
        <v>1.0290273763856645</v>
      </c>
      <c r="M598" s="64">
        <f t="shared" si="54"/>
        <v>1.0290273763856645</v>
      </c>
      <c r="N598" s="64">
        <f t="shared" si="54"/>
        <v>1.0290273763856645</v>
      </c>
      <c r="O598" s="64">
        <f t="shared" si="54"/>
        <v>1.0290273763856645</v>
      </c>
      <c r="P598" s="64">
        <f t="shared" si="54"/>
        <v>1.0290273763856645</v>
      </c>
      <c r="Q598" s="64">
        <f t="shared" si="54"/>
        <v>1.0290273763856645</v>
      </c>
      <c r="R598" s="64">
        <f t="shared" si="54"/>
        <v>1.0290273763856645</v>
      </c>
      <c r="S598" s="64">
        <f t="shared" si="54"/>
        <v>1.0290273763856645</v>
      </c>
      <c r="T598" s="488">
        <f t="shared" si="54"/>
        <v>1.0290273763856645</v>
      </c>
    </row>
    <row r="599" spans="1:21" x14ac:dyDescent="0.3">
      <c r="A599" s="486" t="s">
        <v>1787</v>
      </c>
      <c r="B599" s="39" t="s">
        <v>197</v>
      </c>
      <c r="C599" s="39" t="s">
        <v>86</v>
      </c>
      <c r="D599" s="39" t="s">
        <v>81</v>
      </c>
      <c r="E599" s="39" t="s">
        <v>1200</v>
      </c>
      <c r="F599" s="39" t="s">
        <v>121</v>
      </c>
      <c r="G599" s="39" t="s">
        <v>126</v>
      </c>
      <c r="H599" s="39" t="s">
        <v>89</v>
      </c>
      <c r="I599" s="39" t="s">
        <v>89</v>
      </c>
      <c r="J599" s="493">
        <f t="shared" si="55"/>
        <v>1.0290273763856645</v>
      </c>
      <c r="K599" s="64">
        <f t="shared" si="56"/>
        <v>1</v>
      </c>
      <c r="L599" s="64">
        <f t="shared" si="54"/>
        <v>1</v>
      </c>
      <c r="M599" s="64">
        <f t="shared" si="54"/>
        <v>1</v>
      </c>
      <c r="N599" s="64">
        <f t="shared" si="54"/>
        <v>1</v>
      </c>
      <c r="O599" s="64">
        <f t="shared" si="54"/>
        <v>1</v>
      </c>
      <c r="P599" s="64">
        <f t="shared" si="54"/>
        <v>1</v>
      </c>
      <c r="Q599" s="64">
        <f t="shared" si="54"/>
        <v>1</v>
      </c>
      <c r="R599" s="64">
        <f t="shared" si="54"/>
        <v>1</v>
      </c>
      <c r="S599" s="64">
        <f t="shared" si="54"/>
        <v>1</v>
      </c>
      <c r="T599" s="488">
        <f t="shared" si="54"/>
        <v>1</v>
      </c>
    </row>
    <row r="600" spans="1:21" x14ac:dyDescent="0.3">
      <c r="A600" s="486" t="s">
        <v>1788</v>
      </c>
      <c r="B600" s="39" t="s">
        <v>197</v>
      </c>
      <c r="C600" s="39" t="s">
        <v>86</v>
      </c>
      <c r="D600" s="39" t="s">
        <v>81</v>
      </c>
      <c r="E600" s="39" t="s">
        <v>1202</v>
      </c>
      <c r="F600" s="39" t="s">
        <v>121</v>
      </c>
      <c r="G600" s="39" t="s">
        <v>126</v>
      </c>
      <c r="H600" s="39" t="s">
        <v>89</v>
      </c>
      <c r="I600" s="39" t="s">
        <v>92</v>
      </c>
      <c r="J600" s="493">
        <f t="shared" si="55"/>
        <v>1.0290273763856645</v>
      </c>
      <c r="K600" s="64">
        <f t="shared" si="56"/>
        <v>1</v>
      </c>
      <c r="L600" s="64">
        <f t="shared" si="54"/>
        <v>1</v>
      </c>
      <c r="M600" s="64">
        <f t="shared" si="54"/>
        <v>1</v>
      </c>
      <c r="N600" s="64">
        <f t="shared" si="54"/>
        <v>1</v>
      </c>
      <c r="O600" s="64">
        <f t="shared" si="54"/>
        <v>1</v>
      </c>
      <c r="P600" s="64">
        <f t="shared" si="54"/>
        <v>1</v>
      </c>
      <c r="Q600" s="64">
        <f t="shared" si="54"/>
        <v>1</v>
      </c>
      <c r="R600" s="64">
        <f t="shared" si="54"/>
        <v>1</v>
      </c>
      <c r="S600" s="64">
        <f t="shared" si="54"/>
        <v>1</v>
      </c>
      <c r="T600" s="488">
        <f t="shared" si="54"/>
        <v>1</v>
      </c>
    </row>
    <row r="601" spans="1:21" x14ac:dyDescent="0.3">
      <c r="A601" s="486" t="s">
        <v>1789</v>
      </c>
      <c r="B601" s="39" t="s">
        <v>197</v>
      </c>
      <c r="C601" s="39" t="s">
        <v>86</v>
      </c>
      <c r="D601" s="39" t="s">
        <v>81</v>
      </c>
      <c r="E601" s="39" t="s">
        <v>1204</v>
      </c>
      <c r="F601" s="39" t="s">
        <v>121</v>
      </c>
      <c r="G601" s="39" t="s">
        <v>126</v>
      </c>
      <c r="H601" s="39" t="s">
        <v>92</v>
      </c>
      <c r="I601" s="39" t="s">
        <v>89</v>
      </c>
      <c r="J601" s="493">
        <f t="shared" si="55"/>
        <v>1.0290273763856645</v>
      </c>
      <c r="K601" s="64">
        <f t="shared" si="56"/>
        <v>1.0290273763856645</v>
      </c>
      <c r="L601" s="64">
        <f t="shared" si="54"/>
        <v>1.0290273763856645</v>
      </c>
      <c r="M601" s="64">
        <f t="shared" si="54"/>
        <v>1.0290273763856645</v>
      </c>
      <c r="N601" s="64">
        <f t="shared" si="54"/>
        <v>1.0290273763856645</v>
      </c>
      <c r="O601" s="64">
        <f t="shared" si="54"/>
        <v>1.0290273763856645</v>
      </c>
      <c r="P601" s="64">
        <f t="shared" si="54"/>
        <v>1.0290273763856645</v>
      </c>
      <c r="Q601" s="64">
        <f t="shared" si="54"/>
        <v>1.0290273763856645</v>
      </c>
      <c r="R601" s="64">
        <f t="shared" si="54"/>
        <v>1.0290273763856645</v>
      </c>
      <c r="S601" s="64">
        <f t="shared" si="54"/>
        <v>1.0290273763856645</v>
      </c>
      <c r="T601" s="488">
        <f t="shared" si="54"/>
        <v>1.0290273763856645</v>
      </c>
    </row>
    <row r="602" spans="1:21" x14ac:dyDescent="0.3">
      <c r="A602" s="486" t="s">
        <v>1790</v>
      </c>
      <c r="B602" s="39" t="s">
        <v>197</v>
      </c>
      <c r="C602" s="39" t="s">
        <v>86</v>
      </c>
      <c r="D602" s="39" t="s">
        <v>81</v>
      </c>
      <c r="E602" s="39" t="s">
        <v>1206</v>
      </c>
      <c r="F602" s="39" t="s">
        <v>121</v>
      </c>
      <c r="G602" s="39" t="s">
        <v>126</v>
      </c>
      <c r="H602" s="39" t="s">
        <v>92</v>
      </c>
      <c r="I602" s="39" t="s">
        <v>92</v>
      </c>
      <c r="J602" s="493">
        <f t="shared" si="55"/>
        <v>1.0290273763856645</v>
      </c>
      <c r="K602" s="64">
        <f t="shared" si="56"/>
        <v>1.0290273763856645</v>
      </c>
      <c r="L602" s="64">
        <f t="shared" si="54"/>
        <v>1.0290273763856645</v>
      </c>
      <c r="M602" s="64">
        <f t="shared" si="54"/>
        <v>1.0290273763856645</v>
      </c>
      <c r="N602" s="64">
        <f t="shared" si="54"/>
        <v>1.0290273763856645</v>
      </c>
      <c r="O602" s="64">
        <f t="shared" si="54"/>
        <v>1.0290273763856645</v>
      </c>
      <c r="P602" s="64">
        <f t="shared" si="54"/>
        <v>1.0290273763856645</v>
      </c>
      <c r="Q602" s="64">
        <f t="shared" si="54"/>
        <v>1.0290273763856645</v>
      </c>
      <c r="R602" s="64">
        <f t="shared" si="54"/>
        <v>1.0290273763856645</v>
      </c>
      <c r="S602" s="64">
        <f t="shared" si="54"/>
        <v>1.0290273763856645</v>
      </c>
      <c r="T602" s="488">
        <f t="shared" si="54"/>
        <v>1.0290273763856645</v>
      </c>
    </row>
    <row r="603" spans="1:21" x14ac:dyDescent="0.3">
      <c r="A603" s="486" t="s">
        <v>1791</v>
      </c>
      <c r="B603" s="39" t="s">
        <v>197</v>
      </c>
      <c r="C603" s="39" t="s">
        <v>86</v>
      </c>
      <c r="D603" s="39" t="s">
        <v>81</v>
      </c>
      <c r="E603" s="39" t="s">
        <v>1208</v>
      </c>
      <c r="F603" s="39" t="s">
        <v>83</v>
      </c>
      <c r="G603" s="39" t="s">
        <v>121</v>
      </c>
      <c r="H603" s="39" t="s">
        <v>89</v>
      </c>
      <c r="I603" s="39" t="s">
        <v>89</v>
      </c>
      <c r="J603" s="493">
        <f t="shared" si="55"/>
        <v>1.0290273763856645</v>
      </c>
      <c r="K603" s="64">
        <f t="shared" si="56"/>
        <v>0.34920618027291611</v>
      </c>
      <c r="L603" s="64">
        <f t="shared" si="54"/>
        <v>0.34920618027291611</v>
      </c>
      <c r="M603" s="64">
        <f t="shared" si="54"/>
        <v>0.34920618027291611</v>
      </c>
      <c r="N603" s="64">
        <f t="shared" si="54"/>
        <v>0.34920618027291611</v>
      </c>
      <c r="O603" s="64">
        <f t="shared" si="54"/>
        <v>0.34920618027291611</v>
      </c>
      <c r="P603" s="64">
        <f t="shared" si="54"/>
        <v>0.34920618027291611</v>
      </c>
      <c r="Q603" s="64">
        <f t="shared" si="54"/>
        <v>0.34920618027291611</v>
      </c>
      <c r="R603" s="64">
        <f t="shared" si="54"/>
        <v>0.34920618027291611</v>
      </c>
      <c r="S603" s="64">
        <f t="shared" si="54"/>
        <v>0.34920618027291611</v>
      </c>
      <c r="T603" s="488">
        <f t="shared" si="54"/>
        <v>0.34920618027291611</v>
      </c>
    </row>
    <row r="604" spans="1:21" x14ac:dyDescent="0.3">
      <c r="A604" s="486" t="s">
        <v>1792</v>
      </c>
      <c r="B604" s="39" t="s">
        <v>197</v>
      </c>
      <c r="C604" s="39" t="s">
        <v>86</v>
      </c>
      <c r="D604" s="39" t="s">
        <v>81</v>
      </c>
      <c r="E604" s="39" t="s">
        <v>1210</v>
      </c>
      <c r="F604" s="39" t="s">
        <v>83</v>
      </c>
      <c r="G604" s="39" t="s">
        <v>121</v>
      </c>
      <c r="H604" s="39" t="s">
        <v>89</v>
      </c>
      <c r="I604" s="39" t="s">
        <v>92</v>
      </c>
      <c r="J604" s="493">
        <f t="shared" si="55"/>
        <v>1.0290273763856645</v>
      </c>
      <c r="K604" s="64">
        <f t="shared" si="56"/>
        <v>0.34920618027291611</v>
      </c>
      <c r="L604" s="64">
        <f t="shared" si="54"/>
        <v>0.34920618027291611</v>
      </c>
      <c r="M604" s="64">
        <f t="shared" si="54"/>
        <v>0.34920618027291611</v>
      </c>
      <c r="N604" s="64">
        <f t="shared" si="54"/>
        <v>0.34920618027291611</v>
      </c>
      <c r="O604" s="64">
        <f t="shared" si="54"/>
        <v>0.34920618027291611</v>
      </c>
      <c r="P604" s="64">
        <f t="shared" si="54"/>
        <v>0.34920618027291611</v>
      </c>
      <c r="Q604" s="64">
        <f t="shared" si="54"/>
        <v>0.34920618027291611</v>
      </c>
      <c r="R604" s="64">
        <f t="shared" si="54"/>
        <v>0.34920618027291611</v>
      </c>
      <c r="S604" s="64">
        <f t="shared" si="54"/>
        <v>0.34920618027291611</v>
      </c>
      <c r="T604" s="488">
        <f t="shared" si="54"/>
        <v>0.34920618027291611</v>
      </c>
    </row>
    <row r="605" spans="1:21" x14ac:dyDescent="0.3">
      <c r="A605" s="486" t="s">
        <v>1793</v>
      </c>
      <c r="B605" s="39" t="s">
        <v>197</v>
      </c>
      <c r="C605" s="39" t="s">
        <v>86</v>
      </c>
      <c r="D605" s="39" t="s">
        <v>81</v>
      </c>
      <c r="E605" s="39" t="s">
        <v>1212</v>
      </c>
      <c r="F605" s="39" t="s">
        <v>83</v>
      </c>
      <c r="G605" s="39" t="s">
        <v>121</v>
      </c>
      <c r="H605" s="39" t="s">
        <v>92</v>
      </c>
      <c r="I605" s="39" t="s">
        <v>89</v>
      </c>
      <c r="J605" s="493">
        <f t="shared" si="55"/>
        <v>1.0290273763856645</v>
      </c>
      <c r="K605" s="64">
        <f t="shared" si="56"/>
        <v>1.0290273763856645</v>
      </c>
      <c r="L605" s="64">
        <f t="shared" si="54"/>
        <v>1.0290273763856645</v>
      </c>
      <c r="M605" s="64">
        <f t="shared" si="54"/>
        <v>1.0290273763856645</v>
      </c>
      <c r="N605" s="64">
        <f t="shared" si="54"/>
        <v>1.0290273763856645</v>
      </c>
      <c r="O605" s="64">
        <f t="shared" si="54"/>
        <v>1.0290273763856645</v>
      </c>
      <c r="P605" s="64">
        <f t="shared" si="54"/>
        <v>1.0290273763856645</v>
      </c>
      <c r="Q605" s="64">
        <f t="shared" si="54"/>
        <v>1.0290273763856645</v>
      </c>
      <c r="R605" s="64">
        <f t="shared" si="54"/>
        <v>1.0290273763856645</v>
      </c>
      <c r="S605" s="64">
        <f t="shared" si="54"/>
        <v>1.0290273763856645</v>
      </c>
      <c r="T605" s="488">
        <f t="shared" si="54"/>
        <v>1.0290273763856645</v>
      </c>
    </row>
    <row r="606" spans="1:21" x14ac:dyDescent="0.3">
      <c r="A606" s="486" t="s">
        <v>1794</v>
      </c>
      <c r="B606" s="39" t="s">
        <v>197</v>
      </c>
      <c r="C606" s="39" t="s">
        <v>86</v>
      </c>
      <c r="D606" s="39" t="s">
        <v>81</v>
      </c>
      <c r="E606" s="39" t="s">
        <v>1214</v>
      </c>
      <c r="F606" s="39" t="s">
        <v>83</v>
      </c>
      <c r="G606" s="39" t="s">
        <v>121</v>
      </c>
      <c r="H606" s="39" t="s">
        <v>92</v>
      </c>
      <c r="I606" s="39" t="s">
        <v>92</v>
      </c>
      <c r="J606" s="493">
        <f t="shared" si="55"/>
        <v>1.0290273763856645</v>
      </c>
      <c r="K606" s="64">
        <f t="shared" si="56"/>
        <v>1.0290273763856645</v>
      </c>
      <c r="L606" s="64">
        <f t="shared" si="54"/>
        <v>1.0290273763856645</v>
      </c>
      <c r="M606" s="64">
        <f t="shared" si="54"/>
        <v>1.0290273763856645</v>
      </c>
      <c r="N606" s="64">
        <f t="shared" si="54"/>
        <v>1.0290273763856645</v>
      </c>
      <c r="O606" s="64">
        <f t="shared" si="54"/>
        <v>1.0290273763856645</v>
      </c>
      <c r="P606" s="64">
        <f t="shared" si="54"/>
        <v>1.0290273763856645</v>
      </c>
      <c r="Q606" s="64">
        <f t="shared" si="54"/>
        <v>1.0290273763856645</v>
      </c>
      <c r="R606" s="64">
        <f t="shared" si="54"/>
        <v>1.0290273763856645</v>
      </c>
      <c r="S606" s="64">
        <f t="shared" si="54"/>
        <v>1.0290273763856645</v>
      </c>
      <c r="T606" s="488">
        <f t="shared" si="54"/>
        <v>1.0290273763856645</v>
      </c>
    </row>
    <row r="607" spans="1:21" x14ac:dyDescent="0.3">
      <c r="A607" s="486" t="s">
        <v>1795</v>
      </c>
      <c r="B607" s="39" t="s">
        <v>197</v>
      </c>
      <c r="C607" s="39" t="s">
        <v>86</v>
      </c>
      <c r="D607" s="39" t="s">
        <v>81</v>
      </c>
      <c r="E607" s="39" t="s">
        <v>1216</v>
      </c>
      <c r="F607" s="39" t="s">
        <v>83</v>
      </c>
      <c r="G607" s="39" t="s">
        <v>126</v>
      </c>
      <c r="H607" s="39" t="s">
        <v>89</v>
      </c>
      <c r="I607" s="39" t="s">
        <v>89</v>
      </c>
      <c r="J607" s="493">
        <f t="shared" si="55"/>
        <v>1.0290273763856645</v>
      </c>
      <c r="K607" s="64">
        <f t="shared" si="56"/>
        <v>0.34920618027291611</v>
      </c>
      <c r="L607" s="64">
        <f t="shared" si="54"/>
        <v>0.34920618027291611</v>
      </c>
      <c r="M607" s="64">
        <f t="shared" si="54"/>
        <v>0.34920618027291611</v>
      </c>
      <c r="N607" s="64">
        <f t="shared" si="54"/>
        <v>0.34920618027291611</v>
      </c>
      <c r="O607" s="64">
        <f t="shared" si="54"/>
        <v>0.34920618027291611</v>
      </c>
      <c r="P607" s="64">
        <f t="shared" si="54"/>
        <v>0.34920618027291611</v>
      </c>
      <c r="Q607" s="64">
        <f t="shared" si="54"/>
        <v>0.34920618027291611</v>
      </c>
      <c r="R607" s="64">
        <f t="shared" si="54"/>
        <v>0.34920618027291611</v>
      </c>
      <c r="S607" s="64">
        <f t="shared" si="54"/>
        <v>0.34920618027291611</v>
      </c>
      <c r="T607" s="488">
        <f t="shared" si="54"/>
        <v>0.34920618027291611</v>
      </c>
    </row>
    <row r="608" spans="1:21" x14ac:dyDescent="0.3">
      <c r="A608" s="486" t="s">
        <v>1796</v>
      </c>
      <c r="B608" s="39" t="s">
        <v>197</v>
      </c>
      <c r="C608" s="39" t="s">
        <v>86</v>
      </c>
      <c r="D608" s="39" t="s">
        <v>81</v>
      </c>
      <c r="E608" s="39" t="s">
        <v>1218</v>
      </c>
      <c r="F608" s="39" t="s">
        <v>83</v>
      </c>
      <c r="G608" s="39" t="s">
        <v>126</v>
      </c>
      <c r="H608" s="39" t="s">
        <v>89</v>
      </c>
      <c r="I608" s="39" t="s">
        <v>92</v>
      </c>
      <c r="J608" s="493">
        <f t="shared" si="55"/>
        <v>1.0290273763856645</v>
      </c>
      <c r="K608" s="64">
        <f t="shared" si="56"/>
        <v>0.34920618027291611</v>
      </c>
      <c r="L608" s="64">
        <f t="shared" si="54"/>
        <v>0.34920618027291611</v>
      </c>
      <c r="M608" s="64">
        <f t="shared" si="54"/>
        <v>0.34920618027291611</v>
      </c>
      <c r="N608" s="64">
        <f t="shared" si="54"/>
        <v>0.34920618027291611</v>
      </c>
      <c r="O608" s="64">
        <f t="shared" si="54"/>
        <v>0.34920618027291611</v>
      </c>
      <c r="P608" s="64">
        <f t="shared" si="54"/>
        <v>0.34920618027291611</v>
      </c>
      <c r="Q608" s="64">
        <f t="shared" si="54"/>
        <v>0.34920618027291611</v>
      </c>
      <c r="R608" s="64">
        <f t="shared" si="54"/>
        <v>0.34920618027291611</v>
      </c>
      <c r="S608" s="64">
        <f t="shared" si="54"/>
        <v>0.34920618027291611</v>
      </c>
      <c r="T608" s="488">
        <f t="shared" si="54"/>
        <v>0.34920618027291611</v>
      </c>
    </row>
    <row r="609" spans="1:20" x14ac:dyDescent="0.3">
      <c r="A609" s="486" t="s">
        <v>1797</v>
      </c>
      <c r="B609" s="39" t="s">
        <v>197</v>
      </c>
      <c r="C609" s="39" t="s">
        <v>86</v>
      </c>
      <c r="D609" s="39" t="s">
        <v>81</v>
      </c>
      <c r="E609" s="39" t="s">
        <v>1220</v>
      </c>
      <c r="F609" s="39" t="s">
        <v>83</v>
      </c>
      <c r="G609" s="39" t="s">
        <v>126</v>
      </c>
      <c r="H609" s="39" t="s">
        <v>92</v>
      </c>
      <c r="I609" s="39" t="s">
        <v>89</v>
      </c>
      <c r="J609" s="493">
        <f t="shared" si="55"/>
        <v>1.0290273763856645</v>
      </c>
      <c r="K609" s="64">
        <f t="shared" si="56"/>
        <v>1.0290273763856645</v>
      </c>
      <c r="L609" s="64">
        <f t="shared" si="54"/>
        <v>1.0290273763856645</v>
      </c>
      <c r="M609" s="64">
        <f t="shared" si="54"/>
        <v>1.0290273763856645</v>
      </c>
      <c r="N609" s="64">
        <f t="shared" si="54"/>
        <v>1.0290273763856645</v>
      </c>
      <c r="O609" s="64">
        <f t="shared" si="54"/>
        <v>1.0290273763856645</v>
      </c>
      <c r="P609" s="64">
        <f t="shared" si="54"/>
        <v>1.0290273763856645</v>
      </c>
      <c r="Q609" s="64">
        <f t="shared" si="54"/>
        <v>1.0290273763856645</v>
      </c>
      <c r="R609" s="64">
        <f t="shared" si="54"/>
        <v>1.0290273763856645</v>
      </c>
      <c r="S609" s="64">
        <f t="shared" si="54"/>
        <v>1.0290273763856645</v>
      </c>
      <c r="T609" s="488">
        <f t="shared" si="54"/>
        <v>1.0290273763856645</v>
      </c>
    </row>
    <row r="610" spans="1:20" x14ac:dyDescent="0.3">
      <c r="A610" s="486" t="s">
        <v>1798</v>
      </c>
      <c r="B610" s="39" t="s">
        <v>197</v>
      </c>
      <c r="C610" s="39" t="s">
        <v>86</v>
      </c>
      <c r="D610" s="39" t="s">
        <v>81</v>
      </c>
      <c r="E610" s="39" t="s">
        <v>1222</v>
      </c>
      <c r="F610" s="39" t="s">
        <v>83</v>
      </c>
      <c r="G610" s="39" t="s">
        <v>126</v>
      </c>
      <c r="H610" s="39" t="s">
        <v>92</v>
      </c>
      <c r="I610" s="39" t="s">
        <v>92</v>
      </c>
      <c r="J610" s="493">
        <f t="shared" si="55"/>
        <v>1.0290273763856645</v>
      </c>
      <c r="K610" s="64">
        <f t="shared" si="56"/>
        <v>1.0290273763856645</v>
      </c>
      <c r="L610" s="64">
        <f t="shared" si="54"/>
        <v>1.0290273763856645</v>
      </c>
      <c r="M610" s="64">
        <f t="shared" si="54"/>
        <v>1.0290273763856645</v>
      </c>
      <c r="N610" s="64">
        <f t="shared" si="54"/>
        <v>1.0290273763856645</v>
      </c>
      <c r="O610" s="64">
        <f t="shared" si="54"/>
        <v>1.0290273763856645</v>
      </c>
      <c r="P610" s="64">
        <f t="shared" si="54"/>
        <v>1.0290273763856645</v>
      </c>
      <c r="Q610" s="64">
        <f t="shared" si="54"/>
        <v>1.0290273763856645</v>
      </c>
      <c r="R610" s="64">
        <f t="shared" si="54"/>
        <v>1.0290273763856645</v>
      </c>
      <c r="S610" s="64">
        <f t="shared" si="54"/>
        <v>1.0290273763856645</v>
      </c>
      <c r="T610" s="488">
        <f t="shared" si="54"/>
        <v>1.0290273763856645</v>
      </c>
    </row>
    <row r="611" spans="1:20" x14ac:dyDescent="0.3">
      <c r="A611" s="486" t="s">
        <v>1799</v>
      </c>
      <c r="B611" s="39" t="s">
        <v>197</v>
      </c>
      <c r="C611" s="39" t="s">
        <v>86</v>
      </c>
      <c r="D611" s="39" t="s">
        <v>84</v>
      </c>
      <c r="E611" s="39" t="s">
        <v>1192</v>
      </c>
      <c r="F611" s="39" t="s">
        <v>121</v>
      </c>
      <c r="G611" s="39" t="s">
        <v>121</v>
      </c>
      <c r="H611" s="39" t="s">
        <v>89</v>
      </c>
      <c r="I611" s="39" t="s">
        <v>89</v>
      </c>
      <c r="J611" s="493">
        <f t="shared" si="55"/>
        <v>0.2449974151490184</v>
      </c>
      <c r="K611" s="64">
        <f t="shared" si="56"/>
        <v>1</v>
      </c>
      <c r="L611" s="64">
        <f t="shared" ref="L611:T639" si="57">IF(L$17&gt;=$B$11,0,($B$11-L$17)/($B$11-2020))*$J611+IF(L$17&gt;=$B$11,1,(L$17-2020)/($B$11-2020))*$K611</f>
        <v>1</v>
      </c>
      <c r="M611" s="64">
        <f t="shared" si="57"/>
        <v>1</v>
      </c>
      <c r="N611" s="64">
        <f t="shared" si="57"/>
        <v>1</v>
      </c>
      <c r="O611" s="64">
        <f t="shared" si="57"/>
        <v>1</v>
      </c>
      <c r="P611" s="64">
        <f t="shared" si="57"/>
        <v>1</v>
      </c>
      <c r="Q611" s="64">
        <f t="shared" si="57"/>
        <v>1</v>
      </c>
      <c r="R611" s="64">
        <f t="shared" si="57"/>
        <v>1</v>
      </c>
      <c r="S611" s="64">
        <f t="shared" si="57"/>
        <v>1</v>
      </c>
      <c r="T611" s="488">
        <f t="shared" si="57"/>
        <v>1</v>
      </c>
    </row>
    <row r="612" spans="1:20" x14ac:dyDescent="0.3">
      <c r="A612" s="486" t="s">
        <v>1800</v>
      </c>
      <c r="B612" s="39" t="s">
        <v>197</v>
      </c>
      <c r="C612" s="39" t="s">
        <v>86</v>
      </c>
      <c r="D612" s="39" t="s">
        <v>84</v>
      </c>
      <c r="E612" s="39" t="s">
        <v>1194</v>
      </c>
      <c r="F612" s="39" t="s">
        <v>121</v>
      </c>
      <c r="G612" s="39" t="s">
        <v>121</v>
      </c>
      <c r="H612" s="39" t="s">
        <v>89</v>
      </c>
      <c r="I612" s="39" t="s">
        <v>92</v>
      </c>
      <c r="J612" s="493">
        <f t="shared" si="55"/>
        <v>0.2449974151490184</v>
      </c>
      <c r="K612" s="64">
        <f t="shared" si="56"/>
        <v>1</v>
      </c>
      <c r="L612" s="64">
        <f t="shared" si="57"/>
        <v>1</v>
      </c>
      <c r="M612" s="64">
        <f t="shared" si="57"/>
        <v>1</v>
      </c>
      <c r="N612" s="64">
        <f t="shared" si="57"/>
        <v>1</v>
      </c>
      <c r="O612" s="64">
        <f t="shared" si="57"/>
        <v>1</v>
      </c>
      <c r="P612" s="64">
        <f t="shared" si="57"/>
        <v>1</v>
      </c>
      <c r="Q612" s="64">
        <f t="shared" si="57"/>
        <v>1</v>
      </c>
      <c r="R612" s="64">
        <f t="shared" si="57"/>
        <v>1</v>
      </c>
      <c r="S612" s="64">
        <f t="shared" si="57"/>
        <v>1</v>
      </c>
      <c r="T612" s="488">
        <f t="shared" si="57"/>
        <v>1</v>
      </c>
    </row>
    <row r="613" spans="1:20" x14ac:dyDescent="0.3">
      <c r="A613" s="486" t="s">
        <v>1801</v>
      </c>
      <c r="B613" s="39" t="s">
        <v>197</v>
      </c>
      <c r="C613" s="39" t="s">
        <v>86</v>
      </c>
      <c r="D613" s="39" t="s">
        <v>84</v>
      </c>
      <c r="E613" s="39" t="s">
        <v>1196</v>
      </c>
      <c r="F613" s="39" t="s">
        <v>121</v>
      </c>
      <c r="G613" s="39" t="s">
        <v>121</v>
      </c>
      <c r="H613" s="39" t="s">
        <v>92</v>
      </c>
      <c r="I613" s="39" t="s">
        <v>89</v>
      </c>
      <c r="J613" s="493">
        <f t="shared" si="55"/>
        <v>0.2449974151490184</v>
      </c>
      <c r="K613" s="64">
        <f t="shared" si="56"/>
        <v>0.2449974151490184</v>
      </c>
      <c r="L613" s="64">
        <f t="shared" si="57"/>
        <v>0.2449974151490184</v>
      </c>
      <c r="M613" s="64">
        <f t="shared" si="57"/>
        <v>0.2449974151490184</v>
      </c>
      <c r="N613" s="64">
        <f t="shared" si="57"/>
        <v>0.2449974151490184</v>
      </c>
      <c r="O613" s="64">
        <f t="shared" si="57"/>
        <v>0.2449974151490184</v>
      </c>
      <c r="P613" s="64">
        <f t="shared" si="57"/>
        <v>0.2449974151490184</v>
      </c>
      <c r="Q613" s="64">
        <f t="shared" si="57"/>
        <v>0.2449974151490184</v>
      </c>
      <c r="R613" s="64">
        <f t="shared" si="57"/>
        <v>0.2449974151490184</v>
      </c>
      <c r="S613" s="64">
        <f t="shared" si="57"/>
        <v>0.2449974151490184</v>
      </c>
      <c r="T613" s="488">
        <f t="shared" si="57"/>
        <v>0.2449974151490184</v>
      </c>
    </row>
    <row r="614" spans="1:20" x14ac:dyDescent="0.3">
      <c r="A614" s="486" t="s">
        <v>1802</v>
      </c>
      <c r="B614" s="39" t="s">
        <v>197</v>
      </c>
      <c r="C614" s="39" t="s">
        <v>86</v>
      </c>
      <c r="D614" s="39" t="s">
        <v>84</v>
      </c>
      <c r="E614" s="39" t="s">
        <v>1198</v>
      </c>
      <c r="F614" s="39" t="s">
        <v>121</v>
      </c>
      <c r="G614" s="39" t="s">
        <v>121</v>
      </c>
      <c r="H614" s="39" t="s">
        <v>92</v>
      </c>
      <c r="I614" s="39" t="s">
        <v>92</v>
      </c>
      <c r="J614" s="493">
        <f t="shared" si="55"/>
        <v>0.2449974151490184</v>
      </c>
      <c r="K614" s="64">
        <f t="shared" si="56"/>
        <v>0.2449974151490184</v>
      </c>
      <c r="L614" s="64">
        <f t="shared" si="57"/>
        <v>0.2449974151490184</v>
      </c>
      <c r="M614" s="64">
        <f t="shared" si="57"/>
        <v>0.2449974151490184</v>
      </c>
      <c r="N614" s="64">
        <f t="shared" si="57"/>
        <v>0.2449974151490184</v>
      </c>
      <c r="O614" s="64">
        <f t="shared" si="57"/>
        <v>0.2449974151490184</v>
      </c>
      <c r="P614" s="64">
        <f t="shared" si="57"/>
        <v>0.2449974151490184</v>
      </c>
      <c r="Q614" s="64">
        <f t="shared" si="57"/>
        <v>0.2449974151490184</v>
      </c>
      <c r="R614" s="64">
        <f t="shared" si="57"/>
        <v>0.2449974151490184</v>
      </c>
      <c r="S614" s="64">
        <f t="shared" si="57"/>
        <v>0.2449974151490184</v>
      </c>
      <c r="T614" s="488">
        <f t="shared" si="57"/>
        <v>0.2449974151490184</v>
      </c>
    </row>
    <row r="615" spans="1:20" x14ac:dyDescent="0.3">
      <c r="A615" s="486" t="s">
        <v>1803</v>
      </c>
      <c r="B615" s="39" t="s">
        <v>197</v>
      </c>
      <c r="C615" s="39" t="s">
        <v>86</v>
      </c>
      <c r="D615" s="39" t="s">
        <v>84</v>
      </c>
      <c r="E615" s="39" t="s">
        <v>1200</v>
      </c>
      <c r="F615" s="39" t="s">
        <v>121</v>
      </c>
      <c r="G615" s="39" t="s">
        <v>126</v>
      </c>
      <c r="H615" s="39" t="s">
        <v>89</v>
      </c>
      <c r="I615" s="39" t="s">
        <v>89</v>
      </c>
      <c r="J615" s="493">
        <f t="shared" si="55"/>
        <v>0.2449974151490184</v>
      </c>
      <c r="K615" s="64">
        <f t="shared" si="56"/>
        <v>1</v>
      </c>
      <c r="L615" s="64">
        <f t="shared" si="57"/>
        <v>1</v>
      </c>
      <c r="M615" s="64">
        <f t="shared" si="57"/>
        <v>1</v>
      </c>
      <c r="N615" s="64">
        <f t="shared" si="57"/>
        <v>1</v>
      </c>
      <c r="O615" s="64">
        <f t="shared" si="57"/>
        <v>1</v>
      </c>
      <c r="P615" s="64">
        <f t="shared" si="57"/>
        <v>1</v>
      </c>
      <c r="Q615" s="64">
        <f t="shared" si="57"/>
        <v>1</v>
      </c>
      <c r="R615" s="64">
        <f t="shared" si="57"/>
        <v>1</v>
      </c>
      <c r="S615" s="64">
        <f t="shared" si="57"/>
        <v>1</v>
      </c>
      <c r="T615" s="488">
        <f t="shared" si="57"/>
        <v>1</v>
      </c>
    </row>
    <row r="616" spans="1:20" x14ac:dyDescent="0.3">
      <c r="A616" s="486" t="s">
        <v>1804</v>
      </c>
      <c r="B616" s="39" t="s">
        <v>197</v>
      </c>
      <c r="C616" s="39" t="s">
        <v>86</v>
      </c>
      <c r="D616" s="39" t="s">
        <v>84</v>
      </c>
      <c r="E616" s="39" t="s">
        <v>1202</v>
      </c>
      <c r="F616" s="39" t="s">
        <v>121</v>
      </c>
      <c r="G616" s="39" t="s">
        <v>126</v>
      </c>
      <c r="H616" s="39" t="s">
        <v>89</v>
      </c>
      <c r="I616" s="39" t="s">
        <v>92</v>
      </c>
      <c r="J616" s="493">
        <f t="shared" si="55"/>
        <v>0.2449974151490184</v>
      </c>
      <c r="K616" s="64">
        <f t="shared" si="56"/>
        <v>1</v>
      </c>
      <c r="L616" s="64">
        <f t="shared" si="57"/>
        <v>1</v>
      </c>
      <c r="M616" s="64">
        <f t="shared" si="57"/>
        <v>1</v>
      </c>
      <c r="N616" s="64">
        <f t="shared" si="57"/>
        <v>1</v>
      </c>
      <c r="O616" s="64">
        <f t="shared" si="57"/>
        <v>1</v>
      </c>
      <c r="P616" s="64">
        <f t="shared" si="57"/>
        <v>1</v>
      </c>
      <c r="Q616" s="64">
        <f t="shared" si="57"/>
        <v>1</v>
      </c>
      <c r="R616" s="64">
        <f t="shared" si="57"/>
        <v>1</v>
      </c>
      <c r="S616" s="64">
        <f t="shared" si="57"/>
        <v>1</v>
      </c>
      <c r="T616" s="488">
        <f t="shared" si="57"/>
        <v>1</v>
      </c>
    </row>
    <row r="617" spans="1:20" x14ac:dyDescent="0.3">
      <c r="A617" s="486" t="s">
        <v>1805</v>
      </c>
      <c r="B617" s="39" t="s">
        <v>197</v>
      </c>
      <c r="C617" s="39" t="s">
        <v>86</v>
      </c>
      <c r="D617" s="39" t="s">
        <v>84</v>
      </c>
      <c r="E617" s="39" t="s">
        <v>1204</v>
      </c>
      <c r="F617" s="39" t="s">
        <v>121</v>
      </c>
      <c r="G617" s="39" t="s">
        <v>126</v>
      </c>
      <c r="H617" s="39" t="s">
        <v>92</v>
      </c>
      <c r="I617" s="39" t="s">
        <v>89</v>
      </c>
      <c r="J617" s="493">
        <f t="shared" si="55"/>
        <v>0.2449974151490184</v>
      </c>
      <c r="K617" s="64">
        <f t="shared" si="56"/>
        <v>0.2449974151490184</v>
      </c>
      <c r="L617" s="64">
        <f t="shared" si="57"/>
        <v>0.2449974151490184</v>
      </c>
      <c r="M617" s="64">
        <f t="shared" si="57"/>
        <v>0.2449974151490184</v>
      </c>
      <c r="N617" s="64">
        <f t="shared" si="57"/>
        <v>0.2449974151490184</v>
      </c>
      <c r="O617" s="64">
        <f t="shared" si="57"/>
        <v>0.2449974151490184</v>
      </c>
      <c r="P617" s="64">
        <f t="shared" si="57"/>
        <v>0.2449974151490184</v>
      </c>
      <c r="Q617" s="64">
        <f t="shared" si="57"/>
        <v>0.2449974151490184</v>
      </c>
      <c r="R617" s="64">
        <f t="shared" si="57"/>
        <v>0.2449974151490184</v>
      </c>
      <c r="S617" s="64">
        <f t="shared" si="57"/>
        <v>0.2449974151490184</v>
      </c>
      <c r="T617" s="488">
        <f t="shared" si="57"/>
        <v>0.2449974151490184</v>
      </c>
    </row>
    <row r="618" spans="1:20" x14ac:dyDescent="0.3">
      <c r="A618" s="486" t="s">
        <v>1806</v>
      </c>
      <c r="B618" s="39" t="s">
        <v>197</v>
      </c>
      <c r="C618" s="39" t="s">
        <v>86</v>
      </c>
      <c r="D618" s="39" t="s">
        <v>84</v>
      </c>
      <c r="E618" s="39" t="s">
        <v>1206</v>
      </c>
      <c r="F618" s="39" t="s">
        <v>121</v>
      </c>
      <c r="G618" s="39" t="s">
        <v>126</v>
      </c>
      <c r="H618" s="39" t="s">
        <v>92</v>
      </c>
      <c r="I618" s="39" t="s">
        <v>92</v>
      </c>
      <c r="J618" s="493">
        <f t="shared" si="55"/>
        <v>0.2449974151490184</v>
      </c>
      <c r="K618" s="64">
        <f t="shared" si="56"/>
        <v>0.2449974151490184</v>
      </c>
      <c r="L618" s="64">
        <f t="shared" si="57"/>
        <v>0.2449974151490184</v>
      </c>
      <c r="M618" s="64">
        <f t="shared" si="57"/>
        <v>0.2449974151490184</v>
      </c>
      <c r="N618" s="64">
        <f t="shared" si="57"/>
        <v>0.2449974151490184</v>
      </c>
      <c r="O618" s="64">
        <f t="shared" si="57"/>
        <v>0.2449974151490184</v>
      </c>
      <c r="P618" s="64">
        <f t="shared" si="57"/>
        <v>0.2449974151490184</v>
      </c>
      <c r="Q618" s="64">
        <f t="shared" si="57"/>
        <v>0.2449974151490184</v>
      </c>
      <c r="R618" s="64">
        <f t="shared" si="57"/>
        <v>0.2449974151490184</v>
      </c>
      <c r="S618" s="64">
        <f t="shared" si="57"/>
        <v>0.2449974151490184</v>
      </c>
      <c r="T618" s="488">
        <f t="shared" si="57"/>
        <v>0.2449974151490184</v>
      </c>
    </row>
    <row r="619" spans="1:20" x14ac:dyDescent="0.3">
      <c r="A619" s="486" t="s">
        <v>1807</v>
      </c>
      <c r="B619" s="39" t="s">
        <v>197</v>
      </c>
      <c r="C619" s="39" t="s">
        <v>86</v>
      </c>
      <c r="D619" s="39" t="s">
        <v>84</v>
      </c>
      <c r="E619" s="39" t="s">
        <v>1208</v>
      </c>
      <c r="F619" s="39" t="s">
        <v>83</v>
      </c>
      <c r="G619" s="39" t="s">
        <v>121</v>
      </c>
      <c r="H619" s="39" t="s">
        <v>89</v>
      </c>
      <c r="I619" s="39" t="s">
        <v>89</v>
      </c>
      <c r="J619" s="493">
        <f t="shared" si="55"/>
        <v>0.2449974151490184</v>
      </c>
      <c r="K619" s="64">
        <f t="shared" si="56"/>
        <v>0.34920618027291611</v>
      </c>
      <c r="L619" s="64">
        <f t="shared" si="57"/>
        <v>0.34920618027291611</v>
      </c>
      <c r="M619" s="64">
        <f t="shared" si="57"/>
        <v>0.34920618027291611</v>
      </c>
      <c r="N619" s="64">
        <f t="shared" si="57"/>
        <v>0.34920618027291611</v>
      </c>
      <c r="O619" s="64">
        <f t="shared" si="57"/>
        <v>0.34920618027291611</v>
      </c>
      <c r="P619" s="64">
        <f t="shared" si="57"/>
        <v>0.34920618027291611</v>
      </c>
      <c r="Q619" s="64">
        <f t="shared" si="57"/>
        <v>0.34920618027291611</v>
      </c>
      <c r="R619" s="64">
        <f t="shared" si="57"/>
        <v>0.34920618027291611</v>
      </c>
      <c r="S619" s="64">
        <f t="shared" si="57"/>
        <v>0.34920618027291611</v>
      </c>
      <c r="T619" s="488">
        <f t="shared" si="57"/>
        <v>0.34920618027291611</v>
      </c>
    </row>
    <row r="620" spans="1:20" x14ac:dyDescent="0.3">
      <c r="A620" s="486" t="s">
        <v>1808</v>
      </c>
      <c r="B620" s="39" t="s">
        <v>197</v>
      </c>
      <c r="C620" s="39" t="s">
        <v>86</v>
      </c>
      <c r="D620" s="39" t="s">
        <v>84</v>
      </c>
      <c r="E620" s="39" t="s">
        <v>1210</v>
      </c>
      <c r="F620" s="39" t="s">
        <v>83</v>
      </c>
      <c r="G620" s="39" t="s">
        <v>121</v>
      </c>
      <c r="H620" s="39" t="s">
        <v>89</v>
      </c>
      <c r="I620" s="39" t="s">
        <v>92</v>
      </c>
      <c r="J620" s="493">
        <f t="shared" si="55"/>
        <v>0.2449974151490184</v>
      </c>
      <c r="K620" s="64">
        <f t="shared" si="56"/>
        <v>0.34920618027291611</v>
      </c>
      <c r="L620" s="64">
        <f t="shared" si="57"/>
        <v>0.34920618027291611</v>
      </c>
      <c r="M620" s="64">
        <f t="shared" si="57"/>
        <v>0.34920618027291611</v>
      </c>
      <c r="N620" s="64">
        <f t="shared" si="57"/>
        <v>0.34920618027291611</v>
      </c>
      <c r="O620" s="64">
        <f t="shared" si="57"/>
        <v>0.34920618027291611</v>
      </c>
      <c r="P620" s="64">
        <f t="shared" si="57"/>
        <v>0.34920618027291611</v>
      </c>
      <c r="Q620" s="64">
        <f t="shared" si="57"/>
        <v>0.34920618027291611</v>
      </c>
      <c r="R620" s="64">
        <f t="shared" si="57"/>
        <v>0.34920618027291611</v>
      </c>
      <c r="S620" s="64">
        <f t="shared" si="57"/>
        <v>0.34920618027291611</v>
      </c>
      <c r="T620" s="488">
        <f t="shared" si="57"/>
        <v>0.34920618027291611</v>
      </c>
    </row>
    <row r="621" spans="1:20" x14ac:dyDescent="0.3">
      <c r="A621" s="486" t="s">
        <v>1809</v>
      </c>
      <c r="B621" s="39" t="s">
        <v>197</v>
      </c>
      <c r="C621" s="39" t="s">
        <v>86</v>
      </c>
      <c r="D621" s="39" t="s">
        <v>84</v>
      </c>
      <c r="E621" s="39" t="s">
        <v>1212</v>
      </c>
      <c r="F621" s="39" t="s">
        <v>83</v>
      </c>
      <c r="G621" s="39" t="s">
        <v>121</v>
      </c>
      <c r="H621" s="39" t="s">
        <v>92</v>
      </c>
      <c r="I621" s="39" t="s">
        <v>89</v>
      </c>
      <c r="J621" s="493">
        <f t="shared" si="55"/>
        <v>0.2449974151490184</v>
      </c>
      <c r="K621" s="64">
        <f t="shared" si="56"/>
        <v>0.2449974151490184</v>
      </c>
      <c r="L621" s="64">
        <f t="shared" si="57"/>
        <v>0.2449974151490184</v>
      </c>
      <c r="M621" s="64">
        <f t="shared" si="57"/>
        <v>0.2449974151490184</v>
      </c>
      <c r="N621" s="64">
        <f t="shared" si="57"/>
        <v>0.2449974151490184</v>
      </c>
      <c r="O621" s="64">
        <f t="shared" si="57"/>
        <v>0.2449974151490184</v>
      </c>
      <c r="P621" s="64">
        <f t="shared" si="57"/>
        <v>0.2449974151490184</v>
      </c>
      <c r="Q621" s="64">
        <f t="shared" si="57"/>
        <v>0.2449974151490184</v>
      </c>
      <c r="R621" s="64">
        <f t="shared" si="57"/>
        <v>0.2449974151490184</v>
      </c>
      <c r="S621" s="64">
        <f t="shared" si="57"/>
        <v>0.2449974151490184</v>
      </c>
      <c r="T621" s="488">
        <f t="shared" si="57"/>
        <v>0.2449974151490184</v>
      </c>
    </row>
    <row r="622" spans="1:20" x14ac:dyDescent="0.3">
      <c r="A622" s="486" t="s">
        <v>1810</v>
      </c>
      <c r="B622" s="39" t="s">
        <v>197</v>
      </c>
      <c r="C622" s="39" t="s">
        <v>86</v>
      </c>
      <c r="D622" s="39" t="s">
        <v>84</v>
      </c>
      <c r="E622" s="39" t="s">
        <v>1214</v>
      </c>
      <c r="F622" s="39" t="s">
        <v>83</v>
      </c>
      <c r="G622" s="39" t="s">
        <v>121</v>
      </c>
      <c r="H622" s="39" t="s">
        <v>92</v>
      </c>
      <c r="I622" s="39" t="s">
        <v>92</v>
      </c>
      <c r="J622" s="493">
        <f t="shared" si="55"/>
        <v>0.2449974151490184</v>
      </c>
      <c r="K622" s="64">
        <f t="shared" si="56"/>
        <v>0.2449974151490184</v>
      </c>
      <c r="L622" s="64">
        <f t="shared" si="57"/>
        <v>0.2449974151490184</v>
      </c>
      <c r="M622" s="64">
        <f t="shared" si="57"/>
        <v>0.2449974151490184</v>
      </c>
      <c r="N622" s="64">
        <f t="shared" si="57"/>
        <v>0.2449974151490184</v>
      </c>
      <c r="O622" s="64">
        <f t="shared" si="57"/>
        <v>0.2449974151490184</v>
      </c>
      <c r="P622" s="64">
        <f t="shared" si="57"/>
        <v>0.2449974151490184</v>
      </c>
      <c r="Q622" s="64">
        <f t="shared" si="57"/>
        <v>0.2449974151490184</v>
      </c>
      <c r="R622" s="64">
        <f t="shared" si="57"/>
        <v>0.2449974151490184</v>
      </c>
      <c r="S622" s="64">
        <f t="shared" si="57"/>
        <v>0.2449974151490184</v>
      </c>
      <c r="T622" s="488">
        <f t="shared" si="57"/>
        <v>0.2449974151490184</v>
      </c>
    </row>
    <row r="623" spans="1:20" x14ac:dyDescent="0.3">
      <c r="A623" s="486" t="s">
        <v>1811</v>
      </c>
      <c r="B623" s="39" t="s">
        <v>197</v>
      </c>
      <c r="C623" s="39" t="s">
        <v>86</v>
      </c>
      <c r="D623" s="39" t="s">
        <v>84</v>
      </c>
      <c r="E623" s="39" t="s">
        <v>1216</v>
      </c>
      <c r="F623" s="39" t="s">
        <v>83</v>
      </c>
      <c r="G623" s="39" t="s">
        <v>126</v>
      </c>
      <c r="H623" s="39" t="s">
        <v>89</v>
      </c>
      <c r="I623" s="39" t="s">
        <v>89</v>
      </c>
      <c r="J623" s="493">
        <f t="shared" si="55"/>
        <v>0.2449974151490184</v>
      </c>
      <c r="K623" s="64">
        <f t="shared" si="56"/>
        <v>0.34920618027291611</v>
      </c>
      <c r="L623" s="64">
        <f t="shared" si="57"/>
        <v>0.34920618027291611</v>
      </c>
      <c r="M623" s="64">
        <f t="shared" si="57"/>
        <v>0.34920618027291611</v>
      </c>
      <c r="N623" s="64">
        <f t="shared" si="57"/>
        <v>0.34920618027291611</v>
      </c>
      <c r="O623" s="64">
        <f t="shared" si="57"/>
        <v>0.34920618027291611</v>
      </c>
      <c r="P623" s="64">
        <f t="shared" si="57"/>
        <v>0.34920618027291611</v>
      </c>
      <c r="Q623" s="64">
        <f t="shared" si="57"/>
        <v>0.34920618027291611</v>
      </c>
      <c r="R623" s="64">
        <f t="shared" si="57"/>
        <v>0.34920618027291611</v>
      </c>
      <c r="S623" s="64">
        <f t="shared" si="57"/>
        <v>0.34920618027291611</v>
      </c>
      <c r="T623" s="488">
        <f t="shared" si="57"/>
        <v>0.34920618027291611</v>
      </c>
    </row>
    <row r="624" spans="1:20" x14ac:dyDescent="0.3">
      <c r="A624" s="486" t="s">
        <v>1812</v>
      </c>
      <c r="B624" s="39" t="s">
        <v>197</v>
      </c>
      <c r="C624" s="39" t="s">
        <v>86</v>
      </c>
      <c r="D624" s="39" t="s">
        <v>84</v>
      </c>
      <c r="E624" s="39" t="s">
        <v>1218</v>
      </c>
      <c r="F624" s="39" t="s">
        <v>83</v>
      </c>
      <c r="G624" s="39" t="s">
        <v>126</v>
      </c>
      <c r="H624" s="39" t="s">
        <v>89</v>
      </c>
      <c r="I624" s="39" t="s">
        <v>92</v>
      </c>
      <c r="J624" s="493">
        <f t="shared" si="55"/>
        <v>0.2449974151490184</v>
      </c>
      <c r="K624" s="64">
        <f t="shared" si="56"/>
        <v>0.34920618027291611</v>
      </c>
      <c r="L624" s="64">
        <f t="shared" si="57"/>
        <v>0.34920618027291611</v>
      </c>
      <c r="M624" s="64">
        <f t="shared" si="57"/>
        <v>0.34920618027291611</v>
      </c>
      <c r="N624" s="64">
        <f t="shared" si="57"/>
        <v>0.34920618027291611</v>
      </c>
      <c r="O624" s="64">
        <f t="shared" si="57"/>
        <v>0.34920618027291611</v>
      </c>
      <c r="P624" s="64">
        <f t="shared" si="57"/>
        <v>0.34920618027291611</v>
      </c>
      <c r="Q624" s="64">
        <f t="shared" si="57"/>
        <v>0.34920618027291611</v>
      </c>
      <c r="R624" s="64">
        <f t="shared" si="57"/>
        <v>0.34920618027291611</v>
      </c>
      <c r="S624" s="64">
        <f t="shared" si="57"/>
        <v>0.34920618027291611</v>
      </c>
      <c r="T624" s="488">
        <f t="shared" si="57"/>
        <v>0.34920618027291611</v>
      </c>
    </row>
    <row r="625" spans="1:20" x14ac:dyDescent="0.3">
      <c r="A625" s="486" t="s">
        <v>1813</v>
      </c>
      <c r="B625" s="39" t="s">
        <v>197</v>
      </c>
      <c r="C625" s="39" t="s">
        <v>86</v>
      </c>
      <c r="D625" s="39" t="s">
        <v>84</v>
      </c>
      <c r="E625" s="39" t="s">
        <v>1220</v>
      </c>
      <c r="F625" s="39" t="s">
        <v>83</v>
      </c>
      <c r="G625" s="39" t="s">
        <v>126</v>
      </c>
      <c r="H625" s="39" t="s">
        <v>92</v>
      </c>
      <c r="I625" s="39" t="s">
        <v>89</v>
      </c>
      <c r="J625" s="493">
        <f t="shared" si="55"/>
        <v>0.2449974151490184</v>
      </c>
      <c r="K625" s="64">
        <f t="shared" si="56"/>
        <v>0.2449974151490184</v>
      </c>
      <c r="L625" s="64">
        <f t="shared" si="57"/>
        <v>0.2449974151490184</v>
      </c>
      <c r="M625" s="64">
        <f t="shared" si="57"/>
        <v>0.2449974151490184</v>
      </c>
      <c r="N625" s="64">
        <f t="shared" si="57"/>
        <v>0.2449974151490184</v>
      </c>
      <c r="O625" s="64">
        <f t="shared" si="57"/>
        <v>0.2449974151490184</v>
      </c>
      <c r="P625" s="64">
        <f t="shared" si="57"/>
        <v>0.2449974151490184</v>
      </c>
      <c r="Q625" s="64">
        <f t="shared" si="57"/>
        <v>0.2449974151490184</v>
      </c>
      <c r="R625" s="64">
        <f t="shared" si="57"/>
        <v>0.2449974151490184</v>
      </c>
      <c r="S625" s="64">
        <f t="shared" si="57"/>
        <v>0.2449974151490184</v>
      </c>
      <c r="T625" s="488">
        <f t="shared" si="57"/>
        <v>0.2449974151490184</v>
      </c>
    </row>
    <row r="626" spans="1:20" x14ac:dyDescent="0.3">
      <c r="A626" s="486" t="s">
        <v>1814</v>
      </c>
      <c r="B626" s="39" t="s">
        <v>197</v>
      </c>
      <c r="C626" s="39" t="s">
        <v>86</v>
      </c>
      <c r="D626" s="39" t="s">
        <v>84</v>
      </c>
      <c r="E626" s="39" t="s">
        <v>1222</v>
      </c>
      <c r="F626" s="39" t="s">
        <v>83</v>
      </c>
      <c r="G626" s="39" t="s">
        <v>126</v>
      </c>
      <c r="H626" s="39" t="s">
        <v>92</v>
      </c>
      <c r="I626" s="39" t="s">
        <v>92</v>
      </c>
      <c r="J626" s="493">
        <f t="shared" si="55"/>
        <v>0.2449974151490184</v>
      </c>
      <c r="K626" s="64">
        <f t="shared" si="56"/>
        <v>0.2449974151490184</v>
      </c>
      <c r="L626" s="64">
        <f t="shared" si="57"/>
        <v>0.2449974151490184</v>
      </c>
      <c r="M626" s="64">
        <f t="shared" si="57"/>
        <v>0.2449974151490184</v>
      </c>
      <c r="N626" s="64">
        <f t="shared" si="57"/>
        <v>0.2449974151490184</v>
      </c>
      <c r="O626" s="64">
        <f t="shared" si="57"/>
        <v>0.2449974151490184</v>
      </c>
      <c r="P626" s="64">
        <f t="shared" si="57"/>
        <v>0.2449974151490184</v>
      </c>
      <c r="Q626" s="64">
        <f t="shared" si="57"/>
        <v>0.2449974151490184</v>
      </c>
      <c r="R626" s="64">
        <f t="shared" si="57"/>
        <v>0.2449974151490184</v>
      </c>
      <c r="S626" s="64">
        <f t="shared" si="57"/>
        <v>0.2449974151490184</v>
      </c>
      <c r="T626" s="488">
        <f t="shared" si="57"/>
        <v>0.2449974151490184</v>
      </c>
    </row>
    <row r="627" spans="1:20" x14ac:dyDescent="0.3">
      <c r="A627" s="486" t="s">
        <v>1815</v>
      </c>
      <c r="B627" s="39" t="s">
        <v>197</v>
      </c>
      <c r="C627" s="39" t="s">
        <v>86</v>
      </c>
      <c r="D627" s="39" t="s">
        <v>87</v>
      </c>
      <c r="E627" s="39" t="s">
        <v>1192</v>
      </c>
      <c r="F627" s="39" t="s">
        <v>121</v>
      </c>
      <c r="G627" s="39" t="s">
        <v>121</v>
      </c>
      <c r="H627" s="39" t="s">
        <v>89</v>
      </c>
      <c r="I627" s="39" t="s">
        <v>89</v>
      </c>
      <c r="J627" s="493">
        <f t="shared" si="55"/>
        <v>0.31040369769733461</v>
      </c>
      <c r="K627" s="64">
        <f t="shared" si="56"/>
        <v>1</v>
      </c>
      <c r="L627" s="64">
        <f t="shared" si="57"/>
        <v>1</v>
      </c>
      <c r="M627" s="64">
        <f t="shared" si="57"/>
        <v>1</v>
      </c>
      <c r="N627" s="64">
        <f t="shared" si="57"/>
        <v>1</v>
      </c>
      <c r="O627" s="64">
        <f t="shared" si="57"/>
        <v>1</v>
      </c>
      <c r="P627" s="64">
        <f t="shared" si="57"/>
        <v>1</v>
      </c>
      <c r="Q627" s="64">
        <f t="shared" si="57"/>
        <v>1</v>
      </c>
      <c r="R627" s="64">
        <f t="shared" si="57"/>
        <v>1</v>
      </c>
      <c r="S627" s="64">
        <f t="shared" si="57"/>
        <v>1</v>
      </c>
      <c r="T627" s="488">
        <f t="shared" si="57"/>
        <v>1</v>
      </c>
    </row>
    <row r="628" spans="1:20" x14ac:dyDescent="0.3">
      <c r="A628" s="486" t="s">
        <v>1816</v>
      </c>
      <c r="B628" s="39" t="s">
        <v>197</v>
      </c>
      <c r="C628" s="39" t="s">
        <v>86</v>
      </c>
      <c r="D628" s="39" t="s">
        <v>87</v>
      </c>
      <c r="E628" s="39" t="s">
        <v>1194</v>
      </c>
      <c r="F628" s="39" t="s">
        <v>121</v>
      </c>
      <c r="G628" s="39" t="s">
        <v>121</v>
      </c>
      <c r="H628" s="39" t="s">
        <v>89</v>
      </c>
      <c r="I628" s="39" t="s">
        <v>92</v>
      </c>
      <c r="J628" s="493">
        <f t="shared" si="55"/>
        <v>0.31040369769733461</v>
      </c>
      <c r="K628" s="64">
        <f t="shared" si="56"/>
        <v>1</v>
      </c>
      <c r="L628" s="64">
        <f t="shared" si="57"/>
        <v>1</v>
      </c>
      <c r="M628" s="64">
        <f t="shared" si="57"/>
        <v>1</v>
      </c>
      <c r="N628" s="64">
        <f t="shared" si="57"/>
        <v>1</v>
      </c>
      <c r="O628" s="64">
        <f t="shared" si="57"/>
        <v>1</v>
      </c>
      <c r="P628" s="64">
        <f t="shared" si="57"/>
        <v>1</v>
      </c>
      <c r="Q628" s="64">
        <f t="shared" si="57"/>
        <v>1</v>
      </c>
      <c r="R628" s="64">
        <f t="shared" si="57"/>
        <v>1</v>
      </c>
      <c r="S628" s="64">
        <f t="shared" si="57"/>
        <v>1</v>
      </c>
      <c r="T628" s="488">
        <f t="shared" si="57"/>
        <v>1</v>
      </c>
    </row>
    <row r="629" spans="1:20" x14ac:dyDescent="0.3">
      <c r="A629" s="486" t="s">
        <v>1817</v>
      </c>
      <c r="B629" s="39" t="s">
        <v>197</v>
      </c>
      <c r="C629" s="39" t="s">
        <v>86</v>
      </c>
      <c r="D629" s="39" t="s">
        <v>87</v>
      </c>
      <c r="E629" s="39" t="s">
        <v>1196</v>
      </c>
      <c r="F629" s="39" t="s">
        <v>121</v>
      </c>
      <c r="G629" s="39" t="s">
        <v>121</v>
      </c>
      <c r="H629" s="39" t="s">
        <v>92</v>
      </c>
      <c r="I629" s="39" t="s">
        <v>89</v>
      </c>
      <c r="J629" s="493">
        <f t="shared" si="55"/>
        <v>0.31040369769733461</v>
      </c>
      <c r="K629" s="64">
        <f t="shared" si="56"/>
        <v>0.31040369769733461</v>
      </c>
      <c r="L629" s="64">
        <f t="shared" si="57"/>
        <v>0.31040369769733461</v>
      </c>
      <c r="M629" s="64">
        <f t="shared" si="57"/>
        <v>0.31040369769733461</v>
      </c>
      <c r="N629" s="64">
        <f t="shared" si="57"/>
        <v>0.31040369769733461</v>
      </c>
      <c r="O629" s="64">
        <f t="shared" si="57"/>
        <v>0.31040369769733461</v>
      </c>
      <c r="P629" s="64">
        <f t="shared" si="57"/>
        <v>0.31040369769733461</v>
      </c>
      <c r="Q629" s="64">
        <f t="shared" si="57"/>
        <v>0.31040369769733461</v>
      </c>
      <c r="R629" s="64">
        <f t="shared" si="57"/>
        <v>0.31040369769733461</v>
      </c>
      <c r="S629" s="64">
        <f t="shared" si="57"/>
        <v>0.31040369769733461</v>
      </c>
      <c r="T629" s="488">
        <f t="shared" si="57"/>
        <v>0.31040369769733461</v>
      </c>
    </row>
    <row r="630" spans="1:20" x14ac:dyDescent="0.3">
      <c r="A630" s="486" t="s">
        <v>1818</v>
      </c>
      <c r="B630" s="39" t="s">
        <v>197</v>
      </c>
      <c r="C630" s="39" t="s">
        <v>86</v>
      </c>
      <c r="D630" s="39" t="s">
        <v>87</v>
      </c>
      <c r="E630" s="39" t="s">
        <v>1198</v>
      </c>
      <c r="F630" s="39" t="s">
        <v>121</v>
      </c>
      <c r="G630" s="39" t="s">
        <v>121</v>
      </c>
      <c r="H630" s="39" t="s">
        <v>92</v>
      </c>
      <c r="I630" s="39" t="s">
        <v>92</v>
      </c>
      <c r="J630" s="493">
        <f t="shared" si="55"/>
        <v>0.31040369769733461</v>
      </c>
      <c r="K630" s="64">
        <f t="shared" si="56"/>
        <v>0.31040369769733461</v>
      </c>
      <c r="L630" s="64">
        <f t="shared" si="57"/>
        <v>0.31040369769733461</v>
      </c>
      <c r="M630" s="64">
        <f t="shared" si="57"/>
        <v>0.31040369769733461</v>
      </c>
      <c r="N630" s="64">
        <f t="shared" si="57"/>
        <v>0.31040369769733461</v>
      </c>
      <c r="O630" s="64">
        <f t="shared" si="57"/>
        <v>0.31040369769733461</v>
      </c>
      <c r="P630" s="64">
        <f t="shared" si="57"/>
        <v>0.31040369769733461</v>
      </c>
      <c r="Q630" s="64">
        <f t="shared" si="57"/>
        <v>0.31040369769733461</v>
      </c>
      <c r="R630" s="64">
        <f t="shared" si="57"/>
        <v>0.31040369769733461</v>
      </c>
      <c r="S630" s="64">
        <f t="shared" si="57"/>
        <v>0.31040369769733461</v>
      </c>
      <c r="T630" s="488">
        <f t="shared" si="57"/>
        <v>0.31040369769733461</v>
      </c>
    </row>
    <row r="631" spans="1:20" x14ac:dyDescent="0.3">
      <c r="A631" s="486" t="s">
        <v>1819</v>
      </c>
      <c r="B631" s="39" t="s">
        <v>197</v>
      </c>
      <c r="C631" s="39" t="s">
        <v>86</v>
      </c>
      <c r="D631" s="39" t="s">
        <v>87</v>
      </c>
      <c r="E631" s="39" t="s">
        <v>1200</v>
      </c>
      <c r="F631" s="39" t="s">
        <v>121</v>
      </c>
      <c r="G631" s="39" t="s">
        <v>126</v>
      </c>
      <c r="H631" s="39" t="s">
        <v>89</v>
      </c>
      <c r="I631" s="39" t="s">
        <v>89</v>
      </c>
      <c r="J631" s="493">
        <f t="shared" si="55"/>
        <v>0.31040369769733461</v>
      </c>
      <c r="K631" s="64">
        <f t="shared" si="56"/>
        <v>1</v>
      </c>
      <c r="L631" s="64">
        <f t="shared" si="57"/>
        <v>1</v>
      </c>
      <c r="M631" s="64">
        <f t="shared" si="57"/>
        <v>1</v>
      </c>
      <c r="N631" s="64">
        <f t="shared" si="57"/>
        <v>1</v>
      </c>
      <c r="O631" s="64">
        <f t="shared" si="57"/>
        <v>1</v>
      </c>
      <c r="P631" s="64">
        <f t="shared" si="57"/>
        <v>1</v>
      </c>
      <c r="Q631" s="64">
        <f t="shared" si="57"/>
        <v>1</v>
      </c>
      <c r="R631" s="64">
        <f t="shared" si="57"/>
        <v>1</v>
      </c>
      <c r="S631" s="64">
        <f t="shared" si="57"/>
        <v>1</v>
      </c>
      <c r="T631" s="488">
        <f t="shared" si="57"/>
        <v>1</v>
      </c>
    </row>
    <row r="632" spans="1:20" x14ac:dyDescent="0.3">
      <c r="A632" s="486" t="s">
        <v>1820</v>
      </c>
      <c r="B632" s="39" t="s">
        <v>197</v>
      </c>
      <c r="C632" s="39" t="s">
        <v>86</v>
      </c>
      <c r="D632" s="39" t="s">
        <v>87</v>
      </c>
      <c r="E632" s="39" t="s">
        <v>1202</v>
      </c>
      <c r="F632" s="39" t="s">
        <v>121</v>
      </c>
      <c r="G632" s="39" t="s">
        <v>126</v>
      </c>
      <c r="H632" s="39" t="s">
        <v>89</v>
      </c>
      <c r="I632" s="39" t="s">
        <v>92</v>
      </c>
      <c r="J632" s="493">
        <f t="shared" si="55"/>
        <v>0.31040369769733461</v>
      </c>
      <c r="K632" s="64">
        <f t="shared" si="56"/>
        <v>1</v>
      </c>
      <c r="L632" s="64">
        <f t="shared" si="57"/>
        <v>1</v>
      </c>
      <c r="M632" s="64">
        <f t="shared" si="57"/>
        <v>1</v>
      </c>
      <c r="N632" s="64">
        <f t="shared" si="57"/>
        <v>1</v>
      </c>
      <c r="O632" s="64">
        <f t="shared" si="57"/>
        <v>1</v>
      </c>
      <c r="P632" s="64">
        <f t="shared" si="57"/>
        <v>1</v>
      </c>
      <c r="Q632" s="64">
        <f t="shared" si="57"/>
        <v>1</v>
      </c>
      <c r="R632" s="64">
        <f t="shared" si="57"/>
        <v>1</v>
      </c>
      <c r="S632" s="64">
        <f t="shared" si="57"/>
        <v>1</v>
      </c>
      <c r="T632" s="488">
        <f t="shared" si="57"/>
        <v>1</v>
      </c>
    </row>
    <row r="633" spans="1:20" x14ac:dyDescent="0.3">
      <c r="A633" s="486" t="s">
        <v>1821</v>
      </c>
      <c r="B633" s="39" t="s">
        <v>197</v>
      </c>
      <c r="C633" s="39" t="s">
        <v>86</v>
      </c>
      <c r="D633" s="39" t="s">
        <v>87</v>
      </c>
      <c r="E633" s="39" t="s">
        <v>1204</v>
      </c>
      <c r="F633" s="39" t="s">
        <v>121</v>
      </c>
      <c r="G633" s="39" t="s">
        <v>126</v>
      </c>
      <c r="H633" s="39" t="s">
        <v>92</v>
      </c>
      <c r="I633" s="39" t="s">
        <v>89</v>
      </c>
      <c r="J633" s="493">
        <f t="shared" si="55"/>
        <v>0.31040369769733461</v>
      </c>
      <c r="K633" s="64">
        <f t="shared" si="56"/>
        <v>0.31040369769733461</v>
      </c>
      <c r="L633" s="64">
        <f t="shared" si="57"/>
        <v>0.31040369769733461</v>
      </c>
      <c r="M633" s="64">
        <f t="shared" si="57"/>
        <v>0.31040369769733461</v>
      </c>
      <c r="N633" s="64">
        <f t="shared" si="57"/>
        <v>0.31040369769733461</v>
      </c>
      <c r="O633" s="64">
        <f t="shared" si="57"/>
        <v>0.31040369769733461</v>
      </c>
      <c r="P633" s="64">
        <f t="shared" si="57"/>
        <v>0.31040369769733461</v>
      </c>
      <c r="Q633" s="64">
        <f t="shared" si="57"/>
        <v>0.31040369769733461</v>
      </c>
      <c r="R633" s="64">
        <f t="shared" si="57"/>
        <v>0.31040369769733461</v>
      </c>
      <c r="S633" s="64">
        <f t="shared" si="57"/>
        <v>0.31040369769733461</v>
      </c>
      <c r="T633" s="488">
        <f t="shared" si="57"/>
        <v>0.31040369769733461</v>
      </c>
    </row>
    <row r="634" spans="1:20" x14ac:dyDescent="0.3">
      <c r="A634" s="486" t="s">
        <v>1822</v>
      </c>
      <c r="B634" s="39" t="s">
        <v>197</v>
      </c>
      <c r="C634" s="39" t="s">
        <v>86</v>
      </c>
      <c r="D634" s="39" t="s">
        <v>87</v>
      </c>
      <c r="E634" s="39" t="s">
        <v>1206</v>
      </c>
      <c r="F634" s="39" t="s">
        <v>121</v>
      </c>
      <c r="G634" s="39" t="s">
        <v>126</v>
      </c>
      <c r="H634" s="39" t="s">
        <v>92</v>
      </c>
      <c r="I634" s="39" t="s">
        <v>92</v>
      </c>
      <c r="J634" s="493">
        <f t="shared" si="55"/>
        <v>0.31040369769733461</v>
      </c>
      <c r="K634" s="64">
        <f t="shared" si="56"/>
        <v>0.31040369769733461</v>
      </c>
      <c r="L634" s="64">
        <f t="shared" si="57"/>
        <v>0.31040369769733461</v>
      </c>
      <c r="M634" s="64">
        <f t="shared" si="57"/>
        <v>0.31040369769733461</v>
      </c>
      <c r="N634" s="64">
        <f t="shared" si="57"/>
        <v>0.31040369769733461</v>
      </c>
      <c r="O634" s="64">
        <f t="shared" si="57"/>
        <v>0.31040369769733461</v>
      </c>
      <c r="P634" s="64">
        <f t="shared" si="57"/>
        <v>0.31040369769733461</v>
      </c>
      <c r="Q634" s="64">
        <f t="shared" si="57"/>
        <v>0.31040369769733461</v>
      </c>
      <c r="R634" s="64">
        <f t="shared" si="57"/>
        <v>0.31040369769733461</v>
      </c>
      <c r="S634" s="64">
        <f t="shared" si="57"/>
        <v>0.31040369769733461</v>
      </c>
      <c r="T634" s="488">
        <f t="shared" si="57"/>
        <v>0.31040369769733461</v>
      </c>
    </row>
    <row r="635" spans="1:20" x14ac:dyDescent="0.3">
      <c r="A635" s="486" t="s">
        <v>1823</v>
      </c>
      <c r="B635" s="39" t="s">
        <v>197</v>
      </c>
      <c r="C635" s="39" t="s">
        <v>86</v>
      </c>
      <c r="D635" s="39" t="s">
        <v>87</v>
      </c>
      <c r="E635" s="39" t="s">
        <v>1208</v>
      </c>
      <c r="F635" s="39" t="s">
        <v>83</v>
      </c>
      <c r="G635" s="39" t="s">
        <v>121</v>
      </c>
      <c r="H635" s="39" t="s">
        <v>89</v>
      </c>
      <c r="I635" s="39" t="s">
        <v>89</v>
      </c>
      <c r="J635" s="493">
        <f t="shared" si="55"/>
        <v>0.31040369769733461</v>
      </c>
      <c r="K635" s="64">
        <f t="shared" si="56"/>
        <v>0.34920618027291611</v>
      </c>
      <c r="L635" s="64">
        <f t="shared" si="57"/>
        <v>0.34920618027291611</v>
      </c>
      <c r="M635" s="64">
        <f t="shared" si="57"/>
        <v>0.34920618027291611</v>
      </c>
      <c r="N635" s="64">
        <f t="shared" si="57"/>
        <v>0.34920618027291611</v>
      </c>
      <c r="O635" s="64">
        <f t="shared" si="57"/>
        <v>0.34920618027291611</v>
      </c>
      <c r="P635" s="64">
        <f t="shared" si="57"/>
        <v>0.34920618027291611</v>
      </c>
      <c r="Q635" s="64">
        <f t="shared" si="57"/>
        <v>0.34920618027291611</v>
      </c>
      <c r="R635" s="64">
        <f t="shared" si="57"/>
        <v>0.34920618027291611</v>
      </c>
      <c r="S635" s="64">
        <f t="shared" si="57"/>
        <v>0.34920618027291611</v>
      </c>
      <c r="T635" s="488">
        <f t="shared" si="57"/>
        <v>0.34920618027291611</v>
      </c>
    </row>
    <row r="636" spans="1:20" x14ac:dyDescent="0.3">
      <c r="A636" s="486" t="s">
        <v>1824</v>
      </c>
      <c r="B636" s="39" t="s">
        <v>197</v>
      </c>
      <c r="C636" s="39" t="s">
        <v>86</v>
      </c>
      <c r="D636" s="39" t="s">
        <v>87</v>
      </c>
      <c r="E636" s="39" t="s">
        <v>1210</v>
      </c>
      <c r="F636" s="39" t="s">
        <v>83</v>
      </c>
      <c r="G636" s="39" t="s">
        <v>121</v>
      </c>
      <c r="H636" s="39" t="s">
        <v>89</v>
      </c>
      <c r="I636" s="39" t="s">
        <v>92</v>
      </c>
      <c r="J636" s="493">
        <f t="shared" si="55"/>
        <v>0.31040369769733461</v>
      </c>
      <c r="K636" s="64">
        <f t="shared" si="56"/>
        <v>0.34920618027291611</v>
      </c>
      <c r="L636" s="64">
        <f t="shared" si="57"/>
        <v>0.34920618027291611</v>
      </c>
      <c r="M636" s="64">
        <f t="shared" si="57"/>
        <v>0.34920618027291611</v>
      </c>
      <c r="N636" s="64">
        <f t="shared" si="57"/>
        <v>0.34920618027291611</v>
      </c>
      <c r="O636" s="64">
        <f t="shared" si="57"/>
        <v>0.34920618027291611</v>
      </c>
      <c r="P636" s="64">
        <f t="shared" si="57"/>
        <v>0.34920618027291611</v>
      </c>
      <c r="Q636" s="64">
        <f t="shared" si="57"/>
        <v>0.34920618027291611</v>
      </c>
      <c r="R636" s="64">
        <f t="shared" si="57"/>
        <v>0.34920618027291611</v>
      </c>
      <c r="S636" s="64">
        <f t="shared" si="57"/>
        <v>0.34920618027291611</v>
      </c>
      <c r="T636" s="488">
        <f t="shared" si="57"/>
        <v>0.34920618027291611</v>
      </c>
    </row>
    <row r="637" spans="1:20" x14ac:dyDescent="0.3">
      <c r="A637" s="486" t="s">
        <v>1825</v>
      </c>
      <c r="B637" s="39" t="s">
        <v>197</v>
      </c>
      <c r="C637" s="39" t="s">
        <v>86</v>
      </c>
      <c r="D637" s="39" t="s">
        <v>87</v>
      </c>
      <c r="E637" s="39" t="s">
        <v>1212</v>
      </c>
      <c r="F637" s="39" t="s">
        <v>83</v>
      </c>
      <c r="G637" s="39" t="s">
        <v>121</v>
      </c>
      <c r="H637" s="39" t="s">
        <v>92</v>
      </c>
      <c r="I637" s="39" t="s">
        <v>89</v>
      </c>
      <c r="J637" s="493">
        <f t="shared" si="55"/>
        <v>0.31040369769733461</v>
      </c>
      <c r="K637" s="64">
        <f t="shared" si="56"/>
        <v>0.31040369769733461</v>
      </c>
      <c r="L637" s="64">
        <f t="shared" si="57"/>
        <v>0.31040369769733461</v>
      </c>
      <c r="M637" s="64">
        <f t="shared" si="57"/>
        <v>0.31040369769733461</v>
      </c>
      <c r="N637" s="64">
        <f t="shared" si="57"/>
        <v>0.31040369769733461</v>
      </c>
      <c r="O637" s="64">
        <f t="shared" si="57"/>
        <v>0.31040369769733461</v>
      </c>
      <c r="P637" s="64">
        <f t="shared" si="57"/>
        <v>0.31040369769733461</v>
      </c>
      <c r="Q637" s="64">
        <f t="shared" si="57"/>
        <v>0.31040369769733461</v>
      </c>
      <c r="R637" s="64">
        <f t="shared" si="57"/>
        <v>0.31040369769733461</v>
      </c>
      <c r="S637" s="64">
        <f t="shared" si="57"/>
        <v>0.31040369769733461</v>
      </c>
      <c r="T637" s="488">
        <f t="shared" si="57"/>
        <v>0.31040369769733461</v>
      </c>
    </row>
    <row r="638" spans="1:20" x14ac:dyDescent="0.3">
      <c r="A638" s="486" t="s">
        <v>1826</v>
      </c>
      <c r="B638" s="39" t="s">
        <v>197</v>
      </c>
      <c r="C638" s="39" t="s">
        <v>86</v>
      </c>
      <c r="D638" s="39" t="s">
        <v>87</v>
      </c>
      <c r="E638" s="39" t="s">
        <v>1214</v>
      </c>
      <c r="F638" s="39" t="s">
        <v>83</v>
      </c>
      <c r="G638" s="39" t="s">
        <v>121</v>
      </c>
      <c r="H638" s="39" t="s">
        <v>92</v>
      </c>
      <c r="I638" s="39" t="s">
        <v>92</v>
      </c>
      <c r="J638" s="493">
        <f t="shared" si="55"/>
        <v>0.31040369769733461</v>
      </c>
      <c r="K638" s="64">
        <f t="shared" si="56"/>
        <v>0.31040369769733461</v>
      </c>
      <c r="L638" s="64">
        <f t="shared" si="57"/>
        <v>0.31040369769733461</v>
      </c>
      <c r="M638" s="64">
        <f t="shared" si="57"/>
        <v>0.31040369769733461</v>
      </c>
      <c r="N638" s="64">
        <f t="shared" si="57"/>
        <v>0.31040369769733461</v>
      </c>
      <c r="O638" s="64">
        <f t="shared" si="57"/>
        <v>0.31040369769733461</v>
      </c>
      <c r="P638" s="64">
        <f t="shared" si="57"/>
        <v>0.31040369769733461</v>
      </c>
      <c r="Q638" s="64">
        <f t="shared" si="57"/>
        <v>0.31040369769733461</v>
      </c>
      <c r="R638" s="64">
        <f t="shared" si="57"/>
        <v>0.31040369769733461</v>
      </c>
      <c r="S638" s="64">
        <f t="shared" si="57"/>
        <v>0.31040369769733461</v>
      </c>
      <c r="T638" s="488">
        <f t="shared" si="57"/>
        <v>0.31040369769733461</v>
      </c>
    </row>
    <row r="639" spans="1:20" x14ac:dyDescent="0.3">
      <c r="A639" s="486" t="s">
        <v>1827</v>
      </c>
      <c r="B639" s="39" t="s">
        <v>197</v>
      </c>
      <c r="C639" s="39" t="s">
        <v>86</v>
      </c>
      <c r="D639" s="39" t="s">
        <v>87</v>
      </c>
      <c r="E639" s="39" t="s">
        <v>1216</v>
      </c>
      <c r="F639" s="39" t="s">
        <v>83</v>
      </c>
      <c r="G639" s="39" t="s">
        <v>126</v>
      </c>
      <c r="H639" s="39" t="s">
        <v>89</v>
      </c>
      <c r="I639" s="39" t="s">
        <v>89</v>
      </c>
      <c r="J639" s="493">
        <f t="shared" si="55"/>
        <v>0.31040369769733461</v>
      </c>
      <c r="K639" s="64">
        <f t="shared" si="56"/>
        <v>0.34920618027291611</v>
      </c>
      <c r="L639" s="64">
        <f t="shared" si="57"/>
        <v>0.34920618027291611</v>
      </c>
      <c r="M639" s="64">
        <f t="shared" si="57"/>
        <v>0.34920618027291611</v>
      </c>
      <c r="N639" s="64">
        <f t="shared" si="57"/>
        <v>0.34920618027291611</v>
      </c>
      <c r="O639" s="64">
        <f t="shared" ref="O639:T655" si="58">IF(O$17&gt;=$B$11,0,($B$11-O$17)/($B$11-2020))*$J639+IF(O$17&gt;=$B$11,1,(O$17-2020)/($B$11-2020))*$K639</f>
        <v>0.34920618027291611</v>
      </c>
      <c r="P639" s="64">
        <f t="shared" si="58"/>
        <v>0.34920618027291611</v>
      </c>
      <c r="Q639" s="64">
        <f t="shared" si="58"/>
        <v>0.34920618027291611</v>
      </c>
      <c r="R639" s="64">
        <f t="shared" si="58"/>
        <v>0.34920618027291611</v>
      </c>
      <c r="S639" s="64">
        <f t="shared" si="58"/>
        <v>0.34920618027291611</v>
      </c>
      <c r="T639" s="488">
        <f t="shared" si="58"/>
        <v>0.34920618027291611</v>
      </c>
    </row>
    <row r="640" spans="1:20" x14ac:dyDescent="0.3">
      <c r="A640" s="486" t="s">
        <v>1828</v>
      </c>
      <c r="B640" s="39" t="s">
        <v>197</v>
      </c>
      <c r="C640" s="39" t="s">
        <v>86</v>
      </c>
      <c r="D640" s="39" t="s">
        <v>87</v>
      </c>
      <c r="E640" s="39" t="s">
        <v>1218</v>
      </c>
      <c r="F640" s="39" t="s">
        <v>83</v>
      </c>
      <c r="G640" s="39" t="s">
        <v>126</v>
      </c>
      <c r="H640" s="39" t="s">
        <v>89</v>
      </c>
      <c r="I640" s="39" t="s">
        <v>92</v>
      </c>
      <c r="J640" s="493">
        <f t="shared" si="55"/>
        <v>0.31040369769733461</v>
      </c>
      <c r="K640" s="64">
        <f t="shared" si="56"/>
        <v>0.34920618027291611</v>
      </c>
      <c r="L640" s="64">
        <f t="shared" ref="L640:T671" si="59">IF(L$17&gt;=$B$11,0,($B$11-L$17)/($B$11-2020))*$J640+IF(L$17&gt;=$B$11,1,(L$17-2020)/($B$11-2020))*$K640</f>
        <v>0.34920618027291611</v>
      </c>
      <c r="M640" s="64">
        <f t="shared" si="59"/>
        <v>0.34920618027291611</v>
      </c>
      <c r="N640" s="64">
        <f t="shared" si="59"/>
        <v>0.34920618027291611</v>
      </c>
      <c r="O640" s="64">
        <f t="shared" si="58"/>
        <v>0.34920618027291611</v>
      </c>
      <c r="P640" s="64">
        <f t="shared" si="58"/>
        <v>0.34920618027291611</v>
      </c>
      <c r="Q640" s="64">
        <f t="shared" si="58"/>
        <v>0.34920618027291611</v>
      </c>
      <c r="R640" s="64">
        <f t="shared" si="58"/>
        <v>0.34920618027291611</v>
      </c>
      <c r="S640" s="64">
        <f t="shared" si="58"/>
        <v>0.34920618027291611</v>
      </c>
      <c r="T640" s="488">
        <f t="shared" si="58"/>
        <v>0.34920618027291611</v>
      </c>
    </row>
    <row r="641" spans="1:20" x14ac:dyDescent="0.3">
      <c r="A641" s="486" t="s">
        <v>1829</v>
      </c>
      <c r="B641" s="39" t="s">
        <v>197</v>
      </c>
      <c r="C641" s="39" t="s">
        <v>86</v>
      </c>
      <c r="D641" s="39" t="s">
        <v>87</v>
      </c>
      <c r="E641" s="39" t="s">
        <v>1220</v>
      </c>
      <c r="F641" s="39" t="s">
        <v>83</v>
      </c>
      <c r="G641" s="39" t="s">
        <v>126</v>
      </c>
      <c r="H641" s="39" t="s">
        <v>92</v>
      </c>
      <c r="I641" s="39" t="s">
        <v>89</v>
      </c>
      <c r="J641" s="493">
        <f t="shared" si="55"/>
        <v>0.31040369769733461</v>
      </c>
      <c r="K641" s="64">
        <f t="shared" si="56"/>
        <v>0.31040369769733461</v>
      </c>
      <c r="L641" s="64">
        <f t="shared" si="59"/>
        <v>0.31040369769733461</v>
      </c>
      <c r="M641" s="64">
        <f t="shared" si="59"/>
        <v>0.31040369769733461</v>
      </c>
      <c r="N641" s="64">
        <f t="shared" si="59"/>
        <v>0.31040369769733461</v>
      </c>
      <c r="O641" s="64">
        <f t="shared" si="58"/>
        <v>0.31040369769733461</v>
      </c>
      <c r="P641" s="64">
        <f t="shared" si="58"/>
        <v>0.31040369769733461</v>
      </c>
      <c r="Q641" s="64">
        <f t="shared" si="58"/>
        <v>0.31040369769733461</v>
      </c>
      <c r="R641" s="64">
        <f t="shared" si="58"/>
        <v>0.31040369769733461</v>
      </c>
      <c r="S641" s="64">
        <f t="shared" si="58"/>
        <v>0.31040369769733461</v>
      </c>
      <c r="T641" s="488">
        <f t="shared" si="58"/>
        <v>0.31040369769733461</v>
      </c>
    </row>
    <row r="642" spans="1:20" x14ac:dyDescent="0.3">
      <c r="A642" s="486" t="s">
        <v>1830</v>
      </c>
      <c r="B642" s="39" t="s">
        <v>197</v>
      </c>
      <c r="C642" s="39" t="s">
        <v>86</v>
      </c>
      <c r="D642" s="39" t="s">
        <v>87</v>
      </c>
      <c r="E642" s="39" t="s">
        <v>1222</v>
      </c>
      <c r="F642" s="39" t="s">
        <v>83</v>
      </c>
      <c r="G642" s="39" t="s">
        <v>126</v>
      </c>
      <c r="H642" s="39" t="s">
        <v>92</v>
      </c>
      <c r="I642" s="39" t="s">
        <v>92</v>
      </c>
      <c r="J642" s="493">
        <f t="shared" si="55"/>
        <v>0.31040369769733461</v>
      </c>
      <c r="K642" s="64">
        <f t="shared" si="56"/>
        <v>0.31040369769733461</v>
      </c>
      <c r="L642" s="64">
        <f t="shared" si="59"/>
        <v>0.31040369769733461</v>
      </c>
      <c r="M642" s="64">
        <f t="shared" si="59"/>
        <v>0.31040369769733461</v>
      </c>
      <c r="N642" s="64">
        <f t="shared" si="59"/>
        <v>0.31040369769733461</v>
      </c>
      <c r="O642" s="64">
        <f t="shared" si="58"/>
        <v>0.31040369769733461</v>
      </c>
      <c r="P642" s="64">
        <f t="shared" si="58"/>
        <v>0.31040369769733461</v>
      </c>
      <c r="Q642" s="64">
        <f t="shared" si="58"/>
        <v>0.31040369769733461</v>
      </c>
      <c r="R642" s="64">
        <f t="shared" si="58"/>
        <v>0.31040369769733461</v>
      </c>
      <c r="S642" s="64">
        <f t="shared" si="58"/>
        <v>0.31040369769733461</v>
      </c>
      <c r="T642" s="488">
        <f t="shared" si="58"/>
        <v>0.31040369769733461</v>
      </c>
    </row>
    <row r="643" spans="1:20" x14ac:dyDescent="0.3">
      <c r="A643" s="486" t="s">
        <v>1831</v>
      </c>
      <c r="B643" s="39" t="s">
        <v>197</v>
      </c>
      <c r="C643" s="39" t="s">
        <v>86</v>
      </c>
      <c r="D643" s="39" t="s">
        <v>90</v>
      </c>
      <c r="E643" s="39" t="s">
        <v>1192</v>
      </c>
      <c r="F643" s="39" t="s">
        <v>121</v>
      </c>
      <c r="G643" s="39" t="s">
        <v>121</v>
      </c>
      <c r="H643" s="39" t="s">
        <v>89</v>
      </c>
      <c r="I643" s="39" t="s">
        <v>89</v>
      </c>
      <c r="J643" s="493">
        <f t="shared" si="55"/>
        <v>1.4244353605364797</v>
      </c>
      <c r="K643" s="64">
        <f t="shared" si="56"/>
        <v>1</v>
      </c>
      <c r="L643" s="64">
        <f t="shared" si="59"/>
        <v>1</v>
      </c>
      <c r="M643" s="64">
        <f t="shared" si="59"/>
        <v>1</v>
      </c>
      <c r="N643" s="64">
        <f t="shared" si="59"/>
        <v>1</v>
      </c>
      <c r="O643" s="64">
        <f t="shared" si="58"/>
        <v>1</v>
      </c>
      <c r="P643" s="64">
        <f t="shared" si="58"/>
        <v>1</v>
      </c>
      <c r="Q643" s="64">
        <f t="shared" si="58"/>
        <v>1</v>
      </c>
      <c r="R643" s="64">
        <f t="shared" si="58"/>
        <v>1</v>
      </c>
      <c r="S643" s="64">
        <f t="shared" si="58"/>
        <v>1</v>
      </c>
      <c r="T643" s="488">
        <f t="shared" si="58"/>
        <v>1</v>
      </c>
    </row>
    <row r="644" spans="1:20" x14ac:dyDescent="0.3">
      <c r="A644" s="486" t="s">
        <v>1832</v>
      </c>
      <c r="B644" s="39" t="s">
        <v>197</v>
      </c>
      <c r="C644" s="39" t="s">
        <v>86</v>
      </c>
      <c r="D644" s="39" t="s">
        <v>90</v>
      </c>
      <c r="E644" s="39" t="s">
        <v>1194</v>
      </c>
      <c r="F644" s="39" t="s">
        <v>121</v>
      </c>
      <c r="G644" s="39" t="s">
        <v>121</v>
      </c>
      <c r="H644" s="39" t="s">
        <v>89</v>
      </c>
      <c r="I644" s="39" t="s">
        <v>92</v>
      </c>
      <c r="J644" s="493">
        <f t="shared" si="55"/>
        <v>1.4244353605364797</v>
      </c>
      <c r="K644" s="64">
        <f t="shared" si="56"/>
        <v>1</v>
      </c>
      <c r="L644" s="64">
        <f t="shared" si="59"/>
        <v>1</v>
      </c>
      <c r="M644" s="64">
        <f t="shared" si="59"/>
        <v>1</v>
      </c>
      <c r="N644" s="64">
        <f t="shared" si="59"/>
        <v>1</v>
      </c>
      <c r="O644" s="64">
        <f t="shared" si="58"/>
        <v>1</v>
      </c>
      <c r="P644" s="64">
        <f t="shared" si="58"/>
        <v>1</v>
      </c>
      <c r="Q644" s="64">
        <f t="shared" si="58"/>
        <v>1</v>
      </c>
      <c r="R644" s="64">
        <f t="shared" si="58"/>
        <v>1</v>
      </c>
      <c r="S644" s="64">
        <f t="shared" si="58"/>
        <v>1</v>
      </c>
      <c r="T644" s="488">
        <f t="shared" si="58"/>
        <v>1</v>
      </c>
    </row>
    <row r="645" spans="1:20" x14ac:dyDescent="0.3">
      <c r="A645" s="486" t="s">
        <v>1833</v>
      </c>
      <c r="B645" s="39" t="s">
        <v>197</v>
      </c>
      <c r="C645" s="39" t="s">
        <v>86</v>
      </c>
      <c r="D645" s="39" t="s">
        <v>90</v>
      </c>
      <c r="E645" s="39" t="s">
        <v>1196</v>
      </c>
      <c r="F645" s="39" t="s">
        <v>121</v>
      </c>
      <c r="G645" s="39" t="s">
        <v>121</v>
      </c>
      <c r="H645" s="39" t="s">
        <v>92</v>
      </c>
      <c r="I645" s="39" t="s">
        <v>89</v>
      </c>
      <c r="J645" s="493">
        <f t="shared" si="55"/>
        <v>1.4244353605364797</v>
      </c>
      <c r="K645" s="64">
        <f t="shared" si="56"/>
        <v>1.4244353605364797</v>
      </c>
      <c r="L645" s="64">
        <f t="shared" si="59"/>
        <v>1.4244353605364797</v>
      </c>
      <c r="M645" s="64">
        <f t="shared" si="59"/>
        <v>1.4244353605364797</v>
      </c>
      <c r="N645" s="64">
        <f t="shared" si="59"/>
        <v>1.4244353605364797</v>
      </c>
      <c r="O645" s="64">
        <f t="shared" si="58"/>
        <v>1.4244353605364797</v>
      </c>
      <c r="P645" s="64">
        <f t="shared" si="58"/>
        <v>1.4244353605364797</v>
      </c>
      <c r="Q645" s="64">
        <f t="shared" si="58"/>
        <v>1.4244353605364797</v>
      </c>
      <c r="R645" s="64">
        <f t="shared" si="58"/>
        <v>1.4244353605364797</v>
      </c>
      <c r="S645" s="64">
        <f t="shared" si="58"/>
        <v>1.4244353605364797</v>
      </c>
      <c r="T645" s="488">
        <f t="shared" si="58"/>
        <v>1.4244353605364797</v>
      </c>
    </row>
    <row r="646" spans="1:20" x14ac:dyDescent="0.3">
      <c r="A646" s="486" t="s">
        <v>1834</v>
      </c>
      <c r="B646" s="39" t="s">
        <v>197</v>
      </c>
      <c r="C646" s="39" t="s">
        <v>86</v>
      </c>
      <c r="D646" s="39" t="s">
        <v>90</v>
      </c>
      <c r="E646" s="39" t="s">
        <v>1198</v>
      </c>
      <c r="F646" s="39" t="s">
        <v>121</v>
      </c>
      <c r="G646" s="39" t="s">
        <v>121</v>
      </c>
      <c r="H646" s="39" t="s">
        <v>92</v>
      </c>
      <c r="I646" s="39" t="s">
        <v>92</v>
      </c>
      <c r="J646" s="493">
        <f t="shared" si="55"/>
        <v>1.4244353605364797</v>
      </c>
      <c r="K646" s="64">
        <f t="shared" si="56"/>
        <v>1.4244353605364797</v>
      </c>
      <c r="L646" s="64">
        <f t="shared" si="59"/>
        <v>1.4244353605364797</v>
      </c>
      <c r="M646" s="64">
        <f t="shared" si="59"/>
        <v>1.4244353605364797</v>
      </c>
      <c r="N646" s="64">
        <f t="shared" si="59"/>
        <v>1.4244353605364797</v>
      </c>
      <c r="O646" s="64">
        <f t="shared" si="58"/>
        <v>1.4244353605364797</v>
      </c>
      <c r="P646" s="64">
        <f t="shared" si="58"/>
        <v>1.4244353605364797</v>
      </c>
      <c r="Q646" s="64">
        <f t="shared" si="58"/>
        <v>1.4244353605364797</v>
      </c>
      <c r="R646" s="64">
        <f t="shared" si="58"/>
        <v>1.4244353605364797</v>
      </c>
      <c r="S646" s="64">
        <f t="shared" si="58"/>
        <v>1.4244353605364797</v>
      </c>
      <c r="T646" s="488">
        <f t="shared" si="58"/>
        <v>1.4244353605364797</v>
      </c>
    </row>
    <row r="647" spans="1:20" x14ac:dyDescent="0.3">
      <c r="A647" s="486" t="s">
        <v>1835</v>
      </c>
      <c r="B647" s="39" t="s">
        <v>197</v>
      </c>
      <c r="C647" s="39" t="s">
        <v>86</v>
      </c>
      <c r="D647" s="39" t="s">
        <v>90</v>
      </c>
      <c r="E647" s="39" t="s">
        <v>1200</v>
      </c>
      <c r="F647" s="39" t="s">
        <v>121</v>
      </c>
      <c r="G647" s="39" t="s">
        <v>126</v>
      </c>
      <c r="H647" s="39" t="s">
        <v>89</v>
      </c>
      <c r="I647" s="39" t="s">
        <v>89</v>
      </c>
      <c r="J647" s="493">
        <f t="shared" si="55"/>
        <v>1.4244353605364797</v>
      </c>
      <c r="K647" s="64">
        <f t="shared" si="56"/>
        <v>1</v>
      </c>
      <c r="L647" s="64">
        <f t="shared" si="59"/>
        <v>1</v>
      </c>
      <c r="M647" s="64">
        <f t="shared" si="59"/>
        <v>1</v>
      </c>
      <c r="N647" s="64">
        <f t="shared" si="59"/>
        <v>1</v>
      </c>
      <c r="O647" s="64">
        <f t="shared" si="58"/>
        <v>1</v>
      </c>
      <c r="P647" s="64">
        <f t="shared" si="58"/>
        <v>1</v>
      </c>
      <c r="Q647" s="64">
        <f t="shared" si="58"/>
        <v>1</v>
      </c>
      <c r="R647" s="64">
        <f t="shared" si="58"/>
        <v>1</v>
      </c>
      <c r="S647" s="64">
        <f t="shared" si="58"/>
        <v>1</v>
      </c>
      <c r="T647" s="488">
        <f t="shared" si="58"/>
        <v>1</v>
      </c>
    </row>
    <row r="648" spans="1:20" x14ac:dyDescent="0.3">
      <c r="A648" s="486" t="s">
        <v>1836</v>
      </c>
      <c r="B648" s="39" t="s">
        <v>197</v>
      </c>
      <c r="C648" s="39" t="s">
        <v>86</v>
      </c>
      <c r="D648" s="39" t="s">
        <v>90</v>
      </c>
      <c r="E648" s="39" t="s">
        <v>1202</v>
      </c>
      <c r="F648" s="39" t="s">
        <v>121</v>
      </c>
      <c r="G648" s="39" t="s">
        <v>126</v>
      </c>
      <c r="H648" s="39" t="s">
        <v>89</v>
      </c>
      <c r="I648" s="39" t="s">
        <v>92</v>
      </c>
      <c r="J648" s="493">
        <f t="shared" si="55"/>
        <v>1.4244353605364797</v>
      </c>
      <c r="K648" s="64">
        <f t="shared" si="56"/>
        <v>1</v>
      </c>
      <c r="L648" s="64">
        <f t="shared" si="59"/>
        <v>1</v>
      </c>
      <c r="M648" s="64">
        <f t="shared" si="59"/>
        <v>1</v>
      </c>
      <c r="N648" s="64">
        <f t="shared" si="59"/>
        <v>1</v>
      </c>
      <c r="O648" s="64">
        <f t="shared" si="58"/>
        <v>1</v>
      </c>
      <c r="P648" s="64">
        <f t="shared" si="58"/>
        <v>1</v>
      </c>
      <c r="Q648" s="64">
        <f t="shared" si="58"/>
        <v>1</v>
      </c>
      <c r="R648" s="64">
        <f t="shared" si="58"/>
        <v>1</v>
      </c>
      <c r="S648" s="64">
        <f t="shared" si="58"/>
        <v>1</v>
      </c>
      <c r="T648" s="488">
        <f t="shared" si="58"/>
        <v>1</v>
      </c>
    </row>
    <row r="649" spans="1:20" x14ac:dyDescent="0.3">
      <c r="A649" s="486" t="s">
        <v>1837</v>
      </c>
      <c r="B649" s="39" t="s">
        <v>197</v>
      </c>
      <c r="C649" s="39" t="s">
        <v>86</v>
      </c>
      <c r="D649" s="39" t="s">
        <v>90</v>
      </c>
      <c r="E649" s="39" t="s">
        <v>1204</v>
      </c>
      <c r="F649" s="39" t="s">
        <v>121</v>
      </c>
      <c r="G649" s="39" t="s">
        <v>126</v>
      </c>
      <c r="H649" s="39" t="s">
        <v>92</v>
      </c>
      <c r="I649" s="39" t="s">
        <v>89</v>
      </c>
      <c r="J649" s="493">
        <f t="shared" si="55"/>
        <v>1.4244353605364797</v>
      </c>
      <c r="K649" s="64">
        <f t="shared" si="56"/>
        <v>1.4244353605364797</v>
      </c>
      <c r="L649" s="64">
        <f t="shared" si="59"/>
        <v>1.4244353605364797</v>
      </c>
      <c r="M649" s="64">
        <f t="shared" si="59"/>
        <v>1.4244353605364797</v>
      </c>
      <c r="N649" s="64">
        <f t="shared" si="59"/>
        <v>1.4244353605364797</v>
      </c>
      <c r="O649" s="64">
        <f t="shared" si="58"/>
        <v>1.4244353605364797</v>
      </c>
      <c r="P649" s="64">
        <f t="shared" si="58"/>
        <v>1.4244353605364797</v>
      </c>
      <c r="Q649" s="64">
        <f t="shared" si="58"/>
        <v>1.4244353605364797</v>
      </c>
      <c r="R649" s="64">
        <f t="shared" si="58"/>
        <v>1.4244353605364797</v>
      </c>
      <c r="S649" s="64">
        <f t="shared" si="58"/>
        <v>1.4244353605364797</v>
      </c>
      <c r="T649" s="488">
        <f t="shared" si="58"/>
        <v>1.4244353605364797</v>
      </c>
    </row>
    <row r="650" spans="1:20" x14ac:dyDescent="0.3">
      <c r="A650" s="486" t="s">
        <v>1838</v>
      </c>
      <c r="B650" s="39" t="s">
        <v>197</v>
      </c>
      <c r="C650" s="39" t="s">
        <v>86</v>
      </c>
      <c r="D650" s="39" t="s">
        <v>90</v>
      </c>
      <c r="E650" s="39" t="s">
        <v>1206</v>
      </c>
      <c r="F650" s="39" t="s">
        <v>121</v>
      </c>
      <c r="G650" s="39" t="s">
        <v>126</v>
      </c>
      <c r="H650" s="39" t="s">
        <v>92</v>
      </c>
      <c r="I650" s="39" t="s">
        <v>92</v>
      </c>
      <c r="J650" s="493">
        <f t="shared" si="55"/>
        <v>1.4244353605364797</v>
      </c>
      <c r="K650" s="64">
        <f t="shared" si="56"/>
        <v>1.4244353605364797</v>
      </c>
      <c r="L650" s="64">
        <f t="shared" si="59"/>
        <v>1.4244353605364797</v>
      </c>
      <c r="M650" s="64">
        <f t="shared" si="59"/>
        <v>1.4244353605364797</v>
      </c>
      <c r="N650" s="64">
        <f t="shared" si="59"/>
        <v>1.4244353605364797</v>
      </c>
      <c r="O650" s="64">
        <f t="shared" si="58"/>
        <v>1.4244353605364797</v>
      </c>
      <c r="P650" s="64">
        <f t="shared" si="58"/>
        <v>1.4244353605364797</v>
      </c>
      <c r="Q650" s="64">
        <f t="shared" si="58"/>
        <v>1.4244353605364797</v>
      </c>
      <c r="R650" s="64">
        <f t="shared" si="58"/>
        <v>1.4244353605364797</v>
      </c>
      <c r="S650" s="64">
        <f t="shared" si="58"/>
        <v>1.4244353605364797</v>
      </c>
      <c r="T650" s="488">
        <f t="shared" si="58"/>
        <v>1.4244353605364797</v>
      </c>
    </row>
    <row r="651" spans="1:20" x14ac:dyDescent="0.3">
      <c r="A651" s="486" t="s">
        <v>1839</v>
      </c>
      <c r="B651" s="39" t="s">
        <v>197</v>
      </c>
      <c r="C651" s="39" t="s">
        <v>86</v>
      </c>
      <c r="D651" s="39" t="s">
        <v>90</v>
      </c>
      <c r="E651" s="39" t="s">
        <v>1208</v>
      </c>
      <c r="F651" s="39" t="s">
        <v>83</v>
      </c>
      <c r="G651" s="39" t="s">
        <v>121</v>
      </c>
      <c r="H651" s="39" t="s">
        <v>89</v>
      </c>
      <c r="I651" s="39" t="s">
        <v>89</v>
      </c>
      <c r="J651" s="493">
        <f t="shared" si="55"/>
        <v>1.4244353605364797</v>
      </c>
      <c r="K651" s="64">
        <f t="shared" si="56"/>
        <v>0.34920618027291611</v>
      </c>
      <c r="L651" s="64">
        <f t="shared" si="59"/>
        <v>0.34920618027291611</v>
      </c>
      <c r="M651" s="64">
        <f t="shared" si="59"/>
        <v>0.34920618027291611</v>
      </c>
      <c r="N651" s="64">
        <f t="shared" si="59"/>
        <v>0.34920618027291611</v>
      </c>
      <c r="O651" s="64">
        <f t="shared" si="58"/>
        <v>0.34920618027291611</v>
      </c>
      <c r="P651" s="64">
        <f t="shared" si="58"/>
        <v>0.34920618027291611</v>
      </c>
      <c r="Q651" s="64">
        <f t="shared" si="58"/>
        <v>0.34920618027291611</v>
      </c>
      <c r="R651" s="64">
        <f t="shared" si="58"/>
        <v>0.34920618027291611</v>
      </c>
      <c r="S651" s="64">
        <f t="shared" si="58"/>
        <v>0.34920618027291611</v>
      </c>
      <c r="T651" s="488">
        <f t="shared" si="58"/>
        <v>0.34920618027291611</v>
      </c>
    </row>
    <row r="652" spans="1:20" x14ac:dyDescent="0.3">
      <c r="A652" s="486" t="s">
        <v>1840</v>
      </c>
      <c r="B652" s="39" t="s">
        <v>197</v>
      </c>
      <c r="C652" s="39" t="s">
        <v>86</v>
      </c>
      <c r="D652" s="39" t="s">
        <v>90</v>
      </c>
      <c r="E652" s="39" t="s">
        <v>1210</v>
      </c>
      <c r="F652" s="39" t="s">
        <v>83</v>
      </c>
      <c r="G652" s="39" t="s">
        <v>121</v>
      </c>
      <c r="H652" s="39" t="s">
        <v>89</v>
      </c>
      <c r="I652" s="39" t="s">
        <v>92</v>
      </c>
      <c r="J652" s="493">
        <f t="shared" si="55"/>
        <v>1.4244353605364797</v>
      </c>
      <c r="K652" s="64">
        <f t="shared" si="56"/>
        <v>0.34920618027291611</v>
      </c>
      <c r="L652" s="64">
        <f t="shared" si="59"/>
        <v>0.34920618027291611</v>
      </c>
      <c r="M652" s="64">
        <f t="shared" si="59"/>
        <v>0.34920618027291611</v>
      </c>
      <c r="N652" s="64">
        <f t="shared" si="59"/>
        <v>0.34920618027291611</v>
      </c>
      <c r="O652" s="64">
        <f t="shared" si="58"/>
        <v>0.34920618027291611</v>
      </c>
      <c r="P652" s="64">
        <f t="shared" si="58"/>
        <v>0.34920618027291611</v>
      </c>
      <c r="Q652" s="64">
        <f t="shared" si="58"/>
        <v>0.34920618027291611</v>
      </c>
      <c r="R652" s="64">
        <f t="shared" si="58"/>
        <v>0.34920618027291611</v>
      </c>
      <c r="S652" s="64">
        <f t="shared" si="58"/>
        <v>0.34920618027291611</v>
      </c>
      <c r="T652" s="488">
        <f t="shared" si="58"/>
        <v>0.34920618027291611</v>
      </c>
    </row>
    <row r="653" spans="1:20" x14ac:dyDescent="0.3">
      <c r="A653" s="486" t="s">
        <v>1841</v>
      </c>
      <c r="B653" s="39" t="s">
        <v>197</v>
      </c>
      <c r="C653" s="39" t="s">
        <v>86</v>
      </c>
      <c r="D653" s="39" t="s">
        <v>90</v>
      </c>
      <c r="E653" s="39" t="s">
        <v>1212</v>
      </c>
      <c r="F653" s="39" t="s">
        <v>83</v>
      </c>
      <c r="G653" s="39" t="s">
        <v>121</v>
      </c>
      <c r="H653" s="39" t="s">
        <v>92</v>
      </c>
      <c r="I653" s="39" t="s">
        <v>89</v>
      </c>
      <c r="J653" s="493">
        <f t="shared" si="55"/>
        <v>1.4244353605364797</v>
      </c>
      <c r="K653" s="64">
        <f t="shared" si="56"/>
        <v>1.4244353605364797</v>
      </c>
      <c r="L653" s="64">
        <f t="shared" si="59"/>
        <v>1.4244353605364797</v>
      </c>
      <c r="M653" s="64">
        <f t="shared" si="59"/>
        <v>1.4244353605364797</v>
      </c>
      <c r="N653" s="64">
        <f t="shared" si="59"/>
        <v>1.4244353605364797</v>
      </c>
      <c r="O653" s="64">
        <f t="shared" si="58"/>
        <v>1.4244353605364797</v>
      </c>
      <c r="P653" s="64">
        <f t="shared" si="58"/>
        <v>1.4244353605364797</v>
      </c>
      <c r="Q653" s="64">
        <f t="shared" si="58"/>
        <v>1.4244353605364797</v>
      </c>
      <c r="R653" s="64">
        <f t="shared" si="58"/>
        <v>1.4244353605364797</v>
      </c>
      <c r="S653" s="64">
        <f t="shared" si="58"/>
        <v>1.4244353605364797</v>
      </c>
      <c r="T653" s="488">
        <f t="shared" si="58"/>
        <v>1.4244353605364797</v>
      </c>
    </row>
    <row r="654" spans="1:20" x14ac:dyDescent="0.3">
      <c r="A654" s="486" t="s">
        <v>1842</v>
      </c>
      <c r="B654" s="39" t="s">
        <v>197</v>
      </c>
      <c r="C654" s="39" t="s">
        <v>86</v>
      </c>
      <c r="D654" s="39" t="s">
        <v>90</v>
      </c>
      <c r="E654" s="39" t="s">
        <v>1214</v>
      </c>
      <c r="F654" s="39" t="s">
        <v>83</v>
      </c>
      <c r="G654" s="39" t="s">
        <v>121</v>
      </c>
      <c r="H654" s="39" t="s">
        <v>92</v>
      </c>
      <c r="I654" s="39" t="s">
        <v>92</v>
      </c>
      <c r="J654" s="493">
        <f t="shared" si="55"/>
        <v>1.4244353605364797</v>
      </c>
      <c r="K654" s="64">
        <f t="shared" si="56"/>
        <v>1.4244353605364797</v>
      </c>
      <c r="L654" s="64">
        <f t="shared" si="59"/>
        <v>1.4244353605364797</v>
      </c>
      <c r="M654" s="64">
        <f t="shared" si="59"/>
        <v>1.4244353605364797</v>
      </c>
      <c r="N654" s="64">
        <f t="shared" si="59"/>
        <v>1.4244353605364797</v>
      </c>
      <c r="O654" s="64">
        <f t="shared" si="58"/>
        <v>1.4244353605364797</v>
      </c>
      <c r="P654" s="64">
        <f t="shared" si="58"/>
        <v>1.4244353605364797</v>
      </c>
      <c r="Q654" s="64">
        <f t="shared" si="58"/>
        <v>1.4244353605364797</v>
      </c>
      <c r="R654" s="64">
        <f t="shared" si="58"/>
        <v>1.4244353605364797</v>
      </c>
      <c r="S654" s="64">
        <f t="shared" si="58"/>
        <v>1.4244353605364797</v>
      </c>
      <c r="T654" s="488">
        <f t="shared" si="58"/>
        <v>1.4244353605364797</v>
      </c>
    </row>
    <row r="655" spans="1:20" x14ac:dyDescent="0.3">
      <c r="A655" s="486" t="s">
        <v>1843</v>
      </c>
      <c r="B655" s="39" t="s">
        <v>197</v>
      </c>
      <c r="C655" s="39" t="s">
        <v>86</v>
      </c>
      <c r="D655" s="39" t="s">
        <v>90</v>
      </c>
      <c r="E655" s="39" t="s">
        <v>1216</v>
      </c>
      <c r="F655" s="39" t="s">
        <v>83</v>
      </c>
      <c r="G655" s="39" t="s">
        <v>126</v>
      </c>
      <c r="H655" s="39" t="s">
        <v>89</v>
      </c>
      <c r="I655" s="39" t="s">
        <v>89</v>
      </c>
      <c r="J655" s="493">
        <f t="shared" si="55"/>
        <v>1.4244353605364797</v>
      </c>
      <c r="K655" s="64">
        <f t="shared" si="56"/>
        <v>0.34920618027291611</v>
      </c>
      <c r="L655" s="64">
        <f t="shared" si="59"/>
        <v>0.34920618027291611</v>
      </c>
      <c r="M655" s="64">
        <f t="shared" si="59"/>
        <v>0.34920618027291611</v>
      </c>
      <c r="N655" s="64">
        <f t="shared" si="59"/>
        <v>0.34920618027291611</v>
      </c>
      <c r="O655" s="64">
        <f t="shared" si="58"/>
        <v>0.34920618027291611</v>
      </c>
      <c r="P655" s="64">
        <f t="shared" si="58"/>
        <v>0.34920618027291611</v>
      </c>
      <c r="Q655" s="64">
        <f t="shared" si="58"/>
        <v>0.34920618027291611</v>
      </c>
      <c r="R655" s="64">
        <f t="shared" si="58"/>
        <v>0.34920618027291611</v>
      </c>
      <c r="S655" s="64">
        <f t="shared" si="58"/>
        <v>0.34920618027291611</v>
      </c>
      <c r="T655" s="488">
        <f t="shared" si="58"/>
        <v>0.34920618027291611</v>
      </c>
    </row>
    <row r="656" spans="1:20" x14ac:dyDescent="0.3">
      <c r="A656" s="486" t="s">
        <v>1844</v>
      </c>
      <c r="B656" s="39" t="s">
        <v>197</v>
      </c>
      <c r="C656" s="39" t="s">
        <v>86</v>
      </c>
      <c r="D656" s="39" t="s">
        <v>90</v>
      </c>
      <c r="E656" s="39" t="s">
        <v>1218</v>
      </c>
      <c r="F656" s="39" t="s">
        <v>83</v>
      </c>
      <c r="G656" s="39" t="s">
        <v>126</v>
      </c>
      <c r="H656" s="39" t="s">
        <v>89</v>
      </c>
      <c r="I656" s="39" t="s">
        <v>92</v>
      </c>
      <c r="J656" s="493">
        <f t="shared" si="55"/>
        <v>1.4244353605364797</v>
      </c>
      <c r="K656" s="64">
        <f t="shared" si="56"/>
        <v>0.34920618027291611</v>
      </c>
      <c r="L656" s="64">
        <f t="shared" si="59"/>
        <v>0.34920618027291611</v>
      </c>
      <c r="M656" s="64">
        <f t="shared" si="59"/>
        <v>0.34920618027291611</v>
      </c>
      <c r="N656" s="64">
        <f t="shared" si="59"/>
        <v>0.34920618027291611</v>
      </c>
      <c r="O656" s="64">
        <f t="shared" si="59"/>
        <v>0.34920618027291611</v>
      </c>
      <c r="P656" s="64">
        <f t="shared" si="59"/>
        <v>0.34920618027291611</v>
      </c>
      <c r="Q656" s="64">
        <f t="shared" si="59"/>
        <v>0.34920618027291611</v>
      </c>
      <c r="R656" s="64">
        <f t="shared" si="59"/>
        <v>0.34920618027291611</v>
      </c>
      <c r="S656" s="64">
        <f t="shared" si="59"/>
        <v>0.34920618027291611</v>
      </c>
      <c r="T656" s="488">
        <f t="shared" si="59"/>
        <v>0.34920618027291611</v>
      </c>
    </row>
    <row r="657" spans="1:20" x14ac:dyDescent="0.3">
      <c r="A657" s="486" t="s">
        <v>1845</v>
      </c>
      <c r="B657" s="39" t="s">
        <v>197</v>
      </c>
      <c r="C657" s="39" t="s">
        <v>86</v>
      </c>
      <c r="D657" s="39" t="s">
        <v>90</v>
      </c>
      <c r="E657" s="39" t="s">
        <v>1220</v>
      </c>
      <c r="F657" s="39" t="s">
        <v>83</v>
      </c>
      <c r="G657" s="39" t="s">
        <v>126</v>
      </c>
      <c r="H657" s="39" t="s">
        <v>92</v>
      </c>
      <c r="I657" s="39" t="s">
        <v>89</v>
      </c>
      <c r="J657" s="493">
        <f t="shared" si="55"/>
        <v>1.4244353605364797</v>
      </c>
      <c r="K657" s="64">
        <f t="shared" si="56"/>
        <v>1.4244353605364797</v>
      </c>
      <c r="L657" s="64">
        <f t="shared" si="59"/>
        <v>1.4244353605364797</v>
      </c>
      <c r="M657" s="64">
        <f t="shared" si="59"/>
        <v>1.4244353605364797</v>
      </c>
      <c r="N657" s="64">
        <f t="shared" si="59"/>
        <v>1.4244353605364797</v>
      </c>
      <c r="O657" s="64">
        <f t="shared" si="59"/>
        <v>1.4244353605364797</v>
      </c>
      <c r="P657" s="64">
        <f t="shared" si="59"/>
        <v>1.4244353605364797</v>
      </c>
      <c r="Q657" s="64">
        <f t="shared" si="59"/>
        <v>1.4244353605364797</v>
      </c>
      <c r="R657" s="64">
        <f t="shared" si="59"/>
        <v>1.4244353605364797</v>
      </c>
      <c r="S657" s="64">
        <f t="shared" si="59"/>
        <v>1.4244353605364797</v>
      </c>
      <c r="T657" s="488">
        <f t="shared" si="59"/>
        <v>1.4244353605364797</v>
      </c>
    </row>
    <row r="658" spans="1:20" x14ac:dyDescent="0.3">
      <c r="A658" s="486" t="s">
        <v>1846</v>
      </c>
      <c r="B658" s="39" t="s">
        <v>197</v>
      </c>
      <c r="C658" s="39" t="s">
        <v>86</v>
      </c>
      <c r="D658" s="39" t="s">
        <v>90</v>
      </c>
      <c r="E658" s="39" t="s">
        <v>1222</v>
      </c>
      <c r="F658" s="39" t="s">
        <v>83</v>
      </c>
      <c r="G658" s="39" t="s">
        <v>126</v>
      </c>
      <c r="H658" s="39" t="s">
        <v>92</v>
      </c>
      <c r="I658" s="39" t="s">
        <v>92</v>
      </c>
      <c r="J658" s="493">
        <f t="shared" si="55"/>
        <v>1.4244353605364797</v>
      </c>
      <c r="K658" s="64">
        <f t="shared" si="56"/>
        <v>1.4244353605364797</v>
      </c>
      <c r="L658" s="64">
        <f t="shared" si="59"/>
        <v>1.4244353605364797</v>
      </c>
      <c r="M658" s="64">
        <f t="shared" si="59"/>
        <v>1.4244353605364797</v>
      </c>
      <c r="N658" s="64">
        <f t="shared" si="59"/>
        <v>1.4244353605364797</v>
      </c>
      <c r="O658" s="64">
        <f t="shared" si="59"/>
        <v>1.4244353605364797</v>
      </c>
      <c r="P658" s="64">
        <f t="shared" si="59"/>
        <v>1.4244353605364797</v>
      </c>
      <c r="Q658" s="64">
        <f t="shared" si="59"/>
        <v>1.4244353605364797</v>
      </c>
      <c r="R658" s="64">
        <f t="shared" si="59"/>
        <v>1.4244353605364797</v>
      </c>
      <c r="S658" s="64">
        <f t="shared" si="59"/>
        <v>1.4244353605364797</v>
      </c>
      <c r="T658" s="488">
        <f t="shared" si="59"/>
        <v>1.4244353605364797</v>
      </c>
    </row>
    <row r="659" spans="1:20" x14ac:dyDescent="0.3">
      <c r="A659" s="486" t="s">
        <v>1847</v>
      </c>
      <c r="B659" s="39" t="s">
        <v>197</v>
      </c>
      <c r="C659" s="39" t="s">
        <v>86</v>
      </c>
      <c r="D659" s="39" t="s">
        <v>93</v>
      </c>
      <c r="E659" s="39" t="s">
        <v>1192</v>
      </c>
      <c r="F659" s="39" t="s">
        <v>121</v>
      </c>
      <c r="G659" s="39" t="s">
        <v>121</v>
      </c>
      <c r="H659" s="39" t="s">
        <v>89</v>
      </c>
      <c r="I659" s="39" t="s">
        <v>89</v>
      </c>
      <c r="J659" s="493">
        <f t="shared" si="55"/>
        <v>0.48339096056826247</v>
      </c>
      <c r="K659" s="64">
        <f t="shared" si="56"/>
        <v>1</v>
      </c>
      <c r="L659" s="64">
        <f t="shared" si="59"/>
        <v>1</v>
      </c>
      <c r="M659" s="64">
        <f t="shared" si="59"/>
        <v>1</v>
      </c>
      <c r="N659" s="64">
        <f t="shared" si="59"/>
        <v>1</v>
      </c>
      <c r="O659" s="64">
        <f t="shared" si="59"/>
        <v>1</v>
      </c>
      <c r="P659" s="64">
        <f t="shared" si="59"/>
        <v>1</v>
      </c>
      <c r="Q659" s="64">
        <f t="shared" si="59"/>
        <v>1</v>
      </c>
      <c r="R659" s="64">
        <f t="shared" si="59"/>
        <v>1</v>
      </c>
      <c r="S659" s="64">
        <f t="shared" si="59"/>
        <v>1</v>
      </c>
      <c r="T659" s="488">
        <f t="shared" si="59"/>
        <v>1</v>
      </c>
    </row>
    <row r="660" spans="1:20" x14ac:dyDescent="0.3">
      <c r="A660" s="486" t="s">
        <v>1848</v>
      </c>
      <c r="B660" s="39" t="s">
        <v>197</v>
      </c>
      <c r="C660" s="39" t="s">
        <v>86</v>
      </c>
      <c r="D660" s="39" t="s">
        <v>93</v>
      </c>
      <c r="E660" s="39" t="s">
        <v>1194</v>
      </c>
      <c r="F660" s="39" t="s">
        <v>121</v>
      </c>
      <c r="G660" s="39" t="s">
        <v>121</v>
      </c>
      <c r="H660" s="39" t="s">
        <v>89</v>
      </c>
      <c r="I660" s="39" t="s">
        <v>92</v>
      </c>
      <c r="J660" s="493">
        <f t="shared" ref="J660:J690" si="60">INDEX($E$9:$E$14,MATCH($D660,$D$9:$D$14,0))</f>
        <v>0.48339096056826247</v>
      </c>
      <c r="K660" s="64">
        <f t="shared" ref="K660:K690" si="61">IF($H660="No",INDEX($E$9:$E$14,MATCH($D660,$D$9:$D$14,0)),INDEX($F$9:$G$14,MATCH($D660,$D$9:$D$14,0),MATCH($F660,$F$7:$G$7,0)))</f>
        <v>1</v>
      </c>
      <c r="L660" s="64">
        <f t="shared" si="59"/>
        <v>1</v>
      </c>
      <c r="M660" s="64">
        <f t="shared" si="59"/>
        <v>1</v>
      </c>
      <c r="N660" s="64">
        <f t="shared" si="59"/>
        <v>1</v>
      </c>
      <c r="O660" s="64">
        <f t="shared" si="59"/>
        <v>1</v>
      </c>
      <c r="P660" s="64">
        <f t="shared" si="59"/>
        <v>1</v>
      </c>
      <c r="Q660" s="64">
        <f t="shared" si="59"/>
        <v>1</v>
      </c>
      <c r="R660" s="64">
        <f t="shared" si="59"/>
        <v>1</v>
      </c>
      <c r="S660" s="64">
        <f t="shared" si="59"/>
        <v>1</v>
      </c>
      <c r="T660" s="488">
        <f t="shared" si="59"/>
        <v>1</v>
      </c>
    </row>
    <row r="661" spans="1:20" x14ac:dyDescent="0.3">
      <c r="A661" s="486" t="s">
        <v>1849</v>
      </c>
      <c r="B661" s="39" t="s">
        <v>197</v>
      </c>
      <c r="C661" s="39" t="s">
        <v>86</v>
      </c>
      <c r="D661" s="39" t="s">
        <v>93</v>
      </c>
      <c r="E661" s="39" t="s">
        <v>1196</v>
      </c>
      <c r="F661" s="39" t="s">
        <v>121</v>
      </c>
      <c r="G661" s="39" t="s">
        <v>121</v>
      </c>
      <c r="H661" s="39" t="s">
        <v>92</v>
      </c>
      <c r="I661" s="39" t="s">
        <v>89</v>
      </c>
      <c r="J661" s="493">
        <f t="shared" si="60"/>
        <v>0.48339096056826247</v>
      </c>
      <c r="K661" s="64">
        <f t="shared" si="61"/>
        <v>0.48339096056826247</v>
      </c>
      <c r="L661" s="64">
        <f t="shared" si="59"/>
        <v>0.48339096056826247</v>
      </c>
      <c r="M661" s="64">
        <f t="shared" si="59"/>
        <v>0.48339096056826247</v>
      </c>
      <c r="N661" s="64">
        <f t="shared" si="59"/>
        <v>0.48339096056826247</v>
      </c>
      <c r="O661" s="64">
        <f t="shared" si="59"/>
        <v>0.48339096056826247</v>
      </c>
      <c r="P661" s="64">
        <f t="shared" si="59"/>
        <v>0.48339096056826247</v>
      </c>
      <c r="Q661" s="64">
        <f t="shared" si="59"/>
        <v>0.48339096056826247</v>
      </c>
      <c r="R661" s="64">
        <f t="shared" si="59"/>
        <v>0.48339096056826247</v>
      </c>
      <c r="S661" s="64">
        <f t="shared" si="59"/>
        <v>0.48339096056826247</v>
      </c>
      <c r="T661" s="488">
        <f t="shared" si="59"/>
        <v>0.48339096056826247</v>
      </c>
    </row>
    <row r="662" spans="1:20" x14ac:dyDescent="0.3">
      <c r="A662" s="486" t="s">
        <v>1850</v>
      </c>
      <c r="B662" s="39" t="s">
        <v>197</v>
      </c>
      <c r="C662" s="39" t="s">
        <v>86</v>
      </c>
      <c r="D662" s="39" t="s">
        <v>93</v>
      </c>
      <c r="E662" s="39" t="s">
        <v>1198</v>
      </c>
      <c r="F662" s="39" t="s">
        <v>121</v>
      </c>
      <c r="G662" s="39" t="s">
        <v>121</v>
      </c>
      <c r="H662" s="39" t="s">
        <v>92</v>
      </c>
      <c r="I662" s="39" t="s">
        <v>92</v>
      </c>
      <c r="J662" s="493">
        <f t="shared" si="60"/>
        <v>0.48339096056826247</v>
      </c>
      <c r="K662" s="64">
        <f t="shared" si="61"/>
        <v>0.48339096056826247</v>
      </c>
      <c r="L662" s="64">
        <f t="shared" si="59"/>
        <v>0.48339096056826247</v>
      </c>
      <c r="M662" s="64">
        <f t="shared" si="59"/>
        <v>0.48339096056826247</v>
      </c>
      <c r="N662" s="64">
        <f t="shared" si="59"/>
        <v>0.48339096056826247</v>
      </c>
      <c r="O662" s="64">
        <f t="shared" si="59"/>
        <v>0.48339096056826247</v>
      </c>
      <c r="P662" s="64">
        <f t="shared" si="59"/>
        <v>0.48339096056826247</v>
      </c>
      <c r="Q662" s="64">
        <f t="shared" si="59"/>
        <v>0.48339096056826247</v>
      </c>
      <c r="R662" s="64">
        <f t="shared" si="59"/>
        <v>0.48339096056826247</v>
      </c>
      <c r="S662" s="64">
        <f t="shared" si="59"/>
        <v>0.48339096056826247</v>
      </c>
      <c r="T662" s="488">
        <f t="shared" si="59"/>
        <v>0.48339096056826247</v>
      </c>
    </row>
    <row r="663" spans="1:20" x14ac:dyDescent="0.3">
      <c r="A663" s="486" t="s">
        <v>1851</v>
      </c>
      <c r="B663" s="39" t="s">
        <v>197</v>
      </c>
      <c r="C663" s="39" t="s">
        <v>86</v>
      </c>
      <c r="D663" s="39" t="s">
        <v>93</v>
      </c>
      <c r="E663" s="39" t="s">
        <v>1200</v>
      </c>
      <c r="F663" s="39" t="s">
        <v>121</v>
      </c>
      <c r="G663" s="39" t="s">
        <v>126</v>
      </c>
      <c r="H663" s="39" t="s">
        <v>89</v>
      </c>
      <c r="I663" s="39" t="s">
        <v>89</v>
      </c>
      <c r="J663" s="493">
        <f t="shared" si="60"/>
        <v>0.48339096056826247</v>
      </c>
      <c r="K663" s="64">
        <f t="shared" si="61"/>
        <v>1</v>
      </c>
      <c r="L663" s="64">
        <f t="shared" si="59"/>
        <v>1</v>
      </c>
      <c r="M663" s="64">
        <f t="shared" si="59"/>
        <v>1</v>
      </c>
      <c r="N663" s="64">
        <f t="shared" si="59"/>
        <v>1</v>
      </c>
      <c r="O663" s="64">
        <f t="shared" si="59"/>
        <v>1</v>
      </c>
      <c r="P663" s="64">
        <f t="shared" si="59"/>
        <v>1</v>
      </c>
      <c r="Q663" s="64">
        <f t="shared" si="59"/>
        <v>1</v>
      </c>
      <c r="R663" s="64">
        <f t="shared" si="59"/>
        <v>1</v>
      </c>
      <c r="S663" s="64">
        <f t="shared" si="59"/>
        <v>1</v>
      </c>
      <c r="T663" s="488">
        <f t="shared" si="59"/>
        <v>1</v>
      </c>
    </row>
    <row r="664" spans="1:20" x14ac:dyDescent="0.3">
      <c r="A664" s="486" t="s">
        <v>1852</v>
      </c>
      <c r="B664" s="39" t="s">
        <v>197</v>
      </c>
      <c r="C664" s="39" t="s">
        <v>86</v>
      </c>
      <c r="D664" s="39" t="s">
        <v>93</v>
      </c>
      <c r="E664" s="39" t="s">
        <v>1202</v>
      </c>
      <c r="F664" s="39" t="s">
        <v>121</v>
      </c>
      <c r="G664" s="39" t="s">
        <v>126</v>
      </c>
      <c r="H664" s="39" t="s">
        <v>89</v>
      </c>
      <c r="I664" s="39" t="s">
        <v>92</v>
      </c>
      <c r="J664" s="493">
        <f t="shared" si="60"/>
        <v>0.48339096056826247</v>
      </c>
      <c r="K664" s="64">
        <f t="shared" si="61"/>
        <v>1</v>
      </c>
      <c r="L664" s="64">
        <f t="shared" si="59"/>
        <v>1</v>
      </c>
      <c r="M664" s="64">
        <f t="shared" si="59"/>
        <v>1</v>
      </c>
      <c r="N664" s="64">
        <f t="shared" si="59"/>
        <v>1</v>
      </c>
      <c r="O664" s="64">
        <f t="shared" si="59"/>
        <v>1</v>
      </c>
      <c r="P664" s="64">
        <f t="shared" si="59"/>
        <v>1</v>
      </c>
      <c r="Q664" s="64">
        <f t="shared" si="59"/>
        <v>1</v>
      </c>
      <c r="R664" s="64">
        <f t="shared" si="59"/>
        <v>1</v>
      </c>
      <c r="S664" s="64">
        <f t="shared" si="59"/>
        <v>1</v>
      </c>
      <c r="T664" s="488">
        <f t="shared" si="59"/>
        <v>1</v>
      </c>
    </row>
    <row r="665" spans="1:20" x14ac:dyDescent="0.3">
      <c r="A665" s="486" t="s">
        <v>1853</v>
      </c>
      <c r="B665" s="39" t="s">
        <v>197</v>
      </c>
      <c r="C665" s="39" t="s">
        <v>86</v>
      </c>
      <c r="D665" s="39" t="s">
        <v>93</v>
      </c>
      <c r="E665" s="39" t="s">
        <v>1204</v>
      </c>
      <c r="F665" s="39" t="s">
        <v>121</v>
      </c>
      <c r="G665" s="39" t="s">
        <v>126</v>
      </c>
      <c r="H665" s="39" t="s">
        <v>92</v>
      </c>
      <c r="I665" s="39" t="s">
        <v>89</v>
      </c>
      <c r="J665" s="493">
        <f t="shared" si="60"/>
        <v>0.48339096056826247</v>
      </c>
      <c r="K665" s="64">
        <f t="shared" si="61"/>
        <v>0.48339096056826247</v>
      </c>
      <c r="L665" s="64">
        <f t="shared" si="59"/>
        <v>0.48339096056826247</v>
      </c>
      <c r="M665" s="64">
        <f t="shared" si="59"/>
        <v>0.48339096056826247</v>
      </c>
      <c r="N665" s="64">
        <f t="shared" si="59"/>
        <v>0.48339096056826247</v>
      </c>
      <c r="O665" s="64">
        <f t="shared" si="59"/>
        <v>0.48339096056826247</v>
      </c>
      <c r="P665" s="64">
        <f t="shared" si="59"/>
        <v>0.48339096056826247</v>
      </c>
      <c r="Q665" s="64">
        <f t="shared" si="59"/>
        <v>0.48339096056826247</v>
      </c>
      <c r="R665" s="64">
        <f t="shared" si="59"/>
        <v>0.48339096056826247</v>
      </c>
      <c r="S665" s="64">
        <f t="shared" si="59"/>
        <v>0.48339096056826247</v>
      </c>
      <c r="T665" s="488">
        <f t="shared" si="59"/>
        <v>0.48339096056826247</v>
      </c>
    </row>
    <row r="666" spans="1:20" x14ac:dyDescent="0.3">
      <c r="A666" s="486" t="s">
        <v>1854</v>
      </c>
      <c r="B666" s="39" t="s">
        <v>197</v>
      </c>
      <c r="C666" s="39" t="s">
        <v>86</v>
      </c>
      <c r="D666" s="39" t="s">
        <v>93</v>
      </c>
      <c r="E666" s="39" t="s">
        <v>1206</v>
      </c>
      <c r="F666" s="39" t="s">
        <v>121</v>
      </c>
      <c r="G666" s="39" t="s">
        <v>126</v>
      </c>
      <c r="H666" s="39" t="s">
        <v>92</v>
      </c>
      <c r="I666" s="39" t="s">
        <v>92</v>
      </c>
      <c r="J666" s="493">
        <f t="shared" si="60"/>
        <v>0.48339096056826247</v>
      </c>
      <c r="K666" s="64">
        <f t="shared" si="61"/>
        <v>0.48339096056826247</v>
      </c>
      <c r="L666" s="64">
        <f t="shared" si="59"/>
        <v>0.48339096056826247</v>
      </c>
      <c r="M666" s="64">
        <f t="shared" si="59"/>
        <v>0.48339096056826247</v>
      </c>
      <c r="N666" s="64">
        <f t="shared" si="59"/>
        <v>0.48339096056826247</v>
      </c>
      <c r="O666" s="64">
        <f t="shared" si="59"/>
        <v>0.48339096056826247</v>
      </c>
      <c r="P666" s="64">
        <f t="shared" si="59"/>
        <v>0.48339096056826247</v>
      </c>
      <c r="Q666" s="64">
        <f t="shared" si="59"/>
        <v>0.48339096056826247</v>
      </c>
      <c r="R666" s="64">
        <f t="shared" si="59"/>
        <v>0.48339096056826247</v>
      </c>
      <c r="S666" s="64">
        <f t="shared" si="59"/>
        <v>0.48339096056826247</v>
      </c>
      <c r="T666" s="488">
        <f t="shared" si="59"/>
        <v>0.48339096056826247</v>
      </c>
    </row>
    <row r="667" spans="1:20" x14ac:dyDescent="0.3">
      <c r="A667" s="486" t="s">
        <v>1855</v>
      </c>
      <c r="B667" s="39" t="s">
        <v>197</v>
      </c>
      <c r="C667" s="39" t="s">
        <v>86</v>
      </c>
      <c r="D667" s="39" t="s">
        <v>93</v>
      </c>
      <c r="E667" s="39" t="s">
        <v>1208</v>
      </c>
      <c r="F667" s="39" t="s">
        <v>83</v>
      </c>
      <c r="G667" s="39" t="s">
        <v>121</v>
      </c>
      <c r="H667" s="39" t="s">
        <v>89</v>
      </c>
      <c r="I667" s="39" t="s">
        <v>89</v>
      </c>
      <c r="J667" s="493">
        <f t="shared" si="60"/>
        <v>0.48339096056826247</v>
      </c>
      <c r="K667" s="64">
        <f t="shared" si="61"/>
        <v>0.34920618027291611</v>
      </c>
      <c r="L667" s="64">
        <f t="shared" si="59"/>
        <v>0.34920618027291611</v>
      </c>
      <c r="M667" s="64">
        <f t="shared" si="59"/>
        <v>0.34920618027291611</v>
      </c>
      <c r="N667" s="64">
        <f t="shared" si="59"/>
        <v>0.34920618027291611</v>
      </c>
      <c r="O667" s="64">
        <f t="shared" si="59"/>
        <v>0.34920618027291611</v>
      </c>
      <c r="P667" s="64">
        <f t="shared" si="59"/>
        <v>0.34920618027291611</v>
      </c>
      <c r="Q667" s="64">
        <f t="shared" si="59"/>
        <v>0.34920618027291611</v>
      </c>
      <c r="R667" s="64">
        <f t="shared" si="59"/>
        <v>0.34920618027291611</v>
      </c>
      <c r="S667" s="64">
        <f t="shared" si="59"/>
        <v>0.34920618027291611</v>
      </c>
      <c r="T667" s="488">
        <f t="shared" si="59"/>
        <v>0.34920618027291611</v>
      </c>
    </row>
    <row r="668" spans="1:20" x14ac:dyDescent="0.3">
      <c r="A668" s="486" t="s">
        <v>1856</v>
      </c>
      <c r="B668" s="39" t="s">
        <v>197</v>
      </c>
      <c r="C668" s="39" t="s">
        <v>86</v>
      </c>
      <c r="D668" s="39" t="s">
        <v>93</v>
      </c>
      <c r="E668" s="39" t="s">
        <v>1210</v>
      </c>
      <c r="F668" s="39" t="s">
        <v>83</v>
      </c>
      <c r="G668" s="39" t="s">
        <v>121</v>
      </c>
      <c r="H668" s="39" t="s">
        <v>89</v>
      </c>
      <c r="I668" s="39" t="s">
        <v>92</v>
      </c>
      <c r="J668" s="493">
        <f t="shared" si="60"/>
        <v>0.48339096056826247</v>
      </c>
      <c r="K668" s="64">
        <f t="shared" si="61"/>
        <v>0.34920618027291611</v>
      </c>
      <c r="L668" s="64">
        <f t="shared" si="59"/>
        <v>0.34920618027291611</v>
      </c>
      <c r="M668" s="64">
        <f t="shared" si="59"/>
        <v>0.34920618027291611</v>
      </c>
      <c r="N668" s="64">
        <f t="shared" si="59"/>
        <v>0.34920618027291611</v>
      </c>
      <c r="O668" s="64">
        <f t="shared" si="59"/>
        <v>0.34920618027291611</v>
      </c>
      <c r="P668" s="64">
        <f t="shared" si="59"/>
        <v>0.34920618027291611</v>
      </c>
      <c r="Q668" s="64">
        <f t="shared" si="59"/>
        <v>0.34920618027291611</v>
      </c>
      <c r="R668" s="64">
        <f t="shared" si="59"/>
        <v>0.34920618027291611</v>
      </c>
      <c r="S668" s="64">
        <f t="shared" si="59"/>
        <v>0.34920618027291611</v>
      </c>
      <c r="T668" s="488">
        <f t="shared" si="59"/>
        <v>0.34920618027291611</v>
      </c>
    </row>
    <row r="669" spans="1:20" x14ac:dyDescent="0.3">
      <c r="A669" s="486" t="s">
        <v>1857</v>
      </c>
      <c r="B669" s="39" t="s">
        <v>197</v>
      </c>
      <c r="C669" s="39" t="s">
        <v>86</v>
      </c>
      <c r="D669" s="39" t="s">
        <v>93</v>
      </c>
      <c r="E669" s="39" t="s">
        <v>1212</v>
      </c>
      <c r="F669" s="39" t="s">
        <v>83</v>
      </c>
      <c r="G669" s="39" t="s">
        <v>121</v>
      </c>
      <c r="H669" s="39" t="s">
        <v>92</v>
      </c>
      <c r="I669" s="39" t="s">
        <v>89</v>
      </c>
      <c r="J669" s="493">
        <f t="shared" si="60"/>
        <v>0.48339096056826247</v>
      </c>
      <c r="K669" s="64">
        <f t="shared" si="61"/>
        <v>0.48339096056826247</v>
      </c>
      <c r="L669" s="64">
        <f t="shared" si="59"/>
        <v>0.48339096056826247</v>
      </c>
      <c r="M669" s="64">
        <f t="shared" si="59"/>
        <v>0.48339096056826247</v>
      </c>
      <c r="N669" s="64">
        <f t="shared" si="59"/>
        <v>0.48339096056826247</v>
      </c>
      <c r="O669" s="64">
        <f t="shared" si="59"/>
        <v>0.48339096056826247</v>
      </c>
      <c r="P669" s="64">
        <f t="shared" si="59"/>
        <v>0.48339096056826247</v>
      </c>
      <c r="Q669" s="64">
        <f t="shared" si="59"/>
        <v>0.48339096056826247</v>
      </c>
      <c r="R669" s="64">
        <f t="shared" si="59"/>
        <v>0.48339096056826247</v>
      </c>
      <c r="S669" s="64">
        <f t="shared" si="59"/>
        <v>0.48339096056826247</v>
      </c>
      <c r="T669" s="488">
        <f t="shared" si="59"/>
        <v>0.48339096056826247</v>
      </c>
    </row>
    <row r="670" spans="1:20" x14ac:dyDescent="0.3">
      <c r="A670" s="486" t="s">
        <v>1858</v>
      </c>
      <c r="B670" s="39" t="s">
        <v>197</v>
      </c>
      <c r="C670" s="39" t="s">
        <v>86</v>
      </c>
      <c r="D670" s="39" t="s">
        <v>93</v>
      </c>
      <c r="E670" s="39" t="s">
        <v>1214</v>
      </c>
      <c r="F670" s="39" t="s">
        <v>83</v>
      </c>
      <c r="G670" s="39" t="s">
        <v>121</v>
      </c>
      <c r="H670" s="39" t="s">
        <v>92</v>
      </c>
      <c r="I670" s="39" t="s">
        <v>92</v>
      </c>
      <c r="J670" s="493">
        <f t="shared" si="60"/>
        <v>0.48339096056826247</v>
      </c>
      <c r="K670" s="64">
        <f t="shared" si="61"/>
        <v>0.48339096056826247</v>
      </c>
      <c r="L670" s="64">
        <f t="shared" si="59"/>
        <v>0.48339096056826247</v>
      </c>
      <c r="M670" s="64">
        <f t="shared" si="59"/>
        <v>0.48339096056826247</v>
      </c>
      <c r="N670" s="64">
        <f t="shared" si="59"/>
        <v>0.48339096056826247</v>
      </c>
      <c r="O670" s="64">
        <f t="shared" si="59"/>
        <v>0.48339096056826247</v>
      </c>
      <c r="P670" s="64">
        <f t="shared" si="59"/>
        <v>0.48339096056826247</v>
      </c>
      <c r="Q670" s="64">
        <f t="shared" si="59"/>
        <v>0.48339096056826247</v>
      </c>
      <c r="R670" s="64">
        <f t="shared" si="59"/>
        <v>0.48339096056826247</v>
      </c>
      <c r="S670" s="64">
        <f t="shared" si="59"/>
        <v>0.48339096056826247</v>
      </c>
      <c r="T670" s="488">
        <f t="shared" si="59"/>
        <v>0.48339096056826247</v>
      </c>
    </row>
    <row r="671" spans="1:20" x14ac:dyDescent="0.3">
      <c r="A671" s="486" t="s">
        <v>1859</v>
      </c>
      <c r="B671" s="39" t="s">
        <v>197</v>
      </c>
      <c r="C671" s="39" t="s">
        <v>86</v>
      </c>
      <c r="D671" s="39" t="s">
        <v>93</v>
      </c>
      <c r="E671" s="39" t="s">
        <v>1216</v>
      </c>
      <c r="F671" s="39" t="s">
        <v>83</v>
      </c>
      <c r="G671" s="39" t="s">
        <v>126</v>
      </c>
      <c r="H671" s="39" t="s">
        <v>89</v>
      </c>
      <c r="I671" s="39" t="s">
        <v>89</v>
      </c>
      <c r="J671" s="493">
        <f t="shared" si="60"/>
        <v>0.48339096056826247</v>
      </c>
      <c r="K671" s="64">
        <f t="shared" si="61"/>
        <v>0.34920618027291611</v>
      </c>
      <c r="L671" s="64">
        <f t="shared" si="59"/>
        <v>0.34920618027291611</v>
      </c>
      <c r="M671" s="64">
        <f t="shared" si="59"/>
        <v>0.34920618027291611</v>
      </c>
      <c r="N671" s="64">
        <f t="shared" si="59"/>
        <v>0.34920618027291611</v>
      </c>
      <c r="O671" s="64">
        <f t="shared" si="59"/>
        <v>0.34920618027291611</v>
      </c>
      <c r="P671" s="64">
        <f t="shared" si="59"/>
        <v>0.34920618027291611</v>
      </c>
      <c r="Q671" s="64">
        <f t="shared" si="59"/>
        <v>0.34920618027291611</v>
      </c>
      <c r="R671" s="64">
        <f t="shared" si="59"/>
        <v>0.34920618027291611</v>
      </c>
      <c r="S671" s="64">
        <f t="shared" si="59"/>
        <v>0.34920618027291611</v>
      </c>
      <c r="T671" s="488">
        <f t="shared" si="59"/>
        <v>0.34920618027291611</v>
      </c>
    </row>
    <row r="672" spans="1:20" x14ac:dyDescent="0.3">
      <c r="A672" s="486" t="s">
        <v>1860</v>
      </c>
      <c r="B672" s="39" t="s">
        <v>197</v>
      </c>
      <c r="C672" s="39" t="s">
        <v>86</v>
      </c>
      <c r="D672" s="39" t="s">
        <v>93</v>
      </c>
      <c r="E672" s="39" t="s">
        <v>1218</v>
      </c>
      <c r="F672" s="39" t="s">
        <v>83</v>
      </c>
      <c r="G672" s="39" t="s">
        <v>126</v>
      </c>
      <c r="H672" s="39" t="s">
        <v>89</v>
      </c>
      <c r="I672" s="39" t="s">
        <v>92</v>
      </c>
      <c r="J672" s="493">
        <f t="shared" si="60"/>
        <v>0.48339096056826247</v>
      </c>
      <c r="K672" s="64">
        <f t="shared" si="61"/>
        <v>0.34920618027291611</v>
      </c>
      <c r="L672" s="64">
        <f t="shared" ref="L672:T690" si="62">IF(L$17&gt;=$B$11,0,($B$11-L$17)/($B$11-2020))*$J672+IF(L$17&gt;=$B$11,1,(L$17-2020)/($B$11-2020))*$K672</f>
        <v>0.34920618027291611</v>
      </c>
      <c r="M672" s="64">
        <f t="shared" si="62"/>
        <v>0.34920618027291611</v>
      </c>
      <c r="N672" s="64">
        <f t="shared" si="62"/>
        <v>0.34920618027291611</v>
      </c>
      <c r="O672" s="64">
        <f t="shared" si="62"/>
        <v>0.34920618027291611</v>
      </c>
      <c r="P672" s="64">
        <f t="shared" si="62"/>
        <v>0.34920618027291611</v>
      </c>
      <c r="Q672" s="64">
        <f t="shared" si="62"/>
        <v>0.34920618027291611</v>
      </c>
      <c r="R672" s="64">
        <f t="shared" si="62"/>
        <v>0.34920618027291611</v>
      </c>
      <c r="S672" s="64">
        <f t="shared" si="62"/>
        <v>0.34920618027291611</v>
      </c>
      <c r="T672" s="488">
        <f t="shared" si="62"/>
        <v>0.34920618027291611</v>
      </c>
    </row>
    <row r="673" spans="1:20" x14ac:dyDescent="0.3">
      <c r="A673" s="486" t="s">
        <v>1861</v>
      </c>
      <c r="B673" s="39" t="s">
        <v>197</v>
      </c>
      <c r="C673" s="39" t="s">
        <v>86</v>
      </c>
      <c r="D673" s="39" t="s">
        <v>93</v>
      </c>
      <c r="E673" s="39" t="s">
        <v>1220</v>
      </c>
      <c r="F673" s="39" t="s">
        <v>83</v>
      </c>
      <c r="G673" s="39" t="s">
        <v>126</v>
      </c>
      <c r="H673" s="39" t="s">
        <v>92</v>
      </c>
      <c r="I673" s="39" t="s">
        <v>89</v>
      </c>
      <c r="J673" s="493">
        <f t="shared" si="60"/>
        <v>0.48339096056826247</v>
      </c>
      <c r="K673" s="64">
        <f t="shared" si="61"/>
        <v>0.48339096056826247</v>
      </c>
      <c r="L673" s="64">
        <f t="shared" si="62"/>
        <v>0.48339096056826247</v>
      </c>
      <c r="M673" s="64">
        <f t="shared" si="62"/>
        <v>0.48339096056826247</v>
      </c>
      <c r="N673" s="64">
        <f t="shared" si="62"/>
        <v>0.48339096056826247</v>
      </c>
      <c r="O673" s="64">
        <f t="shared" si="62"/>
        <v>0.48339096056826247</v>
      </c>
      <c r="P673" s="64">
        <f t="shared" si="62"/>
        <v>0.48339096056826247</v>
      </c>
      <c r="Q673" s="64">
        <f t="shared" si="62"/>
        <v>0.48339096056826247</v>
      </c>
      <c r="R673" s="64">
        <f t="shared" si="62"/>
        <v>0.48339096056826247</v>
      </c>
      <c r="S673" s="64">
        <f t="shared" si="62"/>
        <v>0.48339096056826247</v>
      </c>
      <c r="T673" s="488">
        <f t="shared" si="62"/>
        <v>0.48339096056826247</v>
      </c>
    </row>
    <row r="674" spans="1:20" x14ac:dyDescent="0.3">
      <c r="A674" s="486" t="s">
        <v>1862</v>
      </c>
      <c r="B674" s="39" t="s">
        <v>197</v>
      </c>
      <c r="C674" s="39" t="s">
        <v>86</v>
      </c>
      <c r="D674" s="39" t="s">
        <v>93</v>
      </c>
      <c r="E674" s="39" t="s">
        <v>1222</v>
      </c>
      <c r="F674" s="39" t="s">
        <v>83</v>
      </c>
      <c r="G674" s="39" t="s">
        <v>126</v>
      </c>
      <c r="H674" s="39" t="s">
        <v>92</v>
      </c>
      <c r="I674" s="39" t="s">
        <v>92</v>
      </c>
      <c r="J674" s="493">
        <f t="shared" si="60"/>
        <v>0.48339096056826247</v>
      </c>
      <c r="K674" s="64">
        <f t="shared" si="61"/>
        <v>0.48339096056826247</v>
      </c>
      <c r="L674" s="64">
        <f t="shared" si="62"/>
        <v>0.48339096056826247</v>
      </c>
      <c r="M674" s="64">
        <f t="shared" si="62"/>
        <v>0.48339096056826247</v>
      </c>
      <c r="N674" s="64">
        <f t="shared" si="62"/>
        <v>0.48339096056826247</v>
      </c>
      <c r="O674" s="64">
        <f t="shared" si="62"/>
        <v>0.48339096056826247</v>
      </c>
      <c r="P674" s="64">
        <f t="shared" si="62"/>
        <v>0.48339096056826247</v>
      </c>
      <c r="Q674" s="64">
        <f t="shared" si="62"/>
        <v>0.48339096056826247</v>
      </c>
      <c r="R674" s="64">
        <f t="shared" si="62"/>
        <v>0.48339096056826247</v>
      </c>
      <c r="S674" s="64">
        <f t="shared" si="62"/>
        <v>0.48339096056826247</v>
      </c>
      <c r="T674" s="488">
        <f t="shared" si="62"/>
        <v>0.48339096056826247</v>
      </c>
    </row>
    <row r="675" spans="1:20" x14ac:dyDescent="0.3">
      <c r="A675" s="486" t="s">
        <v>1863</v>
      </c>
      <c r="B675" s="39" t="s">
        <v>197</v>
      </c>
      <c r="C675" s="39" t="s">
        <v>86</v>
      </c>
      <c r="D675" s="39" t="s">
        <v>95</v>
      </c>
      <c r="E675" s="39" t="s">
        <v>1192</v>
      </c>
      <c r="F675" s="39" t="s">
        <v>121</v>
      </c>
      <c r="G675" s="39" t="s">
        <v>121</v>
      </c>
      <c r="H675" s="39" t="s">
        <v>89</v>
      </c>
      <c r="I675" s="39" t="s">
        <v>89</v>
      </c>
      <c r="J675" s="493">
        <f t="shared" si="60"/>
        <v>3.9642143336660212</v>
      </c>
      <c r="K675" s="64">
        <f t="shared" si="61"/>
        <v>1</v>
      </c>
      <c r="L675" s="64">
        <f t="shared" si="62"/>
        <v>1</v>
      </c>
      <c r="M675" s="64">
        <f t="shared" si="62"/>
        <v>1</v>
      </c>
      <c r="N675" s="64">
        <f t="shared" si="62"/>
        <v>1</v>
      </c>
      <c r="O675" s="64">
        <f t="shared" si="62"/>
        <v>1</v>
      </c>
      <c r="P675" s="64">
        <f t="shared" si="62"/>
        <v>1</v>
      </c>
      <c r="Q675" s="64">
        <f t="shared" si="62"/>
        <v>1</v>
      </c>
      <c r="R675" s="64">
        <f t="shared" si="62"/>
        <v>1</v>
      </c>
      <c r="S675" s="64">
        <f t="shared" si="62"/>
        <v>1</v>
      </c>
      <c r="T675" s="488">
        <f t="shared" si="62"/>
        <v>1</v>
      </c>
    </row>
    <row r="676" spans="1:20" x14ac:dyDescent="0.3">
      <c r="A676" s="486" t="s">
        <v>1864</v>
      </c>
      <c r="B676" s="39" t="s">
        <v>197</v>
      </c>
      <c r="C676" s="39" t="s">
        <v>86</v>
      </c>
      <c r="D676" s="39" t="s">
        <v>95</v>
      </c>
      <c r="E676" s="39" t="s">
        <v>1194</v>
      </c>
      <c r="F676" s="39" t="s">
        <v>121</v>
      </c>
      <c r="G676" s="39" t="s">
        <v>121</v>
      </c>
      <c r="H676" s="39" t="s">
        <v>89</v>
      </c>
      <c r="I676" s="39" t="s">
        <v>92</v>
      </c>
      <c r="J676" s="493">
        <f t="shared" si="60"/>
        <v>3.9642143336660212</v>
      </c>
      <c r="K676" s="64">
        <f t="shared" si="61"/>
        <v>1</v>
      </c>
      <c r="L676" s="64">
        <f t="shared" si="62"/>
        <v>1</v>
      </c>
      <c r="M676" s="64">
        <f t="shared" si="62"/>
        <v>1</v>
      </c>
      <c r="N676" s="64">
        <f t="shared" si="62"/>
        <v>1</v>
      </c>
      <c r="O676" s="64">
        <f t="shared" si="62"/>
        <v>1</v>
      </c>
      <c r="P676" s="64">
        <f t="shared" si="62"/>
        <v>1</v>
      </c>
      <c r="Q676" s="64">
        <f t="shared" si="62"/>
        <v>1</v>
      </c>
      <c r="R676" s="64">
        <f t="shared" si="62"/>
        <v>1</v>
      </c>
      <c r="S676" s="64">
        <f t="shared" si="62"/>
        <v>1</v>
      </c>
      <c r="T676" s="488">
        <f t="shared" si="62"/>
        <v>1</v>
      </c>
    </row>
    <row r="677" spans="1:20" x14ac:dyDescent="0.3">
      <c r="A677" s="486" t="s">
        <v>1865</v>
      </c>
      <c r="B677" s="39" t="s">
        <v>197</v>
      </c>
      <c r="C677" s="39" t="s">
        <v>86</v>
      </c>
      <c r="D677" s="39" t="s">
        <v>95</v>
      </c>
      <c r="E677" s="39" t="s">
        <v>1196</v>
      </c>
      <c r="F677" s="39" t="s">
        <v>121</v>
      </c>
      <c r="G677" s="39" t="s">
        <v>121</v>
      </c>
      <c r="H677" s="39" t="s">
        <v>92</v>
      </c>
      <c r="I677" s="39" t="s">
        <v>89</v>
      </c>
      <c r="J677" s="493">
        <f t="shared" si="60"/>
        <v>3.9642143336660212</v>
      </c>
      <c r="K677" s="64">
        <f t="shared" si="61"/>
        <v>3.9642143336660212</v>
      </c>
      <c r="L677" s="64">
        <f t="shared" si="62"/>
        <v>3.9642143336660212</v>
      </c>
      <c r="M677" s="64">
        <f t="shared" si="62"/>
        <v>3.9642143336660212</v>
      </c>
      <c r="N677" s="64">
        <f t="shared" si="62"/>
        <v>3.9642143336660212</v>
      </c>
      <c r="O677" s="64">
        <f t="shared" si="62"/>
        <v>3.9642143336660212</v>
      </c>
      <c r="P677" s="64">
        <f t="shared" si="62"/>
        <v>3.9642143336660212</v>
      </c>
      <c r="Q677" s="64">
        <f t="shared" si="62"/>
        <v>3.9642143336660212</v>
      </c>
      <c r="R677" s="64">
        <f t="shared" si="62"/>
        <v>3.9642143336660212</v>
      </c>
      <c r="S677" s="64">
        <f t="shared" si="62"/>
        <v>3.9642143336660212</v>
      </c>
      <c r="T677" s="488">
        <f t="shared" si="62"/>
        <v>3.9642143336660212</v>
      </c>
    </row>
    <row r="678" spans="1:20" x14ac:dyDescent="0.3">
      <c r="A678" s="486" t="s">
        <v>1866</v>
      </c>
      <c r="B678" s="39" t="s">
        <v>197</v>
      </c>
      <c r="C678" s="39" t="s">
        <v>86</v>
      </c>
      <c r="D678" s="39" t="s">
        <v>95</v>
      </c>
      <c r="E678" s="39" t="s">
        <v>1198</v>
      </c>
      <c r="F678" s="39" t="s">
        <v>121</v>
      </c>
      <c r="G678" s="39" t="s">
        <v>121</v>
      </c>
      <c r="H678" s="39" t="s">
        <v>92</v>
      </c>
      <c r="I678" s="39" t="s">
        <v>92</v>
      </c>
      <c r="J678" s="493">
        <f t="shared" si="60"/>
        <v>3.9642143336660212</v>
      </c>
      <c r="K678" s="64">
        <f t="shared" si="61"/>
        <v>3.9642143336660212</v>
      </c>
      <c r="L678" s="64">
        <f t="shared" si="62"/>
        <v>3.9642143336660212</v>
      </c>
      <c r="M678" s="64">
        <f t="shared" si="62"/>
        <v>3.9642143336660212</v>
      </c>
      <c r="N678" s="64">
        <f t="shared" si="62"/>
        <v>3.9642143336660212</v>
      </c>
      <c r="O678" s="64">
        <f t="shared" si="62"/>
        <v>3.9642143336660212</v>
      </c>
      <c r="P678" s="64">
        <f t="shared" si="62"/>
        <v>3.9642143336660212</v>
      </c>
      <c r="Q678" s="64">
        <f t="shared" si="62"/>
        <v>3.9642143336660212</v>
      </c>
      <c r="R678" s="64">
        <f t="shared" si="62"/>
        <v>3.9642143336660212</v>
      </c>
      <c r="S678" s="64">
        <f t="shared" si="62"/>
        <v>3.9642143336660212</v>
      </c>
      <c r="T678" s="488">
        <f t="shared" si="62"/>
        <v>3.9642143336660212</v>
      </c>
    </row>
    <row r="679" spans="1:20" x14ac:dyDescent="0.3">
      <c r="A679" s="486" t="s">
        <v>1867</v>
      </c>
      <c r="B679" s="39" t="s">
        <v>197</v>
      </c>
      <c r="C679" s="39" t="s">
        <v>86</v>
      </c>
      <c r="D679" s="39" t="s">
        <v>95</v>
      </c>
      <c r="E679" s="39" t="s">
        <v>1200</v>
      </c>
      <c r="F679" s="39" t="s">
        <v>121</v>
      </c>
      <c r="G679" s="39" t="s">
        <v>126</v>
      </c>
      <c r="H679" s="39" t="s">
        <v>89</v>
      </c>
      <c r="I679" s="39" t="s">
        <v>89</v>
      </c>
      <c r="J679" s="493">
        <f t="shared" si="60"/>
        <v>3.9642143336660212</v>
      </c>
      <c r="K679" s="64">
        <f t="shared" si="61"/>
        <v>1</v>
      </c>
      <c r="L679" s="64">
        <f t="shared" si="62"/>
        <v>1</v>
      </c>
      <c r="M679" s="64">
        <f t="shared" si="62"/>
        <v>1</v>
      </c>
      <c r="N679" s="64">
        <f t="shared" si="62"/>
        <v>1</v>
      </c>
      <c r="O679" s="64">
        <f t="shared" si="62"/>
        <v>1</v>
      </c>
      <c r="P679" s="64">
        <f t="shared" si="62"/>
        <v>1</v>
      </c>
      <c r="Q679" s="64">
        <f t="shared" si="62"/>
        <v>1</v>
      </c>
      <c r="R679" s="64">
        <f t="shared" si="62"/>
        <v>1</v>
      </c>
      <c r="S679" s="64">
        <f t="shared" si="62"/>
        <v>1</v>
      </c>
      <c r="T679" s="488">
        <f t="shared" si="62"/>
        <v>1</v>
      </c>
    </row>
    <row r="680" spans="1:20" x14ac:dyDescent="0.3">
      <c r="A680" s="486" t="s">
        <v>1868</v>
      </c>
      <c r="B680" s="39" t="s">
        <v>197</v>
      </c>
      <c r="C680" s="39" t="s">
        <v>86</v>
      </c>
      <c r="D680" s="39" t="s">
        <v>95</v>
      </c>
      <c r="E680" s="39" t="s">
        <v>1202</v>
      </c>
      <c r="F680" s="39" t="s">
        <v>121</v>
      </c>
      <c r="G680" s="39" t="s">
        <v>126</v>
      </c>
      <c r="H680" s="39" t="s">
        <v>89</v>
      </c>
      <c r="I680" s="39" t="s">
        <v>92</v>
      </c>
      <c r="J680" s="493">
        <f t="shared" si="60"/>
        <v>3.9642143336660212</v>
      </c>
      <c r="K680" s="64">
        <f t="shared" si="61"/>
        <v>1</v>
      </c>
      <c r="L680" s="64">
        <f t="shared" si="62"/>
        <v>1</v>
      </c>
      <c r="M680" s="64">
        <f t="shared" si="62"/>
        <v>1</v>
      </c>
      <c r="N680" s="64">
        <f t="shared" si="62"/>
        <v>1</v>
      </c>
      <c r="O680" s="64">
        <f t="shared" si="62"/>
        <v>1</v>
      </c>
      <c r="P680" s="64">
        <f t="shared" si="62"/>
        <v>1</v>
      </c>
      <c r="Q680" s="64">
        <f t="shared" si="62"/>
        <v>1</v>
      </c>
      <c r="R680" s="64">
        <f t="shared" si="62"/>
        <v>1</v>
      </c>
      <c r="S680" s="64">
        <f t="shared" si="62"/>
        <v>1</v>
      </c>
      <c r="T680" s="488">
        <f t="shared" si="62"/>
        <v>1</v>
      </c>
    </row>
    <row r="681" spans="1:20" x14ac:dyDescent="0.3">
      <c r="A681" s="486" t="s">
        <v>1869</v>
      </c>
      <c r="B681" s="39" t="s">
        <v>197</v>
      </c>
      <c r="C681" s="39" t="s">
        <v>86</v>
      </c>
      <c r="D681" s="39" t="s">
        <v>95</v>
      </c>
      <c r="E681" s="39" t="s">
        <v>1204</v>
      </c>
      <c r="F681" s="39" t="s">
        <v>121</v>
      </c>
      <c r="G681" s="39" t="s">
        <v>126</v>
      </c>
      <c r="H681" s="39" t="s">
        <v>92</v>
      </c>
      <c r="I681" s="39" t="s">
        <v>89</v>
      </c>
      <c r="J681" s="493">
        <f t="shared" si="60"/>
        <v>3.9642143336660212</v>
      </c>
      <c r="K681" s="64">
        <f t="shared" si="61"/>
        <v>3.9642143336660212</v>
      </c>
      <c r="L681" s="64">
        <f t="shared" si="62"/>
        <v>3.9642143336660212</v>
      </c>
      <c r="M681" s="64">
        <f t="shared" si="62"/>
        <v>3.9642143336660212</v>
      </c>
      <c r="N681" s="64">
        <f t="shared" si="62"/>
        <v>3.9642143336660212</v>
      </c>
      <c r="O681" s="64">
        <f t="shared" si="62"/>
        <v>3.9642143336660212</v>
      </c>
      <c r="P681" s="64">
        <f t="shared" si="62"/>
        <v>3.9642143336660212</v>
      </c>
      <c r="Q681" s="64">
        <f t="shared" si="62"/>
        <v>3.9642143336660212</v>
      </c>
      <c r="R681" s="64">
        <f t="shared" si="62"/>
        <v>3.9642143336660212</v>
      </c>
      <c r="S681" s="64">
        <f t="shared" si="62"/>
        <v>3.9642143336660212</v>
      </c>
      <c r="T681" s="488">
        <f t="shared" si="62"/>
        <v>3.9642143336660212</v>
      </c>
    </row>
    <row r="682" spans="1:20" x14ac:dyDescent="0.3">
      <c r="A682" s="486" t="s">
        <v>1870</v>
      </c>
      <c r="B682" s="39" t="s">
        <v>197</v>
      </c>
      <c r="C682" s="39" t="s">
        <v>86</v>
      </c>
      <c r="D682" s="39" t="s">
        <v>95</v>
      </c>
      <c r="E682" s="39" t="s">
        <v>1206</v>
      </c>
      <c r="F682" s="39" t="s">
        <v>121</v>
      </c>
      <c r="G682" s="39" t="s">
        <v>126</v>
      </c>
      <c r="H682" s="39" t="s">
        <v>92</v>
      </c>
      <c r="I682" s="39" t="s">
        <v>92</v>
      </c>
      <c r="J682" s="493">
        <f t="shared" si="60"/>
        <v>3.9642143336660212</v>
      </c>
      <c r="K682" s="64">
        <f t="shared" si="61"/>
        <v>3.9642143336660212</v>
      </c>
      <c r="L682" s="64">
        <f t="shared" si="62"/>
        <v>3.9642143336660212</v>
      </c>
      <c r="M682" s="64">
        <f t="shared" si="62"/>
        <v>3.9642143336660212</v>
      </c>
      <c r="N682" s="64">
        <f t="shared" si="62"/>
        <v>3.9642143336660212</v>
      </c>
      <c r="O682" s="64">
        <f t="shared" si="62"/>
        <v>3.9642143336660212</v>
      </c>
      <c r="P682" s="64">
        <f t="shared" si="62"/>
        <v>3.9642143336660212</v>
      </c>
      <c r="Q682" s="64">
        <f t="shared" si="62"/>
        <v>3.9642143336660212</v>
      </c>
      <c r="R682" s="64">
        <f t="shared" si="62"/>
        <v>3.9642143336660212</v>
      </c>
      <c r="S682" s="64">
        <f t="shared" si="62"/>
        <v>3.9642143336660212</v>
      </c>
      <c r="T682" s="488">
        <f t="shared" si="62"/>
        <v>3.9642143336660212</v>
      </c>
    </row>
    <row r="683" spans="1:20" x14ac:dyDescent="0.3">
      <c r="A683" s="486" t="s">
        <v>1871</v>
      </c>
      <c r="B683" s="39" t="s">
        <v>197</v>
      </c>
      <c r="C683" s="39" t="s">
        <v>86</v>
      </c>
      <c r="D683" s="39" t="s">
        <v>95</v>
      </c>
      <c r="E683" s="39" t="s">
        <v>1208</v>
      </c>
      <c r="F683" s="39" t="s">
        <v>83</v>
      </c>
      <c r="G683" s="39" t="s">
        <v>121</v>
      </c>
      <c r="H683" s="39" t="s">
        <v>89</v>
      </c>
      <c r="I683" s="39" t="s">
        <v>89</v>
      </c>
      <c r="J683" s="493">
        <f t="shared" si="60"/>
        <v>3.9642143336660212</v>
      </c>
      <c r="K683" s="64">
        <f t="shared" si="61"/>
        <v>3.9642143336660212</v>
      </c>
      <c r="L683" s="64">
        <f t="shared" si="62"/>
        <v>3.9642143336660212</v>
      </c>
      <c r="M683" s="64">
        <f t="shared" si="62"/>
        <v>3.9642143336660212</v>
      </c>
      <c r="N683" s="64">
        <f t="shared" si="62"/>
        <v>3.9642143336660212</v>
      </c>
      <c r="O683" s="64">
        <f t="shared" si="62"/>
        <v>3.9642143336660212</v>
      </c>
      <c r="P683" s="64">
        <f t="shared" si="62"/>
        <v>3.9642143336660212</v>
      </c>
      <c r="Q683" s="64">
        <f t="shared" si="62"/>
        <v>3.9642143336660212</v>
      </c>
      <c r="R683" s="64">
        <f t="shared" si="62"/>
        <v>3.9642143336660212</v>
      </c>
      <c r="S683" s="64">
        <f t="shared" si="62"/>
        <v>3.9642143336660212</v>
      </c>
      <c r="T683" s="488">
        <f t="shared" si="62"/>
        <v>3.9642143336660212</v>
      </c>
    </row>
    <row r="684" spans="1:20" x14ac:dyDescent="0.3">
      <c r="A684" s="486" t="s">
        <v>1872</v>
      </c>
      <c r="B684" s="39" t="s">
        <v>197</v>
      </c>
      <c r="C684" s="39" t="s">
        <v>86</v>
      </c>
      <c r="D684" s="39" t="s">
        <v>95</v>
      </c>
      <c r="E684" s="39" t="s">
        <v>1210</v>
      </c>
      <c r="F684" s="39" t="s">
        <v>83</v>
      </c>
      <c r="G684" s="39" t="s">
        <v>121</v>
      </c>
      <c r="H684" s="39" t="s">
        <v>89</v>
      </c>
      <c r="I684" s="39" t="s">
        <v>92</v>
      </c>
      <c r="J684" s="493">
        <f t="shared" si="60"/>
        <v>3.9642143336660212</v>
      </c>
      <c r="K684" s="64">
        <f t="shared" si="61"/>
        <v>3.9642143336660212</v>
      </c>
      <c r="L684" s="64">
        <f t="shared" si="62"/>
        <v>3.9642143336660212</v>
      </c>
      <c r="M684" s="64">
        <f t="shared" si="62"/>
        <v>3.9642143336660212</v>
      </c>
      <c r="N684" s="64">
        <f t="shared" si="62"/>
        <v>3.9642143336660212</v>
      </c>
      <c r="O684" s="64">
        <f t="shared" si="62"/>
        <v>3.9642143336660212</v>
      </c>
      <c r="P684" s="64">
        <f t="shared" si="62"/>
        <v>3.9642143336660212</v>
      </c>
      <c r="Q684" s="64">
        <f t="shared" si="62"/>
        <v>3.9642143336660212</v>
      </c>
      <c r="R684" s="64">
        <f t="shared" si="62"/>
        <v>3.9642143336660212</v>
      </c>
      <c r="S684" s="64">
        <f t="shared" si="62"/>
        <v>3.9642143336660212</v>
      </c>
      <c r="T684" s="488">
        <f t="shared" si="62"/>
        <v>3.9642143336660212</v>
      </c>
    </row>
    <row r="685" spans="1:20" x14ac:dyDescent="0.3">
      <c r="A685" s="486" t="s">
        <v>1873</v>
      </c>
      <c r="B685" s="39" t="s">
        <v>197</v>
      </c>
      <c r="C685" s="39" t="s">
        <v>86</v>
      </c>
      <c r="D685" s="39" t="s">
        <v>95</v>
      </c>
      <c r="E685" s="39" t="s">
        <v>1212</v>
      </c>
      <c r="F685" s="39" t="s">
        <v>83</v>
      </c>
      <c r="G685" s="39" t="s">
        <v>121</v>
      </c>
      <c r="H685" s="39" t="s">
        <v>92</v>
      </c>
      <c r="I685" s="39" t="s">
        <v>89</v>
      </c>
      <c r="J685" s="493">
        <f t="shared" si="60"/>
        <v>3.9642143336660212</v>
      </c>
      <c r="K685" s="64">
        <f t="shared" si="61"/>
        <v>3.9642143336660212</v>
      </c>
      <c r="L685" s="64">
        <f t="shared" si="62"/>
        <v>3.9642143336660212</v>
      </c>
      <c r="M685" s="64">
        <f t="shared" si="62"/>
        <v>3.9642143336660212</v>
      </c>
      <c r="N685" s="64">
        <f t="shared" si="62"/>
        <v>3.9642143336660212</v>
      </c>
      <c r="O685" s="64">
        <f t="shared" si="62"/>
        <v>3.9642143336660212</v>
      </c>
      <c r="P685" s="64">
        <f t="shared" si="62"/>
        <v>3.9642143336660212</v>
      </c>
      <c r="Q685" s="64">
        <f t="shared" si="62"/>
        <v>3.9642143336660212</v>
      </c>
      <c r="R685" s="64">
        <f t="shared" si="62"/>
        <v>3.9642143336660212</v>
      </c>
      <c r="S685" s="64">
        <f t="shared" si="62"/>
        <v>3.9642143336660212</v>
      </c>
      <c r="T685" s="488">
        <f t="shared" si="62"/>
        <v>3.9642143336660212</v>
      </c>
    </row>
    <row r="686" spans="1:20" x14ac:dyDescent="0.3">
      <c r="A686" s="486" t="s">
        <v>1874</v>
      </c>
      <c r="B686" s="39" t="s">
        <v>197</v>
      </c>
      <c r="C686" s="39" t="s">
        <v>86</v>
      </c>
      <c r="D686" s="39" t="s">
        <v>95</v>
      </c>
      <c r="E686" s="39" t="s">
        <v>1214</v>
      </c>
      <c r="F686" s="39" t="s">
        <v>83</v>
      </c>
      <c r="G686" s="39" t="s">
        <v>121</v>
      </c>
      <c r="H686" s="39" t="s">
        <v>92</v>
      </c>
      <c r="I686" s="39" t="s">
        <v>92</v>
      </c>
      <c r="J686" s="493">
        <f t="shared" si="60"/>
        <v>3.9642143336660212</v>
      </c>
      <c r="K686" s="64">
        <f t="shared" si="61"/>
        <v>3.9642143336660212</v>
      </c>
      <c r="L686" s="64">
        <f t="shared" si="62"/>
        <v>3.9642143336660212</v>
      </c>
      <c r="M686" s="64">
        <f t="shared" si="62"/>
        <v>3.9642143336660212</v>
      </c>
      <c r="N686" s="64">
        <f t="shared" si="62"/>
        <v>3.9642143336660212</v>
      </c>
      <c r="O686" s="64">
        <f t="shared" si="62"/>
        <v>3.9642143336660212</v>
      </c>
      <c r="P686" s="64">
        <f t="shared" si="62"/>
        <v>3.9642143336660212</v>
      </c>
      <c r="Q686" s="64">
        <f t="shared" si="62"/>
        <v>3.9642143336660212</v>
      </c>
      <c r="R686" s="64">
        <f t="shared" si="62"/>
        <v>3.9642143336660212</v>
      </c>
      <c r="S686" s="64">
        <f t="shared" si="62"/>
        <v>3.9642143336660212</v>
      </c>
      <c r="T686" s="488">
        <f t="shared" si="62"/>
        <v>3.9642143336660212</v>
      </c>
    </row>
    <row r="687" spans="1:20" x14ac:dyDescent="0.3">
      <c r="A687" s="486" t="s">
        <v>1875</v>
      </c>
      <c r="B687" s="39" t="s">
        <v>197</v>
      </c>
      <c r="C687" s="39" t="s">
        <v>86</v>
      </c>
      <c r="D687" s="39" t="s">
        <v>95</v>
      </c>
      <c r="E687" s="39" t="s">
        <v>1216</v>
      </c>
      <c r="F687" s="39" t="s">
        <v>83</v>
      </c>
      <c r="G687" s="39" t="s">
        <v>126</v>
      </c>
      <c r="H687" s="39" t="s">
        <v>89</v>
      </c>
      <c r="I687" s="39" t="s">
        <v>89</v>
      </c>
      <c r="J687" s="493">
        <f t="shared" si="60"/>
        <v>3.9642143336660212</v>
      </c>
      <c r="K687" s="64">
        <f t="shared" si="61"/>
        <v>3.9642143336660212</v>
      </c>
      <c r="L687" s="64">
        <f t="shared" si="62"/>
        <v>3.9642143336660212</v>
      </c>
      <c r="M687" s="64">
        <f t="shared" si="62"/>
        <v>3.9642143336660212</v>
      </c>
      <c r="N687" s="64">
        <f t="shared" si="62"/>
        <v>3.9642143336660212</v>
      </c>
      <c r="O687" s="64">
        <f t="shared" si="62"/>
        <v>3.9642143336660212</v>
      </c>
      <c r="P687" s="64">
        <f t="shared" si="62"/>
        <v>3.9642143336660212</v>
      </c>
      <c r="Q687" s="64">
        <f t="shared" si="62"/>
        <v>3.9642143336660212</v>
      </c>
      <c r="R687" s="64">
        <f t="shared" si="62"/>
        <v>3.9642143336660212</v>
      </c>
      <c r="S687" s="64">
        <f t="shared" si="62"/>
        <v>3.9642143336660212</v>
      </c>
      <c r="T687" s="488">
        <f t="shared" si="62"/>
        <v>3.9642143336660212</v>
      </c>
    </row>
    <row r="688" spans="1:20" x14ac:dyDescent="0.3">
      <c r="A688" s="486" t="s">
        <v>1876</v>
      </c>
      <c r="B688" s="39" t="s">
        <v>197</v>
      </c>
      <c r="C688" s="39" t="s">
        <v>86</v>
      </c>
      <c r="D688" s="39" t="s">
        <v>95</v>
      </c>
      <c r="E688" s="39" t="s">
        <v>1218</v>
      </c>
      <c r="F688" s="39" t="s">
        <v>83</v>
      </c>
      <c r="G688" s="39" t="s">
        <v>126</v>
      </c>
      <c r="H688" s="39" t="s">
        <v>89</v>
      </c>
      <c r="I688" s="39" t="s">
        <v>92</v>
      </c>
      <c r="J688" s="493">
        <f t="shared" si="60"/>
        <v>3.9642143336660212</v>
      </c>
      <c r="K688" s="64">
        <f t="shared" si="61"/>
        <v>3.9642143336660212</v>
      </c>
      <c r="L688" s="64">
        <f t="shared" si="62"/>
        <v>3.9642143336660212</v>
      </c>
      <c r="M688" s="64">
        <f t="shared" si="62"/>
        <v>3.9642143336660212</v>
      </c>
      <c r="N688" s="64">
        <f t="shared" si="62"/>
        <v>3.9642143336660212</v>
      </c>
      <c r="O688" s="64">
        <f t="shared" si="62"/>
        <v>3.9642143336660212</v>
      </c>
      <c r="P688" s="64">
        <f t="shared" si="62"/>
        <v>3.9642143336660212</v>
      </c>
      <c r="Q688" s="64">
        <f t="shared" si="62"/>
        <v>3.9642143336660212</v>
      </c>
      <c r="R688" s="64">
        <f t="shared" si="62"/>
        <v>3.9642143336660212</v>
      </c>
      <c r="S688" s="64">
        <f t="shared" si="62"/>
        <v>3.9642143336660212</v>
      </c>
      <c r="T688" s="488">
        <f t="shared" si="62"/>
        <v>3.9642143336660212</v>
      </c>
    </row>
    <row r="689" spans="1:20" x14ac:dyDescent="0.3">
      <c r="A689" s="486" t="s">
        <v>1877</v>
      </c>
      <c r="B689" s="39" t="s">
        <v>197</v>
      </c>
      <c r="C689" s="39" t="s">
        <v>86</v>
      </c>
      <c r="D689" s="39" t="s">
        <v>95</v>
      </c>
      <c r="E689" s="39" t="s">
        <v>1220</v>
      </c>
      <c r="F689" s="39" t="s">
        <v>83</v>
      </c>
      <c r="G689" s="39" t="s">
        <v>126</v>
      </c>
      <c r="H689" s="39" t="s">
        <v>92</v>
      </c>
      <c r="I689" s="39" t="s">
        <v>89</v>
      </c>
      <c r="J689" s="493">
        <f t="shared" si="60"/>
        <v>3.9642143336660212</v>
      </c>
      <c r="K689" s="64">
        <f t="shared" si="61"/>
        <v>3.9642143336660212</v>
      </c>
      <c r="L689" s="64">
        <f t="shared" si="62"/>
        <v>3.9642143336660212</v>
      </c>
      <c r="M689" s="64">
        <f t="shared" si="62"/>
        <v>3.9642143336660212</v>
      </c>
      <c r="N689" s="64">
        <f t="shared" si="62"/>
        <v>3.9642143336660212</v>
      </c>
      <c r="O689" s="64">
        <f t="shared" si="62"/>
        <v>3.9642143336660212</v>
      </c>
      <c r="P689" s="64">
        <f t="shared" si="62"/>
        <v>3.9642143336660212</v>
      </c>
      <c r="Q689" s="64">
        <f t="shared" si="62"/>
        <v>3.9642143336660212</v>
      </c>
      <c r="R689" s="64">
        <f t="shared" si="62"/>
        <v>3.9642143336660212</v>
      </c>
      <c r="S689" s="64">
        <f t="shared" si="62"/>
        <v>3.9642143336660212</v>
      </c>
      <c r="T689" s="488">
        <f t="shared" si="62"/>
        <v>3.9642143336660212</v>
      </c>
    </row>
    <row r="690" spans="1:20" ht="15" thickBot="1" x14ac:dyDescent="0.35">
      <c r="A690" s="489" t="s">
        <v>1878</v>
      </c>
      <c r="B690" s="495" t="s">
        <v>197</v>
      </c>
      <c r="C690" s="495" t="s">
        <v>86</v>
      </c>
      <c r="D690" s="495" t="s">
        <v>95</v>
      </c>
      <c r="E690" s="495" t="s">
        <v>1222</v>
      </c>
      <c r="F690" s="495" t="s">
        <v>83</v>
      </c>
      <c r="G690" s="495" t="s">
        <v>126</v>
      </c>
      <c r="H690" s="495" t="s">
        <v>92</v>
      </c>
      <c r="I690" s="495" t="s">
        <v>92</v>
      </c>
      <c r="J690" s="496">
        <f t="shared" si="60"/>
        <v>3.9642143336660212</v>
      </c>
      <c r="K690" s="490">
        <f t="shared" si="61"/>
        <v>3.9642143336660212</v>
      </c>
      <c r="L690" s="490">
        <f t="shared" si="62"/>
        <v>3.9642143336660212</v>
      </c>
      <c r="M690" s="490">
        <f t="shared" si="62"/>
        <v>3.9642143336660212</v>
      </c>
      <c r="N690" s="490">
        <f t="shared" si="62"/>
        <v>3.9642143336660212</v>
      </c>
      <c r="O690" s="490">
        <f t="shared" si="62"/>
        <v>3.9642143336660212</v>
      </c>
      <c r="P690" s="490">
        <f t="shared" si="62"/>
        <v>3.9642143336660212</v>
      </c>
      <c r="Q690" s="490">
        <f t="shared" si="62"/>
        <v>3.9642143336660212</v>
      </c>
      <c r="R690" s="490">
        <f t="shared" si="62"/>
        <v>3.9642143336660212</v>
      </c>
      <c r="S690" s="490">
        <f t="shared" si="62"/>
        <v>3.9642143336660212</v>
      </c>
      <c r="T690" s="491">
        <f t="shared" si="62"/>
        <v>3.9642143336660212</v>
      </c>
    </row>
  </sheetData>
  <conditionalFormatting sqref="A1:XFD1 A5:XFD1048576">
    <cfRule type="expression" dxfId="15" priority="2">
      <formula>_xlfn.ISFORMULA(A1)</formula>
    </cfRule>
  </conditionalFormatting>
  <conditionalFormatting sqref="A2:XFD4">
    <cfRule type="expression" dxfId="14" priority="1">
      <formula>_xlfn.ISFORMULA(A2)</formula>
    </cfRule>
  </conditionalFormatting>
  <hyperlinks>
    <hyperlink ref="B3" r:id="rId1" xr:uid="{770D59EC-0D1D-4594-BD00-F87FFCAA6249}"/>
  </hyperlinks>
  <pageMargins left="0.7" right="0.7" top="0.75" bottom="0.75" header="0.3" footer="0.3"/>
  <pageSetup orientation="portrait"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2CFA-BFB6-47ED-8817-4535EAEABC90}">
  <sheetPr>
    <tabColor theme="7" tint="0.39997558519241921"/>
    <pageSetUpPr autoPageBreaks="0"/>
  </sheetPr>
  <dimension ref="A1:AI200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2" width="13.5546875" style="39" bestFit="1" customWidth="1"/>
    <col min="3" max="3" width="13.5546875" style="39" customWidth="1"/>
    <col min="4" max="4" width="13.5546875" style="39" bestFit="1" customWidth="1"/>
    <col min="5" max="5" width="13.5546875" style="39" customWidth="1"/>
    <col min="6" max="6" width="13.5546875" style="39" bestFit="1" customWidth="1"/>
    <col min="7" max="8" width="13.5546875" style="39" customWidth="1"/>
    <col min="9" max="9" width="13.5546875" style="39" bestFit="1" customWidth="1"/>
    <col min="10" max="11" width="13.5546875" style="39" customWidth="1"/>
    <col min="12" max="12" width="13.5546875" style="39" bestFit="1" customWidth="1"/>
    <col min="13" max="13" width="13.5546875" style="39" customWidth="1"/>
    <col min="14" max="17" width="13.5546875" style="39" bestFit="1" customWidth="1"/>
    <col min="18" max="22" width="11.21875" style="39" bestFit="1" customWidth="1"/>
    <col min="23" max="25" width="11.44140625" style="39" bestFit="1" customWidth="1"/>
    <col min="26" max="35" width="11.21875" style="39" bestFit="1" customWidth="1"/>
    <col min="36" max="16384" width="10.44140625" style="39"/>
  </cols>
  <sheetData>
    <row r="1" spans="1:35" s="27" customFormat="1" ht="49.5" customHeight="1" x14ac:dyDescent="0.3">
      <c r="A1" s="27" t="s">
        <v>1879</v>
      </c>
    </row>
    <row r="2" spans="1:35" s="28" customFormat="1" x14ac:dyDescent="0.3">
      <c r="A2" s="28" t="s">
        <v>331</v>
      </c>
      <c r="B2" s="28" t="s">
        <v>1880</v>
      </c>
    </row>
    <row r="3" spans="1:35" s="28" customFormat="1" x14ac:dyDescent="0.3">
      <c r="A3" s="28" t="s">
        <v>332</v>
      </c>
      <c r="B3" s="75" t="s">
        <v>1881</v>
      </c>
      <c r="C3" s="75"/>
    </row>
    <row r="4" spans="1:35" s="28" customFormat="1" x14ac:dyDescent="0.3">
      <c r="A4" s="28" t="s">
        <v>333</v>
      </c>
      <c r="B4" s="56">
        <v>43221</v>
      </c>
      <c r="C4" s="56"/>
      <c r="D4" s="56"/>
      <c r="E4" s="56"/>
    </row>
    <row r="5" spans="1:35" s="28" customFormat="1" x14ac:dyDescent="0.3">
      <c r="A5" s="28" t="s">
        <v>194</v>
      </c>
      <c r="B5" s="28" t="s">
        <v>197</v>
      </c>
      <c r="D5" s="71"/>
      <c r="E5" s="71"/>
    </row>
    <row r="6" spans="1:35" s="28" customFormat="1" x14ac:dyDescent="0.3">
      <c r="A6" s="28" t="s">
        <v>46</v>
      </c>
      <c r="B6" s="28" t="s">
        <v>1882</v>
      </c>
      <c r="D6" s="71"/>
      <c r="E6" s="71"/>
    </row>
    <row r="8" spans="1:35" ht="15" thickBot="1" x14ac:dyDescent="0.35"/>
    <row r="9" spans="1:35" ht="15" thickBot="1" x14ac:dyDescent="0.35">
      <c r="B9" s="704" t="s">
        <v>1883</v>
      </c>
      <c r="C9" s="705"/>
      <c r="D9" s="705"/>
      <c r="E9" s="706"/>
      <c r="F9" s="707" t="s">
        <v>1884</v>
      </c>
      <c r="G9" s="708"/>
      <c r="H9" s="708"/>
      <c r="I9" s="708"/>
      <c r="J9" s="708"/>
      <c r="K9" s="709"/>
      <c r="L9" s="60"/>
      <c r="M9" s="60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</row>
    <row r="10" spans="1:35" x14ac:dyDescent="0.3">
      <c r="A10" s="39" t="s">
        <v>120</v>
      </c>
      <c r="B10" s="486" t="s">
        <v>1885</v>
      </c>
      <c r="C10" s="39" t="s">
        <v>1886</v>
      </c>
      <c r="D10" s="58" t="s">
        <v>1887</v>
      </c>
      <c r="E10" s="514" t="s">
        <v>1888</v>
      </c>
      <c r="F10" s="518" t="s">
        <v>1889</v>
      </c>
      <c r="G10" s="58" t="s">
        <v>1886</v>
      </c>
      <c r="H10" s="58" t="s">
        <v>1890</v>
      </c>
      <c r="I10" s="58" t="s">
        <v>1891</v>
      </c>
      <c r="J10" s="58" t="s">
        <v>1892</v>
      </c>
      <c r="K10" s="514" t="s">
        <v>1893</v>
      </c>
      <c r="L10" s="521" t="s">
        <v>1894</v>
      </c>
      <c r="M10" s="522" t="s">
        <v>1895</v>
      </c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</row>
    <row r="11" spans="1:35" x14ac:dyDescent="0.3">
      <c r="A11" s="39">
        <v>2030</v>
      </c>
      <c r="B11" s="486">
        <v>8.9700000000000006</v>
      </c>
      <c r="C11" s="39">
        <v>50</v>
      </c>
      <c r="D11" s="67">
        <v>0.54</v>
      </c>
      <c r="E11" s="515">
        <f>C11*(D11/B11)</f>
        <v>3.0100334448160537</v>
      </c>
      <c r="F11" s="519">
        <v>9.4700000000000006</v>
      </c>
      <c r="G11" s="67">
        <v>2.5</v>
      </c>
      <c r="H11" s="67">
        <v>0.21</v>
      </c>
      <c r="I11" s="67">
        <v>0.15</v>
      </c>
      <c r="J11" s="525">
        <f>$G11*(H11/$F11)</f>
        <v>5.5438225976768736E-2</v>
      </c>
      <c r="K11" s="526">
        <f>$G11*(I11/$F11)</f>
        <v>3.95987328405491E-2</v>
      </c>
      <c r="L11" s="60">
        <f>E11*10^3/K11</f>
        <v>76013.37792642141</v>
      </c>
      <c r="M11" s="523">
        <f>E11*10^3/(J11+K11)</f>
        <v>31672.240802675595</v>
      </c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</row>
    <row r="12" spans="1:35" ht="15" thickBot="1" x14ac:dyDescent="0.35">
      <c r="A12" s="39">
        <v>2040</v>
      </c>
      <c r="B12" s="489">
        <v>8.9700000000000006</v>
      </c>
      <c r="C12" s="495">
        <v>50</v>
      </c>
      <c r="D12" s="516">
        <v>1.78</v>
      </c>
      <c r="E12" s="517">
        <f>C12*(D12/B12)</f>
        <v>9.9219620958751396</v>
      </c>
      <c r="F12" s="520">
        <v>9.4700000000000006</v>
      </c>
      <c r="G12" s="516">
        <v>2.5</v>
      </c>
      <c r="H12" s="516">
        <v>0.64</v>
      </c>
      <c r="I12" s="516">
        <v>0.59</v>
      </c>
      <c r="J12" s="527">
        <f>$G12*(H12/$F12)</f>
        <v>0.16895459345300951</v>
      </c>
      <c r="K12" s="528">
        <f>$G12*(I12/$F12)</f>
        <v>0.15575501583949311</v>
      </c>
      <c r="L12" s="529">
        <f>E12*10^3/K12</f>
        <v>63702.360032500066</v>
      </c>
      <c r="M12" s="524">
        <f>E12*10^3/(J12+K12)</f>
        <v>30556.416600955316</v>
      </c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</row>
    <row r="13" spans="1:35" x14ac:dyDescent="0.3">
      <c r="D13" s="58"/>
      <c r="E13" s="58"/>
      <c r="F13" s="58"/>
      <c r="G13" s="58"/>
      <c r="H13" s="58"/>
      <c r="I13" s="58"/>
      <c r="J13" s="58"/>
      <c r="K13" s="58"/>
      <c r="L13" s="60"/>
      <c r="M13" s="60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</row>
    <row r="14" spans="1:35" x14ac:dyDescent="0.3">
      <c r="D14" s="58"/>
      <c r="E14" s="58"/>
      <c r="F14" s="58"/>
      <c r="G14" s="58"/>
      <c r="H14" s="58"/>
      <c r="I14" s="58"/>
      <c r="J14" s="58"/>
      <c r="K14" s="58"/>
      <c r="L14" s="60"/>
      <c r="M14" s="60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</row>
    <row r="15" spans="1:35" x14ac:dyDescent="0.3">
      <c r="D15" s="58"/>
      <c r="E15" s="58"/>
      <c r="F15" s="58"/>
      <c r="G15" s="58"/>
      <c r="H15" s="58"/>
      <c r="I15" s="58"/>
      <c r="J15" s="58"/>
      <c r="K15" s="58"/>
      <c r="L15" s="60"/>
      <c r="M15" s="60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</row>
    <row r="16" spans="1:35" x14ac:dyDescent="0.3">
      <c r="D16" s="58"/>
      <c r="E16" s="58"/>
      <c r="F16" s="58"/>
      <c r="G16" s="58"/>
      <c r="H16" s="58"/>
      <c r="I16" s="58"/>
      <c r="J16" s="58"/>
      <c r="K16" s="58"/>
      <c r="L16" s="60"/>
      <c r="M16" s="60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</row>
    <row r="17" spans="4:35" x14ac:dyDescent="0.3">
      <c r="D17" s="58"/>
      <c r="E17" s="58"/>
      <c r="F17" s="58"/>
      <c r="G17" s="58"/>
      <c r="H17" s="58"/>
      <c r="I17" s="58"/>
      <c r="J17" s="58"/>
      <c r="K17" s="58"/>
      <c r="L17" s="60"/>
      <c r="M17" s="60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</row>
    <row r="18" spans="4:35" x14ac:dyDescent="0.3">
      <c r="D18" s="58"/>
      <c r="E18" s="58"/>
      <c r="F18" s="58"/>
      <c r="G18" s="58"/>
      <c r="H18" s="58"/>
      <c r="I18" s="58"/>
      <c r="J18" s="58"/>
      <c r="K18" s="58"/>
      <c r="L18" s="60"/>
      <c r="M18" s="60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</row>
    <row r="19" spans="4:35" x14ac:dyDescent="0.3">
      <c r="D19" s="58"/>
      <c r="E19" s="58"/>
      <c r="F19" s="58"/>
      <c r="G19" s="58"/>
      <c r="H19" s="58"/>
      <c r="I19" s="58"/>
      <c r="J19" s="58"/>
      <c r="K19" s="58"/>
      <c r="L19" s="60"/>
      <c r="M19" s="60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</row>
    <row r="20" spans="4:35" x14ac:dyDescent="0.3">
      <c r="D20" s="58"/>
      <c r="E20" s="58"/>
      <c r="F20" s="58"/>
      <c r="G20" s="58"/>
      <c r="H20" s="58"/>
      <c r="I20" s="58"/>
      <c r="J20" s="58"/>
      <c r="K20" s="58"/>
      <c r="L20" s="60"/>
      <c r="M20" s="60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</row>
    <row r="21" spans="4:35" x14ac:dyDescent="0.3">
      <c r="D21" s="58"/>
      <c r="E21" s="58"/>
      <c r="F21" s="58"/>
      <c r="G21" s="58"/>
      <c r="H21" s="58"/>
      <c r="I21" s="58"/>
      <c r="J21" s="58"/>
      <c r="K21" s="58"/>
      <c r="L21" s="60"/>
      <c r="M21" s="60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</row>
    <row r="22" spans="4:35" x14ac:dyDescent="0.3">
      <c r="D22" s="58"/>
      <c r="E22" s="58"/>
      <c r="F22" s="58"/>
      <c r="G22" s="58"/>
      <c r="H22" s="58"/>
      <c r="I22" s="58"/>
      <c r="J22" s="58"/>
      <c r="K22" s="58"/>
      <c r="L22" s="60"/>
      <c r="M22" s="60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</row>
    <row r="23" spans="4:35" x14ac:dyDescent="0.3">
      <c r="D23" s="58"/>
      <c r="E23" s="58"/>
      <c r="F23" s="58"/>
      <c r="G23" s="58"/>
      <c r="H23" s="58"/>
      <c r="I23" s="58"/>
      <c r="J23" s="58"/>
      <c r="K23" s="58"/>
      <c r="L23" s="60"/>
      <c r="M23" s="60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</row>
    <row r="24" spans="4:35" x14ac:dyDescent="0.3">
      <c r="D24" s="58"/>
      <c r="E24" s="58"/>
      <c r="F24" s="58"/>
      <c r="G24" s="58"/>
      <c r="H24" s="58"/>
      <c r="I24" s="58"/>
      <c r="J24" s="58"/>
      <c r="K24" s="58"/>
      <c r="L24" s="60"/>
      <c r="M24" s="60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</row>
    <row r="25" spans="4:35" x14ac:dyDescent="0.3">
      <c r="D25" s="58"/>
      <c r="E25" s="58"/>
      <c r="F25" s="58"/>
      <c r="G25" s="58"/>
      <c r="H25" s="58"/>
      <c r="I25" s="58"/>
      <c r="J25" s="58"/>
      <c r="K25" s="58"/>
      <c r="L25" s="60"/>
      <c r="M25" s="60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</row>
    <row r="26" spans="4:35" x14ac:dyDescent="0.3">
      <c r="D26" s="58"/>
      <c r="E26" s="58"/>
      <c r="F26" s="58"/>
      <c r="G26" s="58"/>
      <c r="H26" s="58"/>
      <c r="I26" s="58"/>
      <c r="J26" s="58"/>
      <c r="K26" s="58"/>
      <c r="L26" s="60"/>
      <c r="M26" s="60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</row>
    <row r="27" spans="4:35" x14ac:dyDescent="0.3">
      <c r="D27" s="58"/>
      <c r="E27" s="58"/>
      <c r="F27" s="58"/>
      <c r="G27" s="58"/>
      <c r="H27" s="58"/>
      <c r="I27" s="58"/>
      <c r="J27" s="58"/>
      <c r="K27" s="58"/>
      <c r="L27" s="60"/>
      <c r="M27" s="60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</row>
    <row r="28" spans="4:35" x14ac:dyDescent="0.3">
      <c r="D28" s="58"/>
      <c r="E28" s="58"/>
      <c r="F28" s="58"/>
      <c r="G28" s="58"/>
      <c r="H28" s="58"/>
      <c r="I28" s="58"/>
      <c r="J28" s="58"/>
      <c r="K28" s="58"/>
      <c r="L28" s="60"/>
      <c r="M28" s="60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</row>
    <row r="29" spans="4:35" x14ac:dyDescent="0.3">
      <c r="D29" s="58"/>
      <c r="E29" s="58"/>
      <c r="F29" s="58"/>
      <c r="G29" s="58"/>
      <c r="H29" s="58"/>
      <c r="I29" s="58"/>
      <c r="J29" s="58"/>
      <c r="K29" s="58"/>
      <c r="L29" s="60"/>
      <c r="M29" s="60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</row>
    <row r="30" spans="4:35" x14ac:dyDescent="0.3">
      <c r="D30" s="58"/>
      <c r="E30" s="58"/>
      <c r="F30" s="58"/>
      <c r="G30" s="58"/>
      <c r="H30" s="58"/>
      <c r="I30" s="58"/>
      <c r="J30" s="58"/>
      <c r="K30" s="58"/>
      <c r="L30" s="60"/>
      <c r="M30" s="60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</row>
    <row r="31" spans="4:35" x14ac:dyDescent="0.3">
      <c r="D31" s="58"/>
      <c r="E31" s="58"/>
      <c r="F31" s="58"/>
      <c r="G31" s="58"/>
      <c r="H31" s="58"/>
      <c r="I31" s="58"/>
      <c r="J31" s="58"/>
      <c r="K31" s="58"/>
      <c r="L31" s="60"/>
      <c r="M31" s="60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</row>
    <row r="32" spans="4:35" x14ac:dyDescent="0.3">
      <c r="D32" s="58"/>
      <c r="E32" s="58"/>
      <c r="F32" s="58"/>
      <c r="G32" s="58"/>
      <c r="H32" s="58"/>
      <c r="I32" s="58"/>
      <c r="J32" s="58"/>
      <c r="K32" s="58"/>
      <c r="L32" s="60"/>
      <c r="M32" s="60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</row>
    <row r="33" spans="4:35" x14ac:dyDescent="0.3">
      <c r="D33" s="58"/>
      <c r="E33" s="58"/>
      <c r="F33" s="58"/>
      <c r="G33" s="58"/>
      <c r="H33" s="58"/>
      <c r="I33" s="58"/>
      <c r="J33" s="58"/>
      <c r="K33" s="58"/>
      <c r="L33" s="60"/>
      <c r="M33" s="60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</row>
    <row r="34" spans="4:35" x14ac:dyDescent="0.3">
      <c r="D34" s="58"/>
      <c r="E34" s="58"/>
      <c r="F34" s="58"/>
      <c r="G34" s="58"/>
      <c r="H34" s="58"/>
      <c r="I34" s="58"/>
      <c r="J34" s="58"/>
      <c r="K34" s="58"/>
      <c r="L34" s="60"/>
      <c r="M34" s="60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</row>
    <row r="35" spans="4:35" x14ac:dyDescent="0.3">
      <c r="D35" s="58"/>
      <c r="E35" s="58"/>
      <c r="F35" s="58"/>
      <c r="G35" s="58"/>
      <c r="H35" s="58"/>
      <c r="I35" s="58"/>
      <c r="J35" s="58"/>
      <c r="K35" s="58"/>
      <c r="L35" s="60"/>
      <c r="M35" s="60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</row>
    <row r="36" spans="4:35" x14ac:dyDescent="0.3">
      <c r="D36" s="58"/>
      <c r="E36" s="58"/>
      <c r="F36" s="58"/>
      <c r="G36" s="58"/>
      <c r="H36" s="58"/>
      <c r="I36" s="58"/>
      <c r="J36" s="58"/>
      <c r="K36" s="58"/>
      <c r="L36" s="60"/>
      <c r="M36" s="60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</row>
    <row r="37" spans="4:35" x14ac:dyDescent="0.3">
      <c r="D37" s="58"/>
      <c r="E37" s="58"/>
      <c r="F37" s="58"/>
      <c r="G37" s="58"/>
      <c r="H37" s="58"/>
      <c r="I37" s="58"/>
      <c r="J37" s="58"/>
      <c r="K37" s="58"/>
      <c r="L37" s="60"/>
      <c r="M37" s="60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</row>
    <row r="38" spans="4:35" x14ac:dyDescent="0.3">
      <c r="D38" s="58"/>
      <c r="E38" s="58"/>
      <c r="F38" s="58"/>
      <c r="G38" s="58"/>
      <c r="H38" s="58"/>
      <c r="I38" s="58"/>
      <c r="J38" s="58"/>
      <c r="K38" s="58"/>
      <c r="L38" s="60"/>
      <c r="M38" s="60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</row>
    <row r="39" spans="4:35" x14ac:dyDescent="0.3">
      <c r="D39" s="58"/>
      <c r="E39" s="58"/>
      <c r="F39" s="58"/>
      <c r="G39" s="58"/>
      <c r="H39" s="58"/>
      <c r="I39" s="58"/>
      <c r="J39" s="58"/>
      <c r="K39" s="58"/>
      <c r="L39" s="60"/>
      <c r="M39" s="60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4:35" x14ac:dyDescent="0.3">
      <c r="D40" s="58"/>
      <c r="E40" s="58"/>
      <c r="F40" s="58"/>
      <c r="G40" s="58"/>
      <c r="H40" s="58"/>
      <c r="I40" s="58"/>
      <c r="J40" s="58"/>
      <c r="K40" s="58"/>
      <c r="L40" s="60"/>
      <c r="M40" s="60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</row>
    <row r="41" spans="4:35" x14ac:dyDescent="0.3">
      <c r="D41" s="58"/>
      <c r="E41" s="58"/>
      <c r="F41" s="58"/>
      <c r="G41" s="58"/>
      <c r="H41" s="58"/>
      <c r="I41" s="58"/>
      <c r="J41" s="58"/>
      <c r="K41" s="58"/>
      <c r="L41" s="60"/>
      <c r="M41" s="60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</row>
    <row r="42" spans="4:35" x14ac:dyDescent="0.3">
      <c r="D42" s="58"/>
      <c r="E42" s="58"/>
      <c r="F42" s="58"/>
      <c r="G42" s="58"/>
      <c r="H42" s="58"/>
      <c r="I42" s="58"/>
      <c r="J42" s="58"/>
      <c r="K42" s="58"/>
      <c r="L42" s="60"/>
      <c r="M42" s="60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</row>
    <row r="43" spans="4:35" x14ac:dyDescent="0.3">
      <c r="D43" s="58"/>
      <c r="E43" s="58"/>
      <c r="F43" s="58"/>
      <c r="G43" s="58"/>
      <c r="H43" s="58"/>
      <c r="I43" s="58"/>
      <c r="J43" s="58"/>
      <c r="K43" s="58"/>
      <c r="L43" s="60"/>
      <c r="M43" s="60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</row>
    <row r="44" spans="4:35" x14ac:dyDescent="0.3">
      <c r="D44" s="58"/>
      <c r="E44" s="58"/>
      <c r="F44" s="58"/>
      <c r="G44" s="58"/>
      <c r="H44" s="58"/>
      <c r="I44" s="58"/>
      <c r="J44" s="58"/>
      <c r="K44" s="58"/>
      <c r="L44" s="60"/>
      <c r="M44" s="60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</row>
    <row r="45" spans="4:35" x14ac:dyDescent="0.3">
      <c r="D45" s="58"/>
      <c r="E45" s="58"/>
      <c r="F45" s="58"/>
      <c r="G45" s="58"/>
      <c r="H45" s="58"/>
      <c r="I45" s="58"/>
      <c r="J45" s="58"/>
      <c r="K45" s="58"/>
      <c r="L45" s="60"/>
      <c r="M45" s="60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4:35" x14ac:dyDescent="0.3">
      <c r="D46" s="58"/>
      <c r="E46" s="58"/>
      <c r="F46" s="58"/>
      <c r="G46" s="58"/>
      <c r="H46" s="58"/>
      <c r="I46" s="58"/>
      <c r="J46" s="58"/>
      <c r="K46" s="58"/>
      <c r="L46" s="60"/>
      <c r="M46" s="60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</row>
    <row r="47" spans="4:35" x14ac:dyDescent="0.3">
      <c r="D47" s="58"/>
      <c r="E47" s="58"/>
      <c r="F47" s="58"/>
      <c r="G47" s="58"/>
      <c r="H47" s="58"/>
      <c r="I47" s="58"/>
      <c r="J47" s="58"/>
      <c r="K47" s="58"/>
      <c r="L47" s="60"/>
      <c r="M47" s="60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</row>
    <row r="48" spans="4:35" x14ac:dyDescent="0.3">
      <c r="D48" s="58"/>
      <c r="E48" s="58"/>
      <c r="F48" s="58"/>
      <c r="G48" s="58"/>
      <c r="H48" s="58"/>
      <c r="I48" s="58"/>
      <c r="J48" s="58"/>
      <c r="K48" s="58"/>
      <c r="L48" s="60"/>
      <c r="M48" s="60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</row>
    <row r="49" spans="4:35" x14ac:dyDescent="0.3">
      <c r="D49" s="58"/>
      <c r="E49" s="58"/>
      <c r="F49" s="58"/>
      <c r="G49" s="58"/>
      <c r="H49" s="58"/>
      <c r="I49" s="58"/>
      <c r="J49" s="58"/>
      <c r="K49" s="58"/>
      <c r="L49" s="60"/>
      <c r="M49" s="60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</row>
    <row r="50" spans="4:35" x14ac:dyDescent="0.3">
      <c r="D50" s="58"/>
      <c r="E50" s="58"/>
      <c r="F50" s="58"/>
      <c r="G50" s="58"/>
      <c r="H50" s="58"/>
      <c r="I50" s="58"/>
      <c r="J50" s="58"/>
      <c r="K50" s="58"/>
      <c r="L50" s="60"/>
      <c r="M50" s="60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</row>
    <row r="51" spans="4:35" x14ac:dyDescent="0.3">
      <c r="D51" s="58"/>
      <c r="E51" s="58"/>
      <c r="F51" s="58"/>
      <c r="G51" s="58"/>
      <c r="H51" s="58"/>
      <c r="I51" s="58"/>
      <c r="J51" s="58"/>
      <c r="K51" s="58"/>
      <c r="L51" s="60"/>
      <c r="M51" s="60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</row>
    <row r="52" spans="4:35" x14ac:dyDescent="0.3">
      <c r="D52" s="58"/>
      <c r="E52" s="58"/>
      <c r="F52" s="58"/>
      <c r="G52" s="58"/>
      <c r="H52" s="58"/>
      <c r="I52" s="58"/>
      <c r="J52" s="58"/>
      <c r="K52" s="58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</row>
    <row r="53" spans="4:35" x14ac:dyDescent="0.3">
      <c r="D53" s="58"/>
      <c r="E53" s="58"/>
      <c r="F53" s="58"/>
      <c r="G53" s="58"/>
      <c r="H53" s="58"/>
      <c r="I53" s="58"/>
      <c r="J53" s="58"/>
      <c r="K53" s="58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4:35" x14ac:dyDescent="0.3">
      <c r="D54" s="58"/>
      <c r="E54" s="58"/>
      <c r="F54" s="58"/>
      <c r="G54" s="58"/>
      <c r="H54" s="58"/>
      <c r="I54" s="58"/>
      <c r="J54" s="58"/>
      <c r="K54" s="58"/>
      <c r="L54" s="60"/>
      <c r="M54" s="60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</row>
    <row r="55" spans="4:35" x14ac:dyDescent="0.3">
      <c r="D55" s="58"/>
      <c r="E55" s="58"/>
      <c r="F55" s="58"/>
      <c r="G55" s="58"/>
      <c r="H55" s="58"/>
      <c r="I55" s="58"/>
      <c r="J55" s="58"/>
      <c r="K55" s="58"/>
      <c r="L55" s="60"/>
      <c r="M55" s="60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</row>
    <row r="56" spans="4:35" x14ac:dyDescent="0.3">
      <c r="D56" s="58"/>
      <c r="E56" s="58"/>
      <c r="F56" s="58"/>
      <c r="G56" s="58"/>
      <c r="H56" s="58"/>
      <c r="I56" s="58"/>
      <c r="J56" s="58"/>
      <c r="K56" s="58"/>
      <c r="L56" s="60"/>
      <c r="M56" s="60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</row>
    <row r="57" spans="4:35" x14ac:dyDescent="0.3">
      <c r="D57" s="58"/>
      <c r="E57" s="58"/>
      <c r="F57" s="58"/>
      <c r="G57" s="58"/>
      <c r="H57" s="58"/>
      <c r="I57" s="58"/>
      <c r="J57" s="58"/>
      <c r="K57" s="58"/>
      <c r="L57" s="60"/>
      <c r="M57" s="60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</row>
    <row r="58" spans="4:35" x14ac:dyDescent="0.3">
      <c r="D58" s="58"/>
      <c r="E58" s="58"/>
      <c r="F58" s="58"/>
      <c r="G58" s="58"/>
      <c r="H58" s="58"/>
      <c r="I58" s="58"/>
      <c r="J58" s="58"/>
      <c r="K58" s="58"/>
      <c r="L58" s="60"/>
      <c r="M58" s="60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</row>
    <row r="59" spans="4:35" x14ac:dyDescent="0.3">
      <c r="D59" s="58"/>
      <c r="E59" s="58"/>
      <c r="F59" s="58"/>
      <c r="G59" s="58"/>
      <c r="H59" s="58"/>
      <c r="I59" s="58"/>
      <c r="J59" s="58"/>
      <c r="K59" s="58"/>
      <c r="L59" s="60"/>
      <c r="M59" s="60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</row>
    <row r="60" spans="4:35" x14ac:dyDescent="0.3">
      <c r="D60" s="58"/>
      <c r="E60" s="58"/>
      <c r="F60" s="58"/>
      <c r="G60" s="58"/>
      <c r="H60" s="58"/>
      <c r="I60" s="58"/>
      <c r="J60" s="58"/>
      <c r="K60" s="58"/>
      <c r="L60" s="60"/>
      <c r="M60" s="60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</row>
    <row r="61" spans="4:35" x14ac:dyDescent="0.3">
      <c r="D61" s="58"/>
      <c r="E61" s="58"/>
      <c r="F61" s="58"/>
      <c r="G61" s="58"/>
      <c r="H61" s="58"/>
      <c r="I61" s="58"/>
      <c r="J61" s="58"/>
      <c r="K61" s="58"/>
      <c r="L61" s="60"/>
      <c r="M61" s="60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</row>
    <row r="62" spans="4:35" x14ac:dyDescent="0.3">
      <c r="D62" s="58"/>
      <c r="E62" s="58"/>
      <c r="F62" s="58"/>
      <c r="G62" s="58"/>
      <c r="H62" s="58"/>
      <c r="I62" s="58"/>
      <c r="J62" s="58"/>
      <c r="K62" s="58"/>
      <c r="L62" s="60"/>
      <c r="M62" s="60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</row>
    <row r="63" spans="4:35" x14ac:dyDescent="0.3">
      <c r="D63" s="58"/>
      <c r="E63" s="58"/>
      <c r="F63" s="58"/>
      <c r="G63" s="58"/>
      <c r="H63" s="58"/>
      <c r="I63" s="58"/>
      <c r="J63" s="58"/>
      <c r="K63" s="58"/>
      <c r="L63" s="60"/>
      <c r="M63" s="60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</row>
    <row r="64" spans="4:35" x14ac:dyDescent="0.3">
      <c r="D64" s="58"/>
      <c r="E64" s="58"/>
      <c r="F64" s="58"/>
      <c r="G64" s="58"/>
      <c r="H64" s="58"/>
      <c r="I64" s="58"/>
      <c r="J64" s="58"/>
      <c r="K64" s="58"/>
      <c r="L64" s="60"/>
      <c r="M64" s="60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</row>
    <row r="65" spans="4:35" x14ac:dyDescent="0.3">
      <c r="D65" s="58"/>
      <c r="E65" s="58"/>
      <c r="F65" s="58"/>
      <c r="G65" s="58"/>
      <c r="H65" s="58"/>
      <c r="I65" s="58"/>
      <c r="J65" s="58"/>
      <c r="K65" s="58"/>
      <c r="L65" s="60"/>
      <c r="M65" s="60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</row>
    <row r="66" spans="4:35" x14ac:dyDescent="0.3">
      <c r="D66" s="58"/>
      <c r="E66" s="58"/>
      <c r="F66" s="58"/>
      <c r="G66" s="58"/>
      <c r="H66" s="58"/>
      <c r="I66" s="58"/>
      <c r="J66" s="58"/>
      <c r="K66" s="58"/>
      <c r="L66" s="60"/>
      <c r="M66" s="60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</row>
    <row r="67" spans="4:35" x14ac:dyDescent="0.3">
      <c r="D67" s="58"/>
      <c r="E67" s="58"/>
      <c r="F67" s="58"/>
      <c r="G67" s="58"/>
      <c r="H67" s="58"/>
      <c r="I67" s="58"/>
      <c r="J67" s="58"/>
      <c r="K67" s="58"/>
      <c r="L67" s="60"/>
      <c r="M67" s="60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</row>
    <row r="68" spans="4:35" x14ac:dyDescent="0.3">
      <c r="D68" s="58"/>
      <c r="E68" s="58"/>
      <c r="F68" s="58"/>
      <c r="G68" s="58"/>
      <c r="H68" s="58"/>
      <c r="I68" s="58"/>
      <c r="J68" s="58"/>
      <c r="K68" s="58"/>
      <c r="L68" s="60"/>
      <c r="M68" s="60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</row>
    <row r="69" spans="4:35" x14ac:dyDescent="0.3">
      <c r="D69" s="58"/>
      <c r="E69" s="58"/>
      <c r="F69" s="58"/>
      <c r="G69" s="58"/>
      <c r="H69" s="58"/>
      <c r="I69" s="58"/>
      <c r="J69" s="58"/>
      <c r="K69" s="58"/>
      <c r="L69" s="60"/>
      <c r="M69" s="60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</row>
    <row r="70" spans="4:35" x14ac:dyDescent="0.3">
      <c r="D70" s="58"/>
      <c r="E70" s="58"/>
      <c r="F70" s="58"/>
      <c r="G70" s="58"/>
      <c r="H70" s="58"/>
      <c r="I70" s="58"/>
      <c r="J70" s="58"/>
      <c r="K70" s="58"/>
      <c r="L70" s="60"/>
      <c r="M70" s="60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</row>
    <row r="71" spans="4:35" x14ac:dyDescent="0.3">
      <c r="D71" s="58"/>
      <c r="E71" s="58"/>
      <c r="F71" s="58"/>
      <c r="G71" s="58"/>
      <c r="H71" s="58"/>
      <c r="I71" s="58"/>
      <c r="J71" s="58"/>
      <c r="K71" s="58"/>
      <c r="L71" s="60"/>
      <c r="M71" s="60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</row>
    <row r="72" spans="4:35" x14ac:dyDescent="0.3">
      <c r="D72" s="58"/>
      <c r="E72" s="58"/>
      <c r="F72" s="58"/>
      <c r="G72" s="58"/>
      <c r="H72" s="58"/>
      <c r="I72" s="58"/>
      <c r="J72" s="58"/>
      <c r="K72" s="58"/>
      <c r="L72" s="60"/>
      <c r="M72" s="60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</row>
    <row r="73" spans="4:35" x14ac:dyDescent="0.3">
      <c r="D73" s="58"/>
      <c r="E73" s="58"/>
      <c r="F73" s="58"/>
      <c r="G73" s="58"/>
      <c r="H73" s="58"/>
      <c r="I73" s="58"/>
      <c r="J73" s="58"/>
      <c r="K73" s="58"/>
      <c r="L73" s="60"/>
      <c r="M73" s="60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</row>
    <row r="74" spans="4:35" x14ac:dyDescent="0.3">
      <c r="D74" s="58"/>
      <c r="E74" s="58"/>
      <c r="F74" s="58"/>
      <c r="G74" s="58"/>
      <c r="H74" s="58"/>
      <c r="I74" s="58"/>
      <c r="J74" s="58"/>
      <c r="K74" s="58"/>
      <c r="L74" s="60"/>
      <c r="M74" s="60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4:35" x14ac:dyDescent="0.3">
      <c r="D75" s="58"/>
      <c r="E75" s="58"/>
      <c r="F75" s="58"/>
      <c r="G75" s="58"/>
      <c r="H75" s="58"/>
      <c r="I75" s="58"/>
      <c r="J75" s="58"/>
      <c r="K75" s="58"/>
      <c r="L75" s="60"/>
      <c r="M75" s="60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4:35" x14ac:dyDescent="0.3">
      <c r="D76" s="58"/>
      <c r="E76" s="58"/>
      <c r="F76" s="58"/>
      <c r="G76" s="58"/>
      <c r="H76" s="58"/>
      <c r="I76" s="58"/>
      <c r="J76" s="58"/>
      <c r="K76" s="58"/>
      <c r="L76" s="60"/>
      <c r="M76" s="60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4:35" x14ac:dyDescent="0.3">
      <c r="D77" s="58"/>
      <c r="E77" s="58"/>
      <c r="F77" s="58"/>
      <c r="G77" s="58"/>
      <c r="H77" s="58"/>
      <c r="I77" s="58"/>
      <c r="J77" s="58"/>
      <c r="K77" s="58"/>
      <c r="L77" s="60"/>
      <c r="M77" s="60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</row>
    <row r="78" spans="4:35" x14ac:dyDescent="0.3">
      <c r="D78" s="58"/>
      <c r="E78" s="58"/>
      <c r="F78" s="58"/>
      <c r="G78" s="58"/>
      <c r="H78" s="58"/>
      <c r="I78" s="58"/>
      <c r="J78" s="58"/>
      <c r="K78" s="58"/>
      <c r="L78" s="60"/>
      <c r="M78" s="60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</row>
    <row r="79" spans="4:35" x14ac:dyDescent="0.3">
      <c r="D79" s="58"/>
      <c r="E79" s="58"/>
      <c r="F79" s="58"/>
      <c r="G79" s="58"/>
      <c r="H79" s="58"/>
      <c r="I79" s="58"/>
      <c r="J79" s="58"/>
      <c r="K79" s="58"/>
      <c r="L79" s="60"/>
      <c r="M79" s="60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</row>
    <row r="80" spans="4:35" x14ac:dyDescent="0.3">
      <c r="D80" s="58"/>
      <c r="E80" s="58"/>
      <c r="F80" s="58"/>
      <c r="G80" s="58"/>
      <c r="H80" s="58"/>
      <c r="I80" s="58"/>
      <c r="J80" s="58"/>
      <c r="K80" s="58"/>
      <c r="L80" s="60"/>
      <c r="M80" s="60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</row>
    <row r="81" spans="4:35" x14ac:dyDescent="0.3">
      <c r="D81" s="58"/>
      <c r="E81" s="58"/>
      <c r="F81" s="58"/>
      <c r="G81" s="58"/>
      <c r="H81" s="58"/>
      <c r="I81" s="58"/>
      <c r="J81" s="58"/>
      <c r="K81" s="58"/>
      <c r="L81" s="60"/>
      <c r="M81" s="60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</row>
    <row r="82" spans="4:35" x14ac:dyDescent="0.3">
      <c r="D82" s="58"/>
      <c r="E82" s="58"/>
      <c r="F82" s="58"/>
      <c r="G82" s="58"/>
      <c r="H82" s="58"/>
      <c r="I82" s="58"/>
      <c r="J82" s="58"/>
      <c r="K82" s="58"/>
      <c r="L82" s="60"/>
      <c r="M82" s="60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</row>
    <row r="83" spans="4:35" x14ac:dyDescent="0.3">
      <c r="D83" s="58"/>
      <c r="E83" s="58"/>
      <c r="F83" s="58"/>
      <c r="G83" s="58"/>
      <c r="H83" s="58"/>
      <c r="I83" s="58"/>
      <c r="J83" s="58"/>
      <c r="K83" s="58"/>
      <c r="L83" s="60"/>
      <c r="M83" s="60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</row>
    <row r="84" spans="4:35" x14ac:dyDescent="0.3">
      <c r="D84" s="58"/>
      <c r="E84" s="58"/>
      <c r="F84" s="58"/>
      <c r="G84" s="58"/>
      <c r="H84" s="58"/>
      <c r="I84" s="58"/>
      <c r="J84" s="58"/>
      <c r="K84" s="58"/>
      <c r="L84" s="60"/>
      <c r="M84" s="60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</row>
    <row r="85" spans="4:35" x14ac:dyDescent="0.3">
      <c r="D85" s="58"/>
      <c r="E85" s="58"/>
      <c r="F85" s="58"/>
      <c r="G85" s="58"/>
      <c r="H85" s="58"/>
      <c r="I85" s="58"/>
      <c r="J85" s="58"/>
      <c r="K85" s="58"/>
      <c r="L85" s="60"/>
      <c r="M85" s="60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</row>
    <row r="86" spans="4:35" x14ac:dyDescent="0.3">
      <c r="D86" s="58"/>
      <c r="E86" s="58"/>
      <c r="F86" s="58"/>
      <c r="G86" s="58"/>
      <c r="H86" s="58"/>
      <c r="I86" s="58"/>
      <c r="J86" s="58"/>
      <c r="K86" s="58"/>
      <c r="L86" s="60"/>
      <c r="M86" s="60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</row>
    <row r="87" spans="4:35" x14ac:dyDescent="0.3">
      <c r="D87" s="58"/>
      <c r="E87" s="58"/>
      <c r="F87" s="58"/>
      <c r="G87" s="58"/>
      <c r="H87" s="58"/>
      <c r="I87" s="58"/>
      <c r="J87" s="58"/>
      <c r="K87" s="58"/>
      <c r="L87" s="60"/>
      <c r="M87" s="60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</row>
    <row r="88" spans="4:35" x14ac:dyDescent="0.3">
      <c r="D88" s="58"/>
      <c r="E88" s="58"/>
      <c r="F88" s="58"/>
      <c r="G88" s="58"/>
      <c r="H88" s="58"/>
      <c r="I88" s="58"/>
      <c r="J88" s="58"/>
      <c r="K88" s="58"/>
      <c r="L88" s="60"/>
      <c r="M88" s="60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</row>
    <row r="89" spans="4:35" x14ac:dyDescent="0.3">
      <c r="D89" s="58"/>
      <c r="E89" s="58"/>
      <c r="F89" s="58"/>
      <c r="G89" s="58"/>
      <c r="H89" s="58"/>
      <c r="I89" s="58"/>
      <c r="J89" s="58"/>
      <c r="K89" s="58"/>
      <c r="L89" s="60"/>
      <c r="M89" s="60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4:35" x14ac:dyDescent="0.3">
      <c r="D90" s="58"/>
      <c r="E90" s="58"/>
      <c r="F90" s="58"/>
      <c r="G90" s="58"/>
      <c r="H90" s="58"/>
      <c r="I90" s="58"/>
      <c r="J90" s="58"/>
      <c r="K90" s="58"/>
      <c r="L90" s="60"/>
      <c r="M90" s="60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4:35" x14ac:dyDescent="0.3">
      <c r="D91" s="58"/>
      <c r="E91" s="58"/>
      <c r="F91" s="58"/>
      <c r="G91" s="58"/>
      <c r="H91" s="58"/>
      <c r="I91" s="58"/>
      <c r="J91" s="58"/>
      <c r="K91" s="58"/>
      <c r="L91" s="60"/>
      <c r="M91" s="60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4:35" x14ac:dyDescent="0.3">
      <c r="D92" s="58"/>
      <c r="E92" s="58"/>
      <c r="F92" s="58"/>
      <c r="G92" s="58"/>
      <c r="H92" s="58"/>
      <c r="I92" s="58"/>
      <c r="J92" s="58"/>
      <c r="K92" s="58"/>
      <c r="L92" s="60"/>
      <c r="M92" s="60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4:35" x14ac:dyDescent="0.3">
      <c r="D93" s="58"/>
      <c r="E93" s="58"/>
      <c r="F93" s="58"/>
      <c r="G93" s="58"/>
      <c r="H93" s="58"/>
      <c r="I93" s="58"/>
      <c r="J93" s="58"/>
      <c r="K93" s="58"/>
      <c r="L93" s="60"/>
      <c r="M93" s="60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4:35" x14ac:dyDescent="0.3">
      <c r="D94" s="58"/>
      <c r="E94" s="58"/>
      <c r="F94" s="58"/>
      <c r="G94" s="58"/>
      <c r="H94" s="58"/>
      <c r="I94" s="58"/>
      <c r="J94" s="58"/>
      <c r="K94" s="58"/>
      <c r="L94" s="60"/>
      <c r="M94" s="60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4:35" x14ac:dyDescent="0.3">
      <c r="D95" s="58"/>
      <c r="E95" s="58"/>
      <c r="F95" s="58"/>
      <c r="G95" s="58"/>
      <c r="H95" s="58"/>
      <c r="I95" s="58"/>
      <c r="J95" s="58"/>
      <c r="K95" s="58"/>
      <c r="L95" s="60"/>
      <c r="M95" s="60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4:35" x14ac:dyDescent="0.3">
      <c r="D96" s="58"/>
      <c r="E96" s="58"/>
      <c r="F96" s="58"/>
      <c r="G96" s="58"/>
      <c r="H96" s="58"/>
      <c r="I96" s="58"/>
      <c r="J96" s="58"/>
      <c r="K96" s="58"/>
      <c r="L96" s="60"/>
      <c r="M96" s="60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4:35" x14ac:dyDescent="0.3">
      <c r="D97" s="58"/>
      <c r="E97" s="58"/>
      <c r="F97" s="58"/>
      <c r="G97" s="58"/>
      <c r="H97" s="58"/>
      <c r="I97" s="58"/>
      <c r="J97" s="58"/>
      <c r="K97" s="58"/>
      <c r="L97" s="60"/>
      <c r="M97" s="60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4:35" x14ac:dyDescent="0.3">
      <c r="D98" s="58"/>
      <c r="E98" s="58"/>
      <c r="F98" s="58"/>
      <c r="G98" s="58"/>
      <c r="H98" s="58"/>
      <c r="I98" s="58"/>
      <c r="J98" s="58"/>
      <c r="K98" s="58"/>
      <c r="L98" s="60"/>
      <c r="M98" s="60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4:35" x14ac:dyDescent="0.3">
      <c r="D99" s="58"/>
      <c r="E99" s="58"/>
      <c r="F99" s="58"/>
      <c r="G99" s="58"/>
      <c r="H99" s="58"/>
      <c r="I99" s="58"/>
      <c r="J99" s="58"/>
      <c r="K99" s="58"/>
      <c r="L99" s="60"/>
      <c r="M99" s="60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4:35" x14ac:dyDescent="0.3">
      <c r="D100" s="58"/>
      <c r="E100" s="58"/>
      <c r="F100" s="58"/>
      <c r="G100" s="58"/>
      <c r="H100" s="58"/>
      <c r="I100" s="58"/>
      <c r="J100" s="58"/>
      <c r="K100" s="58"/>
      <c r="L100" s="60"/>
      <c r="M100" s="60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4:35" x14ac:dyDescent="0.3">
      <c r="D101" s="58"/>
      <c r="E101" s="58"/>
      <c r="F101" s="58"/>
      <c r="G101" s="58"/>
      <c r="H101" s="58"/>
      <c r="I101" s="58"/>
      <c r="J101" s="58"/>
      <c r="K101" s="58"/>
      <c r="L101" s="60"/>
      <c r="M101" s="60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4:35" x14ac:dyDescent="0.3">
      <c r="D102" s="58"/>
      <c r="E102" s="58"/>
      <c r="F102" s="58"/>
      <c r="G102" s="58"/>
      <c r="H102" s="58"/>
      <c r="I102" s="58"/>
      <c r="J102" s="58"/>
      <c r="K102" s="58"/>
      <c r="L102" s="60"/>
      <c r="M102" s="60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4:35" x14ac:dyDescent="0.3">
      <c r="D103" s="58"/>
      <c r="E103" s="58"/>
      <c r="F103" s="58"/>
      <c r="G103" s="58"/>
      <c r="H103" s="58"/>
      <c r="I103" s="58"/>
      <c r="J103" s="58"/>
      <c r="K103" s="58"/>
      <c r="L103" s="60"/>
      <c r="M103" s="60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4:35" x14ac:dyDescent="0.3">
      <c r="D104" s="58"/>
      <c r="E104" s="58"/>
      <c r="F104" s="58"/>
      <c r="G104" s="58"/>
      <c r="H104" s="58"/>
      <c r="I104" s="58"/>
      <c r="J104" s="58"/>
      <c r="K104" s="58"/>
      <c r="L104" s="60"/>
      <c r="M104" s="60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4:35" x14ac:dyDescent="0.3">
      <c r="D105" s="58"/>
      <c r="E105" s="58"/>
      <c r="F105" s="58"/>
      <c r="G105" s="58"/>
      <c r="H105" s="58"/>
      <c r="I105" s="58"/>
      <c r="J105" s="58"/>
      <c r="K105" s="58"/>
      <c r="L105" s="60"/>
      <c r="M105" s="60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4:35" x14ac:dyDescent="0.3">
      <c r="D106" s="58"/>
      <c r="E106" s="58"/>
      <c r="F106" s="58"/>
      <c r="G106" s="58"/>
      <c r="H106" s="58"/>
      <c r="I106" s="58"/>
      <c r="J106" s="58"/>
      <c r="K106" s="58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4:35" x14ac:dyDescent="0.3">
      <c r="D107" s="58"/>
      <c r="E107" s="58"/>
      <c r="F107" s="58"/>
      <c r="G107" s="58"/>
      <c r="H107" s="58"/>
      <c r="I107" s="58"/>
      <c r="J107" s="58"/>
      <c r="K107" s="58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4:35" x14ac:dyDescent="0.3">
      <c r="D108" s="58"/>
      <c r="E108" s="58"/>
      <c r="F108" s="58"/>
      <c r="G108" s="58"/>
      <c r="H108" s="58"/>
      <c r="I108" s="58"/>
      <c r="J108" s="58"/>
      <c r="K108" s="58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4:35" x14ac:dyDescent="0.3">
      <c r="D109" s="58"/>
      <c r="E109" s="58"/>
      <c r="F109" s="58"/>
      <c r="G109" s="58"/>
      <c r="H109" s="58"/>
      <c r="I109" s="58"/>
      <c r="J109" s="58"/>
      <c r="K109" s="58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4:35" x14ac:dyDescent="0.3">
      <c r="D110" s="58"/>
      <c r="E110" s="58"/>
      <c r="F110" s="58"/>
      <c r="G110" s="58"/>
      <c r="H110" s="58"/>
      <c r="I110" s="58"/>
      <c r="J110" s="58"/>
      <c r="K110" s="58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4:35" x14ac:dyDescent="0.3">
      <c r="D111" s="58"/>
      <c r="E111" s="58"/>
      <c r="F111" s="58"/>
      <c r="G111" s="58"/>
      <c r="H111" s="58"/>
      <c r="I111" s="58"/>
      <c r="J111" s="58"/>
      <c r="K111" s="58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4:35" x14ac:dyDescent="0.3">
      <c r="D112" s="58"/>
      <c r="E112" s="58"/>
      <c r="F112" s="58"/>
      <c r="G112" s="58"/>
      <c r="H112" s="58"/>
      <c r="I112" s="58"/>
      <c r="J112" s="58"/>
      <c r="K112" s="58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4:35" x14ac:dyDescent="0.3">
      <c r="D113" s="58"/>
      <c r="E113" s="58"/>
      <c r="F113" s="58"/>
      <c r="G113" s="58"/>
      <c r="H113" s="58"/>
      <c r="I113" s="58"/>
      <c r="J113" s="58"/>
      <c r="K113" s="58"/>
      <c r="L113" s="60"/>
      <c r="M113" s="60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4:35" x14ac:dyDescent="0.3">
      <c r="D114" s="58"/>
      <c r="E114" s="58"/>
      <c r="F114" s="58"/>
      <c r="G114" s="58"/>
      <c r="H114" s="58"/>
      <c r="I114" s="58"/>
      <c r="J114" s="58"/>
      <c r="K114" s="58"/>
      <c r="L114" s="60"/>
      <c r="M114" s="60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4:35" x14ac:dyDescent="0.3">
      <c r="D115" s="58"/>
      <c r="E115" s="58"/>
      <c r="F115" s="58"/>
      <c r="G115" s="58"/>
      <c r="H115" s="58"/>
      <c r="I115" s="58"/>
      <c r="J115" s="58"/>
      <c r="K115" s="58"/>
      <c r="L115" s="60"/>
      <c r="M115" s="60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4:35" x14ac:dyDescent="0.3">
      <c r="D116" s="58"/>
      <c r="E116" s="58"/>
      <c r="F116" s="58"/>
      <c r="G116" s="58"/>
      <c r="H116" s="58"/>
      <c r="I116" s="58"/>
      <c r="J116" s="58"/>
      <c r="K116" s="58"/>
      <c r="L116" s="60"/>
      <c r="M116" s="60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4:35" x14ac:dyDescent="0.3">
      <c r="D117" s="58"/>
      <c r="E117" s="58"/>
      <c r="F117" s="58"/>
      <c r="G117" s="58"/>
      <c r="H117" s="58"/>
      <c r="I117" s="58"/>
      <c r="J117" s="58"/>
      <c r="K117" s="58"/>
      <c r="L117" s="60"/>
      <c r="M117" s="60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4:35" x14ac:dyDescent="0.3">
      <c r="D118" s="58"/>
      <c r="E118" s="58"/>
      <c r="F118" s="58"/>
      <c r="G118" s="58"/>
      <c r="H118" s="58"/>
      <c r="I118" s="58"/>
      <c r="J118" s="58"/>
      <c r="K118" s="58"/>
      <c r="L118" s="60"/>
      <c r="M118" s="60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4:35" x14ac:dyDescent="0.3">
      <c r="D119" s="58"/>
      <c r="E119" s="58"/>
      <c r="F119" s="58"/>
      <c r="G119" s="58"/>
      <c r="H119" s="58"/>
      <c r="I119" s="58"/>
      <c r="J119" s="58"/>
      <c r="K119" s="58"/>
      <c r="L119" s="60"/>
      <c r="M119" s="60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4:35" x14ac:dyDescent="0.3">
      <c r="D120" s="58"/>
      <c r="E120" s="58"/>
      <c r="F120" s="58"/>
      <c r="G120" s="58"/>
      <c r="H120" s="58"/>
      <c r="I120" s="58"/>
      <c r="J120" s="58"/>
      <c r="K120" s="58"/>
      <c r="L120" s="60"/>
      <c r="M120" s="60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4:35" x14ac:dyDescent="0.3">
      <c r="D121" s="58"/>
      <c r="E121" s="58"/>
      <c r="F121" s="58"/>
      <c r="G121" s="58"/>
      <c r="H121" s="58"/>
      <c r="I121" s="58"/>
      <c r="J121" s="58"/>
      <c r="K121" s="58"/>
      <c r="L121" s="60"/>
      <c r="M121" s="60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4:35" x14ac:dyDescent="0.3">
      <c r="D122" s="58"/>
      <c r="E122" s="58"/>
      <c r="F122" s="58"/>
      <c r="G122" s="58"/>
      <c r="H122" s="58"/>
      <c r="I122" s="58"/>
      <c r="J122" s="58"/>
      <c r="K122" s="58"/>
      <c r="L122" s="60"/>
      <c r="M122" s="60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4:35" x14ac:dyDescent="0.3">
      <c r="D123" s="58"/>
      <c r="E123" s="58"/>
      <c r="F123" s="58"/>
      <c r="G123" s="58"/>
      <c r="H123" s="58"/>
      <c r="I123" s="58"/>
      <c r="J123" s="58"/>
      <c r="K123" s="58"/>
      <c r="L123" s="60"/>
      <c r="M123" s="60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4:35" x14ac:dyDescent="0.3">
      <c r="D124" s="58"/>
      <c r="E124" s="58"/>
      <c r="F124" s="58"/>
      <c r="G124" s="58"/>
      <c r="H124" s="58"/>
      <c r="I124" s="58"/>
      <c r="J124" s="58"/>
      <c r="K124" s="58"/>
      <c r="L124" s="60"/>
      <c r="M124" s="60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4:35" x14ac:dyDescent="0.3">
      <c r="D125" s="58"/>
      <c r="E125" s="58"/>
      <c r="F125" s="58"/>
      <c r="G125" s="58"/>
      <c r="H125" s="58"/>
      <c r="I125" s="58"/>
      <c r="J125" s="58"/>
      <c r="K125" s="58"/>
      <c r="L125" s="60"/>
      <c r="M125" s="60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4:35" x14ac:dyDescent="0.3">
      <c r="D126" s="58"/>
      <c r="E126" s="58"/>
      <c r="F126" s="58"/>
      <c r="G126" s="58"/>
      <c r="H126" s="58"/>
      <c r="I126" s="58"/>
      <c r="J126" s="58"/>
      <c r="K126" s="58"/>
      <c r="L126" s="60"/>
      <c r="M126" s="60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4:35" x14ac:dyDescent="0.3">
      <c r="D127" s="58"/>
      <c r="E127" s="58"/>
      <c r="F127" s="58"/>
      <c r="G127" s="58"/>
      <c r="H127" s="58"/>
      <c r="I127" s="58"/>
      <c r="J127" s="58"/>
      <c r="K127" s="58"/>
      <c r="L127" s="60"/>
      <c r="M127" s="60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4:35" x14ac:dyDescent="0.3">
      <c r="D128" s="58"/>
      <c r="E128" s="58"/>
      <c r="F128" s="58"/>
      <c r="G128" s="58"/>
      <c r="H128" s="58"/>
      <c r="I128" s="58"/>
      <c r="J128" s="58"/>
      <c r="K128" s="58"/>
      <c r="L128" s="60"/>
      <c r="M128" s="60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4:35" x14ac:dyDescent="0.3">
      <c r="D129" s="58"/>
      <c r="E129" s="58"/>
      <c r="F129" s="58"/>
      <c r="G129" s="58"/>
      <c r="H129" s="58"/>
      <c r="I129" s="58"/>
      <c r="J129" s="58"/>
      <c r="K129" s="58"/>
      <c r="L129" s="60"/>
      <c r="M129" s="60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</row>
    <row r="130" spans="4:35" x14ac:dyDescent="0.3">
      <c r="D130" s="58"/>
      <c r="E130" s="58"/>
      <c r="F130" s="58"/>
      <c r="G130" s="58"/>
      <c r="H130" s="58"/>
      <c r="I130" s="58"/>
      <c r="J130" s="58"/>
      <c r="K130" s="58"/>
      <c r="L130" s="60"/>
      <c r="M130" s="60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</row>
    <row r="131" spans="4:35" x14ac:dyDescent="0.3">
      <c r="D131" s="58"/>
      <c r="E131" s="58"/>
      <c r="F131" s="58"/>
      <c r="G131" s="58"/>
      <c r="H131" s="58"/>
      <c r="I131" s="58"/>
      <c r="J131" s="58"/>
      <c r="K131" s="58"/>
      <c r="L131" s="60"/>
      <c r="M131" s="60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</row>
    <row r="132" spans="4:35" x14ac:dyDescent="0.3">
      <c r="D132" s="58"/>
      <c r="E132" s="58"/>
      <c r="F132" s="58"/>
      <c r="G132" s="58"/>
      <c r="H132" s="58"/>
      <c r="I132" s="58"/>
      <c r="J132" s="58"/>
      <c r="K132" s="58"/>
      <c r="L132" s="60"/>
      <c r="M132" s="60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</row>
    <row r="133" spans="4:35" x14ac:dyDescent="0.3">
      <c r="D133" s="58"/>
      <c r="E133" s="58"/>
      <c r="F133" s="58"/>
      <c r="G133" s="58"/>
      <c r="H133" s="58"/>
      <c r="I133" s="58"/>
      <c r="J133" s="58"/>
      <c r="K133" s="58"/>
      <c r="L133" s="60"/>
      <c r="M133" s="60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</row>
    <row r="134" spans="4:35" x14ac:dyDescent="0.3">
      <c r="D134" s="58"/>
      <c r="E134" s="58"/>
      <c r="F134" s="58"/>
      <c r="G134" s="58"/>
      <c r="H134" s="58"/>
      <c r="I134" s="58"/>
      <c r="J134" s="58"/>
      <c r="K134" s="58"/>
      <c r="L134" s="60"/>
      <c r="M134" s="60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</row>
    <row r="135" spans="4:35" x14ac:dyDescent="0.3">
      <c r="D135" s="58"/>
      <c r="E135" s="58"/>
      <c r="F135" s="58"/>
      <c r="G135" s="58"/>
      <c r="H135" s="58"/>
      <c r="I135" s="58"/>
      <c r="J135" s="58"/>
      <c r="K135" s="58"/>
      <c r="L135" s="60"/>
      <c r="M135" s="60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</row>
    <row r="136" spans="4:35" x14ac:dyDescent="0.3">
      <c r="D136" s="58"/>
      <c r="E136" s="58"/>
      <c r="F136" s="58"/>
      <c r="G136" s="58"/>
      <c r="H136" s="58"/>
      <c r="I136" s="58"/>
      <c r="J136" s="58"/>
      <c r="K136" s="58"/>
      <c r="L136" s="60"/>
      <c r="M136" s="60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</row>
    <row r="137" spans="4:35" x14ac:dyDescent="0.3">
      <c r="D137" s="58"/>
      <c r="E137" s="58"/>
      <c r="F137" s="58"/>
      <c r="G137" s="58"/>
      <c r="H137" s="58"/>
      <c r="I137" s="58"/>
      <c r="J137" s="58"/>
      <c r="K137" s="58"/>
      <c r="L137" s="60"/>
      <c r="M137" s="60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</row>
    <row r="138" spans="4:35" x14ac:dyDescent="0.3">
      <c r="D138" s="58"/>
      <c r="E138" s="58"/>
      <c r="F138" s="58"/>
      <c r="G138" s="58"/>
      <c r="H138" s="58"/>
      <c r="I138" s="58"/>
      <c r="J138" s="58"/>
      <c r="K138" s="58"/>
      <c r="L138" s="60"/>
      <c r="M138" s="60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</row>
    <row r="139" spans="4:35" x14ac:dyDescent="0.3">
      <c r="D139" s="58"/>
      <c r="E139" s="58"/>
      <c r="F139" s="58"/>
      <c r="G139" s="58"/>
      <c r="H139" s="58"/>
      <c r="I139" s="58"/>
      <c r="J139" s="58"/>
      <c r="K139" s="58"/>
      <c r="L139" s="60"/>
      <c r="M139" s="60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</row>
    <row r="140" spans="4:35" x14ac:dyDescent="0.3">
      <c r="D140" s="58"/>
      <c r="E140" s="58"/>
      <c r="F140" s="58"/>
      <c r="G140" s="58"/>
      <c r="H140" s="58"/>
      <c r="I140" s="58"/>
      <c r="J140" s="58"/>
      <c r="K140" s="58"/>
      <c r="L140" s="60"/>
      <c r="M140" s="60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</row>
    <row r="141" spans="4:35" x14ac:dyDescent="0.3">
      <c r="D141" s="58"/>
      <c r="E141" s="58"/>
      <c r="F141" s="58"/>
      <c r="G141" s="58"/>
      <c r="H141" s="58"/>
      <c r="I141" s="58"/>
      <c r="J141" s="58"/>
      <c r="K141" s="58"/>
      <c r="L141" s="60"/>
      <c r="M141" s="60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</row>
    <row r="142" spans="4:35" x14ac:dyDescent="0.3">
      <c r="D142" s="58"/>
      <c r="E142" s="58"/>
      <c r="F142" s="58"/>
      <c r="G142" s="58"/>
      <c r="H142" s="58"/>
      <c r="I142" s="58"/>
      <c r="J142" s="58"/>
      <c r="K142" s="58"/>
      <c r="L142" s="60"/>
      <c r="M142" s="60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</row>
    <row r="143" spans="4:35" x14ac:dyDescent="0.3">
      <c r="D143" s="58"/>
      <c r="E143" s="58"/>
      <c r="F143" s="58"/>
      <c r="G143" s="58"/>
      <c r="H143" s="58"/>
      <c r="I143" s="58"/>
      <c r="J143" s="58"/>
      <c r="K143" s="58"/>
      <c r="L143" s="60"/>
      <c r="M143" s="60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</row>
    <row r="144" spans="4:35" x14ac:dyDescent="0.3">
      <c r="D144" s="58"/>
      <c r="E144" s="58"/>
      <c r="F144" s="58"/>
      <c r="G144" s="58"/>
      <c r="H144" s="58"/>
      <c r="I144" s="58"/>
      <c r="J144" s="58"/>
      <c r="K144" s="58"/>
      <c r="L144" s="60"/>
      <c r="M144" s="60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</row>
    <row r="145" spans="4:35" x14ac:dyDescent="0.3">
      <c r="D145" s="58"/>
      <c r="E145" s="58"/>
      <c r="F145" s="58"/>
      <c r="G145" s="58"/>
      <c r="H145" s="58"/>
      <c r="I145" s="58"/>
      <c r="J145" s="58"/>
      <c r="K145" s="58"/>
      <c r="L145" s="60"/>
      <c r="M145" s="60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</row>
    <row r="146" spans="4:35" x14ac:dyDescent="0.3">
      <c r="D146" s="58"/>
      <c r="E146" s="58"/>
      <c r="F146" s="58"/>
      <c r="G146" s="58"/>
      <c r="H146" s="58"/>
      <c r="I146" s="58"/>
      <c r="J146" s="58"/>
      <c r="K146" s="58"/>
      <c r="L146" s="60"/>
      <c r="M146" s="60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</row>
    <row r="147" spans="4:35" x14ac:dyDescent="0.3">
      <c r="D147" s="58"/>
      <c r="E147" s="58"/>
      <c r="F147" s="58"/>
      <c r="G147" s="58"/>
      <c r="H147" s="58"/>
      <c r="I147" s="58"/>
      <c r="J147" s="58"/>
      <c r="K147" s="58"/>
      <c r="L147" s="60"/>
      <c r="M147" s="60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</row>
    <row r="148" spans="4:35" x14ac:dyDescent="0.3">
      <c r="D148" s="58"/>
      <c r="E148" s="58"/>
      <c r="F148" s="58"/>
      <c r="G148" s="58"/>
      <c r="H148" s="58"/>
      <c r="I148" s="58"/>
      <c r="J148" s="58"/>
      <c r="K148" s="58"/>
      <c r="L148" s="60"/>
      <c r="M148" s="60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</row>
    <row r="149" spans="4:35" x14ac:dyDescent="0.3">
      <c r="D149" s="58"/>
      <c r="E149" s="58"/>
      <c r="F149" s="58"/>
      <c r="G149" s="58"/>
      <c r="H149" s="58"/>
      <c r="I149" s="58"/>
      <c r="J149" s="58"/>
      <c r="K149" s="58"/>
      <c r="L149" s="60"/>
      <c r="M149" s="60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</row>
    <row r="150" spans="4:35" x14ac:dyDescent="0.3">
      <c r="D150" s="58"/>
      <c r="E150" s="58"/>
      <c r="F150" s="58"/>
      <c r="G150" s="58"/>
      <c r="H150" s="58"/>
      <c r="I150" s="58"/>
      <c r="J150" s="58"/>
      <c r="K150" s="58"/>
      <c r="L150" s="60"/>
      <c r="M150" s="60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</row>
    <row r="151" spans="4:35" x14ac:dyDescent="0.3">
      <c r="D151" s="58"/>
      <c r="E151" s="58"/>
      <c r="F151" s="58"/>
      <c r="G151" s="58"/>
      <c r="H151" s="58"/>
      <c r="I151" s="58"/>
      <c r="J151" s="58"/>
      <c r="K151" s="58"/>
      <c r="L151" s="60"/>
      <c r="M151" s="60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</row>
    <row r="152" spans="4:35" x14ac:dyDescent="0.3">
      <c r="D152" s="58"/>
      <c r="E152" s="58"/>
      <c r="F152" s="58"/>
      <c r="G152" s="58"/>
      <c r="H152" s="58"/>
      <c r="I152" s="58"/>
      <c r="J152" s="58"/>
      <c r="K152" s="58"/>
      <c r="L152" s="60"/>
      <c r="M152" s="60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</row>
    <row r="153" spans="4:35" x14ac:dyDescent="0.3">
      <c r="D153" s="58"/>
      <c r="E153" s="58"/>
      <c r="F153" s="58"/>
      <c r="G153" s="58"/>
      <c r="H153" s="58"/>
      <c r="I153" s="58"/>
      <c r="J153" s="58"/>
      <c r="K153" s="58"/>
      <c r="L153" s="60"/>
      <c r="M153" s="60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</row>
    <row r="154" spans="4:35" x14ac:dyDescent="0.3">
      <c r="D154" s="58"/>
      <c r="E154" s="58"/>
      <c r="F154" s="58"/>
      <c r="G154" s="58"/>
      <c r="H154" s="58"/>
      <c r="I154" s="58"/>
      <c r="J154" s="58"/>
      <c r="K154" s="58"/>
      <c r="L154" s="60"/>
      <c r="M154" s="60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</row>
    <row r="155" spans="4:35" x14ac:dyDescent="0.3">
      <c r="D155" s="58"/>
      <c r="E155" s="58"/>
      <c r="F155" s="58"/>
      <c r="G155" s="58"/>
      <c r="H155" s="58"/>
      <c r="I155" s="58"/>
      <c r="J155" s="58"/>
      <c r="K155" s="58"/>
      <c r="L155" s="60"/>
      <c r="M155" s="60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</row>
    <row r="156" spans="4:35" x14ac:dyDescent="0.3">
      <c r="D156" s="58"/>
      <c r="E156" s="58"/>
      <c r="F156" s="58"/>
      <c r="G156" s="58"/>
      <c r="H156" s="58"/>
      <c r="I156" s="58"/>
      <c r="J156" s="58"/>
      <c r="K156" s="58"/>
      <c r="L156" s="60"/>
      <c r="M156" s="60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</row>
    <row r="157" spans="4:35" x14ac:dyDescent="0.3">
      <c r="D157" s="58"/>
      <c r="E157" s="58"/>
      <c r="F157" s="58"/>
      <c r="G157" s="58"/>
      <c r="H157" s="58"/>
      <c r="I157" s="58"/>
      <c r="J157" s="58"/>
      <c r="K157" s="58"/>
      <c r="L157" s="60"/>
      <c r="M157" s="60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</row>
    <row r="158" spans="4:35" x14ac:dyDescent="0.3">
      <c r="D158" s="58"/>
      <c r="E158" s="58"/>
      <c r="F158" s="58"/>
      <c r="G158" s="58"/>
      <c r="H158" s="58"/>
      <c r="I158" s="58"/>
      <c r="J158" s="58"/>
      <c r="K158" s="58"/>
      <c r="L158" s="60"/>
      <c r="M158" s="60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</row>
    <row r="159" spans="4:35" x14ac:dyDescent="0.3">
      <c r="D159" s="58"/>
      <c r="E159" s="58"/>
      <c r="F159" s="58"/>
      <c r="G159" s="58"/>
      <c r="H159" s="58"/>
      <c r="I159" s="58"/>
      <c r="J159" s="58"/>
      <c r="K159" s="58"/>
      <c r="L159" s="60"/>
      <c r="M159" s="60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</row>
    <row r="160" spans="4:35" x14ac:dyDescent="0.3">
      <c r="D160" s="58"/>
      <c r="E160" s="58"/>
      <c r="F160" s="58"/>
      <c r="G160" s="58"/>
      <c r="H160" s="58"/>
      <c r="I160" s="58"/>
      <c r="J160" s="58"/>
      <c r="K160" s="58"/>
      <c r="L160" s="60"/>
      <c r="M160" s="60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</row>
    <row r="161" spans="4:35" x14ac:dyDescent="0.3">
      <c r="D161" s="58"/>
      <c r="E161" s="58"/>
      <c r="F161" s="58"/>
      <c r="G161" s="58"/>
      <c r="H161" s="58"/>
      <c r="I161" s="58"/>
      <c r="J161" s="58"/>
      <c r="K161" s="58"/>
      <c r="L161" s="60"/>
      <c r="M161" s="60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</row>
    <row r="162" spans="4:35" x14ac:dyDescent="0.3">
      <c r="D162" s="58"/>
      <c r="E162" s="58"/>
      <c r="F162" s="58"/>
      <c r="G162" s="58"/>
      <c r="H162" s="58"/>
      <c r="I162" s="58"/>
      <c r="J162" s="58"/>
      <c r="K162" s="58"/>
      <c r="L162" s="60"/>
      <c r="M162" s="60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</row>
    <row r="163" spans="4:35" x14ac:dyDescent="0.3">
      <c r="D163" s="58"/>
      <c r="E163" s="58"/>
      <c r="F163" s="58"/>
      <c r="G163" s="58"/>
      <c r="H163" s="58"/>
      <c r="I163" s="58"/>
      <c r="J163" s="58"/>
      <c r="K163" s="58"/>
      <c r="L163" s="60"/>
      <c r="M163" s="60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</row>
    <row r="164" spans="4:35" x14ac:dyDescent="0.3">
      <c r="D164" s="58"/>
      <c r="E164" s="58"/>
      <c r="F164" s="58"/>
      <c r="G164" s="58"/>
      <c r="H164" s="58"/>
      <c r="I164" s="58"/>
      <c r="J164" s="58"/>
      <c r="K164" s="58"/>
      <c r="L164" s="60"/>
      <c r="M164" s="60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</row>
    <row r="165" spans="4:35" x14ac:dyDescent="0.3">
      <c r="D165" s="58"/>
      <c r="E165" s="58"/>
      <c r="F165" s="58"/>
      <c r="G165" s="58"/>
      <c r="H165" s="58"/>
      <c r="I165" s="58"/>
      <c r="J165" s="58"/>
      <c r="K165" s="58"/>
      <c r="L165" s="60"/>
      <c r="M165" s="60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</row>
    <row r="166" spans="4:35" x14ac:dyDescent="0.3">
      <c r="D166" s="58"/>
      <c r="E166" s="58"/>
      <c r="F166" s="58"/>
      <c r="G166" s="58"/>
      <c r="H166" s="58"/>
      <c r="I166" s="58"/>
      <c r="J166" s="58"/>
      <c r="K166" s="58"/>
      <c r="L166" s="60"/>
      <c r="M166" s="60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</row>
    <row r="167" spans="4:35" x14ac:dyDescent="0.3">
      <c r="D167" s="58"/>
      <c r="E167" s="58"/>
      <c r="F167" s="58"/>
      <c r="G167" s="58"/>
      <c r="H167" s="58"/>
      <c r="I167" s="58"/>
      <c r="J167" s="58"/>
      <c r="K167" s="58"/>
      <c r="L167" s="60"/>
      <c r="M167" s="60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</row>
    <row r="168" spans="4:35" x14ac:dyDescent="0.3">
      <c r="D168" s="58"/>
      <c r="E168" s="58"/>
      <c r="F168" s="58"/>
      <c r="G168" s="58"/>
      <c r="H168" s="58"/>
      <c r="I168" s="58"/>
      <c r="J168" s="58"/>
      <c r="K168" s="58"/>
      <c r="L168" s="60"/>
      <c r="M168" s="60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</row>
    <row r="169" spans="4:35" x14ac:dyDescent="0.3">
      <c r="D169" s="58"/>
      <c r="E169" s="58"/>
      <c r="F169" s="58"/>
      <c r="G169" s="58"/>
      <c r="H169" s="58"/>
      <c r="I169" s="58"/>
      <c r="J169" s="58"/>
      <c r="K169" s="58"/>
      <c r="L169" s="60"/>
      <c r="M169" s="60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</row>
    <row r="170" spans="4:35" x14ac:dyDescent="0.3">
      <c r="D170" s="58"/>
      <c r="E170" s="58"/>
      <c r="F170" s="58"/>
      <c r="G170" s="58"/>
      <c r="H170" s="58"/>
      <c r="I170" s="58"/>
      <c r="J170" s="58"/>
      <c r="K170" s="58"/>
      <c r="L170" s="60"/>
      <c r="M170" s="60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</row>
    <row r="171" spans="4:35" x14ac:dyDescent="0.3">
      <c r="D171" s="58"/>
      <c r="E171" s="58"/>
      <c r="F171" s="58"/>
      <c r="G171" s="58"/>
      <c r="H171" s="58"/>
      <c r="I171" s="58"/>
      <c r="J171" s="58"/>
      <c r="K171" s="58"/>
      <c r="L171" s="60"/>
      <c r="M171" s="60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</row>
    <row r="172" spans="4:35" x14ac:dyDescent="0.3">
      <c r="D172" s="58"/>
      <c r="E172" s="58"/>
      <c r="F172" s="58"/>
      <c r="G172" s="58"/>
      <c r="H172" s="58"/>
      <c r="I172" s="58"/>
      <c r="J172" s="58"/>
      <c r="K172" s="58"/>
      <c r="L172" s="60"/>
      <c r="M172" s="60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</row>
    <row r="173" spans="4:35" x14ac:dyDescent="0.3">
      <c r="D173" s="58"/>
      <c r="E173" s="58"/>
      <c r="F173" s="58"/>
      <c r="G173" s="58"/>
      <c r="H173" s="58"/>
      <c r="I173" s="58"/>
      <c r="J173" s="58"/>
      <c r="K173" s="58"/>
      <c r="L173" s="60"/>
      <c r="M173" s="60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</row>
    <row r="174" spans="4:35" x14ac:dyDescent="0.3">
      <c r="D174" s="58"/>
      <c r="E174" s="58"/>
      <c r="F174" s="58"/>
      <c r="G174" s="58"/>
      <c r="H174" s="58"/>
      <c r="I174" s="58"/>
      <c r="J174" s="58"/>
      <c r="K174" s="58"/>
      <c r="L174" s="60"/>
      <c r="M174" s="60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</row>
    <row r="175" spans="4:35" x14ac:dyDescent="0.3">
      <c r="D175" s="58"/>
      <c r="E175" s="58"/>
      <c r="F175" s="58"/>
      <c r="G175" s="58"/>
      <c r="H175" s="58"/>
      <c r="I175" s="58"/>
      <c r="J175" s="58"/>
      <c r="K175" s="58"/>
      <c r="L175" s="60"/>
      <c r="M175" s="60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</row>
    <row r="176" spans="4:35" x14ac:dyDescent="0.3">
      <c r="D176" s="58"/>
      <c r="E176" s="58"/>
      <c r="F176" s="58"/>
      <c r="G176" s="58"/>
      <c r="H176" s="58"/>
      <c r="I176" s="58"/>
      <c r="J176" s="58"/>
      <c r="K176" s="58"/>
      <c r="L176" s="60"/>
      <c r="M176" s="60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</row>
    <row r="177" spans="4:35" x14ac:dyDescent="0.3">
      <c r="D177" s="58"/>
      <c r="E177" s="58"/>
      <c r="F177" s="58"/>
      <c r="G177" s="58"/>
      <c r="H177" s="58"/>
      <c r="I177" s="58"/>
      <c r="J177" s="58"/>
      <c r="K177" s="58"/>
      <c r="L177" s="60"/>
      <c r="M177" s="60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</row>
    <row r="178" spans="4:35" x14ac:dyDescent="0.3">
      <c r="D178" s="58"/>
      <c r="E178" s="58"/>
      <c r="F178" s="58"/>
      <c r="G178" s="58"/>
      <c r="H178" s="58"/>
      <c r="I178" s="58"/>
      <c r="J178" s="58"/>
      <c r="K178" s="58"/>
      <c r="L178" s="60"/>
      <c r="M178" s="60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</row>
    <row r="179" spans="4:35" x14ac:dyDescent="0.3">
      <c r="D179" s="58"/>
      <c r="E179" s="58"/>
      <c r="F179" s="58"/>
      <c r="G179" s="58"/>
      <c r="H179" s="58"/>
      <c r="I179" s="58"/>
      <c r="J179" s="58"/>
      <c r="K179" s="58"/>
      <c r="L179" s="60"/>
      <c r="M179" s="60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</row>
    <row r="180" spans="4:35" x14ac:dyDescent="0.3">
      <c r="D180" s="58"/>
      <c r="E180" s="58"/>
      <c r="F180" s="58"/>
      <c r="G180" s="58"/>
      <c r="H180" s="58"/>
      <c r="I180" s="58"/>
      <c r="J180" s="58"/>
      <c r="K180" s="58"/>
      <c r="L180" s="60"/>
      <c r="M180" s="60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</row>
    <row r="181" spans="4:35" x14ac:dyDescent="0.3">
      <c r="D181" s="58"/>
      <c r="E181" s="58"/>
      <c r="F181" s="58"/>
      <c r="G181" s="58"/>
      <c r="H181" s="58"/>
      <c r="I181" s="58"/>
      <c r="J181" s="58"/>
      <c r="K181" s="58"/>
      <c r="L181" s="60"/>
      <c r="M181" s="60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</row>
    <row r="182" spans="4:35" x14ac:dyDescent="0.3">
      <c r="D182" s="58"/>
      <c r="E182" s="58"/>
      <c r="F182" s="58"/>
      <c r="G182" s="58"/>
      <c r="H182" s="58"/>
      <c r="I182" s="58"/>
      <c r="J182" s="58"/>
      <c r="K182" s="58"/>
      <c r="L182" s="60"/>
      <c r="M182" s="60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</row>
    <row r="183" spans="4:35" x14ac:dyDescent="0.3">
      <c r="D183" s="58"/>
      <c r="E183" s="58"/>
      <c r="F183" s="58"/>
      <c r="G183" s="58"/>
      <c r="H183" s="58"/>
      <c r="I183" s="58"/>
      <c r="J183" s="58"/>
      <c r="K183" s="58"/>
      <c r="L183" s="60"/>
      <c r="M183" s="60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</row>
    <row r="184" spans="4:35" x14ac:dyDescent="0.3">
      <c r="D184" s="58"/>
      <c r="E184" s="58"/>
      <c r="F184" s="58"/>
      <c r="G184" s="58"/>
      <c r="H184" s="58"/>
      <c r="I184" s="58"/>
      <c r="J184" s="58"/>
      <c r="K184" s="58"/>
      <c r="L184" s="60"/>
      <c r="M184" s="60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</row>
    <row r="185" spans="4:35" x14ac:dyDescent="0.3">
      <c r="D185" s="58"/>
      <c r="E185" s="58"/>
      <c r="F185" s="58"/>
      <c r="G185" s="58"/>
      <c r="H185" s="58"/>
      <c r="I185" s="58"/>
      <c r="J185" s="58"/>
      <c r="K185" s="58"/>
      <c r="L185" s="60"/>
      <c r="M185" s="60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</row>
    <row r="186" spans="4:35" x14ac:dyDescent="0.3">
      <c r="D186" s="58"/>
      <c r="E186" s="58"/>
      <c r="F186" s="58"/>
      <c r="G186" s="58"/>
      <c r="H186" s="58"/>
      <c r="I186" s="58"/>
      <c r="J186" s="58"/>
      <c r="K186" s="58"/>
      <c r="L186" s="60"/>
      <c r="M186" s="60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</row>
    <row r="187" spans="4:35" x14ac:dyDescent="0.3">
      <c r="D187" s="58"/>
      <c r="E187" s="58"/>
      <c r="F187" s="58"/>
      <c r="G187" s="58"/>
      <c r="H187" s="58"/>
      <c r="I187" s="58"/>
      <c r="J187" s="58"/>
      <c r="K187" s="58"/>
      <c r="L187" s="60"/>
      <c r="M187" s="60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</row>
    <row r="188" spans="4:35" x14ac:dyDescent="0.3">
      <c r="D188" s="58"/>
      <c r="E188" s="58"/>
      <c r="F188" s="58"/>
      <c r="G188" s="58"/>
      <c r="H188" s="58"/>
      <c r="I188" s="58"/>
      <c r="J188" s="58"/>
      <c r="K188" s="58"/>
      <c r="L188" s="60"/>
      <c r="M188" s="60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</row>
    <row r="189" spans="4:35" x14ac:dyDescent="0.3">
      <c r="D189" s="58"/>
      <c r="E189" s="58"/>
      <c r="F189" s="58"/>
      <c r="G189" s="58"/>
      <c r="H189" s="58"/>
      <c r="I189" s="58"/>
      <c r="J189" s="58"/>
      <c r="K189" s="58"/>
      <c r="L189" s="60"/>
      <c r="M189" s="60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</row>
    <row r="190" spans="4:35" x14ac:dyDescent="0.3">
      <c r="D190" s="58"/>
      <c r="E190" s="58"/>
      <c r="F190" s="58"/>
      <c r="G190" s="58"/>
      <c r="H190" s="58"/>
      <c r="I190" s="58"/>
      <c r="J190" s="58"/>
      <c r="K190" s="58"/>
      <c r="L190" s="60"/>
      <c r="M190" s="60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</row>
    <row r="191" spans="4:35" x14ac:dyDescent="0.3">
      <c r="D191" s="58"/>
      <c r="E191" s="58"/>
      <c r="F191" s="58"/>
      <c r="G191" s="58"/>
      <c r="H191" s="58"/>
      <c r="I191" s="58"/>
      <c r="J191" s="58"/>
      <c r="K191" s="58"/>
      <c r="L191" s="60"/>
      <c r="M191" s="60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</row>
    <row r="192" spans="4:35" x14ac:dyDescent="0.3">
      <c r="D192" s="58"/>
      <c r="E192" s="58"/>
      <c r="F192" s="58"/>
      <c r="G192" s="58"/>
      <c r="H192" s="58"/>
      <c r="I192" s="58"/>
      <c r="J192" s="58"/>
      <c r="K192" s="58"/>
      <c r="L192" s="60"/>
      <c r="M192" s="60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</row>
    <row r="193" spans="4:35" x14ac:dyDescent="0.3">
      <c r="D193" s="58"/>
      <c r="E193" s="58"/>
      <c r="F193" s="58"/>
      <c r="G193" s="58"/>
      <c r="H193" s="58"/>
      <c r="I193" s="58"/>
      <c r="J193" s="58"/>
      <c r="K193" s="58"/>
      <c r="L193" s="60"/>
      <c r="M193" s="60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</row>
    <row r="194" spans="4:35" x14ac:dyDescent="0.3">
      <c r="D194" s="58"/>
      <c r="E194" s="58"/>
      <c r="F194" s="58"/>
      <c r="G194" s="58"/>
      <c r="H194" s="58"/>
      <c r="I194" s="58"/>
      <c r="J194" s="58"/>
      <c r="K194" s="58"/>
      <c r="L194" s="60"/>
      <c r="M194" s="60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</row>
    <row r="195" spans="4:35" x14ac:dyDescent="0.3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</row>
    <row r="196" spans="4:35" x14ac:dyDescent="0.3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</row>
    <row r="197" spans="4:35" x14ac:dyDescent="0.3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</row>
    <row r="198" spans="4:35" x14ac:dyDescent="0.3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</row>
    <row r="199" spans="4:35" x14ac:dyDescent="0.3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</row>
    <row r="200" spans="4:35" x14ac:dyDescent="0.3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</row>
  </sheetData>
  <mergeCells count="2">
    <mergeCell ref="B9:E9"/>
    <mergeCell ref="F9:K9"/>
  </mergeCells>
  <conditionalFormatting sqref="A5:A6 F9 L9:XFD9 A1:XFD4 B7:XFD8 D5:XFD6 A10:XFD1048576">
    <cfRule type="expression" dxfId="13" priority="2">
      <formula>_xlfn.ISFORMULA(A1)</formula>
    </cfRule>
  </conditionalFormatting>
  <conditionalFormatting sqref="B5:C6">
    <cfRule type="expression" dxfId="12" priority="1">
      <formula>_xlfn.ISFORMULA(B5)</formula>
    </cfRule>
  </conditionalFormatting>
  <hyperlinks>
    <hyperlink ref="B3" r:id="rId1" xr:uid="{968A5C51-C552-4520-B41D-4331A4DF2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EF8D-AE5D-4E6A-8AAB-8D5459C1357B}">
  <sheetPr>
    <tabColor theme="7" tint="0.39997558519241921"/>
    <pageSetUpPr autoPageBreaks="0"/>
  </sheetPr>
  <dimension ref="A1:AA211"/>
  <sheetViews>
    <sheetView workbookViewId="0"/>
    <sheetView workbookViewId="1"/>
  </sheetViews>
  <sheetFormatPr defaultColWidth="10.44140625" defaultRowHeight="14.4" x14ac:dyDescent="0.3"/>
  <cols>
    <col min="1" max="1" width="25.77734375" style="39" customWidth="1"/>
    <col min="2" max="9" width="13.5546875" style="39" bestFit="1" customWidth="1"/>
    <col min="10" max="14" width="11.21875" style="39" bestFit="1" customWidth="1"/>
    <col min="15" max="17" width="11.44140625" style="39" bestFit="1" customWidth="1"/>
    <col min="18" max="27" width="11.21875" style="39" bestFit="1" customWidth="1"/>
    <col min="28" max="16384" width="10.44140625" style="39"/>
  </cols>
  <sheetData>
    <row r="1" spans="1:27" s="27" customFormat="1" ht="49.5" customHeight="1" x14ac:dyDescent="0.3">
      <c r="A1" s="27" t="s">
        <v>1896</v>
      </c>
    </row>
    <row r="2" spans="1:27" s="28" customFormat="1" x14ac:dyDescent="0.3">
      <c r="A2" s="28" t="s">
        <v>331</v>
      </c>
      <c r="B2" s="28" t="s">
        <v>1897</v>
      </c>
    </row>
    <row r="3" spans="1:27" s="28" customFormat="1" x14ac:dyDescent="0.3">
      <c r="A3" s="28" t="s">
        <v>332</v>
      </c>
      <c r="B3" s="75" t="s">
        <v>1003</v>
      </c>
    </row>
    <row r="4" spans="1:27" s="28" customFormat="1" x14ac:dyDescent="0.3">
      <c r="A4" s="28" t="s">
        <v>333</v>
      </c>
      <c r="B4" s="56">
        <v>43221</v>
      </c>
      <c r="C4" s="56"/>
    </row>
    <row r="5" spans="1:27" s="28" customFormat="1" x14ac:dyDescent="0.3">
      <c r="A5" s="28" t="s">
        <v>194</v>
      </c>
      <c r="B5" s="28" t="s">
        <v>1898</v>
      </c>
      <c r="C5" s="71"/>
    </row>
    <row r="7" spans="1:27" x14ac:dyDescent="0.3">
      <c r="B7" s="87">
        <v>2010.0001683487501</v>
      </c>
      <c r="C7" s="87">
        <v>2014.96712990631</v>
      </c>
      <c r="D7" s="87">
        <v>2020.0015993131301</v>
      </c>
      <c r="E7" s="87">
        <v>2025.0047558522199</v>
      </c>
      <c r="F7" s="87">
        <v>2030.0102692738201</v>
      </c>
      <c r="G7" s="87"/>
      <c r="H7" s="87"/>
      <c r="I7" s="87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spans="1:27" x14ac:dyDescent="0.3">
      <c r="A8" s="39" t="s">
        <v>1899</v>
      </c>
      <c r="B8" s="525">
        <v>0</v>
      </c>
      <c r="C8" s="525">
        <v>1.5924108382926601</v>
      </c>
      <c r="D8" s="525">
        <v>7.7272076834370802</v>
      </c>
      <c r="E8" s="525">
        <v>24.772518749842199</v>
      </c>
      <c r="F8" s="525">
        <v>54.544995412496597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spans="1:27" x14ac:dyDescent="0.3">
      <c r="A9" s="39" t="s">
        <v>1900</v>
      </c>
      <c r="B9" s="525">
        <v>0</v>
      </c>
      <c r="C9" s="525">
        <v>1.5924108382926601</v>
      </c>
      <c r="D9" s="502">
        <v>24.422110552763701</v>
      </c>
      <c r="E9" s="502">
        <v>72.361809045226096</v>
      </c>
      <c r="F9" s="502">
        <v>155.577889447236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spans="1:27" x14ac:dyDescent="0.3">
      <c r="B10" s="58"/>
      <c r="C10" s="58"/>
      <c r="D10" s="58"/>
      <c r="E10" s="60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spans="1:27" x14ac:dyDescent="0.3">
      <c r="B11" s="58"/>
      <c r="C11" s="58"/>
      <c r="D11" s="58"/>
      <c r="E11" s="60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spans="1:27" x14ac:dyDescent="0.3">
      <c r="B12" s="58"/>
      <c r="C12" s="58"/>
      <c r="D12" s="58"/>
      <c r="E12" s="60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spans="1:27" x14ac:dyDescent="0.3">
      <c r="B13" s="58"/>
      <c r="C13" s="58"/>
      <c r="D13" s="58"/>
      <c r="E13" s="60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spans="1:27" x14ac:dyDescent="0.3">
      <c r="B14" s="58"/>
      <c r="C14" s="58"/>
      <c r="D14" s="58"/>
      <c r="E14" s="60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spans="1:27" x14ac:dyDescent="0.3">
      <c r="B15" s="58"/>
      <c r="C15" s="58"/>
      <c r="D15" s="58"/>
      <c r="E15" s="60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spans="1:27" x14ac:dyDescent="0.3">
      <c r="B16" s="58"/>
      <c r="C16" s="58"/>
      <c r="D16" s="58"/>
      <c r="E16" s="60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spans="2:27" x14ac:dyDescent="0.3">
      <c r="B17" s="58"/>
      <c r="C17" s="58"/>
      <c r="D17" s="58"/>
      <c r="E17" s="60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spans="2:27" x14ac:dyDescent="0.3">
      <c r="B18" s="58"/>
      <c r="C18" s="58"/>
      <c r="D18" s="58"/>
      <c r="E18" s="60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spans="2:27" x14ac:dyDescent="0.3">
      <c r="B19" s="58"/>
      <c r="C19" s="58"/>
      <c r="D19" s="58"/>
      <c r="E19" s="60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2:27" x14ac:dyDescent="0.3">
      <c r="C20" s="58"/>
      <c r="D20" s="58"/>
      <c r="E20" s="60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spans="2:27" x14ac:dyDescent="0.3">
      <c r="C21" s="58"/>
      <c r="D21" s="58"/>
      <c r="E21" s="60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spans="2:27" x14ac:dyDescent="0.3">
      <c r="C22" s="58"/>
      <c r="D22" s="58"/>
      <c r="E22" s="60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spans="2:27" x14ac:dyDescent="0.3">
      <c r="C23" s="58"/>
      <c r="D23" s="58"/>
      <c r="E23" s="60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spans="2:27" x14ac:dyDescent="0.3">
      <c r="C24" s="58"/>
      <c r="D24" s="58"/>
      <c r="E24" s="60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spans="2:27" x14ac:dyDescent="0.3">
      <c r="C25" s="58"/>
      <c r="D25" s="58"/>
      <c r="E25" s="60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spans="2:27" x14ac:dyDescent="0.3">
      <c r="C26" s="58"/>
      <c r="D26" s="58"/>
      <c r="E26" s="60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spans="2:27" x14ac:dyDescent="0.3">
      <c r="C27" s="58"/>
      <c r="D27" s="58"/>
      <c r="E27" s="60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spans="2:27" x14ac:dyDescent="0.3">
      <c r="C28" s="58"/>
      <c r="D28" s="58"/>
      <c r="E28" s="60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spans="2:27" x14ac:dyDescent="0.3">
      <c r="C29" s="58"/>
      <c r="D29" s="58"/>
      <c r="E29" s="60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spans="2:27" x14ac:dyDescent="0.3">
      <c r="C30" s="58"/>
      <c r="D30" s="58"/>
      <c r="E30" s="60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spans="2:27" x14ac:dyDescent="0.3">
      <c r="C31" s="58"/>
      <c r="D31" s="58"/>
      <c r="E31" s="60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spans="2:27" x14ac:dyDescent="0.3">
      <c r="C32" s="58"/>
      <c r="D32" s="58"/>
      <c r="E32" s="60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spans="3:27" x14ac:dyDescent="0.3">
      <c r="C33" s="58"/>
      <c r="D33" s="58"/>
      <c r="E33" s="60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spans="3:27" x14ac:dyDescent="0.3">
      <c r="C34" s="58"/>
      <c r="D34" s="58"/>
      <c r="E34" s="60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spans="3:27" x14ac:dyDescent="0.3">
      <c r="C35" s="58"/>
      <c r="D35" s="58"/>
      <c r="E35" s="60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spans="3:27" x14ac:dyDescent="0.3">
      <c r="C36" s="58"/>
      <c r="D36" s="58"/>
      <c r="E36" s="60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spans="3:27" x14ac:dyDescent="0.3">
      <c r="C37" s="58"/>
      <c r="D37" s="58"/>
      <c r="E37" s="60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spans="3:27" x14ac:dyDescent="0.3">
      <c r="C38" s="58"/>
      <c r="D38" s="58"/>
      <c r="E38" s="60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spans="3:27" x14ac:dyDescent="0.3">
      <c r="C39" s="58"/>
      <c r="D39" s="58"/>
      <c r="E39" s="60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spans="3:27" x14ac:dyDescent="0.3">
      <c r="C40" s="58"/>
      <c r="D40" s="58"/>
      <c r="E40" s="60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spans="3:27" x14ac:dyDescent="0.3">
      <c r="C41" s="58"/>
      <c r="D41" s="58"/>
      <c r="E41" s="60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spans="3:27" x14ac:dyDescent="0.3">
      <c r="C42" s="58"/>
      <c r="D42" s="58"/>
      <c r="E42" s="60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spans="3:27" x14ac:dyDescent="0.3">
      <c r="C43" s="58"/>
      <c r="D43" s="58"/>
      <c r="E43" s="60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spans="3:27" x14ac:dyDescent="0.3">
      <c r="C44" s="58"/>
      <c r="D44" s="58"/>
      <c r="E44" s="60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spans="3:27" x14ac:dyDescent="0.3">
      <c r="C45" s="58"/>
      <c r="D45" s="58"/>
      <c r="E45" s="60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spans="3:27" x14ac:dyDescent="0.3">
      <c r="C46" s="58"/>
      <c r="D46" s="58"/>
      <c r="E46" s="60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spans="3:27" x14ac:dyDescent="0.3">
      <c r="C47" s="58"/>
      <c r="D47" s="58"/>
      <c r="E47" s="60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spans="3:27" x14ac:dyDescent="0.3">
      <c r="C48" s="58"/>
      <c r="D48" s="58"/>
      <c r="E48" s="60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spans="3:27" x14ac:dyDescent="0.3">
      <c r="C49" s="58"/>
      <c r="D49" s="58"/>
      <c r="E49" s="60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spans="3:27" x14ac:dyDescent="0.3">
      <c r="C50" s="58"/>
      <c r="D50" s="58"/>
      <c r="E50" s="60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spans="3:27" x14ac:dyDescent="0.3">
      <c r="C51" s="58"/>
      <c r="D51" s="58"/>
      <c r="E51" s="60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spans="3:27" x14ac:dyDescent="0.3">
      <c r="C52" s="58"/>
      <c r="D52" s="58"/>
      <c r="E52" s="60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spans="3:27" x14ac:dyDescent="0.3">
      <c r="C53" s="58"/>
      <c r="D53" s="58"/>
      <c r="E53" s="60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spans="3:27" x14ac:dyDescent="0.3">
      <c r="C54" s="58"/>
      <c r="D54" s="58"/>
      <c r="E54" s="60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spans="3:27" x14ac:dyDescent="0.3">
      <c r="C55" s="58"/>
      <c r="D55" s="58"/>
      <c r="E55" s="60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spans="3:27" x14ac:dyDescent="0.3">
      <c r="C56" s="58"/>
      <c r="D56" s="58"/>
      <c r="E56" s="60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spans="3:27" x14ac:dyDescent="0.3">
      <c r="C57" s="58"/>
      <c r="D57" s="58"/>
      <c r="E57" s="60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spans="3:27" x14ac:dyDescent="0.3">
      <c r="C58" s="58"/>
      <c r="D58" s="58"/>
      <c r="E58" s="60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spans="3:27" x14ac:dyDescent="0.3">
      <c r="C59" s="58"/>
      <c r="D59" s="58"/>
      <c r="E59" s="60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spans="3:27" x14ac:dyDescent="0.3">
      <c r="C60" s="58"/>
      <c r="D60" s="58"/>
      <c r="E60" s="60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spans="3:27" x14ac:dyDescent="0.3">
      <c r="C61" s="58"/>
      <c r="D61" s="58"/>
      <c r="E61" s="60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spans="3:27" x14ac:dyDescent="0.3">
      <c r="C62" s="58"/>
      <c r="D62" s="58"/>
      <c r="E62" s="60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spans="3:27" x14ac:dyDescent="0.3">
      <c r="C63" s="58"/>
      <c r="D63" s="58"/>
      <c r="E63" s="60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spans="3:27" x14ac:dyDescent="0.3">
      <c r="C64" s="58"/>
      <c r="D64" s="58"/>
      <c r="E64" s="60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spans="3:27" x14ac:dyDescent="0.3">
      <c r="C65" s="58"/>
      <c r="D65" s="58"/>
      <c r="E65" s="60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spans="3:27" x14ac:dyDescent="0.3">
      <c r="C66" s="58"/>
      <c r="D66" s="58"/>
      <c r="E66" s="60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spans="3:27" x14ac:dyDescent="0.3">
      <c r="C67" s="58"/>
      <c r="D67" s="58"/>
      <c r="E67" s="60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spans="3:27" x14ac:dyDescent="0.3">
      <c r="C68" s="58"/>
      <c r="D68" s="58"/>
      <c r="E68" s="60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spans="3:27" x14ac:dyDescent="0.3">
      <c r="C69" s="58"/>
      <c r="D69" s="58"/>
      <c r="E69" s="60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spans="3:27" x14ac:dyDescent="0.3">
      <c r="C70" s="58"/>
      <c r="D70" s="58"/>
      <c r="E70" s="60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spans="3:27" x14ac:dyDescent="0.3">
      <c r="C71" s="58"/>
      <c r="D71" s="58"/>
      <c r="E71" s="60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spans="3:27" x14ac:dyDescent="0.3">
      <c r="C72" s="58"/>
      <c r="D72" s="58"/>
      <c r="E72" s="60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spans="3:27" x14ac:dyDescent="0.3">
      <c r="C73" s="58"/>
      <c r="D73" s="58"/>
      <c r="E73" s="60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spans="3:27" x14ac:dyDescent="0.3">
      <c r="C74" s="58"/>
      <c r="D74" s="58"/>
      <c r="E74" s="60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spans="3:27" x14ac:dyDescent="0.3">
      <c r="C75" s="58"/>
      <c r="D75" s="58"/>
      <c r="E75" s="60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spans="3:27" x14ac:dyDescent="0.3">
      <c r="C76" s="58"/>
      <c r="D76" s="58"/>
      <c r="E76" s="60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spans="3:27" x14ac:dyDescent="0.3">
      <c r="C77" s="58"/>
      <c r="D77" s="58"/>
      <c r="E77" s="60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spans="3:27" x14ac:dyDescent="0.3">
      <c r="C78" s="58"/>
      <c r="D78" s="58"/>
      <c r="E78" s="60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spans="3:27" x14ac:dyDescent="0.3">
      <c r="C79" s="58"/>
      <c r="D79" s="58"/>
      <c r="E79" s="60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spans="3:27" x14ac:dyDescent="0.3">
      <c r="C80" s="58"/>
      <c r="D80" s="58"/>
      <c r="E80" s="60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spans="3:27" x14ac:dyDescent="0.3">
      <c r="C81" s="58"/>
      <c r="D81" s="58"/>
      <c r="E81" s="60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spans="3:27" x14ac:dyDescent="0.3">
      <c r="C82" s="58"/>
      <c r="D82" s="58"/>
      <c r="E82" s="60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spans="3:27" x14ac:dyDescent="0.3">
      <c r="C83" s="58"/>
      <c r="D83" s="58"/>
      <c r="E83" s="60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spans="3:27" x14ac:dyDescent="0.3">
      <c r="C84" s="58"/>
      <c r="D84" s="58"/>
      <c r="E84" s="60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spans="3:27" x14ac:dyDescent="0.3">
      <c r="C85" s="58"/>
      <c r="D85" s="58"/>
      <c r="E85" s="60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spans="3:27" x14ac:dyDescent="0.3">
      <c r="C86" s="58"/>
      <c r="D86" s="58"/>
      <c r="E86" s="60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spans="3:27" x14ac:dyDescent="0.3">
      <c r="C87" s="58"/>
      <c r="D87" s="58"/>
      <c r="E87" s="60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spans="3:27" x14ac:dyDescent="0.3">
      <c r="C88" s="58"/>
      <c r="D88" s="58"/>
      <c r="E88" s="60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spans="3:27" x14ac:dyDescent="0.3">
      <c r="C89" s="58"/>
      <c r="D89" s="58"/>
      <c r="E89" s="60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spans="3:27" x14ac:dyDescent="0.3">
      <c r="C90" s="58"/>
      <c r="D90" s="58"/>
      <c r="E90" s="60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spans="3:27" x14ac:dyDescent="0.3">
      <c r="C91" s="58"/>
      <c r="D91" s="58"/>
      <c r="E91" s="60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spans="3:27" x14ac:dyDescent="0.3">
      <c r="C92" s="58"/>
      <c r="D92" s="58"/>
      <c r="E92" s="60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3:27" x14ac:dyDescent="0.3">
      <c r="C93" s="58"/>
      <c r="D93" s="58"/>
      <c r="E93" s="60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3:27" x14ac:dyDescent="0.3">
      <c r="C94" s="58"/>
      <c r="D94" s="58"/>
      <c r="E94" s="60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3:27" x14ac:dyDescent="0.3">
      <c r="C95" s="58"/>
      <c r="D95" s="58"/>
      <c r="E95" s="60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3:27" x14ac:dyDescent="0.3">
      <c r="C96" s="58"/>
      <c r="D96" s="58"/>
      <c r="E96" s="60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3:27" x14ac:dyDescent="0.3">
      <c r="C97" s="58"/>
      <c r="D97" s="58"/>
      <c r="E97" s="60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3:27" x14ac:dyDescent="0.3">
      <c r="C98" s="58"/>
      <c r="D98" s="58"/>
      <c r="E98" s="60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3:27" x14ac:dyDescent="0.3">
      <c r="C99" s="58"/>
      <c r="D99" s="58"/>
      <c r="E99" s="60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3:27" x14ac:dyDescent="0.3">
      <c r="C100" s="58"/>
      <c r="D100" s="58"/>
      <c r="E100" s="60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3:27" x14ac:dyDescent="0.3">
      <c r="C101" s="58"/>
      <c r="D101" s="58"/>
      <c r="E101" s="60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3:27" x14ac:dyDescent="0.3">
      <c r="C102" s="58"/>
      <c r="D102" s="58"/>
      <c r="E102" s="60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3:27" x14ac:dyDescent="0.3">
      <c r="C103" s="58"/>
      <c r="D103" s="58"/>
      <c r="E103" s="60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3:27" x14ac:dyDescent="0.3">
      <c r="C104" s="58"/>
      <c r="D104" s="58"/>
      <c r="E104" s="60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3:27" x14ac:dyDescent="0.3">
      <c r="C105" s="58"/>
      <c r="D105" s="58"/>
      <c r="E105" s="60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3:27" x14ac:dyDescent="0.3">
      <c r="C106" s="58"/>
      <c r="D106" s="58"/>
      <c r="E106" s="60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3:27" x14ac:dyDescent="0.3">
      <c r="C107" s="58"/>
      <c r="D107" s="58"/>
      <c r="E107" s="60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3:27" x14ac:dyDescent="0.3">
      <c r="C108" s="58"/>
      <c r="D108" s="58"/>
      <c r="E108" s="60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3:27" x14ac:dyDescent="0.3">
      <c r="C109" s="58"/>
      <c r="D109" s="58"/>
      <c r="E109" s="60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3:27" x14ac:dyDescent="0.3">
      <c r="C110" s="58"/>
      <c r="D110" s="58"/>
      <c r="E110" s="60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3:27" x14ac:dyDescent="0.3">
      <c r="C111" s="58"/>
      <c r="D111" s="58"/>
      <c r="E111" s="60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3:27" x14ac:dyDescent="0.3">
      <c r="C112" s="58"/>
      <c r="D112" s="58"/>
      <c r="E112" s="60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3:27" x14ac:dyDescent="0.3">
      <c r="C113" s="58"/>
      <c r="D113" s="58"/>
      <c r="E113" s="60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3:27" x14ac:dyDescent="0.3">
      <c r="C114" s="58"/>
      <c r="D114" s="58"/>
      <c r="E114" s="60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3:27" x14ac:dyDescent="0.3">
      <c r="C115" s="58"/>
      <c r="D115" s="58"/>
      <c r="E115" s="60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3:27" x14ac:dyDescent="0.3">
      <c r="C116" s="58"/>
      <c r="D116" s="58"/>
      <c r="E116" s="60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3:27" x14ac:dyDescent="0.3">
      <c r="C117" s="58"/>
      <c r="D117" s="58"/>
      <c r="E117" s="60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3:27" x14ac:dyDescent="0.3">
      <c r="C118" s="58"/>
      <c r="D118" s="58"/>
      <c r="E118" s="60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3:27" x14ac:dyDescent="0.3">
      <c r="C119" s="58"/>
      <c r="D119" s="58"/>
      <c r="E119" s="60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3:27" x14ac:dyDescent="0.3">
      <c r="C120" s="58"/>
      <c r="D120" s="58"/>
      <c r="E120" s="60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3:27" x14ac:dyDescent="0.3">
      <c r="C121" s="58"/>
      <c r="D121" s="58"/>
      <c r="E121" s="60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3:27" x14ac:dyDescent="0.3">
      <c r="C122" s="58"/>
      <c r="D122" s="58"/>
      <c r="E122" s="60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3:27" x14ac:dyDescent="0.3">
      <c r="C123" s="58"/>
      <c r="D123" s="58"/>
      <c r="E123" s="60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3:27" x14ac:dyDescent="0.3">
      <c r="C124" s="58"/>
      <c r="D124" s="58"/>
      <c r="E124" s="60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3:27" x14ac:dyDescent="0.3">
      <c r="C125" s="58"/>
      <c r="D125" s="58"/>
      <c r="E125" s="60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3:27" x14ac:dyDescent="0.3">
      <c r="C126" s="58"/>
      <c r="D126" s="58"/>
      <c r="E126" s="60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3:27" x14ac:dyDescent="0.3">
      <c r="C127" s="58"/>
      <c r="D127" s="58"/>
      <c r="E127" s="60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3:27" x14ac:dyDescent="0.3">
      <c r="C128" s="58"/>
      <c r="D128" s="58"/>
      <c r="E128" s="60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3:27" x14ac:dyDescent="0.3">
      <c r="C129" s="58"/>
      <c r="D129" s="58"/>
      <c r="E129" s="60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3:27" x14ac:dyDescent="0.3">
      <c r="C130" s="58"/>
      <c r="D130" s="58"/>
      <c r="E130" s="60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3:27" x14ac:dyDescent="0.3">
      <c r="C131" s="58"/>
      <c r="D131" s="58"/>
      <c r="E131" s="60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3:27" x14ac:dyDescent="0.3">
      <c r="C132" s="58"/>
      <c r="D132" s="58"/>
      <c r="E132" s="60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3:27" x14ac:dyDescent="0.3">
      <c r="C133" s="58"/>
      <c r="D133" s="58"/>
      <c r="E133" s="60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3:27" x14ac:dyDescent="0.3">
      <c r="C134" s="58"/>
      <c r="D134" s="58"/>
      <c r="E134" s="60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3:27" x14ac:dyDescent="0.3">
      <c r="C135" s="58"/>
      <c r="D135" s="58"/>
      <c r="E135" s="60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3:27" x14ac:dyDescent="0.3">
      <c r="C136" s="58"/>
      <c r="D136" s="58"/>
      <c r="E136" s="60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3:27" x14ac:dyDescent="0.3">
      <c r="C137" s="58"/>
      <c r="D137" s="58"/>
      <c r="E137" s="60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3:27" x14ac:dyDescent="0.3">
      <c r="C138" s="58"/>
      <c r="D138" s="58"/>
      <c r="E138" s="60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3:27" x14ac:dyDescent="0.3">
      <c r="C139" s="58"/>
      <c r="D139" s="58"/>
      <c r="E139" s="60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3:27" x14ac:dyDescent="0.3">
      <c r="C140" s="58"/>
      <c r="D140" s="58"/>
      <c r="E140" s="60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3:27" x14ac:dyDescent="0.3">
      <c r="C141" s="58"/>
      <c r="D141" s="58"/>
      <c r="E141" s="60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3:27" x14ac:dyDescent="0.3">
      <c r="C142" s="58"/>
      <c r="D142" s="58"/>
      <c r="E142" s="60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3:27" x14ac:dyDescent="0.3">
      <c r="C143" s="58"/>
      <c r="D143" s="58"/>
      <c r="E143" s="60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3:27" x14ac:dyDescent="0.3">
      <c r="C144" s="58"/>
      <c r="D144" s="58"/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3:27" x14ac:dyDescent="0.3">
      <c r="C145" s="58"/>
      <c r="D145" s="58"/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3:27" x14ac:dyDescent="0.3">
      <c r="C146" s="58"/>
      <c r="D146" s="58"/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3:27" x14ac:dyDescent="0.3">
      <c r="C147" s="58"/>
      <c r="D147" s="58"/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3:27" x14ac:dyDescent="0.3">
      <c r="C148" s="58"/>
      <c r="D148" s="58"/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3:27" x14ac:dyDescent="0.3">
      <c r="C149" s="58"/>
      <c r="D149" s="58"/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3:27" x14ac:dyDescent="0.3">
      <c r="C150" s="58"/>
      <c r="D150" s="58"/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3:27" x14ac:dyDescent="0.3">
      <c r="C151" s="58"/>
      <c r="D151" s="58"/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3:27" x14ac:dyDescent="0.3">
      <c r="C152" s="58"/>
      <c r="D152" s="58"/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3:27" x14ac:dyDescent="0.3">
      <c r="C153" s="58"/>
      <c r="D153" s="58"/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3:27" x14ac:dyDescent="0.3">
      <c r="C154" s="58"/>
      <c r="D154" s="58"/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3:27" x14ac:dyDescent="0.3">
      <c r="C155" s="58"/>
      <c r="D155" s="58"/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3:27" x14ac:dyDescent="0.3">
      <c r="C156" s="58"/>
      <c r="D156" s="58"/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3:27" x14ac:dyDescent="0.3">
      <c r="C157" s="58"/>
      <c r="D157" s="58"/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3:27" x14ac:dyDescent="0.3">
      <c r="C158" s="58"/>
      <c r="D158" s="58"/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3:27" x14ac:dyDescent="0.3">
      <c r="C159" s="58"/>
      <c r="D159" s="58"/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3:27" x14ac:dyDescent="0.3">
      <c r="C160" s="58"/>
      <c r="D160" s="58"/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3:27" x14ac:dyDescent="0.3">
      <c r="C161" s="58"/>
      <c r="D161" s="58"/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3:27" x14ac:dyDescent="0.3">
      <c r="C162" s="58"/>
      <c r="D162" s="58"/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3:27" x14ac:dyDescent="0.3">
      <c r="C163" s="58"/>
      <c r="D163" s="58"/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3:27" x14ac:dyDescent="0.3">
      <c r="C164" s="58"/>
      <c r="D164" s="58"/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3:27" x14ac:dyDescent="0.3">
      <c r="C165" s="58"/>
      <c r="D165" s="58"/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3:27" x14ac:dyDescent="0.3">
      <c r="C166" s="58"/>
      <c r="D166" s="58"/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3:27" x14ac:dyDescent="0.3">
      <c r="C167" s="58"/>
      <c r="D167" s="58"/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3:27" x14ac:dyDescent="0.3">
      <c r="C168" s="58"/>
      <c r="D168" s="58"/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3:27" x14ac:dyDescent="0.3">
      <c r="C169" s="58"/>
      <c r="D169" s="58"/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3:27" x14ac:dyDescent="0.3">
      <c r="C170" s="58"/>
      <c r="D170" s="58"/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3:27" x14ac:dyDescent="0.3">
      <c r="C171" s="58"/>
      <c r="D171" s="58"/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3:27" x14ac:dyDescent="0.3">
      <c r="C172" s="58"/>
      <c r="D172" s="58"/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3:27" x14ac:dyDescent="0.3">
      <c r="C173" s="58"/>
      <c r="D173" s="58"/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3:27" x14ac:dyDescent="0.3">
      <c r="C174" s="58"/>
      <c r="D174" s="58"/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3:27" x14ac:dyDescent="0.3">
      <c r="C175" s="58"/>
      <c r="D175" s="58"/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3:27" x14ac:dyDescent="0.3">
      <c r="C176" s="58"/>
      <c r="D176" s="58"/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3:27" x14ac:dyDescent="0.3">
      <c r="C177" s="58"/>
      <c r="D177" s="58"/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3:27" x14ac:dyDescent="0.3">
      <c r="C178" s="58"/>
      <c r="D178" s="58"/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3:27" x14ac:dyDescent="0.3">
      <c r="C179" s="58"/>
      <c r="D179" s="58"/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3:27" x14ac:dyDescent="0.3">
      <c r="C180" s="58"/>
      <c r="D180" s="58"/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3:27" x14ac:dyDescent="0.3">
      <c r="C181" s="58"/>
      <c r="D181" s="58"/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3:27" x14ac:dyDescent="0.3">
      <c r="C182" s="58"/>
      <c r="D182" s="58"/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3:27" x14ac:dyDescent="0.3">
      <c r="C183" s="58"/>
      <c r="D183" s="58"/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3:27" x14ac:dyDescent="0.3">
      <c r="C184" s="58"/>
      <c r="D184" s="58"/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3:27" x14ac:dyDescent="0.3">
      <c r="C185" s="58"/>
      <c r="D185" s="58"/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3:27" x14ac:dyDescent="0.3">
      <c r="C186" s="58"/>
      <c r="D186" s="58"/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3:27" x14ac:dyDescent="0.3">
      <c r="C187" s="58"/>
      <c r="D187" s="58"/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3:27" x14ac:dyDescent="0.3">
      <c r="C188" s="58"/>
      <c r="D188" s="58"/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3:27" x14ac:dyDescent="0.3">
      <c r="C189" s="58"/>
      <c r="D189" s="58"/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3:27" x14ac:dyDescent="0.3">
      <c r="C190" s="58"/>
      <c r="D190" s="58"/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3:27" x14ac:dyDescent="0.3">
      <c r="C191" s="58"/>
      <c r="D191" s="58"/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3:27" x14ac:dyDescent="0.3">
      <c r="C192" s="58"/>
      <c r="D192" s="58"/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3:27" x14ac:dyDescent="0.3">
      <c r="C193" s="58"/>
      <c r="D193" s="58"/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3:27" x14ac:dyDescent="0.3">
      <c r="C194" s="58"/>
      <c r="D194" s="58"/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3:27" x14ac:dyDescent="0.3">
      <c r="C195" s="58"/>
      <c r="D195" s="58"/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3:27" x14ac:dyDescent="0.3">
      <c r="C196" s="58"/>
      <c r="D196" s="58"/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3:27" x14ac:dyDescent="0.3">
      <c r="C197" s="58"/>
      <c r="D197" s="58"/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3:27" x14ac:dyDescent="0.3">
      <c r="C198" s="58"/>
      <c r="D198" s="58"/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3:27" x14ac:dyDescent="0.3">
      <c r="C199" s="58"/>
      <c r="D199" s="58"/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3:27" x14ac:dyDescent="0.3">
      <c r="C200" s="58"/>
      <c r="D200" s="58"/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3:27" x14ac:dyDescent="0.3">
      <c r="C201" s="58"/>
      <c r="D201" s="58"/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3:27" x14ac:dyDescent="0.3">
      <c r="C202" s="58"/>
      <c r="D202" s="58"/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3:27" x14ac:dyDescent="0.3">
      <c r="C203" s="58"/>
      <c r="D203" s="58"/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3:27" x14ac:dyDescent="0.3">
      <c r="C204" s="58"/>
      <c r="D204" s="58"/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3:27" x14ac:dyDescent="0.3">
      <c r="C205" s="58"/>
      <c r="D205" s="58"/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3:27" x14ac:dyDescent="0.3"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3:27" x14ac:dyDescent="0.3"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3:27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3:27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3:27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3:27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</sheetData>
  <conditionalFormatting sqref="A1:XFD1048576">
    <cfRule type="expression" dxfId="11" priority="1">
      <formula>_xlfn.ISFORMULA(A1)</formula>
    </cfRule>
  </conditionalFormatting>
  <hyperlinks>
    <hyperlink ref="B3" r:id="rId1" xr:uid="{6820F316-F5D4-4B4B-A2C4-D078D937328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68B-E349-4252-8995-9890832D0530}">
  <sheetPr>
    <tabColor theme="7" tint="0.39997558519241921"/>
    <pageSetUpPr autoPageBreaks="0"/>
  </sheetPr>
  <dimension ref="A1:S367"/>
  <sheetViews>
    <sheetView workbookViewId="0"/>
    <sheetView workbookViewId="1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1901</v>
      </c>
    </row>
    <row r="2" spans="1:19" s="28" customFormat="1" x14ac:dyDescent="0.3">
      <c r="A2" s="28" t="s">
        <v>331</v>
      </c>
      <c r="B2" s="28" t="s">
        <v>917</v>
      </c>
    </row>
    <row r="3" spans="1:19" s="28" customFormat="1" x14ac:dyDescent="0.3">
      <c r="A3" s="28" t="s">
        <v>332</v>
      </c>
      <c r="B3" s="28" t="s">
        <v>197</v>
      </c>
    </row>
    <row r="4" spans="1:19" s="28" customFormat="1" x14ac:dyDescent="0.3">
      <c r="A4" s="28" t="s">
        <v>333</v>
      </c>
      <c r="B4" s="56">
        <v>43223</v>
      </c>
      <c r="C4" s="56"/>
    </row>
    <row r="5" spans="1:19" s="28" customFormat="1" x14ac:dyDescent="0.3">
      <c r="A5" s="28" t="s">
        <v>194</v>
      </c>
      <c r="B5" s="28" t="s">
        <v>1902</v>
      </c>
      <c r="C5" s="71"/>
    </row>
    <row r="6" spans="1:19" s="28" customFormat="1" x14ac:dyDescent="0.3">
      <c r="A6" s="28" t="s">
        <v>46</v>
      </c>
      <c r="B6" s="28" t="s">
        <v>1903</v>
      </c>
    </row>
    <row r="8" spans="1:19" x14ac:dyDescent="0.3">
      <c r="A8" s="39" t="s">
        <v>56</v>
      </c>
      <c r="B8" s="39" t="s">
        <v>946</v>
      </c>
      <c r="C8" s="39" t="s">
        <v>1904</v>
      </c>
      <c r="D8" s="59" t="s">
        <v>921</v>
      </c>
      <c r="E8" s="59" t="s">
        <v>953</v>
      </c>
      <c r="F8" s="59" t="s">
        <v>1905</v>
      </c>
      <c r="G8" s="59">
        <v>2005</v>
      </c>
      <c r="H8" s="59">
        <v>2007</v>
      </c>
      <c r="I8" s="59">
        <v>2012</v>
      </c>
      <c r="J8" s="59">
        <v>2020</v>
      </c>
      <c r="K8" s="59">
        <v>2030</v>
      </c>
      <c r="L8" s="59">
        <v>2040</v>
      </c>
      <c r="M8" s="59">
        <v>2050</v>
      </c>
      <c r="N8" s="59">
        <v>2060</v>
      </c>
      <c r="O8" s="59">
        <v>2070</v>
      </c>
      <c r="P8" s="59">
        <v>2080</v>
      </c>
      <c r="Q8" s="59">
        <v>2090</v>
      </c>
      <c r="R8" s="59">
        <v>2100</v>
      </c>
    </row>
    <row r="9" spans="1:19" x14ac:dyDescent="0.3">
      <c r="A9" s="39" t="s">
        <v>249</v>
      </c>
      <c r="B9" s="39" t="s">
        <v>1906</v>
      </c>
      <c r="C9" s="39" t="s">
        <v>258</v>
      </c>
      <c r="D9" s="58" t="str">
        <f>INDEX('R0. Region mapping'!$C$9:$C$24,MATCH($C9,'R0. Region mapping'!$A$9:$A$24,0))</f>
        <v>AFR</v>
      </c>
      <c r="E9" s="58" t="s">
        <v>1907</v>
      </c>
      <c r="F9" s="60" t="s">
        <v>1908</v>
      </c>
      <c r="G9" s="532">
        <v>8.9903650096355001</v>
      </c>
      <c r="H9" s="532">
        <v>9.4972289419596194</v>
      </c>
      <c r="I9" s="532">
        <v>11.784881167560799</v>
      </c>
      <c r="J9" s="532">
        <v>16.4986619258856</v>
      </c>
      <c r="K9" s="532">
        <v>26.989536443600599</v>
      </c>
      <c r="L9" s="532">
        <v>41.975463868945198</v>
      </c>
      <c r="M9" s="532">
        <v>67.708924480251895</v>
      </c>
      <c r="N9" s="532">
        <v>99.556593168796297</v>
      </c>
      <c r="O9" s="532">
        <v>132.90167540592699</v>
      </c>
      <c r="P9" s="532">
        <v>167.88477126155601</v>
      </c>
      <c r="Q9" s="532">
        <v>201.360217395278</v>
      </c>
      <c r="R9" s="532">
        <v>232.003351876062</v>
      </c>
      <c r="S9" s="58"/>
    </row>
    <row r="10" spans="1:19" x14ac:dyDescent="0.3">
      <c r="A10" s="39" t="s">
        <v>249</v>
      </c>
      <c r="B10" s="39" t="s">
        <v>1906</v>
      </c>
      <c r="C10" s="39" t="s">
        <v>261</v>
      </c>
      <c r="D10" s="58" t="str">
        <f>INDEX('R0. Region mapping'!$C$9:$C$24,MATCH($C10,'R0. Region mapping'!$A$9:$A$24,0))</f>
        <v>AUS</v>
      </c>
      <c r="E10" s="58" t="s">
        <v>1907</v>
      </c>
      <c r="F10" s="60" t="s">
        <v>1908</v>
      </c>
      <c r="G10" s="532">
        <v>8.8542315086682901</v>
      </c>
      <c r="H10" s="532">
        <v>8.8465774188119308</v>
      </c>
      <c r="I10" s="532">
        <v>9.3463288419376305</v>
      </c>
      <c r="J10" s="532">
        <v>10.3943580656411</v>
      </c>
      <c r="K10" s="532">
        <v>12.8727462601854</v>
      </c>
      <c r="L10" s="532">
        <v>15.436214623071701</v>
      </c>
      <c r="M10" s="532">
        <v>19.3328652386868</v>
      </c>
      <c r="N10" s="532">
        <v>22.658998168146901</v>
      </c>
      <c r="O10" s="532">
        <v>24.993434969184499</v>
      </c>
      <c r="P10" s="532">
        <v>27.2034132790683</v>
      </c>
      <c r="Q10" s="532">
        <v>29.2751484394065</v>
      </c>
      <c r="R10" s="532">
        <v>31.291105556218699</v>
      </c>
      <c r="S10" s="58"/>
    </row>
    <row r="11" spans="1:19" x14ac:dyDescent="0.3">
      <c r="A11" s="39" t="s">
        <v>249</v>
      </c>
      <c r="B11" s="39" t="s">
        <v>1906</v>
      </c>
      <c r="C11" s="39" t="s">
        <v>341</v>
      </c>
      <c r="D11" s="58" t="str">
        <f>INDEX('R0. Region mapping'!$C$9:$C$24,MATCH($C11,'R0. Region mapping'!$A$9:$A$24,0))</f>
        <v>NAM</v>
      </c>
      <c r="E11" s="58" t="s">
        <v>1907</v>
      </c>
      <c r="F11" s="60" t="s">
        <v>1908</v>
      </c>
      <c r="G11" s="532">
        <v>16.033772552224701</v>
      </c>
      <c r="H11" s="532">
        <v>15.6782279683332</v>
      </c>
      <c r="I11" s="532">
        <v>16.498414912007199</v>
      </c>
      <c r="J11" s="532">
        <v>17.965562898319199</v>
      </c>
      <c r="K11" s="532">
        <v>19.939765218553202</v>
      </c>
      <c r="L11" s="532">
        <v>21.914884231317501</v>
      </c>
      <c r="M11" s="532">
        <v>24.851610641360899</v>
      </c>
      <c r="N11" s="532">
        <v>28.538550882162301</v>
      </c>
      <c r="O11" s="532">
        <v>31.1220915376344</v>
      </c>
      <c r="P11" s="532">
        <v>33.715908026123898</v>
      </c>
      <c r="Q11" s="532">
        <v>36.184679531523699</v>
      </c>
      <c r="R11" s="532">
        <v>38.593893270020303</v>
      </c>
      <c r="S11" s="58"/>
    </row>
    <row r="12" spans="1:19" x14ac:dyDescent="0.3">
      <c r="A12" s="39" t="s">
        <v>249</v>
      </c>
      <c r="B12" s="39" t="s">
        <v>1906</v>
      </c>
      <c r="C12" s="39" t="s">
        <v>343</v>
      </c>
      <c r="D12" s="58" t="str">
        <f>INDEX('R0. Region mapping'!$C$9:$C$24,MATCH($C12,'R0. Region mapping'!$A$9:$A$24,0))</f>
        <v>ASI</v>
      </c>
      <c r="E12" s="58" t="s">
        <v>1907</v>
      </c>
      <c r="F12" s="60" t="s">
        <v>1908</v>
      </c>
      <c r="G12" s="532">
        <v>116.392871583404</v>
      </c>
      <c r="H12" s="532">
        <v>152.90404098886901</v>
      </c>
      <c r="I12" s="532">
        <v>260.93277042311001</v>
      </c>
      <c r="J12" s="532">
        <v>398.50538604479698</v>
      </c>
      <c r="K12" s="532">
        <v>534.39126446063403</v>
      </c>
      <c r="L12" s="532">
        <v>581.541822977278</v>
      </c>
      <c r="M12" s="532">
        <v>600.25120741702801</v>
      </c>
      <c r="N12" s="532">
        <v>635.22294130856403</v>
      </c>
      <c r="O12" s="532">
        <v>626.18308376611003</v>
      </c>
      <c r="P12" s="532">
        <v>609.49505004573905</v>
      </c>
      <c r="Q12" s="532">
        <v>589.41861377189196</v>
      </c>
      <c r="R12" s="532">
        <v>571.28757569201696</v>
      </c>
      <c r="S12" s="58"/>
    </row>
    <row r="13" spans="1:19" x14ac:dyDescent="0.3">
      <c r="A13" s="39" t="s">
        <v>249</v>
      </c>
      <c r="B13" s="39" t="s">
        <v>1906</v>
      </c>
      <c r="C13" s="39" t="s">
        <v>345</v>
      </c>
      <c r="D13" s="58" t="str">
        <f>INDEX('R0. Region mapping'!$C$9:$C$24,MATCH($C13,'R0. Region mapping'!$A$9:$A$24,0))</f>
        <v>LAM</v>
      </c>
      <c r="E13" s="58" t="s">
        <v>1907</v>
      </c>
      <c r="F13" s="60" t="s">
        <v>1908</v>
      </c>
      <c r="G13" s="532">
        <v>36.326177318328398</v>
      </c>
      <c r="H13" s="532">
        <v>38.068358290362603</v>
      </c>
      <c r="I13" s="532">
        <v>46.144029511618399</v>
      </c>
      <c r="J13" s="532">
        <v>58.995371086438297</v>
      </c>
      <c r="K13" s="532">
        <v>80.062091718631706</v>
      </c>
      <c r="L13" s="532">
        <v>102.24353603278099</v>
      </c>
      <c r="M13" s="532">
        <v>133.29510394359801</v>
      </c>
      <c r="N13" s="532">
        <v>156.192815480039</v>
      </c>
      <c r="O13" s="532">
        <v>169.512437879868</v>
      </c>
      <c r="P13" s="532">
        <v>180.465622785005</v>
      </c>
      <c r="Q13" s="532">
        <v>189.63150597895299</v>
      </c>
      <c r="R13" s="532">
        <v>198.14419503383499</v>
      </c>
      <c r="S13" s="58"/>
    </row>
    <row r="14" spans="1:19" x14ac:dyDescent="0.3">
      <c r="A14" s="39" t="s">
        <v>249</v>
      </c>
      <c r="B14" s="39" t="s">
        <v>1906</v>
      </c>
      <c r="C14" s="39" t="s">
        <v>347</v>
      </c>
      <c r="D14" s="58" t="str">
        <f>INDEX('R0. Region mapping'!$C$9:$C$24,MATCH($C14,'R0. Region mapping'!$A$9:$A$24,0))</f>
        <v>EUR</v>
      </c>
      <c r="E14" s="58" t="s">
        <v>1907</v>
      </c>
      <c r="F14" s="60" t="s">
        <v>1908</v>
      </c>
      <c r="G14" s="532">
        <v>49.631915556015599</v>
      </c>
      <c r="H14" s="532">
        <v>49.703222027814</v>
      </c>
      <c r="I14" s="532">
        <v>53.809961955382398</v>
      </c>
      <c r="J14" s="532">
        <v>59.710778944547599</v>
      </c>
      <c r="K14" s="532">
        <v>70.4948529484696</v>
      </c>
      <c r="L14" s="532">
        <v>79.463748940909596</v>
      </c>
      <c r="M14" s="532">
        <v>90.438091948093302</v>
      </c>
      <c r="N14" s="532">
        <v>99.351252981845406</v>
      </c>
      <c r="O14" s="532">
        <v>102.655117202329</v>
      </c>
      <c r="P14" s="532">
        <v>104.734840497731</v>
      </c>
      <c r="Q14" s="532">
        <v>106.630206129822</v>
      </c>
      <c r="R14" s="532">
        <v>109.04915467176301</v>
      </c>
      <c r="S14" s="58"/>
    </row>
    <row r="15" spans="1:19" x14ac:dyDescent="0.3">
      <c r="A15" s="39" t="s">
        <v>249</v>
      </c>
      <c r="B15" s="39" t="s">
        <v>1906</v>
      </c>
      <c r="C15" s="39" t="s">
        <v>349</v>
      </c>
      <c r="D15" s="58" t="str">
        <f>INDEX('R0. Region mapping'!$C$9:$C$24,MATCH($C15,'R0. Region mapping'!$A$9:$A$24,0))</f>
        <v>ASI</v>
      </c>
      <c r="E15" s="58" t="s">
        <v>1907</v>
      </c>
      <c r="F15" s="60" t="s">
        <v>1908</v>
      </c>
      <c r="G15" s="532">
        <v>200.091911764706</v>
      </c>
      <c r="H15" s="532">
        <v>201.48951410702301</v>
      </c>
      <c r="I15" s="532">
        <v>226.69958701024899</v>
      </c>
      <c r="J15" s="532">
        <v>268.66149166645499</v>
      </c>
      <c r="K15" s="532">
        <v>335.117955018651</v>
      </c>
      <c r="L15" s="532">
        <v>386.18658825197201</v>
      </c>
      <c r="M15" s="532">
        <v>435.75314560440199</v>
      </c>
      <c r="N15" s="532">
        <v>487.15244613610798</v>
      </c>
      <c r="O15" s="532">
        <v>514.82092866892401</v>
      </c>
      <c r="P15" s="532">
        <v>534.33594919805296</v>
      </c>
      <c r="Q15" s="532">
        <v>550.16077937311195</v>
      </c>
      <c r="R15" s="532">
        <v>565.07205572996304</v>
      </c>
      <c r="S15" s="58"/>
    </row>
    <row r="16" spans="1:19" x14ac:dyDescent="0.3">
      <c r="A16" s="39" t="s">
        <v>249</v>
      </c>
      <c r="B16" s="39" t="s">
        <v>1906</v>
      </c>
      <c r="C16" s="39" t="s">
        <v>351</v>
      </c>
      <c r="D16" s="58" t="str">
        <f>INDEX('R0. Region mapping'!$C$9:$C$24,MATCH($C16,'R0. Region mapping'!$A$9:$A$24,0))</f>
        <v>ASI</v>
      </c>
      <c r="E16" s="58" t="s">
        <v>1907</v>
      </c>
      <c r="F16" s="60" t="s">
        <v>1908</v>
      </c>
      <c r="G16" s="532">
        <v>18.610770555982199</v>
      </c>
      <c r="H16" s="532">
        <v>20.278597767737999</v>
      </c>
      <c r="I16" s="532">
        <v>28.0189053894883</v>
      </c>
      <c r="J16" s="532">
        <v>48.293941267303303</v>
      </c>
      <c r="K16" s="532">
        <v>96.5578223151131</v>
      </c>
      <c r="L16" s="532">
        <v>142.61339663704999</v>
      </c>
      <c r="M16" s="532">
        <v>208.43116486683601</v>
      </c>
      <c r="N16" s="532">
        <v>268.34117814908501</v>
      </c>
      <c r="O16" s="532">
        <v>310.66986553618602</v>
      </c>
      <c r="P16" s="532">
        <v>343.47462895028002</v>
      </c>
      <c r="Q16" s="532">
        <v>366.98282110992301</v>
      </c>
      <c r="R16" s="532">
        <v>383.44650302385003</v>
      </c>
      <c r="S16" s="58"/>
    </row>
    <row r="17" spans="1:19" x14ac:dyDescent="0.3">
      <c r="A17" s="39" t="s">
        <v>249</v>
      </c>
      <c r="B17" s="39" t="s">
        <v>1906</v>
      </c>
      <c r="C17" s="39" t="s">
        <v>353</v>
      </c>
      <c r="D17" s="58" t="str">
        <f>INDEX('R0. Region mapping'!$C$9:$C$24,MATCH($C17,'R0. Region mapping'!$A$9:$A$24,0))</f>
        <v>ASI</v>
      </c>
      <c r="E17" s="58" t="s">
        <v>1907</v>
      </c>
      <c r="F17" s="60" t="s">
        <v>1908</v>
      </c>
      <c r="G17" s="532">
        <v>93.376502474207598</v>
      </c>
      <c r="H17" s="532">
        <v>89.278113533112304</v>
      </c>
      <c r="I17" s="532">
        <v>87.876564062374598</v>
      </c>
      <c r="J17" s="532">
        <v>87.274039698767197</v>
      </c>
      <c r="K17" s="532">
        <v>91.126187505074199</v>
      </c>
      <c r="L17" s="532">
        <v>92.019456759980102</v>
      </c>
      <c r="M17" s="532">
        <v>97.440009900046704</v>
      </c>
      <c r="N17" s="532">
        <v>102.917108052609</v>
      </c>
      <c r="O17" s="532">
        <v>102.92227375251299</v>
      </c>
      <c r="P17" s="532">
        <v>102.636069686227</v>
      </c>
      <c r="Q17" s="532">
        <v>102.51398903543701</v>
      </c>
      <c r="R17" s="532">
        <v>102.866367261378</v>
      </c>
      <c r="S17" s="58"/>
    </row>
    <row r="18" spans="1:19" x14ac:dyDescent="0.3">
      <c r="A18" s="39" t="s">
        <v>249</v>
      </c>
      <c r="B18" s="39" t="s">
        <v>1906</v>
      </c>
      <c r="C18" s="39" t="s">
        <v>355</v>
      </c>
      <c r="D18" s="58" t="str">
        <f>INDEX('R0. Region mapping'!$C$9:$C$24,MATCH($C18,'R0. Region mapping'!$A$9:$A$24,0))</f>
        <v>AFR</v>
      </c>
      <c r="E18" s="58" t="s">
        <v>1907</v>
      </c>
      <c r="F18" s="60" t="s">
        <v>1908</v>
      </c>
      <c r="G18" s="532">
        <v>26.326760199680201</v>
      </c>
      <c r="H18" s="532">
        <v>27.020252193406201</v>
      </c>
      <c r="I18" s="532">
        <v>31.891460368785399</v>
      </c>
      <c r="J18" s="532">
        <v>40.505236895640898</v>
      </c>
      <c r="K18" s="532">
        <v>54.479937864462599</v>
      </c>
      <c r="L18" s="532">
        <v>68.187089556920895</v>
      </c>
      <c r="M18" s="532">
        <v>84.6495515888559</v>
      </c>
      <c r="N18" s="532">
        <v>100.634469824977</v>
      </c>
      <c r="O18" s="532">
        <v>111.269920902008</v>
      </c>
      <c r="P18" s="532">
        <v>120.490955385851</v>
      </c>
      <c r="Q18" s="532">
        <v>128.70252963020701</v>
      </c>
      <c r="R18" s="532">
        <v>136.406975794082</v>
      </c>
      <c r="S18" s="58"/>
    </row>
    <row r="19" spans="1:19" x14ac:dyDescent="0.3">
      <c r="A19" s="39" t="s">
        <v>249</v>
      </c>
      <c r="B19" s="39" t="s">
        <v>1906</v>
      </c>
      <c r="C19" s="39" t="s">
        <v>357</v>
      </c>
      <c r="D19" s="58" t="str">
        <f>INDEX('R0. Region mapping'!$C$9:$C$24,MATCH($C19,'R0. Region mapping'!$A$9:$A$24,0))</f>
        <v>LAM</v>
      </c>
      <c r="E19" s="58" t="s">
        <v>1907</v>
      </c>
      <c r="F19" s="60" t="s">
        <v>1908</v>
      </c>
      <c r="G19" s="532">
        <v>10.823097456860699</v>
      </c>
      <c r="H19" s="532">
        <v>10.7222372861164</v>
      </c>
      <c r="I19" s="532">
        <v>11.805475630229401</v>
      </c>
      <c r="J19" s="532">
        <v>14.1126735036833</v>
      </c>
      <c r="K19" s="532">
        <v>18.142303798502802</v>
      </c>
      <c r="L19" s="532">
        <v>22.372655632071702</v>
      </c>
      <c r="M19" s="532">
        <v>28.344496315459299</v>
      </c>
      <c r="N19" s="532">
        <v>33.307997707518602</v>
      </c>
      <c r="O19" s="532">
        <v>36.4398608806422</v>
      </c>
      <c r="P19" s="532">
        <v>39.388179402404901</v>
      </c>
      <c r="Q19" s="532">
        <v>42.288887227885198</v>
      </c>
      <c r="R19" s="532">
        <v>45.441607687743797</v>
      </c>
      <c r="S19" s="58"/>
    </row>
    <row r="20" spans="1:19" x14ac:dyDescent="0.3">
      <c r="A20" s="39" t="s">
        <v>249</v>
      </c>
      <c r="B20" s="39" t="s">
        <v>1906</v>
      </c>
      <c r="C20" s="39" t="s">
        <v>359</v>
      </c>
      <c r="D20" s="58" t="str">
        <f>INDEX('R0. Region mapping'!$C$9:$C$24,MATCH($C20,'R0. Region mapping'!$A$9:$A$24,0))</f>
        <v>ASI</v>
      </c>
      <c r="E20" s="58" t="s">
        <v>1907</v>
      </c>
      <c r="F20" s="60" t="s">
        <v>1908</v>
      </c>
      <c r="G20" s="532">
        <v>14.367541174459801</v>
      </c>
      <c r="H20" s="532">
        <v>16.087451556517902</v>
      </c>
      <c r="I20" s="532">
        <v>21.536730516612799</v>
      </c>
      <c r="J20" s="532">
        <v>28.718906664001899</v>
      </c>
      <c r="K20" s="532">
        <v>41.0271731513334</v>
      </c>
      <c r="L20" s="532">
        <v>54.805804516626402</v>
      </c>
      <c r="M20" s="532">
        <v>74.056448456974294</v>
      </c>
      <c r="N20" s="532">
        <v>93.2168569149446</v>
      </c>
      <c r="O20" s="532">
        <v>109.28086413856199</v>
      </c>
      <c r="P20" s="532">
        <v>125.06958452407601</v>
      </c>
      <c r="Q20" s="532">
        <v>138.48005030958601</v>
      </c>
      <c r="R20" s="532">
        <v>150.127390937874</v>
      </c>
      <c r="S20" s="58"/>
    </row>
    <row r="21" spans="1:19" x14ac:dyDescent="0.3">
      <c r="A21" s="39" t="s">
        <v>249</v>
      </c>
      <c r="B21" s="39" t="s">
        <v>1906</v>
      </c>
      <c r="C21" s="39" t="s">
        <v>361</v>
      </c>
      <c r="D21" s="58" t="str">
        <f>INDEX('R0. Region mapping'!$C$9:$C$24,MATCH($C21,'R0. Region mapping'!$A$9:$A$24,0))</f>
        <v>ASI</v>
      </c>
      <c r="E21" s="58" t="s">
        <v>1907</v>
      </c>
      <c r="F21" s="60" t="s">
        <v>1908</v>
      </c>
      <c r="G21" s="532">
        <v>41.139173138500702</v>
      </c>
      <c r="H21" s="532">
        <v>42.888442135743098</v>
      </c>
      <c r="I21" s="532">
        <v>51.718979236723698</v>
      </c>
      <c r="J21" s="532">
        <v>61.353818542152503</v>
      </c>
      <c r="K21" s="532">
        <v>68.943033456457798</v>
      </c>
      <c r="L21" s="532">
        <v>67.701499933357894</v>
      </c>
      <c r="M21" s="532">
        <v>62.7400609838541</v>
      </c>
      <c r="N21" s="532">
        <v>67.421918927529703</v>
      </c>
      <c r="O21" s="532">
        <v>68.094380539311999</v>
      </c>
      <c r="P21" s="532">
        <v>68.664644591731204</v>
      </c>
      <c r="Q21" s="532">
        <v>69.223283328417295</v>
      </c>
      <c r="R21" s="532">
        <v>69.571717827669701</v>
      </c>
      <c r="S21" s="58"/>
    </row>
    <row r="22" spans="1:19" x14ac:dyDescent="0.3">
      <c r="A22" s="39" t="s">
        <v>249</v>
      </c>
      <c r="B22" s="39" t="s">
        <v>1906</v>
      </c>
      <c r="C22" s="39" t="s">
        <v>363</v>
      </c>
      <c r="D22" s="58" t="str">
        <f>INDEX('R0. Region mapping'!$C$9:$C$24,MATCH($C22,'R0. Region mapping'!$A$9:$A$24,0))</f>
        <v>NAM</v>
      </c>
      <c r="E22" s="58" t="s">
        <v>1907</v>
      </c>
      <c r="F22" s="60" t="s">
        <v>1908</v>
      </c>
      <c r="G22" s="532">
        <v>98.634720367046697</v>
      </c>
      <c r="H22" s="532">
        <v>95.438114489774094</v>
      </c>
      <c r="I22" s="532">
        <v>98.4076599406784</v>
      </c>
      <c r="J22" s="532">
        <v>110.33762521830501</v>
      </c>
      <c r="K22" s="532">
        <v>128.289722660607</v>
      </c>
      <c r="L22" s="532">
        <v>142.08785216789499</v>
      </c>
      <c r="M22" s="532">
        <v>161.610255892498</v>
      </c>
      <c r="N22" s="532">
        <v>181.38404765982301</v>
      </c>
      <c r="O22" s="532">
        <v>192.75164968331001</v>
      </c>
      <c r="P22" s="532">
        <v>202.85675338201801</v>
      </c>
      <c r="Q22" s="532">
        <v>211.79175330728</v>
      </c>
      <c r="R22" s="532">
        <v>219.72191525829601</v>
      </c>
      <c r="S22" s="58"/>
    </row>
    <row r="23" spans="1:19" x14ac:dyDescent="0.3">
      <c r="A23" s="39" t="s">
        <v>249</v>
      </c>
      <c r="B23" s="39" t="s">
        <v>1906</v>
      </c>
      <c r="C23" s="39" t="s">
        <v>365</v>
      </c>
      <c r="D23" s="58" t="str">
        <f>INDEX('R0. Region mapping'!$C$9:$C$24,MATCH($C23,'R0. Region mapping'!$A$9:$A$24,0))</f>
        <v>EUR</v>
      </c>
      <c r="E23" s="58" t="s">
        <v>1907</v>
      </c>
      <c r="F23" s="60" t="s">
        <v>1908</v>
      </c>
      <c r="G23" s="532">
        <v>123.746997205612</v>
      </c>
      <c r="H23" s="532">
        <v>119.602535053889</v>
      </c>
      <c r="I23" s="532">
        <v>120.665945196983</v>
      </c>
      <c r="J23" s="532">
        <v>125.15829979920601</v>
      </c>
      <c r="K23" s="532">
        <v>137.47220976713001</v>
      </c>
      <c r="L23" s="532">
        <v>151.15019132145301</v>
      </c>
      <c r="M23" s="532">
        <v>174.87646070020301</v>
      </c>
      <c r="N23" s="532">
        <v>196.85829622084799</v>
      </c>
      <c r="O23" s="532">
        <v>210.149887614926</v>
      </c>
      <c r="P23" s="532">
        <v>223.47153488208099</v>
      </c>
      <c r="Q23" s="532">
        <v>237.14882723866401</v>
      </c>
      <c r="R23" s="532">
        <v>251.28975761778699</v>
      </c>
      <c r="S23" s="58"/>
    </row>
    <row r="24" spans="1:19" x14ac:dyDescent="0.3">
      <c r="A24" s="39" t="s">
        <v>251</v>
      </c>
      <c r="B24" s="39" t="s">
        <v>1906</v>
      </c>
      <c r="C24" s="39" t="s">
        <v>258</v>
      </c>
      <c r="D24" s="58" t="str">
        <f>INDEX('R0. Region mapping'!$C$9:$C$24,MATCH($C24,'R0. Region mapping'!$A$9:$A$24,0))</f>
        <v>AFR</v>
      </c>
      <c r="E24" s="58" t="s">
        <v>1907</v>
      </c>
      <c r="F24" s="60" t="s">
        <v>1908</v>
      </c>
      <c r="G24" s="532">
        <v>8.9903650096355001</v>
      </c>
      <c r="H24" s="532">
        <v>9.4972289419596194</v>
      </c>
      <c r="I24" s="532">
        <v>11.784881167560799</v>
      </c>
      <c r="J24" s="532">
        <v>16.4986619258856</v>
      </c>
      <c r="K24" s="532">
        <v>24.830373528112599</v>
      </c>
      <c r="L24" s="532">
        <v>38.617426759429598</v>
      </c>
      <c r="M24" s="532">
        <v>65.0005675010418</v>
      </c>
      <c r="N24" s="532">
        <v>91.592065715292605</v>
      </c>
      <c r="O24" s="532">
        <v>122.269541373453</v>
      </c>
      <c r="P24" s="532">
        <v>147.73859871016899</v>
      </c>
      <c r="Q24" s="532">
        <v>177.196991307845</v>
      </c>
      <c r="R24" s="532">
        <v>194.88281557589201</v>
      </c>
      <c r="S24" s="58"/>
    </row>
    <row r="25" spans="1:19" x14ac:dyDescent="0.3">
      <c r="A25" s="39" t="s">
        <v>251</v>
      </c>
      <c r="B25" s="39" t="s">
        <v>1906</v>
      </c>
      <c r="C25" s="39" t="s">
        <v>261</v>
      </c>
      <c r="D25" s="58" t="str">
        <f>INDEX('R0. Region mapping'!$C$9:$C$24,MATCH($C25,'R0. Region mapping'!$A$9:$A$24,0))</f>
        <v>AUS</v>
      </c>
      <c r="E25" s="58" t="s">
        <v>1907</v>
      </c>
      <c r="F25" s="60" t="s">
        <v>1908</v>
      </c>
      <c r="G25" s="532">
        <v>8.8542315086682901</v>
      </c>
      <c r="H25" s="532">
        <v>8.8465774188119308</v>
      </c>
      <c r="I25" s="532">
        <v>9.3463288419376305</v>
      </c>
      <c r="J25" s="532">
        <v>9.9785837430154594</v>
      </c>
      <c r="K25" s="532">
        <v>12.357836409778001</v>
      </c>
      <c r="L25" s="532">
        <v>14.201317453226</v>
      </c>
      <c r="M25" s="532">
        <v>18.559550629139299</v>
      </c>
      <c r="N25" s="532">
        <v>23.791948076554199</v>
      </c>
      <c r="O25" s="532">
        <v>26.742975417027399</v>
      </c>
      <c r="P25" s="532">
        <v>29.107652208603099</v>
      </c>
      <c r="Q25" s="532">
        <v>31.324408830164899</v>
      </c>
      <c r="R25" s="532">
        <v>33.794394000716203</v>
      </c>
      <c r="S25" s="58"/>
    </row>
    <row r="26" spans="1:19" x14ac:dyDescent="0.3">
      <c r="A26" s="39" t="s">
        <v>251</v>
      </c>
      <c r="B26" s="39" t="s">
        <v>1906</v>
      </c>
      <c r="C26" s="39" t="s">
        <v>341</v>
      </c>
      <c r="D26" s="58" t="str">
        <f>INDEX('R0. Region mapping'!$C$9:$C$24,MATCH($C26,'R0. Region mapping'!$A$9:$A$24,0))</f>
        <v>NAM</v>
      </c>
      <c r="E26" s="58" t="s">
        <v>1907</v>
      </c>
      <c r="F26" s="60" t="s">
        <v>1908</v>
      </c>
      <c r="G26" s="532">
        <v>16.033772552224701</v>
      </c>
      <c r="H26" s="532">
        <v>15.6782279683332</v>
      </c>
      <c r="I26" s="532">
        <v>16.498414912007199</v>
      </c>
      <c r="J26" s="532">
        <v>17.965562898319199</v>
      </c>
      <c r="K26" s="532">
        <v>19.1421746098111</v>
      </c>
      <c r="L26" s="532">
        <v>20.161693492812098</v>
      </c>
      <c r="M26" s="532">
        <v>23.857546215706499</v>
      </c>
      <c r="N26" s="532">
        <v>30.250863935091999</v>
      </c>
      <c r="O26" s="532">
        <v>33.923079776021503</v>
      </c>
      <c r="P26" s="532">
        <v>37.087498828736301</v>
      </c>
      <c r="Q26" s="532">
        <v>39.803147484676103</v>
      </c>
      <c r="R26" s="532">
        <v>42.453282597022401</v>
      </c>
      <c r="S26" s="58"/>
    </row>
    <row r="27" spans="1:19" x14ac:dyDescent="0.3">
      <c r="A27" s="39" t="s">
        <v>251</v>
      </c>
      <c r="B27" s="39" t="s">
        <v>1906</v>
      </c>
      <c r="C27" s="39" t="s">
        <v>343</v>
      </c>
      <c r="D27" s="58" t="str">
        <f>INDEX('R0. Region mapping'!$C$9:$C$24,MATCH($C27,'R0. Region mapping'!$A$9:$A$24,0))</f>
        <v>ASI</v>
      </c>
      <c r="E27" s="58" t="s">
        <v>1907</v>
      </c>
      <c r="F27" s="60" t="s">
        <v>1908</v>
      </c>
      <c r="G27" s="532">
        <v>116.392871583404</v>
      </c>
      <c r="H27" s="532">
        <v>152.90404098886901</v>
      </c>
      <c r="I27" s="532">
        <v>260.93277042311001</v>
      </c>
      <c r="J27" s="532">
        <v>382.56517060300501</v>
      </c>
      <c r="K27" s="532">
        <v>491.63996330378302</v>
      </c>
      <c r="L27" s="532">
        <v>535.01847713909603</v>
      </c>
      <c r="M27" s="532">
        <v>552.23111082366597</v>
      </c>
      <c r="N27" s="532">
        <v>584.40510600387904</v>
      </c>
      <c r="O27" s="532">
        <v>576.08843706482105</v>
      </c>
      <c r="P27" s="532">
        <v>536.35564404025001</v>
      </c>
      <c r="Q27" s="532">
        <v>518.68838011926505</v>
      </c>
      <c r="R27" s="532">
        <v>502.73306660897498</v>
      </c>
      <c r="S27" s="58"/>
    </row>
    <row r="28" spans="1:19" x14ac:dyDescent="0.3">
      <c r="A28" s="39" t="s">
        <v>251</v>
      </c>
      <c r="B28" s="39" t="s">
        <v>1906</v>
      </c>
      <c r="C28" s="39" t="s">
        <v>345</v>
      </c>
      <c r="D28" s="58" t="str">
        <f>INDEX('R0. Region mapping'!$C$9:$C$24,MATCH($C28,'R0. Region mapping'!$A$9:$A$24,0))</f>
        <v>LAM</v>
      </c>
      <c r="E28" s="58" t="s">
        <v>1907</v>
      </c>
      <c r="F28" s="60" t="s">
        <v>1908</v>
      </c>
      <c r="G28" s="532">
        <v>36.326177318328398</v>
      </c>
      <c r="H28" s="532">
        <v>38.068358290362603</v>
      </c>
      <c r="I28" s="532">
        <v>46.144029511618399</v>
      </c>
      <c r="J28" s="532">
        <v>58.995371086438297</v>
      </c>
      <c r="K28" s="532">
        <v>76.859608049886404</v>
      </c>
      <c r="L28" s="532">
        <v>98.153794591469804</v>
      </c>
      <c r="M28" s="532">
        <v>127.96329978585401</v>
      </c>
      <c r="N28" s="532">
        <v>159.31667178964</v>
      </c>
      <c r="O28" s="532">
        <v>162.73194036467299</v>
      </c>
      <c r="P28" s="532">
        <v>166.028372962205</v>
      </c>
      <c r="Q28" s="532">
        <v>174.46098550063701</v>
      </c>
      <c r="R28" s="532">
        <v>182.29265943112799</v>
      </c>
      <c r="S28" s="58"/>
    </row>
    <row r="29" spans="1:19" x14ac:dyDescent="0.3">
      <c r="A29" s="39" t="s">
        <v>251</v>
      </c>
      <c r="B29" s="39" t="s">
        <v>1906</v>
      </c>
      <c r="C29" s="39" t="s">
        <v>347</v>
      </c>
      <c r="D29" s="58" t="str">
        <f>INDEX('R0. Region mapping'!$C$9:$C$24,MATCH($C29,'R0. Region mapping'!$A$9:$A$24,0))</f>
        <v>EUR</v>
      </c>
      <c r="E29" s="58" t="s">
        <v>1907</v>
      </c>
      <c r="F29" s="60" t="s">
        <v>1908</v>
      </c>
      <c r="G29" s="532">
        <v>49.631915556015599</v>
      </c>
      <c r="H29" s="532">
        <v>49.703222027814</v>
      </c>
      <c r="I29" s="532">
        <v>53.809961955382398</v>
      </c>
      <c r="J29" s="532">
        <v>59.710778944547599</v>
      </c>
      <c r="K29" s="532">
        <v>64.855264712592003</v>
      </c>
      <c r="L29" s="532">
        <v>73.106649025636798</v>
      </c>
      <c r="M29" s="532">
        <v>83.203044592245803</v>
      </c>
      <c r="N29" s="532">
        <v>91.403152743297795</v>
      </c>
      <c r="O29" s="532">
        <v>94.442707826142694</v>
      </c>
      <c r="P29" s="532">
        <v>92.166659638003296</v>
      </c>
      <c r="Q29" s="532">
        <v>93.834581394243401</v>
      </c>
      <c r="R29" s="532">
        <v>95.963256111151495</v>
      </c>
      <c r="S29" s="58"/>
    </row>
    <row r="30" spans="1:19" x14ac:dyDescent="0.3">
      <c r="A30" s="39" t="s">
        <v>251</v>
      </c>
      <c r="B30" s="39" t="s">
        <v>1906</v>
      </c>
      <c r="C30" s="39" t="s">
        <v>349</v>
      </c>
      <c r="D30" s="58" t="str">
        <f>INDEX('R0. Region mapping'!$C$9:$C$24,MATCH($C30,'R0. Region mapping'!$A$9:$A$24,0))</f>
        <v>ASI</v>
      </c>
      <c r="E30" s="58" t="s">
        <v>1907</v>
      </c>
      <c r="F30" s="60" t="s">
        <v>1908</v>
      </c>
      <c r="G30" s="532">
        <v>200.091911764706</v>
      </c>
      <c r="H30" s="532">
        <v>201.48951410702301</v>
      </c>
      <c r="I30" s="532">
        <v>226.69958701024899</v>
      </c>
      <c r="J30" s="532">
        <v>268.66149166645499</v>
      </c>
      <c r="K30" s="532">
        <v>308.308518617159</v>
      </c>
      <c r="L30" s="532">
        <v>355.291661191814</v>
      </c>
      <c r="M30" s="532">
        <v>400.89289395604999</v>
      </c>
      <c r="N30" s="532">
        <v>448.18025044521897</v>
      </c>
      <c r="O30" s="532">
        <v>473.63525437541</v>
      </c>
      <c r="P30" s="532">
        <v>470.21563529428698</v>
      </c>
      <c r="Q30" s="532">
        <v>484.14148584833799</v>
      </c>
      <c r="R30" s="532">
        <v>497.26340904236798</v>
      </c>
      <c r="S30" s="58"/>
    </row>
    <row r="31" spans="1:19" x14ac:dyDescent="0.3">
      <c r="A31" s="39" t="s">
        <v>251</v>
      </c>
      <c r="B31" s="39" t="s">
        <v>1906</v>
      </c>
      <c r="C31" s="39" t="s">
        <v>351</v>
      </c>
      <c r="D31" s="58" t="str">
        <f>INDEX('R0. Region mapping'!$C$9:$C$24,MATCH($C31,'R0. Region mapping'!$A$9:$A$24,0))</f>
        <v>ASI</v>
      </c>
      <c r="E31" s="58" t="s">
        <v>1907</v>
      </c>
      <c r="F31" s="60" t="s">
        <v>1908</v>
      </c>
      <c r="G31" s="532">
        <v>18.610770555982199</v>
      </c>
      <c r="H31" s="532">
        <v>20.278597767737999</v>
      </c>
      <c r="I31" s="532">
        <v>28.0189053894883</v>
      </c>
      <c r="J31" s="532">
        <v>48.293941267303303</v>
      </c>
      <c r="K31" s="532">
        <v>88.8331965299041</v>
      </c>
      <c r="L31" s="532">
        <v>131.20432490608599</v>
      </c>
      <c r="M31" s="532">
        <v>191.75667167748901</v>
      </c>
      <c r="N31" s="532">
        <v>246.87388389715801</v>
      </c>
      <c r="O31" s="532">
        <v>285.81627629329103</v>
      </c>
      <c r="P31" s="532">
        <v>302.257673476246</v>
      </c>
      <c r="Q31" s="532">
        <v>322.94488257673203</v>
      </c>
      <c r="R31" s="532">
        <v>322.09506254003401</v>
      </c>
      <c r="S31" s="58"/>
    </row>
    <row r="32" spans="1:19" x14ac:dyDescent="0.3">
      <c r="A32" s="39" t="s">
        <v>251</v>
      </c>
      <c r="B32" s="39" t="s">
        <v>1906</v>
      </c>
      <c r="C32" s="39" t="s">
        <v>353</v>
      </c>
      <c r="D32" s="58" t="str">
        <f>INDEX('R0. Region mapping'!$C$9:$C$24,MATCH($C32,'R0. Region mapping'!$A$9:$A$24,0))</f>
        <v>ASI</v>
      </c>
      <c r="E32" s="58" t="s">
        <v>1907</v>
      </c>
      <c r="F32" s="60" t="s">
        <v>1908</v>
      </c>
      <c r="G32" s="532">
        <v>93.376502474207598</v>
      </c>
      <c r="H32" s="532">
        <v>89.278113533112304</v>
      </c>
      <c r="I32" s="532">
        <v>87.876564062374598</v>
      </c>
      <c r="J32" s="532">
        <v>87.274039698767197</v>
      </c>
      <c r="K32" s="532">
        <v>87.481140004871193</v>
      </c>
      <c r="L32" s="532">
        <v>88.3386784895809</v>
      </c>
      <c r="M32" s="532">
        <v>92.375349196056803</v>
      </c>
      <c r="N32" s="532">
        <v>94.683739408400299</v>
      </c>
      <c r="O32" s="532">
        <v>94.688491852311898</v>
      </c>
      <c r="P32" s="532">
        <v>94.013960859631098</v>
      </c>
      <c r="Q32" s="532">
        <v>90.212310351184598</v>
      </c>
      <c r="R32" s="532">
        <v>94.637057880467793</v>
      </c>
      <c r="S32" s="58"/>
    </row>
    <row r="33" spans="1:19" x14ac:dyDescent="0.3">
      <c r="A33" s="39" t="s">
        <v>251</v>
      </c>
      <c r="B33" s="39" t="s">
        <v>1906</v>
      </c>
      <c r="C33" s="39" t="s">
        <v>355</v>
      </c>
      <c r="D33" s="58" t="str">
        <f>INDEX('R0. Region mapping'!$C$9:$C$24,MATCH($C33,'R0. Region mapping'!$A$9:$A$24,0))</f>
        <v>AFR</v>
      </c>
      <c r="E33" s="58" t="s">
        <v>1907</v>
      </c>
      <c r="F33" s="60" t="s">
        <v>1908</v>
      </c>
      <c r="G33" s="532">
        <v>26.326760199680201</v>
      </c>
      <c r="H33" s="532">
        <v>27.020252193406201</v>
      </c>
      <c r="I33" s="532">
        <v>31.891460368785399</v>
      </c>
      <c r="J33" s="532">
        <v>40.505236895640898</v>
      </c>
      <c r="K33" s="532">
        <v>52.300740349884101</v>
      </c>
      <c r="L33" s="532">
        <v>62.732122392367202</v>
      </c>
      <c r="M33" s="532">
        <v>77.877587461747396</v>
      </c>
      <c r="N33" s="532">
        <v>92.583712238978805</v>
      </c>
      <c r="O33" s="532">
        <v>102.368327229847</v>
      </c>
      <c r="P33" s="532">
        <v>110.851678954983</v>
      </c>
      <c r="Q33" s="532">
        <v>118.40632725979</v>
      </c>
      <c r="R33" s="532">
        <v>120.038138698792</v>
      </c>
      <c r="S33" s="58"/>
    </row>
    <row r="34" spans="1:19" x14ac:dyDescent="0.3">
      <c r="A34" s="39" t="s">
        <v>251</v>
      </c>
      <c r="B34" s="39" t="s">
        <v>1906</v>
      </c>
      <c r="C34" s="39" t="s">
        <v>357</v>
      </c>
      <c r="D34" s="58" t="str">
        <f>INDEX('R0. Region mapping'!$C$9:$C$24,MATCH($C34,'R0. Region mapping'!$A$9:$A$24,0))</f>
        <v>LAM</v>
      </c>
      <c r="E34" s="58" t="s">
        <v>1907</v>
      </c>
      <c r="F34" s="60" t="s">
        <v>1908</v>
      </c>
      <c r="G34" s="532">
        <v>10.823097456860699</v>
      </c>
      <c r="H34" s="532">
        <v>10.7222372861164</v>
      </c>
      <c r="I34" s="532">
        <v>11.805475630229401</v>
      </c>
      <c r="J34" s="532">
        <v>14.1126735036833</v>
      </c>
      <c r="K34" s="532">
        <v>17.4166116465627</v>
      </c>
      <c r="L34" s="532">
        <v>21.477749406788799</v>
      </c>
      <c r="M34" s="532">
        <v>27.2107164628409</v>
      </c>
      <c r="N34" s="532">
        <v>30.643357890917098</v>
      </c>
      <c r="O34" s="532">
        <v>34.982266445416499</v>
      </c>
      <c r="P34" s="532">
        <v>39.388179402404901</v>
      </c>
      <c r="Q34" s="532">
        <v>42.711776100164101</v>
      </c>
      <c r="R34" s="532">
        <v>43.623943380234003</v>
      </c>
      <c r="S34" s="58"/>
    </row>
    <row r="35" spans="1:19" x14ac:dyDescent="0.3">
      <c r="A35" s="39" t="s">
        <v>251</v>
      </c>
      <c r="B35" s="39" t="s">
        <v>1906</v>
      </c>
      <c r="C35" s="39" t="s">
        <v>359</v>
      </c>
      <c r="D35" s="58" t="str">
        <f>INDEX('R0. Region mapping'!$C$9:$C$24,MATCH($C35,'R0. Region mapping'!$A$9:$A$24,0))</f>
        <v>ASI</v>
      </c>
      <c r="E35" s="58" t="s">
        <v>1907</v>
      </c>
      <c r="F35" s="60" t="s">
        <v>1908</v>
      </c>
      <c r="G35" s="532">
        <v>14.367541174459801</v>
      </c>
      <c r="H35" s="532">
        <v>16.087451556517902</v>
      </c>
      <c r="I35" s="532">
        <v>21.536730516612799</v>
      </c>
      <c r="J35" s="532">
        <v>28.718906664001899</v>
      </c>
      <c r="K35" s="532">
        <v>39.386086225280103</v>
      </c>
      <c r="L35" s="532">
        <v>50.421340155296299</v>
      </c>
      <c r="M35" s="532">
        <v>71.094190518695299</v>
      </c>
      <c r="N35" s="532">
        <v>85.759508361748999</v>
      </c>
      <c r="O35" s="532">
        <v>100.53839500747701</v>
      </c>
      <c r="P35" s="532">
        <v>115.06401776215</v>
      </c>
      <c r="Q35" s="532">
        <v>121.86244427243599</v>
      </c>
      <c r="R35" s="532">
        <v>132.11210402532899</v>
      </c>
      <c r="S35" s="58"/>
    </row>
    <row r="36" spans="1:19" x14ac:dyDescent="0.3">
      <c r="A36" s="39" t="s">
        <v>251</v>
      </c>
      <c r="B36" s="39" t="s">
        <v>1906</v>
      </c>
      <c r="C36" s="39" t="s">
        <v>361</v>
      </c>
      <c r="D36" s="58" t="str">
        <f>INDEX('R0. Region mapping'!$C$9:$C$24,MATCH($C36,'R0. Region mapping'!$A$9:$A$24,0))</f>
        <v>ASI</v>
      </c>
      <c r="E36" s="58" t="s">
        <v>1907</v>
      </c>
      <c r="F36" s="60" t="s">
        <v>1908</v>
      </c>
      <c r="G36" s="532">
        <v>41.139173138500702</v>
      </c>
      <c r="H36" s="532">
        <v>42.888442135743098</v>
      </c>
      <c r="I36" s="532">
        <v>51.718979236723698</v>
      </c>
      <c r="J36" s="532">
        <v>56.4455130587803</v>
      </c>
      <c r="K36" s="532">
        <v>66.185312118199505</v>
      </c>
      <c r="L36" s="532">
        <v>62.285379938689303</v>
      </c>
      <c r="M36" s="532">
        <v>57.720856105145799</v>
      </c>
      <c r="N36" s="532">
        <v>64.725042170428495</v>
      </c>
      <c r="O36" s="532">
        <v>62.646830096167001</v>
      </c>
      <c r="P36" s="532">
        <v>63.171473024392697</v>
      </c>
      <c r="Q36" s="532">
        <v>60.916489329007199</v>
      </c>
      <c r="R36" s="532">
        <v>61.223111688349299</v>
      </c>
      <c r="S36" s="58"/>
    </row>
    <row r="37" spans="1:19" x14ac:dyDescent="0.3">
      <c r="A37" s="39" t="s">
        <v>251</v>
      </c>
      <c r="B37" s="39" t="s">
        <v>1906</v>
      </c>
      <c r="C37" s="39" t="s">
        <v>363</v>
      </c>
      <c r="D37" s="58" t="str">
        <f>INDEX('R0. Region mapping'!$C$9:$C$24,MATCH($C37,'R0. Region mapping'!$A$9:$A$24,0))</f>
        <v>NAM</v>
      </c>
      <c r="E37" s="58" t="s">
        <v>1907</v>
      </c>
      <c r="F37" s="60" t="s">
        <v>1908</v>
      </c>
      <c r="G37" s="532">
        <v>98.634720367046697</v>
      </c>
      <c r="H37" s="532">
        <v>95.438114489774094</v>
      </c>
      <c r="I37" s="532">
        <v>98.4076599406784</v>
      </c>
      <c r="J37" s="532">
        <v>105.924120209573</v>
      </c>
      <c r="K37" s="532">
        <v>123.158133754183</v>
      </c>
      <c r="L37" s="532">
        <v>130.72082399446299</v>
      </c>
      <c r="M37" s="532">
        <v>155.145845656798</v>
      </c>
      <c r="N37" s="532">
        <v>166.873323847037</v>
      </c>
      <c r="O37" s="532">
        <v>177.33151770864501</v>
      </c>
      <c r="P37" s="532">
        <v>186.628213111457</v>
      </c>
      <c r="Q37" s="532">
        <v>194.84841304269801</v>
      </c>
      <c r="R37" s="532">
        <v>210.933038647964</v>
      </c>
      <c r="S37" s="58"/>
    </row>
    <row r="38" spans="1:19" x14ac:dyDescent="0.3">
      <c r="A38" s="39" t="s">
        <v>251</v>
      </c>
      <c r="B38" s="39" t="s">
        <v>1906</v>
      </c>
      <c r="C38" s="39" t="s">
        <v>365</v>
      </c>
      <c r="D38" s="58" t="str">
        <f>INDEX('R0. Region mapping'!$C$9:$C$24,MATCH($C38,'R0. Region mapping'!$A$9:$A$24,0))</f>
        <v>EUR</v>
      </c>
      <c r="E38" s="58" t="s">
        <v>1907</v>
      </c>
      <c r="F38" s="60" t="s">
        <v>1908</v>
      </c>
      <c r="G38" s="532">
        <v>123.746997205612</v>
      </c>
      <c r="H38" s="532">
        <v>119.602535053889</v>
      </c>
      <c r="I38" s="532">
        <v>120.665945196983</v>
      </c>
      <c r="J38" s="532">
        <v>115.14563581527</v>
      </c>
      <c r="K38" s="532">
        <v>131.973321376445</v>
      </c>
      <c r="L38" s="532">
        <v>145.104183668595</v>
      </c>
      <c r="M38" s="532">
        <v>160.886343844187</v>
      </c>
      <c r="N38" s="532">
        <v>181.10963252318001</v>
      </c>
      <c r="O38" s="532">
        <v>193.337896605732</v>
      </c>
      <c r="P38" s="532">
        <v>205.59381209151499</v>
      </c>
      <c r="Q38" s="532">
        <v>218.17692105957099</v>
      </c>
      <c r="R38" s="532">
        <v>241.23816731307599</v>
      </c>
      <c r="S38" s="58"/>
    </row>
    <row r="39" spans="1:19" x14ac:dyDescent="0.3">
      <c r="A39" s="39" t="s">
        <v>252</v>
      </c>
      <c r="B39" s="39" t="s">
        <v>1906</v>
      </c>
      <c r="C39" s="39" t="s">
        <v>258</v>
      </c>
      <c r="D39" s="58" t="str">
        <f>INDEX('R0. Region mapping'!$C$9:$C$24,MATCH($C39,'R0. Region mapping'!$A$9:$A$24,0))</f>
        <v>AFR</v>
      </c>
      <c r="E39" s="58" t="s">
        <v>1907</v>
      </c>
      <c r="F39" s="60" t="s">
        <v>1908</v>
      </c>
      <c r="G39" s="532">
        <v>8.9903650096355001</v>
      </c>
      <c r="H39" s="532">
        <v>9.4972289419596194</v>
      </c>
      <c r="I39" s="532">
        <v>11.784881167560799</v>
      </c>
      <c r="J39" s="532">
        <v>16.4986619258856</v>
      </c>
      <c r="K39" s="532">
        <v>24.830373528112599</v>
      </c>
      <c r="L39" s="532">
        <v>38.617426759429598</v>
      </c>
      <c r="M39" s="532">
        <v>62.292210521831699</v>
      </c>
      <c r="N39" s="532">
        <v>91.592065715292605</v>
      </c>
      <c r="O39" s="532">
        <v>122.269541373453</v>
      </c>
      <c r="P39" s="532">
        <v>147.73859871016899</v>
      </c>
      <c r="Q39" s="532">
        <v>177.196991307845</v>
      </c>
      <c r="R39" s="532">
        <v>194.88281557589201</v>
      </c>
      <c r="S39" s="58"/>
    </row>
    <row r="40" spans="1:19" x14ac:dyDescent="0.3">
      <c r="A40" s="39" t="s">
        <v>252</v>
      </c>
      <c r="B40" s="39" t="s">
        <v>1906</v>
      </c>
      <c r="C40" s="39" t="s">
        <v>261</v>
      </c>
      <c r="D40" s="58" t="str">
        <f>INDEX('R0. Region mapping'!$C$9:$C$24,MATCH($C40,'R0. Region mapping'!$A$9:$A$24,0))</f>
        <v>AUS</v>
      </c>
      <c r="E40" s="58" t="s">
        <v>1907</v>
      </c>
      <c r="F40" s="60" t="s">
        <v>1908</v>
      </c>
      <c r="G40" s="532">
        <v>8.8542315086682901</v>
      </c>
      <c r="H40" s="532">
        <v>8.8465774188119308</v>
      </c>
      <c r="I40" s="532">
        <v>9.3463288419376305</v>
      </c>
      <c r="J40" s="532">
        <v>9.9785837430154594</v>
      </c>
      <c r="K40" s="532">
        <v>12.357836409778001</v>
      </c>
      <c r="L40" s="532">
        <v>16.208025354225299</v>
      </c>
      <c r="M40" s="532">
        <v>20.299508500621101</v>
      </c>
      <c r="N40" s="532">
        <v>23.565358094872799</v>
      </c>
      <c r="O40" s="532">
        <v>26.742975417027399</v>
      </c>
      <c r="P40" s="532">
        <v>28.835618075812398</v>
      </c>
      <c r="Q40" s="532">
        <v>31.324408830164899</v>
      </c>
      <c r="R40" s="532">
        <v>33.794394000716203</v>
      </c>
      <c r="S40" s="58"/>
    </row>
    <row r="41" spans="1:19" x14ac:dyDescent="0.3">
      <c r="A41" s="39" t="s">
        <v>252</v>
      </c>
      <c r="B41" s="39" t="s">
        <v>1906</v>
      </c>
      <c r="C41" s="39" t="s">
        <v>341</v>
      </c>
      <c r="D41" s="58" t="str">
        <f>INDEX('R0. Region mapping'!$C$9:$C$24,MATCH($C41,'R0. Region mapping'!$A$9:$A$24,0))</f>
        <v>NAM</v>
      </c>
      <c r="E41" s="58" t="s">
        <v>1907</v>
      </c>
      <c r="F41" s="60" t="s">
        <v>1908</v>
      </c>
      <c r="G41" s="532">
        <v>16.033772552224701</v>
      </c>
      <c r="H41" s="532">
        <v>15.6782279683332</v>
      </c>
      <c r="I41" s="532">
        <v>16.498414912007199</v>
      </c>
      <c r="J41" s="532">
        <v>17.965562898319199</v>
      </c>
      <c r="K41" s="532">
        <v>19.1421746098111</v>
      </c>
      <c r="L41" s="532">
        <v>21.0382888620648</v>
      </c>
      <c r="M41" s="532">
        <v>23.857546215706499</v>
      </c>
      <c r="N41" s="532">
        <v>30.5362494439137</v>
      </c>
      <c r="O41" s="532">
        <v>33.923079776021503</v>
      </c>
      <c r="P41" s="532">
        <v>37.087498828736301</v>
      </c>
      <c r="Q41" s="532">
        <v>39.803147484676103</v>
      </c>
      <c r="R41" s="532">
        <v>42.453282597022401</v>
      </c>
      <c r="S41" s="58"/>
    </row>
    <row r="42" spans="1:19" x14ac:dyDescent="0.3">
      <c r="A42" s="39" t="s">
        <v>252</v>
      </c>
      <c r="B42" s="39" t="s">
        <v>1906</v>
      </c>
      <c r="C42" s="39" t="s">
        <v>343</v>
      </c>
      <c r="D42" s="58" t="str">
        <f>INDEX('R0. Region mapping'!$C$9:$C$24,MATCH($C42,'R0. Region mapping'!$A$9:$A$24,0))</f>
        <v>ASI</v>
      </c>
      <c r="E42" s="58" t="s">
        <v>1907</v>
      </c>
      <c r="F42" s="60" t="s">
        <v>1908</v>
      </c>
      <c r="G42" s="532">
        <v>116.392871583404</v>
      </c>
      <c r="H42" s="532">
        <v>152.90404098886901</v>
      </c>
      <c r="I42" s="532">
        <v>260.93277042311001</v>
      </c>
      <c r="J42" s="532">
        <v>382.56517060300501</v>
      </c>
      <c r="K42" s="532">
        <v>491.63996330378302</v>
      </c>
      <c r="L42" s="532">
        <v>535.01847713909603</v>
      </c>
      <c r="M42" s="532">
        <v>552.23111082366597</v>
      </c>
      <c r="N42" s="532">
        <v>584.40510600387904</v>
      </c>
      <c r="O42" s="532">
        <v>576.08843706482105</v>
      </c>
      <c r="P42" s="532">
        <v>536.35564404025001</v>
      </c>
      <c r="Q42" s="532">
        <v>495.11163556838898</v>
      </c>
      <c r="R42" s="532">
        <v>479.88156358129402</v>
      </c>
      <c r="S42" s="58"/>
    </row>
    <row r="43" spans="1:19" x14ac:dyDescent="0.3">
      <c r="A43" s="39" t="s">
        <v>252</v>
      </c>
      <c r="B43" s="39" t="s">
        <v>1906</v>
      </c>
      <c r="C43" s="39" t="s">
        <v>345</v>
      </c>
      <c r="D43" s="58" t="str">
        <f>INDEX('R0. Region mapping'!$C$9:$C$24,MATCH($C43,'R0. Region mapping'!$A$9:$A$24,0))</f>
        <v>LAM</v>
      </c>
      <c r="E43" s="58" t="s">
        <v>1907</v>
      </c>
      <c r="F43" s="60" t="s">
        <v>1908</v>
      </c>
      <c r="G43" s="532">
        <v>36.326177318328398</v>
      </c>
      <c r="H43" s="532">
        <v>38.068358290362603</v>
      </c>
      <c r="I43" s="532">
        <v>46.144029511618399</v>
      </c>
      <c r="J43" s="532">
        <v>58.995371086438297</v>
      </c>
      <c r="K43" s="532">
        <v>76.859608049886404</v>
      </c>
      <c r="L43" s="532">
        <v>98.153794591469804</v>
      </c>
      <c r="M43" s="532">
        <v>127.96329978585401</v>
      </c>
      <c r="N43" s="532">
        <v>149.94510286083701</v>
      </c>
      <c r="O43" s="532">
        <v>172.902686637465</v>
      </c>
      <c r="P43" s="532">
        <v>182.27027901285501</v>
      </c>
      <c r="Q43" s="532">
        <v>177.060595042736</v>
      </c>
      <c r="R43" s="532">
        <v>190.21842723248199</v>
      </c>
      <c r="S43" s="58"/>
    </row>
    <row r="44" spans="1:19" x14ac:dyDescent="0.3">
      <c r="A44" s="39" t="s">
        <v>252</v>
      </c>
      <c r="B44" s="39" t="s">
        <v>1906</v>
      </c>
      <c r="C44" s="39" t="s">
        <v>347</v>
      </c>
      <c r="D44" s="58" t="str">
        <f>INDEX('R0. Region mapping'!$C$9:$C$24,MATCH($C44,'R0. Region mapping'!$A$9:$A$24,0))</f>
        <v>EUR</v>
      </c>
      <c r="E44" s="58" t="s">
        <v>1907</v>
      </c>
      <c r="F44" s="60" t="s">
        <v>1908</v>
      </c>
      <c r="G44" s="532">
        <v>49.631915556015599</v>
      </c>
      <c r="H44" s="532">
        <v>49.703222027814</v>
      </c>
      <c r="I44" s="532">
        <v>53.809961955382398</v>
      </c>
      <c r="J44" s="532">
        <v>59.710778944547599</v>
      </c>
      <c r="K44" s="532">
        <v>64.855264712592003</v>
      </c>
      <c r="L44" s="532">
        <v>73.106649025636798</v>
      </c>
      <c r="M44" s="532">
        <v>83.203044592245803</v>
      </c>
      <c r="N44" s="532">
        <v>91.403152743297795</v>
      </c>
      <c r="O44" s="532">
        <v>90.336503138049494</v>
      </c>
      <c r="P44" s="532">
        <v>92.166659638003296</v>
      </c>
      <c r="Q44" s="532">
        <v>93.834581394243401</v>
      </c>
      <c r="R44" s="532">
        <v>91.601289924280906</v>
      </c>
      <c r="S44" s="58"/>
    </row>
    <row r="45" spans="1:19" x14ac:dyDescent="0.3">
      <c r="A45" s="39" t="s">
        <v>252</v>
      </c>
      <c r="B45" s="39" t="s">
        <v>1906</v>
      </c>
      <c r="C45" s="39" t="s">
        <v>349</v>
      </c>
      <c r="D45" s="58" t="str">
        <f>INDEX('R0. Region mapping'!$C$9:$C$24,MATCH($C45,'R0. Region mapping'!$A$9:$A$24,0))</f>
        <v>ASI</v>
      </c>
      <c r="E45" s="58" t="s">
        <v>1907</v>
      </c>
      <c r="F45" s="60" t="s">
        <v>1908</v>
      </c>
      <c r="G45" s="532">
        <v>200.091911764706</v>
      </c>
      <c r="H45" s="532">
        <v>201.48951410702301</v>
      </c>
      <c r="I45" s="532">
        <v>226.69958701024899</v>
      </c>
      <c r="J45" s="532">
        <v>268.66149166645499</v>
      </c>
      <c r="K45" s="532">
        <v>321.713236817905</v>
      </c>
      <c r="L45" s="532">
        <v>370.73912472189301</v>
      </c>
      <c r="M45" s="532">
        <v>418.32301978022599</v>
      </c>
      <c r="N45" s="532">
        <v>448.18025044521897</v>
      </c>
      <c r="O45" s="532">
        <v>473.63525437541</v>
      </c>
      <c r="P45" s="532">
        <v>470.21563529428698</v>
      </c>
      <c r="Q45" s="532">
        <v>484.14148584833799</v>
      </c>
      <c r="R45" s="532">
        <v>474.66052681316899</v>
      </c>
      <c r="S45" s="58"/>
    </row>
    <row r="46" spans="1:19" x14ac:dyDescent="0.3">
      <c r="A46" s="39" t="s">
        <v>252</v>
      </c>
      <c r="B46" s="39" t="s">
        <v>1906</v>
      </c>
      <c r="C46" s="39" t="s">
        <v>351</v>
      </c>
      <c r="D46" s="58" t="str">
        <f>INDEX('R0. Region mapping'!$C$9:$C$24,MATCH($C46,'R0. Region mapping'!$A$9:$A$24,0))</f>
        <v>ASI</v>
      </c>
      <c r="E46" s="58" t="s">
        <v>1907</v>
      </c>
      <c r="F46" s="60" t="s">
        <v>1908</v>
      </c>
      <c r="G46" s="532">
        <v>18.610770555982199</v>
      </c>
      <c r="H46" s="532">
        <v>20.278597767737999</v>
      </c>
      <c r="I46" s="532">
        <v>28.0189053894883</v>
      </c>
      <c r="J46" s="532">
        <v>48.293941267303303</v>
      </c>
      <c r="K46" s="532">
        <v>88.8331965299041</v>
      </c>
      <c r="L46" s="532">
        <v>131.20432490608599</v>
      </c>
      <c r="M46" s="532">
        <v>191.75667167748901</v>
      </c>
      <c r="N46" s="532">
        <v>246.87388389715801</v>
      </c>
      <c r="O46" s="532">
        <v>273.38948167184401</v>
      </c>
      <c r="P46" s="532">
        <v>302.257673476246</v>
      </c>
      <c r="Q46" s="532">
        <v>308.265569732335</v>
      </c>
      <c r="R46" s="532">
        <v>322.09506254003401</v>
      </c>
      <c r="S46" s="58"/>
    </row>
    <row r="47" spans="1:19" x14ac:dyDescent="0.3">
      <c r="A47" s="39" t="s">
        <v>252</v>
      </c>
      <c r="B47" s="39" t="s">
        <v>1906</v>
      </c>
      <c r="C47" s="39" t="s">
        <v>353</v>
      </c>
      <c r="D47" s="58" t="str">
        <f>INDEX('R0. Region mapping'!$C$9:$C$24,MATCH($C47,'R0. Region mapping'!$A$9:$A$24,0))</f>
        <v>ASI</v>
      </c>
      <c r="E47" s="58" t="s">
        <v>1907</v>
      </c>
      <c r="F47" s="60" t="s">
        <v>1908</v>
      </c>
      <c r="G47" s="532">
        <v>93.376502474207598</v>
      </c>
      <c r="H47" s="532">
        <v>89.278113533112304</v>
      </c>
      <c r="I47" s="532">
        <v>87.876564062374598</v>
      </c>
      <c r="J47" s="532">
        <v>87.274039698767197</v>
      </c>
      <c r="K47" s="532">
        <v>83.836092504668301</v>
      </c>
      <c r="L47" s="532">
        <v>84.657900219181698</v>
      </c>
      <c r="M47" s="532">
        <v>89.644809108043006</v>
      </c>
      <c r="N47" s="532">
        <v>94.683739408400299</v>
      </c>
      <c r="O47" s="532">
        <v>90.571600902211401</v>
      </c>
      <c r="P47" s="532">
        <v>90.319741323879796</v>
      </c>
      <c r="Q47" s="532">
        <v>86.1117507897671</v>
      </c>
      <c r="R47" s="532">
        <v>90.522403190012596</v>
      </c>
      <c r="S47" s="58"/>
    </row>
    <row r="48" spans="1:19" x14ac:dyDescent="0.3">
      <c r="A48" s="39" t="s">
        <v>252</v>
      </c>
      <c r="B48" s="39" t="s">
        <v>1906</v>
      </c>
      <c r="C48" s="39" t="s">
        <v>355</v>
      </c>
      <c r="D48" s="58" t="str">
        <f>INDEX('R0. Region mapping'!$C$9:$C$24,MATCH($C48,'R0. Region mapping'!$A$9:$A$24,0))</f>
        <v>AFR</v>
      </c>
      <c r="E48" s="58" t="s">
        <v>1907</v>
      </c>
      <c r="F48" s="60" t="s">
        <v>1908</v>
      </c>
      <c r="G48" s="532">
        <v>26.326760199680201</v>
      </c>
      <c r="H48" s="532">
        <v>27.020252193406201</v>
      </c>
      <c r="I48" s="532">
        <v>31.891460368785399</v>
      </c>
      <c r="J48" s="532">
        <v>40.505236895640898</v>
      </c>
      <c r="K48" s="532">
        <v>52.300740349884101</v>
      </c>
      <c r="L48" s="532">
        <v>62.732122392367202</v>
      </c>
      <c r="M48" s="532">
        <v>77.877587461747396</v>
      </c>
      <c r="N48" s="532">
        <v>92.583712238978805</v>
      </c>
      <c r="O48" s="532">
        <v>102.368327229847</v>
      </c>
      <c r="P48" s="532">
        <v>106.032040739549</v>
      </c>
      <c r="Q48" s="532">
        <v>113.258226074582</v>
      </c>
      <c r="R48" s="532">
        <v>120.038138698792</v>
      </c>
      <c r="S48" s="58"/>
    </row>
    <row r="49" spans="1:19" x14ac:dyDescent="0.3">
      <c r="A49" s="39" t="s">
        <v>252</v>
      </c>
      <c r="B49" s="39" t="s">
        <v>1906</v>
      </c>
      <c r="C49" s="39" t="s">
        <v>357</v>
      </c>
      <c r="D49" s="58" t="str">
        <f>INDEX('R0. Region mapping'!$C$9:$C$24,MATCH($C49,'R0. Region mapping'!$A$9:$A$24,0))</f>
        <v>LAM</v>
      </c>
      <c r="E49" s="58" t="s">
        <v>1907</v>
      </c>
      <c r="F49" s="60" t="s">
        <v>1908</v>
      </c>
      <c r="G49" s="532">
        <v>10.823097456860699</v>
      </c>
      <c r="H49" s="532">
        <v>10.7222372861164</v>
      </c>
      <c r="I49" s="532">
        <v>11.805475630229401</v>
      </c>
      <c r="J49" s="532">
        <v>14.1126735036833</v>
      </c>
      <c r="K49" s="532">
        <v>17.4166116465627</v>
      </c>
      <c r="L49" s="532">
        <v>21.477749406788799</v>
      </c>
      <c r="M49" s="532">
        <v>27.2107164628409</v>
      </c>
      <c r="N49" s="532">
        <v>30.643357890917098</v>
      </c>
      <c r="O49" s="532">
        <v>34.519512919591101</v>
      </c>
      <c r="P49" s="532">
        <v>37.8126522263087</v>
      </c>
      <c r="Q49" s="532">
        <v>42.472330255935297</v>
      </c>
      <c r="R49" s="532">
        <v>41.806279072724301</v>
      </c>
      <c r="S49" s="58"/>
    </row>
    <row r="50" spans="1:19" x14ac:dyDescent="0.3">
      <c r="A50" s="39" t="s">
        <v>252</v>
      </c>
      <c r="B50" s="39" t="s">
        <v>1906</v>
      </c>
      <c r="C50" s="39" t="s">
        <v>359</v>
      </c>
      <c r="D50" s="58" t="str">
        <f>INDEX('R0. Region mapping'!$C$9:$C$24,MATCH($C50,'R0. Region mapping'!$A$9:$A$24,0))</f>
        <v>ASI</v>
      </c>
      <c r="E50" s="58" t="s">
        <v>1907</v>
      </c>
      <c r="F50" s="60" t="s">
        <v>1908</v>
      </c>
      <c r="G50" s="532">
        <v>14.367541174459801</v>
      </c>
      <c r="H50" s="532">
        <v>16.087451556517902</v>
      </c>
      <c r="I50" s="532">
        <v>21.536730516612799</v>
      </c>
      <c r="J50" s="532">
        <v>28.718906664001899</v>
      </c>
      <c r="K50" s="532">
        <v>39.386086225280103</v>
      </c>
      <c r="L50" s="532">
        <v>50.421340155296299</v>
      </c>
      <c r="M50" s="532">
        <v>68.131932580416404</v>
      </c>
      <c r="N50" s="532">
        <v>85.759508361748999</v>
      </c>
      <c r="O50" s="532">
        <v>100.53839500747701</v>
      </c>
      <c r="P50" s="532">
        <v>110.06123438118701</v>
      </c>
      <c r="Q50" s="532">
        <v>121.86244427243599</v>
      </c>
      <c r="R50" s="532">
        <v>126.10700838781401</v>
      </c>
      <c r="S50" s="58"/>
    </row>
    <row r="51" spans="1:19" x14ac:dyDescent="0.3">
      <c r="A51" s="39" t="s">
        <v>252</v>
      </c>
      <c r="B51" s="39" t="s">
        <v>1906</v>
      </c>
      <c r="C51" s="39" t="s">
        <v>361</v>
      </c>
      <c r="D51" s="58" t="str">
        <f>INDEX('R0. Region mapping'!$C$9:$C$24,MATCH($C51,'R0. Region mapping'!$A$9:$A$24,0))</f>
        <v>ASI</v>
      </c>
      <c r="E51" s="58" t="s">
        <v>1907</v>
      </c>
      <c r="F51" s="60" t="s">
        <v>1908</v>
      </c>
      <c r="G51" s="532">
        <v>41.139173138500702</v>
      </c>
      <c r="H51" s="532">
        <v>42.888442135743098</v>
      </c>
      <c r="I51" s="532">
        <v>51.718979236723698</v>
      </c>
      <c r="J51" s="532">
        <v>56.4455130587803</v>
      </c>
      <c r="K51" s="532">
        <v>66.185312118199505</v>
      </c>
      <c r="L51" s="532">
        <v>62.285379938689303</v>
      </c>
      <c r="M51" s="532">
        <v>57.720856105145799</v>
      </c>
      <c r="N51" s="532">
        <v>59.3312886562261</v>
      </c>
      <c r="O51" s="532">
        <v>59.923054874594598</v>
      </c>
      <c r="P51" s="532">
        <v>57.678301457054197</v>
      </c>
      <c r="Q51" s="532">
        <v>58.1475579958705</v>
      </c>
      <c r="R51" s="532">
        <v>58.440242975242498</v>
      </c>
      <c r="S51" s="58"/>
    </row>
    <row r="52" spans="1:19" x14ac:dyDescent="0.3">
      <c r="A52" s="39" t="s">
        <v>252</v>
      </c>
      <c r="B52" s="39" t="s">
        <v>1906</v>
      </c>
      <c r="C52" s="39" t="s">
        <v>363</v>
      </c>
      <c r="D52" s="58" t="str">
        <f>INDEX('R0. Region mapping'!$C$9:$C$24,MATCH($C52,'R0. Region mapping'!$A$9:$A$24,0))</f>
        <v>NAM</v>
      </c>
      <c r="E52" s="58" t="s">
        <v>1907</v>
      </c>
      <c r="F52" s="60" t="s">
        <v>1908</v>
      </c>
      <c r="G52" s="532">
        <v>98.634720367046697</v>
      </c>
      <c r="H52" s="532">
        <v>95.438114489774094</v>
      </c>
      <c r="I52" s="532">
        <v>98.4076599406784</v>
      </c>
      <c r="J52" s="532">
        <v>105.924120209573</v>
      </c>
      <c r="K52" s="532">
        <v>118.026544847758</v>
      </c>
      <c r="L52" s="532">
        <v>130.72082399446299</v>
      </c>
      <c r="M52" s="532">
        <v>148.681435421098</v>
      </c>
      <c r="N52" s="532">
        <v>166.873323847037</v>
      </c>
      <c r="O52" s="532">
        <v>169.62145172131301</v>
      </c>
      <c r="P52" s="532">
        <v>178.513942976176</v>
      </c>
      <c r="Q52" s="532">
        <v>186.37674291040599</v>
      </c>
      <c r="R52" s="532">
        <v>210.933038647964</v>
      </c>
      <c r="S52" s="58"/>
    </row>
    <row r="53" spans="1:19" x14ac:dyDescent="0.3">
      <c r="A53" s="39" t="s">
        <v>252</v>
      </c>
      <c r="B53" s="39" t="s">
        <v>1906</v>
      </c>
      <c r="C53" s="39" t="s">
        <v>365</v>
      </c>
      <c r="D53" s="58" t="str">
        <f>INDEX('R0. Region mapping'!$C$9:$C$24,MATCH($C53,'R0. Region mapping'!$A$9:$A$24,0))</f>
        <v>EUR</v>
      </c>
      <c r="E53" s="58" t="s">
        <v>1907</v>
      </c>
      <c r="F53" s="60" t="s">
        <v>1908</v>
      </c>
      <c r="G53" s="532">
        <v>123.746997205612</v>
      </c>
      <c r="H53" s="532">
        <v>119.602535053889</v>
      </c>
      <c r="I53" s="532">
        <v>120.665945196983</v>
      </c>
      <c r="J53" s="532">
        <v>115.14563581527</v>
      </c>
      <c r="K53" s="532">
        <v>131.973321376445</v>
      </c>
      <c r="L53" s="532">
        <v>139.05817601573699</v>
      </c>
      <c r="M53" s="532">
        <v>160.886343844187</v>
      </c>
      <c r="N53" s="532">
        <v>181.10963252318001</v>
      </c>
      <c r="O53" s="532">
        <v>193.337896605732</v>
      </c>
      <c r="P53" s="532">
        <v>196.654950696231</v>
      </c>
      <c r="Q53" s="532">
        <v>208.69096797002399</v>
      </c>
      <c r="R53" s="532">
        <v>231.186577008364</v>
      </c>
      <c r="S53" s="58"/>
    </row>
    <row r="54" spans="1:19" x14ac:dyDescent="0.3">
      <c r="A54" s="39" t="s">
        <v>253</v>
      </c>
      <c r="B54" s="39" t="s">
        <v>1906</v>
      </c>
      <c r="C54" s="39" t="s">
        <v>258</v>
      </c>
      <c r="D54" s="58" t="str">
        <f>INDEX('R0. Region mapping'!$C$9:$C$24,MATCH($C54,'R0. Region mapping'!$A$9:$A$24,0))</f>
        <v>AFR</v>
      </c>
      <c r="E54" s="58" t="s">
        <v>1907</v>
      </c>
      <c r="F54" s="60" t="s">
        <v>1908</v>
      </c>
      <c r="G54" s="532">
        <v>8.9903650096355001</v>
      </c>
      <c r="H54" s="532">
        <v>9.4972289419596194</v>
      </c>
      <c r="I54" s="532">
        <v>11.784881167560799</v>
      </c>
      <c r="J54" s="532">
        <v>16.4986619258856</v>
      </c>
      <c r="K54" s="532">
        <v>24.830373528112599</v>
      </c>
      <c r="L54" s="532">
        <v>34.326601563937402</v>
      </c>
      <c r="M54" s="532">
        <v>45.899523542402399</v>
      </c>
      <c r="N54" s="532">
        <v>64.114446000704802</v>
      </c>
      <c r="O54" s="532">
        <v>81.867432050050795</v>
      </c>
      <c r="P54" s="532">
        <v>103.417019097118</v>
      </c>
      <c r="Q54" s="532">
        <v>118.39980782842299</v>
      </c>
      <c r="R54" s="532">
        <v>136.417970903125</v>
      </c>
      <c r="S54" s="58"/>
    </row>
    <row r="55" spans="1:19" x14ac:dyDescent="0.3">
      <c r="A55" s="39" t="s">
        <v>253</v>
      </c>
      <c r="B55" s="39" t="s">
        <v>1906</v>
      </c>
      <c r="C55" s="39" t="s">
        <v>261</v>
      </c>
      <c r="D55" s="58" t="str">
        <f>INDEX('R0. Region mapping'!$C$9:$C$24,MATCH($C55,'R0. Region mapping'!$A$9:$A$24,0))</f>
        <v>AUS</v>
      </c>
      <c r="E55" s="58" t="s">
        <v>1907</v>
      </c>
      <c r="F55" s="60" t="s">
        <v>1908</v>
      </c>
      <c r="G55" s="532">
        <v>8.8542315086682901</v>
      </c>
      <c r="H55" s="532">
        <v>8.8465774188119308</v>
      </c>
      <c r="I55" s="532">
        <v>9.3463288419376305</v>
      </c>
      <c r="J55" s="532">
        <v>9.9785837430154594</v>
      </c>
      <c r="K55" s="532">
        <v>11.8429265593706</v>
      </c>
      <c r="L55" s="532">
        <v>12.6233932917564</v>
      </c>
      <c r="M55" s="532">
        <v>13.6754583583132</v>
      </c>
      <c r="N55" s="532">
        <v>16.812976640765001</v>
      </c>
      <c r="O55" s="532">
        <v>18.7200827919193</v>
      </c>
      <c r="P55" s="532">
        <v>20.3753565460222</v>
      </c>
      <c r="Q55" s="532">
        <v>22.1320122201912</v>
      </c>
      <c r="R55" s="532">
        <v>23.875113539394899</v>
      </c>
      <c r="S55" s="58"/>
    </row>
    <row r="56" spans="1:19" x14ac:dyDescent="0.3">
      <c r="A56" s="39" t="s">
        <v>253</v>
      </c>
      <c r="B56" s="39" t="s">
        <v>1906</v>
      </c>
      <c r="C56" s="39" t="s">
        <v>341</v>
      </c>
      <c r="D56" s="58" t="str">
        <f>INDEX('R0. Region mapping'!$C$9:$C$24,MATCH($C56,'R0. Region mapping'!$A$9:$A$24,0))</f>
        <v>NAM</v>
      </c>
      <c r="E56" s="58" t="s">
        <v>1907</v>
      </c>
      <c r="F56" s="60" t="s">
        <v>1908</v>
      </c>
      <c r="G56" s="532">
        <v>16.033772552224701</v>
      </c>
      <c r="H56" s="532">
        <v>15.6782279683332</v>
      </c>
      <c r="I56" s="532">
        <v>16.498414912007199</v>
      </c>
      <c r="J56" s="532">
        <v>17.965562898319199</v>
      </c>
      <c r="K56" s="532">
        <v>19.1421746098111</v>
      </c>
      <c r="L56" s="532">
        <v>17.921505326944001</v>
      </c>
      <c r="M56" s="532">
        <v>17.579244579994299</v>
      </c>
      <c r="N56" s="532">
        <v>21.375374610739598</v>
      </c>
      <c r="O56" s="532">
        <v>23.746155843215099</v>
      </c>
      <c r="P56" s="532">
        <v>25.961249180115399</v>
      </c>
      <c r="Q56" s="532">
        <v>27.8622032392732</v>
      </c>
      <c r="R56" s="532">
        <v>29.7172978179156</v>
      </c>
      <c r="S56" s="58"/>
    </row>
    <row r="57" spans="1:19" x14ac:dyDescent="0.3">
      <c r="A57" s="39" t="s">
        <v>253</v>
      </c>
      <c r="B57" s="39" t="s">
        <v>1906</v>
      </c>
      <c r="C57" s="39" t="s">
        <v>343</v>
      </c>
      <c r="D57" s="58" t="str">
        <f>INDEX('R0. Region mapping'!$C$9:$C$24,MATCH($C57,'R0. Region mapping'!$A$9:$A$24,0))</f>
        <v>ASI</v>
      </c>
      <c r="E57" s="58" t="s">
        <v>1907</v>
      </c>
      <c r="F57" s="60" t="s">
        <v>1908</v>
      </c>
      <c r="G57" s="532">
        <v>116.392871583404</v>
      </c>
      <c r="H57" s="532">
        <v>152.90404098886901</v>
      </c>
      <c r="I57" s="532">
        <v>260.93277042311001</v>
      </c>
      <c r="J57" s="532">
        <v>382.56517060300501</v>
      </c>
      <c r="K57" s="532">
        <v>491.63996330378302</v>
      </c>
      <c r="L57" s="532">
        <v>475.571979679197</v>
      </c>
      <c r="M57" s="532">
        <v>406.90713429112202</v>
      </c>
      <c r="N57" s="532">
        <v>409.083574202715</v>
      </c>
      <c r="O57" s="532">
        <v>385.728779599924</v>
      </c>
      <c r="P57" s="532">
        <v>375.44895082817499</v>
      </c>
      <c r="Q57" s="532">
        <v>346.57814489787199</v>
      </c>
      <c r="R57" s="532">
        <v>367.90919874565901</v>
      </c>
      <c r="S57" s="58"/>
    </row>
    <row r="58" spans="1:19" x14ac:dyDescent="0.3">
      <c r="A58" s="39" t="s">
        <v>253</v>
      </c>
      <c r="B58" s="39" t="s">
        <v>1906</v>
      </c>
      <c r="C58" s="39" t="s">
        <v>345</v>
      </c>
      <c r="D58" s="58" t="str">
        <f>INDEX('R0. Region mapping'!$C$9:$C$24,MATCH($C58,'R0. Region mapping'!$A$9:$A$24,0))</f>
        <v>LAM</v>
      </c>
      <c r="E58" s="58" t="s">
        <v>1907</v>
      </c>
      <c r="F58" s="60" t="s">
        <v>1908</v>
      </c>
      <c r="G58" s="532">
        <v>36.326177318328398</v>
      </c>
      <c r="H58" s="532">
        <v>38.068358290362603</v>
      </c>
      <c r="I58" s="532">
        <v>46.144029511618399</v>
      </c>
      <c r="J58" s="532">
        <v>58.995371086438297</v>
      </c>
      <c r="K58" s="532">
        <v>76.859608049886404</v>
      </c>
      <c r="L58" s="532">
        <v>87.247817414639997</v>
      </c>
      <c r="M58" s="532">
        <v>94.288747210629595</v>
      </c>
      <c r="N58" s="532">
        <v>104.961572002586</v>
      </c>
      <c r="O58" s="532">
        <v>121.03188064622501</v>
      </c>
      <c r="P58" s="532">
        <v>126.32593594950301</v>
      </c>
      <c r="Q58" s="532">
        <v>127.432372017856</v>
      </c>
      <c r="R58" s="532">
        <v>133.15289906273799</v>
      </c>
      <c r="S58" s="58"/>
    </row>
    <row r="59" spans="1:19" x14ac:dyDescent="0.3">
      <c r="A59" s="39" t="s">
        <v>253</v>
      </c>
      <c r="B59" s="39" t="s">
        <v>1906</v>
      </c>
      <c r="C59" s="39" t="s">
        <v>347</v>
      </c>
      <c r="D59" s="58" t="str">
        <f>INDEX('R0. Region mapping'!$C$9:$C$24,MATCH($C59,'R0. Region mapping'!$A$9:$A$24,0))</f>
        <v>EUR</v>
      </c>
      <c r="E59" s="58" t="s">
        <v>1907</v>
      </c>
      <c r="F59" s="60" t="s">
        <v>1908</v>
      </c>
      <c r="G59" s="532">
        <v>49.631915556015599</v>
      </c>
      <c r="H59" s="532">
        <v>49.703222027814</v>
      </c>
      <c r="I59" s="532">
        <v>53.809961955382398</v>
      </c>
      <c r="J59" s="532">
        <v>59.710778944547599</v>
      </c>
      <c r="K59" s="532">
        <v>64.855264712592003</v>
      </c>
      <c r="L59" s="532">
        <v>64.983688022788201</v>
      </c>
      <c r="M59" s="532">
        <v>61.307506541654803</v>
      </c>
      <c r="N59" s="532">
        <v>63.9822069203084</v>
      </c>
      <c r="O59" s="532">
        <v>63.235552196634401</v>
      </c>
      <c r="P59" s="532">
        <v>64.516661746602097</v>
      </c>
      <c r="Q59" s="532">
        <v>62.6985612043351</v>
      </c>
      <c r="R59" s="532">
        <v>64.120902946996594</v>
      </c>
      <c r="S59" s="58"/>
    </row>
    <row r="60" spans="1:19" x14ac:dyDescent="0.3">
      <c r="A60" s="39" t="s">
        <v>253</v>
      </c>
      <c r="B60" s="39" t="s">
        <v>1906</v>
      </c>
      <c r="C60" s="39" t="s">
        <v>349</v>
      </c>
      <c r="D60" s="58" t="str">
        <f>INDEX('R0. Region mapping'!$C$9:$C$24,MATCH($C60,'R0. Region mapping'!$A$9:$A$24,0))</f>
        <v>ASI</v>
      </c>
      <c r="E60" s="58" t="s">
        <v>1907</v>
      </c>
      <c r="F60" s="60" t="s">
        <v>1908</v>
      </c>
      <c r="G60" s="532">
        <v>200.091911764706</v>
      </c>
      <c r="H60" s="532">
        <v>201.48951410702301</v>
      </c>
      <c r="I60" s="532">
        <v>226.69958701024899</v>
      </c>
      <c r="J60" s="532">
        <v>268.66149166645499</v>
      </c>
      <c r="K60" s="532">
        <v>308.308518617159</v>
      </c>
      <c r="L60" s="532">
        <v>315.81480994827899</v>
      </c>
      <c r="M60" s="532">
        <v>308.23801457490299</v>
      </c>
      <c r="N60" s="532">
        <v>327.36644380346502</v>
      </c>
      <c r="O60" s="532">
        <v>331.544678062787</v>
      </c>
      <c r="P60" s="532">
        <v>344.11235128354599</v>
      </c>
      <c r="Q60" s="532">
        <v>354.30354191628402</v>
      </c>
      <c r="R60" s="532">
        <v>348.08438632965698</v>
      </c>
      <c r="S60" s="58"/>
    </row>
    <row r="61" spans="1:19" x14ac:dyDescent="0.3">
      <c r="A61" s="39" t="s">
        <v>253</v>
      </c>
      <c r="B61" s="39" t="s">
        <v>1906</v>
      </c>
      <c r="C61" s="39" t="s">
        <v>351</v>
      </c>
      <c r="D61" s="58" t="str">
        <f>INDEX('R0. Region mapping'!$C$9:$C$24,MATCH($C61,'R0. Region mapping'!$A$9:$A$24,0))</f>
        <v>ASI</v>
      </c>
      <c r="E61" s="58" t="s">
        <v>1907</v>
      </c>
      <c r="F61" s="60" t="s">
        <v>1908</v>
      </c>
      <c r="G61" s="532">
        <v>18.610770555982199</v>
      </c>
      <c r="H61" s="532">
        <v>20.278597767737999</v>
      </c>
      <c r="I61" s="532">
        <v>28.0189053894883</v>
      </c>
      <c r="J61" s="532">
        <v>48.293941267303303</v>
      </c>
      <c r="K61" s="532">
        <v>88.8331965299041</v>
      </c>
      <c r="L61" s="532">
        <v>111.555368036093</v>
      </c>
      <c r="M61" s="532">
        <v>135.15115532418</v>
      </c>
      <c r="N61" s="532">
        <v>172.81171872800999</v>
      </c>
      <c r="O61" s="532">
        <v>191.37263717029001</v>
      </c>
      <c r="P61" s="532">
        <v>211.58037143337299</v>
      </c>
      <c r="Q61" s="532">
        <v>215.785898812635</v>
      </c>
      <c r="R61" s="532">
        <v>214.73004169335599</v>
      </c>
      <c r="S61" s="58"/>
    </row>
    <row r="62" spans="1:19" x14ac:dyDescent="0.3">
      <c r="A62" s="39" t="s">
        <v>253</v>
      </c>
      <c r="B62" s="39" t="s">
        <v>1906</v>
      </c>
      <c r="C62" s="39" t="s">
        <v>353</v>
      </c>
      <c r="D62" s="58" t="str">
        <f>INDEX('R0. Region mapping'!$C$9:$C$24,MATCH($C62,'R0. Region mapping'!$A$9:$A$24,0))</f>
        <v>ASI</v>
      </c>
      <c r="E62" s="58" t="s">
        <v>1907</v>
      </c>
      <c r="F62" s="60" t="s">
        <v>1908</v>
      </c>
      <c r="G62" s="532">
        <v>93.376502474207598</v>
      </c>
      <c r="H62" s="532">
        <v>89.278113533112304</v>
      </c>
      <c r="I62" s="532">
        <v>87.876564062374598</v>
      </c>
      <c r="J62" s="532">
        <v>87.274039698767197</v>
      </c>
      <c r="K62" s="532">
        <v>83.836092504668301</v>
      </c>
      <c r="L62" s="532">
        <v>75.251466861494805</v>
      </c>
      <c r="M62" s="532">
        <v>66.054069869084202</v>
      </c>
      <c r="N62" s="532">
        <v>69.160296611353203</v>
      </c>
      <c r="O62" s="532">
        <v>66.281944296618406</v>
      </c>
      <c r="P62" s="532">
        <v>66.097628877930404</v>
      </c>
      <c r="Q62" s="532">
        <v>63.148617245829399</v>
      </c>
      <c r="R62" s="532">
        <v>63.365682233008599</v>
      </c>
      <c r="S62" s="58"/>
    </row>
    <row r="63" spans="1:19" x14ac:dyDescent="0.3">
      <c r="A63" s="39" t="s">
        <v>253</v>
      </c>
      <c r="B63" s="39" t="s">
        <v>1906</v>
      </c>
      <c r="C63" s="39" t="s">
        <v>355</v>
      </c>
      <c r="D63" s="58" t="str">
        <f>INDEX('R0. Region mapping'!$C$9:$C$24,MATCH($C63,'R0. Region mapping'!$A$9:$A$24,0))</f>
        <v>AFR</v>
      </c>
      <c r="E63" s="58" t="s">
        <v>1907</v>
      </c>
      <c r="F63" s="60" t="s">
        <v>1908</v>
      </c>
      <c r="G63" s="532">
        <v>26.326760199680201</v>
      </c>
      <c r="H63" s="532">
        <v>27.020252193406201</v>
      </c>
      <c r="I63" s="532">
        <v>31.891460368785399</v>
      </c>
      <c r="J63" s="532">
        <v>40.505236895640898</v>
      </c>
      <c r="K63" s="532">
        <v>50.121542835305597</v>
      </c>
      <c r="L63" s="532">
        <v>55.761886570993099</v>
      </c>
      <c r="M63" s="532">
        <v>54.888551346037097</v>
      </c>
      <c r="N63" s="532">
        <v>64.808598567285301</v>
      </c>
      <c r="O63" s="532">
        <v>68.542271275637006</v>
      </c>
      <c r="P63" s="532">
        <v>74.222428517684193</v>
      </c>
      <c r="Q63" s="532">
        <v>79.280758252207306</v>
      </c>
      <c r="R63" s="532">
        <v>84.026697089154197</v>
      </c>
      <c r="S63" s="58"/>
    </row>
    <row r="64" spans="1:19" x14ac:dyDescent="0.3">
      <c r="A64" s="39" t="s">
        <v>253</v>
      </c>
      <c r="B64" s="39" t="s">
        <v>1906</v>
      </c>
      <c r="C64" s="39" t="s">
        <v>357</v>
      </c>
      <c r="D64" s="58" t="str">
        <f>INDEX('R0. Region mapping'!$C$9:$C$24,MATCH($C64,'R0. Region mapping'!$A$9:$A$24,0))</f>
        <v>LAM</v>
      </c>
      <c r="E64" s="58" t="s">
        <v>1907</v>
      </c>
      <c r="F64" s="60" t="s">
        <v>1908</v>
      </c>
      <c r="G64" s="532">
        <v>10.823097456860699</v>
      </c>
      <c r="H64" s="532">
        <v>10.7222372861164</v>
      </c>
      <c r="I64" s="532">
        <v>11.805475630229401</v>
      </c>
      <c r="J64" s="532">
        <v>14.1126735036833</v>
      </c>
      <c r="K64" s="532">
        <v>17.4166116465627</v>
      </c>
      <c r="L64" s="532">
        <v>19.0913328060346</v>
      </c>
      <c r="M64" s="532">
        <v>20.050001604198599</v>
      </c>
      <c r="N64" s="532">
        <v>22.382974459452502</v>
      </c>
      <c r="O64" s="532">
        <v>25.762981642614001</v>
      </c>
      <c r="P64" s="532">
        <v>28.1231600933171</v>
      </c>
      <c r="Q64" s="532">
        <v>30.194265480710001</v>
      </c>
      <c r="R64" s="532">
        <v>33.081490396677502</v>
      </c>
      <c r="S64" s="58"/>
    </row>
    <row r="65" spans="1:19" x14ac:dyDescent="0.3">
      <c r="A65" s="39" t="s">
        <v>253</v>
      </c>
      <c r="B65" s="39" t="s">
        <v>1906</v>
      </c>
      <c r="C65" s="39" t="s">
        <v>359</v>
      </c>
      <c r="D65" s="58" t="str">
        <f>INDEX('R0. Region mapping'!$C$9:$C$24,MATCH($C65,'R0. Region mapping'!$A$9:$A$24,0))</f>
        <v>ASI</v>
      </c>
      <c r="E65" s="58" t="s">
        <v>1907</v>
      </c>
      <c r="F65" s="60" t="s">
        <v>1908</v>
      </c>
      <c r="G65" s="532">
        <v>14.367541174459801</v>
      </c>
      <c r="H65" s="532">
        <v>16.087451556517902</v>
      </c>
      <c r="I65" s="532">
        <v>21.536730516612799</v>
      </c>
      <c r="J65" s="532">
        <v>28.718906664001899</v>
      </c>
      <c r="K65" s="532">
        <v>37.744999299226698</v>
      </c>
      <c r="L65" s="532">
        <v>44.818969026929999</v>
      </c>
      <c r="M65" s="532">
        <v>50.202476638201503</v>
      </c>
      <c r="N65" s="532">
        <v>60.031655853224301</v>
      </c>
      <c r="O65" s="532">
        <v>70.376876505233994</v>
      </c>
      <c r="P65" s="532">
        <v>77.042864066830802</v>
      </c>
      <c r="Q65" s="532">
        <v>81.426269582036596</v>
      </c>
      <c r="R65" s="532">
        <v>88.274905871470096</v>
      </c>
      <c r="S65" s="58"/>
    </row>
    <row r="66" spans="1:19" x14ac:dyDescent="0.3">
      <c r="A66" s="39" t="s">
        <v>253</v>
      </c>
      <c r="B66" s="39" t="s">
        <v>1906</v>
      </c>
      <c r="C66" s="39" t="s">
        <v>361</v>
      </c>
      <c r="D66" s="58" t="str">
        <f>INDEX('R0. Region mapping'!$C$9:$C$24,MATCH($C66,'R0. Region mapping'!$A$9:$A$24,0))</f>
        <v>ASI</v>
      </c>
      <c r="E66" s="58" t="s">
        <v>1907</v>
      </c>
      <c r="F66" s="60" t="s">
        <v>1908</v>
      </c>
      <c r="G66" s="532">
        <v>41.139173138500702</v>
      </c>
      <c r="H66" s="532">
        <v>42.888442135743098</v>
      </c>
      <c r="I66" s="532">
        <v>51.718979236723698</v>
      </c>
      <c r="J66" s="532">
        <v>56.4455130587803</v>
      </c>
      <c r="K66" s="532">
        <v>63.427590779941198</v>
      </c>
      <c r="L66" s="532">
        <v>55.364782167723803</v>
      </c>
      <c r="M66" s="532">
        <v>42.531157130107403</v>
      </c>
      <c r="N66" s="532">
        <v>43.419715789329103</v>
      </c>
      <c r="O66" s="532">
        <v>43.852781067316897</v>
      </c>
      <c r="P66" s="532">
        <v>42.297421068506402</v>
      </c>
      <c r="Q66" s="532">
        <v>40.703290597109401</v>
      </c>
      <c r="R66" s="532">
        <v>40.908170082669798</v>
      </c>
      <c r="S66" s="58"/>
    </row>
    <row r="67" spans="1:19" x14ac:dyDescent="0.3">
      <c r="A67" s="39" t="s">
        <v>253</v>
      </c>
      <c r="B67" s="39" t="s">
        <v>1906</v>
      </c>
      <c r="C67" s="39" t="s">
        <v>363</v>
      </c>
      <c r="D67" s="58" t="str">
        <f>INDEX('R0. Region mapping'!$C$9:$C$24,MATCH($C67,'R0. Region mapping'!$A$9:$A$24,0))</f>
        <v>NAM</v>
      </c>
      <c r="E67" s="58" t="s">
        <v>1907</v>
      </c>
      <c r="F67" s="60" t="s">
        <v>1908</v>
      </c>
      <c r="G67" s="532">
        <v>98.634720367046697</v>
      </c>
      <c r="H67" s="532">
        <v>95.438114489774094</v>
      </c>
      <c r="I67" s="532">
        <v>98.4076599406784</v>
      </c>
      <c r="J67" s="532">
        <v>105.924120209573</v>
      </c>
      <c r="K67" s="532">
        <v>118.026544847758</v>
      </c>
      <c r="L67" s="532">
        <v>116.196287995079</v>
      </c>
      <c r="M67" s="532">
        <v>109.55474188923</v>
      </c>
      <c r="N67" s="532">
        <v>116.811326692926</v>
      </c>
      <c r="O67" s="532">
        <v>118.73501620491901</v>
      </c>
      <c r="P67" s="532">
        <v>124.959760083323</v>
      </c>
      <c r="Q67" s="532">
        <v>136.39388912988801</v>
      </c>
      <c r="R67" s="532">
        <v>147.65312705357499</v>
      </c>
      <c r="S67" s="58"/>
    </row>
    <row r="68" spans="1:19" x14ac:dyDescent="0.3">
      <c r="A68" s="39" t="s">
        <v>253</v>
      </c>
      <c r="B68" s="39" t="s">
        <v>1906</v>
      </c>
      <c r="C68" s="39" t="s">
        <v>365</v>
      </c>
      <c r="D68" s="58" t="str">
        <f>INDEX('R0. Region mapping'!$C$9:$C$24,MATCH($C68,'R0. Region mapping'!$A$9:$A$24,0))</f>
        <v>EUR</v>
      </c>
      <c r="E68" s="58" t="s">
        <v>1907</v>
      </c>
      <c r="F68" s="60" t="s">
        <v>1908</v>
      </c>
      <c r="G68" s="532">
        <v>123.746997205612</v>
      </c>
      <c r="H68" s="532">
        <v>119.602535053889</v>
      </c>
      <c r="I68" s="532">
        <v>120.665945196983</v>
      </c>
      <c r="J68" s="532">
        <v>115.14563581527</v>
      </c>
      <c r="K68" s="532">
        <v>126.47443298576</v>
      </c>
      <c r="L68" s="532">
        <v>123.607267569543</v>
      </c>
      <c r="M68" s="532">
        <v>118.547832306242</v>
      </c>
      <c r="N68" s="532">
        <v>126.77674276622599</v>
      </c>
      <c r="O68" s="532">
        <v>135.33652762401201</v>
      </c>
      <c r="P68" s="532">
        <v>137.65846548736201</v>
      </c>
      <c r="Q68" s="532">
        <v>152.72384474169999</v>
      </c>
      <c r="R68" s="532">
        <v>161.83060390585501</v>
      </c>
      <c r="S68" s="58"/>
    </row>
    <row r="69" spans="1:19" x14ac:dyDescent="0.3">
      <c r="A69" s="39" t="s">
        <v>254</v>
      </c>
      <c r="B69" s="39" t="s">
        <v>1906</v>
      </c>
      <c r="C69" s="39" t="s">
        <v>258</v>
      </c>
      <c r="D69" s="58" t="str">
        <f>INDEX('R0. Region mapping'!$C$9:$C$24,MATCH($C69,'R0. Region mapping'!$A$9:$A$24,0))</f>
        <v>AFR</v>
      </c>
      <c r="E69" s="58" t="s">
        <v>1907</v>
      </c>
      <c r="F69" s="60" t="s">
        <v>1908</v>
      </c>
      <c r="G69" s="532">
        <v>8.9903650096355001</v>
      </c>
      <c r="H69" s="532">
        <v>9.4972289419596194</v>
      </c>
      <c r="I69" s="532">
        <v>11.784881167560799</v>
      </c>
      <c r="J69" s="532">
        <v>16.4986619258856</v>
      </c>
      <c r="K69" s="532">
        <v>24.830373528112599</v>
      </c>
      <c r="L69" s="532">
        <v>38.617426759429598</v>
      </c>
      <c r="M69" s="532">
        <v>62.292210521831699</v>
      </c>
      <c r="N69" s="532">
        <v>91.592065715292605</v>
      </c>
      <c r="O69" s="532">
        <v>122.269541373453</v>
      </c>
      <c r="P69" s="532">
        <v>154.45398956063201</v>
      </c>
      <c r="Q69" s="532">
        <v>177.196991307845</v>
      </c>
      <c r="R69" s="532">
        <v>204.16294965093499</v>
      </c>
      <c r="S69" s="58"/>
    </row>
    <row r="70" spans="1:19" x14ac:dyDescent="0.3">
      <c r="A70" s="39" t="s">
        <v>254</v>
      </c>
      <c r="B70" s="39" t="s">
        <v>1906</v>
      </c>
      <c r="C70" s="39" t="s">
        <v>261</v>
      </c>
      <c r="D70" s="58" t="str">
        <f>INDEX('R0. Region mapping'!$C$9:$C$24,MATCH($C70,'R0. Region mapping'!$A$9:$A$24,0))</f>
        <v>AUS</v>
      </c>
      <c r="E70" s="58" t="s">
        <v>1907</v>
      </c>
      <c r="F70" s="60" t="s">
        <v>1908</v>
      </c>
      <c r="G70" s="532">
        <v>8.8542315086682901</v>
      </c>
      <c r="H70" s="532">
        <v>8.8465774188119308</v>
      </c>
      <c r="I70" s="532">
        <v>9.3463288419376305</v>
      </c>
      <c r="J70" s="532">
        <v>9.9785837430154594</v>
      </c>
      <c r="K70" s="532">
        <v>11.8429265593706</v>
      </c>
      <c r="L70" s="532">
        <v>14.201317453226</v>
      </c>
      <c r="M70" s="532">
        <v>18.559550629139299</v>
      </c>
      <c r="N70" s="532">
        <v>23.791948076554199</v>
      </c>
      <c r="O70" s="532">
        <v>26.742975417027399</v>
      </c>
      <c r="P70" s="532">
        <v>29.107652208603099</v>
      </c>
      <c r="Q70" s="532">
        <v>31.617160314559001</v>
      </c>
      <c r="R70" s="532">
        <v>34.107305056278399</v>
      </c>
      <c r="S70" s="58"/>
    </row>
    <row r="71" spans="1:19" x14ac:dyDescent="0.3">
      <c r="A71" s="39" t="s">
        <v>254</v>
      </c>
      <c r="B71" s="39" t="s">
        <v>1906</v>
      </c>
      <c r="C71" s="39" t="s">
        <v>341</v>
      </c>
      <c r="D71" s="58" t="str">
        <f>INDEX('R0. Region mapping'!$C$9:$C$24,MATCH($C71,'R0. Region mapping'!$A$9:$A$24,0))</f>
        <v>NAM</v>
      </c>
      <c r="E71" s="58" t="s">
        <v>1907</v>
      </c>
      <c r="F71" s="60" t="s">
        <v>1908</v>
      </c>
      <c r="G71" s="532">
        <v>16.033772552224701</v>
      </c>
      <c r="H71" s="532">
        <v>15.6782279683332</v>
      </c>
      <c r="I71" s="532">
        <v>16.498414912007199</v>
      </c>
      <c r="J71" s="532">
        <v>17.965562898319199</v>
      </c>
      <c r="K71" s="532">
        <v>19.1421746098111</v>
      </c>
      <c r="L71" s="532">
        <v>20.161693492812098</v>
      </c>
      <c r="M71" s="532">
        <v>23.857546215706499</v>
      </c>
      <c r="N71" s="532">
        <v>30.5362494439137</v>
      </c>
      <c r="O71" s="532">
        <v>33.923079776021503</v>
      </c>
      <c r="P71" s="532">
        <v>37.087498828736301</v>
      </c>
      <c r="Q71" s="532">
        <v>39.803147484676103</v>
      </c>
      <c r="R71" s="532">
        <v>42.453282597022401</v>
      </c>
      <c r="S71" s="58"/>
    </row>
    <row r="72" spans="1:19" x14ac:dyDescent="0.3">
      <c r="A72" s="39" t="s">
        <v>254</v>
      </c>
      <c r="B72" s="39" t="s">
        <v>1906</v>
      </c>
      <c r="C72" s="39" t="s">
        <v>343</v>
      </c>
      <c r="D72" s="58" t="str">
        <f>INDEX('R0. Region mapping'!$C$9:$C$24,MATCH($C72,'R0. Region mapping'!$A$9:$A$24,0))</f>
        <v>ASI</v>
      </c>
      <c r="E72" s="58" t="s">
        <v>1907</v>
      </c>
      <c r="F72" s="60" t="s">
        <v>1908</v>
      </c>
      <c r="G72" s="532">
        <v>116.392871583404</v>
      </c>
      <c r="H72" s="532">
        <v>152.90404098886901</v>
      </c>
      <c r="I72" s="532">
        <v>260.93277042311001</v>
      </c>
      <c r="J72" s="532">
        <v>382.56517060300501</v>
      </c>
      <c r="K72" s="532">
        <v>491.63996330378302</v>
      </c>
      <c r="L72" s="532">
        <v>535.01847713909603</v>
      </c>
      <c r="M72" s="532">
        <v>552.23111082366597</v>
      </c>
      <c r="N72" s="532">
        <v>584.40510600387904</v>
      </c>
      <c r="O72" s="532">
        <v>576.08843706482105</v>
      </c>
      <c r="P72" s="532">
        <v>536.35564404025001</v>
      </c>
      <c r="Q72" s="532">
        <v>518.68838011926505</v>
      </c>
      <c r="R72" s="532">
        <v>502.73306660897498</v>
      </c>
      <c r="S72" s="58"/>
    </row>
    <row r="73" spans="1:19" x14ac:dyDescent="0.3">
      <c r="A73" s="39" t="s">
        <v>254</v>
      </c>
      <c r="B73" s="39" t="s">
        <v>1906</v>
      </c>
      <c r="C73" s="39" t="s">
        <v>345</v>
      </c>
      <c r="D73" s="58" t="str">
        <f>INDEX('R0. Region mapping'!$C$9:$C$24,MATCH($C73,'R0. Region mapping'!$A$9:$A$24,0))</f>
        <v>LAM</v>
      </c>
      <c r="E73" s="58" t="s">
        <v>1907</v>
      </c>
      <c r="F73" s="60" t="s">
        <v>1908</v>
      </c>
      <c r="G73" s="532">
        <v>36.326177318328398</v>
      </c>
      <c r="H73" s="532">
        <v>38.068358290362603</v>
      </c>
      <c r="I73" s="532">
        <v>46.144029511618399</v>
      </c>
      <c r="J73" s="532">
        <v>58.995371086438297</v>
      </c>
      <c r="K73" s="532">
        <v>76.859608049886404</v>
      </c>
      <c r="L73" s="532">
        <v>98.153794591469804</v>
      </c>
      <c r="M73" s="532">
        <v>127.96329978585401</v>
      </c>
      <c r="N73" s="532">
        <v>157.754743634839</v>
      </c>
      <c r="O73" s="532">
        <v>174.59781101626399</v>
      </c>
      <c r="P73" s="532">
        <v>173.24699787360501</v>
      </c>
      <c r="Q73" s="532">
        <v>174.46098550063701</v>
      </c>
      <c r="R73" s="532">
        <v>183.82710084990899</v>
      </c>
      <c r="S73" s="58"/>
    </row>
    <row r="74" spans="1:19" x14ac:dyDescent="0.3">
      <c r="A74" s="39" t="s">
        <v>254</v>
      </c>
      <c r="B74" s="39" t="s">
        <v>1906</v>
      </c>
      <c r="C74" s="39" t="s">
        <v>347</v>
      </c>
      <c r="D74" s="58" t="str">
        <f>INDEX('R0. Region mapping'!$C$9:$C$24,MATCH($C74,'R0. Region mapping'!$A$9:$A$24,0))</f>
        <v>EUR</v>
      </c>
      <c r="E74" s="58" t="s">
        <v>1907</v>
      </c>
      <c r="F74" s="60" t="s">
        <v>1908</v>
      </c>
      <c r="G74" s="532">
        <v>49.631915556015599</v>
      </c>
      <c r="H74" s="532">
        <v>49.703222027814</v>
      </c>
      <c r="I74" s="532">
        <v>53.809961955382398</v>
      </c>
      <c r="J74" s="532">
        <v>59.710778944547599</v>
      </c>
      <c r="K74" s="532">
        <v>64.855264712592003</v>
      </c>
      <c r="L74" s="532">
        <v>73.106649025636798</v>
      </c>
      <c r="M74" s="532">
        <v>83.203044592245803</v>
      </c>
      <c r="N74" s="532">
        <v>91.403152743297795</v>
      </c>
      <c r="O74" s="532">
        <v>94.442707826142694</v>
      </c>
      <c r="P74" s="532">
        <v>92.166659638003296</v>
      </c>
      <c r="Q74" s="532">
        <v>93.834581394243401</v>
      </c>
      <c r="R74" s="532">
        <v>95.963256111151495</v>
      </c>
      <c r="S74" s="58"/>
    </row>
    <row r="75" spans="1:19" x14ac:dyDescent="0.3">
      <c r="A75" s="39" t="s">
        <v>254</v>
      </c>
      <c r="B75" s="39" t="s">
        <v>1906</v>
      </c>
      <c r="C75" s="39" t="s">
        <v>349</v>
      </c>
      <c r="D75" s="58" t="str">
        <f>INDEX('R0. Region mapping'!$C$9:$C$24,MATCH($C75,'R0. Region mapping'!$A$9:$A$24,0))</f>
        <v>ASI</v>
      </c>
      <c r="E75" s="58" t="s">
        <v>1907</v>
      </c>
      <c r="F75" s="60" t="s">
        <v>1908</v>
      </c>
      <c r="G75" s="532">
        <v>200.091911764706</v>
      </c>
      <c r="H75" s="532">
        <v>201.48951410702301</v>
      </c>
      <c r="I75" s="532">
        <v>226.69958701024899</v>
      </c>
      <c r="J75" s="532">
        <v>268.66149166645499</v>
      </c>
      <c r="K75" s="532">
        <v>308.308518617159</v>
      </c>
      <c r="L75" s="532">
        <v>355.291661191814</v>
      </c>
      <c r="M75" s="532">
        <v>400.89289395604999</v>
      </c>
      <c r="N75" s="532">
        <v>448.18025044521897</v>
      </c>
      <c r="O75" s="532">
        <v>473.63525437541</v>
      </c>
      <c r="P75" s="532">
        <v>491.58907326220901</v>
      </c>
      <c r="Q75" s="532">
        <v>484.14148584833799</v>
      </c>
      <c r="R75" s="532">
        <v>497.26340904236798</v>
      </c>
      <c r="S75" s="58"/>
    </row>
    <row r="76" spans="1:19" x14ac:dyDescent="0.3">
      <c r="A76" s="39" t="s">
        <v>254</v>
      </c>
      <c r="B76" s="39" t="s">
        <v>1906</v>
      </c>
      <c r="C76" s="39" t="s">
        <v>351</v>
      </c>
      <c r="D76" s="58" t="str">
        <f>INDEX('R0. Region mapping'!$C$9:$C$24,MATCH($C76,'R0. Region mapping'!$A$9:$A$24,0))</f>
        <v>ASI</v>
      </c>
      <c r="E76" s="58" t="s">
        <v>1907</v>
      </c>
      <c r="F76" s="60" t="s">
        <v>1908</v>
      </c>
      <c r="G76" s="532">
        <v>18.610770555982199</v>
      </c>
      <c r="H76" s="532">
        <v>20.278597767737999</v>
      </c>
      <c r="I76" s="532">
        <v>28.0189053894883</v>
      </c>
      <c r="J76" s="532">
        <v>48.293941267303303</v>
      </c>
      <c r="K76" s="532">
        <v>88.8331965299041</v>
      </c>
      <c r="L76" s="532">
        <v>131.20432490608599</v>
      </c>
      <c r="M76" s="532">
        <v>191.75667167748901</v>
      </c>
      <c r="N76" s="532">
        <v>246.87388389715801</v>
      </c>
      <c r="O76" s="532">
        <v>285.81627629329103</v>
      </c>
      <c r="P76" s="532">
        <v>302.257673476246</v>
      </c>
      <c r="Q76" s="532">
        <v>322.94488257673203</v>
      </c>
      <c r="R76" s="532">
        <v>337.43292266098803</v>
      </c>
      <c r="S76" s="58"/>
    </row>
    <row r="77" spans="1:19" x14ac:dyDescent="0.3">
      <c r="A77" s="39" t="s">
        <v>254</v>
      </c>
      <c r="B77" s="39" t="s">
        <v>1906</v>
      </c>
      <c r="C77" s="39" t="s">
        <v>353</v>
      </c>
      <c r="D77" s="58" t="str">
        <f>INDEX('R0. Region mapping'!$C$9:$C$24,MATCH($C77,'R0. Region mapping'!$A$9:$A$24,0))</f>
        <v>ASI</v>
      </c>
      <c r="E77" s="58" t="s">
        <v>1907</v>
      </c>
      <c r="F77" s="60" t="s">
        <v>1908</v>
      </c>
      <c r="G77" s="532">
        <v>93.376502474207598</v>
      </c>
      <c r="H77" s="532">
        <v>89.278113533112304</v>
      </c>
      <c r="I77" s="532">
        <v>87.876564062374598</v>
      </c>
      <c r="J77" s="532">
        <v>87.274039698767197</v>
      </c>
      <c r="K77" s="532">
        <v>83.836092504668301</v>
      </c>
      <c r="L77" s="532">
        <v>84.657900219181698</v>
      </c>
      <c r="M77" s="532">
        <v>93.542409504044798</v>
      </c>
      <c r="N77" s="532">
        <v>98.800423730504605</v>
      </c>
      <c r="O77" s="532">
        <v>94.688491852311898</v>
      </c>
      <c r="P77" s="532">
        <v>94.425184111328804</v>
      </c>
      <c r="Q77" s="532">
        <v>94.312869912601997</v>
      </c>
      <c r="R77" s="532">
        <v>94.637057880467793</v>
      </c>
      <c r="S77" s="58"/>
    </row>
    <row r="78" spans="1:19" x14ac:dyDescent="0.3">
      <c r="A78" s="39" t="s">
        <v>254</v>
      </c>
      <c r="B78" s="39" t="s">
        <v>1906</v>
      </c>
      <c r="C78" s="39" t="s">
        <v>355</v>
      </c>
      <c r="D78" s="58" t="str">
        <f>INDEX('R0. Region mapping'!$C$9:$C$24,MATCH($C78,'R0. Region mapping'!$A$9:$A$24,0))</f>
        <v>AFR</v>
      </c>
      <c r="E78" s="58" t="s">
        <v>1907</v>
      </c>
      <c r="F78" s="60" t="s">
        <v>1908</v>
      </c>
      <c r="G78" s="532">
        <v>26.326760199680201</v>
      </c>
      <c r="H78" s="532">
        <v>27.020252193406201</v>
      </c>
      <c r="I78" s="532">
        <v>31.891460368785399</v>
      </c>
      <c r="J78" s="532">
        <v>40.505236895640898</v>
      </c>
      <c r="K78" s="532">
        <v>50.121542835305597</v>
      </c>
      <c r="L78" s="532">
        <v>62.732122392367202</v>
      </c>
      <c r="M78" s="532">
        <v>77.877587461747396</v>
      </c>
      <c r="N78" s="532">
        <v>92.583712238978805</v>
      </c>
      <c r="O78" s="532">
        <v>102.368327229847</v>
      </c>
      <c r="P78" s="532">
        <v>110.851678954983</v>
      </c>
      <c r="Q78" s="532">
        <v>118.40632725979</v>
      </c>
      <c r="R78" s="532">
        <v>125.494417730555</v>
      </c>
      <c r="S78" s="58"/>
    </row>
    <row r="79" spans="1:19" x14ac:dyDescent="0.3">
      <c r="A79" s="39" t="s">
        <v>254</v>
      </c>
      <c r="B79" s="39" t="s">
        <v>1906</v>
      </c>
      <c r="C79" s="39" t="s">
        <v>357</v>
      </c>
      <c r="D79" s="58" t="str">
        <f>INDEX('R0. Region mapping'!$C$9:$C$24,MATCH($C79,'R0. Region mapping'!$A$9:$A$24,0))</f>
        <v>LAM</v>
      </c>
      <c r="E79" s="58" t="s">
        <v>1907</v>
      </c>
      <c r="F79" s="60" t="s">
        <v>1908</v>
      </c>
      <c r="G79" s="532">
        <v>10.823097456860699</v>
      </c>
      <c r="H79" s="532">
        <v>10.7222372861164</v>
      </c>
      <c r="I79" s="532">
        <v>11.805475630229401</v>
      </c>
      <c r="J79" s="532">
        <v>14.1126735036833</v>
      </c>
      <c r="K79" s="532">
        <v>17.4166116465627</v>
      </c>
      <c r="L79" s="532">
        <v>21.477749406788799</v>
      </c>
      <c r="M79" s="532">
        <v>27.2107164628409</v>
      </c>
      <c r="N79" s="532">
        <v>30.643357890917098</v>
      </c>
      <c r="O79" s="532">
        <v>36.4398608806422</v>
      </c>
      <c r="P79" s="532">
        <v>40.175942990453002</v>
      </c>
      <c r="Q79" s="532">
        <v>43.134664972442899</v>
      </c>
      <c r="R79" s="532">
        <v>43.623943380234003</v>
      </c>
      <c r="S79" s="58"/>
    </row>
    <row r="80" spans="1:19" x14ac:dyDescent="0.3">
      <c r="A80" s="39" t="s">
        <v>254</v>
      </c>
      <c r="B80" s="39" t="s">
        <v>1906</v>
      </c>
      <c r="C80" s="39" t="s">
        <v>359</v>
      </c>
      <c r="D80" s="58" t="str">
        <f>INDEX('R0. Region mapping'!$C$9:$C$24,MATCH($C80,'R0. Region mapping'!$A$9:$A$24,0))</f>
        <v>ASI</v>
      </c>
      <c r="E80" s="58" t="s">
        <v>1907</v>
      </c>
      <c r="F80" s="60" t="s">
        <v>1908</v>
      </c>
      <c r="G80" s="532">
        <v>14.367541174459801</v>
      </c>
      <c r="H80" s="532">
        <v>16.087451556517902</v>
      </c>
      <c r="I80" s="532">
        <v>21.536730516612799</v>
      </c>
      <c r="J80" s="532">
        <v>28.718906664001899</v>
      </c>
      <c r="K80" s="532">
        <v>37.744999299226698</v>
      </c>
      <c r="L80" s="532">
        <v>50.421340155296299</v>
      </c>
      <c r="M80" s="532">
        <v>71.094190518695299</v>
      </c>
      <c r="N80" s="532">
        <v>85.759508361748999</v>
      </c>
      <c r="O80" s="532">
        <v>100.53839500747701</v>
      </c>
      <c r="P80" s="532">
        <v>115.06401776215</v>
      </c>
      <c r="Q80" s="532">
        <v>127.40164628481899</v>
      </c>
      <c r="R80" s="532">
        <v>138.117199662844</v>
      </c>
      <c r="S80" s="58"/>
    </row>
    <row r="81" spans="1:19" x14ac:dyDescent="0.3">
      <c r="A81" s="39" t="s">
        <v>254</v>
      </c>
      <c r="B81" s="39" t="s">
        <v>1906</v>
      </c>
      <c r="C81" s="39" t="s">
        <v>361</v>
      </c>
      <c r="D81" s="58" t="str">
        <f>INDEX('R0. Region mapping'!$C$9:$C$24,MATCH($C81,'R0. Region mapping'!$A$9:$A$24,0))</f>
        <v>ASI</v>
      </c>
      <c r="E81" s="58" t="s">
        <v>1907</v>
      </c>
      <c r="F81" s="60" t="s">
        <v>1908</v>
      </c>
      <c r="G81" s="532">
        <v>41.139173138500702</v>
      </c>
      <c r="H81" s="532">
        <v>42.888442135743098</v>
      </c>
      <c r="I81" s="532">
        <v>51.718979236723698</v>
      </c>
      <c r="J81" s="532">
        <v>56.4455130587803</v>
      </c>
      <c r="K81" s="532">
        <v>63.427590779941198</v>
      </c>
      <c r="L81" s="532">
        <v>62.285379938689303</v>
      </c>
      <c r="M81" s="532">
        <v>57.720856105145799</v>
      </c>
      <c r="N81" s="532">
        <v>64.725042170428495</v>
      </c>
      <c r="O81" s="532">
        <v>62.646830096167001</v>
      </c>
      <c r="P81" s="532">
        <v>63.171473024392697</v>
      </c>
      <c r="Q81" s="532">
        <v>60.916489329007199</v>
      </c>
      <c r="R81" s="532">
        <v>64.0059804014561</v>
      </c>
      <c r="S81" s="58"/>
    </row>
    <row r="82" spans="1:19" x14ac:dyDescent="0.3">
      <c r="A82" s="39" t="s">
        <v>254</v>
      </c>
      <c r="B82" s="39" t="s">
        <v>1906</v>
      </c>
      <c r="C82" s="39" t="s">
        <v>363</v>
      </c>
      <c r="D82" s="58" t="str">
        <f>INDEX('R0. Region mapping'!$C$9:$C$24,MATCH($C82,'R0. Region mapping'!$A$9:$A$24,0))</f>
        <v>NAM</v>
      </c>
      <c r="E82" s="58" t="s">
        <v>1907</v>
      </c>
      <c r="F82" s="60" t="s">
        <v>1908</v>
      </c>
      <c r="G82" s="532">
        <v>98.634720367046697</v>
      </c>
      <c r="H82" s="532">
        <v>95.438114489774094</v>
      </c>
      <c r="I82" s="532">
        <v>98.4076599406784</v>
      </c>
      <c r="J82" s="532">
        <v>105.924120209573</v>
      </c>
      <c r="K82" s="532">
        <v>118.026544847758</v>
      </c>
      <c r="L82" s="532">
        <v>130.72082399446299</v>
      </c>
      <c r="M82" s="532">
        <v>148.681435421098</v>
      </c>
      <c r="N82" s="532">
        <v>166.873323847037</v>
      </c>
      <c r="O82" s="532">
        <v>177.33151770864501</v>
      </c>
      <c r="P82" s="532">
        <v>194.74248324673701</v>
      </c>
      <c r="Q82" s="532">
        <v>203.32008317498901</v>
      </c>
      <c r="R82" s="532">
        <v>210.933038647964</v>
      </c>
      <c r="S82" s="58"/>
    </row>
    <row r="83" spans="1:19" x14ac:dyDescent="0.3">
      <c r="A83" s="39" t="s">
        <v>254</v>
      </c>
      <c r="B83" s="39" t="s">
        <v>1906</v>
      </c>
      <c r="C83" s="39" t="s">
        <v>365</v>
      </c>
      <c r="D83" s="58" t="str">
        <f>INDEX('R0. Region mapping'!$C$9:$C$24,MATCH($C83,'R0. Region mapping'!$A$9:$A$24,0))</f>
        <v>EUR</v>
      </c>
      <c r="E83" s="58" t="s">
        <v>1907</v>
      </c>
      <c r="F83" s="60" t="s">
        <v>1908</v>
      </c>
      <c r="G83" s="532">
        <v>123.746997205612</v>
      </c>
      <c r="H83" s="532">
        <v>119.602535053889</v>
      </c>
      <c r="I83" s="532">
        <v>120.665945196983</v>
      </c>
      <c r="J83" s="532">
        <v>115.14563581527</v>
      </c>
      <c r="K83" s="532">
        <v>131.973321376445</v>
      </c>
      <c r="L83" s="532">
        <v>145.104183668595</v>
      </c>
      <c r="M83" s="532">
        <v>167.881402272195</v>
      </c>
      <c r="N83" s="532">
        <v>188.98396437201399</v>
      </c>
      <c r="O83" s="532">
        <v>193.337896605732</v>
      </c>
      <c r="P83" s="532">
        <v>205.59381209151499</v>
      </c>
      <c r="Q83" s="532">
        <v>218.17692105957099</v>
      </c>
      <c r="R83" s="532">
        <v>231.186577008364</v>
      </c>
      <c r="S83" s="58"/>
    </row>
    <row r="84" spans="1:19" x14ac:dyDescent="0.3">
      <c r="A84" s="39" t="s">
        <v>255</v>
      </c>
      <c r="B84" s="39" t="s">
        <v>1906</v>
      </c>
      <c r="C84" s="39" t="s">
        <v>258</v>
      </c>
      <c r="D84" s="58" t="str">
        <f>INDEX('R0. Region mapping'!$C$9:$C$24,MATCH($C84,'R0. Region mapping'!$A$9:$A$24,0))</f>
        <v>AFR</v>
      </c>
      <c r="E84" s="60" t="s">
        <v>1907</v>
      </c>
      <c r="F84" s="60" t="s">
        <v>1908</v>
      </c>
      <c r="G84" s="532">
        <v>8.9903650096355001</v>
      </c>
      <c r="H84" s="532">
        <v>9.4972289419596194</v>
      </c>
      <c r="I84" s="532">
        <v>11.784881167560799</v>
      </c>
      <c r="J84" s="532">
        <v>16.4986619258856</v>
      </c>
      <c r="K84" s="532">
        <v>26.989536443600599</v>
      </c>
      <c r="L84" s="532">
        <v>36.938408204671802</v>
      </c>
      <c r="M84" s="532">
        <v>62.292210521831699</v>
      </c>
      <c r="N84" s="532">
        <v>87.609801988540696</v>
      </c>
      <c r="O84" s="532">
        <v>116.953474357216</v>
      </c>
      <c r="P84" s="532">
        <v>147.73859871016899</v>
      </c>
      <c r="Q84" s="532">
        <v>177.196991307845</v>
      </c>
      <c r="R84" s="532">
        <v>204.16294965093499</v>
      </c>
      <c r="S84" s="58"/>
    </row>
    <row r="85" spans="1:19" x14ac:dyDescent="0.3">
      <c r="A85" s="39" t="s">
        <v>255</v>
      </c>
      <c r="B85" s="39" t="s">
        <v>1906</v>
      </c>
      <c r="C85" s="39" t="s">
        <v>261</v>
      </c>
      <c r="D85" s="58" t="str">
        <f>INDEX('R0. Region mapping'!$C$9:$C$24,MATCH($C85,'R0. Region mapping'!$A$9:$A$24,0))</f>
        <v>AUS</v>
      </c>
      <c r="E85" s="60" t="s">
        <v>1907</v>
      </c>
      <c r="F85" s="60" t="s">
        <v>1908</v>
      </c>
      <c r="G85" s="532">
        <v>8.8542315086682901</v>
      </c>
      <c r="H85" s="532">
        <v>8.8465774188119308</v>
      </c>
      <c r="I85" s="532">
        <v>9.3463288419376305</v>
      </c>
      <c r="J85" s="532">
        <v>9.9785837430154594</v>
      </c>
      <c r="K85" s="532">
        <v>13.001473722787299</v>
      </c>
      <c r="L85" s="532">
        <v>13.583868868303099</v>
      </c>
      <c r="M85" s="532">
        <v>18.559550629139299</v>
      </c>
      <c r="N85" s="532">
        <v>24.018538058235698</v>
      </c>
      <c r="O85" s="532">
        <v>26.742975417027399</v>
      </c>
      <c r="P85" s="532">
        <v>29.3796863413938</v>
      </c>
      <c r="Q85" s="532">
        <v>32.2026632833471</v>
      </c>
      <c r="R85" s="532">
        <v>34.420216111840602</v>
      </c>
      <c r="S85" s="58"/>
    </row>
    <row r="86" spans="1:19" x14ac:dyDescent="0.3">
      <c r="A86" s="39" t="s">
        <v>255</v>
      </c>
      <c r="B86" s="39" t="s">
        <v>1906</v>
      </c>
      <c r="C86" s="39" t="s">
        <v>341</v>
      </c>
      <c r="D86" s="58" t="str">
        <f>INDEX('R0. Region mapping'!$C$9:$C$24,MATCH($C86,'R0. Region mapping'!$A$9:$A$24,0))</f>
        <v>NAM</v>
      </c>
      <c r="E86" s="60" t="s">
        <v>1907</v>
      </c>
      <c r="F86" s="60" t="s">
        <v>1908</v>
      </c>
      <c r="G86" s="532">
        <v>16.033772552224701</v>
      </c>
      <c r="H86" s="532">
        <v>15.6782279683332</v>
      </c>
      <c r="I86" s="532">
        <v>16.498414912007199</v>
      </c>
      <c r="J86" s="532">
        <v>17.965562898319199</v>
      </c>
      <c r="K86" s="532">
        <v>19.939765218553202</v>
      </c>
      <c r="L86" s="532">
        <v>20.161693492812098</v>
      </c>
      <c r="M86" s="532">
        <v>23.857546215706499</v>
      </c>
      <c r="N86" s="532">
        <v>30.5362494439137</v>
      </c>
      <c r="O86" s="532">
        <v>34.234300691397799</v>
      </c>
      <c r="P86" s="532">
        <v>37.087498828736301</v>
      </c>
      <c r="Q86" s="532">
        <v>39.803147484676103</v>
      </c>
      <c r="R86" s="532">
        <v>42.453282597022401</v>
      </c>
      <c r="S86" s="58"/>
    </row>
    <row r="87" spans="1:19" x14ac:dyDescent="0.3">
      <c r="A87" s="39" t="s">
        <v>255</v>
      </c>
      <c r="B87" s="39" t="s">
        <v>1906</v>
      </c>
      <c r="C87" s="39" t="s">
        <v>343</v>
      </c>
      <c r="D87" s="58" t="str">
        <f>INDEX('R0. Region mapping'!$C$9:$C$24,MATCH($C87,'R0. Region mapping'!$A$9:$A$24,0))</f>
        <v>ASI</v>
      </c>
      <c r="E87" s="60" t="s">
        <v>1907</v>
      </c>
      <c r="F87" s="60" t="s">
        <v>1908</v>
      </c>
      <c r="G87" s="532">
        <v>116.392871583404</v>
      </c>
      <c r="H87" s="532">
        <v>152.90404098886901</v>
      </c>
      <c r="I87" s="532">
        <v>260.93277042311001</v>
      </c>
      <c r="J87" s="532">
        <v>382.56517060300501</v>
      </c>
      <c r="K87" s="532">
        <v>534.39126446063403</v>
      </c>
      <c r="L87" s="532">
        <v>511.75680422000499</v>
      </c>
      <c r="M87" s="532">
        <v>528.22106252698495</v>
      </c>
      <c r="N87" s="532">
        <v>558.99618835153603</v>
      </c>
      <c r="O87" s="532">
        <v>551.04111371417696</v>
      </c>
      <c r="P87" s="532">
        <v>536.35564404025001</v>
      </c>
      <c r="Q87" s="532">
        <v>518.68838011926505</v>
      </c>
      <c r="R87" s="532">
        <v>511.68368514162199</v>
      </c>
      <c r="S87" s="58"/>
    </row>
    <row r="88" spans="1:19" x14ac:dyDescent="0.3">
      <c r="A88" s="39" t="s">
        <v>255</v>
      </c>
      <c r="B88" s="39" t="s">
        <v>1906</v>
      </c>
      <c r="C88" s="39" t="s">
        <v>345</v>
      </c>
      <c r="D88" s="58" t="str">
        <f>INDEX('R0. Region mapping'!$C$9:$C$24,MATCH($C88,'R0. Region mapping'!$A$9:$A$24,0))</f>
        <v>LAM</v>
      </c>
      <c r="E88" s="60" t="s">
        <v>1907</v>
      </c>
      <c r="F88" s="60" t="s">
        <v>1908</v>
      </c>
      <c r="G88" s="532">
        <v>36.326177318328398</v>
      </c>
      <c r="H88" s="532">
        <v>38.068358290362603</v>
      </c>
      <c r="I88" s="532">
        <v>46.144029511618399</v>
      </c>
      <c r="J88" s="532">
        <v>58.995371086438297</v>
      </c>
      <c r="K88" s="532">
        <v>80.062091718631706</v>
      </c>
      <c r="L88" s="532">
        <v>94.0640531501585</v>
      </c>
      <c r="M88" s="532">
        <v>122.63149562811</v>
      </c>
      <c r="N88" s="532">
        <v>156.192815480039</v>
      </c>
      <c r="O88" s="532">
        <v>162.73194036467299</v>
      </c>
      <c r="P88" s="532">
        <v>158.80974805080399</v>
      </c>
      <c r="Q88" s="532">
        <v>166.875725261479</v>
      </c>
      <c r="R88" s="532">
        <v>174.36689162977501</v>
      </c>
      <c r="S88" s="58"/>
    </row>
    <row r="89" spans="1:19" x14ac:dyDescent="0.3">
      <c r="A89" s="39" t="s">
        <v>255</v>
      </c>
      <c r="B89" s="39" t="s">
        <v>1906</v>
      </c>
      <c r="C89" s="39" t="s">
        <v>347</v>
      </c>
      <c r="D89" s="58" t="str">
        <f>INDEX('R0. Region mapping'!$C$9:$C$24,MATCH($C89,'R0. Region mapping'!$A$9:$A$24,0))</f>
        <v>EUR</v>
      </c>
      <c r="E89" s="60" t="s">
        <v>1907</v>
      </c>
      <c r="F89" s="60" t="s">
        <v>1908</v>
      </c>
      <c r="G89" s="532">
        <v>49.631915556015599</v>
      </c>
      <c r="H89" s="532">
        <v>49.703222027814</v>
      </c>
      <c r="I89" s="532">
        <v>53.809961955382398</v>
      </c>
      <c r="J89" s="532">
        <v>59.710778944547599</v>
      </c>
      <c r="K89" s="532">
        <v>70.4948529484696</v>
      </c>
      <c r="L89" s="532">
        <v>69.928099068000506</v>
      </c>
      <c r="M89" s="532">
        <v>83.203044592245803</v>
      </c>
      <c r="N89" s="532">
        <v>91.403152743297795</v>
      </c>
      <c r="O89" s="532">
        <v>90.336503138049494</v>
      </c>
      <c r="P89" s="532">
        <v>92.166659638003296</v>
      </c>
      <c r="Q89" s="532">
        <v>93.834581394243401</v>
      </c>
      <c r="R89" s="532">
        <v>95.963256111151495</v>
      </c>
      <c r="S89" s="58"/>
    </row>
    <row r="90" spans="1:19" x14ac:dyDescent="0.3">
      <c r="A90" s="39" t="s">
        <v>255</v>
      </c>
      <c r="B90" s="39" t="s">
        <v>1906</v>
      </c>
      <c r="C90" s="39" t="s">
        <v>349</v>
      </c>
      <c r="D90" s="58" t="str">
        <f>INDEX('R0. Region mapping'!$C$9:$C$24,MATCH($C90,'R0. Region mapping'!$A$9:$A$24,0))</f>
        <v>ASI</v>
      </c>
      <c r="E90" s="60" t="s">
        <v>1907</v>
      </c>
      <c r="F90" s="60" t="s">
        <v>1908</v>
      </c>
      <c r="G90" s="532">
        <v>200.091911764706</v>
      </c>
      <c r="H90" s="532">
        <v>201.48951410702301</v>
      </c>
      <c r="I90" s="532">
        <v>226.69958701024899</v>
      </c>
      <c r="J90" s="532">
        <v>268.66149166645499</v>
      </c>
      <c r="K90" s="532">
        <v>335.117955018651</v>
      </c>
      <c r="L90" s="532">
        <v>355.291661191814</v>
      </c>
      <c r="M90" s="532">
        <v>400.89289395604999</v>
      </c>
      <c r="N90" s="532">
        <v>448.18025044521897</v>
      </c>
      <c r="O90" s="532">
        <v>453.04241722865299</v>
      </c>
      <c r="P90" s="532">
        <v>470.21563529428698</v>
      </c>
      <c r="Q90" s="532">
        <v>462.135054673414</v>
      </c>
      <c r="R90" s="532">
        <v>474.66052681316899</v>
      </c>
      <c r="S90" s="58"/>
    </row>
    <row r="91" spans="1:19" x14ac:dyDescent="0.3">
      <c r="A91" s="39" t="s">
        <v>255</v>
      </c>
      <c r="B91" s="39" t="s">
        <v>1906</v>
      </c>
      <c r="C91" s="39" t="s">
        <v>351</v>
      </c>
      <c r="D91" s="58" t="str">
        <f>INDEX('R0. Region mapping'!$C$9:$C$24,MATCH($C91,'R0. Region mapping'!$A$9:$A$24,0))</f>
        <v>ASI</v>
      </c>
      <c r="E91" s="60" t="s">
        <v>1907</v>
      </c>
      <c r="F91" s="60" t="s">
        <v>1908</v>
      </c>
      <c r="G91" s="532">
        <v>18.610770555982199</v>
      </c>
      <c r="H91" s="532">
        <v>20.278597767737999</v>
      </c>
      <c r="I91" s="532">
        <v>28.0189053894883</v>
      </c>
      <c r="J91" s="532">
        <v>48.293941267303303</v>
      </c>
      <c r="K91" s="532">
        <v>96.5578223151131</v>
      </c>
      <c r="L91" s="532">
        <v>125.499789040604</v>
      </c>
      <c r="M91" s="532">
        <v>183.41942508281599</v>
      </c>
      <c r="N91" s="532">
        <v>236.14023677119499</v>
      </c>
      <c r="O91" s="532">
        <v>273.38948167184401</v>
      </c>
      <c r="P91" s="532">
        <v>302.257673476246</v>
      </c>
      <c r="Q91" s="532">
        <v>322.94488257673203</v>
      </c>
      <c r="R91" s="532">
        <v>337.43292266098803</v>
      </c>
      <c r="S91" s="58"/>
    </row>
    <row r="92" spans="1:19" x14ac:dyDescent="0.3">
      <c r="A92" s="39" t="s">
        <v>255</v>
      </c>
      <c r="B92" s="39" t="s">
        <v>1906</v>
      </c>
      <c r="C92" s="39" t="s">
        <v>353</v>
      </c>
      <c r="D92" s="58" t="str">
        <f>INDEX('R0. Region mapping'!$C$9:$C$24,MATCH($C92,'R0. Region mapping'!$A$9:$A$24,0))</f>
        <v>ASI</v>
      </c>
      <c r="E92" s="60" t="s">
        <v>1907</v>
      </c>
      <c r="F92" s="60" t="s">
        <v>1908</v>
      </c>
      <c r="G92" s="532">
        <v>93.376502474207598</v>
      </c>
      <c r="H92" s="532">
        <v>89.278113533112304</v>
      </c>
      <c r="I92" s="532">
        <v>87.876564062374598</v>
      </c>
      <c r="J92" s="532">
        <v>87.274039698767197</v>
      </c>
      <c r="K92" s="532">
        <v>91.126187505074199</v>
      </c>
      <c r="L92" s="532">
        <v>80.977121948782496</v>
      </c>
      <c r="M92" s="532">
        <v>89.644809108043006</v>
      </c>
      <c r="N92" s="532">
        <v>94.683739408400299</v>
      </c>
      <c r="O92" s="532">
        <v>94.688491852311898</v>
      </c>
      <c r="P92" s="532">
        <v>94.425184111328804</v>
      </c>
      <c r="Q92" s="532">
        <v>94.312869912601997</v>
      </c>
      <c r="R92" s="532">
        <v>94.637057880467793</v>
      </c>
      <c r="S92" s="58"/>
    </row>
    <row r="93" spans="1:19" x14ac:dyDescent="0.3">
      <c r="A93" s="39" t="s">
        <v>255</v>
      </c>
      <c r="B93" s="39" t="s">
        <v>1906</v>
      </c>
      <c r="C93" s="39" t="s">
        <v>355</v>
      </c>
      <c r="D93" s="58" t="str">
        <f>INDEX('R0. Region mapping'!$C$9:$C$24,MATCH($C93,'R0. Region mapping'!$A$9:$A$24,0))</f>
        <v>AFR</v>
      </c>
      <c r="E93" s="60" t="s">
        <v>1907</v>
      </c>
      <c r="F93" s="60" t="s">
        <v>1908</v>
      </c>
      <c r="G93" s="532">
        <v>26.326760199680201</v>
      </c>
      <c r="H93" s="532">
        <v>27.020252193406201</v>
      </c>
      <c r="I93" s="532">
        <v>31.891460368785399</v>
      </c>
      <c r="J93" s="532">
        <v>40.505236895640898</v>
      </c>
      <c r="K93" s="532">
        <v>54.479937864462599</v>
      </c>
      <c r="L93" s="532">
        <v>60.004638810090398</v>
      </c>
      <c r="M93" s="532">
        <v>74.491605398193201</v>
      </c>
      <c r="N93" s="532">
        <v>92.583712238978805</v>
      </c>
      <c r="O93" s="532">
        <v>102.368327229847</v>
      </c>
      <c r="P93" s="532">
        <v>110.851678954983</v>
      </c>
      <c r="Q93" s="532">
        <v>118.40632725979</v>
      </c>
      <c r="R93" s="532">
        <v>125.494417730555</v>
      </c>
      <c r="S93" s="58"/>
    </row>
    <row r="94" spans="1:19" x14ac:dyDescent="0.3">
      <c r="A94" s="39" t="s">
        <v>255</v>
      </c>
      <c r="B94" s="39" t="s">
        <v>1906</v>
      </c>
      <c r="C94" s="39" t="s">
        <v>357</v>
      </c>
      <c r="D94" s="58" t="str">
        <f>INDEX('R0. Region mapping'!$C$9:$C$24,MATCH($C94,'R0. Region mapping'!$A$9:$A$24,0))</f>
        <v>LAM</v>
      </c>
      <c r="E94" s="60" t="s">
        <v>1907</v>
      </c>
      <c r="F94" s="60" t="s">
        <v>1908</v>
      </c>
      <c r="G94" s="532">
        <v>10.823097456860699</v>
      </c>
      <c r="H94" s="532">
        <v>10.7222372861164</v>
      </c>
      <c r="I94" s="532">
        <v>11.805475630229401</v>
      </c>
      <c r="J94" s="532">
        <v>14.1126735036833</v>
      </c>
      <c r="K94" s="532">
        <v>18.142303798502802</v>
      </c>
      <c r="L94" s="532">
        <v>20.582843181506</v>
      </c>
      <c r="M94" s="532">
        <v>26.076936610222599</v>
      </c>
      <c r="N94" s="532">
        <v>31.975677799217902</v>
      </c>
      <c r="O94" s="532">
        <v>36.804259489448597</v>
      </c>
      <c r="P94" s="532">
        <v>40.175942990453002</v>
      </c>
      <c r="Q94" s="532">
        <v>43.980442717000599</v>
      </c>
      <c r="R94" s="532">
        <v>45.441607687743797</v>
      </c>
      <c r="S94" s="58"/>
    </row>
    <row r="95" spans="1:19" x14ac:dyDescent="0.3">
      <c r="A95" s="39" t="s">
        <v>255</v>
      </c>
      <c r="B95" s="39" t="s">
        <v>1906</v>
      </c>
      <c r="C95" s="39" t="s">
        <v>359</v>
      </c>
      <c r="D95" s="58" t="str">
        <f>INDEX('R0. Region mapping'!$C$9:$C$24,MATCH($C95,'R0. Region mapping'!$A$9:$A$24,0))</f>
        <v>ASI</v>
      </c>
      <c r="E95" s="60" t="s">
        <v>1907</v>
      </c>
      <c r="F95" s="60" t="s">
        <v>1908</v>
      </c>
      <c r="G95" s="532">
        <v>14.367541174459801</v>
      </c>
      <c r="H95" s="532">
        <v>16.087451556517902</v>
      </c>
      <c r="I95" s="532">
        <v>21.536730516612799</v>
      </c>
      <c r="J95" s="532">
        <v>28.718906664001899</v>
      </c>
      <c r="K95" s="532">
        <v>41.0271731513334</v>
      </c>
      <c r="L95" s="532">
        <v>48.229107974631198</v>
      </c>
      <c r="M95" s="532">
        <v>68.131932580416404</v>
      </c>
      <c r="N95" s="532">
        <v>85.759508361748999</v>
      </c>
      <c r="O95" s="532">
        <v>100.53839500747701</v>
      </c>
      <c r="P95" s="532">
        <v>115.06401776215</v>
      </c>
      <c r="Q95" s="532">
        <v>121.86244427243599</v>
      </c>
      <c r="R95" s="532">
        <v>138.117199662844</v>
      </c>
      <c r="S95" s="58"/>
    </row>
    <row r="96" spans="1:19" x14ac:dyDescent="0.3">
      <c r="A96" s="39" t="s">
        <v>255</v>
      </c>
      <c r="B96" s="39" t="s">
        <v>1906</v>
      </c>
      <c r="C96" s="39" t="s">
        <v>361</v>
      </c>
      <c r="D96" s="58" t="str">
        <f>INDEX('R0. Region mapping'!$C$9:$C$24,MATCH($C96,'R0. Region mapping'!$A$9:$A$24,0))</f>
        <v>ASI</v>
      </c>
      <c r="E96" s="60" t="s">
        <v>1907</v>
      </c>
      <c r="F96" s="60" t="s">
        <v>1908</v>
      </c>
      <c r="G96" s="532">
        <v>41.139173138500702</v>
      </c>
      <c r="H96" s="532">
        <v>42.888442135743098</v>
      </c>
      <c r="I96" s="532">
        <v>51.718979236723698</v>
      </c>
      <c r="J96" s="532">
        <v>56.4455130587803</v>
      </c>
      <c r="K96" s="532">
        <v>69.632463791022403</v>
      </c>
      <c r="L96" s="532">
        <v>59.577319941354901</v>
      </c>
      <c r="M96" s="532">
        <v>55.211253665791602</v>
      </c>
      <c r="N96" s="532">
        <v>62.028165413327301</v>
      </c>
      <c r="O96" s="532">
        <v>62.646830096167001</v>
      </c>
      <c r="P96" s="532">
        <v>63.171473024392697</v>
      </c>
      <c r="Q96" s="532">
        <v>60.916489329007199</v>
      </c>
      <c r="R96" s="532">
        <v>61.223111688349299</v>
      </c>
      <c r="S96" s="58"/>
    </row>
    <row r="97" spans="1:19" x14ac:dyDescent="0.3">
      <c r="A97" s="39" t="s">
        <v>255</v>
      </c>
      <c r="B97" s="39" t="s">
        <v>1906</v>
      </c>
      <c r="C97" s="39" t="s">
        <v>363</v>
      </c>
      <c r="D97" s="58" t="str">
        <f>INDEX('R0. Region mapping'!$C$9:$C$24,MATCH($C97,'R0. Region mapping'!$A$9:$A$24,0))</f>
        <v>NAM</v>
      </c>
      <c r="E97" s="60" t="s">
        <v>1907</v>
      </c>
      <c r="F97" s="60" t="s">
        <v>1908</v>
      </c>
      <c r="G97" s="532">
        <v>98.634720367046697</v>
      </c>
      <c r="H97" s="532">
        <v>95.438114489774094</v>
      </c>
      <c r="I97" s="532">
        <v>98.4076599406784</v>
      </c>
      <c r="J97" s="532">
        <v>105.924120209573</v>
      </c>
      <c r="K97" s="532">
        <v>128.289722660607</v>
      </c>
      <c r="L97" s="532">
        <v>125.037309907748</v>
      </c>
      <c r="M97" s="532">
        <v>142.217025185398</v>
      </c>
      <c r="N97" s="532">
        <v>166.873323847037</v>
      </c>
      <c r="O97" s="532">
        <v>177.33151770864501</v>
      </c>
      <c r="P97" s="532">
        <v>194.74248324673701</v>
      </c>
      <c r="Q97" s="532">
        <v>203.32008317498901</v>
      </c>
      <c r="R97" s="532">
        <v>202.14416203763199</v>
      </c>
      <c r="S97" s="58"/>
    </row>
    <row r="98" spans="1:19" x14ac:dyDescent="0.3">
      <c r="A98" s="39" t="s">
        <v>255</v>
      </c>
      <c r="B98" s="39" t="s">
        <v>1906</v>
      </c>
      <c r="C98" s="39" t="s">
        <v>365</v>
      </c>
      <c r="D98" s="58" t="str">
        <f>INDEX('R0. Region mapping'!$C$9:$C$24,MATCH($C98,'R0. Region mapping'!$A$9:$A$24,0))</f>
        <v>EUR</v>
      </c>
      <c r="E98" s="60" t="s">
        <v>1907</v>
      </c>
      <c r="F98" s="60" t="s">
        <v>1908</v>
      </c>
      <c r="G98" s="532">
        <v>123.746997205612</v>
      </c>
      <c r="H98" s="532">
        <v>119.602535053889</v>
      </c>
      <c r="I98" s="532">
        <v>120.665945196983</v>
      </c>
      <c r="J98" s="532">
        <v>115.14563581527</v>
      </c>
      <c r="K98" s="532">
        <v>137.47220976713001</v>
      </c>
      <c r="L98" s="532">
        <v>133.01216836287901</v>
      </c>
      <c r="M98" s="532">
        <v>160.886343844187</v>
      </c>
      <c r="N98" s="532">
        <v>181.10963252318001</v>
      </c>
      <c r="O98" s="532">
        <v>193.337896605732</v>
      </c>
      <c r="P98" s="532">
        <v>205.59381209151499</v>
      </c>
      <c r="Q98" s="532">
        <v>218.17692105957099</v>
      </c>
      <c r="R98" s="532">
        <v>231.186577008364</v>
      </c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autoFilter ref="A8:R98" xr:uid="{3F42B669-D958-45D6-908B-ADE639850D59}"/>
  <conditionalFormatting sqref="A1:XFD4 B7:XFD7 D6:XFD6 A5 C5:XFD5 A99:XFD1048576 A8:A83 C8:XFD9 E8:R98 C10:C83 A84:C98 D10:XFD98">
    <cfRule type="expression" dxfId="10" priority="4">
      <formula>_xlfn.ISFORMULA(A1)</formula>
    </cfRule>
  </conditionalFormatting>
  <conditionalFormatting sqref="B6:C6">
    <cfRule type="expression" dxfId="9" priority="3">
      <formula>_xlfn.ISFORMULA(B6)</formula>
    </cfRule>
  </conditionalFormatting>
  <conditionalFormatting sqref="B5">
    <cfRule type="expression" dxfId="8" priority="2">
      <formula>_xlfn.ISFORMULA(B5)</formula>
    </cfRule>
  </conditionalFormatting>
  <conditionalFormatting sqref="B8:B83">
    <cfRule type="expression" dxfId="7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903-EAFF-4FA1-A56C-624ED3DB9F31}">
  <sheetPr>
    <tabColor theme="7" tint="0.39997558519241921"/>
  </sheetPr>
  <dimension ref="A1:Q1240"/>
  <sheetViews>
    <sheetView workbookViewId="0"/>
    <sheetView workbookViewId="1"/>
  </sheetViews>
  <sheetFormatPr defaultColWidth="8.88671875" defaultRowHeight="14.4" x14ac:dyDescent="0.3"/>
  <cols>
    <col min="1" max="17" width="15.77734375" style="39" customWidth="1"/>
    <col min="18" max="16384" width="8.88671875" style="39"/>
  </cols>
  <sheetData>
    <row r="1" spans="1:17" s="27" customFormat="1" ht="49.5" customHeight="1" x14ac:dyDescent="0.3">
      <c r="A1" s="27" t="s">
        <v>1919</v>
      </c>
    </row>
    <row r="2" spans="1:17" s="28" customFormat="1" x14ac:dyDescent="0.3">
      <c r="A2" s="28" t="s">
        <v>331</v>
      </c>
      <c r="B2" s="28" t="s">
        <v>1920</v>
      </c>
    </row>
    <row r="3" spans="1:17" s="28" customFormat="1" x14ac:dyDescent="0.3">
      <c r="A3" s="28" t="s">
        <v>332</v>
      </c>
      <c r="B3" s="28" t="s">
        <v>197</v>
      </c>
    </row>
    <row r="4" spans="1:17" s="28" customFormat="1" x14ac:dyDescent="0.3">
      <c r="A4" s="28" t="s">
        <v>333</v>
      </c>
      <c r="B4" s="56">
        <v>43263</v>
      </c>
    </row>
    <row r="5" spans="1:17" s="28" customFormat="1" x14ac:dyDescent="0.3">
      <c r="A5" s="28" t="s">
        <v>194</v>
      </c>
      <c r="B5" s="28" t="s">
        <v>1921</v>
      </c>
    </row>
    <row r="6" spans="1:17" s="28" customFormat="1" x14ac:dyDescent="0.3">
      <c r="A6" s="28" t="s">
        <v>46</v>
      </c>
      <c r="B6" s="28" t="s">
        <v>1909</v>
      </c>
    </row>
    <row r="9" spans="1:17" x14ac:dyDescent="0.3">
      <c r="A9" s="39" t="s">
        <v>56</v>
      </c>
      <c r="B9" s="39" t="s">
        <v>946</v>
      </c>
      <c r="C9" s="39" t="s">
        <v>939</v>
      </c>
      <c r="D9" s="39" t="s">
        <v>921</v>
      </c>
      <c r="E9" s="39" t="s">
        <v>1910</v>
      </c>
      <c r="F9" s="59">
        <v>2005</v>
      </c>
      <c r="G9" s="59">
        <v>2007</v>
      </c>
      <c r="H9" s="59">
        <v>2012</v>
      </c>
      <c r="I9" s="59">
        <v>2020</v>
      </c>
      <c r="J9" s="59">
        <v>2030</v>
      </c>
      <c r="K9" s="59">
        <v>2040</v>
      </c>
      <c r="L9" s="59">
        <v>2050</v>
      </c>
      <c r="M9" s="59">
        <v>2060</v>
      </c>
      <c r="N9" s="59">
        <v>2070</v>
      </c>
      <c r="O9" s="59">
        <v>2080</v>
      </c>
      <c r="P9" s="59">
        <v>2090</v>
      </c>
      <c r="Q9" s="59">
        <v>2100</v>
      </c>
    </row>
    <row r="10" spans="1:17" x14ac:dyDescent="0.3">
      <c r="A10" s="39" t="s">
        <v>249</v>
      </c>
      <c r="B10" s="39" t="s">
        <v>1911</v>
      </c>
      <c r="C10" s="39" t="s">
        <v>1912</v>
      </c>
      <c r="D10" s="58" t="str">
        <f>INDEX('R0. Region mapping'!$C$9:$C$24,MATCH($E10,'R0. Region mapping'!$A$9:$A$24,0))</f>
        <v>AFR</v>
      </c>
      <c r="E10" s="39" t="s">
        <v>258</v>
      </c>
      <c r="F10" s="91">
        <v>24537.968948238798</v>
      </c>
      <c r="G10" s="91">
        <v>25045.027155957567</v>
      </c>
      <c r="H10" s="91">
        <v>26852.802454633795</v>
      </c>
      <c r="I10" s="91">
        <v>30008.791008112679</v>
      </c>
      <c r="J10" s="91">
        <v>38177.367642408659</v>
      </c>
      <c r="K10" s="91">
        <v>45913.817310167302</v>
      </c>
      <c r="L10" s="91">
        <v>52800.855495534066</v>
      </c>
      <c r="M10" s="91">
        <v>57946.815031587626</v>
      </c>
      <c r="N10" s="91">
        <v>62899.789679907073</v>
      </c>
      <c r="O10" s="91">
        <v>67602.33574571865</v>
      </c>
      <c r="P10" s="91">
        <v>72683.152900869231</v>
      </c>
      <c r="Q10" s="91">
        <v>78522.277879838599</v>
      </c>
    </row>
    <row r="11" spans="1:17" x14ac:dyDescent="0.3">
      <c r="A11" s="39" t="s">
        <v>249</v>
      </c>
      <c r="B11" s="39" t="s">
        <v>1911</v>
      </c>
      <c r="C11" s="39" t="s">
        <v>1912</v>
      </c>
      <c r="D11" s="58" t="str">
        <f>INDEX('R0. Region mapping'!$C$9:$C$24,MATCH($E11,'R0. Region mapping'!$A$9:$A$24,0))</f>
        <v>AUS</v>
      </c>
      <c r="E11" s="39" t="s">
        <v>261</v>
      </c>
      <c r="F11" s="91">
        <v>438.78211105882468</v>
      </c>
      <c r="G11" s="91">
        <v>500.00540001988315</v>
      </c>
      <c r="H11" s="91">
        <v>621.80713885818204</v>
      </c>
      <c r="I11" s="91">
        <v>686.72036359057302</v>
      </c>
      <c r="J11" s="91">
        <v>1239.7942436020353</v>
      </c>
      <c r="K11" s="91">
        <v>1832.7767916362106</v>
      </c>
      <c r="L11" s="91">
        <v>2294.9537571886854</v>
      </c>
      <c r="M11" s="91">
        <v>2670.1389879049243</v>
      </c>
      <c r="N11" s="91">
        <v>3020.2853309345114</v>
      </c>
      <c r="O11" s="91">
        <v>2944.2218346620339</v>
      </c>
      <c r="P11" s="91">
        <v>2684.8508056726864</v>
      </c>
      <c r="Q11" s="91">
        <v>2453.7162467972862</v>
      </c>
    </row>
    <row r="12" spans="1:17" x14ac:dyDescent="0.3">
      <c r="A12" s="39" t="s">
        <v>249</v>
      </c>
      <c r="B12" s="39" t="s">
        <v>1911</v>
      </c>
      <c r="C12" s="39" t="s">
        <v>1912</v>
      </c>
      <c r="D12" s="58" t="str">
        <f>INDEX('R0. Region mapping'!$C$9:$C$24,MATCH($E12,'R0. Region mapping'!$A$9:$A$24,0))</f>
        <v>NAM</v>
      </c>
      <c r="E12" s="39" t="s">
        <v>341</v>
      </c>
      <c r="F12" s="91">
        <v>887.92472180952404</v>
      </c>
      <c r="G12" s="91">
        <v>1053.4580825718622</v>
      </c>
      <c r="H12" s="91">
        <v>1176.938254410984</v>
      </c>
      <c r="I12" s="91">
        <v>1623.86303575085</v>
      </c>
      <c r="J12" s="91">
        <v>2100.1939497985118</v>
      </c>
      <c r="K12" s="91">
        <v>2941.7422644961471</v>
      </c>
      <c r="L12" s="91">
        <v>4464.9532691390641</v>
      </c>
      <c r="M12" s="91">
        <v>6316.7957092024853</v>
      </c>
      <c r="N12" s="91">
        <v>13268.499878825516</v>
      </c>
      <c r="O12" s="91">
        <v>13520.094903600941</v>
      </c>
      <c r="P12" s="91">
        <v>12579.983537796566</v>
      </c>
      <c r="Q12" s="91">
        <v>7662.2695994285732</v>
      </c>
    </row>
    <row r="13" spans="1:17" x14ac:dyDescent="0.3">
      <c r="A13" s="39" t="s">
        <v>249</v>
      </c>
      <c r="B13" s="39" t="s">
        <v>1911</v>
      </c>
      <c r="C13" s="39" t="s">
        <v>1912</v>
      </c>
      <c r="D13" s="58" t="str">
        <f>INDEX('R0. Region mapping'!$C$9:$C$24,MATCH($E13,'R0. Region mapping'!$A$9:$A$24,0))</f>
        <v>ASI</v>
      </c>
      <c r="E13" s="39" t="s">
        <v>343</v>
      </c>
      <c r="F13" s="91">
        <v>18792.062762666668</v>
      </c>
      <c r="G13" s="91">
        <v>19660.871070465793</v>
      </c>
      <c r="H13" s="91">
        <v>19898.54575815381</v>
      </c>
      <c r="I13" s="91">
        <v>19849.259157039145</v>
      </c>
      <c r="J13" s="91">
        <v>19334.223670945154</v>
      </c>
      <c r="K13" s="91">
        <v>19451.885215054703</v>
      </c>
      <c r="L13" s="91">
        <v>21100</v>
      </c>
      <c r="M13" s="91">
        <v>21917.777777777803</v>
      </c>
      <c r="N13" s="91">
        <v>23142.052289990184</v>
      </c>
      <c r="O13" s="91">
        <v>20611.303822745111</v>
      </c>
      <c r="P13" s="91">
        <v>17688.13136963037</v>
      </c>
      <c r="Q13" s="91">
        <v>19093.622289278075</v>
      </c>
    </row>
    <row r="14" spans="1:17" x14ac:dyDescent="0.3">
      <c r="A14" s="39" t="s">
        <v>249</v>
      </c>
      <c r="B14" s="39" t="s">
        <v>1911</v>
      </c>
      <c r="C14" s="39" t="s">
        <v>1912</v>
      </c>
      <c r="D14" s="58" t="str">
        <f>INDEX('R0. Region mapping'!$C$9:$C$24,MATCH($E14,'R0. Region mapping'!$A$9:$A$24,0))</f>
        <v>LAM</v>
      </c>
      <c r="E14" s="39" t="s">
        <v>345</v>
      </c>
      <c r="F14" s="91">
        <v>8137.3872098788925</v>
      </c>
      <c r="G14" s="91">
        <v>8572.3618451752627</v>
      </c>
      <c r="H14" s="91">
        <v>9450.4556300696713</v>
      </c>
      <c r="I14" s="91">
        <v>10377.163833626648</v>
      </c>
      <c r="J14" s="91">
        <v>12182.006000057776</v>
      </c>
      <c r="K14" s="91">
        <v>14002.879851426154</v>
      </c>
      <c r="L14" s="91">
        <v>17585.660689691264</v>
      </c>
      <c r="M14" s="91">
        <v>17180.158551958215</v>
      </c>
      <c r="N14" s="91">
        <v>18345.539701931397</v>
      </c>
      <c r="O14" s="91">
        <v>24682.981858520958</v>
      </c>
      <c r="P14" s="91">
        <v>28557.385127370559</v>
      </c>
      <c r="Q14" s="91">
        <v>36896.579842166037</v>
      </c>
    </row>
    <row r="15" spans="1:17" x14ac:dyDescent="0.3">
      <c r="A15" s="39" t="s">
        <v>249</v>
      </c>
      <c r="B15" s="39" t="s">
        <v>1911</v>
      </c>
      <c r="C15" s="39" t="s">
        <v>1912</v>
      </c>
      <c r="D15" s="58" t="str">
        <f>INDEX('R0. Region mapping'!$C$9:$C$24,MATCH($E15,'R0. Region mapping'!$A$9:$A$24,0))</f>
        <v>EUR</v>
      </c>
      <c r="E15" s="39" t="s">
        <v>347</v>
      </c>
      <c r="F15" s="91">
        <v>1514.2101271183437</v>
      </c>
      <c r="G15" s="91">
        <v>1073.2725669660101</v>
      </c>
      <c r="H15" s="91">
        <v>1085.4899374538206</v>
      </c>
      <c r="I15" s="91">
        <v>1692.9364281704823</v>
      </c>
      <c r="J15" s="91">
        <v>1277.7392525196274</v>
      </c>
      <c r="K15" s="91">
        <v>1985.7596866807166</v>
      </c>
      <c r="L15" s="91">
        <v>1958.6290613336887</v>
      </c>
      <c r="M15" s="91">
        <v>2359.3420804620223</v>
      </c>
      <c r="N15" s="91">
        <v>2732.2143788980875</v>
      </c>
      <c r="O15" s="91">
        <v>2914.2812540545592</v>
      </c>
      <c r="P15" s="91">
        <v>3272.4027938412928</v>
      </c>
      <c r="Q15" s="91">
        <v>3518.6042292278989</v>
      </c>
    </row>
    <row r="16" spans="1:17" x14ac:dyDescent="0.3">
      <c r="A16" s="39" t="s">
        <v>249</v>
      </c>
      <c r="B16" s="39" t="s">
        <v>1911</v>
      </c>
      <c r="C16" s="39" t="s">
        <v>1912</v>
      </c>
      <c r="D16" s="58" t="str">
        <f>INDEX('R0. Region mapping'!$C$9:$C$24,MATCH($E16,'R0. Region mapping'!$A$9:$A$24,0))</f>
        <v>ASI</v>
      </c>
      <c r="E16" s="39" t="s">
        <v>349</v>
      </c>
      <c r="F16" s="91">
        <v>750.71308017749595</v>
      </c>
      <c r="G16" s="91">
        <v>564.84758616838531</v>
      </c>
      <c r="H16" s="91">
        <v>797.55564982196427</v>
      </c>
      <c r="I16" s="91">
        <v>801.0286176767961</v>
      </c>
      <c r="J16" s="91">
        <v>1698.3103262809459</v>
      </c>
      <c r="K16" s="91">
        <v>2882.4458564350762</v>
      </c>
      <c r="L16" s="91">
        <v>3495.9515869523725</v>
      </c>
      <c r="M16" s="91">
        <v>4097.7784137954968</v>
      </c>
      <c r="N16" s="91">
        <v>4593.3722816514337</v>
      </c>
      <c r="O16" s="91">
        <v>5193.2342570269348</v>
      </c>
      <c r="P16" s="91">
        <v>5919.9566049031528</v>
      </c>
      <c r="Q16" s="91">
        <v>7129.6983923360458</v>
      </c>
    </row>
    <row r="17" spans="1:17" x14ac:dyDescent="0.3">
      <c r="A17" s="39" t="s">
        <v>249</v>
      </c>
      <c r="B17" s="39" t="s">
        <v>1911</v>
      </c>
      <c r="C17" s="39" t="s">
        <v>1912</v>
      </c>
      <c r="D17" s="58" t="str">
        <f>INDEX('R0. Region mapping'!$C$9:$C$24,MATCH($E17,'R0. Region mapping'!$A$9:$A$24,0))</f>
        <v>ASI</v>
      </c>
      <c r="E17" s="39" t="s">
        <v>351</v>
      </c>
      <c r="F17" s="91">
        <v>13245.961392000001</v>
      </c>
      <c r="G17" s="91">
        <v>13293.829002967212</v>
      </c>
      <c r="H17" s="91">
        <v>15680.754361571864</v>
      </c>
      <c r="I17" s="91">
        <v>19398.260294562064</v>
      </c>
      <c r="J17" s="91">
        <v>20845.102241153436</v>
      </c>
      <c r="K17" s="91">
        <v>21725.022345558231</v>
      </c>
      <c r="L17" s="91">
        <v>24689.964939432957</v>
      </c>
      <c r="M17" s="91">
        <v>28822.561869462639</v>
      </c>
      <c r="N17" s="91">
        <v>31652.772131532623</v>
      </c>
      <c r="O17" s="91">
        <v>32295.614603831033</v>
      </c>
      <c r="P17" s="91">
        <v>32403.683995878462</v>
      </c>
      <c r="Q17" s="91">
        <v>32640.080083122601</v>
      </c>
    </row>
    <row r="18" spans="1:17" x14ac:dyDescent="0.3">
      <c r="A18" s="39" t="s">
        <v>249</v>
      </c>
      <c r="B18" s="39" t="s">
        <v>1911</v>
      </c>
      <c r="C18" s="39" t="s">
        <v>1912</v>
      </c>
      <c r="D18" s="58" t="str">
        <f>INDEX('R0. Region mapping'!$C$9:$C$24,MATCH($E18,'R0. Region mapping'!$A$9:$A$24,0))</f>
        <v>ASI</v>
      </c>
      <c r="E18" s="39" t="s">
        <v>353</v>
      </c>
      <c r="F18" s="91">
        <v>308.85078654117638</v>
      </c>
      <c r="G18" s="91">
        <v>387.3990480558744</v>
      </c>
      <c r="H18" s="91">
        <v>378.82017179126268</v>
      </c>
      <c r="I18" s="91">
        <v>472.60023168837279</v>
      </c>
      <c r="J18" s="91">
        <v>480.17002469376968</v>
      </c>
      <c r="K18" s="91">
        <v>441.65212957721661</v>
      </c>
      <c r="L18" s="91">
        <v>549.98665665682722</v>
      </c>
      <c r="M18" s="91">
        <v>621.3958663243742</v>
      </c>
      <c r="N18" s="91">
        <v>714.96009526937416</v>
      </c>
      <c r="O18" s="91">
        <v>692.6843114691967</v>
      </c>
      <c r="P18" s="91">
        <v>711.24230131213915</v>
      </c>
      <c r="Q18" s="91">
        <v>699.65531929097597</v>
      </c>
    </row>
    <row r="19" spans="1:17" x14ac:dyDescent="0.3">
      <c r="A19" s="39" t="s">
        <v>249</v>
      </c>
      <c r="B19" s="39" t="s">
        <v>1911</v>
      </c>
      <c r="C19" s="39" t="s">
        <v>1912</v>
      </c>
      <c r="D19" s="58" t="str">
        <f>INDEX('R0. Region mapping'!$C$9:$C$24,MATCH($E19,'R0. Region mapping'!$A$9:$A$24,0))</f>
        <v>AFR</v>
      </c>
      <c r="E19" s="39" t="s">
        <v>355</v>
      </c>
      <c r="F19" s="91">
        <v>552.36019406929154</v>
      </c>
      <c r="G19" s="91">
        <v>572.01099780318611</v>
      </c>
      <c r="H19" s="91">
        <v>758.88519895656168</v>
      </c>
      <c r="I19" s="91">
        <v>1205.2018817637199</v>
      </c>
      <c r="J19" s="91">
        <v>1699.6103808913028</v>
      </c>
      <c r="K19" s="91">
        <v>2113.6396561567285</v>
      </c>
      <c r="L19" s="91">
        <v>2365.482009179746</v>
      </c>
      <c r="M19" s="91">
        <v>2706.0405466344464</v>
      </c>
      <c r="N19" s="91">
        <v>3042.2773625271489</v>
      </c>
      <c r="O19" s="91">
        <v>3367.3948835653041</v>
      </c>
      <c r="P19" s="91">
        <v>3683.6437266463959</v>
      </c>
      <c r="Q19" s="91">
        <v>3987.5057559445586</v>
      </c>
    </row>
    <row r="20" spans="1:17" x14ac:dyDescent="0.3">
      <c r="A20" s="39" t="s">
        <v>249</v>
      </c>
      <c r="B20" s="39" t="s">
        <v>1911</v>
      </c>
      <c r="C20" s="39" t="s">
        <v>1912</v>
      </c>
      <c r="D20" s="58" t="str">
        <f>INDEX('R0. Region mapping'!$C$9:$C$24,MATCH($E20,'R0. Region mapping'!$A$9:$A$24,0))</f>
        <v>LAM</v>
      </c>
      <c r="E20" s="39" t="s">
        <v>357</v>
      </c>
      <c r="F20" s="91">
        <v>620.78520960000003</v>
      </c>
      <c r="G20" s="91">
        <v>614.35138293838713</v>
      </c>
      <c r="H20" s="91">
        <v>505.8736233082418</v>
      </c>
      <c r="I20" s="91">
        <v>620.8782703802126</v>
      </c>
      <c r="J20" s="91">
        <v>1086.7280611923195</v>
      </c>
      <c r="K20" s="91">
        <v>1454.4263158809867</v>
      </c>
      <c r="L20" s="91">
        <v>1886.0584015570146</v>
      </c>
      <c r="M20" s="91">
        <v>2737.1881024993941</v>
      </c>
      <c r="N20" s="91">
        <v>3411.5156098520092</v>
      </c>
      <c r="O20" s="91">
        <v>3833.3333333333385</v>
      </c>
      <c r="P20" s="91">
        <v>4264.4444444444434</v>
      </c>
      <c r="Q20" s="91">
        <v>5359.7894159165926</v>
      </c>
    </row>
    <row r="21" spans="1:17" x14ac:dyDescent="0.3">
      <c r="A21" s="39" t="s">
        <v>249</v>
      </c>
      <c r="B21" s="39" t="s">
        <v>1911</v>
      </c>
      <c r="C21" s="39" t="s">
        <v>1912</v>
      </c>
      <c r="D21" s="58" t="str">
        <f>INDEX('R0. Region mapping'!$C$9:$C$24,MATCH($E21,'R0. Region mapping'!$A$9:$A$24,0))</f>
        <v>ASI</v>
      </c>
      <c r="E21" s="39" t="s">
        <v>359</v>
      </c>
      <c r="F21" s="91">
        <v>14939.579612397269</v>
      </c>
      <c r="G21" s="91">
        <v>15223.624141116505</v>
      </c>
      <c r="H21" s="91">
        <v>15444.8096460984</v>
      </c>
      <c r="I21" s="91">
        <v>15539.210394570615</v>
      </c>
      <c r="J21" s="91">
        <v>19292.454571114919</v>
      </c>
      <c r="K21" s="91">
        <v>18359.374338523754</v>
      </c>
      <c r="L21" s="91">
        <v>20357.168445279232</v>
      </c>
      <c r="M21" s="91">
        <v>22422.237770518353</v>
      </c>
      <c r="N21" s="91">
        <v>22228.471685816054</v>
      </c>
      <c r="O21" s="91">
        <v>22059.550549985437</v>
      </c>
      <c r="P21" s="91">
        <v>22154.980290271786</v>
      </c>
      <c r="Q21" s="91">
        <v>22663.606038804341</v>
      </c>
    </row>
    <row r="22" spans="1:17" x14ac:dyDescent="0.3">
      <c r="A22" s="39" t="s">
        <v>249</v>
      </c>
      <c r="B22" s="39" t="s">
        <v>1911</v>
      </c>
      <c r="C22" s="39" t="s">
        <v>1912</v>
      </c>
      <c r="D22" s="58" t="str">
        <f>INDEX('R0. Region mapping'!$C$9:$C$24,MATCH($E22,'R0. Region mapping'!$A$9:$A$24,0))</f>
        <v>ASI</v>
      </c>
      <c r="E22" s="39" t="s">
        <v>361</v>
      </c>
      <c r="F22" s="91">
        <v>93.156861740159329</v>
      </c>
      <c r="G22" s="91">
        <v>157.91666666666669</v>
      </c>
      <c r="H22" s="91">
        <v>202.85870276510752</v>
      </c>
      <c r="I22" s="91">
        <v>263.93863217406675</v>
      </c>
      <c r="J22" s="91">
        <v>337.85420465536947</v>
      </c>
      <c r="K22" s="91">
        <v>400.28266905473862</v>
      </c>
      <c r="L22" s="91">
        <v>465.48603438704856</v>
      </c>
      <c r="M22" s="91">
        <v>507.1886112188688</v>
      </c>
      <c r="N22" s="91">
        <v>549.47942728436192</v>
      </c>
      <c r="O22" s="91">
        <v>591.84518146143932</v>
      </c>
      <c r="P22" s="91">
        <v>634.60737897887498</v>
      </c>
      <c r="Q22" s="91">
        <v>625.30895531520446</v>
      </c>
    </row>
    <row r="23" spans="1:17" x14ac:dyDescent="0.3">
      <c r="A23" s="39" t="s">
        <v>249</v>
      </c>
      <c r="B23" s="39" t="s">
        <v>1911</v>
      </c>
      <c r="C23" s="39" t="s">
        <v>1912</v>
      </c>
      <c r="D23" s="58" t="str">
        <f>INDEX('R0. Region mapping'!$C$9:$C$24,MATCH($E23,'R0. Region mapping'!$A$9:$A$24,0))</f>
        <v>NAM</v>
      </c>
      <c r="E23" s="39" t="s">
        <v>363</v>
      </c>
      <c r="F23" s="91">
        <v>5766.5302529180153</v>
      </c>
      <c r="G23" s="91">
        <v>6461.7052222222246</v>
      </c>
      <c r="H23" s="91">
        <v>6580.9981774405551</v>
      </c>
      <c r="I23" s="91">
        <v>7671.5433929984847</v>
      </c>
      <c r="J23" s="91">
        <v>9003.9976607150275</v>
      </c>
      <c r="K23" s="91">
        <v>10620.535049592658</v>
      </c>
      <c r="L23" s="91">
        <v>17152.792719268175</v>
      </c>
      <c r="M23" s="91">
        <v>15678.61290610984</v>
      </c>
      <c r="N23" s="91">
        <v>16747.791677445606</v>
      </c>
      <c r="O23" s="91">
        <v>15422.81427258543</v>
      </c>
      <c r="P23" s="91">
        <v>15624.400552033996</v>
      </c>
      <c r="Q23" s="91">
        <v>12377.56762393865</v>
      </c>
    </row>
    <row r="24" spans="1:17" x14ac:dyDescent="0.3">
      <c r="A24" s="39" t="s">
        <v>249</v>
      </c>
      <c r="B24" s="39" t="s">
        <v>1911</v>
      </c>
      <c r="C24" s="39" t="s">
        <v>1912</v>
      </c>
      <c r="D24" s="58" t="str">
        <f>INDEX('R0. Region mapping'!$C$9:$C$24,MATCH($E24,'R0. Region mapping'!$A$9:$A$24,0))</f>
        <v>EUR</v>
      </c>
      <c r="E24" s="39" t="s">
        <v>365</v>
      </c>
      <c r="F24" s="91">
        <v>5398.0394374890748</v>
      </c>
      <c r="G24" s="91">
        <v>5566.9978876459918</v>
      </c>
      <c r="H24" s="91">
        <v>6833.284353492124</v>
      </c>
      <c r="I24" s="91">
        <v>6975.8076592005427</v>
      </c>
      <c r="J24" s="91">
        <v>5584.3873567656156</v>
      </c>
      <c r="K24" s="91">
        <v>10005.317523772163</v>
      </c>
      <c r="L24" s="91">
        <v>10921.784262599278</v>
      </c>
      <c r="M24" s="91">
        <v>12992.497526939907</v>
      </c>
      <c r="N24" s="91">
        <v>17615.418101405336</v>
      </c>
      <c r="O24" s="91">
        <v>18789.132902096939</v>
      </c>
      <c r="P24" s="91">
        <v>18679.377556380932</v>
      </c>
      <c r="Q24" s="91">
        <v>19619.343138561577</v>
      </c>
    </row>
    <row r="25" spans="1:17" x14ac:dyDescent="0.3">
      <c r="A25" s="39" t="s">
        <v>249</v>
      </c>
      <c r="B25" s="39" t="s">
        <v>1911</v>
      </c>
      <c r="C25" s="39" t="s">
        <v>940</v>
      </c>
      <c r="D25" s="58" t="str">
        <f>INDEX('R0. Region mapping'!$C$9:$C$24,MATCH($E25,'R0. Region mapping'!$A$9:$A$24,0))</f>
        <v>AFR</v>
      </c>
      <c r="E25" s="39" t="s">
        <v>258</v>
      </c>
      <c r="F25" s="91">
        <v>5215.6223640000044</v>
      </c>
      <c r="G25" s="91">
        <v>5679.0693689828013</v>
      </c>
      <c r="H25" s="91">
        <v>6912.7970103858997</v>
      </c>
      <c r="I25" s="91">
        <v>9362.368126525269</v>
      </c>
      <c r="J25" s="91">
        <v>13390.206091869437</v>
      </c>
      <c r="K25" s="91">
        <v>19460.341488150705</v>
      </c>
      <c r="L25" s="91">
        <v>27687.24470159494</v>
      </c>
      <c r="M25" s="91">
        <v>39180.534965701983</v>
      </c>
      <c r="N25" s="91">
        <v>55392.405979891584</v>
      </c>
      <c r="O25" s="91">
        <v>66587.377125492319</v>
      </c>
      <c r="P25" s="91">
        <v>84300.262848521001</v>
      </c>
      <c r="Q25" s="91">
        <v>101921.29052840784</v>
      </c>
    </row>
    <row r="26" spans="1:17" x14ac:dyDescent="0.3">
      <c r="A26" s="39" t="s">
        <v>249</v>
      </c>
      <c r="B26" s="39" t="s">
        <v>1911</v>
      </c>
      <c r="C26" s="39" t="s">
        <v>940</v>
      </c>
      <c r="D26" s="58" t="str">
        <f>INDEX('R0. Region mapping'!$C$9:$C$24,MATCH($E26,'R0. Region mapping'!$A$9:$A$24,0))</f>
        <v>AUS</v>
      </c>
      <c r="E26" s="39" t="s">
        <v>261</v>
      </c>
      <c r="F26" s="91">
        <v>8730.616532552649</v>
      </c>
      <c r="G26" s="91">
        <v>9351.5621918631005</v>
      </c>
      <c r="H26" s="91">
        <v>11069.125501653203</v>
      </c>
      <c r="I26" s="91">
        <v>14587.862738546308</v>
      </c>
      <c r="J26" s="91">
        <v>20593.522008389278</v>
      </c>
      <c r="K26" s="91">
        <v>29045.122846262631</v>
      </c>
      <c r="L26" s="91">
        <v>40741.791069575331</v>
      </c>
      <c r="M26" s="91">
        <v>57753.731847251132</v>
      </c>
      <c r="N26" s="91">
        <v>81439.289249725232</v>
      </c>
      <c r="O26" s="91">
        <v>96380.412041535339</v>
      </c>
      <c r="P26" s="91">
        <v>102645.87583261421</v>
      </c>
      <c r="Q26" s="91">
        <v>89402.39691513282</v>
      </c>
    </row>
    <row r="27" spans="1:17" x14ac:dyDescent="0.3">
      <c r="A27" s="39" t="s">
        <v>249</v>
      </c>
      <c r="B27" s="39" t="s">
        <v>1911</v>
      </c>
      <c r="C27" s="39" t="s">
        <v>940</v>
      </c>
      <c r="D27" s="58" t="str">
        <f>INDEX('R0. Region mapping'!$C$9:$C$24,MATCH($E27,'R0. Region mapping'!$A$9:$A$24,0))</f>
        <v>NAM</v>
      </c>
      <c r="E27" s="39" t="s">
        <v>341</v>
      </c>
      <c r="F27" s="91">
        <v>1556.5917785660365</v>
      </c>
      <c r="G27" s="91">
        <v>1712.4958032430998</v>
      </c>
      <c r="H27" s="91">
        <v>1809.6385407094212</v>
      </c>
      <c r="I27" s="91">
        <v>1803.4998325644299</v>
      </c>
      <c r="J27" s="91">
        <v>1504.7136884132231</v>
      </c>
      <c r="K27" s="91">
        <v>1135.6183471848217</v>
      </c>
      <c r="L27" s="91">
        <v>1165.5982368907382</v>
      </c>
      <c r="M27" s="91">
        <v>1510.9742650593646</v>
      </c>
      <c r="N27" s="91">
        <v>1941.661645519828</v>
      </c>
      <c r="O27" s="91">
        <v>2926.3322265365932</v>
      </c>
      <c r="P27" s="91">
        <v>4620.478301237451</v>
      </c>
      <c r="Q27" s="91">
        <v>5641.775021949381</v>
      </c>
    </row>
    <row r="28" spans="1:17" x14ac:dyDescent="0.3">
      <c r="A28" s="39" t="s">
        <v>249</v>
      </c>
      <c r="B28" s="39" t="s">
        <v>1911</v>
      </c>
      <c r="C28" s="39" t="s">
        <v>940</v>
      </c>
      <c r="D28" s="58" t="str">
        <f>INDEX('R0. Region mapping'!$C$9:$C$24,MATCH($E28,'R0. Region mapping'!$A$9:$A$24,0))</f>
        <v>ASI</v>
      </c>
      <c r="E28" s="39" t="s">
        <v>343</v>
      </c>
      <c r="F28" s="91">
        <v>48741.94833200943</v>
      </c>
      <c r="G28" s="91">
        <v>62156.043208987481</v>
      </c>
      <c r="H28" s="91">
        <v>79964.001516007775</v>
      </c>
      <c r="I28" s="91">
        <v>102761.71554748058</v>
      </c>
      <c r="J28" s="91">
        <v>121618.17742508001</v>
      </c>
      <c r="K28" s="91">
        <v>119627.61478369446</v>
      </c>
      <c r="L28" s="91">
        <v>111190.78072416276</v>
      </c>
      <c r="M28" s="91">
        <v>111418.80255019222</v>
      </c>
      <c r="N28" s="91">
        <v>106719.28981743715</v>
      </c>
      <c r="O28" s="91">
        <v>111249.70650859051</v>
      </c>
      <c r="P28" s="91">
        <v>104592.77120005812</v>
      </c>
      <c r="Q28" s="91">
        <v>101446.87415732762</v>
      </c>
    </row>
    <row r="29" spans="1:17" x14ac:dyDescent="0.3">
      <c r="A29" s="39" t="s">
        <v>249</v>
      </c>
      <c r="B29" s="39" t="s">
        <v>1911</v>
      </c>
      <c r="C29" s="39" t="s">
        <v>940</v>
      </c>
      <c r="D29" s="58" t="str">
        <f>INDEX('R0. Region mapping'!$C$9:$C$24,MATCH($E29,'R0. Region mapping'!$A$9:$A$24,0))</f>
        <v>LAM</v>
      </c>
      <c r="E29" s="39" t="s">
        <v>345</v>
      </c>
      <c r="F29" s="91">
        <v>2089.4562317803652</v>
      </c>
      <c r="G29" s="91">
        <v>2352.5656735117677</v>
      </c>
      <c r="H29" s="91">
        <v>2562.4735861622271</v>
      </c>
      <c r="I29" s="91">
        <v>3317.5397883853666</v>
      </c>
      <c r="J29" s="91">
        <v>4709.7122265218186</v>
      </c>
      <c r="K29" s="91">
        <v>6745.8448049710278</v>
      </c>
      <c r="L29" s="91">
        <v>9446.4208488930508</v>
      </c>
      <c r="M29" s="91">
        <v>12364.903415546269</v>
      </c>
      <c r="N29" s="91">
        <v>18429.62400387158</v>
      </c>
      <c r="O29" s="91">
        <v>26020.482684328173</v>
      </c>
      <c r="P29" s="91">
        <v>8833.2568987766153</v>
      </c>
      <c r="Q29" s="91">
        <v>10397.160709171094</v>
      </c>
    </row>
    <row r="30" spans="1:17" x14ac:dyDescent="0.3">
      <c r="A30" s="39" t="s">
        <v>249</v>
      </c>
      <c r="B30" s="39" t="s">
        <v>1911</v>
      </c>
      <c r="C30" s="39" t="s">
        <v>940</v>
      </c>
      <c r="D30" s="58" t="str">
        <f>INDEX('R0. Region mapping'!$C$9:$C$24,MATCH($E30,'R0. Region mapping'!$A$9:$A$24,0))</f>
        <v>EUR</v>
      </c>
      <c r="E30" s="39" t="s">
        <v>347</v>
      </c>
      <c r="F30" s="91">
        <v>4701.8683278034423</v>
      </c>
      <c r="G30" s="91">
        <v>5423.9400441363941</v>
      </c>
      <c r="H30" s="91">
        <v>5681.989731070591</v>
      </c>
      <c r="I30" s="91">
        <v>5150.432725776127</v>
      </c>
      <c r="J30" s="91">
        <v>4512.7348433090392</v>
      </c>
      <c r="K30" s="91">
        <v>5524.1094778783154</v>
      </c>
      <c r="L30" s="91">
        <v>5577.5472094766701</v>
      </c>
      <c r="M30" s="91">
        <v>7569.2951117744342</v>
      </c>
      <c r="N30" s="91">
        <v>8183.1293243132004</v>
      </c>
      <c r="O30" s="91">
        <v>8859.2852580027738</v>
      </c>
      <c r="P30" s="91">
        <v>9631.4599192734549</v>
      </c>
      <c r="Q30" s="91">
        <v>10782.583145133027</v>
      </c>
    </row>
    <row r="31" spans="1:17" x14ac:dyDescent="0.3">
      <c r="A31" s="39" t="s">
        <v>249</v>
      </c>
      <c r="B31" s="39" t="s">
        <v>1911</v>
      </c>
      <c r="C31" s="39" t="s">
        <v>940</v>
      </c>
      <c r="D31" s="58" t="str">
        <f>INDEX('R0. Region mapping'!$C$9:$C$24,MATCH($E31,'R0. Region mapping'!$A$9:$A$24,0))</f>
        <v>ASI</v>
      </c>
      <c r="E31" s="39" t="s">
        <v>349</v>
      </c>
      <c r="F31" s="91">
        <v>7249.0275931757642</v>
      </c>
      <c r="G31" s="91">
        <v>7769.9014812566147</v>
      </c>
      <c r="H31" s="91">
        <v>7521.5617918747466</v>
      </c>
      <c r="I31" s="91">
        <v>6602.9257544977154</v>
      </c>
      <c r="J31" s="91">
        <v>5955.8942689063406</v>
      </c>
      <c r="K31" s="91">
        <v>7550.5985531244651</v>
      </c>
      <c r="L31" s="91">
        <v>11754.153546479505</v>
      </c>
      <c r="M31" s="91">
        <v>13254.572098136872</v>
      </c>
      <c r="N31" s="91">
        <v>14269.343292551137</v>
      </c>
      <c r="O31" s="91">
        <v>17565.017576424099</v>
      </c>
      <c r="P31" s="91">
        <v>21065.446140044271</v>
      </c>
      <c r="Q31" s="91">
        <v>33878.666590590976</v>
      </c>
    </row>
    <row r="32" spans="1:17" x14ac:dyDescent="0.3">
      <c r="A32" s="39" t="s">
        <v>249</v>
      </c>
      <c r="B32" s="39" t="s">
        <v>1911</v>
      </c>
      <c r="C32" s="39" t="s">
        <v>940</v>
      </c>
      <c r="D32" s="58" t="str">
        <f>INDEX('R0. Region mapping'!$C$9:$C$24,MATCH($E32,'R0. Region mapping'!$A$9:$A$24,0))</f>
        <v>ASI</v>
      </c>
      <c r="E32" s="39" t="s">
        <v>351</v>
      </c>
      <c r="F32" s="91">
        <v>8004.711453313339</v>
      </c>
      <c r="G32" s="91">
        <v>9484.0244296792334</v>
      </c>
      <c r="H32" s="91">
        <v>13366.428896116173</v>
      </c>
      <c r="I32" s="91">
        <v>14307.859074699545</v>
      </c>
      <c r="J32" s="91">
        <v>19449.18343277233</v>
      </c>
      <c r="K32" s="91">
        <v>24931.206125652468</v>
      </c>
      <c r="L32" s="91">
        <v>32236.121517691732</v>
      </c>
      <c r="M32" s="91">
        <v>38011.479095719864</v>
      </c>
      <c r="N32" s="91">
        <v>46096.159947932319</v>
      </c>
      <c r="O32" s="91">
        <v>52586.140530023469</v>
      </c>
      <c r="P32" s="91">
        <v>55332.10380875774</v>
      </c>
      <c r="Q32" s="91">
        <v>54919.046817239047</v>
      </c>
    </row>
    <row r="33" spans="1:17" x14ac:dyDescent="0.3">
      <c r="A33" s="39" t="s">
        <v>249</v>
      </c>
      <c r="B33" s="39" t="s">
        <v>1911</v>
      </c>
      <c r="C33" s="39" t="s">
        <v>940</v>
      </c>
      <c r="D33" s="58" t="str">
        <f>INDEX('R0. Region mapping'!$C$9:$C$24,MATCH($E33,'R0. Region mapping'!$A$9:$A$24,0))</f>
        <v>ASI</v>
      </c>
      <c r="E33" s="39" t="s">
        <v>353</v>
      </c>
      <c r="F33" s="91">
        <v>4933.7654960000018</v>
      </c>
      <c r="G33" s="91">
        <v>5524.0987688589494</v>
      </c>
      <c r="H33" s="91">
        <v>6379.9066875313465</v>
      </c>
      <c r="I33" s="91">
        <v>6432.7308970946424</v>
      </c>
      <c r="J33" s="91">
        <v>5707.5219151978463</v>
      </c>
      <c r="K33" s="91">
        <v>6118.9589827215759</v>
      </c>
      <c r="L33" s="91">
        <v>7581.2586100950202</v>
      </c>
      <c r="M33" s="91">
        <v>8294.4273562723447</v>
      </c>
      <c r="N33" s="91">
        <v>8714.7888729377519</v>
      </c>
      <c r="O33" s="91">
        <v>9233.8165603345424</v>
      </c>
      <c r="P33" s="91">
        <v>9542.5319080780337</v>
      </c>
      <c r="Q33" s="91">
        <v>10095.121683190411</v>
      </c>
    </row>
    <row r="34" spans="1:17" x14ac:dyDescent="0.3">
      <c r="A34" s="39" t="s">
        <v>249</v>
      </c>
      <c r="B34" s="39" t="s">
        <v>1911</v>
      </c>
      <c r="C34" s="39" t="s">
        <v>940</v>
      </c>
      <c r="D34" s="58" t="str">
        <f>INDEX('R0. Region mapping'!$C$9:$C$24,MATCH($E34,'R0. Region mapping'!$A$9:$A$24,0))</f>
        <v>AFR</v>
      </c>
      <c r="E34" s="39" t="s">
        <v>355</v>
      </c>
      <c r="F34" s="91">
        <v>1306.2656445730674</v>
      </c>
      <c r="G34" s="91">
        <v>1285.9465156423689</v>
      </c>
      <c r="H34" s="91">
        <v>1236.0345041679955</v>
      </c>
      <c r="I34" s="91">
        <v>1514.6572010364512</v>
      </c>
      <c r="J34" s="91">
        <v>1549.3838736995335</v>
      </c>
      <c r="K34" s="91">
        <v>4229.1355223390383</v>
      </c>
      <c r="L34" s="91">
        <v>11929.562119848142</v>
      </c>
      <c r="M34" s="91">
        <v>14803.572955716649</v>
      </c>
      <c r="N34" s="91">
        <v>16767.576206374328</v>
      </c>
      <c r="O34" s="91">
        <v>22470.264994857112</v>
      </c>
      <c r="P34" s="91">
        <v>25892.245595014003</v>
      </c>
      <c r="Q34" s="91">
        <v>29574.839170101412</v>
      </c>
    </row>
    <row r="35" spans="1:17" x14ac:dyDescent="0.3">
      <c r="A35" s="39" t="s">
        <v>249</v>
      </c>
      <c r="B35" s="39" t="s">
        <v>1911</v>
      </c>
      <c r="C35" s="39" t="s">
        <v>940</v>
      </c>
      <c r="D35" s="58" t="str">
        <f>INDEX('R0. Region mapping'!$C$9:$C$24,MATCH($E35,'R0. Region mapping'!$A$9:$A$24,0))</f>
        <v>LAM</v>
      </c>
      <c r="E35" s="39" t="s">
        <v>357</v>
      </c>
      <c r="F35" s="91">
        <v>341.72661599999998</v>
      </c>
      <c r="G35" s="91">
        <v>352.40309611540397</v>
      </c>
      <c r="H35" s="91">
        <v>385.00281143668082</v>
      </c>
      <c r="I35" s="91">
        <v>444.90934465197171</v>
      </c>
      <c r="J35" s="91">
        <v>361.65483327836273</v>
      </c>
      <c r="K35" s="91">
        <v>289.05259545146652</v>
      </c>
      <c r="L35" s="91">
        <v>234.87301502354012</v>
      </c>
      <c r="M35" s="91">
        <v>244.62288680280153</v>
      </c>
      <c r="N35" s="91">
        <v>233.34929843779884</v>
      </c>
      <c r="O35" s="91">
        <v>696.45760259365261</v>
      </c>
      <c r="P35" s="91">
        <v>795.60367109038316</v>
      </c>
      <c r="Q35" s="91">
        <v>1583.2184254890326</v>
      </c>
    </row>
    <row r="36" spans="1:17" x14ac:dyDescent="0.3">
      <c r="A36" s="39" t="s">
        <v>249</v>
      </c>
      <c r="B36" s="39" t="s">
        <v>1911</v>
      </c>
      <c r="C36" s="39" t="s">
        <v>940</v>
      </c>
      <c r="D36" s="58" t="str">
        <f>INDEX('R0. Region mapping'!$C$9:$C$24,MATCH($E36,'R0. Region mapping'!$A$9:$A$24,0))</f>
        <v>ASI</v>
      </c>
      <c r="E36" s="39" t="s">
        <v>359</v>
      </c>
      <c r="F36" s="91">
        <v>6646.0542760432063</v>
      </c>
      <c r="G36" s="91">
        <v>7231.3751054863078</v>
      </c>
      <c r="H36" s="91">
        <v>8865.0198748433795</v>
      </c>
      <c r="I36" s="91">
        <v>14786.29250679392</v>
      </c>
      <c r="J36" s="91">
        <v>17654.260691162108</v>
      </c>
      <c r="K36" s="91">
        <v>24807.535055385695</v>
      </c>
      <c r="L36" s="91">
        <v>26258.993429933198</v>
      </c>
      <c r="M36" s="91">
        <v>42935.194031399384</v>
      </c>
      <c r="N36" s="91">
        <v>63820.818356515185</v>
      </c>
      <c r="O36" s="91">
        <v>79136.779491343128</v>
      </c>
      <c r="P36" s="91">
        <v>111629.14376055596</v>
      </c>
      <c r="Q36" s="91">
        <v>157430.31222090486</v>
      </c>
    </row>
    <row r="37" spans="1:17" x14ac:dyDescent="0.3">
      <c r="A37" s="39" t="s">
        <v>249</v>
      </c>
      <c r="B37" s="39" t="s">
        <v>1911</v>
      </c>
      <c r="C37" s="39" t="s">
        <v>940</v>
      </c>
      <c r="D37" s="58" t="str">
        <f>INDEX('R0. Region mapping'!$C$9:$C$24,MATCH($E37,'R0. Region mapping'!$A$9:$A$24,0))</f>
        <v>ASI</v>
      </c>
      <c r="E37" s="39" t="s">
        <v>361</v>
      </c>
      <c r="F37" s="91">
        <v>1870.8483172951201</v>
      </c>
      <c r="G37" s="91">
        <v>2713.0810666461671</v>
      </c>
      <c r="H37" s="91">
        <v>3643.4430690270974</v>
      </c>
      <c r="I37" s="91">
        <v>3745.8384380784464</v>
      </c>
      <c r="J37" s="91">
        <v>5168.1827128412442</v>
      </c>
      <c r="K37" s="91">
        <v>5687.282060948276</v>
      </c>
      <c r="L37" s="91">
        <v>6491.9366859817692</v>
      </c>
      <c r="M37" s="91">
        <v>7570.0279519171672</v>
      </c>
      <c r="N37" s="91">
        <v>8264.6806493460899</v>
      </c>
      <c r="O37" s="91">
        <v>8658.4922975553891</v>
      </c>
      <c r="P37" s="91">
        <v>9411.6460382887417</v>
      </c>
      <c r="Q37" s="91">
        <v>9852.2999889118601</v>
      </c>
    </row>
    <row r="38" spans="1:17" x14ac:dyDescent="0.3">
      <c r="A38" s="39" t="s">
        <v>249</v>
      </c>
      <c r="B38" s="39" t="s">
        <v>1911</v>
      </c>
      <c r="C38" s="39" t="s">
        <v>940</v>
      </c>
      <c r="D38" s="58" t="str">
        <f>INDEX('R0. Region mapping'!$C$9:$C$24,MATCH($E38,'R0. Region mapping'!$A$9:$A$24,0))</f>
        <v>NAM</v>
      </c>
      <c r="E38" s="39" t="s">
        <v>363</v>
      </c>
      <c r="F38" s="91">
        <v>22387.447550019893</v>
      </c>
      <c r="G38" s="91">
        <v>25810.276472143734</v>
      </c>
      <c r="H38" s="91">
        <v>30346.120820807468</v>
      </c>
      <c r="I38" s="91">
        <v>31585.167361442644</v>
      </c>
      <c r="J38" s="91">
        <v>34469.76722265422</v>
      </c>
      <c r="K38" s="91">
        <v>40268.576574682462</v>
      </c>
      <c r="L38" s="91">
        <v>46438.042482381657</v>
      </c>
      <c r="M38" s="91">
        <v>59166.871559133768</v>
      </c>
      <c r="N38" s="91">
        <v>63047.255441359099</v>
      </c>
      <c r="O38" s="91">
        <v>62509.155266838199</v>
      </c>
      <c r="P38" s="91">
        <v>79347.789705094896</v>
      </c>
      <c r="Q38" s="91">
        <v>90728.773512845655</v>
      </c>
    </row>
    <row r="39" spans="1:17" x14ac:dyDescent="0.3">
      <c r="A39" s="39" t="s">
        <v>249</v>
      </c>
      <c r="B39" s="39" t="s">
        <v>1911</v>
      </c>
      <c r="C39" s="39" t="s">
        <v>940</v>
      </c>
      <c r="D39" s="58" t="str">
        <f>INDEX('R0. Region mapping'!$C$9:$C$24,MATCH($E39,'R0. Region mapping'!$A$9:$A$24,0))</f>
        <v>EUR</v>
      </c>
      <c r="E39" s="39" t="s">
        <v>365</v>
      </c>
      <c r="F39" s="91">
        <v>7039.7240995845568</v>
      </c>
      <c r="G39" s="91">
        <v>7515.0419003540683</v>
      </c>
      <c r="H39" s="91">
        <v>8232.6253134769613</v>
      </c>
      <c r="I39" s="91">
        <v>8505.1993525328799</v>
      </c>
      <c r="J39" s="91">
        <v>6900.9292118258991</v>
      </c>
      <c r="K39" s="91">
        <v>10757.836724987399</v>
      </c>
      <c r="L39" s="91">
        <v>16019.01757899625</v>
      </c>
      <c r="M39" s="91">
        <v>24802.732735336096</v>
      </c>
      <c r="N39" s="91">
        <v>30637.450643368538</v>
      </c>
      <c r="O39" s="91">
        <v>33239.515033001036</v>
      </c>
      <c r="P39" s="91">
        <v>40500.558360495794</v>
      </c>
      <c r="Q39" s="91">
        <v>47391.332979697778</v>
      </c>
    </row>
    <row r="40" spans="1:17" x14ac:dyDescent="0.3">
      <c r="A40" s="39" t="s">
        <v>249</v>
      </c>
      <c r="B40" s="39" t="s">
        <v>1911</v>
      </c>
      <c r="C40" s="39" t="s">
        <v>941</v>
      </c>
      <c r="D40" s="58" t="str">
        <f>INDEX('R0. Region mapping'!$C$9:$C$24,MATCH($E40,'R0. Region mapping'!$A$9:$A$24,0))</f>
        <v>AFR</v>
      </c>
      <c r="E40" s="39" t="s">
        <v>258</v>
      </c>
      <c r="F40" s="91">
        <v>10662.375151728153</v>
      </c>
      <c r="G40" s="91">
        <v>10965.834217773554</v>
      </c>
      <c r="H40" s="91">
        <v>11407.163220775286</v>
      </c>
      <c r="I40" s="91">
        <v>11905.557798956788</v>
      </c>
      <c r="J40" s="91">
        <v>11730.776168142258</v>
      </c>
      <c r="K40" s="91">
        <v>12693.914310818634</v>
      </c>
      <c r="L40" s="91">
        <v>10027.562167455317</v>
      </c>
      <c r="M40" s="91">
        <v>14455.575236226623</v>
      </c>
      <c r="N40" s="91">
        <v>15337.944276221768</v>
      </c>
      <c r="O40" s="91">
        <v>15706.613071747423</v>
      </c>
      <c r="P40" s="91">
        <v>14922.790106573813</v>
      </c>
      <c r="Q40" s="91">
        <v>13546.769978048396</v>
      </c>
    </row>
    <row r="41" spans="1:17" x14ac:dyDescent="0.3">
      <c r="A41" s="39" t="s">
        <v>249</v>
      </c>
      <c r="B41" s="39" t="s">
        <v>1911</v>
      </c>
      <c r="C41" s="39" t="s">
        <v>941</v>
      </c>
      <c r="D41" s="58" t="str">
        <f>INDEX('R0. Region mapping'!$C$9:$C$24,MATCH($E41,'R0. Region mapping'!$A$9:$A$24,0))</f>
        <v>AUS</v>
      </c>
      <c r="E41" s="39" t="s">
        <v>261</v>
      </c>
      <c r="F41" s="91">
        <v>3639.0232614617239</v>
      </c>
      <c r="G41" s="91">
        <v>2479.8860248975825</v>
      </c>
      <c r="H41" s="91">
        <v>2403.9561757079646</v>
      </c>
      <c r="I41" s="91">
        <v>723.86259716889083</v>
      </c>
      <c r="J41" s="91">
        <v>834.3620980750311</v>
      </c>
      <c r="K41" s="91">
        <v>1130.5412143830081</v>
      </c>
      <c r="L41" s="91">
        <v>1460.5806938943392</v>
      </c>
      <c r="M41" s="91">
        <v>1681.7921480880116</v>
      </c>
      <c r="N41" s="91">
        <v>2034.6309725019012</v>
      </c>
      <c r="O41" s="91">
        <v>2094.6948414752751</v>
      </c>
      <c r="P41" s="91">
        <v>2043.5216831943494</v>
      </c>
      <c r="Q41" s="91">
        <v>5959.688088657871</v>
      </c>
    </row>
    <row r="42" spans="1:17" x14ac:dyDescent="0.3">
      <c r="A42" s="39" t="s">
        <v>249</v>
      </c>
      <c r="B42" s="39" t="s">
        <v>1911</v>
      </c>
      <c r="C42" s="39" t="s">
        <v>941</v>
      </c>
      <c r="D42" s="58" t="str">
        <f>INDEX('R0. Region mapping'!$C$9:$C$24,MATCH($E42,'R0. Region mapping'!$A$9:$A$24,0))</f>
        <v>NAM</v>
      </c>
      <c r="E42" s="39" t="s">
        <v>341</v>
      </c>
      <c r="F42" s="91">
        <v>7057.8267893892935</v>
      </c>
      <c r="G42" s="91">
        <v>6582.7095162402729</v>
      </c>
      <c r="H42" s="91">
        <v>6111.7898860448604</v>
      </c>
      <c r="I42" s="91">
        <v>6271.5190920133027</v>
      </c>
      <c r="J42" s="91">
        <v>6227.5420787795738</v>
      </c>
      <c r="K42" s="91">
        <v>2805.6338743604215</v>
      </c>
      <c r="L42" s="91">
        <v>2989.0468010476015</v>
      </c>
      <c r="M42" s="91">
        <v>3065.2805503505274</v>
      </c>
      <c r="N42" s="91">
        <v>2549.1881934810131</v>
      </c>
      <c r="O42" s="91">
        <v>1498.3652554805265</v>
      </c>
      <c r="P42" s="91">
        <v>1482.6613655895103</v>
      </c>
      <c r="Q42" s="91">
        <v>1204.7259912777172</v>
      </c>
    </row>
    <row r="43" spans="1:17" x14ac:dyDescent="0.3">
      <c r="A43" s="39" t="s">
        <v>249</v>
      </c>
      <c r="B43" s="39" t="s">
        <v>1911</v>
      </c>
      <c r="C43" s="39" t="s">
        <v>941</v>
      </c>
      <c r="D43" s="58" t="str">
        <f>INDEX('R0. Region mapping'!$C$9:$C$24,MATCH($E43,'R0. Region mapping'!$A$9:$A$24,0))</f>
        <v>ASI</v>
      </c>
      <c r="E43" s="39" t="s">
        <v>343</v>
      </c>
      <c r="F43" s="91">
        <v>9288.7221062135322</v>
      </c>
      <c r="G43" s="91">
        <v>4701.1284521658081</v>
      </c>
      <c r="H43" s="91">
        <v>15616.398491450265</v>
      </c>
      <c r="I43" s="91">
        <v>28452.518501168284</v>
      </c>
      <c r="J43" s="91">
        <v>40462.929759710125</v>
      </c>
      <c r="K43" s="91">
        <v>43477.979420083058</v>
      </c>
      <c r="L43" s="91">
        <v>47112.405981127376</v>
      </c>
      <c r="M43" s="91">
        <v>45688.155251514858</v>
      </c>
      <c r="N43" s="91">
        <v>39864.57601250615</v>
      </c>
      <c r="O43" s="91">
        <v>28439.925430524803</v>
      </c>
      <c r="P43" s="91">
        <v>25040.736849923647</v>
      </c>
      <c r="Q43" s="91">
        <v>24720.039385661217</v>
      </c>
    </row>
    <row r="44" spans="1:17" x14ac:dyDescent="0.3">
      <c r="A44" s="39" t="s">
        <v>249</v>
      </c>
      <c r="B44" s="39" t="s">
        <v>1911</v>
      </c>
      <c r="C44" s="39" t="s">
        <v>941</v>
      </c>
      <c r="D44" s="58" t="str">
        <f>INDEX('R0. Region mapping'!$C$9:$C$24,MATCH($E44,'R0. Region mapping'!$A$9:$A$24,0))</f>
        <v>LAM</v>
      </c>
      <c r="E44" s="39" t="s">
        <v>345</v>
      </c>
      <c r="F44" s="91">
        <v>6937.9268688194425</v>
      </c>
      <c r="G44" s="91">
        <v>7783.979102569454</v>
      </c>
      <c r="H44" s="91">
        <v>7641.5695664059458</v>
      </c>
      <c r="I44" s="91">
        <v>5725.1986873571677</v>
      </c>
      <c r="J44" s="91">
        <v>6428.79252785275</v>
      </c>
      <c r="K44" s="91">
        <v>8383.7527688295613</v>
      </c>
      <c r="L44" s="91">
        <v>12018.249636362063</v>
      </c>
      <c r="M44" s="91">
        <v>12642.106234112522</v>
      </c>
      <c r="N44" s="91">
        <v>13093.109700349862</v>
      </c>
      <c r="O44" s="91">
        <v>12220.638785809409</v>
      </c>
      <c r="P44" s="91">
        <v>11581.679356228551</v>
      </c>
      <c r="Q44" s="91">
        <v>10694.519489550914</v>
      </c>
    </row>
    <row r="45" spans="1:17" x14ac:dyDescent="0.3">
      <c r="A45" s="39" t="s">
        <v>249</v>
      </c>
      <c r="B45" s="39" t="s">
        <v>1911</v>
      </c>
      <c r="C45" s="39" t="s">
        <v>941</v>
      </c>
      <c r="D45" s="58" t="str">
        <f>INDEX('R0. Region mapping'!$C$9:$C$24,MATCH($E45,'R0. Region mapping'!$A$9:$A$24,0))</f>
        <v>EUR</v>
      </c>
      <c r="E45" s="39" t="s">
        <v>347</v>
      </c>
      <c r="F45" s="91">
        <v>5252.8323451385659</v>
      </c>
      <c r="G45" s="91">
        <v>5664.061867518868</v>
      </c>
      <c r="H45" s="91">
        <v>5400.9919596365016</v>
      </c>
      <c r="I45" s="91">
        <v>5033.5377680658885</v>
      </c>
      <c r="J45" s="91">
        <v>7460.6440067116309</v>
      </c>
      <c r="K45" s="91">
        <v>6909.8709087081934</v>
      </c>
      <c r="L45" s="91">
        <v>15561.413306282468</v>
      </c>
      <c r="M45" s="91">
        <v>14716.988035922337</v>
      </c>
      <c r="N45" s="91">
        <v>14809.650837919824</v>
      </c>
      <c r="O45" s="91">
        <v>14941.51947464566</v>
      </c>
      <c r="P45" s="91">
        <v>15170.349316201475</v>
      </c>
      <c r="Q45" s="91">
        <v>11514.596830788363</v>
      </c>
    </row>
    <row r="46" spans="1:17" x14ac:dyDescent="0.3">
      <c r="A46" s="39" t="s">
        <v>249</v>
      </c>
      <c r="B46" s="39" t="s">
        <v>1911</v>
      </c>
      <c r="C46" s="39" t="s">
        <v>941</v>
      </c>
      <c r="D46" s="58" t="str">
        <f>INDEX('R0. Region mapping'!$C$9:$C$24,MATCH($E46,'R0. Region mapping'!$A$9:$A$24,0))</f>
        <v>ASI</v>
      </c>
      <c r="E46" s="39" t="s">
        <v>349</v>
      </c>
      <c r="F46" s="91">
        <v>27084.69942005074</v>
      </c>
      <c r="G46" s="91">
        <v>23462.989691922106</v>
      </c>
      <c r="H46" s="91">
        <v>29757.71404236315</v>
      </c>
      <c r="I46" s="91">
        <v>49843.871425543992</v>
      </c>
      <c r="J46" s="91">
        <v>71163.092251738752</v>
      </c>
      <c r="K46" s="91">
        <v>76918.266754778728</v>
      </c>
      <c r="L46" s="91">
        <v>84474.475625512947</v>
      </c>
      <c r="M46" s="91">
        <v>89006.581772639518</v>
      </c>
      <c r="N46" s="91">
        <v>82784.155658385673</v>
      </c>
      <c r="O46" s="91">
        <v>79276.889779842124</v>
      </c>
      <c r="P46" s="91">
        <v>81860.100729347061</v>
      </c>
      <c r="Q46" s="91">
        <v>81795.450436852509</v>
      </c>
    </row>
    <row r="47" spans="1:17" x14ac:dyDescent="0.3">
      <c r="A47" s="39" t="s">
        <v>249</v>
      </c>
      <c r="B47" s="39" t="s">
        <v>1911</v>
      </c>
      <c r="C47" s="39" t="s">
        <v>941</v>
      </c>
      <c r="D47" s="58" t="str">
        <f>INDEX('R0. Region mapping'!$C$9:$C$24,MATCH($E47,'R0. Region mapping'!$A$9:$A$24,0))</f>
        <v>ASI</v>
      </c>
      <c r="E47" s="39" t="s">
        <v>351</v>
      </c>
      <c r="F47" s="91">
        <v>3511.4880584391867</v>
      </c>
      <c r="G47" s="91">
        <v>2069.2342414626896</v>
      </c>
      <c r="H47" s="91">
        <v>2760.1874781378951</v>
      </c>
      <c r="I47" s="91">
        <v>6687.6417614129477</v>
      </c>
      <c r="J47" s="91">
        <v>6378.3436311011874</v>
      </c>
      <c r="K47" s="91">
        <v>8544.9040913447989</v>
      </c>
      <c r="L47" s="91">
        <v>12424.704978627029</v>
      </c>
      <c r="M47" s="91">
        <v>14555.229693609783</v>
      </c>
      <c r="N47" s="91">
        <v>15263.45495233801</v>
      </c>
      <c r="O47" s="91">
        <v>15195.911193041962</v>
      </c>
      <c r="P47" s="91">
        <v>14314.725717308436</v>
      </c>
      <c r="Q47" s="91">
        <v>14323.692840317222</v>
      </c>
    </row>
    <row r="48" spans="1:17" x14ac:dyDescent="0.3">
      <c r="A48" s="39" t="s">
        <v>249</v>
      </c>
      <c r="B48" s="39" t="s">
        <v>1911</v>
      </c>
      <c r="C48" s="39" t="s">
        <v>941</v>
      </c>
      <c r="D48" s="58" t="str">
        <f>INDEX('R0. Region mapping'!$C$9:$C$24,MATCH($E48,'R0. Region mapping'!$A$9:$A$24,0))</f>
        <v>ASI</v>
      </c>
      <c r="E48" s="39" t="s">
        <v>353</v>
      </c>
      <c r="F48" s="91">
        <v>11239.982919200003</v>
      </c>
      <c r="G48" s="91">
        <v>7619.9756334978974</v>
      </c>
      <c r="H48" s="91">
        <v>6925.3429282292645</v>
      </c>
      <c r="I48" s="91">
        <v>6600.455635388832</v>
      </c>
      <c r="J48" s="91">
        <v>6868.8504089879452</v>
      </c>
      <c r="K48" s="91">
        <v>4812.1611980805219</v>
      </c>
      <c r="L48" s="91">
        <v>5781.2859660994782</v>
      </c>
      <c r="M48" s="91">
        <v>5015.9291135688381</v>
      </c>
      <c r="N48" s="91">
        <v>4801.7268899520086</v>
      </c>
      <c r="O48" s="91">
        <v>5774.4432761961807</v>
      </c>
      <c r="P48" s="91">
        <v>5656.5311915215016</v>
      </c>
      <c r="Q48" s="91">
        <v>5490.3790222014841</v>
      </c>
    </row>
    <row r="49" spans="1:17" x14ac:dyDescent="0.3">
      <c r="A49" s="39" t="s">
        <v>249</v>
      </c>
      <c r="B49" s="39" t="s">
        <v>1911</v>
      </c>
      <c r="C49" s="39" t="s">
        <v>941</v>
      </c>
      <c r="D49" s="58" t="str">
        <f>INDEX('R0. Region mapping'!$C$9:$C$24,MATCH($E49,'R0. Region mapping'!$A$9:$A$24,0))</f>
        <v>AFR</v>
      </c>
      <c r="E49" s="39" t="s">
        <v>355</v>
      </c>
      <c r="F49" s="91">
        <v>13857.77026191167</v>
      </c>
      <c r="G49" s="91">
        <v>21830.275871809143</v>
      </c>
      <c r="H49" s="91">
        <v>25419.564478709974</v>
      </c>
      <c r="I49" s="91">
        <v>32330.61217916368</v>
      </c>
      <c r="J49" s="91">
        <v>38351.408439670733</v>
      </c>
      <c r="K49" s="91">
        <v>42055.208385777558</v>
      </c>
      <c r="L49" s="91">
        <v>49371.015409406129</v>
      </c>
      <c r="M49" s="91">
        <v>44985.620889142738</v>
      </c>
      <c r="N49" s="91">
        <v>44901.988157747503</v>
      </c>
      <c r="O49" s="91">
        <v>43277.656201104335</v>
      </c>
      <c r="P49" s="91">
        <v>35911.033074601975</v>
      </c>
      <c r="Q49" s="91">
        <v>32097.360510278959</v>
      </c>
    </row>
    <row r="50" spans="1:17" x14ac:dyDescent="0.3">
      <c r="A50" s="39" t="s">
        <v>249</v>
      </c>
      <c r="B50" s="39" t="s">
        <v>1911</v>
      </c>
      <c r="C50" s="39" t="s">
        <v>941</v>
      </c>
      <c r="D50" s="58" t="str">
        <f>INDEX('R0. Region mapping'!$C$9:$C$24,MATCH($E50,'R0. Region mapping'!$A$9:$A$24,0))</f>
        <v>LAM</v>
      </c>
      <c r="E50" s="39" t="s">
        <v>357</v>
      </c>
      <c r="F50" s="91">
        <v>1823.3767073949632</v>
      </c>
      <c r="G50" s="91">
        <v>1672.5299937358338</v>
      </c>
      <c r="H50" s="91">
        <v>1585.4471900030464</v>
      </c>
      <c r="I50" s="91">
        <v>1244.0398656833902</v>
      </c>
      <c r="J50" s="91">
        <v>1612.3936875443126</v>
      </c>
      <c r="K50" s="91">
        <v>2078.3215070244187</v>
      </c>
      <c r="L50" s="91">
        <v>2999.5996500119704</v>
      </c>
      <c r="M50" s="91">
        <v>2396.5415598978202</v>
      </c>
      <c r="N50" s="91">
        <v>2365.011445860579</v>
      </c>
      <c r="O50" s="91">
        <v>2385.930179872782</v>
      </c>
      <c r="P50" s="91">
        <v>2456.9781668949745</v>
      </c>
      <c r="Q50" s="91">
        <v>2954.7340011403894</v>
      </c>
    </row>
    <row r="51" spans="1:17" x14ac:dyDescent="0.3">
      <c r="A51" s="39" t="s">
        <v>249</v>
      </c>
      <c r="B51" s="39" t="s">
        <v>1911</v>
      </c>
      <c r="C51" s="39" t="s">
        <v>941</v>
      </c>
      <c r="D51" s="58" t="str">
        <f>INDEX('R0. Region mapping'!$C$9:$C$24,MATCH($E51,'R0. Region mapping'!$A$9:$A$24,0))</f>
        <v>ASI</v>
      </c>
      <c r="E51" s="39" t="s">
        <v>359</v>
      </c>
      <c r="F51" s="91">
        <v>11523.354341656335</v>
      </c>
      <c r="G51" s="91">
        <v>13672.019127078025</v>
      </c>
      <c r="H51" s="91">
        <v>13844.63285686766</v>
      </c>
      <c r="I51" s="91">
        <v>13036.603892694546</v>
      </c>
      <c r="J51" s="91">
        <v>14777.345267159524</v>
      </c>
      <c r="K51" s="91">
        <v>14037.190481577914</v>
      </c>
      <c r="L51" s="91">
        <v>20136.392782068193</v>
      </c>
      <c r="M51" s="91">
        <v>22747.082102458688</v>
      </c>
      <c r="N51" s="91">
        <v>24575.741467308573</v>
      </c>
      <c r="O51" s="91">
        <v>27552.695243951352</v>
      </c>
      <c r="P51" s="91">
        <v>30011.343145168634</v>
      </c>
      <c r="Q51" s="91">
        <v>32702.81048953033</v>
      </c>
    </row>
    <row r="52" spans="1:17" x14ac:dyDescent="0.3">
      <c r="A52" s="39" t="s">
        <v>249</v>
      </c>
      <c r="B52" s="39" t="s">
        <v>1911</v>
      </c>
      <c r="C52" s="39" t="s">
        <v>941</v>
      </c>
      <c r="D52" s="58" t="str">
        <f>INDEX('R0. Region mapping'!$C$9:$C$24,MATCH($E52,'R0. Region mapping'!$A$9:$A$24,0))</f>
        <v>ASI</v>
      </c>
      <c r="E52" s="39" t="s">
        <v>361</v>
      </c>
      <c r="F52" s="91">
        <v>3483.4639558151948</v>
      </c>
      <c r="G52" s="91">
        <v>2638.3835876221879</v>
      </c>
      <c r="H52" s="91">
        <v>2080.9167090323267</v>
      </c>
      <c r="I52" s="91">
        <v>3585.3711875674767</v>
      </c>
      <c r="J52" s="91">
        <v>3279.9240054398779</v>
      </c>
      <c r="K52" s="91">
        <v>4024.8607907597097</v>
      </c>
      <c r="L52" s="91">
        <v>3209.8295148973079</v>
      </c>
      <c r="M52" s="91">
        <v>2279.3644964278074</v>
      </c>
      <c r="N52" s="91">
        <v>1757.2809454808869</v>
      </c>
      <c r="O52" s="91">
        <v>1646.0850445302776</v>
      </c>
      <c r="P52" s="91">
        <v>1619.2746212621228</v>
      </c>
      <c r="Q52" s="91">
        <v>1864.2433587207327</v>
      </c>
    </row>
    <row r="53" spans="1:17" x14ac:dyDescent="0.3">
      <c r="A53" s="39" t="s">
        <v>249</v>
      </c>
      <c r="B53" s="39" t="s">
        <v>1911</v>
      </c>
      <c r="C53" s="39" t="s">
        <v>941</v>
      </c>
      <c r="D53" s="58" t="str">
        <f>INDEX('R0. Region mapping'!$C$9:$C$24,MATCH($E53,'R0. Region mapping'!$A$9:$A$24,0))</f>
        <v>NAM</v>
      </c>
      <c r="E53" s="39" t="s">
        <v>363</v>
      </c>
      <c r="F53" s="91">
        <v>30562.015566055314</v>
      </c>
      <c r="G53" s="91">
        <v>23820.802593304532</v>
      </c>
      <c r="H53" s="91">
        <v>19576.383304131246</v>
      </c>
      <c r="I53" s="91">
        <v>21092.120579872841</v>
      </c>
      <c r="J53" s="91">
        <v>18947.602491893391</v>
      </c>
      <c r="K53" s="91">
        <v>19788.118207574764</v>
      </c>
      <c r="L53" s="91">
        <v>22516.95439265779</v>
      </c>
      <c r="M53" s="91">
        <v>24052.523098927675</v>
      </c>
      <c r="N53" s="91">
        <v>23725.573655405045</v>
      </c>
      <c r="O53" s="91">
        <v>22576.23589560594</v>
      </c>
      <c r="P53" s="91">
        <v>22587.710164049757</v>
      </c>
      <c r="Q53" s="91">
        <v>20577.870141999498</v>
      </c>
    </row>
    <row r="54" spans="1:17" x14ac:dyDescent="0.3">
      <c r="A54" s="39" t="s">
        <v>249</v>
      </c>
      <c r="B54" s="39" t="s">
        <v>1911</v>
      </c>
      <c r="C54" s="39" t="s">
        <v>941</v>
      </c>
      <c r="D54" s="58" t="str">
        <f>INDEX('R0. Region mapping'!$C$9:$C$24,MATCH($E54,'R0. Region mapping'!$A$9:$A$24,0))</f>
        <v>EUR</v>
      </c>
      <c r="E54" s="39" t="s">
        <v>365</v>
      </c>
      <c r="F54" s="91">
        <v>23424.57744613861</v>
      </c>
      <c r="G54" s="91">
        <v>22492.212390995399</v>
      </c>
      <c r="H54" s="91">
        <v>23501.709277891128</v>
      </c>
      <c r="I54" s="91">
        <v>18692.269742418397</v>
      </c>
      <c r="J54" s="91">
        <v>21474.859914187287</v>
      </c>
      <c r="K54" s="91">
        <v>17846.156279671181</v>
      </c>
      <c r="L54" s="91">
        <v>19059.379984769075</v>
      </c>
      <c r="M54" s="91">
        <v>19392.870607886918</v>
      </c>
      <c r="N54" s="91">
        <v>18188.329794715308</v>
      </c>
      <c r="O54" s="91">
        <v>19340.164273759689</v>
      </c>
      <c r="P54" s="91">
        <v>19497.587271334527</v>
      </c>
      <c r="Q54" s="91">
        <v>17126.221892730398</v>
      </c>
    </row>
    <row r="55" spans="1:17" x14ac:dyDescent="0.3">
      <c r="A55" s="39" t="s">
        <v>249</v>
      </c>
      <c r="B55" s="39" t="s">
        <v>1911</v>
      </c>
      <c r="C55" s="39" t="s">
        <v>1913</v>
      </c>
      <c r="D55" s="58" t="str">
        <f>INDEX('R0. Region mapping'!$C$9:$C$24,MATCH($E55,'R0. Region mapping'!$A$9:$A$24,0))</f>
        <v>AFR</v>
      </c>
      <c r="E55" s="39" t="s">
        <v>258</v>
      </c>
      <c r="F55" s="91">
        <v>3.1932</v>
      </c>
      <c r="G55" s="91">
        <v>3.0818931811422998</v>
      </c>
      <c r="H55" s="91">
        <v>30.263626133998066</v>
      </c>
      <c r="I55" s="91">
        <v>48.858398858567305</v>
      </c>
      <c r="J55" s="91">
        <v>77.837457985711524</v>
      </c>
      <c r="K55" s="91">
        <v>269.87238019285599</v>
      </c>
      <c r="L55" s="91">
        <v>336.53034252043022</v>
      </c>
      <c r="M55" s="91">
        <v>339.9303425204302</v>
      </c>
      <c r="N55" s="91">
        <v>343.33034252043024</v>
      </c>
      <c r="O55" s="91">
        <v>346.73034252043016</v>
      </c>
      <c r="P55" s="91">
        <v>350.13034252043025</v>
      </c>
      <c r="Q55" s="91">
        <v>353.53034252043022</v>
      </c>
    </row>
    <row r="56" spans="1:17" x14ac:dyDescent="0.3">
      <c r="A56" s="39" t="s">
        <v>249</v>
      </c>
      <c r="B56" s="39" t="s">
        <v>1911</v>
      </c>
      <c r="C56" s="39" t="s">
        <v>1913</v>
      </c>
      <c r="D56" s="58" t="str">
        <f>INDEX('R0. Region mapping'!$C$9:$C$24,MATCH($E56,'R0. Region mapping'!$A$9:$A$24,0))</f>
        <v>AUS</v>
      </c>
      <c r="E56" s="39" t="s">
        <v>261</v>
      </c>
      <c r="F56" s="91">
        <v>14.670810000000012</v>
      </c>
      <c r="G56" s="91">
        <v>20.135487199187185</v>
      </c>
      <c r="H56" s="91">
        <v>41.006964892076489</v>
      </c>
      <c r="I56" s="91">
        <v>67.658285123681523</v>
      </c>
      <c r="J56" s="91">
        <v>77.834348313039698</v>
      </c>
      <c r="K56" s="91">
        <v>152.25873654381562</v>
      </c>
      <c r="L56" s="91">
        <v>308.308918649926</v>
      </c>
      <c r="M56" s="91">
        <v>372.9301687450149</v>
      </c>
      <c r="N56" s="91">
        <v>377.79814590981493</v>
      </c>
      <c r="O56" s="91">
        <v>382.66612307461503</v>
      </c>
      <c r="P56" s="91">
        <v>387.53410023941524</v>
      </c>
      <c r="Q56" s="91">
        <v>392.40207740421499</v>
      </c>
    </row>
    <row r="57" spans="1:17" x14ac:dyDescent="0.3">
      <c r="A57" s="39" t="s">
        <v>249</v>
      </c>
      <c r="B57" s="39" t="s">
        <v>1911</v>
      </c>
      <c r="C57" s="39" t="s">
        <v>1913</v>
      </c>
      <c r="D57" s="58" t="str">
        <f>INDEX('R0. Region mapping'!$C$9:$C$24,MATCH($E57,'R0. Region mapping'!$A$9:$A$24,0))</f>
        <v>ASI</v>
      </c>
      <c r="E57" s="39" t="s">
        <v>343</v>
      </c>
      <c r="G57" s="39">
        <v>1.4976</v>
      </c>
      <c r="H57" s="39">
        <v>6.6931555555555553</v>
      </c>
      <c r="I57" s="39">
        <v>25.353204697866641</v>
      </c>
      <c r="J57" s="39">
        <v>39.745967043022262</v>
      </c>
      <c r="K57" s="39">
        <v>54.138729388177779</v>
      </c>
      <c r="L57" s="39">
        <v>68.531491733333311</v>
      </c>
      <c r="M57" s="39">
        <v>86.808825066666714</v>
      </c>
      <c r="N57" s="39">
        <v>105.08615839999999</v>
      </c>
      <c r="O57" s="39">
        <v>114.4937709813333</v>
      </c>
      <c r="P57" s="39">
        <v>141.64082506666671</v>
      </c>
      <c r="Q57" s="39">
        <v>159.91815840000001</v>
      </c>
    </row>
    <row r="58" spans="1:17" x14ac:dyDescent="0.3">
      <c r="A58" s="39" t="s">
        <v>249</v>
      </c>
      <c r="B58" s="39" t="s">
        <v>1911</v>
      </c>
      <c r="C58" s="39" t="s">
        <v>1913</v>
      </c>
      <c r="D58" s="58" t="str">
        <f>INDEX('R0. Region mapping'!$C$9:$C$24,MATCH($E58,'R0. Region mapping'!$A$9:$A$24,0))</f>
        <v>LAM</v>
      </c>
      <c r="E58" s="39" t="s">
        <v>345</v>
      </c>
      <c r="F58" s="39">
        <v>8.1179999999999701</v>
      </c>
      <c r="G58" s="39">
        <v>7.8350271967033596</v>
      </c>
      <c r="H58" s="39">
        <v>18.688070146053104</v>
      </c>
      <c r="I58" s="39">
        <v>31.65882052285307</v>
      </c>
      <c r="J58" s="39">
        <v>34.550634999835822</v>
      </c>
      <c r="K58" s="39">
        <v>38.644477925800459</v>
      </c>
      <c r="L58" s="39">
        <v>41.113510540716732</v>
      </c>
      <c r="M58" s="39">
        <v>47.306942271572254</v>
      </c>
      <c r="N58" s="39">
        <v>61.391209304514994</v>
      </c>
      <c r="O58" s="39">
        <v>70.923510522572869</v>
      </c>
      <c r="P58" s="39">
        <v>76.296013610254576</v>
      </c>
      <c r="Q58" s="39">
        <v>82.079757511954796</v>
      </c>
    </row>
    <row r="59" spans="1:17" x14ac:dyDescent="0.3">
      <c r="A59" s="39" t="s">
        <v>249</v>
      </c>
      <c r="B59" s="39" t="s">
        <v>1911</v>
      </c>
      <c r="C59" s="39" t="s">
        <v>1913</v>
      </c>
      <c r="D59" s="58" t="str">
        <f>INDEX('R0. Region mapping'!$C$9:$C$24,MATCH($E59,'R0. Region mapping'!$A$9:$A$24,0))</f>
        <v>EUR</v>
      </c>
      <c r="E59" s="39" t="s">
        <v>347</v>
      </c>
      <c r="F59" s="39">
        <v>9.2444544000000004</v>
      </c>
      <c r="G59" s="39">
        <v>9.3305693361049507</v>
      </c>
      <c r="H59" s="39">
        <v>9.11382566731743</v>
      </c>
      <c r="I59" s="39">
        <v>8.6586042646917001</v>
      </c>
      <c r="J59" s="39">
        <v>8.4508385803789903</v>
      </c>
      <c r="K59" s="39">
        <v>8.6615882447599084</v>
      </c>
      <c r="L59" s="39">
        <v>8.60143210579478</v>
      </c>
      <c r="M59" s="39">
        <v>8.6939008379888065</v>
      </c>
      <c r="N59" s="39">
        <v>8.7976739637950292</v>
      </c>
      <c r="O59" s="39">
        <v>8.8225378915059114</v>
      </c>
      <c r="P59" s="39">
        <v>8.7293281325978054</v>
      </c>
      <c r="Q59" s="39">
        <v>8.507661336</v>
      </c>
    </row>
    <row r="60" spans="1:17" x14ac:dyDescent="0.3">
      <c r="A60" s="39" t="s">
        <v>249</v>
      </c>
      <c r="B60" s="39" t="s">
        <v>1911</v>
      </c>
      <c r="C60" s="39" t="s">
        <v>1913</v>
      </c>
      <c r="D60" s="58" t="str">
        <f>INDEX('R0. Region mapping'!$C$9:$C$24,MATCH($E60,'R0. Region mapping'!$A$9:$A$24,0))</f>
        <v>ASI</v>
      </c>
      <c r="E60" s="39" t="s">
        <v>349</v>
      </c>
      <c r="F60" s="39">
        <v>1.8946799999999999</v>
      </c>
      <c r="G60" s="39">
        <v>1.8651413194006199</v>
      </c>
      <c r="H60" s="39">
        <v>7.3456262845688283</v>
      </c>
      <c r="I60" s="39">
        <v>11.037068895504625</v>
      </c>
      <c r="J60" s="39">
        <v>16.774422835669746</v>
      </c>
      <c r="K60" s="39">
        <v>55.906965887834836</v>
      </c>
      <c r="L60" s="39">
        <v>70.45593550000001</v>
      </c>
      <c r="M60" s="39">
        <v>89.660551447000017</v>
      </c>
      <c r="N60" s="39">
        <v>101.91778166021503</v>
      </c>
      <c r="O60" s="39">
        <v>102.59778166021499</v>
      </c>
      <c r="P60" s="39">
        <v>103.27778166021506</v>
      </c>
      <c r="Q60" s="39">
        <v>103.95778166021505</v>
      </c>
    </row>
    <row r="61" spans="1:17" x14ac:dyDescent="0.3">
      <c r="A61" s="39" t="s">
        <v>249</v>
      </c>
      <c r="B61" s="39" t="s">
        <v>1911</v>
      </c>
      <c r="C61" s="39" t="s">
        <v>1913</v>
      </c>
      <c r="D61" s="58" t="str">
        <f>INDEX('R0. Region mapping'!$C$9:$C$24,MATCH($E61,'R0. Region mapping'!$A$9:$A$24,0))</f>
        <v>ASI</v>
      </c>
      <c r="E61" s="39" t="s">
        <v>353</v>
      </c>
      <c r="F61" s="39">
        <v>19.97386294999999</v>
      </c>
      <c r="G61" s="39">
        <v>20.84106304124629</v>
      </c>
      <c r="H61" s="39">
        <v>71.901856157688258</v>
      </c>
      <c r="I61" s="39">
        <v>68.490018518583128</v>
      </c>
      <c r="J61" s="39">
        <v>508.88236707051766</v>
      </c>
      <c r="K61" s="39">
        <v>681.98486462270694</v>
      </c>
      <c r="L61" s="39">
        <v>854.49023390814375</v>
      </c>
      <c r="M61" s="39">
        <v>865.54200564374867</v>
      </c>
      <c r="N61" s="39">
        <v>876.33862893657601</v>
      </c>
      <c r="O61" s="39">
        <v>886.64028357832206</v>
      </c>
      <c r="P61" s="39">
        <v>896.39190151082801</v>
      </c>
      <c r="Q61" s="39">
        <v>905.530612860215</v>
      </c>
    </row>
    <row r="62" spans="1:17" x14ac:dyDescent="0.3">
      <c r="A62" s="39" t="s">
        <v>249</v>
      </c>
      <c r="B62" s="39" t="s">
        <v>1911</v>
      </c>
      <c r="C62" s="39" t="s">
        <v>1913</v>
      </c>
      <c r="D62" s="58" t="str">
        <f>INDEX('R0. Region mapping'!$C$9:$C$24,MATCH($E62,'R0. Region mapping'!$A$9:$A$24,0))</f>
        <v>AFR</v>
      </c>
      <c r="E62" s="39" t="s">
        <v>355</v>
      </c>
      <c r="F62" s="39">
        <v>39.108167999999999</v>
      </c>
      <c r="G62" s="39">
        <v>41.125323429911361</v>
      </c>
      <c r="H62" s="39">
        <v>41.337546560245315</v>
      </c>
      <c r="I62" s="39">
        <v>41.669992457668535</v>
      </c>
      <c r="J62" s="39">
        <v>42.061218045112362</v>
      </c>
      <c r="K62" s="39">
        <v>42.452443632556175</v>
      </c>
      <c r="L62" s="39">
        <v>42.843669220000002</v>
      </c>
      <c r="M62" s="39">
        <v>43.331105912200009</v>
      </c>
      <c r="N62" s="39">
        <v>43.818542604399987</v>
      </c>
      <c r="O62" s="39">
        <v>44.305979296600007</v>
      </c>
      <c r="P62" s="39">
        <v>44.7934159888</v>
      </c>
      <c r="Q62" s="39">
        <v>45.280852681000006</v>
      </c>
    </row>
    <row r="63" spans="1:17" x14ac:dyDescent="0.3">
      <c r="A63" s="39" t="s">
        <v>249</v>
      </c>
      <c r="B63" s="39" t="s">
        <v>1911</v>
      </c>
      <c r="C63" s="39" t="s">
        <v>1913</v>
      </c>
      <c r="D63" s="58" t="str">
        <f>INDEX('R0. Region mapping'!$C$9:$C$24,MATCH($E63,'R0. Region mapping'!$A$9:$A$24,0))</f>
        <v>LAM</v>
      </c>
      <c r="E63" s="39" t="s">
        <v>357</v>
      </c>
      <c r="F63" s="39">
        <v>26.276524999999999</v>
      </c>
      <c r="G63" s="39">
        <v>28.128692991460198</v>
      </c>
      <c r="H63" s="39">
        <v>56.617214371290615</v>
      </c>
      <c r="I63" s="39">
        <v>87.3220539255326</v>
      </c>
      <c r="J63" s="39">
        <v>90.693085857198525</v>
      </c>
      <c r="K63" s="39">
        <v>91.194399201843083</v>
      </c>
      <c r="L63" s="39">
        <v>80.484842558474966</v>
      </c>
      <c r="M63" s="39">
        <v>94.989210812958277</v>
      </c>
      <c r="N63" s="39">
        <v>109.48099532043564</v>
      </c>
      <c r="O63" s="39">
        <v>123.98538541280617</v>
      </c>
      <c r="P63" s="39">
        <v>138.47871032506575</v>
      </c>
      <c r="Q63" s="39">
        <v>152.98306201704159</v>
      </c>
    </row>
    <row r="64" spans="1:17" x14ac:dyDescent="0.3">
      <c r="A64" s="39" t="s">
        <v>249</v>
      </c>
      <c r="B64" s="39" t="s">
        <v>1911</v>
      </c>
      <c r="C64" s="39" t="s">
        <v>1913</v>
      </c>
      <c r="D64" s="58" t="str">
        <f>INDEX('R0. Region mapping'!$C$9:$C$24,MATCH($E64,'R0. Region mapping'!$A$9:$A$24,0))</f>
        <v>ASI</v>
      </c>
      <c r="E64" s="39" t="s">
        <v>359</v>
      </c>
      <c r="F64" s="39">
        <v>59.428800000000003</v>
      </c>
      <c r="G64" s="39">
        <v>59.697263398305701</v>
      </c>
      <c r="H64" s="39">
        <v>124.98354150067981</v>
      </c>
      <c r="I64" s="39">
        <v>130.37238301417497</v>
      </c>
      <c r="J64" s="39">
        <v>1963.9626993276045</v>
      </c>
      <c r="K64" s="39">
        <v>3275.8017749287856</v>
      </c>
      <c r="L64" s="39">
        <v>4163.4626723268848</v>
      </c>
      <c r="M64" s="39">
        <v>4187.3043389935447</v>
      </c>
      <c r="N64" s="39">
        <v>4187.4460056602147</v>
      </c>
      <c r="O64" s="39">
        <v>4187.5876723268848</v>
      </c>
      <c r="P64" s="39">
        <v>4187.7293389935548</v>
      </c>
      <c r="Q64" s="39">
        <v>4187.8710056602149</v>
      </c>
    </row>
    <row r="65" spans="1:17" x14ac:dyDescent="0.3">
      <c r="A65" s="39" t="s">
        <v>249</v>
      </c>
      <c r="B65" s="39" t="s">
        <v>1911</v>
      </c>
      <c r="C65" s="39" t="s">
        <v>1913</v>
      </c>
      <c r="D65" s="58" t="str">
        <f>INDEX('R0. Region mapping'!$C$9:$C$24,MATCH($E65,'R0. Region mapping'!$A$9:$A$24,0))</f>
        <v>ASI</v>
      </c>
      <c r="E65" s="39" t="s">
        <v>361</v>
      </c>
      <c r="F65" s="39">
        <v>8.3736000000000005E-2</v>
      </c>
      <c r="G65" s="39">
        <v>7.2571200000000002E-2</v>
      </c>
      <c r="H65" s="39">
        <v>4.4659199999999996E-2</v>
      </c>
    </row>
    <row r="66" spans="1:17" x14ac:dyDescent="0.3">
      <c r="A66" s="39" t="s">
        <v>249</v>
      </c>
      <c r="B66" s="39" t="s">
        <v>1911</v>
      </c>
      <c r="C66" s="39" t="s">
        <v>1913</v>
      </c>
      <c r="D66" s="58" t="str">
        <f>INDEX('R0. Region mapping'!$C$9:$C$24,MATCH($E66,'R0. Region mapping'!$A$9:$A$24,0))</f>
        <v>NAM</v>
      </c>
      <c r="E66" s="39" t="s">
        <v>363</v>
      </c>
      <c r="F66" s="39">
        <v>96.976684799999987</v>
      </c>
      <c r="G66" s="39">
        <v>97.217980022008589</v>
      </c>
      <c r="H66" s="39">
        <v>186.25631289703026</v>
      </c>
      <c r="I66" s="39">
        <v>242.50537426506446</v>
      </c>
      <c r="J66" s="39">
        <v>747.25251232004302</v>
      </c>
      <c r="K66" s="39">
        <v>978.29870637502108</v>
      </c>
      <c r="L66" s="39">
        <v>1162.2902382297302</v>
      </c>
      <c r="M66" s="39">
        <v>1199.1202257251034</v>
      </c>
      <c r="N66" s="39">
        <v>1293.7141723883813</v>
      </c>
      <c r="O66" s="39">
        <v>1328.2260966027679</v>
      </c>
      <c r="P66" s="39">
        <v>1358.0118085594816</v>
      </c>
      <c r="Q66" s="39">
        <v>1383.6770141603188</v>
      </c>
    </row>
    <row r="67" spans="1:17" x14ac:dyDescent="0.3">
      <c r="A67" s="39" t="s">
        <v>249</v>
      </c>
      <c r="B67" s="39" t="s">
        <v>1911</v>
      </c>
      <c r="C67" s="39" t="s">
        <v>1913</v>
      </c>
      <c r="D67" s="58" t="str">
        <f>INDEX('R0. Region mapping'!$C$9:$C$24,MATCH($E67,'R0. Region mapping'!$A$9:$A$24,0))</f>
        <v>EUR</v>
      </c>
      <c r="E67" s="39" t="s">
        <v>365</v>
      </c>
      <c r="F67" s="39">
        <v>81.245803576161904</v>
      </c>
      <c r="G67" s="39">
        <v>81.829906025262162</v>
      </c>
      <c r="H67" s="39">
        <v>113.03409711150927</v>
      </c>
      <c r="I67" s="39">
        <v>103.93608800256648</v>
      </c>
      <c r="J67" s="39">
        <v>240.43495940204411</v>
      </c>
      <c r="K67" s="39">
        <v>649.36284289588548</v>
      </c>
      <c r="L67" s="39">
        <v>803.17138408955054</v>
      </c>
      <c r="M67" s="39">
        <v>815.04367055133957</v>
      </c>
      <c r="N67" s="39">
        <v>826.5575430310106</v>
      </c>
      <c r="O67" s="39">
        <v>837.3308921839847</v>
      </c>
      <c r="P67" s="39">
        <v>847.23613010240138</v>
      </c>
      <c r="Q67" s="39">
        <v>856.20558601649498</v>
      </c>
    </row>
    <row r="68" spans="1:17" x14ac:dyDescent="0.3">
      <c r="A68" s="39" t="s">
        <v>249</v>
      </c>
      <c r="B68" s="39" t="s">
        <v>1911</v>
      </c>
      <c r="C68" s="39" t="s">
        <v>1914</v>
      </c>
      <c r="D68" s="58" t="str">
        <f>INDEX('R0. Region mapping'!$C$9:$C$24,MATCH($E68,'R0. Region mapping'!$A$9:$A$24,0))</f>
        <v>AFR</v>
      </c>
      <c r="E68" s="39" t="s">
        <v>258</v>
      </c>
      <c r="F68" s="39">
        <v>326.76480000000004</v>
      </c>
      <c r="G68" s="39">
        <v>326.62544000000003</v>
      </c>
      <c r="H68" s="39">
        <v>326.27704000000006</v>
      </c>
      <c r="I68" s="39">
        <v>584.8190351426731</v>
      </c>
      <c r="J68" s="39">
        <v>761.82923200000005</v>
      </c>
      <c r="K68" s="39">
        <v>906.73457600000006</v>
      </c>
      <c r="L68" s="39">
        <v>1264.4649937153899</v>
      </c>
      <c r="M68" s="39">
        <v>1668.8425774756099</v>
      </c>
      <c r="N68" s="39">
        <v>2100.2422039113699</v>
      </c>
      <c r="O68" s="39">
        <v>2614.4373780104302</v>
      </c>
      <c r="P68" s="39">
        <v>3146.7707375724999</v>
      </c>
      <c r="Q68" s="39">
        <v>3832.31921384202</v>
      </c>
    </row>
    <row r="69" spans="1:17" x14ac:dyDescent="0.3">
      <c r="A69" s="39" t="s">
        <v>249</v>
      </c>
      <c r="B69" s="39" t="s">
        <v>1911</v>
      </c>
      <c r="C69" s="39" t="s">
        <v>1914</v>
      </c>
      <c r="D69" s="58" t="str">
        <f>INDEX('R0. Region mapping'!$C$9:$C$24,MATCH($E69,'R0. Region mapping'!$A$9:$A$24,0))</f>
        <v>AUS</v>
      </c>
      <c r="E69" s="39" t="s">
        <v>261</v>
      </c>
      <c r="F69" s="39">
        <v>140.9616</v>
      </c>
      <c r="G69" s="39">
        <v>140.91775999999999</v>
      </c>
      <c r="H69" s="39">
        <v>140.973030862374</v>
      </c>
      <c r="I69" s="39">
        <v>153.37849324052601</v>
      </c>
      <c r="J69" s="39">
        <v>157.72820648958401</v>
      </c>
      <c r="K69" s="39">
        <v>161.679171178887</v>
      </c>
      <c r="L69" s="39">
        <v>163.397347178887</v>
      </c>
      <c r="M69" s="39">
        <v>163.37497665872701</v>
      </c>
      <c r="N69" s="39">
        <v>162.224197478847</v>
      </c>
      <c r="O69" s="39">
        <v>161.073418298967</v>
      </c>
      <c r="P69" s="39">
        <v>159.92263911908699</v>
      </c>
      <c r="Q69" s="39">
        <v>158.77185993920699</v>
      </c>
    </row>
    <row r="70" spans="1:17" x14ac:dyDescent="0.3">
      <c r="A70" s="39" t="s">
        <v>249</v>
      </c>
      <c r="B70" s="39" t="s">
        <v>1911</v>
      </c>
      <c r="C70" s="39" t="s">
        <v>1914</v>
      </c>
      <c r="D70" s="58" t="str">
        <f>INDEX('R0. Region mapping'!$C$9:$C$24,MATCH($E70,'R0. Region mapping'!$A$9:$A$24,0))</f>
        <v>NAM</v>
      </c>
      <c r="E70" s="39" t="s">
        <v>341</v>
      </c>
      <c r="F70" s="39">
        <v>1308.654</v>
      </c>
      <c r="G70" s="39">
        <v>1201.430199952845</v>
      </c>
      <c r="H70" s="39">
        <v>1203.9944552298596</v>
      </c>
      <c r="I70" s="39">
        <v>1371.5494960974318</v>
      </c>
      <c r="J70" s="39">
        <v>1420.5042962547479</v>
      </c>
      <c r="K70" s="39">
        <v>1469.3921776657</v>
      </c>
      <c r="L70" s="39">
        <v>1592.2122264003799</v>
      </c>
      <c r="M70" s="39">
        <v>1803.3152821052599</v>
      </c>
      <c r="N70" s="39">
        <v>1971.55875157895</v>
      </c>
      <c r="O70" s="39">
        <v>2012.7920610526301</v>
      </c>
      <c r="P70" s="39">
        <v>2047.7038281699399</v>
      </c>
      <c r="Q70" s="39">
        <v>2034.7296277435</v>
      </c>
    </row>
    <row r="71" spans="1:17" x14ac:dyDescent="0.3">
      <c r="A71" s="39" t="s">
        <v>249</v>
      </c>
      <c r="B71" s="39" t="s">
        <v>1911</v>
      </c>
      <c r="C71" s="39" t="s">
        <v>1914</v>
      </c>
      <c r="D71" s="58" t="str">
        <f>INDEX('R0. Region mapping'!$C$9:$C$24,MATCH($E71,'R0. Region mapping'!$A$9:$A$24,0))</f>
        <v>ASI</v>
      </c>
      <c r="E71" s="39" t="s">
        <v>343</v>
      </c>
      <c r="F71" s="39">
        <v>1429.2611999999999</v>
      </c>
      <c r="G71" s="39">
        <v>1429.2611999999999</v>
      </c>
      <c r="H71" s="39">
        <v>1443.4730276687901</v>
      </c>
      <c r="I71" s="39">
        <v>3089.5338589473599</v>
      </c>
      <c r="J71" s="39">
        <v>3807.47632171641</v>
      </c>
      <c r="K71" s="39">
        <v>4099.0763217164003</v>
      </c>
      <c r="L71" s="39">
        <v>4390.6763217164098</v>
      </c>
      <c r="M71" s="39">
        <v>4390.6763217164098</v>
      </c>
      <c r="N71" s="39">
        <v>4390.6763217164098</v>
      </c>
      <c r="O71" s="39">
        <v>4390.6763217164098</v>
      </c>
      <c r="P71" s="39">
        <v>4390.6763217164098</v>
      </c>
      <c r="Q71" s="39">
        <v>4390.6763217164098</v>
      </c>
    </row>
    <row r="72" spans="1:17" x14ac:dyDescent="0.3">
      <c r="A72" s="39" t="s">
        <v>249</v>
      </c>
      <c r="B72" s="39" t="s">
        <v>1911</v>
      </c>
      <c r="C72" s="39" t="s">
        <v>1914</v>
      </c>
      <c r="D72" s="58" t="str">
        <f>INDEX('R0. Region mapping'!$C$9:$C$24,MATCH($E72,'R0. Region mapping'!$A$9:$A$24,0))</f>
        <v>LAM</v>
      </c>
      <c r="E72" s="39" t="s">
        <v>345</v>
      </c>
      <c r="F72" s="39">
        <v>2229.0084000000102</v>
      </c>
      <c r="G72" s="39">
        <v>2182.2957856296944</v>
      </c>
      <c r="H72" s="39">
        <v>2211.7152415129467</v>
      </c>
      <c r="I72" s="39">
        <v>3458.9627298030096</v>
      </c>
      <c r="J72" s="39">
        <v>3769.6896103489603</v>
      </c>
      <c r="K72" s="39">
        <v>4582.8467148074897</v>
      </c>
      <c r="L72" s="39">
        <v>5348.1796391273601</v>
      </c>
      <c r="M72" s="39">
        <v>5477.5183703573703</v>
      </c>
      <c r="N72" s="39">
        <v>5534.6754721712196</v>
      </c>
      <c r="O72" s="39">
        <v>5460.6282686541999</v>
      </c>
      <c r="P72" s="39">
        <v>5347.1735126406802</v>
      </c>
      <c r="Q72" s="39">
        <v>5233.7187566271696</v>
      </c>
    </row>
    <row r="73" spans="1:17" x14ac:dyDescent="0.3">
      <c r="A73" s="39" t="s">
        <v>249</v>
      </c>
      <c r="B73" s="39" t="s">
        <v>1911</v>
      </c>
      <c r="C73" s="39" t="s">
        <v>1914</v>
      </c>
      <c r="D73" s="58" t="str">
        <f>INDEX('R0. Region mapping'!$C$9:$C$24,MATCH($E73,'R0. Region mapping'!$A$9:$A$24,0))</f>
        <v>EUR</v>
      </c>
      <c r="E73" s="39" t="s">
        <v>347</v>
      </c>
      <c r="F73" s="39">
        <v>244.47239999999999</v>
      </c>
      <c r="G73" s="39">
        <v>244.32024000000001</v>
      </c>
      <c r="H73" s="39">
        <v>244.829823003493</v>
      </c>
      <c r="I73" s="39">
        <v>329.63487747368401</v>
      </c>
      <c r="J73" s="39">
        <v>345.692027789473</v>
      </c>
      <c r="K73" s="39">
        <v>363.511953641091</v>
      </c>
      <c r="L73" s="39">
        <v>406.16760842105202</v>
      </c>
      <c r="M73" s="39">
        <v>442.83845473684198</v>
      </c>
      <c r="N73" s="39">
        <v>451.14802105263101</v>
      </c>
      <c r="O73" s="39">
        <v>489.10021844516501</v>
      </c>
      <c r="P73" s="39">
        <v>552.28291650833796</v>
      </c>
      <c r="Q73" s="39">
        <v>642.26951371281996</v>
      </c>
    </row>
    <row r="74" spans="1:17" x14ac:dyDescent="0.3">
      <c r="A74" s="39" t="s">
        <v>249</v>
      </c>
      <c r="B74" s="39" t="s">
        <v>1911</v>
      </c>
      <c r="C74" s="39" t="s">
        <v>1914</v>
      </c>
      <c r="D74" s="58" t="str">
        <f>INDEX('R0. Region mapping'!$C$9:$C$24,MATCH($E74,'R0. Region mapping'!$A$9:$A$24,0))</f>
        <v>ASI</v>
      </c>
      <c r="E74" s="39" t="s">
        <v>349</v>
      </c>
      <c r="F74" s="39">
        <v>881.61120000000005</v>
      </c>
      <c r="G74" s="39">
        <v>881.42336</v>
      </c>
      <c r="H74" s="39">
        <v>880.95375999999999</v>
      </c>
      <c r="I74" s="39">
        <v>923.77081298505095</v>
      </c>
      <c r="J74" s="39">
        <v>1336.492</v>
      </c>
      <c r="K74" s="39">
        <v>1487.9624000000001</v>
      </c>
      <c r="L74" s="39">
        <v>1639.4328</v>
      </c>
      <c r="M74" s="39">
        <v>1639.4328</v>
      </c>
      <c r="N74" s="39">
        <v>1639.4328</v>
      </c>
      <c r="O74" s="39">
        <v>1649.55685888884</v>
      </c>
      <c r="P74" s="39">
        <v>1701.0468807279201</v>
      </c>
      <c r="Q74" s="39">
        <v>1800.9457201627099</v>
      </c>
    </row>
    <row r="75" spans="1:17" x14ac:dyDescent="0.3">
      <c r="A75" s="39" t="s">
        <v>249</v>
      </c>
      <c r="B75" s="39" t="s">
        <v>1911</v>
      </c>
      <c r="C75" s="39" t="s">
        <v>1914</v>
      </c>
      <c r="D75" s="58" t="str">
        <f>INDEX('R0. Region mapping'!$C$9:$C$24,MATCH($E75,'R0. Region mapping'!$A$9:$A$24,0))</f>
        <v>ASI</v>
      </c>
      <c r="E75" s="39" t="s">
        <v>351</v>
      </c>
      <c r="F75" s="39">
        <v>359.99639999999999</v>
      </c>
      <c r="G75" s="39">
        <v>359.97768000000002</v>
      </c>
      <c r="H75" s="39">
        <v>364.275122974309</v>
      </c>
      <c r="I75" s="39">
        <v>727.00403350489296</v>
      </c>
      <c r="J75" s="39">
        <v>804.88397118910393</v>
      </c>
      <c r="K75" s="39">
        <v>951.51632882829006</v>
      </c>
      <c r="L75" s="39">
        <v>1071.2557185575199</v>
      </c>
      <c r="M75" s="39">
        <v>1071.2557185575199</v>
      </c>
      <c r="N75" s="39">
        <v>1071.2557185575199</v>
      </c>
      <c r="O75" s="39">
        <v>1071.2557185575199</v>
      </c>
      <c r="P75" s="39">
        <v>1071.2557185575199</v>
      </c>
      <c r="Q75" s="39">
        <v>1071.2557185575199</v>
      </c>
    </row>
    <row r="76" spans="1:17" x14ac:dyDescent="0.3">
      <c r="A76" s="39" t="s">
        <v>249</v>
      </c>
      <c r="B76" s="39" t="s">
        <v>1911</v>
      </c>
      <c r="C76" s="39" t="s">
        <v>1914</v>
      </c>
      <c r="D76" s="58" t="str">
        <f>INDEX('R0. Region mapping'!$C$9:$C$24,MATCH($E76,'R0. Region mapping'!$A$9:$A$24,0))</f>
        <v>ASI</v>
      </c>
      <c r="E76" s="39" t="s">
        <v>353</v>
      </c>
      <c r="F76" s="39">
        <v>281.55959999999988</v>
      </c>
      <c r="G76" s="39">
        <v>280.50823999999989</v>
      </c>
      <c r="H76" s="39">
        <v>278.5578381307119</v>
      </c>
      <c r="I76" s="39">
        <v>295.35008421052601</v>
      </c>
      <c r="J76" s="39">
        <v>292.937284210526</v>
      </c>
      <c r="K76" s="39">
        <v>293.62884987309201</v>
      </c>
      <c r="L76" s="39">
        <v>314.19905263157898</v>
      </c>
      <c r="M76" s="39">
        <v>317.20684210526298</v>
      </c>
      <c r="N76" s="39">
        <v>320.21463157894698</v>
      </c>
      <c r="O76" s="39">
        <v>323.22242105263098</v>
      </c>
      <c r="P76" s="39">
        <v>325.86514286724099</v>
      </c>
      <c r="Q76" s="39">
        <v>329.238</v>
      </c>
    </row>
    <row r="77" spans="1:17" x14ac:dyDescent="0.3">
      <c r="A77" s="39" t="s">
        <v>249</v>
      </c>
      <c r="B77" s="39" t="s">
        <v>1911</v>
      </c>
      <c r="C77" s="39" t="s">
        <v>1914</v>
      </c>
      <c r="D77" s="58" t="str">
        <f>INDEX('R0. Region mapping'!$C$9:$C$24,MATCH($E77,'R0. Region mapping'!$A$9:$A$24,0))</f>
        <v>AFR</v>
      </c>
      <c r="E77" s="39" t="s">
        <v>355</v>
      </c>
      <c r="F77" s="39">
        <v>218.7216</v>
      </c>
      <c r="G77" s="39">
        <v>218.58799999999999</v>
      </c>
      <c r="H77" s="39">
        <v>221.055751862622</v>
      </c>
      <c r="I77" s="39">
        <v>299.34098357894703</v>
      </c>
      <c r="J77" s="39">
        <v>314.71376817229901</v>
      </c>
      <c r="K77" s="39">
        <v>340.18575037825002</v>
      </c>
      <c r="L77" s="39">
        <v>408.16468003954901</v>
      </c>
      <c r="M77" s="39">
        <v>442.19031578947403</v>
      </c>
      <c r="N77" s="39">
        <v>450.15518600226</v>
      </c>
      <c r="O77" s="39">
        <v>450.15518600226</v>
      </c>
      <c r="P77" s="39">
        <v>450.15518600226</v>
      </c>
      <c r="Q77" s="39">
        <v>450.15518600226</v>
      </c>
    </row>
    <row r="78" spans="1:17" x14ac:dyDescent="0.3">
      <c r="A78" s="39" t="s">
        <v>249</v>
      </c>
      <c r="B78" s="39" t="s">
        <v>1911</v>
      </c>
      <c r="C78" s="39" t="s">
        <v>1914</v>
      </c>
      <c r="D78" s="58" t="str">
        <f>INDEX('R0. Region mapping'!$C$9:$C$24,MATCH($E78,'R0. Region mapping'!$A$9:$A$24,0))</f>
        <v>LAM</v>
      </c>
      <c r="E78" s="39" t="s">
        <v>357</v>
      </c>
      <c r="F78" s="39">
        <v>99.8352</v>
      </c>
      <c r="G78" s="39">
        <v>99.815840000000009</v>
      </c>
      <c r="H78" s="39">
        <v>99.960807306622002</v>
      </c>
      <c r="I78" s="39">
        <v>105.719868210526</v>
      </c>
      <c r="J78" s="39">
        <v>108.897689684211</v>
      </c>
      <c r="K78" s="39">
        <v>112.07551115789501</v>
      </c>
      <c r="L78" s="39">
        <v>115.253332631579</v>
      </c>
      <c r="M78" s="39">
        <v>121.581762105263</v>
      </c>
      <c r="N78" s="39">
        <v>142.53836523340399</v>
      </c>
      <c r="O78" s="39">
        <v>191.55437718635699</v>
      </c>
      <c r="P78" s="39">
        <v>218.882986927356</v>
      </c>
      <c r="Q78" s="39">
        <v>220.12173640104001</v>
      </c>
    </row>
    <row r="79" spans="1:17" x14ac:dyDescent="0.3">
      <c r="A79" s="39" t="s">
        <v>249</v>
      </c>
      <c r="B79" s="39" t="s">
        <v>1911</v>
      </c>
      <c r="C79" s="39" t="s">
        <v>1914</v>
      </c>
      <c r="D79" s="58" t="str">
        <f>INDEX('R0. Region mapping'!$C$9:$C$24,MATCH($E79,'R0. Region mapping'!$A$9:$A$24,0))</f>
        <v>ASI</v>
      </c>
      <c r="E79" s="39" t="s">
        <v>359</v>
      </c>
      <c r="F79" s="39">
        <v>432.15120000000002</v>
      </c>
      <c r="G79" s="39">
        <v>432.07456000000002</v>
      </c>
      <c r="H79" s="39">
        <v>440.93868332962802</v>
      </c>
      <c r="I79" s="39">
        <v>1002.99400476708</v>
      </c>
      <c r="J79" s="39">
        <v>1390.0279941052599</v>
      </c>
      <c r="K79" s="39">
        <v>1741.3712077479299</v>
      </c>
      <c r="L79" s="39">
        <v>2300.4258153723499</v>
      </c>
      <c r="M79" s="39">
        <v>2701.6749448897899</v>
      </c>
      <c r="N79" s="39">
        <v>2988.1454820673798</v>
      </c>
      <c r="O79" s="39">
        <v>3180.9840578038902</v>
      </c>
      <c r="P79" s="39">
        <v>3243.6685546460099</v>
      </c>
      <c r="Q79" s="39">
        <v>3243.6685546459998</v>
      </c>
    </row>
    <row r="80" spans="1:17" x14ac:dyDescent="0.3">
      <c r="A80" s="39" t="s">
        <v>249</v>
      </c>
      <c r="B80" s="39" t="s">
        <v>1911</v>
      </c>
      <c r="C80" s="39" t="s">
        <v>1914</v>
      </c>
      <c r="D80" s="58" t="str">
        <f>INDEX('R0. Region mapping'!$C$9:$C$24,MATCH($E80,'R0. Region mapping'!$A$9:$A$24,0))</f>
        <v>ASI</v>
      </c>
      <c r="E80" s="39" t="s">
        <v>361</v>
      </c>
      <c r="F80" s="39">
        <v>13.222800000000101</v>
      </c>
      <c r="G80" s="39">
        <v>13.222800000000101</v>
      </c>
      <c r="H80" s="39">
        <v>13.396436303877101</v>
      </c>
      <c r="I80" s="39">
        <v>16.238723101647299</v>
      </c>
      <c r="J80" s="39">
        <v>22.105464079785701</v>
      </c>
      <c r="K80" s="39">
        <v>24.6012898407504</v>
      </c>
      <c r="L80" s="39">
        <v>28.964283709299799</v>
      </c>
      <c r="M80" s="39">
        <v>30.990212301227601</v>
      </c>
      <c r="N80" s="39">
        <v>33.575867614612797</v>
      </c>
      <c r="O80" s="39">
        <v>34.947137399031298</v>
      </c>
      <c r="P80" s="39">
        <v>35.748654672089799</v>
      </c>
      <c r="Q80" s="39">
        <v>36.358845332115401</v>
      </c>
    </row>
    <row r="81" spans="1:17" x14ac:dyDescent="0.3">
      <c r="A81" s="39" t="s">
        <v>249</v>
      </c>
      <c r="B81" s="39" t="s">
        <v>1911</v>
      </c>
      <c r="C81" s="39" t="s">
        <v>1914</v>
      </c>
      <c r="D81" s="58" t="str">
        <f>INDEX('R0. Region mapping'!$C$9:$C$24,MATCH($E81,'R0. Region mapping'!$A$9:$A$24,0))</f>
        <v>NAM</v>
      </c>
      <c r="E81" s="39" t="s">
        <v>363</v>
      </c>
      <c r="F81" s="39">
        <v>980.8091999999989</v>
      </c>
      <c r="G81" s="39">
        <v>980.27623999999889</v>
      </c>
      <c r="H81" s="39">
        <v>978.943839999999</v>
      </c>
      <c r="I81" s="39">
        <v>1069.04004075181</v>
      </c>
      <c r="J81" s="39">
        <v>1100.5547927518101</v>
      </c>
      <c r="K81" s="39">
        <v>1132.0695447518101</v>
      </c>
      <c r="L81" s="39">
        <v>1163.5842967518099</v>
      </c>
      <c r="M81" s="39">
        <v>1310.61312</v>
      </c>
      <c r="N81" s="39">
        <v>1310.61312</v>
      </c>
      <c r="O81" s="39">
        <v>1310.61312</v>
      </c>
      <c r="P81" s="39">
        <v>1310.61312</v>
      </c>
      <c r="Q81" s="39">
        <v>1310.61312</v>
      </c>
    </row>
    <row r="82" spans="1:17" x14ac:dyDescent="0.3">
      <c r="A82" s="39" t="s">
        <v>249</v>
      </c>
      <c r="B82" s="39" t="s">
        <v>1911</v>
      </c>
      <c r="C82" s="39" t="s">
        <v>1914</v>
      </c>
      <c r="D82" s="58" t="str">
        <f>INDEX('R0. Region mapping'!$C$9:$C$24,MATCH($E82,'R0. Region mapping'!$A$9:$A$24,0))</f>
        <v>EUR</v>
      </c>
      <c r="E82" s="39" t="s">
        <v>365</v>
      </c>
      <c r="F82" s="39">
        <v>1572.4115999999999</v>
      </c>
      <c r="G82" s="39">
        <v>1570.4443999999999</v>
      </c>
      <c r="H82" s="39">
        <v>1565.5264</v>
      </c>
      <c r="I82" s="39">
        <v>1637.6576</v>
      </c>
      <c r="J82" s="39">
        <v>1672.0891023438101</v>
      </c>
      <c r="K82" s="39">
        <v>1687.6996369127701</v>
      </c>
      <c r="L82" s="39">
        <v>1775.1088776694201</v>
      </c>
      <c r="M82" s="39">
        <v>1926.8286000000001</v>
      </c>
      <c r="N82" s="39">
        <v>1951.4983500000001</v>
      </c>
      <c r="O82" s="39">
        <v>1976.1680999999901</v>
      </c>
      <c r="P82" s="39">
        <v>1976.1681000000001</v>
      </c>
      <c r="Q82" s="39">
        <v>1976.1681000000001</v>
      </c>
    </row>
    <row r="83" spans="1:17" x14ac:dyDescent="0.3">
      <c r="A83" s="39" t="s">
        <v>249</v>
      </c>
      <c r="B83" s="39" t="s">
        <v>1911</v>
      </c>
      <c r="C83" s="39" t="s">
        <v>1915</v>
      </c>
      <c r="D83" s="58" t="str">
        <f>INDEX('R0. Region mapping'!$C$9:$C$24,MATCH($E83,'R0. Region mapping'!$A$9:$A$24,0))</f>
        <v>AFR</v>
      </c>
      <c r="E83" s="39" t="s">
        <v>258</v>
      </c>
      <c r="F83" s="39">
        <v>40.654799999999902</v>
      </c>
      <c r="G83" s="39">
        <v>40.629359999999899</v>
      </c>
      <c r="H83" s="39">
        <v>65.951567774306099</v>
      </c>
      <c r="I83" s="39">
        <v>144.4</v>
      </c>
      <c r="J83" s="39">
        <v>216</v>
      </c>
      <c r="K83" s="39">
        <v>269.45</v>
      </c>
      <c r="L83" s="39">
        <v>620</v>
      </c>
      <c r="M83" s="39">
        <v>924</v>
      </c>
      <c r="N83" s="39">
        <v>1098.5</v>
      </c>
      <c r="O83" s="39">
        <v>1288.8</v>
      </c>
      <c r="P83" s="39">
        <v>1432.75</v>
      </c>
      <c r="Q83" s="39">
        <v>1531.5</v>
      </c>
    </row>
    <row r="84" spans="1:17" x14ac:dyDescent="0.3">
      <c r="A84" s="39" t="s">
        <v>249</v>
      </c>
      <c r="B84" s="39" t="s">
        <v>1911</v>
      </c>
      <c r="C84" s="39" t="s">
        <v>1915</v>
      </c>
      <c r="D84" s="58" t="str">
        <f>INDEX('R0. Region mapping'!$C$9:$C$24,MATCH($E84,'R0. Region mapping'!$A$9:$A$24,0))</f>
        <v>AUS</v>
      </c>
      <c r="E84" s="39" t="s">
        <v>261</v>
      </c>
      <c r="H84" s="39">
        <v>11.246836216817099</v>
      </c>
      <c r="I84" s="39">
        <v>67.45</v>
      </c>
      <c r="J84" s="39">
        <v>76.5</v>
      </c>
      <c r="K84" s="39">
        <v>76.5</v>
      </c>
      <c r="L84" s="39">
        <v>175.2</v>
      </c>
      <c r="M84" s="39">
        <v>260.25</v>
      </c>
      <c r="N84" s="39">
        <v>309.39999999999998</v>
      </c>
      <c r="O84" s="39">
        <v>362.4</v>
      </c>
      <c r="P84" s="39">
        <v>403.15</v>
      </c>
      <c r="Q84" s="39">
        <v>430.5</v>
      </c>
    </row>
    <row r="85" spans="1:17" x14ac:dyDescent="0.3">
      <c r="A85" s="39" t="s">
        <v>249</v>
      </c>
      <c r="B85" s="39" t="s">
        <v>1911</v>
      </c>
      <c r="C85" s="39" t="s">
        <v>1915</v>
      </c>
      <c r="D85" s="58" t="str">
        <f>INDEX('R0. Region mapping'!$C$9:$C$24,MATCH($E85,'R0. Region mapping'!$A$9:$A$24,0))</f>
        <v>NAM</v>
      </c>
      <c r="E85" s="39" t="s">
        <v>341</v>
      </c>
      <c r="F85" s="39">
        <v>331.34399999999903</v>
      </c>
      <c r="G85" s="39">
        <v>331.387445797564</v>
      </c>
      <c r="H85" s="39">
        <v>344.52533775778699</v>
      </c>
      <c r="I85" s="39">
        <v>484.5</v>
      </c>
      <c r="J85" s="39">
        <v>444.31338771502601</v>
      </c>
      <c r="K85" s="39">
        <v>375.7</v>
      </c>
      <c r="L85" s="39">
        <v>337.62484627260301</v>
      </c>
      <c r="M85" s="39">
        <v>273</v>
      </c>
      <c r="N85" s="39">
        <v>266.91726445726601</v>
      </c>
      <c r="O85" s="39">
        <v>260.834528914533</v>
      </c>
      <c r="P85" s="39">
        <v>257.39999999999998</v>
      </c>
      <c r="Q85" s="39">
        <v>251.5</v>
      </c>
    </row>
    <row r="86" spans="1:17" x14ac:dyDescent="0.3">
      <c r="A86" s="39" t="s">
        <v>249</v>
      </c>
      <c r="B86" s="39" t="s">
        <v>1911</v>
      </c>
      <c r="C86" s="39" t="s">
        <v>1915</v>
      </c>
      <c r="D86" s="58" t="str">
        <f>INDEX('R0. Region mapping'!$C$9:$C$24,MATCH($E86,'R0. Region mapping'!$A$9:$A$24,0))</f>
        <v>ASI</v>
      </c>
      <c r="E86" s="39" t="s">
        <v>343</v>
      </c>
      <c r="F86" s="39">
        <v>191.11680000000001</v>
      </c>
      <c r="G86" s="39">
        <v>191.115672985694</v>
      </c>
      <c r="H86" s="39">
        <v>392.37997973158201</v>
      </c>
      <c r="I86" s="39">
        <v>942.4</v>
      </c>
      <c r="J86" s="39">
        <v>1375.2</v>
      </c>
      <c r="K86" s="39">
        <v>2278.85</v>
      </c>
      <c r="L86" s="39">
        <v>2077.84548120817</v>
      </c>
      <c r="M86" s="39">
        <v>2111.25</v>
      </c>
      <c r="N86" s="39">
        <v>2526.7009418124899</v>
      </c>
      <c r="O86" s="39">
        <v>2887.8</v>
      </c>
      <c r="P86" s="39">
        <v>3196.6</v>
      </c>
      <c r="Q86" s="39">
        <v>3405</v>
      </c>
    </row>
    <row r="87" spans="1:17" x14ac:dyDescent="0.3">
      <c r="A87" s="39" t="s">
        <v>249</v>
      </c>
      <c r="B87" s="39" t="s">
        <v>1911</v>
      </c>
      <c r="C87" s="39" t="s">
        <v>1915</v>
      </c>
      <c r="D87" s="58" t="str">
        <f>INDEX('R0. Region mapping'!$C$9:$C$24,MATCH($E87,'R0. Region mapping'!$A$9:$A$24,0))</f>
        <v>LAM</v>
      </c>
      <c r="E87" s="39" t="s">
        <v>345</v>
      </c>
      <c r="F87" s="39">
        <v>60.220799999999997</v>
      </c>
      <c r="G87" s="39">
        <v>60.207543469675599</v>
      </c>
      <c r="H87" s="39">
        <v>76.304646715016204</v>
      </c>
      <c r="I87" s="39">
        <v>181.45</v>
      </c>
      <c r="J87" s="39">
        <v>174.146201104921</v>
      </c>
      <c r="K87" s="39">
        <v>349.35</v>
      </c>
      <c r="L87" s="39">
        <v>880.8</v>
      </c>
      <c r="M87" s="39">
        <v>1342.5</v>
      </c>
      <c r="N87" s="39">
        <v>1611.35</v>
      </c>
      <c r="O87" s="39">
        <v>1901.4</v>
      </c>
      <c r="P87" s="39">
        <v>2121.9</v>
      </c>
      <c r="Q87" s="39">
        <v>2274</v>
      </c>
    </row>
    <row r="88" spans="1:17" x14ac:dyDescent="0.3">
      <c r="A88" s="39" t="s">
        <v>249</v>
      </c>
      <c r="B88" s="39" t="s">
        <v>1911</v>
      </c>
      <c r="C88" s="39" t="s">
        <v>1915</v>
      </c>
      <c r="D88" s="58" t="str">
        <f>INDEX('R0. Region mapping'!$C$9:$C$24,MATCH($E88,'R0. Region mapping'!$A$9:$A$24,0))</f>
        <v>EUR</v>
      </c>
      <c r="E88" s="39" t="s">
        <v>347</v>
      </c>
      <c r="F88" s="39">
        <v>197.352</v>
      </c>
      <c r="G88" s="39">
        <v>183.22926011393201</v>
      </c>
      <c r="H88" s="39">
        <v>166.374443522353</v>
      </c>
      <c r="I88" s="39">
        <v>190.9975</v>
      </c>
      <c r="J88" s="39">
        <v>193.005</v>
      </c>
      <c r="K88" s="39">
        <v>169.06942758080999</v>
      </c>
      <c r="L88" s="39">
        <v>135.15530588695901</v>
      </c>
      <c r="M88" s="39">
        <v>66.412499999999994</v>
      </c>
      <c r="N88" s="39">
        <v>71.63</v>
      </c>
      <c r="O88" s="39">
        <v>78.959999999999994</v>
      </c>
      <c r="P88" s="39">
        <v>83.682500000000005</v>
      </c>
      <c r="Q88" s="39">
        <v>83.424999999999997</v>
      </c>
    </row>
    <row r="89" spans="1:17" x14ac:dyDescent="0.3">
      <c r="A89" s="39" t="s">
        <v>249</v>
      </c>
      <c r="B89" s="39" t="s">
        <v>1911</v>
      </c>
      <c r="C89" s="39" t="s">
        <v>1915</v>
      </c>
      <c r="D89" s="58" t="str">
        <f>INDEX('R0. Region mapping'!$C$9:$C$24,MATCH($E89,'R0. Region mapping'!$A$9:$A$24,0))</f>
        <v>ASI</v>
      </c>
      <c r="E89" s="39" t="s">
        <v>349</v>
      </c>
      <c r="F89" s="39">
        <v>867.30480000000102</v>
      </c>
      <c r="G89" s="39">
        <v>805.23945436206202</v>
      </c>
      <c r="H89" s="39">
        <v>849.367835895295</v>
      </c>
      <c r="I89" s="39">
        <v>1295.8</v>
      </c>
      <c r="J89" s="39">
        <v>1652.1898985057701</v>
      </c>
      <c r="K89" s="39">
        <v>1547</v>
      </c>
      <c r="L89" s="39">
        <v>1632</v>
      </c>
      <c r="M89" s="39">
        <v>1530</v>
      </c>
      <c r="N89" s="39">
        <v>1514.07822162664</v>
      </c>
      <c r="O89" s="39">
        <v>1498.15644325328</v>
      </c>
      <c r="P89" s="39">
        <v>1184.2711410796901</v>
      </c>
      <c r="Q89" s="39">
        <v>969.5</v>
      </c>
    </row>
    <row r="90" spans="1:17" x14ac:dyDescent="0.3">
      <c r="A90" s="39" t="s">
        <v>249</v>
      </c>
      <c r="B90" s="39" t="s">
        <v>1911</v>
      </c>
      <c r="C90" s="39" t="s">
        <v>1915</v>
      </c>
      <c r="D90" s="58" t="str">
        <f>INDEX('R0. Region mapping'!$C$9:$C$24,MATCH($E90,'R0. Region mapping'!$A$9:$A$24,0))</f>
        <v>ASI</v>
      </c>
      <c r="E90" s="39" t="s">
        <v>351</v>
      </c>
      <c r="F90" s="39">
        <v>62.326799999999899</v>
      </c>
      <c r="G90" s="39">
        <v>62.297128239895599</v>
      </c>
      <c r="H90" s="39">
        <v>153.52654439191801</v>
      </c>
      <c r="I90" s="39">
        <v>318.25</v>
      </c>
      <c r="J90" s="39">
        <v>482.4</v>
      </c>
      <c r="K90" s="39">
        <v>680</v>
      </c>
      <c r="L90" s="39">
        <v>911.2</v>
      </c>
      <c r="M90" s="39">
        <v>1308.75</v>
      </c>
      <c r="N90" s="39">
        <v>1527.5</v>
      </c>
      <c r="O90" s="39">
        <v>1773.6</v>
      </c>
      <c r="P90" s="39">
        <v>1959.1</v>
      </c>
      <c r="Q90" s="39">
        <v>2083.5</v>
      </c>
    </row>
    <row r="91" spans="1:17" x14ac:dyDescent="0.3">
      <c r="A91" s="39" t="s">
        <v>249</v>
      </c>
      <c r="B91" s="39" t="s">
        <v>1911</v>
      </c>
      <c r="C91" s="39" t="s">
        <v>1915</v>
      </c>
      <c r="D91" s="58" t="str">
        <f>INDEX('R0. Region mapping'!$C$9:$C$24,MATCH($E91,'R0. Region mapping'!$A$9:$A$24,0))</f>
        <v>ASI</v>
      </c>
      <c r="E91" s="39" t="s">
        <v>353</v>
      </c>
      <c r="F91" s="39">
        <v>1097.1179999999999</v>
      </c>
      <c r="G91" s="39">
        <v>1097.10224324662</v>
      </c>
      <c r="H91" s="39">
        <v>1084.3440270591</v>
      </c>
      <c r="I91" s="39">
        <v>1222.6500000000001</v>
      </c>
      <c r="J91" s="39">
        <v>1089.58751600492</v>
      </c>
      <c r="K91" s="39">
        <v>1025.0999999999999</v>
      </c>
      <c r="L91" s="39">
        <v>964.8</v>
      </c>
      <c r="M91" s="39">
        <v>1097.25</v>
      </c>
      <c r="N91" s="39">
        <v>1198.5999999999999</v>
      </c>
      <c r="O91" s="39">
        <v>1189.8</v>
      </c>
      <c r="P91" s="39">
        <v>1200.6500000000001</v>
      </c>
      <c r="Q91" s="39">
        <v>1191.5</v>
      </c>
    </row>
    <row r="92" spans="1:17" x14ac:dyDescent="0.3">
      <c r="A92" s="39" t="s">
        <v>249</v>
      </c>
      <c r="B92" s="39" t="s">
        <v>1911</v>
      </c>
      <c r="C92" s="39" t="s">
        <v>1915</v>
      </c>
      <c r="D92" s="58" t="str">
        <f>INDEX('R0. Region mapping'!$C$9:$C$24,MATCH($E92,'R0. Region mapping'!$A$9:$A$24,0))</f>
        <v>AFR</v>
      </c>
      <c r="E92" s="39" t="s">
        <v>355</v>
      </c>
      <c r="H92" s="39">
        <v>11.81027488</v>
      </c>
      <c r="I92" s="39">
        <v>32.299999999999997</v>
      </c>
      <c r="J92" s="39">
        <v>81</v>
      </c>
      <c r="K92" s="39">
        <v>213.35</v>
      </c>
      <c r="L92" s="39">
        <v>448.8</v>
      </c>
      <c r="M92" s="39">
        <v>653.25</v>
      </c>
      <c r="N92" s="39">
        <v>767.65</v>
      </c>
      <c r="O92" s="39">
        <v>894.6</v>
      </c>
      <c r="P92" s="39">
        <v>990.55</v>
      </c>
      <c r="Q92" s="39">
        <v>1055.5</v>
      </c>
    </row>
    <row r="93" spans="1:17" x14ac:dyDescent="0.3">
      <c r="A93" s="39" t="s">
        <v>249</v>
      </c>
      <c r="B93" s="39" t="s">
        <v>1911</v>
      </c>
      <c r="C93" s="39" t="s">
        <v>1915</v>
      </c>
      <c r="D93" s="58" t="str">
        <f>INDEX('R0. Region mapping'!$C$9:$C$24,MATCH($E93,'R0. Region mapping'!$A$9:$A$24,0))</f>
        <v>LAM</v>
      </c>
      <c r="E93" s="39" t="s">
        <v>357</v>
      </c>
      <c r="F93" s="39">
        <v>38.898000000000103</v>
      </c>
      <c r="G93" s="39">
        <v>38.885294117647099</v>
      </c>
      <c r="H93" s="39">
        <v>72.060132917501207</v>
      </c>
      <c r="I93" s="39">
        <v>198.55</v>
      </c>
      <c r="J93" s="39">
        <v>246.6</v>
      </c>
      <c r="K93" s="39">
        <v>381.65</v>
      </c>
      <c r="L93" s="39">
        <v>960.8</v>
      </c>
      <c r="M93" s="39">
        <v>1465.5</v>
      </c>
      <c r="N93" s="39">
        <v>1758.9</v>
      </c>
      <c r="O93" s="39">
        <v>2075.4</v>
      </c>
      <c r="P93" s="39">
        <v>2316.0500000000002</v>
      </c>
      <c r="Q93" s="39">
        <v>2481.5</v>
      </c>
    </row>
    <row r="94" spans="1:17" x14ac:dyDescent="0.3">
      <c r="A94" s="39" t="s">
        <v>249</v>
      </c>
      <c r="B94" s="39" t="s">
        <v>1911</v>
      </c>
      <c r="C94" s="39" t="s">
        <v>1915</v>
      </c>
      <c r="D94" s="58" t="str">
        <f>INDEX('R0. Region mapping'!$C$9:$C$24,MATCH($E94,'R0. Region mapping'!$A$9:$A$24,0))</f>
        <v>ASI</v>
      </c>
      <c r="E94" s="39" t="s">
        <v>359</v>
      </c>
      <c r="F94" s="39">
        <v>152.8416</v>
      </c>
      <c r="G94" s="39">
        <v>152.83573475984201</v>
      </c>
      <c r="H94" s="39">
        <v>301.375406060101</v>
      </c>
      <c r="I94" s="39">
        <v>1008.9</v>
      </c>
      <c r="J94" s="39">
        <v>1174.26090518207</v>
      </c>
      <c r="K94" s="39">
        <v>1155.72371688164</v>
      </c>
      <c r="L94" s="39">
        <v>1047.98335663887</v>
      </c>
      <c r="M94" s="39">
        <v>1272.75</v>
      </c>
      <c r="N94" s="39">
        <v>1470.3</v>
      </c>
      <c r="O94" s="39">
        <v>1695.6</v>
      </c>
      <c r="P94" s="39">
        <v>1864.5</v>
      </c>
      <c r="Q94" s="39">
        <v>1977.5</v>
      </c>
    </row>
    <row r="95" spans="1:17" x14ac:dyDescent="0.3">
      <c r="A95" s="39" t="s">
        <v>249</v>
      </c>
      <c r="B95" s="39" t="s">
        <v>1911</v>
      </c>
      <c r="C95" s="39" t="s">
        <v>1915</v>
      </c>
      <c r="D95" s="58" t="str">
        <f>INDEX('R0. Region mapping'!$C$9:$C$24,MATCH($E95,'R0. Region mapping'!$A$9:$A$24,0))</f>
        <v>ASI</v>
      </c>
      <c r="E95" s="39" t="s">
        <v>361</v>
      </c>
      <c r="F95" s="39">
        <v>528.40440000000103</v>
      </c>
      <c r="G95" s="39">
        <v>528.415177385682</v>
      </c>
      <c r="H95" s="39">
        <v>550.59298108455903</v>
      </c>
      <c r="I95" s="39">
        <v>621.29999999999995</v>
      </c>
      <c r="J95" s="39">
        <v>717.3</v>
      </c>
      <c r="K95" s="39">
        <v>653.21318161042802</v>
      </c>
      <c r="L95" s="39">
        <v>546.46566409693605</v>
      </c>
      <c r="M95" s="39">
        <v>513.75</v>
      </c>
      <c r="N95" s="39">
        <v>504.049675790668</v>
      </c>
      <c r="O95" s="39">
        <v>494.34935158133601</v>
      </c>
      <c r="P95" s="39">
        <v>484.64902737200498</v>
      </c>
      <c r="Q95" s="39">
        <v>418</v>
      </c>
    </row>
    <row r="96" spans="1:17" x14ac:dyDescent="0.3">
      <c r="A96" s="39" t="s">
        <v>249</v>
      </c>
      <c r="B96" s="39" t="s">
        <v>1911</v>
      </c>
      <c r="C96" s="39" t="s">
        <v>1915</v>
      </c>
      <c r="D96" s="58" t="str">
        <f>INDEX('R0. Region mapping'!$C$9:$C$24,MATCH($E96,'R0. Region mapping'!$A$9:$A$24,0))</f>
        <v>NAM</v>
      </c>
      <c r="E96" s="39" t="s">
        <v>363</v>
      </c>
      <c r="F96" s="39">
        <v>2918.6135999999901</v>
      </c>
      <c r="G96" s="39">
        <v>2918.6306277119902</v>
      </c>
      <c r="H96" s="39">
        <v>2880.59464425023</v>
      </c>
      <c r="I96" s="39">
        <v>3224.3</v>
      </c>
      <c r="J96" s="39">
        <v>2727.9</v>
      </c>
      <c r="K96" s="39">
        <v>2516.33973421669</v>
      </c>
      <c r="L96" s="39">
        <v>2418.4</v>
      </c>
      <c r="M96" s="39">
        <v>2971.5</v>
      </c>
      <c r="N96" s="39">
        <v>3185</v>
      </c>
      <c r="O96" s="39">
        <v>3503.4</v>
      </c>
      <c r="P96" s="39">
        <v>3727.9</v>
      </c>
      <c r="Q96" s="39">
        <v>3858.5</v>
      </c>
    </row>
    <row r="97" spans="1:17" x14ac:dyDescent="0.3">
      <c r="A97" s="39" t="s">
        <v>249</v>
      </c>
      <c r="B97" s="39" t="s">
        <v>1911</v>
      </c>
      <c r="C97" s="39" t="s">
        <v>1915</v>
      </c>
      <c r="D97" s="58" t="str">
        <f>INDEX('R0. Region mapping'!$C$9:$C$24,MATCH($E97,'R0. Region mapping'!$A$9:$A$24,0))</f>
        <v>EUR</v>
      </c>
      <c r="E97" s="39" t="s">
        <v>365</v>
      </c>
      <c r="F97" s="39">
        <v>3327.5592000000001</v>
      </c>
      <c r="G97" s="39">
        <v>3089.4351726929799</v>
      </c>
      <c r="H97" s="39">
        <v>2894.3139348693398</v>
      </c>
      <c r="I97" s="39">
        <v>3819.95</v>
      </c>
      <c r="J97" s="39">
        <v>3860.1</v>
      </c>
      <c r="K97" s="39">
        <v>3456.5214489301202</v>
      </c>
      <c r="L97" s="39">
        <v>2836.52750682958</v>
      </c>
      <c r="M97" s="39">
        <v>1328.25</v>
      </c>
      <c r="N97" s="39">
        <v>1432.6</v>
      </c>
      <c r="O97" s="39">
        <v>1579.2</v>
      </c>
      <c r="P97" s="39">
        <v>1673.65</v>
      </c>
      <c r="Q97" s="39">
        <v>1668.5</v>
      </c>
    </row>
    <row r="98" spans="1:17" x14ac:dyDescent="0.3">
      <c r="A98" s="39" t="s">
        <v>249</v>
      </c>
      <c r="B98" s="39" t="s">
        <v>1911</v>
      </c>
      <c r="C98" s="39" t="s">
        <v>942</v>
      </c>
      <c r="D98" s="58" t="str">
        <f>INDEX('R0. Region mapping'!$C$9:$C$24,MATCH($E98,'R0. Region mapping'!$A$9:$A$24,0))</f>
        <v>AFR</v>
      </c>
      <c r="E98" s="39" t="s">
        <v>258</v>
      </c>
      <c r="F98" s="39">
        <v>7253.755487584207</v>
      </c>
      <c r="G98" s="39">
        <v>8624.3323833346331</v>
      </c>
      <c r="H98" s="39">
        <v>8922.9428949927424</v>
      </c>
      <c r="I98" s="39">
        <v>16552.657084662667</v>
      </c>
      <c r="J98" s="39">
        <v>18092.644323020213</v>
      </c>
      <c r="K98" s="39">
        <v>20269.249635028369</v>
      </c>
      <c r="L98" s="39">
        <v>23530.468434067741</v>
      </c>
      <c r="M98" s="39">
        <v>26613.302874488832</v>
      </c>
      <c r="N98" s="39">
        <v>23201.160272253997</v>
      </c>
      <c r="O98" s="39">
        <v>23527.883344992035</v>
      </c>
      <c r="P98" s="39">
        <v>24449.431079199701</v>
      </c>
      <c r="Q98" s="39">
        <v>22445.324084578904</v>
      </c>
    </row>
    <row r="99" spans="1:17" x14ac:dyDescent="0.3">
      <c r="A99" s="39" t="s">
        <v>249</v>
      </c>
      <c r="B99" s="39" t="s">
        <v>1911</v>
      </c>
      <c r="C99" s="39" t="s">
        <v>942</v>
      </c>
      <c r="D99" s="58" t="str">
        <f>INDEX('R0. Region mapping'!$C$9:$C$24,MATCH($E99,'R0. Region mapping'!$A$9:$A$24,0))</f>
        <v>AUS</v>
      </c>
      <c r="E99" s="39" t="s">
        <v>261</v>
      </c>
      <c r="F99" s="39">
        <v>2127.4661258435699</v>
      </c>
      <c r="G99" s="39">
        <v>2082.6510318475871</v>
      </c>
      <c r="H99" s="39">
        <v>2232.5698870561109</v>
      </c>
      <c r="I99" s="39">
        <v>2636.8952276873833</v>
      </c>
      <c r="J99" s="39">
        <v>6482.2328845293687</v>
      </c>
      <c r="K99" s="39">
        <v>6377.1698808778265</v>
      </c>
      <c r="L99" s="39">
        <v>7140.270396529444</v>
      </c>
      <c r="M99" s="39">
        <v>6201.9456038125227</v>
      </c>
      <c r="N99" s="39">
        <v>6056.9362378998103</v>
      </c>
      <c r="O99" s="39">
        <v>6807.9595157151634</v>
      </c>
      <c r="P99" s="39">
        <v>6394.798265201227</v>
      </c>
      <c r="Q99" s="39">
        <v>5818.8619797170986</v>
      </c>
    </row>
    <row r="100" spans="1:17" x14ac:dyDescent="0.3">
      <c r="A100" s="39" t="s">
        <v>249</v>
      </c>
      <c r="B100" s="39" t="s">
        <v>1911</v>
      </c>
      <c r="C100" s="39" t="s">
        <v>942</v>
      </c>
      <c r="D100" s="58" t="str">
        <f>INDEX('R0. Region mapping'!$C$9:$C$24,MATCH($E100,'R0. Region mapping'!$A$9:$A$24,0))</f>
        <v>NAM</v>
      </c>
      <c r="E100" s="39" t="s">
        <v>341</v>
      </c>
      <c r="F100" s="39">
        <v>15939.711866127522</v>
      </c>
      <c r="G100" s="39">
        <v>14541.286501007862</v>
      </c>
      <c r="H100" s="39">
        <v>13911.579719395453</v>
      </c>
      <c r="I100" s="39">
        <v>10804.453545008855</v>
      </c>
      <c r="J100" s="39">
        <v>13548.717134962641</v>
      </c>
      <c r="K100" s="39">
        <v>14110.394171027718</v>
      </c>
      <c r="L100" s="39">
        <v>15361.854924056681</v>
      </c>
      <c r="M100" s="39">
        <v>10771.670746200878</v>
      </c>
      <c r="N100" s="39">
        <v>34460.765413613546</v>
      </c>
      <c r="O100" s="39">
        <v>37240.214745882797</v>
      </c>
      <c r="P100" s="39">
        <v>54193.446045895755</v>
      </c>
      <c r="Q100" s="39">
        <v>47591.658312040032</v>
      </c>
    </row>
    <row r="101" spans="1:17" x14ac:dyDescent="0.3">
      <c r="A101" s="39" t="s">
        <v>249</v>
      </c>
      <c r="B101" s="39" t="s">
        <v>1911</v>
      </c>
      <c r="C101" s="39" t="s">
        <v>942</v>
      </c>
      <c r="D101" s="58" t="str">
        <f>INDEX('R0. Region mapping'!$C$9:$C$24,MATCH($E101,'R0. Region mapping'!$A$9:$A$24,0))</f>
        <v>ASI</v>
      </c>
      <c r="E101" s="39" t="s">
        <v>343</v>
      </c>
      <c r="F101" s="39">
        <v>16348.297509157499</v>
      </c>
      <c r="G101" s="39">
        <v>16323.366513203595</v>
      </c>
      <c r="H101" s="39">
        <v>30721.331459625271</v>
      </c>
      <c r="I101" s="39">
        <v>51707.895429747805</v>
      </c>
      <c r="J101" s="39">
        <v>46311.156992530538</v>
      </c>
      <c r="K101" s="39">
        <v>37762.504873425954</v>
      </c>
      <c r="L101" s="39">
        <v>38588.973581569378</v>
      </c>
      <c r="M101" s="39">
        <v>37073.798496714553</v>
      </c>
      <c r="N101" s="39">
        <v>32885.893968397788</v>
      </c>
      <c r="O101" s="39">
        <v>28170.925942445592</v>
      </c>
      <c r="P101" s="39">
        <v>26448.381503724664</v>
      </c>
      <c r="Q101" s="39">
        <v>22204.054530282865</v>
      </c>
    </row>
    <row r="102" spans="1:17" x14ac:dyDescent="0.3">
      <c r="A102" s="39" t="s">
        <v>249</v>
      </c>
      <c r="B102" s="39" t="s">
        <v>1911</v>
      </c>
      <c r="C102" s="39" t="s">
        <v>942</v>
      </c>
      <c r="D102" s="58" t="str">
        <f>INDEX('R0. Region mapping'!$C$9:$C$24,MATCH($E102,'R0. Region mapping'!$A$9:$A$24,0))</f>
        <v>LAM</v>
      </c>
      <c r="E102" s="39" t="s">
        <v>345</v>
      </c>
      <c r="F102" s="39">
        <v>10828.534073661396</v>
      </c>
      <c r="G102" s="39">
        <v>12206.850361961871</v>
      </c>
      <c r="H102" s="39">
        <v>11845.258510306627</v>
      </c>
      <c r="I102" s="39">
        <v>13792.384215419172</v>
      </c>
      <c r="J102" s="39">
        <v>14596.970740029758</v>
      </c>
      <c r="K102" s="39">
        <v>14414.862046167465</v>
      </c>
      <c r="L102" s="39">
        <v>14697.098429048658</v>
      </c>
      <c r="M102" s="39">
        <v>15122.390526637015</v>
      </c>
      <c r="N102" s="39">
        <v>12551.488657720163</v>
      </c>
      <c r="O102" s="39">
        <v>25172.257910879558</v>
      </c>
      <c r="P102" s="39">
        <v>35382.593547550016</v>
      </c>
      <c r="Q102" s="39">
        <v>14618.058939032486</v>
      </c>
    </row>
    <row r="103" spans="1:17" x14ac:dyDescent="0.3">
      <c r="A103" s="39" t="s">
        <v>249</v>
      </c>
      <c r="B103" s="39" t="s">
        <v>1911</v>
      </c>
      <c r="C103" s="39" t="s">
        <v>942</v>
      </c>
      <c r="D103" s="58" t="str">
        <f>INDEX('R0. Region mapping'!$C$9:$C$24,MATCH($E103,'R0. Region mapping'!$A$9:$A$24,0))</f>
        <v>EUR</v>
      </c>
      <c r="E103" s="39" t="s">
        <v>347</v>
      </c>
      <c r="F103" s="39">
        <v>3567.164362492274</v>
      </c>
      <c r="G103" s="39">
        <v>5043.674650375181</v>
      </c>
      <c r="H103" s="39">
        <v>5503.3029117935021</v>
      </c>
      <c r="I103" s="39">
        <v>5996.739085477735</v>
      </c>
      <c r="J103" s="39">
        <v>5449.2200977207585</v>
      </c>
      <c r="K103" s="39">
        <v>4995.7180195843666</v>
      </c>
      <c r="L103" s="39">
        <v>5164.0909157220367</v>
      </c>
      <c r="M103" s="39">
        <v>4368.8040010570257</v>
      </c>
      <c r="N103" s="39">
        <v>3785.6233833352508</v>
      </c>
      <c r="O103" s="39">
        <v>3115.5481066796842</v>
      </c>
      <c r="P103" s="39">
        <v>3571.1736293979934</v>
      </c>
      <c r="Q103" s="39">
        <v>2854.6776893679539</v>
      </c>
    </row>
    <row r="104" spans="1:17" x14ac:dyDescent="0.3">
      <c r="A104" s="39" t="s">
        <v>249</v>
      </c>
      <c r="B104" s="39" t="s">
        <v>1911</v>
      </c>
      <c r="C104" s="39" t="s">
        <v>942</v>
      </c>
      <c r="D104" s="58" t="str">
        <f>INDEX('R0. Region mapping'!$C$9:$C$24,MATCH($E104,'R0. Region mapping'!$A$9:$A$24,0))</f>
        <v>ASI</v>
      </c>
      <c r="E104" s="39" t="s">
        <v>349</v>
      </c>
      <c r="F104" s="39">
        <v>26167.623615788732</v>
      </c>
      <c r="G104" s="39">
        <v>25458.40217881271</v>
      </c>
      <c r="H104" s="39">
        <v>21981.466387111199</v>
      </c>
      <c r="I104" s="39">
        <v>17356.169432104431</v>
      </c>
      <c r="J104" s="39">
        <v>23995.428586496342</v>
      </c>
      <c r="K104" s="39">
        <v>18210.601065656287</v>
      </c>
      <c r="L104" s="39">
        <v>14008.6401737284</v>
      </c>
      <c r="M104" s="39">
        <v>15629.460603574007</v>
      </c>
      <c r="N104" s="39">
        <v>21479.753443850957</v>
      </c>
      <c r="O104" s="39">
        <v>30777.223189133772</v>
      </c>
      <c r="P104" s="39">
        <v>28620.892958029192</v>
      </c>
      <c r="Q104" s="39">
        <v>18312.327197846607</v>
      </c>
    </row>
    <row r="105" spans="1:17" x14ac:dyDescent="0.3">
      <c r="A105" s="39" t="s">
        <v>249</v>
      </c>
      <c r="B105" s="39" t="s">
        <v>1911</v>
      </c>
      <c r="C105" s="39" t="s">
        <v>942</v>
      </c>
      <c r="D105" s="58" t="str">
        <f>INDEX('R0. Region mapping'!$C$9:$C$24,MATCH($E105,'R0. Region mapping'!$A$9:$A$24,0))</f>
        <v>ASI</v>
      </c>
      <c r="E105" s="39" t="s">
        <v>351</v>
      </c>
      <c r="F105" s="39">
        <v>8242.1306347021637</v>
      </c>
      <c r="G105" s="39">
        <v>8312.3413970241454</v>
      </c>
      <c r="H105" s="39">
        <v>10102.525487076739</v>
      </c>
      <c r="I105" s="39">
        <v>12082.100201198125</v>
      </c>
      <c r="J105" s="39">
        <v>13596.288552243863</v>
      </c>
      <c r="K105" s="39">
        <v>16217.443502364653</v>
      </c>
      <c r="L105" s="39">
        <v>19237.95175695276</v>
      </c>
      <c r="M105" s="39">
        <v>22898.367471093545</v>
      </c>
      <c r="N105" s="39">
        <v>23463.675431506399</v>
      </c>
      <c r="O105" s="39">
        <v>24145.482882523851</v>
      </c>
      <c r="P105" s="39">
        <v>25391.456059761655</v>
      </c>
      <c r="Q105" s="39">
        <v>23882.754324218298</v>
      </c>
    </row>
    <row r="106" spans="1:17" x14ac:dyDescent="0.3">
      <c r="A106" s="39" t="s">
        <v>249</v>
      </c>
      <c r="B106" s="39" t="s">
        <v>1911</v>
      </c>
      <c r="C106" s="39" t="s">
        <v>942</v>
      </c>
      <c r="D106" s="58" t="str">
        <f>INDEX('R0. Region mapping'!$C$9:$C$24,MATCH($E106,'R0. Region mapping'!$A$9:$A$24,0))</f>
        <v>ASI</v>
      </c>
      <c r="E106" s="39" t="s">
        <v>353</v>
      </c>
      <c r="F106" s="39">
        <v>18400.206141839786</v>
      </c>
      <c r="G106" s="39">
        <v>18048.868632454461</v>
      </c>
      <c r="H106" s="39">
        <v>16413.908621064958</v>
      </c>
      <c r="I106" s="39">
        <v>14401.653590507833</v>
      </c>
      <c r="J106" s="39">
        <v>14079.615150809283</v>
      </c>
      <c r="K106" s="39">
        <v>12979.714891995913</v>
      </c>
      <c r="L106" s="39">
        <v>10203.428170826584</v>
      </c>
      <c r="M106" s="39">
        <v>9941.2663074500033</v>
      </c>
      <c r="N106" s="39">
        <v>8887.1748155109981</v>
      </c>
      <c r="O106" s="39">
        <v>6778.7432060540996</v>
      </c>
      <c r="P106" s="39">
        <v>6656.0813362304971</v>
      </c>
      <c r="Q106" s="39">
        <v>4964.556460524529</v>
      </c>
    </row>
    <row r="107" spans="1:17" x14ac:dyDescent="0.3">
      <c r="A107" s="39" t="s">
        <v>249</v>
      </c>
      <c r="B107" s="39" t="s">
        <v>1911</v>
      </c>
      <c r="C107" s="39" t="s">
        <v>942</v>
      </c>
      <c r="D107" s="58" t="str">
        <f>INDEX('R0. Region mapping'!$C$9:$C$24,MATCH($E107,'R0. Region mapping'!$A$9:$A$24,0))</f>
        <v>AFR</v>
      </c>
      <c r="E107" s="39" t="s">
        <v>355</v>
      </c>
      <c r="F107" s="39">
        <v>12226.072884753747</v>
      </c>
      <c r="G107" s="39">
        <v>12226.584374016122</v>
      </c>
      <c r="H107" s="39">
        <v>12979.252085581353</v>
      </c>
      <c r="I107" s="39">
        <v>13309.319628359775</v>
      </c>
      <c r="J107" s="39">
        <v>13424.182819983056</v>
      </c>
      <c r="K107" s="39">
        <v>14009.32300176183</v>
      </c>
      <c r="L107" s="39">
        <v>15841.157221317697</v>
      </c>
      <c r="M107" s="39">
        <v>16229.110052202926</v>
      </c>
      <c r="N107" s="39">
        <v>15991.334867592124</v>
      </c>
      <c r="O107" s="39">
        <v>18321.503939213442</v>
      </c>
      <c r="P107" s="39">
        <v>30918.298059923382</v>
      </c>
      <c r="Q107" s="39">
        <v>45649.738208280556</v>
      </c>
    </row>
    <row r="108" spans="1:17" x14ac:dyDescent="0.3">
      <c r="A108" s="39" t="s">
        <v>249</v>
      </c>
      <c r="B108" s="39" t="s">
        <v>1911</v>
      </c>
      <c r="C108" s="39" t="s">
        <v>942</v>
      </c>
      <c r="D108" s="58" t="str">
        <f>INDEX('R0. Region mapping'!$C$9:$C$24,MATCH($E108,'R0. Region mapping'!$A$9:$A$24,0))</f>
        <v>LAM</v>
      </c>
      <c r="E108" s="39" t="s">
        <v>357</v>
      </c>
      <c r="F108" s="39">
        <v>8499.7380676789435</v>
      </c>
      <c r="G108" s="39">
        <v>8491.961053426221</v>
      </c>
      <c r="H108" s="39">
        <v>8853.9091622243941</v>
      </c>
      <c r="I108" s="39">
        <v>5912.0632914897687</v>
      </c>
      <c r="J108" s="39">
        <v>5098.1859675415471</v>
      </c>
      <c r="K108" s="39">
        <v>4243.1566540928361</v>
      </c>
      <c r="L108" s="39">
        <v>3381.2629125985395</v>
      </c>
      <c r="M108" s="39">
        <v>3706.8823945451672</v>
      </c>
      <c r="N108" s="39">
        <v>3954.5456507255985</v>
      </c>
      <c r="O108" s="39">
        <v>3926.2378542654619</v>
      </c>
      <c r="P108" s="39">
        <v>3443.1908141898703</v>
      </c>
      <c r="Q108" s="39">
        <v>3054.9238700392557</v>
      </c>
    </row>
    <row r="109" spans="1:17" x14ac:dyDescent="0.3">
      <c r="A109" s="39" t="s">
        <v>249</v>
      </c>
      <c r="B109" s="39" t="s">
        <v>1911</v>
      </c>
      <c r="C109" s="39" t="s">
        <v>942</v>
      </c>
      <c r="D109" s="58" t="str">
        <f>INDEX('R0. Region mapping'!$C$9:$C$24,MATCH($E109,'R0. Region mapping'!$A$9:$A$24,0))</f>
        <v>ASI</v>
      </c>
      <c r="E109" s="39" t="s">
        <v>359</v>
      </c>
      <c r="F109" s="39">
        <v>17255.625412866993</v>
      </c>
      <c r="G109" s="39">
        <v>17904.820210726914</v>
      </c>
      <c r="H109" s="39">
        <v>21601.131159814646</v>
      </c>
      <c r="I109" s="39">
        <v>24566.139860403055</v>
      </c>
      <c r="J109" s="39">
        <v>31039.136258109087</v>
      </c>
      <c r="K109" s="39">
        <v>32371.076695956119</v>
      </c>
      <c r="L109" s="39">
        <v>35708.036770401915</v>
      </c>
      <c r="M109" s="39">
        <v>39286.000113592483</v>
      </c>
      <c r="N109" s="39">
        <v>42161.368193303409</v>
      </c>
      <c r="O109" s="39">
        <v>42843.224483015299</v>
      </c>
      <c r="P109" s="39">
        <v>43889.318603662439</v>
      </c>
      <c r="Q109" s="39">
        <v>36534.91689975332</v>
      </c>
    </row>
    <row r="110" spans="1:17" x14ac:dyDescent="0.3">
      <c r="A110" s="39" t="s">
        <v>249</v>
      </c>
      <c r="B110" s="39" t="s">
        <v>1911</v>
      </c>
      <c r="C110" s="39" t="s">
        <v>942</v>
      </c>
      <c r="D110" s="58" t="str">
        <f>INDEX('R0. Region mapping'!$C$9:$C$24,MATCH($E110,'R0. Region mapping'!$A$9:$A$24,0))</f>
        <v>ASI</v>
      </c>
      <c r="E110" s="39" t="s">
        <v>361</v>
      </c>
      <c r="F110" s="39">
        <v>7001.4636394075515</v>
      </c>
      <c r="G110" s="39">
        <v>8484.625355625607</v>
      </c>
      <c r="H110" s="39">
        <v>9269.0547407739505</v>
      </c>
      <c r="I110" s="39">
        <v>9560.8268523533861</v>
      </c>
      <c r="J110" s="39">
        <v>9596.2226627382515</v>
      </c>
      <c r="K110" s="39">
        <v>9134.2200852285496</v>
      </c>
      <c r="L110" s="39">
        <v>8002.3299547155857</v>
      </c>
      <c r="M110" s="39">
        <v>7663.3214760485916</v>
      </c>
      <c r="N110" s="39">
        <v>6723.1080195323893</v>
      </c>
      <c r="O110" s="39">
        <v>6572.3620782064972</v>
      </c>
      <c r="P110" s="39">
        <v>6465.349258411251</v>
      </c>
      <c r="Q110" s="39">
        <v>5091.1935393299664</v>
      </c>
    </row>
    <row r="111" spans="1:17" x14ac:dyDescent="0.3">
      <c r="A111" s="39" t="s">
        <v>249</v>
      </c>
      <c r="B111" s="39" t="s">
        <v>1911</v>
      </c>
      <c r="C111" s="39" t="s">
        <v>942</v>
      </c>
      <c r="D111" s="58" t="str">
        <f>INDEX('R0. Region mapping'!$C$9:$C$24,MATCH($E111,'R0. Region mapping'!$A$9:$A$24,0))</f>
        <v>NAM</v>
      </c>
      <c r="E111" s="39" t="s">
        <v>363</v>
      </c>
      <c r="F111" s="39">
        <v>79257.569254265458</v>
      </c>
      <c r="G111" s="39">
        <v>78600.659449703046</v>
      </c>
      <c r="H111" s="39">
        <v>78190.179731097844</v>
      </c>
      <c r="I111" s="39">
        <v>79481.076296725689</v>
      </c>
      <c r="J111" s="39">
        <v>78420.366874010084</v>
      </c>
      <c r="K111" s="39">
        <v>77486.397631021406</v>
      </c>
      <c r="L111" s="39">
        <v>70295.035848379383</v>
      </c>
      <c r="M111" s="39">
        <v>61493.536907958543</v>
      </c>
      <c r="N111" s="39">
        <v>43353.299828471216</v>
      </c>
      <c r="O111" s="39">
        <v>43213.981471282568</v>
      </c>
      <c r="P111" s="39">
        <v>46492.180771351792</v>
      </c>
      <c r="Q111" s="39">
        <v>27139.635009557122</v>
      </c>
    </row>
    <row r="112" spans="1:17" x14ac:dyDescent="0.3">
      <c r="A112" s="39" t="s">
        <v>249</v>
      </c>
      <c r="B112" s="39" t="s">
        <v>1911</v>
      </c>
      <c r="C112" s="39" t="s">
        <v>942</v>
      </c>
      <c r="D112" s="58" t="str">
        <f>INDEX('R0. Region mapping'!$C$9:$C$24,MATCH($E112,'R0. Region mapping'!$A$9:$A$24,0))</f>
        <v>EUR</v>
      </c>
      <c r="E112" s="39" t="s">
        <v>365</v>
      </c>
      <c r="F112" s="39">
        <v>46260.206956418428</v>
      </c>
      <c r="G112" s="39">
        <v>52477.138336509212</v>
      </c>
      <c r="H112" s="39">
        <v>55183.542555647902</v>
      </c>
      <c r="I112" s="39">
        <v>55305.719899211741</v>
      </c>
      <c r="J112" s="39">
        <v>54519.946862708683</v>
      </c>
      <c r="K112" s="39">
        <v>55646.05053657481</v>
      </c>
      <c r="L112" s="39">
        <v>49086.750504648015</v>
      </c>
      <c r="M112" s="39">
        <v>34862.105463645479</v>
      </c>
      <c r="N112" s="39">
        <v>25712.371328549962</v>
      </c>
      <c r="O112" s="39">
        <v>24875.857996221439</v>
      </c>
      <c r="P112" s="39">
        <v>35345.263508268268</v>
      </c>
      <c r="Q112" s="39">
        <v>24989.973929476</v>
      </c>
    </row>
    <row r="113" spans="1:17" x14ac:dyDescent="0.3">
      <c r="A113" s="39" t="s">
        <v>249</v>
      </c>
      <c r="B113" s="39" t="s">
        <v>1911</v>
      </c>
      <c r="C113" s="39" t="s">
        <v>1916</v>
      </c>
      <c r="D113" s="58" t="str">
        <f>INDEX('R0. Region mapping'!$C$9:$C$24,MATCH($E113,'R0. Region mapping'!$A$9:$A$24,0))</f>
        <v>AFR</v>
      </c>
      <c r="E113" s="39" t="s">
        <v>258</v>
      </c>
      <c r="F113" s="39">
        <v>1.9332</v>
      </c>
      <c r="G113" s="39">
        <v>1.9325600000000001</v>
      </c>
      <c r="H113" s="39">
        <v>1.93096</v>
      </c>
      <c r="I113" s="39">
        <v>1.8029915985390002</v>
      </c>
      <c r="J113" s="39">
        <v>1.681694399026</v>
      </c>
      <c r="K113" s="39">
        <v>26.664910355843599</v>
      </c>
      <c r="L113" s="39">
        <v>79.375468542685596</v>
      </c>
      <c r="M113" s="39">
        <v>128.28418752226699</v>
      </c>
      <c r="N113" s="39">
        <v>167.608166190508</v>
      </c>
      <c r="O113" s="39">
        <v>195.735696302593</v>
      </c>
      <c r="P113" s="39">
        <v>241.91216822901998</v>
      </c>
      <c r="Q113" s="39">
        <v>365.20009640450098</v>
      </c>
    </row>
    <row r="114" spans="1:17" x14ac:dyDescent="0.3">
      <c r="A114" s="39" t="s">
        <v>249</v>
      </c>
      <c r="B114" s="39" t="s">
        <v>1911</v>
      </c>
      <c r="C114" s="39" t="s">
        <v>1916</v>
      </c>
      <c r="D114" s="58" t="str">
        <f>INDEX('R0. Region mapping'!$C$9:$C$24,MATCH($E114,'R0. Region mapping'!$A$9:$A$24,0))</f>
        <v>AUS</v>
      </c>
      <c r="E114" s="39" t="s">
        <v>261</v>
      </c>
      <c r="F114" s="39">
        <v>2.8866240000000101</v>
      </c>
      <c r="G114" s="39">
        <v>2.5066757112154923</v>
      </c>
      <c r="H114" s="39">
        <v>15.7183049892542</v>
      </c>
      <c r="I114" s="39">
        <v>14.2199563141162</v>
      </c>
      <c r="J114" s="39">
        <v>14.2204203480775</v>
      </c>
      <c r="K114" s="39">
        <v>23.36923390165936</v>
      </c>
      <c r="L114" s="39">
        <v>23.84675558544977</v>
      </c>
      <c r="M114" s="39">
        <v>32.570012819609701</v>
      </c>
      <c r="N114" s="39">
        <v>46.000111580582796</v>
      </c>
      <c r="O114" s="39">
        <v>64.941563588252791</v>
      </c>
      <c r="P114" s="39">
        <v>89.607428545481696</v>
      </c>
      <c r="Q114" s="39">
        <v>120.205594952545</v>
      </c>
    </row>
    <row r="115" spans="1:17" x14ac:dyDescent="0.3">
      <c r="A115" s="39" t="s">
        <v>249</v>
      </c>
      <c r="B115" s="39" t="s">
        <v>1911</v>
      </c>
      <c r="C115" s="39" t="s">
        <v>1916</v>
      </c>
      <c r="D115" s="58" t="str">
        <f>INDEX('R0. Region mapping'!$C$9:$C$24,MATCH($E115,'R0. Region mapping'!$A$9:$A$24,0))</f>
        <v>NAM</v>
      </c>
      <c r="E115" s="39" t="s">
        <v>341</v>
      </c>
      <c r="F115" s="39">
        <v>6.1199999999999997E-2</v>
      </c>
      <c r="G115" s="39">
        <v>6.0666680969396598E-2</v>
      </c>
      <c r="H115" s="39">
        <v>5.9333383392888198E-2</v>
      </c>
      <c r="I115" s="39">
        <v>10.4705594249179</v>
      </c>
      <c r="J115" s="39">
        <v>64.768510273251096</v>
      </c>
      <c r="K115" s="39">
        <v>73.579343829696597</v>
      </c>
      <c r="L115" s="39">
        <v>102.9788276533407</v>
      </c>
      <c r="M115" s="39">
        <v>121.3662977780611</v>
      </c>
      <c r="N115" s="39">
        <v>147.87122946540228</v>
      </c>
      <c r="O115" s="39">
        <v>183.1163696489711</v>
      </c>
      <c r="P115" s="39">
        <v>226.98343692366811</v>
      </c>
      <c r="Q115" s="39">
        <v>280.11837331028107</v>
      </c>
    </row>
    <row r="116" spans="1:17" x14ac:dyDescent="0.3">
      <c r="A116" s="39" t="s">
        <v>249</v>
      </c>
      <c r="B116" s="39" t="s">
        <v>1911</v>
      </c>
      <c r="C116" s="39" t="s">
        <v>1916</v>
      </c>
      <c r="D116" s="58" t="str">
        <f>INDEX('R0. Region mapping'!$C$9:$C$24,MATCH($E116,'R0. Region mapping'!$A$9:$A$24,0))</f>
        <v>ASI</v>
      </c>
      <c r="E116" s="39" t="s">
        <v>343</v>
      </c>
      <c r="G116" s="39">
        <v>1.0406880000000001</v>
      </c>
      <c r="H116" s="39">
        <v>33.1128</v>
      </c>
      <c r="I116" s="39">
        <v>208.85162110863601</v>
      </c>
      <c r="J116" s="39">
        <v>208.85162110863601</v>
      </c>
      <c r="K116" s="39">
        <v>325.34899183801201</v>
      </c>
      <c r="L116" s="39">
        <v>343.51339760101905</v>
      </c>
      <c r="M116" s="39">
        <v>439.45938965413001</v>
      </c>
      <c r="N116" s="39">
        <v>561.53714659617606</v>
      </c>
      <c r="O116" s="39">
        <v>704.18266719243707</v>
      </c>
      <c r="P116" s="39">
        <v>861.04717178862995</v>
      </c>
      <c r="Q116" s="39">
        <v>1027.266447323771</v>
      </c>
    </row>
    <row r="117" spans="1:17" x14ac:dyDescent="0.3">
      <c r="A117" s="39" t="s">
        <v>249</v>
      </c>
      <c r="B117" s="39" t="s">
        <v>1911</v>
      </c>
      <c r="C117" s="39" t="s">
        <v>1916</v>
      </c>
      <c r="D117" s="58" t="str">
        <f>INDEX('R0. Region mapping'!$C$9:$C$24,MATCH($E117,'R0. Region mapping'!$A$9:$A$24,0))</f>
        <v>LAM</v>
      </c>
      <c r="E117" s="39" t="s">
        <v>345</v>
      </c>
      <c r="F117" s="39">
        <v>2.30274</v>
      </c>
      <c r="G117" s="39">
        <v>1.995708</v>
      </c>
      <c r="H117" s="39">
        <v>1.4942631610706931</v>
      </c>
      <c r="I117" s="39">
        <v>0.26613516107069302</v>
      </c>
      <c r="J117" s="39">
        <v>0.26613516107069302</v>
      </c>
      <c r="K117" s="39">
        <v>34.550949901018193</v>
      </c>
      <c r="L117" s="39">
        <v>57.27690668486099</v>
      </c>
      <c r="M117" s="39">
        <v>83.888535189292</v>
      </c>
      <c r="N117" s="39">
        <v>117.78277164521069</v>
      </c>
      <c r="O117" s="39">
        <v>172.08030219756068</v>
      </c>
      <c r="P117" s="39">
        <v>258.58102597614368</v>
      </c>
      <c r="Q117" s="39">
        <v>382.97302440428768</v>
      </c>
    </row>
    <row r="118" spans="1:17" x14ac:dyDescent="0.3">
      <c r="A118" s="39" t="s">
        <v>249</v>
      </c>
      <c r="B118" s="39" t="s">
        <v>1911</v>
      </c>
      <c r="C118" s="39" t="s">
        <v>1916</v>
      </c>
      <c r="D118" s="58" t="str">
        <f>INDEX('R0. Region mapping'!$C$9:$C$24,MATCH($E118,'R0. Region mapping'!$A$9:$A$24,0))</f>
        <v>EUR</v>
      </c>
      <c r="E118" s="39" t="s">
        <v>347</v>
      </c>
      <c r="F118" s="39">
        <v>54.786329879999997</v>
      </c>
      <c r="G118" s="39">
        <v>54.780691656000002</v>
      </c>
      <c r="H118" s="39">
        <v>64.227396095999993</v>
      </c>
      <c r="I118" s="39">
        <v>82.347785745968693</v>
      </c>
      <c r="J118" s="39">
        <v>82.347785745968693</v>
      </c>
      <c r="K118" s="39">
        <v>91.094784190687292</v>
      </c>
      <c r="L118" s="39">
        <v>96.563780180165494</v>
      </c>
      <c r="M118" s="39">
        <v>106.8168889464103</v>
      </c>
      <c r="N118" s="39">
        <v>122.10735015352839</v>
      </c>
      <c r="O118" s="39">
        <v>142.77191646853689</v>
      </c>
      <c r="P118" s="39">
        <v>168.43576905903598</v>
      </c>
      <c r="Q118" s="39">
        <v>199.4163569280127</v>
      </c>
    </row>
    <row r="119" spans="1:17" x14ac:dyDescent="0.3">
      <c r="A119" s="39" t="s">
        <v>249</v>
      </c>
      <c r="B119" s="39" t="s">
        <v>1911</v>
      </c>
      <c r="C119" s="39" t="s">
        <v>1916</v>
      </c>
      <c r="D119" s="58" t="str">
        <f>INDEX('R0. Region mapping'!$C$9:$C$24,MATCH($E119,'R0. Region mapping'!$A$9:$A$24,0))</f>
        <v>ASI</v>
      </c>
      <c r="E119" s="39" t="s">
        <v>349</v>
      </c>
      <c r="K119" s="39">
        <v>28.4847098162045</v>
      </c>
      <c r="L119" s="39">
        <v>42.398971535642403</v>
      </c>
      <c r="M119" s="39">
        <v>68.083458446570305</v>
      </c>
      <c r="N119" s="39">
        <v>105.074269581123</v>
      </c>
      <c r="O119" s="39">
        <v>155.55618732762201</v>
      </c>
      <c r="P119" s="39">
        <v>222.22275399310001</v>
      </c>
      <c r="Q119" s="39">
        <v>306.82340494730101</v>
      </c>
    </row>
    <row r="120" spans="1:17" x14ac:dyDescent="0.3">
      <c r="A120" s="39" t="s">
        <v>249</v>
      </c>
      <c r="B120" s="39" t="s">
        <v>1911</v>
      </c>
      <c r="C120" s="39" t="s">
        <v>1916</v>
      </c>
      <c r="D120" s="58" t="str">
        <f>INDEX('R0. Region mapping'!$C$9:$C$24,MATCH($E120,'R0. Region mapping'!$A$9:$A$24,0))</f>
        <v>ASI</v>
      </c>
      <c r="E120" s="39" t="s">
        <v>351</v>
      </c>
      <c r="F120" s="39">
        <v>1.44E-2</v>
      </c>
      <c r="G120" s="39">
        <v>0.67601599999999995</v>
      </c>
      <c r="H120" s="39">
        <v>1.5652227207686999</v>
      </c>
      <c r="I120" s="39">
        <v>23.6616</v>
      </c>
      <c r="J120" s="39">
        <v>23.6584</v>
      </c>
      <c r="K120" s="39">
        <v>80.007257382564006</v>
      </c>
      <c r="L120" s="39">
        <v>123.28959850185851</v>
      </c>
      <c r="M120" s="39">
        <v>164.82018036479201</v>
      </c>
      <c r="N120" s="39">
        <v>198.07038423582298</v>
      </c>
      <c r="O120" s="39">
        <v>240.73858914405298</v>
      </c>
      <c r="P120" s="39">
        <v>317.10333718204896</v>
      </c>
      <c r="Q120" s="39">
        <v>445.250737959015</v>
      </c>
    </row>
    <row r="121" spans="1:17" x14ac:dyDescent="0.3">
      <c r="A121" s="39" t="s">
        <v>249</v>
      </c>
      <c r="B121" s="39" t="s">
        <v>1911</v>
      </c>
      <c r="C121" s="39" t="s">
        <v>1916</v>
      </c>
      <c r="D121" s="58" t="str">
        <f>INDEX('R0. Region mapping'!$C$9:$C$24,MATCH($E121,'R0. Region mapping'!$A$9:$A$24,0))</f>
        <v>ASI</v>
      </c>
      <c r="E121" s="39" t="s">
        <v>353</v>
      </c>
      <c r="F121" s="39">
        <v>24.248772000000002</v>
      </c>
      <c r="G121" s="39">
        <v>31.186602400000002</v>
      </c>
      <c r="H121" s="39">
        <v>46.047718399999994</v>
      </c>
      <c r="I121" s="39">
        <v>33.117600000000003</v>
      </c>
      <c r="J121" s="39">
        <v>33.116</v>
      </c>
      <c r="K121" s="39">
        <v>39.397464413654163</v>
      </c>
      <c r="L121" s="39">
        <v>46.895753340491503</v>
      </c>
      <c r="M121" s="39">
        <v>56.822875291293798</v>
      </c>
      <c r="N121" s="39">
        <v>69.614253413969607</v>
      </c>
      <c r="O121" s="39">
        <v>85.210395483932999</v>
      </c>
      <c r="P121" s="39">
        <v>103.91826197202221</v>
      </c>
      <c r="Q121" s="39">
        <v>125.3757341107964</v>
      </c>
    </row>
    <row r="122" spans="1:17" x14ac:dyDescent="0.3">
      <c r="A122" s="39" t="s">
        <v>249</v>
      </c>
      <c r="B122" s="39" t="s">
        <v>1911</v>
      </c>
      <c r="C122" s="39" t="s">
        <v>1916</v>
      </c>
      <c r="D122" s="58" t="str">
        <f>INDEX('R0. Region mapping'!$C$9:$C$24,MATCH($E122,'R0. Region mapping'!$A$9:$A$24,0))</f>
        <v>AFR</v>
      </c>
      <c r="E122" s="39" t="s">
        <v>355</v>
      </c>
      <c r="F122" s="39">
        <v>46.267740000000003</v>
      </c>
      <c r="G122" s="39">
        <v>40.099156628292313</v>
      </c>
      <c r="H122" s="39">
        <v>25.207268521164497</v>
      </c>
      <c r="I122" s="39">
        <v>0.53293503433376799</v>
      </c>
      <c r="J122" s="39">
        <v>0.532713463602974</v>
      </c>
      <c r="K122" s="39">
        <v>17.150240524623879</v>
      </c>
      <c r="L122" s="39">
        <v>11.442658544792987</v>
      </c>
      <c r="M122" s="39">
        <v>17.830645053492987</v>
      </c>
      <c r="N122" s="39">
        <v>26.194429681802685</v>
      </c>
      <c r="O122" s="39">
        <v>38.624936211723586</v>
      </c>
      <c r="P122" s="39">
        <v>57.416021766726089</v>
      </c>
      <c r="Q122" s="39">
        <v>84.099461322413291</v>
      </c>
    </row>
    <row r="123" spans="1:17" x14ac:dyDescent="0.3">
      <c r="A123" s="39" t="s">
        <v>249</v>
      </c>
      <c r="B123" s="39" t="s">
        <v>1911</v>
      </c>
      <c r="C123" s="39" t="s">
        <v>1916</v>
      </c>
      <c r="D123" s="58" t="str">
        <f>INDEX('R0. Region mapping'!$C$9:$C$24,MATCH($E123,'R0. Region mapping'!$A$9:$A$24,0))</f>
        <v>LAM</v>
      </c>
      <c r="E123" s="39" t="s">
        <v>357</v>
      </c>
      <c r="F123" s="39">
        <v>3.1823639999999997</v>
      </c>
      <c r="G123" s="39">
        <v>2.7692488000000002</v>
      </c>
      <c r="H123" s="39">
        <v>2.0025959610706932</v>
      </c>
      <c r="I123" s="39">
        <v>0.35013516107069281</v>
      </c>
      <c r="J123" s="39">
        <v>0.3221351610706929</v>
      </c>
      <c r="K123" s="39">
        <v>6.9107818274168027</v>
      </c>
      <c r="L123" s="39">
        <v>14.952913456385893</v>
      </c>
      <c r="M123" s="39">
        <v>23.921729553367193</v>
      </c>
      <c r="N123" s="39">
        <v>38.494084872498391</v>
      </c>
      <c r="O123" s="39">
        <v>62.95492419202229</v>
      </c>
      <c r="P123" s="39">
        <v>103.27553590131269</v>
      </c>
      <c r="Q123" s="39">
        <v>164.60137586415271</v>
      </c>
    </row>
    <row r="124" spans="1:17" x14ac:dyDescent="0.3">
      <c r="A124" s="39" t="s">
        <v>249</v>
      </c>
      <c r="B124" s="39" t="s">
        <v>1911</v>
      </c>
      <c r="C124" s="39" t="s">
        <v>1916</v>
      </c>
      <c r="D124" s="58" t="str">
        <f>INDEX('R0. Region mapping'!$C$9:$C$24,MATCH($E124,'R0. Region mapping'!$A$9:$A$24,0))</f>
        <v>ASI</v>
      </c>
      <c r="E124" s="39" t="s">
        <v>359</v>
      </c>
      <c r="K124" s="39">
        <v>32.063050925501202</v>
      </c>
      <c r="L124" s="39">
        <v>60.194317030368502</v>
      </c>
      <c r="M124" s="39">
        <v>85.527308440322301</v>
      </c>
      <c r="N124" s="39">
        <v>105.463989354538</v>
      </c>
      <c r="O124" s="39">
        <v>129.358078075317</v>
      </c>
      <c r="P124" s="39">
        <v>173.809216085462</v>
      </c>
      <c r="Q124" s="39">
        <v>255.41298885959799</v>
      </c>
    </row>
    <row r="125" spans="1:17" x14ac:dyDescent="0.3">
      <c r="A125" s="39" t="s">
        <v>249</v>
      </c>
      <c r="B125" s="39" t="s">
        <v>1911</v>
      </c>
      <c r="C125" s="39" t="s">
        <v>1916</v>
      </c>
      <c r="D125" s="58" t="str">
        <f>INDEX('R0. Region mapping'!$C$9:$C$24,MATCH($E125,'R0. Region mapping'!$A$9:$A$24,0))</f>
        <v>ASI</v>
      </c>
      <c r="E125" s="39" t="s">
        <v>361</v>
      </c>
      <c r="F125" s="39">
        <v>1.4775119999999999</v>
      </c>
      <c r="G125" s="39">
        <v>3.41141902829232</v>
      </c>
      <c r="H125" s="39">
        <v>4.08367502318234</v>
      </c>
      <c r="I125" s="39">
        <v>3.3153831363516097</v>
      </c>
      <c r="J125" s="39">
        <v>3.3039615656208201</v>
      </c>
      <c r="K125" s="39">
        <v>8.4712196033629503</v>
      </c>
      <c r="L125" s="39">
        <v>15.872166843025429</v>
      </c>
      <c r="M125" s="39">
        <v>25.611868029026031</v>
      </c>
      <c r="N125" s="39">
        <v>36.520828819165629</v>
      </c>
      <c r="O125" s="39">
        <v>48.240827622336731</v>
      </c>
      <c r="P125" s="39">
        <v>60.288268181750333</v>
      </c>
      <c r="Q125" s="39">
        <v>72.131384888512727</v>
      </c>
    </row>
    <row r="126" spans="1:17" x14ac:dyDescent="0.3">
      <c r="A126" s="39" t="s">
        <v>249</v>
      </c>
      <c r="B126" s="39" t="s">
        <v>1911</v>
      </c>
      <c r="C126" s="39" t="s">
        <v>1916</v>
      </c>
      <c r="D126" s="58" t="str">
        <f>INDEX('R0. Region mapping'!$C$9:$C$24,MATCH($E126,'R0. Region mapping'!$A$9:$A$24,0))</f>
        <v>NAM</v>
      </c>
      <c r="E126" s="39" t="s">
        <v>363</v>
      </c>
      <c r="F126" s="39">
        <v>53.826444000000002</v>
      </c>
      <c r="G126" s="39">
        <v>60.779940570464071</v>
      </c>
      <c r="H126" s="39">
        <v>93.462516496624204</v>
      </c>
      <c r="I126" s="39">
        <v>103.37025397848049</v>
      </c>
      <c r="J126" s="39">
        <v>103.91093887192031</v>
      </c>
      <c r="K126" s="39">
        <v>153.3117310764874</v>
      </c>
      <c r="L126" s="39">
        <v>246.65605881633039</v>
      </c>
      <c r="M126" s="39">
        <v>349.21888628881402</v>
      </c>
      <c r="N126" s="39">
        <v>474.23052604530801</v>
      </c>
      <c r="O126" s="39">
        <v>618.61284830721002</v>
      </c>
      <c r="P126" s="39">
        <v>782.17135603360703</v>
      </c>
      <c r="Q126" s="39">
        <v>963.06029302678201</v>
      </c>
    </row>
    <row r="127" spans="1:17" x14ac:dyDescent="0.3">
      <c r="A127" s="39" t="s">
        <v>249</v>
      </c>
      <c r="B127" s="39" t="s">
        <v>1911</v>
      </c>
      <c r="C127" s="39" t="s">
        <v>1916</v>
      </c>
      <c r="D127" s="58" t="str">
        <f>INDEX('R0. Region mapping'!$C$9:$C$24,MATCH($E127,'R0. Region mapping'!$A$9:$A$24,0))</f>
        <v>EUR</v>
      </c>
      <c r="E127" s="39" t="s">
        <v>365</v>
      </c>
      <c r="F127" s="39">
        <v>31.851107999999996</v>
      </c>
      <c r="G127" s="39">
        <v>69.682092497800681</v>
      </c>
      <c r="H127" s="39">
        <v>342.66506878456704</v>
      </c>
      <c r="I127" s="39">
        <v>332.38602445573872</v>
      </c>
      <c r="J127" s="39">
        <v>387.38601747158043</v>
      </c>
      <c r="K127" s="39">
        <v>423.14360807093101</v>
      </c>
      <c r="L127" s="39">
        <v>492.61593272743499</v>
      </c>
      <c r="M127" s="39">
        <v>586.50535855437192</v>
      </c>
      <c r="N127" s="39">
        <v>721.54181052038507</v>
      </c>
      <c r="O127" s="39">
        <v>898.09692275276097</v>
      </c>
      <c r="P127" s="39">
        <v>1117.1619894717469</v>
      </c>
      <c r="Q127" s="39">
        <v>1377.9009874776361</v>
      </c>
    </row>
    <row r="128" spans="1:17" x14ac:dyDescent="0.3">
      <c r="A128" s="39" t="s">
        <v>249</v>
      </c>
      <c r="B128" s="39" t="s">
        <v>1911</v>
      </c>
      <c r="C128" s="39" t="s">
        <v>1917</v>
      </c>
      <c r="D128" s="58" t="str">
        <f>INDEX('R0. Region mapping'!$C$9:$C$24,MATCH($E128,'R0. Region mapping'!$A$9:$A$24,0))</f>
        <v>NAM</v>
      </c>
      <c r="E128" s="39" t="s">
        <v>341</v>
      </c>
      <c r="F128" s="39">
        <v>0.1116</v>
      </c>
      <c r="G128" s="39">
        <v>0.107709908247363</v>
      </c>
      <c r="H128" s="39">
        <v>9.7984678865772598E-2</v>
      </c>
      <c r="I128" s="39">
        <v>8.2424311855227306E-2</v>
      </c>
      <c r="J128" s="39">
        <v>5.4949541236818202E-2</v>
      </c>
      <c r="K128" s="39">
        <v>2.7474770618409101E-2</v>
      </c>
    </row>
    <row r="129" spans="1:17" x14ac:dyDescent="0.3">
      <c r="A129" s="39" t="s">
        <v>249</v>
      </c>
      <c r="B129" s="39" t="s">
        <v>1911</v>
      </c>
      <c r="C129" s="39" t="s">
        <v>1917</v>
      </c>
      <c r="D129" s="58" t="str">
        <f>INDEX('R0. Region mapping'!$C$9:$C$24,MATCH($E129,'R0. Region mapping'!$A$9:$A$24,0))</f>
        <v>EUR</v>
      </c>
      <c r="E129" s="39" t="s">
        <v>365</v>
      </c>
      <c r="F129" s="39">
        <v>1.9224000000000001</v>
      </c>
      <c r="G129" s="39">
        <v>1.8553900323900701</v>
      </c>
      <c r="H129" s="39">
        <v>1.68786511336524</v>
      </c>
      <c r="I129" s="39">
        <v>1.41982524292552</v>
      </c>
      <c r="J129" s="39">
        <v>0.94655016195034902</v>
      </c>
      <c r="K129" s="39">
        <v>0.47327508097517501</v>
      </c>
    </row>
    <row r="130" spans="1:17" x14ac:dyDescent="0.3">
      <c r="A130" s="39" t="s">
        <v>249</v>
      </c>
      <c r="B130" s="39" t="s">
        <v>1911</v>
      </c>
      <c r="C130" s="39" t="s">
        <v>1918</v>
      </c>
      <c r="D130" s="58" t="str">
        <f>INDEX('R0. Region mapping'!$C$9:$C$24,MATCH($E130,'R0. Region mapping'!$A$9:$A$24,0))</f>
        <v>AFR</v>
      </c>
      <c r="E130" s="39" t="s">
        <v>258</v>
      </c>
      <c r="F130" s="39">
        <v>2.9952000000000001</v>
      </c>
      <c r="G130" s="39">
        <v>7.7056464395339104</v>
      </c>
      <c r="H130" s="39">
        <v>7.53015517233802</v>
      </c>
      <c r="I130" s="39">
        <v>7.2493691448246</v>
      </c>
      <c r="J130" s="39">
        <v>12.9731623694792</v>
      </c>
      <c r="K130" s="39">
        <v>22.517494287467098</v>
      </c>
      <c r="L130" s="39">
        <v>38.328489391128699</v>
      </c>
      <c r="M130" s="39">
        <v>63.629106253539199</v>
      </c>
      <c r="N130" s="39">
        <v>105.593325622948</v>
      </c>
      <c r="O130" s="39">
        <v>175.17383985865399</v>
      </c>
      <c r="P130" s="39">
        <v>290.50892444153402</v>
      </c>
      <c r="Q130" s="39">
        <v>481.62850480911197</v>
      </c>
    </row>
    <row r="131" spans="1:17" x14ac:dyDescent="0.3">
      <c r="A131" s="39" t="s">
        <v>249</v>
      </c>
      <c r="B131" s="39" t="s">
        <v>1911</v>
      </c>
      <c r="C131" s="39" t="s">
        <v>1918</v>
      </c>
      <c r="D131" s="58" t="str">
        <f>INDEX('R0. Region mapping'!$C$9:$C$24,MATCH($E131,'R0. Region mapping'!$A$9:$A$24,0))</f>
        <v>AUS</v>
      </c>
      <c r="E131" s="39" t="s">
        <v>261</v>
      </c>
      <c r="F131" s="39">
        <v>5.3891999999999998</v>
      </c>
      <c r="G131" s="39">
        <v>23.780199899352599</v>
      </c>
      <c r="H131" s="39">
        <v>23.6405628364985</v>
      </c>
      <c r="I131" s="39">
        <v>23.417143535931999</v>
      </c>
      <c r="J131" s="39">
        <v>40.813450408604098</v>
      </c>
      <c r="K131" s="39">
        <v>69.908455611408399</v>
      </c>
      <c r="L131" s="39">
        <v>118.24879838068701</v>
      </c>
      <c r="M131" s="39">
        <v>196.30477162138101</v>
      </c>
      <c r="N131" s="39">
        <v>325.77031003012002</v>
      </c>
      <c r="O131" s="39">
        <v>540.43601509145606</v>
      </c>
      <c r="P131" s="39">
        <v>896.26102619186702</v>
      </c>
      <c r="Q131" s="39">
        <v>1485.89190088838</v>
      </c>
    </row>
    <row r="132" spans="1:17" x14ac:dyDescent="0.3">
      <c r="A132" s="39" t="s">
        <v>249</v>
      </c>
      <c r="B132" s="39" t="s">
        <v>1911</v>
      </c>
      <c r="C132" s="39" t="s">
        <v>1918</v>
      </c>
      <c r="D132" s="58" t="str">
        <f>INDEX('R0. Region mapping'!$C$9:$C$24,MATCH($E132,'R0. Region mapping'!$A$9:$A$24,0))</f>
        <v>NAM</v>
      </c>
      <c r="E132" s="39" t="s">
        <v>341</v>
      </c>
      <c r="F132" s="39">
        <v>5.2956000000000003</v>
      </c>
      <c r="G132" s="39">
        <v>41.156877413658798</v>
      </c>
      <c r="H132" s="39">
        <v>40.695399593648503</v>
      </c>
      <c r="I132" s="39">
        <v>39.957035081632</v>
      </c>
      <c r="J132" s="39">
        <v>65.409176604102598</v>
      </c>
      <c r="K132" s="39">
        <v>106.79758210000099</v>
      </c>
      <c r="L132" s="39">
        <v>174.144482353124</v>
      </c>
      <c r="M132" s="39">
        <v>283.66301158794198</v>
      </c>
      <c r="N132" s="39">
        <v>462.05715539110702</v>
      </c>
      <c r="O132" s="39">
        <v>752.64241768064301</v>
      </c>
      <c r="P132" s="39">
        <v>1225.97519004478</v>
      </c>
      <c r="Q132" s="39">
        <v>1996.9843996264001</v>
      </c>
    </row>
    <row r="133" spans="1:17" x14ac:dyDescent="0.3">
      <c r="A133" s="39" t="s">
        <v>249</v>
      </c>
      <c r="B133" s="39" t="s">
        <v>1911</v>
      </c>
      <c r="C133" s="39" t="s">
        <v>1918</v>
      </c>
      <c r="D133" s="58" t="str">
        <f>INDEX('R0. Region mapping'!$C$9:$C$24,MATCH($E133,'R0. Region mapping'!$A$9:$A$24,0))</f>
        <v>ASI</v>
      </c>
      <c r="E133" s="39" t="s">
        <v>343</v>
      </c>
      <c r="G133" s="39">
        <v>340.18208080153801</v>
      </c>
      <c r="H133" s="39">
        <v>340.18208080153801</v>
      </c>
      <c r="I133" s="39">
        <v>1224.8471491775499</v>
      </c>
      <c r="J133" s="39">
        <v>1995.14693991898</v>
      </c>
      <c r="K133" s="39">
        <v>3249.8841300654899</v>
      </c>
      <c r="L133" s="39">
        <v>5293.7187971129497</v>
      </c>
      <c r="M133" s="39">
        <v>8622.9101042880302</v>
      </c>
      <c r="N133" s="39">
        <v>14045.811936059699</v>
      </c>
      <c r="O133" s="39">
        <v>22472.272327348099</v>
      </c>
      <c r="P133" s="39">
        <v>27058.0279550491</v>
      </c>
      <c r="Q133" s="39">
        <v>30014.8187285438</v>
      </c>
    </row>
    <row r="134" spans="1:17" x14ac:dyDescent="0.3">
      <c r="A134" s="39" t="s">
        <v>249</v>
      </c>
      <c r="B134" s="39" t="s">
        <v>1911</v>
      </c>
      <c r="C134" s="39" t="s">
        <v>1918</v>
      </c>
      <c r="D134" s="58" t="str">
        <f>INDEX('R0. Region mapping'!$C$9:$C$24,MATCH($E134,'R0. Region mapping'!$A$9:$A$24,0))</f>
        <v>LAM</v>
      </c>
      <c r="E134" s="39" t="s">
        <v>345</v>
      </c>
      <c r="F134" s="39">
        <v>1.3428</v>
      </c>
      <c r="G134" s="39">
        <v>32.784482671167403</v>
      </c>
      <c r="H134" s="39">
        <v>33.226764412151397</v>
      </c>
      <c r="I134" s="39">
        <v>87.0174064002573</v>
      </c>
      <c r="J134" s="39">
        <v>146.89755994590499</v>
      </c>
      <c r="K134" s="39">
        <v>247.44884825448599</v>
      </c>
      <c r="L134" s="39">
        <v>415.16724835932098</v>
      </c>
      <c r="M134" s="39">
        <v>689.21894336276603</v>
      </c>
      <c r="N134" s="39">
        <v>1143.7677597107599</v>
      </c>
      <c r="O134" s="39">
        <v>1897.4512753817701</v>
      </c>
      <c r="P134" s="39">
        <v>3146.7400020240102</v>
      </c>
      <c r="Q134" s="39">
        <v>4616.9471253238598</v>
      </c>
    </row>
    <row r="135" spans="1:17" x14ac:dyDescent="0.3">
      <c r="A135" s="39" t="s">
        <v>249</v>
      </c>
      <c r="B135" s="39" t="s">
        <v>1911</v>
      </c>
      <c r="C135" s="39" t="s">
        <v>1918</v>
      </c>
      <c r="D135" s="58" t="str">
        <f>INDEX('R0. Region mapping'!$C$9:$C$24,MATCH($E135,'R0. Region mapping'!$A$9:$A$24,0))</f>
        <v>EUR</v>
      </c>
      <c r="E135" s="39" t="s">
        <v>347</v>
      </c>
      <c r="F135" s="39">
        <v>0.63</v>
      </c>
      <c r="G135" s="39">
        <v>1.6759473679169701</v>
      </c>
      <c r="H135" s="39">
        <v>10.995423010251299</v>
      </c>
      <c r="I135" s="39">
        <v>10.906339754646499</v>
      </c>
      <c r="J135" s="39">
        <v>5.4228989431960404</v>
      </c>
      <c r="K135" s="39">
        <v>0.15432296524696398</v>
      </c>
    </row>
    <row r="136" spans="1:17" x14ac:dyDescent="0.3">
      <c r="A136" s="39" t="s">
        <v>249</v>
      </c>
      <c r="B136" s="39" t="s">
        <v>1911</v>
      </c>
      <c r="C136" s="39" t="s">
        <v>1918</v>
      </c>
      <c r="D136" s="58" t="str">
        <f>INDEX('R0. Region mapping'!$C$9:$C$24,MATCH($E136,'R0. Region mapping'!$A$9:$A$24,0))</f>
        <v>ASI</v>
      </c>
      <c r="E136" s="39" t="s">
        <v>349</v>
      </c>
      <c r="F136" s="39">
        <v>0.53639999999999999</v>
      </c>
      <c r="G136" s="39">
        <v>0.51763343588265998</v>
      </c>
      <c r="H136" s="39">
        <v>0.470717025589309</v>
      </c>
      <c r="I136" s="39">
        <v>0.39565076911994795</v>
      </c>
      <c r="J136" s="39">
        <v>0.26376717941329797</v>
      </c>
      <c r="K136" s="39">
        <v>0.13188358970664898</v>
      </c>
    </row>
    <row r="137" spans="1:17" x14ac:dyDescent="0.3">
      <c r="A137" s="39" t="s">
        <v>249</v>
      </c>
      <c r="B137" s="39" t="s">
        <v>1911</v>
      </c>
      <c r="C137" s="39" t="s">
        <v>1918</v>
      </c>
      <c r="D137" s="58" t="str">
        <f>INDEX('R0. Region mapping'!$C$9:$C$24,MATCH($E137,'R0. Region mapping'!$A$9:$A$24,0))</f>
        <v>ASI</v>
      </c>
      <c r="E137" s="39" t="s">
        <v>351</v>
      </c>
      <c r="F137" s="39">
        <v>22.197600000000001</v>
      </c>
      <c r="G137" s="39">
        <v>138.895797656105</v>
      </c>
      <c r="H137" s="39">
        <v>136.943989009918</v>
      </c>
      <c r="I137" s="39">
        <v>150.80502074536901</v>
      </c>
      <c r="J137" s="39">
        <v>248.85349852766402</v>
      </c>
      <c r="K137" s="39">
        <v>407.865238110495</v>
      </c>
      <c r="L137" s="39">
        <v>666.17970727104603</v>
      </c>
      <c r="M137" s="39">
        <v>1085.1365456419801</v>
      </c>
      <c r="N137" s="39">
        <v>1767.5730885160499</v>
      </c>
      <c r="O137" s="39">
        <v>2879.1903063201999</v>
      </c>
      <c r="P137" s="39">
        <v>4689.8976194346697</v>
      </c>
      <c r="Q137" s="39">
        <v>7639.3490324334498</v>
      </c>
    </row>
    <row r="138" spans="1:17" x14ac:dyDescent="0.3">
      <c r="A138" s="39" t="s">
        <v>249</v>
      </c>
      <c r="B138" s="39" t="s">
        <v>1911</v>
      </c>
      <c r="C138" s="39" t="s">
        <v>1918</v>
      </c>
      <c r="D138" s="58" t="str">
        <f>INDEX('R0. Region mapping'!$C$9:$C$24,MATCH($E138,'R0. Region mapping'!$A$9:$A$24,0))</f>
        <v>ASI</v>
      </c>
      <c r="E138" s="39" t="s">
        <v>353</v>
      </c>
      <c r="F138" s="39">
        <v>6.3143999999999707</v>
      </c>
      <c r="G138" s="39">
        <v>13.97079599467822</v>
      </c>
      <c r="H138" s="39">
        <v>20.879696494137679</v>
      </c>
      <c r="I138" s="39">
        <v>19.757964810200178</v>
      </c>
      <c r="J138" s="39">
        <v>7.1653634424277399</v>
      </c>
      <c r="K138" s="39">
        <v>1.7738955142549542</v>
      </c>
      <c r="L138" s="39">
        <v>0.61010484847925095</v>
      </c>
      <c r="M138" s="39">
        <v>0.993796509458718</v>
      </c>
      <c r="N138" s="39">
        <v>1.6187897943674801</v>
      </c>
      <c r="O138" s="39">
        <v>2.63683799792735</v>
      </c>
      <c r="P138" s="39">
        <v>4.2951312465064504</v>
      </c>
      <c r="Q138" s="39">
        <v>6.99631620873825</v>
      </c>
    </row>
    <row r="139" spans="1:17" x14ac:dyDescent="0.3">
      <c r="A139" s="39" t="s">
        <v>249</v>
      </c>
      <c r="B139" s="39" t="s">
        <v>1911</v>
      </c>
      <c r="C139" s="39" t="s">
        <v>1918</v>
      </c>
      <c r="D139" s="58" t="str">
        <f>INDEX('R0. Region mapping'!$C$9:$C$24,MATCH($E139,'R0. Region mapping'!$A$9:$A$24,0))</f>
        <v>AFR</v>
      </c>
      <c r="E139" s="39" t="s">
        <v>355</v>
      </c>
      <c r="F139" s="39">
        <v>0.2628000000000002</v>
      </c>
      <c r="G139" s="39">
        <v>0.25305273747910817</v>
      </c>
      <c r="H139" s="39">
        <v>0.2286845811768802</v>
      </c>
      <c r="I139" s="39">
        <v>12.987665509324701</v>
      </c>
      <c r="J139" s="39">
        <v>21.8837828579092</v>
      </c>
      <c r="K139" s="39">
        <v>36.647644719151394</v>
      </c>
      <c r="L139" s="39">
        <v>59.709821856272399</v>
      </c>
      <c r="M139" s="39">
        <v>97.261007987520301</v>
      </c>
      <c r="N139" s="39">
        <v>158.42793330583001</v>
      </c>
      <c r="O139" s="39">
        <v>258.06240929332102</v>
      </c>
      <c r="P139" s="39">
        <v>420.35647187113102</v>
      </c>
      <c r="Q139" s="39">
        <v>684.71639836200802</v>
      </c>
    </row>
    <row r="140" spans="1:17" x14ac:dyDescent="0.3">
      <c r="A140" s="39" t="s">
        <v>249</v>
      </c>
      <c r="B140" s="39" t="s">
        <v>1911</v>
      </c>
      <c r="C140" s="39" t="s">
        <v>1918</v>
      </c>
      <c r="D140" s="58" t="str">
        <f>INDEX('R0. Region mapping'!$C$9:$C$24,MATCH($E140,'R0. Region mapping'!$A$9:$A$24,0))</f>
        <v>LAM</v>
      </c>
      <c r="E140" s="39" t="s">
        <v>357</v>
      </c>
      <c r="F140" s="39">
        <v>5.0399999999999903E-2</v>
      </c>
      <c r="G140" s="39">
        <v>0.64074856584634787</v>
      </c>
      <c r="H140" s="39">
        <v>0.99725587262221993</v>
      </c>
      <c r="I140" s="39">
        <v>1.6079800992550399</v>
      </c>
      <c r="J140" s="39">
        <v>2.5990398687758502</v>
      </c>
      <c r="K140" s="39">
        <v>4.2177704671725005</v>
      </c>
      <c r="L140" s="39">
        <v>6.8589107061099499</v>
      </c>
      <c r="M140" s="39">
        <v>11.1724427947288</v>
      </c>
      <c r="N140" s="39">
        <v>18.198732036311998</v>
      </c>
      <c r="O140" s="39">
        <v>29.643816828111198</v>
      </c>
      <c r="P140" s="39">
        <v>48.286653948484997</v>
      </c>
      <c r="Q140" s="39">
        <v>78.653871161748896</v>
      </c>
    </row>
    <row r="141" spans="1:17" x14ac:dyDescent="0.3">
      <c r="A141" s="39" t="s">
        <v>249</v>
      </c>
      <c r="B141" s="39" t="s">
        <v>1911</v>
      </c>
      <c r="C141" s="39" t="s">
        <v>1918</v>
      </c>
      <c r="D141" s="58" t="str">
        <f>INDEX('R0. Region mapping'!$C$9:$C$24,MATCH($E141,'R0. Region mapping'!$A$9:$A$24,0))</f>
        <v>ASI</v>
      </c>
      <c r="E141" s="39" t="s">
        <v>359</v>
      </c>
      <c r="F141" s="39">
        <v>7.2000000000000302E-3</v>
      </c>
      <c r="G141" s="39">
        <v>6.9490263385396196E-3</v>
      </c>
      <c r="H141" s="39">
        <v>6.3215921848885697E-3</v>
      </c>
      <c r="I141" s="39">
        <v>41.822447498591899</v>
      </c>
      <c r="J141" s="39">
        <v>68.125889984566797</v>
      </c>
      <c r="K141" s="39">
        <v>110.971092794385</v>
      </c>
      <c r="L141" s="39">
        <v>180.76108011315301</v>
      </c>
      <c r="M141" s="39">
        <v>294.44075212680099</v>
      </c>
      <c r="N141" s="39">
        <v>479.612959043655</v>
      </c>
      <c r="O141" s="39">
        <v>781.23897191903802</v>
      </c>
      <c r="P141" s="39">
        <v>1272.55596358805</v>
      </c>
      <c r="Q141" s="39">
        <v>2072.8595713621698</v>
      </c>
    </row>
    <row r="142" spans="1:17" x14ac:dyDescent="0.3">
      <c r="A142" s="39" t="s">
        <v>249</v>
      </c>
      <c r="B142" s="39" t="s">
        <v>1911</v>
      </c>
      <c r="C142" s="39" t="s">
        <v>1918</v>
      </c>
      <c r="D142" s="58" t="str">
        <f>INDEX('R0. Region mapping'!$C$9:$C$24,MATCH($E142,'R0. Region mapping'!$A$9:$A$24,0))</f>
        <v>ASI</v>
      </c>
      <c r="E142" s="39" t="s">
        <v>361</v>
      </c>
      <c r="F142" s="39">
        <v>0.46800000000000003</v>
      </c>
      <c r="G142" s="39">
        <v>1.2988987615433401</v>
      </c>
      <c r="H142" s="39">
        <v>2.02067075992476</v>
      </c>
      <c r="I142" s="39">
        <v>1.95472734455966</v>
      </c>
      <c r="J142" s="39">
        <v>0.66801088289386501</v>
      </c>
      <c r="K142" s="39">
        <v>0.114785365396811</v>
      </c>
    </row>
    <row r="143" spans="1:17" x14ac:dyDescent="0.3">
      <c r="A143" s="39" t="s">
        <v>249</v>
      </c>
      <c r="B143" s="39" t="s">
        <v>1911</v>
      </c>
      <c r="C143" s="39" t="s">
        <v>1918</v>
      </c>
      <c r="D143" s="58" t="str">
        <f>INDEX('R0. Region mapping'!$C$9:$C$24,MATCH($E143,'R0. Region mapping'!$A$9:$A$24,0))</f>
        <v>NAM</v>
      </c>
      <c r="E143" s="39" t="s">
        <v>363</v>
      </c>
      <c r="F143" s="39">
        <v>64.371600000000001</v>
      </c>
      <c r="G143" s="39">
        <v>345.73994249794299</v>
      </c>
      <c r="H143" s="39">
        <v>485.48705610500798</v>
      </c>
      <c r="I143" s="39">
        <v>488.48992411952599</v>
      </c>
      <c r="J143" s="39">
        <v>839.13117377439505</v>
      </c>
      <c r="K143" s="39">
        <v>1425.81375999071</v>
      </c>
      <c r="L143" s="39">
        <v>2334.42563811021</v>
      </c>
      <c r="M143" s="39">
        <v>3802.53337852922</v>
      </c>
      <c r="N143" s="39">
        <v>6193.9261884281104</v>
      </c>
      <c r="O143" s="39">
        <v>10089.2530869866</v>
      </c>
      <c r="P143" s="39">
        <v>16434.330141590199</v>
      </c>
      <c r="Q143" s="39">
        <v>21352.039011313402</v>
      </c>
    </row>
    <row r="144" spans="1:17" x14ac:dyDescent="0.3">
      <c r="A144" s="39" t="s">
        <v>249</v>
      </c>
      <c r="B144" s="39" t="s">
        <v>1911</v>
      </c>
      <c r="C144" s="39" t="s">
        <v>1918</v>
      </c>
      <c r="D144" s="58" t="str">
        <f>INDEX('R0. Region mapping'!$C$9:$C$24,MATCH($E144,'R0. Region mapping'!$A$9:$A$24,0))</f>
        <v>EUR</v>
      </c>
      <c r="E144" s="39" t="s">
        <v>365</v>
      </c>
      <c r="F144" s="39">
        <v>254.6352</v>
      </c>
      <c r="G144" s="39">
        <v>587.26877572476894</v>
      </c>
      <c r="H144" s="39">
        <v>617.91023244155406</v>
      </c>
      <c r="I144" s="39">
        <v>581.94249934905497</v>
      </c>
      <c r="J144" s="39">
        <v>233.20036718611797</v>
      </c>
      <c r="K144" s="39">
        <v>331.09628353281403</v>
      </c>
      <c r="L144" s="39">
        <v>529.580278898909</v>
      </c>
      <c r="M144" s="39">
        <v>862.63047074573103</v>
      </c>
      <c r="N144" s="39">
        <v>1405.1341386922199</v>
      </c>
      <c r="O144" s="39">
        <v>1595.03194315101</v>
      </c>
      <c r="P144" s="39">
        <v>1874.55591418121</v>
      </c>
      <c r="Q144" s="39">
        <v>2469.70571933781</v>
      </c>
    </row>
    <row r="145" spans="1:17" x14ac:dyDescent="0.3">
      <c r="A145" s="39" t="s">
        <v>251</v>
      </c>
      <c r="B145" s="39" t="s">
        <v>1911</v>
      </c>
      <c r="C145" s="39" t="s">
        <v>1912</v>
      </c>
      <c r="D145" s="58" t="str">
        <f>INDEX('R0. Region mapping'!$C$9:$C$24,MATCH($E145,'R0. Region mapping'!$A$9:$A$24,0))</f>
        <v>AFR</v>
      </c>
      <c r="E145" s="39" t="s">
        <v>258</v>
      </c>
      <c r="F145" s="39">
        <v>24537.968948238798</v>
      </c>
      <c r="G145" s="39">
        <v>25045.027155957567</v>
      </c>
      <c r="H145" s="39">
        <v>26852.802454633795</v>
      </c>
      <c r="I145" s="39">
        <v>30008.791008112679</v>
      </c>
      <c r="J145" s="39">
        <v>40275.334956643783</v>
      </c>
      <c r="K145" s="39">
        <v>47511.422657711417</v>
      </c>
      <c r="L145" s="39">
        <v>54661.439672286404</v>
      </c>
      <c r="M145" s="39">
        <v>57589.112267016346</v>
      </c>
      <c r="N145" s="39">
        <v>54599.53705429496</v>
      </c>
      <c r="O145" s="39">
        <v>53131.123409156746</v>
      </c>
      <c r="P145" s="39">
        <v>57298.879088598027</v>
      </c>
      <c r="Q145" s="39">
        <v>62283.946839554425</v>
      </c>
    </row>
    <row r="146" spans="1:17" x14ac:dyDescent="0.3">
      <c r="A146" s="39" t="s">
        <v>251</v>
      </c>
      <c r="B146" s="39" t="s">
        <v>1911</v>
      </c>
      <c r="C146" s="39" t="s">
        <v>1912</v>
      </c>
      <c r="D146" s="58" t="str">
        <f>INDEX('R0. Region mapping'!$C$9:$C$24,MATCH($E146,'R0. Region mapping'!$A$9:$A$24,0))</f>
        <v>AUS</v>
      </c>
      <c r="E146" s="39" t="s">
        <v>261</v>
      </c>
      <c r="F146" s="39">
        <v>438.78211105882468</v>
      </c>
      <c r="G146" s="39">
        <v>500.00540001988315</v>
      </c>
      <c r="H146" s="39">
        <v>622.87514893268644</v>
      </c>
      <c r="I146" s="39">
        <v>985.66614510504337</v>
      </c>
      <c r="J146" s="39">
        <v>1811.0747741308551</v>
      </c>
      <c r="K146" s="39">
        <v>2588.9297369413162</v>
      </c>
      <c r="L146" s="39">
        <v>5353.5636559578061</v>
      </c>
      <c r="M146" s="39">
        <v>16626.832639048287</v>
      </c>
      <c r="N146" s="39">
        <v>17669.074489140563</v>
      </c>
      <c r="O146" s="39">
        <v>18753.746723466134</v>
      </c>
      <c r="P146" s="39">
        <v>19882.338349073445</v>
      </c>
      <c r="Q146" s="39">
        <v>20970.173424207595</v>
      </c>
    </row>
    <row r="147" spans="1:17" x14ac:dyDescent="0.3">
      <c r="A147" s="39" t="s">
        <v>251</v>
      </c>
      <c r="B147" s="39" t="s">
        <v>1911</v>
      </c>
      <c r="C147" s="39" t="s">
        <v>1912</v>
      </c>
      <c r="D147" s="58" t="str">
        <f>INDEX('R0. Region mapping'!$C$9:$C$24,MATCH($E147,'R0. Region mapping'!$A$9:$A$24,0))</f>
        <v>NAM</v>
      </c>
      <c r="E147" s="39" t="s">
        <v>341</v>
      </c>
      <c r="F147" s="39">
        <v>887.92472180952404</v>
      </c>
      <c r="G147" s="39">
        <v>1053.4580825718622</v>
      </c>
      <c r="H147" s="39">
        <v>1176.938254410984</v>
      </c>
      <c r="I147" s="39">
        <v>1623.86404645229</v>
      </c>
      <c r="J147" s="39">
        <v>4697.5582268179123</v>
      </c>
      <c r="K147" s="39">
        <v>5463.0872637072835</v>
      </c>
      <c r="L147" s="39">
        <v>7896.5995107511135</v>
      </c>
      <c r="M147" s="39">
        <v>10500.568247104969</v>
      </c>
      <c r="N147" s="39">
        <v>11665.617883174524</v>
      </c>
      <c r="O147" s="39">
        <v>12828.065835936774</v>
      </c>
      <c r="P147" s="39">
        <v>13916.553329689781</v>
      </c>
      <c r="Q147" s="39">
        <v>15003.217269298088</v>
      </c>
    </row>
    <row r="148" spans="1:17" x14ac:dyDescent="0.3">
      <c r="A148" s="39" t="s">
        <v>251</v>
      </c>
      <c r="B148" s="39" t="s">
        <v>1911</v>
      </c>
      <c r="C148" s="39" t="s">
        <v>1912</v>
      </c>
      <c r="D148" s="58" t="str">
        <f>INDEX('R0. Region mapping'!$C$9:$C$24,MATCH($E148,'R0. Region mapping'!$A$9:$A$24,0))</f>
        <v>ASI</v>
      </c>
      <c r="E148" s="39" t="s">
        <v>343</v>
      </c>
      <c r="F148" s="39">
        <v>18792.062762666668</v>
      </c>
      <c r="G148" s="39">
        <v>19660.871070465793</v>
      </c>
      <c r="H148" s="39">
        <v>19898.54575815381</v>
      </c>
      <c r="I148" s="39">
        <v>22341.826109683578</v>
      </c>
      <c r="J148" s="39">
        <v>24138.699715795996</v>
      </c>
      <c r="K148" s="39">
        <v>29836.237827293906</v>
      </c>
      <c r="L148" s="39">
        <v>30736.80301959785</v>
      </c>
      <c r="M148" s="39">
        <v>26150.008346590021</v>
      </c>
      <c r="N148" s="39">
        <v>21718.416087395137</v>
      </c>
      <c r="O148" s="39">
        <v>22646.822023209854</v>
      </c>
      <c r="P148" s="39">
        <v>23616.196246613308</v>
      </c>
      <c r="Q148" s="39">
        <v>24582.893007281993</v>
      </c>
    </row>
    <row r="149" spans="1:17" x14ac:dyDescent="0.3">
      <c r="A149" s="39" t="s">
        <v>251</v>
      </c>
      <c r="B149" s="39" t="s">
        <v>1911</v>
      </c>
      <c r="C149" s="39" t="s">
        <v>1912</v>
      </c>
      <c r="D149" s="58" t="str">
        <f>INDEX('R0. Region mapping'!$C$9:$C$24,MATCH($E149,'R0. Region mapping'!$A$9:$A$24,0))</f>
        <v>LAM</v>
      </c>
      <c r="E149" s="39" t="s">
        <v>345</v>
      </c>
      <c r="F149" s="39">
        <v>8137.3872098788925</v>
      </c>
      <c r="G149" s="39">
        <v>8572.3618451752627</v>
      </c>
      <c r="H149" s="39">
        <v>9445.6689597116601</v>
      </c>
      <c r="I149" s="39">
        <v>10359.779514941125</v>
      </c>
      <c r="J149" s="39">
        <v>17801.743269643586</v>
      </c>
      <c r="K149" s="39">
        <v>20591.481839052802</v>
      </c>
      <c r="L149" s="39">
        <v>24624.501332848416</v>
      </c>
      <c r="M149" s="39">
        <v>42357.046559670693</v>
      </c>
      <c r="N149" s="39">
        <v>46786.376269667839</v>
      </c>
      <c r="O149" s="39">
        <v>50181.630544798907</v>
      </c>
      <c r="P149" s="39">
        <v>54170.218017056366</v>
      </c>
      <c r="Q149" s="39">
        <v>58608.829524433291</v>
      </c>
    </row>
    <row r="150" spans="1:17" x14ac:dyDescent="0.3">
      <c r="A150" s="39" t="s">
        <v>251</v>
      </c>
      <c r="B150" s="39" t="s">
        <v>1911</v>
      </c>
      <c r="C150" s="39" t="s">
        <v>1912</v>
      </c>
      <c r="D150" s="58" t="str">
        <f>INDEX('R0. Region mapping'!$C$9:$C$24,MATCH($E150,'R0. Region mapping'!$A$9:$A$24,0))</f>
        <v>EUR</v>
      </c>
      <c r="E150" s="39" t="s">
        <v>347</v>
      </c>
      <c r="F150" s="39">
        <v>1514.2101271183433</v>
      </c>
      <c r="G150" s="39">
        <v>1073.272402548846</v>
      </c>
      <c r="H150" s="39">
        <v>1085.4899374538206</v>
      </c>
      <c r="I150" s="39">
        <v>1552.2493810667047</v>
      </c>
      <c r="J150" s="39">
        <v>5355.004994142746</v>
      </c>
      <c r="K150" s="39">
        <v>6302.2230926510065</v>
      </c>
      <c r="L150" s="39">
        <v>8006.9602473351297</v>
      </c>
      <c r="M150" s="39">
        <v>7830.0845079403816</v>
      </c>
      <c r="N150" s="39">
        <v>8010.4900345977567</v>
      </c>
      <c r="O150" s="39">
        <v>8234.8424035959488</v>
      </c>
      <c r="P150" s="39">
        <v>8498.4406087322041</v>
      </c>
      <c r="Q150" s="39">
        <v>8762.0618413916909</v>
      </c>
    </row>
    <row r="151" spans="1:17" x14ac:dyDescent="0.3">
      <c r="A151" s="39" t="s">
        <v>251</v>
      </c>
      <c r="B151" s="39" t="s">
        <v>1911</v>
      </c>
      <c r="C151" s="39" t="s">
        <v>1912</v>
      </c>
      <c r="D151" s="58" t="str">
        <f>INDEX('R0. Region mapping'!$C$9:$C$24,MATCH($E151,'R0. Region mapping'!$A$9:$A$24,0))</f>
        <v>ASI</v>
      </c>
      <c r="E151" s="39" t="s">
        <v>349</v>
      </c>
      <c r="F151" s="39">
        <v>750.71308017749607</v>
      </c>
      <c r="G151" s="39">
        <v>564.84758616838531</v>
      </c>
      <c r="H151" s="39">
        <v>797.55564982196597</v>
      </c>
      <c r="I151" s="39">
        <v>801.0286176767961</v>
      </c>
      <c r="J151" s="39">
        <v>8011.4492287416997</v>
      </c>
      <c r="K151" s="39">
        <v>11460.734971892423</v>
      </c>
      <c r="L151" s="39">
        <v>18025.196743554712</v>
      </c>
      <c r="M151" s="39">
        <v>50231.817824960679</v>
      </c>
      <c r="N151" s="39">
        <v>47374.621141748845</v>
      </c>
      <c r="O151" s="39">
        <v>47838.692574140849</v>
      </c>
      <c r="P151" s="39">
        <v>48388.845677150515</v>
      </c>
      <c r="Q151" s="39">
        <v>48936.425369776749</v>
      </c>
    </row>
    <row r="152" spans="1:17" x14ac:dyDescent="0.3">
      <c r="A152" s="39" t="s">
        <v>251</v>
      </c>
      <c r="B152" s="39" t="s">
        <v>1911</v>
      </c>
      <c r="C152" s="39" t="s">
        <v>1912</v>
      </c>
      <c r="D152" s="58" t="str">
        <f>INDEX('R0. Region mapping'!$C$9:$C$24,MATCH($E152,'R0. Region mapping'!$A$9:$A$24,0))</f>
        <v>ASI</v>
      </c>
      <c r="E152" s="39" t="s">
        <v>351</v>
      </c>
      <c r="F152" s="39">
        <v>13245.961392000001</v>
      </c>
      <c r="G152" s="39">
        <v>13293.829002967212</v>
      </c>
      <c r="H152" s="39">
        <v>15680.754361571853</v>
      </c>
      <c r="I152" s="39">
        <v>19060.455672457465</v>
      </c>
      <c r="J152" s="39">
        <v>22417.616591030011</v>
      </c>
      <c r="K152" s="39">
        <v>25565.69394087926</v>
      </c>
      <c r="L152" s="39">
        <v>28522.492810183096</v>
      </c>
      <c r="M152" s="39">
        <v>29563.62171805734</v>
      </c>
      <c r="N152" s="39">
        <v>27234.972951037333</v>
      </c>
      <c r="O152" s="39">
        <v>25418.498708974344</v>
      </c>
      <c r="P152" s="39">
        <v>25116.81225939764</v>
      </c>
      <c r="Q152" s="39">
        <v>25267.470830924976</v>
      </c>
    </row>
    <row r="153" spans="1:17" x14ac:dyDescent="0.3">
      <c r="A153" s="39" t="s">
        <v>251</v>
      </c>
      <c r="B153" s="39" t="s">
        <v>1911</v>
      </c>
      <c r="C153" s="39" t="s">
        <v>1912</v>
      </c>
      <c r="D153" s="58" t="str">
        <f>INDEX('R0. Region mapping'!$C$9:$C$24,MATCH($E153,'R0. Region mapping'!$A$9:$A$24,0))</f>
        <v>ASI</v>
      </c>
      <c r="E153" s="39" t="s">
        <v>353</v>
      </c>
      <c r="F153" s="39">
        <v>308.85078654117638</v>
      </c>
      <c r="G153" s="39">
        <v>387.3990480558744</v>
      </c>
      <c r="H153" s="39">
        <v>378.82017179126268</v>
      </c>
      <c r="I153" s="39">
        <v>394.714501903974</v>
      </c>
      <c r="J153" s="39">
        <v>544.34284484688874</v>
      </c>
      <c r="K153" s="39">
        <v>532.59885265785874</v>
      </c>
      <c r="L153" s="39">
        <v>780.89769505105062</v>
      </c>
      <c r="M153" s="39">
        <v>771.98619480246873</v>
      </c>
      <c r="N153" s="39">
        <v>840.84960809646032</v>
      </c>
      <c r="O153" s="39">
        <v>1075.9097225692433</v>
      </c>
      <c r="P153" s="39">
        <v>1099.3923301323305</v>
      </c>
      <c r="Q153" s="39">
        <v>1122.8765810307764</v>
      </c>
    </row>
    <row r="154" spans="1:17" x14ac:dyDescent="0.3">
      <c r="A154" s="39" t="s">
        <v>251</v>
      </c>
      <c r="B154" s="39" t="s">
        <v>1911</v>
      </c>
      <c r="C154" s="39" t="s">
        <v>1912</v>
      </c>
      <c r="D154" s="58" t="str">
        <f>INDEX('R0. Region mapping'!$C$9:$C$24,MATCH($E154,'R0. Region mapping'!$A$9:$A$24,0))</f>
        <v>AFR</v>
      </c>
      <c r="E154" s="39" t="s">
        <v>355</v>
      </c>
      <c r="F154" s="39">
        <v>552.36019406929154</v>
      </c>
      <c r="G154" s="39">
        <v>572.01099780318566</v>
      </c>
      <c r="H154" s="39">
        <v>758.88519895656168</v>
      </c>
      <c r="I154" s="39">
        <v>1112.2573259165333</v>
      </c>
      <c r="J154" s="39">
        <v>2041.9637966155487</v>
      </c>
      <c r="K154" s="39">
        <v>2472.8497661477072</v>
      </c>
      <c r="L154" s="39">
        <v>2741.6614775792659</v>
      </c>
      <c r="M154" s="39">
        <v>2864.6208836527976</v>
      </c>
      <c r="N154" s="39">
        <v>2966.9073907214779</v>
      </c>
      <c r="O154" s="39">
        <v>3170.2042794002791</v>
      </c>
      <c r="P154" s="39">
        <v>3367.2711778125195</v>
      </c>
      <c r="Q154" s="39">
        <v>3779.0601316826992</v>
      </c>
    </row>
    <row r="155" spans="1:17" x14ac:dyDescent="0.3">
      <c r="A155" s="39" t="s">
        <v>251</v>
      </c>
      <c r="B155" s="39" t="s">
        <v>1911</v>
      </c>
      <c r="C155" s="39" t="s">
        <v>1912</v>
      </c>
      <c r="D155" s="58" t="str">
        <f>INDEX('R0. Region mapping'!$C$9:$C$24,MATCH($E155,'R0. Region mapping'!$A$9:$A$24,0))</f>
        <v>LAM</v>
      </c>
      <c r="E155" s="39" t="s">
        <v>357</v>
      </c>
      <c r="F155" s="39">
        <v>620.78520960000003</v>
      </c>
      <c r="G155" s="39">
        <v>614.35138293838713</v>
      </c>
      <c r="H155" s="39">
        <v>505.8736233082418</v>
      </c>
      <c r="I155" s="39">
        <v>583.15929959332846</v>
      </c>
      <c r="J155" s="39">
        <v>2303.0650180164675</v>
      </c>
      <c r="K155" s="39">
        <v>2960.0091945058452</v>
      </c>
      <c r="L155" s="39">
        <v>4473.0058179213875</v>
      </c>
      <c r="M155" s="39">
        <v>4624.220400650398</v>
      </c>
      <c r="N155" s="39">
        <v>5253.7457589030901</v>
      </c>
      <c r="O155" s="39">
        <v>5981.691692157232</v>
      </c>
      <c r="P155" s="39">
        <v>6636.9142220012345</v>
      </c>
      <c r="Q155" s="39">
        <v>7262.8180887315411</v>
      </c>
    </row>
    <row r="156" spans="1:17" x14ac:dyDescent="0.3">
      <c r="A156" s="39" t="s">
        <v>251</v>
      </c>
      <c r="B156" s="39" t="s">
        <v>1911</v>
      </c>
      <c r="C156" s="39" t="s">
        <v>1912</v>
      </c>
      <c r="D156" s="58" t="str">
        <f>INDEX('R0. Region mapping'!$C$9:$C$24,MATCH($E156,'R0. Region mapping'!$A$9:$A$24,0))</f>
        <v>ASI</v>
      </c>
      <c r="E156" s="39" t="s">
        <v>359</v>
      </c>
      <c r="F156" s="39">
        <v>14939.579612397269</v>
      </c>
      <c r="G156" s="39">
        <v>15223.624141116505</v>
      </c>
      <c r="H156" s="39">
        <v>15444.8096460984</v>
      </c>
      <c r="I156" s="39">
        <v>15796.986492778691</v>
      </c>
      <c r="J156" s="39">
        <v>19501.389569174742</v>
      </c>
      <c r="K156" s="39">
        <v>21367.568600723436</v>
      </c>
      <c r="L156" s="39">
        <v>23601.893120781642</v>
      </c>
      <c r="M156" s="39">
        <v>22728.931950870341</v>
      </c>
      <c r="N156" s="39">
        <v>19422.462296775699</v>
      </c>
      <c r="O156" s="39">
        <v>17281.581031226382</v>
      </c>
      <c r="P156" s="39">
        <v>17299.105167664115</v>
      </c>
      <c r="Q156" s="39">
        <v>19594.102507363772</v>
      </c>
    </row>
    <row r="157" spans="1:17" x14ac:dyDescent="0.3">
      <c r="A157" s="39" t="s">
        <v>251</v>
      </c>
      <c r="B157" s="39" t="s">
        <v>1911</v>
      </c>
      <c r="C157" s="39" t="s">
        <v>1912</v>
      </c>
      <c r="D157" s="58" t="str">
        <f>INDEX('R0. Region mapping'!$C$9:$C$24,MATCH($E157,'R0. Region mapping'!$A$9:$A$24,0))</f>
        <v>ASI</v>
      </c>
      <c r="E157" s="39" t="s">
        <v>361</v>
      </c>
      <c r="F157" s="39">
        <v>93.156861740159343</v>
      </c>
      <c r="G157" s="39">
        <v>157.91666666666669</v>
      </c>
      <c r="H157" s="39">
        <v>202.85870276510752</v>
      </c>
      <c r="I157" s="39">
        <v>635.248953211448</v>
      </c>
      <c r="J157" s="39">
        <v>919.39507702892854</v>
      </c>
      <c r="K157" s="39">
        <v>1094.1177319218739</v>
      </c>
      <c r="L157" s="39">
        <v>1399.680536393714</v>
      </c>
      <c r="M157" s="39">
        <v>1387.0521083132082</v>
      </c>
      <c r="N157" s="39">
        <v>1424.6603252263242</v>
      </c>
      <c r="O157" s="39">
        <v>1455.8553986437323</v>
      </c>
      <c r="P157" s="39">
        <v>1487.8263673563001</v>
      </c>
      <c r="Q157" s="39">
        <v>1525.6121198200563</v>
      </c>
    </row>
    <row r="158" spans="1:17" x14ac:dyDescent="0.3">
      <c r="A158" s="39" t="s">
        <v>251</v>
      </c>
      <c r="B158" s="39" t="s">
        <v>1911</v>
      </c>
      <c r="C158" s="39" t="s">
        <v>1912</v>
      </c>
      <c r="D158" s="58" t="str">
        <f>INDEX('R0. Region mapping'!$C$9:$C$24,MATCH($E158,'R0. Region mapping'!$A$9:$A$24,0))</f>
        <v>NAM</v>
      </c>
      <c r="E158" s="39" t="s">
        <v>363</v>
      </c>
      <c r="F158" s="39">
        <v>5766.5302529180117</v>
      </c>
      <c r="G158" s="39">
        <v>6461.7052222222246</v>
      </c>
      <c r="H158" s="39">
        <v>6580.9981774405551</v>
      </c>
      <c r="I158" s="39">
        <v>11502.8542793816</v>
      </c>
      <c r="J158" s="39">
        <v>22084.256118763486</v>
      </c>
      <c r="K158" s="39">
        <v>26534.75348137664</v>
      </c>
      <c r="L158" s="39">
        <v>31192.719578422733</v>
      </c>
      <c r="M158" s="39">
        <v>25347.866249507526</v>
      </c>
      <c r="N158" s="39">
        <v>27230.924882784358</v>
      </c>
      <c r="O158" s="39">
        <v>29120.528939131909</v>
      </c>
      <c r="P158" s="39">
        <v>31010.331675284397</v>
      </c>
      <c r="Q158" s="39">
        <v>32898.305643783169</v>
      </c>
    </row>
    <row r="159" spans="1:17" x14ac:dyDescent="0.3">
      <c r="A159" s="39" t="s">
        <v>251</v>
      </c>
      <c r="B159" s="39" t="s">
        <v>1911</v>
      </c>
      <c r="C159" s="39" t="s">
        <v>1912</v>
      </c>
      <c r="D159" s="58" t="str">
        <f>INDEX('R0. Region mapping'!$C$9:$C$24,MATCH($E159,'R0. Region mapping'!$A$9:$A$24,0))</f>
        <v>EUR</v>
      </c>
      <c r="E159" s="39" t="s">
        <v>365</v>
      </c>
      <c r="F159" s="39">
        <v>5398.0394374890748</v>
      </c>
      <c r="G159" s="39">
        <v>5566.9978876459918</v>
      </c>
      <c r="H159" s="39">
        <v>6833.2843534921258</v>
      </c>
      <c r="I159" s="39">
        <v>8206.0598853168776</v>
      </c>
      <c r="J159" s="39">
        <v>12986.418489014317</v>
      </c>
      <c r="K159" s="39">
        <v>16020.652354542472</v>
      </c>
      <c r="L159" s="39">
        <v>17938.983564548918</v>
      </c>
      <c r="M159" s="39">
        <v>15131.393357361761</v>
      </c>
      <c r="N159" s="39">
        <v>16085.977114784882</v>
      </c>
      <c r="O159" s="39">
        <v>17012.620654255847</v>
      </c>
      <c r="P159" s="39">
        <v>18000.371122695269</v>
      </c>
      <c r="Q159" s="39">
        <v>18960.51291841218</v>
      </c>
    </row>
    <row r="160" spans="1:17" x14ac:dyDescent="0.3">
      <c r="A160" s="39" t="s">
        <v>251</v>
      </c>
      <c r="B160" s="39" t="s">
        <v>1911</v>
      </c>
      <c r="C160" s="39" t="s">
        <v>940</v>
      </c>
      <c r="D160" s="58" t="str">
        <f>INDEX('R0. Region mapping'!$C$9:$C$24,MATCH($E160,'R0. Region mapping'!$A$9:$A$24,0))</f>
        <v>AFR</v>
      </c>
      <c r="E160" s="39" t="s">
        <v>258</v>
      </c>
      <c r="F160" s="39">
        <v>5215.6223640000044</v>
      </c>
      <c r="G160" s="39">
        <v>5679.0693689828004</v>
      </c>
      <c r="H160" s="39">
        <v>6912.7970103859016</v>
      </c>
      <c r="I160" s="39">
        <v>9367.4588779182159</v>
      </c>
      <c r="J160" s="39">
        <v>977.81711762317491</v>
      </c>
      <c r="K160" s="39">
        <v>1717.8896655314447</v>
      </c>
      <c r="L160" s="39">
        <v>10925.959146901359</v>
      </c>
      <c r="M160" s="39">
        <v>12043.974106542897</v>
      </c>
      <c r="N160" s="39">
        <v>56210.733438126023</v>
      </c>
      <c r="O160" s="39">
        <v>28583.186361484266</v>
      </c>
      <c r="P160" s="39">
        <v>29436.312248366659</v>
      </c>
      <c r="Q160" s="39">
        <v>13519.891620900204</v>
      </c>
    </row>
    <row r="161" spans="1:17" x14ac:dyDescent="0.3">
      <c r="A161" s="39" t="s">
        <v>251</v>
      </c>
      <c r="B161" s="39" t="s">
        <v>1911</v>
      </c>
      <c r="C161" s="39" t="s">
        <v>940</v>
      </c>
      <c r="D161" s="58" t="str">
        <f>INDEX('R0. Region mapping'!$C$9:$C$24,MATCH($E161,'R0. Region mapping'!$A$9:$A$24,0))</f>
        <v>AUS</v>
      </c>
      <c r="E161" s="39" t="s">
        <v>261</v>
      </c>
      <c r="F161" s="39">
        <v>8730.616532552649</v>
      </c>
      <c r="G161" s="39">
        <v>9351.5621918630932</v>
      </c>
      <c r="H161" s="39">
        <v>11069.1255016532</v>
      </c>
      <c r="I161" s="39">
        <v>14015.863931385136</v>
      </c>
      <c r="J161" s="39">
        <v>18500.495241632052</v>
      </c>
      <c r="K161" s="39">
        <v>24585.564666932838</v>
      </c>
      <c r="L161" s="39">
        <v>39535.293652877015</v>
      </c>
      <c r="M161" s="39">
        <v>56542.261218178159</v>
      </c>
      <c r="N161" s="39">
        <v>406.53163243131098</v>
      </c>
      <c r="O161" s="39">
        <v>680.76855900717999</v>
      </c>
      <c r="P161" s="39">
        <v>610.19762084514343</v>
      </c>
      <c r="Q161" s="39">
        <v>288.42952060175617</v>
      </c>
    </row>
    <row r="162" spans="1:17" x14ac:dyDescent="0.3">
      <c r="A162" s="39" t="s">
        <v>251</v>
      </c>
      <c r="B162" s="39" t="s">
        <v>1911</v>
      </c>
      <c r="C162" s="39" t="s">
        <v>940</v>
      </c>
      <c r="D162" s="58" t="str">
        <f>INDEX('R0. Region mapping'!$C$9:$C$24,MATCH($E162,'R0. Region mapping'!$A$9:$A$24,0))</f>
        <v>NAM</v>
      </c>
      <c r="E162" s="39" t="s">
        <v>341</v>
      </c>
      <c r="F162" s="39">
        <v>1556.5917785660365</v>
      </c>
      <c r="G162" s="39">
        <v>1712.4958032430998</v>
      </c>
      <c r="H162" s="39">
        <v>1809.6385407094231</v>
      </c>
      <c r="I162" s="39">
        <v>1843.2593993681558</v>
      </c>
      <c r="J162" s="39">
        <v>98.875824240984926</v>
      </c>
      <c r="K162" s="39">
        <v>86.710433175830573</v>
      </c>
      <c r="L162" s="39">
        <v>98.147859599986049</v>
      </c>
      <c r="M162" s="39">
        <v>95.191663859972024</v>
      </c>
      <c r="N162" s="39">
        <v>134.73928592702237</v>
      </c>
      <c r="O162" s="39">
        <v>106.9536398262189</v>
      </c>
      <c r="P162" s="39">
        <v>113.31414053248817</v>
      </c>
      <c r="Q162" s="39">
        <v>108.36300305357994</v>
      </c>
    </row>
    <row r="163" spans="1:17" x14ac:dyDescent="0.3">
      <c r="A163" s="39" t="s">
        <v>251</v>
      </c>
      <c r="B163" s="39" t="s">
        <v>1911</v>
      </c>
      <c r="C163" s="39" t="s">
        <v>940</v>
      </c>
      <c r="D163" s="58" t="str">
        <f>INDEX('R0. Region mapping'!$C$9:$C$24,MATCH($E163,'R0. Region mapping'!$A$9:$A$24,0))</f>
        <v>ASI</v>
      </c>
      <c r="E163" s="39" t="s">
        <v>343</v>
      </c>
      <c r="F163" s="39">
        <v>48741.94833200943</v>
      </c>
      <c r="G163" s="39">
        <v>62071.61291492825</v>
      </c>
      <c r="H163" s="39">
        <v>79880.631059680978</v>
      </c>
      <c r="I163" s="39">
        <v>76518.017355596356</v>
      </c>
      <c r="J163" s="39">
        <v>23508.124930285296</v>
      </c>
      <c r="K163" s="39">
        <v>23766.04967005294</v>
      </c>
      <c r="L163" s="39">
        <v>47049.298009216647</v>
      </c>
      <c r="M163" s="39">
        <v>47337.592585849743</v>
      </c>
      <c r="N163" s="39">
        <v>47655.671720777522</v>
      </c>
      <c r="O163" s="39">
        <v>33446.186820771225</v>
      </c>
      <c r="P163" s="39">
        <v>20043.505233652457</v>
      </c>
      <c r="Q163" s="39">
        <v>10046.152428298217</v>
      </c>
    </row>
    <row r="164" spans="1:17" x14ac:dyDescent="0.3">
      <c r="A164" s="39" t="s">
        <v>251</v>
      </c>
      <c r="B164" s="39" t="s">
        <v>1911</v>
      </c>
      <c r="C164" s="39" t="s">
        <v>940</v>
      </c>
      <c r="D164" s="58" t="str">
        <f>INDEX('R0. Region mapping'!$C$9:$C$24,MATCH($E164,'R0. Region mapping'!$A$9:$A$24,0))</f>
        <v>LAM</v>
      </c>
      <c r="E164" s="39" t="s">
        <v>345</v>
      </c>
      <c r="F164" s="39">
        <v>2089.4562317803648</v>
      </c>
      <c r="G164" s="39">
        <v>2352.7055756080149</v>
      </c>
      <c r="H164" s="39">
        <v>2562.4735861622257</v>
      </c>
      <c r="I164" s="39">
        <v>3348.663459109529</v>
      </c>
      <c r="J164" s="39">
        <v>1471.360681002433</v>
      </c>
      <c r="K164" s="39">
        <v>1553.1546869873346</v>
      </c>
      <c r="L164" s="39">
        <v>2583.166561539394</v>
      </c>
      <c r="M164" s="39">
        <v>2561.9664744742527</v>
      </c>
      <c r="N164" s="39">
        <v>4420.0543828154041</v>
      </c>
      <c r="O164" s="39">
        <v>20623.520280584347</v>
      </c>
      <c r="P164" s="39">
        <v>2966.0584499982269</v>
      </c>
      <c r="Q164" s="39">
        <v>1451.0992191059327</v>
      </c>
    </row>
    <row r="165" spans="1:17" x14ac:dyDescent="0.3">
      <c r="A165" s="39" t="s">
        <v>251</v>
      </c>
      <c r="B165" s="39" t="s">
        <v>1911</v>
      </c>
      <c r="C165" s="39" t="s">
        <v>940</v>
      </c>
      <c r="D165" s="58" t="str">
        <f>INDEX('R0. Region mapping'!$C$9:$C$24,MATCH($E165,'R0. Region mapping'!$A$9:$A$24,0))</f>
        <v>EUR</v>
      </c>
      <c r="E165" s="39" t="s">
        <v>347</v>
      </c>
      <c r="F165" s="39">
        <v>4701.8683278034523</v>
      </c>
      <c r="G165" s="39">
        <v>5383.0690237762428</v>
      </c>
      <c r="H165" s="39">
        <v>5630.9380126285578</v>
      </c>
      <c r="I165" s="39">
        <v>6118.3490302327446</v>
      </c>
      <c r="J165" s="39">
        <v>121.81964259832267</v>
      </c>
      <c r="K165" s="39">
        <v>261.51979703700778</v>
      </c>
      <c r="L165" s="39">
        <v>265.67381047324653</v>
      </c>
      <c r="M165" s="39">
        <v>364.09445779425596</v>
      </c>
      <c r="N165" s="39">
        <v>519.33872962525913</v>
      </c>
      <c r="O165" s="39">
        <v>517.09240950590333</v>
      </c>
      <c r="P165" s="39">
        <v>434.94185321434855</v>
      </c>
      <c r="Q165" s="39">
        <v>69.632811944734868</v>
      </c>
    </row>
    <row r="166" spans="1:17" x14ac:dyDescent="0.3">
      <c r="A166" s="39" t="s">
        <v>251</v>
      </c>
      <c r="B166" s="39" t="s">
        <v>1911</v>
      </c>
      <c r="C166" s="39" t="s">
        <v>940</v>
      </c>
      <c r="D166" s="58" t="str">
        <f>INDEX('R0. Region mapping'!$C$9:$C$24,MATCH($E166,'R0. Region mapping'!$A$9:$A$24,0))</f>
        <v>ASI</v>
      </c>
      <c r="E166" s="39" t="s">
        <v>349</v>
      </c>
      <c r="F166" s="39">
        <v>7249.0275931757642</v>
      </c>
      <c r="G166" s="39">
        <v>7769.9014812566156</v>
      </c>
      <c r="H166" s="39">
        <v>7475.7515251546138</v>
      </c>
      <c r="I166" s="39">
        <v>7037.7918405997798</v>
      </c>
      <c r="J166" s="39">
        <v>687.06917153926599</v>
      </c>
      <c r="K166" s="39">
        <v>729.63449597276201</v>
      </c>
      <c r="L166" s="39">
        <v>792.98414609882116</v>
      </c>
      <c r="M166" s="39">
        <v>848.64269740456268</v>
      </c>
      <c r="N166" s="39">
        <v>853.66514252142179</v>
      </c>
      <c r="O166" s="39">
        <v>869.23516892107909</v>
      </c>
      <c r="P166" s="39">
        <v>377.39417553137878</v>
      </c>
      <c r="Q166" s="39">
        <v>369.68257115744257</v>
      </c>
    </row>
    <row r="167" spans="1:17" x14ac:dyDescent="0.3">
      <c r="A167" s="39" t="s">
        <v>251</v>
      </c>
      <c r="B167" s="39" t="s">
        <v>1911</v>
      </c>
      <c r="C167" s="39" t="s">
        <v>940</v>
      </c>
      <c r="D167" s="58" t="str">
        <f>INDEX('R0. Region mapping'!$C$9:$C$24,MATCH($E167,'R0. Region mapping'!$A$9:$A$24,0))</f>
        <v>ASI</v>
      </c>
      <c r="E167" s="39" t="s">
        <v>351</v>
      </c>
      <c r="F167" s="39">
        <v>8004.711453313339</v>
      </c>
      <c r="G167" s="39">
        <v>9484.0468608714018</v>
      </c>
      <c r="H167" s="39">
        <v>13366.428896116162</v>
      </c>
      <c r="I167" s="39">
        <v>17041.220705006195</v>
      </c>
      <c r="J167" s="39">
        <v>3734.2326382821116</v>
      </c>
      <c r="K167" s="39">
        <v>6217.3275964693121</v>
      </c>
      <c r="L167" s="39">
        <v>9843.5507795136036</v>
      </c>
      <c r="M167" s="39">
        <v>13416.275610025077</v>
      </c>
      <c r="N167" s="39">
        <v>15364.505499516799</v>
      </c>
      <c r="O167" s="39">
        <v>14799.16240534664</v>
      </c>
      <c r="P167" s="39">
        <v>14183.758574905934</v>
      </c>
      <c r="Q167" s="39">
        <v>3210.4911085899566</v>
      </c>
    </row>
    <row r="168" spans="1:17" x14ac:dyDescent="0.3">
      <c r="A168" s="39" t="s">
        <v>251</v>
      </c>
      <c r="B168" s="39" t="s">
        <v>1911</v>
      </c>
      <c r="C168" s="39" t="s">
        <v>940</v>
      </c>
      <c r="D168" s="58" t="str">
        <f>INDEX('R0. Region mapping'!$C$9:$C$24,MATCH($E168,'R0. Region mapping'!$A$9:$A$24,0))</f>
        <v>ASI</v>
      </c>
      <c r="E168" s="39" t="s">
        <v>353</v>
      </c>
      <c r="F168" s="39">
        <v>4933.7654960000018</v>
      </c>
      <c r="G168" s="39">
        <v>5435.7174697952405</v>
      </c>
      <c r="H168" s="39">
        <v>6285.556813952966</v>
      </c>
      <c r="I168" s="39">
        <v>6340.4459921244679</v>
      </c>
      <c r="J168" s="39">
        <v>2072.547226328958</v>
      </c>
      <c r="K168" s="39">
        <v>1422.5410795371504</v>
      </c>
      <c r="L168" s="39">
        <v>1225.2168548487202</v>
      </c>
      <c r="M168" s="39">
        <v>1210.9632412014503</v>
      </c>
      <c r="N168" s="39">
        <v>1217.7482001594462</v>
      </c>
      <c r="O168" s="39">
        <v>1223.3829846614233</v>
      </c>
      <c r="P168" s="39">
        <v>978.64356599999985</v>
      </c>
      <c r="Q168" s="39">
        <v>978.64356599999985</v>
      </c>
    </row>
    <row r="169" spans="1:17" x14ac:dyDescent="0.3">
      <c r="A169" s="39" t="s">
        <v>251</v>
      </c>
      <c r="B169" s="39" t="s">
        <v>1911</v>
      </c>
      <c r="C169" s="39" t="s">
        <v>940</v>
      </c>
      <c r="D169" s="58" t="str">
        <f>INDEX('R0. Region mapping'!$C$9:$C$24,MATCH($E169,'R0. Region mapping'!$A$9:$A$24,0))</f>
        <v>AFR</v>
      </c>
      <c r="E169" s="39" t="s">
        <v>355</v>
      </c>
      <c r="F169" s="39">
        <v>1306.2656445730674</v>
      </c>
      <c r="G169" s="39">
        <v>1285.946515642368</v>
      </c>
      <c r="H169" s="39">
        <v>1236.0345041679955</v>
      </c>
      <c r="I169" s="39">
        <v>1514.6569061703574</v>
      </c>
      <c r="J169" s="39">
        <v>164.81992202561952</v>
      </c>
      <c r="K169" s="39">
        <v>158.07416502819225</v>
      </c>
      <c r="L169" s="39">
        <v>128.4818710994717</v>
      </c>
      <c r="M169" s="39">
        <v>253.64394795520261</v>
      </c>
      <c r="N169" s="39">
        <v>269.46178892033663</v>
      </c>
      <c r="O169" s="39">
        <v>271.87942482284762</v>
      </c>
      <c r="P169" s="39">
        <v>148.47163381735274</v>
      </c>
      <c r="Q169" s="39">
        <v>111.16142794694966</v>
      </c>
    </row>
    <row r="170" spans="1:17" x14ac:dyDescent="0.3">
      <c r="A170" s="39" t="s">
        <v>251</v>
      </c>
      <c r="B170" s="39" t="s">
        <v>1911</v>
      </c>
      <c r="C170" s="39" t="s">
        <v>940</v>
      </c>
      <c r="D170" s="58" t="str">
        <f>INDEX('R0. Region mapping'!$C$9:$C$24,MATCH($E170,'R0. Region mapping'!$A$9:$A$24,0))</f>
        <v>LAM</v>
      </c>
      <c r="E170" s="39" t="s">
        <v>357</v>
      </c>
      <c r="F170" s="39">
        <v>341.72661599999998</v>
      </c>
      <c r="G170" s="39">
        <v>352.40309611540397</v>
      </c>
      <c r="H170" s="39">
        <v>385.00281143668082</v>
      </c>
      <c r="I170" s="39">
        <v>445.35328988622757</v>
      </c>
      <c r="J170" s="39">
        <v>31.096135440426913</v>
      </c>
      <c r="K170" s="39">
        <v>26.353449789622861</v>
      </c>
      <c r="L170" s="39">
        <v>21.61871286749669</v>
      </c>
      <c r="M170" s="39">
        <v>21.650635493516091</v>
      </c>
      <c r="N170" s="39">
        <v>21.670777987478083</v>
      </c>
      <c r="O170" s="39">
        <v>21.678725931159789</v>
      </c>
      <c r="P170" s="39">
        <v>21.696570632899519</v>
      </c>
      <c r="Q170" s="39">
        <v>21.436416000000001</v>
      </c>
    </row>
    <row r="171" spans="1:17" x14ac:dyDescent="0.3">
      <c r="A171" s="39" t="s">
        <v>251</v>
      </c>
      <c r="B171" s="39" t="s">
        <v>1911</v>
      </c>
      <c r="C171" s="39" t="s">
        <v>940</v>
      </c>
      <c r="D171" s="58" t="str">
        <f>INDEX('R0. Region mapping'!$C$9:$C$24,MATCH($E171,'R0. Region mapping'!$A$9:$A$24,0))</f>
        <v>ASI</v>
      </c>
      <c r="E171" s="39" t="s">
        <v>359</v>
      </c>
      <c r="F171" s="39">
        <v>6646.054276043199</v>
      </c>
      <c r="G171" s="39">
        <v>7231.3751054862996</v>
      </c>
      <c r="H171" s="39">
        <v>8865.0196474945587</v>
      </c>
      <c r="I171" s="39">
        <v>14791.972984672791</v>
      </c>
      <c r="J171" s="39">
        <v>6586.5337205068672</v>
      </c>
      <c r="K171" s="39">
        <v>1175.3818680499685</v>
      </c>
      <c r="L171" s="39">
        <v>8441.191932438549</v>
      </c>
      <c r="M171" s="39">
        <v>7191.7255644295774</v>
      </c>
      <c r="N171" s="39">
        <v>50785.547236683473</v>
      </c>
      <c r="O171" s="39">
        <v>19916.472831006082</v>
      </c>
      <c r="P171" s="39">
        <v>21805.571483720181</v>
      </c>
      <c r="Q171" s="39">
        <v>11475.525868499504</v>
      </c>
    </row>
    <row r="172" spans="1:17" x14ac:dyDescent="0.3">
      <c r="A172" s="39" t="s">
        <v>251</v>
      </c>
      <c r="B172" s="39" t="s">
        <v>1911</v>
      </c>
      <c r="C172" s="39" t="s">
        <v>940</v>
      </c>
      <c r="D172" s="58" t="str">
        <f>INDEX('R0. Region mapping'!$C$9:$C$24,MATCH($E172,'R0. Region mapping'!$A$9:$A$24,0))</f>
        <v>ASI</v>
      </c>
      <c r="E172" s="39" t="s">
        <v>361</v>
      </c>
      <c r="F172" s="39">
        <v>1870.8483172951201</v>
      </c>
      <c r="G172" s="39">
        <v>2713.0810666461671</v>
      </c>
      <c r="H172" s="39">
        <v>3643.4430693019572</v>
      </c>
      <c r="I172" s="39">
        <v>718.89669643643742</v>
      </c>
      <c r="J172" s="39">
        <v>511.55315699942315</v>
      </c>
      <c r="K172" s="39">
        <v>411.1376727298512</v>
      </c>
      <c r="L172" s="39">
        <v>340.29331657156035</v>
      </c>
      <c r="M172" s="39">
        <v>433.84965689696401</v>
      </c>
      <c r="N172" s="39">
        <v>579.57177882091923</v>
      </c>
      <c r="O172" s="39">
        <v>582.51151505348821</v>
      </c>
      <c r="P172" s="39">
        <v>497.78607205344701</v>
      </c>
      <c r="Q172" s="39">
        <v>288.5123880000001</v>
      </c>
    </row>
    <row r="173" spans="1:17" x14ac:dyDescent="0.3">
      <c r="A173" s="39" t="s">
        <v>251</v>
      </c>
      <c r="B173" s="39" t="s">
        <v>1911</v>
      </c>
      <c r="C173" s="39" t="s">
        <v>940</v>
      </c>
      <c r="D173" s="58" t="str">
        <f>INDEX('R0. Region mapping'!$C$9:$C$24,MATCH($E173,'R0. Region mapping'!$A$9:$A$24,0))</f>
        <v>NAM</v>
      </c>
      <c r="E173" s="39" t="s">
        <v>363</v>
      </c>
      <c r="F173" s="39">
        <v>22387.447550019897</v>
      </c>
      <c r="G173" s="39">
        <v>25810.416374239954</v>
      </c>
      <c r="H173" s="39">
        <v>30346.120820807468</v>
      </c>
      <c r="I173" s="39">
        <v>19393.599889028294</v>
      </c>
      <c r="J173" s="39">
        <v>724.07218208553797</v>
      </c>
      <c r="K173" s="39">
        <v>640.23753030261423</v>
      </c>
      <c r="L173" s="39">
        <v>1540.8198277200202</v>
      </c>
      <c r="M173" s="39">
        <v>1664.5718798712442</v>
      </c>
      <c r="N173" s="39">
        <v>3731.0708305747562</v>
      </c>
      <c r="O173" s="39">
        <v>19887.635415340363</v>
      </c>
      <c r="P173" s="39">
        <v>2097.8426388898979</v>
      </c>
      <c r="Q173" s="39">
        <v>538.61085674344918</v>
      </c>
    </row>
    <row r="174" spans="1:17" x14ac:dyDescent="0.3">
      <c r="A174" s="39" t="s">
        <v>251</v>
      </c>
      <c r="B174" s="39" t="s">
        <v>1911</v>
      </c>
      <c r="C174" s="39" t="s">
        <v>940</v>
      </c>
      <c r="D174" s="58" t="str">
        <f>INDEX('R0. Region mapping'!$C$9:$C$24,MATCH($E174,'R0. Region mapping'!$A$9:$A$24,0))</f>
        <v>EUR</v>
      </c>
      <c r="E174" s="39" t="s">
        <v>365</v>
      </c>
      <c r="F174" s="39">
        <v>7039.7240995845568</v>
      </c>
      <c r="G174" s="39">
        <v>7515.0419003540665</v>
      </c>
      <c r="H174" s="39">
        <v>8232.6253134768012</v>
      </c>
      <c r="I174" s="39">
        <v>2156.7850709725062</v>
      </c>
      <c r="J174" s="39">
        <v>173.1639920917911</v>
      </c>
      <c r="K174" s="39">
        <v>351.62333311342695</v>
      </c>
      <c r="L174" s="39">
        <v>1264.3104729706847</v>
      </c>
      <c r="M174" s="39">
        <v>1369.6145739257013</v>
      </c>
      <c r="N174" s="39">
        <v>1462.9035173996874</v>
      </c>
      <c r="O174" s="39">
        <v>568.98848566652873</v>
      </c>
      <c r="P174" s="39">
        <v>129.24131166848753</v>
      </c>
      <c r="Q174" s="39">
        <v>126.38152346972203</v>
      </c>
    </row>
    <row r="175" spans="1:17" x14ac:dyDescent="0.3">
      <c r="A175" s="39" t="s">
        <v>251</v>
      </c>
      <c r="B175" s="39" t="s">
        <v>1911</v>
      </c>
      <c r="C175" s="39" t="s">
        <v>941</v>
      </c>
      <c r="D175" s="58" t="str">
        <f>INDEX('R0. Region mapping'!$C$9:$C$24,MATCH($E175,'R0. Region mapping'!$A$9:$A$24,0))</f>
        <v>AFR</v>
      </c>
      <c r="E175" s="39" t="s">
        <v>258</v>
      </c>
      <c r="F175" s="39">
        <v>10662.375151728113</v>
      </c>
      <c r="G175" s="39">
        <v>11068.363272041839</v>
      </c>
      <c r="H175" s="39">
        <v>11924.473976211559</v>
      </c>
      <c r="I175" s="39">
        <v>12761.739449098819</v>
      </c>
      <c r="J175" s="39">
        <v>11871.247568611123</v>
      </c>
      <c r="K175" s="39">
        <v>11040.095432746788</v>
      </c>
      <c r="L175" s="39">
        <v>5911.9013942574538</v>
      </c>
      <c r="M175" s="39">
        <v>9482.3289968060108</v>
      </c>
      <c r="N175" s="39">
        <v>8616.5755292451231</v>
      </c>
      <c r="O175" s="39">
        <v>10096.405743272295</v>
      </c>
      <c r="P175" s="39">
        <v>11332.810967269548</v>
      </c>
      <c r="Q175" s="39">
        <v>8785.9314696129586</v>
      </c>
    </row>
    <row r="176" spans="1:17" x14ac:dyDescent="0.3">
      <c r="A176" s="39" t="s">
        <v>251</v>
      </c>
      <c r="B176" s="39" t="s">
        <v>1911</v>
      </c>
      <c r="C176" s="39" t="s">
        <v>941</v>
      </c>
      <c r="D176" s="58" t="str">
        <f>INDEX('R0. Region mapping'!$C$9:$C$24,MATCH($E176,'R0. Region mapping'!$A$9:$A$24,0))</f>
        <v>AUS</v>
      </c>
      <c r="E176" s="39" t="s">
        <v>261</v>
      </c>
      <c r="F176" s="39">
        <v>3639.0232614616639</v>
      </c>
      <c r="G176" s="39">
        <v>2477.8815031656845</v>
      </c>
      <c r="H176" s="39">
        <v>2399.744728046956</v>
      </c>
      <c r="I176" s="39">
        <v>718.63278223904229</v>
      </c>
      <c r="J176" s="39">
        <v>1558.155918957814</v>
      </c>
      <c r="K176" s="39">
        <v>939.16768391881033</v>
      </c>
      <c r="L176" s="39">
        <v>359.9692424689959</v>
      </c>
      <c r="M176" s="39">
        <v>329.58349786760778</v>
      </c>
      <c r="N176" s="39">
        <v>331.1465560475433</v>
      </c>
      <c r="O176" s="39">
        <v>328.71952911911433</v>
      </c>
      <c r="P176" s="39">
        <v>309.51483163961927</v>
      </c>
      <c r="Q176" s="39">
        <v>347.5631896656144</v>
      </c>
    </row>
    <row r="177" spans="1:17" x14ac:dyDescent="0.3">
      <c r="A177" s="39" t="s">
        <v>251</v>
      </c>
      <c r="B177" s="39" t="s">
        <v>1911</v>
      </c>
      <c r="C177" s="39" t="s">
        <v>941</v>
      </c>
      <c r="D177" s="58" t="str">
        <f>INDEX('R0. Region mapping'!$C$9:$C$24,MATCH($E177,'R0. Region mapping'!$A$9:$A$24,0))</f>
        <v>NAM</v>
      </c>
      <c r="E177" s="39" t="s">
        <v>341</v>
      </c>
      <c r="F177" s="39">
        <v>7057.8267893892935</v>
      </c>
      <c r="G177" s="39">
        <v>6582.714441082544</v>
      </c>
      <c r="H177" s="39">
        <v>6111.7898860448622</v>
      </c>
      <c r="I177" s="39">
        <v>7674.3670965211386</v>
      </c>
      <c r="J177" s="39">
        <v>7031.8423723661544</v>
      </c>
      <c r="K177" s="39">
        <v>1883.5377131698929</v>
      </c>
      <c r="L177" s="39">
        <v>2792.5787645998503</v>
      </c>
      <c r="M177" s="39">
        <v>3349.5585724113421</v>
      </c>
      <c r="N177" s="39">
        <v>1058.3879850755861</v>
      </c>
      <c r="O177" s="39">
        <v>1058.6218313868635</v>
      </c>
      <c r="P177" s="39">
        <v>1021.3095620004134</v>
      </c>
      <c r="Q177" s="39">
        <v>951.69648235116142</v>
      </c>
    </row>
    <row r="178" spans="1:17" x14ac:dyDescent="0.3">
      <c r="A178" s="39" t="s">
        <v>251</v>
      </c>
      <c r="B178" s="39" t="s">
        <v>1911</v>
      </c>
      <c r="C178" s="39" t="s">
        <v>941</v>
      </c>
      <c r="D178" s="58" t="str">
        <f>INDEX('R0. Region mapping'!$C$9:$C$24,MATCH($E178,'R0. Region mapping'!$A$9:$A$24,0))</f>
        <v>ASI</v>
      </c>
      <c r="E178" s="39" t="s">
        <v>343</v>
      </c>
      <c r="F178" s="39">
        <v>9288.7221062135413</v>
      </c>
      <c r="G178" s="39">
        <v>4701.1284521658081</v>
      </c>
      <c r="H178" s="39">
        <v>15616.398491450276</v>
      </c>
      <c r="I178" s="39">
        <v>39506.199569477983</v>
      </c>
      <c r="J178" s="39">
        <v>71809.546894738654</v>
      </c>
      <c r="K178" s="39">
        <v>66914.489549505961</v>
      </c>
      <c r="L178" s="39">
        <v>32643.135196315219</v>
      </c>
      <c r="M178" s="39">
        <v>32561.466839396162</v>
      </c>
      <c r="N178" s="39">
        <v>17867.248830580123</v>
      </c>
      <c r="O178" s="39">
        <v>10550.541194981615</v>
      </c>
      <c r="P178" s="39">
        <v>10480.726317107119</v>
      </c>
      <c r="Q178" s="39">
        <v>5461.3051422872968</v>
      </c>
    </row>
    <row r="179" spans="1:17" x14ac:dyDescent="0.3">
      <c r="A179" s="39" t="s">
        <v>251</v>
      </c>
      <c r="B179" s="39" t="s">
        <v>1911</v>
      </c>
      <c r="C179" s="39" t="s">
        <v>941</v>
      </c>
      <c r="D179" s="58" t="str">
        <f>INDEX('R0. Region mapping'!$C$9:$C$24,MATCH($E179,'R0. Region mapping'!$A$9:$A$24,0))</f>
        <v>LAM</v>
      </c>
      <c r="E179" s="39" t="s">
        <v>345</v>
      </c>
      <c r="F179" s="39">
        <v>6937.9268688194425</v>
      </c>
      <c r="G179" s="39">
        <v>7781.7563646158678</v>
      </c>
      <c r="H179" s="39">
        <v>7639.3973452241198</v>
      </c>
      <c r="I179" s="39">
        <v>6987.9529199957351</v>
      </c>
      <c r="J179" s="39">
        <v>6171.2112706903654</v>
      </c>
      <c r="K179" s="39">
        <v>6039.1228343862531</v>
      </c>
      <c r="L179" s="39">
        <v>4545.6778520559892</v>
      </c>
      <c r="M179" s="39">
        <v>3276.4461860466486</v>
      </c>
      <c r="N179" s="39">
        <v>4635.0699108212411</v>
      </c>
      <c r="O179" s="39">
        <v>4644.5946290547017</v>
      </c>
      <c r="P179" s="39">
        <v>3598.6217666376469</v>
      </c>
      <c r="Q179" s="39">
        <v>2572.7759155488657</v>
      </c>
    </row>
    <row r="180" spans="1:17" x14ac:dyDescent="0.3">
      <c r="A180" s="39" t="s">
        <v>251</v>
      </c>
      <c r="B180" s="39" t="s">
        <v>1911</v>
      </c>
      <c r="C180" s="39" t="s">
        <v>941</v>
      </c>
      <c r="D180" s="58" t="str">
        <f>INDEX('R0. Region mapping'!$C$9:$C$24,MATCH($E180,'R0. Region mapping'!$A$9:$A$24,0))</f>
        <v>EUR</v>
      </c>
      <c r="E180" s="39" t="s">
        <v>347</v>
      </c>
      <c r="F180" s="39">
        <v>5252.8388651385658</v>
      </c>
      <c r="G180" s="39">
        <v>5701.0855478173098</v>
      </c>
      <c r="H180" s="39">
        <v>5011.6210811077563</v>
      </c>
      <c r="I180" s="39">
        <v>7352.8284047014922</v>
      </c>
      <c r="J180" s="39">
        <v>7033.5701286764088</v>
      </c>
      <c r="K180" s="39">
        <v>6750.5009946734081</v>
      </c>
      <c r="L180" s="39">
        <v>6732.0262510346538</v>
      </c>
      <c r="M180" s="39">
        <v>2184.3903958533497</v>
      </c>
      <c r="N180" s="39">
        <v>2580.7042335376796</v>
      </c>
      <c r="O180" s="39">
        <v>2570.0916354351866</v>
      </c>
      <c r="P180" s="39">
        <v>2559.6411762782259</v>
      </c>
      <c r="Q180" s="39">
        <v>931.12318123999205</v>
      </c>
    </row>
    <row r="181" spans="1:17" x14ac:dyDescent="0.3">
      <c r="A181" s="39" t="s">
        <v>251</v>
      </c>
      <c r="B181" s="39" t="s">
        <v>1911</v>
      </c>
      <c r="C181" s="39" t="s">
        <v>941</v>
      </c>
      <c r="D181" s="58" t="str">
        <f>INDEX('R0. Region mapping'!$C$9:$C$24,MATCH($E181,'R0. Region mapping'!$A$9:$A$24,0))</f>
        <v>ASI</v>
      </c>
      <c r="E181" s="39" t="s">
        <v>349</v>
      </c>
      <c r="F181" s="39">
        <v>27092.15957964804</v>
      </c>
      <c r="G181" s="39">
        <v>23592.875734061123</v>
      </c>
      <c r="H181" s="39">
        <v>29897.968444051636</v>
      </c>
      <c r="I181" s="39">
        <v>57758.134788628835</v>
      </c>
      <c r="J181" s="39">
        <v>67810.352249569711</v>
      </c>
      <c r="K181" s="39">
        <v>73477.420435016887</v>
      </c>
      <c r="L181" s="39">
        <v>64507.500609443508</v>
      </c>
      <c r="M181" s="39">
        <v>53380.348970465639</v>
      </c>
      <c r="N181" s="39">
        <v>39072.598468623364</v>
      </c>
      <c r="O181" s="39">
        <v>32495.123364933988</v>
      </c>
      <c r="P181" s="39">
        <v>38706.466395445903</v>
      </c>
      <c r="Q181" s="39">
        <v>32626.373830205663</v>
      </c>
    </row>
    <row r="182" spans="1:17" x14ac:dyDescent="0.3">
      <c r="A182" s="39" t="s">
        <v>251</v>
      </c>
      <c r="B182" s="39" t="s">
        <v>1911</v>
      </c>
      <c r="C182" s="39" t="s">
        <v>941</v>
      </c>
      <c r="D182" s="58" t="str">
        <f>INDEX('R0. Region mapping'!$C$9:$C$24,MATCH($E182,'R0. Region mapping'!$A$9:$A$24,0))</f>
        <v>ASI</v>
      </c>
      <c r="E182" s="39" t="s">
        <v>351</v>
      </c>
      <c r="F182" s="39">
        <v>3511.4880584391867</v>
      </c>
      <c r="G182" s="39">
        <v>2068.8306630682901</v>
      </c>
      <c r="H182" s="39">
        <v>2760.1874781378951</v>
      </c>
      <c r="I182" s="39">
        <v>3818.8298048971783</v>
      </c>
      <c r="J182" s="39">
        <v>11499.542494737907</v>
      </c>
      <c r="K182" s="39">
        <v>10551.437278191164</v>
      </c>
      <c r="L182" s="39">
        <v>12014.127458274477</v>
      </c>
      <c r="M182" s="39">
        <v>15466.737077237756</v>
      </c>
      <c r="N182" s="39">
        <v>14660.364976162566</v>
      </c>
      <c r="O182" s="39">
        <v>16311.113811149993</v>
      </c>
      <c r="P182" s="39">
        <v>15895.773142443673</v>
      </c>
      <c r="Q182" s="39">
        <v>12605.885347640811</v>
      </c>
    </row>
    <row r="183" spans="1:17" x14ac:dyDescent="0.3">
      <c r="A183" s="39" t="s">
        <v>251</v>
      </c>
      <c r="B183" s="39" t="s">
        <v>1911</v>
      </c>
      <c r="C183" s="39" t="s">
        <v>941</v>
      </c>
      <c r="D183" s="58" t="str">
        <f>INDEX('R0. Region mapping'!$C$9:$C$24,MATCH($E183,'R0. Region mapping'!$A$9:$A$24,0))</f>
        <v>ASI</v>
      </c>
      <c r="E183" s="39" t="s">
        <v>353</v>
      </c>
      <c r="F183" s="39">
        <v>11239.982919200007</v>
      </c>
      <c r="G183" s="39">
        <v>7633.7835372833724</v>
      </c>
      <c r="H183" s="39">
        <v>6925.3429282292645</v>
      </c>
      <c r="I183" s="39">
        <v>4353.8256271845794</v>
      </c>
      <c r="J183" s="39">
        <v>5020.4546614569881</v>
      </c>
      <c r="K183" s="39">
        <v>5942.2636262356718</v>
      </c>
      <c r="L183" s="39">
        <v>5698.3380333105788</v>
      </c>
      <c r="M183" s="39">
        <v>3668.1558735681465</v>
      </c>
      <c r="N183" s="39">
        <v>2031.7966431770719</v>
      </c>
      <c r="O183" s="39">
        <v>1096.0790704762856</v>
      </c>
      <c r="P183" s="39">
        <v>701.7569008534573</v>
      </c>
      <c r="Q183" s="39">
        <v>505.17316014397909</v>
      </c>
    </row>
    <row r="184" spans="1:17" x14ac:dyDescent="0.3">
      <c r="A184" s="39" t="s">
        <v>251</v>
      </c>
      <c r="B184" s="39" t="s">
        <v>1911</v>
      </c>
      <c r="C184" s="39" t="s">
        <v>941</v>
      </c>
      <c r="D184" s="58" t="str">
        <f>INDEX('R0. Region mapping'!$C$9:$C$24,MATCH($E184,'R0. Region mapping'!$A$9:$A$24,0))</f>
        <v>AFR</v>
      </c>
      <c r="E184" s="39" t="s">
        <v>355</v>
      </c>
      <c r="F184" s="39">
        <v>13857.770261911619</v>
      </c>
      <c r="G184" s="39">
        <v>21867.347347380732</v>
      </c>
      <c r="H184" s="39">
        <v>25456.668782103905</v>
      </c>
      <c r="I184" s="39">
        <v>32566.443281878299</v>
      </c>
      <c r="J184" s="39">
        <v>60294.454745020834</v>
      </c>
      <c r="K184" s="39">
        <v>57975.268636357301</v>
      </c>
      <c r="L184" s="39">
        <v>34034.475769306613</v>
      </c>
      <c r="M184" s="39">
        <v>33104.130043646604</v>
      </c>
      <c r="N184" s="39">
        <v>28931.191527947864</v>
      </c>
      <c r="O184" s="39">
        <v>29489.546223839956</v>
      </c>
      <c r="P184" s="39">
        <v>29808.322178996521</v>
      </c>
      <c r="Q184" s="39">
        <v>27605.55466034836</v>
      </c>
    </row>
    <row r="185" spans="1:17" x14ac:dyDescent="0.3">
      <c r="A185" s="39" t="s">
        <v>251</v>
      </c>
      <c r="B185" s="39" t="s">
        <v>1911</v>
      </c>
      <c r="C185" s="39" t="s">
        <v>941</v>
      </c>
      <c r="D185" s="58" t="str">
        <f>INDEX('R0. Region mapping'!$C$9:$C$24,MATCH($E185,'R0. Region mapping'!$A$9:$A$24,0))</f>
        <v>LAM</v>
      </c>
      <c r="E185" s="39" t="s">
        <v>357</v>
      </c>
      <c r="F185" s="39">
        <v>1823.3767073949532</v>
      </c>
      <c r="G185" s="39">
        <v>1672.5299937358338</v>
      </c>
      <c r="H185" s="39">
        <v>1563.2850697118795</v>
      </c>
      <c r="I185" s="39">
        <v>1568.6040554770962</v>
      </c>
      <c r="J185" s="39">
        <v>1131.0217756632744</v>
      </c>
      <c r="K185" s="39">
        <v>1148.1128242090647</v>
      </c>
      <c r="L185" s="39">
        <v>744.10399923332966</v>
      </c>
      <c r="M185" s="39">
        <v>714.8515938103676</v>
      </c>
      <c r="N185" s="39">
        <v>750.25449767205976</v>
      </c>
      <c r="O185" s="39">
        <v>756.79655160819664</v>
      </c>
      <c r="P185" s="39">
        <v>1191.0950045855916</v>
      </c>
      <c r="Q185" s="39">
        <v>783.09681404264529</v>
      </c>
    </row>
    <row r="186" spans="1:17" x14ac:dyDescent="0.3">
      <c r="A186" s="39" t="s">
        <v>251</v>
      </c>
      <c r="B186" s="39" t="s">
        <v>1911</v>
      </c>
      <c r="C186" s="39" t="s">
        <v>941</v>
      </c>
      <c r="D186" s="58" t="str">
        <f>INDEX('R0. Region mapping'!$C$9:$C$24,MATCH($E186,'R0. Region mapping'!$A$9:$A$24,0))</f>
        <v>ASI</v>
      </c>
      <c r="E186" s="39" t="s">
        <v>359</v>
      </c>
      <c r="F186" s="39">
        <v>11523.354341656346</v>
      </c>
      <c r="G186" s="39">
        <v>13525.445151054995</v>
      </c>
      <c r="H186" s="39">
        <v>13815.462586535152</v>
      </c>
      <c r="I186" s="39">
        <v>12793.453154051302</v>
      </c>
      <c r="J186" s="39">
        <v>13259.264812820009</v>
      </c>
      <c r="K186" s="39">
        <v>13621.683248577405</v>
      </c>
      <c r="L186" s="39">
        <v>14630.676942773172</v>
      </c>
      <c r="M186" s="39">
        <v>9266.5361967554672</v>
      </c>
      <c r="N186" s="39">
        <v>9114.0973084897378</v>
      </c>
      <c r="O186" s="39">
        <v>9223.9842987600841</v>
      </c>
      <c r="P186" s="39">
        <v>12813.557209126435</v>
      </c>
      <c r="Q186" s="39">
        <v>12687.455344206042</v>
      </c>
    </row>
    <row r="187" spans="1:17" x14ac:dyDescent="0.3">
      <c r="A187" s="39" t="s">
        <v>251</v>
      </c>
      <c r="B187" s="39" t="s">
        <v>1911</v>
      </c>
      <c r="C187" s="39" t="s">
        <v>941</v>
      </c>
      <c r="D187" s="58" t="str">
        <f>INDEX('R0. Region mapping'!$C$9:$C$24,MATCH($E187,'R0. Region mapping'!$A$9:$A$24,0))</f>
        <v>ASI</v>
      </c>
      <c r="E187" s="39" t="s">
        <v>361</v>
      </c>
      <c r="F187" s="39">
        <v>3483.4639558151953</v>
      </c>
      <c r="G187" s="39">
        <v>2638.3835876221892</v>
      </c>
      <c r="H187" s="39">
        <v>2080.9167090322594</v>
      </c>
      <c r="I187" s="39">
        <v>7253.6490454054265</v>
      </c>
      <c r="J187" s="39">
        <v>5193.6330308762663</v>
      </c>
      <c r="K187" s="39">
        <v>4786.4238080531777</v>
      </c>
      <c r="L187" s="39">
        <v>2519.4345124486413</v>
      </c>
      <c r="M187" s="39">
        <v>2588.9440825730117</v>
      </c>
      <c r="N187" s="39">
        <v>2353.9504941821847</v>
      </c>
      <c r="O187" s="39">
        <v>3312.3847760815634</v>
      </c>
      <c r="P187" s="39">
        <v>2424.1891093218946</v>
      </c>
      <c r="Q187" s="39">
        <v>2763.9841701932078</v>
      </c>
    </row>
    <row r="188" spans="1:17" x14ac:dyDescent="0.3">
      <c r="A188" s="39" t="s">
        <v>251</v>
      </c>
      <c r="B188" s="39" t="s">
        <v>1911</v>
      </c>
      <c r="C188" s="39" t="s">
        <v>941</v>
      </c>
      <c r="D188" s="58" t="str">
        <f>INDEX('R0. Region mapping'!$C$9:$C$24,MATCH($E188,'R0. Region mapping'!$A$9:$A$24,0))</f>
        <v>NAM</v>
      </c>
      <c r="E188" s="39" t="s">
        <v>363</v>
      </c>
      <c r="F188" s="39">
        <v>30562.01556605531</v>
      </c>
      <c r="G188" s="39">
        <v>23820.802827395193</v>
      </c>
      <c r="H188" s="39">
        <v>19455.81520532697</v>
      </c>
      <c r="I188" s="39">
        <v>23236.687998389058</v>
      </c>
      <c r="J188" s="39">
        <v>20558.146845303661</v>
      </c>
      <c r="K188" s="39">
        <v>17686.368847238027</v>
      </c>
      <c r="L188" s="39">
        <v>14430.314376917055</v>
      </c>
      <c r="M188" s="39">
        <v>18575.068586373618</v>
      </c>
      <c r="N188" s="39">
        <v>10624.569667246647</v>
      </c>
      <c r="O188" s="39">
        <v>9026.0213083342296</v>
      </c>
      <c r="P188" s="39">
        <v>6217.599643842208</v>
      </c>
      <c r="Q188" s="39">
        <v>4292.5950652281736</v>
      </c>
    </row>
    <row r="189" spans="1:17" x14ac:dyDescent="0.3">
      <c r="A189" s="39" t="s">
        <v>251</v>
      </c>
      <c r="B189" s="39" t="s">
        <v>1911</v>
      </c>
      <c r="C189" s="39" t="s">
        <v>941</v>
      </c>
      <c r="D189" s="58" t="str">
        <f>INDEX('R0. Region mapping'!$C$9:$C$24,MATCH($E189,'R0. Region mapping'!$A$9:$A$24,0))</f>
        <v>EUR</v>
      </c>
      <c r="E189" s="39" t="s">
        <v>365</v>
      </c>
      <c r="F189" s="39">
        <v>23424.577409057412</v>
      </c>
      <c r="G189" s="39">
        <v>22491.863104051139</v>
      </c>
      <c r="H189" s="39">
        <v>23468.76872172255</v>
      </c>
      <c r="I189" s="39">
        <v>21167.810829105125</v>
      </c>
      <c r="J189" s="39">
        <v>13554.60470669146</v>
      </c>
      <c r="K189" s="39">
        <v>12285.685632230798</v>
      </c>
      <c r="L189" s="39">
        <v>11742.426316743758</v>
      </c>
      <c r="M189" s="39">
        <v>12196.811638092706</v>
      </c>
      <c r="N189" s="39">
        <v>9258.1194739176717</v>
      </c>
      <c r="O189" s="39">
        <v>8688.5074755251189</v>
      </c>
      <c r="P189" s="39">
        <v>4683.7851842665004</v>
      </c>
      <c r="Q189" s="39">
        <v>4825.8520975638457</v>
      </c>
    </row>
    <row r="190" spans="1:17" x14ac:dyDescent="0.3">
      <c r="A190" s="39" t="s">
        <v>251</v>
      </c>
      <c r="B190" s="39" t="s">
        <v>1911</v>
      </c>
      <c r="C190" s="39" t="s">
        <v>1913</v>
      </c>
      <c r="D190" s="58" t="str">
        <f>INDEX('R0. Region mapping'!$C$9:$C$24,MATCH($E190,'R0. Region mapping'!$A$9:$A$24,0))</f>
        <v>AFR</v>
      </c>
      <c r="E190" s="39" t="s">
        <v>258</v>
      </c>
      <c r="F190" s="39">
        <v>3.1932</v>
      </c>
      <c r="G190" s="39">
        <v>3.0818931811422998</v>
      </c>
      <c r="H190" s="39">
        <v>31.967342765998062</v>
      </c>
      <c r="I190" s="39">
        <v>124.4334515540277</v>
      </c>
      <c r="J190" s="39">
        <v>197.164681312813</v>
      </c>
      <c r="K190" s="39">
        <v>269.89591107159799</v>
      </c>
      <c r="L190" s="39">
        <v>467.35324315271515</v>
      </c>
      <c r="M190" s="39">
        <v>1142.4801430478897</v>
      </c>
      <c r="N190" s="39">
        <v>1190.1601430478902</v>
      </c>
      <c r="O190" s="39">
        <v>1207.2001430478906</v>
      </c>
      <c r="P190" s="39">
        <v>1224.2401430478897</v>
      </c>
      <c r="Q190" s="39">
        <v>1241.2801430478899</v>
      </c>
    </row>
    <row r="191" spans="1:17" x14ac:dyDescent="0.3">
      <c r="A191" s="39" t="s">
        <v>251</v>
      </c>
      <c r="B191" s="39" t="s">
        <v>1911</v>
      </c>
      <c r="C191" s="39" t="s">
        <v>1913</v>
      </c>
      <c r="D191" s="58" t="str">
        <f>INDEX('R0. Region mapping'!$C$9:$C$24,MATCH($E191,'R0. Region mapping'!$A$9:$A$24,0))</f>
        <v>AUS</v>
      </c>
      <c r="E191" s="39" t="s">
        <v>261</v>
      </c>
      <c r="F191" s="39">
        <v>14.670810000000012</v>
      </c>
      <c r="G191" s="39">
        <v>21.025774969427214</v>
      </c>
      <c r="H191" s="39">
        <v>43.489374743276514</v>
      </c>
      <c r="I191" s="39">
        <v>172.07930894879576</v>
      </c>
      <c r="J191" s="39">
        <v>239.5069843877709</v>
      </c>
      <c r="K191" s="39">
        <v>303.79654154297549</v>
      </c>
      <c r="L191" s="39">
        <v>301.00074977768111</v>
      </c>
      <c r="M191" s="39">
        <v>67.991147145015006</v>
      </c>
      <c r="N191" s="39">
        <v>68.31912430981501</v>
      </c>
      <c r="O191" s="39">
        <v>68.647101474615042</v>
      </c>
      <c r="P191" s="39">
        <v>68.975078639415116</v>
      </c>
      <c r="Q191" s="39">
        <v>69.303055804215063</v>
      </c>
    </row>
    <row r="192" spans="1:17" x14ac:dyDescent="0.3">
      <c r="A192" s="39" t="s">
        <v>251</v>
      </c>
      <c r="B192" s="39" t="s">
        <v>1911</v>
      </c>
      <c r="C192" s="39" t="s">
        <v>1913</v>
      </c>
      <c r="D192" s="58" t="str">
        <f>INDEX('R0. Region mapping'!$C$9:$C$24,MATCH($E192,'R0. Region mapping'!$A$9:$A$24,0))</f>
        <v>NAM</v>
      </c>
      <c r="E192" s="39" t="s">
        <v>341</v>
      </c>
      <c r="I192" s="39">
        <v>1.165296E-2</v>
      </c>
      <c r="J192" s="39">
        <v>2.3005919999999999E-2</v>
      </c>
      <c r="K192" s="39">
        <v>2.3005919999999999E-2</v>
      </c>
      <c r="L192" s="39">
        <v>2.3005919999999999E-2</v>
      </c>
      <c r="M192" s="39">
        <v>1.5601785600000001E-3</v>
      </c>
      <c r="N192" s="39">
        <v>2.9999999999999997E-4</v>
      </c>
      <c r="O192" s="39">
        <v>2.9999999999999997E-4</v>
      </c>
      <c r="P192" s="39">
        <v>2.9999999999999997E-4</v>
      </c>
      <c r="Q192" s="39">
        <v>2.9999999999999997E-4</v>
      </c>
    </row>
    <row r="193" spans="1:17" x14ac:dyDescent="0.3">
      <c r="A193" s="39" t="s">
        <v>251</v>
      </c>
      <c r="B193" s="39" t="s">
        <v>1911</v>
      </c>
      <c r="C193" s="39" t="s">
        <v>1913</v>
      </c>
      <c r="D193" s="58" t="str">
        <f>INDEX('R0. Region mapping'!$C$9:$C$24,MATCH($E193,'R0. Region mapping'!$A$9:$A$24,0))</f>
        <v>ASI</v>
      </c>
      <c r="E193" s="39" t="s">
        <v>343</v>
      </c>
      <c r="G193" s="39">
        <v>1.4976</v>
      </c>
      <c r="H193" s="39">
        <v>6.6931555555555553</v>
      </c>
      <c r="I193" s="39">
        <v>25.376260477480741</v>
      </c>
      <c r="J193" s="39">
        <v>41.680163845367773</v>
      </c>
      <c r="K193" s="39">
        <v>81.352177393811445</v>
      </c>
      <c r="L193" s="39">
        <v>222.90272361664901</v>
      </c>
      <c r="M193" s="39">
        <v>243.72005892198203</v>
      </c>
      <c r="N193" s="39">
        <v>264.53739422731502</v>
      </c>
      <c r="O193" s="39">
        <v>285.354729532649</v>
      </c>
      <c r="P193" s="39">
        <v>306.17206483798202</v>
      </c>
      <c r="Q193" s="39">
        <v>240.69327151439697</v>
      </c>
    </row>
    <row r="194" spans="1:17" x14ac:dyDescent="0.3">
      <c r="A194" s="39" t="s">
        <v>251</v>
      </c>
      <c r="B194" s="39" t="s">
        <v>1911</v>
      </c>
      <c r="C194" s="39" t="s">
        <v>1913</v>
      </c>
      <c r="D194" s="58" t="str">
        <f>INDEX('R0. Region mapping'!$C$9:$C$24,MATCH($E194,'R0. Region mapping'!$A$9:$A$24,0))</f>
        <v>LAM</v>
      </c>
      <c r="E194" s="39" t="s">
        <v>345</v>
      </c>
      <c r="F194" s="39">
        <v>8.1179999999999701</v>
      </c>
      <c r="G194" s="39">
        <v>8.9819599807033601</v>
      </c>
      <c r="H194" s="39">
        <v>22.086152986053072</v>
      </c>
      <c r="I194" s="39">
        <v>38.613538911986886</v>
      </c>
      <c r="J194" s="39">
        <v>41.505353388969581</v>
      </c>
      <c r="K194" s="39">
        <v>45.901877636496899</v>
      </c>
      <c r="L194" s="39">
        <v>39.789270119088044</v>
      </c>
      <c r="M194" s="39">
        <v>49.019778784226006</v>
      </c>
      <c r="N194" s="39">
        <v>57.590484310003262</v>
      </c>
      <c r="O194" s="39">
        <v>60.988125473472934</v>
      </c>
      <c r="P194" s="39">
        <v>71.222474877971436</v>
      </c>
      <c r="Q194" s="39">
        <v>71.949453102396063</v>
      </c>
    </row>
    <row r="195" spans="1:17" x14ac:dyDescent="0.3">
      <c r="A195" s="39" t="s">
        <v>251</v>
      </c>
      <c r="B195" s="39" t="s">
        <v>1911</v>
      </c>
      <c r="C195" s="39" t="s">
        <v>1913</v>
      </c>
      <c r="D195" s="58" t="str">
        <f>INDEX('R0. Region mapping'!$C$9:$C$24,MATCH($E195,'R0. Region mapping'!$A$9:$A$24,0))</f>
        <v>EUR</v>
      </c>
      <c r="E195" s="39" t="s">
        <v>347</v>
      </c>
      <c r="F195" s="39">
        <v>9.2444544000000004</v>
      </c>
      <c r="G195" s="39">
        <v>9.3305693361049507</v>
      </c>
      <c r="H195" s="39">
        <v>9.11382566731743</v>
      </c>
      <c r="I195" s="39">
        <v>8.6813101846926486</v>
      </c>
      <c r="J195" s="39">
        <v>8.4738445003789593</v>
      </c>
      <c r="K195" s="39">
        <v>8.6845941647599005</v>
      </c>
      <c r="L195" s="39">
        <v>8.6262883809191884</v>
      </c>
      <c r="M195" s="39">
        <v>8.7282597179888146</v>
      </c>
      <c r="N195" s="39">
        <v>8.8320328437950266</v>
      </c>
      <c r="O195" s="39">
        <v>8.8568967715059124</v>
      </c>
      <c r="P195" s="39">
        <v>8.7636870125978064</v>
      </c>
      <c r="Q195" s="39">
        <v>8.5420202160000009</v>
      </c>
    </row>
    <row r="196" spans="1:17" x14ac:dyDescent="0.3">
      <c r="A196" s="39" t="s">
        <v>251</v>
      </c>
      <c r="B196" s="39" t="s">
        <v>1911</v>
      </c>
      <c r="C196" s="39" t="s">
        <v>1913</v>
      </c>
      <c r="D196" s="58" t="str">
        <f>INDEX('R0. Region mapping'!$C$9:$C$24,MATCH($E196,'R0. Region mapping'!$A$9:$A$24,0))</f>
        <v>ASI</v>
      </c>
      <c r="E196" s="39" t="s">
        <v>349</v>
      </c>
      <c r="F196" s="39">
        <v>1.8946799999999999</v>
      </c>
      <c r="G196" s="39">
        <v>1.8651413194006199</v>
      </c>
      <c r="H196" s="39">
        <v>7.7141654413688281</v>
      </c>
      <c r="I196" s="39">
        <v>26.831779899377903</v>
      </c>
      <c r="J196" s="39">
        <v>41.38107963392607</v>
      </c>
      <c r="K196" s="39">
        <v>55.930079368474239</v>
      </c>
      <c r="L196" s="39">
        <v>73.9790791030224</v>
      </c>
      <c r="M196" s="39">
        <v>80.931384867285914</v>
      </c>
      <c r="N196" s="39">
        <v>108.22092526323743</v>
      </c>
      <c r="O196" s="39">
        <v>108.9009252632374</v>
      </c>
      <c r="P196" s="39">
        <v>117.92092526323748</v>
      </c>
      <c r="Q196" s="39">
        <v>223.07405475621209</v>
      </c>
    </row>
    <row r="197" spans="1:17" x14ac:dyDescent="0.3">
      <c r="A197" s="39" t="s">
        <v>251</v>
      </c>
      <c r="B197" s="39" t="s">
        <v>1911</v>
      </c>
      <c r="C197" s="39" t="s">
        <v>1913</v>
      </c>
      <c r="D197" s="58" t="str">
        <f>INDEX('R0. Region mapping'!$C$9:$C$24,MATCH($E197,'R0. Region mapping'!$A$9:$A$24,0))</f>
        <v>ASI</v>
      </c>
      <c r="E197" s="39" t="s">
        <v>351</v>
      </c>
      <c r="I197" s="39">
        <v>1.165296E-2</v>
      </c>
      <c r="J197" s="39">
        <v>2.3005919999999999E-2</v>
      </c>
      <c r="K197" s="39">
        <v>2.48562751243975E-2</v>
      </c>
      <c r="L197" s="39">
        <v>3.4358880000000001E-2</v>
      </c>
      <c r="M197" s="39">
        <v>3.4358880000000001E-2</v>
      </c>
      <c r="N197" s="39">
        <v>3.4358880000000001E-2</v>
      </c>
      <c r="O197" s="39">
        <v>3.4358880000000001E-2</v>
      </c>
      <c r="P197" s="39">
        <v>3.4358880000000001E-2</v>
      </c>
      <c r="Q197" s="39">
        <v>3.4358880000000001E-2</v>
      </c>
    </row>
    <row r="198" spans="1:17" x14ac:dyDescent="0.3">
      <c r="A198" s="39" t="s">
        <v>251</v>
      </c>
      <c r="B198" s="39" t="s">
        <v>1911</v>
      </c>
      <c r="C198" s="39" t="s">
        <v>1913</v>
      </c>
      <c r="D198" s="58" t="str">
        <f>INDEX('R0. Region mapping'!$C$9:$C$24,MATCH($E198,'R0. Region mapping'!$A$9:$A$24,0))</f>
        <v>ASI</v>
      </c>
      <c r="E198" s="39" t="s">
        <v>353</v>
      </c>
      <c r="F198" s="39">
        <v>19.97386294999999</v>
      </c>
      <c r="G198" s="39">
        <v>58.614379265246392</v>
      </c>
      <c r="H198" s="39">
        <v>113.79320002648821</v>
      </c>
      <c r="I198" s="39">
        <v>329.96131371935508</v>
      </c>
      <c r="J198" s="39">
        <v>508.90667803337465</v>
      </c>
      <c r="K198" s="39">
        <v>682.00969009644894</v>
      </c>
      <c r="L198" s="39">
        <v>1161.7966418512422</v>
      </c>
      <c r="M198" s="39">
        <v>2750.9079634065529</v>
      </c>
      <c r="N198" s="39">
        <v>2906.1451525614543</v>
      </c>
      <c r="O198" s="39">
        <v>3664.6127103872846</v>
      </c>
      <c r="P198" s="39">
        <v>3646.5657033996636</v>
      </c>
      <c r="Q198" s="39">
        <v>3497.6031584579755</v>
      </c>
    </row>
    <row r="199" spans="1:17" x14ac:dyDescent="0.3">
      <c r="A199" s="39" t="s">
        <v>251</v>
      </c>
      <c r="B199" s="39" t="s">
        <v>1911</v>
      </c>
      <c r="C199" s="39" t="s">
        <v>1913</v>
      </c>
      <c r="D199" s="58" t="str">
        <f>INDEX('R0. Region mapping'!$C$9:$C$24,MATCH($E199,'R0. Region mapping'!$A$9:$A$24,0))</f>
        <v>AFR</v>
      </c>
      <c r="E199" s="39" t="s">
        <v>355</v>
      </c>
      <c r="F199" s="39">
        <v>39.108167999999999</v>
      </c>
      <c r="G199" s="39">
        <v>41.128161669911357</v>
      </c>
      <c r="H199" s="39">
        <v>41.340384800245317</v>
      </c>
      <c r="I199" s="39">
        <v>41.684483657668537</v>
      </c>
      <c r="J199" s="39">
        <v>42.08706220511236</v>
      </c>
      <c r="K199" s="39">
        <v>42.480138147680577</v>
      </c>
      <c r="L199" s="39">
        <v>42.878028100000002</v>
      </c>
      <c r="M199" s="39">
        <v>43.385464792200004</v>
      </c>
      <c r="N199" s="39">
        <v>43.892901484399992</v>
      </c>
      <c r="O199" s="39">
        <v>44.400338176600009</v>
      </c>
      <c r="P199" s="39">
        <v>44.907774868800004</v>
      </c>
      <c r="Q199" s="39">
        <v>45.415211561000007</v>
      </c>
    </row>
    <row r="200" spans="1:17" x14ac:dyDescent="0.3">
      <c r="A200" s="39" t="s">
        <v>251</v>
      </c>
      <c r="B200" s="39" t="s">
        <v>1911</v>
      </c>
      <c r="C200" s="39" t="s">
        <v>1913</v>
      </c>
      <c r="D200" s="58" t="str">
        <f>INDEX('R0. Region mapping'!$C$9:$C$24,MATCH($E200,'R0. Region mapping'!$A$9:$A$24,0))</f>
        <v>LAM</v>
      </c>
      <c r="E200" s="39" t="s">
        <v>357</v>
      </c>
      <c r="F200" s="39">
        <v>26.276524999999999</v>
      </c>
      <c r="G200" s="39">
        <v>28.128692991460198</v>
      </c>
      <c r="H200" s="39">
        <v>56.617214371290615</v>
      </c>
      <c r="I200" s="39">
        <v>95.747599326917964</v>
      </c>
      <c r="J200" s="39">
        <v>109.6359663369939</v>
      </c>
      <c r="K200" s="39">
        <v>230.83235722935348</v>
      </c>
      <c r="L200" s="39">
        <v>133.16037500777753</v>
      </c>
      <c r="M200" s="39">
        <v>242.29654056720696</v>
      </c>
      <c r="N200" s="39">
        <v>155.03226485120237</v>
      </c>
      <c r="O200" s="39">
        <v>129.34519441677608</v>
      </c>
      <c r="P200" s="39">
        <v>138.47901235256575</v>
      </c>
      <c r="Q200" s="39">
        <v>363.81935452769255</v>
      </c>
    </row>
    <row r="201" spans="1:17" x14ac:dyDescent="0.3">
      <c r="A201" s="39" t="s">
        <v>251</v>
      </c>
      <c r="B201" s="39" t="s">
        <v>1911</v>
      </c>
      <c r="C201" s="39" t="s">
        <v>1913</v>
      </c>
      <c r="D201" s="58" t="str">
        <f>INDEX('R0. Region mapping'!$C$9:$C$24,MATCH($E201,'R0. Region mapping'!$A$9:$A$24,0))</f>
        <v>ASI</v>
      </c>
      <c r="E201" s="39" t="s">
        <v>359</v>
      </c>
      <c r="F201" s="39">
        <v>59.428800000000003</v>
      </c>
      <c r="G201" s="39">
        <v>59.697263398305701</v>
      </c>
      <c r="H201" s="39">
        <v>156.44580844051978</v>
      </c>
      <c r="I201" s="39">
        <v>1500.5071042253649</v>
      </c>
      <c r="J201" s="39">
        <v>2388.1706622984357</v>
      </c>
      <c r="K201" s="39">
        <v>3275.8342203715056</v>
      </c>
      <c r="L201" s="39">
        <v>6404.8733667143651</v>
      </c>
      <c r="M201" s="39">
        <v>17939.427930112815</v>
      </c>
      <c r="N201" s="39">
        <v>18044.221900692217</v>
      </c>
      <c r="O201" s="39">
        <v>18681.81147508202</v>
      </c>
      <c r="P201" s="39">
        <v>18681.953142173719</v>
      </c>
      <c r="Q201" s="39">
        <v>18682.094809265422</v>
      </c>
    </row>
    <row r="202" spans="1:17" x14ac:dyDescent="0.3">
      <c r="A202" s="39" t="s">
        <v>251</v>
      </c>
      <c r="B202" s="39" t="s">
        <v>1911</v>
      </c>
      <c r="C202" s="39" t="s">
        <v>1913</v>
      </c>
      <c r="D202" s="58" t="str">
        <f>INDEX('R0. Region mapping'!$C$9:$C$24,MATCH($E202,'R0. Region mapping'!$A$9:$A$24,0))</f>
        <v>ASI</v>
      </c>
      <c r="E202" s="39" t="s">
        <v>361</v>
      </c>
      <c r="F202" s="39">
        <v>8.3736000000000005E-2</v>
      </c>
      <c r="G202" s="39">
        <v>7.2571200000000002E-2</v>
      </c>
      <c r="H202" s="39">
        <v>4.4659200000000003E-2</v>
      </c>
      <c r="I202" s="39">
        <v>2.3005919999999999E-2</v>
      </c>
      <c r="J202" s="39">
        <v>2.3005919999999999E-2</v>
      </c>
      <c r="K202" s="39">
        <v>2.48562751243975E-2</v>
      </c>
      <c r="L202" s="39">
        <v>3.4358880000000001E-2</v>
      </c>
      <c r="M202" s="39">
        <v>3.4358880000000001E-2</v>
      </c>
      <c r="N202" s="39">
        <v>3.4358880000000001E-2</v>
      </c>
      <c r="O202" s="39">
        <v>3.4358880000000001E-2</v>
      </c>
      <c r="P202" s="39">
        <v>3.4358880000000001E-2</v>
      </c>
      <c r="Q202" s="39">
        <v>3.4358880000000001E-2</v>
      </c>
    </row>
    <row r="203" spans="1:17" x14ac:dyDescent="0.3">
      <c r="A203" s="39" t="s">
        <v>251</v>
      </c>
      <c r="B203" s="39" t="s">
        <v>1911</v>
      </c>
      <c r="C203" s="39" t="s">
        <v>1913</v>
      </c>
      <c r="D203" s="58" t="str">
        <f>INDEX('R0. Region mapping'!$C$9:$C$24,MATCH($E203,'R0. Region mapping'!$A$9:$A$24,0))</f>
        <v>NAM</v>
      </c>
      <c r="E203" s="39" t="s">
        <v>363</v>
      </c>
      <c r="F203" s="39">
        <v>96.976684799999987</v>
      </c>
      <c r="G203" s="39">
        <v>97.217980022008589</v>
      </c>
      <c r="H203" s="39">
        <v>186.25631289703026</v>
      </c>
      <c r="I203" s="39">
        <v>516.23018634303799</v>
      </c>
      <c r="J203" s="39">
        <v>747.27687023566705</v>
      </c>
      <c r="K203" s="39">
        <v>1477.7497007451907</v>
      </c>
      <c r="L203" s="39">
        <v>3997.0339761768187</v>
      </c>
      <c r="M203" s="39">
        <v>4074.9639636721931</v>
      </c>
      <c r="N203" s="39">
        <v>4112.6328389788514</v>
      </c>
      <c r="O203" s="39">
        <v>3769.2743064340698</v>
      </c>
      <c r="P203" s="39">
        <v>1307.8435503099595</v>
      </c>
      <c r="Q203" s="39">
        <v>969.51099844376506</v>
      </c>
    </row>
    <row r="204" spans="1:17" x14ac:dyDescent="0.3">
      <c r="A204" s="39" t="s">
        <v>251</v>
      </c>
      <c r="B204" s="39" t="s">
        <v>1911</v>
      </c>
      <c r="C204" s="39" t="s">
        <v>1913</v>
      </c>
      <c r="D204" s="58" t="str">
        <f>INDEX('R0. Region mapping'!$C$9:$C$24,MATCH($E204,'R0. Region mapping'!$A$9:$A$24,0))</f>
        <v>EUR</v>
      </c>
      <c r="E204" s="39" t="s">
        <v>365</v>
      </c>
      <c r="F204" s="39">
        <v>81.245803576161904</v>
      </c>
      <c r="G204" s="39">
        <v>83.769130351662056</v>
      </c>
      <c r="H204" s="39">
        <v>118.68052330350928</v>
      </c>
      <c r="I204" s="39">
        <v>344.88527393794141</v>
      </c>
      <c r="J204" s="39">
        <v>497.14618428631087</v>
      </c>
      <c r="K204" s="39">
        <v>649.38752925828044</v>
      </c>
      <c r="L204" s="39">
        <v>1210.509025466833</v>
      </c>
      <c r="M204" s="39">
        <v>3409.5579902174491</v>
      </c>
      <c r="N204" s="39">
        <v>3421.0718648563584</v>
      </c>
      <c r="O204" s="39">
        <v>3436.445216168579</v>
      </c>
      <c r="P204" s="39">
        <v>2561.9908909416736</v>
      </c>
      <c r="Q204" s="39">
        <v>641.62991046166599</v>
      </c>
    </row>
    <row r="205" spans="1:17" x14ac:dyDescent="0.3">
      <c r="A205" s="39" t="s">
        <v>251</v>
      </c>
      <c r="B205" s="39" t="s">
        <v>1911</v>
      </c>
      <c r="C205" s="39" t="s">
        <v>1914</v>
      </c>
      <c r="D205" s="58" t="str">
        <f>INDEX('R0. Region mapping'!$C$9:$C$24,MATCH($E205,'R0. Region mapping'!$A$9:$A$24,0))</f>
        <v>AFR</v>
      </c>
      <c r="E205" s="39" t="s">
        <v>258</v>
      </c>
      <c r="F205" s="39">
        <v>326.76480000000004</v>
      </c>
      <c r="G205" s="39">
        <v>326.62544000000003</v>
      </c>
      <c r="H205" s="39">
        <v>326.27704000000006</v>
      </c>
      <c r="I205" s="39">
        <v>584.81856992120299</v>
      </c>
      <c r="J205" s="39">
        <v>1009.8227631600799</v>
      </c>
      <c r="K205" s="39">
        <v>2636.05483115789</v>
      </c>
      <c r="L205" s="39">
        <v>3104.8684499808201</v>
      </c>
      <c r="M205" s="39">
        <v>4184.0897642772097</v>
      </c>
      <c r="N205" s="39">
        <v>5344.9006635789501</v>
      </c>
      <c r="O205" s="39">
        <v>5672.6290290526304</v>
      </c>
      <c r="P205" s="39">
        <v>6000.3573945263197</v>
      </c>
      <c r="Q205" s="39">
        <v>6328.0857599999999</v>
      </c>
    </row>
    <row r="206" spans="1:17" x14ac:dyDescent="0.3">
      <c r="A206" s="39" t="s">
        <v>251</v>
      </c>
      <c r="B206" s="39" t="s">
        <v>1911</v>
      </c>
      <c r="C206" s="39" t="s">
        <v>1914</v>
      </c>
      <c r="D206" s="58" t="str">
        <f>INDEX('R0. Region mapping'!$C$9:$C$24,MATCH($E206,'R0. Region mapping'!$A$9:$A$24,0))</f>
        <v>AUS</v>
      </c>
      <c r="E206" s="39" t="s">
        <v>261</v>
      </c>
      <c r="F206" s="39">
        <v>140.9616</v>
      </c>
      <c r="G206" s="39">
        <v>140.91775999999999</v>
      </c>
      <c r="H206" s="39">
        <v>140.92565259596302</v>
      </c>
      <c r="I206" s="39">
        <v>153.056230400511</v>
      </c>
      <c r="J206" s="39">
        <v>158.649158400511</v>
      </c>
      <c r="K206" s="39">
        <v>162.304710400511</v>
      </c>
      <c r="L206" s="39">
        <v>165.960262400511</v>
      </c>
      <c r="M206" s="39">
        <v>165.93277504158701</v>
      </c>
      <c r="N206" s="39">
        <v>164.51877661269199</v>
      </c>
      <c r="O206" s="39">
        <v>163.10477818379599</v>
      </c>
      <c r="P206" s="39">
        <v>161.690779754901</v>
      </c>
      <c r="Q206" s="39">
        <v>160.27678132600599</v>
      </c>
    </row>
    <row r="207" spans="1:17" x14ac:dyDescent="0.3">
      <c r="A207" s="39" t="s">
        <v>251</v>
      </c>
      <c r="B207" s="39" t="s">
        <v>1911</v>
      </c>
      <c r="C207" s="39" t="s">
        <v>1914</v>
      </c>
      <c r="D207" s="58" t="str">
        <f>INDEX('R0. Region mapping'!$C$9:$C$24,MATCH($E207,'R0. Region mapping'!$A$9:$A$24,0))</f>
        <v>NAM</v>
      </c>
      <c r="E207" s="39" t="s">
        <v>341</v>
      </c>
      <c r="F207" s="39">
        <v>1308.654</v>
      </c>
      <c r="G207" s="39">
        <v>1201.430199952845</v>
      </c>
      <c r="H207" s="39">
        <v>1204.0058046306194</v>
      </c>
      <c r="I207" s="39">
        <v>1371.6266937325515</v>
      </c>
      <c r="J207" s="39">
        <v>1476.0381230604462</v>
      </c>
      <c r="K207" s="39">
        <v>1648.6333660150328</v>
      </c>
      <c r="L207" s="39">
        <v>1762.0819726315799</v>
      </c>
      <c r="M207" s="39">
        <v>1898.7682902322899</v>
      </c>
      <c r="N207" s="39">
        <v>1965.8095109667299</v>
      </c>
      <c r="O207" s="39">
        <v>2001.2935798282001</v>
      </c>
      <c r="P207" s="39">
        <v>2054.0253705263199</v>
      </c>
      <c r="Q207" s="39">
        <v>2052.1120576475901</v>
      </c>
    </row>
    <row r="208" spans="1:17" x14ac:dyDescent="0.3">
      <c r="A208" s="39" t="s">
        <v>251</v>
      </c>
      <c r="B208" s="39" t="s">
        <v>1911</v>
      </c>
      <c r="C208" s="39" t="s">
        <v>1914</v>
      </c>
      <c r="D208" s="58" t="str">
        <f>INDEX('R0. Region mapping'!$C$9:$C$24,MATCH($E208,'R0. Region mapping'!$A$9:$A$24,0))</f>
        <v>ASI</v>
      </c>
      <c r="E208" s="39" t="s">
        <v>343</v>
      </c>
      <c r="F208" s="39">
        <v>1429.2611999999999</v>
      </c>
      <c r="G208" s="39">
        <v>1429.2611999999999</v>
      </c>
      <c r="H208" s="39">
        <v>1443.4730276687901</v>
      </c>
      <c r="I208" s="39">
        <v>3089.5338589473599</v>
      </c>
      <c r="J208" s="39">
        <v>3931.6734985124999</v>
      </c>
      <c r="K208" s="39">
        <v>4817.0974042105199</v>
      </c>
      <c r="L208" s="39">
        <v>5680.8791768420997</v>
      </c>
      <c r="M208" s="39">
        <v>6597.3843894736801</v>
      </c>
      <c r="N208" s="39">
        <v>7513.8896021052597</v>
      </c>
      <c r="O208" s="39">
        <v>8430.3948147368392</v>
      </c>
      <c r="P208" s="39">
        <v>9346.9000273684196</v>
      </c>
      <c r="Q208" s="39">
        <v>8902.3759896116007</v>
      </c>
    </row>
    <row r="209" spans="1:17" x14ac:dyDescent="0.3">
      <c r="A209" s="39" t="s">
        <v>251</v>
      </c>
      <c r="B209" s="39" t="s">
        <v>1911</v>
      </c>
      <c r="C209" s="39" t="s">
        <v>1914</v>
      </c>
      <c r="D209" s="58" t="str">
        <f>INDEX('R0. Region mapping'!$C$9:$C$24,MATCH($E209,'R0. Region mapping'!$A$9:$A$24,0))</f>
        <v>LAM</v>
      </c>
      <c r="E209" s="39" t="s">
        <v>345</v>
      </c>
      <c r="F209" s="39">
        <v>2229.0084000000102</v>
      </c>
      <c r="G209" s="39">
        <v>2182.2957856296944</v>
      </c>
      <c r="H209" s="39">
        <v>2211.6594089941063</v>
      </c>
      <c r="I209" s="39">
        <v>3459.1342066470102</v>
      </c>
      <c r="J209" s="39">
        <v>3770.3392059001003</v>
      </c>
      <c r="K209" s="39">
        <v>4060.7248049088003</v>
      </c>
      <c r="L209" s="39">
        <v>4351.1104039175098</v>
      </c>
      <c r="M209" s="39">
        <v>5962.0378041551703</v>
      </c>
      <c r="N209" s="39">
        <v>6420.3672631579002</v>
      </c>
      <c r="O209" s="39">
        <v>6566.0845430545096</v>
      </c>
      <c r="P209" s="39">
        <v>6752.0608210526398</v>
      </c>
      <c r="Q209" s="39">
        <v>6917.9076000000096</v>
      </c>
    </row>
    <row r="210" spans="1:17" x14ac:dyDescent="0.3">
      <c r="A210" s="39" t="s">
        <v>251</v>
      </c>
      <c r="B210" s="39" t="s">
        <v>1911</v>
      </c>
      <c r="C210" s="39" t="s">
        <v>1914</v>
      </c>
      <c r="D210" s="58" t="str">
        <f>INDEX('R0. Region mapping'!$C$9:$C$24,MATCH($E210,'R0. Region mapping'!$A$9:$A$24,0))</f>
        <v>EUR</v>
      </c>
      <c r="E210" s="39" t="s">
        <v>347</v>
      </c>
      <c r="F210" s="39">
        <v>244.47239999999999</v>
      </c>
      <c r="G210" s="39">
        <v>244.32024000000001</v>
      </c>
      <c r="H210" s="39">
        <v>244.829823003493</v>
      </c>
      <c r="I210" s="39">
        <v>329.63487747368401</v>
      </c>
      <c r="J210" s="39">
        <v>345.692027789473</v>
      </c>
      <c r="K210" s="39">
        <v>399.56421810526302</v>
      </c>
      <c r="L210" s="39">
        <v>434.52888842105199</v>
      </c>
      <c r="M210" s="39">
        <v>442.83845473684198</v>
      </c>
      <c r="N210" s="39">
        <v>451.14802105263101</v>
      </c>
      <c r="O210" s="39">
        <v>459.45758736841998</v>
      </c>
      <c r="P210" s="39">
        <v>467.76715368420997</v>
      </c>
      <c r="Q210" s="39">
        <v>504.43799999999902</v>
      </c>
    </row>
    <row r="211" spans="1:17" x14ac:dyDescent="0.3">
      <c r="A211" s="39" t="s">
        <v>251</v>
      </c>
      <c r="B211" s="39" t="s">
        <v>1911</v>
      </c>
      <c r="C211" s="39" t="s">
        <v>1914</v>
      </c>
      <c r="D211" s="58" t="str">
        <f>INDEX('R0. Region mapping'!$C$9:$C$24,MATCH($E211,'R0. Region mapping'!$A$9:$A$24,0))</f>
        <v>ASI</v>
      </c>
      <c r="E211" s="39" t="s">
        <v>349</v>
      </c>
      <c r="F211" s="39">
        <v>881.61120000000005</v>
      </c>
      <c r="G211" s="39">
        <v>881.42336</v>
      </c>
      <c r="H211" s="39">
        <v>880.95375999999999</v>
      </c>
      <c r="I211" s="39">
        <v>923.903235787894</v>
      </c>
      <c r="J211" s="39">
        <v>1567.30021289207</v>
      </c>
      <c r="K211" s="39">
        <v>2712.5037126805996</v>
      </c>
      <c r="L211" s="39">
        <v>3634.7794008535602</v>
      </c>
      <c r="M211" s="39">
        <v>3589.0963490218501</v>
      </c>
      <c r="N211" s="39">
        <v>3490.8445188426399</v>
      </c>
      <c r="O211" s="39">
        <v>3392.5926886634202</v>
      </c>
      <c r="P211" s="39">
        <v>4261.40258154404</v>
      </c>
      <c r="Q211" s="39">
        <v>4750.9072439663896</v>
      </c>
    </row>
    <row r="212" spans="1:17" x14ac:dyDescent="0.3">
      <c r="A212" s="39" t="s">
        <v>251</v>
      </c>
      <c r="B212" s="39" t="s">
        <v>1911</v>
      </c>
      <c r="C212" s="39" t="s">
        <v>1914</v>
      </c>
      <c r="D212" s="58" t="str">
        <f>INDEX('R0. Region mapping'!$C$9:$C$24,MATCH($E212,'R0. Region mapping'!$A$9:$A$24,0))</f>
        <v>ASI</v>
      </c>
      <c r="E212" s="39" t="s">
        <v>351</v>
      </c>
      <c r="F212" s="39">
        <v>359.99639999999999</v>
      </c>
      <c r="G212" s="39">
        <v>359.97768000000002</v>
      </c>
      <c r="H212" s="39">
        <v>364.275122974309</v>
      </c>
      <c r="I212" s="39">
        <v>726.88594342884505</v>
      </c>
      <c r="J212" s="39">
        <v>804.76588111305591</v>
      </c>
      <c r="K212" s="39">
        <v>1103.86956279727</v>
      </c>
      <c r="L212" s="39">
        <v>1292.36137248148</v>
      </c>
      <c r="M212" s="39">
        <v>1333.4642861656901</v>
      </c>
      <c r="N212" s="39">
        <v>1374.5671998498999</v>
      </c>
      <c r="O212" s="39">
        <v>1415.67011353411</v>
      </c>
      <c r="P212" s="39">
        <v>1456.7730272183201</v>
      </c>
      <c r="Q212" s="39">
        <v>1944.9601777851201</v>
      </c>
    </row>
    <row r="213" spans="1:17" x14ac:dyDescent="0.3">
      <c r="A213" s="39" t="s">
        <v>251</v>
      </c>
      <c r="B213" s="39" t="s">
        <v>1911</v>
      </c>
      <c r="C213" s="39" t="s">
        <v>1914</v>
      </c>
      <c r="D213" s="58" t="str">
        <f>INDEX('R0. Region mapping'!$C$9:$C$24,MATCH($E213,'R0. Region mapping'!$A$9:$A$24,0))</f>
        <v>ASI</v>
      </c>
      <c r="E213" s="39" t="s">
        <v>353</v>
      </c>
      <c r="F213" s="39">
        <v>281.55959999999988</v>
      </c>
      <c r="G213" s="39">
        <v>280.50823999999989</v>
      </c>
      <c r="H213" s="39">
        <v>278.5578381307119</v>
      </c>
      <c r="I213" s="39">
        <v>295.35008421052601</v>
      </c>
      <c r="J213" s="39">
        <v>298.78907368421</v>
      </c>
      <c r="K213" s="39">
        <v>302.22806315789398</v>
      </c>
      <c r="L213" s="39">
        <v>305.667052631579</v>
      </c>
      <c r="M213" s="39">
        <v>308.674842105263</v>
      </c>
      <c r="N213" s="39">
        <v>311.682631578947</v>
      </c>
      <c r="O213" s="39">
        <v>323.22242105263098</v>
      </c>
      <c r="P213" s="39">
        <v>326.23021052631498</v>
      </c>
      <c r="Q213" s="39">
        <v>329.238</v>
      </c>
    </row>
    <row r="214" spans="1:17" x14ac:dyDescent="0.3">
      <c r="A214" s="39" t="s">
        <v>251</v>
      </c>
      <c r="B214" s="39" t="s">
        <v>1911</v>
      </c>
      <c r="C214" s="39" t="s">
        <v>1914</v>
      </c>
      <c r="D214" s="58" t="str">
        <f>INDEX('R0. Region mapping'!$C$9:$C$24,MATCH($E214,'R0. Region mapping'!$A$9:$A$24,0))</f>
        <v>AFR</v>
      </c>
      <c r="E214" s="39" t="s">
        <v>355</v>
      </c>
      <c r="F214" s="39">
        <v>218.7216</v>
      </c>
      <c r="G214" s="39">
        <v>218.58799999999999</v>
      </c>
      <c r="H214" s="39">
        <v>221.04599590011003</v>
      </c>
      <c r="I214" s="39">
        <v>299.34098357894703</v>
      </c>
      <c r="J214" s="39">
        <v>324.91419075344101</v>
      </c>
      <c r="K214" s="39">
        <v>385.97529768421003</v>
      </c>
      <c r="L214" s="39">
        <v>429.29245473684199</v>
      </c>
      <c r="M214" s="39">
        <v>442.19031578947403</v>
      </c>
      <c r="N214" s="39">
        <v>453.522710913472</v>
      </c>
      <c r="O214" s="39">
        <v>467.98603789473702</v>
      </c>
      <c r="P214" s="39">
        <v>480.88389894736798</v>
      </c>
      <c r="Q214" s="39">
        <v>571.5</v>
      </c>
    </row>
    <row r="215" spans="1:17" x14ac:dyDescent="0.3">
      <c r="A215" s="39" t="s">
        <v>251</v>
      </c>
      <c r="B215" s="39" t="s">
        <v>1911</v>
      </c>
      <c r="C215" s="39" t="s">
        <v>1914</v>
      </c>
      <c r="D215" s="58" t="str">
        <f>INDEX('R0. Region mapping'!$C$9:$C$24,MATCH($E215,'R0. Region mapping'!$A$9:$A$24,0))</f>
        <v>LAM</v>
      </c>
      <c r="E215" s="39" t="s">
        <v>357</v>
      </c>
      <c r="F215" s="39">
        <v>99.8352</v>
      </c>
      <c r="G215" s="39">
        <v>99.815840000000009</v>
      </c>
      <c r="H215" s="39">
        <v>99.960807306622002</v>
      </c>
      <c r="I215" s="39">
        <v>105.719868210526</v>
      </c>
      <c r="J215" s="39">
        <v>108.897689684211</v>
      </c>
      <c r="K215" s="39">
        <v>116.147255157895</v>
      </c>
      <c r="L215" s="39">
        <v>125.432692631579</v>
      </c>
      <c r="M215" s="39">
        <v>126.671442105263</v>
      </c>
      <c r="N215" s="39">
        <v>127.75983950993</v>
      </c>
      <c r="O215" s="39">
        <v>129.14894105263201</v>
      </c>
      <c r="P215" s="39">
        <v>130.38769052631599</v>
      </c>
      <c r="Q215" s="39">
        <v>131.62644</v>
      </c>
    </row>
    <row r="216" spans="1:17" x14ac:dyDescent="0.3">
      <c r="A216" s="39" t="s">
        <v>251</v>
      </c>
      <c r="B216" s="39" t="s">
        <v>1911</v>
      </c>
      <c r="C216" s="39" t="s">
        <v>1914</v>
      </c>
      <c r="D216" s="58" t="str">
        <f>INDEX('R0. Region mapping'!$C$9:$C$24,MATCH($E216,'R0. Region mapping'!$A$9:$A$24,0))</f>
        <v>ASI</v>
      </c>
      <c r="E216" s="39" t="s">
        <v>359</v>
      </c>
      <c r="F216" s="39">
        <v>432.15120000000002</v>
      </c>
      <c r="G216" s="39">
        <v>432.07456000000002</v>
      </c>
      <c r="H216" s="39">
        <v>440.93868332962802</v>
      </c>
      <c r="I216" s="39">
        <v>975.53633983469899</v>
      </c>
      <c r="J216" s="39">
        <v>1370.6546606598499</v>
      </c>
      <c r="K216" s="39">
        <v>1987.0116589473701</v>
      </c>
      <c r="L216" s="39">
        <v>2375.8811630953101</v>
      </c>
      <c r="M216" s="39">
        <v>2446.1739326315801</v>
      </c>
      <c r="N216" s="39">
        <v>4089.1226047795199</v>
      </c>
      <c r="O216" s="39">
        <v>4953.3515983157904</v>
      </c>
      <c r="P216" s="39">
        <v>5809.9723191578996</v>
      </c>
      <c r="Q216" s="39">
        <v>6666.5930399999997</v>
      </c>
    </row>
    <row r="217" spans="1:17" x14ac:dyDescent="0.3">
      <c r="A217" s="39" t="s">
        <v>251</v>
      </c>
      <c r="B217" s="39" t="s">
        <v>1911</v>
      </c>
      <c r="C217" s="39" t="s">
        <v>1914</v>
      </c>
      <c r="D217" s="58" t="str">
        <f>INDEX('R0. Region mapping'!$C$9:$C$24,MATCH($E217,'R0. Region mapping'!$A$9:$A$24,0))</f>
        <v>ASI</v>
      </c>
      <c r="E217" s="39" t="s">
        <v>361</v>
      </c>
      <c r="F217" s="39">
        <v>13.222800000000101</v>
      </c>
      <c r="G217" s="39">
        <v>13.222800000000101</v>
      </c>
      <c r="H217" s="39">
        <v>13.396436183293099</v>
      </c>
      <c r="I217" s="39">
        <v>16.477435789473699</v>
      </c>
      <c r="J217" s="39">
        <v>21.275906750633201</v>
      </c>
      <c r="K217" s="39">
        <v>30.3442888421053</v>
      </c>
      <c r="L217" s="39">
        <v>34.862547368421097</v>
      </c>
      <c r="M217" s="39">
        <v>36.965637894736901</v>
      </c>
      <c r="N217" s="39">
        <v>39.068728421052697</v>
      </c>
      <c r="O217" s="39">
        <v>41.1718189473685</v>
      </c>
      <c r="P217" s="39">
        <v>43.274909473684303</v>
      </c>
      <c r="Q217" s="39">
        <v>57.453840000000099</v>
      </c>
    </row>
    <row r="218" spans="1:17" x14ac:dyDescent="0.3">
      <c r="A218" s="39" t="s">
        <v>251</v>
      </c>
      <c r="B218" s="39" t="s">
        <v>1911</v>
      </c>
      <c r="C218" s="39" t="s">
        <v>1914</v>
      </c>
      <c r="D218" s="58" t="str">
        <f>INDEX('R0. Region mapping'!$C$9:$C$24,MATCH($E218,'R0. Region mapping'!$A$9:$A$24,0))</f>
        <v>NAM</v>
      </c>
      <c r="E218" s="39" t="s">
        <v>363</v>
      </c>
      <c r="F218" s="39">
        <v>980.8091999999989</v>
      </c>
      <c r="G218" s="39">
        <v>980.27623999999889</v>
      </c>
      <c r="H218" s="39">
        <v>978.943839999999</v>
      </c>
      <c r="I218" s="39">
        <v>1069.0779863074899</v>
      </c>
      <c r="J218" s="39">
        <v>1232.85785409697</v>
      </c>
      <c r="K218" s="39">
        <v>1840.2046021052599</v>
      </c>
      <c r="L218" s="39">
        <v>2061.3036084210498</v>
      </c>
      <c r="M218" s="39">
        <v>3006.5451427368398</v>
      </c>
      <c r="N218" s="39">
        <v>3951.7866770526298</v>
      </c>
      <c r="O218" s="39">
        <v>4897.0282113684198</v>
      </c>
      <c r="P218" s="39">
        <v>5683.6716067368397</v>
      </c>
      <c r="Q218" s="39">
        <v>4239.38151281306</v>
      </c>
    </row>
    <row r="219" spans="1:17" x14ac:dyDescent="0.3">
      <c r="A219" s="39" t="s">
        <v>251</v>
      </c>
      <c r="B219" s="39" t="s">
        <v>1911</v>
      </c>
      <c r="C219" s="39" t="s">
        <v>1914</v>
      </c>
      <c r="D219" s="58" t="str">
        <f>INDEX('R0. Region mapping'!$C$9:$C$24,MATCH($E219,'R0. Region mapping'!$A$9:$A$24,0))</f>
        <v>EUR</v>
      </c>
      <c r="E219" s="39" t="s">
        <v>365</v>
      </c>
      <c r="F219" s="39">
        <v>1572.4115999999999</v>
      </c>
      <c r="G219" s="39">
        <v>1570.4443999999999</v>
      </c>
      <c r="H219" s="39">
        <v>1565.5264</v>
      </c>
      <c r="I219" s="39">
        <v>1637.6576</v>
      </c>
      <c r="J219" s="39">
        <v>1672.5065118125501</v>
      </c>
      <c r="K219" s="39">
        <v>1747.3251</v>
      </c>
      <c r="L219" s="39">
        <v>2102.1588499999998</v>
      </c>
      <c r="M219" s="39">
        <v>2606.6966000000002</v>
      </c>
      <c r="N219" s="39">
        <v>2631.3663499999998</v>
      </c>
      <c r="O219" s="39">
        <v>2656.0360999999998</v>
      </c>
      <c r="P219" s="39">
        <v>2540.29151674886</v>
      </c>
      <c r="Q219" s="39">
        <v>2397.6060424544098</v>
      </c>
    </row>
    <row r="220" spans="1:17" x14ac:dyDescent="0.3">
      <c r="A220" s="39" t="s">
        <v>251</v>
      </c>
      <c r="B220" s="39" t="s">
        <v>1911</v>
      </c>
      <c r="C220" s="39" t="s">
        <v>1915</v>
      </c>
      <c r="D220" s="58" t="str">
        <f>INDEX('R0. Region mapping'!$C$9:$C$24,MATCH($E220,'R0. Region mapping'!$A$9:$A$24,0))</f>
        <v>AFR</v>
      </c>
      <c r="E220" s="39" t="s">
        <v>258</v>
      </c>
      <c r="F220" s="39">
        <v>40.654799999999902</v>
      </c>
      <c r="G220" s="39">
        <v>40.629359999999899</v>
      </c>
      <c r="H220" s="39">
        <v>65.951567774306099</v>
      </c>
      <c r="I220" s="39">
        <v>144.4</v>
      </c>
      <c r="J220" s="39">
        <v>216</v>
      </c>
      <c r="K220" s="39">
        <v>404.6</v>
      </c>
      <c r="L220" s="39">
        <v>620</v>
      </c>
      <c r="M220" s="39">
        <v>1386.75</v>
      </c>
      <c r="N220" s="39">
        <v>1647.75</v>
      </c>
      <c r="O220" s="39">
        <v>1933.2</v>
      </c>
      <c r="P220" s="39">
        <v>2149.4</v>
      </c>
      <c r="Q220" s="39">
        <v>2297</v>
      </c>
    </row>
    <row r="221" spans="1:17" x14ac:dyDescent="0.3">
      <c r="A221" s="39" t="s">
        <v>251</v>
      </c>
      <c r="B221" s="39" t="s">
        <v>1911</v>
      </c>
      <c r="C221" s="39" t="s">
        <v>1915</v>
      </c>
      <c r="D221" s="58" t="str">
        <f>INDEX('R0. Region mapping'!$C$9:$C$24,MATCH($E221,'R0. Region mapping'!$A$9:$A$24,0))</f>
        <v>AUS</v>
      </c>
      <c r="E221" s="39" t="s">
        <v>261</v>
      </c>
      <c r="H221" s="39">
        <v>11.246836216817099</v>
      </c>
      <c r="I221" s="39">
        <v>67.45</v>
      </c>
      <c r="J221" s="39">
        <v>76.5</v>
      </c>
      <c r="K221" s="39">
        <v>115.6</v>
      </c>
      <c r="L221" s="39">
        <v>175.2</v>
      </c>
      <c r="M221" s="39">
        <v>260.25</v>
      </c>
      <c r="N221" s="39">
        <v>309.39999999999998</v>
      </c>
      <c r="O221" s="39">
        <v>362.4</v>
      </c>
      <c r="P221" s="39">
        <v>403.15</v>
      </c>
      <c r="Q221" s="39">
        <v>430.5</v>
      </c>
    </row>
    <row r="222" spans="1:17" x14ac:dyDescent="0.3">
      <c r="A222" s="39" t="s">
        <v>251</v>
      </c>
      <c r="B222" s="39" t="s">
        <v>1911</v>
      </c>
      <c r="C222" s="39" t="s">
        <v>1915</v>
      </c>
      <c r="D222" s="58" t="str">
        <f>INDEX('R0. Region mapping'!$C$9:$C$24,MATCH($E222,'R0. Region mapping'!$A$9:$A$24,0))</f>
        <v>NAM</v>
      </c>
      <c r="E222" s="39" t="s">
        <v>341</v>
      </c>
      <c r="F222" s="39">
        <v>331.34399999999903</v>
      </c>
      <c r="G222" s="39">
        <v>331.387445797564</v>
      </c>
      <c r="H222" s="39">
        <v>344.52533775778699</v>
      </c>
      <c r="I222" s="39">
        <v>484.5</v>
      </c>
      <c r="J222" s="39">
        <v>444.31338771502601</v>
      </c>
      <c r="K222" s="39">
        <v>375.7</v>
      </c>
      <c r="L222" s="39">
        <v>263.2</v>
      </c>
      <c r="M222" s="39">
        <v>273</v>
      </c>
      <c r="N222" s="39">
        <v>259.35000000000002</v>
      </c>
      <c r="O222" s="39">
        <v>259.8</v>
      </c>
      <c r="P222" s="39">
        <v>257.39999999999998</v>
      </c>
      <c r="Q222" s="39">
        <v>251.5</v>
      </c>
    </row>
    <row r="223" spans="1:17" x14ac:dyDescent="0.3">
      <c r="A223" s="39" t="s">
        <v>251</v>
      </c>
      <c r="B223" s="39" t="s">
        <v>1911</v>
      </c>
      <c r="C223" s="39" t="s">
        <v>1915</v>
      </c>
      <c r="D223" s="58" t="str">
        <f>INDEX('R0. Region mapping'!$C$9:$C$24,MATCH($E223,'R0. Region mapping'!$A$9:$A$24,0))</f>
        <v>ASI</v>
      </c>
      <c r="E223" s="39" t="s">
        <v>343</v>
      </c>
      <c r="F223" s="39">
        <v>191.11680000000001</v>
      </c>
      <c r="G223" s="39">
        <v>191.115672985694</v>
      </c>
      <c r="H223" s="39">
        <v>392.37997973158201</v>
      </c>
      <c r="I223" s="39">
        <v>942.4</v>
      </c>
      <c r="J223" s="39">
        <v>1375.2</v>
      </c>
      <c r="K223" s="39">
        <v>2278.85</v>
      </c>
      <c r="L223" s="39">
        <v>3752.8</v>
      </c>
      <c r="M223" s="39">
        <v>4288.5</v>
      </c>
      <c r="N223" s="39">
        <v>5523.05</v>
      </c>
      <c r="O223" s="39">
        <v>5631.6</v>
      </c>
      <c r="P223" s="39">
        <v>5702.4</v>
      </c>
      <c r="Q223" s="39">
        <v>3405</v>
      </c>
    </row>
    <row r="224" spans="1:17" x14ac:dyDescent="0.3">
      <c r="A224" s="39" t="s">
        <v>251</v>
      </c>
      <c r="B224" s="39" t="s">
        <v>1911</v>
      </c>
      <c r="C224" s="39" t="s">
        <v>1915</v>
      </c>
      <c r="D224" s="58" t="str">
        <f>INDEX('R0. Region mapping'!$C$9:$C$24,MATCH($E224,'R0. Region mapping'!$A$9:$A$24,0))</f>
        <v>LAM</v>
      </c>
      <c r="E224" s="39" t="s">
        <v>345</v>
      </c>
      <c r="F224" s="39">
        <v>60.220799999999997</v>
      </c>
      <c r="G224" s="39">
        <v>60.207543469675599</v>
      </c>
      <c r="H224" s="39">
        <v>76.304646715016204</v>
      </c>
      <c r="I224" s="39">
        <v>181.45</v>
      </c>
      <c r="J224" s="39">
        <v>174.146201104921</v>
      </c>
      <c r="K224" s="39">
        <v>349.35</v>
      </c>
      <c r="L224" s="39">
        <v>880.8</v>
      </c>
      <c r="M224" s="39">
        <v>1342.5</v>
      </c>
      <c r="N224" s="39">
        <v>1611.35</v>
      </c>
      <c r="O224" s="39">
        <v>1901.4</v>
      </c>
      <c r="P224" s="39">
        <v>2121.9</v>
      </c>
      <c r="Q224" s="39">
        <v>2274</v>
      </c>
    </row>
    <row r="225" spans="1:17" x14ac:dyDescent="0.3">
      <c r="A225" s="39" t="s">
        <v>251</v>
      </c>
      <c r="B225" s="39" t="s">
        <v>1911</v>
      </c>
      <c r="C225" s="39" t="s">
        <v>1915</v>
      </c>
      <c r="D225" s="58" t="str">
        <f>INDEX('R0. Region mapping'!$C$9:$C$24,MATCH($E225,'R0. Region mapping'!$A$9:$A$24,0))</f>
        <v>EUR</v>
      </c>
      <c r="E225" s="39" t="s">
        <v>347</v>
      </c>
      <c r="F225" s="39">
        <v>197.352</v>
      </c>
      <c r="G225" s="39">
        <v>183.22926011393201</v>
      </c>
      <c r="H225" s="39">
        <v>166.374443522353</v>
      </c>
      <c r="I225" s="39">
        <v>190.9975</v>
      </c>
      <c r="J225" s="39">
        <v>193.005</v>
      </c>
      <c r="K225" s="39">
        <v>201.36500000000001</v>
      </c>
      <c r="L225" s="39">
        <v>209.32</v>
      </c>
      <c r="M225" s="39">
        <v>216.78749999999999</v>
      </c>
      <c r="N225" s="39">
        <v>207.54499999999999</v>
      </c>
      <c r="O225" s="39">
        <v>211.62</v>
      </c>
      <c r="P225" s="39">
        <v>214.28</v>
      </c>
      <c r="Q225" s="39">
        <v>215.17500000000001</v>
      </c>
    </row>
    <row r="226" spans="1:17" x14ac:dyDescent="0.3">
      <c r="A226" s="39" t="s">
        <v>251</v>
      </c>
      <c r="B226" s="39" t="s">
        <v>1911</v>
      </c>
      <c r="C226" s="39" t="s">
        <v>1915</v>
      </c>
      <c r="D226" s="58" t="str">
        <f>INDEX('R0. Region mapping'!$C$9:$C$24,MATCH($E226,'R0. Region mapping'!$A$9:$A$24,0))</f>
        <v>ASI</v>
      </c>
      <c r="E226" s="39" t="s">
        <v>349</v>
      </c>
      <c r="F226" s="39">
        <v>867.30480000000102</v>
      </c>
      <c r="G226" s="39">
        <v>805.23945436206202</v>
      </c>
      <c r="H226" s="39">
        <v>849.367835895295</v>
      </c>
      <c r="I226" s="39">
        <v>1295.8</v>
      </c>
      <c r="J226" s="39">
        <v>1652.1898985057701</v>
      </c>
      <c r="K226" s="39">
        <v>2022.15</v>
      </c>
      <c r="L226" s="39">
        <v>2174.4</v>
      </c>
      <c r="M226" s="39">
        <v>1530</v>
      </c>
      <c r="N226" s="39">
        <v>1514.07822162664</v>
      </c>
      <c r="O226" s="39">
        <v>1194.5999999999999</v>
      </c>
      <c r="P226" s="39">
        <v>1239.9617502870501</v>
      </c>
      <c r="Q226" s="39">
        <v>1442</v>
      </c>
    </row>
    <row r="227" spans="1:17" x14ac:dyDescent="0.3">
      <c r="A227" s="39" t="s">
        <v>251</v>
      </c>
      <c r="B227" s="39" t="s">
        <v>1911</v>
      </c>
      <c r="C227" s="39" t="s">
        <v>1915</v>
      </c>
      <c r="D227" s="58" t="str">
        <f>INDEX('R0. Region mapping'!$C$9:$C$24,MATCH($E227,'R0. Region mapping'!$A$9:$A$24,0))</f>
        <v>ASI</v>
      </c>
      <c r="E227" s="39" t="s">
        <v>351</v>
      </c>
      <c r="F227" s="39">
        <v>62.326799999999899</v>
      </c>
      <c r="G227" s="39">
        <v>62.297128239895599</v>
      </c>
      <c r="H227" s="39">
        <v>153.52654439191801</v>
      </c>
      <c r="I227" s="39">
        <v>318.25</v>
      </c>
      <c r="J227" s="39">
        <v>482.4</v>
      </c>
      <c r="K227" s="39">
        <v>680</v>
      </c>
      <c r="L227" s="39">
        <v>1367.2</v>
      </c>
      <c r="M227" s="39">
        <v>1962.75</v>
      </c>
      <c r="N227" s="39">
        <v>2291.25</v>
      </c>
      <c r="O227" s="39">
        <v>2660.4</v>
      </c>
      <c r="P227" s="39">
        <v>2938.1</v>
      </c>
      <c r="Q227" s="39">
        <v>3125.5</v>
      </c>
    </row>
    <row r="228" spans="1:17" x14ac:dyDescent="0.3">
      <c r="A228" s="39" t="s">
        <v>251</v>
      </c>
      <c r="B228" s="39" t="s">
        <v>1911</v>
      </c>
      <c r="C228" s="39" t="s">
        <v>1915</v>
      </c>
      <c r="D228" s="58" t="str">
        <f>INDEX('R0. Region mapping'!$C$9:$C$24,MATCH($E228,'R0. Region mapping'!$A$9:$A$24,0))</f>
        <v>ASI</v>
      </c>
      <c r="E228" s="39" t="s">
        <v>353</v>
      </c>
      <c r="F228" s="39">
        <v>1097.1179999999999</v>
      </c>
      <c r="G228" s="39">
        <v>1097.10224324662</v>
      </c>
      <c r="H228" s="39">
        <v>1084.3440270591</v>
      </c>
      <c r="I228" s="39">
        <v>1222.6500000000001</v>
      </c>
      <c r="J228" s="39">
        <v>1089.58751600492</v>
      </c>
      <c r="K228" s="39">
        <v>1252.9000000000001</v>
      </c>
      <c r="L228" s="39">
        <v>1305.5999999999999</v>
      </c>
      <c r="M228" s="39">
        <v>1154.8547865404</v>
      </c>
      <c r="N228" s="39">
        <v>1797.9</v>
      </c>
      <c r="O228" s="39">
        <v>1784.4</v>
      </c>
      <c r="P228" s="39">
        <v>1745.7</v>
      </c>
      <c r="Q228" s="39">
        <v>1687</v>
      </c>
    </row>
    <row r="229" spans="1:17" x14ac:dyDescent="0.3">
      <c r="A229" s="39" t="s">
        <v>251</v>
      </c>
      <c r="B229" s="39" t="s">
        <v>1911</v>
      </c>
      <c r="C229" s="39" t="s">
        <v>1915</v>
      </c>
      <c r="D229" s="58" t="str">
        <f>INDEX('R0. Region mapping'!$C$9:$C$24,MATCH($E229,'R0. Region mapping'!$A$9:$A$24,0))</f>
        <v>AFR</v>
      </c>
      <c r="E229" s="39" t="s">
        <v>355</v>
      </c>
      <c r="H229" s="39">
        <v>11.81027488</v>
      </c>
      <c r="I229" s="39">
        <v>32.299999999999997</v>
      </c>
      <c r="J229" s="39">
        <v>121.5</v>
      </c>
      <c r="K229" s="39">
        <v>319.60000000000002</v>
      </c>
      <c r="L229" s="39">
        <v>672.8</v>
      </c>
      <c r="M229" s="39">
        <v>979.5</v>
      </c>
      <c r="N229" s="39">
        <v>1151.1500000000001</v>
      </c>
      <c r="O229" s="39">
        <v>1341.6</v>
      </c>
      <c r="P229" s="39">
        <v>1485.55</v>
      </c>
      <c r="Q229" s="39">
        <v>1583.5</v>
      </c>
    </row>
    <row r="230" spans="1:17" x14ac:dyDescent="0.3">
      <c r="A230" s="39" t="s">
        <v>251</v>
      </c>
      <c r="B230" s="39" t="s">
        <v>1911</v>
      </c>
      <c r="C230" s="39" t="s">
        <v>1915</v>
      </c>
      <c r="D230" s="58" t="str">
        <f>INDEX('R0. Region mapping'!$C$9:$C$24,MATCH($E230,'R0. Region mapping'!$A$9:$A$24,0))</f>
        <v>LAM</v>
      </c>
      <c r="E230" s="39" t="s">
        <v>357</v>
      </c>
      <c r="F230" s="39">
        <v>38.898000000000103</v>
      </c>
      <c r="G230" s="39">
        <v>38.885294117647099</v>
      </c>
      <c r="H230" s="39">
        <v>82.598960000000005</v>
      </c>
      <c r="I230" s="39">
        <v>198.55</v>
      </c>
      <c r="J230" s="39">
        <v>246.6</v>
      </c>
      <c r="K230" s="39">
        <v>381.65</v>
      </c>
      <c r="L230" s="39">
        <v>960.8</v>
      </c>
      <c r="M230" s="39">
        <v>1465.5</v>
      </c>
      <c r="N230" s="39">
        <v>1758.9</v>
      </c>
      <c r="O230" s="39">
        <v>2075.4</v>
      </c>
      <c r="P230" s="39">
        <v>2316.0500000000002</v>
      </c>
      <c r="Q230" s="39">
        <v>2481.5</v>
      </c>
    </row>
    <row r="231" spans="1:17" x14ac:dyDescent="0.3">
      <c r="A231" s="39" t="s">
        <v>251</v>
      </c>
      <c r="B231" s="39" t="s">
        <v>1911</v>
      </c>
      <c r="C231" s="39" t="s">
        <v>1915</v>
      </c>
      <c r="D231" s="58" t="str">
        <f>INDEX('R0. Region mapping'!$C$9:$C$24,MATCH($E231,'R0. Region mapping'!$A$9:$A$24,0))</f>
        <v>ASI</v>
      </c>
      <c r="E231" s="39" t="s">
        <v>359</v>
      </c>
      <c r="F231" s="39">
        <v>152.8416</v>
      </c>
      <c r="G231" s="39">
        <v>152.83573475984201</v>
      </c>
      <c r="H231" s="39">
        <v>284.882371568699</v>
      </c>
      <c r="I231" s="39">
        <v>1008.9</v>
      </c>
      <c r="J231" s="39">
        <v>1062.07672162424</v>
      </c>
      <c r="K231" s="39">
        <v>1811.35</v>
      </c>
      <c r="L231" s="39">
        <v>3398.4</v>
      </c>
      <c r="M231" s="39">
        <v>4118.4155455564896</v>
      </c>
      <c r="N231" s="39">
        <v>5512.65</v>
      </c>
      <c r="O231" s="39">
        <v>6358.2</v>
      </c>
      <c r="P231" s="39">
        <v>6992.7</v>
      </c>
      <c r="Q231" s="39">
        <v>7415</v>
      </c>
    </row>
    <row r="232" spans="1:17" x14ac:dyDescent="0.3">
      <c r="A232" s="39" t="s">
        <v>251</v>
      </c>
      <c r="B232" s="39" t="s">
        <v>1911</v>
      </c>
      <c r="C232" s="39" t="s">
        <v>1915</v>
      </c>
      <c r="D232" s="58" t="str">
        <f>INDEX('R0. Region mapping'!$C$9:$C$24,MATCH($E232,'R0. Region mapping'!$A$9:$A$24,0))</f>
        <v>ASI</v>
      </c>
      <c r="E232" s="39" t="s">
        <v>361</v>
      </c>
      <c r="F232" s="39">
        <v>528.40440000000103</v>
      </c>
      <c r="G232" s="39">
        <v>528.415177385682</v>
      </c>
      <c r="H232" s="39">
        <v>550.59298108455903</v>
      </c>
      <c r="I232" s="39">
        <v>621.29999999999995</v>
      </c>
      <c r="J232" s="39">
        <v>717.3</v>
      </c>
      <c r="K232" s="39">
        <v>825.35</v>
      </c>
      <c r="L232" s="39">
        <v>947.2</v>
      </c>
      <c r="M232" s="39">
        <v>1082.25</v>
      </c>
      <c r="N232" s="39">
        <v>1143.3499999999999</v>
      </c>
      <c r="O232" s="39">
        <v>1165.8</v>
      </c>
      <c r="P232" s="39">
        <v>1180.3</v>
      </c>
      <c r="Q232" s="39">
        <v>1185.5</v>
      </c>
    </row>
    <row r="233" spans="1:17" x14ac:dyDescent="0.3">
      <c r="A233" s="39" t="s">
        <v>251</v>
      </c>
      <c r="B233" s="39" t="s">
        <v>1911</v>
      </c>
      <c r="C233" s="39" t="s">
        <v>1915</v>
      </c>
      <c r="D233" s="58" t="str">
        <f>INDEX('R0. Region mapping'!$C$9:$C$24,MATCH($E233,'R0. Region mapping'!$A$9:$A$24,0))</f>
        <v>NAM</v>
      </c>
      <c r="E233" s="39" t="s">
        <v>363</v>
      </c>
      <c r="F233" s="39">
        <v>2918.6135999999901</v>
      </c>
      <c r="G233" s="39">
        <v>2918.6306277119902</v>
      </c>
      <c r="H233" s="39">
        <v>2880.59464425023</v>
      </c>
      <c r="I233" s="39">
        <v>3224.3</v>
      </c>
      <c r="J233" s="39">
        <v>2727.9</v>
      </c>
      <c r="K233" s="39">
        <v>2657.1</v>
      </c>
      <c r="L233" s="39">
        <v>3627.2</v>
      </c>
      <c r="M233" s="39">
        <v>4456.5</v>
      </c>
      <c r="N233" s="39">
        <v>4778.1499999999996</v>
      </c>
      <c r="O233" s="39">
        <v>5255.4</v>
      </c>
      <c r="P233" s="39">
        <v>5591.85</v>
      </c>
      <c r="Q233" s="39">
        <v>3858.5</v>
      </c>
    </row>
    <row r="234" spans="1:17" x14ac:dyDescent="0.3">
      <c r="A234" s="39" t="s">
        <v>251</v>
      </c>
      <c r="B234" s="39" t="s">
        <v>1911</v>
      </c>
      <c r="C234" s="39" t="s">
        <v>1915</v>
      </c>
      <c r="D234" s="58" t="str">
        <f>INDEX('R0. Region mapping'!$C$9:$C$24,MATCH($E234,'R0. Region mapping'!$A$9:$A$24,0))</f>
        <v>EUR</v>
      </c>
      <c r="E234" s="39" t="s">
        <v>365</v>
      </c>
      <c r="F234" s="39">
        <v>3327.5592000000001</v>
      </c>
      <c r="G234" s="39">
        <v>3089.4351726929799</v>
      </c>
      <c r="H234" s="39">
        <v>2894.3139348693398</v>
      </c>
      <c r="I234" s="39">
        <v>3819.95</v>
      </c>
      <c r="J234" s="39">
        <v>3860.1</v>
      </c>
      <c r="K234" s="39">
        <v>4027.3</v>
      </c>
      <c r="L234" s="39">
        <v>4186.3999999999996</v>
      </c>
      <c r="M234" s="39">
        <v>4335.75</v>
      </c>
      <c r="N234" s="39">
        <v>4150.8999999999996</v>
      </c>
      <c r="O234" s="39">
        <v>4232.3999999999996</v>
      </c>
      <c r="P234" s="39">
        <v>2930.27671745003</v>
      </c>
      <c r="Q234" s="39">
        <v>1668.5</v>
      </c>
    </row>
    <row r="235" spans="1:17" x14ac:dyDescent="0.3">
      <c r="A235" s="39" t="s">
        <v>251</v>
      </c>
      <c r="B235" s="39" t="s">
        <v>1911</v>
      </c>
      <c r="C235" s="39" t="s">
        <v>942</v>
      </c>
      <c r="D235" s="58" t="str">
        <f>INDEX('R0. Region mapping'!$C$9:$C$24,MATCH($E235,'R0. Region mapping'!$A$9:$A$24,0))</f>
        <v>AFR</v>
      </c>
      <c r="E235" s="39" t="s">
        <v>258</v>
      </c>
      <c r="F235" s="39">
        <v>6802.6995261939755</v>
      </c>
      <c r="G235" s="39">
        <v>8624.3323833346312</v>
      </c>
      <c r="H235" s="39">
        <v>8922.9428949927405</v>
      </c>
      <c r="I235" s="39">
        <v>13549.900616380528</v>
      </c>
      <c r="J235" s="39">
        <v>15776.870234145423</v>
      </c>
      <c r="K235" s="39">
        <v>16653.839551233315</v>
      </c>
      <c r="L235" s="39">
        <v>18165.042366507012</v>
      </c>
      <c r="M235" s="39">
        <v>20652.107538157372</v>
      </c>
      <c r="N235" s="39">
        <v>44214.242369350133</v>
      </c>
      <c r="O235" s="39">
        <v>59389.5905181575</v>
      </c>
      <c r="P235" s="39">
        <v>54907.729215203202</v>
      </c>
      <c r="Q235" s="39">
        <v>54783.327166380404</v>
      </c>
    </row>
    <row r="236" spans="1:17" x14ac:dyDescent="0.3">
      <c r="A236" s="39" t="s">
        <v>251</v>
      </c>
      <c r="B236" s="39" t="s">
        <v>1911</v>
      </c>
      <c r="C236" s="39" t="s">
        <v>942</v>
      </c>
      <c r="D236" s="58" t="str">
        <f>INDEX('R0. Region mapping'!$C$9:$C$24,MATCH($E236,'R0. Region mapping'!$A$9:$A$24,0))</f>
        <v>AUS</v>
      </c>
      <c r="E236" s="39" t="s">
        <v>261</v>
      </c>
      <c r="F236" s="39">
        <v>2127.4661258435704</v>
      </c>
      <c r="G236" s="39">
        <v>2082.6510318475875</v>
      </c>
      <c r="H236" s="39">
        <v>2232.5683588786101</v>
      </c>
      <c r="I236" s="39">
        <v>2614.3225832757962</v>
      </c>
      <c r="J236" s="39">
        <v>3563.924411293458</v>
      </c>
      <c r="K236" s="39">
        <v>2698.2063900947578</v>
      </c>
      <c r="L236" s="39">
        <v>2510.2961647142502</v>
      </c>
      <c r="M236" s="39">
        <v>6856.2045345726438</v>
      </c>
      <c r="N236" s="39">
        <v>6323.9095064027879</v>
      </c>
      <c r="O236" s="39">
        <v>5692.3227159636626</v>
      </c>
      <c r="P236" s="39">
        <v>5347.1361758399835</v>
      </c>
      <c r="Q236" s="39">
        <v>4704.6598861792627</v>
      </c>
    </row>
    <row r="237" spans="1:17" x14ac:dyDescent="0.3">
      <c r="A237" s="39" t="s">
        <v>251</v>
      </c>
      <c r="B237" s="39" t="s">
        <v>1911</v>
      </c>
      <c r="C237" s="39" t="s">
        <v>942</v>
      </c>
      <c r="D237" s="58" t="str">
        <f>INDEX('R0. Region mapping'!$C$9:$C$24,MATCH($E237,'R0. Region mapping'!$A$9:$A$24,0))</f>
        <v>NAM</v>
      </c>
      <c r="E237" s="39" t="s">
        <v>341</v>
      </c>
      <c r="F237" s="39">
        <v>15939.711857133279</v>
      </c>
      <c r="G237" s="39">
        <v>14541.286718440269</v>
      </c>
      <c r="H237" s="39">
        <v>13911.579719400552</v>
      </c>
      <c r="I237" s="39">
        <v>8383.6836132717053</v>
      </c>
      <c r="J237" s="39">
        <v>9298.7054746976955</v>
      </c>
      <c r="K237" s="39">
        <v>10560.595095658682</v>
      </c>
      <c r="L237" s="39">
        <v>8698.8788847562282</v>
      </c>
      <c r="M237" s="39">
        <v>8754.5862760148011</v>
      </c>
      <c r="N237" s="39">
        <v>6298.627707224402</v>
      </c>
      <c r="O237" s="39">
        <v>7172.2401095946607</v>
      </c>
      <c r="P237" s="39">
        <v>5583.4039822180648</v>
      </c>
      <c r="Q237" s="39">
        <v>4331.4623111563878</v>
      </c>
    </row>
    <row r="238" spans="1:17" x14ac:dyDescent="0.3">
      <c r="A238" s="39" t="s">
        <v>251</v>
      </c>
      <c r="B238" s="39" t="s">
        <v>1911</v>
      </c>
      <c r="C238" s="39" t="s">
        <v>942</v>
      </c>
      <c r="D238" s="58" t="str">
        <f>INDEX('R0. Region mapping'!$C$9:$C$24,MATCH($E238,'R0. Region mapping'!$A$9:$A$24,0))</f>
        <v>ASI</v>
      </c>
      <c r="E238" s="39" t="s">
        <v>343</v>
      </c>
      <c r="F238" s="39">
        <v>16348.297509157499</v>
      </c>
      <c r="G238" s="39">
        <v>16342.692782774675</v>
      </c>
      <c r="H238" s="39">
        <v>30721.331459625289</v>
      </c>
      <c r="I238" s="39">
        <v>51883.774372500411</v>
      </c>
      <c r="J238" s="39">
        <v>45757.28784160236</v>
      </c>
      <c r="K238" s="39">
        <v>34223.851838462557</v>
      </c>
      <c r="L238" s="39">
        <v>36667.120524087331</v>
      </c>
      <c r="M238" s="39">
        <v>36914.045128500329</v>
      </c>
      <c r="N238" s="39">
        <v>36272.22572651373</v>
      </c>
      <c r="O238" s="39">
        <v>32652.335676875642</v>
      </c>
      <c r="P238" s="39">
        <v>22102.01661407248</v>
      </c>
      <c r="Q238" s="39">
        <v>21642.754466766692</v>
      </c>
    </row>
    <row r="239" spans="1:17" x14ac:dyDescent="0.3">
      <c r="A239" s="39" t="s">
        <v>251</v>
      </c>
      <c r="B239" s="39" t="s">
        <v>1911</v>
      </c>
      <c r="C239" s="39" t="s">
        <v>942</v>
      </c>
      <c r="D239" s="58" t="str">
        <f>INDEX('R0. Region mapping'!$C$9:$C$24,MATCH($E239,'R0. Region mapping'!$A$9:$A$24,0))</f>
        <v>LAM</v>
      </c>
      <c r="E239" s="39" t="s">
        <v>345</v>
      </c>
      <c r="F239" s="39">
        <v>10516.56142587915</v>
      </c>
      <c r="G239" s="39">
        <v>12206.790475619953</v>
      </c>
      <c r="H239" s="39">
        <v>11845.258510306629</v>
      </c>
      <c r="I239" s="39">
        <v>12190.627929855984</v>
      </c>
      <c r="J239" s="39">
        <v>14023.490774080828</v>
      </c>
      <c r="K239" s="39">
        <v>15794.438578834181</v>
      </c>
      <c r="L239" s="39">
        <v>15029.959325392914</v>
      </c>
      <c r="M239" s="39">
        <v>13075.020770295328</v>
      </c>
      <c r="N239" s="39">
        <v>13581.713215891177</v>
      </c>
      <c r="O239" s="39">
        <v>12304.367655833192</v>
      </c>
      <c r="P239" s="39">
        <v>13978.462511221778</v>
      </c>
      <c r="Q239" s="39">
        <v>12575.318972782077</v>
      </c>
    </row>
    <row r="240" spans="1:17" x14ac:dyDescent="0.3">
      <c r="A240" s="39" t="s">
        <v>251</v>
      </c>
      <c r="B240" s="39" t="s">
        <v>1911</v>
      </c>
      <c r="C240" s="39" t="s">
        <v>942</v>
      </c>
      <c r="D240" s="58" t="str">
        <f>INDEX('R0. Region mapping'!$C$9:$C$24,MATCH($E240,'R0. Region mapping'!$A$9:$A$24,0))</f>
        <v>EUR</v>
      </c>
      <c r="E240" s="39" t="s">
        <v>347</v>
      </c>
      <c r="F240" s="39">
        <v>3567.164362492274</v>
      </c>
      <c r="G240" s="39">
        <v>5043.6746419140436</v>
      </c>
      <c r="H240" s="39">
        <v>5500.7921369022752</v>
      </c>
      <c r="I240" s="39">
        <v>5896.4519043133714</v>
      </c>
      <c r="J240" s="39">
        <v>5028.3755822768317</v>
      </c>
      <c r="K240" s="39">
        <v>5031.8220071056967</v>
      </c>
      <c r="L240" s="39">
        <v>4179.046027824761</v>
      </c>
      <c r="M240" s="39">
        <v>4028.9507197033381</v>
      </c>
      <c r="N240" s="39">
        <v>3847.948072479951</v>
      </c>
      <c r="O240" s="39">
        <v>3134.4533963427507</v>
      </c>
      <c r="P240" s="39">
        <v>2570.7705845783139</v>
      </c>
      <c r="Q240" s="39">
        <v>2845.8709502783972</v>
      </c>
    </row>
    <row r="241" spans="1:17" x14ac:dyDescent="0.3">
      <c r="A241" s="39" t="s">
        <v>251</v>
      </c>
      <c r="B241" s="39" t="s">
        <v>1911</v>
      </c>
      <c r="C241" s="39" t="s">
        <v>942</v>
      </c>
      <c r="D241" s="58" t="str">
        <f>INDEX('R0. Region mapping'!$C$9:$C$24,MATCH($E241,'R0. Region mapping'!$A$9:$A$24,0))</f>
        <v>ASI</v>
      </c>
      <c r="E241" s="39" t="s">
        <v>349</v>
      </c>
      <c r="F241" s="39">
        <v>26167.628186367478</v>
      </c>
      <c r="G241" s="39">
        <v>25458.342006799325</v>
      </c>
      <c r="H241" s="39">
        <v>21981.496506910931</v>
      </c>
      <c r="I241" s="39">
        <v>17699.601764168037</v>
      </c>
      <c r="J241" s="39">
        <v>12998.857053462838</v>
      </c>
      <c r="K241" s="39">
        <v>16432.575854562223</v>
      </c>
      <c r="L241" s="39">
        <v>15595.938155966754</v>
      </c>
      <c r="M241" s="39">
        <v>9544.023924956171</v>
      </c>
      <c r="N241" s="39">
        <v>13886.926824956648</v>
      </c>
      <c r="O241" s="39">
        <v>21372.145351936731</v>
      </c>
      <c r="P241" s="39">
        <v>18970.931081942585</v>
      </c>
      <c r="Q241" s="39">
        <v>11946.983270453879</v>
      </c>
    </row>
    <row r="242" spans="1:17" x14ac:dyDescent="0.3">
      <c r="A242" s="39" t="s">
        <v>251</v>
      </c>
      <c r="B242" s="39" t="s">
        <v>1911</v>
      </c>
      <c r="C242" s="39" t="s">
        <v>942</v>
      </c>
      <c r="D242" s="58" t="str">
        <f>INDEX('R0. Region mapping'!$C$9:$C$24,MATCH($E242,'R0. Region mapping'!$A$9:$A$24,0))</f>
        <v>ASI</v>
      </c>
      <c r="E242" s="39" t="s">
        <v>351</v>
      </c>
      <c r="F242" s="39">
        <v>8242.1306347021637</v>
      </c>
      <c r="G242" s="39">
        <v>8294.0335487743268</v>
      </c>
      <c r="H242" s="39">
        <v>10102.525487076739</v>
      </c>
      <c r="I242" s="39">
        <v>12082.894262979025</v>
      </c>
      <c r="J242" s="39">
        <v>14581.792929795907</v>
      </c>
      <c r="K242" s="39">
        <v>15535.182005184775</v>
      </c>
      <c r="L242" s="39">
        <v>15987.821444145782</v>
      </c>
      <c r="M242" s="39">
        <v>18175.154476501557</v>
      </c>
      <c r="N242" s="39">
        <v>20093.832568523187</v>
      </c>
      <c r="O242" s="39">
        <v>21487.437996146833</v>
      </c>
      <c r="P242" s="39">
        <v>21595.209755541207</v>
      </c>
      <c r="Q242" s="39">
        <v>20567.170020790545</v>
      </c>
    </row>
    <row r="243" spans="1:17" x14ac:dyDescent="0.3">
      <c r="A243" s="39" t="s">
        <v>251</v>
      </c>
      <c r="B243" s="39" t="s">
        <v>1911</v>
      </c>
      <c r="C243" s="39" t="s">
        <v>942</v>
      </c>
      <c r="D243" s="58" t="str">
        <f>INDEX('R0. Region mapping'!$C$9:$C$24,MATCH($E243,'R0. Region mapping'!$A$9:$A$24,0))</f>
        <v>ASI</v>
      </c>
      <c r="E243" s="39" t="s">
        <v>353</v>
      </c>
      <c r="F243" s="39">
        <v>18400.206141839779</v>
      </c>
      <c r="G243" s="39">
        <v>18048.868632454458</v>
      </c>
      <c r="H243" s="39">
        <v>16413.908621064958</v>
      </c>
      <c r="I243" s="39">
        <v>15193.755518515572</v>
      </c>
      <c r="J243" s="39">
        <v>12586.857047559784</v>
      </c>
      <c r="K243" s="39">
        <v>9490.3642191017552</v>
      </c>
      <c r="L243" s="39">
        <v>8347.3097278871046</v>
      </c>
      <c r="M243" s="39">
        <v>7857.1328155795209</v>
      </c>
      <c r="N243" s="39">
        <v>6850.3567635660129</v>
      </c>
      <c r="O243" s="39">
        <v>5569.3192713342405</v>
      </c>
      <c r="P243" s="39">
        <v>5182.7442922478813</v>
      </c>
      <c r="Q243" s="39">
        <v>3966.9622466341366</v>
      </c>
    </row>
    <row r="244" spans="1:17" x14ac:dyDescent="0.3">
      <c r="A244" s="39" t="s">
        <v>251</v>
      </c>
      <c r="B244" s="39" t="s">
        <v>1911</v>
      </c>
      <c r="C244" s="39" t="s">
        <v>942</v>
      </c>
      <c r="D244" s="58" t="str">
        <f>INDEX('R0. Region mapping'!$C$9:$C$24,MATCH($E244,'R0. Region mapping'!$A$9:$A$24,0))</f>
        <v>AFR</v>
      </c>
      <c r="E244" s="39" t="s">
        <v>355</v>
      </c>
      <c r="F244" s="39">
        <v>12226.072884753747</v>
      </c>
      <c r="G244" s="39">
        <v>12226.58437401612</v>
      </c>
      <c r="H244" s="39">
        <v>12979.252085581784</v>
      </c>
      <c r="I244" s="39">
        <v>13309.320690859768</v>
      </c>
      <c r="J244" s="39">
        <v>13803.462712643208</v>
      </c>
      <c r="K244" s="39">
        <v>12933.891481375786</v>
      </c>
      <c r="L244" s="39">
        <v>12840.517468048192</v>
      </c>
      <c r="M244" s="39">
        <v>11372.546581913486</v>
      </c>
      <c r="N244" s="39">
        <v>11523.838762050385</v>
      </c>
      <c r="O244" s="39">
        <v>11199.827874241069</v>
      </c>
      <c r="P244" s="39">
        <v>10522.102621362406</v>
      </c>
      <c r="Q244" s="39">
        <v>9068.5238272252645</v>
      </c>
    </row>
    <row r="245" spans="1:17" x14ac:dyDescent="0.3">
      <c r="A245" s="39" t="s">
        <v>251</v>
      </c>
      <c r="B245" s="39" t="s">
        <v>1911</v>
      </c>
      <c r="C245" s="39" t="s">
        <v>942</v>
      </c>
      <c r="D245" s="58" t="str">
        <f>INDEX('R0. Region mapping'!$C$9:$C$24,MATCH($E245,'R0. Region mapping'!$A$9:$A$24,0))</f>
        <v>LAM</v>
      </c>
      <c r="E245" s="39" t="s">
        <v>357</v>
      </c>
      <c r="F245" s="39">
        <v>8499.7380676789599</v>
      </c>
      <c r="G245" s="39">
        <v>8491.961053426221</v>
      </c>
      <c r="H245" s="39">
        <v>8853.9091622243941</v>
      </c>
      <c r="I245" s="39">
        <v>5912.0921841276358</v>
      </c>
      <c r="J245" s="39">
        <v>4250.8232384893654</v>
      </c>
      <c r="K245" s="39">
        <v>3841.7836571845774</v>
      </c>
      <c r="L245" s="39">
        <v>4771.0423166240216</v>
      </c>
      <c r="M245" s="39">
        <v>2974.2059421546464</v>
      </c>
      <c r="N245" s="39">
        <v>4413.4060586261066</v>
      </c>
      <c r="O245" s="39">
        <v>4461.1088351468316</v>
      </c>
      <c r="P245" s="39">
        <v>2609.6812582384991</v>
      </c>
      <c r="Q245" s="39">
        <v>2673.5386943361814</v>
      </c>
    </row>
    <row r="246" spans="1:17" x14ac:dyDescent="0.3">
      <c r="A246" s="39" t="s">
        <v>251</v>
      </c>
      <c r="B246" s="39" t="s">
        <v>1911</v>
      </c>
      <c r="C246" s="39" t="s">
        <v>942</v>
      </c>
      <c r="D246" s="58" t="str">
        <f>INDEX('R0. Region mapping'!$C$9:$C$24,MATCH($E246,'R0. Region mapping'!$A$9:$A$24,0))</f>
        <v>ASI</v>
      </c>
      <c r="E246" s="39" t="s">
        <v>359</v>
      </c>
      <c r="F246" s="39">
        <v>17255.625412866993</v>
      </c>
      <c r="G246" s="39">
        <v>17904.760324384992</v>
      </c>
      <c r="H246" s="39">
        <v>21601.131159814664</v>
      </c>
      <c r="I246" s="39">
        <v>24592.752255333842</v>
      </c>
      <c r="J246" s="39">
        <v>25765.044936239676</v>
      </c>
      <c r="K246" s="39">
        <v>29132.512958432319</v>
      </c>
      <c r="L246" s="39">
        <v>33796.509385145364</v>
      </c>
      <c r="M246" s="39">
        <v>33447.48746861433</v>
      </c>
      <c r="N246" s="39">
        <v>35165.436678305436</v>
      </c>
      <c r="O246" s="39">
        <v>37418.388009343049</v>
      </c>
      <c r="P246" s="39">
        <v>35945.136676633942</v>
      </c>
      <c r="Q246" s="39">
        <v>30966.854240069297</v>
      </c>
    </row>
    <row r="247" spans="1:17" x14ac:dyDescent="0.3">
      <c r="A247" s="39" t="s">
        <v>251</v>
      </c>
      <c r="B247" s="39" t="s">
        <v>1911</v>
      </c>
      <c r="C247" s="39" t="s">
        <v>942</v>
      </c>
      <c r="D247" s="58" t="str">
        <f>INDEX('R0. Region mapping'!$C$9:$C$24,MATCH($E247,'R0. Region mapping'!$A$9:$A$24,0))</f>
        <v>ASI</v>
      </c>
      <c r="E247" s="39" t="s">
        <v>361</v>
      </c>
      <c r="F247" s="39">
        <v>7001.4590352806308</v>
      </c>
      <c r="G247" s="39">
        <v>8484.625355625607</v>
      </c>
      <c r="H247" s="39">
        <v>9269.0547407739505</v>
      </c>
      <c r="I247" s="39">
        <v>8393.9970463612844</v>
      </c>
      <c r="J247" s="39">
        <v>8872.8829694660999</v>
      </c>
      <c r="K247" s="39">
        <v>8517.2484115026291</v>
      </c>
      <c r="L247" s="39">
        <v>7296.300373156304</v>
      </c>
      <c r="M247" s="39">
        <v>7578.8501383515968</v>
      </c>
      <c r="N247" s="39">
        <v>6565.5134009115245</v>
      </c>
      <c r="O247" s="39">
        <v>6275.2303625869163</v>
      </c>
      <c r="P247" s="39">
        <v>5591.6924191231565</v>
      </c>
      <c r="Q247" s="39">
        <v>4232.9085097799625</v>
      </c>
    </row>
    <row r="248" spans="1:17" x14ac:dyDescent="0.3">
      <c r="A248" s="39" t="s">
        <v>251</v>
      </c>
      <c r="B248" s="39" t="s">
        <v>1911</v>
      </c>
      <c r="C248" s="39" t="s">
        <v>942</v>
      </c>
      <c r="D248" s="58" t="str">
        <f>INDEX('R0. Region mapping'!$C$9:$C$24,MATCH($E248,'R0. Region mapping'!$A$9:$A$24,0))</f>
        <v>NAM</v>
      </c>
      <c r="E248" s="39" t="s">
        <v>363</v>
      </c>
      <c r="F248" s="39">
        <v>79257.569260044111</v>
      </c>
      <c r="G248" s="39">
        <v>78600.659232270642</v>
      </c>
      <c r="H248" s="39">
        <v>78190.17973109275</v>
      </c>
      <c r="I248" s="39">
        <v>80745.480699294014</v>
      </c>
      <c r="J248" s="39">
        <v>66971.792357609302</v>
      </c>
      <c r="K248" s="39">
        <v>49021.426553455771</v>
      </c>
      <c r="L248" s="39">
        <v>57028.495403298759</v>
      </c>
      <c r="M248" s="39">
        <v>65453.583187799522</v>
      </c>
      <c r="N248" s="39">
        <v>38127.841054060635</v>
      </c>
      <c r="O248" s="39">
        <v>20370.663789008788</v>
      </c>
      <c r="P248" s="39">
        <v>20772.918703248812</v>
      </c>
      <c r="Q248" s="39">
        <v>37193.45358938937</v>
      </c>
    </row>
    <row r="249" spans="1:17" x14ac:dyDescent="0.3">
      <c r="A249" s="39" t="s">
        <v>251</v>
      </c>
      <c r="B249" s="39" t="s">
        <v>1911</v>
      </c>
      <c r="C249" s="39" t="s">
        <v>942</v>
      </c>
      <c r="D249" s="58" t="str">
        <f>INDEX('R0. Region mapping'!$C$9:$C$24,MATCH($E249,'R0. Region mapping'!$A$9:$A$24,0))</f>
        <v>EUR</v>
      </c>
      <c r="E249" s="39" t="s">
        <v>365</v>
      </c>
      <c r="F249" s="39">
        <v>46260.21621259649</v>
      </c>
      <c r="G249" s="39">
        <v>52476.124779833088</v>
      </c>
      <c r="H249" s="39">
        <v>55183.542555643005</v>
      </c>
      <c r="I249" s="39">
        <v>55313.436392197043</v>
      </c>
      <c r="J249" s="39">
        <v>54608.280431915759</v>
      </c>
      <c r="K249" s="39">
        <v>54874.44387882403</v>
      </c>
      <c r="L249" s="39">
        <v>52853.396961569444</v>
      </c>
      <c r="M249" s="39">
        <v>34684.413605336347</v>
      </c>
      <c r="N249" s="39">
        <v>26230.469123431765</v>
      </c>
      <c r="O249" s="39">
        <v>16048.316558347122</v>
      </c>
      <c r="P249" s="39">
        <v>12993.32995110208</v>
      </c>
      <c r="Q249" s="39">
        <v>27228.079440712405</v>
      </c>
    </row>
    <row r="250" spans="1:17" x14ac:dyDescent="0.3">
      <c r="A250" s="39" t="s">
        <v>251</v>
      </c>
      <c r="B250" s="39" t="s">
        <v>1911</v>
      </c>
      <c r="C250" s="39" t="s">
        <v>1916</v>
      </c>
      <c r="D250" s="58" t="str">
        <f>INDEX('R0. Region mapping'!$C$9:$C$24,MATCH($E250,'R0. Region mapping'!$A$9:$A$24,0))</f>
        <v>AFR</v>
      </c>
      <c r="E250" s="39" t="s">
        <v>258</v>
      </c>
      <c r="F250" s="39">
        <v>1.9332</v>
      </c>
      <c r="G250" s="39">
        <v>1.9325600000000001</v>
      </c>
      <c r="H250" s="39">
        <v>1.93096</v>
      </c>
      <c r="I250" s="39">
        <v>1.801099438539</v>
      </c>
      <c r="J250" s="39">
        <v>65.513258799017706</v>
      </c>
      <c r="K250" s="39">
        <v>688.11450559926675</v>
      </c>
      <c r="L250" s="39">
        <v>3550.0147883315458</v>
      </c>
      <c r="M250" s="39">
        <v>6880.1456019540838</v>
      </c>
      <c r="N250" s="39">
        <v>16836.602905783107</v>
      </c>
      <c r="O250" s="39">
        <v>26748.529986721791</v>
      </c>
      <c r="P250" s="39">
        <v>34221.40807682772</v>
      </c>
      <c r="Q250" s="39">
        <v>50367.979372041707</v>
      </c>
    </row>
    <row r="251" spans="1:17" x14ac:dyDescent="0.3">
      <c r="A251" s="39" t="s">
        <v>251</v>
      </c>
      <c r="B251" s="39" t="s">
        <v>1911</v>
      </c>
      <c r="C251" s="39" t="s">
        <v>1916</v>
      </c>
      <c r="D251" s="58" t="str">
        <f>INDEX('R0. Region mapping'!$C$9:$C$24,MATCH($E251,'R0. Region mapping'!$A$9:$A$24,0))</f>
        <v>AUS</v>
      </c>
      <c r="E251" s="39" t="s">
        <v>261</v>
      </c>
      <c r="F251" s="39">
        <v>2.8866240000000101</v>
      </c>
      <c r="G251" s="39">
        <v>2.5066757112154923</v>
      </c>
      <c r="H251" s="39">
        <v>15.7183049892542</v>
      </c>
      <c r="I251" s="39">
        <v>14.2137751937828</v>
      </c>
      <c r="J251" s="39">
        <v>512.52046438020898</v>
      </c>
      <c r="K251" s="39">
        <v>521.66215500828594</v>
      </c>
      <c r="L251" s="39">
        <v>522.13273457148375</v>
      </c>
      <c r="M251" s="39">
        <v>841.32332107731361</v>
      </c>
      <c r="N251" s="39">
        <v>854.75152767820941</v>
      </c>
      <c r="O251" s="39">
        <v>873.69108752587431</v>
      </c>
      <c r="P251" s="39">
        <v>898.35506032311093</v>
      </c>
      <c r="Q251" s="39">
        <v>928.95133457017005</v>
      </c>
    </row>
    <row r="252" spans="1:17" x14ac:dyDescent="0.3">
      <c r="A252" s="39" t="s">
        <v>251</v>
      </c>
      <c r="B252" s="39" t="s">
        <v>1911</v>
      </c>
      <c r="C252" s="39" t="s">
        <v>1916</v>
      </c>
      <c r="D252" s="58" t="str">
        <f>INDEX('R0. Region mapping'!$C$9:$C$24,MATCH($E252,'R0. Region mapping'!$A$9:$A$24,0))</f>
        <v>NAM</v>
      </c>
      <c r="E252" s="39" t="s">
        <v>341</v>
      </c>
      <c r="F252" s="39">
        <v>6.1199999999999997E-2</v>
      </c>
      <c r="G252" s="39">
        <v>6.0666680969396598E-2</v>
      </c>
      <c r="H252" s="39">
        <v>5.9333383392888198E-2</v>
      </c>
      <c r="I252" s="39">
        <v>16.484979295167101</v>
      </c>
      <c r="J252" s="39">
        <v>77.263389759046305</v>
      </c>
      <c r="K252" s="39">
        <v>626.78243732664339</v>
      </c>
      <c r="L252" s="39">
        <v>1223.6988591754134</v>
      </c>
      <c r="M252" s="39">
        <v>3909.9513559988341</v>
      </c>
      <c r="N252" s="39">
        <v>4314.4628715821382</v>
      </c>
      <c r="O252" s="39">
        <v>4667.2046749860265</v>
      </c>
      <c r="P252" s="39">
        <v>4837.9338597621718</v>
      </c>
      <c r="Q252" s="39">
        <v>4891.0669039887871</v>
      </c>
    </row>
    <row r="253" spans="1:17" x14ac:dyDescent="0.3">
      <c r="A253" s="39" t="s">
        <v>251</v>
      </c>
      <c r="B253" s="39" t="s">
        <v>1911</v>
      </c>
      <c r="C253" s="39" t="s">
        <v>1916</v>
      </c>
      <c r="D253" s="58" t="str">
        <f>INDEX('R0. Region mapping'!$C$9:$C$24,MATCH($E253,'R0. Region mapping'!$A$9:$A$24,0))</f>
        <v>ASI</v>
      </c>
      <c r="E253" s="39" t="s">
        <v>343</v>
      </c>
      <c r="G253" s="39">
        <v>1.0406880000000001</v>
      </c>
      <c r="H253" s="39">
        <v>33.1128</v>
      </c>
      <c r="I253" s="39">
        <v>132.894495780651</v>
      </c>
      <c r="J253" s="39">
        <v>19817.936919118602</v>
      </c>
      <c r="K253" s="39">
        <v>23446.000416614421</v>
      </c>
      <c r="L253" s="39">
        <v>26104.880740785971</v>
      </c>
      <c r="M253" s="39">
        <v>26200.821745950791</v>
      </c>
      <c r="N253" s="39">
        <v>37882.963492066847</v>
      </c>
      <c r="O253" s="39">
        <v>38025.604025774497</v>
      </c>
      <c r="P253" s="39">
        <v>38182.463543482103</v>
      </c>
      <c r="Q253" s="39">
        <v>31222.509890243338</v>
      </c>
    </row>
    <row r="254" spans="1:17" x14ac:dyDescent="0.3">
      <c r="A254" s="39" t="s">
        <v>251</v>
      </c>
      <c r="B254" s="39" t="s">
        <v>1911</v>
      </c>
      <c r="C254" s="39" t="s">
        <v>1916</v>
      </c>
      <c r="D254" s="58" t="str">
        <f>INDEX('R0. Region mapping'!$C$9:$C$24,MATCH($E254,'R0. Region mapping'!$A$9:$A$24,0))</f>
        <v>LAM</v>
      </c>
      <c r="E254" s="39" t="s">
        <v>345</v>
      </c>
      <c r="F254" s="39">
        <v>2.30274</v>
      </c>
      <c r="G254" s="39">
        <v>1.995708</v>
      </c>
      <c r="H254" s="39">
        <v>1.4942631610706931</v>
      </c>
      <c r="I254" s="39">
        <v>0.26613516107069302</v>
      </c>
      <c r="J254" s="39">
        <v>0.262350835394213</v>
      </c>
      <c r="K254" s="39">
        <v>833.23218316100065</v>
      </c>
      <c r="L254" s="39">
        <v>3054.3855713960188</v>
      </c>
      <c r="M254" s="39">
        <v>19284.841054611516</v>
      </c>
      <c r="N254" s="39">
        <v>34491.714977705567</v>
      </c>
      <c r="O254" s="39">
        <v>38916.268423460468</v>
      </c>
      <c r="P254" s="39">
        <v>42024.577826453955</v>
      </c>
      <c r="Q254" s="39">
        <v>43570.684885622373</v>
      </c>
    </row>
    <row r="255" spans="1:17" x14ac:dyDescent="0.3">
      <c r="A255" s="39" t="s">
        <v>251</v>
      </c>
      <c r="B255" s="39" t="s">
        <v>1911</v>
      </c>
      <c r="C255" s="39" t="s">
        <v>1916</v>
      </c>
      <c r="D255" s="58" t="str">
        <f>INDEX('R0. Region mapping'!$C$9:$C$24,MATCH($E255,'R0. Region mapping'!$A$9:$A$24,0))</f>
        <v>EUR</v>
      </c>
      <c r="E255" s="39" t="s">
        <v>347</v>
      </c>
      <c r="F255" s="39">
        <v>54.786329879999997</v>
      </c>
      <c r="G255" s="39">
        <v>54.780691656000002</v>
      </c>
      <c r="H255" s="39">
        <v>64.227396095999993</v>
      </c>
      <c r="I255" s="39">
        <v>87.375071385005597</v>
      </c>
      <c r="J255" s="39">
        <v>183.59005235077299</v>
      </c>
      <c r="K255" s="39">
        <v>622.27492471174548</v>
      </c>
      <c r="L255" s="39">
        <v>857.24118870126438</v>
      </c>
      <c r="M255" s="39">
        <v>1191.9395548174195</v>
      </c>
      <c r="N255" s="39">
        <v>1896.3435146049005</v>
      </c>
      <c r="O255" s="39">
        <v>2608.89480403582</v>
      </c>
      <c r="P255" s="39">
        <v>3334.3669059276176</v>
      </c>
      <c r="Q255" s="39">
        <v>3981.8915959124452</v>
      </c>
    </row>
    <row r="256" spans="1:17" x14ac:dyDescent="0.3">
      <c r="A256" s="39" t="s">
        <v>251</v>
      </c>
      <c r="B256" s="39" t="s">
        <v>1911</v>
      </c>
      <c r="C256" s="39" t="s">
        <v>1916</v>
      </c>
      <c r="D256" s="58" t="str">
        <f>INDEX('R0. Region mapping'!$C$9:$C$24,MATCH($E256,'R0. Region mapping'!$A$9:$A$24,0))</f>
        <v>ASI</v>
      </c>
      <c r="E256" s="39" t="s">
        <v>349</v>
      </c>
      <c r="J256" s="39">
        <v>867.51512916794695</v>
      </c>
      <c r="K256" s="39">
        <v>1238.0607745378845</v>
      </c>
      <c r="L256" s="39">
        <v>1327.2381941520525</v>
      </c>
      <c r="M256" s="39">
        <v>1352.9207889029803</v>
      </c>
      <c r="N256" s="39">
        <v>3075.9616123632131</v>
      </c>
      <c r="O256" s="39">
        <v>3759.2593435358722</v>
      </c>
      <c r="P256" s="39">
        <v>3806.2206622867302</v>
      </c>
      <c r="Q256" s="39">
        <v>3805.0650637734907</v>
      </c>
    </row>
    <row r="257" spans="1:17" x14ac:dyDescent="0.3">
      <c r="A257" s="39" t="s">
        <v>251</v>
      </c>
      <c r="B257" s="39" t="s">
        <v>1911</v>
      </c>
      <c r="C257" s="39" t="s">
        <v>1916</v>
      </c>
      <c r="D257" s="58" t="str">
        <f>INDEX('R0. Region mapping'!$C$9:$C$24,MATCH($E257,'R0. Region mapping'!$A$9:$A$24,0))</f>
        <v>ASI</v>
      </c>
      <c r="E257" s="39" t="s">
        <v>351</v>
      </c>
      <c r="F257" s="39">
        <v>1.44E-2</v>
      </c>
      <c r="G257" s="39">
        <v>0.67601599999999995</v>
      </c>
      <c r="H257" s="39">
        <v>1.5652227207686999</v>
      </c>
      <c r="I257" s="39">
        <v>23.659636883999998</v>
      </c>
      <c r="J257" s="39">
        <v>1177.38850245657</v>
      </c>
      <c r="K257" s="39">
        <v>3982.774452166414</v>
      </c>
      <c r="L257" s="39">
        <v>6313.5910850966993</v>
      </c>
      <c r="M257" s="39">
        <v>8326.7908083390321</v>
      </c>
      <c r="N257" s="39">
        <v>18162.858587588322</v>
      </c>
      <c r="O257" s="39">
        <v>22822.740348934956</v>
      </c>
      <c r="P257" s="39">
        <v>23482.810854223248</v>
      </c>
      <c r="Q257" s="39">
        <v>36417.519449754618</v>
      </c>
    </row>
    <row r="258" spans="1:17" x14ac:dyDescent="0.3">
      <c r="A258" s="39" t="s">
        <v>251</v>
      </c>
      <c r="B258" s="39" t="s">
        <v>1911</v>
      </c>
      <c r="C258" s="39" t="s">
        <v>1916</v>
      </c>
      <c r="D258" s="58" t="str">
        <f>INDEX('R0. Region mapping'!$C$9:$C$24,MATCH($E258,'R0. Region mapping'!$A$9:$A$24,0))</f>
        <v>ASI</v>
      </c>
      <c r="E258" s="39" t="s">
        <v>353</v>
      </c>
      <c r="F258" s="39">
        <v>24.248772000000002</v>
      </c>
      <c r="G258" s="39">
        <v>31.186602400000002</v>
      </c>
      <c r="H258" s="39">
        <v>46.047718399999994</v>
      </c>
      <c r="I258" s="39">
        <v>33.117600000000003</v>
      </c>
      <c r="J258" s="39">
        <v>1298.4497107283901</v>
      </c>
      <c r="K258" s="39">
        <v>1304.7292829820435</v>
      </c>
      <c r="L258" s="39">
        <v>1397.3001281879806</v>
      </c>
      <c r="M258" s="39">
        <v>1405.0139972208844</v>
      </c>
      <c r="N258" s="39">
        <v>1494.8256086788997</v>
      </c>
      <c r="O258" s="39">
        <v>1550.8312293597426</v>
      </c>
      <c r="P258" s="39">
        <v>1569.5372036878323</v>
      </c>
      <c r="Q258" s="39">
        <v>1590.9927836666066</v>
      </c>
    </row>
    <row r="259" spans="1:17" x14ac:dyDescent="0.3">
      <c r="A259" s="39" t="s">
        <v>251</v>
      </c>
      <c r="B259" s="39" t="s">
        <v>1911</v>
      </c>
      <c r="C259" s="39" t="s">
        <v>1916</v>
      </c>
      <c r="D259" s="58" t="str">
        <f>INDEX('R0. Region mapping'!$C$9:$C$24,MATCH($E259,'R0. Region mapping'!$A$9:$A$24,0))</f>
        <v>AFR</v>
      </c>
      <c r="E259" s="39" t="s">
        <v>355</v>
      </c>
      <c r="F259" s="39">
        <v>46.267740000000003</v>
      </c>
      <c r="G259" s="39">
        <v>40.099156628292313</v>
      </c>
      <c r="H259" s="39">
        <v>25.207268521164497</v>
      </c>
      <c r="I259" s="39">
        <v>0.53255857384157701</v>
      </c>
      <c r="J259" s="39">
        <v>288.30301089749599</v>
      </c>
      <c r="K259" s="39">
        <v>3354.4993022713516</v>
      </c>
      <c r="L259" s="39">
        <v>4308.7487525895522</v>
      </c>
      <c r="M259" s="39">
        <v>6050.876465161472</v>
      </c>
      <c r="N259" s="39">
        <v>11402.056347150261</v>
      </c>
      <c r="O259" s="39">
        <v>13973.347006273583</v>
      </c>
      <c r="P259" s="39">
        <v>14970.096789909585</v>
      </c>
      <c r="Q259" s="39">
        <v>16728.917531459672</v>
      </c>
    </row>
    <row r="260" spans="1:17" x14ac:dyDescent="0.3">
      <c r="A260" s="39" t="s">
        <v>251</v>
      </c>
      <c r="B260" s="39" t="s">
        <v>1911</v>
      </c>
      <c r="C260" s="39" t="s">
        <v>1916</v>
      </c>
      <c r="D260" s="58" t="str">
        <f>INDEX('R0. Region mapping'!$C$9:$C$24,MATCH($E260,'R0. Region mapping'!$A$9:$A$24,0))</f>
        <v>LAM</v>
      </c>
      <c r="E260" s="39" t="s">
        <v>357</v>
      </c>
      <c r="F260" s="39">
        <v>3.1823639999999997</v>
      </c>
      <c r="G260" s="39">
        <v>2.7692488000000002</v>
      </c>
      <c r="H260" s="39">
        <v>2.0025959610706932</v>
      </c>
      <c r="I260" s="39">
        <v>0.35013516107069281</v>
      </c>
      <c r="J260" s="39">
        <v>0.31835083539421288</v>
      </c>
      <c r="K260" s="39">
        <v>62.112141353415716</v>
      </c>
      <c r="L260" s="39">
        <v>276.6350779946452</v>
      </c>
      <c r="M260" s="39">
        <v>477.19891698232362</v>
      </c>
      <c r="N260" s="39">
        <v>524.33613959759134</v>
      </c>
      <c r="O260" s="39">
        <v>551.8572738806638</v>
      </c>
      <c r="P260" s="39">
        <v>592.17599342995402</v>
      </c>
      <c r="Q260" s="39">
        <v>653.49994123279305</v>
      </c>
    </row>
    <row r="261" spans="1:17" x14ac:dyDescent="0.3">
      <c r="A261" s="39" t="s">
        <v>251</v>
      </c>
      <c r="B261" s="39" t="s">
        <v>1911</v>
      </c>
      <c r="C261" s="39" t="s">
        <v>1916</v>
      </c>
      <c r="D261" s="58" t="str">
        <f>INDEX('R0. Region mapping'!$C$9:$C$24,MATCH($E261,'R0. Region mapping'!$A$9:$A$24,0))</f>
        <v>ASI</v>
      </c>
      <c r="E261" s="39" t="s">
        <v>359</v>
      </c>
      <c r="J261" s="39">
        <v>2027.8323488797</v>
      </c>
      <c r="K261" s="39">
        <v>2892.5887658011679</v>
      </c>
      <c r="L261" s="39">
        <v>4359.0346820648383</v>
      </c>
      <c r="M261" s="39">
        <v>5429.0181387970097</v>
      </c>
      <c r="N261" s="39">
        <v>9527.2326546971308</v>
      </c>
      <c r="O261" s="39">
        <v>16288.000941842918</v>
      </c>
      <c r="P261" s="39">
        <v>22260.725829469262</v>
      </c>
      <c r="Q261" s="39">
        <v>30149.795628127998</v>
      </c>
    </row>
    <row r="262" spans="1:17" x14ac:dyDescent="0.3">
      <c r="A262" s="39" t="s">
        <v>251</v>
      </c>
      <c r="B262" s="39" t="s">
        <v>1911</v>
      </c>
      <c r="C262" s="39" t="s">
        <v>1916</v>
      </c>
      <c r="D262" s="58" t="str">
        <f>INDEX('R0. Region mapping'!$C$9:$C$24,MATCH($E262,'R0. Region mapping'!$A$9:$A$24,0))</f>
        <v>ASI</v>
      </c>
      <c r="E262" s="39" t="s">
        <v>361</v>
      </c>
      <c r="F262" s="39">
        <v>1.4775119999999999</v>
      </c>
      <c r="G262" s="39">
        <v>3.41141902829232</v>
      </c>
      <c r="H262" s="39">
        <v>4.08367502318234</v>
      </c>
      <c r="I262" s="39">
        <v>3.3150066758594199</v>
      </c>
      <c r="J262" s="39">
        <v>1076.89062644979</v>
      </c>
      <c r="K262" s="39">
        <v>1213.8348710250436</v>
      </c>
      <c r="L262" s="39">
        <v>1351.4575627970464</v>
      </c>
      <c r="M262" s="39">
        <v>1741.1677031341565</v>
      </c>
      <c r="N262" s="39">
        <v>1766.4603248638464</v>
      </c>
      <c r="O262" s="39">
        <v>1826.2368036174551</v>
      </c>
      <c r="P262" s="39">
        <v>2193.3407624774509</v>
      </c>
      <c r="Q262" s="39">
        <v>2461.8978398892132</v>
      </c>
    </row>
    <row r="263" spans="1:17" x14ac:dyDescent="0.3">
      <c r="A263" s="39" t="s">
        <v>251</v>
      </c>
      <c r="B263" s="39" t="s">
        <v>1911</v>
      </c>
      <c r="C263" s="39" t="s">
        <v>1916</v>
      </c>
      <c r="D263" s="58" t="str">
        <f>INDEX('R0. Region mapping'!$C$9:$C$24,MATCH($E263,'R0. Region mapping'!$A$9:$A$24,0))</f>
        <v>NAM</v>
      </c>
      <c r="E263" s="39" t="s">
        <v>363</v>
      </c>
      <c r="F263" s="39">
        <v>53.826444000000002</v>
      </c>
      <c r="G263" s="39">
        <v>60.779940570464071</v>
      </c>
      <c r="H263" s="39">
        <v>93.462516496624204</v>
      </c>
      <c r="I263" s="39">
        <v>103.36512517788529</v>
      </c>
      <c r="J263" s="39">
        <v>6775.5127338782995</v>
      </c>
      <c r="K263" s="39">
        <v>8862.5496589077975</v>
      </c>
      <c r="L263" s="39">
        <v>9327.6960224668601</v>
      </c>
      <c r="M263" s="39">
        <v>10300.210932910022</v>
      </c>
      <c r="N263" s="39">
        <v>17434.686665557012</v>
      </c>
      <c r="O263" s="39">
        <v>17957.486945721907</v>
      </c>
      <c r="P263" s="39">
        <v>16273.488168153806</v>
      </c>
      <c r="Q263" s="39">
        <v>11831.240117859779</v>
      </c>
    </row>
    <row r="264" spans="1:17" x14ac:dyDescent="0.3">
      <c r="A264" s="39" t="s">
        <v>251</v>
      </c>
      <c r="B264" s="39" t="s">
        <v>1911</v>
      </c>
      <c r="C264" s="39" t="s">
        <v>1916</v>
      </c>
      <c r="D264" s="58" t="str">
        <f>INDEX('R0. Region mapping'!$C$9:$C$24,MATCH($E264,'R0. Region mapping'!$A$9:$A$24,0))</f>
        <v>EUR</v>
      </c>
      <c r="E264" s="39" t="s">
        <v>365</v>
      </c>
      <c r="F264" s="39">
        <v>31.851107999999765</v>
      </c>
      <c r="G264" s="39">
        <v>69.682092497800681</v>
      </c>
      <c r="H264" s="39">
        <v>342.66506878456704</v>
      </c>
      <c r="I264" s="39">
        <v>397.30291463758766</v>
      </c>
      <c r="J264" s="39">
        <v>4087.9968364547622</v>
      </c>
      <c r="K264" s="39">
        <v>4354.4763087107822</v>
      </c>
      <c r="L264" s="39">
        <v>4867.1751187337977</v>
      </c>
      <c r="M264" s="39">
        <v>6985.6180010007029</v>
      </c>
      <c r="N264" s="39">
        <v>9603.938514061665</v>
      </c>
      <c r="O264" s="39">
        <v>9780.489763348487</v>
      </c>
      <c r="P264" s="39">
        <v>9785.4386419885632</v>
      </c>
      <c r="Q264" s="39">
        <v>8587.6143637772566</v>
      </c>
    </row>
    <row r="265" spans="1:17" x14ac:dyDescent="0.3">
      <c r="A265" s="39" t="s">
        <v>251</v>
      </c>
      <c r="B265" s="39" t="s">
        <v>1911</v>
      </c>
      <c r="C265" s="39" t="s">
        <v>1917</v>
      </c>
      <c r="D265" s="58" t="str">
        <f>INDEX('R0. Region mapping'!$C$9:$C$24,MATCH($E265,'R0. Region mapping'!$A$9:$A$24,0))</f>
        <v>NAM</v>
      </c>
      <c r="E265" s="39" t="s">
        <v>341</v>
      </c>
      <c r="F265" s="39">
        <v>0.1116</v>
      </c>
      <c r="G265" s="39">
        <v>0.107709908247363</v>
      </c>
      <c r="H265" s="39">
        <v>9.7984678865772598E-2</v>
      </c>
      <c r="I265" s="39">
        <v>8.2424311855227306E-2</v>
      </c>
      <c r="J265" s="39">
        <v>5.4949541236818202E-2</v>
      </c>
      <c r="K265" s="39">
        <v>2.7474770618409101E-2</v>
      </c>
    </row>
    <row r="266" spans="1:17" x14ac:dyDescent="0.3">
      <c r="A266" s="39" t="s">
        <v>251</v>
      </c>
      <c r="B266" s="39" t="s">
        <v>1911</v>
      </c>
      <c r="C266" s="39" t="s">
        <v>1917</v>
      </c>
      <c r="D266" s="58" t="str">
        <f>INDEX('R0. Region mapping'!$C$9:$C$24,MATCH($E266,'R0. Region mapping'!$A$9:$A$24,0))</f>
        <v>EUR</v>
      </c>
      <c r="E266" s="39" t="s">
        <v>365</v>
      </c>
      <c r="F266" s="39">
        <v>1.9224000000000001</v>
      </c>
      <c r="G266" s="39">
        <v>1.8553900323900701</v>
      </c>
      <c r="H266" s="39">
        <v>1.68786511336524</v>
      </c>
      <c r="I266" s="39">
        <v>1.41982524292552</v>
      </c>
      <c r="J266" s="39">
        <v>0.94655016195034902</v>
      </c>
      <c r="K266" s="39">
        <v>0.47327508097517501</v>
      </c>
    </row>
    <row r="267" spans="1:17" x14ac:dyDescent="0.3">
      <c r="A267" s="39" t="s">
        <v>251</v>
      </c>
      <c r="B267" s="39" t="s">
        <v>1911</v>
      </c>
      <c r="C267" s="39" t="s">
        <v>1918</v>
      </c>
      <c r="D267" s="58" t="str">
        <f>INDEX('R0. Region mapping'!$C$9:$C$24,MATCH($E267,'R0. Region mapping'!$A$9:$A$24,0))</f>
        <v>AFR</v>
      </c>
      <c r="E267" s="39" t="s">
        <v>258</v>
      </c>
      <c r="F267" s="39">
        <v>2.9952000000000001</v>
      </c>
      <c r="G267" s="39">
        <v>7.7056464395339104</v>
      </c>
      <c r="H267" s="39">
        <v>7.53015517233802</v>
      </c>
      <c r="I267" s="39">
        <v>10.778878009438101</v>
      </c>
      <c r="J267" s="39">
        <v>18.921152444559301</v>
      </c>
      <c r="K267" s="39">
        <v>32.528016041866401</v>
      </c>
      <c r="L267" s="39">
        <v>55.117465566260897</v>
      </c>
      <c r="M267" s="39">
        <v>91.504348936506901</v>
      </c>
      <c r="N267" s="39">
        <v>151.85659617719699</v>
      </c>
      <c r="O267" s="39">
        <v>251.92621875412601</v>
      </c>
      <c r="P267" s="39">
        <v>417.79943492045601</v>
      </c>
      <c r="Q267" s="39">
        <v>692.664870293631</v>
      </c>
    </row>
    <row r="268" spans="1:17" x14ac:dyDescent="0.3">
      <c r="A268" s="39" t="s">
        <v>251</v>
      </c>
      <c r="B268" s="39" t="s">
        <v>1911</v>
      </c>
      <c r="C268" s="39" t="s">
        <v>1918</v>
      </c>
      <c r="D268" s="58" t="str">
        <f>INDEX('R0. Region mapping'!$C$9:$C$24,MATCH($E268,'R0. Region mapping'!$A$9:$A$24,0))</f>
        <v>AUS</v>
      </c>
      <c r="E268" s="39" t="s">
        <v>261</v>
      </c>
      <c r="F268" s="39">
        <v>5.3891999999999998</v>
      </c>
      <c r="G268" s="39">
        <v>23.780199899352599</v>
      </c>
      <c r="H268" s="39">
        <v>23.6405628364985</v>
      </c>
      <c r="I268" s="39">
        <v>23.417143535931999</v>
      </c>
      <c r="J268" s="39">
        <v>40.817023510743702</v>
      </c>
      <c r="K268" s="39">
        <v>69.918157403478602</v>
      </c>
      <c r="L268" s="39">
        <v>118.268864769488</v>
      </c>
      <c r="M268" s="39">
        <v>196.34195547395299</v>
      </c>
      <c r="N268" s="39">
        <v>294.364275026369</v>
      </c>
      <c r="O268" s="39">
        <v>385.04389755861501</v>
      </c>
      <c r="P268" s="39">
        <v>476.76445757028699</v>
      </c>
      <c r="Q268" s="39">
        <v>562.10789263224001</v>
      </c>
    </row>
    <row r="269" spans="1:17" x14ac:dyDescent="0.3">
      <c r="A269" s="39" t="s">
        <v>251</v>
      </c>
      <c r="B269" s="39" t="s">
        <v>1911</v>
      </c>
      <c r="C269" s="39" t="s">
        <v>1918</v>
      </c>
      <c r="D269" s="58" t="str">
        <f>INDEX('R0. Region mapping'!$C$9:$C$24,MATCH($E269,'R0. Region mapping'!$A$9:$A$24,0))</f>
        <v>NAM</v>
      </c>
      <c r="E269" s="39" t="s">
        <v>341</v>
      </c>
      <c r="F269" s="39">
        <v>5.2956000000000003</v>
      </c>
      <c r="G269" s="39">
        <v>41.156877413658798</v>
      </c>
      <c r="H269" s="39">
        <v>40.695399593648503</v>
      </c>
      <c r="I269" s="39">
        <v>39.957035081632</v>
      </c>
      <c r="J269" s="39">
        <v>65.411916265119501</v>
      </c>
      <c r="K269" s="39">
        <v>106.804784380128</v>
      </c>
      <c r="L269" s="39">
        <v>174.15895376954001</v>
      </c>
      <c r="M269" s="39">
        <v>283.68932366140098</v>
      </c>
      <c r="N269" s="39">
        <v>462.10275464719899</v>
      </c>
      <c r="O269" s="39">
        <v>752.71943372489397</v>
      </c>
      <c r="P269" s="39">
        <v>1226.10338072646</v>
      </c>
      <c r="Q269" s="39">
        <v>1860.5141494945899</v>
      </c>
    </row>
    <row r="270" spans="1:17" x14ac:dyDescent="0.3">
      <c r="A270" s="39" t="s">
        <v>251</v>
      </c>
      <c r="B270" s="39" t="s">
        <v>1911</v>
      </c>
      <c r="C270" s="39" t="s">
        <v>1918</v>
      </c>
      <c r="D270" s="58" t="str">
        <f>INDEX('R0. Region mapping'!$C$9:$C$24,MATCH($E270,'R0. Region mapping'!$A$9:$A$24,0))</f>
        <v>ASI</v>
      </c>
      <c r="E270" s="39" t="s">
        <v>343</v>
      </c>
      <c r="G270" s="39">
        <v>340.18208080153801</v>
      </c>
      <c r="H270" s="39">
        <v>340.18208080153801</v>
      </c>
      <c r="I270" s="39">
        <v>1163.01044660302</v>
      </c>
      <c r="J270" s="39">
        <v>1894.4245442807701</v>
      </c>
      <c r="K270" s="39">
        <v>3085.8210379373199</v>
      </c>
      <c r="L270" s="39">
        <v>5026.48038481597</v>
      </c>
      <c r="M270" s="39">
        <v>8187.6099673520102</v>
      </c>
      <c r="N270" s="39">
        <v>13336.7569588922</v>
      </c>
      <c r="O270" s="39">
        <v>21724.174825899201</v>
      </c>
      <c r="P270" s="39">
        <v>35386.394722004101</v>
      </c>
      <c r="Q270" s="39">
        <v>57640.7113006211</v>
      </c>
    </row>
    <row r="271" spans="1:17" x14ac:dyDescent="0.3">
      <c r="A271" s="39" t="s">
        <v>251</v>
      </c>
      <c r="B271" s="39" t="s">
        <v>1911</v>
      </c>
      <c r="C271" s="39" t="s">
        <v>1918</v>
      </c>
      <c r="D271" s="58" t="str">
        <f>INDEX('R0. Region mapping'!$C$9:$C$24,MATCH($E271,'R0. Region mapping'!$A$9:$A$24,0))</f>
        <v>LAM</v>
      </c>
      <c r="E271" s="39" t="s">
        <v>345</v>
      </c>
      <c r="F271" s="39">
        <v>1.3428</v>
      </c>
      <c r="G271" s="39">
        <v>32.784482671167403</v>
      </c>
      <c r="H271" s="39">
        <v>33.226764412151397</v>
      </c>
      <c r="I271" s="39">
        <v>104.156354588559</v>
      </c>
      <c r="J271" s="39">
        <v>175.76663768817701</v>
      </c>
      <c r="K271" s="39">
        <v>296.02154896500798</v>
      </c>
      <c r="L271" s="39">
        <v>496.61549272599598</v>
      </c>
      <c r="M271" s="39">
        <v>824.43500514381196</v>
      </c>
      <c r="N271" s="39">
        <v>1368.16450928157</v>
      </c>
      <c r="O271" s="39">
        <v>2269.7178389344799</v>
      </c>
      <c r="P271" s="39">
        <v>3764.11229646829</v>
      </c>
      <c r="Q271" s="39">
        <v>6240.4450743924599</v>
      </c>
    </row>
    <row r="272" spans="1:17" x14ac:dyDescent="0.3">
      <c r="A272" s="39" t="s">
        <v>251</v>
      </c>
      <c r="B272" s="39" t="s">
        <v>1911</v>
      </c>
      <c r="C272" s="39" t="s">
        <v>1918</v>
      </c>
      <c r="D272" s="58" t="str">
        <f>INDEX('R0. Region mapping'!$C$9:$C$24,MATCH($E272,'R0. Region mapping'!$A$9:$A$24,0))</f>
        <v>EUR</v>
      </c>
      <c r="E272" s="39" t="s">
        <v>347</v>
      </c>
      <c r="F272" s="39">
        <v>0.63</v>
      </c>
      <c r="G272" s="39">
        <v>1.6759473679169701</v>
      </c>
      <c r="H272" s="39">
        <v>10.995423010251299</v>
      </c>
      <c r="I272" s="39">
        <v>10.906339754646499</v>
      </c>
      <c r="J272" s="39">
        <v>17.556254541982</v>
      </c>
      <c r="K272" s="39">
        <v>28.4341072409939</v>
      </c>
      <c r="L272" s="39">
        <v>46.198825286683899</v>
      </c>
      <c r="M272" s="39">
        <v>75.254414636545604</v>
      </c>
      <c r="N272" s="39">
        <v>122.582908006387</v>
      </c>
      <c r="O272" s="39">
        <v>199.676036549994</v>
      </c>
      <c r="P272" s="39">
        <v>325.25261939613699</v>
      </c>
      <c r="Q272" s="39">
        <v>529.80364044329303</v>
      </c>
    </row>
    <row r="273" spans="1:17" x14ac:dyDescent="0.3">
      <c r="A273" s="39" t="s">
        <v>251</v>
      </c>
      <c r="B273" s="39" t="s">
        <v>1911</v>
      </c>
      <c r="C273" s="39" t="s">
        <v>1918</v>
      </c>
      <c r="D273" s="58" t="str">
        <f>INDEX('R0. Region mapping'!$C$9:$C$24,MATCH($E273,'R0. Region mapping'!$A$9:$A$24,0))</f>
        <v>ASI</v>
      </c>
      <c r="E273" s="39" t="s">
        <v>349</v>
      </c>
      <c r="F273" s="39">
        <v>0.53639999999999999</v>
      </c>
      <c r="G273" s="39">
        <v>0.51763343588265998</v>
      </c>
      <c r="H273" s="39">
        <v>0.470717025589309</v>
      </c>
      <c r="I273" s="39">
        <v>0.39565076911994795</v>
      </c>
      <c r="J273" s="39">
        <v>0.558451502481493</v>
      </c>
      <c r="K273" s="39">
        <v>0.84280532439628697</v>
      </c>
      <c r="L273" s="39">
        <v>1.3251563191236699</v>
      </c>
      <c r="M273" s="39">
        <v>2.1605036442243599</v>
      </c>
      <c r="N273" s="39">
        <v>3.5211964135737799</v>
      </c>
      <c r="O273" s="39">
        <v>5.7376215542619597</v>
      </c>
      <c r="P273" s="39">
        <v>9.3479445565833696</v>
      </c>
      <c r="Q273" s="39">
        <v>15.228780295995699</v>
      </c>
    </row>
    <row r="274" spans="1:17" x14ac:dyDescent="0.3">
      <c r="A274" s="39" t="s">
        <v>251</v>
      </c>
      <c r="B274" s="39" t="s">
        <v>1911</v>
      </c>
      <c r="C274" s="39" t="s">
        <v>1918</v>
      </c>
      <c r="D274" s="58" t="str">
        <f>INDEX('R0. Region mapping'!$C$9:$C$24,MATCH($E274,'R0. Region mapping'!$A$9:$A$24,0))</f>
        <v>ASI</v>
      </c>
      <c r="E274" s="39" t="s">
        <v>351</v>
      </c>
      <c r="F274" s="39">
        <v>22.197600000000001</v>
      </c>
      <c r="G274" s="39">
        <v>138.895797656105</v>
      </c>
      <c r="H274" s="39">
        <v>136.943989009918</v>
      </c>
      <c r="I274" s="39">
        <v>159.378005661565</v>
      </c>
      <c r="J274" s="39">
        <v>262.82111802788199</v>
      </c>
      <c r="K274" s="39">
        <v>430.62014889805403</v>
      </c>
      <c r="L274" s="39">
        <v>703.24818962048505</v>
      </c>
      <c r="M274" s="39">
        <v>1145.5203277985499</v>
      </c>
      <c r="N274" s="39">
        <v>1865.9350372501799</v>
      </c>
      <c r="O274" s="39">
        <v>3039.4146865273701</v>
      </c>
      <c r="P274" s="39">
        <v>4950.8893818676497</v>
      </c>
      <c r="Q274" s="39">
        <v>8064.48024232849</v>
      </c>
    </row>
    <row r="275" spans="1:17" x14ac:dyDescent="0.3">
      <c r="A275" s="39" t="s">
        <v>251</v>
      </c>
      <c r="B275" s="39" t="s">
        <v>1911</v>
      </c>
      <c r="C275" s="39" t="s">
        <v>1918</v>
      </c>
      <c r="D275" s="58" t="str">
        <f>INDEX('R0. Region mapping'!$C$9:$C$24,MATCH($E275,'R0. Region mapping'!$A$9:$A$24,0))</f>
        <v>ASI</v>
      </c>
      <c r="E275" s="39" t="s">
        <v>353</v>
      </c>
      <c r="F275" s="39">
        <v>6.3143999999999707</v>
      </c>
      <c r="G275" s="39">
        <v>13.97079599467822</v>
      </c>
      <c r="H275" s="39">
        <v>20.879696494137679</v>
      </c>
      <c r="I275" s="39">
        <v>19.757964810200178</v>
      </c>
      <c r="J275" s="39">
        <v>28.146253757326992</v>
      </c>
      <c r="K275" s="39">
        <v>42.689932512589685</v>
      </c>
      <c r="L275" s="39">
        <v>67.2600926520455</v>
      </c>
      <c r="M275" s="39">
        <v>109.56167850542199</v>
      </c>
      <c r="N275" s="39">
        <v>178.46650440615099</v>
      </c>
      <c r="O275" s="39">
        <v>290.705205074883</v>
      </c>
      <c r="P275" s="39">
        <v>473.53022151066301</v>
      </c>
      <c r="Q275" s="39">
        <v>771.33290842340296</v>
      </c>
    </row>
    <row r="276" spans="1:17" x14ac:dyDescent="0.3">
      <c r="A276" s="39" t="s">
        <v>251</v>
      </c>
      <c r="B276" s="39" t="s">
        <v>1911</v>
      </c>
      <c r="C276" s="39" t="s">
        <v>1918</v>
      </c>
      <c r="D276" s="58" t="str">
        <f>INDEX('R0. Region mapping'!$C$9:$C$24,MATCH($E276,'R0. Region mapping'!$A$9:$A$24,0))</f>
        <v>AFR</v>
      </c>
      <c r="E276" s="39" t="s">
        <v>355</v>
      </c>
      <c r="F276" s="39">
        <v>0.2628000000000002</v>
      </c>
      <c r="G276" s="39">
        <v>0.25305273747910817</v>
      </c>
      <c r="H276" s="39">
        <v>0.2286845811768802</v>
      </c>
      <c r="I276" s="39">
        <v>29.992474072309403</v>
      </c>
      <c r="J276" s="39">
        <v>50.526941953688002</v>
      </c>
      <c r="K276" s="39">
        <v>84.599388574860498</v>
      </c>
      <c r="L276" s="39">
        <v>137.82183176744499</v>
      </c>
      <c r="M276" s="39">
        <v>224.50091321861601</v>
      </c>
      <c r="N276" s="39">
        <v>365.692003248432</v>
      </c>
      <c r="O276" s="39">
        <v>595.67741114684998</v>
      </c>
      <c r="P276" s="39">
        <v>970.29940630980002</v>
      </c>
      <c r="Q276" s="39">
        <v>1580.5191613033801</v>
      </c>
    </row>
    <row r="277" spans="1:17" x14ac:dyDescent="0.3">
      <c r="A277" s="39" t="s">
        <v>251</v>
      </c>
      <c r="B277" s="39" t="s">
        <v>1911</v>
      </c>
      <c r="C277" s="39" t="s">
        <v>1918</v>
      </c>
      <c r="D277" s="58" t="str">
        <f>INDEX('R0. Region mapping'!$C$9:$C$24,MATCH($E277,'R0. Region mapping'!$A$9:$A$24,0))</f>
        <v>LAM</v>
      </c>
      <c r="E277" s="39" t="s">
        <v>357</v>
      </c>
      <c r="F277" s="39">
        <v>5.0399999999999903E-2</v>
      </c>
      <c r="G277" s="39">
        <v>0.64074856584634787</v>
      </c>
      <c r="H277" s="39">
        <v>0.99725587262221993</v>
      </c>
      <c r="I277" s="39">
        <v>4.9455224860503204</v>
      </c>
      <c r="J277" s="39">
        <v>8.0381847292686395</v>
      </c>
      <c r="K277" s="39">
        <v>13.0802043046934</v>
      </c>
      <c r="L277" s="39">
        <v>21.2975215642183</v>
      </c>
      <c r="M277" s="39">
        <v>34.694058439631803</v>
      </c>
      <c r="N277" s="39">
        <v>56.515605373418801</v>
      </c>
      <c r="O277" s="39">
        <v>92.060605921836199</v>
      </c>
      <c r="P277" s="39">
        <v>149.95966632395499</v>
      </c>
      <c r="Q277" s="39">
        <v>244.27113470842801</v>
      </c>
    </row>
    <row r="278" spans="1:17" x14ac:dyDescent="0.3">
      <c r="A278" s="39" t="s">
        <v>251</v>
      </c>
      <c r="B278" s="39" t="s">
        <v>1911</v>
      </c>
      <c r="C278" s="39" t="s">
        <v>1918</v>
      </c>
      <c r="D278" s="58" t="str">
        <f>INDEX('R0. Region mapping'!$C$9:$C$24,MATCH($E278,'R0. Region mapping'!$A$9:$A$24,0))</f>
        <v>ASI</v>
      </c>
      <c r="E278" s="39" t="s">
        <v>359</v>
      </c>
      <c r="F278" s="39">
        <v>7.2000000000000302E-3</v>
      </c>
      <c r="G278" s="39">
        <v>6.9490263385396196E-3</v>
      </c>
      <c r="H278" s="39">
        <v>6.3215921848885697E-3</v>
      </c>
      <c r="I278" s="39">
        <v>58.839607207518803</v>
      </c>
      <c r="J278" s="39">
        <v>95.848327238830706</v>
      </c>
      <c r="K278" s="39">
        <v>156.13129912041001</v>
      </c>
      <c r="L278" s="39">
        <v>254.325574783154</v>
      </c>
      <c r="M278" s="39">
        <v>414.27283945774298</v>
      </c>
      <c r="N278" s="39">
        <v>674.81007945393105</v>
      </c>
      <c r="O278" s="39">
        <v>1099.1977897591501</v>
      </c>
      <c r="P278" s="39">
        <v>1790.4806507456899</v>
      </c>
      <c r="Q278" s="39">
        <v>2916.5075885900101</v>
      </c>
    </row>
    <row r="279" spans="1:17" x14ac:dyDescent="0.3">
      <c r="A279" s="39" t="s">
        <v>251</v>
      </c>
      <c r="B279" s="39" t="s">
        <v>1911</v>
      </c>
      <c r="C279" s="39" t="s">
        <v>1918</v>
      </c>
      <c r="D279" s="58" t="str">
        <f>INDEX('R0. Region mapping'!$C$9:$C$24,MATCH($E279,'R0. Region mapping'!$A$9:$A$24,0))</f>
        <v>ASI</v>
      </c>
      <c r="E279" s="39" t="s">
        <v>361</v>
      </c>
      <c r="F279" s="39">
        <v>0.46800000000000003</v>
      </c>
      <c r="G279" s="39">
        <v>1.2988987615433401</v>
      </c>
      <c r="H279" s="39">
        <v>2.02067075992476</v>
      </c>
      <c r="I279" s="39">
        <v>1.95472734455966</v>
      </c>
      <c r="J279" s="39">
        <v>3.0649753146976999</v>
      </c>
      <c r="K279" s="39">
        <v>4.8997548134995395</v>
      </c>
      <c r="L279" s="39">
        <v>7.9147198262726901</v>
      </c>
      <c r="M279" s="39">
        <v>12.893906135926001</v>
      </c>
      <c r="N279" s="39">
        <v>21.004475961444101</v>
      </c>
      <c r="O279" s="39">
        <v>34.215739570333803</v>
      </c>
      <c r="P279" s="39">
        <v>55.735495875794498</v>
      </c>
      <c r="Q279" s="39">
        <v>90.788911291319394</v>
      </c>
    </row>
    <row r="280" spans="1:17" x14ac:dyDescent="0.3">
      <c r="A280" s="39" t="s">
        <v>251</v>
      </c>
      <c r="B280" s="39" t="s">
        <v>1911</v>
      </c>
      <c r="C280" s="39" t="s">
        <v>1918</v>
      </c>
      <c r="D280" s="58" t="str">
        <f>INDEX('R0. Region mapping'!$C$9:$C$24,MATCH($E280,'R0. Region mapping'!$A$9:$A$24,0))</f>
        <v>NAM</v>
      </c>
      <c r="E280" s="39" t="s">
        <v>363</v>
      </c>
      <c r="F280" s="39">
        <v>64.371600000000001</v>
      </c>
      <c r="G280" s="39">
        <v>345.73994249794299</v>
      </c>
      <c r="H280" s="39">
        <v>485.48705610500798</v>
      </c>
      <c r="I280" s="39">
        <v>488.48992411952599</v>
      </c>
      <c r="J280" s="39">
        <v>839.13474687653502</v>
      </c>
      <c r="K280" s="39">
        <v>1425.82345631924</v>
      </c>
      <c r="L280" s="39">
        <v>2334.4451207747702</v>
      </c>
      <c r="M280" s="39">
        <v>3802.56880210398</v>
      </c>
      <c r="N280" s="39">
        <v>6193.9875780658303</v>
      </c>
      <c r="O280" s="39">
        <v>10089.3567726048</v>
      </c>
      <c r="P280" s="39">
        <v>16434.502722903599</v>
      </c>
      <c r="Q280" s="39">
        <v>26770.0768674641</v>
      </c>
    </row>
    <row r="281" spans="1:17" x14ac:dyDescent="0.3">
      <c r="A281" s="39" t="s">
        <v>251</v>
      </c>
      <c r="B281" s="39" t="s">
        <v>1911</v>
      </c>
      <c r="C281" s="39" t="s">
        <v>1918</v>
      </c>
      <c r="D281" s="58" t="str">
        <f>INDEX('R0. Region mapping'!$C$9:$C$24,MATCH($E281,'R0. Region mapping'!$A$9:$A$24,0))</f>
        <v>EUR</v>
      </c>
      <c r="E281" s="39" t="s">
        <v>365</v>
      </c>
      <c r="F281" s="39">
        <v>254.6352</v>
      </c>
      <c r="G281" s="39">
        <v>587.26877572476894</v>
      </c>
      <c r="H281" s="39">
        <v>617.91023244155406</v>
      </c>
      <c r="I281" s="39">
        <v>581.94249934905497</v>
      </c>
      <c r="J281" s="39">
        <v>930.66322222986707</v>
      </c>
      <c r="K281" s="39">
        <v>1502.4532807670798</v>
      </c>
      <c r="L281" s="39">
        <v>2437.5997815537999</v>
      </c>
      <c r="M281" s="39">
        <v>3970.5955702287001</v>
      </c>
      <c r="N281" s="39">
        <v>6467.6841732737003</v>
      </c>
      <c r="O281" s="39">
        <v>10535.1783813609</v>
      </c>
      <c r="P281" s="39">
        <v>17160.697841362398</v>
      </c>
      <c r="Q281" s="39">
        <v>23095.613773348501</v>
      </c>
    </row>
    <row r="282" spans="1:17" x14ac:dyDescent="0.3">
      <c r="A282" s="39" t="s">
        <v>252</v>
      </c>
      <c r="B282" s="39" t="s">
        <v>1911</v>
      </c>
      <c r="C282" s="39" t="s">
        <v>1912</v>
      </c>
      <c r="D282" s="58" t="str">
        <f>INDEX('R0. Region mapping'!$C$9:$C$24,MATCH($E282,'R0. Region mapping'!$A$9:$A$24,0))</f>
        <v>AFR</v>
      </c>
      <c r="E282" s="39" t="s">
        <v>258</v>
      </c>
      <c r="F282" s="39">
        <v>24537.968948238798</v>
      </c>
      <c r="G282" s="39">
        <v>25045.027155957567</v>
      </c>
      <c r="H282" s="39">
        <v>26852.802454633795</v>
      </c>
      <c r="I282" s="39">
        <v>30008.791008112679</v>
      </c>
      <c r="J282" s="39">
        <v>39870.857824526334</v>
      </c>
      <c r="K282" s="39">
        <v>45729.869697644332</v>
      </c>
      <c r="L282" s="39">
        <v>52541.202669474871</v>
      </c>
      <c r="M282" s="39">
        <v>57416.198582041034</v>
      </c>
      <c r="N282" s="39">
        <v>62121.758305463089</v>
      </c>
      <c r="O282" s="39">
        <v>58799.481812056169</v>
      </c>
      <c r="P282" s="39">
        <v>57267.440094547179</v>
      </c>
      <c r="Q282" s="39">
        <v>62330.93207731306</v>
      </c>
    </row>
    <row r="283" spans="1:17" x14ac:dyDescent="0.3">
      <c r="A283" s="39" t="s">
        <v>252</v>
      </c>
      <c r="B283" s="39" t="s">
        <v>1911</v>
      </c>
      <c r="C283" s="39" t="s">
        <v>1912</v>
      </c>
      <c r="D283" s="58" t="str">
        <f>INDEX('R0. Region mapping'!$C$9:$C$24,MATCH($E283,'R0. Region mapping'!$A$9:$A$24,0))</f>
        <v>AUS</v>
      </c>
      <c r="E283" s="39" t="s">
        <v>261</v>
      </c>
      <c r="F283" s="39">
        <v>438.78211105882468</v>
      </c>
      <c r="G283" s="39">
        <v>500.00540001988315</v>
      </c>
      <c r="H283" s="39">
        <v>622.87514893268644</v>
      </c>
      <c r="I283" s="39">
        <v>985.66614510504337</v>
      </c>
      <c r="J283" s="39">
        <v>3842.8145209589138</v>
      </c>
      <c r="K283" s="39">
        <v>10474.762655160346</v>
      </c>
      <c r="L283" s="39">
        <v>15938.168824561295</v>
      </c>
      <c r="M283" s="39">
        <v>17069.339517799286</v>
      </c>
      <c r="N283" s="39">
        <v>18083.364703566178</v>
      </c>
      <c r="O283" s="39">
        <v>18802.608926396864</v>
      </c>
      <c r="P283" s="39">
        <v>19884.056228986829</v>
      </c>
      <c r="Q283" s="39">
        <v>20973.09943096491</v>
      </c>
    </row>
    <row r="284" spans="1:17" x14ac:dyDescent="0.3">
      <c r="A284" s="39" t="s">
        <v>252</v>
      </c>
      <c r="B284" s="39" t="s">
        <v>1911</v>
      </c>
      <c r="C284" s="39" t="s">
        <v>1912</v>
      </c>
      <c r="D284" s="58" t="str">
        <f>INDEX('R0. Region mapping'!$C$9:$C$24,MATCH($E284,'R0. Region mapping'!$A$9:$A$24,0))</f>
        <v>NAM</v>
      </c>
      <c r="E284" s="39" t="s">
        <v>341</v>
      </c>
      <c r="F284" s="39">
        <v>887.92472180952404</v>
      </c>
      <c r="G284" s="39">
        <v>1053.4580825718622</v>
      </c>
      <c r="H284" s="39">
        <v>1176.938254410984</v>
      </c>
      <c r="I284" s="39">
        <v>1623.86404645229</v>
      </c>
      <c r="J284" s="39">
        <v>5019.2106646034563</v>
      </c>
      <c r="K284" s="39">
        <v>7165.925735026698</v>
      </c>
      <c r="L284" s="39">
        <v>9069.8093023047095</v>
      </c>
      <c r="M284" s="39">
        <v>11276.995174453859</v>
      </c>
      <c r="N284" s="39">
        <v>12092.500919593183</v>
      </c>
      <c r="O284" s="39">
        <v>13214.802507667602</v>
      </c>
      <c r="P284" s="39">
        <v>14201.046989455692</v>
      </c>
      <c r="Q284" s="39">
        <v>14968.849227087161</v>
      </c>
    </row>
    <row r="285" spans="1:17" x14ac:dyDescent="0.3">
      <c r="A285" s="39" t="s">
        <v>252</v>
      </c>
      <c r="B285" s="39" t="s">
        <v>1911</v>
      </c>
      <c r="C285" s="39" t="s">
        <v>1912</v>
      </c>
      <c r="D285" s="58" t="str">
        <f>INDEX('R0. Region mapping'!$C$9:$C$24,MATCH($E285,'R0. Region mapping'!$A$9:$A$24,0))</f>
        <v>ASI</v>
      </c>
      <c r="E285" s="39" t="s">
        <v>343</v>
      </c>
      <c r="F285" s="39">
        <v>18792.062762666668</v>
      </c>
      <c r="G285" s="39">
        <v>19660.871070465793</v>
      </c>
      <c r="H285" s="39">
        <v>19898.54575815381</v>
      </c>
      <c r="I285" s="39">
        <v>22341.826109683578</v>
      </c>
      <c r="J285" s="39">
        <v>23315.163742840912</v>
      </c>
      <c r="K285" s="39">
        <v>23829.002415512026</v>
      </c>
      <c r="L285" s="39">
        <v>24795.769979323864</v>
      </c>
      <c r="M285" s="39">
        <v>24777.276537160476</v>
      </c>
      <c r="N285" s="39">
        <v>24267.460911761755</v>
      </c>
      <c r="O285" s="39">
        <v>22646.822023209774</v>
      </c>
      <c r="P285" s="39">
        <v>23666.196246613275</v>
      </c>
      <c r="Q285" s="39">
        <v>24632.893007282015</v>
      </c>
    </row>
    <row r="286" spans="1:17" x14ac:dyDescent="0.3">
      <c r="A286" s="39" t="s">
        <v>252</v>
      </c>
      <c r="B286" s="39" t="s">
        <v>1911</v>
      </c>
      <c r="C286" s="39" t="s">
        <v>1912</v>
      </c>
      <c r="D286" s="58" t="str">
        <f>INDEX('R0. Region mapping'!$C$9:$C$24,MATCH($E286,'R0. Region mapping'!$A$9:$A$24,0))</f>
        <v>LAM</v>
      </c>
      <c r="E286" s="39" t="s">
        <v>345</v>
      </c>
      <c r="F286" s="39">
        <v>8137.3872098788925</v>
      </c>
      <c r="G286" s="39">
        <v>8572.3618451752627</v>
      </c>
      <c r="H286" s="39">
        <v>9445.6689597116601</v>
      </c>
      <c r="I286" s="39">
        <v>10359.779514941125</v>
      </c>
      <c r="J286" s="39">
        <v>17321.052455767131</v>
      </c>
      <c r="K286" s="39">
        <v>21661.846719443834</v>
      </c>
      <c r="L286" s="39">
        <v>30248.057793358235</v>
      </c>
      <c r="M286" s="39">
        <v>34365.373110142893</v>
      </c>
      <c r="N286" s="39">
        <v>36780.53434962943</v>
      </c>
      <c r="O286" s="39">
        <v>56561.796285844524</v>
      </c>
      <c r="P286" s="39">
        <v>54646.862047214301</v>
      </c>
      <c r="Q286" s="39">
        <v>58827.610645075976</v>
      </c>
    </row>
    <row r="287" spans="1:17" x14ac:dyDescent="0.3">
      <c r="A287" s="39" t="s">
        <v>252</v>
      </c>
      <c r="B287" s="39" t="s">
        <v>1911</v>
      </c>
      <c r="C287" s="39" t="s">
        <v>1912</v>
      </c>
      <c r="D287" s="58" t="str">
        <f>INDEX('R0. Region mapping'!$C$9:$C$24,MATCH($E287,'R0. Region mapping'!$A$9:$A$24,0))</f>
        <v>EUR</v>
      </c>
      <c r="E287" s="39" t="s">
        <v>347</v>
      </c>
      <c r="F287" s="39">
        <v>1514.2101271183433</v>
      </c>
      <c r="G287" s="39">
        <v>1073.272402548846</v>
      </c>
      <c r="H287" s="39">
        <v>1085.4899374538206</v>
      </c>
      <c r="I287" s="39">
        <v>1552.2493810667047</v>
      </c>
      <c r="J287" s="39">
        <v>4528.5806310116377</v>
      </c>
      <c r="K287" s="39">
        <v>6088.6874369406587</v>
      </c>
      <c r="L287" s="39">
        <v>7508.866278122684</v>
      </c>
      <c r="M287" s="39">
        <v>7765.4739871623915</v>
      </c>
      <c r="N287" s="39">
        <v>7996.128326676956</v>
      </c>
      <c r="O287" s="39">
        <v>8234.8424035959542</v>
      </c>
      <c r="P287" s="39">
        <v>8498.4406087322059</v>
      </c>
      <c r="Q287" s="39">
        <v>8780.0057547004799</v>
      </c>
    </row>
    <row r="288" spans="1:17" x14ac:dyDescent="0.3">
      <c r="A288" s="39" t="s">
        <v>252</v>
      </c>
      <c r="B288" s="39" t="s">
        <v>1911</v>
      </c>
      <c r="C288" s="39" t="s">
        <v>1912</v>
      </c>
      <c r="D288" s="58" t="str">
        <f>INDEX('R0. Region mapping'!$C$9:$C$24,MATCH($E288,'R0. Region mapping'!$A$9:$A$24,0))</f>
        <v>ASI</v>
      </c>
      <c r="E288" s="39" t="s">
        <v>349</v>
      </c>
      <c r="F288" s="39">
        <v>750.71308017749607</v>
      </c>
      <c r="G288" s="39">
        <v>564.84758616838531</v>
      </c>
      <c r="H288" s="39">
        <v>797.55564982196597</v>
      </c>
      <c r="I288" s="39">
        <v>801.0286176767961</v>
      </c>
      <c r="J288" s="39">
        <v>19704.686903490459</v>
      </c>
      <c r="K288" s="39">
        <v>39016.215636736204</v>
      </c>
      <c r="L288" s="39">
        <v>48828.129242090821</v>
      </c>
      <c r="M288" s="39">
        <v>47823.302196104756</v>
      </c>
      <c r="N288" s="39">
        <v>48116.244272632648</v>
      </c>
      <c r="O288" s="39">
        <v>47838.692574140798</v>
      </c>
      <c r="P288" s="39">
        <v>48514.935932695713</v>
      </c>
      <c r="Q288" s="39">
        <v>49040.183094757253</v>
      </c>
    </row>
    <row r="289" spans="1:17" x14ac:dyDescent="0.3">
      <c r="A289" s="39" t="s">
        <v>252</v>
      </c>
      <c r="B289" s="39" t="s">
        <v>1911</v>
      </c>
      <c r="C289" s="39" t="s">
        <v>1912</v>
      </c>
      <c r="D289" s="58" t="str">
        <f>INDEX('R0. Region mapping'!$C$9:$C$24,MATCH($E289,'R0. Region mapping'!$A$9:$A$24,0))</f>
        <v>ASI</v>
      </c>
      <c r="E289" s="39" t="s">
        <v>351</v>
      </c>
      <c r="F289" s="39">
        <v>13245.961392000001</v>
      </c>
      <c r="G289" s="39">
        <v>13293.829002967212</v>
      </c>
      <c r="H289" s="39">
        <v>15680.754361571853</v>
      </c>
      <c r="I289" s="39">
        <v>19060.455672457465</v>
      </c>
      <c r="J289" s="39">
        <v>22577.265098692013</v>
      </c>
      <c r="K289" s="39">
        <v>25340.08695782936</v>
      </c>
      <c r="L289" s="39">
        <v>28337.684346494483</v>
      </c>
      <c r="M289" s="39">
        <v>29313.997500695477</v>
      </c>
      <c r="N289" s="39">
        <v>29910.937040658198</v>
      </c>
      <c r="O289" s="39">
        <v>27098.838372342074</v>
      </c>
      <c r="P289" s="39">
        <v>25116.81225939764</v>
      </c>
      <c r="Q289" s="39">
        <v>25298.176162264928</v>
      </c>
    </row>
    <row r="290" spans="1:17" x14ac:dyDescent="0.3">
      <c r="A290" s="39" t="s">
        <v>252</v>
      </c>
      <c r="B290" s="39" t="s">
        <v>1911</v>
      </c>
      <c r="C290" s="39" t="s">
        <v>1912</v>
      </c>
      <c r="D290" s="58" t="str">
        <f>INDEX('R0. Region mapping'!$C$9:$C$24,MATCH($E290,'R0. Region mapping'!$A$9:$A$24,0))</f>
        <v>ASI</v>
      </c>
      <c r="E290" s="39" t="s">
        <v>353</v>
      </c>
      <c r="F290" s="39">
        <v>308.85078654117638</v>
      </c>
      <c r="G290" s="39">
        <v>387.3990480558744</v>
      </c>
      <c r="H290" s="39">
        <v>378.82017179126268</v>
      </c>
      <c r="I290" s="39">
        <v>394.714501903974</v>
      </c>
      <c r="J290" s="39">
        <v>711.80780680570047</v>
      </c>
      <c r="K290" s="39">
        <v>863.79127974698747</v>
      </c>
      <c r="L290" s="39">
        <v>956.99656891346422</v>
      </c>
      <c r="M290" s="39">
        <v>1038.8756008696596</v>
      </c>
      <c r="N290" s="39">
        <v>1055.4275122633785</v>
      </c>
      <c r="O290" s="39">
        <v>1075.9097225692447</v>
      </c>
      <c r="P290" s="39">
        <v>1099.3923301323305</v>
      </c>
      <c r="Q290" s="39">
        <v>1046.7511597052392</v>
      </c>
    </row>
    <row r="291" spans="1:17" x14ac:dyDescent="0.3">
      <c r="A291" s="39" t="s">
        <v>252</v>
      </c>
      <c r="B291" s="39" t="s">
        <v>1911</v>
      </c>
      <c r="C291" s="39" t="s">
        <v>1912</v>
      </c>
      <c r="D291" s="58" t="str">
        <f>INDEX('R0. Region mapping'!$C$9:$C$24,MATCH($E291,'R0. Region mapping'!$A$9:$A$24,0))</f>
        <v>AFR</v>
      </c>
      <c r="E291" s="39" t="s">
        <v>355</v>
      </c>
      <c r="F291" s="39">
        <v>552.36019406929154</v>
      </c>
      <c r="G291" s="39">
        <v>572.01099780318566</v>
      </c>
      <c r="H291" s="39">
        <v>758.88519895656168</v>
      </c>
      <c r="I291" s="39">
        <v>1112.2573259165333</v>
      </c>
      <c r="J291" s="39">
        <v>1773.9457492864135</v>
      </c>
      <c r="K291" s="39">
        <v>2155.0666011433914</v>
      </c>
      <c r="L291" s="39">
        <v>2650.3742913606943</v>
      </c>
      <c r="M291" s="39">
        <v>2768.9091609259299</v>
      </c>
      <c r="N291" s="39">
        <v>3036.9199091530159</v>
      </c>
      <c r="O291" s="39">
        <v>3170.2042794002782</v>
      </c>
      <c r="P291" s="39">
        <v>3367.271177812519</v>
      </c>
      <c r="Q291" s="39">
        <v>3779.0601316826996</v>
      </c>
    </row>
    <row r="292" spans="1:17" x14ac:dyDescent="0.3">
      <c r="A292" s="39" t="s">
        <v>252</v>
      </c>
      <c r="B292" s="39" t="s">
        <v>1911</v>
      </c>
      <c r="C292" s="39" t="s">
        <v>1912</v>
      </c>
      <c r="D292" s="58" t="str">
        <f>INDEX('R0. Region mapping'!$C$9:$C$24,MATCH($E292,'R0. Region mapping'!$A$9:$A$24,0))</f>
        <v>LAM</v>
      </c>
      <c r="E292" s="39" t="s">
        <v>357</v>
      </c>
      <c r="F292" s="39">
        <v>620.78520960000003</v>
      </c>
      <c r="G292" s="39">
        <v>614.35138293838713</v>
      </c>
      <c r="H292" s="39">
        <v>505.8736233082418</v>
      </c>
      <c r="I292" s="39">
        <v>583.15929959332846</v>
      </c>
      <c r="J292" s="39">
        <v>2439.5975095164226</v>
      </c>
      <c r="K292" s="39">
        <v>3977.9679341884612</v>
      </c>
      <c r="L292" s="39">
        <v>4817.6394762181098</v>
      </c>
      <c r="M292" s="39">
        <v>5018.8647092432229</v>
      </c>
      <c r="N292" s="39">
        <v>5570.1786602696375</v>
      </c>
      <c r="O292" s="39">
        <v>6132.1544748818851</v>
      </c>
      <c r="P292" s="39">
        <v>6710.0001661855067</v>
      </c>
      <c r="Q292" s="39">
        <v>7292.0931224175292</v>
      </c>
    </row>
    <row r="293" spans="1:17" x14ac:dyDescent="0.3">
      <c r="A293" s="39" t="s">
        <v>252</v>
      </c>
      <c r="B293" s="39" t="s">
        <v>1911</v>
      </c>
      <c r="C293" s="39" t="s">
        <v>1912</v>
      </c>
      <c r="D293" s="58" t="str">
        <f>INDEX('R0. Region mapping'!$C$9:$C$24,MATCH($E293,'R0. Region mapping'!$A$9:$A$24,0))</f>
        <v>ASI</v>
      </c>
      <c r="E293" s="39" t="s">
        <v>359</v>
      </c>
      <c r="F293" s="39">
        <v>14939.579612397269</v>
      </c>
      <c r="G293" s="39">
        <v>15223.624141116505</v>
      </c>
      <c r="H293" s="39">
        <v>15444.8096460984</v>
      </c>
      <c r="I293" s="39">
        <v>15796.986492778691</v>
      </c>
      <c r="J293" s="39">
        <v>19351.611144624971</v>
      </c>
      <c r="K293" s="39">
        <v>20664.186820951803</v>
      </c>
      <c r="L293" s="39">
        <v>22552.788351964227</v>
      </c>
      <c r="M293" s="39">
        <v>22407.00630676758</v>
      </c>
      <c r="N293" s="39">
        <v>21929.038884479676</v>
      </c>
      <c r="O293" s="39">
        <v>19132.438288257988</v>
      </c>
      <c r="P293" s="39">
        <v>17299.105167664107</v>
      </c>
      <c r="Q293" s="39">
        <v>19704.813697504174</v>
      </c>
    </row>
    <row r="294" spans="1:17" x14ac:dyDescent="0.3">
      <c r="A294" s="39" t="s">
        <v>252</v>
      </c>
      <c r="B294" s="39" t="s">
        <v>1911</v>
      </c>
      <c r="C294" s="39" t="s">
        <v>1912</v>
      </c>
      <c r="D294" s="58" t="str">
        <f>INDEX('R0. Region mapping'!$C$9:$C$24,MATCH($E294,'R0. Region mapping'!$A$9:$A$24,0))</f>
        <v>ASI</v>
      </c>
      <c r="E294" s="39" t="s">
        <v>361</v>
      </c>
      <c r="F294" s="39">
        <v>93.156861740159343</v>
      </c>
      <c r="G294" s="39">
        <v>157.91666666666669</v>
      </c>
      <c r="H294" s="39">
        <v>202.85870276510752</v>
      </c>
      <c r="I294" s="39">
        <v>635.248953211448</v>
      </c>
      <c r="J294" s="39">
        <v>869.72463936481915</v>
      </c>
      <c r="K294" s="39">
        <v>1083.7295066208826</v>
      </c>
      <c r="L294" s="39">
        <v>1411.0031439600089</v>
      </c>
      <c r="M294" s="39">
        <v>1396.8690829210291</v>
      </c>
      <c r="N294" s="39">
        <v>1428.1520276547767</v>
      </c>
      <c r="O294" s="39">
        <v>1459.3186843536798</v>
      </c>
      <c r="P294" s="39">
        <v>1487.9556757176954</v>
      </c>
      <c r="Q294" s="39">
        <v>1559.1806670792964</v>
      </c>
    </row>
    <row r="295" spans="1:17" x14ac:dyDescent="0.3">
      <c r="A295" s="39" t="s">
        <v>252</v>
      </c>
      <c r="B295" s="39" t="s">
        <v>1911</v>
      </c>
      <c r="C295" s="39" t="s">
        <v>1912</v>
      </c>
      <c r="D295" s="58" t="str">
        <f>INDEX('R0. Region mapping'!$C$9:$C$24,MATCH($E295,'R0. Region mapping'!$A$9:$A$24,0))</f>
        <v>NAM</v>
      </c>
      <c r="E295" s="39" t="s">
        <v>363</v>
      </c>
      <c r="F295" s="39">
        <v>5766.5302529180117</v>
      </c>
      <c r="G295" s="39">
        <v>6461.7052222222246</v>
      </c>
      <c r="H295" s="39">
        <v>6580.9981774405551</v>
      </c>
      <c r="I295" s="39">
        <v>11502.8542793816</v>
      </c>
      <c r="J295" s="39">
        <v>16954.524921759104</v>
      </c>
      <c r="K295" s="39">
        <v>19125.058126296895</v>
      </c>
      <c r="L295" s="39">
        <v>23459.136846128495</v>
      </c>
      <c r="M295" s="39">
        <v>25340.705543874028</v>
      </c>
      <c r="N295" s="39">
        <v>27230.924882784366</v>
      </c>
      <c r="O295" s="39">
        <v>29120.528939132004</v>
      </c>
      <c r="P295" s="39">
        <v>31010.331675282927</v>
      </c>
      <c r="Q295" s="39">
        <v>32898.305643783227</v>
      </c>
    </row>
    <row r="296" spans="1:17" x14ac:dyDescent="0.3">
      <c r="A296" s="39" t="s">
        <v>252</v>
      </c>
      <c r="B296" s="39" t="s">
        <v>1911</v>
      </c>
      <c r="C296" s="39" t="s">
        <v>1912</v>
      </c>
      <c r="D296" s="58" t="str">
        <f>INDEX('R0. Region mapping'!$C$9:$C$24,MATCH($E296,'R0. Region mapping'!$A$9:$A$24,0))</f>
        <v>EUR</v>
      </c>
      <c r="E296" s="39" t="s">
        <v>365</v>
      </c>
      <c r="F296" s="39">
        <v>5398.0394374890748</v>
      </c>
      <c r="G296" s="39">
        <v>5566.9978876459918</v>
      </c>
      <c r="H296" s="39">
        <v>6833.2843534921258</v>
      </c>
      <c r="I296" s="39">
        <v>8206.0598853168776</v>
      </c>
      <c r="J296" s="39">
        <v>11324.244473369588</v>
      </c>
      <c r="K296" s="39">
        <v>12085.424720471128</v>
      </c>
      <c r="L296" s="39">
        <v>14176.306401920932</v>
      </c>
      <c r="M296" s="39">
        <v>15021.992780175544</v>
      </c>
      <c r="N296" s="39">
        <v>16040.833144497865</v>
      </c>
      <c r="O296" s="39">
        <v>17012.620654255832</v>
      </c>
      <c r="P296" s="39">
        <v>17986.179214883083</v>
      </c>
      <c r="Q296" s="39">
        <v>18960.51291841218</v>
      </c>
    </row>
    <row r="297" spans="1:17" x14ac:dyDescent="0.3">
      <c r="A297" s="39" t="s">
        <v>252</v>
      </c>
      <c r="B297" s="39" t="s">
        <v>1911</v>
      </c>
      <c r="C297" s="39" t="s">
        <v>940</v>
      </c>
      <c r="D297" s="58" t="str">
        <f>INDEX('R0. Region mapping'!$C$9:$C$24,MATCH($E297,'R0. Region mapping'!$A$9:$A$24,0))</f>
        <v>AFR</v>
      </c>
      <c r="E297" s="39" t="s">
        <v>258</v>
      </c>
      <c r="F297" s="39">
        <v>5215.6223640000044</v>
      </c>
      <c r="G297" s="39">
        <v>5679.0693689828004</v>
      </c>
      <c r="H297" s="39">
        <v>6912.7970103859016</v>
      </c>
      <c r="I297" s="39">
        <v>9367.4588779182159</v>
      </c>
      <c r="J297" s="39">
        <v>13493.258412331388</v>
      </c>
      <c r="K297" s="39">
        <v>1936.882263849375</v>
      </c>
      <c r="L297" s="39">
        <v>10090.701049002162</v>
      </c>
      <c r="M297" s="39">
        <v>7761.7528807791332</v>
      </c>
      <c r="N297" s="39">
        <v>56207.115817715036</v>
      </c>
      <c r="O297" s="39">
        <v>48248.025120634571</v>
      </c>
      <c r="P297" s="39">
        <v>62212.819443867716</v>
      </c>
      <c r="Q297" s="39">
        <v>38554.013573516015</v>
      </c>
    </row>
    <row r="298" spans="1:17" x14ac:dyDescent="0.3">
      <c r="A298" s="39" t="s">
        <v>252</v>
      </c>
      <c r="B298" s="39" t="s">
        <v>1911</v>
      </c>
      <c r="C298" s="39" t="s">
        <v>940</v>
      </c>
      <c r="D298" s="58" t="str">
        <f>INDEX('R0. Region mapping'!$C$9:$C$24,MATCH($E298,'R0. Region mapping'!$A$9:$A$24,0))</f>
        <v>AUS</v>
      </c>
      <c r="E298" s="39" t="s">
        <v>261</v>
      </c>
      <c r="F298" s="39">
        <v>8730.616532552649</v>
      </c>
      <c r="G298" s="39">
        <v>9351.5621918630932</v>
      </c>
      <c r="H298" s="39">
        <v>11069.1255016532</v>
      </c>
      <c r="I298" s="39">
        <v>14015.863931385136</v>
      </c>
      <c r="J298" s="39">
        <v>18508.996619936792</v>
      </c>
      <c r="K298" s="39">
        <v>27294.267447124661</v>
      </c>
      <c r="L298" s="39">
        <v>39533.062154529718</v>
      </c>
      <c r="M298" s="39">
        <v>54110.561370038595</v>
      </c>
      <c r="N298" s="39">
        <v>705.86485342078925</v>
      </c>
      <c r="O298" s="39">
        <v>460.68423620378621</v>
      </c>
      <c r="P298" s="39">
        <v>738.02221436914522</v>
      </c>
      <c r="Q298" s="39">
        <v>731.78799411554655</v>
      </c>
    </row>
    <row r="299" spans="1:17" x14ac:dyDescent="0.3">
      <c r="A299" s="39" t="s">
        <v>252</v>
      </c>
      <c r="B299" s="39" t="s">
        <v>1911</v>
      </c>
      <c r="C299" s="39" t="s">
        <v>940</v>
      </c>
      <c r="D299" s="58" t="str">
        <f>INDEX('R0. Region mapping'!$C$9:$C$24,MATCH($E299,'R0. Region mapping'!$A$9:$A$24,0))</f>
        <v>NAM</v>
      </c>
      <c r="E299" s="39" t="s">
        <v>341</v>
      </c>
      <c r="F299" s="39">
        <v>1556.5917785660365</v>
      </c>
      <c r="G299" s="39">
        <v>1712.4958032430998</v>
      </c>
      <c r="H299" s="39">
        <v>1809.6385407094231</v>
      </c>
      <c r="I299" s="39">
        <v>1843.2593993681558</v>
      </c>
      <c r="J299" s="39">
        <v>99.376779656989186</v>
      </c>
      <c r="K299" s="39">
        <v>86.540835938133455</v>
      </c>
      <c r="L299" s="39">
        <v>119.4308395923606</v>
      </c>
      <c r="M299" s="39">
        <v>122.05854614386669</v>
      </c>
      <c r="N299" s="39">
        <v>129.76467141490897</v>
      </c>
      <c r="O299" s="39">
        <v>130.25865989513727</v>
      </c>
      <c r="P299" s="39">
        <v>146.32287691122107</v>
      </c>
      <c r="Q299" s="39">
        <v>218.06605974943466</v>
      </c>
    </row>
    <row r="300" spans="1:17" x14ac:dyDescent="0.3">
      <c r="A300" s="39" t="s">
        <v>252</v>
      </c>
      <c r="B300" s="39" t="s">
        <v>1911</v>
      </c>
      <c r="C300" s="39" t="s">
        <v>940</v>
      </c>
      <c r="D300" s="58" t="str">
        <f>INDEX('R0. Region mapping'!$C$9:$C$24,MATCH($E300,'R0. Region mapping'!$A$9:$A$24,0))</f>
        <v>ASI</v>
      </c>
      <c r="E300" s="39" t="s">
        <v>343</v>
      </c>
      <c r="F300" s="39">
        <v>48741.94833200943</v>
      </c>
      <c r="G300" s="39">
        <v>62071.61291492825</v>
      </c>
      <c r="H300" s="39">
        <v>79880.631059680978</v>
      </c>
      <c r="I300" s="39">
        <v>76518.017355596356</v>
      </c>
      <c r="J300" s="39">
        <v>45619.321464975423</v>
      </c>
      <c r="K300" s="39">
        <v>28379.652703044041</v>
      </c>
      <c r="L300" s="39">
        <v>49680.726996724836</v>
      </c>
      <c r="M300" s="39">
        <v>56182.113296315903</v>
      </c>
      <c r="N300" s="39">
        <v>52151.629796142217</v>
      </c>
      <c r="O300" s="39">
        <v>42930.29941756554</v>
      </c>
      <c r="P300" s="39">
        <v>55853.265703804733</v>
      </c>
      <c r="Q300" s="39">
        <v>18805.650167772448</v>
      </c>
    </row>
    <row r="301" spans="1:17" x14ac:dyDescent="0.3">
      <c r="A301" s="39" t="s">
        <v>252</v>
      </c>
      <c r="B301" s="39" t="s">
        <v>1911</v>
      </c>
      <c r="C301" s="39" t="s">
        <v>940</v>
      </c>
      <c r="D301" s="58" t="str">
        <f>INDEX('R0. Region mapping'!$C$9:$C$24,MATCH($E301,'R0. Region mapping'!$A$9:$A$24,0))</f>
        <v>LAM</v>
      </c>
      <c r="E301" s="39" t="s">
        <v>345</v>
      </c>
      <c r="F301" s="39">
        <v>2089.4562317803648</v>
      </c>
      <c r="G301" s="39">
        <v>2352.7055756080149</v>
      </c>
      <c r="H301" s="39">
        <v>2562.4735861622257</v>
      </c>
      <c r="I301" s="39">
        <v>3348.663459109529</v>
      </c>
      <c r="J301" s="39">
        <v>3735.7669967847455</v>
      </c>
      <c r="K301" s="39">
        <v>1570.8858500309479</v>
      </c>
      <c r="L301" s="39">
        <v>2617.7117695027928</v>
      </c>
      <c r="M301" s="39">
        <v>3167.855500739131</v>
      </c>
      <c r="N301" s="39">
        <v>8996.6832576800989</v>
      </c>
      <c r="O301" s="39">
        <v>11723.267084872537</v>
      </c>
      <c r="P301" s="39">
        <v>4388.1572756007617</v>
      </c>
      <c r="Q301" s="39">
        <v>3128.9588710524836</v>
      </c>
    </row>
    <row r="302" spans="1:17" x14ac:dyDescent="0.3">
      <c r="A302" s="39" t="s">
        <v>252</v>
      </c>
      <c r="B302" s="39" t="s">
        <v>1911</v>
      </c>
      <c r="C302" s="39" t="s">
        <v>940</v>
      </c>
      <c r="D302" s="58" t="str">
        <f>INDEX('R0. Region mapping'!$C$9:$C$24,MATCH($E302,'R0. Region mapping'!$A$9:$A$24,0))</f>
        <v>EUR</v>
      </c>
      <c r="E302" s="39" t="s">
        <v>347</v>
      </c>
      <c r="F302" s="39">
        <v>4701.8683278034523</v>
      </c>
      <c r="G302" s="39">
        <v>5383.0690237762428</v>
      </c>
      <c r="H302" s="39">
        <v>5630.9380126285578</v>
      </c>
      <c r="I302" s="39">
        <v>6118.3490302327446</v>
      </c>
      <c r="J302" s="39">
        <v>280.01382017197494</v>
      </c>
      <c r="K302" s="39">
        <v>357.1356264087168</v>
      </c>
      <c r="L302" s="39">
        <v>280.61579013085941</v>
      </c>
      <c r="M302" s="39">
        <v>378.31245895186174</v>
      </c>
      <c r="N302" s="39">
        <v>551.1677327676</v>
      </c>
      <c r="O302" s="39">
        <v>561.25739096251698</v>
      </c>
      <c r="P302" s="39">
        <v>565.74727427239384</v>
      </c>
      <c r="Q302" s="39">
        <v>546.77770239369647</v>
      </c>
    </row>
    <row r="303" spans="1:17" x14ac:dyDescent="0.3">
      <c r="A303" s="39" t="s">
        <v>252</v>
      </c>
      <c r="B303" s="39" t="s">
        <v>1911</v>
      </c>
      <c r="C303" s="39" t="s">
        <v>940</v>
      </c>
      <c r="D303" s="58" t="str">
        <f>INDEX('R0. Region mapping'!$C$9:$C$24,MATCH($E303,'R0. Region mapping'!$A$9:$A$24,0))</f>
        <v>ASI</v>
      </c>
      <c r="E303" s="39" t="s">
        <v>349</v>
      </c>
      <c r="F303" s="39">
        <v>7249.0275931757642</v>
      </c>
      <c r="G303" s="39">
        <v>7769.9014812566156</v>
      </c>
      <c r="H303" s="39">
        <v>7475.7515251546138</v>
      </c>
      <c r="I303" s="39">
        <v>7037.7918405997798</v>
      </c>
      <c r="J303" s="39">
        <v>1066.7841488180802</v>
      </c>
      <c r="K303" s="39">
        <v>977.89515155061861</v>
      </c>
      <c r="L303" s="39">
        <v>1123.7850964452305</v>
      </c>
      <c r="M303" s="39">
        <v>1860.0468835753848</v>
      </c>
      <c r="N303" s="39">
        <v>1935.4851381594065</v>
      </c>
      <c r="O303" s="39">
        <v>1959.4564022064865</v>
      </c>
      <c r="P303" s="39">
        <v>2340.4985074213364</v>
      </c>
      <c r="Q303" s="39">
        <v>1962.2605665290657</v>
      </c>
    </row>
    <row r="304" spans="1:17" x14ac:dyDescent="0.3">
      <c r="A304" s="39" t="s">
        <v>252</v>
      </c>
      <c r="B304" s="39" t="s">
        <v>1911</v>
      </c>
      <c r="C304" s="39" t="s">
        <v>940</v>
      </c>
      <c r="D304" s="58" t="str">
        <f>INDEX('R0. Region mapping'!$C$9:$C$24,MATCH($E304,'R0. Region mapping'!$A$9:$A$24,0))</f>
        <v>ASI</v>
      </c>
      <c r="E304" s="39" t="s">
        <v>351</v>
      </c>
      <c r="F304" s="39">
        <v>8004.711453313339</v>
      </c>
      <c r="G304" s="39">
        <v>9484.0468608714018</v>
      </c>
      <c r="H304" s="39">
        <v>13366.428896116162</v>
      </c>
      <c r="I304" s="39">
        <v>17041.220705006195</v>
      </c>
      <c r="J304" s="39">
        <v>7244.2610738846852</v>
      </c>
      <c r="K304" s="39">
        <v>6215.7043611146646</v>
      </c>
      <c r="L304" s="39">
        <v>10060.523825260252</v>
      </c>
      <c r="M304" s="39">
        <v>13414.7658792163</v>
      </c>
      <c r="N304" s="39">
        <v>14904.291554035539</v>
      </c>
      <c r="O304" s="39">
        <v>16377.582934984941</v>
      </c>
      <c r="P304" s="39">
        <v>16745.485860577377</v>
      </c>
      <c r="Q304" s="39">
        <v>17308.785808887191</v>
      </c>
    </row>
    <row r="305" spans="1:17" x14ac:dyDescent="0.3">
      <c r="A305" s="39" t="s">
        <v>252</v>
      </c>
      <c r="B305" s="39" t="s">
        <v>1911</v>
      </c>
      <c r="C305" s="39" t="s">
        <v>940</v>
      </c>
      <c r="D305" s="58" t="str">
        <f>INDEX('R0. Region mapping'!$C$9:$C$24,MATCH($E305,'R0. Region mapping'!$A$9:$A$24,0))</f>
        <v>ASI</v>
      </c>
      <c r="E305" s="39" t="s">
        <v>353</v>
      </c>
      <c r="F305" s="39">
        <v>4933.7654960000018</v>
      </c>
      <c r="G305" s="39">
        <v>5435.7174697952405</v>
      </c>
      <c r="H305" s="39">
        <v>6285.556813952966</v>
      </c>
      <c r="I305" s="39">
        <v>6340.4459921244679</v>
      </c>
      <c r="J305" s="39">
        <v>2756.6101300871378</v>
      </c>
      <c r="K305" s="39">
        <v>1418.8936193287768</v>
      </c>
      <c r="L305" s="39">
        <v>1003.1274727556305</v>
      </c>
      <c r="M305" s="39">
        <v>978.64356599999985</v>
      </c>
      <c r="N305" s="39">
        <v>978.64356599999985</v>
      </c>
      <c r="O305" s="39">
        <v>978.64356599999985</v>
      </c>
      <c r="P305" s="39">
        <v>978.64356599999985</v>
      </c>
      <c r="Q305" s="39">
        <v>978.64356599999985</v>
      </c>
    </row>
    <row r="306" spans="1:17" x14ac:dyDescent="0.3">
      <c r="A306" s="39" t="s">
        <v>252</v>
      </c>
      <c r="B306" s="39" t="s">
        <v>1911</v>
      </c>
      <c r="C306" s="39" t="s">
        <v>940</v>
      </c>
      <c r="D306" s="58" t="str">
        <f>INDEX('R0. Region mapping'!$C$9:$C$24,MATCH($E306,'R0. Region mapping'!$A$9:$A$24,0))</f>
        <v>AFR</v>
      </c>
      <c r="E306" s="39" t="s">
        <v>355</v>
      </c>
      <c r="F306" s="39">
        <v>1306.2656445730674</v>
      </c>
      <c r="G306" s="39">
        <v>1285.946515642368</v>
      </c>
      <c r="H306" s="39">
        <v>1236.0345041679955</v>
      </c>
      <c r="I306" s="39">
        <v>1514.6569061703574</v>
      </c>
      <c r="J306" s="39">
        <v>189.26561137500062</v>
      </c>
      <c r="K306" s="39">
        <v>159.63981996582885</v>
      </c>
      <c r="L306" s="39">
        <v>128.4818710994717</v>
      </c>
      <c r="M306" s="39">
        <v>253.64394795520261</v>
      </c>
      <c r="N306" s="39">
        <v>269.46178892033663</v>
      </c>
      <c r="O306" s="39">
        <v>275.9141947371777</v>
      </c>
      <c r="P306" s="39">
        <v>152.40400533189836</v>
      </c>
      <c r="Q306" s="39">
        <v>141.37905867810593</v>
      </c>
    </row>
    <row r="307" spans="1:17" x14ac:dyDescent="0.3">
      <c r="A307" s="39" t="s">
        <v>252</v>
      </c>
      <c r="B307" s="39" t="s">
        <v>1911</v>
      </c>
      <c r="C307" s="39" t="s">
        <v>940</v>
      </c>
      <c r="D307" s="58" t="str">
        <f>INDEX('R0. Region mapping'!$C$9:$C$24,MATCH($E307,'R0. Region mapping'!$A$9:$A$24,0))</f>
        <v>LAM</v>
      </c>
      <c r="E307" s="39" t="s">
        <v>357</v>
      </c>
      <c r="F307" s="39">
        <v>341.72661599999998</v>
      </c>
      <c r="G307" s="39">
        <v>352.40309611540397</v>
      </c>
      <c r="H307" s="39">
        <v>385.00281143668082</v>
      </c>
      <c r="I307" s="39">
        <v>445.35328988622757</v>
      </c>
      <c r="J307" s="39">
        <v>43.292838475564658</v>
      </c>
      <c r="K307" s="39">
        <v>26.200063999999998</v>
      </c>
      <c r="L307" s="39">
        <v>28.027963195200002</v>
      </c>
      <c r="M307" s="39">
        <v>28.027963195200002</v>
      </c>
      <c r="N307" s="39">
        <v>28.027963195200002</v>
      </c>
      <c r="O307" s="39">
        <v>21.436416000000001</v>
      </c>
      <c r="P307" s="39">
        <v>21.436416000000001</v>
      </c>
      <c r="Q307" s="39">
        <v>21.436416000000001</v>
      </c>
    </row>
    <row r="308" spans="1:17" x14ac:dyDescent="0.3">
      <c r="A308" s="39" t="s">
        <v>252</v>
      </c>
      <c r="B308" s="39" t="s">
        <v>1911</v>
      </c>
      <c r="C308" s="39" t="s">
        <v>940</v>
      </c>
      <c r="D308" s="58" t="str">
        <f>INDEX('R0. Region mapping'!$C$9:$C$24,MATCH($E308,'R0. Region mapping'!$A$9:$A$24,0))</f>
        <v>ASI</v>
      </c>
      <c r="E308" s="39" t="s">
        <v>359</v>
      </c>
      <c r="F308" s="39">
        <v>6646.054276043199</v>
      </c>
      <c r="G308" s="39">
        <v>7231.3751054862996</v>
      </c>
      <c r="H308" s="39">
        <v>8865.0196474945587</v>
      </c>
      <c r="I308" s="39">
        <v>14791.972984672791</v>
      </c>
      <c r="J308" s="39">
        <v>23449.388480484449</v>
      </c>
      <c r="K308" s="39">
        <v>1152.8719697194865</v>
      </c>
      <c r="L308" s="39">
        <v>7290.8267345353779</v>
      </c>
      <c r="M308" s="39">
        <v>6386.633404820429</v>
      </c>
      <c r="N308" s="39">
        <v>48356.67020938106</v>
      </c>
      <c r="O308" s="39">
        <v>38999.679425732102</v>
      </c>
      <c r="P308" s="39">
        <v>51628.633591631406</v>
      </c>
      <c r="Q308" s="39">
        <v>30341.61715020765</v>
      </c>
    </row>
    <row r="309" spans="1:17" x14ac:dyDescent="0.3">
      <c r="A309" s="39" t="s">
        <v>252</v>
      </c>
      <c r="B309" s="39" t="s">
        <v>1911</v>
      </c>
      <c r="C309" s="39" t="s">
        <v>940</v>
      </c>
      <c r="D309" s="58" t="str">
        <f>INDEX('R0. Region mapping'!$C$9:$C$24,MATCH($E309,'R0. Region mapping'!$A$9:$A$24,0))</f>
        <v>ASI</v>
      </c>
      <c r="E309" s="39" t="s">
        <v>361</v>
      </c>
      <c r="F309" s="39">
        <v>1870.8483172951201</v>
      </c>
      <c r="G309" s="39">
        <v>2713.0810666461671</v>
      </c>
      <c r="H309" s="39">
        <v>3643.4430693019572</v>
      </c>
      <c r="I309" s="39">
        <v>718.89669643643742</v>
      </c>
      <c r="J309" s="39">
        <v>1111.9891805775492</v>
      </c>
      <c r="K309" s="39">
        <v>431.28896645167657</v>
      </c>
      <c r="L309" s="39">
        <v>340.29331657156024</v>
      </c>
      <c r="M309" s="39">
        <v>344.01912166140607</v>
      </c>
      <c r="N309" s="39">
        <v>346.87659219522652</v>
      </c>
      <c r="O309" s="39">
        <v>346.90778081767041</v>
      </c>
      <c r="P309" s="39">
        <v>288.5123880000001</v>
      </c>
      <c r="Q309" s="39">
        <v>288.5123880000001</v>
      </c>
    </row>
    <row r="310" spans="1:17" x14ac:dyDescent="0.3">
      <c r="A310" s="39" t="s">
        <v>252</v>
      </c>
      <c r="B310" s="39" t="s">
        <v>1911</v>
      </c>
      <c r="C310" s="39" t="s">
        <v>940</v>
      </c>
      <c r="D310" s="58" t="str">
        <f>INDEX('R0. Region mapping'!$C$9:$C$24,MATCH($E310,'R0. Region mapping'!$A$9:$A$24,0))</f>
        <v>NAM</v>
      </c>
      <c r="E310" s="39" t="s">
        <v>363</v>
      </c>
      <c r="F310" s="39">
        <v>22387.447550019897</v>
      </c>
      <c r="G310" s="39">
        <v>25810.416374239954</v>
      </c>
      <c r="H310" s="39">
        <v>30346.120820807468</v>
      </c>
      <c r="I310" s="39">
        <v>19393.599889028294</v>
      </c>
      <c r="J310" s="39">
        <v>3076.5978387259429</v>
      </c>
      <c r="K310" s="39">
        <v>658.59735390350784</v>
      </c>
      <c r="L310" s="39">
        <v>1576.0631669325494</v>
      </c>
      <c r="M310" s="39">
        <v>1969.074622082424</v>
      </c>
      <c r="N310" s="39">
        <v>8658.5260796991934</v>
      </c>
      <c r="O310" s="39">
        <v>10605.927009297267</v>
      </c>
      <c r="P310" s="39">
        <v>2908.3266808352246</v>
      </c>
      <c r="Q310" s="39">
        <v>1628.7839637640934</v>
      </c>
    </row>
    <row r="311" spans="1:17" x14ac:dyDescent="0.3">
      <c r="A311" s="39" t="s">
        <v>252</v>
      </c>
      <c r="B311" s="39" t="s">
        <v>1911</v>
      </c>
      <c r="C311" s="39" t="s">
        <v>940</v>
      </c>
      <c r="D311" s="58" t="str">
        <f>INDEX('R0. Region mapping'!$C$9:$C$24,MATCH($E311,'R0. Region mapping'!$A$9:$A$24,0))</f>
        <v>EUR</v>
      </c>
      <c r="E311" s="39" t="s">
        <v>365</v>
      </c>
      <c r="F311" s="39">
        <v>7039.7240995845568</v>
      </c>
      <c r="G311" s="39">
        <v>7515.0419003540665</v>
      </c>
      <c r="H311" s="39">
        <v>8232.6253134768012</v>
      </c>
      <c r="I311" s="39">
        <v>2156.7850709725062</v>
      </c>
      <c r="J311" s="39">
        <v>717.83292825471449</v>
      </c>
      <c r="K311" s="39">
        <v>329.29220291366079</v>
      </c>
      <c r="L311" s="39">
        <v>1266.5493714409643</v>
      </c>
      <c r="M311" s="39">
        <v>1369.0338995622346</v>
      </c>
      <c r="N311" s="39">
        <v>1462.2942248693005</v>
      </c>
      <c r="O311" s="39">
        <v>1494.0781762456234</v>
      </c>
      <c r="P311" s="39">
        <v>1402.1163090714867</v>
      </c>
      <c r="Q311" s="39">
        <v>126.38152346972215</v>
      </c>
    </row>
    <row r="312" spans="1:17" x14ac:dyDescent="0.3">
      <c r="A312" s="39" t="s">
        <v>252</v>
      </c>
      <c r="B312" s="39" t="s">
        <v>1911</v>
      </c>
      <c r="C312" s="39" t="s">
        <v>941</v>
      </c>
      <c r="D312" s="58" t="str">
        <f>INDEX('R0. Region mapping'!$C$9:$C$24,MATCH($E312,'R0. Region mapping'!$A$9:$A$24,0))</f>
        <v>AFR</v>
      </c>
      <c r="E312" s="39" t="s">
        <v>258</v>
      </c>
      <c r="F312" s="39">
        <v>10662.375151728113</v>
      </c>
      <c r="G312" s="39">
        <v>11068.363272041839</v>
      </c>
      <c r="H312" s="39">
        <v>11924.473976211559</v>
      </c>
      <c r="I312" s="39">
        <v>12761.739449098819</v>
      </c>
      <c r="J312" s="39">
        <v>13585.31615723556</v>
      </c>
      <c r="K312" s="39">
        <v>12820.727098408741</v>
      </c>
      <c r="L312" s="39">
        <v>14657.398792943395</v>
      </c>
      <c r="M312" s="39">
        <v>15735.054153406785</v>
      </c>
      <c r="N312" s="39">
        <v>13384.87940059524</v>
      </c>
      <c r="O312" s="39">
        <v>9383.7601184960622</v>
      </c>
      <c r="P312" s="39">
        <v>12116.439687978595</v>
      </c>
      <c r="Q312" s="39">
        <v>10816.996517545942</v>
      </c>
    </row>
    <row r="313" spans="1:17" x14ac:dyDescent="0.3">
      <c r="A313" s="39" t="s">
        <v>252</v>
      </c>
      <c r="B313" s="39" t="s">
        <v>1911</v>
      </c>
      <c r="C313" s="39" t="s">
        <v>941</v>
      </c>
      <c r="D313" s="58" t="str">
        <f>INDEX('R0. Region mapping'!$C$9:$C$24,MATCH($E313,'R0. Region mapping'!$A$9:$A$24,0))</f>
        <v>AUS</v>
      </c>
      <c r="E313" s="39" t="s">
        <v>261</v>
      </c>
      <c r="F313" s="39">
        <v>3639.0232614616639</v>
      </c>
      <c r="G313" s="39">
        <v>2477.8815031656845</v>
      </c>
      <c r="H313" s="39">
        <v>2399.744728046956</v>
      </c>
      <c r="I313" s="39">
        <v>718.63278223904229</v>
      </c>
      <c r="J313" s="39">
        <v>845.20126136440672</v>
      </c>
      <c r="K313" s="39">
        <v>2754.5573841655842</v>
      </c>
      <c r="L313" s="39">
        <v>2342.7685927592684</v>
      </c>
      <c r="M313" s="39">
        <v>2545.9509211297282</v>
      </c>
      <c r="N313" s="39">
        <v>2551.9569896152934</v>
      </c>
      <c r="O313" s="39">
        <v>2543.0480449193269</v>
      </c>
      <c r="P313" s="39">
        <v>311.4579068278083</v>
      </c>
      <c r="Q313" s="39">
        <v>280.7811721501559</v>
      </c>
    </row>
    <row r="314" spans="1:17" x14ac:dyDescent="0.3">
      <c r="A314" s="39" t="s">
        <v>252</v>
      </c>
      <c r="B314" s="39" t="s">
        <v>1911</v>
      </c>
      <c r="C314" s="39" t="s">
        <v>941</v>
      </c>
      <c r="D314" s="58" t="str">
        <f>INDEX('R0. Region mapping'!$C$9:$C$24,MATCH($E314,'R0. Region mapping'!$A$9:$A$24,0))</f>
        <v>NAM</v>
      </c>
      <c r="E314" s="39" t="s">
        <v>341</v>
      </c>
      <c r="F314" s="39">
        <v>7057.8267893892935</v>
      </c>
      <c r="G314" s="39">
        <v>6582.714441082544</v>
      </c>
      <c r="H314" s="39">
        <v>6111.7898860448622</v>
      </c>
      <c r="I314" s="39">
        <v>7674.3670965211386</v>
      </c>
      <c r="J314" s="39">
        <v>7656.9061383156732</v>
      </c>
      <c r="K314" s="39">
        <v>6247.1822548394584</v>
      </c>
      <c r="L314" s="39">
        <v>2344.1914928721994</v>
      </c>
      <c r="M314" s="39">
        <v>1054.4532232242232</v>
      </c>
      <c r="N314" s="39">
        <v>2683.3685889900848</v>
      </c>
      <c r="O314" s="39">
        <v>1060.604151669728</v>
      </c>
      <c r="P314" s="39">
        <v>1168.8099071941115</v>
      </c>
      <c r="Q314" s="39">
        <v>951.49990817679031</v>
      </c>
    </row>
    <row r="315" spans="1:17" x14ac:dyDescent="0.3">
      <c r="A315" s="39" t="s">
        <v>252</v>
      </c>
      <c r="B315" s="39" t="s">
        <v>1911</v>
      </c>
      <c r="C315" s="39" t="s">
        <v>941</v>
      </c>
      <c r="D315" s="58" t="str">
        <f>INDEX('R0. Region mapping'!$C$9:$C$24,MATCH($E315,'R0. Region mapping'!$A$9:$A$24,0))</f>
        <v>ASI</v>
      </c>
      <c r="E315" s="39" t="s">
        <v>343</v>
      </c>
      <c r="F315" s="39">
        <v>9288.7221062135413</v>
      </c>
      <c r="G315" s="39">
        <v>4701.1284521658081</v>
      </c>
      <c r="H315" s="39">
        <v>15616.398491450276</v>
      </c>
      <c r="I315" s="39">
        <v>39506.199569477983</v>
      </c>
      <c r="J315" s="39">
        <v>86995.212708608291</v>
      </c>
      <c r="K315" s="39">
        <v>102111.11073798525</v>
      </c>
      <c r="L315" s="39">
        <v>72331.939676540671</v>
      </c>
      <c r="M315" s="39">
        <v>67926.914679890673</v>
      </c>
      <c r="N315" s="39">
        <v>51686.144954338299</v>
      </c>
      <c r="O315" s="39">
        <v>35207.589234701634</v>
      </c>
      <c r="P315" s="39">
        <v>4939.929938411422</v>
      </c>
      <c r="Q315" s="39">
        <v>3976.0041597415989</v>
      </c>
    </row>
    <row r="316" spans="1:17" x14ac:dyDescent="0.3">
      <c r="A316" s="39" t="s">
        <v>252</v>
      </c>
      <c r="B316" s="39" t="s">
        <v>1911</v>
      </c>
      <c r="C316" s="39" t="s">
        <v>941</v>
      </c>
      <c r="D316" s="58" t="str">
        <f>INDEX('R0. Region mapping'!$C$9:$C$24,MATCH($E316,'R0. Region mapping'!$A$9:$A$24,0))</f>
        <v>LAM</v>
      </c>
      <c r="E316" s="39" t="s">
        <v>345</v>
      </c>
      <c r="F316" s="39">
        <v>6937.9268688194425</v>
      </c>
      <c r="G316" s="39">
        <v>7781.7563646158678</v>
      </c>
      <c r="H316" s="39">
        <v>7639.3973452241198</v>
      </c>
      <c r="I316" s="39">
        <v>6987.9529199957351</v>
      </c>
      <c r="J316" s="39">
        <v>6153.4292987985564</v>
      </c>
      <c r="K316" s="39">
        <v>11145.2978805208</v>
      </c>
      <c r="L316" s="39">
        <v>8359.566689162828</v>
      </c>
      <c r="M316" s="39">
        <v>9987.3465832225102</v>
      </c>
      <c r="N316" s="39">
        <v>9877.96367886392</v>
      </c>
      <c r="O316" s="39">
        <v>9795.3818080885776</v>
      </c>
      <c r="P316" s="39">
        <v>5659.7919719367319</v>
      </c>
      <c r="Q316" s="39">
        <v>2573.429091572948</v>
      </c>
    </row>
    <row r="317" spans="1:17" x14ac:dyDescent="0.3">
      <c r="A317" s="39" t="s">
        <v>252</v>
      </c>
      <c r="B317" s="39" t="s">
        <v>1911</v>
      </c>
      <c r="C317" s="39" t="s">
        <v>941</v>
      </c>
      <c r="D317" s="58" t="str">
        <f>INDEX('R0. Region mapping'!$C$9:$C$24,MATCH($E317,'R0. Region mapping'!$A$9:$A$24,0))</f>
        <v>EUR</v>
      </c>
      <c r="E317" s="39" t="s">
        <v>347</v>
      </c>
      <c r="F317" s="39">
        <v>5252.8388651385658</v>
      </c>
      <c r="G317" s="39">
        <v>5701.0855478173098</v>
      </c>
      <c r="H317" s="39">
        <v>5011.6210811077563</v>
      </c>
      <c r="I317" s="39">
        <v>7352.8284047014922</v>
      </c>
      <c r="J317" s="39">
        <v>7211.917287270815</v>
      </c>
      <c r="K317" s="39">
        <v>6727.4030076501131</v>
      </c>
      <c r="L317" s="39">
        <v>6727.3129637939173</v>
      </c>
      <c r="M317" s="39">
        <v>3175.6260154541364</v>
      </c>
      <c r="N317" s="39">
        <v>8268.4887832477525</v>
      </c>
      <c r="O317" s="39">
        <v>7577.214509282534</v>
      </c>
      <c r="P317" s="39">
        <v>5175.8718916475073</v>
      </c>
      <c r="Q317" s="39">
        <v>2370.8390192705324</v>
      </c>
    </row>
    <row r="318" spans="1:17" x14ac:dyDescent="0.3">
      <c r="A318" s="39" t="s">
        <v>252</v>
      </c>
      <c r="B318" s="39" t="s">
        <v>1911</v>
      </c>
      <c r="C318" s="39" t="s">
        <v>941</v>
      </c>
      <c r="D318" s="58" t="str">
        <f>INDEX('R0. Region mapping'!$C$9:$C$24,MATCH($E318,'R0. Region mapping'!$A$9:$A$24,0))</f>
        <v>ASI</v>
      </c>
      <c r="E318" s="39" t="s">
        <v>349</v>
      </c>
      <c r="F318" s="39">
        <v>27092.15957964804</v>
      </c>
      <c r="G318" s="39">
        <v>23592.875734061123</v>
      </c>
      <c r="H318" s="39">
        <v>29897.968444051636</v>
      </c>
      <c r="I318" s="39">
        <v>57758.134788628835</v>
      </c>
      <c r="J318" s="39">
        <v>86845.810724624054</v>
      </c>
      <c r="K318" s="39">
        <v>95320.959116016864</v>
      </c>
      <c r="L318" s="39">
        <v>100793.97939385414</v>
      </c>
      <c r="M318" s="39">
        <v>92247.176755020992</v>
      </c>
      <c r="N318" s="39">
        <v>76936.31773783773</v>
      </c>
      <c r="O318" s="39">
        <v>67035.578644476554</v>
      </c>
      <c r="P318" s="39">
        <v>61407.48331176208</v>
      </c>
      <c r="Q318" s="39">
        <v>61263.576343276487</v>
      </c>
    </row>
    <row r="319" spans="1:17" x14ac:dyDescent="0.3">
      <c r="A319" s="39" t="s">
        <v>252</v>
      </c>
      <c r="B319" s="39" t="s">
        <v>1911</v>
      </c>
      <c r="C319" s="39" t="s">
        <v>941</v>
      </c>
      <c r="D319" s="58" t="str">
        <f>INDEX('R0. Region mapping'!$C$9:$C$24,MATCH($E319,'R0. Region mapping'!$A$9:$A$24,0))</f>
        <v>ASI</v>
      </c>
      <c r="E319" s="39" t="s">
        <v>351</v>
      </c>
      <c r="F319" s="39">
        <v>3511.4880584391867</v>
      </c>
      <c r="G319" s="39">
        <v>2068.8306630682901</v>
      </c>
      <c r="H319" s="39">
        <v>2760.1874781378951</v>
      </c>
      <c r="I319" s="39">
        <v>3818.8298048971783</v>
      </c>
      <c r="J319" s="39">
        <v>11221.507788328274</v>
      </c>
      <c r="K319" s="39">
        <v>18432.65842962874</v>
      </c>
      <c r="L319" s="39">
        <v>22848.178952513499</v>
      </c>
      <c r="M319" s="39">
        <v>24812.148741958728</v>
      </c>
      <c r="N319" s="39">
        <v>24895.545204063459</v>
      </c>
      <c r="O319" s="39">
        <v>33378.259034708142</v>
      </c>
      <c r="P319" s="39">
        <v>32113.122176171481</v>
      </c>
      <c r="Q319" s="39">
        <v>12579.281883479585</v>
      </c>
    </row>
    <row r="320" spans="1:17" x14ac:dyDescent="0.3">
      <c r="A320" s="39" t="s">
        <v>252</v>
      </c>
      <c r="B320" s="39" t="s">
        <v>1911</v>
      </c>
      <c r="C320" s="39" t="s">
        <v>941</v>
      </c>
      <c r="D320" s="58" t="str">
        <f>INDEX('R0. Region mapping'!$C$9:$C$24,MATCH($E320,'R0. Region mapping'!$A$9:$A$24,0))</f>
        <v>ASI</v>
      </c>
      <c r="E320" s="39" t="s">
        <v>353</v>
      </c>
      <c r="F320" s="39">
        <v>11239.982919200007</v>
      </c>
      <c r="G320" s="39">
        <v>7633.7835372833724</v>
      </c>
      <c r="H320" s="39">
        <v>6925.3429282292645</v>
      </c>
      <c r="I320" s="39">
        <v>4353.8256271845794</v>
      </c>
      <c r="J320" s="39">
        <v>8800.6103038112888</v>
      </c>
      <c r="K320" s="39">
        <v>7960.2907668590542</v>
      </c>
      <c r="L320" s="39">
        <v>5302.179083805172</v>
      </c>
      <c r="M320" s="39">
        <v>3110.2516355960579</v>
      </c>
      <c r="N320" s="39">
        <v>2515.0595522098024</v>
      </c>
      <c r="O320" s="39">
        <v>1236.8323279831532</v>
      </c>
      <c r="P320" s="39">
        <v>597.8360958869124</v>
      </c>
      <c r="Q320" s="39">
        <v>523.2861174492574</v>
      </c>
    </row>
    <row r="321" spans="1:17" x14ac:dyDescent="0.3">
      <c r="A321" s="39" t="s">
        <v>252</v>
      </c>
      <c r="B321" s="39" t="s">
        <v>1911</v>
      </c>
      <c r="C321" s="39" t="s">
        <v>941</v>
      </c>
      <c r="D321" s="58" t="str">
        <f>INDEX('R0. Region mapping'!$C$9:$C$24,MATCH($E321,'R0. Region mapping'!$A$9:$A$24,0))</f>
        <v>AFR</v>
      </c>
      <c r="E321" s="39" t="s">
        <v>355</v>
      </c>
      <c r="F321" s="39">
        <v>13857.770261911619</v>
      </c>
      <c r="G321" s="39">
        <v>21867.347347380732</v>
      </c>
      <c r="H321" s="39">
        <v>25456.668782103905</v>
      </c>
      <c r="I321" s="39">
        <v>32566.443281878299</v>
      </c>
      <c r="J321" s="39">
        <v>72188.384594793679</v>
      </c>
      <c r="K321" s="39">
        <v>86588.719591311237</v>
      </c>
      <c r="L321" s="39">
        <v>52801.219092468018</v>
      </c>
      <c r="M321" s="39">
        <v>51309.555227013145</v>
      </c>
      <c r="N321" s="39">
        <v>49697.218124910942</v>
      </c>
      <c r="O321" s="39">
        <v>47336.454387243895</v>
      </c>
      <c r="P321" s="39">
        <v>45075.385907210075</v>
      </c>
      <c r="Q321" s="39">
        <v>27942.649704739386</v>
      </c>
    </row>
    <row r="322" spans="1:17" x14ac:dyDescent="0.3">
      <c r="A322" s="39" t="s">
        <v>252</v>
      </c>
      <c r="B322" s="39" t="s">
        <v>1911</v>
      </c>
      <c r="C322" s="39" t="s">
        <v>941</v>
      </c>
      <c r="D322" s="58" t="str">
        <f>INDEX('R0. Region mapping'!$C$9:$C$24,MATCH($E322,'R0. Region mapping'!$A$9:$A$24,0))</f>
        <v>LAM</v>
      </c>
      <c r="E322" s="39" t="s">
        <v>357</v>
      </c>
      <c r="F322" s="39">
        <v>1823.3767073949532</v>
      </c>
      <c r="G322" s="39">
        <v>1672.5299937358338</v>
      </c>
      <c r="H322" s="39">
        <v>1563.2850697118795</v>
      </c>
      <c r="I322" s="39">
        <v>1568.6040554770962</v>
      </c>
      <c r="J322" s="39">
        <v>1703.9145407161882</v>
      </c>
      <c r="K322" s="39">
        <v>1398.7344433830301</v>
      </c>
      <c r="L322" s="39">
        <v>1308.6175166754163</v>
      </c>
      <c r="M322" s="39">
        <v>1173.3148666727454</v>
      </c>
      <c r="N322" s="39">
        <v>1055.7002664596782</v>
      </c>
      <c r="O322" s="39">
        <v>1095.3144341375248</v>
      </c>
      <c r="P322" s="39">
        <v>1184.8908363292069</v>
      </c>
      <c r="Q322" s="39">
        <v>782.79480987452075</v>
      </c>
    </row>
    <row r="323" spans="1:17" x14ac:dyDescent="0.3">
      <c r="A323" s="39" t="s">
        <v>252</v>
      </c>
      <c r="B323" s="39" t="s">
        <v>1911</v>
      </c>
      <c r="C323" s="39" t="s">
        <v>941</v>
      </c>
      <c r="D323" s="58" t="str">
        <f>INDEX('R0. Region mapping'!$C$9:$C$24,MATCH($E323,'R0. Region mapping'!$A$9:$A$24,0))</f>
        <v>ASI</v>
      </c>
      <c r="E323" s="39" t="s">
        <v>359</v>
      </c>
      <c r="F323" s="39">
        <v>11523.354341656346</v>
      </c>
      <c r="G323" s="39">
        <v>13525.445151054995</v>
      </c>
      <c r="H323" s="39">
        <v>13815.462586535152</v>
      </c>
      <c r="I323" s="39">
        <v>12793.453154051302</v>
      </c>
      <c r="J323" s="39">
        <v>16102.863940356354</v>
      </c>
      <c r="K323" s="39">
        <v>19434.024975022279</v>
      </c>
      <c r="L323" s="39">
        <v>19958.598031959649</v>
      </c>
      <c r="M323" s="39">
        <v>15438.823587680685</v>
      </c>
      <c r="N323" s="39">
        <v>10962.31247610541</v>
      </c>
      <c r="O323" s="39">
        <v>14549.079369495748</v>
      </c>
      <c r="P323" s="39">
        <v>20296.508592765578</v>
      </c>
      <c r="Q323" s="39">
        <v>30807.546862644358</v>
      </c>
    </row>
    <row r="324" spans="1:17" x14ac:dyDescent="0.3">
      <c r="A324" s="39" t="s">
        <v>252</v>
      </c>
      <c r="B324" s="39" t="s">
        <v>1911</v>
      </c>
      <c r="C324" s="39" t="s">
        <v>941</v>
      </c>
      <c r="D324" s="58" t="str">
        <f>INDEX('R0. Region mapping'!$C$9:$C$24,MATCH($E324,'R0. Region mapping'!$A$9:$A$24,0))</f>
        <v>ASI</v>
      </c>
      <c r="E324" s="39" t="s">
        <v>361</v>
      </c>
      <c r="F324" s="39">
        <v>3483.4639558151953</v>
      </c>
      <c r="G324" s="39">
        <v>2638.3835876221892</v>
      </c>
      <c r="H324" s="39">
        <v>2080.9167090322594</v>
      </c>
      <c r="I324" s="39">
        <v>7253.6490454054265</v>
      </c>
      <c r="J324" s="39">
        <v>7554.3418864446758</v>
      </c>
      <c r="K324" s="39">
        <v>8369.280139968223</v>
      </c>
      <c r="L324" s="39">
        <v>4528.963832321776</v>
      </c>
      <c r="M324" s="39">
        <v>4185.8510028048458</v>
      </c>
      <c r="N324" s="39">
        <v>2078.9753848753999</v>
      </c>
      <c r="O324" s="39">
        <v>1689.3070918709691</v>
      </c>
      <c r="P324" s="39">
        <v>1698.4556124038015</v>
      </c>
      <c r="Q324" s="39">
        <v>1718.2932860941767</v>
      </c>
    </row>
    <row r="325" spans="1:17" x14ac:dyDescent="0.3">
      <c r="A325" s="39" t="s">
        <v>252</v>
      </c>
      <c r="B325" s="39" t="s">
        <v>1911</v>
      </c>
      <c r="C325" s="39" t="s">
        <v>941</v>
      </c>
      <c r="D325" s="58" t="str">
        <f>INDEX('R0. Region mapping'!$C$9:$C$24,MATCH($E325,'R0. Region mapping'!$A$9:$A$24,0))</f>
        <v>NAM</v>
      </c>
      <c r="E325" s="39" t="s">
        <v>363</v>
      </c>
      <c r="F325" s="39">
        <v>30562.01556605531</v>
      </c>
      <c r="G325" s="39">
        <v>23820.802827395193</v>
      </c>
      <c r="H325" s="39">
        <v>19455.81520532697</v>
      </c>
      <c r="I325" s="39">
        <v>23236.687998389058</v>
      </c>
      <c r="J325" s="39">
        <v>28210.08294093587</v>
      </c>
      <c r="K325" s="39">
        <v>32044.916769069732</v>
      </c>
      <c r="L325" s="39">
        <v>28986.383390009243</v>
      </c>
      <c r="M325" s="39">
        <v>26476.290493759469</v>
      </c>
      <c r="N325" s="39">
        <v>22944.109606789869</v>
      </c>
      <c r="O325" s="39">
        <v>15117.786769587816</v>
      </c>
      <c r="P325" s="39">
        <v>6719.2901862044728</v>
      </c>
      <c r="Q325" s="39">
        <v>3897.6799900297988</v>
      </c>
    </row>
    <row r="326" spans="1:17" x14ac:dyDescent="0.3">
      <c r="A326" s="39" t="s">
        <v>252</v>
      </c>
      <c r="B326" s="39" t="s">
        <v>1911</v>
      </c>
      <c r="C326" s="39" t="s">
        <v>941</v>
      </c>
      <c r="D326" s="58" t="str">
        <f>INDEX('R0. Region mapping'!$C$9:$C$24,MATCH($E326,'R0. Region mapping'!$A$9:$A$24,0))</f>
        <v>EUR</v>
      </c>
      <c r="E326" s="39" t="s">
        <v>365</v>
      </c>
      <c r="F326" s="39">
        <v>23424.577409057412</v>
      </c>
      <c r="G326" s="39">
        <v>22491.863104051139</v>
      </c>
      <c r="H326" s="39">
        <v>23468.76872172255</v>
      </c>
      <c r="I326" s="39">
        <v>21167.810829105125</v>
      </c>
      <c r="J326" s="39">
        <v>18637.961077565651</v>
      </c>
      <c r="K326" s="39">
        <v>16957.311476720439</v>
      </c>
      <c r="L326" s="39">
        <v>15971.955165260088</v>
      </c>
      <c r="M326" s="39">
        <v>15391.502776460238</v>
      </c>
      <c r="N326" s="39">
        <v>18026.020964910909</v>
      </c>
      <c r="O326" s="39">
        <v>7527.4175382436615</v>
      </c>
      <c r="P326" s="39">
        <v>4399.9528380773581</v>
      </c>
      <c r="Q326" s="39">
        <v>4178.117539470777</v>
      </c>
    </row>
    <row r="327" spans="1:17" x14ac:dyDescent="0.3">
      <c r="A327" s="39" t="s">
        <v>252</v>
      </c>
      <c r="B327" s="39" t="s">
        <v>1911</v>
      </c>
      <c r="C327" s="39" t="s">
        <v>1913</v>
      </c>
      <c r="D327" s="58" t="str">
        <f>INDEX('R0. Region mapping'!$C$9:$C$24,MATCH($E327,'R0. Region mapping'!$A$9:$A$24,0))</f>
        <v>AFR</v>
      </c>
      <c r="E327" s="39" t="s">
        <v>258</v>
      </c>
      <c r="F327" s="39">
        <v>3.1932</v>
      </c>
      <c r="G327" s="39">
        <v>3.0818931811422998</v>
      </c>
      <c r="H327" s="39">
        <v>31.967342765998062</v>
      </c>
      <c r="I327" s="39">
        <v>124.4334515540277</v>
      </c>
      <c r="J327" s="39">
        <v>197.164681312813</v>
      </c>
      <c r="K327" s="39">
        <v>269.89591107159799</v>
      </c>
      <c r="L327" s="39">
        <v>467.35324315271515</v>
      </c>
      <c r="M327" s="39">
        <v>1142.4801430478897</v>
      </c>
      <c r="N327" s="39">
        <v>1145.8801430478902</v>
      </c>
      <c r="O327" s="39">
        <v>1207.2001430478906</v>
      </c>
      <c r="P327" s="39">
        <v>1224.2401430478897</v>
      </c>
      <c r="Q327" s="39">
        <v>1241.2801430478899</v>
      </c>
    </row>
    <row r="328" spans="1:17" x14ac:dyDescent="0.3">
      <c r="A328" s="39" t="s">
        <v>252</v>
      </c>
      <c r="B328" s="39" t="s">
        <v>1911</v>
      </c>
      <c r="C328" s="39" t="s">
        <v>1913</v>
      </c>
      <c r="D328" s="58" t="str">
        <f>INDEX('R0. Region mapping'!$C$9:$C$24,MATCH($E328,'R0. Region mapping'!$A$9:$A$24,0))</f>
        <v>AUS</v>
      </c>
      <c r="E328" s="39" t="s">
        <v>261</v>
      </c>
      <c r="F328" s="39">
        <v>14.670810000000012</v>
      </c>
      <c r="G328" s="39">
        <v>21.025774969427214</v>
      </c>
      <c r="H328" s="39">
        <v>43.489374743276514</v>
      </c>
      <c r="I328" s="39">
        <v>172.07930894879576</v>
      </c>
      <c r="J328" s="39">
        <v>174.17291609015388</v>
      </c>
      <c r="K328" s="39">
        <v>65.048376309103944</v>
      </c>
      <c r="L328" s="39">
        <v>65.352058869103942</v>
      </c>
      <c r="M328" s="39">
        <v>65.680036033903889</v>
      </c>
      <c r="N328" s="39">
        <v>66.008013198703892</v>
      </c>
      <c r="O328" s="39">
        <v>66.335990363503925</v>
      </c>
      <c r="P328" s="39">
        <v>66.663967528303999</v>
      </c>
      <c r="Q328" s="39">
        <v>66.991944693103946</v>
      </c>
    </row>
    <row r="329" spans="1:17" x14ac:dyDescent="0.3">
      <c r="A329" s="39" t="s">
        <v>252</v>
      </c>
      <c r="B329" s="39" t="s">
        <v>1911</v>
      </c>
      <c r="C329" s="39" t="s">
        <v>1913</v>
      </c>
      <c r="D329" s="58" t="str">
        <f>INDEX('R0. Region mapping'!$C$9:$C$24,MATCH($E329,'R0. Region mapping'!$A$9:$A$24,0))</f>
        <v>NAM</v>
      </c>
      <c r="E329" s="39" t="s">
        <v>341</v>
      </c>
      <c r="I329" s="39">
        <v>1.165296E-2</v>
      </c>
      <c r="J329" s="39">
        <v>1.165296E-2</v>
      </c>
      <c r="K329" s="39">
        <v>2.9999999999999997E-4</v>
      </c>
      <c r="L329" s="39">
        <v>2.9999999999999997E-4</v>
      </c>
      <c r="M329" s="39">
        <v>2.9999999999999997E-4</v>
      </c>
      <c r="N329" s="39">
        <v>2.9999999999999997E-4</v>
      </c>
      <c r="O329" s="39">
        <v>2.9999999999999997E-4</v>
      </c>
      <c r="P329" s="39">
        <v>2.9999999999999997E-4</v>
      </c>
      <c r="Q329" s="39">
        <v>2.9999999999999997E-4</v>
      </c>
    </row>
    <row r="330" spans="1:17" x14ac:dyDescent="0.3">
      <c r="A330" s="39" t="s">
        <v>252</v>
      </c>
      <c r="B330" s="39" t="s">
        <v>1911</v>
      </c>
      <c r="C330" s="39" t="s">
        <v>1913</v>
      </c>
      <c r="D330" s="58" t="str">
        <f>INDEX('R0. Region mapping'!$C$9:$C$24,MATCH($E330,'R0. Region mapping'!$A$9:$A$24,0))</f>
        <v>ASI</v>
      </c>
      <c r="E330" s="39" t="s">
        <v>343</v>
      </c>
      <c r="G330" s="39">
        <v>1.4976</v>
      </c>
      <c r="H330" s="39">
        <v>6.6931555555555553</v>
      </c>
      <c r="I330" s="39">
        <v>25.376260477480741</v>
      </c>
      <c r="J330" s="39">
        <v>41.680163845367773</v>
      </c>
      <c r="K330" s="39">
        <v>81.352177393811445</v>
      </c>
      <c r="L330" s="39">
        <v>222.90272361664901</v>
      </c>
      <c r="M330" s="39">
        <v>243.72005892198203</v>
      </c>
      <c r="N330" s="39">
        <v>264.53739422731502</v>
      </c>
      <c r="O330" s="39">
        <v>285.354729532649</v>
      </c>
      <c r="P330" s="39">
        <v>306.17206483798202</v>
      </c>
      <c r="Q330" s="39">
        <v>326.98940014331504</v>
      </c>
    </row>
    <row r="331" spans="1:17" x14ac:dyDescent="0.3">
      <c r="A331" s="39" t="s">
        <v>252</v>
      </c>
      <c r="B331" s="39" t="s">
        <v>1911</v>
      </c>
      <c r="C331" s="39" t="s">
        <v>1913</v>
      </c>
      <c r="D331" s="58" t="str">
        <f>INDEX('R0. Region mapping'!$C$9:$C$24,MATCH($E331,'R0. Region mapping'!$A$9:$A$24,0))</f>
        <v>LAM</v>
      </c>
      <c r="E331" s="39" t="s">
        <v>345</v>
      </c>
      <c r="F331" s="39">
        <v>8.1179999999999701</v>
      </c>
      <c r="G331" s="39">
        <v>8.9819599807033601</v>
      </c>
      <c r="H331" s="39">
        <v>22.086152986053072</v>
      </c>
      <c r="I331" s="39">
        <v>38.613538911986886</v>
      </c>
      <c r="J331" s="39">
        <v>41.505353388969581</v>
      </c>
      <c r="K331" s="39">
        <v>36.948891255604643</v>
      </c>
      <c r="L331" s="39">
        <v>39.789270119088044</v>
      </c>
      <c r="M331" s="39">
        <v>45.620247945763104</v>
      </c>
      <c r="N331" s="39">
        <v>63.417069769740714</v>
      </c>
      <c r="O331" s="39">
        <v>61.145739592444329</v>
      </c>
      <c r="P331" s="39">
        <v>67.004998789313305</v>
      </c>
      <c r="Q331" s="39">
        <v>74.687769974808461</v>
      </c>
    </row>
    <row r="332" spans="1:17" x14ac:dyDescent="0.3">
      <c r="A332" s="39" t="s">
        <v>252</v>
      </c>
      <c r="B332" s="39" t="s">
        <v>1911</v>
      </c>
      <c r="C332" s="39" t="s">
        <v>1913</v>
      </c>
      <c r="D332" s="58" t="str">
        <f>INDEX('R0. Region mapping'!$C$9:$C$24,MATCH($E332,'R0. Region mapping'!$A$9:$A$24,0))</f>
        <v>EUR</v>
      </c>
      <c r="E332" s="39" t="s">
        <v>347</v>
      </c>
      <c r="F332" s="39">
        <v>9.2444544000000004</v>
      </c>
      <c r="G332" s="39">
        <v>9.3305693361049507</v>
      </c>
      <c r="H332" s="39">
        <v>9.11382566731743</v>
      </c>
      <c r="I332" s="39">
        <v>8.6813101846926486</v>
      </c>
      <c r="J332" s="39">
        <v>8.4738445003789593</v>
      </c>
      <c r="K332" s="39">
        <v>8.6864445198851961</v>
      </c>
      <c r="L332" s="39">
        <v>8.635790985794781</v>
      </c>
      <c r="M332" s="39">
        <v>8.7282597179888057</v>
      </c>
      <c r="N332" s="39">
        <v>8.8320328437950266</v>
      </c>
      <c r="O332" s="39">
        <v>8.856896771505907</v>
      </c>
      <c r="P332" s="39">
        <v>8.7636870125978064</v>
      </c>
      <c r="Q332" s="39">
        <v>8.5420202160000009</v>
      </c>
    </row>
    <row r="333" spans="1:17" x14ac:dyDescent="0.3">
      <c r="A333" s="39" t="s">
        <v>252</v>
      </c>
      <c r="B333" s="39" t="s">
        <v>1911</v>
      </c>
      <c r="C333" s="39" t="s">
        <v>1913</v>
      </c>
      <c r="D333" s="58" t="str">
        <f>INDEX('R0. Region mapping'!$C$9:$C$24,MATCH($E333,'R0. Region mapping'!$A$9:$A$24,0))</f>
        <v>ASI</v>
      </c>
      <c r="E333" s="39" t="s">
        <v>349</v>
      </c>
      <c r="F333" s="39">
        <v>1.8946799999999999</v>
      </c>
      <c r="G333" s="39">
        <v>1.8651413194006199</v>
      </c>
      <c r="H333" s="39">
        <v>7.7141654413688281</v>
      </c>
      <c r="I333" s="39">
        <v>26.831779899377903</v>
      </c>
      <c r="J333" s="39">
        <v>31.34025516754307</v>
      </c>
      <c r="K333" s="39">
        <v>21.645230033931629</v>
      </c>
      <c r="L333" s="39">
        <v>26.292985345887921</v>
      </c>
      <c r="M333" s="39">
        <v>50.046510646999998</v>
      </c>
      <c r="N333" s="39">
        <v>135.54674799966156</v>
      </c>
      <c r="O333" s="39">
        <v>273.43052007762219</v>
      </c>
      <c r="P333" s="39">
        <v>281.84112994831708</v>
      </c>
      <c r="Q333" s="39">
        <v>285.30112994831711</v>
      </c>
    </row>
    <row r="334" spans="1:17" x14ac:dyDescent="0.3">
      <c r="A334" s="39" t="s">
        <v>252</v>
      </c>
      <c r="B334" s="39" t="s">
        <v>1911</v>
      </c>
      <c r="C334" s="39" t="s">
        <v>1913</v>
      </c>
      <c r="D334" s="58" t="str">
        <f>INDEX('R0. Region mapping'!$C$9:$C$24,MATCH($E334,'R0. Region mapping'!$A$9:$A$24,0))</f>
        <v>ASI</v>
      </c>
      <c r="E334" s="39" t="s">
        <v>351</v>
      </c>
      <c r="I334" s="39">
        <v>1.165296E-2</v>
      </c>
      <c r="J334" s="39">
        <v>2.3005919999999999E-2</v>
      </c>
      <c r="K334" s="39">
        <v>2.48562751243975E-2</v>
      </c>
      <c r="L334" s="39">
        <v>3.4358880000000001E-2</v>
      </c>
      <c r="M334" s="39">
        <v>3.4358880000000001E-2</v>
      </c>
      <c r="N334" s="39">
        <v>3.4358880000000001E-2</v>
      </c>
      <c r="O334" s="39">
        <v>3.4358880000000001E-2</v>
      </c>
      <c r="P334" s="39">
        <v>3.4358880000000001E-2</v>
      </c>
      <c r="Q334" s="39">
        <v>3.4358880000000001E-2</v>
      </c>
    </row>
    <row r="335" spans="1:17" x14ac:dyDescent="0.3">
      <c r="A335" s="39" t="s">
        <v>252</v>
      </c>
      <c r="B335" s="39" t="s">
        <v>1911</v>
      </c>
      <c r="C335" s="39" t="s">
        <v>1913</v>
      </c>
      <c r="D335" s="58" t="str">
        <f>INDEX('R0. Region mapping'!$C$9:$C$24,MATCH($E335,'R0. Region mapping'!$A$9:$A$24,0))</f>
        <v>ASI</v>
      </c>
      <c r="E335" s="39" t="s">
        <v>353</v>
      </c>
      <c r="F335" s="39">
        <v>19.97386294999999</v>
      </c>
      <c r="G335" s="39">
        <v>58.614379265246392</v>
      </c>
      <c r="H335" s="39">
        <v>113.79320002648821</v>
      </c>
      <c r="I335" s="39">
        <v>329.96131371935508</v>
      </c>
      <c r="J335" s="39">
        <v>508.90667803337465</v>
      </c>
      <c r="K335" s="39">
        <v>891.89956056178903</v>
      </c>
      <c r="L335" s="39">
        <v>2385.1790208435327</v>
      </c>
      <c r="M335" s="39">
        <v>3643.514432397953</v>
      </c>
      <c r="N335" s="39">
        <v>3654.311055718154</v>
      </c>
      <c r="O335" s="39">
        <v>3664.6127103872846</v>
      </c>
      <c r="P335" s="39">
        <v>3674.3643283471638</v>
      </c>
      <c r="Q335" s="39">
        <v>3683.5030397239257</v>
      </c>
    </row>
    <row r="336" spans="1:17" x14ac:dyDescent="0.3">
      <c r="A336" s="39" t="s">
        <v>252</v>
      </c>
      <c r="B336" s="39" t="s">
        <v>1911</v>
      </c>
      <c r="C336" s="39" t="s">
        <v>1913</v>
      </c>
      <c r="D336" s="58" t="str">
        <f>INDEX('R0. Region mapping'!$C$9:$C$24,MATCH($E336,'R0. Region mapping'!$A$9:$A$24,0))</f>
        <v>AFR</v>
      </c>
      <c r="E336" s="39" t="s">
        <v>355</v>
      </c>
      <c r="F336" s="39">
        <v>39.108167999999999</v>
      </c>
      <c r="G336" s="39">
        <v>41.128161669911357</v>
      </c>
      <c r="H336" s="39">
        <v>41.340384800245317</v>
      </c>
      <c r="I336" s="39">
        <v>41.684483657668537</v>
      </c>
      <c r="J336" s="39">
        <v>42.08706220511236</v>
      </c>
      <c r="K336" s="39">
        <v>42.478287792556181</v>
      </c>
      <c r="L336" s="39">
        <v>42.868525495124395</v>
      </c>
      <c r="M336" s="39">
        <v>43.385464792200004</v>
      </c>
      <c r="N336" s="39">
        <v>43.892901484399992</v>
      </c>
      <c r="O336" s="39">
        <v>44.400338176600009</v>
      </c>
      <c r="P336" s="39">
        <v>44.907774868800004</v>
      </c>
      <c r="Q336" s="39">
        <v>45.415211561000007</v>
      </c>
    </row>
    <row r="337" spans="1:17" x14ac:dyDescent="0.3">
      <c r="A337" s="39" t="s">
        <v>252</v>
      </c>
      <c r="B337" s="39" t="s">
        <v>1911</v>
      </c>
      <c r="C337" s="39" t="s">
        <v>1913</v>
      </c>
      <c r="D337" s="58" t="str">
        <f>INDEX('R0. Region mapping'!$C$9:$C$24,MATCH($E337,'R0. Region mapping'!$A$9:$A$24,0))</f>
        <v>LAM</v>
      </c>
      <c r="E337" s="39" t="s">
        <v>357</v>
      </c>
      <c r="F337" s="39">
        <v>26.276524999999999</v>
      </c>
      <c r="G337" s="39">
        <v>28.128692991460198</v>
      </c>
      <c r="H337" s="39">
        <v>56.617214371290615</v>
      </c>
      <c r="I337" s="39">
        <v>95.747599326917964</v>
      </c>
      <c r="J337" s="39">
        <v>99.705474455638409</v>
      </c>
      <c r="K337" s="39">
        <v>99.619945048228473</v>
      </c>
      <c r="L337" s="39">
        <v>80.155454294711262</v>
      </c>
      <c r="M337" s="39">
        <v>94.989512172958271</v>
      </c>
      <c r="N337" s="39">
        <v>109.15929472452693</v>
      </c>
      <c r="O337" s="39">
        <v>123.66727610236906</v>
      </c>
      <c r="P337" s="39">
        <v>138.47901235256575</v>
      </c>
      <c r="Q337" s="39">
        <v>220.90372871128258</v>
      </c>
    </row>
    <row r="338" spans="1:17" x14ac:dyDescent="0.3">
      <c r="A338" s="39" t="s">
        <v>252</v>
      </c>
      <c r="B338" s="39" t="s">
        <v>1911</v>
      </c>
      <c r="C338" s="39" t="s">
        <v>1913</v>
      </c>
      <c r="D338" s="58" t="str">
        <f>INDEX('R0. Region mapping'!$C$9:$C$24,MATCH($E338,'R0. Region mapping'!$A$9:$A$24,0))</f>
        <v>ASI</v>
      </c>
      <c r="E338" s="39" t="s">
        <v>359</v>
      </c>
      <c r="F338" s="39">
        <v>59.428800000000003</v>
      </c>
      <c r="G338" s="39">
        <v>59.697263398305701</v>
      </c>
      <c r="H338" s="39">
        <v>156.44580844051978</v>
      </c>
      <c r="I338" s="39">
        <v>1500.5071042253649</v>
      </c>
      <c r="J338" s="39">
        <v>2388.1706622984357</v>
      </c>
      <c r="K338" s="39">
        <v>3275.8342203715056</v>
      </c>
      <c r="L338" s="39">
        <v>5780.2064984429153</v>
      </c>
      <c r="M338" s="39">
        <v>14836.067701413414</v>
      </c>
      <c r="N338" s="39">
        <v>18581.669807990416</v>
      </c>
      <c r="O338" s="39">
        <v>18681.81147508202</v>
      </c>
      <c r="P338" s="39">
        <v>18681.953142173719</v>
      </c>
      <c r="Q338" s="39">
        <v>18682.094809265422</v>
      </c>
    </row>
    <row r="339" spans="1:17" x14ac:dyDescent="0.3">
      <c r="A339" s="39" t="s">
        <v>252</v>
      </c>
      <c r="B339" s="39" t="s">
        <v>1911</v>
      </c>
      <c r="C339" s="39" t="s">
        <v>1913</v>
      </c>
      <c r="D339" s="58" t="str">
        <f>INDEX('R0. Region mapping'!$C$9:$C$24,MATCH($E339,'R0. Region mapping'!$A$9:$A$24,0))</f>
        <v>ASI</v>
      </c>
      <c r="E339" s="39" t="s">
        <v>361</v>
      </c>
      <c r="F339" s="39">
        <v>8.3736000000000005E-2</v>
      </c>
      <c r="G339" s="39">
        <v>7.2571200000000002E-2</v>
      </c>
      <c r="H339" s="39">
        <v>4.4659200000000003E-2</v>
      </c>
      <c r="I339" s="39">
        <v>2.3005919999999999E-2</v>
      </c>
      <c r="J339" s="39">
        <v>2.3005919999999999E-2</v>
      </c>
      <c r="K339" s="39">
        <v>2.48562751243975E-2</v>
      </c>
      <c r="L339" s="39">
        <v>3.4358880000000001E-2</v>
      </c>
      <c r="M339" s="39">
        <v>3.4358880000000001E-2</v>
      </c>
      <c r="N339" s="39">
        <v>3.4358880000000001E-2</v>
      </c>
      <c r="O339" s="39">
        <v>3.4358880000000001E-2</v>
      </c>
      <c r="P339" s="39">
        <v>3.4358880000000001E-2</v>
      </c>
      <c r="Q339" s="39">
        <v>3.4358880000000001E-2</v>
      </c>
    </row>
    <row r="340" spans="1:17" x14ac:dyDescent="0.3">
      <c r="A340" s="39" t="s">
        <v>252</v>
      </c>
      <c r="B340" s="39" t="s">
        <v>1911</v>
      </c>
      <c r="C340" s="39" t="s">
        <v>1913</v>
      </c>
      <c r="D340" s="58" t="str">
        <f>INDEX('R0. Region mapping'!$C$9:$C$24,MATCH($E340,'R0. Region mapping'!$A$9:$A$24,0))</f>
        <v>NAM</v>
      </c>
      <c r="E340" s="39" t="s">
        <v>363</v>
      </c>
      <c r="F340" s="39">
        <v>96.976684799999987</v>
      </c>
      <c r="G340" s="39">
        <v>97.217980022008589</v>
      </c>
      <c r="H340" s="39">
        <v>186.25631289703026</v>
      </c>
      <c r="I340" s="39">
        <v>516.23018634303799</v>
      </c>
      <c r="J340" s="39">
        <v>747.27687023566705</v>
      </c>
      <c r="K340" s="39">
        <v>1430.7385896340797</v>
      </c>
      <c r="L340" s="39">
        <v>3997.0339761768187</v>
      </c>
      <c r="M340" s="39">
        <v>4046.036440500156</v>
      </c>
      <c r="N340" s="39">
        <v>4112.6328389788514</v>
      </c>
      <c r="O340" s="39">
        <v>4147.1447631932397</v>
      </c>
      <c r="P340" s="39">
        <v>4176.9304751499512</v>
      </c>
      <c r="Q340" s="39">
        <v>3928.8825626879498</v>
      </c>
    </row>
    <row r="341" spans="1:17" x14ac:dyDescent="0.3">
      <c r="A341" s="39" t="s">
        <v>252</v>
      </c>
      <c r="B341" s="39" t="s">
        <v>1911</v>
      </c>
      <c r="C341" s="39" t="s">
        <v>1913</v>
      </c>
      <c r="D341" s="58" t="str">
        <f>INDEX('R0. Region mapping'!$C$9:$C$24,MATCH($E341,'R0. Region mapping'!$A$9:$A$24,0))</f>
        <v>EUR</v>
      </c>
      <c r="E341" s="39" t="s">
        <v>365</v>
      </c>
      <c r="F341" s="39">
        <v>81.245803576161904</v>
      </c>
      <c r="G341" s="39">
        <v>83.769130351662056</v>
      </c>
      <c r="H341" s="39">
        <v>118.68052330350928</v>
      </c>
      <c r="I341" s="39">
        <v>344.88527393794141</v>
      </c>
      <c r="J341" s="39">
        <v>497.14618428631087</v>
      </c>
      <c r="K341" s="39">
        <v>1056.7000232994267</v>
      </c>
      <c r="L341" s="39">
        <v>3302.2857015964123</v>
      </c>
      <c r="M341" s="39">
        <v>3314.157990217449</v>
      </c>
      <c r="N341" s="39">
        <v>3425.6718648563583</v>
      </c>
      <c r="O341" s="39">
        <v>3436.445216168579</v>
      </c>
      <c r="P341" s="39">
        <v>3446.3504562462335</v>
      </c>
      <c r="Q341" s="39">
        <v>3455.3199143195757</v>
      </c>
    </row>
    <row r="342" spans="1:17" x14ac:dyDescent="0.3">
      <c r="A342" s="39" t="s">
        <v>252</v>
      </c>
      <c r="B342" s="39" t="s">
        <v>1911</v>
      </c>
      <c r="C342" s="39" t="s">
        <v>1914</v>
      </c>
      <c r="D342" s="58" t="str">
        <f>INDEX('R0. Region mapping'!$C$9:$C$24,MATCH($E342,'R0. Region mapping'!$A$9:$A$24,0))</f>
        <v>AFR</v>
      </c>
      <c r="E342" s="39" t="s">
        <v>258</v>
      </c>
      <c r="F342" s="39">
        <v>326.76480000000004</v>
      </c>
      <c r="G342" s="39">
        <v>326.62544000000003</v>
      </c>
      <c r="H342" s="39">
        <v>326.27704000000006</v>
      </c>
      <c r="I342" s="39">
        <v>584.81856992120299</v>
      </c>
      <c r="J342" s="39">
        <v>997.80691913530802</v>
      </c>
      <c r="K342" s="39">
        <v>2636.05483115789</v>
      </c>
      <c r="L342" s="39">
        <v>4357.9445187865404</v>
      </c>
      <c r="M342" s="39">
        <v>5017.1722981052599</v>
      </c>
      <c r="N342" s="39">
        <v>5344.9006635789501</v>
      </c>
      <c r="O342" s="39">
        <v>5672.6290290526304</v>
      </c>
      <c r="P342" s="39">
        <v>6000.3573945263197</v>
      </c>
      <c r="Q342" s="39">
        <v>6328.0857599999999</v>
      </c>
    </row>
    <row r="343" spans="1:17" x14ac:dyDescent="0.3">
      <c r="A343" s="39" t="s">
        <v>252</v>
      </c>
      <c r="B343" s="39" t="s">
        <v>1911</v>
      </c>
      <c r="C343" s="39" t="s">
        <v>1914</v>
      </c>
      <c r="D343" s="58" t="str">
        <f>INDEX('R0. Region mapping'!$C$9:$C$24,MATCH($E343,'R0. Region mapping'!$A$9:$A$24,0))</f>
        <v>AUS</v>
      </c>
      <c r="E343" s="39" t="s">
        <v>261</v>
      </c>
      <c r="F343" s="39">
        <v>140.9616</v>
      </c>
      <c r="G343" s="39">
        <v>140.91775999999999</v>
      </c>
      <c r="H343" s="39">
        <v>140.92565259596302</v>
      </c>
      <c r="I343" s="39">
        <v>153.056230400511</v>
      </c>
      <c r="J343" s="39">
        <v>161.97840357299299</v>
      </c>
      <c r="K343" s="39">
        <v>189.20948631578901</v>
      </c>
      <c r="L343" s="39">
        <v>201.58218526315801</v>
      </c>
      <c r="M343" s="39">
        <v>211.51670821052599</v>
      </c>
      <c r="N343" s="39">
        <v>212.893956148104</v>
      </c>
      <c r="O343" s="39">
        <v>209.41744440091301</v>
      </c>
      <c r="P343" s="39">
        <v>204.85759280830499</v>
      </c>
      <c r="Q343" s="39">
        <v>199.077989474763</v>
      </c>
    </row>
    <row r="344" spans="1:17" x14ac:dyDescent="0.3">
      <c r="A344" s="39" t="s">
        <v>252</v>
      </c>
      <c r="B344" s="39" t="s">
        <v>1911</v>
      </c>
      <c r="C344" s="39" t="s">
        <v>1914</v>
      </c>
      <c r="D344" s="58" t="str">
        <f>INDEX('R0. Region mapping'!$C$9:$C$24,MATCH($E344,'R0. Region mapping'!$A$9:$A$24,0))</f>
        <v>NAM</v>
      </c>
      <c r="E344" s="39" t="s">
        <v>341</v>
      </c>
      <c r="F344" s="39">
        <v>1308.654</v>
      </c>
      <c r="G344" s="39">
        <v>1201.430199952845</v>
      </c>
      <c r="H344" s="39">
        <v>1204.0058046306194</v>
      </c>
      <c r="I344" s="39">
        <v>1371.6266937325515</v>
      </c>
      <c r="J344" s="39">
        <v>1475.3209434750131</v>
      </c>
      <c r="K344" s="39">
        <v>1853.0413439274359</v>
      </c>
      <c r="L344" s="39">
        <v>2016.10229263158</v>
      </c>
      <c r="M344" s="39">
        <v>2477.0426101052599</v>
      </c>
      <c r="N344" s="39">
        <v>2937.9829275789498</v>
      </c>
      <c r="O344" s="39">
        <v>3383.85098276382</v>
      </c>
      <c r="P344" s="39">
        <v>3578.1388475521298</v>
      </c>
      <c r="Q344" s="39">
        <v>3570.3995047284802</v>
      </c>
    </row>
    <row r="345" spans="1:17" x14ac:dyDescent="0.3">
      <c r="A345" s="39" t="s">
        <v>252</v>
      </c>
      <c r="B345" s="39" t="s">
        <v>1911</v>
      </c>
      <c r="C345" s="39" t="s">
        <v>1914</v>
      </c>
      <c r="D345" s="58" t="str">
        <f>INDEX('R0. Region mapping'!$C$9:$C$24,MATCH($E345,'R0. Region mapping'!$A$9:$A$24,0))</f>
        <v>ASI</v>
      </c>
      <c r="E345" s="39" t="s">
        <v>343</v>
      </c>
      <c r="F345" s="39">
        <v>1429.2611999999999</v>
      </c>
      <c r="G345" s="39">
        <v>1429.2611999999999</v>
      </c>
      <c r="H345" s="39">
        <v>1443.4730276687901</v>
      </c>
      <c r="I345" s="39">
        <v>3089.5338589473599</v>
      </c>
      <c r="J345" s="39">
        <v>3931.6734985124999</v>
      </c>
      <c r="K345" s="39">
        <v>4817.0974042105199</v>
      </c>
      <c r="L345" s="39">
        <v>5680.8791768420997</v>
      </c>
      <c r="M345" s="39">
        <v>6597.3843894736801</v>
      </c>
      <c r="N345" s="39">
        <v>7513.8896021052597</v>
      </c>
      <c r="O345" s="39">
        <v>8430.3948147368392</v>
      </c>
      <c r="P345" s="39">
        <v>9346.9000273684105</v>
      </c>
      <c r="Q345" s="39">
        <v>10263.40524</v>
      </c>
    </row>
    <row r="346" spans="1:17" x14ac:dyDescent="0.3">
      <c r="A346" s="39" t="s">
        <v>252</v>
      </c>
      <c r="B346" s="39" t="s">
        <v>1911</v>
      </c>
      <c r="C346" s="39" t="s">
        <v>1914</v>
      </c>
      <c r="D346" s="58" t="str">
        <f>INDEX('R0. Region mapping'!$C$9:$C$24,MATCH($E346,'R0. Region mapping'!$A$9:$A$24,0))</f>
        <v>LAM</v>
      </c>
      <c r="E346" s="39" t="s">
        <v>345</v>
      </c>
      <c r="F346" s="39">
        <v>2229.0084000000102</v>
      </c>
      <c r="G346" s="39">
        <v>2182.2957856296944</v>
      </c>
      <c r="H346" s="39">
        <v>2211.6594089941063</v>
      </c>
      <c r="I346" s="39">
        <v>3459.1342066470102</v>
      </c>
      <c r="J346" s="39">
        <v>3886.2745346843503</v>
      </c>
      <c r="K346" s="39">
        <v>5203.6102836115897</v>
      </c>
      <c r="L346" s="39">
        <v>6880.4361052631702</v>
      </c>
      <c r="M346" s="39">
        <v>8189.0208042105296</v>
      </c>
      <c r="N346" s="39">
        <v>9497.6055031578999</v>
      </c>
      <c r="O346" s="39">
        <v>10806.190202105299</v>
      </c>
      <c r="P346" s="39">
        <v>12114.7749010526</v>
      </c>
      <c r="Q346" s="39">
        <v>13423.3596</v>
      </c>
    </row>
    <row r="347" spans="1:17" x14ac:dyDescent="0.3">
      <c r="A347" s="39" t="s">
        <v>252</v>
      </c>
      <c r="B347" s="39" t="s">
        <v>1911</v>
      </c>
      <c r="C347" s="39" t="s">
        <v>1914</v>
      </c>
      <c r="D347" s="58" t="str">
        <f>INDEX('R0. Region mapping'!$C$9:$C$24,MATCH($E347,'R0. Region mapping'!$A$9:$A$24,0))</f>
        <v>EUR</v>
      </c>
      <c r="E347" s="39" t="s">
        <v>347</v>
      </c>
      <c r="F347" s="39">
        <v>244.47239999999999</v>
      </c>
      <c r="G347" s="39">
        <v>244.32024000000001</v>
      </c>
      <c r="H347" s="39">
        <v>244.829823003493</v>
      </c>
      <c r="I347" s="39">
        <v>329.63487747368401</v>
      </c>
      <c r="J347" s="39">
        <v>345.692027789473</v>
      </c>
      <c r="K347" s="39">
        <v>399.56421810526302</v>
      </c>
      <c r="L347" s="39">
        <v>462.89016842105201</v>
      </c>
      <c r="M347" s="39">
        <v>539.87871073684198</v>
      </c>
      <c r="N347" s="39">
        <v>588.50597305263102</v>
      </c>
      <c r="O347" s="39">
        <v>637.13323536842097</v>
      </c>
      <c r="P347" s="39">
        <v>685.76049768421001</v>
      </c>
      <c r="Q347" s="39">
        <v>734.38775999999996</v>
      </c>
    </row>
    <row r="348" spans="1:17" x14ac:dyDescent="0.3">
      <c r="A348" s="39" t="s">
        <v>252</v>
      </c>
      <c r="B348" s="39" t="s">
        <v>1911</v>
      </c>
      <c r="C348" s="39" t="s">
        <v>1914</v>
      </c>
      <c r="D348" s="58" t="str">
        <f>INDEX('R0. Region mapping'!$C$9:$C$24,MATCH($E348,'R0. Region mapping'!$A$9:$A$24,0))</f>
        <v>ASI</v>
      </c>
      <c r="E348" s="39" t="s">
        <v>349</v>
      </c>
      <c r="F348" s="39">
        <v>881.61120000000005</v>
      </c>
      <c r="G348" s="39">
        <v>881.42336</v>
      </c>
      <c r="H348" s="39">
        <v>880.95375999999999</v>
      </c>
      <c r="I348" s="39">
        <v>923.903235787894</v>
      </c>
      <c r="J348" s="39">
        <v>1344.79868289707</v>
      </c>
      <c r="K348" s="39">
        <v>2980.7129310223499</v>
      </c>
      <c r="L348" s="39">
        <v>3838.7645781348301</v>
      </c>
      <c r="M348" s="39">
        <v>4009.5456768726299</v>
      </c>
      <c r="N348" s="39">
        <v>4175.1742482776999</v>
      </c>
      <c r="O348" s="39">
        <v>4304.3708672207404</v>
      </c>
      <c r="P348" s="39">
        <v>4750.1331177214697</v>
      </c>
      <c r="Q348" s="39">
        <v>5351.4489599999997</v>
      </c>
    </row>
    <row r="349" spans="1:17" x14ac:dyDescent="0.3">
      <c r="A349" s="39" t="s">
        <v>252</v>
      </c>
      <c r="B349" s="39" t="s">
        <v>1911</v>
      </c>
      <c r="C349" s="39" t="s">
        <v>1914</v>
      </c>
      <c r="D349" s="58" t="str">
        <f>INDEX('R0. Region mapping'!$C$9:$C$24,MATCH($E349,'R0. Region mapping'!$A$9:$A$24,0))</f>
        <v>ASI</v>
      </c>
      <c r="E349" s="39" t="s">
        <v>351</v>
      </c>
      <c r="F349" s="39">
        <v>359.99639999999999</v>
      </c>
      <c r="G349" s="39">
        <v>359.97768000000002</v>
      </c>
      <c r="H349" s="39">
        <v>364.275122974309</v>
      </c>
      <c r="I349" s="39">
        <v>726.88594342884505</v>
      </c>
      <c r="J349" s="39">
        <v>804.76588111305591</v>
      </c>
      <c r="K349" s="39">
        <v>1025.98565641297</v>
      </c>
      <c r="L349" s="39">
        <v>1292.36137248148</v>
      </c>
      <c r="M349" s="39">
        <v>1685.4510812631599</v>
      </c>
      <c r="N349" s="39">
        <v>1904.49825094737</v>
      </c>
      <c r="O349" s="39">
        <v>2123.5454206315799</v>
      </c>
      <c r="P349" s="39">
        <v>2342.5925903157899</v>
      </c>
      <c r="Q349" s="39">
        <v>2561.63976</v>
      </c>
    </row>
    <row r="350" spans="1:17" x14ac:dyDescent="0.3">
      <c r="A350" s="39" t="s">
        <v>252</v>
      </c>
      <c r="B350" s="39" t="s">
        <v>1911</v>
      </c>
      <c r="C350" s="39" t="s">
        <v>1914</v>
      </c>
      <c r="D350" s="58" t="str">
        <f>INDEX('R0. Region mapping'!$C$9:$C$24,MATCH($E350,'R0. Region mapping'!$A$9:$A$24,0))</f>
        <v>ASI</v>
      </c>
      <c r="E350" s="39" t="s">
        <v>353</v>
      </c>
      <c r="F350" s="39">
        <v>281.55959999999988</v>
      </c>
      <c r="G350" s="39">
        <v>280.50823999999989</v>
      </c>
      <c r="H350" s="39">
        <v>278.5578381307119</v>
      </c>
      <c r="I350" s="39">
        <v>295.35008421052601</v>
      </c>
      <c r="J350" s="39">
        <v>298.42400602513601</v>
      </c>
      <c r="K350" s="39">
        <v>319.29206315789401</v>
      </c>
      <c r="L350" s="39">
        <v>325.209984972504</v>
      </c>
      <c r="M350" s="39">
        <v>328.58284210526301</v>
      </c>
      <c r="N350" s="39">
        <v>334.35560398278301</v>
      </c>
      <c r="O350" s="39">
        <v>579.54242105263097</v>
      </c>
      <c r="P350" s="39">
        <v>658.51021052631495</v>
      </c>
      <c r="Q350" s="39">
        <v>661.51800000000003</v>
      </c>
    </row>
    <row r="351" spans="1:17" x14ac:dyDescent="0.3">
      <c r="A351" s="39" t="s">
        <v>252</v>
      </c>
      <c r="B351" s="39" t="s">
        <v>1911</v>
      </c>
      <c r="C351" s="39" t="s">
        <v>1914</v>
      </c>
      <c r="D351" s="58" t="str">
        <f>INDEX('R0. Region mapping'!$C$9:$C$24,MATCH($E351,'R0. Region mapping'!$A$9:$A$24,0))</f>
        <v>AFR</v>
      </c>
      <c r="E351" s="39" t="s">
        <v>355</v>
      </c>
      <c r="F351" s="39">
        <v>218.7216</v>
      </c>
      <c r="G351" s="39">
        <v>218.58799999999999</v>
      </c>
      <c r="H351" s="39">
        <v>221.04599590011003</v>
      </c>
      <c r="I351" s="39">
        <v>299.34098357894703</v>
      </c>
      <c r="J351" s="39">
        <v>324.32418311331003</v>
      </c>
      <c r="K351" s="39">
        <v>385.97529768421003</v>
      </c>
      <c r="L351" s="39">
        <v>507.01069473684203</v>
      </c>
      <c r="M351" s="39">
        <v>519.90855578947401</v>
      </c>
      <c r="N351" s="39">
        <v>610.52465684210495</v>
      </c>
      <c r="O351" s="39">
        <v>701.14075789473702</v>
      </c>
      <c r="P351" s="39">
        <v>714.03861894736895</v>
      </c>
      <c r="Q351" s="39">
        <v>726.93647999999996</v>
      </c>
    </row>
    <row r="352" spans="1:17" x14ac:dyDescent="0.3">
      <c r="A352" s="39" t="s">
        <v>252</v>
      </c>
      <c r="B352" s="39" t="s">
        <v>1911</v>
      </c>
      <c r="C352" s="39" t="s">
        <v>1914</v>
      </c>
      <c r="D352" s="58" t="str">
        <f>INDEX('R0. Region mapping'!$C$9:$C$24,MATCH($E352,'R0. Region mapping'!$A$9:$A$24,0))</f>
        <v>LAM</v>
      </c>
      <c r="E352" s="39" t="s">
        <v>357</v>
      </c>
      <c r="F352" s="39">
        <v>99.8352</v>
      </c>
      <c r="G352" s="39">
        <v>99.815840000000009</v>
      </c>
      <c r="H352" s="39">
        <v>99.960807306622002</v>
      </c>
      <c r="I352" s="39">
        <v>105.719868210526</v>
      </c>
      <c r="J352" s="39">
        <v>108.897689684211</v>
      </c>
      <c r="K352" s="39">
        <v>112.07551115789501</v>
      </c>
      <c r="L352" s="39">
        <v>130.522372631579</v>
      </c>
      <c r="M352" s="39">
        <v>158.11110610526299</v>
      </c>
      <c r="N352" s="39">
        <v>185.69983957894701</v>
      </c>
      <c r="O352" s="39">
        <v>213.28857305263199</v>
      </c>
      <c r="P352" s="39">
        <v>240.396029197307</v>
      </c>
      <c r="Q352" s="39">
        <v>268.46604000000002</v>
      </c>
    </row>
    <row r="353" spans="1:17" x14ac:dyDescent="0.3">
      <c r="A353" s="39" t="s">
        <v>252</v>
      </c>
      <c r="B353" s="39" t="s">
        <v>1911</v>
      </c>
      <c r="C353" s="39" t="s">
        <v>1914</v>
      </c>
      <c r="D353" s="58" t="str">
        <f>INDEX('R0. Region mapping'!$C$9:$C$24,MATCH($E353,'R0. Region mapping'!$A$9:$A$24,0))</f>
        <v>ASI</v>
      </c>
      <c r="E353" s="39" t="s">
        <v>359</v>
      </c>
      <c r="F353" s="39">
        <v>432.15120000000002</v>
      </c>
      <c r="G353" s="39">
        <v>432.07456000000002</v>
      </c>
      <c r="H353" s="39">
        <v>440.93868332962802</v>
      </c>
      <c r="I353" s="39">
        <v>975.53633983469899</v>
      </c>
      <c r="J353" s="39">
        <v>1366.7556959313999</v>
      </c>
      <c r="K353" s="39">
        <v>1987.0116589473701</v>
      </c>
      <c r="L353" s="39">
        <v>2383.48943578947</v>
      </c>
      <c r="M353" s="39">
        <v>3240.1101566315801</v>
      </c>
      <c r="N353" s="39">
        <v>4096.7308774736903</v>
      </c>
      <c r="O353" s="39">
        <v>4953.3515983157904</v>
      </c>
      <c r="P353" s="39">
        <v>5809.9723191578996</v>
      </c>
      <c r="Q353" s="39">
        <v>6666.5930399999997</v>
      </c>
    </row>
    <row r="354" spans="1:17" x14ac:dyDescent="0.3">
      <c r="A354" s="39" t="s">
        <v>252</v>
      </c>
      <c r="B354" s="39" t="s">
        <v>1911</v>
      </c>
      <c r="C354" s="39" t="s">
        <v>1914</v>
      </c>
      <c r="D354" s="58" t="str">
        <f>INDEX('R0. Region mapping'!$C$9:$C$24,MATCH($E354,'R0. Region mapping'!$A$9:$A$24,0))</f>
        <v>ASI</v>
      </c>
      <c r="E354" s="39" t="s">
        <v>361</v>
      </c>
      <c r="F354" s="39">
        <v>13.222800000000101</v>
      </c>
      <c r="G354" s="39">
        <v>13.222800000000101</v>
      </c>
      <c r="H354" s="39">
        <v>13.396436183293099</v>
      </c>
      <c r="I354" s="39">
        <v>16.477435789473699</v>
      </c>
      <c r="J354" s="39">
        <v>21.275906750633201</v>
      </c>
      <c r="K354" s="39">
        <v>40.004960842105298</v>
      </c>
      <c r="L354" s="39">
        <v>55.239214033848</v>
      </c>
      <c r="M354" s="39">
        <v>61.1173178947369</v>
      </c>
      <c r="N354" s="39">
        <v>63.220408421052703</v>
      </c>
      <c r="O354" s="39">
        <v>77.399338947368406</v>
      </c>
      <c r="P354" s="39">
        <v>79.502429473684202</v>
      </c>
      <c r="Q354" s="39">
        <v>108.27432</v>
      </c>
    </row>
    <row r="355" spans="1:17" x14ac:dyDescent="0.3">
      <c r="A355" s="39" t="s">
        <v>252</v>
      </c>
      <c r="B355" s="39" t="s">
        <v>1911</v>
      </c>
      <c r="C355" s="39" t="s">
        <v>1914</v>
      </c>
      <c r="D355" s="58" t="str">
        <f>INDEX('R0. Region mapping'!$C$9:$C$24,MATCH($E355,'R0. Region mapping'!$A$9:$A$24,0))</f>
        <v>NAM</v>
      </c>
      <c r="E355" s="39" t="s">
        <v>363</v>
      </c>
      <c r="F355" s="39">
        <v>980.8091999999989</v>
      </c>
      <c r="G355" s="39">
        <v>980.27623999999889</v>
      </c>
      <c r="H355" s="39">
        <v>978.943839999999</v>
      </c>
      <c r="I355" s="39">
        <v>1069.0779863074899</v>
      </c>
      <c r="J355" s="39">
        <v>1181.9232577703999</v>
      </c>
      <c r="K355" s="39">
        <v>1703.4863941052599</v>
      </c>
      <c r="L355" s="39">
        <v>2061.3036084210498</v>
      </c>
      <c r="M355" s="39">
        <v>3006.5451427368398</v>
      </c>
      <c r="N355" s="39">
        <v>3951.7866770526298</v>
      </c>
      <c r="O355" s="39">
        <v>4897.0282113684198</v>
      </c>
      <c r="P355" s="39">
        <v>5842.2697456842097</v>
      </c>
      <c r="Q355" s="39">
        <v>4732.1279600519802</v>
      </c>
    </row>
    <row r="356" spans="1:17" x14ac:dyDescent="0.3">
      <c r="A356" s="39" t="s">
        <v>252</v>
      </c>
      <c r="B356" s="39" t="s">
        <v>1911</v>
      </c>
      <c r="C356" s="39" t="s">
        <v>1914</v>
      </c>
      <c r="D356" s="58" t="str">
        <f>INDEX('R0. Region mapping'!$C$9:$C$24,MATCH($E356,'R0. Region mapping'!$A$9:$A$24,0))</f>
        <v>EUR</v>
      </c>
      <c r="E356" s="39" t="s">
        <v>365</v>
      </c>
      <c r="F356" s="39">
        <v>1572.4115999999999</v>
      </c>
      <c r="G356" s="39">
        <v>1570.4443999999999</v>
      </c>
      <c r="H356" s="39">
        <v>1565.5264</v>
      </c>
      <c r="I356" s="39">
        <v>1637.6576</v>
      </c>
      <c r="J356" s="39">
        <v>1687.6588611372499</v>
      </c>
      <c r="K356" s="39">
        <v>1827.3251</v>
      </c>
      <c r="L356" s="39">
        <v>2002.15885</v>
      </c>
      <c r="M356" s="39">
        <v>2606.6966000000002</v>
      </c>
      <c r="N356" s="39">
        <v>3111.2343500000002</v>
      </c>
      <c r="O356" s="39">
        <v>3615.7721000000001</v>
      </c>
      <c r="P356" s="39">
        <v>3640.4418500000002</v>
      </c>
      <c r="Q356" s="39">
        <v>3665.1115999920198</v>
      </c>
    </row>
    <row r="357" spans="1:17" x14ac:dyDescent="0.3">
      <c r="A357" s="39" t="s">
        <v>252</v>
      </c>
      <c r="B357" s="39" t="s">
        <v>1911</v>
      </c>
      <c r="C357" s="39" t="s">
        <v>1915</v>
      </c>
      <c r="D357" s="58" t="str">
        <f>INDEX('R0. Region mapping'!$C$9:$C$24,MATCH($E357,'R0. Region mapping'!$A$9:$A$24,0))</f>
        <v>AFR</v>
      </c>
      <c r="E357" s="39" t="s">
        <v>258</v>
      </c>
      <c r="F357" s="39">
        <v>40.654799999999902</v>
      </c>
      <c r="G357" s="39">
        <v>40.629359999999899</v>
      </c>
      <c r="H357" s="39">
        <v>65.951567774306099</v>
      </c>
      <c r="I357" s="39">
        <v>144.4</v>
      </c>
      <c r="J357" s="39">
        <v>216</v>
      </c>
      <c r="K357" s="39">
        <v>404.6</v>
      </c>
      <c r="L357" s="39">
        <v>929.6</v>
      </c>
      <c r="M357" s="39">
        <v>1386.75</v>
      </c>
      <c r="N357" s="39">
        <v>1647.75</v>
      </c>
      <c r="O357" s="39">
        <v>1933.2</v>
      </c>
      <c r="P357" s="39">
        <v>2149.4</v>
      </c>
      <c r="Q357" s="39">
        <v>2297</v>
      </c>
    </row>
    <row r="358" spans="1:17" x14ac:dyDescent="0.3">
      <c r="A358" s="39" t="s">
        <v>252</v>
      </c>
      <c r="B358" s="39" t="s">
        <v>1911</v>
      </c>
      <c r="C358" s="39" t="s">
        <v>1915</v>
      </c>
      <c r="D358" s="58" t="str">
        <f>INDEX('R0. Region mapping'!$C$9:$C$24,MATCH($E358,'R0. Region mapping'!$A$9:$A$24,0))</f>
        <v>AUS</v>
      </c>
      <c r="E358" s="39" t="s">
        <v>261</v>
      </c>
      <c r="H358" s="39">
        <v>11.246836216817099</v>
      </c>
      <c r="I358" s="39">
        <v>67.45</v>
      </c>
      <c r="J358" s="39">
        <v>76.5</v>
      </c>
      <c r="K358" s="39">
        <v>76.5</v>
      </c>
      <c r="L358" s="39">
        <v>175.2</v>
      </c>
      <c r="M358" s="39">
        <v>260.25</v>
      </c>
      <c r="N358" s="39">
        <v>309.39999999999998</v>
      </c>
      <c r="O358" s="39">
        <v>362.4</v>
      </c>
      <c r="P358" s="39">
        <v>403.15</v>
      </c>
      <c r="Q358" s="39">
        <v>430.5</v>
      </c>
    </row>
    <row r="359" spans="1:17" x14ac:dyDescent="0.3">
      <c r="A359" s="39" t="s">
        <v>252</v>
      </c>
      <c r="B359" s="39" t="s">
        <v>1911</v>
      </c>
      <c r="C359" s="39" t="s">
        <v>1915</v>
      </c>
      <c r="D359" s="58" t="str">
        <f>INDEX('R0. Region mapping'!$C$9:$C$24,MATCH($E359,'R0. Region mapping'!$A$9:$A$24,0))</f>
        <v>NAM</v>
      </c>
      <c r="E359" s="39" t="s">
        <v>341</v>
      </c>
      <c r="F359" s="39">
        <v>331.34399999999903</v>
      </c>
      <c r="G359" s="39">
        <v>331.387445797564</v>
      </c>
      <c r="H359" s="39">
        <v>344.52533775778699</v>
      </c>
      <c r="I359" s="39">
        <v>484.5</v>
      </c>
      <c r="J359" s="39">
        <v>444.31338771502601</v>
      </c>
      <c r="K359" s="39">
        <v>250.75</v>
      </c>
      <c r="L359" s="39">
        <v>263.2</v>
      </c>
      <c r="M359" s="39">
        <v>273</v>
      </c>
      <c r="N359" s="39">
        <v>259.35000000000002</v>
      </c>
      <c r="O359" s="39">
        <v>259.8</v>
      </c>
      <c r="P359" s="39">
        <v>257.39999999999998</v>
      </c>
      <c r="Q359" s="39">
        <v>251.5</v>
      </c>
    </row>
    <row r="360" spans="1:17" x14ac:dyDescent="0.3">
      <c r="A360" s="39" t="s">
        <v>252</v>
      </c>
      <c r="B360" s="39" t="s">
        <v>1911</v>
      </c>
      <c r="C360" s="39" t="s">
        <v>1915</v>
      </c>
      <c r="D360" s="58" t="str">
        <f>INDEX('R0. Region mapping'!$C$9:$C$24,MATCH($E360,'R0. Region mapping'!$A$9:$A$24,0))</f>
        <v>ASI</v>
      </c>
      <c r="E360" s="39" t="s">
        <v>343</v>
      </c>
      <c r="F360" s="39">
        <v>191.11680000000001</v>
      </c>
      <c r="G360" s="39">
        <v>191.115672985694</v>
      </c>
      <c r="H360" s="39">
        <v>392.37997973158201</v>
      </c>
      <c r="I360" s="39">
        <v>942.4</v>
      </c>
      <c r="J360" s="39">
        <v>1375.2</v>
      </c>
      <c r="K360" s="39">
        <v>2278.85</v>
      </c>
      <c r="L360" s="39">
        <v>3752.8</v>
      </c>
      <c r="M360" s="39">
        <v>4288.5</v>
      </c>
      <c r="N360" s="39">
        <v>5523.05</v>
      </c>
      <c r="O360" s="39">
        <v>5631.6</v>
      </c>
      <c r="P360" s="39">
        <v>5702.4</v>
      </c>
      <c r="Q360" s="39">
        <v>5726.5</v>
      </c>
    </row>
    <row r="361" spans="1:17" x14ac:dyDescent="0.3">
      <c r="A361" s="39" t="s">
        <v>252</v>
      </c>
      <c r="B361" s="39" t="s">
        <v>1911</v>
      </c>
      <c r="C361" s="39" t="s">
        <v>1915</v>
      </c>
      <c r="D361" s="58" t="str">
        <f>INDEX('R0. Region mapping'!$C$9:$C$24,MATCH($E361,'R0. Region mapping'!$A$9:$A$24,0))</f>
        <v>LAM</v>
      </c>
      <c r="E361" s="39" t="s">
        <v>345</v>
      </c>
      <c r="F361" s="39">
        <v>60.220799999999997</v>
      </c>
      <c r="G361" s="39">
        <v>60.207543469675599</v>
      </c>
      <c r="H361" s="39">
        <v>76.304646715016204</v>
      </c>
      <c r="I361" s="39">
        <v>181.45</v>
      </c>
      <c r="J361" s="39">
        <v>174.146201104921</v>
      </c>
      <c r="K361" s="39">
        <v>349.35</v>
      </c>
      <c r="L361" s="39">
        <v>880.8</v>
      </c>
      <c r="M361" s="39">
        <v>1342.5</v>
      </c>
      <c r="N361" s="39">
        <v>1611.35</v>
      </c>
      <c r="O361" s="39">
        <v>1901.4</v>
      </c>
      <c r="P361" s="39">
        <v>2121.9</v>
      </c>
      <c r="Q361" s="39">
        <v>2274</v>
      </c>
    </row>
    <row r="362" spans="1:17" x14ac:dyDescent="0.3">
      <c r="A362" s="39" t="s">
        <v>252</v>
      </c>
      <c r="B362" s="39" t="s">
        <v>1911</v>
      </c>
      <c r="C362" s="39" t="s">
        <v>1915</v>
      </c>
      <c r="D362" s="58" t="str">
        <f>INDEX('R0. Region mapping'!$C$9:$C$24,MATCH($E362,'R0. Region mapping'!$A$9:$A$24,0))</f>
        <v>EUR</v>
      </c>
      <c r="E362" s="39" t="s">
        <v>347</v>
      </c>
      <c r="F362" s="39">
        <v>197.352</v>
      </c>
      <c r="G362" s="39">
        <v>183.22926011393201</v>
      </c>
      <c r="H362" s="39">
        <v>166.374443522353</v>
      </c>
      <c r="I362" s="39">
        <v>190.9975</v>
      </c>
      <c r="J362" s="39">
        <v>193.005</v>
      </c>
      <c r="K362" s="39">
        <v>201.36500000000001</v>
      </c>
      <c r="L362" s="39">
        <v>209.32</v>
      </c>
      <c r="M362" s="39">
        <v>216.78749999999999</v>
      </c>
      <c r="N362" s="39">
        <v>207.54499999999999</v>
      </c>
      <c r="O362" s="39">
        <v>211.62</v>
      </c>
      <c r="P362" s="39">
        <v>214.28</v>
      </c>
      <c r="Q362" s="39">
        <v>215.17500000000001</v>
      </c>
    </row>
    <row r="363" spans="1:17" x14ac:dyDescent="0.3">
      <c r="A363" s="39" t="s">
        <v>252</v>
      </c>
      <c r="B363" s="39" t="s">
        <v>1911</v>
      </c>
      <c r="C363" s="39" t="s">
        <v>1915</v>
      </c>
      <c r="D363" s="58" t="str">
        <f>INDEX('R0. Region mapping'!$C$9:$C$24,MATCH($E363,'R0. Region mapping'!$A$9:$A$24,0))</f>
        <v>ASI</v>
      </c>
      <c r="E363" s="39" t="s">
        <v>349</v>
      </c>
      <c r="F363" s="39">
        <v>867.30480000000102</v>
      </c>
      <c r="G363" s="39">
        <v>805.23945436206202</v>
      </c>
      <c r="H363" s="39">
        <v>849.367835895295</v>
      </c>
      <c r="I363" s="39">
        <v>1295.8</v>
      </c>
      <c r="J363" s="39">
        <v>1652.1898985057701</v>
      </c>
      <c r="K363" s="39">
        <v>1547</v>
      </c>
      <c r="L363" s="39">
        <v>1632</v>
      </c>
      <c r="M363" s="39">
        <v>1530</v>
      </c>
      <c r="N363" s="39">
        <v>1514.07822162664</v>
      </c>
      <c r="O363" s="39">
        <v>1711.2</v>
      </c>
      <c r="P363" s="39">
        <v>1559.8</v>
      </c>
      <c r="Q363" s="39">
        <v>1442</v>
      </c>
    </row>
    <row r="364" spans="1:17" x14ac:dyDescent="0.3">
      <c r="A364" s="39" t="s">
        <v>252</v>
      </c>
      <c r="B364" s="39" t="s">
        <v>1911</v>
      </c>
      <c r="C364" s="39" t="s">
        <v>1915</v>
      </c>
      <c r="D364" s="58" t="str">
        <f>INDEX('R0. Region mapping'!$C$9:$C$24,MATCH($E364,'R0. Region mapping'!$A$9:$A$24,0))</f>
        <v>ASI</v>
      </c>
      <c r="E364" s="39" t="s">
        <v>351</v>
      </c>
      <c r="F364" s="39">
        <v>62.326799999999899</v>
      </c>
      <c r="G364" s="39">
        <v>62.297128239895599</v>
      </c>
      <c r="H364" s="39">
        <v>153.52654439191801</v>
      </c>
      <c r="I364" s="39">
        <v>318.25</v>
      </c>
      <c r="J364" s="39">
        <v>482.4</v>
      </c>
      <c r="K364" s="39">
        <v>680</v>
      </c>
      <c r="L364" s="39">
        <v>1367.2</v>
      </c>
      <c r="M364" s="39">
        <v>1962.75</v>
      </c>
      <c r="N364" s="39">
        <v>2291.25</v>
      </c>
      <c r="O364" s="39">
        <v>2660.4</v>
      </c>
      <c r="P364" s="39">
        <v>2938.1</v>
      </c>
      <c r="Q364" s="39">
        <v>3125.5</v>
      </c>
    </row>
    <row r="365" spans="1:17" x14ac:dyDescent="0.3">
      <c r="A365" s="39" t="s">
        <v>252</v>
      </c>
      <c r="B365" s="39" t="s">
        <v>1911</v>
      </c>
      <c r="C365" s="39" t="s">
        <v>1915</v>
      </c>
      <c r="D365" s="58" t="str">
        <f>INDEX('R0. Region mapping'!$C$9:$C$24,MATCH($E365,'R0. Region mapping'!$A$9:$A$24,0))</f>
        <v>ASI</v>
      </c>
      <c r="E365" s="39" t="s">
        <v>353</v>
      </c>
      <c r="F365" s="39">
        <v>1097.1179999999999</v>
      </c>
      <c r="G365" s="39">
        <v>1097.10224324662</v>
      </c>
      <c r="H365" s="39">
        <v>1084.3440270591</v>
      </c>
      <c r="I365" s="39">
        <v>1222.6500000000001</v>
      </c>
      <c r="J365" s="39">
        <v>1089.58751600492</v>
      </c>
      <c r="K365" s="39">
        <v>1252.9000000000001</v>
      </c>
      <c r="L365" s="39">
        <v>1305.5999999999999</v>
      </c>
      <c r="M365" s="39">
        <v>1646.25</v>
      </c>
      <c r="N365" s="39">
        <v>1797.9</v>
      </c>
      <c r="O365" s="39">
        <v>1784.4</v>
      </c>
      <c r="P365" s="39">
        <v>1745.7</v>
      </c>
      <c r="Q365" s="39">
        <v>1687</v>
      </c>
    </row>
    <row r="366" spans="1:17" x14ac:dyDescent="0.3">
      <c r="A366" s="39" t="s">
        <v>252</v>
      </c>
      <c r="B366" s="39" t="s">
        <v>1911</v>
      </c>
      <c r="C366" s="39" t="s">
        <v>1915</v>
      </c>
      <c r="D366" s="58" t="str">
        <f>INDEX('R0. Region mapping'!$C$9:$C$24,MATCH($E366,'R0. Region mapping'!$A$9:$A$24,0))</f>
        <v>AFR</v>
      </c>
      <c r="E366" s="39" t="s">
        <v>355</v>
      </c>
      <c r="H366" s="39">
        <v>11.81027488</v>
      </c>
      <c r="I366" s="39">
        <v>32.299999999999997</v>
      </c>
      <c r="J366" s="39">
        <v>121.5</v>
      </c>
      <c r="K366" s="39">
        <v>319.60000000000002</v>
      </c>
      <c r="L366" s="39">
        <v>672.8</v>
      </c>
      <c r="M366" s="39">
        <v>979.5</v>
      </c>
      <c r="N366" s="39">
        <v>1151.1500000000001</v>
      </c>
      <c r="O366" s="39">
        <v>1341.6</v>
      </c>
      <c r="P366" s="39">
        <v>1485.55</v>
      </c>
      <c r="Q366" s="39">
        <v>1583.5</v>
      </c>
    </row>
    <row r="367" spans="1:17" x14ac:dyDescent="0.3">
      <c r="A367" s="39" t="s">
        <v>252</v>
      </c>
      <c r="B367" s="39" t="s">
        <v>1911</v>
      </c>
      <c r="C367" s="39" t="s">
        <v>1915</v>
      </c>
      <c r="D367" s="58" t="str">
        <f>INDEX('R0. Region mapping'!$C$9:$C$24,MATCH($E367,'R0. Region mapping'!$A$9:$A$24,0))</f>
        <v>LAM</v>
      </c>
      <c r="E367" s="39" t="s">
        <v>357</v>
      </c>
      <c r="F367" s="39">
        <v>38.898000000000103</v>
      </c>
      <c r="G367" s="39">
        <v>38.885294117647099</v>
      </c>
      <c r="H367" s="39">
        <v>82.598960000000005</v>
      </c>
      <c r="I367" s="39">
        <v>198.55</v>
      </c>
      <c r="J367" s="39">
        <v>246.6</v>
      </c>
      <c r="K367" s="39">
        <v>381.65</v>
      </c>
      <c r="L367" s="39">
        <v>960.8</v>
      </c>
      <c r="M367" s="39">
        <v>1465.5</v>
      </c>
      <c r="N367" s="39">
        <v>1758.9</v>
      </c>
      <c r="O367" s="39">
        <v>2075.4</v>
      </c>
      <c r="P367" s="39">
        <v>2316.0500000000002</v>
      </c>
      <c r="Q367" s="39">
        <v>2481.5</v>
      </c>
    </row>
    <row r="368" spans="1:17" x14ac:dyDescent="0.3">
      <c r="A368" s="39" t="s">
        <v>252</v>
      </c>
      <c r="B368" s="39" t="s">
        <v>1911</v>
      </c>
      <c r="C368" s="39" t="s">
        <v>1915</v>
      </c>
      <c r="D368" s="58" t="str">
        <f>INDEX('R0. Region mapping'!$C$9:$C$24,MATCH($E368,'R0. Region mapping'!$A$9:$A$24,0))</f>
        <v>ASI</v>
      </c>
      <c r="E368" s="39" t="s">
        <v>359</v>
      </c>
      <c r="F368" s="39">
        <v>152.8416</v>
      </c>
      <c r="G368" s="39">
        <v>152.83573475984201</v>
      </c>
      <c r="H368" s="39">
        <v>284.882371568699</v>
      </c>
      <c r="I368" s="39">
        <v>1008.9</v>
      </c>
      <c r="J368" s="39">
        <v>1062.07672162424</v>
      </c>
      <c r="K368" s="39">
        <v>1811.35</v>
      </c>
      <c r="L368" s="39">
        <v>3398.4</v>
      </c>
      <c r="M368" s="39">
        <v>2466.0744488564001</v>
      </c>
      <c r="N368" s="39">
        <v>5512.65</v>
      </c>
      <c r="O368" s="39">
        <v>6358.2</v>
      </c>
      <c r="P368" s="39">
        <v>6992.7</v>
      </c>
      <c r="Q368" s="39">
        <v>7415</v>
      </c>
    </row>
    <row r="369" spans="1:17" x14ac:dyDescent="0.3">
      <c r="A369" s="39" t="s">
        <v>252</v>
      </c>
      <c r="B369" s="39" t="s">
        <v>1911</v>
      </c>
      <c r="C369" s="39" t="s">
        <v>1915</v>
      </c>
      <c r="D369" s="58" t="str">
        <f>INDEX('R0. Region mapping'!$C$9:$C$24,MATCH($E369,'R0. Region mapping'!$A$9:$A$24,0))</f>
        <v>ASI</v>
      </c>
      <c r="E369" s="39" t="s">
        <v>361</v>
      </c>
      <c r="F369" s="39">
        <v>528.40440000000103</v>
      </c>
      <c r="G369" s="39">
        <v>528.415177385682</v>
      </c>
      <c r="H369" s="39">
        <v>550.59298108455903</v>
      </c>
      <c r="I369" s="39">
        <v>621.29999999999995</v>
      </c>
      <c r="J369" s="39">
        <v>717.3</v>
      </c>
      <c r="K369" s="39">
        <v>825.35</v>
      </c>
      <c r="L369" s="39">
        <v>947.2</v>
      </c>
      <c r="M369" s="39">
        <v>1082.25</v>
      </c>
      <c r="N369" s="39">
        <v>1143.3499999999999</v>
      </c>
      <c r="O369" s="39">
        <v>1165.8</v>
      </c>
      <c r="P369" s="39">
        <v>1180.3</v>
      </c>
      <c r="Q369" s="39">
        <v>1185.5</v>
      </c>
    </row>
    <row r="370" spans="1:17" x14ac:dyDescent="0.3">
      <c r="A370" s="39" t="s">
        <v>252</v>
      </c>
      <c r="B370" s="39" t="s">
        <v>1911</v>
      </c>
      <c r="C370" s="39" t="s">
        <v>1915</v>
      </c>
      <c r="D370" s="58" t="str">
        <f>INDEX('R0. Region mapping'!$C$9:$C$24,MATCH($E370,'R0. Region mapping'!$A$9:$A$24,0))</f>
        <v>NAM</v>
      </c>
      <c r="E370" s="39" t="s">
        <v>363</v>
      </c>
      <c r="F370" s="39">
        <v>2918.6135999999901</v>
      </c>
      <c r="G370" s="39">
        <v>2918.6306277119902</v>
      </c>
      <c r="H370" s="39">
        <v>2880.59464425023</v>
      </c>
      <c r="I370" s="39">
        <v>3224.3</v>
      </c>
      <c r="J370" s="39">
        <v>2727.9</v>
      </c>
      <c r="K370" s="39">
        <v>2657.1</v>
      </c>
      <c r="L370" s="39">
        <v>3627.2</v>
      </c>
      <c r="M370" s="39">
        <v>4456.5</v>
      </c>
      <c r="N370" s="39">
        <v>4778.1499999999996</v>
      </c>
      <c r="O370" s="39">
        <v>5255.4</v>
      </c>
      <c r="P370" s="39">
        <v>5591.85</v>
      </c>
      <c r="Q370" s="39">
        <v>3858.5</v>
      </c>
    </row>
    <row r="371" spans="1:17" x14ac:dyDescent="0.3">
      <c r="A371" s="39" t="s">
        <v>252</v>
      </c>
      <c r="B371" s="39" t="s">
        <v>1911</v>
      </c>
      <c r="C371" s="39" t="s">
        <v>1915</v>
      </c>
      <c r="D371" s="58" t="str">
        <f>INDEX('R0. Region mapping'!$C$9:$C$24,MATCH($E371,'R0. Region mapping'!$A$9:$A$24,0))</f>
        <v>EUR</v>
      </c>
      <c r="E371" s="39" t="s">
        <v>365</v>
      </c>
      <c r="F371" s="39">
        <v>3327.5592000000001</v>
      </c>
      <c r="G371" s="39">
        <v>3089.4351726929799</v>
      </c>
      <c r="H371" s="39">
        <v>2894.3139348693398</v>
      </c>
      <c r="I371" s="39">
        <v>3819.95</v>
      </c>
      <c r="J371" s="39">
        <v>3860.1</v>
      </c>
      <c r="K371" s="39">
        <v>4027.3</v>
      </c>
      <c r="L371" s="39">
        <v>4186.3999999999996</v>
      </c>
      <c r="M371" s="39">
        <v>4335.75</v>
      </c>
      <c r="N371" s="39">
        <v>4150.8999999999996</v>
      </c>
      <c r="O371" s="39">
        <v>4232.3999999999996</v>
      </c>
      <c r="P371" s="39">
        <v>4285.6000000000004</v>
      </c>
      <c r="Q371" s="39">
        <v>4303.5</v>
      </c>
    </row>
    <row r="372" spans="1:17" x14ac:dyDescent="0.3">
      <c r="A372" s="39" t="s">
        <v>252</v>
      </c>
      <c r="B372" s="39" t="s">
        <v>1911</v>
      </c>
      <c r="C372" s="39" t="s">
        <v>942</v>
      </c>
      <c r="D372" s="58" t="str">
        <f>INDEX('R0. Region mapping'!$C$9:$C$24,MATCH($E372,'R0. Region mapping'!$A$9:$A$24,0))</f>
        <v>AFR</v>
      </c>
      <c r="E372" s="39" t="s">
        <v>258</v>
      </c>
      <c r="F372" s="39">
        <v>6802.6995261939755</v>
      </c>
      <c r="G372" s="39">
        <v>8624.3323833346312</v>
      </c>
      <c r="H372" s="39">
        <v>8922.9428949927405</v>
      </c>
      <c r="I372" s="39">
        <v>13549.900616380528</v>
      </c>
      <c r="J372" s="39">
        <v>15397.640544378728</v>
      </c>
      <c r="K372" s="39">
        <v>18717.100590890364</v>
      </c>
      <c r="L372" s="39">
        <v>19874.762764766318</v>
      </c>
      <c r="M372" s="39">
        <v>20060.257815884081</v>
      </c>
      <c r="N372" s="39">
        <v>46786.47837258166</v>
      </c>
      <c r="O372" s="39">
        <v>55116.362728418768</v>
      </c>
      <c r="P372" s="39">
        <v>53863.860339353392</v>
      </c>
      <c r="Q372" s="39">
        <v>53176.983156842689</v>
      </c>
    </row>
    <row r="373" spans="1:17" x14ac:dyDescent="0.3">
      <c r="A373" s="39" t="s">
        <v>252</v>
      </c>
      <c r="B373" s="39" t="s">
        <v>1911</v>
      </c>
      <c r="C373" s="39" t="s">
        <v>942</v>
      </c>
      <c r="D373" s="58" t="str">
        <f>INDEX('R0. Region mapping'!$C$9:$C$24,MATCH($E373,'R0. Region mapping'!$A$9:$A$24,0))</f>
        <v>AUS</v>
      </c>
      <c r="E373" s="39" t="s">
        <v>261</v>
      </c>
      <c r="F373" s="39">
        <v>2127.4661258435704</v>
      </c>
      <c r="G373" s="39">
        <v>2082.6510318475875</v>
      </c>
      <c r="H373" s="39">
        <v>2232.5683588786101</v>
      </c>
      <c r="I373" s="39">
        <v>2614.3225832757962</v>
      </c>
      <c r="J373" s="39">
        <v>3518.2195242479579</v>
      </c>
      <c r="K373" s="39">
        <v>2659.4199183123978</v>
      </c>
      <c r="L373" s="39">
        <v>2743.1768958163061</v>
      </c>
      <c r="M373" s="39">
        <v>6866.456075239018</v>
      </c>
      <c r="N373" s="39">
        <v>6244.0839984239838</v>
      </c>
      <c r="O373" s="39">
        <v>6242.4042145074318</v>
      </c>
      <c r="P373" s="39">
        <v>6533.7489911483553</v>
      </c>
      <c r="Q373" s="39">
        <v>5901.9798806472008</v>
      </c>
    </row>
    <row r="374" spans="1:17" x14ac:dyDescent="0.3">
      <c r="A374" s="39" t="s">
        <v>252</v>
      </c>
      <c r="B374" s="39" t="s">
        <v>1911</v>
      </c>
      <c r="C374" s="39" t="s">
        <v>942</v>
      </c>
      <c r="D374" s="58" t="str">
        <f>INDEX('R0. Region mapping'!$C$9:$C$24,MATCH($E374,'R0. Region mapping'!$A$9:$A$24,0))</f>
        <v>NAM</v>
      </c>
      <c r="E374" s="39" t="s">
        <v>341</v>
      </c>
      <c r="F374" s="39">
        <v>15939.711857133279</v>
      </c>
      <c r="G374" s="39">
        <v>14541.286718440269</v>
      </c>
      <c r="H374" s="39">
        <v>13911.579719400552</v>
      </c>
      <c r="I374" s="39">
        <v>8383.6836132717053</v>
      </c>
      <c r="J374" s="39">
        <v>9345.8297439779635</v>
      </c>
      <c r="K374" s="39">
        <v>8974.7075530934526</v>
      </c>
      <c r="L374" s="39">
        <v>9182.9000243427618</v>
      </c>
      <c r="M374" s="39">
        <v>9253.4354136172988</v>
      </c>
      <c r="N374" s="39">
        <v>8054.9226066156398</v>
      </c>
      <c r="O374" s="39">
        <v>7513.8431039225607</v>
      </c>
      <c r="P374" s="39">
        <v>5608.8601544252897</v>
      </c>
      <c r="Q374" s="39">
        <v>4779.5401689674354</v>
      </c>
    </row>
    <row r="375" spans="1:17" x14ac:dyDescent="0.3">
      <c r="A375" s="39" t="s">
        <v>252</v>
      </c>
      <c r="B375" s="39" t="s">
        <v>1911</v>
      </c>
      <c r="C375" s="39" t="s">
        <v>942</v>
      </c>
      <c r="D375" s="58" t="str">
        <f>INDEX('R0. Region mapping'!$C$9:$C$24,MATCH($E375,'R0. Region mapping'!$A$9:$A$24,0))</f>
        <v>ASI</v>
      </c>
      <c r="E375" s="39" t="s">
        <v>343</v>
      </c>
      <c r="F375" s="39">
        <v>16348.297509157499</v>
      </c>
      <c r="G375" s="39">
        <v>16342.692782774675</v>
      </c>
      <c r="H375" s="39">
        <v>30721.331459625289</v>
      </c>
      <c r="I375" s="39">
        <v>51883.774372500411</v>
      </c>
      <c r="J375" s="39">
        <v>47251.589617114907</v>
      </c>
      <c r="K375" s="39">
        <v>41671.6187599599</v>
      </c>
      <c r="L375" s="39">
        <v>39434.797443457712</v>
      </c>
      <c r="M375" s="39">
        <v>37016.275694601427</v>
      </c>
      <c r="N375" s="39">
        <v>35017.572085034779</v>
      </c>
      <c r="O375" s="39">
        <v>31128.108663858518</v>
      </c>
      <c r="P375" s="39">
        <v>23108.120280759471</v>
      </c>
      <c r="Q375" s="39">
        <v>22904.899664400764</v>
      </c>
    </row>
    <row r="376" spans="1:17" x14ac:dyDescent="0.3">
      <c r="A376" s="39" t="s">
        <v>252</v>
      </c>
      <c r="B376" s="39" t="s">
        <v>1911</v>
      </c>
      <c r="C376" s="39" t="s">
        <v>942</v>
      </c>
      <c r="D376" s="58" t="str">
        <f>INDEX('R0. Region mapping'!$C$9:$C$24,MATCH($E376,'R0. Region mapping'!$A$9:$A$24,0))</f>
        <v>LAM</v>
      </c>
      <c r="E376" s="39" t="s">
        <v>345</v>
      </c>
      <c r="F376" s="39">
        <v>10516.56142587915</v>
      </c>
      <c r="G376" s="39">
        <v>12206.790475619953</v>
      </c>
      <c r="H376" s="39">
        <v>11845.258510306629</v>
      </c>
      <c r="I376" s="39">
        <v>12190.627929855984</v>
      </c>
      <c r="J376" s="39">
        <v>13978.568921417793</v>
      </c>
      <c r="K376" s="39">
        <v>14325.640048424852</v>
      </c>
      <c r="L376" s="39">
        <v>15413.860103183202</v>
      </c>
      <c r="M376" s="39">
        <v>15878.43987890497</v>
      </c>
      <c r="N376" s="39">
        <v>15429.151903428457</v>
      </c>
      <c r="O376" s="39">
        <v>13086.860367414854</v>
      </c>
      <c r="P376" s="39">
        <v>14765.70074312977</v>
      </c>
      <c r="Q376" s="39">
        <v>13320.343918717617</v>
      </c>
    </row>
    <row r="377" spans="1:17" x14ac:dyDescent="0.3">
      <c r="A377" s="39" t="s">
        <v>252</v>
      </c>
      <c r="B377" s="39" t="s">
        <v>1911</v>
      </c>
      <c r="C377" s="39" t="s">
        <v>942</v>
      </c>
      <c r="D377" s="58" t="str">
        <f>INDEX('R0. Region mapping'!$C$9:$C$24,MATCH($E377,'R0. Region mapping'!$A$9:$A$24,0))</f>
        <v>EUR</v>
      </c>
      <c r="E377" s="39" t="s">
        <v>347</v>
      </c>
      <c r="F377" s="39">
        <v>3567.164362492274</v>
      </c>
      <c r="G377" s="39">
        <v>5043.6746419140436</v>
      </c>
      <c r="H377" s="39">
        <v>5500.7921369022752</v>
      </c>
      <c r="I377" s="39">
        <v>5896.4519043133714</v>
      </c>
      <c r="J377" s="39">
        <v>5110.3184306269468</v>
      </c>
      <c r="K377" s="39">
        <v>5034.4836010358522</v>
      </c>
      <c r="L377" s="39">
        <v>4228.3095603489246</v>
      </c>
      <c r="M377" s="39">
        <v>4061.1071025416741</v>
      </c>
      <c r="N377" s="39">
        <v>3517.7127614189162</v>
      </c>
      <c r="O377" s="39">
        <v>3317.0921437061415</v>
      </c>
      <c r="P377" s="39">
        <v>3317.3490283890269</v>
      </c>
      <c r="Q377" s="39">
        <v>2423.8493772731786</v>
      </c>
    </row>
    <row r="378" spans="1:17" x14ac:dyDescent="0.3">
      <c r="A378" s="39" t="s">
        <v>252</v>
      </c>
      <c r="B378" s="39" t="s">
        <v>1911</v>
      </c>
      <c r="C378" s="39" t="s">
        <v>942</v>
      </c>
      <c r="D378" s="58" t="str">
        <f>INDEX('R0. Region mapping'!$C$9:$C$24,MATCH($E378,'R0. Region mapping'!$A$9:$A$24,0))</f>
        <v>ASI</v>
      </c>
      <c r="E378" s="39" t="s">
        <v>349</v>
      </c>
      <c r="F378" s="39">
        <v>26167.628186367478</v>
      </c>
      <c r="G378" s="39">
        <v>25458.342006799325</v>
      </c>
      <c r="H378" s="39">
        <v>21981.496506910931</v>
      </c>
      <c r="I378" s="39">
        <v>17699.601764168037</v>
      </c>
      <c r="J378" s="39">
        <v>12976.736516394971</v>
      </c>
      <c r="K378" s="39">
        <v>22273.66669993275</v>
      </c>
      <c r="L378" s="39">
        <v>18112.129925013349</v>
      </c>
      <c r="M378" s="39">
        <v>10399.197901291041</v>
      </c>
      <c r="N378" s="39">
        <v>8023.9166354517356</v>
      </c>
      <c r="O378" s="39">
        <v>17686.133721998965</v>
      </c>
      <c r="P378" s="39">
        <v>20813.382504148434</v>
      </c>
      <c r="Q378" s="39">
        <v>9126.9894827435601</v>
      </c>
    </row>
    <row r="379" spans="1:17" x14ac:dyDescent="0.3">
      <c r="A379" s="39" t="s">
        <v>252</v>
      </c>
      <c r="B379" s="39" t="s">
        <v>1911</v>
      </c>
      <c r="C379" s="39" t="s">
        <v>942</v>
      </c>
      <c r="D379" s="58" t="str">
        <f>INDEX('R0. Region mapping'!$C$9:$C$24,MATCH($E379,'R0. Region mapping'!$A$9:$A$24,0))</f>
        <v>ASI</v>
      </c>
      <c r="E379" s="39" t="s">
        <v>351</v>
      </c>
      <c r="F379" s="39">
        <v>8242.1306347021637</v>
      </c>
      <c r="G379" s="39">
        <v>8294.0335487743268</v>
      </c>
      <c r="H379" s="39">
        <v>10102.525487076739</v>
      </c>
      <c r="I379" s="39">
        <v>12082.894262979025</v>
      </c>
      <c r="J379" s="39">
        <v>14583.014175968357</v>
      </c>
      <c r="K379" s="39">
        <v>15600.817196153024</v>
      </c>
      <c r="L379" s="39">
        <v>15806.859401770618</v>
      </c>
      <c r="M379" s="39">
        <v>18094.91563499585</v>
      </c>
      <c r="N379" s="39">
        <v>20015.409675048904</v>
      </c>
      <c r="O379" s="39">
        <v>20422.011328748809</v>
      </c>
      <c r="P379" s="39">
        <v>21334.283866124722</v>
      </c>
      <c r="Q379" s="39">
        <v>20307.049575581856</v>
      </c>
    </row>
    <row r="380" spans="1:17" x14ac:dyDescent="0.3">
      <c r="A380" s="39" t="s">
        <v>252</v>
      </c>
      <c r="B380" s="39" t="s">
        <v>1911</v>
      </c>
      <c r="C380" s="39" t="s">
        <v>942</v>
      </c>
      <c r="D380" s="58" t="str">
        <f>INDEX('R0. Region mapping'!$C$9:$C$24,MATCH($E380,'R0. Region mapping'!$A$9:$A$24,0))</f>
        <v>ASI</v>
      </c>
      <c r="E380" s="39" t="s">
        <v>353</v>
      </c>
      <c r="F380" s="39">
        <v>18400.206141839779</v>
      </c>
      <c r="G380" s="39">
        <v>18048.868632454458</v>
      </c>
      <c r="H380" s="39">
        <v>16413.908621064958</v>
      </c>
      <c r="I380" s="39">
        <v>15193.755518515572</v>
      </c>
      <c r="J380" s="39">
        <v>12195.752027149714</v>
      </c>
      <c r="K380" s="39">
        <v>9929.2063608899025</v>
      </c>
      <c r="L380" s="39">
        <v>8725.2220673408319</v>
      </c>
      <c r="M380" s="39">
        <v>8067.9467224388463</v>
      </c>
      <c r="N380" s="39">
        <v>7291.2991544837878</v>
      </c>
      <c r="O380" s="39">
        <v>6541.4779805513608</v>
      </c>
      <c r="P380" s="39">
        <v>4215.7943226633915</v>
      </c>
      <c r="Q380" s="39">
        <v>3999.7145827491781</v>
      </c>
    </row>
    <row r="381" spans="1:17" x14ac:dyDescent="0.3">
      <c r="A381" s="39" t="s">
        <v>252</v>
      </c>
      <c r="B381" s="39" t="s">
        <v>1911</v>
      </c>
      <c r="C381" s="39" t="s">
        <v>942</v>
      </c>
      <c r="D381" s="58" t="str">
        <f>INDEX('R0. Region mapping'!$C$9:$C$24,MATCH($E381,'R0. Region mapping'!$A$9:$A$24,0))</f>
        <v>AFR</v>
      </c>
      <c r="E381" s="39" t="s">
        <v>355</v>
      </c>
      <c r="F381" s="39">
        <v>12226.072884753747</v>
      </c>
      <c r="G381" s="39">
        <v>12226.58437401612</v>
      </c>
      <c r="H381" s="39">
        <v>12979.252085581784</v>
      </c>
      <c r="I381" s="39">
        <v>13309.320690859768</v>
      </c>
      <c r="J381" s="39">
        <v>13809.00867736763</v>
      </c>
      <c r="K381" s="39">
        <v>13019.637024909505</v>
      </c>
      <c r="L381" s="39">
        <v>12869.304639596385</v>
      </c>
      <c r="M381" s="39">
        <v>11598.531819174177</v>
      </c>
      <c r="N381" s="39">
        <v>11646.930458293522</v>
      </c>
      <c r="O381" s="39">
        <v>11296.184364610526</v>
      </c>
      <c r="P381" s="39">
        <v>10640.821636697558</v>
      </c>
      <c r="Q381" s="39">
        <v>9070.5062252185126</v>
      </c>
    </row>
    <row r="382" spans="1:17" x14ac:dyDescent="0.3">
      <c r="A382" s="39" t="s">
        <v>252</v>
      </c>
      <c r="B382" s="39" t="s">
        <v>1911</v>
      </c>
      <c r="C382" s="39" t="s">
        <v>942</v>
      </c>
      <c r="D382" s="58" t="str">
        <f>INDEX('R0. Region mapping'!$C$9:$C$24,MATCH($E382,'R0. Region mapping'!$A$9:$A$24,0))</f>
        <v>LAM</v>
      </c>
      <c r="E382" s="39" t="s">
        <v>357</v>
      </c>
      <c r="F382" s="39">
        <v>8499.7380676789599</v>
      </c>
      <c r="G382" s="39">
        <v>8491.961053426221</v>
      </c>
      <c r="H382" s="39">
        <v>8853.9091622243941</v>
      </c>
      <c r="I382" s="39">
        <v>5912.0921841276358</v>
      </c>
      <c r="J382" s="39">
        <v>5038.3818187033112</v>
      </c>
      <c r="K382" s="39">
        <v>4525.5445593690729</v>
      </c>
      <c r="L382" s="39">
        <v>6437.2873270600539</v>
      </c>
      <c r="M382" s="39">
        <v>2982.2097281801898</v>
      </c>
      <c r="N382" s="39">
        <v>5442.4999531290496</v>
      </c>
      <c r="O382" s="39">
        <v>3667.3460410737684</v>
      </c>
      <c r="P382" s="39">
        <v>2512.7352356672436</v>
      </c>
      <c r="Q382" s="39">
        <v>2685.3692334997418</v>
      </c>
    </row>
    <row r="383" spans="1:17" x14ac:dyDescent="0.3">
      <c r="A383" s="39" t="s">
        <v>252</v>
      </c>
      <c r="B383" s="39" t="s">
        <v>1911</v>
      </c>
      <c r="C383" s="39" t="s">
        <v>942</v>
      </c>
      <c r="D383" s="58" t="str">
        <f>INDEX('R0. Region mapping'!$C$9:$C$24,MATCH($E383,'R0. Region mapping'!$A$9:$A$24,0))</f>
        <v>ASI</v>
      </c>
      <c r="E383" s="39" t="s">
        <v>359</v>
      </c>
      <c r="F383" s="39">
        <v>17255.625412866993</v>
      </c>
      <c r="G383" s="39">
        <v>17904.760324384992</v>
      </c>
      <c r="H383" s="39">
        <v>21601.131159814664</v>
      </c>
      <c r="I383" s="39">
        <v>24592.752255333842</v>
      </c>
      <c r="J383" s="39">
        <v>25785.57741751942</v>
      </c>
      <c r="K383" s="39">
        <v>29376.529734851581</v>
      </c>
      <c r="L383" s="39">
        <v>34084.797434382759</v>
      </c>
      <c r="M383" s="39">
        <v>34612.532371857524</v>
      </c>
      <c r="N383" s="39">
        <v>36240.99307779994</v>
      </c>
      <c r="O383" s="39">
        <v>37693.674928062537</v>
      </c>
      <c r="P383" s="39">
        <v>36456.138728978622</v>
      </c>
      <c r="Q383" s="39">
        <v>30311.500729055286</v>
      </c>
    </row>
    <row r="384" spans="1:17" x14ac:dyDescent="0.3">
      <c r="A384" s="39" t="s">
        <v>252</v>
      </c>
      <c r="B384" s="39" t="s">
        <v>1911</v>
      </c>
      <c r="C384" s="39" t="s">
        <v>942</v>
      </c>
      <c r="D384" s="58" t="str">
        <f>INDEX('R0. Region mapping'!$C$9:$C$24,MATCH($E384,'R0. Region mapping'!$A$9:$A$24,0))</f>
        <v>ASI</v>
      </c>
      <c r="E384" s="39" t="s">
        <v>361</v>
      </c>
      <c r="F384" s="39">
        <v>7001.4590352806308</v>
      </c>
      <c r="G384" s="39">
        <v>8484.625355625607</v>
      </c>
      <c r="H384" s="39">
        <v>9269.0547407739505</v>
      </c>
      <c r="I384" s="39">
        <v>8393.9970463612844</v>
      </c>
      <c r="J384" s="39">
        <v>8989.4129670377642</v>
      </c>
      <c r="K384" s="39">
        <v>8699.5696430081989</v>
      </c>
      <c r="L384" s="39">
        <v>7327.0595144773961</v>
      </c>
      <c r="M384" s="39">
        <v>7542.9747748038008</v>
      </c>
      <c r="N384" s="39">
        <v>6783.4402235872085</v>
      </c>
      <c r="O384" s="39">
        <v>6280.8643270968178</v>
      </c>
      <c r="P384" s="39">
        <v>4979.9021776652507</v>
      </c>
      <c r="Q384" s="39">
        <v>3354.8611275769931</v>
      </c>
    </row>
    <row r="385" spans="1:17" x14ac:dyDescent="0.3">
      <c r="A385" s="39" t="s">
        <v>252</v>
      </c>
      <c r="B385" s="39" t="s">
        <v>1911</v>
      </c>
      <c r="C385" s="39" t="s">
        <v>942</v>
      </c>
      <c r="D385" s="58" t="str">
        <f>INDEX('R0. Region mapping'!$C$9:$C$24,MATCH($E385,'R0. Region mapping'!$A$9:$A$24,0))</f>
        <v>NAM</v>
      </c>
      <c r="E385" s="39" t="s">
        <v>363</v>
      </c>
      <c r="F385" s="39">
        <v>79257.569260044111</v>
      </c>
      <c r="G385" s="39">
        <v>78600.659232270642</v>
      </c>
      <c r="H385" s="39">
        <v>78190.17973109275</v>
      </c>
      <c r="I385" s="39">
        <v>80745.480699294014</v>
      </c>
      <c r="J385" s="39">
        <v>69910.452708968543</v>
      </c>
      <c r="K385" s="39">
        <v>57058.576695314856</v>
      </c>
      <c r="L385" s="39">
        <v>51871.484884963407</v>
      </c>
      <c r="M385" s="39">
        <v>64976.146661488761</v>
      </c>
      <c r="N385" s="39">
        <v>38605.729900828876</v>
      </c>
      <c r="O385" s="39">
        <v>23279.128821147231</v>
      </c>
      <c r="P385" s="39">
        <v>20852.450661596984</v>
      </c>
      <c r="Q385" s="39">
        <v>43455.556842996579</v>
      </c>
    </row>
    <row r="386" spans="1:17" x14ac:dyDescent="0.3">
      <c r="A386" s="39" t="s">
        <v>252</v>
      </c>
      <c r="B386" s="39" t="s">
        <v>1911</v>
      </c>
      <c r="C386" s="39" t="s">
        <v>942</v>
      </c>
      <c r="D386" s="58" t="str">
        <f>INDEX('R0. Region mapping'!$C$9:$C$24,MATCH($E386,'R0. Region mapping'!$A$9:$A$24,0))</f>
        <v>EUR</v>
      </c>
      <c r="E386" s="39" t="s">
        <v>365</v>
      </c>
      <c r="F386" s="39">
        <v>46260.21621259649</v>
      </c>
      <c r="G386" s="39">
        <v>52476.124779833088</v>
      </c>
      <c r="H386" s="39">
        <v>55183.542555643005</v>
      </c>
      <c r="I386" s="39">
        <v>55313.436392197043</v>
      </c>
      <c r="J386" s="39">
        <v>54611.016947296499</v>
      </c>
      <c r="K386" s="39">
        <v>54865.060958120972</v>
      </c>
      <c r="L386" s="39">
        <v>52852.540808748723</v>
      </c>
      <c r="M386" s="39">
        <v>34680.094553309056</v>
      </c>
      <c r="N386" s="39">
        <v>26255.032433103661</v>
      </c>
      <c r="O386" s="39">
        <v>24940.325616178183</v>
      </c>
      <c r="P386" s="39">
        <v>12405.719158207787</v>
      </c>
      <c r="Q386" s="39">
        <v>30600.118256790574</v>
      </c>
    </row>
    <row r="387" spans="1:17" x14ac:dyDescent="0.3">
      <c r="A387" s="39" t="s">
        <v>252</v>
      </c>
      <c r="B387" s="39" t="s">
        <v>1911</v>
      </c>
      <c r="C387" s="39" t="s">
        <v>1916</v>
      </c>
      <c r="D387" s="58" t="str">
        <f>INDEX('R0. Region mapping'!$C$9:$C$24,MATCH($E387,'R0. Region mapping'!$A$9:$A$24,0))</f>
        <v>AFR</v>
      </c>
      <c r="E387" s="39" t="s">
        <v>258</v>
      </c>
      <c r="F387" s="39">
        <v>1.9332</v>
      </c>
      <c r="G387" s="39">
        <v>1.9325600000000001</v>
      </c>
      <c r="H387" s="39">
        <v>1.93096</v>
      </c>
      <c r="I387" s="39">
        <v>1.801099438539</v>
      </c>
      <c r="J387" s="39">
        <v>1.6808870717495199</v>
      </c>
      <c r="K387" s="39">
        <v>42.096125052512001</v>
      </c>
      <c r="L387" s="39">
        <v>175.19132795618549</v>
      </c>
      <c r="M387" s="39">
        <v>729.02910662534691</v>
      </c>
      <c r="N387" s="39">
        <v>3894.7407349017149</v>
      </c>
      <c r="O387" s="39">
        <v>23280.636545634086</v>
      </c>
      <c r="P387" s="39">
        <v>31634.298325808919</v>
      </c>
      <c r="Q387" s="39">
        <v>38609.939771309801</v>
      </c>
    </row>
    <row r="388" spans="1:17" x14ac:dyDescent="0.3">
      <c r="A388" s="39" t="s">
        <v>252</v>
      </c>
      <c r="B388" s="39" t="s">
        <v>1911</v>
      </c>
      <c r="C388" s="39" t="s">
        <v>1916</v>
      </c>
      <c r="D388" s="58" t="str">
        <f>INDEX('R0. Region mapping'!$C$9:$C$24,MATCH($E388,'R0. Region mapping'!$A$9:$A$24,0))</f>
        <v>AUS</v>
      </c>
      <c r="E388" s="39" t="s">
        <v>261</v>
      </c>
      <c r="F388" s="39">
        <v>2.8866240000000101</v>
      </c>
      <c r="G388" s="39">
        <v>2.5066757112154923</v>
      </c>
      <c r="H388" s="39">
        <v>15.7183049892542</v>
      </c>
      <c r="I388" s="39">
        <v>14.2137751937828</v>
      </c>
      <c r="J388" s="39">
        <v>45.979958752098</v>
      </c>
      <c r="K388" s="39">
        <v>293.6996858686723</v>
      </c>
      <c r="L388" s="39">
        <v>612.1715574091038</v>
      </c>
      <c r="M388" s="39">
        <v>627.81272753479016</v>
      </c>
      <c r="N388" s="39">
        <v>641.2409341357569</v>
      </c>
      <c r="O388" s="39">
        <v>660.18049398342862</v>
      </c>
      <c r="P388" s="39">
        <v>684.84446678065729</v>
      </c>
      <c r="Q388" s="39">
        <v>715.44074102771606</v>
      </c>
    </row>
    <row r="389" spans="1:17" x14ac:dyDescent="0.3">
      <c r="A389" s="39" t="s">
        <v>252</v>
      </c>
      <c r="B389" s="39" t="s">
        <v>1911</v>
      </c>
      <c r="C389" s="39" t="s">
        <v>1916</v>
      </c>
      <c r="D389" s="58" t="str">
        <f>INDEX('R0. Region mapping'!$C$9:$C$24,MATCH($E389,'R0. Region mapping'!$A$9:$A$24,0))</f>
        <v>NAM</v>
      </c>
      <c r="E389" s="39" t="s">
        <v>341</v>
      </c>
      <c r="F389" s="39">
        <v>6.1199999999999997E-2</v>
      </c>
      <c r="G389" s="39">
        <v>6.0666680969396598E-2</v>
      </c>
      <c r="H389" s="39">
        <v>5.9333383392888198E-2</v>
      </c>
      <c r="I389" s="39">
        <v>16.484979295167101</v>
      </c>
      <c r="J389" s="39">
        <v>28.252937875577398</v>
      </c>
      <c r="K389" s="39">
        <v>183.7083587481321</v>
      </c>
      <c r="L389" s="39">
        <v>1104.9642754307097</v>
      </c>
      <c r="M389" s="39">
        <v>2790.5133812328991</v>
      </c>
      <c r="N389" s="39">
        <v>3103.8561906375962</v>
      </c>
      <c r="O389" s="39">
        <v>3139.0994386611651</v>
      </c>
      <c r="P389" s="39">
        <v>3182.964613775865</v>
      </c>
      <c r="Q389" s="39">
        <v>3236.0976580024762</v>
      </c>
    </row>
    <row r="390" spans="1:17" x14ac:dyDescent="0.3">
      <c r="A390" s="39" t="s">
        <v>252</v>
      </c>
      <c r="B390" s="39" t="s">
        <v>1911</v>
      </c>
      <c r="C390" s="39" t="s">
        <v>1916</v>
      </c>
      <c r="D390" s="58" t="str">
        <f>INDEX('R0. Region mapping'!$C$9:$C$24,MATCH($E390,'R0. Region mapping'!$A$9:$A$24,0))</f>
        <v>ASI</v>
      </c>
      <c r="E390" s="39" t="s">
        <v>343</v>
      </c>
      <c r="G390" s="39">
        <v>1.0406880000000001</v>
      </c>
      <c r="H390" s="39">
        <v>33.1128</v>
      </c>
      <c r="I390" s="39">
        <v>132.894495780651</v>
      </c>
      <c r="J390" s="39">
        <v>134.886110038917</v>
      </c>
      <c r="K390" s="39">
        <v>263.73657069516202</v>
      </c>
      <c r="L390" s="39">
        <v>358.397876901752</v>
      </c>
      <c r="M390" s="39">
        <v>1153.7881270286189</v>
      </c>
      <c r="N390" s="39">
        <v>5150.0579056692013</v>
      </c>
      <c r="O390" s="39">
        <v>8405.8957756452037</v>
      </c>
      <c r="P390" s="39">
        <v>8843.4551011252297</v>
      </c>
      <c r="Q390" s="39">
        <v>9155.0862163129113</v>
      </c>
    </row>
    <row r="391" spans="1:17" x14ac:dyDescent="0.3">
      <c r="A391" s="39" t="s">
        <v>252</v>
      </c>
      <c r="B391" s="39" t="s">
        <v>1911</v>
      </c>
      <c r="C391" s="39" t="s">
        <v>1916</v>
      </c>
      <c r="D391" s="58" t="str">
        <f>INDEX('R0. Region mapping'!$C$9:$C$24,MATCH($E391,'R0. Region mapping'!$A$9:$A$24,0))</f>
        <v>LAM</v>
      </c>
      <c r="E391" s="39" t="s">
        <v>345</v>
      </c>
      <c r="F391" s="39">
        <v>2.30274</v>
      </c>
      <c r="G391" s="39">
        <v>1.995708</v>
      </c>
      <c r="H391" s="39">
        <v>1.4942631610706931</v>
      </c>
      <c r="I391" s="39">
        <v>0.26613516107069302</v>
      </c>
      <c r="J391" s="39">
        <v>1.6497309300827001</v>
      </c>
      <c r="K391" s="39">
        <v>53.130731976141</v>
      </c>
      <c r="L391" s="39">
        <v>173.70161584866639</v>
      </c>
      <c r="M391" s="39">
        <v>806.14324315516274</v>
      </c>
      <c r="N391" s="39">
        <v>4591.1771489763796</v>
      </c>
      <c r="O391" s="39">
        <v>27871.542795847392</v>
      </c>
      <c r="P391" s="39">
        <v>36222.678132312292</v>
      </c>
      <c r="Q391" s="39">
        <v>36559.807991989823</v>
      </c>
    </row>
    <row r="392" spans="1:17" x14ac:dyDescent="0.3">
      <c r="A392" s="39" t="s">
        <v>252</v>
      </c>
      <c r="B392" s="39" t="s">
        <v>1911</v>
      </c>
      <c r="C392" s="39" t="s">
        <v>1916</v>
      </c>
      <c r="D392" s="58" t="str">
        <f>INDEX('R0. Region mapping'!$C$9:$C$24,MATCH($E392,'R0. Region mapping'!$A$9:$A$24,0))</f>
        <v>EUR</v>
      </c>
      <c r="E392" s="39" t="s">
        <v>347</v>
      </c>
      <c r="F392" s="39">
        <v>54.786329879999997</v>
      </c>
      <c r="G392" s="39">
        <v>54.780691656000002</v>
      </c>
      <c r="H392" s="39">
        <v>64.227396095999993</v>
      </c>
      <c r="I392" s="39">
        <v>87.375071385005597</v>
      </c>
      <c r="J392" s="39">
        <v>87.367345482306405</v>
      </c>
      <c r="K392" s="39">
        <v>96.110480981182974</v>
      </c>
      <c r="L392" s="39">
        <v>101.5756140253919</v>
      </c>
      <c r="M392" s="39">
        <v>111.8248598460855</v>
      </c>
      <c r="N392" s="39">
        <v>133.159045157907</v>
      </c>
      <c r="O392" s="39">
        <v>354.58399852601451</v>
      </c>
      <c r="P392" s="39">
        <v>625.32460781861516</v>
      </c>
      <c r="Q392" s="39">
        <v>1818.280359269314</v>
      </c>
    </row>
    <row r="393" spans="1:17" x14ac:dyDescent="0.3">
      <c r="A393" s="39" t="s">
        <v>252</v>
      </c>
      <c r="B393" s="39" t="s">
        <v>1911</v>
      </c>
      <c r="C393" s="39" t="s">
        <v>1916</v>
      </c>
      <c r="D393" s="58" t="str">
        <f>INDEX('R0. Region mapping'!$C$9:$C$24,MATCH($E393,'R0. Region mapping'!$A$9:$A$24,0))</f>
        <v>ASI</v>
      </c>
      <c r="E393" s="39" t="s">
        <v>349</v>
      </c>
      <c r="K393" s="39">
        <v>28.4847098162045</v>
      </c>
      <c r="L393" s="39">
        <v>42.398971535642403</v>
      </c>
      <c r="M393" s="39">
        <v>68.083458446570305</v>
      </c>
      <c r="N393" s="39">
        <v>105.074269581123</v>
      </c>
      <c r="O393" s="39">
        <v>155.55618732762201</v>
      </c>
      <c r="P393" s="39">
        <v>222.22275399310001</v>
      </c>
      <c r="Q393" s="39">
        <v>306.82340494730101</v>
      </c>
    </row>
    <row r="394" spans="1:17" x14ac:dyDescent="0.3">
      <c r="A394" s="39" t="s">
        <v>252</v>
      </c>
      <c r="B394" s="39" t="s">
        <v>1911</v>
      </c>
      <c r="C394" s="39" t="s">
        <v>1916</v>
      </c>
      <c r="D394" s="58" t="str">
        <f>INDEX('R0. Region mapping'!$C$9:$C$24,MATCH($E394,'R0. Region mapping'!$A$9:$A$24,0))</f>
        <v>ASI</v>
      </c>
      <c r="E394" s="39" t="s">
        <v>351</v>
      </c>
      <c r="F394" s="39">
        <v>1.44E-2</v>
      </c>
      <c r="G394" s="39">
        <v>0.67601599999999995</v>
      </c>
      <c r="H394" s="39">
        <v>1.5652227207686999</v>
      </c>
      <c r="I394" s="39">
        <v>23.659636883999998</v>
      </c>
      <c r="J394" s="39">
        <v>23.657521716723501</v>
      </c>
      <c r="K394" s="39">
        <v>97.744829044850405</v>
      </c>
      <c r="L394" s="39">
        <v>233.15879265279881</v>
      </c>
      <c r="M394" s="39">
        <v>858.60725919054403</v>
      </c>
      <c r="N394" s="39">
        <v>4616.6190066206937</v>
      </c>
      <c r="O394" s="39">
        <v>6553.8011630768442</v>
      </c>
      <c r="P394" s="39">
        <v>8666.4442973956975</v>
      </c>
      <c r="Q394" s="39">
        <v>18589.59283952511</v>
      </c>
    </row>
    <row r="395" spans="1:17" x14ac:dyDescent="0.3">
      <c r="A395" s="39" t="s">
        <v>252</v>
      </c>
      <c r="B395" s="39" t="s">
        <v>1911</v>
      </c>
      <c r="C395" s="39" t="s">
        <v>1916</v>
      </c>
      <c r="D395" s="58" t="str">
        <f>INDEX('R0. Region mapping'!$C$9:$C$24,MATCH($E395,'R0. Region mapping'!$A$9:$A$24,0))</f>
        <v>ASI</v>
      </c>
      <c r="E395" s="39" t="s">
        <v>353</v>
      </c>
      <c r="F395" s="39">
        <v>24.248772000000002</v>
      </c>
      <c r="G395" s="39">
        <v>31.186602400000002</v>
      </c>
      <c r="H395" s="39">
        <v>46.047718399999994</v>
      </c>
      <c r="I395" s="39">
        <v>33.117600000000003</v>
      </c>
      <c r="J395" s="39">
        <v>33.112215674323501</v>
      </c>
      <c r="K395" s="39">
        <v>39.391787927978413</v>
      </c>
      <c r="L395" s="39">
        <v>46.8881846948142</v>
      </c>
      <c r="M395" s="39">
        <v>56.813414485618104</v>
      </c>
      <c r="N395" s="39">
        <v>111.2575853476599</v>
      </c>
      <c r="O395" s="39">
        <v>514.96975253550386</v>
      </c>
      <c r="P395" s="39">
        <v>971.9037054351395</v>
      </c>
      <c r="Q395" s="39">
        <v>993.35928541391354</v>
      </c>
    </row>
    <row r="396" spans="1:17" x14ac:dyDescent="0.3">
      <c r="A396" s="39" t="s">
        <v>252</v>
      </c>
      <c r="B396" s="39" t="s">
        <v>1911</v>
      </c>
      <c r="C396" s="39" t="s">
        <v>1916</v>
      </c>
      <c r="D396" s="58" t="str">
        <f>INDEX('R0. Region mapping'!$C$9:$C$24,MATCH($E396,'R0. Region mapping'!$A$9:$A$24,0))</f>
        <v>AFR</v>
      </c>
      <c r="E396" s="39" t="s">
        <v>355</v>
      </c>
      <c r="F396" s="39">
        <v>46.267740000000003</v>
      </c>
      <c r="G396" s="39">
        <v>40.099156628292313</v>
      </c>
      <c r="H396" s="39">
        <v>25.207268521164497</v>
      </c>
      <c r="I396" s="39">
        <v>0.53255857384157701</v>
      </c>
      <c r="J396" s="39">
        <v>0.53342183583430403</v>
      </c>
      <c r="K396" s="39">
        <v>24.999659605219691</v>
      </c>
      <c r="L396" s="39">
        <v>60.200140733594701</v>
      </c>
      <c r="M396" s="39">
        <v>322.49447524791941</v>
      </c>
      <c r="N396" s="39">
        <v>1915.3629155459914</v>
      </c>
      <c r="O396" s="39">
        <v>11738.628610048783</v>
      </c>
      <c r="P396" s="39">
        <v>14764.145722764984</v>
      </c>
      <c r="Q396" s="39">
        <v>16238.486915186773</v>
      </c>
    </row>
    <row r="397" spans="1:17" x14ac:dyDescent="0.3">
      <c r="A397" s="39" t="s">
        <v>252</v>
      </c>
      <c r="B397" s="39" t="s">
        <v>1911</v>
      </c>
      <c r="C397" s="39" t="s">
        <v>1916</v>
      </c>
      <c r="D397" s="58" t="str">
        <f>INDEX('R0. Region mapping'!$C$9:$C$24,MATCH($E397,'R0. Region mapping'!$A$9:$A$24,0))</f>
        <v>LAM</v>
      </c>
      <c r="E397" s="39" t="s">
        <v>357</v>
      </c>
      <c r="F397" s="39">
        <v>3.1823639999999997</v>
      </c>
      <c r="G397" s="39">
        <v>2.7692488000000002</v>
      </c>
      <c r="H397" s="39">
        <v>2.0025959610706932</v>
      </c>
      <c r="I397" s="39">
        <v>0.35013516107069281</v>
      </c>
      <c r="J397" s="39">
        <v>1.7057309300826999</v>
      </c>
      <c r="K397" s="39">
        <v>16.861237913299007</v>
      </c>
      <c r="L397" s="39">
        <v>77.94711059184641</v>
      </c>
      <c r="M397" s="39">
        <v>287.55427295038351</v>
      </c>
      <c r="N397" s="39">
        <v>340.49699287765083</v>
      </c>
      <c r="O397" s="39">
        <v>377.07620021135915</v>
      </c>
      <c r="P397" s="39">
        <v>417.39491976064801</v>
      </c>
      <c r="Q397" s="39">
        <v>478.71886756349102</v>
      </c>
    </row>
    <row r="398" spans="1:17" x14ac:dyDescent="0.3">
      <c r="A398" s="39" t="s">
        <v>252</v>
      </c>
      <c r="B398" s="39" t="s">
        <v>1911</v>
      </c>
      <c r="C398" s="39" t="s">
        <v>1916</v>
      </c>
      <c r="D398" s="58" t="str">
        <f>INDEX('R0. Region mapping'!$C$9:$C$24,MATCH($E398,'R0. Region mapping'!$A$9:$A$24,0))</f>
        <v>ASI</v>
      </c>
      <c r="E398" s="39" t="s">
        <v>359</v>
      </c>
      <c r="J398" s="39">
        <v>6.1057858752013496E-3</v>
      </c>
      <c r="K398" s="39">
        <v>36.579345269114931</v>
      </c>
      <c r="L398" s="39">
        <v>88.164126997877304</v>
      </c>
      <c r="M398" s="39">
        <v>258.71510532962418</v>
      </c>
      <c r="N398" s="39">
        <v>1177.8032850551419</v>
      </c>
      <c r="O398" s="39">
        <v>4907.5517653928055</v>
      </c>
      <c r="P398" s="39">
        <v>5537.2285829204011</v>
      </c>
      <c r="Q398" s="39">
        <v>6602.4653475825089</v>
      </c>
    </row>
    <row r="399" spans="1:17" x14ac:dyDescent="0.3">
      <c r="A399" s="39" t="s">
        <v>252</v>
      </c>
      <c r="B399" s="39" t="s">
        <v>1911</v>
      </c>
      <c r="C399" s="39" t="s">
        <v>1916</v>
      </c>
      <c r="D399" s="58" t="str">
        <f>INDEX('R0. Region mapping'!$C$9:$C$24,MATCH($E399,'R0. Region mapping'!$A$9:$A$24,0))</f>
        <v>ASI</v>
      </c>
      <c r="E399" s="39" t="s">
        <v>361</v>
      </c>
      <c r="F399" s="39">
        <v>1.4775119999999999</v>
      </c>
      <c r="G399" s="39">
        <v>3.41141902829232</v>
      </c>
      <c r="H399" s="39">
        <v>4.08367502318234</v>
      </c>
      <c r="I399" s="39">
        <v>3.3150066758594199</v>
      </c>
      <c r="J399" s="39">
        <v>3.2998007794521502</v>
      </c>
      <c r="K399" s="39">
        <v>10.53771514290136</v>
      </c>
      <c r="L399" s="39">
        <v>45.706490118623897</v>
      </c>
      <c r="M399" s="39">
        <v>227.36157559942981</v>
      </c>
      <c r="N399" s="39">
        <v>1302.7252828986052</v>
      </c>
      <c r="O399" s="39">
        <v>1527.9509535544787</v>
      </c>
      <c r="P399" s="39">
        <v>1736.3302517219051</v>
      </c>
      <c r="Q399" s="39">
        <v>2356.1410377677394</v>
      </c>
    </row>
    <row r="400" spans="1:17" x14ac:dyDescent="0.3">
      <c r="A400" s="39" t="s">
        <v>252</v>
      </c>
      <c r="B400" s="39" t="s">
        <v>1911</v>
      </c>
      <c r="C400" s="39" t="s">
        <v>1916</v>
      </c>
      <c r="D400" s="58" t="str">
        <f>INDEX('R0. Region mapping'!$C$9:$C$24,MATCH($E400,'R0. Region mapping'!$A$9:$A$24,0))</f>
        <v>NAM</v>
      </c>
      <c r="E400" s="39" t="s">
        <v>363</v>
      </c>
      <c r="F400" s="39">
        <v>53.826444000000002</v>
      </c>
      <c r="G400" s="39">
        <v>60.779940570464071</v>
      </c>
      <c r="H400" s="39">
        <v>93.462516496624204</v>
      </c>
      <c r="I400" s="39">
        <v>103.36512517788529</v>
      </c>
      <c r="J400" s="39">
        <v>168.243475923278</v>
      </c>
      <c r="K400" s="39">
        <v>226.75758302261161</v>
      </c>
      <c r="L400" s="39">
        <v>755.99295635524584</v>
      </c>
      <c r="M400" s="39">
        <v>3752.5103464578424</v>
      </c>
      <c r="N400" s="39">
        <v>9492.8871316835884</v>
      </c>
      <c r="O400" s="39">
        <v>10613.224885982139</v>
      </c>
      <c r="P400" s="39">
        <v>10367.176034396351</v>
      </c>
      <c r="Q400" s="39">
        <v>8362.2461608782905</v>
      </c>
    </row>
    <row r="401" spans="1:17" x14ac:dyDescent="0.3">
      <c r="A401" s="39" t="s">
        <v>252</v>
      </c>
      <c r="B401" s="39" t="s">
        <v>1911</v>
      </c>
      <c r="C401" s="39" t="s">
        <v>1916</v>
      </c>
      <c r="D401" s="58" t="str">
        <f>INDEX('R0. Region mapping'!$C$9:$C$24,MATCH($E401,'R0. Region mapping'!$A$9:$A$24,0))</f>
        <v>EUR</v>
      </c>
      <c r="E401" s="39" t="s">
        <v>365</v>
      </c>
      <c r="F401" s="39">
        <v>31.851107999999765</v>
      </c>
      <c r="G401" s="39">
        <v>69.682092497800681</v>
      </c>
      <c r="H401" s="39">
        <v>342.66506878456704</v>
      </c>
      <c r="I401" s="39">
        <v>397.30291463758766</v>
      </c>
      <c r="J401" s="39">
        <v>396.96693029757751</v>
      </c>
      <c r="K401" s="39">
        <v>432.72065795150075</v>
      </c>
      <c r="L401" s="39">
        <v>502.18911966233202</v>
      </c>
      <c r="M401" s="39">
        <v>1785.3041877985931</v>
      </c>
      <c r="N401" s="39">
        <v>2233.6524777213363</v>
      </c>
      <c r="O401" s="39">
        <v>2408.5903732429388</v>
      </c>
      <c r="P401" s="39">
        <v>2625.5924833483909</v>
      </c>
      <c r="Q401" s="39">
        <v>2886.3276184087272</v>
      </c>
    </row>
    <row r="402" spans="1:17" x14ac:dyDescent="0.3">
      <c r="A402" s="39" t="s">
        <v>252</v>
      </c>
      <c r="B402" s="39" t="s">
        <v>1911</v>
      </c>
      <c r="C402" s="39" t="s">
        <v>1917</v>
      </c>
      <c r="D402" s="58" t="str">
        <f>INDEX('R0. Region mapping'!$C$9:$C$24,MATCH($E402,'R0. Region mapping'!$A$9:$A$24,0))</f>
        <v>NAM</v>
      </c>
      <c r="E402" s="39" t="s">
        <v>341</v>
      </c>
      <c r="F402" s="39">
        <v>0.1116</v>
      </c>
      <c r="G402" s="39">
        <v>0.107709908247363</v>
      </c>
      <c r="H402" s="39">
        <v>9.7984678865772598E-2</v>
      </c>
      <c r="I402" s="39">
        <v>8.2424311855227306E-2</v>
      </c>
      <c r="J402" s="39">
        <v>5.4949541236818202E-2</v>
      </c>
    </row>
    <row r="403" spans="1:17" x14ac:dyDescent="0.3">
      <c r="A403" s="39" t="s">
        <v>252</v>
      </c>
      <c r="B403" s="39" t="s">
        <v>1911</v>
      </c>
      <c r="C403" s="39" t="s">
        <v>1917</v>
      </c>
      <c r="D403" s="58" t="str">
        <f>INDEX('R0. Region mapping'!$C$9:$C$24,MATCH($E403,'R0. Region mapping'!$A$9:$A$24,0))</f>
        <v>EUR</v>
      </c>
      <c r="E403" s="39" t="s">
        <v>365</v>
      </c>
      <c r="F403" s="39">
        <v>1.9224000000000001</v>
      </c>
      <c r="G403" s="39">
        <v>1.8553900323900701</v>
      </c>
      <c r="H403" s="39">
        <v>1.68786511336524</v>
      </c>
      <c r="I403" s="39">
        <v>1.41982524292552</v>
      </c>
      <c r="J403" s="39">
        <v>0.94655016195034902</v>
      </c>
      <c r="K403" s="39">
        <v>0.47327508097517501</v>
      </c>
    </row>
    <row r="404" spans="1:17" x14ac:dyDescent="0.3">
      <c r="A404" s="39" t="s">
        <v>252</v>
      </c>
      <c r="B404" s="39" t="s">
        <v>1911</v>
      </c>
      <c r="C404" s="39" t="s">
        <v>1918</v>
      </c>
      <c r="D404" s="58" t="str">
        <f>INDEX('R0. Region mapping'!$C$9:$C$24,MATCH($E404,'R0. Region mapping'!$A$9:$A$24,0))</f>
        <v>AFR</v>
      </c>
      <c r="E404" s="39" t="s">
        <v>258</v>
      </c>
      <c r="F404" s="39">
        <v>2.9952000000000001</v>
      </c>
      <c r="G404" s="39">
        <v>7.7056464395339104</v>
      </c>
      <c r="H404" s="39">
        <v>7.53015517233802</v>
      </c>
      <c r="I404" s="39">
        <v>10.778878009438101</v>
      </c>
      <c r="J404" s="39">
        <v>18.921152444559301</v>
      </c>
      <c r="K404" s="39">
        <v>32.528016041866401</v>
      </c>
      <c r="L404" s="39">
        <v>55.117465566260897</v>
      </c>
      <c r="M404" s="39">
        <v>91.504348936506901</v>
      </c>
      <c r="N404" s="39">
        <v>151.85659617719699</v>
      </c>
      <c r="O404" s="39">
        <v>251.92621875412601</v>
      </c>
      <c r="P404" s="39">
        <v>417.79943492045601</v>
      </c>
      <c r="Q404" s="39">
        <v>692.664870293631</v>
      </c>
    </row>
    <row r="405" spans="1:17" x14ac:dyDescent="0.3">
      <c r="A405" s="39" t="s">
        <v>252</v>
      </c>
      <c r="B405" s="39" t="s">
        <v>1911</v>
      </c>
      <c r="C405" s="39" t="s">
        <v>1918</v>
      </c>
      <c r="D405" s="58" t="str">
        <f>INDEX('R0. Region mapping'!$C$9:$C$24,MATCH($E405,'R0. Region mapping'!$A$9:$A$24,0))</f>
        <v>AUS</v>
      </c>
      <c r="E405" s="39" t="s">
        <v>261</v>
      </c>
      <c r="F405" s="39">
        <v>5.3891999999999998</v>
      </c>
      <c r="G405" s="39">
        <v>23.780199899352599</v>
      </c>
      <c r="H405" s="39">
        <v>23.6405628364985</v>
      </c>
      <c r="I405" s="39">
        <v>23.417143535931999</v>
      </c>
      <c r="J405" s="39">
        <v>40.817023510743702</v>
      </c>
      <c r="K405" s="39">
        <v>69.918157403478602</v>
      </c>
      <c r="L405" s="39">
        <v>118.268864769488</v>
      </c>
      <c r="M405" s="39">
        <v>196.341955473952</v>
      </c>
      <c r="N405" s="39">
        <v>325.83596154072097</v>
      </c>
      <c r="O405" s="39">
        <v>540.54894473707304</v>
      </c>
      <c r="P405" s="39">
        <v>647.10823805933296</v>
      </c>
      <c r="Q405" s="39">
        <v>736.81727802593298</v>
      </c>
    </row>
    <row r="406" spans="1:17" x14ac:dyDescent="0.3">
      <c r="A406" s="39" t="s">
        <v>252</v>
      </c>
      <c r="B406" s="39" t="s">
        <v>1911</v>
      </c>
      <c r="C406" s="39" t="s">
        <v>1918</v>
      </c>
      <c r="D406" s="58" t="str">
        <f>INDEX('R0. Region mapping'!$C$9:$C$24,MATCH($E406,'R0. Region mapping'!$A$9:$A$24,0))</f>
        <v>NAM</v>
      </c>
      <c r="E406" s="39" t="s">
        <v>341</v>
      </c>
      <c r="F406" s="39">
        <v>5.2956000000000003</v>
      </c>
      <c r="G406" s="39">
        <v>41.156877413658798</v>
      </c>
      <c r="H406" s="39">
        <v>40.695399593648503</v>
      </c>
      <c r="I406" s="39">
        <v>39.957035081632</v>
      </c>
      <c r="J406" s="39">
        <v>65.411916265119501</v>
      </c>
      <c r="K406" s="39">
        <v>106.804784380128</v>
      </c>
      <c r="L406" s="39">
        <v>174.15895376954001</v>
      </c>
      <c r="M406" s="39">
        <v>283.68932366140098</v>
      </c>
      <c r="N406" s="39">
        <v>462.10275464719899</v>
      </c>
      <c r="O406" s="39">
        <v>752.71943372489397</v>
      </c>
      <c r="P406" s="39">
        <v>1226.10338072646</v>
      </c>
      <c r="Q406" s="39">
        <v>1997.1959483999999</v>
      </c>
    </row>
    <row r="407" spans="1:17" x14ac:dyDescent="0.3">
      <c r="A407" s="39" t="s">
        <v>252</v>
      </c>
      <c r="B407" s="39" t="s">
        <v>1911</v>
      </c>
      <c r="C407" s="39" t="s">
        <v>1918</v>
      </c>
      <c r="D407" s="58" t="str">
        <f>INDEX('R0. Region mapping'!$C$9:$C$24,MATCH($E407,'R0. Region mapping'!$A$9:$A$24,0))</f>
        <v>ASI</v>
      </c>
      <c r="E407" s="39" t="s">
        <v>343</v>
      </c>
      <c r="G407" s="39">
        <v>340.18208080153801</v>
      </c>
      <c r="H407" s="39">
        <v>340.18208080153801</v>
      </c>
      <c r="I407" s="39">
        <v>1163.01044660302</v>
      </c>
      <c r="J407" s="39">
        <v>1894.4245442807701</v>
      </c>
      <c r="K407" s="39">
        <v>3085.8210379373199</v>
      </c>
      <c r="L407" s="39">
        <v>5026.48038481597</v>
      </c>
      <c r="M407" s="39">
        <v>8187.6099673520102</v>
      </c>
      <c r="N407" s="39">
        <v>13336.7569588922</v>
      </c>
      <c r="O407" s="39">
        <v>21724.174825899201</v>
      </c>
      <c r="P407" s="39">
        <v>35386.394722004101</v>
      </c>
      <c r="Q407" s="39">
        <v>57447.429087870602</v>
      </c>
    </row>
    <row r="408" spans="1:17" x14ac:dyDescent="0.3">
      <c r="A408" s="39" t="s">
        <v>252</v>
      </c>
      <c r="B408" s="39" t="s">
        <v>1911</v>
      </c>
      <c r="C408" s="39" t="s">
        <v>1918</v>
      </c>
      <c r="D408" s="58" t="str">
        <f>INDEX('R0. Region mapping'!$C$9:$C$24,MATCH($E408,'R0. Region mapping'!$A$9:$A$24,0))</f>
        <v>LAM</v>
      </c>
      <c r="E408" s="39" t="s">
        <v>345</v>
      </c>
      <c r="F408" s="39">
        <v>1.3428</v>
      </c>
      <c r="G408" s="39">
        <v>32.784482671167403</v>
      </c>
      <c r="H408" s="39">
        <v>33.226764412151397</v>
      </c>
      <c r="I408" s="39">
        <v>104.156354588559</v>
      </c>
      <c r="J408" s="39">
        <v>175.76663768817701</v>
      </c>
      <c r="K408" s="39">
        <v>296.02154896500798</v>
      </c>
      <c r="L408" s="39">
        <v>496.61549272599598</v>
      </c>
      <c r="M408" s="39">
        <v>824.43500514381196</v>
      </c>
      <c r="N408" s="39">
        <v>1368.16450928157</v>
      </c>
      <c r="O408" s="39">
        <v>2269.7178389343399</v>
      </c>
      <c r="P408" s="39">
        <v>3764.11229646829</v>
      </c>
      <c r="Q408" s="39">
        <v>6240.4450743924499</v>
      </c>
    </row>
    <row r="409" spans="1:17" x14ac:dyDescent="0.3">
      <c r="A409" s="39" t="s">
        <v>252</v>
      </c>
      <c r="B409" s="39" t="s">
        <v>1911</v>
      </c>
      <c r="C409" s="39" t="s">
        <v>1918</v>
      </c>
      <c r="D409" s="58" t="str">
        <f>INDEX('R0. Region mapping'!$C$9:$C$24,MATCH($E409,'R0. Region mapping'!$A$9:$A$24,0))</f>
        <v>EUR</v>
      </c>
      <c r="E409" s="39" t="s">
        <v>347</v>
      </c>
      <c r="F409" s="39">
        <v>0.63</v>
      </c>
      <c r="G409" s="39">
        <v>1.6759473679169701</v>
      </c>
      <c r="H409" s="39">
        <v>10.995423010251299</v>
      </c>
      <c r="I409" s="39">
        <v>10.906339754646499</v>
      </c>
      <c r="J409" s="39">
        <v>17.556254541982</v>
      </c>
      <c r="K409" s="39">
        <v>28.4341072409939</v>
      </c>
      <c r="L409" s="39">
        <v>46.198825286683899</v>
      </c>
      <c r="M409" s="39">
        <v>75.254414636545604</v>
      </c>
      <c r="N409" s="39">
        <v>122.582908006387</v>
      </c>
      <c r="O409" s="39">
        <v>199.676036549994</v>
      </c>
      <c r="P409" s="39">
        <v>325.25261939613699</v>
      </c>
      <c r="Q409" s="39">
        <v>529.80364044329303</v>
      </c>
    </row>
    <row r="410" spans="1:17" x14ac:dyDescent="0.3">
      <c r="A410" s="39" t="s">
        <v>252</v>
      </c>
      <c r="B410" s="39" t="s">
        <v>1911</v>
      </c>
      <c r="C410" s="39" t="s">
        <v>1918</v>
      </c>
      <c r="D410" s="58" t="str">
        <f>INDEX('R0. Region mapping'!$C$9:$C$24,MATCH($E410,'R0. Region mapping'!$A$9:$A$24,0))</f>
        <v>ASI</v>
      </c>
      <c r="E410" s="39" t="s">
        <v>349</v>
      </c>
      <c r="F410" s="39">
        <v>0.53639999999999999</v>
      </c>
      <c r="G410" s="39">
        <v>0.51763343588265998</v>
      </c>
      <c r="H410" s="39">
        <v>0.470717025589309</v>
      </c>
      <c r="I410" s="39">
        <v>0.39565076911994795</v>
      </c>
      <c r="J410" s="39">
        <v>0.558451502481493</v>
      </c>
      <c r="K410" s="39">
        <v>0.84280532439628697</v>
      </c>
      <c r="L410" s="39">
        <v>1.3251563191236699</v>
      </c>
      <c r="M410" s="39">
        <v>2.1605036442243599</v>
      </c>
      <c r="N410" s="39">
        <v>3.5211964135737799</v>
      </c>
      <c r="O410" s="39">
        <v>5.7376215542619597</v>
      </c>
      <c r="P410" s="39">
        <v>9.3479445565833696</v>
      </c>
      <c r="Q410" s="39">
        <v>15.228780295995699</v>
      </c>
    </row>
    <row r="411" spans="1:17" x14ac:dyDescent="0.3">
      <c r="A411" s="39" t="s">
        <v>252</v>
      </c>
      <c r="B411" s="39" t="s">
        <v>1911</v>
      </c>
      <c r="C411" s="39" t="s">
        <v>1918</v>
      </c>
      <c r="D411" s="58" t="str">
        <f>INDEX('R0. Region mapping'!$C$9:$C$24,MATCH($E411,'R0. Region mapping'!$A$9:$A$24,0))</f>
        <v>ASI</v>
      </c>
      <c r="E411" s="39" t="s">
        <v>351</v>
      </c>
      <c r="F411" s="39">
        <v>22.197600000000001</v>
      </c>
      <c r="G411" s="39">
        <v>138.895797656105</v>
      </c>
      <c r="H411" s="39">
        <v>136.943989009918</v>
      </c>
      <c r="I411" s="39">
        <v>159.378005661565</v>
      </c>
      <c r="J411" s="39">
        <v>262.82111802788199</v>
      </c>
      <c r="K411" s="39">
        <v>430.62014889805403</v>
      </c>
      <c r="L411" s="39">
        <v>703.24818962048505</v>
      </c>
      <c r="M411" s="39">
        <v>1145.5203277985499</v>
      </c>
      <c r="N411" s="39">
        <v>1865.9350372501799</v>
      </c>
      <c r="O411" s="39">
        <v>3039.4146865273701</v>
      </c>
      <c r="P411" s="39">
        <v>4950.8893818676497</v>
      </c>
      <c r="Q411" s="39">
        <v>8064.48024232849</v>
      </c>
    </row>
    <row r="412" spans="1:17" x14ac:dyDescent="0.3">
      <c r="A412" s="39" t="s">
        <v>252</v>
      </c>
      <c r="B412" s="39" t="s">
        <v>1911</v>
      </c>
      <c r="C412" s="39" t="s">
        <v>1918</v>
      </c>
      <c r="D412" s="58" t="str">
        <f>INDEX('R0. Region mapping'!$C$9:$C$24,MATCH($E412,'R0. Region mapping'!$A$9:$A$24,0))</f>
        <v>ASI</v>
      </c>
      <c r="E412" s="39" t="s">
        <v>353</v>
      </c>
      <c r="F412" s="39">
        <v>6.3143999999999707</v>
      </c>
      <c r="G412" s="39">
        <v>13.97079599467822</v>
      </c>
      <c r="H412" s="39">
        <v>20.879696494137679</v>
      </c>
      <c r="I412" s="39">
        <v>19.757964810200178</v>
      </c>
      <c r="J412" s="39">
        <v>28.146253757326992</v>
      </c>
      <c r="K412" s="39">
        <v>42.689932512589685</v>
      </c>
      <c r="L412" s="39">
        <v>67.2600926520455</v>
      </c>
      <c r="M412" s="39">
        <v>109.56167850542199</v>
      </c>
      <c r="N412" s="39">
        <v>178.46650440615099</v>
      </c>
      <c r="O412" s="39">
        <v>290.705205074883</v>
      </c>
      <c r="P412" s="39">
        <v>473.53022151066301</v>
      </c>
      <c r="Q412" s="39">
        <v>771.33290842340296</v>
      </c>
    </row>
    <row r="413" spans="1:17" x14ac:dyDescent="0.3">
      <c r="A413" s="39" t="s">
        <v>252</v>
      </c>
      <c r="B413" s="39" t="s">
        <v>1911</v>
      </c>
      <c r="C413" s="39" t="s">
        <v>1918</v>
      </c>
      <c r="D413" s="58" t="str">
        <f>INDEX('R0. Region mapping'!$C$9:$C$24,MATCH($E413,'R0. Region mapping'!$A$9:$A$24,0))</f>
        <v>AFR</v>
      </c>
      <c r="E413" s="39" t="s">
        <v>355</v>
      </c>
      <c r="F413" s="39">
        <v>0.2628000000000002</v>
      </c>
      <c r="G413" s="39">
        <v>0.25305273747910817</v>
      </c>
      <c r="H413" s="39">
        <v>0.2286845811768802</v>
      </c>
      <c r="I413" s="39">
        <v>29.992474072309403</v>
      </c>
      <c r="J413" s="39">
        <v>50.526941953687903</v>
      </c>
      <c r="K413" s="39">
        <v>84.599388574860498</v>
      </c>
      <c r="L413" s="39">
        <v>137.82183176744499</v>
      </c>
      <c r="M413" s="39">
        <v>224.50091321861601</v>
      </c>
      <c r="N413" s="39">
        <v>365.692003248432</v>
      </c>
      <c r="O413" s="39">
        <v>595.67741114684998</v>
      </c>
      <c r="P413" s="39">
        <v>970.29940630980002</v>
      </c>
      <c r="Q413" s="39">
        <v>1580.5191613033801</v>
      </c>
    </row>
    <row r="414" spans="1:17" x14ac:dyDescent="0.3">
      <c r="A414" s="39" t="s">
        <v>252</v>
      </c>
      <c r="B414" s="39" t="s">
        <v>1911</v>
      </c>
      <c r="C414" s="39" t="s">
        <v>1918</v>
      </c>
      <c r="D414" s="58" t="str">
        <f>INDEX('R0. Region mapping'!$C$9:$C$24,MATCH($E414,'R0. Region mapping'!$A$9:$A$24,0))</f>
        <v>LAM</v>
      </c>
      <c r="E414" s="39" t="s">
        <v>357</v>
      </c>
      <c r="F414" s="39">
        <v>5.0399999999999903E-2</v>
      </c>
      <c r="G414" s="39">
        <v>0.64074856584634787</v>
      </c>
      <c r="H414" s="39">
        <v>0.99725587262221993</v>
      </c>
      <c r="I414" s="39">
        <v>4.9455224860503204</v>
      </c>
      <c r="J414" s="39">
        <v>8.0381847292686395</v>
      </c>
      <c r="K414" s="39">
        <v>13.0802043046934</v>
      </c>
      <c r="L414" s="39">
        <v>21.2975215642183</v>
      </c>
      <c r="M414" s="39">
        <v>34.694058439631803</v>
      </c>
      <c r="N414" s="39">
        <v>56.515605373418801</v>
      </c>
      <c r="O414" s="39">
        <v>92.060605921836199</v>
      </c>
      <c r="P414" s="39">
        <v>149.95966632395499</v>
      </c>
      <c r="Q414" s="39">
        <v>244.27113470842801</v>
      </c>
    </row>
    <row r="415" spans="1:17" x14ac:dyDescent="0.3">
      <c r="A415" s="39" t="s">
        <v>252</v>
      </c>
      <c r="B415" s="39" t="s">
        <v>1911</v>
      </c>
      <c r="C415" s="39" t="s">
        <v>1918</v>
      </c>
      <c r="D415" s="58" t="str">
        <f>INDEX('R0. Region mapping'!$C$9:$C$24,MATCH($E415,'R0. Region mapping'!$A$9:$A$24,0))</f>
        <v>ASI</v>
      </c>
      <c r="E415" s="39" t="s">
        <v>359</v>
      </c>
      <c r="F415" s="39">
        <v>7.2000000000000302E-3</v>
      </c>
      <c r="G415" s="39">
        <v>6.9490263385396196E-3</v>
      </c>
      <c r="H415" s="39">
        <v>6.3215921848885697E-3</v>
      </c>
      <c r="I415" s="39">
        <v>58.839607207518803</v>
      </c>
      <c r="J415" s="39">
        <v>95.848327238830706</v>
      </c>
      <c r="K415" s="39">
        <v>156.13129912041001</v>
      </c>
      <c r="L415" s="39">
        <v>254.325574783154</v>
      </c>
      <c r="M415" s="39">
        <v>414.27283945774298</v>
      </c>
      <c r="N415" s="39">
        <v>674.81007945393105</v>
      </c>
      <c r="O415" s="39">
        <v>1099.1977897591501</v>
      </c>
      <c r="P415" s="39">
        <v>1790.4806507456899</v>
      </c>
      <c r="Q415" s="39">
        <v>2916.5075885900101</v>
      </c>
    </row>
    <row r="416" spans="1:17" x14ac:dyDescent="0.3">
      <c r="A416" s="39" t="s">
        <v>252</v>
      </c>
      <c r="B416" s="39" t="s">
        <v>1911</v>
      </c>
      <c r="C416" s="39" t="s">
        <v>1918</v>
      </c>
      <c r="D416" s="58" t="str">
        <f>INDEX('R0. Region mapping'!$C$9:$C$24,MATCH($E416,'R0. Region mapping'!$A$9:$A$24,0))</f>
        <v>ASI</v>
      </c>
      <c r="E416" s="39" t="s">
        <v>361</v>
      </c>
      <c r="F416" s="39">
        <v>0.46800000000000003</v>
      </c>
      <c r="G416" s="39">
        <v>1.2988987615433401</v>
      </c>
      <c r="H416" s="39">
        <v>2.02067075992476</v>
      </c>
      <c r="I416" s="39">
        <v>1.95472734455966</v>
      </c>
      <c r="J416" s="39">
        <v>3.0649753146976999</v>
      </c>
      <c r="K416" s="39">
        <v>4.8997548134995395</v>
      </c>
      <c r="L416" s="39">
        <v>7.9147198262726901</v>
      </c>
      <c r="M416" s="39">
        <v>12.893906135926001</v>
      </c>
      <c r="N416" s="39">
        <v>21.004475961444101</v>
      </c>
      <c r="O416" s="39">
        <v>34.215739570333803</v>
      </c>
      <c r="P416" s="39">
        <v>55.735495875794498</v>
      </c>
      <c r="Q416" s="39">
        <v>90.788911291319394</v>
      </c>
    </row>
    <row r="417" spans="1:17" x14ac:dyDescent="0.3">
      <c r="A417" s="39" t="s">
        <v>252</v>
      </c>
      <c r="B417" s="39" t="s">
        <v>1911</v>
      </c>
      <c r="C417" s="39" t="s">
        <v>1918</v>
      </c>
      <c r="D417" s="58" t="str">
        <f>INDEX('R0. Region mapping'!$C$9:$C$24,MATCH($E417,'R0. Region mapping'!$A$9:$A$24,0))</f>
        <v>NAM</v>
      </c>
      <c r="E417" s="39" t="s">
        <v>363</v>
      </c>
      <c r="F417" s="39">
        <v>64.371600000000001</v>
      </c>
      <c r="G417" s="39">
        <v>345.73994249794299</v>
      </c>
      <c r="H417" s="39">
        <v>485.48705610500798</v>
      </c>
      <c r="I417" s="39">
        <v>488.48992411952599</v>
      </c>
      <c r="J417" s="39">
        <v>839.13474687653502</v>
      </c>
      <c r="K417" s="39">
        <v>1425.82345631924</v>
      </c>
      <c r="L417" s="39">
        <v>2334.4451207747702</v>
      </c>
      <c r="M417" s="39">
        <v>3802.56880210398</v>
      </c>
      <c r="N417" s="39">
        <v>6193.9875780658303</v>
      </c>
      <c r="O417" s="39">
        <v>10089.3567726048</v>
      </c>
      <c r="P417" s="39">
        <v>16434.502722903599</v>
      </c>
      <c r="Q417" s="39">
        <v>26770.0768674641</v>
      </c>
    </row>
    <row r="418" spans="1:17" x14ac:dyDescent="0.3">
      <c r="A418" s="39" t="s">
        <v>252</v>
      </c>
      <c r="B418" s="39" t="s">
        <v>1911</v>
      </c>
      <c r="C418" s="39" t="s">
        <v>1918</v>
      </c>
      <c r="D418" s="58" t="str">
        <f>INDEX('R0. Region mapping'!$C$9:$C$24,MATCH($E418,'R0. Region mapping'!$A$9:$A$24,0))</f>
        <v>EUR</v>
      </c>
      <c r="E418" s="39" t="s">
        <v>365</v>
      </c>
      <c r="F418" s="39">
        <v>254.6352</v>
      </c>
      <c r="G418" s="39">
        <v>587.26877572476894</v>
      </c>
      <c r="H418" s="39">
        <v>617.91023244155406</v>
      </c>
      <c r="I418" s="39">
        <v>581.94249934905497</v>
      </c>
      <c r="J418" s="39">
        <v>930.66322222986707</v>
      </c>
      <c r="K418" s="39">
        <v>1502.4532807670798</v>
      </c>
      <c r="L418" s="39">
        <v>2437.5997815537999</v>
      </c>
      <c r="M418" s="39">
        <v>3970.5955702287001</v>
      </c>
      <c r="N418" s="39">
        <v>6467.6841732737003</v>
      </c>
      <c r="O418" s="39">
        <v>10535.1783813609</v>
      </c>
      <c r="P418" s="39">
        <v>17160.697841362398</v>
      </c>
      <c r="Q418" s="39">
        <v>21673.913377194898</v>
      </c>
    </row>
    <row r="419" spans="1:17" x14ac:dyDescent="0.3">
      <c r="A419" s="39" t="s">
        <v>253</v>
      </c>
      <c r="B419" s="39" t="s">
        <v>1911</v>
      </c>
      <c r="C419" s="39" t="s">
        <v>1912</v>
      </c>
      <c r="D419" s="58" t="str">
        <f>INDEX('R0. Region mapping'!$C$9:$C$24,MATCH($E419,'R0. Region mapping'!$A$9:$A$24,0))</f>
        <v>AFR</v>
      </c>
      <c r="E419" s="39" t="s">
        <v>258</v>
      </c>
      <c r="F419" s="39">
        <v>24537.968948238798</v>
      </c>
      <c r="G419" s="39">
        <v>25045.027155957567</v>
      </c>
      <c r="H419" s="39">
        <v>26852.802454633795</v>
      </c>
      <c r="I419" s="39">
        <v>30008.791008112679</v>
      </c>
      <c r="J419" s="39">
        <v>40584.896655508826</v>
      </c>
      <c r="K419" s="39">
        <v>47228.548014872693</v>
      </c>
      <c r="L419" s="39">
        <v>54046.99174867219</v>
      </c>
      <c r="M419" s="39">
        <v>56944.96916635969</v>
      </c>
      <c r="N419" s="39">
        <v>53976.145716903586</v>
      </c>
      <c r="O419" s="39">
        <v>52766.914997208194</v>
      </c>
      <c r="P419" s="39">
        <v>56815.355823938939</v>
      </c>
      <c r="Q419" s="39">
        <v>61671.099229737265</v>
      </c>
    </row>
    <row r="420" spans="1:17" x14ac:dyDescent="0.3">
      <c r="A420" s="39" t="s">
        <v>253</v>
      </c>
      <c r="B420" s="39" t="s">
        <v>1911</v>
      </c>
      <c r="C420" s="39" t="s">
        <v>1912</v>
      </c>
      <c r="D420" s="58" t="str">
        <f>INDEX('R0. Region mapping'!$C$9:$C$24,MATCH($E420,'R0. Region mapping'!$A$9:$A$24,0))</f>
        <v>AUS</v>
      </c>
      <c r="E420" s="39" t="s">
        <v>261</v>
      </c>
      <c r="F420" s="39">
        <v>438.78211105882468</v>
      </c>
      <c r="G420" s="39">
        <v>500.00540001988315</v>
      </c>
      <c r="H420" s="39">
        <v>622.87514893268644</v>
      </c>
      <c r="I420" s="39">
        <v>985.66614510504337</v>
      </c>
      <c r="J420" s="39">
        <v>3140.8187225014417</v>
      </c>
      <c r="K420" s="39">
        <v>4040.9424125385108</v>
      </c>
      <c r="L420" s="39">
        <v>5554.9414023835552</v>
      </c>
      <c r="M420" s="39">
        <v>17090.716031256201</v>
      </c>
      <c r="N420" s="39">
        <v>18025.808079761486</v>
      </c>
      <c r="O420" s="39">
        <v>18775.498006936505</v>
      </c>
      <c r="P420" s="39">
        <v>19835.965216545173</v>
      </c>
      <c r="Q420" s="39">
        <v>20942.543045407765</v>
      </c>
    </row>
    <row r="421" spans="1:17" x14ac:dyDescent="0.3">
      <c r="A421" s="39" t="s">
        <v>253</v>
      </c>
      <c r="B421" s="39" t="s">
        <v>1911</v>
      </c>
      <c r="C421" s="39" t="s">
        <v>1912</v>
      </c>
      <c r="D421" s="58" t="str">
        <f>INDEX('R0. Region mapping'!$C$9:$C$24,MATCH($E421,'R0. Region mapping'!$A$9:$A$24,0))</f>
        <v>NAM</v>
      </c>
      <c r="E421" s="39" t="s">
        <v>341</v>
      </c>
      <c r="F421" s="39">
        <v>887.92472180952404</v>
      </c>
      <c r="G421" s="39">
        <v>1053.4580825718622</v>
      </c>
      <c r="H421" s="39">
        <v>1176.938254410984</v>
      </c>
      <c r="I421" s="39">
        <v>1623.86404645229</v>
      </c>
      <c r="J421" s="39">
        <v>4921.6085277893453</v>
      </c>
      <c r="K421" s="39">
        <v>6387.9248416636556</v>
      </c>
      <c r="L421" s="39">
        <v>7711.8523512782695</v>
      </c>
      <c r="M421" s="39">
        <v>11134.558385406997</v>
      </c>
      <c r="N421" s="39">
        <v>12052.135726914474</v>
      </c>
      <c r="O421" s="39">
        <v>13226.438119952336</v>
      </c>
      <c r="P421" s="39">
        <v>14001.995200480464</v>
      </c>
      <c r="Q421" s="39">
        <v>14913.522569208553</v>
      </c>
    </row>
    <row r="422" spans="1:17" x14ac:dyDescent="0.3">
      <c r="A422" s="39" t="s">
        <v>253</v>
      </c>
      <c r="B422" s="39" t="s">
        <v>1911</v>
      </c>
      <c r="C422" s="39" t="s">
        <v>1912</v>
      </c>
      <c r="D422" s="58" t="str">
        <f>INDEX('R0. Region mapping'!$C$9:$C$24,MATCH($E422,'R0. Region mapping'!$A$9:$A$24,0))</f>
        <v>ASI</v>
      </c>
      <c r="E422" s="39" t="s">
        <v>343</v>
      </c>
      <c r="F422" s="39">
        <v>18792.062762666668</v>
      </c>
      <c r="G422" s="39">
        <v>19660.871070465793</v>
      </c>
      <c r="H422" s="39">
        <v>19898.54575815381</v>
      </c>
      <c r="I422" s="39">
        <v>22341.826109683578</v>
      </c>
      <c r="J422" s="39">
        <v>23219.545824326626</v>
      </c>
      <c r="K422" s="39">
        <v>23845.483208977945</v>
      </c>
      <c r="L422" s="39">
        <v>24476.179555638959</v>
      </c>
      <c r="M422" s="39">
        <v>24231.813879135723</v>
      </c>
      <c r="N422" s="39">
        <v>22315.570013455806</v>
      </c>
      <c r="O422" s="39">
        <v>22743.057509521735</v>
      </c>
      <c r="P422" s="39">
        <v>23666.196246613265</v>
      </c>
      <c r="Q422" s="39">
        <v>24595.208861462139</v>
      </c>
    </row>
    <row r="423" spans="1:17" x14ac:dyDescent="0.3">
      <c r="A423" s="39" t="s">
        <v>253</v>
      </c>
      <c r="B423" s="39" t="s">
        <v>1911</v>
      </c>
      <c r="C423" s="39" t="s">
        <v>1912</v>
      </c>
      <c r="D423" s="58" t="str">
        <f>INDEX('R0. Region mapping'!$C$9:$C$24,MATCH($E423,'R0. Region mapping'!$A$9:$A$24,0))</f>
        <v>LAM</v>
      </c>
      <c r="E423" s="39" t="s">
        <v>345</v>
      </c>
      <c r="F423" s="39">
        <v>8137.3872098788925</v>
      </c>
      <c r="G423" s="39">
        <v>8572.3618451752627</v>
      </c>
      <c r="H423" s="39">
        <v>9445.6689597116601</v>
      </c>
      <c r="I423" s="39">
        <v>10359.779514941125</v>
      </c>
      <c r="J423" s="39">
        <v>17753.947568576878</v>
      </c>
      <c r="K423" s="39">
        <v>21624.384899708879</v>
      </c>
      <c r="L423" s="39">
        <v>26869.58526559798</v>
      </c>
      <c r="M423" s="39">
        <v>28839.759265028457</v>
      </c>
      <c r="N423" s="39">
        <v>32560.297373294987</v>
      </c>
      <c r="O423" s="39">
        <v>50627.841620884807</v>
      </c>
      <c r="P423" s="39">
        <v>54186.991661265114</v>
      </c>
      <c r="Q423" s="39">
        <v>58578.762439998369</v>
      </c>
    </row>
    <row r="424" spans="1:17" x14ac:dyDescent="0.3">
      <c r="A424" s="39" t="s">
        <v>253</v>
      </c>
      <c r="B424" s="39" t="s">
        <v>1911</v>
      </c>
      <c r="C424" s="39" t="s">
        <v>1912</v>
      </c>
      <c r="D424" s="58" t="str">
        <f>INDEX('R0. Region mapping'!$C$9:$C$24,MATCH($E424,'R0. Region mapping'!$A$9:$A$24,0))</f>
        <v>EUR</v>
      </c>
      <c r="E424" s="39" t="s">
        <v>347</v>
      </c>
      <c r="F424" s="39">
        <v>1514.2101271183433</v>
      </c>
      <c r="G424" s="39">
        <v>1073.272402548846</v>
      </c>
      <c r="H424" s="39">
        <v>1085.4899374538206</v>
      </c>
      <c r="I424" s="39">
        <v>1552.2493810667047</v>
      </c>
      <c r="J424" s="39">
        <v>5346.0728947971456</v>
      </c>
      <c r="K424" s="39">
        <v>6918.5985187446377</v>
      </c>
      <c r="L424" s="39">
        <v>8025.4762020938115</v>
      </c>
      <c r="M424" s="39">
        <v>7797.8788003047748</v>
      </c>
      <c r="N424" s="39">
        <v>7976.4185445946923</v>
      </c>
      <c r="O424" s="39">
        <v>8234.8424035959542</v>
      </c>
      <c r="P424" s="39">
        <v>8498.4406087322059</v>
      </c>
      <c r="Q424" s="39">
        <v>8773.6145752485863</v>
      </c>
    </row>
    <row r="425" spans="1:17" x14ac:dyDescent="0.3">
      <c r="A425" s="39" t="s">
        <v>253</v>
      </c>
      <c r="B425" s="39" t="s">
        <v>1911</v>
      </c>
      <c r="C425" s="39" t="s">
        <v>1912</v>
      </c>
      <c r="D425" s="58" t="str">
        <f>INDEX('R0. Region mapping'!$C$9:$C$24,MATCH($E425,'R0. Region mapping'!$A$9:$A$24,0))</f>
        <v>ASI</v>
      </c>
      <c r="E425" s="39" t="s">
        <v>349</v>
      </c>
      <c r="F425" s="39">
        <v>750.71308017749607</v>
      </c>
      <c r="G425" s="39">
        <v>564.84758616838531</v>
      </c>
      <c r="H425" s="39">
        <v>797.55564982196597</v>
      </c>
      <c r="I425" s="39">
        <v>801.0286176767961</v>
      </c>
      <c r="J425" s="39">
        <v>13001.94654249781</v>
      </c>
      <c r="K425" s="39">
        <v>14873.774861689999</v>
      </c>
      <c r="L425" s="39">
        <v>21001.958322596303</v>
      </c>
      <c r="M425" s="39">
        <v>49837.817330748556</v>
      </c>
      <c r="N425" s="39">
        <v>47438.423707117538</v>
      </c>
      <c r="O425" s="39">
        <v>47807.827861151418</v>
      </c>
      <c r="P425" s="39">
        <v>48357.980964161172</v>
      </c>
      <c r="Q425" s="39">
        <v>48908.415801970121</v>
      </c>
    </row>
    <row r="426" spans="1:17" x14ac:dyDescent="0.3">
      <c r="A426" s="39" t="s">
        <v>253</v>
      </c>
      <c r="B426" s="39" t="s">
        <v>1911</v>
      </c>
      <c r="C426" s="39" t="s">
        <v>1912</v>
      </c>
      <c r="D426" s="58" t="str">
        <f>INDEX('R0. Region mapping'!$C$9:$C$24,MATCH($E426,'R0. Region mapping'!$A$9:$A$24,0))</f>
        <v>ASI</v>
      </c>
      <c r="E426" s="39" t="s">
        <v>351</v>
      </c>
      <c r="F426" s="39">
        <v>13245.961392000001</v>
      </c>
      <c r="G426" s="39">
        <v>13293.829002967212</v>
      </c>
      <c r="H426" s="39">
        <v>15680.754361571853</v>
      </c>
      <c r="I426" s="39">
        <v>19060.455672457465</v>
      </c>
      <c r="J426" s="39">
        <v>22339.792957839523</v>
      </c>
      <c r="K426" s="39">
        <v>25213.199409514047</v>
      </c>
      <c r="L426" s="39">
        <v>28168.263371106368</v>
      </c>
      <c r="M426" s="39">
        <v>29049.547011549199</v>
      </c>
      <c r="N426" s="39">
        <v>27073.296435595352</v>
      </c>
      <c r="O426" s="39">
        <v>24967.263109968491</v>
      </c>
      <c r="P426" s="39">
        <v>24993.454542635151</v>
      </c>
      <c r="Q426" s="39">
        <v>25207.759837957619</v>
      </c>
    </row>
    <row r="427" spans="1:17" x14ac:dyDescent="0.3">
      <c r="A427" s="39" t="s">
        <v>253</v>
      </c>
      <c r="B427" s="39" t="s">
        <v>1911</v>
      </c>
      <c r="C427" s="39" t="s">
        <v>1912</v>
      </c>
      <c r="D427" s="58" t="str">
        <f>INDEX('R0. Region mapping'!$C$9:$C$24,MATCH($E427,'R0. Region mapping'!$A$9:$A$24,0))</f>
        <v>ASI</v>
      </c>
      <c r="E427" s="39" t="s">
        <v>353</v>
      </c>
      <c r="F427" s="39">
        <v>308.85078654117638</v>
      </c>
      <c r="G427" s="39">
        <v>387.3990480558744</v>
      </c>
      <c r="H427" s="39">
        <v>378.82017179126268</v>
      </c>
      <c r="I427" s="39">
        <v>394.714501903974</v>
      </c>
      <c r="J427" s="39">
        <v>828.82488303137177</v>
      </c>
      <c r="K427" s="39">
        <v>872.82268312185693</v>
      </c>
      <c r="L427" s="39">
        <v>1006.8087193404899</v>
      </c>
      <c r="M427" s="39">
        <v>737.35523896800362</v>
      </c>
      <c r="N427" s="39">
        <v>1052.6075242094621</v>
      </c>
      <c r="O427" s="39">
        <v>1075.9097225692449</v>
      </c>
      <c r="P427" s="39">
        <v>1099.3923301323307</v>
      </c>
      <c r="Q427" s="39">
        <v>1122.8765810307768</v>
      </c>
    </row>
    <row r="428" spans="1:17" x14ac:dyDescent="0.3">
      <c r="A428" s="39" t="s">
        <v>253</v>
      </c>
      <c r="B428" s="39" t="s">
        <v>1911</v>
      </c>
      <c r="C428" s="39" t="s">
        <v>1912</v>
      </c>
      <c r="D428" s="58" t="str">
        <f>INDEX('R0. Region mapping'!$C$9:$C$24,MATCH($E428,'R0. Region mapping'!$A$9:$A$24,0))</f>
        <v>AFR</v>
      </c>
      <c r="E428" s="39" t="s">
        <v>355</v>
      </c>
      <c r="F428" s="39">
        <v>552.36019406929154</v>
      </c>
      <c r="G428" s="39">
        <v>572.01099780318566</v>
      </c>
      <c r="H428" s="39">
        <v>758.88519895656168</v>
      </c>
      <c r="I428" s="39">
        <v>1112.2573259165333</v>
      </c>
      <c r="J428" s="39">
        <v>2080.8148575388636</v>
      </c>
      <c r="K428" s="39">
        <v>2403.0328835918945</v>
      </c>
      <c r="L428" s="39">
        <v>2678.6264012751894</v>
      </c>
      <c r="M428" s="39">
        <v>2779.3545363612534</v>
      </c>
      <c r="N428" s="39">
        <v>3036.4318321755723</v>
      </c>
      <c r="O428" s="39">
        <v>3170.2042794002791</v>
      </c>
      <c r="P428" s="39">
        <v>3367.271177812519</v>
      </c>
      <c r="Q428" s="39">
        <v>3779.0601316826983</v>
      </c>
    </row>
    <row r="429" spans="1:17" x14ac:dyDescent="0.3">
      <c r="A429" s="39" t="s">
        <v>253</v>
      </c>
      <c r="B429" s="39" t="s">
        <v>1911</v>
      </c>
      <c r="C429" s="39" t="s">
        <v>1912</v>
      </c>
      <c r="D429" s="58" t="str">
        <f>INDEX('R0. Region mapping'!$C$9:$C$24,MATCH($E429,'R0. Region mapping'!$A$9:$A$24,0))</f>
        <v>LAM</v>
      </c>
      <c r="E429" s="39" t="s">
        <v>357</v>
      </c>
      <c r="F429" s="39">
        <v>620.78520960000003</v>
      </c>
      <c r="G429" s="39">
        <v>614.35138293838713</v>
      </c>
      <c r="H429" s="39">
        <v>505.8736233082418</v>
      </c>
      <c r="I429" s="39">
        <v>583.15929959332846</v>
      </c>
      <c r="J429" s="39">
        <v>2324.3264741203861</v>
      </c>
      <c r="K429" s="39">
        <v>3192.8836507370634</v>
      </c>
      <c r="L429" s="39">
        <v>4842.4103088287866</v>
      </c>
      <c r="M429" s="39">
        <v>4998.0888012747582</v>
      </c>
      <c r="N429" s="39">
        <v>5557.1836354794577</v>
      </c>
      <c r="O429" s="39">
        <v>6132.1544748818869</v>
      </c>
      <c r="P429" s="39">
        <v>6710.0001661855094</v>
      </c>
      <c r="Q429" s="39">
        <v>7219.3043110416029</v>
      </c>
    </row>
    <row r="430" spans="1:17" x14ac:dyDescent="0.3">
      <c r="A430" s="39" t="s">
        <v>253</v>
      </c>
      <c r="B430" s="39" t="s">
        <v>1911</v>
      </c>
      <c r="C430" s="39" t="s">
        <v>1912</v>
      </c>
      <c r="D430" s="58" t="str">
        <f>INDEX('R0. Region mapping'!$C$9:$C$24,MATCH($E430,'R0. Region mapping'!$A$9:$A$24,0))</f>
        <v>ASI</v>
      </c>
      <c r="E430" s="39" t="s">
        <v>359</v>
      </c>
      <c r="F430" s="39">
        <v>14939.579612397269</v>
      </c>
      <c r="G430" s="39">
        <v>15223.624141116505</v>
      </c>
      <c r="H430" s="39">
        <v>15444.8096460984</v>
      </c>
      <c r="I430" s="39">
        <v>15796.986492778691</v>
      </c>
      <c r="J430" s="39">
        <v>19332.368531885288</v>
      </c>
      <c r="K430" s="39">
        <v>20847.841155987837</v>
      </c>
      <c r="L430" s="39">
        <v>23556.608357912497</v>
      </c>
      <c r="M430" s="39">
        <v>22271.007067707404</v>
      </c>
      <c r="N430" s="39">
        <v>19105.311719277473</v>
      </c>
      <c r="O430" s="39">
        <v>17005.204103248165</v>
      </c>
      <c r="P430" s="39">
        <v>17299.1051676641</v>
      </c>
      <c r="Q430" s="39">
        <v>19449.419495561702</v>
      </c>
    </row>
    <row r="431" spans="1:17" x14ac:dyDescent="0.3">
      <c r="A431" s="39" t="s">
        <v>253</v>
      </c>
      <c r="B431" s="39" t="s">
        <v>1911</v>
      </c>
      <c r="C431" s="39" t="s">
        <v>1912</v>
      </c>
      <c r="D431" s="58" t="str">
        <f>INDEX('R0. Region mapping'!$C$9:$C$24,MATCH($E431,'R0. Region mapping'!$A$9:$A$24,0))</f>
        <v>ASI</v>
      </c>
      <c r="E431" s="39" t="s">
        <v>361</v>
      </c>
      <c r="F431" s="39">
        <v>93.156861740159343</v>
      </c>
      <c r="G431" s="39">
        <v>157.91666666666669</v>
      </c>
      <c r="H431" s="39">
        <v>202.85870276510752</v>
      </c>
      <c r="I431" s="39">
        <v>635.248953211448</v>
      </c>
      <c r="J431" s="39">
        <v>864.94503617691907</v>
      </c>
      <c r="K431" s="39">
        <v>1086.8075322354509</v>
      </c>
      <c r="L431" s="39">
        <v>1347.8664976449916</v>
      </c>
      <c r="M431" s="39">
        <v>1379.5314190331553</v>
      </c>
      <c r="N431" s="39">
        <v>1429.0857311845136</v>
      </c>
      <c r="O431" s="39">
        <v>1460.0679635485385</v>
      </c>
      <c r="P431" s="39">
        <v>1490.8536589424873</v>
      </c>
      <c r="Q431" s="39">
        <v>1555.2535267465555</v>
      </c>
    </row>
    <row r="432" spans="1:17" x14ac:dyDescent="0.3">
      <c r="A432" s="39" t="s">
        <v>253</v>
      </c>
      <c r="B432" s="39" t="s">
        <v>1911</v>
      </c>
      <c r="C432" s="39" t="s">
        <v>1912</v>
      </c>
      <c r="D432" s="58" t="str">
        <f>INDEX('R0. Region mapping'!$C$9:$C$24,MATCH($E432,'R0. Region mapping'!$A$9:$A$24,0))</f>
        <v>NAM</v>
      </c>
      <c r="E432" s="39" t="s">
        <v>363</v>
      </c>
      <c r="F432" s="39">
        <v>5766.5302529180117</v>
      </c>
      <c r="G432" s="39">
        <v>6461.7052222222246</v>
      </c>
      <c r="H432" s="39">
        <v>6580.9981774405551</v>
      </c>
      <c r="I432" s="39">
        <v>11502.8542793816</v>
      </c>
      <c r="J432" s="39">
        <v>17748.328279744554</v>
      </c>
      <c r="K432" s="39">
        <v>23033.032106047875</v>
      </c>
      <c r="L432" s="39">
        <v>27557.677068415913</v>
      </c>
      <c r="M432" s="39">
        <v>25372.887182385028</v>
      </c>
      <c r="N432" s="39">
        <v>27230.924882784351</v>
      </c>
      <c r="O432" s="39">
        <v>29120.528939131982</v>
      </c>
      <c r="P432" s="39">
        <v>31010.331675284404</v>
      </c>
      <c r="Q432" s="39">
        <v>31454.639851851083</v>
      </c>
    </row>
    <row r="433" spans="1:17" x14ac:dyDescent="0.3">
      <c r="A433" s="39" t="s">
        <v>253</v>
      </c>
      <c r="B433" s="39" t="s">
        <v>1911</v>
      </c>
      <c r="C433" s="39" t="s">
        <v>1912</v>
      </c>
      <c r="D433" s="58" t="str">
        <f>INDEX('R0. Region mapping'!$C$9:$C$24,MATCH($E433,'R0. Region mapping'!$A$9:$A$24,0))</f>
        <v>EUR</v>
      </c>
      <c r="E433" s="39" t="s">
        <v>365</v>
      </c>
      <c r="F433" s="39">
        <v>5398.0394374890748</v>
      </c>
      <c r="G433" s="39">
        <v>5566.9978876459918</v>
      </c>
      <c r="H433" s="39">
        <v>6833.2843534921258</v>
      </c>
      <c r="I433" s="39">
        <v>8206.0598853168776</v>
      </c>
      <c r="J433" s="39">
        <v>13380.180272265139</v>
      </c>
      <c r="K433" s="39">
        <v>16572.831409256978</v>
      </c>
      <c r="L433" s="39">
        <v>18465.169582144714</v>
      </c>
      <c r="M433" s="39">
        <v>15024.728793888291</v>
      </c>
      <c r="N433" s="39">
        <v>16043.569158210596</v>
      </c>
      <c r="O433" s="39">
        <v>17012.620654255843</v>
      </c>
      <c r="P433" s="39">
        <v>17986.179214883079</v>
      </c>
      <c r="Q433" s="39">
        <v>18718.954352066401</v>
      </c>
    </row>
    <row r="434" spans="1:17" x14ac:dyDescent="0.3">
      <c r="A434" s="39" t="s">
        <v>253</v>
      </c>
      <c r="B434" s="39" t="s">
        <v>1911</v>
      </c>
      <c r="C434" s="39" t="s">
        <v>940</v>
      </c>
      <c r="D434" s="58" t="str">
        <f>INDEX('R0. Region mapping'!$C$9:$C$24,MATCH($E434,'R0. Region mapping'!$A$9:$A$24,0))</f>
        <v>AFR</v>
      </c>
      <c r="E434" s="39" t="s">
        <v>258</v>
      </c>
      <c r="F434" s="39">
        <v>5215.6223640000044</v>
      </c>
      <c r="G434" s="39">
        <v>5679.0693689828004</v>
      </c>
      <c r="H434" s="39">
        <v>6912.7970103859016</v>
      </c>
      <c r="I434" s="39">
        <v>9367.4588779182159</v>
      </c>
      <c r="J434" s="39">
        <v>1184.6422067713495</v>
      </c>
      <c r="K434" s="39">
        <v>1578.9677172861079</v>
      </c>
      <c r="L434" s="39">
        <v>2826.9074999830827</v>
      </c>
      <c r="M434" s="39">
        <v>3322.4015055105961</v>
      </c>
      <c r="N434" s="39">
        <v>37928.750760091563</v>
      </c>
      <c r="O434" s="39">
        <v>41300.032369907502</v>
      </c>
      <c r="P434" s="39">
        <v>22024.872856730581</v>
      </c>
      <c r="Q434" s="39">
        <v>21665.465275060877</v>
      </c>
    </row>
    <row r="435" spans="1:17" x14ac:dyDescent="0.3">
      <c r="A435" s="39" t="s">
        <v>253</v>
      </c>
      <c r="B435" s="39" t="s">
        <v>1911</v>
      </c>
      <c r="C435" s="39" t="s">
        <v>940</v>
      </c>
      <c r="D435" s="58" t="str">
        <f>INDEX('R0. Region mapping'!$C$9:$C$24,MATCH($E435,'R0. Region mapping'!$A$9:$A$24,0))</f>
        <v>AUS</v>
      </c>
      <c r="E435" s="39" t="s">
        <v>261</v>
      </c>
      <c r="F435" s="39">
        <v>8730.616532552649</v>
      </c>
      <c r="G435" s="39">
        <v>9351.5621918630932</v>
      </c>
      <c r="H435" s="39">
        <v>11069.1255016532</v>
      </c>
      <c r="I435" s="39">
        <v>14015.863931385136</v>
      </c>
      <c r="J435" s="39">
        <v>17600.055329674509</v>
      </c>
      <c r="K435" s="39">
        <v>27257.307685007818</v>
      </c>
      <c r="L435" s="39">
        <v>39442.066281922969</v>
      </c>
      <c r="M435" s="39">
        <v>41880.66039067517</v>
      </c>
      <c r="N435" s="39">
        <v>11210.199242156854</v>
      </c>
      <c r="O435" s="39">
        <v>578.86683955679757</v>
      </c>
      <c r="P435" s="39">
        <v>588.05481374024919</v>
      </c>
      <c r="Q435" s="39">
        <v>447.34480626491722</v>
      </c>
    </row>
    <row r="436" spans="1:17" x14ac:dyDescent="0.3">
      <c r="A436" s="39" t="s">
        <v>253</v>
      </c>
      <c r="B436" s="39" t="s">
        <v>1911</v>
      </c>
      <c r="C436" s="39" t="s">
        <v>940</v>
      </c>
      <c r="D436" s="58" t="str">
        <f>INDEX('R0. Region mapping'!$C$9:$C$24,MATCH($E436,'R0. Region mapping'!$A$9:$A$24,0))</f>
        <v>NAM</v>
      </c>
      <c r="E436" s="39" t="s">
        <v>341</v>
      </c>
      <c r="F436" s="39">
        <v>1556.5917785660365</v>
      </c>
      <c r="G436" s="39">
        <v>1712.4958032430998</v>
      </c>
      <c r="H436" s="39">
        <v>1809.6385407094231</v>
      </c>
      <c r="I436" s="39">
        <v>1843.2593993681558</v>
      </c>
      <c r="J436" s="39">
        <v>98.710134490822341</v>
      </c>
      <c r="K436" s="39">
        <v>86.571853793238901</v>
      </c>
      <c r="L436" s="39">
        <v>84.030094599451942</v>
      </c>
      <c r="M436" s="39">
        <v>151.27992458655552</v>
      </c>
      <c r="N436" s="39">
        <v>152.47067357041689</v>
      </c>
      <c r="O436" s="39">
        <v>171.69990648412647</v>
      </c>
      <c r="P436" s="39">
        <v>278.40140198530838</v>
      </c>
      <c r="Q436" s="39">
        <v>349.67216133667284</v>
      </c>
    </row>
    <row r="437" spans="1:17" x14ac:dyDescent="0.3">
      <c r="A437" s="39" t="s">
        <v>253</v>
      </c>
      <c r="B437" s="39" t="s">
        <v>1911</v>
      </c>
      <c r="C437" s="39" t="s">
        <v>940</v>
      </c>
      <c r="D437" s="58" t="str">
        <f>INDEX('R0. Region mapping'!$C$9:$C$24,MATCH($E437,'R0. Region mapping'!$A$9:$A$24,0))</f>
        <v>ASI</v>
      </c>
      <c r="E437" s="39" t="s">
        <v>343</v>
      </c>
      <c r="F437" s="39">
        <v>48741.94833200943</v>
      </c>
      <c r="G437" s="39">
        <v>62071.61291492825</v>
      </c>
      <c r="H437" s="39">
        <v>79880.631059680978</v>
      </c>
      <c r="I437" s="39">
        <v>76518.017355596356</v>
      </c>
      <c r="J437" s="39">
        <v>21679.442431837193</v>
      </c>
      <c r="K437" s="39">
        <v>28954.754580726876</v>
      </c>
      <c r="L437" s="39">
        <v>42646.031127250048</v>
      </c>
      <c r="M437" s="39">
        <v>31106.911819470653</v>
      </c>
      <c r="N437" s="39">
        <v>30761.073522634091</v>
      </c>
      <c r="O437" s="39">
        <v>29851.218906601436</v>
      </c>
      <c r="P437" s="39">
        <v>27819.985575109924</v>
      </c>
      <c r="Q437" s="39">
        <v>10028.020497644069</v>
      </c>
    </row>
    <row r="438" spans="1:17" x14ac:dyDescent="0.3">
      <c r="A438" s="39" t="s">
        <v>253</v>
      </c>
      <c r="B438" s="39" t="s">
        <v>1911</v>
      </c>
      <c r="C438" s="39" t="s">
        <v>940</v>
      </c>
      <c r="D438" s="58" t="str">
        <f>INDEX('R0. Region mapping'!$C$9:$C$24,MATCH($E438,'R0. Region mapping'!$A$9:$A$24,0))</f>
        <v>LAM</v>
      </c>
      <c r="E438" s="39" t="s">
        <v>345</v>
      </c>
      <c r="F438" s="39">
        <v>2089.4562317803648</v>
      </c>
      <c r="G438" s="39">
        <v>2352.7055756080149</v>
      </c>
      <c r="H438" s="39">
        <v>2562.4735861622257</v>
      </c>
      <c r="I438" s="39">
        <v>3348.663459109529</v>
      </c>
      <c r="J438" s="39">
        <v>1418.2336289323277</v>
      </c>
      <c r="K438" s="39">
        <v>1451.481647294918</v>
      </c>
      <c r="L438" s="39">
        <v>1381.5325895402577</v>
      </c>
      <c r="M438" s="39">
        <v>2245.1974118145804</v>
      </c>
      <c r="N438" s="39">
        <v>3116.5440557193328</v>
      </c>
      <c r="O438" s="39">
        <v>4332.7177606386467</v>
      </c>
      <c r="P438" s="39">
        <v>22235.95498199563</v>
      </c>
      <c r="Q438" s="39">
        <v>3143.4806263313944</v>
      </c>
    </row>
    <row r="439" spans="1:17" x14ac:dyDescent="0.3">
      <c r="A439" s="39" t="s">
        <v>253</v>
      </c>
      <c r="B439" s="39" t="s">
        <v>1911</v>
      </c>
      <c r="C439" s="39" t="s">
        <v>940</v>
      </c>
      <c r="D439" s="58" t="str">
        <f>INDEX('R0. Region mapping'!$C$9:$C$24,MATCH($E439,'R0. Region mapping'!$A$9:$A$24,0))</f>
        <v>EUR</v>
      </c>
      <c r="E439" s="39" t="s">
        <v>347</v>
      </c>
      <c r="F439" s="39">
        <v>4701.8683278034523</v>
      </c>
      <c r="G439" s="39">
        <v>5383.0690237762428</v>
      </c>
      <c r="H439" s="39">
        <v>5630.9380126285578</v>
      </c>
      <c r="I439" s="39">
        <v>6118.3490302327446</v>
      </c>
      <c r="J439" s="39">
        <v>123.47275726298083</v>
      </c>
      <c r="K439" s="39">
        <v>250.16228707015958</v>
      </c>
      <c r="L439" s="39">
        <v>233.45216032647861</v>
      </c>
      <c r="M439" s="39">
        <v>240.55178426739272</v>
      </c>
      <c r="N439" s="39">
        <v>389.52221978328691</v>
      </c>
      <c r="O439" s="39">
        <v>390.17476029772212</v>
      </c>
      <c r="P439" s="39">
        <v>381.43395089847172</v>
      </c>
      <c r="Q439" s="39">
        <v>227.84650502364221</v>
      </c>
    </row>
    <row r="440" spans="1:17" x14ac:dyDescent="0.3">
      <c r="A440" s="39" t="s">
        <v>253</v>
      </c>
      <c r="B440" s="39" t="s">
        <v>1911</v>
      </c>
      <c r="C440" s="39" t="s">
        <v>940</v>
      </c>
      <c r="D440" s="58" t="str">
        <f>INDEX('R0. Region mapping'!$C$9:$C$24,MATCH($E440,'R0. Region mapping'!$A$9:$A$24,0))</f>
        <v>ASI</v>
      </c>
      <c r="E440" s="39" t="s">
        <v>349</v>
      </c>
      <c r="F440" s="39">
        <v>7249.0275931757642</v>
      </c>
      <c r="G440" s="39">
        <v>7769.9014812566156</v>
      </c>
      <c r="H440" s="39">
        <v>7475.7515251546138</v>
      </c>
      <c r="I440" s="39">
        <v>7037.7918405997798</v>
      </c>
      <c r="J440" s="39">
        <v>741.33788629135222</v>
      </c>
      <c r="K440" s="39">
        <v>696.89912774573861</v>
      </c>
      <c r="L440" s="39">
        <v>709.68635059677604</v>
      </c>
      <c r="M440" s="39">
        <v>384.69787454703459</v>
      </c>
      <c r="N440" s="39">
        <v>365.95140310488421</v>
      </c>
      <c r="O440" s="39">
        <v>368.45963327735797</v>
      </c>
      <c r="P440" s="39">
        <v>372.94044576243004</v>
      </c>
      <c r="Q440" s="39">
        <v>369.313317448882</v>
      </c>
    </row>
    <row r="441" spans="1:17" x14ac:dyDescent="0.3">
      <c r="A441" s="39" t="s">
        <v>253</v>
      </c>
      <c r="B441" s="39" t="s">
        <v>1911</v>
      </c>
      <c r="C441" s="39" t="s">
        <v>940</v>
      </c>
      <c r="D441" s="58" t="str">
        <f>INDEX('R0. Region mapping'!$C$9:$C$24,MATCH($E441,'R0. Region mapping'!$A$9:$A$24,0))</f>
        <v>ASI</v>
      </c>
      <c r="E441" s="39" t="s">
        <v>351</v>
      </c>
      <c r="F441" s="39">
        <v>8004.711453313339</v>
      </c>
      <c r="G441" s="39">
        <v>9484.0468608714018</v>
      </c>
      <c r="H441" s="39">
        <v>13366.428896116162</v>
      </c>
      <c r="I441" s="39">
        <v>17041.220705006195</v>
      </c>
      <c r="J441" s="39">
        <v>4414.7368159363996</v>
      </c>
      <c r="K441" s="39">
        <v>5500.7241427551489</v>
      </c>
      <c r="L441" s="39">
        <v>6574.8273617413561</v>
      </c>
      <c r="M441" s="39">
        <v>9872.5949592293691</v>
      </c>
      <c r="N441" s="39">
        <v>10940.889838010924</v>
      </c>
      <c r="O441" s="39">
        <v>11890.464139151738</v>
      </c>
      <c r="P441" s="39">
        <v>12272.917161571095</v>
      </c>
      <c r="Q441" s="39">
        <v>11998.224759586377</v>
      </c>
    </row>
    <row r="442" spans="1:17" x14ac:dyDescent="0.3">
      <c r="A442" s="39" t="s">
        <v>253</v>
      </c>
      <c r="B442" s="39" t="s">
        <v>1911</v>
      </c>
      <c r="C442" s="39" t="s">
        <v>940</v>
      </c>
      <c r="D442" s="58" t="str">
        <f>INDEX('R0. Region mapping'!$C$9:$C$24,MATCH($E442,'R0. Region mapping'!$A$9:$A$24,0))</f>
        <v>ASI</v>
      </c>
      <c r="E442" s="39" t="s">
        <v>353</v>
      </c>
      <c r="F442" s="39">
        <v>4933.7654960000018</v>
      </c>
      <c r="G442" s="39">
        <v>5435.7174697952405</v>
      </c>
      <c r="H442" s="39">
        <v>6285.556813952966</v>
      </c>
      <c r="I442" s="39">
        <v>6340.4459921244679</v>
      </c>
      <c r="J442" s="39">
        <v>2073.181199619924</v>
      </c>
      <c r="K442" s="39">
        <v>1414.4026890799587</v>
      </c>
      <c r="L442" s="39">
        <v>1161.4442350459908</v>
      </c>
      <c r="M442" s="39">
        <v>1171.0075594136451</v>
      </c>
      <c r="N442" s="39">
        <v>1154.0762915835342</v>
      </c>
      <c r="O442" s="39">
        <v>1158.0281940430173</v>
      </c>
      <c r="P442" s="39">
        <v>1157.0947982076202</v>
      </c>
      <c r="Q442" s="39">
        <v>978.64356599999985</v>
      </c>
    </row>
    <row r="443" spans="1:17" x14ac:dyDescent="0.3">
      <c r="A443" s="39" t="s">
        <v>253</v>
      </c>
      <c r="B443" s="39" t="s">
        <v>1911</v>
      </c>
      <c r="C443" s="39" t="s">
        <v>940</v>
      </c>
      <c r="D443" s="58" t="str">
        <f>INDEX('R0. Region mapping'!$C$9:$C$24,MATCH($E443,'R0. Region mapping'!$A$9:$A$24,0))</f>
        <v>AFR</v>
      </c>
      <c r="E443" s="39" t="s">
        <v>355</v>
      </c>
      <c r="F443" s="39">
        <v>1306.2656445730674</v>
      </c>
      <c r="G443" s="39">
        <v>1285.946515642368</v>
      </c>
      <c r="H443" s="39">
        <v>1236.0345041679955</v>
      </c>
      <c r="I443" s="39">
        <v>1514.6569061703574</v>
      </c>
      <c r="J443" s="39">
        <v>160.05068148949525</v>
      </c>
      <c r="K443" s="39">
        <v>139.62410974477746</v>
      </c>
      <c r="L443" s="39">
        <v>120.66632359853936</v>
      </c>
      <c r="M443" s="39">
        <v>122.86512401234496</v>
      </c>
      <c r="N443" s="39">
        <v>217.15384355521661</v>
      </c>
      <c r="O443" s="39">
        <v>218.7726084638546</v>
      </c>
      <c r="P443" s="39">
        <v>220.34954382054062</v>
      </c>
      <c r="Q443" s="39">
        <v>111.16142794694966</v>
      </c>
    </row>
    <row r="444" spans="1:17" x14ac:dyDescent="0.3">
      <c r="A444" s="39" t="s">
        <v>253</v>
      </c>
      <c r="B444" s="39" t="s">
        <v>1911</v>
      </c>
      <c r="C444" s="39" t="s">
        <v>940</v>
      </c>
      <c r="D444" s="58" t="str">
        <f>INDEX('R0. Region mapping'!$C$9:$C$24,MATCH($E444,'R0. Region mapping'!$A$9:$A$24,0))</f>
        <v>LAM</v>
      </c>
      <c r="E444" s="39" t="s">
        <v>357</v>
      </c>
      <c r="F444" s="39">
        <v>341.72661599999998</v>
      </c>
      <c r="G444" s="39">
        <v>352.40309611540397</v>
      </c>
      <c r="H444" s="39">
        <v>385.00281143668082</v>
      </c>
      <c r="I444" s="39">
        <v>445.35328988622757</v>
      </c>
      <c r="J444" s="39">
        <v>30.963712000000001</v>
      </c>
      <c r="K444" s="39">
        <v>26.200063999999998</v>
      </c>
      <c r="L444" s="39">
        <v>21.572758924109216</v>
      </c>
      <c r="M444" s="39">
        <v>21.436416000000001</v>
      </c>
      <c r="N444" s="39">
        <v>29.749931331816178</v>
      </c>
      <c r="O444" s="39">
        <v>39.420470141414881</v>
      </c>
      <c r="P444" s="39">
        <v>45.306478644713721</v>
      </c>
      <c r="Q444" s="39">
        <v>25.882493413380157</v>
      </c>
    </row>
    <row r="445" spans="1:17" x14ac:dyDescent="0.3">
      <c r="A445" s="39" t="s">
        <v>253</v>
      </c>
      <c r="B445" s="39" t="s">
        <v>1911</v>
      </c>
      <c r="C445" s="39" t="s">
        <v>940</v>
      </c>
      <c r="D445" s="58" t="str">
        <f>INDEX('R0. Region mapping'!$C$9:$C$24,MATCH($E445,'R0. Region mapping'!$A$9:$A$24,0))</f>
        <v>ASI</v>
      </c>
      <c r="E445" s="39" t="s">
        <v>359</v>
      </c>
      <c r="F445" s="39">
        <v>6646.054276043199</v>
      </c>
      <c r="G445" s="39">
        <v>7231.3751054862996</v>
      </c>
      <c r="H445" s="39">
        <v>8865.0196474945587</v>
      </c>
      <c r="I445" s="39">
        <v>14791.972984672791</v>
      </c>
      <c r="J445" s="39">
        <v>6464.0859144084861</v>
      </c>
      <c r="K445" s="39">
        <v>1096.6346356663018</v>
      </c>
      <c r="L445" s="39">
        <v>1304.6225651308505</v>
      </c>
      <c r="M445" s="39">
        <v>2716.9521512320503</v>
      </c>
      <c r="N445" s="39">
        <v>34832.855332038707</v>
      </c>
      <c r="O445" s="39">
        <v>34512.80214290382</v>
      </c>
      <c r="P445" s="39">
        <v>14611.459435857547</v>
      </c>
      <c r="Q445" s="39">
        <v>15865.663421648422</v>
      </c>
    </row>
    <row r="446" spans="1:17" x14ac:dyDescent="0.3">
      <c r="A446" s="39" t="s">
        <v>253</v>
      </c>
      <c r="B446" s="39" t="s">
        <v>1911</v>
      </c>
      <c r="C446" s="39" t="s">
        <v>940</v>
      </c>
      <c r="D446" s="58" t="str">
        <f>INDEX('R0. Region mapping'!$C$9:$C$24,MATCH($E446,'R0. Region mapping'!$A$9:$A$24,0))</f>
        <v>ASI</v>
      </c>
      <c r="E446" s="39" t="s">
        <v>361</v>
      </c>
      <c r="F446" s="39">
        <v>1870.8483172951201</v>
      </c>
      <c r="G446" s="39">
        <v>2713.0810666461671</v>
      </c>
      <c r="H446" s="39">
        <v>3643.4430693019572</v>
      </c>
      <c r="I446" s="39">
        <v>718.89669643643742</v>
      </c>
      <c r="J446" s="39">
        <v>456.82683189863201</v>
      </c>
      <c r="K446" s="39">
        <v>390.09336605790787</v>
      </c>
      <c r="L446" s="39">
        <v>326.66675642114967</v>
      </c>
      <c r="M446" s="39">
        <v>329.13322490675625</v>
      </c>
      <c r="N446" s="39">
        <v>480.68887631021505</v>
      </c>
      <c r="O446" s="39">
        <v>480.80017857909104</v>
      </c>
      <c r="P446" s="39">
        <v>480.75114050317006</v>
      </c>
      <c r="Q446" s="39">
        <v>288.5123880000001</v>
      </c>
    </row>
    <row r="447" spans="1:17" x14ac:dyDescent="0.3">
      <c r="A447" s="39" t="s">
        <v>253</v>
      </c>
      <c r="B447" s="39" t="s">
        <v>1911</v>
      </c>
      <c r="C447" s="39" t="s">
        <v>940</v>
      </c>
      <c r="D447" s="58" t="str">
        <f>INDEX('R0. Region mapping'!$C$9:$C$24,MATCH($E447,'R0. Region mapping'!$A$9:$A$24,0))</f>
        <v>NAM</v>
      </c>
      <c r="E447" s="39" t="s">
        <v>363</v>
      </c>
      <c r="F447" s="39">
        <v>22387.447550019897</v>
      </c>
      <c r="G447" s="39">
        <v>25810.416374239954</v>
      </c>
      <c r="H447" s="39">
        <v>30346.120820807468</v>
      </c>
      <c r="I447" s="39">
        <v>19393.599889028294</v>
      </c>
      <c r="J447" s="39">
        <v>742.0212868757792</v>
      </c>
      <c r="K447" s="39">
        <v>595.93193801211544</v>
      </c>
      <c r="L447" s="39">
        <v>526.7269715639377</v>
      </c>
      <c r="M447" s="39">
        <v>1307.4234708603021</v>
      </c>
      <c r="N447" s="39">
        <v>2654.3327014656938</v>
      </c>
      <c r="O447" s="39">
        <v>3136.4731378940114</v>
      </c>
      <c r="P447" s="39">
        <v>20551.015580828065</v>
      </c>
      <c r="Q447" s="39">
        <v>1445.7949053040368</v>
      </c>
    </row>
    <row r="448" spans="1:17" x14ac:dyDescent="0.3">
      <c r="A448" s="39" t="s">
        <v>253</v>
      </c>
      <c r="B448" s="39" t="s">
        <v>1911</v>
      </c>
      <c r="C448" s="39" t="s">
        <v>940</v>
      </c>
      <c r="D448" s="58" t="str">
        <f>INDEX('R0. Region mapping'!$C$9:$C$24,MATCH($E448,'R0. Region mapping'!$A$9:$A$24,0))</f>
        <v>EUR</v>
      </c>
      <c r="E448" s="39" t="s">
        <v>365</v>
      </c>
      <c r="F448" s="39">
        <v>7039.7240995845568</v>
      </c>
      <c r="G448" s="39">
        <v>7515.0419003540665</v>
      </c>
      <c r="H448" s="39">
        <v>8232.6253134768012</v>
      </c>
      <c r="I448" s="39">
        <v>2156.7850709725062</v>
      </c>
      <c r="J448" s="39">
        <v>172.70378235178561</v>
      </c>
      <c r="K448" s="39">
        <v>276.10937136705388</v>
      </c>
      <c r="L448" s="39">
        <v>258.56597321296562</v>
      </c>
      <c r="M448" s="39">
        <v>997.18357446111554</v>
      </c>
      <c r="N448" s="39">
        <v>1062.6217443041639</v>
      </c>
      <c r="O448" s="39">
        <v>1085.2280288480961</v>
      </c>
      <c r="P448" s="39">
        <v>128.57220592685019</v>
      </c>
      <c r="Q448" s="39">
        <v>126.38152346972205</v>
      </c>
    </row>
    <row r="449" spans="1:17" x14ac:dyDescent="0.3">
      <c r="A449" s="39" t="s">
        <v>253</v>
      </c>
      <c r="B449" s="39" t="s">
        <v>1911</v>
      </c>
      <c r="C449" s="39" t="s">
        <v>941</v>
      </c>
      <c r="D449" s="58" t="str">
        <f>INDEX('R0. Region mapping'!$C$9:$C$24,MATCH($E449,'R0. Region mapping'!$A$9:$A$24,0))</f>
        <v>AFR</v>
      </c>
      <c r="E449" s="39" t="s">
        <v>258</v>
      </c>
      <c r="F449" s="39">
        <v>10662.375151728113</v>
      </c>
      <c r="G449" s="39">
        <v>11068.363272041839</v>
      </c>
      <c r="H449" s="39">
        <v>11924.473976211559</v>
      </c>
      <c r="I449" s="39">
        <v>12761.739449098819</v>
      </c>
      <c r="J449" s="39">
        <v>15843.820273293295</v>
      </c>
      <c r="K449" s="39">
        <v>10609.014878124168</v>
      </c>
      <c r="L449" s="39">
        <v>5264.8341918176566</v>
      </c>
      <c r="M449" s="39">
        <v>13785.726608456982</v>
      </c>
      <c r="N449" s="39">
        <v>15207.373594934119</v>
      </c>
      <c r="O449" s="39">
        <v>8325.5586020197807</v>
      </c>
      <c r="P449" s="39">
        <v>8702.6481894170647</v>
      </c>
      <c r="Q449" s="39">
        <v>5732.3788330971411</v>
      </c>
    </row>
    <row r="450" spans="1:17" x14ac:dyDescent="0.3">
      <c r="A450" s="39" t="s">
        <v>253</v>
      </c>
      <c r="B450" s="39" t="s">
        <v>1911</v>
      </c>
      <c r="C450" s="39" t="s">
        <v>941</v>
      </c>
      <c r="D450" s="58" t="str">
        <f>INDEX('R0. Region mapping'!$C$9:$C$24,MATCH($E450,'R0. Region mapping'!$A$9:$A$24,0))</f>
        <v>AUS</v>
      </c>
      <c r="E450" s="39" t="s">
        <v>261</v>
      </c>
      <c r="F450" s="39">
        <v>3639.0232614616639</v>
      </c>
      <c r="G450" s="39">
        <v>2477.8815031656845</v>
      </c>
      <c r="H450" s="39">
        <v>2399.744728046956</v>
      </c>
      <c r="I450" s="39">
        <v>718.63278223904229</v>
      </c>
      <c r="J450" s="39">
        <v>2453.1265449545435</v>
      </c>
      <c r="K450" s="39">
        <v>601.2550254121976</v>
      </c>
      <c r="L450" s="39">
        <v>555.93855522108254</v>
      </c>
      <c r="M450" s="39">
        <v>281.69787941596286</v>
      </c>
      <c r="N450" s="39">
        <v>278.08026978086809</v>
      </c>
      <c r="O450" s="39">
        <v>268.59802405807244</v>
      </c>
      <c r="P450" s="39">
        <v>437.74356173705007</v>
      </c>
      <c r="Q450" s="39">
        <v>503.46066358852448</v>
      </c>
    </row>
    <row r="451" spans="1:17" x14ac:dyDescent="0.3">
      <c r="A451" s="39" t="s">
        <v>253</v>
      </c>
      <c r="B451" s="39" t="s">
        <v>1911</v>
      </c>
      <c r="C451" s="39" t="s">
        <v>941</v>
      </c>
      <c r="D451" s="58" t="str">
        <f>INDEX('R0. Region mapping'!$C$9:$C$24,MATCH($E451,'R0. Region mapping'!$A$9:$A$24,0))</f>
        <v>NAM</v>
      </c>
      <c r="E451" s="39" t="s">
        <v>341</v>
      </c>
      <c r="F451" s="39">
        <v>7057.8267893892935</v>
      </c>
      <c r="G451" s="39">
        <v>6582.714441082544</v>
      </c>
      <c r="H451" s="39">
        <v>6111.7898860448622</v>
      </c>
      <c r="I451" s="39">
        <v>7674.3670965211386</v>
      </c>
      <c r="J451" s="39">
        <v>7417.8738169508833</v>
      </c>
      <c r="K451" s="39">
        <v>5661.1196498247928</v>
      </c>
      <c r="L451" s="39">
        <v>1519.7503637641375</v>
      </c>
      <c r="M451" s="39">
        <v>892.41799867090481</v>
      </c>
      <c r="N451" s="39">
        <v>874.66252377955675</v>
      </c>
      <c r="O451" s="39">
        <v>853.73799823108493</v>
      </c>
      <c r="P451" s="39">
        <v>807.96743099581113</v>
      </c>
      <c r="Q451" s="39">
        <v>744.56834032384711</v>
      </c>
    </row>
    <row r="452" spans="1:17" x14ac:dyDescent="0.3">
      <c r="A452" s="39" t="s">
        <v>253</v>
      </c>
      <c r="B452" s="39" t="s">
        <v>1911</v>
      </c>
      <c r="C452" s="39" t="s">
        <v>941</v>
      </c>
      <c r="D452" s="58" t="str">
        <f>INDEX('R0. Region mapping'!$C$9:$C$24,MATCH($E452,'R0. Region mapping'!$A$9:$A$24,0))</f>
        <v>ASI</v>
      </c>
      <c r="E452" s="39" t="s">
        <v>343</v>
      </c>
      <c r="F452" s="39">
        <v>9288.7221062135413</v>
      </c>
      <c r="G452" s="39">
        <v>4701.1284521658081</v>
      </c>
      <c r="H452" s="39">
        <v>15616.398491450276</v>
      </c>
      <c r="I452" s="39">
        <v>39506.199569477983</v>
      </c>
      <c r="J452" s="39">
        <v>117543.79446266376</v>
      </c>
      <c r="K452" s="39">
        <v>91612.204226263057</v>
      </c>
      <c r="L452" s="39">
        <v>44312.652170450587</v>
      </c>
      <c r="M452" s="39">
        <v>45232.991642097273</v>
      </c>
      <c r="N452" s="39">
        <v>42210.840490386792</v>
      </c>
      <c r="O452" s="39">
        <v>21641.849031313217</v>
      </c>
      <c r="P452" s="39">
        <v>3947.9421704366441</v>
      </c>
      <c r="Q452" s="39">
        <v>3642.3797095096143</v>
      </c>
    </row>
    <row r="453" spans="1:17" x14ac:dyDescent="0.3">
      <c r="A453" s="39" t="s">
        <v>253</v>
      </c>
      <c r="B453" s="39" t="s">
        <v>1911</v>
      </c>
      <c r="C453" s="39" t="s">
        <v>941</v>
      </c>
      <c r="D453" s="58" t="str">
        <f>INDEX('R0. Region mapping'!$C$9:$C$24,MATCH($E453,'R0. Region mapping'!$A$9:$A$24,0))</f>
        <v>LAM</v>
      </c>
      <c r="E453" s="39" t="s">
        <v>345</v>
      </c>
      <c r="F453" s="39">
        <v>6937.9268688194425</v>
      </c>
      <c r="G453" s="39">
        <v>7781.7563646158678</v>
      </c>
      <c r="H453" s="39">
        <v>7639.3973452241198</v>
      </c>
      <c r="I453" s="39">
        <v>6987.9529199957351</v>
      </c>
      <c r="J453" s="39">
        <v>6069.2350396887705</v>
      </c>
      <c r="K453" s="39">
        <v>4745.0393399097411</v>
      </c>
      <c r="L453" s="39">
        <v>5260.2454995221833</v>
      </c>
      <c r="M453" s="39">
        <v>3531.5233861565043</v>
      </c>
      <c r="N453" s="39">
        <v>3408.7437185285798</v>
      </c>
      <c r="O453" s="39">
        <v>3300.3265682952756</v>
      </c>
      <c r="P453" s="39">
        <v>3186.6271671444174</v>
      </c>
      <c r="Q453" s="39">
        <v>2513.5978157861891</v>
      </c>
    </row>
    <row r="454" spans="1:17" x14ac:dyDescent="0.3">
      <c r="A454" s="39" t="s">
        <v>253</v>
      </c>
      <c r="B454" s="39" t="s">
        <v>1911</v>
      </c>
      <c r="C454" s="39" t="s">
        <v>941</v>
      </c>
      <c r="D454" s="58" t="str">
        <f>INDEX('R0. Region mapping'!$C$9:$C$24,MATCH($E454,'R0. Region mapping'!$A$9:$A$24,0))</f>
        <v>EUR</v>
      </c>
      <c r="E454" s="39" t="s">
        <v>347</v>
      </c>
      <c r="F454" s="39">
        <v>5252.8388651385658</v>
      </c>
      <c r="G454" s="39">
        <v>5701.0855478173098</v>
      </c>
      <c r="H454" s="39">
        <v>5011.6210811077563</v>
      </c>
      <c r="I454" s="39">
        <v>7352.8284047014922</v>
      </c>
      <c r="J454" s="39">
        <v>7167.2471019720324</v>
      </c>
      <c r="K454" s="39">
        <v>5702.0502949072679</v>
      </c>
      <c r="L454" s="39">
        <v>3864.4511380013023</v>
      </c>
      <c r="M454" s="39">
        <v>2171.3107137088277</v>
      </c>
      <c r="N454" s="39">
        <v>1933.129512346432</v>
      </c>
      <c r="O454" s="39">
        <v>1922.6639022605668</v>
      </c>
      <c r="P454" s="39">
        <v>1912.2300158536939</v>
      </c>
      <c r="Q454" s="39">
        <v>1529.7793413149027</v>
      </c>
    </row>
    <row r="455" spans="1:17" x14ac:dyDescent="0.3">
      <c r="A455" s="39" t="s">
        <v>253</v>
      </c>
      <c r="B455" s="39" t="s">
        <v>1911</v>
      </c>
      <c r="C455" s="39" t="s">
        <v>941</v>
      </c>
      <c r="D455" s="58" t="str">
        <f>INDEX('R0. Region mapping'!$C$9:$C$24,MATCH($E455,'R0. Region mapping'!$A$9:$A$24,0))</f>
        <v>ASI</v>
      </c>
      <c r="E455" s="39" t="s">
        <v>349</v>
      </c>
      <c r="F455" s="39">
        <v>27092.15957964804</v>
      </c>
      <c r="G455" s="39">
        <v>23592.875734061123</v>
      </c>
      <c r="H455" s="39">
        <v>29897.968444051636</v>
      </c>
      <c r="I455" s="39">
        <v>57758.134788628835</v>
      </c>
      <c r="J455" s="39">
        <v>78267.251536170355</v>
      </c>
      <c r="K455" s="39">
        <v>75798.150155099705</v>
      </c>
      <c r="L455" s="39">
        <v>69448.365455299165</v>
      </c>
      <c r="M455" s="39">
        <v>65227.481196467896</v>
      </c>
      <c r="N455" s="39">
        <v>60329.191811794437</v>
      </c>
      <c r="O455" s="39">
        <v>56974.976763229635</v>
      </c>
      <c r="P455" s="39">
        <v>38369.891977768704</v>
      </c>
      <c r="Q455" s="39">
        <v>41712.646969272158</v>
      </c>
    </row>
    <row r="456" spans="1:17" x14ac:dyDescent="0.3">
      <c r="A456" s="39" t="s">
        <v>253</v>
      </c>
      <c r="B456" s="39" t="s">
        <v>1911</v>
      </c>
      <c r="C456" s="39" t="s">
        <v>941</v>
      </c>
      <c r="D456" s="58" t="str">
        <f>INDEX('R0. Region mapping'!$C$9:$C$24,MATCH($E456,'R0. Region mapping'!$A$9:$A$24,0))</f>
        <v>ASI</v>
      </c>
      <c r="E456" s="39" t="s">
        <v>351</v>
      </c>
      <c r="F456" s="39">
        <v>3511.4880584391867</v>
      </c>
      <c r="G456" s="39">
        <v>2068.8306630682901</v>
      </c>
      <c r="H456" s="39">
        <v>2760.1874781378951</v>
      </c>
      <c r="I456" s="39">
        <v>3818.8298048971783</v>
      </c>
      <c r="J456" s="39">
        <v>12902.398773862666</v>
      </c>
      <c r="K456" s="39">
        <v>14109.140992704171</v>
      </c>
      <c r="L456" s="39">
        <v>13276.112422653854</v>
      </c>
      <c r="M456" s="39">
        <v>17543.437534411489</v>
      </c>
      <c r="N456" s="39">
        <v>24510.136863707459</v>
      </c>
      <c r="O456" s="39">
        <v>27014.631704172625</v>
      </c>
      <c r="P456" s="39">
        <v>23656.145905988935</v>
      </c>
      <c r="Q456" s="39">
        <v>8678.3239700046161</v>
      </c>
    </row>
    <row r="457" spans="1:17" x14ac:dyDescent="0.3">
      <c r="A457" s="39" t="s">
        <v>253</v>
      </c>
      <c r="B457" s="39" t="s">
        <v>1911</v>
      </c>
      <c r="C457" s="39" t="s">
        <v>941</v>
      </c>
      <c r="D457" s="58" t="str">
        <f>INDEX('R0. Region mapping'!$C$9:$C$24,MATCH($E457,'R0. Region mapping'!$A$9:$A$24,0))</f>
        <v>ASI</v>
      </c>
      <c r="E457" s="39" t="s">
        <v>353</v>
      </c>
      <c r="F457" s="39">
        <v>11239.982919200007</v>
      </c>
      <c r="G457" s="39">
        <v>7633.7835372833724</v>
      </c>
      <c r="H457" s="39">
        <v>6925.3429282292645</v>
      </c>
      <c r="I457" s="39">
        <v>4353.8256271845794</v>
      </c>
      <c r="J457" s="39">
        <v>8692.4316350148292</v>
      </c>
      <c r="K457" s="39">
        <v>7331.6019667318669</v>
      </c>
      <c r="L457" s="39">
        <v>5742.7586645502543</v>
      </c>
      <c r="M457" s="39">
        <v>2686.226733508428</v>
      </c>
      <c r="N457" s="39">
        <v>1602.3619493442986</v>
      </c>
      <c r="O457" s="39">
        <v>903.17253786446952</v>
      </c>
      <c r="P457" s="39">
        <v>720.53881141003001</v>
      </c>
      <c r="Q457" s="39">
        <v>432.63146984214421</v>
      </c>
    </row>
    <row r="458" spans="1:17" x14ac:dyDescent="0.3">
      <c r="A458" s="39" t="s">
        <v>253</v>
      </c>
      <c r="B458" s="39" t="s">
        <v>1911</v>
      </c>
      <c r="C458" s="39" t="s">
        <v>941</v>
      </c>
      <c r="D458" s="58" t="str">
        <f>INDEX('R0. Region mapping'!$C$9:$C$24,MATCH($E458,'R0. Region mapping'!$A$9:$A$24,0))</f>
        <v>AFR</v>
      </c>
      <c r="E458" s="39" t="s">
        <v>355</v>
      </c>
      <c r="F458" s="39">
        <v>13857.770261911619</v>
      </c>
      <c r="G458" s="39">
        <v>21867.347347380732</v>
      </c>
      <c r="H458" s="39">
        <v>25456.668782103905</v>
      </c>
      <c r="I458" s="39">
        <v>32566.443281878299</v>
      </c>
      <c r="J458" s="39">
        <v>101296.33234263839</v>
      </c>
      <c r="K458" s="39">
        <v>83850.993090327218</v>
      </c>
      <c r="L458" s="39">
        <v>34736.643373917061</v>
      </c>
      <c r="M458" s="39">
        <v>40684.657859701219</v>
      </c>
      <c r="N458" s="39">
        <v>49189.260042175069</v>
      </c>
      <c r="O458" s="39">
        <v>37648.732390076198</v>
      </c>
      <c r="P458" s="39">
        <v>35226.335377501782</v>
      </c>
      <c r="Q458" s="39">
        <v>21235.531444324984</v>
      </c>
    </row>
    <row r="459" spans="1:17" x14ac:dyDescent="0.3">
      <c r="A459" s="39" t="s">
        <v>253</v>
      </c>
      <c r="B459" s="39" t="s">
        <v>1911</v>
      </c>
      <c r="C459" s="39" t="s">
        <v>941</v>
      </c>
      <c r="D459" s="58" t="str">
        <f>INDEX('R0. Region mapping'!$C$9:$C$24,MATCH($E459,'R0. Region mapping'!$A$9:$A$24,0))</f>
        <v>LAM</v>
      </c>
      <c r="E459" s="39" t="s">
        <v>357</v>
      </c>
      <c r="F459" s="39">
        <v>1823.3767073949532</v>
      </c>
      <c r="G459" s="39">
        <v>1672.5299937358338</v>
      </c>
      <c r="H459" s="39">
        <v>1563.2850697118795</v>
      </c>
      <c r="I459" s="39">
        <v>1568.6040554770962</v>
      </c>
      <c r="J459" s="39">
        <v>1644.8739165484833</v>
      </c>
      <c r="K459" s="39">
        <v>911.95464223161571</v>
      </c>
      <c r="L459" s="39">
        <v>582.45159272179615</v>
      </c>
      <c r="M459" s="39">
        <v>863.40262227243659</v>
      </c>
      <c r="N459" s="39">
        <v>573.6360497095842</v>
      </c>
      <c r="O459" s="39">
        <v>807.05635429485653</v>
      </c>
      <c r="P459" s="39">
        <v>817.62597872216247</v>
      </c>
      <c r="Q459" s="39">
        <v>892.00960933669558</v>
      </c>
    </row>
    <row r="460" spans="1:17" x14ac:dyDescent="0.3">
      <c r="A460" s="39" t="s">
        <v>253</v>
      </c>
      <c r="B460" s="39" t="s">
        <v>1911</v>
      </c>
      <c r="C460" s="39" t="s">
        <v>941</v>
      </c>
      <c r="D460" s="58" t="str">
        <f>INDEX('R0. Region mapping'!$C$9:$C$24,MATCH($E460,'R0. Region mapping'!$A$9:$A$24,0))</f>
        <v>ASI</v>
      </c>
      <c r="E460" s="39" t="s">
        <v>359</v>
      </c>
      <c r="F460" s="39">
        <v>11523.354341656346</v>
      </c>
      <c r="G460" s="39">
        <v>13525.445151054995</v>
      </c>
      <c r="H460" s="39">
        <v>13815.462586535152</v>
      </c>
      <c r="I460" s="39">
        <v>12793.453154051302</v>
      </c>
      <c r="J460" s="39">
        <v>15245.067558470315</v>
      </c>
      <c r="K460" s="39">
        <v>11651.311467637193</v>
      </c>
      <c r="L460" s="39">
        <v>12744.449585671402</v>
      </c>
      <c r="M460" s="39">
        <v>10679.352724721952</v>
      </c>
      <c r="N460" s="39">
        <v>7983.6584462697265</v>
      </c>
      <c r="O460" s="39">
        <v>8423.8733465565747</v>
      </c>
      <c r="P460" s="39">
        <v>12071.108411570422</v>
      </c>
      <c r="Q460" s="39">
        <v>18696.670204509919</v>
      </c>
    </row>
    <row r="461" spans="1:17" x14ac:dyDescent="0.3">
      <c r="A461" s="39" t="s">
        <v>253</v>
      </c>
      <c r="B461" s="39" t="s">
        <v>1911</v>
      </c>
      <c r="C461" s="39" t="s">
        <v>941</v>
      </c>
      <c r="D461" s="58" t="str">
        <f>INDEX('R0. Region mapping'!$C$9:$C$24,MATCH($E461,'R0. Region mapping'!$A$9:$A$24,0))</f>
        <v>ASI</v>
      </c>
      <c r="E461" s="39" t="s">
        <v>361</v>
      </c>
      <c r="F461" s="39">
        <v>3483.4639558151953</v>
      </c>
      <c r="G461" s="39">
        <v>2638.3835876221892</v>
      </c>
      <c r="H461" s="39">
        <v>2080.9167090322594</v>
      </c>
      <c r="I461" s="39">
        <v>7253.6490454054265</v>
      </c>
      <c r="J461" s="39">
        <v>8049.8834564038734</v>
      </c>
      <c r="K461" s="39">
        <v>7705.1817824822647</v>
      </c>
      <c r="L461" s="39">
        <v>3564.6070386425918</v>
      </c>
      <c r="M461" s="39">
        <v>4142.6734859842445</v>
      </c>
      <c r="N461" s="39">
        <v>3928.3126101961489</v>
      </c>
      <c r="O461" s="39">
        <v>3223.8306731829784</v>
      </c>
      <c r="P461" s="39">
        <v>1490.4601912707774</v>
      </c>
      <c r="Q461" s="39">
        <v>1665.1047538680698</v>
      </c>
    </row>
    <row r="462" spans="1:17" x14ac:dyDescent="0.3">
      <c r="A462" s="39" t="s">
        <v>253</v>
      </c>
      <c r="B462" s="39" t="s">
        <v>1911</v>
      </c>
      <c r="C462" s="39" t="s">
        <v>941</v>
      </c>
      <c r="D462" s="58" t="str">
        <f>INDEX('R0. Region mapping'!$C$9:$C$24,MATCH($E462,'R0. Region mapping'!$A$9:$A$24,0))</f>
        <v>NAM</v>
      </c>
      <c r="E462" s="39" t="s">
        <v>363</v>
      </c>
      <c r="F462" s="39">
        <v>30562.01556605531</v>
      </c>
      <c r="G462" s="39">
        <v>23820.802827395193</v>
      </c>
      <c r="H462" s="39">
        <v>19455.81520532697</v>
      </c>
      <c r="I462" s="39">
        <v>23236.687998389058</v>
      </c>
      <c r="J462" s="39">
        <v>26765.333781560963</v>
      </c>
      <c r="K462" s="39">
        <v>20256.275690299917</v>
      </c>
      <c r="L462" s="39">
        <v>14956.849357094299</v>
      </c>
      <c r="M462" s="39">
        <v>14117.707935164599</v>
      </c>
      <c r="N462" s="39">
        <v>10532.02582874938</v>
      </c>
      <c r="O462" s="39">
        <v>5363.9256689421336</v>
      </c>
      <c r="P462" s="39">
        <v>3004.9090203318933</v>
      </c>
      <c r="Q462" s="39">
        <v>3137.8879821888413</v>
      </c>
    </row>
    <row r="463" spans="1:17" x14ac:dyDescent="0.3">
      <c r="A463" s="39" t="s">
        <v>253</v>
      </c>
      <c r="B463" s="39" t="s">
        <v>1911</v>
      </c>
      <c r="C463" s="39" t="s">
        <v>941</v>
      </c>
      <c r="D463" s="58" t="str">
        <f>INDEX('R0. Region mapping'!$C$9:$C$24,MATCH($E463,'R0. Region mapping'!$A$9:$A$24,0))</f>
        <v>EUR</v>
      </c>
      <c r="E463" s="39" t="s">
        <v>365</v>
      </c>
      <c r="F463" s="39">
        <v>23424.577409057412</v>
      </c>
      <c r="G463" s="39">
        <v>22491.863104051139</v>
      </c>
      <c r="H463" s="39">
        <v>23468.76872172255</v>
      </c>
      <c r="I463" s="39">
        <v>21167.810829105125</v>
      </c>
      <c r="J463" s="39">
        <v>16292.217800397206</v>
      </c>
      <c r="K463" s="39">
        <v>11256.675991861805</v>
      </c>
      <c r="L463" s="39">
        <v>9033.7536985629449</v>
      </c>
      <c r="M463" s="39">
        <v>11709.173482149681</v>
      </c>
      <c r="N463" s="39">
        <v>11563.114625820168</v>
      </c>
      <c r="O463" s="39">
        <v>3669.001914201222</v>
      </c>
      <c r="P463" s="39">
        <v>2664.3251554887038</v>
      </c>
      <c r="Q463" s="39">
        <v>2141.3604153633287</v>
      </c>
    </row>
    <row r="464" spans="1:17" x14ac:dyDescent="0.3">
      <c r="A464" s="39" t="s">
        <v>253</v>
      </c>
      <c r="B464" s="39" t="s">
        <v>1911</v>
      </c>
      <c r="C464" s="39" t="s">
        <v>1913</v>
      </c>
      <c r="D464" s="58" t="str">
        <f>INDEX('R0. Region mapping'!$C$9:$C$24,MATCH($E464,'R0. Region mapping'!$A$9:$A$24,0))</f>
        <v>AFR</v>
      </c>
      <c r="E464" s="39" t="s">
        <v>258</v>
      </c>
      <c r="F464" s="39">
        <v>3.1932</v>
      </c>
      <c r="G464" s="39">
        <v>3.0818931811422998</v>
      </c>
      <c r="H464" s="39">
        <v>31.967342765998062</v>
      </c>
      <c r="I464" s="39">
        <v>124.4334515540277</v>
      </c>
      <c r="J464" s="39">
        <v>197.164681312813</v>
      </c>
      <c r="K464" s="39">
        <v>269.89591107159799</v>
      </c>
      <c r="L464" s="39">
        <v>467.35324315271515</v>
      </c>
      <c r="M464" s="39">
        <v>1142.4801430478897</v>
      </c>
      <c r="N464" s="39">
        <v>1190.1601430478902</v>
      </c>
      <c r="O464" s="39">
        <v>1207.2001430478906</v>
      </c>
      <c r="P464" s="39">
        <v>1224.2401430478897</v>
      </c>
      <c r="Q464" s="39">
        <v>1241.2801430478899</v>
      </c>
    </row>
    <row r="465" spans="1:17" x14ac:dyDescent="0.3">
      <c r="A465" s="39" t="s">
        <v>253</v>
      </c>
      <c r="B465" s="39" t="s">
        <v>1911</v>
      </c>
      <c r="C465" s="39" t="s">
        <v>1913</v>
      </c>
      <c r="D465" s="58" t="str">
        <f>INDEX('R0. Region mapping'!$C$9:$C$24,MATCH($E465,'R0. Region mapping'!$A$9:$A$24,0))</f>
        <v>AUS</v>
      </c>
      <c r="E465" s="39" t="s">
        <v>261</v>
      </c>
      <c r="F465" s="39">
        <v>14.670810000000012</v>
      </c>
      <c r="G465" s="39">
        <v>21.025774969427214</v>
      </c>
      <c r="H465" s="39">
        <v>43.489374743276514</v>
      </c>
      <c r="I465" s="39">
        <v>172.07930894879576</v>
      </c>
      <c r="J465" s="39">
        <v>239.5069843877709</v>
      </c>
      <c r="K465" s="39">
        <v>241.57361935476851</v>
      </c>
      <c r="L465" s="39">
        <v>238.77782758947401</v>
      </c>
      <c r="M465" s="39">
        <v>67.991147145015006</v>
      </c>
      <c r="N465" s="39">
        <v>68.31912430981501</v>
      </c>
      <c r="O465" s="39">
        <v>68.647101474615042</v>
      </c>
      <c r="P465" s="39">
        <v>68.975078639415116</v>
      </c>
      <c r="Q465" s="39">
        <v>69.303055804215063</v>
      </c>
    </row>
    <row r="466" spans="1:17" x14ac:dyDescent="0.3">
      <c r="A466" s="39" t="s">
        <v>253</v>
      </c>
      <c r="B466" s="39" t="s">
        <v>1911</v>
      </c>
      <c r="C466" s="39" t="s">
        <v>1913</v>
      </c>
      <c r="D466" s="58" t="str">
        <f>INDEX('R0. Region mapping'!$C$9:$C$24,MATCH($E466,'R0. Region mapping'!$A$9:$A$24,0))</f>
        <v>NAM</v>
      </c>
      <c r="E466" s="39" t="s">
        <v>341</v>
      </c>
      <c r="I466" s="39">
        <v>1.165296E-2</v>
      </c>
      <c r="J466" s="39">
        <v>1.165296E-2</v>
      </c>
      <c r="K466" s="39">
        <v>1.165296E-2</v>
      </c>
      <c r="L466" s="39">
        <v>2.9999999999999997E-4</v>
      </c>
      <c r="M466" s="39">
        <v>2.9999999999999997E-4</v>
      </c>
      <c r="N466" s="39">
        <v>2.9999999999999997E-4</v>
      </c>
      <c r="O466" s="39">
        <v>2.9999999999999997E-4</v>
      </c>
      <c r="P466" s="39">
        <v>2.9999999999999997E-4</v>
      </c>
      <c r="Q466" s="39">
        <v>2.9999999999999997E-4</v>
      </c>
    </row>
    <row r="467" spans="1:17" x14ac:dyDescent="0.3">
      <c r="A467" s="39" t="s">
        <v>253</v>
      </c>
      <c r="B467" s="39" t="s">
        <v>1911</v>
      </c>
      <c r="C467" s="39" t="s">
        <v>1913</v>
      </c>
      <c r="D467" s="58" t="str">
        <f>INDEX('R0. Region mapping'!$C$9:$C$24,MATCH($E467,'R0. Region mapping'!$A$9:$A$24,0))</f>
        <v>ASI</v>
      </c>
      <c r="E467" s="39" t="s">
        <v>343</v>
      </c>
      <c r="G467" s="39">
        <v>1.4976</v>
      </c>
      <c r="H467" s="39">
        <v>6.6931555555555553</v>
      </c>
      <c r="I467" s="39">
        <v>25.376260477480741</v>
      </c>
      <c r="J467" s="39">
        <v>59.838223506874343</v>
      </c>
      <c r="K467" s="39">
        <v>174.60393431106928</v>
      </c>
      <c r="L467" s="39">
        <v>222.90272361664901</v>
      </c>
      <c r="M467" s="39">
        <v>243.72005892198203</v>
      </c>
      <c r="N467" s="39">
        <v>264.53739422731502</v>
      </c>
      <c r="O467" s="39">
        <v>285.354729532649</v>
      </c>
      <c r="P467" s="39">
        <v>306.17206483798202</v>
      </c>
      <c r="Q467" s="39">
        <v>326.98940014331504</v>
      </c>
    </row>
    <row r="468" spans="1:17" x14ac:dyDescent="0.3">
      <c r="A468" s="39" t="s">
        <v>253</v>
      </c>
      <c r="B468" s="39" t="s">
        <v>1911</v>
      </c>
      <c r="C468" s="39" t="s">
        <v>1913</v>
      </c>
      <c r="D468" s="58" t="str">
        <f>INDEX('R0. Region mapping'!$C$9:$C$24,MATCH($E468,'R0. Region mapping'!$A$9:$A$24,0))</f>
        <v>LAM</v>
      </c>
      <c r="E468" s="39" t="s">
        <v>345</v>
      </c>
      <c r="F468" s="39">
        <v>8.1179999999999701</v>
      </c>
      <c r="G468" s="39">
        <v>8.9819599807033601</v>
      </c>
      <c r="H468" s="39">
        <v>22.086152986053072</v>
      </c>
      <c r="I468" s="39">
        <v>38.613538911986886</v>
      </c>
      <c r="J468" s="39">
        <v>38.237193142450607</v>
      </c>
      <c r="K468" s="39">
        <v>39.787714940931522</v>
      </c>
      <c r="L468" s="39">
        <v>30.252579083361596</v>
      </c>
      <c r="M468" s="39">
        <v>36.692579083361608</v>
      </c>
      <c r="N468" s="39">
        <v>45.279871123049261</v>
      </c>
      <c r="O468" s="39">
        <v>45.604806961109219</v>
      </c>
      <c r="P468" s="39">
        <v>50.001927564387756</v>
      </c>
      <c r="Q468" s="39">
        <v>48.945225241867305</v>
      </c>
    </row>
    <row r="469" spans="1:17" x14ac:dyDescent="0.3">
      <c r="A469" s="39" t="s">
        <v>253</v>
      </c>
      <c r="B469" s="39" t="s">
        <v>1911</v>
      </c>
      <c r="C469" s="39" t="s">
        <v>1913</v>
      </c>
      <c r="D469" s="58" t="str">
        <f>INDEX('R0. Region mapping'!$C$9:$C$24,MATCH($E469,'R0. Region mapping'!$A$9:$A$24,0))</f>
        <v>EUR</v>
      </c>
      <c r="E469" s="39" t="s">
        <v>347</v>
      </c>
      <c r="F469" s="39">
        <v>9.2444544000000004</v>
      </c>
      <c r="G469" s="39">
        <v>9.3305693361049507</v>
      </c>
      <c r="H469" s="39">
        <v>9.11382566731743</v>
      </c>
      <c r="I469" s="39">
        <v>8.6813101846926486</v>
      </c>
      <c r="J469" s="39">
        <v>8.4738445003790499</v>
      </c>
      <c r="K469" s="39">
        <v>8.6864445198842972</v>
      </c>
      <c r="L469" s="39">
        <v>8.635790985794781</v>
      </c>
      <c r="M469" s="39">
        <v>8.7282597179888075</v>
      </c>
      <c r="N469" s="39">
        <v>8.8320328437950248</v>
      </c>
      <c r="O469" s="39">
        <v>8.8568967715059124</v>
      </c>
      <c r="P469" s="39">
        <v>8.7636870125945912</v>
      </c>
      <c r="Q469" s="39">
        <v>8.5420202160000009</v>
      </c>
    </row>
    <row r="470" spans="1:17" x14ac:dyDescent="0.3">
      <c r="A470" s="39" t="s">
        <v>253</v>
      </c>
      <c r="B470" s="39" t="s">
        <v>1911</v>
      </c>
      <c r="C470" s="39" t="s">
        <v>1913</v>
      </c>
      <c r="D470" s="58" t="str">
        <f>INDEX('R0. Region mapping'!$C$9:$C$24,MATCH($E470,'R0. Region mapping'!$A$9:$A$24,0))</f>
        <v>ASI</v>
      </c>
      <c r="E470" s="39" t="s">
        <v>349</v>
      </c>
      <c r="F470" s="39">
        <v>1.8946799999999999</v>
      </c>
      <c r="G470" s="39">
        <v>1.8651413194006199</v>
      </c>
      <c r="H470" s="39">
        <v>7.7141654413688281</v>
      </c>
      <c r="I470" s="39">
        <v>26.831779899377903</v>
      </c>
      <c r="J470" s="39">
        <v>41.38107963392607</v>
      </c>
      <c r="K470" s="39">
        <v>55.930079368474239</v>
      </c>
      <c r="L470" s="39">
        <v>60.916389135038607</v>
      </c>
      <c r="M470" s="39">
        <v>43.766510646999997</v>
      </c>
      <c r="N470" s="39">
        <v>66.741999604654993</v>
      </c>
      <c r="O470" s="39">
        <v>57.381175138272795</v>
      </c>
      <c r="P470" s="39">
        <v>72.003740860215061</v>
      </c>
      <c r="Q470" s="39">
        <v>75.463740860215054</v>
      </c>
    </row>
    <row r="471" spans="1:17" x14ac:dyDescent="0.3">
      <c r="A471" s="39" t="s">
        <v>253</v>
      </c>
      <c r="B471" s="39" t="s">
        <v>1911</v>
      </c>
      <c r="C471" s="39" t="s">
        <v>1913</v>
      </c>
      <c r="D471" s="58" t="str">
        <f>INDEX('R0. Region mapping'!$C$9:$C$24,MATCH($E471,'R0. Region mapping'!$A$9:$A$24,0))</f>
        <v>ASI</v>
      </c>
      <c r="E471" s="39" t="s">
        <v>351</v>
      </c>
      <c r="I471" s="39">
        <v>1.165296E-2</v>
      </c>
      <c r="J471" s="39">
        <v>2.48562751243975E-2</v>
      </c>
      <c r="K471" s="39">
        <v>3.4358880000000001E-2</v>
      </c>
      <c r="L471" s="39">
        <v>3.4358880000000001E-2</v>
      </c>
      <c r="M471" s="39">
        <v>3.4358880000000001E-2</v>
      </c>
      <c r="N471" s="39">
        <v>3.4358880000000001E-2</v>
      </c>
      <c r="O471" s="39">
        <v>3.4358880000000001E-2</v>
      </c>
      <c r="P471" s="39">
        <v>3.4358880000000001E-2</v>
      </c>
      <c r="Q471" s="39">
        <v>3.4358880000000001E-2</v>
      </c>
    </row>
    <row r="472" spans="1:17" x14ac:dyDescent="0.3">
      <c r="A472" s="39" t="s">
        <v>253</v>
      </c>
      <c r="B472" s="39" t="s">
        <v>1911</v>
      </c>
      <c r="C472" s="39" t="s">
        <v>1913</v>
      </c>
      <c r="D472" s="58" t="str">
        <f>INDEX('R0. Region mapping'!$C$9:$C$24,MATCH($E472,'R0. Region mapping'!$A$9:$A$24,0))</f>
        <v>ASI</v>
      </c>
      <c r="E472" s="39" t="s">
        <v>353</v>
      </c>
      <c r="F472" s="39">
        <v>19.97386294999999</v>
      </c>
      <c r="G472" s="39">
        <v>58.614379265246392</v>
      </c>
      <c r="H472" s="39">
        <v>113.79320002648821</v>
      </c>
      <c r="I472" s="39">
        <v>329.96131371935508</v>
      </c>
      <c r="J472" s="39">
        <v>508.90667803337465</v>
      </c>
      <c r="K472" s="39">
        <v>741.50721802916496</v>
      </c>
      <c r="L472" s="39">
        <v>1612.8305194340121</v>
      </c>
      <c r="M472" s="39">
        <v>3643.514432397953</v>
      </c>
      <c r="N472" s="39">
        <v>3654.311055718154</v>
      </c>
      <c r="O472" s="39">
        <v>3664.6127103872846</v>
      </c>
      <c r="P472" s="39">
        <v>3674.3643283471638</v>
      </c>
      <c r="Q472" s="39">
        <v>3664.9191690738967</v>
      </c>
    </row>
    <row r="473" spans="1:17" x14ac:dyDescent="0.3">
      <c r="A473" s="39" t="s">
        <v>253</v>
      </c>
      <c r="B473" s="39" t="s">
        <v>1911</v>
      </c>
      <c r="C473" s="39" t="s">
        <v>1913</v>
      </c>
      <c r="D473" s="58" t="str">
        <f>INDEX('R0. Region mapping'!$C$9:$C$24,MATCH($E473,'R0. Region mapping'!$A$9:$A$24,0))</f>
        <v>AFR</v>
      </c>
      <c r="E473" s="39" t="s">
        <v>355</v>
      </c>
      <c r="F473" s="39">
        <v>39.108167999999999</v>
      </c>
      <c r="G473" s="39">
        <v>41.128161669911357</v>
      </c>
      <c r="H473" s="39">
        <v>41.340384800245317</v>
      </c>
      <c r="I473" s="39">
        <v>41.684483657668537</v>
      </c>
      <c r="J473" s="39">
        <v>42.08706220511236</v>
      </c>
      <c r="K473" s="39">
        <v>42.480138147680577</v>
      </c>
      <c r="L473" s="39">
        <v>42.878028100000002</v>
      </c>
      <c r="M473" s="39">
        <v>43.365464792200008</v>
      </c>
      <c r="N473" s="39">
        <v>43.852901484399986</v>
      </c>
      <c r="O473" s="39">
        <v>44.400338176600009</v>
      </c>
      <c r="P473" s="39">
        <v>44.907774868800004</v>
      </c>
      <c r="Q473" s="39">
        <v>45.415211561000007</v>
      </c>
    </row>
    <row r="474" spans="1:17" x14ac:dyDescent="0.3">
      <c r="A474" s="39" t="s">
        <v>253</v>
      </c>
      <c r="B474" s="39" t="s">
        <v>1911</v>
      </c>
      <c r="C474" s="39" t="s">
        <v>1913</v>
      </c>
      <c r="D474" s="58" t="str">
        <f>INDEX('R0. Region mapping'!$C$9:$C$24,MATCH($E474,'R0. Region mapping'!$A$9:$A$24,0))</f>
        <v>LAM</v>
      </c>
      <c r="E474" s="39" t="s">
        <v>357</v>
      </c>
      <c r="F474" s="39">
        <v>26.276524999999999</v>
      </c>
      <c r="G474" s="39">
        <v>28.128692991460198</v>
      </c>
      <c r="H474" s="39">
        <v>56.617214371290615</v>
      </c>
      <c r="I474" s="39">
        <v>95.747599326917964</v>
      </c>
      <c r="J474" s="39">
        <v>103.3330686866211</v>
      </c>
      <c r="K474" s="39">
        <v>111.93223206646148</v>
      </c>
      <c r="L474" s="39">
        <v>65.56179615982856</v>
      </c>
      <c r="M474" s="39">
        <v>77.876203024018054</v>
      </c>
      <c r="N474" s="39">
        <v>90.715066287009208</v>
      </c>
      <c r="O474" s="39">
        <v>101.23532594884237</v>
      </c>
      <c r="P474" s="39">
        <v>115.70307794785633</v>
      </c>
      <c r="Q474" s="39">
        <v>126.12018534643748</v>
      </c>
    </row>
    <row r="475" spans="1:17" x14ac:dyDescent="0.3">
      <c r="A475" s="39" t="s">
        <v>253</v>
      </c>
      <c r="B475" s="39" t="s">
        <v>1911</v>
      </c>
      <c r="C475" s="39" t="s">
        <v>1913</v>
      </c>
      <c r="D475" s="58" t="str">
        <f>INDEX('R0. Region mapping'!$C$9:$C$24,MATCH($E475,'R0. Region mapping'!$A$9:$A$24,0))</f>
        <v>ASI</v>
      </c>
      <c r="E475" s="39" t="s">
        <v>359</v>
      </c>
      <c r="F475" s="39">
        <v>59.428800000000003</v>
      </c>
      <c r="G475" s="39">
        <v>59.697263398305701</v>
      </c>
      <c r="H475" s="39">
        <v>156.44580844051978</v>
      </c>
      <c r="I475" s="39">
        <v>1500.5071042253649</v>
      </c>
      <c r="J475" s="39">
        <v>2388.1706622984357</v>
      </c>
      <c r="K475" s="39">
        <v>3669.5528967876153</v>
      </c>
      <c r="L475" s="39">
        <v>7850.5923673051257</v>
      </c>
      <c r="M475" s="39">
        <v>15054.931380374215</v>
      </c>
      <c r="N475" s="39">
        <v>18432.626768974817</v>
      </c>
      <c r="O475" s="39">
        <v>18581.811475082017</v>
      </c>
      <c r="P475" s="39">
        <v>18681.953142173719</v>
      </c>
      <c r="Q475" s="39">
        <v>18682.094809265422</v>
      </c>
    </row>
    <row r="476" spans="1:17" x14ac:dyDescent="0.3">
      <c r="A476" s="39" t="s">
        <v>253</v>
      </c>
      <c r="B476" s="39" t="s">
        <v>1911</v>
      </c>
      <c r="C476" s="39" t="s">
        <v>1913</v>
      </c>
      <c r="D476" s="58" t="str">
        <f>INDEX('R0. Region mapping'!$C$9:$C$24,MATCH($E476,'R0. Region mapping'!$A$9:$A$24,0))</f>
        <v>ASI</v>
      </c>
      <c r="E476" s="39" t="s">
        <v>361</v>
      </c>
      <c r="F476" s="39">
        <v>8.3736000000000005E-2</v>
      </c>
      <c r="G476" s="39">
        <v>7.2571200000000002E-2</v>
      </c>
      <c r="H476" s="39">
        <v>4.4659200000000003E-2</v>
      </c>
      <c r="I476" s="39">
        <v>2.3005919999999999E-2</v>
      </c>
      <c r="J476" s="39">
        <v>2.3005919999999999E-2</v>
      </c>
      <c r="K476" s="39">
        <v>2.48562751243975E-2</v>
      </c>
      <c r="L476" s="39">
        <v>3.4358880000000001E-2</v>
      </c>
      <c r="M476" s="39">
        <v>3.4358880000000001E-2</v>
      </c>
      <c r="N476" s="39">
        <v>3.4358880000000001E-2</v>
      </c>
      <c r="O476" s="39">
        <v>3.4358880000000001E-2</v>
      </c>
      <c r="P476" s="39">
        <v>3.4358880000000001E-2</v>
      </c>
      <c r="Q476" s="39">
        <v>3.4358880000000001E-2</v>
      </c>
    </row>
    <row r="477" spans="1:17" x14ac:dyDescent="0.3">
      <c r="A477" s="39" t="s">
        <v>253</v>
      </c>
      <c r="B477" s="39" t="s">
        <v>1911</v>
      </c>
      <c r="C477" s="39" t="s">
        <v>1913</v>
      </c>
      <c r="D477" s="58" t="str">
        <f>INDEX('R0. Region mapping'!$C$9:$C$24,MATCH($E477,'R0. Region mapping'!$A$9:$A$24,0))</f>
        <v>NAM</v>
      </c>
      <c r="E477" s="39" t="s">
        <v>363</v>
      </c>
      <c r="F477" s="39">
        <v>96.976684799999987</v>
      </c>
      <c r="G477" s="39">
        <v>97.217980022008589</v>
      </c>
      <c r="H477" s="39">
        <v>186.25631289703026</v>
      </c>
      <c r="I477" s="39">
        <v>516.23018634303799</v>
      </c>
      <c r="J477" s="39">
        <v>747.27687023566705</v>
      </c>
      <c r="K477" s="39">
        <v>1477.7497007451907</v>
      </c>
      <c r="L477" s="39">
        <v>3997.0339761768187</v>
      </c>
      <c r="M477" s="39">
        <v>4074.9639636721931</v>
      </c>
      <c r="N477" s="39">
        <v>4112.6328389788514</v>
      </c>
      <c r="O477" s="39">
        <v>3837.9703060902898</v>
      </c>
      <c r="P477" s="39">
        <v>2279.9728597006224</v>
      </c>
      <c r="Q477" s="39">
        <v>2023.7967031929802</v>
      </c>
    </row>
    <row r="478" spans="1:17" x14ac:dyDescent="0.3">
      <c r="A478" s="39" t="s">
        <v>253</v>
      </c>
      <c r="B478" s="39" t="s">
        <v>1911</v>
      </c>
      <c r="C478" s="39" t="s">
        <v>1913</v>
      </c>
      <c r="D478" s="58" t="str">
        <f>INDEX('R0. Region mapping'!$C$9:$C$24,MATCH($E478,'R0. Region mapping'!$A$9:$A$24,0))</f>
        <v>EUR</v>
      </c>
      <c r="E478" s="39" t="s">
        <v>365</v>
      </c>
      <c r="F478" s="39">
        <v>81.245803576161904</v>
      </c>
      <c r="G478" s="39">
        <v>83.769130351662056</v>
      </c>
      <c r="H478" s="39">
        <v>118.68052330350928</v>
      </c>
      <c r="I478" s="39">
        <v>344.88527393794141</v>
      </c>
      <c r="J478" s="39">
        <v>497.14618429152574</v>
      </c>
      <c r="K478" s="39">
        <v>1056.7000232996595</v>
      </c>
      <c r="L478" s="39">
        <v>3302.2857015964123</v>
      </c>
      <c r="M478" s="39">
        <v>3314.157990217449</v>
      </c>
      <c r="N478" s="39">
        <v>3425.6718648563583</v>
      </c>
      <c r="O478" s="39">
        <v>3436.445216168579</v>
      </c>
      <c r="P478" s="39">
        <v>3446.3504562462335</v>
      </c>
      <c r="Q478" s="39">
        <v>3455.3199143195757</v>
      </c>
    </row>
    <row r="479" spans="1:17" x14ac:dyDescent="0.3">
      <c r="A479" s="39" t="s">
        <v>253</v>
      </c>
      <c r="B479" s="39" t="s">
        <v>1911</v>
      </c>
      <c r="C479" s="39" t="s">
        <v>1914</v>
      </c>
      <c r="D479" s="58" t="str">
        <f>INDEX('R0. Region mapping'!$C$9:$C$24,MATCH($E479,'R0. Region mapping'!$A$9:$A$24,0))</f>
        <v>AFR</v>
      </c>
      <c r="E479" s="39" t="s">
        <v>258</v>
      </c>
      <c r="F479" s="39">
        <v>326.76480000000004</v>
      </c>
      <c r="G479" s="39">
        <v>326.62544000000003</v>
      </c>
      <c r="H479" s="39">
        <v>326.27704000000006</v>
      </c>
      <c r="I479" s="39">
        <v>584.81856992120299</v>
      </c>
      <c r="J479" s="39">
        <v>1009.8227631600799</v>
      </c>
      <c r="K479" s="39">
        <v>2675.5757501107601</v>
      </c>
      <c r="L479" s="39">
        <v>3941.8606687943102</v>
      </c>
      <c r="M479" s="39">
        <v>4122.6912421052602</v>
      </c>
      <c r="N479" s="39">
        <v>5344.9006635789501</v>
      </c>
      <c r="O479" s="39">
        <v>5672.6290290526304</v>
      </c>
      <c r="P479" s="39">
        <v>6000.3573945263197</v>
      </c>
      <c r="Q479" s="39">
        <v>6328.0857599999999</v>
      </c>
    </row>
    <row r="480" spans="1:17" x14ac:dyDescent="0.3">
      <c r="A480" s="39" t="s">
        <v>253</v>
      </c>
      <c r="B480" s="39" t="s">
        <v>1911</v>
      </c>
      <c r="C480" s="39" t="s">
        <v>1914</v>
      </c>
      <c r="D480" s="58" t="str">
        <f>INDEX('R0. Region mapping'!$C$9:$C$24,MATCH($E480,'R0. Region mapping'!$A$9:$A$24,0))</f>
        <v>AUS</v>
      </c>
      <c r="E480" s="39" t="s">
        <v>261</v>
      </c>
      <c r="F480" s="39">
        <v>140.9616</v>
      </c>
      <c r="G480" s="39">
        <v>140.91775999999999</v>
      </c>
      <c r="H480" s="39">
        <v>140.92565259596302</v>
      </c>
      <c r="I480" s="39">
        <v>153.056230400511</v>
      </c>
      <c r="J480" s="39">
        <v>162.80874571250601</v>
      </c>
      <c r="K480" s="39">
        <v>172.55749806747701</v>
      </c>
      <c r="L480" s="39">
        <v>175.828153160629</v>
      </c>
      <c r="M480" s="39">
        <v>211.51670821052599</v>
      </c>
      <c r="N480" s="39">
        <v>211.12331790010501</v>
      </c>
      <c r="O480" s="39">
        <v>206.850538273615</v>
      </c>
      <c r="P480" s="39">
        <v>202.57775864712499</v>
      </c>
      <c r="Q480" s="39">
        <v>197.08522727970001</v>
      </c>
    </row>
    <row r="481" spans="1:17" x14ac:dyDescent="0.3">
      <c r="A481" s="39" t="s">
        <v>253</v>
      </c>
      <c r="B481" s="39" t="s">
        <v>1911</v>
      </c>
      <c r="C481" s="39" t="s">
        <v>1914</v>
      </c>
      <c r="D481" s="58" t="str">
        <f>INDEX('R0. Region mapping'!$C$9:$C$24,MATCH($E481,'R0. Region mapping'!$A$9:$A$24,0))</f>
        <v>NAM</v>
      </c>
      <c r="E481" s="39" t="s">
        <v>341</v>
      </c>
      <c r="F481" s="39">
        <v>1308.654</v>
      </c>
      <c r="G481" s="39">
        <v>1201.430199952845</v>
      </c>
      <c r="H481" s="39">
        <v>1204.0058046306194</v>
      </c>
      <c r="I481" s="39">
        <v>1371.6266937325515</v>
      </c>
      <c r="J481" s="39">
        <v>1469.9342977762963</v>
      </c>
      <c r="K481" s="39">
        <v>1754.3690562621628</v>
      </c>
      <c r="L481" s="39">
        <v>1949.6424967708599</v>
      </c>
      <c r="M481" s="39">
        <v>2477.0426101052599</v>
      </c>
      <c r="N481" s="39">
        <v>2937.9829275789498</v>
      </c>
      <c r="O481" s="39">
        <v>3383.3276122605298</v>
      </c>
      <c r="P481" s="39">
        <v>3651.1598593286999</v>
      </c>
      <c r="Q481" s="39">
        <v>3595.4316345621301</v>
      </c>
    </row>
    <row r="482" spans="1:17" x14ac:dyDescent="0.3">
      <c r="A482" s="39" t="s">
        <v>253</v>
      </c>
      <c r="B482" s="39" t="s">
        <v>1911</v>
      </c>
      <c r="C482" s="39" t="s">
        <v>1914</v>
      </c>
      <c r="D482" s="58" t="str">
        <f>INDEX('R0. Region mapping'!$C$9:$C$24,MATCH($E482,'R0. Region mapping'!$A$9:$A$24,0))</f>
        <v>ASI</v>
      </c>
      <c r="E482" s="39" t="s">
        <v>343</v>
      </c>
      <c r="F482" s="39">
        <v>1429.2611999999999</v>
      </c>
      <c r="G482" s="39">
        <v>1429.2611999999999</v>
      </c>
      <c r="H482" s="39">
        <v>1443.4730276687901</v>
      </c>
      <c r="I482" s="39">
        <v>3089.5338589473599</v>
      </c>
      <c r="J482" s="39">
        <v>3931.6734985124999</v>
      </c>
      <c r="K482" s="39">
        <v>4817.0974042105199</v>
      </c>
      <c r="L482" s="39">
        <v>5680.8791768420997</v>
      </c>
      <c r="M482" s="39">
        <v>6597.3843894736801</v>
      </c>
      <c r="N482" s="39">
        <v>7513.8896021052597</v>
      </c>
      <c r="O482" s="39">
        <v>8430.3948147368392</v>
      </c>
      <c r="P482" s="39">
        <v>9346.9000273684105</v>
      </c>
      <c r="Q482" s="39">
        <v>9481.6817999999894</v>
      </c>
    </row>
    <row r="483" spans="1:17" x14ac:dyDescent="0.3">
      <c r="A483" s="39" t="s">
        <v>253</v>
      </c>
      <c r="B483" s="39" t="s">
        <v>1911</v>
      </c>
      <c r="C483" s="39" t="s">
        <v>1914</v>
      </c>
      <c r="D483" s="58" t="str">
        <f>INDEX('R0. Region mapping'!$C$9:$C$24,MATCH($E483,'R0. Region mapping'!$A$9:$A$24,0))</f>
        <v>LAM</v>
      </c>
      <c r="E483" s="39" t="s">
        <v>345</v>
      </c>
      <c r="F483" s="39">
        <v>2229.0084000000102</v>
      </c>
      <c r="G483" s="39">
        <v>2182.2957856296944</v>
      </c>
      <c r="H483" s="39">
        <v>2211.6594089941063</v>
      </c>
      <c r="I483" s="39">
        <v>3459.1342066470102</v>
      </c>
      <c r="J483" s="39">
        <v>3770.3392059001003</v>
      </c>
      <c r="K483" s="39">
        <v>4325.9962211429693</v>
      </c>
      <c r="L483" s="39">
        <v>5348.3313996748302</v>
      </c>
      <c r="M483" s="39">
        <v>8189.0208042105296</v>
      </c>
      <c r="N483" s="39">
        <v>9497.6055031578999</v>
      </c>
      <c r="O483" s="39">
        <v>10806.190202105299</v>
      </c>
      <c r="P483" s="39">
        <v>12114.7749010526</v>
      </c>
      <c r="Q483" s="39">
        <v>13423.3596</v>
      </c>
    </row>
    <row r="484" spans="1:17" x14ac:dyDescent="0.3">
      <c r="A484" s="39" t="s">
        <v>253</v>
      </c>
      <c r="B484" s="39" t="s">
        <v>1911</v>
      </c>
      <c r="C484" s="39" t="s">
        <v>1914</v>
      </c>
      <c r="D484" s="58" t="str">
        <f>INDEX('R0. Region mapping'!$C$9:$C$24,MATCH($E484,'R0. Region mapping'!$A$9:$A$24,0))</f>
        <v>EUR</v>
      </c>
      <c r="E484" s="39" t="s">
        <v>347</v>
      </c>
      <c r="F484" s="39">
        <v>244.47239999999999</v>
      </c>
      <c r="G484" s="39">
        <v>244.32024000000001</v>
      </c>
      <c r="H484" s="39">
        <v>244.829823003493</v>
      </c>
      <c r="I484" s="39">
        <v>329.63487747368401</v>
      </c>
      <c r="J484" s="39">
        <v>345.692027789473</v>
      </c>
      <c r="K484" s="39">
        <v>418.471738105263</v>
      </c>
      <c r="L484" s="39">
        <v>462.89016842105201</v>
      </c>
      <c r="M484" s="39">
        <v>471.199734736842</v>
      </c>
      <c r="N484" s="39">
        <v>588.50597305263102</v>
      </c>
      <c r="O484" s="39">
        <v>637.13323536841995</v>
      </c>
      <c r="P484" s="39">
        <v>685.76049768421001</v>
      </c>
      <c r="Q484" s="39">
        <v>734.38775999999905</v>
      </c>
    </row>
    <row r="485" spans="1:17" x14ac:dyDescent="0.3">
      <c r="A485" s="39" t="s">
        <v>253</v>
      </c>
      <c r="B485" s="39" t="s">
        <v>1911</v>
      </c>
      <c r="C485" s="39" t="s">
        <v>1914</v>
      </c>
      <c r="D485" s="58" t="str">
        <f>INDEX('R0. Region mapping'!$C$9:$C$24,MATCH($E485,'R0. Region mapping'!$A$9:$A$24,0))</f>
        <v>ASI</v>
      </c>
      <c r="E485" s="39" t="s">
        <v>349</v>
      </c>
      <c r="F485" s="39">
        <v>881.61120000000005</v>
      </c>
      <c r="G485" s="39">
        <v>881.42336</v>
      </c>
      <c r="H485" s="39">
        <v>880.95375999999999</v>
      </c>
      <c r="I485" s="39">
        <v>923.903235787894</v>
      </c>
      <c r="J485" s="39">
        <v>1567.30021289207</v>
      </c>
      <c r="K485" s="39">
        <v>3198.75488</v>
      </c>
      <c r="L485" s="39">
        <v>3680.6634438491901</v>
      </c>
      <c r="M485" s="39">
        <v>3847.81281574585</v>
      </c>
      <c r="N485" s="39">
        <v>4126.0414454883603</v>
      </c>
      <c r="O485" s="39">
        <v>4107.5678861536499</v>
      </c>
      <c r="P485" s="39">
        <v>4121.4587018685997</v>
      </c>
      <c r="Q485" s="39">
        <v>4140.9077355028903</v>
      </c>
    </row>
    <row r="486" spans="1:17" x14ac:dyDescent="0.3">
      <c r="A486" s="39" t="s">
        <v>253</v>
      </c>
      <c r="B486" s="39" t="s">
        <v>1911</v>
      </c>
      <c r="C486" s="39" t="s">
        <v>1914</v>
      </c>
      <c r="D486" s="58" t="str">
        <f>INDEX('R0. Region mapping'!$C$9:$C$24,MATCH($E486,'R0. Region mapping'!$A$9:$A$24,0))</f>
        <v>ASI</v>
      </c>
      <c r="E486" s="39" t="s">
        <v>351</v>
      </c>
      <c r="F486" s="39">
        <v>359.99639999999999</v>
      </c>
      <c r="G486" s="39">
        <v>359.97768000000002</v>
      </c>
      <c r="H486" s="39">
        <v>364.275122974309</v>
      </c>
      <c r="I486" s="39">
        <v>726.88594342884505</v>
      </c>
      <c r="J486" s="39">
        <v>804.76588111305591</v>
      </c>
      <c r="K486" s="39">
        <v>1241.04147789474</v>
      </c>
      <c r="L486" s="39">
        <v>1466.4039115789501</v>
      </c>
      <c r="M486" s="39">
        <v>1685.4510812631599</v>
      </c>
      <c r="N486" s="39">
        <v>1904.49825094737</v>
      </c>
      <c r="O486" s="39">
        <v>2123.5454206315799</v>
      </c>
      <c r="P486" s="39">
        <v>2342.5925903157899</v>
      </c>
      <c r="Q486" s="39">
        <v>2561.63976</v>
      </c>
    </row>
    <row r="487" spans="1:17" x14ac:dyDescent="0.3">
      <c r="A487" s="39" t="s">
        <v>253</v>
      </c>
      <c r="B487" s="39" t="s">
        <v>1911</v>
      </c>
      <c r="C487" s="39" t="s">
        <v>1914</v>
      </c>
      <c r="D487" s="58" t="str">
        <f>INDEX('R0. Region mapping'!$C$9:$C$24,MATCH($E487,'R0. Region mapping'!$A$9:$A$24,0))</f>
        <v>ASI</v>
      </c>
      <c r="E487" s="39" t="s">
        <v>353</v>
      </c>
      <c r="F487" s="39">
        <v>281.55959999999988</v>
      </c>
      <c r="G487" s="39">
        <v>280.50823999999989</v>
      </c>
      <c r="H487" s="39">
        <v>278.5578381307119</v>
      </c>
      <c r="I487" s="39">
        <v>295.35008421052601</v>
      </c>
      <c r="J487" s="39">
        <v>298.42400602513499</v>
      </c>
      <c r="K487" s="39">
        <v>319.29206315789401</v>
      </c>
      <c r="L487" s="39">
        <v>325.209984972504</v>
      </c>
      <c r="M487" s="39">
        <v>328.58284210526301</v>
      </c>
      <c r="N487" s="39">
        <v>334.35560398278398</v>
      </c>
      <c r="O487" s="39">
        <v>337.442421052631</v>
      </c>
      <c r="P487" s="39">
        <v>340.45021052631603</v>
      </c>
      <c r="Q487" s="39">
        <v>343.45800000000003</v>
      </c>
    </row>
    <row r="488" spans="1:17" x14ac:dyDescent="0.3">
      <c r="A488" s="39" t="s">
        <v>253</v>
      </c>
      <c r="B488" s="39" t="s">
        <v>1911</v>
      </c>
      <c r="C488" s="39" t="s">
        <v>1914</v>
      </c>
      <c r="D488" s="58" t="str">
        <f>INDEX('R0. Region mapping'!$C$9:$C$24,MATCH($E488,'R0. Region mapping'!$A$9:$A$24,0))</f>
        <v>AFR</v>
      </c>
      <c r="E488" s="39" t="s">
        <v>355</v>
      </c>
      <c r="F488" s="39">
        <v>218.7216</v>
      </c>
      <c r="G488" s="39">
        <v>218.58799999999999</v>
      </c>
      <c r="H488" s="39">
        <v>221.04599590011003</v>
      </c>
      <c r="I488" s="39">
        <v>299.34098357894703</v>
      </c>
      <c r="J488" s="39">
        <v>324.91419075344101</v>
      </c>
      <c r="K488" s="39">
        <v>448.14988968421</v>
      </c>
      <c r="L488" s="39">
        <v>662.44717473684204</v>
      </c>
      <c r="M488" s="39">
        <v>675.34503578947397</v>
      </c>
      <c r="N488" s="39">
        <v>688.24289684210498</v>
      </c>
      <c r="O488" s="39">
        <v>701.14075789473702</v>
      </c>
      <c r="P488" s="39">
        <v>714.03861894736804</v>
      </c>
      <c r="Q488" s="39">
        <v>726.93647999999996</v>
      </c>
    </row>
    <row r="489" spans="1:17" x14ac:dyDescent="0.3">
      <c r="A489" s="39" t="s">
        <v>253</v>
      </c>
      <c r="B489" s="39" t="s">
        <v>1911</v>
      </c>
      <c r="C489" s="39" t="s">
        <v>1914</v>
      </c>
      <c r="D489" s="58" t="str">
        <f>INDEX('R0. Region mapping'!$C$9:$C$24,MATCH($E489,'R0. Region mapping'!$A$9:$A$24,0))</f>
        <v>LAM</v>
      </c>
      <c r="E489" s="39" t="s">
        <v>357</v>
      </c>
      <c r="F489" s="39">
        <v>99.8352</v>
      </c>
      <c r="G489" s="39">
        <v>99.815840000000009</v>
      </c>
      <c r="H489" s="39">
        <v>99.960807306622002</v>
      </c>
      <c r="I489" s="39">
        <v>105.719868210526</v>
      </c>
      <c r="J489" s="39">
        <v>108.897689684211</v>
      </c>
      <c r="K489" s="39">
        <v>112.07551115789501</v>
      </c>
      <c r="L489" s="39">
        <v>130.522372631579</v>
      </c>
      <c r="M489" s="39">
        <v>158.11110610526299</v>
      </c>
      <c r="N489" s="39">
        <v>185.69983957894701</v>
      </c>
      <c r="O489" s="39">
        <v>213.28857305263199</v>
      </c>
      <c r="P489" s="39">
        <v>240.37699002485999</v>
      </c>
      <c r="Q489" s="39">
        <v>241.615739498544</v>
      </c>
    </row>
    <row r="490" spans="1:17" x14ac:dyDescent="0.3">
      <c r="A490" s="39" t="s">
        <v>253</v>
      </c>
      <c r="B490" s="39" t="s">
        <v>1911</v>
      </c>
      <c r="C490" s="39" t="s">
        <v>1914</v>
      </c>
      <c r="D490" s="58" t="str">
        <f>INDEX('R0. Region mapping'!$C$9:$C$24,MATCH($E490,'R0. Region mapping'!$A$9:$A$24,0))</f>
        <v>ASI</v>
      </c>
      <c r="E490" s="39" t="s">
        <v>359</v>
      </c>
      <c r="F490" s="39">
        <v>432.15120000000002</v>
      </c>
      <c r="G490" s="39">
        <v>432.07456000000002</v>
      </c>
      <c r="H490" s="39">
        <v>440.93868332962802</v>
      </c>
      <c r="I490" s="39">
        <v>975.53633983469899</v>
      </c>
      <c r="J490" s="39">
        <v>1370.6546606598499</v>
      </c>
      <c r="K490" s="39">
        <v>1987.0116589473701</v>
      </c>
      <c r="L490" s="39">
        <v>2374.8700529017501</v>
      </c>
      <c r="M490" s="39">
        <v>3240.1101566315801</v>
      </c>
      <c r="N490" s="39">
        <v>4096.7308774736903</v>
      </c>
      <c r="O490" s="39">
        <v>4953.3515983157904</v>
      </c>
      <c r="P490" s="39">
        <v>5809.9723191578996</v>
      </c>
      <c r="Q490" s="39">
        <v>6666.5930399999997</v>
      </c>
    </row>
    <row r="491" spans="1:17" x14ac:dyDescent="0.3">
      <c r="A491" s="39" t="s">
        <v>253</v>
      </c>
      <c r="B491" s="39" t="s">
        <v>1911</v>
      </c>
      <c r="C491" s="39" t="s">
        <v>1914</v>
      </c>
      <c r="D491" s="58" t="str">
        <f>INDEX('R0. Region mapping'!$C$9:$C$24,MATCH($E491,'R0. Region mapping'!$A$9:$A$24,0))</f>
        <v>ASI</v>
      </c>
      <c r="E491" s="39" t="s">
        <v>361</v>
      </c>
      <c r="F491" s="39">
        <v>13.222800000000101</v>
      </c>
      <c r="G491" s="39">
        <v>13.222800000000101</v>
      </c>
      <c r="H491" s="39">
        <v>13.396436183293099</v>
      </c>
      <c r="I491" s="39">
        <v>16.477435789473699</v>
      </c>
      <c r="J491" s="39">
        <v>21.275906750633201</v>
      </c>
      <c r="K491" s="39">
        <v>40.004960842105298</v>
      </c>
      <c r="L491" s="39">
        <v>59.014227368421103</v>
      </c>
      <c r="M491" s="39">
        <v>61.1173178947369</v>
      </c>
      <c r="N491" s="39">
        <v>63.220408421052703</v>
      </c>
      <c r="O491" s="39">
        <v>65.323498947368506</v>
      </c>
      <c r="P491" s="39">
        <v>67.426589473684302</v>
      </c>
      <c r="Q491" s="39">
        <v>81.605519999999999</v>
      </c>
    </row>
    <row r="492" spans="1:17" x14ac:dyDescent="0.3">
      <c r="A492" s="39" t="s">
        <v>253</v>
      </c>
      <c r="B492" s="39" t="s">
        <v>1911</v>
      </c>
      <c r="C492" s="39" t="s">
        <v>1914</v>
      </c>
      <c r="D492" s="58" t="str">
        <f>INDEX('R0. Region mapping'!$C$9:$C$24,MATCH($E492,'R0. Region mapping'!$A$9:$A$24,0))</f>
        <v>NAM</v>
      </c>
      <c r="E492" s="39" t="s">
        <v>363</v>
      </c>
      <c r="F492" s="39">
        <v>980.8091999999989</v>
      </c>
      <c r="G492" s="39">
        <v>980.27623999999889</v>
      </c>
      <c r="H492" s="39">
        <v>978.943839999999</v>
      </c>
      <c r="I492" s="39">
        <v>1069.0779863074899</v>
      </c>
      <c r="J492" s="39">
        <v>1181.9232577703999</v>
      </c>
      <c r="K492" s="39">
        <v>1840.2046021052599</v>
      </c>
      <c r="L492" s="39">
        <v>2061.3036084210498</v>
      </c>
      <c r="M492" s="39">
        <v>3006.5451427368398</v>
      </c>
      <c r="N492" s="39">
        <v>3951.7866770529999</v>
      </c>
      <c r="O492" s="39">
        <v>4004.6527233684201</v>
      </c>
      <c r="P492" s="39">
        <v>4009.8029595115099</v>
      </c>
      <c r="Q492" s="39">
        <v>3652.65113576973</v>
      </c>
    </row>
    <row r="493" spans="1:17" x14ac:dyDescent="0.3">
      <c r="A493" s="39" t="s">
        <v>253</v>
      </c>
      <c r="B493" s="39" t="s">
        <v>1911</v>
      </c>
      <c r="C493" s="39" t="s">
        <v>1914</v>
      </c>
      <c r="D493" s="58" t="str">
        <f>INDEX('R0. Region mapping'!$C$9:$C$24,MATCH($E493,'R0. Region mapping'!$A$9:$A$24,0))</f>
        <v>EUR</v>
      </c>
      <c r="E493" s="39" t="s">
        <v>365</v>
      </c>
      <c r="F493" s="39">
        <v>1572.4115999999999</v>
      </c>
      <c r="G493" s="39">
        <v>1570.4443999999999</v>
      </c>
      <c r="H493" s="39">
        <v>1565.5264</v>
      </c>
      <c r="I493" s="39">
        <v>1637.6576</v>
      </c>
      <c r="J493" s="39">
        <v>1689.4970819632001</v>
      </c>
      <c r="K493" s="39">
        <v>1827.3251</v>
      </c>
      <c r="L493" s="39">
        <v>2002.1588500072701</v>
      </c>
      <c r="M493" s="39">
        <v>2606.6965999999802</v>
      </c>
      <c r="N493" s="39">
        <v>2631.3663499996601</v>
      </c>
      <c r="O493" s="39">
        <v>2656.0360999999898</v>
      </c>
      <c r="P493" s="39">
        <v>2679.0591040100999</v>
      </c>
      <c r="Q493" s="39">
        <v>2705.3755997933699</v>
      </c>
    </row>
    <row r="494" spans="1:17" x14ac:dyDescent="0.3">
      <c r="A494" s="39" t="s">
        <v>253</v>
      </c>
      <c r="B494" s="39" t="s">
        <v>1911</v>
      </c>
      <c r="C494" s="39" t="s">
        <v>1915</v>
      </c>
      <c r="D494" s="58" t="str">
        <f>INDEX('R0. Region mapping'!$C$9:$C$24,MATCH($E494,'R0. Region mapping'!$A$9:$A$24,0))</f>
        <v>AFR</v>
      </c>
      <c r="E494" s="39" t="s">
        <v>258</v>
      </c>
      <c r="F494" s="39">
        <v>40.654799999999902</v>
      </c>
      <c r="G494" s="39">
        <v>40.629359999999899</v>
      </c>
      <c r="H494" s="39">
        <v>65.951567774306099</v>
      </c>
      <c r="I494" s="39">
        <v>144.4</v>
      </c>
      <c r="J494" s="39">
        <v>216</v>
      </c>
      <c r="K494" s="39">
        <v>404.6</v>
      </c>
      <c r="L494" s="39">
        <v>929.6</v>
      </c>
      <c r="M494" s="39">
        <v>1386.75</v>
      </c>
      <c r="N494" s="39">
        <v>1647.75</v>
      </c>
      <c r="O494" s="39">
        <v>1933.2</v>
      </c>
      <c r="P494" s="39">
        <v>2149.4</v>
      </c>
      <c r="Q494" s="39">
        <v>2297</v>
      </c>
    </row>
    <row r="495" spans="1:17" x14ac:dyDescent="0.3">
      <c r="A495" s="39" t="s">
        <v>253</v>
      </c>
      <c r="B495" s="39" t="s">
        <v>1911</v>
      </c>
      <c r="C495" s="39" t="s">
        <v>1915</v>
      </c>
      <c r="D495" s="58" t="str">
        <f>INDEX('R0. Region mapping'!$C$9:$C$24,MATCH($E495,'R0. Region mapping'!$A$9:$A$24,0))</f>
        <v>AUS</v>
      </c>
      <c r="E495" s="39" t="s">
        <v>261</v>
      </c>
      <c r="H495" s="39">
        <v>11.246836216817099</v>
      </c>
      <c r="I495" s="39">
        <v>67.45</v>
      </c>
      <c r="J495" s="39">
        <v>76.5</v>
      </c>
      <c r="K495" s="39">
        <v>115.6</v>
      </c>
      <c r="L495" s="39">
        <v>175.2</v>
      </c>
      <c r="M495" s="39">
        <v>260.25</v>
      </c>
      <c r="N495" s="39">
        <v>309.39999999999998</v>
      </c>
      <c r="O495" s="39">
        <v>362.4</v>
      </c>
      <c r="P495" s="39">
        <v>403.15</v>
      </c>
      <c r="Q495" s="39">
        <v>430.5</v>
      </c>
    </row>
    <row r="496" spans="1:17" x14ac:dyDescent="0.3">
      <c r="A496" s="39" t="s">
        <v>253</v>
      </c>
      <c r="B496" s="39" t="s">
        <v>1911</v>
      </c>
      <c r="C496" s="39" t="s">
        <v>1915</v>
      </c>
      <c r="D496" s="58" t="str">
        <f>INDEX('R0. Region mapping'!$C$9:$C$24,MATCH($E496,'R0. Region mapping'!$A$9:$A$24,0))</f>
        <v>NAM</v>
      </c>
      <c r="E496" s="39" t="s">
        <v>341</v>
      </c>
      <c r="F496" s="39">
        <v>331.34399999999903</v>
      </c>
      <c r="G496" s="39">
        <v>331.387445797564</v>
      </c>
      <c r="H496" s="39">
        <v>344.52533775778699</v>
      </c>
      <c r="I496" s="39">
        <v>484.5</v>
      </c>
      <c r="J496" s="39">
        <v>444.31338771502601</v>
      </c>
      <c r="K496" s="39">
        <v>375.7</v>
      </c>
      <c r="L496" s="39">
        <v>263.2</v>
      </c>
      <c r="M496" s="39">
        <v>273</v>
      </c>
      <c r="N496" s="39">
        <v>259.35000000000002</v>
      </c>
      <c r="O496" s="39">
        <v>259.8</v>
      </c>
      <c r="P496" s="39">
        <v>257.39999999999998</v>
      </c>
      <c r="Q496" s="39">
        <v>251.5</v>
      </c>
    </row>
    <row r="497" spans="1:17" x14ac:dyDescent="0.3">
      <c r="A497" s="39" t="s">
        <v>253</v>
      </c>
      <c r="B497" s="39" t="s">
        <v>1911</v>
      </c>
      <c r="C497" s="39" t="s">
        <v>1915</v>
      </c>
      <c r="D497" s="58" t="str">
        <f>INDEX('R0. Region mapping'!$C$9:$C$24,MATCH($E497,'R0. Region mapping'!$A$9:$A$24,0))</f>
        <v>ASI</v>
      </c>
      <c r="E497" s="39" t="s">
        <v>343</v>
      </c>
      <c r="F497" s="39">
        <v>191.11680000000001</v>
      </c>
      <c r="G497" s="39">
        <v>191.115672985694</v>
      </c>
      <c r="H497" s="39">
        <v>392.37997973158201</v>
      </c>
      <c r="I497" s="39">
        <v>942.4</v>
      </c>
      <c r="J497" s="39">
        <v>1375.2</v>
      </c>
      <c r="K497" s="39">
        <v>2278.85</v>
      </c>
      <c r="L497" s="39">
        <v>3752.8</v>
      </c>
      <c r="M497" s="39">
        <v>4288.5</v>
      </c>
      <c r="N497" s="39">
        <v>5523.05</v>
      </c>
      <c r="O497" s="39">
        <v>5631.6</v>
      </c>
      <c r="P497" s="39">
        <v>5702.4</v>
      </c>
      <c r="Q497" s="39">
        <v>5447.0513176751801</v>
      </c>
    </row>
    <row r="498" spans="1:17" x14ac:dyDescent="0.3">
      <c r="A498" s="39" t="s">
        <v>253</v>
      </c>
      <c r="B498" s="39" t="s">
        <v>1911</v>
      </c>
      <c r="C498" s="39" t="s">
        <v>1915</v>
      </c>
      <c r="D498" s="58" t="str">
        <f>INDEX('R0. Region mapping'!$C$9:$C$24,MATCH($E498,'R0. Region mapping'!$A$9:$A$24,0))</f>
        <v>LAM</v>
      </c>
      <c r="E498" s="39" t="s">
        <v>345</v>
      </c>
      <c r="F498" s="39">
        <v>60.220799999999997</v>
      </c>
      <c r="G498" s="39">
        <v>60.207543469675599</v>
      </c>
      <c r="H498" s="39">
        <v>76.304646715016204</v>
      </c>
      <c r="I498" s="39">
        <v>181.45</v>
      </c>
      <c r="J498" s="39">
        <v>174.146201104921</v>
      </c>
      <c r="K498" s="39">
        <v>349.35</v>
      </c>
      <c r="L498" s="39">
        <v>880.8</v>
      </c>
      <c r="M498" s="39">
        <v>1342.5</v>
      </c>
      <c r="N498" s="39">
        <v>1611.35</v>
      </c>
      <c r="O498" s="39">
        <v>1901.4</v>
      </c>
      <c r="P498" s="39">
        <v>2121.9</v>
      </c>
      <c r="Q498" s="39">
        <v>2274</v>
      </c>
    </row>
    <row r="499" spans="1:17" x14ac:dyDescent="0.3">
      <c r="A499" s="39" t="s">
        <v>253</v>
      </c>
      <c r="B499" s="39" t="s">
        <v>1911</v>
      </c>
      <c r="C499" s="39" t="s">
        <v>1915</v>
      </c>
      <c r="D499" s="58" t="str">
        <f>INDEX('R0. Region mapping'!$C$9:$C$24,MATCH($E499,'R0. Region mapping'!$A$9:$A$24,0))</f>
        <v>EUR</v>
      </c>
      <c r="E499" s="39" t="s">
        <v>347</v>
      </c>
      <c r="F499" s="39">
        <v>197.352</v>
      </c>
      <c r="G499" s="39">
        <v>183.22926011393201</v>
      </c>
      <c r="H499" s="39">
        <v>166.374443522353</v>
      </c>
      <c r="I499" s="39">
        <v>190.9975</v>
      </c>
      <c r="J499" s="39">
        <v>193.005</v>
      </c>
      <c r="K499" s="39">
        <v>201.36500000000001</v>
      </c>
      <c r="L499" s="39">
        <v>209.32</v>
      </c>
      <c r="M499" s="39">
        <v>216.78749999999999</v>
      </c>
      <c r="N499" s="39">
        <v>207.54499999999999</v>
      </c>
      <c r="O499" s="39">
        <v>211.62</v>
      </c>
      <c r="P499" s="39">
        <v>214.28</v>
      </c>
      <c r="Q499" s="39">
        <v>215.17500000000001</v>
      </c>
    </row>
    <row r="500" spans="1:17" x14ac:dyDescent="0.3">
      <c r="A500" s="39" t="s">
        <v>253</v>
      </c>
      <c r="B500" s="39" t="s">
        <v>1911</v>
      </c>
      <c r="C500" s="39" t="s">
        <v>1915</v>
      </c>
      <c r="D500" s="58" t="str">
        <f>INDEX('R0. Region mapping'!$C$9:$C$24,MATCH($E500,'R0. Region mapping'!$A$9:$A$24,0))</f>
        <v>ASI</v>
      </c>
      <c r="E500" s="39" t="s">
        <v>349</v>
      </c>
      <c r="F500" s="39">
        <v>867.30480000000102</v>
      </c>
      <c r="G500" s="39">
        <v>805.23945436206202</v>
      </c>
      <c r="H500" s="39">
        <v>849.367835895295</v>
      </c>
      <c r="I500" s="39">
        <v>1295.8</v>
      </c>
      <c r="J500" s="39">
        <v>1652.1898985057701</v>
      </c>
      <c r="K500" s="39">
        <v>2022.15</v>
      </c>
      <c r="L500" s="39">
        <v>1945.38994974911</v>
      </c>
      <c r="M500" s="39">
        <v>1530</v>
      </c>
      <c r="N500" s="39">
        <v>1514.07822162664</v>
      </c>
      <c r="O500" s="39">
        <v>1194.5999999999999</v>
      </c>
      <c r="P500" s="39">
        <v>1069.2</v>
      </c>
      <c r="Q500" s="39">
        <v>969.5</v>
      </c>
    </row>
    <row r="501" spans="1:17" x14ac:dyDescent="0.3">
      <c r="A501" s="39" t="s">
        <v>253</v>
      </c>
      <c r="B501" s="39" t="s">
        <v>1911</v>
      </c>
      <c r="C501" s="39" t="s">
        <v>1915</v>
      </c>
      <c r="D501" s="58" t="str">
        <f>INDEX('R0. Region mapping'!$C$9:$C$24,MATCH($E501,'R0. Region mapping'!$A$9:$A$24,0))</f>
        <v>ASI</v>
      </c>
      <c r="E501" s="39" t="s">
        <v>351</v>
      </c>
      <c r="F501" s="39">
        <v>62.326799999999899</v>
      </c>
      <c r="G501" s="39">
        <v>62.297128239895599</v>
      </c>
      <c r="H501" s="39">
        <v>153.52654439191801</v>
      </c>
      <c r="I501" s="39">
        <v>318.25</v>
      </c>
      <c r="J501" s="39">
        <v>482.4</v>
      </c>
      <c r="K501" s="39">
        <v>680</v>
      </c>
      <c r="L501" s="39">
        <v>1367.2</v>
      </c>
      <c r="M501" s="39">
        <v>1962.75</v>
      </c>
      <c r="N501" s="39">
        <v>2291.25</v>
      </c>
      <c r="O501" s="39">
        <v>2660.4</v>
      </c>
      <c r="P501" s="39">
        <v>2938.1</v>
      </c>
      <c r="Q501" s="39">
        <v>3125.5</v>
      </c>
    </row>
    <row r="502" spans="1:17" x14ac:dyDescent="0.3">
      <c r="A502" s="39" t="s">
        <v>253</v>
      </c>
      <c r="B502" s="39" t="s">
        <v>1911</v>
      </c>
      <c r="C502" s="39" t="s">
        <v>1915</v>
      </c>
      <c r="D502" s="58" t="str">
        <f>INDEX('R0. Region mapping'!$C$9:$C$24,MATCH($E502,'R0. Region mapping'!$A$9:$A$24,0))</f>
        <v>ASI</v>
      </c>
      <c r="E502" s="39" t="s">
        <v>353</v>
      </c>
      <c r="F502" s="39">
        <v>1097.1179999999999</v>
      </c>
      <c r="G502" s="39">
        <v>1097.10224324662</v>
      </c>
      <c r="H502" s="39">
        <v>1084.3440270591</v>
      </c>
      <c r="I502" s="39">
        <v>1222.6500000000001</v>
      </c>
      <c r="J502" s="39">
        <v>1089.58751600492</v>
      </c>
      <c r="K502" s="39">
        <v>1252.9000000000001</v>
      </c>
      <c r="L502" s="39">
        <v>1305.5999999999999</v>
      </c>
      <c r="M502" s="39">
        <v>1143.45855593128</v>
      </c>
      <c r="N502" s="39">
        <v>1608.93752327883</v>
      </c>
      <c r="O502" s="39">
        <v>1784.4</v>
      </c>
      <c r="P502" s="39">
        <v>1745.7</v>
      </c>
      <c r="Q502" s="39">
        <v>1687</v>
      </c>
    </row>
    <row r="503" spans="1:17" x14ac:dyDescent="0.3">
      <c r="A503" s="39" t="s">
        <v>253</v>
      </c>
      <c r="B503" s="39" t="s">
        <v>1911</v>
      </c>
      <c r="C503" s="39" t="s">
        <v>1915</v>
      </c>
      <c r="D503" s="58" t="str">
        <f>INDEX('R0. Region mapping'!$C$9:$C$24,MATCH($E503,'R0. Region mapping'!$A$9:$A$24,0))</f>
        <v>AFR</v>
      </c>
      <c r="E503" s="39" t="s">
        <v>355</v>
      </c>
      <c r="H503" s="39">
        <v>11.81027488</v>
      </c>
      <c r="I503" s="39">
        <v>32.299999999999997</v>
      </c>
      <c r="J503" s="39">
        <v>121.5</v>
      </c>
      <c r="K503" s="39">
        <v>319.60000000000002</v>
      </c>
      <c r="L503" s="39">
        <v>672.8</v>
      </c>
      <c r="M503" s="39">
        <v>979.5</v>
      </c>
      <c r="N503" s="39">
        <v>1151.1500000000001</v>
      </c>
      <c r="O503" s="39">
        <v>1341.6</v>
      </c>
      <c r="P503" s="39">
        <v>1485.55</v>
      </c>
      <c r="Q503" s="39">
        <v>1583.5</v>
      </c>
    </row>
    <row r="504" spans="1:17" x14ac:dyDescent="0.3">
      <c r="A504" s="39" t="s">
        <v>253</v>
      </c>
      <c r="B504" s="39" t="s">
        <v>1911</v>
      </c>
      <c r="C504" s="39" t="s">
        <v>1915</v>
      </c>
      <c r="D504" s="58" t="str">
        <f>INDEX('R0. Region mapping'!$C$9:$C$24,MATCH($E504,'R0. Region mapping'!$A$9:$A$24,0))</f>
        <v>LAM</v>
      </c>
      <c r="E504" s="39" t="s">
        <v>357</v>
      </c>
      <c r="F504" s="39">
        <v>38.898000000000103</v>
      </c>
      <c r="G504" s="39">
        <v>38.885294117647099</v>
      </c>
      <c r="H504" s="39">
        <v>82.598960000000005</v>
      </c>
      <c r="I504" s="39">
        <v>198.55</v>
      </c>
      <c r="J504" s="39">
        <v>246.6</v>
      </c>
      <c r="K504" s="39">
        <v>383.40908877671399</v>
      </c>
      <c r="L504" s="39">
        <v>960.8</v>
      </c>
      <c r="M504" s="39">
        <v>1465.5</v>
      </c>
      <c r="N504" s="39">
        <v>1758.9</v>
      </c>
      <c r="O504" s="39">
        <v>2075.4</v>
      </c>
      <c r="P504" s="39">
        <v>2316.0500000000002</v>
      </c>
      <c r="Q504" s="39">
        <v>2481.5</v>
      </c>
    </row>
    <row r="505" spans="1:17" x14ac:dyDescent="0.3">
      <c r="A505" s="39" t="s">
        <v>253</v>
      </c>
      <c r="B505" s="39" t="s">
        <v>1911</v>
      </c>
      <c r="C505" s="39" t="s">
        <v>1915</v>
      </c>
      <c r="D505" s="58" t="str">
        <f>INDEX('R0. Region mapping'!$C$9:$C$24,MATCH($E505,'R0. Region mapping'!$A$9:$A$24,0))</f>
        <v>ASI</v>
      </c>
      <c r="E505" s="39" t="s">
        <v>359</v>
      </c>
      <c r="F505" s="39">
        <v>152.8416</v>
      </c>
      <c r="G505" s="39">
        <v>152.83573475984201</v>
      </c>
      <c r="H505" s="39">
        <v>284.882371568699</v>
      </c>
      <c r="I505" s="39">
        <v>1008.9</v>
      </c>
      <c r="J505" s="39">
        <v>1062.07672162424</v>
      </c>
      <c r="K505" s="39">
        <v>1811.35</v>
      </c>
      <c r="L505" s="39">
        <v>3398.4</v>
      </c>
      <c r="M505" s="39">
        <v>2466.0744488564001</v>
      </c>
      <c r="N505" s="39">
        <v>5512.65</v>
      </c>
      <c r="O505" s="39">
        <v>6358.2</v>
      </c>
      <c r="P505" s="39">
        <v>6992.7</v>
      </c>
      <c r="Q505" s="39">
        <v>7415</v>
      </c>
    </row>
    <row r="506" spans="1:17" x14ac:dyDescent="0.3">
      <c r="A506" s="39" t="s">
        <v>253</v>
      </c>
      <c r="B506" s="39" t="s">
        <v>1911</v>
      </c>
      <c r="C506" s="39" t="s">
        <v>1915</v>
      </c>
      <c r="D506" s="58" t="str">
        <f>INDEX('R0. Region mapping'!$C$9:$C$24,MATCH($E506,'R0. Region mapping'!$A$9:$A$24,0))</f>
        <v>ASI</v>
      </c>
      <c r="E506" s="39" t="s">
        <v>361</v>
      </c>
      <c r="F506" s="39">
        <v>528.40440000000103</v>
      </c>
      <c r="G506" s="39">
        <v>528.415177385682</v>
      </c>
      <c r="H506" s="39">
        <v>550.59298108455903</v>
      </c>
      <c r="I506" s="39">
        <v>621.29999999999995</v>
      </c>
      <c r="J506" s="39">
        <v>717.3</v>
      </c>
      <c r="K506" s="39">
        <v>825.35</v>
      </c>
      <c r="L506" s="39">
        <v>947.2</v>
      </c>
      <c r="M506" s="39">
        <v>1082.25</v>
      </c>
      <c r="N506" s="39">
        <v>1143.3499999999999</v>
      </c>
      <c r="O506" s="39">
        <v>1165.8</v>
      </c>
      <c r="P506" s="39">
        <v>1180.3</v>
      </c>
      <c r="Q506" s="39">
        <v>1185.5</v>
      </c>
    </row>
    <row r="507" spans="1:17" x14ac:dyDescent="0.3">
      <c r="A507" s="39" t="s">
        <v>253</v>
      </c>
      <c r="B507" s="39" t="s">
        <v>1911</v>
      </c>
      <c r="C507" s="39" t="s">
        <v>1915</v>
      </c>
      <c r="D507" s="58" t="str">
        <f>INDEX('R0. Region mapping'!$C$9:$C$24,MATCH($E507,'R0. Region mapping'!$A$9:$A$24,0))</f>
        <v>NAM</v>
      </c>
      <c r="E507" s="39" t="s">
        <v>363</v>
      </c>
      <c r="F507" s="39">
        <v>2918.6135999999901</v>
      </c>
      <c r="G507" s="39">
        <v>2918.6306277119902</v>
      </c>
      <c r="H507" s="39">
        <v>2880.59464425023</v>
      </c>
      <c r="I507" s="39">
        <v>3224.3</v>
      </c>
      <c r="J507" s="39">
        <v>2727.9</v>
      </c>
      <c r="K507" s="39">
        <v>2657.1</v>
      </c>
      <c r="L507" s="39">
        <v>3627.2</v>
      </c>
      <c r="M507" s="39">
        <v>4456.5</v>
      </c>
      <c r="N507" s="39">
        <v>4778.1499999999996</v>
      </c>
      <c r="O507" s="39">
        <v>5255.4</v>
      </c>
      <c r="P507" s="39">
        <v>5591.85</v>
      </c>
      <c r="Q507" s="39">
        <v>3858.5</v>
      </c>
    </row>
    <row r="508" spans="1:17" x14ac:dyDescent="0.3">
      <c r="A508" s="39" t="s">
        <v>253</v>
      </c>
      <c r="B508" s="39" t="s">
        <v>1911</v>
      </c>
      <c r="C508" s="39" t="s">
        <v>1915</v>
      </c>
      <c r="D508" s="58" t="str">
        <f>INDEX('R0. Region mapping'!$C$9:$C$24,MATCH($E508,'R0. Region mapping'!$A$9:$A$24,0))</f>
        <v>EUR</v>
      </c>
      <c r="E508" s="39" t="s">
        <v>365</v>
      </c>
      <c r="F508" s="39">
        <v>3327.5592000000001</v>
      </c>
      <c r="G508" s="39">
        <v>3089.4351726929799</v>
      </c>
      <c r="H508" s="39">
        <v>2894.3139348693398</v>
      </c>
      <c r="I508" s="39">
        <v>3819.95</v>
      </c>
      <c r="J508" s="39">
        <v>3860.1</v>
      </c>
      <c r="K508" s="39">
        <v>4027.3</v>
      </c>
      <c r="L508" s="39">
        <v>4186.3999999999996</v>
      </c>
      <c r="M508" s="39">
        <v>4335.75</v>
      </c>
      <c r="N508" s="39">
        <v>4150.8999999999996</v>
      </c>
      <c r="O508" s="39">
        <v>4232.3999999999996</v>
      </c>
      <c r="P508" s="39">
        <v>3822.4951053700602</v>
      </c>
      <c r="Q508" s="39">
        <v>1668.5</v>
      </c>
    </row>
    <row r="509" spans="1:17" x14ac:dyDescent="0.3">
      <c r="A509" s="39" t="s">
        <v>253</v>
      </c>
      <c r="B509" s="39" t="s">
        <v>1911</v>
      </c>
      <c r="C509" s="39" t="s">
        <v>942</v>
      </c>
      <c r="D509" s="58" t="str">
        <f>INDEX('R0. Region mapping'!$C$9:$C$24,MATCH($E509,'R0. Region mapping'!$A$9:$A$24,0))</f>
        <v>AFR</v>
      </c>
      <c r="E509" s="39" t="s">
        <v>258</v>
      </c>
      <c r="F509" s="39">
        <v>6802.6995261939755</v>
      </c>
      <c r="G509" s="39">
        <v>8624.3323833346312</v>
      </c>
      <c r="H509" s="39">
        <v>8922.9428949927405</v>
      </c>
      <c r="I509" s="39">
        <v>13549.900616380528</v>
      </c>
      <c r="J509" s="39">
        <v>13509.174917681941</v>
      </c>
      <c r="K509" s="39">
        <v>17370.212393527901</v>
      </c>
      <c r="L509" s="39">
        <v>18870.090957836495</v>
      </c>
      <c r="M509" s="39">
        <v>19792.95311519015</v>
      </c>
      <c r="N509" s="39">
        <v>34532.493876912267</v>
      </c>
      <c r="O509" s="39">
        <v>47714.721472188372</v>
      </c>
      <c r="P509" s="39">
        <v>48767.656781355203</v>
      </c>
      <c r="Q509" s="39">
        <v>47437.456898117212</v>
      </c>
    </row>
    <row r="510" spans="1:17" x14ac:dyDescent="0.3">
      <c r="A510" s="39" t="s">
        <v>253</v>
      </c>
      <c r="B510" s="39" t="s">
        <v>1911</v>
      </c>
      <c r="C510" s="39" t="s">
        <v>942</v>
      </c>
      <c r="D510" s="58" t="str">
        <f>INDEX('R0. Region mapping'!$C$9:$C$24,MATCH($E510,'R0. Region mapping'!$A$9:$A$24,0))</f>
        <v>AUS</v>
      </c>
      <c r="E510" s="39" t="s">
        <v>261</v>
      </c>
      <c r="F510" s="39">
        <v>2127.4661258435704</v>
      </c>
      <c r="G510" s="39">
        <v>2082.6510318475875</v>
      </c>
      <c r="H510" s="39">
        <v>2232.5683588786101</v>
      </c>
      <c r="I510" s="39">
        <v>2614.3225832757962</v>
      </c>
      <c r="J510" s="39">
        <v>4024.1955509261416</v>
      </c>
      <c r="K510" s="39">
        <v>2660.7189322424142</v>
      </c>
      <c r="L510" s="39">
        <v>2295.2445178310259</v>
      </c>
      <c r="M510" s="39">
        <v>2636.9134922401545</v>
      </c>
      <c r="N510" s="39">
        <v>6836.9811042742167</v>
      </c>
      <c r="O510" s="39">
        <v>6255.8811316088468</v>
      </c>
      <c r="P510" s="39">
        <v>5625.077328061755</v>
      </c>
      <c r="Q510" s="39">
        <v>4980.5778833022068</v>
      </c>
    </row>
    <row r="511" spans="1:17" x14ac:dyDescent="0.3">
      <c r="A511" s="39" t="s">
        <v>253</v>
      </c>
      <c r="B511" s="39" t="s">
        <v>1911</v>
      </c>
      <c r="C511" s="39" t="s">
        <v>942</v>
      </c>
      <c r="D511" s="58" t="str">
        <f>INDEX('R0. Region mapping'!$C$9:$C$24,MATCH($E511,'R0. Region mapping'!$A$9:$A$24,0))</f>
        <v>NAM</v>
      </c>
      <c r="E511" s="39" t="s">
        <v>341</v>
      </c>
      <c r="F511" s="39">
        <v>15939.711857133279</v>
      </c>
      <c r="G511" s="39">
        <v>14541.286718440269</v>
      </c>
      <c r="H511" s="39">
        <v>13911.579719400552</v>
      </c>
      <c r="I511" s="39">
        <v>8383.6836132717053</v>
      </c>
      <c r="J511" s="39">
        <v>9726.9754630844927</v>
      </c>
      <c r="K511" s="39">
        <v>10150.290636188161</v>
      </c>
      <c r="L511" s="39">
        <v>8780.8334546408532</v>
      </c>
      <c r="M511" s="39">
        <v>5355.9826893829477</v>
      </c>
      <c r="N511" s="39">
        <v>8023.1928106621053</v>
      </c>
      <c r="O511" s="39">
        <v>6287.5074525564296</v>
      </c>
      <c r="P511" s="39">
        <v>4211.5328844500909</v>
      </c>
      <c r="Q511" s="39">
        <v>1852.3309520448508</v>
      </c>
    </row>
    <row r="512" spans="1:17" x14ac:dyDescent="0.3">
      <c r="A512" s="39" t="s">
        <v>253</v>
      </c>
      <c r="B512" s="39" t="s">
        <v>1911</v>
      </c>
      <c r="C512" s="39" t="s">
        <v>942</v>
      </c>
      <c r="D512" s="58" t="str">
        <f>INDEX('R0. Region mapping'!$C$9:$C$24,MATCH($E512,'R0. Region mapping'!$A$9:$A$24,0))</f>
        <v>ASI</v>
      </c>
      <c r="E512" s="39" t="s">
        <v>343</v>
      </c>
      <c r="F512" s="39">
        <v>16348.297509157499</v>
      </c>
      <c r="G512" s="39">
        <v>16342.692782774675</v>
      </c>
      <c r="H512" s="39">
        <v>30721.331459625289</v>
      </c>
      <c r="I512" s="39">
        <v>51883.774372500411</v>
      </c>
      <c r="J512" s="39">
        <v>44248.912585276317</v>
      </c>
      <c r="K512" s="39">
        <v>37411.106627554233</v>
      </c>
      <c r="L512" s="39">
        <v>32211.015713432531</v>
      </c>
      <c r="M512" s="39">
        <v>34639.49993436948</v>
      </c>
      <c r="N512" s="39">
        <v>33578.949695304851</v>
      </c>
      <c r="O512" s="39">
        <v>30871.590000595126</v>
      </c>
      <c r="P512" s="39">
        <v>22242.813685643043</v>
      </c>
      <c r="Q512" s="39">
        <v>23318.425652361111</v>
      </c>
    </row>
    <row r="513" spans="1:17" x14ac:dyDescent="0.3">
      <c r="A513" s="39" t="s">
        <v>253</v>
      </c>
      <c r="B513" s="39" t="s">
        <v>1911</v>
      </c>
      <c r="C513" s="39" t="s">
        <v>942</v>
      </c>
      <c r="D513" s="58" t="str">
        <f>INDEX('R0. Region mapping'!$C$9:$C$24,MATCH($E513,'R0. Region mapping'!$A$9:$A$24,0))</f>
        <v>LAM</v>
      </c>
      <c r="E513" s="39" t="s">
        <v>345</v>
      </c>
      <c r="F513" s="39">
        <v>10516.56142587915</v>
      </c>
      <c r="G513" s="39">
        <v>12206.790475619953</v>
      </c>
      <c r="H513" s="39">
        <v>11845.258510306629</v>
      </c>
      <c r="I513" s="39">
        <v>12190.627929855984</v>
      </c>
      <c r="J513" s="39">
        <v>13468.689567556443</v>
      </c>
      <c r="K513" s="39">
        <v>14052.383101075293</v>
      </c>
      <c r="L513" s="39">
        <v>15248.896087423451</v>
      </c>
      <c r="M513" s="39">
        <v>11775.604375432571</v>
      </c>
      <c r="N513" s="39">
        <v>12381.31674587511</v>
      </c>
      <c r="O513" s="39">
        <v>11323.836556012257</v>
      </c>
      <c r="P513" s="39">
        <v>10908.979344892239</v>
      </c>
      <c r="Q513" s="39">
        <v>11774.615745875975</v>
      </c>
    </row>
    <row r="514" spans="1:17" x14ac:dyDescent="0.3">
      <c r="A514" s="39" t="s">
        <v>253</v>
      </c>
      <c r="B514" s="39" t="s">
        <v>1911</v>
      </c>
      <c r="C514" s="39" t="s">
        <v>942</v>
      </c>
      <c r="D514" s="58" t="str">
        <f>INDEX('R0. Region mapping'!$C$9:$C$24,MATCH($E514,'R0. Region mapping'!$A$9:$A$24,0))</f>
        <v>EUR</v>
      </c>
      <c r="E514" s="39" t="s">
        <v>347</v>
      </c>
      <c r="F514" s="39">
        <v>3567.164362492274</v>
      </c>
      <c r="G514" s="39">
        <v>5043.6746419140436</v>
      </c>
      <c r="H514" s="39">
        <v>5500.7921369022752</v>
      </c>
      <c r="I514" s="39">
        <v>5896.4519043133714</v>
      </c>
      <c r="J514" s="39">
        <v>4625.1046258461365</v>
      </c>
      <c r="K514" s="39">
        <v>4873.9957332145505</v>
      </c>
      <c r="L514" s="39">
        <v>4242.0429214791257</v>
      </c>
      <c r="M514" s="39">
        <v>4196.1165082267707</v>
      </c>
      <c r="N514" s="39">
        <v>3669.0187888133905</v>
      </c>
      <c r="O514" s="39">
        <v>3152.24672447595</v>
      </c>
      <c r="P514" s="39">
        <v>3228.3062170946864</v>
      </c>
      <c r="Q514" s="39">
        <v>2703.4942799895775</v>
      </c>
    </row>
    <row r="515" spans="1:17" x14ac:dyDescent="0.3">
      <c r="A515" s="39" t="s">
        <v>253</v>
      </c>
      <c r="B515" s="39" t="s">
        <v>1911</v>
      </c>
      <c r="C515" s="39" t="s">
        <v>942</v>
      </c>
      <c r="D515" s="58" t="str">
        <f>INDEX('R0. Region mapping'!$C$9:$C$24,MATCH($E515,'R0. Region mapping'!$A$9:$A$24,0))</f>
        <v>ASI</v>
      </c>
      <c r="E515" s="39" t="s">
        <v>349</v>
      </c>
      <c r="F515" s="39">
        <v>26167.628186367478</v>
      </c>
      <c r="G515" s="39">
        <v>25458.342006799325</v>
      </c>
      <c r="H515" s="39">
        <v>21981.496506910931</v>
      </c>
      <c r="I515" s="39">
        <v>17699.601764168037</v>
      </c>
      <c r="J515" s="39">
        <v>14838.651857643121</v>
      </c>
      <c r="K515" s="39">
        <v>13772.486521820041</v>
      </c>
      <c r="L515" s="39">
        <v>17192.430829062108</v>
      </c>
      <c r="M515" s="39">
        <v>12160.036985238381</v>
      </c>
      <c r="N515" s="39">
        <v>9622.4401241296437</v>
      </c>
      <c r="O515" s="39">
        <v>13996.243574906774</v>
      </c>
      <c r="P515" s="39">
        <v>21816.920985515517</v>
      </c>
      <c r="Q515" s="39">
        <v>19977.177423607092</v>
      </c>
    </row>
    <row r="516" spans="1:17" x14ac:dyDescent="0.3">
      <c r="A516" s="39" t="s">
        <v>253</v>
      </c>
      <c r="B516" s="39" t="s">
        <v>1911</v>
      </c>
      <c r="C516" s="39" t="s">
        <v>942</v>
      </c>
      <c r="D516" s="58" t="str">
        <f>INDEX('R0. Region mapping'!$C$9:$C$24,MATCH($E516,'R0. Region mapping'!$A$9:$A$24,0))</f>
        <v>ASI</v>
      </c>
      <c r="E516" s="39" t="s">
        <v>351</v>
      </c>
      <c r="F516" s="39">
        <v>8242.1306347021637</v>
      </c>
      <c r="G516" s="39">
        <v>8294.0335487743268</v>
      </c>
      <c r="H516" s="39">
        <v>10102.525487076739</v>
      </c>
      <c r="I516" s="39">
        <v>12082.894262979025</v>
      </c>
      <c r="J516" s="39">
        <v>14232.163444927555</v>
      </c>
      <c r="K516" s="39">
        <v>15741.115165970601</v>
      </c>
      <c r="L516" s="39">
        <v>15920.454894620972</v>
      </c>
      <c r="M516" s="39">
        <v>15856.510257773991</v>
      </c>
      <c r="N516" s="39">
        <v>17628.412667999066</v>
      </c>
      <c r="O516" s="39">
        <v>18581.890737350601</v>
      </c>
      <c r="P516" s="39">
        <v>19068.841948607464</v>
      </c>
      <c r="Q516" s="39">
        <v>18819.806658618854</v>
      </c>
    </row>
    <row r="517" spans="1:17" x14ac:dyDescent="0.3">
      <c r="A517" s="39" t="s">
        <v>253</v>
      </c>
      <c r="B517" s="39" t="s">
        <v>1911</v>
      </c>
      <c r="C517" s="39" t="s">
        <v>942</v>
      </c>
      <c r="D517" s="58" t="str">
        <f>INDEX('R0. Region mapping'!$C$9:$C$24,MATCH($E517,'R0. Region mapping'!$A$9:$A$24,0))</f>
        <v>ASI</v>
      </c>
      <c r="E517" s="39" t="s">
        <v>353</v>
      </c>
      <c r="F517" s="39">
        <v>18400.206141839779</v>
      </c>
      <c r="G517" s="39">
        <v>18048.868632454458</v>
      </c>
      <c r="H517" s="39">
        <v>16413.908621064958</v>
      </c>
      <c r="I517" s="39">
        <v>15193.755518515572</v>
      </c>
      <c r="J517" s="39">
        <v>12307.57041400993</v>
      </c>
      <c r="K517" s="39">
        <v>9197.1587860052659</v>
      </c>
      <c r="L517" s="39">
        <v>6778.9129747368734</v>
      </c>
      <c r="M517" s="39">
        <v>6460.8749834818163</v>
      </c>
      <c r="N517" s="39">
        <v>5833.7360846489291</v>
      </c>
      <c r="O517" s="39">
        <v>5640.0091746831758</v>
      </c>
      <c r="P517" s="39">
        <v>4571.9671675494365</v>
      </c>
      <c r="Q517" s="39">
        <v>3531.5336395815993</v>
      </c>
    </row>
    <row r="518" spans="1:17" x14ac:dyDescent="0.3">
      <c r="A518" s="39" t="s">
        <v>253</v>
      </c>
      <c r="B518" s="39" t="s">
        <v>1911</v>
      </c>
      <c r="C518" s="39" t="s">
        <v>942</v>
      </c>
      <c r="D518" s="58" t="str">
        <f>INDEX('R0. Region mapping'!$C$9:$C$24,MATCH($E518,'R0. Region mapping'!$A$9:$A$24,0))</f>
        <v>AFR</v>
      </c>
      <c r="E518" s="39" t="s">
        <v>355</v>
      </c>
      <c r="F518" s="39">
        <v>12226.072884753747</v>
      </c>
      <c r="G518" s="39">
        <v>12226.58437401612</v>
      </c>
      <c r="H518" s="39">
        <v>12979.252085581784</v>
      </c>
      <c r="I518" s="39">
        <v>13309.320690859768</v>
      </c>
      <c r="J518" s="39">
        <v>13736.378588235202</v>
      </c>
      <c r="K518" s="39">
        <v>12142.006082333375</v>
      </c>
      <c r="L518" s="39">
        <v>8883.9719261818318</v>
      </c>
      <c r="M518" s="39">
        <v>11159.652075427448</v>
      </c>
      <c r="N518" s="39">
        <v>10256.257624837583</v>
      </c>
      <c r="O518" s="39">
        <v>9998.9474751305952</v>
      </c>
      <c r="P518" s="39">
        <v>9670.1041150962483</v>
      </c>
      <c r="Q518" s="39">
        <v>8432.9814354360642</v>
      </c>
    </row>
    <row r="519" spans="1:17" x14ac:dyDescent="0.3">
      <c r="A519" s="39" t="s">
        <v>253</v>
      </c>
      <c r="B519" s="39" t="s">
        <v>1911</v>
      </c>
      <c r="C519" s="39" t="s">
        <v>942</v>
      </c>
      <c r="D519" s="58" t="str">
        <f>INDEX('R0. Region mapping'!$C$9:$C$24,MATCH($E519,'R0. Region mapping'!$A$9:$A$24,0))</f>
        <v>LAM</v>
      </c>
      <c r="E519" s="39" t="s">
        <v>357</v>
      </c>
      <c r="F519" s="39">
        <v>8499.7380676789599</v>
      </c>
      <c r="G519" s="39">
        <v>8491.961053426221</v>
      </c>
      <c r="H519" s="39">
        <v>8853.9091622243941</v>
      </c>
      <c r="I519" s="39">
        <v>5912.0921841276358</v>
      </c>
      <c r="J519" s="39">
        <v>4217.5745481968434</v>
      </c>
      <c r="K519" s="39">
        <v>4018.7191501754237</v>
      </c>
      <c r="L519" s="39">
        <v>2581.6001727637417</v>
      </c>
      <c r="M519" s="39">
        <v>2760.3313688480162</v>
      </c>
      <c r="N519" s="39">
        <v>4153.445205798299</v>
      </c>
      <c r="O519" s="39">
        <v>4615.5981047380401</v>
      </c>
      <c r="P519" s="39">
        <v>2912.6077822443995</v>
      </c>
      <c r="Q519" s="39">
        <v>2637.7625802476819</v>
      </c>
    </row>
    <row r="520" spans="1:17" x14ac:dyDescent="0.3">
      <c r="A520" s="39" t="s">
        <v>253</v>
      </c>
      <c r="B520" s="39" t="s">
        <v>1911</v>
      </c>
      <c r="C520" s="39" t="s">
        <v>942</v>
      </c>
      <c r="D520" s="58" t="str">
        <f>INDEX('R0. Region mapping'!$C$9:$C$24,MATCH($E520,'R0. Region mapping'!$A$9:$A$24,0))</f>
        <v>ASI</v>
      </c>
      <c r="E520" s="39" t="s">
        <v>359</v>
      </c>
      <c r="F520" s="39">
        <v>17255.625412866993</v>
      </c>
      <c r="G520" s="39">
        <v>17904.760324384992</v>
      </c>
      <c r="H520" s="39">
        <v>21601.131159814664</v>
      </c>
      <c r="I520" s="39">
        <v>24592.752255333842</v>
      </c>
      <c r="J520" s="39">
        <v>25474.653967371712</v>
      </c>
      <c r="K520" s="39">
        <v>28138.415519143393</v>
      </c>
      <c r="L520" s="39">
        <v>30659.816958423457</v>
      </c>
      <c r="M520" s="39">
        <v>30310.649126576162</v>
      </c>
      <c r="N520" s="39">
        <v>30053.344599593929</v>
      </c>
      <c r="O520" s="39">
        <v>31081.246173509364</v>
      </c>
      <c r="P520" s="39">
        <v>31624.242657606039</v>
      </c>
      <c r="Q520" s="39">
        <v>27008.407906854729</v>
      </c>
    </row>
    <row r="521" spans="1:17" x14ac:dyDescent="0.3">
      <c r="A521" s="39" t="s">
        <v>253</v>
      </c>
      <c r="B521" s="39" t="s">
        <v>1911</v>
      </c>
      <c r="C521" s="39" t="s">
        <v>942</v>
      </c>
      <c r="D521" s="58" t="str">
        <f>INDEX('R0. Region mapping'!$C$9:$C$24,MATCH($E521,'R0. Region mapping'!$A$9:$A$24,0))</f>
        <v>ASI</v>
      </c>
      <c r="E521" s="39" t="s">
        <v>361</v>
      </c>
      <c r="F521" s="39">
        <v>7001.4590352806308</v>
      </c>
      <c r="G521" s="39">
        <v>8484.625355625607</v>
      </c>
      <c r="H521" s="39">
        <v>9269.0547407739505</v>
      </c>
      <c r="I521" s="39">
        <v>8393.9970463612844</v>
      </c>
      <c r="J521" s="39">
        <v>9109.2774516460577</v>
      </c>
      <c r="K521" s="39">
        <v>7673.5963696668659</v>
      </c>
      <c r="L521" s="39">
        <v>6122.111144560804</v>
      </c>
      <c r="M521" s="39">
        <v>6248.2927751109937</v>
      </c>
      <c r="N521" s="39">
        <v>5770.3267361313137</v>
      </c>
      <c r="O521" s="39">
        <v>5139.368544298236</v>
      </c>
      <c r="P521" s="39">
        <v>4299.9676700918826</v>
      </c>
      <c r="Q521" s="39">
        <v>2849.3060931989894</v>
      </c>
    </row>
    <row r="522" spans="1:17" x14ac:dyDescent="0.3">
      <c r="A522" s="39" t="s">
        <v>253</v>
      </c>
      <c r="B522" s="39" t="s">
        <v>1911</v>
      </c>
      <c r="C522" s="39" t="s">
        <v>942</v>
      </c>
      <c r="D522" s="58" t="str">
        <f>INDEX('R0. Region mapping'!$C$9:$C$24,MATCH($E522,'R0. Region mapping'!$A$9:$A$24,0))</f>
        <v>NAM</v>
      </c>
      <c r="E522" s="39" t="s">
        <v>363</v>
      </c>
      <c r="F522" s="39">
        <v>79257.569260044111</v>
      </c>
      <c r="G522" s="39">
        <v>78600.659232270642</v>
      </c>
      <c r="H522" s="39">
        <v>78190.17973109275</v>
      </c>
      <c r="I522" s="39">
        <v>80745.480699294014</v>
      </c>
      <c r="J522" s="39">
        <v>51856.901092878645</v>
      </c>
      <c r="K522" s="39">
        <v>46202.485877793748</v>
      </c>
      <c r="L522" s="39">
        <v>41855.564369127635</v>
      </c>
      <c r="M522" s="39">
        <v>54920.331746500313</v>
      </c>
      <c r="N522" s="39">
        <v>48355.775282036419</v>
      </c>
      <c r="O522" s="39">
        <v>21780.154450448346</v>
      </c>
      <c r="P522" s="39">
        <v>16745.061573900504</v>
      </c>
      <c r="Q522" s="39">
        <v>22569.58870804419</v>
      </c>
    </row>
    <row r="523" spans="1:17" x14ac:dyDescent="0.3">
      <c r="A523" s="39" t="s">
        <v>253</v>
      </c>
      <c r="B523" s="39" t="s">
        <v>1911</v>
      </c>
      <c r="C523" s="39" t="s">
        <v>942</v>
      </c>
      <c r="D523" s="58" t="str">
        <f>INDEX('R0. Region mapping'!$C$9:$C$24,MATCH($E523,'R0. Region mapping'!$A$9:$A$24,0))</f>
        <v>EUR</v>
      </c>
      <c r="E523" s="39" t="s">
        <v>365</v>
      </c>
      <c r="F523" s="39">
        <v>46260.21621259649</v>
      </c>
      <c r="G523" s="39">
        <v>52476.124779833088</v>
      </c>
      <c r="H523" s="39">
        <v>55183.542555643005</v>
      </c>
      <c r="I523" s="39">
        <v>55313.436392197043</v>
      </c>
      <c r="J523" s="39">
        <v>56126.325768135415</v>
      </c>
      <c r="K523" s="39">
        <v>54906.536805713884</v>
      </c>
      <c r="L523" s="39">
        <v>54762.496271691445</v>
      </c>
      <c r="M523" s="39">
        <v>41880.094376932771</v>
      </c>
      <c r="N523" s="39">
        <v>24633.817447039528</v>
      </c>
      <c r="O523" s="39">
        <v>16179.623427161307</v>
      </c>
      <c r="P523" s="39">
        <v>11735.882529528541</v>
      </c>
      <c r="Q523" s="39">
        <v>11646.480933158271</v>
      </c>
    </row>
    <row r="524" spans="1:17" x14ac:dyDescent="0.3">
      <c r="A524" s="39" t="s">
        <v>253</v>
      </c>
      <c r="B524" s="39" t="s">
        <v>1911</v>
      </c>
      <c r="C524" s="39" t="s">
        <v>1916</v>
      </c>
      <c r="D524" s="58" t="str">
        <f>INDEX('R0. Region mapping'!$C$9:$C$24,MATCH($E524,'R0. Region mapping'!$A$9:$A$24,0))</f>
        <v>AFR</v>
      </c>
      <c r="E524" s="39" t="s">
        <v>258</v>
      </c>
      <c r="F524" s="39">
        <v>1.9332</v>
      </c>
      <c r="G524" s="39">
        <v>1.9325600000000001</v>
      </c>
      <c r="H524" s="39">
        <v>1.93096</v>
      </c>
      <c r="I524" s="39">
        <v>1.801099438539</v>
      </c>
      <c r="J524" s="39">
        <v>1.6808870717495199</v>
      </c>
      <c r="K524" s="39">
        <v>61.6794401327762</v>
      </c>
      <c r="L524" s="39">
        <v>299.36817068821341</v>
      </c>
      <c r="M524" s="39">
        <v>1497.8993865878629</v>
      </c>
      <c r="N524" s="39">
        <v>8655.3828514465731</v>
      </c>
      <c r="O524" s="39">
        <v>23498.415462965993</v>
      </c>
      <c r="P524" s="39">
        <v>27241.453091679006</v>
      </c>
      <c r="Q524" s="39">
        <v>36916.657853840807</v>
      </c>
    </row>
    <row r="525" spans="1:17" x14ac:dyDescent="0.3">
      <c r="A525" s="39" t="s">
        <v>253</v>
      </c>
      <c r="B525" s="39" t="s">
        <v>1911</v>
      </c>
      <c r="C525" s="39" t="s">
        <v>1916</v>
      </c>
      <c r="D525" s="58" t="str">
        <f>INDEX('R0. Region mapping'!$C$9:$C$24,MATCH($E525,'R0. Region mapping'!$A$9:$A$24,0))</f>
        <v>AUS</v>
      </c>
      <c r="E525" s="39" t="s">
        <v>261</v>
      </c>
      <c r="F525" s="39">
        <v>2.8866240000000101</v>
      </c>
      <c r="G525" s="39">
        <v>2.5066757112154923</v>
      </c>
      <c r="H525" s="39">
        <v>15.7183049892542</v>
      </c>
      <c r="I525" s="39">
        <v>14.2137751937828</v>
      </c>
      <c r="J525" s="39">
        <v>14.209874630963601</v>
      </c>
      <c r="K525" s="39">
        <v>24.898461926097298</v>
      </c>
      <c r="L525" s="39">
        <v>107.04158108146319</v>
      </c>
      <c r="M525" s="39">
        <v>621.43786081694293</v>
      </c>
      <c r="N525" s="39">
        <v>634.8660674179157</v>
      </c>
      <c r="O525" s="39">
        <v>653.80562726558503</v>
      </c>
      <c r="P525" s="39">
        <v>678.4696000628179</v>
      </c>
      <c r="Q525" s="39">
        <v>709.06587430988202</v>
      </c>
    </row>
    <row r="526" spans="1:17" x14ac:dyDescent="0.3">
      <c r="A526" s="39" t="s">
        <v>253</v>
      </c>
      <c r="B526" s="39" t="s">
        <v>1911</v>
      </c>
      <c r="C526" s="39" t="s">
        <v>1916</v>
      </c>
      <c r="D526" s="58" t="str">
        <f>INDEX('R0. Region mapping'!$C$9:$C$24,MATCH($E526,'R0. Region mapping'!$A$9:$A$24,0))</f>
        <v>NAM</v>
      </c>
      <c r="E526" s="39" t="s">
        <v>341</v>
      </c>
      <c r="F526" s="39">
        <v>6.1199999999999997E-2</v>
      </c>
      <c r="G526" s="39">
        <v>6.0666680969396598E-2</v>
      </c>
      <c r="H526" s="39">
        <v>5.9333383392888198E-2</v>
      </c>
      <c r="I526" s="39">
        <v>16.484979295167101</v>
      </c>
      <c r="J526" s="39">
        <v>16.479320432743599</v>
      </c>
      <c r="K526" s="39">
        <v>84.510153856904353</v>
      </c>
      <c r="L526" s="39">
        <v>490.75513716902253</v>
      </c>
      <c r="M526" s="39">
        <v>2942.332172824254</v>
      </c>
      <c r="N526" s="39">
        <v>3078.7407024619633</v>
      </c>
      <c r="O526" s="39">
        <v>3113.9839504855272</v>
      </c>
      <c r="P526" s="39">
        <v>3157.8491256002249</v>
      </c>
      <c r="Q526" s="39">
        <v>3210.9821698268361</v>
      </c>
    </row>
    <row r="527" spans="1:17" x14ac:dyDescent="0.3">
      <c r="A527" s="39" t="s">
        <v>253</v>
      </c>
      <c r="B527" s="39" t="s">
        <v>1911</v>
      </c>
      <c r="C527" s="39" t="s">
        <v>1916</v>
      </c>
      <c r="D527" s="58" t="str">
        <f>INDEX('R0. Region mapping'!$C$9:$C$24,MATCH($E527,'R0. Region mapping'!$A$9:$A$24,0))</f>
        <v>ASI</v>
      </c>
      <c r="E527" s="39" t="s">
        <v>343</v>
      </c>
      <c r="G527" s="39">
        <v>1.0406880000000001</v>
      </c>
      <c r="H527" s="39">
        <v>33.1128</v>
      </c>
      <c r="I527" s="39">
        <v>132.894495780651</v>
      </c>
      <c r="J527" s="39">
        <v>134.886110038917</v>
      </c>
      <c r="K527" s="39">
        <v>690.9721498009809</v>
      </c>
      <c r="L527" s="39">
        <v>3691.6631767101831</v>
      </c>
      <c r="M527" s="39">
        <v>4601.7958449702446</v>
      </c>
      <c r="N527" s="39">
        <v>7078.4579663747036</v>
      </c>
      <c r="O527" s="39">
        <v>7650.9263002812204</v>
      </c>
      <c r="P527" s="39">
        <v>8237.6136181876427</v>
      </c>
      <c r="Q527" s="39">
        <v>8403.8279068342054</v>
      </c>
    </row>
    <row r="528" spans="1:17" x14ac:dyDescent="0.3">
      <c r="A528" s="39" t="s">
        <v>253</v>
      </c>
      <c r="B528" s="39" t="s">
        <v>1911</v>
      </c>
      <c r="C528" s="39" t="s">
        <v>1916</v>
      </c>
      <c r="D528" s="58" t="str">
        <f>INDEX('R0. Region mapping'!$C$9:$C$24,MATCH($E528,'R0. Region mapping'!$A$9:$A$24,0))</f>
        <v>LAM</v>
      </c>
      <c r="E528" s="39" t="s">
        <v>345</v>
      </c>
      <c r="F528" s="39">
        <v>2.30274</v>
      </c>
      <c r="G528" s="39">
        <v>1.995708</v>
      </c>
      <c r="H528" s="39">
        <v>1.4942631610706931</v>
      </c>
      <c r="I528" s="39">
        <v>0.26613516107069302</v>
      </c>
      <c r="J528" s="39">
        <v>1.6497309300827001</v>
      </c>
      <c r="K528" s="39">
        <v>57.480679764809906</v>
      </c>
      <c r="L528" s="39">
        <v>200.63534600730989</v>
      </c>
      <c r="M528" s="39">
        <v>972.90980116951937</v>
      </c>
      <c r="N528" s="39">
        <v>5623.7517202721319</v>
      </c>
      <c r="O528" s="39">
        <v>34264.972377783495</v>
      </c>
      <c r="P528" s="39">
        <v>36646.331908741478</v>
      </c>
      <c r="Q528" s="39">
        <v>37121.645365878394</v>
      </c>
    </row>
    <row r="529" spans="1:17" x14ac:dyDescent="0.3">
      <c r="A529" s="39" t="s">
        <v>253</v>
      </c>
      <c r="B529" s="39" t="s">
        <v>1911</v>
      </c>
      <c r="C529" s="39" t="s">
        <v>1916</v>
      </c>
      <c r="D529" s="58" t="str">
        <f>INDEX('R0. Region mapping'!$C$9:$C$24,MATCH($E529,'R0. Region mapping'!$A$9:$A$24,0))</f>
        <v>EUR</v>
      </c>
      <c r="E529" s="39" t="s">
        <v>347</v>
      </c>
      <c r="F529" s="39">
        <v>54.786329879999997</v>
      </c>
      <c r="G529" s="39">
        <v>54.780691656000002</v>
      </c>
      <c r="H529" s="39">
        <v>64.227396095999993</v>
      </c>
      <c r="I529" s="39">
        <v>87.375071385005597</v>
      </c>
      <c r="J529" s="39">
        <v>87.367345482306405</v>
      </c>
      <c r="K529" s="39">
        <v>96.110480981469863</v>
      </c>
      <c r="L529" s="39">
        <v>101.57561402539289</v>
      </c>
      <c r="M529" s="39">
        <v>111.8248598460824</v>
      </c>
      <c r="N529" s="39">
        <v>257.86010300870163</v>
      </c>
      <c r="O529" s="39">
        <v>278.52080637815351</v>
      </c>
      <c r="P529" s="39">
        <v>540.27061079005102</v>
      </c>
      <c r="Q529" s="39">
        <v>1291.6484279968051</v>
      </c>
    </row>
    <row r="530" spans="1:17" x14ac:dyDescent="0.3">
      <c r="A530" s="39" t="s">
        <v>253</v>
      </c>
      <c r="B530" s="39" t="s">
        <v>1911</v>
      </c>
      <c r="C530" s="39" t="s">
        <v>1916</v>
      </c>
      <c r="D530" s="58" t="str">
        <f>INDEX('R0. Region mapping'!$C$9:$C$24,MATCH($E530,'R0. Region mapping'!$A$9:$A$24,0))</f>
        <v>ASI</v>
      </c>
      <c r="E530" s="39" t="s">
        <v>349</v>
      </c>
      <c r="K530" s="39">
        <v>28.4847098162045</v>
      </c>
      <c r="L530" s="39">
        <v>42.398971535642403</v>
      </c>
      <c r="M530" s="39">
        <v>68.083458446570305</v>
      </c>
      <c r="N530" s="39">
        <v>105.074269581123</v>
      </c>
      <c r="O530" s="39">
        <v>155.55618732762201</v>
      </c>
      <c r="P530" s="39">
        <v>222.22275399310001</v>
      </c>
      <c r="Q530" s="39">
        <v>306.82340494730101</v>
      </c>
    </row>
    <row r="531" spans="1:17" x14ac:dyDescent="0.3">
      <c r="A531" s="39" t="s">
        <v>253</v>
      </c>
      <c r="B531" s="39" t="s">
        <v>1911</v>
      </c>
      <c r="C531" s="39" t="s">
        <v>1916</v>
      </c>
      <c r="D531" s="58" t="str">
        <f>INDEX('R0. Region mapping'!$C$9:$C$24,MATCH($E531,'R0. Region mapping'!$A$9:$A$24,0))</f>
        <v>ASI</v>
      </c>
      <c r="E531" s="39" t="s">
        <v>351</v>
      </c>
      <c r="F531" s="39">
        <v>1.44E-2</v>
      </c>
      <c r="G531" s="39">
        <v>0.67601599999999995</v>
      </c>
      <c r="H531" s="39">
        <v>1.5652227207686999</v>
      </c>
      <c r="I531" s="39">
        <v>23.659636883999998</v>
      </c>
      <c r="J531" s="39">
        <v>23.657521716723501</v>
      </c>
      <c r="K531" s="39">
        <v>212.22993789212299</v>
      </c>
      <c r="L531" s="39">
        <v>1064.7794823092124</v>
      </c>
      <c r="M531" s="39">
        <v>1676.774610385942</v>
      </c>
      <c r="N531" s="39">
        <v>5620.0992674949111</v>
      </c>
      <c r="O531" s="39">
        <v>6553.8011630768451</v>
      </c>
      <c r="P531" s="39">
        <v>7592.8637340232026</v>
      </c>
      <c r="Q531" s="39">
        <v>15063.39999278542</v>
      </c>
    </row>
    <row r="532" spans="1:17" x14ac:dyDescent="0.3">
      <c r="A532" s="39" t="s">
        <v>253</v>
      </c>
      <c r="B532" s="39" t="s">
        <v>1911</v>
      </c>
      <c r="C532" s="39" t="s">
        <v>1916</v>
      </c>
      <c r="D532" s="58" t="str">
        <f>INDEX('R0. Region mapping'!$C$9:$C$24,MATCH($E532,'R0. Region mapping'!$A$9:$A$24,0))</f>
        <v>ASI</v>
      </c>
      <c r="E532" s="39" t="s">
        <v>353</v>
      </c>
      <c r="F532" s="39">
        <v>24.248772000000002</v>
      </c>
      <c r="G532" s="39">
        <v>31.186602400000002</v>
      </c>
      <c r="H532" s="39">
        <v>46.047718399999994</v>
      </c>
      <c r="I532" s="39">
        <v>33.117600000000003</v>
      </c>
      <c r="J532" s="39">
        <v>33.112215674323501</v>
      </c>
      <c r="K532" s="39">
        <v>39.391787927977397</v>
      </c>
      <c r="L532" s="39">
        <v>46.888184694814299</v>
      </c>
      <c r="M532" s="39">
        <v>56.813414485617599</v>
      </c>
      <c r="N532" s="39">
        <v>69.602900448293099</v>
      </c>
      <c r="O532" s="39">
        <v>85.197150358256494</v>
      </c>
      <c r="P532" s="39">
        <v>275.75107361259847</v>
      </c>
      <c r="Q532" s="39">
        <v>297.20665359137251</v>
      </c>
    </row>
    <row r="533" spans="1:17" x14ac:dyDescent="0.3">
      <c r="A533" s="39" t="s">
        <v>253</v>
      </c>
      <c r="B533" s="39" t="s">
        <v>1911</v>
      </c>
      <c r="C533" s="39" t="s">
        <v>1916</v>
      </c>
      <c r="D533" s="58" t="str">
        <f>INDEX('R0. Region mapping'!$C$9:$C$24,MATCH($E533,'R0. Region mapping'!$A$9:$A$24,0))</f>
        <v>AFR</v>
      </c>
      <c r="E533" s="39" t="s">
        <v>355</v>
      </c>
      <c r="F533" s="39">
        <v>46.267740000000003</v>
      </c>
      <c r="G533" s="39">
        <v>40.099156628292313</v>
      </c>
      <c r="H533" s="39">
        <v>25.207268521164497</v>
      </c>
      <c r="I533" s="39">
        <v>0.53255857384157701</v>
      </c>
      <c r="J533" s="39">
        <v>0.53342183583430403</v>
      </c>
      <c r="K533" s="39">
        <v>25.885184072315802</v>
      </c>
      <c r="L533" s="39">
        <v>68.297478518145397</v>
      </c>
      <c r="M533" s="39">
        <v>314.6099993728015</v>
      </c>
      <c r="N533" s="39">
        <v>1866.5443190985159</v>
      </c>
      <c r="O533" s="39">
        <v>11077.176284162682</v>
      </c>
      <c r="P533" s="39">
        <v>13097.550586863385</v>
      </c>
      <c r="Q533" s="39">
        <v>14852.88273617157</v>
      </c>
    </row>
    <row r="534" spans="1:17" x14ac:dyDescent="0.3">
      <c r="A534" s="39" t="s">
        <v>253</v>
      </c>
      <c r="B534" s="39" t="s">
        <v>1911</v>
      </c>
      <c r="C534" s="39" t="s">
        <v>1916</v>
      </c>
      <c r="D534" s="58" t="str">
        <f>INDEX('R0. Region mapping'!$C$9:$C$24,MATCH($E534,'R0. Region mapping'!$A$9:$A$24,0))</f>
        <v>LAM</v>
      </c>
      <c r="E534" s="39" t="s">
        <v>357</v>
      </c>
      <c r="F534" s="39">
        <v>3.1823639999999997</v>
      </c>
      <c r="G534" s="39">
        <v>2.7692488000000002</v>
      </c>
      <c r="H534" s="39">
        <v>2.0025959610706932</v>
      </c>
      <c r="I534" s="39">
        <v>0.35013516107069281</v>
      </c>
      <c r="J534" s="39">
        <v>1.7057309300826999</v>
      </c>
      <c r="K534" s="39">
        <v>16.861237913299007</v>
      </c>
      <c r="L534" s="39">
        <v>77.94711059184641</v>
      </c>
      <c r="M534" s="39">
        <v>241.970484515294</v>
      </c>
      <c r="N534" s="39">
        <v>303.59220803997653</v>
      </c>
      <c r="O534" s="39">
        <v>364.63478625680909</v>
      </c>
      <c r="P534" s="39">
        <v>404.95350580609897</v>
      </c>
      <c r="Q534" s="39">
        <v>466.27745360893999</v>
      </c>
    </row>
    <row r="535" spans="1:17" x14ac:dyDescent="0.3">
      <c r="A535" s="39" t="s">
        <v>253</v>
      </c>
      <c r="B535" s="39" t="s">
        <v>1911</v>
      </c>
      <c r="C535" s="39" t="s">
        <v>1916</v>
      </c>
      <c r="D535" s="58" t="str">
        <f>INDEX('R0. Region mapping'!$C$9:$C$24,MATCH($E535,'R0. Region mapping'!$A$9:$A$24,0))</f>
        <v>ASI</v>
      </c>
      <c r="E535" s="39" t="s">
        <v>359</v>
      </c>
      <c r="J535" s="39">
        <v>6.1057858752E-3</v>
      </c>
      <c r="K535" s="39">
        <v>37.309750114616413</v>
      </c>
      <c r="L535" s="39">
        <v>92.686601282864004</v>
      </c>
      <c r="M535" s="39">
        <v>286.71707407934184</v>
      </c>
      <c r="N535" s="39">
        <v>1351.1840948616959</v>
      </c>
      <c r="O535" s="39">
        <v>4810.0508661816548</v>
      </c>
      <c r="P535" s="39">
        <v>5439.7276837092495</v>
      </c>
      <c r="Q535" s="39">
        <v>6602.4653475825098</v>
      </c>
    </row>
    <row r="536" spans="1:17" x14ac:dyDescent="0.3">
      <c r="A536" s="39" t="s">
        <v>253</v>
      </c>
      <c r="B536" s="39" t="s">
        <v>1911</v>
      </c>
      <c r="C536" s="39" t="s">
        <v>1916</v>
      </c>
      <c r="D536" s="58" t="str">
        <f>INDEX('R0. Region mapping'!$C$9:$C$24,MATCH($E536,'R0. Region mapping'!$A$9:$A$24,0))</f>
        <v>ASI</v>
      </c>
      <c r="E536" s="39" t="s">
        <v>361</v>
      </c>
      <c r="F536" s="39">
        <v>1.4775119999999999</v>
      </c>
      <c r="G536" s="39">
        <v>3.41141902829232</v>
      </c>
      <c r="H536" s="39">
        <v>4.08367502318234</v>
      </c>
      <c r="I536" s="39">
        <v>3.3150066758594199</v>
      </c>
      <c r="J536" s="39">
        <v>3.2998007794521502</v>
      </c>
      <c r="K536" s="39">
        <v>17.901955077507576</v>
      </c>
      <c r="L536" s="39">
        <v>91.303922745019207</v>
      </c>
      <c r="M536" s="39">
        <v>101.04173177101981</v>
      </c>
      <c r="N536" s="39">
        <v>235.1301481755674</v>
      </c>
      <c r="O536" s="39">
        <v>1295.0008256166775</v>
      </c>
      <c r="P536" s="39">
        <v>1327.0205910128398</v>
      </c>
      <c r="Q536" s="39">
        <v>1842.3853861326395</v>
      </c>
    </row>
    <row r="537" spans="1:17" x14ac:dyDescent="0.3">
      <c r="A537" s="39" t="s">
        <v>253</v>
      </c>
      <c r="B537" s="39" t="s">
        <v>1911</v>
      </c>
      <c r="C537" s="39" t="s">
        <v>1916</v>
      </c>
      <c r="D537" s="58" t="str">
        <f>INDEX('R0. Region mapping'!$C$9:$C$24,MATCH($E537,'R0. Region mapping'!$A$9:$A$24,0))</f>
        <v>NAM</v>
      </c>
      <c r="E537" s="39" t="s">
        <v>363</v>
      </c>
      <c r="F537" s="39">
        <v>53.826444000000002</v>
      </c>
      <c r="G537" s="39">
        <v>60.779940570464071</v>
      </c>
      <c r="H537" s="39">
        <v>93.462516496624204</v>
      </c>
      <c r="I537" s="39">
        <v>103.36512517788529</v>
      </c>
      <c r="J537" s="39">
        <v>273.37400022549099</v>
      </c>
      <c r="K537" s="39">
        <v>1452.1939807158872</v>
      </c>
      <c r="L537" s="39">
        <v>1973.7823985222901</v>
      </c>
      <c r="M537" s="39">
        <v>3695.8527524482979</v>
      </c>
      <c r="N537" s="39">
        <v>7033.5592464015672</v>
      </c>
      <c r="O537" s="39">
        <v>6883.3598643049836</v>
      </c>
      <c r="P537" s="39">
        <v>6670.9505512301275</v>
      </c>
      <c r="Q537" s="39">
        <v>6851.8345013347134</v>
      </c>
    </row>
    <row r="538" spans="1:17" x14ac:dyDescent="0.3">
      <c r="A538" s="39" t="s">
        <v>253</v>
      </c>
      <c r="B538" s="39" t="s">
        <v>1911</v>
      </c>
      <c r="C538" s="39" t="s">
        <v>1916</v>
      </c>
      <c r="D538" s="58" t="str">
        <f>INDEX('R0. Region mapping'!$C$9:$C$24,MATCH($E538,'R0. Region mapping'!$A$9:$A$24,0))</f>
        <v>EUR</v>
      </c>
      <c r="E538" s="39" t="s">
        <v>365</v>
      </c>
      <c r="F538" s="39">
        <v>31.851107999999765</v>
      </c>
      <c r="G538" s="39">
        <v>69.682092497800681</v>
      </c>
      <c r="H538" s="39">
        <v>342.66506878456704</v>
      </c>
      <c r="I538" s="39">
        <v>397.30291463758766</v>
      </c>
      <c r="J538" s="39">
        <v>396.96693029731966</v>
      </c>
      <c r="K538" s="39">
        <v>432.72065795137428</v>
      </c>
      <c r="L538" s="39">
        <v>502.18911966232304</v>
      </c>
      <c r="M538" s="39">
        <v>596.07468254369803</v>
      </c>
      <c r="N538" s="39">
        <v>1204.90945716697</v>
      </c>
      <c r="O538" s="39">
        <v>1379.8473526885743</v>
      </c>
      <c r="P538" s="39">
        <v>1596.849462794029</v>
      </c>
      <c r="Q538" s="39">
        <v>1857.584597854358</v>
      </c>
    </row>
    <row r="539" spans="1:17" x14ac:dyDescent="0.3">
      <c r="A539" s="39" t="s">
        <v>253</v>
      </c>
      <c r="B539" s="39" t="s">
        <v>1911</v>
      </c>
      <c r="C539" s="39" t="s">
        <v>1917</v>
      </c>
      <c r="D539" s="58" t="str">
        <f>INDEX('R0. Region mapping'!$C$9:$C$24,MATCH($E539,'R0. Region mapping'!$A$9:$A$24,0))</f>
        <v>NAM</v>
      </c>
      <c r="E539" s="39" t="s">
        <v>341</v>
      </c>
      <c r="F539" s="39">
        <v>0.1116</v>
      </c>
      <c r="G539" s="39">
        <v>0.107709908247363</v>
      </c>
      <c r="H539" s="39">
        <v>9.7984678865772598E-2</v>
      </c>
      <c r="I539" s="39">
        <v>8.2424311855227306E-2</v>
      </c>
      <c r="J539" s="39">
        <v>5.4949541236818202E-2</v>
      </c>
      <c r="K539" s="39">
        <v>2.7474770618409101E-2</v>
      </c>
    </row>
    <row r="540" spans="1:17" x14ac:dyDescent="0.3">
      <c r="A540" s="39" t="s">
        <v>253</v>
      </c>
      <c r="B540" s="39" t="s">
        <v>1911</v>
      </c>
      <c r="C540" s="39" t="s">
        <v>1917</v>
      </c>
      <c r="D540" s="58" t="str">
        <f>INDEX('R0. Region mapping'!$C$9:$C$24,MATCH($E540,'R0. Region mapping'!$A$9:$A$24,0))</f>
        <v>EUR</v>
      </c>
      <c r="E540" s="39" t="s">
        <v>365</v>
      </c>
      <c r="F540" s="39">
        <v>1.9224000000000001</v>
      </c>
      <c r="G540" s="39">
        <v>1.8553900323900701</v>
      </c>
      <c r="H540" s="39">
        <v>1.68786511336524</v>
      </c>
      <c r="I540" s="39">
        <v>1.41982524292552</v>
      </c>
      <c r="J540" s="39">
        <v>0.94655016195034902</v>
      </c>
      <c r="K540" s="39">
        <v>0.47327508097517501</v>
      </c>
    </row>
    <row r="541" spans="1:17" x14ac:dyDescent="0.3">
      <c r="A541" s="39" t="s">
        <v>253</v>
      </c>
      <c r="B541" s="39" t="s">
        <v>1911</v>
      </c>
      <c r="C541" s="39" t="s">
        <v>1918</v>
      </c>
      <c r="D541" s="58" t="str">
        <f>INDEX('R0. Region mapping'!$C$9:$C$24,MATCH($E541,'R0. Region mapping'!$A$9:$A$24,0))</f>
        <v>AFR</v>
      </c>
      <c r="E541" s="39" t="s">
        <v>258</v>
      </c>
      <c r="F541" s="39">
        <v>2.9952000000000001</v>
      </c>
      <c r="G541" s="39">
        <v>7.7056464395339104</v>
      </c>
      <c r="H541" s="39">
        <v>7.53015517233802</v>
      </c>
      <c r="I541" s="39">
        <v>10.778878009438101</v>
      </c>
      <c r="J541" s="39">
        <v>18.9247255574181</v>
      </c>
      <c r="K541" s="39">
        <v>32.534027406575298</v>
      </c>
      <c r="L541" s="39">
        <v>55.127545143023298</v>
      </c>
      <c r="M541" s="39">
        <v>91.521082036897496</v>
      </c>
      <c r="N541" s="39">
        <v>151.88436497393599</v>
      </c>
      <c r="O541" s="39">
        <v>251.97228574485899</v>
      </c>
      <c r="P541" s="39">
        <v>417.87583258314902</v>
      </c>
      <c r="Q541" s="39">
        <v>692.79152833735498</v>
      </c>
    </row>
    <row r="542" spans="1:17" x14ac:dyDescent="0.3">
      <c r="A542" s="39" t="s">
        <v>253</v>
      </c>
      <c r="B542" s="39" t="s">
        <v>1911</v>
      </c>
      <c r="C542" s="39" t="s">
        <v>1918</v>
      </c>
      <c r="D542" s="58" t="str">
        <f>INDEX('R0. Region mapping'!$C$9:$C$24,MATCH($E542,'R0. Region mapping'!$A$9:$A$24,0))</f>
        <v>AUS</v>
      </c>
      <c r="E542" s="39" t="s">
        <v>261</v>
      </c>
      <c r="F542" s="39">
        <v>5.3891999999999998</v>
      </c>
      <c r="G542" s="39">
        <v>23.780199899352599</v>
      </c>
      <c r="H542" s="39">
        <v>23.6405628364985</v>
      </c>
      <c r="I542" s="39">
        <v>23.417143535931999</v>
      </c>
      <c r="J542" s="39">
        <v>40.820596623602498</v>
      </c>
      <c r="K542" s="39">
        <v>69.924168768187599</v>
      </c>
      <c r="L542" s="39">
        <v>118.278944346251</v>
      </c>
      <c r="M542" s="39">
        <v>196.35868857434301</v>
      </c>
      <c r="N542" s="39">
        <v>325.86373033746003</v>
      </c>
      <c r="O542" s="39">
        <v>540.59501172780597</v>
      </c>
      <c r="P542" s="39">
        <v>655.762938938356</v>
      </c>
      <c r="Q542" s="39">
        <v>745.18490693883996</v>
      </c>
    </row>
    <row r="543" spans="1:17" x14ac:dyDescent="0.3">
      <c r="A543" s="39" t="s">
        <v>253</v>
      </c>
      <c r="B543" s="39" t="s">
        <v>1911</v>
      </c>
      <c r="C543" s="39" t="s">
        <v>1918</v>
      </c>
      <c r="D543" s="58" t="str">
        <f>INDEX('R0. Region mapping'!$C$9:$C$24,MATCH($E543,'R0. Region mapping'!$A$9:$A$24,0))</f>
        <v>NAM</v>
      </c>
      <c r="E543" s="39" t="s">
        <v>341</v>
      </c>
      <c r="F543" s="39">
        <v>5.2956000000000003</v>
      </c>
      <c r="G543" s="39">
        <v>41.156877413658798</v>
      </c>
      <c r="H543" s="39">
        <v>40.695399593648503</v>
      </c>
      <c r="I543" s="39">
        <v>39.957035081632</v>
      </c>
      <c r="J543" s="39">
        <v>65.414655934355494</v>
      </c>
      <c r="K543" s="39">
        <v>106.80924701262499</v>
      </c>
      <c r="L543" s="39">
        <v>174.166222927636</v>
      </c>
      <c r="M543" s="39">
        <v>283.70116435396602</v>
      </c>
      <c r="N543" s="39">
        <v>462.12204188769499</v>
      </c>
      <c r="O543" s="39">
        <v>752.75085060730305</v>
      </c>
      <c r="P543" s="39">
        <v>1226.1545555174</v>
      </c>
      <c r="Q543" s="39">
        <v>1997.279306742</v>
      </c>
    </row>
    <row r="544" spans="1:17" x14ac:dyDescent="0.3">
      <c r="A544" s="39" t="s">
        <v>253</v>
      </c>
      <c r="B544" s="39" t="s">
        <v>1911</v>
      </c>
      <c r="C544" s="39" t="s">
        <v>1918</v>
      </c>
      <c r="D544" s="58" t="str">
        <f>INDEX('R0. Region mapping'!$C$9:$C$24,MATCH($E544,'R0. Region mapping'!$A$9:$A$24,0))</f>
        <v>ASI</v>
      </c>
      <c r="E544" s="39" t="s">
        <v>343</v>
      </c>
      <c r="G544" s="39">
        <v>340.18208080153801</v>
      </c>
      <c r="H544" s="39">
        <v>340.18208080153801</v>
      </c>
      <c r="I544" s="39">
        <v>1163.01044660302</v>
      </c>
      <c r="J544" s="39">
        <v>1894.4276212130701</v>
      </c>
      <c r="K544" s="39">
        <v>3085.8260499358198</v>
      </c>
      <c r="L544" s="39">
        <v>5026.4885488334003</v>
      </c>
      <c r="M544" s="39">
        <v>8187.6232656761304</v>
      </c>
      <c r="N544" s="39">
        <v>13336.7786204609</v>
      </c>
      <c r="O544" s="39">
        <v>21724.210110312099</v>
      </c>
      <c r="P544" s="39">
        <v>35386.452196594597</v>
      </c>
      <c r="Q544" s="39">
        <v>56596.187914669099</v>
      </c>
    </row>
    <row r="545" spans="1:17" x14ac:dyDescent="0.3">
      <c r="A545" s="39" t="s">
        <v>253</v>
      </c>
      <c r="B545" s="39" t="s">
        <v>1911</v>
      </c>
      <c r="C545" s="39" t="s">
        <v>1918</v>
      </c>
      <c r="D545" s="58" t="str">
        <f>INDEX('R0. Region mapping'!$C$9:$C$24,MATCH($E545,'R0. Region mapping'!$A$9:$A$24,0))</f>
        <v>LAM</v>
      </c>
      <c r="E545" s="39" t="s">
        <v>345</v>
      </c>
      <c r="F545" s="39">
        <v>1.3428</v>
      </c>
      <c r="G545" s="39">
        <v>32.784482671167403</v>
      </c>
      <c r="H545" s="39">
        <v>33.226764412151397</v>
      </c>
      <c r="I545" s="39">
        <v>104.156354588559</v>
      </c>
      <c r="J545" s="39">
        <v>175.770210801036</v>
      </c>
      <c r="K545" s="39">
        <v>296.02756032971701</v>
      </c>
      <c r="L545" s="39">
        <v>496.62557230275797</v>
      </c>
      <c r="M545" s="39">
        <v>824.45173824420306</v>
      </c>
      <c r="N545" s="39">
        <v>1368.19227807831</v>
      </c>
      <c r="O545" s="39">
        <v>2269.7639059252201</v>
      </c>
      <c r="P545" s="39">
        <v>3764.1886941309899</v>
      </c>
      <c r="Q545" s="39">
        <v>6240.5717324361704</v>
      </c>
    </row>
    <row r="546" spans="1:17" x14ac:dyDescent="0.3">
      <c r="A546" s="39" t="s">
        <v>253</v>
      </c>
      <c r="B546" s="39" t="s">
        <v>1911</v>
      </c>
      <c r="C546" s="39" t="s">
        <v>1918</v>
      </c>
      <c r="D546" s="58" t="str">
        <f>INDEX('R0. Region mapping'!$C$9:$C$24,MATCH($E546,'R0. Region mapping'!$A$9:$A$24,0))</f>
        <v>EUR</v>
      </c>
      <c r="E546" s="39" t="s">
        <v>347</v>
      </c>
      <c r="F546" s="39">
        <v>0.63</v>
      </c>
      <c r="G546" s="39">
        <v>1.6759473679169701</v>
      </c>
      <c r="H546" s="39">
        <v>10.995423010251299</v>
      </c>
      <c r="I546" s="39">
        <v>10.906339754646499</v>
      </c>
      <c r="J546" s="39">
        <v>17.556254541982</v>
      </c>
      <c r="K546" s="39">
        <v>28.4341072409939</v>
      </c>
      <c r="L546" s="39">
        <v>46.198825286683899</v>
      </c>
      <c r="M546" s="39">
        <v>75.254414636545604</v>
      </c>
      <c r="N546" s="39">
        <v>122.582908006387</v>
      </c>
      <c r="O546" s="39">
        <v>199.676036549994</v>
      </c>
      <c r="P546" s="39">
        <v>325.25261939613699</v>
      </c>
      <c r="Q546" s="39">
        <v>529.80364044329303</v>
      </c>
    </row>
    <row r="547" spans="1:17" x14ac:dyDescent="0.3">
      <c r="A547" s="39" t="s">
        <v>253</v>
      </c>
      <c r="B547" s="39" t="s">
        <v>1911</v>
      </c>
      <c r="C547" s="39" t="s">
        <v>1918</v>
      </c>
      <c r="D547" s="58" t="str">
        <f>INDEX('R0. Region mapping'!$C$9:$C$24,MATCH($E547,'R0. Region mapping'!$A$9:$A$24,0))</f>
        <v>ASI</v>
      </c>
      <c r="E547" s="39" t="s">
        <v>349</v>
      </c>
      <c r="F547" s="39">
        <v>0.53639999999999999</v>
      </c>
      <c r="G547" s="39">
        <v>0.51763343588265998</v>
      </c>
      <c r="H547" s="39">
        <v>0.470717025589309</v>
      </c>
      <c r="I547" s="39">
        <v>0.39565076911994795</v>
      </c>
      <c r="J547" s="39">
        <v>0.26376717941329797</v>
      </c>
      <c r="K547" s="39">
        <v>0.13188358970664898</v>
      </c>
      <c r="N547" s="39">
        <v>1.9636363636363701E-3</v>
      </c>
      <c r="O547" s="39">
        <v>1.9636363636363701E-3</v>
      </c>
      <c r="P547" s="39">
        <v>1.10098545346713E-3</v>
      </c>
    </row>
    <row r="548" spans="1:17" x14ac:dyDescent="0.3">
      <c r="A548" s="39" t="s">
        <v>253</v>
      </c>
      <c r="B548" s="39" t="s">
        <v>1911</v>
      </c>
      <c r="C548" s="39" t="s">
        <v>1918</v>
      </c>
      <c r="D548" s="58" t="str">
        <f>INDEX('R0. Region mapping'!$C$9:$C$24,MATCH($E548,'R0. Region mapping'!$A$9:$A$24,0))</f>
        <v>ASI</v>
      </c>
      <c r="E548" s="39" t="s">
        <v>351</v>
      </c>
      <c r="F548" s="39">
        <v>22.197600000000001</v>
      </c>
      <c r="G548" s="39">
        <v>138.895797656105</v>
      </c>
      <c r="H548" s="39">
        <v>136.943989009918</v>
      </c>
      <c r="I548" s="39">
        <v>159.378005661565</v>
      </c>
      <c r="J548" s="39">
        <v>262.82424847205499</v>
      </c>
      <c r="K548" s="39">
        <v>430.62524806174804</v>
      </c>
      <c r="L548" s="39">
        <v>703.25649562082697</v>
      </c>
      <c r="M548" s="39">
        <v>1145.53385739788</v>
      </c>
      <c r="N548" s="39">
        <v>1865.9570755418299</v>
      </c>
      <c r="O548" s="39">
        <v>3039.45058458222</v>
      </c>
      <c r="P548" s="39">
        <v>4950.9478560163097</v>
      </c>
      <c r="Q548" s="39">
        <v>8064.5754905550402</v>
      </c>
    </row>
    <row r="549" spans="1:17" x14ac:dyDescent="0.3">
      <c r="A549" s="39" t="s">
        <v>253</v>
      </c>
      <c r="B549" s="39" t="s">
        <v>1911</v>
      </c>
      <c r="C549" s="39" t="s">
        <v>1918</v>
      </c>
      <c r="D549" s="58" t="str">
        <f>INDEX('R0. Region mapping'!$C$9:$C$24,MATCH($E549,'R0. Region mapping'!$A$9:$A$24,0))</f>
        <v>ASI</v>
      </c>
      <c r="E549" s="39" t="s">
        <v>353</v>
      </c>
      <c r="F549" s="39">
        <v>6.3143999999999707</v>
      </c>
      <c r="G549" s="39">
        <v>13.97079599467822</v>
      </c>
      <c r="H549" s="39">
        <v>20.879696494137679</v>
      </c>
      <c r="I549" s="39">
        <v>19.757964810200178</v>
      </c>
      <c r="J549" s="39">
        <v>28.146253757326992</v>
      </c>
      <c r="K549" s="39">
        <v>42.689932512589685</v>
      </c>
      <c r="L549" s="39">
        <v>67.2600926520455</v>
      </c>
      <c r="M549" s="39">
        <v>109.56167850542199</v>
      </c>
      <c r="N549" s="39">
        <v>178.46650440615099</v>
      </c>
      <c r="O549" s="39">
        <v>290.705205074883</v>
      </c>
      <c r="P549" s="39">
        <v>473.53022151066301</v>
      </c>
      <c r="Q549" s="39">
        <v>771.33290842340296</v>
      </c>
    </row>
    <row r="550" spans="1:17" x14ac:dyDescent="0.3">
      <c r="A550" s="39" t="s">
        <v>253</v>
      </c>
      <c r="B550" s="39" t="s">
        <v>1911</v>
      </c>
      <c r="C550" s="39" t="s">
        <v>1918</v>
      </c>
      <c r="D550" s="58" t="str">
        <f>INDEX('R0. Region mapping'!$C$9:$C$24,MATCH($E550,'R0. Region mapping'!$A$9:$A$24,0))</f>
        <v>AFR</v>
      </c>
      <c r="E550" s="39" t="s">
        <v>355</v>
      </c>
      <c r="F550" s="39">
        <v>0.2628000000000002</v>
      </c>
      <c r="G550" s="39">
        <v>0.25305273747910817</v>
      </c>
      <c r="H550" s="39">
        <v>0.2286845811768802</v>
      </c>
      <c r="I550" s="39">
        <v>29.992474072309403</v>
      </c>
      <c r="J550" s="39">
        <v>50.530515066546798</v>
      </c>
      <c r="K550" s="39">
        <v>84.605369893873899</v>
      </c>
      <c r="L550" s="39">
        <v>137.831574705847</v>
      </c>
      <c r="M550" s="39">
        <v>224.51678343862801</v>
      </c>
      <c r="N550" s="39">
        <v>365.71785416453599</v>
      </c>
      <c r="O550" s="39">
        <v>595.71951956518797</v>
      </c>
      <c r="P550" s="39">
        <v>970.36799648617398</v>
      </c>
      <c r="Q550" s="39">
        <v>1580.6308874731201</v>
      </c>
    </row>
    <row r="551" spans="1:17" x14ac:dyDescent="0.3">
      <c r="A551" s="39" t="s">
        <v>253</v>
      </c>
      <c r="B551" s="39" t="s">
        <v>1911</v>
      </c>
      <c r="C551" s="39" t="s">
        <v>1918</v>
      </c>
      <c r="D551" s="58" t="str">
        <f>INDEX('R0. Region mapping'!$C$9:$C$24,MATCH($E551,'R0. Region mapping'!$A$9:$A$24,0))</f>
        <v>LAM</v>
      </c>
      <c r="E551" s="39" t="s">
        <v>357</v>
      </c>
      <c r="F551" s="39">
        <v>5.0399999999999903E-2</v>
      </c>
      <c r="G551" s="39">
        <v>0.64074856584634787</v>
      </c>
      <c r="H551" s="39">
        <v>0.99725587262221993</v>
      </c>
      <c r="I551" s="39">
        <v>4.9455224860503204</v>
      </c>
      <c r="J551" s="39">
        <v>8.0408247371886397</v>
      </c>
      <c r="K551" s="39">
        <v>13.084504599408898</v>
      </c>
      <c r="L551" s="39">
        <v>21.304526291174</v>
      </c>
      <c r="M551" s="39">
        <v>34.705468401731999</v>
      </c>
      <c r="N551" s="39">
        <v>56.534190999375497</v>
      </c>
      <c r="O551" s="39">
        <v>92.090879948092393</v>
      </c>
      <c r="P551" s="39">
        <v>150.00897952265399</v>
      </c>
      <c r="Q551" s="39">
        <v>244.35146071281901</v>
      </c>
    </row>
    <row r="552" spans="1:17" x14ac:dyDescent="0.3">
      <c r="A552" s="39" t="s">
        <v>253</v>
      </c>
      <c r="B552" s="39" t="s">
        <v>1911</v>
      </c>
      <c r="C552" s="39" t="s">
        <v>1918</v>
      </c>
      <c r="D552" s="58" t="str">
        <f>INDEX('R0. Region mapping'!$C$9:$C$24,MATCH($E552,'R0. Region mapping'!$A$9:$A$24,0))</f>
        <v>ASI</v>
      </c>
      <c r="E552" s="39" t="s">
        <v>359</v>
      </c>
      <c r="F552" s="39">
        <v>7.2000000000000302E-3</v>
      </c>
      <c r="G552" s="39">
        <v>6.9490263385396196E-3</v>
      </c>
      <c r="H552" s="39">
        <v>6.3215921848885697E-3</v>
      </c>
      <c r="I552" s="39">
        <v>58.839607207518803</v>
      </c>
      <c r="J552" s="39">
        <v>95.851604490041794</v>
      </c>
      <c r="K552" s="39">
        <v>156.136637417298</v>
      </c>
      <c r="L552" s="39">
        <v>254.33427030627101</v>
      </c>
      <c r="M552" s="39">
        <v>414.28700354862599</v>
      </c>
      <c r="N552" s="39">
        <v>674.83315126546302</v>
      </c>
      <c r="O552" s="39">
        <v>1099.2353713089799</v>
      </c>
      <c r="P552" s="39">
        <v>1790.54186713028</v>
      </c>
      <c r="Q552" s="39">
        <v>2916.6073036299499</v>
      </c>
    </row>
    <row r="553" spans="1:17" x14ac:dyDescent="0.3">
      <c r="A553" s="39" t="s">
        <v>253</v>
      </c>
      <c r="B553" s="39" t="s">
        <v>1911</v>
      </c>
      <c r="C553" s="39" t="s">
        <v>1918</v>
      </c>
      <c r="D553" s="58" t="str">
        <f>INDEX('R0. Region mapping'!$C$9:$C$24,MATCH($E553,'R0. Region mapping'!$A$9:$A$24,0))</f>
        <v>ASI</v>
      </c>
      <c r="E553" s="39" t="s">
        <v>361</v>
      </c>
      <c r="F553" s="39">
        <v>0.46800000000000003</v>
      </c>
      <c r="G553" s="39">
        <v>1.2988987615433401</v>
      </c>
      <c r="H553" s="39">
        <v>2.02067075992476</v>
      </c>
      <c r="I553" s="39">
        <v>1.95472734455966</v>
      </c>
      <c r="J553" s="39">
        <v>3.0649753146976999</v>
      </c>
      <c r="K553" s="39">
        <v>4.8997548134995395</v>
      </c>
      <c r="L553" s="39">
        <v>7.9147198262726901</v>
      </c>
      <c r="M553" s="39">
        <v>12.893906135926001</v>
      </c>
      <c r="N553" s="39">
        <v>21.004475961444101</v>
      </c>
      <c r="O553" s="39">
        <v>34.215739570333803</v>
      </c>
      <c r="P553" s="39">
        <v>55.735495875794498</v>
      </c>
      <c r="Q553" s="39">
        <v>90.788911291319394</v>
      </c>
    </row>
    <row r="554" spans="1:17" x14ac:dyDescent="0.3">
      <c r="A554" s="39" t="s">
        <v>253</v>
      </c>
      <c r="B554" s="39" t="s">
        <v>1911</v>
      </c>
      <c r="C554" s="39" t="s">
        <v>1918</v>
      </c>
      <c r="D554" s="58" t="str">
        <f>INDEX('R0. Region mapping'!$C$9:$C$24,MATCH($E554,'R0. Region mapping'!$A$9:$A$24,0))</f>
        <v>NAM</v>
      </c>
      <c r="E554" s="39" t="s">
        <v>363</v>
      </c>
      <c r="F554" s="39">
        <v>64.371600000000001</v>
      </c>
      <c r="G554" s="39">
        <v>345.73994249794299</v>
      </c>
      <c r="H554" s="39">
        <v>485.48705610500798</v>
      </c>
      <c r="I554" s="39">
        <v>488.48992411952599</v>
      </c>
      <c r="J554" s="39">
        <v>839.13831998939304</v>
      </c>
      <c r="K554" s="39">
        <v>1425.82946429866</v>
      </c>
      <c r="L554" s="39">
        <v>2334.4549071401698</v>
      </c>
      <c r="M554" s="39">
        <v>3802.5847430619901</v>
      </c>
      <c r="N554" s="39">
        <v>6194.0135442066803</v>
      </c>
      <c r="O554" s="39">
        <v>10089.3990687121</v>
      </c>
      <c r="P554" s="39">
        <v>16434.571618805599</v>
      </c>
      <c r="Q554" s="39">
        <v>21528.5856607936</v>
      </c>
    </row>
    <row r="555" spans="1:17" x14ac:dyDescent="0.3">
      <c r="A555" s="39" t="s">
        <v>253</v>
      </c>
      <c r="B555" s="39" t="s">
        <v>1911</v>
      </c>
      <c r="C555" s="39" t="s">
        <v>1918</v>
      </c>
      <c r="D555" s="58" t="str">
        <f>INDEX('R0. Region mapping'!$C$9:$C$24,MATCH($E555,'R0. Region mapping'!$A$9:$A$24,0))</f>
        <v>EUR</v>
      </c>
      <c r="E555" s="39" t="s">
        <v>365</v>
      </c>
      <c r="F555" s="39">
        <v>254.6352</v>
      </c>
      <c r="G555" s="39">
        <v>587.26877572476894</v>
      </c>
      <c r="H555" s="39">
        <v>617.91023244155406</v>
      </c>
      <c r="I555" s="39">
        <v>581.94249934905497</v>
      </c>
      <c r="J555" s="39">
        <v>930.66322222986707</v>
      </c>
      <c r="K555" s="39">
        <v>1502.4532807670798</v>
      </c>
      <c r="L555" s="39">
        <v>2437.5997815537999</v>
      </c>
      <c r="M555" s="39">
        <v>3970.5955702287001</v>
      </c>
      <c r="N555" s="39">
        <v>6467.6841732737003</v>
      </c>
      <c r="O555" s="39">
        <v>10535.1783813609</v>
      </c>
      <c r="P555" s="39">
        <v>16167.437335376901</v>
      </c>
      <c r="Q555" s="39">
        <v>19226.640253381898</v>
      </c>
    </row>
    <row r="556" spans="1:17" x14ac:dyDescent="0.3">
      <c r="A556" s="39" t="s">
        <v>254</v>
      </c>
      <c r="B556" s="39" t="s">
        <v>1911</v>
      </c>
      <c r="C556" s="39" t="s">
        <v>1912</v>
      </c>
      <c r="D556" s="58" t="str">
        <f>INDEX('R0. Region mapping'!$C$9:$C$24,MATCH($E556,'R0. Region mapping'!$A$9:$A$24,0))</f>
        <v>AFR</v>
      </c>
      <c r="E556" s="39" t="s">
        <v>258</v>
      </c>
      <c r="F556" s="39">
        <v>24537.968948238798</v>
      </c>
      <c r="G556" s="39">
        <v>25045.027155957567</v>
      </c>
      <c r="H556" s="39">
        <v>26852.802454633795</v>
      </c>
      <c r="I556" s="39">
        <v>30008.791008112679</v>
      </c>
      <c r="J556" s="39">
        <v>40646.667203522258</v>
      </c>
      <c r="K556" s="39">
        <v>47422.278844945213</v>
      </c>
      <c r="L556" s="39">
        <v>54688.57843417846</v>
      </c>
      <c r="M556" s="39">
        <v>57490.94948766772</v>
      </c>
      <c r="N556" s="39">
        <v>54566.327234061122</v>
      </c>
      <c r="O556" s="39">
        <v>53220.276313942508</v>
      </c>
      <c r="P556" s="39">
        <v>57273.067231199202</v>
      </c>
      <c r="Q556" s="39">
        <v>62162.803687517029</v>
      </c>
    </row>
    <row r="557" spans="1:17" x14ac:dyDescent="0.3">
      <c r="A557" s="39" t="s">
        <v>254</v>
      </c>
      <c r="B557" s="39" t="s">
        <v>1911</v>
      </c>
      <c r="C557" s="39" t="s">
        <v>1912</v>
      </c>
      <c r="D557" s="58" t="str">
        <f>INDEX('R0. Region mapping'!$C$9:$C$24,MATCH($E557,'R0. Region mapping'!$A$9:$A$24,0))</f>
        <v>AUS</v>
      </c>
      <c r="E557" s="39" t="s">
        <v>261</v>
      </c>
      <c r="F557" s="39">
        <v>438.78211105882468</v>
      </c>
      <c r="G557" s="39">
        <v>500.00540001988315</v>
      </c>
      <c r="H557" s="39">
        <v>622.87514893268644</v>
      </c>
      <c r="I557" s="39">
        <v>985.66614510504337</v>
      </c>
      <c r="J557" s="39">
        <v>2747.8246065503558</v>
      </c>
      <c r="K557" s="39">
        <v>3288.4245977824621</v>
      </c>
      <c r="L557" s="39">
        <v>5031.7856390961242</v>
      </c>
      <c r="M557" s="39">
        <v>16594.482672305039</v>
      </c>
      <c r="N557" s="39">
        <v>17659.174097617866</v>
      </c>
      <c r="O557" s="39">
        <v>18754.969762358298</v>
      </c>
      <c r="P557" s="39">
        <v>19880.229636938551</v>
      </c>
      <c r="Q557" s="39">
        <v>20972.192421422638</v>
      </c>
    </row>
    <row r="558" spans="1:17" x14ac:dyDescent="0.3">
      <c r="A558" s="39" t="s">
        <v>254</v>
      </c>
      <c r="B558" s="39" t="s">
        <v>1911</v>
      </c>
      <c r="C558" s="39" t="s">
        <v>1912</v>
      </c>
      <c r="D558" s="58" t="str">
        <f>INDEX('R0. Region mapping'!$C$9:$C$24,MATCH($E558,'R0. Region mapping'!$A$9:$A$24,0))</f>
        <v>NAM</v>
      </c>
      <c r="E558" s="39" t="s">
        <v>341</v>
      </c>
      <c r="F558" s="39">
        <v>887.92472180952404</v>
      </c>
      <c r="G558" s="39">
        <v>1053.4580825718622</v>
      </c>
      <c r="H558" s="39">
        <v>1176.938254410984</v>
      </c>
      <c r="I558" s="39">
        <v>1623.86404645229</v>
      </c>
      <c r="J558" s="39">
        <v>4216.3454489970072</v>
      </c>
      <c r="K558" s="39">
        <v>4632.2025567525634</v>
      </c>
      <c r="L558" s="39">
        <v>5935.3810347459721</v>
      </c>
      <c r="M558" s="39">
        <v>10490.278966756736</v>
      </c>
      <c r="N558" s="39">
        <v>11586.398798034881</v>
      </c>
      <c r="O558" s="39">
        <v>12753.889852912986</v>
      </c>
      <c r="P558" s="39">
        <v>13808.99729383934</v>
      </c>
      <c r="Q558" s="39">
        <v>14968.849227087159</v>
      </c>
    </row>
    <row r="559" spans="1:17" x14ac:dyDescent="0.3">
      <c r="A559" s="39" t="s">
        <v>254</v>
      </c>
      <c r="B559" s="39" t="s">
        <v>1911</v>
      </c>
      <c r="C559" s="39" t="s">
        <v>1912</v>
      </c>
      <c r="D559" s="58" t="str">
        <f>INDEX('R0. Region mapping'!$C$9:$C$24,MATCH($E559,'R0. Region mapping'!$A$9:$A$24,0))</f>
        <v>ASI</v>
      </c>
      <c r="E559" s="39" t="s">
        <v>343</v>
      </c>
      <c r="F559" s="39">
        <v>18792.062762666668</v>
      </c>
      <c r="G559" s="39">
        <v>19660.871070465793</v>
      </c>
      <c r="H559" s="39">
        <v>19898.54575815381</v>
      </c>
      <c r="I559" s="39">
        <v>22341.826109683578</v>
      </c>
      <c r="J559" s="39">
        <v>23219.545824326626</v>
      </c>
      <c r="K559" s="39">
        <v>24724.456320769103</v>
      </c>
      <c r="L559" s="39">
        <v>26072.365595612075</v>
      </c>
      <c r="M559" s="39">
        <v>24379.603705917551</v>
      </c>
      <c r="N559" s="39">
        <v>21675.107283735771</v>
      </c>
      <c r="O559" s="39">
        <v>22646.822023209854</v>
      </c>
      <c r="P559" s="39">
        <v>23616.196246613286</v>
      </c>
      <c r="Q559" s="39">
        <v>24582.893007282</v>
      </c>
    </row>
    <row r="560" spans="1:17" x14ac:dyDescent="0.3">
      <c r="A560" s="39" t="s">
        <v>254</v>
      </c>
      <c r="B560" s="39" t="s">
        <v>1911</v>
      </c>
      <c r="C560" s="39" t="s">
        <v>1912</v>
      </c>
      <c r="D560" s="58" t="str">
        <f>INDEX('R0. Region mapping'!$C$9:$C$24,MATCH($E560,'R0. Region mapping'!$A$9:$A$24,0))</f>
        <v>LAM</v>
      </c>
      <c r="E560" s="39" t="s">
        <v>345</v>
      </c>
      <c r="F560" s="39">
        <v>8137.3872098788925</v>
      </c>
      <c r="G560" s="39">
        <v>8572.3618451752627</v>
      </c>
      <c r="H560" s="39">
        <v>9445.6689597116601</v>
      </c>
      <c r="I560" s="39">
        <v>10359.779514941125</v>
      </c>
      <c r="J560" s="39">
        <v>17012.931050663879</v>
      </c>
      <c r="K560" s="39">
        <v>20971.71525356223</v>
      </c>
      <c r="L560" s="39">
        <v>25856.775749117121</v>
      </c>
      <c r="M560" s="39">
        <v>30976.591672585037</v>
      </c>
      <c r="N560" s="39">
        <v>46843.698484732638</v>
      </c>
      <c r="O560" s="39">
        <v>50084.392131101806</v>
      </c>
      <c r="P560" s="39">
        <v>54170.218017056352</v>
      </c>
      <c r="Q560" s="39">
        <v>58500.548678775958</v>
      </c>
    </row>
    <row r="561" spans="1:17" x14ac:dyDescent="0.3">
      <c r="A561" s="39" t="s">
        <v>254</v>
      </c>
      <c r="B561" s="39" t="s">
        <v>1911</v>
      </c>
      <c r="C561" s="39" t="s">
        <v>1912</v>
      </c>
      <c r="D561" s="58" t="str">
        <f>INDEX('R0. Region mapping'!$C$9:$C$24,MATCH($E561,'R0. Region mapping'!$A$9:$A$24,0))</f>
        <v>EUR</v>
      </c>
      <c r="E561" s="39" t="s">
        <v>347</v>
      </c>
      <c r="F561" s="39">
        <v>1514.2101271183433</v>
      </c>
      <c r="G561" s="39">
        <v>1073.272402548846</v>
      </c>
      <c r="H561" s="39">
        <v>1085.4899374538206</v>
      </c>
      <c r="I561" s="39">
        <v>1552.2493810667047</v>
      </c>
      <c r="J561" s="39">
        <v>5361.9514400383241</v>
      </c>
      <c r="K561" s="39">
        <v>6285.3463235117715</v>
      </c>
      <c r="L561" s="39">
        <v>6401.5308118176445</v>
      </c>
      <c r="M561" s="39">
        <v>7819.8553251727235</v>
      </c>
      <c r="N561" s="39">
        <v>7976.1889965500714</v>
      </c>
      <c r="O561" s="39">
        <v>8105.8840659494072</v>
      </c>
      <c r="P561" s="39">
        <v>8498.4406087321986</v>
      </c>
      <c r="Q561" s="39">
        <v>8762.0618413916891</v>
      </c>
    </row>
    <row r="562" spans="1:17" x14ac:dyDescent="0.3">
      <c r="A562" s="39" t="s">
        <v>254</v>
      </c>
      <c r="B562" s="39" t="s">
        <v>1911</v>
      </c>
      <c r="C562" s="39" t="s">
        <v>1912</v>
      </c>
      <c r="D562" s="58" t="str">
        <f>INDEX('R0. Region mapping'!$C$9:$C$24,MATCH($E562,'R0. Region mapping'!$A$9:$A$24,0))</f>
        <v>ASI</v>
      </c>
      <c r="E562" s="39" t="s">
        <v>349</v>
      </c>
      <c r="F562" s="39">
        <v>750.71308017749607</v>
      </c>
      <c r="G562" s="39">
        <v>564.84758616838531</v>
      </c>
      <c r="H562" s="39">
        <v>797.55564982196597</v>
      </c>
      <c r="I562" s="39">
        <v>801.0286176767961</v>
      </c>
      <c r="J562" s="39">
        <v>11177.424962588877</v>
      </c>
      <c r="K562" s="39">
        <v>14479.485885989357</v>
      </c>
      <c r="L562" s="39">
        <v>20155.84062968623</v>
      </c>
      <c r="M562" s="39">
        <v>50218.330509561398</v>
      </c>
      <c r="N562" s="39">
        <v>47365.884928429798</v>
      </c>
      <c r="O562" s="39">
        <v>47838.692574140754</v>
      </c>
      <c r="P562" s="39">
        <v>48388.845677150515</v>
      </c>
      <c r="Q562" s="39">
        <v>48936.425369776764</v>
      </c>
    </row>
    <row r="563" spans="1:17" x14ac:dyDescent="0.3">
      <c r="A563" s="39" t="s">
        <v>254</v>
      </c>
      <c r="B563" s="39" t="s">
        <v>1911</v>
      </c>
      <c r="C563" s="39" t="s">
        <v>1912</v>
      </c>
      <c r="D563" s="58" t="str">
        <f>INDEX('R0. Region mapping'!$C$9:$C$24,MATCH($E563,'R0. Region mapping'!$A$9:$A$24,0))</f>
        <v>ASI</v>
      </c>
      <c r="E563" s="39" t="s">
        <v>351</v>
      </c>
      <c r="F563" s="39">
        <v>13245.961392000001</v>
      </c>
      <c r="G563" s="39">
        <v>13293.829002967212</v>
      </c>
      <c r="H563" s="39">
        <v>15680.754361571853</v>
      </c>
      <c r="I563" s="39">
        <v>19060.455672457465</v>
      </c>
      <c r="J563" s="39">
        <v>22350.254883203637</v>
      </c>
      <c r="K563" s="39">
        <v>25474.662265529558</v>
      </c>
      <c r="L563" s="39">
        <v>28477.287916728463</v>
      </c>
      <c r="M563" s="39">
        <v>26471.364472658199</v>
      </c>
      <c r="N563" s="39">
        <v>25165.629534855245</v>
      </c>
      <c r="O563" s="39">
        <v>25162.374734630343</v>
      </c>
      <c r="P563" s="39">
        <v>25110.399895930583</v>
      </c>
      <c r="Q563" s="39">
        <v>25271.727261782642</v>
      </c>
    </row>
    <row r="564" spans="1:17" x14ac:dyDescent="0.3">
      <c r="A564" s="39" t="s">
        <v>254</v>
      </c>
      <c r="B564" s="39" t="s">
        <v>1911</v>
      </c>
      <c r="C564" s="39" t="s">
        <v>1912</v>
      </c>
      <c r="D564" s="58" t="str">
        <f>INDEX('R0. Region mapping'!$C$9:$C$24,MATCH($E564,'R0. Region mapping'!$A$9:$A$24,0))</f>
        <v>ASI</v>
      </c>
      <c r="E564" s="39" t="s">
        <v>353</v>
      </c>
      <c r="F564" s="39">
        <v>308.85078654117638</v>
      </c>
      <c r="G564" s="39">
        <v>387.3990480558744</v>
      </c>
      <c r="H564" s="39">
        <v>378.82017179126268</v>
      </c>
      <c r="I564" s="39">
        <v>394.714501903974</v>
      </c>
      <c r="J564" s="39">
        <v>828.71775794488065</v>
      </c>
      <c r="K564" s="39">
        <v>797.0139440729896</v>
      </c>
      <c r="L564" s="39">
        <v>703.73686540909398</v>
      </c>
      <c r="M564" s="39">
        <v>584.99557649809958</v>
      </c>
      <c r="N564" s="39">
        <v>620.85798888431395</v>
      </c>
      <c r="O564" s="39">
        <v>655.63340645563062</v>
      </c>
      <c r="P564" s="39">
        <v>683.2797149717203</v>
      </c>
      <c r="Q564" s="39">
        <v>708.80477895493141</v>
      </c>
    </row>
    <row r="565" spans="1:17" x14ac:dyDescent="0.3">
      <c r="A565" s="39" t="s">
        <v>254</v>
      </c>
      <c r="B565" s="39" t="s">
        <v>1911</v>
      </c>
      <c r="C565" s="39" t="s">
        <v>1912</v>
      </c>
      <c r="D565" s="58" t="str">
        <f>INDEX('R0. Region mapping'!$C$9:$C$24,MATCH($E565,'R0. Region mapping'!$A$9:$A$24,0))</f>
        <v>AFR</v>
      </c>
      <c r="E565" s="39" t="s">
        <v>355</v>
      </c>
      <c r="F565" s="39">
        <v>552.36019406929154</v>
      </c>
      <c r="G565" s="39">
        <v>572.01099780318566</v>
      </c>
      <c r="H565" s="39">
        <v>758.88519895656168</v>
      </c>
      <c r="I565" s="39">
        <v>1112.2573259165333</v>
      </c>
      <c r="J565" s="39">
        <v>2097.1456344032986</v>
      </c>
      <c r="K565" s="39">
        <v>2415.6181707825676</v>
      </c>
      <c r="L565" s="39">
        <v>2641.0514366914476</v>
      </c>
      <c r="M565" s="39">
        <v>2798.8549857930593</v>
      </c>
      <c r="N565" s="39">
        <v>2966.9073907214715</v>
      </c>
      <c r="O565" s="39">
        <v>3170.2042794002791</v>
      </c>
      <c r="P565" s="39">
        <v>3367.2711778125176</v>
      </c>
      <c r="Q565" s="39">
        <v>3779.0601316826983</v>
      </c>
    </row>
    <row r="566" spans="1:17" x14ac:dyDescent="0.3">
      <c r="A566" s="39" t="s">
        <v>254</v>
      </c>
      <c r="B566" s="39" t="s">
        <v>1911</v>
      </c>
      <c r="C566" s="39" t="s">
        <v>1912</v>
      </c>
      <c r="D566" s="58" t="str">
        <f>INDEX('R0. Region mapping'!$C$9:$C$24,MATCH($E566,'R0. Region mapping'!$A$9:$A$24,0))</f>
        <v>LAM</v>
      </c>
      <c r="E566" s="39" t="s">
        <v>357</v>
      </c>
      <c r="F566" s="39">
        <v>620.78520960000003</v>
      </c>
      <c r="G566" s="39">
        <v>614.35138293838713</v>
      </c>
      <c r="H566" s="39">
        <v>505.8736233082418</v>
      </c>
      <c r="I566" s="39">
        <v>583.15929959332846</v>
      </c>
      <c r="J566" s="39">
        <v>2191.2565445044092</v>
      </c>
      <c r="K566" s="39">
        <v>3004.0233366578291</v>
      </c>
      <c r="L566" s="39">
        <v>4460.286427080704</v>
      </c>
      <c r="M566" s="39">
        <v>4621.6190640110817</v>
      </c>
      <c r="N566" s="39">
        <v>5194.590145136548</v>
      </c>
      <c r="O566" s="39">
        <v>5726.160352892708</v>
      </c>
      <c r="P566" s="39">
        <v>6294.6540275519783</v>
      </c>
      <c r="Q566" s="39">
        <v>6939.5063971611899</v>
      </c>
    </row>
    <row r="567" spans="1:17" x14ac:dyDescent="0.3">
      <c r="A567" s="39" t="s">
        <v>254</v>
      </c>
      <c r="B567" s="39" t="s">
        <v>1911</v>
      </c>
      <c r="C567" s="39" t="s">
        <v>1912</v>
      </c>
      <c r="D567" s="58" t="str">
        <f>INDEX('R0. Region mapping'!$C$9:$C$24,MATCH($E567,'R0. Region mapping'!$A$9:$A$24,0))</f>
        <v>ASI</v>
      </c>
      <c r="E567" s="39" t="s">
        <v>359</v>
      </c>
      <c r="F567" s="39">
        <v>14939.579612397269</v>
      </c>
      <c r="G567" s="39">
        <v>15223.624141116505</v>
      </c>
      <c r="H567" s="39">
        <v>15444.8096460984</v>
      </c>
      <c r="I567" s="39">
        <v>15796.986492778691</v>
      </c>
      <c r="J567" s="39">
        <v>19383.100725040105</v>
      </c>
      <c r="K567" s="39">
        <v>21113.968819552712</v>
      </c>
      <c r="L567" s="39">
        <v>23995.19844434442</v>
      </c>
      <c r="M567" s="39">
        <v>20741.004397575412</v>
      </c>
      <c r="N567" s="39">
        <v>17939.320435492453</v>
      </c>
      <c r="O567" s="39">
        <v>17246.80035447875</v>
      </c>
      <c r="P567" s="39">
        <v>17299.105167664111</v>
      </c>
      <c r="Q567" s="39">
        <v>19579.837748981714</v>
      </c>
    </row>
    <row r="568" spans="1:17" x14ac:dyDescent="0.3">
      <c r="A568" s="39" t="s">
        <v>254</v>
      </c>
      <c r="B568" s="39" t="s">
        <v>1911</v>
      </c>
      <c r="C568" s="39" t="s">
        <v>1912</v>
      </c>
      <c r="D568" s="58" t="str">
        <f>INDEX('R0. Region mapping'!$C$9:$C$24,MATCH($E568,'R0. Region mapping'!$A$9:$A$24,0))</f>
        <v>ASI</v>
      </c>
      <c r="E568" s="39" t="s">
        <v>361</v>
      </c>
      <c r="F568" s="39">
        <v>93.156861740159343</v>
      </c>
      <c r="G568" s="39">
        <v>157.91666666666669</v>
      </c>
      <c r="H568" s="39">
        <v>202.85870276510752</v>
      </c>
      <c r="I568" s="39">
        <v>635.248953211448</v>
      </c>
      <c r="J568" s="39">
        <v>914.19331712327642</v>
      </c>
      <c r="K568" s="39">
        <v>1090.5205337355794</v>
      </c>
      <c r="L568" s="39">
        <v>1399.4996977879939</v>
      </c>
      <c r="M568" s="39">
        <v>1389.9678864682705</v>
      </c>
      <c r="N568" s="39">
        <v>1424.6544817520548</v>
      </c>
      <c r="O568" s="39">
        <v>1455.848483459974</v>
      </c>
      <c r="P568" s="39">
        <v>1487.8701348704469</v>
      </c>
      <c r="Q568" s="39">
        <v>1523.7449851026702</v>
      </c>
    </row>
    <row r="569" spans="1:17" x14ac:dyDescent="0.3">
      <c r="A569" s="39" t="s">
        <v>254</v>
      </c>
      <c r="B569" s="39" t="s">
        <v>1911</v>
      </c>
      <c r="C569" s="39" t="s">
        <v>1912</v>
      </c>
      <c r="D569" s="58" t="str">
        <f>INDEX('R0. Region mapping'!$C$9:$C$24,MATCH($E569,'R0. Region mapping'!$A$9:$A$24,0))</f>
        <v>NAM</v>
      </c>
      <c r="E569" s="39" t="s">
        <v>363</v>
      </c>
      <c r="F569" s="39">
        <v>5766.5302529180117</v>
      </c>
      <c r="G569" s="39">
        <v>6461.7052222222246</v>
      </c>
      <c r="H569" s="39">
        <v>6580.9981774405551</v>
      </c>
      <c r="I569" s="39">
        <v>11502.8542793816</v>
      </c>
      <c r="J569" s="39">
        <v>18221.415049433017</v>
      </c>
      <c r="K569" s="39">
        <v>23504.323955464533</v>
      </c>
      <c r="L569" s="39">
        <v>25188.729185811404</v>
      </c>
      <c r="M569" s="39">
        <v>25340.705543874021</v>
      </c>
      <c r="N569" s="39">
        <v>27230.924882784351</v>
      </c>
      <c r="O569" s="39">
        <v>29120.528939131957</v>
      </c>
      <c r="P569" s="39">
        <v>31010.331675284404</v>
      </c>
      <c r="Q569" s="39">
        <v>32898.305643783184</v>
      </c>
    </row>
    <row r="570" spans="1:17" x14ac:dyDescent="0.3">
      <c r="A570" s="39" t="s">
        <v>254</v>
      </c>
      <c r="B570" s="39" t="s">
        <v>1911</v>
      </c>
      <c r="C570" s="39" t="s">
        <v>1912</v>
      </c>
      <c r="D570" s="58" t="str">
        <f>INDEX('R0. Region mapping'!$C$9:$C$24,MATCH($E570,'R0. Region mapping'!$A$9:$A$24,0))</f>
        <v>EUR</v>
      </c>
      <c r="E570" s="39" t="s">
        <v>365</v>
      </c>
      <c r="F570" s="39">
        <v>5398.0394374890748</v>
      </c>
      <c r="G570" s="39">
        <v>5566.9978876459918</v>
      </c>
      <c r="H570" s="39">
        <v>6833.2843534921258</v>
      </c>
      <c r="I570" s="39">
        <v>8206.0598853168776</v>
      </c>
      <c r="J570" s="39">
        <v>14040.70502997555</v>
      </c>
      <c r="K570" s="39">
        <v>16383.183424643075</v>
      </c>
      <c r="L570" s="39">
        <v>15821.101420356741</v>
      </c>
      <c r="M570" s="39">
        <v>15133.207198463253</v>
      </c>
      <c r="N570" s="39">
        <v>16121.411119496897</v>
      </c>
      <c r="O570" s="39">
        <v>17012.620654255836</v>
      </c>
      <c r="P570" s="39">
        <v>17986.179214883079</v>
      </c>
      <c r="Q570" s="39">
        <v>18960.512918412176</v>
      </c>
    </row>
    <row r="571" spans="1:17" x14ac:dyDescent="0.3">
      <c r="A571" s="39" t="s">
        <v>254</v>
      </c>
      <c r="B571" s="39" t="s">
        <v>1911</v>
      </c>
      <c r="C571" s="39" t="s">
        <v>940</v>
      </c>
      <c r="D571" s="58" t="str">
        <f>INDEX('R0. Region mapping'!$C$9:$C$24,MATCH($E571,'R0. Region mapping'!$A$9:$A$24,0))</f>
        <v>AFR</v>
      </c>
      <c r="E571" s="39" t="s">
        <v>258</v>
      </c>
      <c r="F571" s="39">
        <v>5215.6223640000044</v>
      </c>
      <c r="G571" s="39">
        <v>5679.0693689828004</v>
      </c>
      <c r="H571" s="39">
        <v>6912.7970103859016</v>
      </c>
      <c r="I571" s="39">
        <v>9367.4588779182159</v>
      </c>
      <c r="J571" s="39">
        <v>1176.3468802179884</v>
      </c>
      <c r="K571" s="39">
        <v>1695.7446147835462</v>
      </c>
      <c r="L571" s="39">
        <v>12928.621103564918</v>
      </c>
      <c r="M571" s="39">
        <v>9099.0047027003238</v>
      </c>
      <c r="N571" s="39">
        <v>48578.960157417838</v>
      </c>
      <c r="O571" s="39">
        <v>29019.689326359803</v>
      </c>
      <c r="P571" s="39">
        <v>3053.112777365684</v>
      </c>
      <c r="Q571" s="39">
        <v>3703.347627762324</v>
      </c>
    </row>
    <row r="572" spans="1:17" x14ac:dyDescent="0.3">
      <c r="A572" s="39" t="s">
        <v>254</v>
      </c>
      <c r="B572" s="39" t="s">
        <v>1911</v>
      </c>
      <c r="C572" s="39" t="s">
        <v>940</v>
      </c>
      <c r="D572" s="58" t="str">
        <f>INDEX('R0. Region mapping'!$C$9:$C$24,MATCH($E572,'R0. Region mapping'!$A$9:$A$24,0))</f>
        <v>AUS</v>
      </c>
      <c r="E572" s="39" t="s">
        <v>261</v>
      </c>
      <c r="F572" s="39">
        <v>8730.616532552649</v>
      </c>
      <c r="G572" s="39">
        <v>9351.5621918630932</v>
      </c>
      <c r="H572" s="39">
        <v>11069.1255016532</v>
      </c>
      <c r="I572" s="39">
        <v>14015.863931385136</v>
      </c>
      <c r="J572" s="39">
        <v>17592.608944908607</v>
      </c>
      <c r="K572" s="39">
        <v>26328.744689906096</v>
      </c>
      <c r="L572" s="39">
        <v>39444.86926414472</v>
      </c>
      <c r="M572" s="39">
        <v>54165.765308436989</v>
      </c>
      <c r="N572" s="39">
        <v>1671.5438333878853</v>
      </c>
      <c r="O572" s="39">
        <v>677.27736025824481</v>
      </c>
      <c r="P572" s="39">
        <v>296.65727847461318</v>
      </c>
      <c r="Q572" s="39">
        <v>292.49484336712817</v>
      </c>
    </row>
    <row r="573" spans="1:17" x14ac:dyDescent="0.3">
      <c r="A573" s="39" t="s">
        <v>254</v>
      </c>
      <c r="B573" s="39" t="s">
        <v>1911</v>
      </c>
      <c r="C573" s="39" t="s">
        <v>940</v>
      </c>
      <c r="D573" s="58" t="str">
        <f>INDEX('R0. Region mapping'!$C$9:$C$24,MATCH($E573,'R0. Region mapping'!$A$9:$A$24,0))</f>
        <v>NAM</v>
      </c>
      <c r="E573" s="39" t="s">
        <v>341</v>
      </c>
      <c r="F573" s="39">
        <v>1556.5917785660365</v>
      </c>
      <c r="G573" s="39">
        <v>1712.4958032430998</v>
      </c>
      <c r="H573" s="39">
        <v>1809.6385407094231</v>
      </c>
      <c r="I573" s="39">
        <v>1843.2593993681558</v>
      </c>
      <c r="J573" s="39">
        <v>98.710134490822355</v>
      </c>
      <c r="K573" s="39">
        <v>86.596280571886922</v>
      </c>
      <c r="L573" s="39">
        <v>119.60980577751012</v>
      </c>
      <c r="M573" s="39">
        <v>135.44536640476491</v>
      </c>
      <c r="N573" s="39">
        <v>136.58857069359308</v>
      </c>
      <c r="O573" s="39">
        <v>147.47115488688652</v>
      </c>
      <c r="P573" s="39">
        <v>171.57136665872468</v>
      </c>
      <c r="Q573" s="39">
        <v>172.46311490584918</v>
      </c>
    </row>
    <row r="574" spans="1:17" x14ac:dyDescent="0.3">
      <c r="A574" s="39" t="s">
        <v>254</v>
      </c>
      <c r="B574" s="39" t="s">
        <v>1911</v>
      </c>
      <c r="C574" s="39" t="s">
        <v>940</v>
      </c>
      <c r="D574" s="58" t="str">
        <f>INDEX('R0. Region mapping'!$C$9:$C$24,MATCH($E574,'R0. Region mapping'!$A$9:$A$24,0))</f>
        <v>ASI</v>
      </c>
      <c r="E574" s="39" t="s">
        <v>343</v>
      </c>
      <c r="F574" s="39">
        <v>48741.94833200943</v>
      </c>
      <c r="G574" s="39">
        <v>62071.61291492825</v>
      </c>
      <c r="H574" s="39">
        <v>79880.631059680978</v>
      </c>
      <c r="I574" s="39">
        <v>76518.017355596356</v>
      </c>
      <c r="J574" s="39">
        <v>21664.491246903581</v>
      </c>
      <c r="K574" s="39">
        <v>26711.482430613352</v>
      </c>
      <c r="L574" s="39">
        <v>45401.363603390586</v>
      </c>
      <c r="M574" s="39">
        <v>42708.394468802522</v>
      </c>
      <c r="N574" s="39">
        <v>40291.741016033993</v>
      </c>
      <c r="O574" s="39">
        <v>23386.581864633743</v>
      </c>
      <c r="P574" s="39">
        <v>10846.15148074159</v>
      </c>
      <c r="Q574" s="39">
        <v>9739.5081096440736</v>
      </c>
    </row>
    <row r="575" spans="1:17" x14ac:dyDescent="0.3">
      <c r="A575" s="39" t="s">
        <v>254</v>
      </c>
      <c r="B575" s="39" t="s">
        <v>1911</v>
      </c>
      <c r="C575" s="39" t="s">
        <v>940</v>
      </c>
      <c r="D575" s="58" t="str">
        <f>INDEX('R0. Region mapping'!$C$9:$C$24,MATCH($E575,'R0. Region mapping'!$A$9:$A$24,0))</f>
        <v>LAM</v>
      </c>
      <c r="E575" s="39" t="s">
        <v>345</v>
      </c>
      <c r="F575" s="39">
        <v>2089.4562317803648</v>
      </c>
      <c r="G575" s="39">
        <v>2352.7055756080149</v>
      </c>
      <c r="H575" s="39">
        <v>2562.4735861622257</v>
      </c>
      <c r="I575" s="39">
        <v>3348.663459109529</v>
      </c>
      <c r="J575" s="39">
        <v>1416.0813917268908</v>
      </c>
      <c r="K575" s="39">
        <v>1520.5782615327416</v>
      </c>
      <c r="L575" s="39">
        <v>2624.2261850681257</v>
      </c>
      <c r="M575" s="39">
        <v>2423.9976693247859</v>
      </c>
      <c r="N575" s="39">
        <v>3099.2138678158985</v>
      </c>
      <c r="O575" s="39">
        <v>2221.8256109297558</v>
      </c>
      <c r="P575" s="39">
        <v>10899.108201404737</v>
      </c>
      <c r="Q575" s="39">
        <v>12000.221047866517</v>
      </c>
    </row>
    <row r="576" spans="1:17" x14ac:dyDescent="0.3">
      <c r="A576" s="39" t="s">
        <v>254</v>
      </c>
      <c r="B576" s="39" t="s">
        <v>1911</v>
      </c>
      <c r="C576" s="39" t="s">
        <v>940</v>
      </c>
      <c r="D576" s="58" t="str">
        <f>INDEX('R0. Region mapping'!$C$9:$C$24,MATCH($E576,'R0. Region mapping'!$A$9:$A$24,0))</f>
        <v>EUR</v>
      </c>
      <c r="E576" s="39" t="s">
        <v>347</v>
      </c>
      <c r="F576" s="39">
        <v>4701.8683278034523</v>
      </c>
      <c r="G576" s="39">
        <v>5383.0690237762428</v>
      </c>
      <c r="H576" s="39">
        <v>5630.9380126285578</v>
      </c>
      <c r="I576" s="39">
        <v>6118.3490302327446</v>
      </c>
      <c r="J576" s="39">
        <v>121.59135166298725</v>
      </c>
      <c r="K576" s="39">
        <v>261.30698267498445</v>
      </c>
      <c r="L576" s="39">
        <v>265.65306398858695</v>
      </c>
      <c r="M576" s="39">
        <v>504.04103773938061</v>
      </c>
      <c r="N576" s="39">
        <v>513.95720059135351</v>
      </c>
      <c r="O576" s="39">
        <v>511.71072541195088</v>
      </c>
      <c r="P576" s="39">
        <v>84.600271528997439</v>
      </c>
      <c r="Q576" s="39">
        <v>69.522060625096756</v>
      </c>
    </row>
    <row r="577" spans="1:17" x14ac:dyDescent="0.3">
      <c r="A577" s="39" t="s">
        <v>254</v>
      </c>
      <c r="B577" s="39" t="s">
        <v>1911</v>
      </c>
      <c r="C577" s="39" t="s">
        <v>940</v>
      </c>
      <c r="D577" s="58" t="str">
        <f>INDEX('R0. Region mapping'!$C$9:$C$24,MATCH($E577,'R0. Region mapping'!$A$9:$A$24,0))</f>
        <v>ASI</v>
      </c>
      <c r="E577" s="39" t="s">
        <v>349</v>
      </c>
      <c r="F577" s="39">
        <v>7249.0275931757642</v>
      </c>
      <c r="G577" s="39">
        <v>7769.9014812566156</v>
      </c>
      <c r="H577" s="39">
        <v>7475.7515251546138</v>
      </c>
      <c r="I577" s="39">
        <v>7037.7918405997798</v>
      </c>
      <c r="J577" s="39">
        <v>691.14738183147256</v>
      </c>
      <c r="K577" s="39">
        <v>729.63449597276201</v>
      </c>
      <c r="L577" s="39">
        <v>747.6940204222841</v>
      </c>
      <c r="M577" s="39">
        <v>851.57491256413778</v>
      </c>
      <c r="N577" s="39">
        <v>857.58970114442809</v>
      </c>
      <c r="O577" s="39">
        <v>372.88773117896761</v>
      </c>
      <c r="P577" s="39">
        <v>374.09261051569661</v>
      </c>
      <c r="Q577" s="39">
        <v>368.68734893479711</v>
      </c>
    </row>
    <row r="578" spans="1:17" x14ac:dyDescent="0.3">
      <c r="A578" s="39" t="s">
        <v>254</v>
      </c>
      <c r="B578" s="39" t="s">
        <v>1911</v>
      </c>
      <c r="C578" s="39" t="s">
        <v>940</v>
      </c>
      <c r="D578" s="58" t="str">
        <f>INDEX('R0. Region mapping'!$C$9:$C$24,MATCH($E578,'R0. Region mapping'!$A$9:$A$24,0))</f>
        <v>ASI</v>
      </c>
      <c r="E578" s="39" t="s">
        <v>351</v>
      </c>
      <c r="F578" s="39">
        <v>8004.711453313339</v>
      </c>
      <c r="G578" s="39">
        <v>9484.0468608714018</v>
      </c>
      <c r="H578" s="39">
        <v>13366.428896116162</v>
      </c>
      <c r="I578" s="39">
        <v>17041.220705006195</v>
      </c>
      <c r="J578" s="39">
        <v>4414.7368159364014</v>
      </c>
      <c r="K578" s="39">
        <v>6215.1142794438674</v>
      </c>
      <c r="L578" s="39">
        <v>10690.825256373602</v>
      </c>
      <c r="M578" s="39">
        <v>13416.150444181207</v>
      </c>
      <c r="N578" s="39">
        <v>14938.500432172499</v>
      </c>
      <c r="O578" s="39">
        <v>12782.754274269852</v>
      </c>
      <c r="P578" s="39">
        <v>3155.0774208179096</v>
      </c>
      <c r="Q578" s="39">
        <v>3272.7727198607254</v>
      </c>
    </row>
    <row r="579" spans="1:17" x14ac:dyDescent="0.3">
      <c r="A579" s="39" t="s">
        <v>254</v>
      </c>
      <c r="B579" s="39" t="s">
        <v>1911</v>
      </c>
      <c r="C579" s="39" t="s">
        <v>940</v>
      </c>
      <c r="D579" s="58" t="str">
        <f>INDEX('R0. Region mapping'!$C$9:$C$24,MATCH($E579,'R0. Region mapping'!$A$9:$A$24,0))</f>
        <v>ASI</v>
      </c>
      <c r="E579" s="39" t="s">
        <v>353</v>
      </c>
      <c r="F579" s="39">
        <v>4933.7654960000018</v>
      </c>
      <c r="G579" s="39">
        <v>5435.7174697952405</v>
      </c>
      <c r="H579" s="39">
        <v>6285.556813952966</v>
      </c>
      <c r="I579" s="39">
        <v>6340.4459921244679</v>
      </c>
      <c r="J579" s="39">
        <v>2222.9309631008291</v>
      </c>
      <c r="K579" s="39">
        <v>1419.5931937419941</v>
      </c>
      <c r="L579" s="39">
        <v>1225.6618064121885</v>
      </c>
      <c r="M579" s="39">
        <v>1217.4077060059353</v>
      </c>
      <c r="N579" s="39">
        <v>1217.7482001594462</v>
      </c>
      <c r="O579" s="39">
        <v>1224.0796451576593</v>
      </c>
      <c r="P579" s="39">
        <v>978.64356599999985</v>
      </c>
      <c r="Q579" s="39">
        <v>978.64356599999985</v>
      </c>
    </row>
    <row r="580" spans="1:17" x14ac:dyDescent="0.3">
      <c r="A580" s="39" t="s">
        <v>254</v>
      </c>
      <c r="B580" s="39" t="s">
        <v>1911</v>
      </c>
      <c r="C580" s="39" t="s">
        <v>940</v>
      </c>
      <c r="D580" s="58" t="str">
        <f>INDEX('R0. Region mapping'!$C$9:$C$24,MATCH($E580,'R0. Region mapping'!$A$9:$A$24,0))</f>
        <v>AFR</v>
      </c>
      <c r="E580" s="39" t="s">
        <v>355</v>
      </c>
      <c r="F580" s="39">
        <v>1306.2656445730674</v>
      </c>
      <c r="G580" s="39">
        <v>1285.946515642368</v>
      </c>
      <c r="H580" s="39">
        <v>1236.0345041679955</v>
      </c>
      <c r="I580" s="39">
        <v>1514.6569061703574</v>
      </c>
      <c r="J580" s="39">
        <v>160.05068148949525</v>
      </c>
      <c r="K580" s="39">
        <v>140.75274815837895</v>
      </c>
      <c r="L580" s="39">
        <v>227.29675179660958</v>
      </c>
      <c r="M580" s="39">
        <v>230.53047539735459</v>
      </c>
      <c r="N580" s="39">
        <v>233.05718710002859</v>
      </c>
      <c r="O580" s="39">
        <v>127.07960897278176</v>
      </c>
      <c r="P580" s="39">
        <v>111.16142794694966</v>
      </c>
      <c r="Q580" s="39">
        <v>111.16142794694966</v>
      </c>
    </row>
    <row r="581" spans="1:17" x14ac:dyDescent="0.3">
      <c r="A581" s="39" t="s">
        <v>254</v>
      </c>
      <c r="B581" s="39" t="s">
        <v>1911</v>
      </c>
      <c r="C581" s="39" t="s">
        <v>940</v>
      </c>
      <c r="D581" s="58" t="str">
        <f>INDEX('R0. Region mapping'!$C$9:$C$24,MATCH($E581,'R0. Region mapping'!$A$9:$A$24,0))</f>
        <v>LAM</v>
      </c>
      <c r="E581" s="39" t="s">
        <v>357</v>
      </c>
      <c r="F581" s="39">
        <v>341.72661599999998</v>
      </c>
      <c r="G581" s="39">
        <v>352.40309611540397</v>
      </c>
      <c r="H581" s="39">
        <v>385.00281143668082</v>
      </c>
      <c r="I581" s="39">
        <v>445.35328988622757</v>
      </c>
      <c r="J581" s="39">
        <v>30.963712000000001</v>
      </c>
      <c r="K581" s="39">
        <v>26.353449789622861</v>
      </c>
      <c r="L581" s="39">
        <v>21.618712867496654</v>
      </c>
      <c r="M581" s="39">
        <v>21.650635493516091</v>
      </c>
      <c r="N581" s="39">
        <v>21.670777987478083</v>
      </c>
      <c r="O581" s="39">
        <v>24.072701749679808</v>
      </c>
      <c r="P581" s="39">
        <v>28.107317814063407</v>
      </c>
      <c r="Q581" s="39">
        <v>21.436416000000001</v>
      </c>
    </row>
    <row r="582" spans="1:17" x14ac:dyDescent="0.3">
      <c r="A582" s="39" t="s">
        <v>254</v>
      </c>
      <c r="B582" s="39" t="s">
        <v>1911</v>
      </c>
      <c r="C582" s="39" t="s">
        <v>940</v>
      </c>
      <c r="D582" s="58" t="str">
        <f>INDEX('R0. Region mapping'!$C$9:$C$24,MATCH($E582,'R0. Region mapping'!$A$9:$A$24,0))</f>
        <v>ASI</v>
      </c>
      <c r="E582" s="39" t="s">
        <v>359</v>
      </c>
      <c r="F582" s="39">
        <v>6646.054276043199</v>
      </c>
      <c r="G582" s="39">
        <v>7231.3751054862996</v>
      </c>
      <c r="H582" s="39">
        <v>8865.0196474945587</v>
      </c>
      <c r="I582" s="39">
        <v>14791.972984672791</v>
      </c>
      <c r="J582" s="39">
        <v>6692.3731308944471</v>
      </c>
      <c r="K582" s="39">
        <v>1140.0882469425005</v>
      </c>
      <c r="L582" s="39">
        <v>10362.409679387323</v>
      </c>
      <c r="M582" s="39">
        <v>3733.9672123786868</v>
      </c>
      <c r="N582" s="39">
        <v>43336.827296875337</v>
      </c>
      <c r="O582" s="39">
        <v>24962.895512004234</v>
      </c>
      <c r="P582" s="39">
        <v>3765.107047175884</v>
      </c>
      <c r="Q582" s="39">
        <v>1658.9818753616248</v>
      </c>
    </row>
    <row r="583" spans="1:17" x14ac:dyDescent="0.3">
      <c r="A583" s="39" t="s">
        <v>254</v>
      </c>
      <c r="B583" s="39" t="s">
        <v>1911</v>
      </c>
      <c r="C583" s="39" t="s">
        <v>940</v>
      </c>
      <c r="D583" s="58" t="str">
        <f>INDEX('R0. Region mapping'!$C$9:$C$24,MATCH($E583,'R0. Region mapping'!$A$9:$A$24,0))</f>
        <v>ASI</v>
      </c>
      <c r="E583" s="39" t="s">
        <v>361</v>
      </c>
      <c r="F583" s="39">
        <v>1870.8483172951201</v>
      </c>
      <c r="G583" s="39">
        <v>2713.0810666461671</v>
      </c>
      <c r="H583" s="39">
        <v>3643.4430693019572</v>
      </c>
      <c r="I583" s="39">
        <v>718.89669643643742</v>
      </c>
      <c r="J583" s="39">
        <v>451.65290716102953</v>
      </c>
      <c r="K583" s="39">
        <v>404.87368522882798</v>
      </c>
      <c r="L583" s="39">
        <v>340.29331657156035</v>
      </c>
      <c r="M583" s="39">
        <v>576.83568920145808</v>
      </c>
      <c r="N583" s="39">
        <v>577.30001141129719</v>
      </c>
      <c r="O583" s="39">
        <v>580.23974764386617</v>
      </c>
      <c r="P583" s="39">
        <v>343.69737501396855</v>
      </c>
      <c r="Q583" s="39">
        <v>288.5123880000001</v>
      </c>
    </row>
    <row r="584" spans="1:17" x14ac:dyDescent="0.3">
      <c r="A584" s="39" t="s">
        <v>254</v>
      </c>
      <c r="B584" s="39" t="s">
        <v>1911</v>
      </c>
      <c r="C584" s="39" t="s">
        <v>940</v>
      </c>
      <c r="D584" s="58" t="str">
        <f>INDEX('R0. Region mapping'!$C$9:$C$24,MATCH($E584,'R0. Region mapping'!$A$9:$A$24,0))</f>
        <v>NAM</v>
      </c>
      <c r="E584" s="39" t="s">
        <v>363</v>
      </c>
      <c r="F584" s="39">
        <v>22387.447550019897</v>
      </c>
      <c r="G584" s="39">
        <v>25810.416374239954</v>
      </c>
      <c r="H584" s="39">
        <v>30346.120820807468</v>
      </c>
      <c r="I584" s="39">
        <v>19393.599889028294</v>
      </c>
      <c r="J584" s="39">
        <v>742.0212868757792</v>
      </c>
      <c r="K584" s="39">
        <v>608.13637961566883</v>
      </c>
      <c r="L584" s="39">
        <v>1581.8794512487448</v>
      </c>
      <c r="M584" s="39">
        <v>1664.5718798712446</v>
      </c>
      <c r="N584" s="39">
        <v>1659.2991321147331</v>
      </c>
      <c r="O584" s="39">
        <v>582.90722009667911</v>
      </c>
      <c r="P584" s="39">
        <v>9362.293585328187</v>
      </c>
      <c r="Q584" s="39">
        <v>10409.153633474451</v>
      </c>
    </row>
    <row r="585" spans="1:17" x14ac:dyDescent="0.3">
      <c r="A585" s="39" t="s">
        <v>254</v>
      </c>
      <c r="B585" s="39" t="s">
        <v>1911</v>
      </c>
      <c r="C585" s="39" t="s">
        <v>940</v>
      </c>
      <c r="D585" s="58" t="str">
        <f>INDEX('R0. Region mapping'!$C$9:$C$24,MATCH($E585,'R0. Region mapping'!$A$9:$A$24,0))</f>
        <v>EUR</v>
      </c>
      <c r="E585" s="39" t="s">
        <v>365</v>
      </c>
      <c r="F585" s="39">
        <v>7039.7240995845568</v>
      </c>
      <c r="G585" s="39">
        <v>7515.0419003540665</v>
      </c>
      <c r="H585" s="39">
        <v>8232.6253134768012</v>
      </c>
      <c r="I585" s="39">
        <v>2156.7850709725062</v>
      </c>
      <c r="J585" s="39">
        <v>172.70378234332185</v>
      </c>
      <c r="K585" s="39">
        <v>326.98697315714679</v>
      </c>
      <c r="L585" s="39">
        <v>1271.9515750536546</v>
      </c>
      <c r="M585" s="39">
        <v>1378.5847958741911</v>
      </c>
      <c r="N585" s="39">
        <v>1393.1548618142488</v>
      </c>
      <c r="O585" s="39">
        <v>499.22924194316914</v>
      </c>
      <c r="P585" s="39">
        <v>129.21089777114116</v>
      </c>
      <c r="Q585" s="39">
        <v>126.38152346972255</v>
      </c>
    </row>
    <row r="586" spans="1:17" x14ac:dyDescent="0.3">
      <c r="A586" s="39" t="s">
        <v>254</v>
      </c>
      <c r="B586" s="39" t="s">
        <v>1911</v>
      </c>
      <c r="C586" s="39" t="s">
        <v>941</v>
      </c>
      <c r="D586" s="58" t="str">
        <f>INDEX('R0. Region mapping'!$C$9:$C$24,MATCH($E586,'R0. Region mapping'!$A$9:$A$24,0))</f>
        <v>AFR</v>
      </c>
      <c r="E586" s="39" t="s">
        <v>258</v>
      </c>
      <c r="F586" s="39">
        <v>10662.375151728113</v>
      </c>
      <c r="G586" s="39">
        <v>11068.363272041839</v>
      </c>
      <c r="H586" s="39">
        <v>11924.473976211559</v>
      </c>
      <c r="I586" s="39">
        <v>12761.739449098819</v>
      </c>
      <c r="J586" s="39">
        <v>15716.721318838996</v>
      </c>
      <c r="K586" s="39">
        <v>10742.803841997353</v>
      </c>
      <c r="L586" s="39">
        <v>8306.3400832848347</v>
      </c>
      <c r="M586" s="39">
        <v>7629.7407080272578</v>
      </c>
      <c r="N586" s="39">
        <v>5301.1858632084313</v>
      </c>
      <c r="O586" s="39">
        <v>5273.0371584810309</v>
      </c>
      <c r="P586" s="39">
        <v>4198.3249064449774</v>
      </c>
      <c r="Q586" s="39">
        <v>4435.4708100374864</v>
      </c>
    </row>
    <row r="587" spans="1:17" x14ac:dyDescent="0.3">
      <c r="A587" s="39" t="s">
        <v>254</v>
      </c>
      <c r="B587" s="39" t="s">
        <v>1911</v>
      </c>
      <c r="C587" s="39" t="s">
        <v>941</v>
      </c>
      <c r="D587" s="58" t="str">
        <f>INDEX('R0. Region mapping'!$C$9:$C$24,MATCH($E587,'R0. Region mapping'!$A$9:$A$24,0))</f>
        <v>AUS</v>
      </c>
      <c r="E587" s="39" t="s">
        <v>261</v>
      </c>
      <c r="F587" s="39">
        <v>3639.0232614616639</v>
      </c>
      <c r="G587" s="39">
        <v>2477.8815031656845</v>
      </c>
      <c r="H587" s="39">
        <v>2399.744728046956</v>
      </c>
      <c r="I587" s="39">
        <v>718.63278223904229</v>
      </c>
      <c r="J587" s="39">
        <v>1914.0018780637288</v>
      </c>
      <c r="K587" s="39">
        <v>760.15094506642686</v>
      </c>
      <c r="L587" s="39">
        <v>356.5814434340175</v>
      </c>
      <c r="M587" s="39">
        <v>329.59640652148869</v>
      </c>
      <c r="N587" s="39">
        <v>328.93470852748658</v>
      </c>
      <c r="O587" s="39">
        <v>321.68613125474081</v>
      </c>
      <c r="P587" s="39">
        <v>665.34855054329239</v>
      </c>
      <c r="Q587" s="39">
        <v>601.32468208426644</v>
      </c>
    </row>
    <row r="588" spans="1:17" x14ac:dyDescent="0.3">
      <c r="A588" s="39" t="s">
        <v>254</v>
      </c>
      <c r="B588" s="39" t="s">
        <v>1911</v>
      </c>
      <c r="C588" s="39" t="s">
        <v>941</v>
      </c>
      <c r="D588" s="58" t="str">
        <f>INDEX('R0. Region mapping'!$C$9:$C$24,MATCH($E588,'R0. Region mapping'!$A$9:$A$24,0))</f>
        <v>NAM</v>
      </c>
      <c r="E588" s="39" t="s">
        <v>341</v>
      </c>
      <c r="F588" s="39">
        <v>7057.8267893892935</v>
      </c>
      <c r="G588" s="39">
        <v>6582.714441082544</v>
      </c>
      <c r="H588" s="39">
        <v>6111.7898860448622</v>
      </c>
      <c r="I588" s="39">
        <v>7674.3670965211386</v>
      </c>
      <c r="J588" s="39">
        <v>7031.842372366149</v>
      </c>
      <c r="K588" s="39">
        <v>5855.8440549520219</v>
      </c>
      <c r="L588" s="39">
        <v>1350.2693677018071</v>
      </c>
      <c r="M588" s="39">
        <v>1067.7034755340092</v>
      </c>
      <c r="N588" s="39">
        <v>1053.8006934360774</v>
      </c>
      <c r="O588" s="39">
        <v>1043.3619639462886</v>
      </c>
      <c r="P588" s="39">
        <v>1020.547297387265</v>
      </c>
      <c r="Q588" s="39">
        <v>951.6980442293285</v>
      </c>
    </row>
    <row r="589" spans="1:17" x14ac:dyDescent="0.3">
      <c r="A589" s="39" t="s">
        <v>254</v>
      </c>
      <c r="B589" s="39" t="s">
        <v>1911</v>
      </c>
      <c r="C589" s="39" t="s">
        <v>941</v>
      </c>
      <c r="D589" s="58" t="str">
        <f>INDEX('R0. Region mapping'!$C$9:$C$24,MATCH($E589,'R0. Region mapping'!$A$9:$A$24,0))</f>
        <v>ASI</v>
      </c>
      <c r="E589" s="39" t="s">
        <v>343</v>
      </c>
      <c r="F589" s="39">
        <v>9288.7221062135413</v>
      </c>
      <c r="G589" s="39">
        <v>4701.1284521658081</v>
      </c>
      <c r="H589" s="39">
        <v>15616.398491450276</v>
      </c>
      <c r="I589" s="39">
        <v>39506.199569477983</v>
      </c>
      <c r="J589" s="39">
        <v>116145.0243393311</v>
      </c>
      <c r="K589" s="39">
        <v>93503.190805152743</v>
      </c>
      <c r="L589" s="39">
        <v>46335.076868351753</v>
      </c>
      <c r="M589" s="39">
        <v>39263.024161703019</v>
      </c>
      <c r="N589" s="39">
        <v>27728.223165300165</v>
      </c>
      <c r="O589" s="39">
        <v>19068.739721239355</v>
      </c>
      <c r="P589" s="39">
        <v>10573.031868042694</v>
      </c>
      <c r="Q589" s="39">
        <v>3364.7433124135578</v>
      </c>
    </row>
    <row r="590" spans="1:17" x14ac:dyDescent="0.3">
      <c r="A590" s="39" t="s">
        <v>254</v>
      </c>
      <c r="B590" s="39" t="s">
        <v>1911</v>
      </c>
      <c r="C590" s="39" t="s">
        <v>941</v>
      </c>
      <c r="D590" s="58" t="str">
        <f>INDEX('R0. Region mapping'!$C$9:$C$24,MATCH($E590,'R0. Region mapping'!$A$9:$A$24,0))</f>
        <v>LAM</v>
      </c>
      <c r="E590" s="39" t="s">
        <v>345</v>
      </c>
      <c r="F590" s="39">
        <v>6937.9268688194425</v>
      </c>
      <c r="G590" s="39">
        <v>7781.7563646158678</v>
      </c>
      <c r="H590" s="39">
        <v>7639.3973452241198</v>
      </c>
      <c r="I590" s="39">
        <v>6987.9529199957351</v>
      </c>
      <c r="J590" s="39">
        <v>5905.4328715079246</v>
      </c>
      <c r="K590" s="39">
        <v>5401.7349086992363</v>
      </c>
      <c r="L590" s="39">
        <v>5087.2446921977526</v>
      </c>
      <c r="M590" s="39">
        <v>3053.8133098313156</v>
      </c>
      <c r="N590" s="39">
        <v>2907.8710273176271</v>
      </c>
      <c r="O590" s="39">
        <v>2909.8293295655935</v>
      </c>
      <c r="P590" s="39">
        <v>2739.6036687145515</v>
      </c>
      <c r="Q590" s="39">
        <v>2483.8823333676369</v>
      </c>
    </row>
    <row r="591" spans="1:17" x14ac:dyDescent="0.3">
      <c r="A591" s="39" t="s">
        <v>254</v>
      </c>
      <c r="B591" s="39" t="s">
        <v>1911</v>
      </c>
      <c r="C591" s="39" t="s">
        <v>941</v>
      </c>
      <c r="D591" s="58" t="str">
        <f>INDEX('R0. Region mapping'!$C$9:$C$24,MATCH($E591,'R0. Region mapping'!$A$9:$A$24,0))</f>
        <v>EUR</v>
      </c>
      <c r="E591" s="39" t="s">
        <v>347</v>
      </c>
      <c r="F591" s="39">
        <v>5252.8388651385658</v>
      </c>
      <c r="G591" s="39">
        <v>5701.0855478173098</v>
      </c>
      <c r="H591" s="39">
        <v>5011.6210811077563</v>
      </c>
      <c r="I591" s="39">
        <v>7352.8284047014922</v>
      </c>
      <c r="J591" s="39">
        <v>7159.0671794462796</v>
      </c>
      <c r="K591" s="39">
        <v>5719.7683743846783</v>
      </c>
      <c r="L591" s="39">
        <v>4266.6391823683198</v>
      </c>
      <c r="M591" s="39">
        <v>1238.9782549339068</v>
      </c>
      <c r="N591" s="39">
        <v>912.03364354893858</v>
      </c>
      <c r="O591" s="39">
        <v>813.89420655413369</v>
      </c>
      <c r="P591" s="39">
        <v>803.68177406464361</v>
      </c>
      <c r="Q591" s="39">
        <v>652.54098621812341</v>
      </c>
    </row>
    <row r="592" spans="1:17" x14ac:dyDescent="0.3">
      <c r="A592" s="39" t="s">
        <v>254</v>
      </c>
      <c r="B592" s="39" t="s">
        <v>1911</v>
      </c>
      <c r="C592" s="39" t="s">
        <v>941</v>
      </c>
      <c r="D592" s="58" t="str">
        <f>INDEX('R0. Region mapping'!$C$9:$C$24,MATCH($E592,'R0. Region mapping'!$A$9:$A$24,0))</f>
        <v>ASI</v>
      </c>
      <c r="E592" s="39" t="s">
        <v>349</v>
      </c>
      <c r="F592" s="39">
        <v>27092.15957964804</v>
      </c>
      <c r="G592" s="39">
        <v>23592.875734061123</v>
      </c>
      <c r="H592" s="39">
        <v>29897.968444051636</v>
      </c>
      <c r="I592" s="39">
        <v>57758.134788628835</v>
      </c>
      <c r="J592" s="39">
        <v>73402.292480554956</v>
      </c>
      <c r="K592" s="39">
        <v>74624.114801094984</v>
      </c>
      <c r="L592" s="39">
        <v>69619.819212892384</v>
      </c>
      <c r="M592" s="39">
        <v>58466.50567138465</v>
      </c>
      <c r="N592" s="39">
        <v>42089.625418486954</v>
      </c>
      <c r="O592" s="39">
        <v>34764.856815895218</v>
      </c>
      <c r="P592" s="39">
        <v>26314.552196281074</v>
      </c>
      <c r="Q592" s="39">
        <v>16542.267806388099</v>
      </c>
    </row>
    <row r="593" spans="1:17" x14ac:dyDescent="0.3">
      <c r="A593" s="39" t="s">
        <v>254</v>
      </c>
      <c r="B593" s="39" t="s">
        <v>1911</v>
      </c>
      <c r="C593" s="39" t="s">
        <v>941</v>
      </c>
      <c r="D593" s="58" t="str">
        <f>INDEX('R0. Region mapping'!$C$9:$C$24,MATCH($E593,'R0. Region mapping'!$A$9:$A$24,0))</f>
        <v>ASI</v>
      </c>
      <c r="E593" s="39" t="s">
        <v>351</v>
      </c>
      <c r="F593" s="39">
        <v>3511.4880584391867</v>
      </c>
      <c r="G593" s="39">
        <v>2068.8306630682901</v>
      </c>
      <c r="H593" s="39">
        <v>2760.1874781378951</v>
      </c>
      <c r="I593" s="39">
        <v>3818.8298048971783</v>
      </c>
      <c r="J593" s="39">
        <v>11557.439024753659</v>
      </c>
      <c r="K593" s="39">
        <v>12225.240020139476</v>
      </c>
      <c r="L593" s="39">
        <v>12734.757187316469</v>
      </c>
      <c r="M593" s="39">
        <v>13867.555462369883</v>
      </c>
      <c r="N593" s="39">
        <v>8882.4361241279239</v>
      </c>
      <c r="O593" s="39">
        <v>9947.3266230457484</v>
      </c>
      <c r="P593" s="39">
        <v>7205.3626300664046</v>
      </c>
      <c r="Q593" s="39">
        <v>4285.2945309871084</v>
      </c>
    </row>
    <row r="594" spans="1:17" x14ac:dyDescent="0.3">
      <c r="A594" s="39" t="s">
        <v>254</v>
      </c>
      <c r="B594" s="39" t="s">
        <v>1911</v>
      </c>
      <c r="C594" s="39" t="s">
        <v>941</v>
      </c>
      <c r="D594" s="58" t="str">
        <f>INDEX('R0. Region mapping'!$C$9:$C$24,MATCH($E594,'R0. Region mapping'!$A$9:$A$24,0))</f>
        <v>ASI</v>
      </c>
      <c r="E594" s="39" t="s">
        <v>353</v>
      </c>
      <c r="F594" s="39">
        <v>11239.982919200007</v>
      </c>
      <c r="G594" s="39">
        <v>7633.7835372833724</v>
      </c>
      <c r="H594" s="39">
        <v>6925.3429282292645</v>
      </c>
      <c r="I594" s="39">
        <v>4353.8256271845794</v>
      </c>
      <c r="J594" s="39">
        <v>8370.0332236400063</v>
      </c>
      <c r="K594" s="39">
        <v>5867.3144645547536</v>
      </c>
      <c r="L594" s="39">
        <v>4137.527136132665</v>
      </c>
      <c r="M594" s="39">
        <v>2538.7701853158469</v>
      </c>
      <c r="N594" s="39">
        <v>1552.9091826533561</v>
      </c>
      <c r="O594" s="39">
        <v>1038.7743934802772</v>
      </c>
      <c r="P594" s="39">
        <v>755.20747055815082</v>
      </c>
      <c r="Q594" s="39">
        <v>555.79383468634558</v>
      </c>
    </row>
    <row r="595" spans="1:17" x14ac:dyDescent="0.3">
      <c r="A595" s="39" t="s">
        <v>254</v>
      </c>
      <c r="B595" s="39" t="s">
        <v>1911</v>
      </c>
      <c r="C595" s="39" t="s">
        <v>941</v>
      </c>
      <c r="D595" s="58" t="str">
        <f>INDEX('R0. Region mapping'!$C$9:$C$24,MATCH($E595,'R0. Region mapping'!$A$9:$A$24,0))</f>
        <v>AFR</v>
      </c>
      <c r="E595" s="39" t="s">
        <v>355</v>
      </c>
      <c r="F595" s="39">
        <v>13857.770261911619</v>
      </c>
      <c r="G595" s="39">
        <v>21867.347347380732</v>
      </c>
      <c r="H595" s="39">
        <v>25456.668782103905</v>
      </c>
      <c r="I595" s="39">
        <v>32566.443281878299</v>
      </c>
      <c r="J595" s="39">
        <v>105226.13061407123</v>
      </c>
      <c r="K595" s="39">
        <v>90243.138317804638</v>
      </c>
      <c r="L595" s="39">
        <v>35548.802772458534</v>
      </c>
      <c r="M595" s="39">
        <v>33561.774324649894</v>
      </c>
      <c r="N595" s="39">
        <v>19615.383760277415</v>
      </c>
      <c r="O595" s="39">
        <v>18110.796077342024</v>
      </c>
      <c r="P595" s="39">
        <v>14169.019837645756</v>
      </c>
      <c r="Q595" s="39">
        <v>8902.9653146619057</v>
      </c>
    </row>
    <row r="596" spans="1:17" x14ac:dyDescent="0.3">
      <c r="A596" s="39" t="s">
        <v>254</v>
      </c>
      <c r="B596" s="39" t="s">
        <v>1911</v>
      </c>
      <c r="C596" s="39" t="s">
        <v>941</v>
      </c>
      <c r="D596" s="58" t="str">
        <f>INDEX('R0. Region mapping'!$C$9:$C$24,MATCH($E596,'R0. Region mapping'!$A$9:$A$24,0))</f>
        <v>LAM</v>
      </c>
      <c r="E596" s="39" t="s">
        <v>357</v>
      </c>
      <c r="F596" s="39">
        <v>1823.3767073949532</v>
      </c>
      <c r="G596" s="39">
        <v>1672.5299937358338</v>
      </c>
      <c r="H596" s="39">
        <v>1563.2850697118795</v>
      </c>
      <c r="I596" s="39">
        <v>1568.6040554770962</v>
      </c>
      <c r="J596" s="39">
        <v>1114.8277929940789</v>
      </c>
      <c r="K596" s="39">
        <v>1049.723316204705</v>
      </c>
      <c r="L596" s="39">
        <v>681.65500465181458</v>
      </c>
      <c r="M596" s="39">
        <v>717.08539155934182</v>
      </c>
      <c r="N596" s="39">
        <v>749.78410453432673</v>
      </c>
      <c r="O596" s="39">
        <v>756.86498574694133</v>
      </c>
      <c r="P596" s="39">
        <v>781.79499512297662</v>
      </c>
      <c r="Q596" s="39">
        <v>793.832660502625</v>
      </c>
    </row>
    <row r="597" spans="1:17" x14ac:dyDescent="0.3">
      <c r="A597" s="39" t="s">
        <v>254</v>
      </c>
      <c r="B597" s="39" t="s">
        <v>1911</v>
      </c>
      <c r="C597" s="39" t="s">
        <v>941</v>
      </c>
      <c r="D597" s="58" t="str">
        <f>INDEX('R0. Region mapping'!$C$9:$C$24,MATCH($E597,'R0. Region mapping'!$A$9:$A$24,0))</f>
        <v>ASI</v>
      </c>
      <c r="E597" s="39" t="s">
        <v>359</v>
      </c>
      <c r="F597" s="39">
        <v>11523.354341656346</v>
      </c>
      <c r="G597" s="39">
        <v>13525.445151054995</v>
      </c>
      <c r="H597" s="39">
        <v>13815.462586535152</v>
      </c>
      <c r="I597" s="39">
        <v>12793.453154051302</v>
      </c>
      <c r="J597" s="39">
        <v>15436.401609604543</v>
      </c>
      <c r="K597" s="39">
        <v>12636.953324337197</v>
      </c>
      <c r="L597" s="39">
        <v>13819.952467339721</v>
      </c>
      <c r="M597" s="39">
        <v>8879.8073603218527</v>
      </c>
      <c r="N597" s="39">
        <v>5852.9827222086897</v>
      </c>
      <c r="O597" s="39">
        <v>6081.7594459540833</v>
      </c>
      <c r="P597" s="39">
        <v>6164.6424791578311</v>
      </c>
      <c r="Q597" s="39">
        <v>6035.0339496051802</v>
      </c>
    </row>
    <row r="598" spans="1:17" x14ac:dyDescent="0.3">
      <c r="A598" s="39" t="s">
        <v>254</v>
      </c>
      <c r="B598" s="39" t="s">
        <v>1911</v>
      </c>
      <c r="C598" s="39" t="s">
        <v>941</v>
      </c>
      <c r="D598" s="58" t="str">
        <f>INDEX('R0. Region mapping'!$C$9:$C$24,MATCH($E598,'R0. Region mapping'!$A$9:$A$24,0))</f>
        <v>ASI</v>
      </c>
      <c r="E598" s="39" t="s">
        <v>361</v>
      </c>
      <c r="F598" s="39">
        <v>3483.4639558151953</v>
      </c>
      <c r="G598" s="39">
        <v>2638.3835876221892</v>
      </c>
      <c r="H598" s="39">
        <v>2080.9167090322594</v>
      </c>
      <c r="I598" s="39">
        <v>7253.6490454054265</v>
      </c>
      <c r="J598" s="39">
        <v>8383.0217268172746</v>
      </c>
      <c r="K598" s="39">
        <v>7997.515754543665</v>
      </c>
      <c r="L598" s="39">
        <v>3484.7567850264827</v>
      </c>
      <c r="M598" s="39">
        <v>1715.2597453174658</v>
      </c>
      <c r="N598" s="39">
        <v>1320.4216963351371</v>
      </c>
      <c r="O598" s="39">
        <v>1896.9861173415882</v>
      </c>
      <c r="P598" s="39">
        <v>996.80617055781806</v>
      </c>
      <c r="Q598" s="39">
        <v>1083.4851016381388</v>
      </c>
    </row>
    <row r="599" spans="1:17" x14ac:dyDescent="0.3">
      <c r="A599" s="39" t="s">
        <v>254</v>
      </c>
      <c r="B599" s="39" t="s">
        <v>1911</v>
      </c>
      <c r="C599" s="39" t="s">
        <v>941</v>
      </c>
      <c r="D599" s="58" t="str">
        <f>INDEX('R0. Region mapping'!$C$9:$C$24,MATCH($E599,'R0. Region mapping'!$A$9:$A$24,0))</f>
        <v>NAM</v>
      </c>
      <c r="E599" s="39" t="s">
        <v>363</v>
      </c>
      <c r="F599" s="39">
        <v>30562.01556605531</v>
      </c>
      <c r="G599" s="39">
        <v>23820.802827395193</v>
      </c>
      <c r="H599" s="39">
        <v>19455.81520532697</v>
      </c>
      <c r="I599" s="39">
        <v>23236.687998389058</v>
      </c>
      <c r="J599" s="39">
        <v>25972.291607326875</v>
      </c>
      <c r="K599" s="39">
        <v>19935.466155195605</v>
      </c>
      <c r="L599" s="39">
        <v>13040.939693462653</v>
      </c>
      <c r="M599" s="39">
        <v>6977.9119762939235</v>
      </c>
      <c r="N599" s="39">
        <v>4792.3617020082911</v>
      </c>
      <c r="O599" s="39">
        <v>4935.3656552662542</v>
      </c>
      <c r="P599" s="39">
        <v>4831.9639836393699</v>
      </c>
      <c r="Q599" s="39">
        <v>6006.1430652264607</v>
      </c>
    </row>
    <row r="600" spans="1:17" x14ac:dyDescent="0.3">
      <c r="A600" s="39" t="s">
        <v>254</v>
      </c>
      <c r="B600" s="39" t="s">
        <v>1911</v>
      </c>
      <c r="C600" s="39" t="s">
        <v>941</v>
      </c>
      <c r="D600" s="58" t="str">
        <f>INDEX('R0. Region mapping'!$C$9:$C$24,MATCH($E600,'R0. Region mapping'!$A$9:$A$24,0))</f>
        <v>EUR</v>
      </c>
      <c r="E600" s="39" t="s">
        <v>365</v>
      </c>
      <c r="F600" s="39">
        <v>23424.577409057412</v>
      </c>
      <c r="G600" s="39">
        <v>22491.863104051139</v>
      </c>
      <c r="H600" s="39">
        <v>23468.76872172255</v>
      </c>
      <c r="I600" s="39">
        <v>21167.810829105125</v>
      </c>
      <c r="J600" s="39">
        <v>13280.468921433576</v>
      </c>
      <c r="K600" s="39">
        <v>10962.85164722536</v>
      </c>
      <c r="L600" s="39">
        <v>7966.9311542712085</v>
      </c>
      <c r="M600" s="39">
        <v>9000.4008966371712</v>
      </c>
      <c r="N600" s="39">
        <v>5504.7124023415709</v>
      </c>
      <c r="O600" s="39">
        <v>5319.2411055444363</v>
      </c>
      <c r="P600" s="39">
        <v>4568.6833652209825</v>
      </c>
      <c r="Q600" s="39">
        <v>7969.7824811994069</v>
      </c>
    </row>
    <row r="601" spans="1:17" x14ac:dyDescent="0.3">
      <c r="A601" s="39" t="s">
        <v>254</v>
      </c>
      <c r="B601" s="39" t="s">
        <v>1911</v>
      </c>
      <c r="C601" s="39" t="s">
        <v>1913</v>
      </c>
      <c r="D601" s="58" t="str">
        <f>INDEX('R0. Region mapping'!$C$9:$C$24,MATCH($E601,'R0. Region mapping'!$A$9:$A$24,0))</f>
        <v>AFR</v>
      </c>
      <c r="E601" s="39" t="s">
        <v>258</v>
      </c>
      <c r="F601" s="39">
        <v>3.1932</v>
      </c>
      <c r="G601" s="39">
        <v>3.0818931811422998</v>
      </c>
      <c r="H601" s="39">
        <v>31.967342765998062</v>
      </c>
      <c r="I601" s="39">
        <v>124.4334515540277</v>
      </c>
      <c r="J601" s="39">
        <v>197.164681312813</v>
      </c>
      <c r="K601" s="39">
        <v>269.89591107159799</v>
      </c>
      <c r="L601" s="39">
        <v>467.35324315271515</v>
      </c>
      <c r="M601" s="39">
        <v>1142.4801430478897</v>
      </c>
      <c r="N601" s="39">
        <v>1145.8801430478902</v>
      </c>
      <c r="O601" s="39">
        <v>1149.2801430478905</v>
      </c>
      <c r="P601" s="39">
        <v>1152.6801430478897</v>
      </c>
      <c r="Q601" s="39">
        <v>1156.08014304789</v>
      </c>
    </row>
    <row r="602" spans="1:17" x14ac:dyDescent="0.3">
      <c r="A602" s="39" t="s">
        <v>254</v>
      </c>
      <c r="B602" s="39" t="s">
        <v>1911</v>
      </c>
      <c r="C602" s="39" t="s">
        <v>1913</v>
      </c>
      <c r="D602" s="58" t="str">
        <f>INDEX('R0. Region mapping'!$C$9:$C$24,MATCH($E602,'R0. Region mapping'!$A$9:$A$24,0))</f>
        <v>AUS</v>
      </c>
      <c r="E602" s="39" t="s">
        <v>261</v>
      </c>
      <c r="F602" s="39">
        <v>14.670810000000012</v>
      </c>
      <c r="G602" s="39">
        <v>21.025774969427214</v>
      </c>
      <c r="H602" s="39">
        <v>43.489374743276514</v>
      </c>
      <c r="I602" s="39">
        <v>172.07930894879576</v>
      </c>
      <c r="J602" s="39">
        <v>239.5069843877709</v>
      </c>
      <c r="K602" s="39">
        <v>241.57361935476851</v>
      </c>
      <c r="L602" s="39">
        <v>238.77782758947401</v>
      </c>
      <c r="M602" s="39">
        <v>67.991147145015006</v>
      </c>
      <c r="N602" s="39">
        <v>68.31912430981501</v>
      </c>
      <c r="O602" s="39">
        <v>68.647101474615042</v>
      </c>
      <c r="P602" s="39">
        <v>68.975078639415116</v>
      </c>
      <c r="Q602" s="39">
        <v>69.303055804215063</v>
      </c>
    </row>
    <row r="603" spans="1:17" x14ac:dyDescent="0.3">
      <c r="A603" s="39" t="s">
        <v>254</v>
      </c>
      <c r="B603" s="39" t="s">
        <v>1911</v>
      </c>
      <c r="C603" s="39" t="s">
        <v>1913</v>
      </c>
      <c r="D603" s="58" t="str">
        <f>INDEX('R0. Region mapping'!$C$9:$C$24,MATCH($E603,'R0. Region mapping'!$A$9:$A$24,0))</f>
        <v>NAM</v>
      </c>
      <c r="E603" s="39" t="s">
        <v>341</v>
      </c>
      <c r="I603" s="39">
        <v>1.165296E-2</v>
      </c>
      <c r="J603" s="39">
        <v>2.3005919999999999E-2</v>
      </c>
      <c r="K603" s="39">
        <v>2.3005919999999999E-2</v>
      </c>
      <c r="L603" s="39">
        <v>2.3005919999999999E-2</v>
      </c>
      <c r="M603" s="39">
        <v>1.5601785600000001E-3</v>
      </c>
      <c r="N603" s="39">
        <v>2.9999999999999997E-4</v>
      </c>
      <c r="O603" s="39">
        <v>2.9999999999999997E-4</v>
      </c>
      <c r="P603" s="39">
        <v>2.9999999999999997E-4</v>
      </c>
      <c r="Q603" s="39">
        <v>2.9999999999999997E-4</v>
      </c>
    </row>
    <row r="604" spans="1:17" x14ac:dyDescent="0.3">
      <c r="A604" s="39" t="s">
        <v>254</v>
      </c>
      <c r="B604" s="39" t="s">
        <v>1911</v>
      </c>
      <c r="C604" s="39" t="s">
        <v>1913</v>
      </c>
      <c r="D604" s="58" t="str">
        <f>INDEX('R0. Region mapping'!$C$9:$C$24,MATCH($E604,'R0. Region mapping'!$A$9:$A$24,0))</f>
        <v>ASI</v>
      </c>
      <c r="E604" s="39" t="s">
        <v>343</v>
      </c>
      <c r="G604" s="39">
        <v>1.4976</v>
      </c>
      <c r="H604" s="39">
        <v>6.6931555555555553</v>
      </c>
      <c r="I604" s="39">
        <v>25.376260477480741</v>
      </c>
      <c r="J604" s="39">
        <v>59.838223506874343</v>
      </c>
      <c r="K604" s="39">
        <v>174.60393431106928</v>
      </c>
      <c r="L604" s="39">
        <v>222.90272361664901</v>
      </c>
      <c r="M604" s="39">
        <v>243.72005892198203</v>
      </c>
      <c r="N604" s="39">
        <v>264.53739422731502</v>
      </c>
      <c r="O604" s="39">
        <v>285.354729532649</v>
      </c>
      <c r="P604" s="39">
        <v>306.17206483798202</v>
      </c>
      <c r="Q604" s="39">
        <v>326.98940014331504</v>
      </c>
    </row>
    <row r="605" spans="1:17" x14ac:dyDescent="0.3">
      <c r="A605" s="39" t="s">
        <v>254</v>
      </c>
      <c r="B605" s="39" t="s">
        <v>1911</v>
      </c>
      <c r="C605" s="39" t="s">
        <v>1913</v>
      </c>
      <c r="D605" s="58" t="str">
        <f>INDEX('R0. Region mapping'!$C$9:$C$24,MATCH($E605,'R0. Region mapping'!$A$9:$A$24,0))</f>
        <v>LAM</v>
      </c>
      <c r="E605" s="39" t="s">
        <v>345</v>
      </c>
      <c r="F605" s="39">
        <v>8.1179999999999701</v>
      </c>
      <c r="G605" s="39">
        <v>8.9819599807033601</v>
      </c>
      <c r="H605" s="39">
        <v>22.086152986053072</v>
      </c>
      <c r="I605" s="39">
        <v>38.613538911986886</v>
      </c>
      <c r="J605" s="39">
        <v>41.505353388969581</v>
      </c>
      <c r="K605" s="39">
        <v>46.20455895805955</v>
      </c>
      <c r="L605" s="39">
        <v>44.379371623077532</v>
      </c>
      <c r="M605" s="39">
        <v>49.019778784226006</v>
      </c>
      <c r="N605" s="39">
        <v>52.141000681476932</v>
      </c>
      <c r="O605" s="39">
        <v>52.687693184874561</v>
      </c>
      <c r="P605" s="39">
        <v>61.06538639328236</v>
      </c>
      <c r="Q605" s="39">
        <v>59.995552179873457</v>
      </c>
    </row>
    <row r="606" spans="1:17" x14ac:dyDescent="0.3">
      <c r="A606" s="39" t="s">
        <v>254</v>
      </c>
      <c r="B606" s="39" t="s">
        <v>1911</v>
      </c>
      <c r="C606" s="39" t="s">
        <v>1913</v>
      </c>
      <c r="D606" s="58" t="str">
        <f>INDEX('R0. Region mapping'!$C$9:$C$24,MATCH($E606,'R0. Region mapping'!$A$9:$A$24,0))</f>
        <v>EUR</v>
      </c>
      <c r="E606" s="39" t="s">
        <v>347</v>
      </c>
      <c r="F606" s="39">
        <v>9.2444544000000004</v>
      </c>
      <c r="G606" s="39">
        <v>9.3305693361049507</v>
      </c>
      <c r="H606" s="39">
        <v>9.11382566731743</v>
      </c>
      <c r="I606" s="39">
        <v>8.6813101846926486</v>
      </c>
      <c r="J606" s="39">
        <v>8.47384450037897</v>
      </c>
      <c r="K606" s="39">
        <v>8.6845941647599609</v>
      </c>
      <c r="L606" s="39">
        <v>8.6262883809192381</v>
      </c>
      <c r="M606" s="39">
        <v>8.7282597179888075</v>
      </c>
      <c r="N606" s="39">
        <v>8.8320328437950248</v>
      </c>
      <c r="O606" s="39">
        <v>8.8568967715059106</v>
      </c>
      <c r="P606" s="39">
        <v>8.7636870125978064</v>
      </c>
      <c r="Q606" s="39">
        <v>8.5420202160000009</v>
      </c>
    </row>
    <row r="607" spans="1:17" x14ac:dyDescent="0.3">
      <c r="A607" s="39" t="s">
        <v>254</v>
      </c>
      <c r="B607" s="39" t="s">
        <v>1911</v>
      </c>
      <c r="C607" s="39" t="s">
        <v>1913</v>
      </c>
      <c r="D607" s="58" t="str">
        <f>INDEX('R0. Region mapping'!$C$9:$C$24,MATCH($E607,'R0. Region mapping'!$A$9:$A$24,0))</f>
        <v>ASI</v>
      </c>
      <c r="E607" s="39" t="s">
        <v>349</v>
      </c>
      <c r="F607" s="39">
        <v>1.8946799999999999</v>
      </c>
      <c r="G607" s="39">
        <v>1.8651413194006199</v>
      </c>
      <c r="H607" s="39">
        <v>7.7141654413688281</v>
      </c>
      <c r="I607" s="39">
        <v>26.831779899377903</v>
      </c>
      <c r="J607" s="39">
        <v>41.38107963392607</v>
      </c>
      <c r="K607" s="39">
        <v>55.930079368474239</v>
      </c>
      <c r="L607" s="39">
        <v>73.9790791030224</v>
      </c>
      <c r="M607" s="39">
        <v>80.931384867285914</v>
      </c>
      <c r="N607" s="39">
        <v>83.625925112517095</v>
      </c>
      <c r="O607" s="39">
        <v>74.743235144533202</v>
      </c>
      <c r="P607" s="39">
        <v>74.200545176549468</v>
      </c>
      <c r="Q607" s="39">
        <v>77.660545176549462</v>
      </c>
    </row>
    <row r="608" spans="1:17" x14ac:dyDescent="0.3">
      <c r="A608" s="39" t="s">
        <v>254</v>
      </c>
      <c r="B608" s="39" t="s">
        <v>1911</v>
      </c>
      <c r="C608" s="39" t="s">
        <v>1913</v>
      </c>
      <c r="D608" s="58" t="str">
        <f>INDEX('R0. Region mapping'!$C$9:$C$24,MATCH($E608,'R0. Region mapping'!$A$9:$A$24,0))</f>
        <v>ASI</v>
      </c>
      <c r="E608" s="39" t="s">
        <v>351</v>
      </c>
      <c r="I608" s="39">
        <v>1.165296E-2</v>
      </c>
      <c r="J608" s="39">
        <v>2.3005919999999999E-2</v>
      </c>
      <c r="K608" s="39">
        <v>2.48562751243975E-2</v>
      </c>
      <c r="L608" s="39">
        <v>3.4358880000000001E-2</v>
      </c>
      <c r="M608" s="39">
        <v>3.4358880000000001E-2</v>
      </c>
      <c r="N608" s="39">
        <v>3.4358880000000001E-2</v>
      </c>
      <c r="O608" s="39">
        <v>3.4358880000000001E-2</v>
      </c>
      <c r="P608" s="39">
        <v>3.4358880000000001E-2</v>
      </c>
      <c r="Q608" s="39">
        <v>3.4358880000000001E-2</v>
      </c>
    </row>
    <row r="609" spans="1:17" x14ac:dyDescent="0.3">
      <c r="A609" s="39" t="s">
        <v>254</v>
      </c>
      <c r="B609" s="39" t="s">
        <v>1911</v>
      </c>
      <c r="C609" s="39" t="s">
        <v>1913</v>
      </c>
      <c r="D609" s="58" t="str">
        <f>INDEX('R0. Region mapping'!$C$9:$C$24,MATCH($E609,'R0. Region mapping'!$A$9:$A$24,0))</f>
        <v>ASI</v>
      </c>
      <c r="E609" s="39" t="s">
        <v>353</v>
      </c>
      <c r="F609" s="39">
        <v>19.97386294999999</v>
      </c>
      <c r="G609" s="39">
        <v>58.614379265246392</v>
      </c>
      <c r="H609" s="39">
        <v>113.79320002648821</v>
      </c>
      <c r="I609" s="39">
        <v>329.96131371935508</v>
      </c>
      <c r="J609" s="39">
        <v>508.90667803337465</v>
      </c>
      <c r="K609" s="39">
        <v>682.00969009644894</v>
      </c>
      <c r="L609" s="39">
        <v>906.54568463293674</v>
      </c>
      <c r="M609" s="39">
        <v>1184.8010744898529</v>
      </c>
      <c r="N609" s="39">
        <v>1269.2772306560144</v>
      </c>
      <c r="O609" s="39">
        <v>1660.9497768729543</v>
      </c>
      <c r="P609" s="39">
        <v>1634.0031025622241</v>
      </c>
      <c r="Q609" s="39">
        <v>1431.2886121853751</v>
      </c>
    </row>
    <row r="610" spans="1:17" x14ac:dyDescent="0.3">
      <c r="A610" s="39" t="s">
        <v>254</v>
      </c>
      <c r="B610" s="39" t="s">
        <v>1911</v>
      </c>
      <c r="C610" s="39" t="s">
        <v>1913</v>
      </c>
      <c r="D610" s="58" t="str">
        <f>INDEX('R0. Region mapping'!$C$9:$C$24,MATCH($E610,'R0. Region mapping'!$A$9:$A$24,0))</f>
        <v>AFR</v>
      </c>
      <c r="E610" s="39" t="s">
        <v>355</v>
      </c>
      <c r="F610" s="39">
        <v>39.108167999999999</v>
      </c>
      <c r="G610" s="39">
        <v>41.128161669911357</v>
      </c>
      <c r="H610" s="39">
        <v>41.340384800245317</v>
      </c>
      <c r="I610" s="39">
        <v>41.684483657668537</v>
      </c>
      <c r="J610" s="39">
        <v>42.08706220511236</v>
      </c>
      <c r="K610" s="39">
        <v>42.480138147680577</v>
      </c>
      <c r="L610" s="39">
        <v>42.878028100000002</v>
      </c>
      <c r="M610" s="39">
        <v>43.365464792200008</v>
      </c>
      <c r="N610" s="39">
        <v>43.852901484399986</v>
      </c>
      <c r="O610" s="39">
        <v>44.340338176600007</v>
      </c>
      <c r="P610" s="39">
        <v>44.907774868800004</v>
      </c>
      <c r="Q610" s="39">
        <v>45.415211561000007</v>
      </c>
    </row>
    <row r="611" spans="1:17" x14ac:dyDescent="0.3">
      <c r="A611" s="39" t="s">
        <v>254</v>
      </c>
      <c r="B611" s="39" t="s">
        <v>1911</v>
      </c>
      <c r="C611" s="39" t="s">
        <v>1913</v>
      </c>
      <c r="D611" s="58" t="str">
        <f>INDEX('R0. Region mapping'!$C$9:$C$24,MATCH($E611,'R0. Region mapping'!$A$9:$A$24,0))</f>
        <v>LAM</v>
      </c>
      <c r="E611" s="39" t="s">
        <v>357</v>
      </c>
      <c r="F611" s="39">
        <v>26.276524999999999</v>
      </c>
      <c r="G611" s="39">
        <v>28.128692991460198</v>
      </c>
      <c r="H611" s="39">
        <v>56.617214371290615</v>
      </c>
      <c r="I611" s="39">
        <v>95.747599326917964</v>
      </c>
      <c r="J611" s="39">
        <v>117.81635931014509</v>
      </c>
      <c r="K611" s="39">
        <v>191.45041147858248</v>
      </c>
      <c r="L611" s="39">
        <v>114.68667987380071</v>
      </c>
      <c r="M611" s="39">
        <v>186.81997860331256</v>
      </c>
      <c r="N611" s="39">
        <v>109.48129690293565</v>
      </c>
      <c r="O611" s="39">
        <v>123.98568721780607</v>
      </c>
      <c r="P611" s="39">
        <v>138.47901235256575</v>
      </c>
      <c r="Q611" s="39">
        <v>227.66648104009377</v>
      </c>
    </row>
    <row r="612" spans="1:17" x14ac:dyDescent="0.3">
      <c r="A612" s="39" t="s">
        <v>254</v>
      </c>
      <c r="B612" s="39" t="s">
        <v>1911</v>
      </c>
      <c r="C612" s="39" t="s">
        <v>1913</v>
      </c>
      <c r="D612" s="58" t="str">
        <f>INDEX('R0. Region mapping'!$C$9:$C$24,MATCH($E612,'R0. Region mapping'!$A$9:$A$24,0))</f>
        <v>ASI</v>
      </c>
      <c r="E612" s="39" t="s">
        <v>359</v>
      </c>
      <c r="F612" s="39">
        <v>59.428800000000003</v>
      </c>
      <c r="G612" s="39">
        <v>59.697263398305701</v>
      </c>
      <c r="H612" s="39">
        <v>156.44580844051978</v>
      </c>
      <c r="I612" s="39">
        <v>1500.5071042253649</v>
      </c>
      <c r="J612" s="39">
        <v>2388.1706622984357</v>
      </c>
      <c r="K612" s="39">
        <v>3320.6501137565851</v>
      </c>
      <c r="L612" s="39">
        <v>6075.6761774803554</v>
      </c>
      <c r="M612" s="39">
        <v>14507.492998292115</v>
      </c>
      <c r="N612" s="39">
        <v>14507.634665383815</v>
      </c>
      <c r="O612" s="39">
        <v>14462.960439090415</v>
      </c>
      <c r="P612" s="39">
        <v>14631.583866446816</v>
      </c>
      <c r="Q612" s="39">
        <v>16678.945381132118</v>
      </c>
    </row>
    <row r="613" spans="1:17" x14ac:dyDescent="0.3">
      <c r="A613" s="39" t="s">
        <v>254</v>
      </c>
      <c r="B613" s="39" t="s">
        <v>1911</v>
      </c>
      <c r="C613" s="39" t="s">
        <v>1913</v>
      </c>
      <c r="D613" s="58" t="str">
        <f>INDEX('R0. Region mapping'!$C$9:$C$24,MATCH($E613,'R0. Region mapping'!$A$9:$A$24,0))</f>
        <v>ASI</v>
      </c>
      <c r="E613" s="39" t="s">
        <v>361</v>
      </c>
      <c r="F613" s="39">
        <v>8.3736000000000005E-2</v>
      </c>
      <c r="G613" s="39">
        <v>7.2571200000000002E-2</v>
      </c>
      <c r="H613" s="39">
        <v>4.4659200000000003E-2</v>
      </c>
      <c r="I613" s="39">
        <v>2.3005919999999999E-2</v>
      </c>
      <c r="J613" s="39">
        <v>2.3005919999999999E-2</v>
      </c>
      <c r="K613" s="39">
        <v>2.48562751243975E-2</v>
      </c>
      <c r="L613" s="39">
        <v>3.4358880000000001E-2</v>
      </c>
      <c r="M613" s="39">
        <v>3.4358880000000001E-2</v>
      </c>
      <c r="N613" s="39">
        <v>3.4358880000000001E-2</v>
      </c>
      <c r="O613" s="39">
        <v>3.4358880000000001E-2</v>
      </c>
      <c r="P613" s="39">
        <v>3.4358880000000001E-2</v>
      </c>
      <c r="Q613" s="39">
        <v>3.4358880000000001E-2</v>
      </c>
    </row>
    <row r="614" spans="1:17" x14ac:dyDescent="0.3">
      <c r="A614" s="39" t="s">
        <v>254</v>
      </c>
      <c r="B614" s="39" t="s">
        <v>1911</v>
      </c>
      <c r="C614" s="39" t="s">
        <v>1913</v>
      </c>
      <c r="D614" s="58" t="str">
        <f>INDEX('R0. Region mapping'!$C$9:$C$24,MATCH($E614,'R0. Region mapping'!$A$9:$A$24,0))</f>
        <v>NAM</v>
      </c>
      <c r="E614" s="39" t="s">
        <v>363</v>
      </c>
      <c r="F614" s="39">
        <v>96.976684799999987</v>
      </c>
      <c r="G614" s="39">
        <v>97.217980022008589</v>
      </c>
      <c r="H614" s="39">
        <v>186.25631289703026</v>
      </c>
      <c r="I614" s="39">
        <v>516.23018634303799</v>
      </c>
      <c r="J614" s="39">
        <v>747.27687023566705</v>
      </c>
      <c r="K614" s="39">
        <v>1477.7497007451907</v>
      </c>
      <c r="L614" s="39">
        <v>3997.0339761768187</v>
      </c>
      <c r="M614" s="39">
        <v>4046.036440500156</v>
      </c>
      <c r="N614" s="39">
        <v>4083.7053158068143</v>
      </c>
      <c r="O614" s="39">
        <v>3665.8022045154125</v>
      </c>
      <c r="P614" s="39">
        <v>1372.1845516217506</v>
      </c>
      <c r="Q614" s="39">
        <v>1397.8497572225881</v>
      </c>
    </row>
    <row r="615" spans="1:17" x14ac:dyDescent="0.3">
      <c r="A615" s="39" t="s">
        <v>254</v>
      </c>
      <c r="B615" s="39" t="s">
        <v>1911</v>
      </c>
      <c r="C615" s="39" t="s">
        <v>1913</v>
      </c>
      <c r="D615" s="58" t="str">
        <f>INDEX('R0. Region mapping'!$C$9:$C$24,MATCH($E615,'R0. Region mapping'!$A$9:$A$24,0))</f>
        <v>EUR</v>
      </c>
      <c r="E615" s="39" t="s">
        <v>365</v>
      </c>
      <c r="F615" s="39">
        <v>81.245803576161904</v>
      </c>
      <c r="G615" s="39">
        <v>83.769130351662056</v>
      </c>
      <c r="H615" s="39">
        <v>118.68052330350928</v>
      </c>
      <c r="I615" s="39">
        <v>344.88527393794141</v>
      </c>
      <c r="J615" s="39">
        <v>497.14618428631087</v>
      </c>
      <c r="K615" s="39">
        <v>767.02458689047444</v>
      </c>
      <c r="L615" s="39">
        <v>1867.6408824616803</v>
      </c>
      <c r="M615" s="39">
        <v>3367.1579902174494</v>
      </c>
      <c r="N615" s="39">
        <v>3378.6718648563588</v>
      </c>
      <c r="O615" s="39">
        <v>3436.445216168579</v>
      </c>
      <c r="P615" s="39">
        <v>3446.3504562462335</v>
      </c>
      <c r="Q615" s="39">
        <v>3455.3199143195757</v>
      </c>
    </row>
    <row r="616" spans="1:17" x14ac:dyDescent="0.3">
      <c r="A616" s="39" t="s">
        <v>254</v>
      </c>
      <c r="B616" s="39" t="s">
        <v>1911</v>
      </c>
      <c r="C616" s="39" t="s">
        <v>1914</v>
      </c>
      <c r="D616" s="58" t="str">
        <f>INDEX('R0. Region mapping'!$C$9:$C$24,MATCH($E616,'R0. Region mapping'!$A$9:$A$24,0))</f>
        <v>AFR</v>
      </c>
      <c r="E616" s="39" t="s">
        <v>258</v>
      </c>
      <c r="F616" s="39">
        <v>326.76480000000004</v>
      </c>
      <c r="G616" s="39">
        <v>326.62544000000003</v>
      </c>
      <c r="H616" s="39">
        <v>326.27704000000006</v>
      </c>
      <c r="I616" s="39">
        <v>584.81856992120299</v>
      </c>
      <c r="J616" s="39">
        <v>1009.8227631600799</v>
      </c>
      <c r="K616" s="39">
        <v>2694.3199161616303</v>
      </c>
      <c r="L616" s="39">
        <v>3899.5348294337</v>
      </c>
      <c r="M616" s="39">
        <v>4668.1644197845199</v>
      </c>
      <c r="N616" s="39">
        <v>4677.1710615965603</v>
      </c>
      <c r="O616" s="39">
        <v>4875.3894603827903</v>
      </c>
      <c r="P616" s="39">
        <v>5793.2561465376903</v>
      </c>
      <c r="Q616" s="39">
        <v>6328.0857599999999</v>
      </c>
    </row>
    <row r="617" spans="1:17" x14ac:dyDescent="0.3">
      <c r="A617" s="39" t="s">
        <v>254</v>
      </c>
      <c r="B617" s="39" t="s">
        <v>1911</v>
      </c>
      <c r="C617" s="39" t="s">
        <v>1914</v>
      </c>
      <c r="D617" s="58" t="str">
        <f>INDEX('R0. Region mapping'!$C$9:$C$24,MATCH($E617,'R0. Region mapping'!$A$9:$A$24,0))</f>
        <v>AUS</v>
      </c>
      <c r="E617" s="39" t="s">
        <v>261</v>
      </c>
      <c r="F617" s="39">
        <v>140.9616</v>
      </c>
      <c r="G617" s="39">
        <v>140.91775999999999</v>
      </c>
      <c r="H617" s="39">
        <v>140.92565259596302</v>
      </c>
      <c r="I617" s="39">
        <v>153.056230400511</v>
      </c>
      <c r="J617" s="39">
        <v>158.649158400511</v>
      </c>
      <c r="K617" s="39">
        <v>160.367334400511</v>
      </c>
      <c r="L617" s="39">
        <v>160.148134400511</v>
      </c>
      <c r="M617" s="39">
        <v>160.11377520185599</v>
      </c>
      <c r="N617" s="39">
        <v>158.34627716573701</v>
      </c>
      <c r="O617" s="39">
        <v>156.578779129618</v>
      </c>
      <c r="P617" s="39">
        <v>154.81128109349899</v>
      </c>
      <c r="Q617" s="39">
        <v>153.04378305737899</v>
      </c>
    </row>
    <row r="618" spans="1:17" x14ac:dyDescent="0.3">
      <c r="A618" s="39" t="s">
        <v>254</v>
      </c>
      <c r="B618" s="39" t="s">
        <v>1911</v>
      </c>
      <c r="C618" s="39" t="s">
        <v>1914</v>
      </c>
      <c r="D618" s="58" t="str">
        <f>INDEX('R0. Region mapping'!$C$9:$C$24,MATCH($E618,'R0. Region mapping'!$A$9:$A$24,0))</f>
        <v>NAM</v>
      </c>
      <c r="E618" s="39" t="s">
        <v>341</v>
      </c>
      <c r="F618" s="39">
        <v>1308.654</v>
      </c>
      <c r="G618" s="39">
        <v>1201.430199952845</v>
      </c>
      <c r="H618" s="39">
        <v>1204.0058046306194</v>
      </c>
      <c r="I618" s="39">
        <v>1371.6266937325515</v>
      </c>
      <c r="J618" s="39">
        <v>1476.0359192807462</v>
      </c>
      <c r="K618" s="39">
        <v>1648.6333660150328</v>
      </c>
      <c r="L618" s="39">
        <v>1661.60946369104</v>
      </c>
      <c r="M618" s="39">
        <v>1720.8486631578901</v>
      </c>
      <c r="N618" s="39">
        <v>1715.09942254568</v>
      </c>
      <c r="O618" s="39">
        <v>1709.3501819334599</v>
      </c>
      <c r="P618" s="39">
        <v>1703.60094132124</v>
      </c>
      <c r="Q618" s="39">
        <v>1697.85170070902</v>
      </c>
    </row>
    <row r="619" spans="1:17" x14ac:dyDescent="0.3">
      <c r="A619" s="39" t="s">
        <v>254</v>
      </c>
      <c r="B619" s="39" t="s">
        <v>1911</v>
      </c>
      <c r="C619" s="39" t="s">
        <v>1914</v>
      </c>
      <c r="D619" s="58" t="str">
        <f>INDEX('R0. Region mapping'!$C$9:$C$24,MATCH($E619,'R0. Region mapping'!$A$9:$A$24,0))</f>
        <v>ASI</v>
      </c>
      <c r="E619" s="39" t="s">
        <v>343</v>
      </c>
      <c r="F619" s="39">
        <v>1429.2611999999999</v>
      </c>
      <c r="G619" s="39">
        <v>1429.2611999999999</v>
      </c>
      <c r="H619" s="39">
        <v>1443.4730276687901</v>
      </c>
      <c r="I619" s="39">
        <v>3089.5338589473599</v>
      </c>
      <c r="J619" s="39">
        <v>3931.6734985124999</v>
      </c>
      <c r="K619" s="39">
        <v>4817.0974042105199</v>
      </c>
      <c r="L619" s="39">
        <v>5680.8791768420997</v>
      </c>
      <c r="M619" s="39">
        <v>6597.3843894736801</v>
      </c>
      <c r="N619" s="39">
        <v>7513.8896021052597</v>
      </c>
      <c r="O619" s="39">
        <v>8430.3948147368392</v>
      </c>
      <c r="P619" s="39">
        <v>9346.9000273684196</v>
      </c>
      <c r="Q619" s="39">
        <v>10263.40524</v>
      </c>
    </row>
    <row r="620" spans="1:17" x14ac:dyDescent="0.3">
      <c r="A620" s="39" t="s">
        <v>254</v>
      </c>
      <c r="B620" s="39" t="s">
        <v>1911</v>
      </c>
      <c r="C620" s="39" t="s">
        <v>1914</v>
      </c>
      <c r="D620" s="58" t="str">
        <f>INDEX('R0. Region mapping'!$C$9:$C$24,MATCH($E620,'R0. Region mapping'!$A$9:$A$24,0))</f>
        <v>LAM</v>
      </c>
      <c r="E620" s="39" t="s">
        <v>345</v>
      </c>
      <c r="F620" s="39">
        <v>2229.0084000000102</v>
      </c>
      <c r="G620" s="39">
        <v>2182.2957856296944</v>
      </c>
      <c r="H620" s="39">
        <v>2211.6594089941063</v>
      </c>
      <c r="I620" s="39">
        <v>3459.1342066470102</v>
      </c>
      <c r="J620" s="39">
        <v>3770.3392059001003</v>
      </c>
      <c r="K620" s="39">
        <v>3883.4394285400799</v>
      </c>
      <c r="L620" s="39">
        <v>4756.2515263039204</v>
      </c>
      <c r="M620" s="39">
        <v>8189.0208042105296</v>
      </c>
      <c r="N620" s="39">
        <v>8065.6138236241104</v>
      </c>
      <c r="O620" s="39">
        <v>7904.6676872380303</v>
      </c>
      <c r="P620" s="39">
        <v>7818.7998624512602</v>
      </c>
      <c r="Q620" s="39">
        <v>7612.44952489361</v>
      </c>
    </row>
    <row r="621" spans="1:17" x14ac:dyDescent="0.3">
      <c r="A621" s="39" t="s">
        <v>254</v>
      </c>
      <c r="B621" s="39" t="s">
        <v>1911</v>
      </c>
      <c r="C621" s="39" t="s">
        <v>1914</v>
      </c>
      <c r="D621" s="58" t="str">
        <f>INDEX('R0. Region mapping'!$C$9:$C$24,MATCH($E621,'R0. Region mapping'!$A$9:$A$24,0))</f>
        <v>EUR</v>
      </c>
      <c r="E621" s="39" t="s">
        <v>347</v>
      </c>
      <c r="F621" s="39">
        <v>244.47239999999999</v>
      </c>
      <c r="G621" s="39">
        <v>244.32024000000001</v>
      </c>
      <c r="H621" s="39">
        <v>244.829823003493</v>
      </c>
      <c r="I621" s="39">
        <v>329.63487747368401</v>
      </c>
      <c r="J621" s="39">
        <v>345.692027789473</v>
      </c>
      <c r="K621" s="39">
        <v>399.56421810526302</v>
      </c>
      <c r="L621" s="39">
        <v>434.52888842105199</v>
      </c>
      <c r="M621" s="39">
        <v>442.83845473684198</v>
      </c>
      <c r="N621" s="39">
        <v>451.14802105263101</v>
      </c>
      <c r="O621" s="39">
        <v>459.45758736841998</v>
      </c>
      <c r="P621" s="39">
        <v>467.76715368420997</v>
      </c>
      <c r="Q621" s="39">
        <v>476.076719999999</v>
      </c>
    </row>
    <row r="622" spans="1:17" x14ac:dyDescent="0.3">
      <c r="A622" s="39" t="s">
        <v>254</v>
      </c>
      <c r="B622" s="39" t="s">
        <v>1911</v>
      </c>
      <c r="C622" s="39" t="s">
        <v>1914</v>
      </c>
      <c r="D622" s="58" t="str">
        <f>INDEX('R0. Region mapping'!$C$9:$C$24,MATCH($E622,'R0. Region mapping'!$A$9:$A$24,0))</f>
        <v>ASI</v>
      </c>
      <c r="E622" s="39" t="s">
        <v>349</v>
      </c>
      <c r="F622" s="39">
        <v>881.61120000000005</v>
      </c>
      <c r="G622" s="39">
        <v>881.42336</v>
      </c>
      <c r="H622" s="39">
        <v>880.95375999999999</v>
      </c>
      <c r="I622" s="39">
        <v>923.903235787894</v>
      </c>
      <c r="J622" s="39">
        <v>1559.47748802151</v>
      </c>
      <c r="K622" s="39">
        <v>2877.1661455482399</v>
      </c>
      <c r="L622" s="39">
        <v>3711.6396740918299</v>
      </c>
      <c r="M622" s="39">
        <v>3662.4632595286298</v>
      </c>
      <c r="N622" s="39">
        <v>3560.7180666179102</v>
      </c>
      <c r="O622" s="39">
        <v>3402.5090179950198</v>
      </c>
      <c r="P622" s="39">
        <v>3357.2276807964699</v>
      </c>
      <c r="Q622" s="39">
        <v>3255.4824878857498</v>
      </c>
    </row>
    <row r="623" spans="1:17" x14ac:dyDescent="0.3">
      <c r="A623" s="39" t="s">
        <v>254</v>
      </c>
      <c r="B623" s="39" t="s">
        <v>1911</v>
      </c>
      <c r="C623" s="39" t="s">
        <v>1914</v>
      </c>
      <c r="D623" s="58" t="str">
        <f>INDEX('R0. Region mapping'!$C$9:$C$24,MATCH($E623,'R0. Region mapping'!$A$9:$A$24,0))</f>
        <v>ASI</v>
      </c>
      <c r="E623" s="39" t="s">
        <v>351</v>
      </c>
      <c r="F623" s="39">
        <v>359.99639999999999</v>
      </c>
      <c r="G623" s="39">
        <v>359.97768000000002</v>
      </c>
      <c r="H623" s="39">
        <v>364.275122974309</v>
      </c>
      <c r="I623" s="39">
        <v>726.88594342884505</v>
      </c>
      <c r="J623" s="39">
        <v>804.76588111305591</v>
      </c>
      <c r="K623" s="39">
        <v>1241.04147789474</v>
      </c>
      <c r="L623" s="39">
        <v>1466.4039115789501</v>
      </c>
      <c r="M623" s="39">
        <v>1685.4510812631599</v>
      </c>
      <c r="N623" s="39">
        <v>1726.55399494737</v>
      </c>
      <c r="O623" s="39">
        <v>1767.6569086315801</v>
      </c>
      <c r="P623" s="39">
        <v>1808.75982231579</v>
      </c>
      <c r="Q623" s="39">
        <v>1849.862736</v>
      </c>
    </row>
    <row r="624" spans="1:17" x14ac:dyDescent="0.3">
      <c r="A624" s="39" t="s">
        <v>254</v>
      </c>
      <c r="B624" s="39" t="s">
        <v>1911</v>
      </c>
      <c r="C624" s="39" t="s">
        <v>1914</v>
      </c>
      <c r="D624" s="58" t="str">
        <f>INDEX('R0. Region mapping'!$C$9:$C$24,MATCH($E624,'R0. Region mapping'!$A$9:$A$24,0))</f>
        <v>ASI</v>
      </c>
      <c r="E624" s="39" t="s">
        <v>353</v>
      </c>
      <c r="F624" s="39">
        <v>281.55959999999988</v>
      </c>
      <c r="G624" s="39">
        <v>280.50823999999989</v>
      </c>
      <c r="H624" s="39">
        <v>278.5578381307119</v>
      </c>
      <c r="I624" s="39">
        <v>295.35008421052601</v>
      </c>
      <c r="J624" s="39">
        <v>298.42400602513499</v>
      </c>
      <c r="K624" s="39">
        <v>302.22806315789398</v>
      </c>
      <c r="L624" s="39">
        <v>305.30198497250399</v>
      </c>
      <c r="M624" s="39">
        <v>308.674842105263</v>
      </c>
      <c r="N624" s="39">
        <v>311.682631578947</v>
      </c>
      <c r="O624" s="39">
        <v>314.690421052631</v>
      </c>
      <c r="P624" s="39">
        <v>317.69821052631499</v>
      </c>
      <c r="Q624" s="39">
        <v>320.70600000000002</v>
      </c>
    </row>
    <row r="625" spans="1:17" x14ac:dyDescent="0.3">
      <c r="A625" s="39" t="s">
        <v>254</v>
      </c>
      <c r="B625" s="39" t="s">
        <v>1911</v>
      </c>
      <c r="C625" s="39" t="s">
        <v>1914</v>
      </c>
      <c r="D625" s="58" t="str">
        <f>INDEX('R0. Region mapping'!$C$9:$C$24,MATCH($E625,'R0. Region mapping'!$A$9:$A$24,0))</f>
        <v>AFR</v>
      </c>
      <c r="E625" s="39" t="s">
        <v>355</v>
      </c>
      <c r="F625" s="39">
        <v>218.7216</v>
      </c>
      <c r="G625" s="39">
        <v>218.58799999999999</v>
      </c>
      <c r="H625" s="39">
        <v>221.04599590011003</v>
      </c>
      <c r="I625" s="39">
        <v>299.34098357894703</v>
      </c>
      <c r="J625" s="39">
        <v>324.91419075344101</v>
      </c>
      <c r="K625" s="39">
        <v>448.14988968421</v>
      </c>
      <c r="L625" s="39">
        <v>662.44717473684295</v>
      </c>
      <c r="M625" s="39">
        <v>675.34503578947397</v>
      </c>
      <c r="N625" s="39">
        <v>686.67743091347199</v>
      </c>
      <c r="O625" s="39">
        <v>701.14075789473702</v>
      </c>
      <c r="P625" s="39">
        <v>714.03861894736895</v>
      </c>
      <c r="Q625" s="39">
        <v>726.93647999999996</v>
      </c>
    </row>
    <row r="626" spans="1:17" x14ac:dyDescent="0.3">
      <c r="A626" s="39" t="s">
        <v>254</v>
      </c>
      <c r="B626" s="39" t="s">
        <v>1911</v>
      </c>
      <c r="C626" s="39" t="s">
        <v>1914</v>
      </c>
      <c r="D626" s="58" t="str">
        <f>INDEX('R0. Region mapping'!$C$9:$C$24,MATCH($E626,'R0. Region mapping'!$A$9:$A$24,0))</f>
        <v>LAM</v>
      </c>
      <c r="E626" s="39" t="s">
        <v>357</v>
      </c>
      <c r="F626" s="39">
        <v>99.8352</v>
      </c>
      <c r="G626" s="39">
        <v>99.815840000000009</v>
      </c>
      <c r="H626" s="39">
        <v>99.960807306622002</v>
      </c>
      <c r="I626" s="39">
        <v>105.719868210526</v>
      </c>
      <c r="J626" s="39">
        <v>108.47940628785101</v>
      </c>
      <c r="K626" s="39">
        <v>109.400542287851</v>
      </c>
      <c r="L626" s="39">
        <v>98.238121640428204</v>
      </c>
      <c r="M626" s="39">
        <v>110.321678287851</v>
      </c>
      <c r="N626" s="39">
        <v>110.321678287851</v>
      </c>
      <c r="O626" s="39">
        <v>110.321678287851</v>
      </c>
      <c r="P626" s="39">
        <v>110.321678287851</v>
      </c>
      <c r="Q626" s="39">
        <v>101.024103760817</v>
      </c>
    </row>
    <row r="627" spans="1:17" x14ac:dyDescent="0.3">
      <c r="A627" s="39" t="s">
        <v>254</v>
      </c>
      <c r="B627" s="39" t="s">
        <v>1911</v>
      </c>
      <c r="C627" s="39" t="s">
        <v>1914</v>
      </c>
      <c r="D627" s="58" t="str">
        <f>INDEX('R0. Region mapping'!$C$9:$C$24,MATCH($E627,'R0. Region mapping'!$A$9:$A$24,0))</f>
        <v>ASI</v>
      </c>
      <c r="E627" s="39" t="s">
        <v>359</v>
      </c>
      <c r="F627" s="39">
        <v>432.15120000000002</v>
      </c>
      <c r="G627" s="39">
        <v>432.07456000000002</v>
      </c>
      <c r="H627" s="39">
        <v>440.93868332962802</v>
      </c>
      <c r="I627" s="39">
        <v>975.53633983469899</v>
      </c>
      <c r="J627" s="39">
        <v>1370.6546606598499</v>
      </c>
      <c r="K627" s="39">
        <v>1987.0116589473701</v>
      </c>
      <c r="L627" s="39">
        <v>2309.0458670953099</v>
      </c>
      <c r="M627" s="39">
        <v>2379.3386366315799</v>
      </c>
      <c r="N627" s="39">
        <v>2379.3386366315799</v>
      </c>
      <c r="O627" s="39">
        <v>2461.9529728534899</v>
      </c>
      <c r="P627" s="39">
        <v>2927.3965053781299</v>
      </c>
      <c r="Q627" s="39">
        <v>2990.08100222024</v>
      </c>
    </row>
    <row r="628" spans="1:17" x14ac:dyDescent="0.3">
      <c r="A628" s="39" t="s">
        <v>254</v>
      </c>
      <c r="B628" s="39" t="s">
        <v>1911</v>
      </c>
      <c r="C628" s="39" t="s">
        <v>1914</v>
      </c>
      <c r="D628" s="58" t="str">
        <f>INDEX('R0. Region mapping'!$C$9:$C$24,MATCH($E628,'R0. Region mapping'!$A$9:$A$24,0))</f>
        <v>ASI</v>
      </c>
      <c r="E628" s="39" t="s">
        <v>361</v>
      </c>
      <c r="F628" s="39">
        <v>13.222800000000101</v>
      </c>
      <c r="G628" s="39">
        <v>13.222800000000101</v>
      </c>
      <c r="H628" s="39">
        <v>13.396436183293099</v>
      </c>
      <c r="I628" s="39">
        <v>16.477435789473699</v>
      </c>
      <c r="J628" s="39">
        <v>21.275906750633201</v>
      </c>
      <c r="K628" s="39">
        <v>40.004960842105298</v>
      </c>
      <c r="L628" s="39">
        <v>46.938387368421097</v>
      </c>
      <c r="M628" s="39">
        <v>49.0414778947369</v>
      </c>
      <c r="N628" s="39">
        <v>51.144568421052703</v>
      </c>
      <c r="O628" s="39">
        <v>53.2476589473685</v>
      </c>
      <c r="P628" s="39">
        <v>55.350749473684303</v>
      </c>
      <c r="Q628" s="39">
        <v>57.45384</v>
      </c>
    </row>
    <row r="629" spans="1:17" x14ac:dyDescent="0.3">
      <c r="A629" s="39" t="s">
        <v>254</v>
      </c>
      <c r="B629" s="39" t="s">
        <v>1911</v>
      </c>
      <c r="C629" s="39" t="s">
        <v>1914</v>
      </c>
      <c r="D629" s="58" t="str">
        <f>INDEX('R0. Region mapping'!$C$9:$C$24,MATCH($E629,'R0. Region mapping'!$A$9:$A$24,0))</f>
        <v>NAM</v>
      </c>
      <c r="E629" s="39" t="s">
        <v>363</v>
      </c>
      <c r="F629" s="39">
        <v>980.8091999999989</v>
      </c>
      <c r="G629" s="39">
        <v>980.27623999999889</v>
      </c>
      <c r="H629" s="39">
        <v>978.943839999999</v>
      </c>
      <c r="I629" s="39">
        <v>1069.0779863074899</v>
      </c>
      <c r="J629" s="39">
        <v>1181.9232577703999</v>
      </c>
      <c r="K629" s="39">
        <v>1840.2046021052599</v>
      </c>
      <c r="L629" s="39">
        <v>2061.3036084210498</v>
      </c>
      <c r="M629" s="39">
        <v>3006.5451427368398</v>
      </c>
      <c r="N629" s="39">
        <v>3951.7866770526298</v>
      </c>
      <c r="O629" s="39">
        <v>4000.6173785942601</v>
      </c>
      <c r="P629" s="39">
        <v>5517.1187048113197</v>
      </c>
      <c r="Q629" s="39">
        <v>5517.1187048113197</v>
      </c>
    </row>
    <row r="630" spans="1:17" x14ac:dyDescent="0.3">
      <c r="A630" s="39" t="s">
        <v>254</v>
      </c>
      <c r="B630" s="39" t="s">
        <v>1911</v>
      </c>
      <c r="C630" s="39" t="s">
        <v>1914</v>
      </c>
      <c r="D630" s="58" t="str">
        <f>INDEX('R0. Region mapping'!$C$9:$C$24,MATCH($E630,'R0. Region mapping'!$A$9:$A$24,0))</f>
        <v>EUR</v>
      </c>
      <c r="E630" s="39" t="s">
        <v>365</v>
      </c>
      <c r="F630" s="39">
        <v>1572.4115999999999</v>
      </c>
      <c r="G630" s="39">
        <v>1570.4443999999999</v>
      </c>
      <c r="H630" s="39">
        <v>1565.5264</v>
      </c>
      <c r="I630" s="39">
        <v>1637.6576</v>
      </c>
      <c r="J630" s="39">
        <v>1692.49135</v>
      </c>
      <c r="K630" s="39">
        <v>1827.32509999999</v>
      </c>
      <c r="L630" s="39">
        <v>2002.15885</v>
      </c>
      <c r="M630" s="39">
        <v>2026.8286000000001</v>
      </c>
      <c r="N630" s="39">
        <v>2051.4983499999898</v>
      </c>
      <c r="O630" s="39">
        <v>2076.1680999999899</v>
      </c>
      <c r="P630" s="39">
        <v>2100.8378499999999</v>
      </c>
      <c r="Q630" s="39">
        <v>2106.27053862815</v>
      </c>
    </row>
    <row r="631" spans="1:17" x14ac:dyDescent="0.3">
      <c r="A631" s="39" t="s">
        <v>254</v>
      </c>
      <c r="B631" s="39" t="s">
        <v>1911</v>
      </c>
      <c r="C631" s="39" t="s">
        <v>1915</v>
      </c>
      <c r="D631" s="58" t="str">
        <f>INDEX('R0. Region mapping'!$C$9:$C$24,MATCH($E631,'R0. Region mapping'!$A$9:$A$24,0))</f>
        <v>AFR</v>
      </c>
      <c r="E631" s="39" t="s">
        <v>258</v>
      </c>
      <c r="F631" s="39">
        <v>40.654799999999902</v>
      </c>
      <c r="G631" s="39">
        <v>40.629359999999899</v>
      </c>
      <c r="H631" s="39">
        <v>65.951567774306099</v>
      </c>
      <c r="I631" s="39">
        <v>144.4</v>
      </c>
      <c r="J631" s="39">
        <v>216</v>
      </c>
      <c r="K631" s="39">
        <v>404.6</v>
      </c>
      <c r="L631" s="39">
        <v>929.6</v>
      </c>
      <c r="M631" s="39">
        <v>1386.75</v>
      </c>
      <c r="N631" s="39">
        <v>1389.0772292819499</v>
      </c>
      <c r="O631" s="39">
        <v>1933.2</v>
      </c>
      <c r="P631" s="39">
        <v>2149.4</v>
      </c>
      <c r="Q631" s="39">
        <v>2297</v>
      </c>
    </row>
    <row r="632" spans="1:17" x14ac:dyDescent="0.3">
      <c r="A632" s="39" t="s">
        <v>254</v>
      </c>
      <c r="B632" s="39" t="s">
        <v>1911</v>
      </c>
      <c r="C632" s="39" t="s">
        <v>1915</v>
      </c>
      <c r="D632" s="58" t="str">
        <f>INDEX('R0. Region mapping'!$C$9:$C$24,MATCH($E632,'R0. Region mapping'!$A$9:$A$24,0))</f>
        <v>AUS</v>
      </c>
      <c r="E632" s="39" t="s">
        <v>261</v>
      </c>
      <c r="H632" s="39">
        <v>11.246836216817099</v>
      </c>
      <c r="I632" s="39">
        <v>67.45</v>
      </c>
      <c r="J632" s="39">
        <v>76.5</v>
      </c>
      <c r="K632" s="39">
        <v>76.5</v>
      </c>
      <c r="L632" s="39">
        <v>175.2</v>
      </c>
      <c r="M632" s="39">
        <v>260.25</v>
      </c>
      <c r="N632" s="39">
        <v>309.39999999999998</v>
      </c>
      <c r="O632" s="39">
        <v>362.4</v>
      </c>
      <c r="P632" s="39">
        <v>403.15</v>
      </c>
      <c r="Q632" s="39">
        <v>430.5</v>
      </c>
    </row>
    <row r="633" spans="1:17" x14ac:dyDescent="0.3">
      <c r="A633" s="39" t="s">
        <v>254</v>
      </c>
      <c r="B633" s="39" t="s">
        <v>1911</v>
      </c>
      <c r="C633" s="39" t="s">
        <v>1915</v>
      </c>
      <c r="D633" s="58" t="str">
        <f>INDEX('R0. Region mapping'!$C$9:$C$24,MATCH($E633,'R0. Region mapping'!$A$9:$A$24,0))</f>
        <v>NAM</v>
      </c>
      <c r="E633" s="39" t="s">
        <v>341</v>
      </c>
      <c r="F633" s="39">
        <v>331.34399999999903</v>
      </c>
      <c r="G633" s="39">
        <v>331.387445797564</v>
      </c>
      <c r="H633" s="39">
        <v>344.52533775778699</v>
      </c>
      <c r="I633" s="39">
        <v>484.5</v>
      </c>
      <c r="J633" s="39">
        <v>444.31338771502601</v>
      </c>
      <c r="K633" s="39">
        <v>375.7</v>
      </c>
      <c r="L633" s="39">
        <v>337.62484627260199</v>
      </c>
      <c r="M633" s="39">
        <v>273</v>
      </c>
      <c r="N633" s="39">
        <v>259.35000000000002</v>
      </c>
      <c r="O633" s="39">
        <v>259.8</v>
      </c>
      <c r="P633" s="39">
        <v>257.39999999999998</v>
      </c>
      <c r="Q633" s="39">
        <v>251.5</v>
      </c>
    </row>
    <row r="634" spans="1:17" x14ac:dyDescent="0.3">
      <c r="A634" s="39" t="s">
        <v>254</v>
      </c>
      <c r="B634" s="39" t="s">
        <v>1911</v>
      </c>
      <c r="C634" s="39" t="s">
        <v>1915</v>
      </c>
      <c r="D634" s="58" t="str">
        <f>INDEX('R0. Region mapping'!$C$9:$C$24,MATCH($E634,'R0. Region mapping'!$A$9:$A$24,0))</f>
        <v>ASI</v>
      </c>
      <c r="E634" s="39" t="s">
        <v>343</v>
      </c>
      <c r="F634" s="39">
        <v>191.11680000000001</v>
      </c>
      <c r="G634" s="39">
        <v>191.115672985694</v>
      </c>
      <c r="H634" s="39">
        <v>392.37997973158201</v>
      </c>
      <c r="I634" s="39">
        <v>942.4</v>
      </c>
      <c r="J634" s="39">
        <v>1375.2</v>
      </c>
      <c r="K634" s="39">
        <v>2278.85</v>
      </c>
      <c r="L634" s="39">
        <v>3752.8</v>
      </c>
      <c r="M634" s="39">
        <v>4288.5</v>
      </c>
      <c r="N634" s="39">
        <v>5523.05</v>
      </c>
      <c r="O634" s="39">
        <v>5631.6</v>
      </c>
      <c r="P634" s="39">
        <v>5702.4</v>
      </c>
      <c r="Q634" s="39">
        <v>5726.5</v>
      </c>
    </row>
    <row r="635" spans="1:17" x14ac:dyDescent="0.3">
      <c r="A635" s="39" t="s">
        <v>254</v>
      </c>
      <c r="B635" s="39" t="s">
        <v>1911</v>
      </c>
      <c r="C635" s="39" t="s">
        <v>1915</v>
      </c>
      <c r="D635" s="58" t="str">
        <f>INDEX('R0. Region mapping'!$C$9:$C$24,MATCH($E635,'R0. Region mapping'!$A$9:$A$24,0))</f>
        <v>LAM</v>
      </c>
      <c r="E635" s="39" t="s">
        <v>345</v>
      </c>
      <c r="F635" s="39">
        <v>60.220799999999997</v>
      </c>
      <c r="G635" s="39">
        <v>60.207543469675599</v>
      </c>
      <c r="H635" s="39">
        <v>76.304646715016204</v>
      </c>
      <c r="I635" s="39">
        <v>181.45</v>
      </c>
      <c r="J635" s="39">
        <v>174.146201104921</v>
      </c>
      <c r="K635" s="39">
        <v>349.35</v>
      </c>
      <c r="L635" s="39">
        <v>880.8</v>
      </c>
      <c r="M635" s="39">
        <v>1342.5</v>
      </c>
      <c r="N635" s="39">
        <v>1611.35</v>
      </c>
      <c r="O635" s="39">
        <v>1901.4</v>
      </c>
      <c r="P635" s="39">
        <v>2121.9</v>
      </c>
      <c r="Q635" s="39">
        <v>2274</v>
      </c>
    </row>
    <row r="636" spans="1:17" x14ac:dyDescent="0.3">
      <c r="A636" s="39" t="s">
        <v>254</v>
      </c>
      <c r="B636" s="39" t="s">
        <v>1911</v>
      </c>
      <c r="C636" s="39" t="s">
        <v>1915</v>
      </c>
      <c r="D636" s="58" t="str">
        <f>INDEX('R0. Region mapping'!$C$9:$C$24,MATCH($E636,'R0. Region mapping'!$A$9:$A$24,0))</f>
        <v>EUR</v>
      </c>
      <c r="E636" s="39" t="s">
        <v>347</v>
      </c>
      <c r="F636" s="39">
        <v>197.352</v>
      </c>
      <c r="G636" s="39">
        <v>183.22926011393201</v>
      </c>
      <c r="H636" s="39">
        <v>166.374443522353</v>
      </c>
      <c r="I636" s="39">
        <v>190.9975</v>
      </c>
      <c r="J636" s="39">
        <v>193.005</v>
      </c>
      <c r="K636" s="39">
        <v>201.36500000000001</v>
      </c>
      <c r="L636" s="39">
        <v>209.32</v>
      </c>
      <c r="M636" s="39">
        <v>216.78749999999999</v>
      </c>
      <c r="N636" s="39">
        <v>207.54499999999999</v>
      </c>
      <c r="O636" s="39">
        <v>211.62</v>
      </c>
      <c r="P636" s="39">
        <v>214.28</v>
      </c>
      <c r="Q636" s="39">
        <v>215.17500000000001</v>
      </c>
    </row>
    <row r="637" spans="1:17" x14ac:dyDescent="0.3">
      <c r="A637" s="39" t="s">
        <v>254</v>
      </c>
      <c r="B637" s="39" t="s">
        <v>1911</v>
      </c>
      <c r="C637" s="39" t="s">
        <v>1915</v>
      </c>
      <c r="D637" s="58" t="str">
        <f>INDEX('R0. Region mapping'!$C$9:$C$24,MATCH($E637,'R0. Region mapping'!$A$9:$A$24,0))</f>
        <v>ASI</v>
      </c>
      <c r="E637" s="39" t="s">
        <v>349</v>
      </c>
      <c r="F637" s="39">
        <v>867.30480000000102</v>
      </c>
      <c r="G637" s="39">
        <v>805.23945436206202</v>
      </c>
      <c r="H637" s="39">
        <v>849.367835895295</v>
      </c>
      <c r="I637" s="39">
        <v>1295.8</v>
      </c>
      <c r="J637" s="39">
        <v>1652.1898985057701</v>
      </c>
      <c r="K637" s="39">
        <v>2022.15</v>
      </c>
      <c r="L637" s="39">
        <v>2174.4</v>
      </c>
      <c r="M637" s="39">
        <v>1530</v>
      </c>
      <c r="N637" s="39">
        <v>1514.07822162664</v>
      </c>
      <c r="O637" s="39">
        <v>1194.5999999999999</v>
      </c>
      <c r="P637" s="39">
        <v>1069.2</v>
      </c>
      <c r="Q637" s="39">
        <v>969.5</v>
      </c>
    </row>
    <row r="638" spans="1:17" x14ac:dyDescent="0.3">
      <c r="A638" s="39" t="s">
        <v>254</v>
      </c>
      <c r="B638" s="39" t="s">
        <v>1911</v>
      </c>
      <c r="C638" s="39" t="s">
        <v>1915</v>
      </c>
      <c r="D638" s="58" t="str">
        <f>INDEX('R0. Region mapping'!$C$9:$C$24,MATCH($E638,'R0. Region mapping'!$A$9:$A$24,0))</f>
        <v>ASI</v>
      </c>
      <c r="E638" s="39" t="s">
        <v>351</v>
      </c>
      <c r="F638" s="39">
        <v>62.326799999999899</v>
      </c>
      <c r="G638" s="39">
        <v>62.297128239895599</v>
      </c>
      <c r="H638" s="39">
        <v>153.52654439191801</v>
      </c>
      <c r="I638" s="39">
        <v>318.25</v>
      </c>
      <c r="J638" s="39">
        <v>482.4</v>
      </c>
      <c r="K638" s="39">
        <v>680</v>
      </c>
      <c r="L638" s="39">
        <v>1367.2</v>
      </c>
      <c r="M638" s="39">
        <v>1962.75</v>
      </c>
      <c r="N638" s="39">
        <v>2291.25</v>
      </c>
      <c r="O638" s="39">
        <v>2660.4</v>
      </c>
      <c r="P638" s="39">
        <v>2938.1</v>
      </c>
      <c r="Q638" s="39">
        <v>3125.5</v>
      </c>
    </row>
    <row r="639" spans="1:17" x14ac:dyDescent="0.3">
      <c r="A639" s="39" t="s">
        <v>254</v>
      </c>
      <c r="B639" s="39" t="s">
        <v>1911</v>
      </c>
      <c r="C639" s="39" t="s">
        <v>1915</v>
      </c>
      <c r="D639" s="58" t="str">
        <f>INDEX('R0. Region mapping'!$C$9:$C$24,MATCH($E639,'R0. Region mapping'!$A$9:$A$24,0))</f>
        <v>ASI</v>
      </c>
      <c r="E639" s="39" t="s">
        <v>353</v>
      </c>
      <c r="F639" s="39">
        <v>1097.1179999999999</v>
      </c>
      <c r="G639" s="39">
        <v>1097.10224324662</v>
      </c>
      <c r="H639" s="39">
        <v>1084.3440270591</v>
      </c>
      <c r="I639" s="39">
        <v>1222.6500000000001</v>
      </c>
      <c r="J639" s="39">
        <v>1089.58751600492</v>
      </c>
      <c r="K639" s="39">
        <v>1252.9000000000001</v>
      </c>
      <c r="L639" s="39">
        <v>1305.5999999999999</v>
      </c>
      <c r="M639" s="39">
        <v>1646.25</v>
      </c>
      <c r="N639" s="39">
        <v>1797.9</v>
      </c>
      <c r="O639" s="39">
        <v>1784.4</v>
      </c>
      <c r="P639" s="39">
        <v>1745.7</v>
      </c>
      <c r="Q639" s="39">
        <v>1687</v>
      </c>
    </row>
    <row r="640" spans="1:17" x14ac:dyDescent="0.3">
      <c r="A640" s="39" t="s">
        <v>254</v>
      </c>
      <c r="B640" s="39" t="s">
        <v>1911</v>
      </c>
      <c r="C640" s="39" t="s">
        <v>1915</v>
      </c>
      <c r="D640" s="58" t="str">
        <f>INDEX('R0. Region mapping'!$C$9:$C$24,MATCH($E640,'R0. Region mapping'!$A$9:$A$24,0))</f>
        <v>AFR</v>
      </c>
      <c r="E640" s="39" t="s">
        <v>355</v>
      </c>
      <c r="H640" s="39">
        <v>11.81027488</v>
      </c>
      <c r="I640" s="39">
        <v>32.299999999999997</v>
      </c>
      <c r="J640" s="39">
        <v>121.5</v>
      </c>
      <c r="K640" s="39">
        <v>319.60000000000002</v>
      </c>
      <c r="L640" s="39">
        <v>672.8</v>
      </c>
      <c r="M640" s="39">
        <v>979.5</v>
      </c>
      <c r="N640" s="39">
        <v>1151.1500000000001</v>
      </c>
      <c r="O640" s="39">
        <v>1341.6</v>
      </c>
      <c r="P640" s="39">
        <v>1485.55</v>
      </c>
      <c r="Q640" s="39">
        <v>1583.5</v>
      </c>
    </row>
    <row r="641" spans="1:17" x14ac:dyDescent="0.3">
      <c r="A641" s="39" t="s">
        <v>254</v>
      </c>
      <c r="B641" s="39" t="s">
        <v>1911</v>
      </c>
      <c r="C641" s="39" t="s">
        <v>1915</v>
      </c>
      <c r="D641" s="58" t="str">
        <f>INDEX('R0. Region mapping'!$C$9:$C$24,MATCH($E641,'R0. Region mapping'!$A$9:$A$24,0))</f>
        <v>LAM</v>
      </c>
      <c r="E641" s="39" t="s">
        <v>357</v>
      </c>
      <c r="F641" s="39">
        <v>38.898000000000103</v>
      </c>
      <c r="G641" s="39">
        <v>38.885294117647099</v>
      </c>
      <c r="H641" s="39">
        <v>82.598960000000005</v>
      </c>
      <c r="I641" s="39">
        <v>198.55</v>
      </c>
      <c r="J641" s="39">
        <v>246.6</v>
      </c>
      <c r="K641" s="39">
        <v>381.65</v>
      </c>
      <c r="L641" s="39">
        <v>960.8</v>
      </c>
      <c r="M641" s="39">
        <v>1465.5</v>
      </c>
      <c r="N641" s="39">
        <v>1758.9</v>
      </c>
      <c r="O641" s="39">
        <v>2075.4</v>
      </c>
      <c r="P641" s="39">
        <v>2316.0500000000002</v>
      </c>
      <c r="Q641" s="39">
        <v>2481.5</v>
      </c>
    </row>
    <row r="642" spans="1:17" x14ac:dyDescent="0.3">
      <c r="A642" s="39" t="s">
        <v>254</v>
      </c>
      <c r="B642" s="39" t="s">
        <v>1911</v>
      </c>
      <c r="C642" s="39" t="s">
        <v>1915</v>
      </c>
      <c r="D642" s="58" t="str">
        <f>INDEX('R0. Region mapping'!$C$9:$C$24,MATCH($E642,'R0. Region mapping'!$A$9:$A$24,0))</f>
        <v>ASI</v>
      </c>
      <c r="E642" s="39" t="s">
        <v>359</v>
      </c>
      <c r="F642" s="39">
        <v>152.8416</v>
      </c>
      <c r="G642" s="39">
        <v>152.83573475984201</v>
      </c>
      <c r="H642" s="39">
        <v>284.882371568699</v>
      </c>
      <c r="I642" s="39">
        <v>1008.9</v>
      </c>
      <c r="J642" s="39">
        <v>1062.07672162424</v>
      </c>
      <c r="K642" s="39">
        <v>1811.35</v>
      </c>
      <c r="L642" s="39">
        <v>3398.4</v>
      </c>
      <c r="M642" s="39">
        <v>4773</v>
      </c>
      <c r="N642" s="39">
        <v>4770.1941697066204</v>
      </c>
      <c r="O642" s="39">
        <v>6358.2</v>
      </c>
      <c r="P642" s="39">
        <v>6992.7</v>
      </c>
      <c r="Q642" s="39">
        <v>7415</v>
      </c>
    </row>
    <row r="643" spans="1:17" x14ac:dyDescent="0.3">
      <c r="A643" s="39" t="s">
        <v>254</v>
      </c>
      <c r="B643" s="39" t="s">
        <v>1911</v>
      </c>
      <c r="C643" s="39" t="s">
        <v>1915</v>
      </c>
      <c r="D643" s="58" t="str">
        <f>INDEX('R0. Region mapping'!$C$9:$C$24,MATCH($E643,'R0. Region mapping'!$A$9:$A$24,0))</f>
        <v>ASI</v>
      </c>
      <c r="E643" s="39" t="s">
        <v>361</v>
      </c>
      <c r="F643" s="39">
        <v>528.40440000000103</v>
      </c>
      <c r="G643" s="39">
        <v>528.415177385682</v>
      </c>
      <c r="H643" s="39">
        <v>550.59298108455903</v>
      </c>
      <c r="I643" s="39">
        <v>621.29999999999995</v>
      </c>
      <c r="J643" s="39">
        <v>717.3</v>
      </c>
      <c r="K643" s="39">
        <v>825.35</v>
      </c>
      <c r="L643" s="39">
        <v>947.2</v>
      </c>
      <c r="M643" s="39">
        <v>1082.25</v>
      </c>
      <c r="N643" s="39">
        <v>1143.3499999999999</v>
      </c>
      <c r="O643" s="39">
        <v>1165.8</v>
      </c>
      <c r="P643" s="39">
        <v>1180.3</v>
      </c>
      <c r="Q643" s="39">
        <v>1185.5</v>
      </c>
    </row>
    <row r="644" spans="1:17" x14ac:dyDescent="0.3">
      <c r="A644" s="39" t="s">
        <v>254</v>
      </c>
      <c r="B644" s="39" t="s">
        <v>1911</v>
      </c>
      <c r="C644" s="39" t="s">
        <v>1915</v>
      </c>
      <c r="D644" s="58" t="str">
        <f>INDEX('R0. Region mapping'!$C$9:$C$24,MATCH($E644,'R0. Region mapping'!$A$9:$A$24,0))</f>
        <v>NAM</v>
      </c>
      <c r="E644" s="39" t="s">
        <v>363</v>
      </c>
      <c r="F644" s="39">
        <v>2918.6135999999901</v>
      </c>
      <c r="G644" s="39">
        <v>2918.6306277119902</v>
      </c>
      <c r="H644" s="39">
        <v>2880.59464425023</v>
      </c>
      <c r="I644" s="39">
        <v>3224.3</v>
      </c>
      <c r="J644" s="39">
        <v>2727.9</v>
      </c>
      <c r="K644" s="39">
        <v>2657.1</v>
      </c>
      <c r="L644" s="39">
        <v>3627.2</v>
      </c>
      <c r="M644" s="39">
        <v>4456.5</v>
      </c>
      <c r="N644" s="39">
        <v>4778.1499999999996</v>
      </c>
      <c r="O644" s="39">
        <v>5255.4</v>
      </c>
      <c r="P644" s="39">
        <v>5591.85</v>
      </c>
      <c r="Q644" s="39">
        <v>3858.5</v>
      </c>
    </row>
    <row r="645" spans="1:17" x14ac:dyDescent="0.3">
      <c r="A645" s="39" t="s">
        <v>254</v>
      </c>
      <c r="B645" s="39" t="s">
        <v>1911</v>
      </c>
      <c r="C645" s="39" t="s">
        <v>1915</v>
      </c>
      <c r="D645" s="58" t="str">
        <f>INDEX('R0. Region mapping'!$C$9:$C$24,MATCH($E645,'R0. Region mapping'!$A$9:$A$24,0))</f>
        <v>EUR</v>
      </c>
      <c r="E645" s="39" t="s">
        <v>365</v>
      </c>
      <c r="F645" s="39">
        <v>3327.5592000000001</v>
      </c>
      <c r="G645" s="39">
        <v>3089.4351726929799</v>
      </c>
      <c r="H645" s="39">
        <v>2894.3139348693398</v>
      </c>
      <c r="I645" s="39">
        <v>3819.95</v>
      </c>
      <c r="J645" s="39">
        <v>3860.1</v>
      </c>
      <c r="K645" s="39">
        <v>4027.3</v>
      </c>
      <c r="L645" s="39">
        <v>4186.3999999999996</v>
      </c>
      <c r="M645" s="39">
        <v>4335.75</v>
      </c>
      <c r="N645" s="39">
        <v>4150.8999999999996</v>
      </c>
      <c r="O645" s="39">
        <v>4232.3999999999996</v>
      </c>
      <c r="P645" s="39">
        <v>4285.6000000000004</v>
      </c>
      <c r="Q645" s="39">
        <v>4092.46738903402</v>
      </c>
    </row>
    <row r="646" spans="1:17" x14ac:dyDescent="0.3">
      <c r="A646" s="39" t="s">
        <v>254</v>
      </c>
      <c r="B646" s="39" t="s">
        <v>1911</v>
      </c>
      <c r="C646" s="39" t="s">
        <v>942</v>
      </c>
      <c r="D646" s="58" t="str">
        <f>INDEX('R0. Region mapping'!$C$9:$C$24,MATCH($E646,'R0. Region mapping'!$A$9:$A$24,0))</f>
        <v>AFR</v>
      </c>
      <c r="E646" s="39" t="s">
        <v>258</v>
      </c>
      <c r="F646" s="39">
        <v>6802.6995261939755</v>
      </c>
      <c r="G646" s="39">
        <v>8624.3323833346312</v>
      </c>
      <c r="H646" s="39">
        <v>8922.9428949927405</v>
      </c>
      <c r="I646" s="39">
        <v>13549.900616380528</v>
      </c>
      <c r="J646" s="39">
        <v>15267.549682395227</v>
      </c>
      <c r="K646" s="39">
        <v>17818.336008712176</v>
      </c>
      <c r="L646" s="39">
        <v>19839.269575977327</v>
      </c>
      <c r="M646" s="39">
        <v>23294.779753136525</v>
      </c>
      <c r="N646" s="39">
        <v>44483.049084604856</v>
      </c>
      <c r="O646" s="39">
        <v>55137.023517540882</v>
      </c>
      <c r="P646" s="39">
        <v>55539.664533131217</v>
      </c>
      <c r="Q646" s="39">
        <v>53242.374590748004</v>
      </c>
    </row>
    <row r="647" spans="1:17" x14ac:dyDescent="0.3">
      <c r="A647" s="39" t="s">
        <v>254</v>
      </c>
      <c r="B647" s="39" t="s">
        <v>1911</v>
      </c>
      <c r="C647" s="39" t="s">
        <v>942</v>
      </c>
      <c r="D647" s="58" t="str">
        <f>INDEX('R0. Region mapping'!$C$9:$C$24,MATCH($E647,'R0. Region mapping'!$A$9:$A$24,0))</f>
        <v>AUS</v>
      </c>
      <c r="E647" s="39" t="s">
        <v>261</v>
      </c>
      <c r="F647" s="39">
        <v>2127.4661258435704</v>
      </c>
      <c r="G647" s="39">
        <v>2082.6510318475875</v>
      </c>
      <c r="H647" s="39">
        <v>2232.5683588786101</v>
      </c>
      <c r="I647" s="39">
        <v>2614.3225832757962</v>
      </c>
      <c r="J647" s="39">
        <v>3305.8278737289143</v>
      </c>
      <c r="K647" s="39">
        <v>2660.4618708087669</v>
      </c>
      <c r="L647" s="39">
        <v>2515.2486024538098</v>
      </c>
      <c r="M647" s="39">
        <v>6858.1951113343275</v>
      </c>
      <c r="N647" s="39">
        <v>5691.6885399873854</v>
      </c>
      <c r="O647" s="39">
        <v>5075.8210185446214</v>
      </c>
      <c r="P647" s="39">
        <v>5206.1953052561412</v>
      </c>
      <c r="Q647" s="39">
        <v>4556.6945286984419</v>
      </c>
    </row>
    <row r="648" spans="1:17" x14ac:dyDescent="0.3">
      <c r="A648" s="39" t="s">
        <v>254</v>
      </c>
      <c r="B648" s="39" t="s">
        <v>1911</v>
      </c>
      <c r="C648" s="39" t="s">
        <v>942</v>
      </c>
      <c r="D648" s="58" t="str">
        <f>INDEX('R0. Region mapping'!$C$9:$C$24,MATCH($E648,'R0. Region mapping'!$A$9:$A$24,0))</f>
        <v>NAM</v>
      </c>
      <c r="E648" s="39" t="s">
        <v>341</v>
      </c>
      <c r="F648" s="39">
        <v>15939.711857133279</v>
      </c>
      <c r="G648" s="39">
        <v>14541.286718440269</v>
      </c>
      <c r="H648" s="39">
        <v>13911.579719400552</v>
      </c>
      <c r="I648" s="39">
        <v>8383.6836132717053</v>
      </c>
      <c r="J648" s="39">
        <v>9249.4879099967984</v>
      </c>
      <c r="K648" s="39">
        <v>9449.041766739716</v>
      </c>
      <c r="L648" s="39">
        <v>8933.4100462180031</v>
      </c>
      <c r="M648" s="39">
        <v>5244.6648481708326</v>
      </c>
      <c r="N648" s="39">
        <v>4740.2456086495404</v>
      </c>
      <c r="O648" s="39">
        <v>3232.1695622136258</v>
      </c>
      <c r="P648" s="39">
        <v>3093.3268109914666</v>
      </c>
      <c r="Q648" s="39">
        <v>2447.1480043097904</v>
      </c>
    </row>
    <row r="649" spans="1:17" x14ac:dyDescent="0.3">
      <c r="A649" s="39" t="s">
        <v>254</v>
      </c>
      <c r="B649" s="39" t="s">
        <v>1911</v>
      </c>
      <c r="C649" s="39" t="s">
        <v>942</v>
      </c>
      <c r="D649" s="58" t="str">
        <f>INDEX('R0. Region mapping'!$C$9:$C$24,MATCH($E649,'R0. Region mapping'!$A$9:$A$24,0))</f>
        <v>ASI</v>
      </c>
      <c r="E649" s="39" t="s">
        <v>343</v>
      </c>
      <c r="F649" s="39">
        <v>16348.297509157499</v>
      </c>
      <c r="G649" s="39">
        <v>16342.692782774675</v>
      </c>
      <c r="H649" s="39">
        <v>30721.331459625289</v>
      </c>
      <c r="I649" s="39">
        <v>51883.774372500411</v>
      </c>
      <c r="J649" s="39">
        <v>46796.10988915708</v>
      </c>
      <c r="K649" s="39">
        <v>40464.626501759871</v>
      </c>
      <c r="L649" s="39">
        <v>36539.5784784344</v>
      </c>
      <c r="M649" s="39">
        <v>37812.357039288159</v>
      </c>
      <c r="N649" s="39">
        <v>29629.389304774602</v>
      </c>
      <c r="O649" s="39">
        <v>26081.403670934611</v>
      </c>
      <c r="P649" s="39">
        <v>21853.44451052741</v>
      </c>
      <c r="Q649" s="39">
        <v>22243.765014750661</v>
      </c>
    </row>
    <row r="650" spans="1:17" x14ac:dyDescent="0.3">
      <c r="A650" s="39" t="s">
        <v>254</v>
      </c>
      <c r="B650" s="39" t="s">
        <v>1911</v>
      </c>
      <c r="C650" s="39" t="s">
        <v>942</v>
      </c>
      <c r="D650" s="58" t="str">
        <f>INDEX('R0. Region mapping'!$C$9:$C$24,MATCH($E650,'R0. Region mapping'!$A$9:$A$24,0))</f>
        <v>LAM</v>
      </c>
      <c r="E650" s="39" t="s">
        <v>345</v>
      </c>
      <c r="F650" s="39">
        <v>10516.56142587915</v>
      </c>
      <c r="G650" s="39">
        <v>12206.790475619953</v>
      </c>
      <c r="H650" s="39">
        <v>11845.258510306629</v>
      </c>
      <c r="I650" s="39">
        <v>12190.627929855984</v>
      </c>
      <c r="J650" s="39">
        <v>13937.552508711657</v>
      </c>
      <c r="K650" s="39">
        <v>14045.827270475225</v>
      </c>
      <c r="L650" s="39">
        <v>15247.418645170161</v>
      </c>
      <c r="M650" s="39">
        <v>14551.839757939531</v>
      </c>
      <c r="N650" s="39">
        <v>13338.893042542406</v>
      </c>
      <c r="O650" s="39">
        <v>12508.369730017914</v>
      </c>
      <c r="P650" s="39">
        <v>12482.62140152344</v>
      </c>
      <c r="Q650" s="39">
        <v>12350.338863404697</v>
      </c>
    </row>
    <row r="651" spans="1:17" x14ac:dyDescent="0.3">
      <c r="A651" s="39" t="s">
        <v>254</v>
      </c>
      <c r="B651" s="39" t="s">
        <v>1911</v>
      </c>
      <c r="C651" s="39" t="s">
        <v>942</v>
      </c>
      <c r="D651" s="58" t="str">
        <f>INDEX('R0. Region mapping'!$C$9:$C$24,MATCH($E651,'R0. Region mapping'!$A$9:$A$24,0))</f>
        <v>EUR</v>
      </c>
      <c r="E651" s="39" t="s">
        <v>347</v>
      </c>
      <c r="F651" s="39">
        <v>3567.164362492274</v>
      </c>
      <c r="G651" s="39">
        <v>5043.6746419140436</v>
      </c>
      <c r="H651" s="39">
        <v>5500.7921369022752</v>
      </c>
      <c r="I651" s="39">
        <v>5896.4519043133714</v>
      </c>
      <c r="J651" s="39">
        <v>4514.6572399675642</v>
      </c>
      <c r="K651" s="39">
        <v>4974.4307278579008</v>
      </c>
      <c r="L651" s="39">
        <v>4120.4649534035807</v>
      </c>
      <c r="M651" s="39">
        <v>3649.4224791441857</v>
      </c>
      <c r="N651" s="39">
        <v>3711.9800446818226</v>
      </c>
      <c r="O651" s="39">
        <v>2689.5679421684204</v>
      </c>
      <c r="P651" s="39">
        <v>2900.8138715419018</v>
      </c>
      <c r="Q651" s="39">
        <v>2806.9390955143149</v>
      </c>
    </row>
    <row r="652" spans="1:17" x14ac:dyDescent="0.3">
      <c r="A652" s="39" t="s">
        <v>254</v>
      </c>
      <c r="B652" s="39" t="s">
        <v>1911</v>
      </c>
      <c r="C652" s="39" t="s">
        <v>942</v>
      </c>
      <c r="D652" s="58" t="str">
        <f>INDEX('R0. Region mapping'!$C$9:$C$24,MATCH($E652,'R0. Region mapping'!$A$9:$A$24,0))</f>
        <v>ASI</v>
      </c>
      <c r="E652" s="39" t="s">
        <v>349</v>
      </c>
      <c r="F652" s="39">
        <v>26167.628186367478</v>
      </c>
      <c r="G652" s="39">
        <v>25458.342006799325</v>
      </c>
      <c r="H652" s="39">
        <v>21981.496506910931</v>
      </c>
      <c r="I652" s="39">
        <v>17699.601764168037</v>
      </c>
      <c r="J652" s="39">
        <v>12977.248570563635</v>
      </c>
      <c r="K652" s="39">
        <v>18117.337743169945</v>
      </c>
      <c r="L652" s="39">
        <v>13907.136268972043</v>
      </c>
      <c r="M652" s="39">
        <v>9487.1740331528308</v>
      </c>
      <c r="N652" s="39">
        <v>9351.9940159977232</v>
      </c>
      <c r="O652" s="39">
        <v>18685.13421809805</v>
      </c>
      <c r="P652" s="39">
        <v>21734.162894744481</v>
      </c>
      <c r="Q652" s="39">
        <v>15318.057027492196</v>
      </c>
    </row>
    <row r="653" spans="1:17" x14ac:dyDescent="0.3">
      <c r="A653" s="39" t="s">
        <v>254</v>
      </c>
      <c r="B653" s="39" t="s">
        <v>1911</v>
      </c>
      <c r="C653" s="39" t="s">
        <v>942</v>
      </c>
      <c r="D653" s="58" t="str">
        <f>INDEX('R0. Region mapping'!$C$9:$C$24,MATCH($E653,'R0. Region mapping'!$A$9:$A$24,0))</f>
        <v>ASI</v>
      </c>
      <c r="E653" s="39" t="s">
        <v>351</v>
      </c>
      <c r="F653" s="39">
        <v>8242.1306347021637</v>
      </c>
      <c r="G653" s="39">
        <v>8294.0335487743268</v>
      </c>
      <c r="H653" s="39">
        <v>10102.525487076739</v>
      </c>
      <c r="I653" s="39">
        <v>12082.894262979025</v>
      </c>
      <c r="J653" s="39">
        <v>14511.948372378971</v>
      </c>
      <c r="K653" s="39">
        <v>16221.592789675426</v>
      </c>
      <c r="L653" s="39">
        <v>15225.324191450696</v>
      </c>
      <c r="M653" s="39">
        <v>18148.812762494312</v>
      </c>
      <c r="N653" s="39">
        <v>19948.395886284106</v>
      </c>
      <c r="O653" s="39">
        <v>21210.415300366709</v>
      </c>
      <c r="P653" s="39">
        <v>21420.437574679007</v>
      </c>
      <c r="Q653" s="39">
        <v>20420.088744638761</v>
      </c>
    </row>
    <row r="654" spans="1:17" x14ac:dyDescent="0.3">
      <c r="A654" s="39" t="s">
        <v>254</v>
      </c>
      <c r="B654" s="39" t="s">
        <v>1911</v>
      </c>
      <c r="C654" s="39" t="s">
        <v>942</v>
      </c>
      <c r="D654" s="58" t="str">
        <f>INDEX('R0. Region mapping'!$C$9:$C$24,MATCH($E654,'R0. Region mapping'!$A$9:$A$24,0))</f>
        <v>ASI</v>
      </c>
      <c r="E654" s="39" t="s">
        <v>353</v>
      </c>
      <c r="F654" s="39">
        <v>18400.206141839779</v>
      </c>
      <c r="G654" s="39">
        <v>18048.868632454458</v>
      </c>
      <c r="H654" s="39">
        <v>16413.908621064958</v>
      </c>
      <c r="I654" s="39">
        <v>15193.755518515572</v>
      </c>
      <c r="J654" s="39">
        <v>12529.037478580809</v>
      </c>
      <c r="K654" s="39">
        <v>9502.3551606961464</v>
      </c>
      <c r="L654" s="39">
        <v>8138.6772634845001</v>
      </c>
      <c r="M654" s="39">
        <v>7691.0365764922617</v>
      </c>
      <c r="N654" s="39">
        <v>6793.400011902294</v>
      </c>
      <c r="O654" s="39">
        <v>5542.0775127680163</v>
      </c>
      <c r="P654" s="39">
        <v>5211.9762886754734</v>
      </c>
      <c r="Q654" s="39">
        <v>3945.5815198912296</v>
      </c>
    </row>
    <row r="655" spans="1:17" x14ac:dyDescent="0.3">
      <c r="A655" s="39" t="s">
        <v>254</v>
      </c>
      <c r="B655" s="39" t="s">
        <v>1911</v>
      </c>
      <c r="C655" s="39" t="s">
        <v>942</v>
      </c>
      <c r="D655" s="58" t="str">
        <f>INDEX('R0. Region mapping'!$C$9:$C$24,MATCH($E655,'R0. Region mapping'!$A$9:$A$24,0))</f>
        <v>AFR</v>
      </c>
      <c r="E655" s="39" t="s">
        <v>355</v>
      </c>
      <c r="F655" s="39">
        <v>12226.072884753747</v>
      </c>
      <c r="G655" s="39">
        <v>12226.58437401612</v>
      </c>
      <c r="H655" s="39">
        <v>12979.252085581784</v>
      </c>
      <c r="I655" s="39">
        <v>13309.320690859768</v>
      </c>
      <c r="J655" s="39">
        <v>13567.511288189437</v>
      </c>
      <c r="K655" s="39">
        <v>12741.763628622415</v>
      </c>
      <c r="L655" s="39">
        <v>12564.636491797039</v>
      </c>
      <c r="M655" s="39">
        <v>11303.849477112411</v>
      </c>
      <c r="N655" s="39">
        <v>11091.831213037196</v>
      </c>
      <c r="O655" s="39">
        <v>10605.858080215168</v>
      </c>
      <c r="P655" s="39">
        <v>10438.656397978642</v>
      </c>
      <c r="Q655" s="39">
        <v>9020.7583515491478</v>
      </c>
    </row>
    <row r="656" spans="1:17" x14ac:dyDescent="0.3">
      <c r="A656" s="39" t="s">
        <v>254</v>
      </c>
      <c r="B656" s="39" t="s">
        <v>1911</v>
      </c>
      <c r="C656" s="39" t="s">
        <v>942</v>
      </c>
      <c r="D656" s="58" t="str">
        <f>INDEX('R0. Region mapping'!$C$9:$C$24,MATCH($E656,'R0. Region mapping'!$A$9:$A$24,0))</f>
        <v>LAM</v>
      </c>
      <c r="E656" s="39" t="s">
        <v>357</v>
      </c>
      <c r="F656" s="39">
        <v>8499.7380676789599</v>
      </c>
      <c r="G656" s="39">
        <v>8491.961053426221</v>
      </c>
      <c r="H656" s="39">
        <v>8853.9091622243941</v>
      </c>
      <c r="I656" s="39">
        <v>5912.0921841276358</v>
      </c>
      <c r="J656" s="39">
        <v>3698.7869735470454</v>
      </c>
      <c r="K656" s="39">
        <v>4568.9516491007453</v>
      </c>
      <c r="L656" s="39">
        <v>3716.5740543726911</v>
      </c>
      <c r="M656" s="39">
        <v>3853.5246929663504</v>
      </c>
      <c r="N656" s="39">
        <v>2853.8889386398755</v>
      </c>
      <c r="O656" s="39">
        <v>3676.0014668327622</v>
      </c>
      <c r="P656" s="39">
        <v>2159.3125680617104</v>
      </c>
      <c r="Q656" s="39">
        <v>3063.9889813028249</v>
      </c>
    </row>
    <row r="657" spans="1:17" x14ac:dyDescent="0.3">
      <c r="A657" s="39" t="s">
        <v>254</v>
      </c>
      <c r="B657" s="39" t="s">
        <v>1911</v>
      </c>
      <c r="C657" s="39" t="s">
        <v>942</v>
      </c>
      <c r="D657" s="58" t="str">
        <f>INDEX('R0. Region mapping'!$C$9:$C$24,MATCH($E657,'R0. Region mapping'!$A$9:$A$24,0))</f>
        <v>ASI</v>
      </c>
      <c r="E657" s="39" t="s">
        <v>359</v>
      </c>
      <c r="F657" s="39">
        <v>17255.625412866993</v>
      </c>
      <c r="G657" s="39">
        <v>17904.760324384992</v>
      </c>
      <c r="H657" s="39">
        <v>21601.131159814664</v>
      </c>
      <c r="I657" s="39">
        <v>24592.752255333842</v>
      </c>
      <c r="J657" s="39">
        <v>25512.866284896518</v>
      </c>
      <c r="K657" s="39">
        <v>29091.384984117234</v>
      </c>
      <c r="L657" s="39">
        <v>32741.485524711086</v>
      </c>
      <c r="M657" s="39">
        <v>35290.044635283608</v>
      </c>
      <c r="N657" s="39">
        <v>35956.572533935701</v>
      </c>
      <c r="O657" s="39">
        <v>37390.51545217901</v>
      </c>
      <c r="P657" s="39">
        <v>35566.21260715594</v>
      </c>
      <c r="Q657" s="39">
        <v>31796.500983185633</v>
      </c>
    </row>
    <row r="658" spans="1:17" x14ac:dyDescent="0.3">
      <c r="A658" s="39" t="s">
        <v>254</v>
      </c>
      <c r="B658" s="39" t="s">
        <v>1911</v>
      </c>
      <c r="C658" s="39" t="s">
        <v>942</v>
      </c>
      <c r="D658" s="58" t="str">
        <f>INDEX('R0. Region mapping'!$C$9:$C$24,MATCH($E658,'R0. Region mapping'!$A$9:$A$24,0))</f>
        <v>ASI</v>
      </c>
      <c r="E658" s="39" t="s">
        <v>361</v>
      </c>
      <c r="F658" s="39">
        <v>7001.4590352806308</v>
      </c>
      <c r="G658" s="39">
        <v>8484.625355625607</v>
      </c>
      <c r="H658" s="39">
        <v>9269.0547407739505</v>
      </c>
      <c r="I658" s="39">
        <v>8393.9970463612844</v>
      </c>
      <c r="J658" s="39">
        <v>9000.5313445715528</v>
      </c>
      <c r="K658" s="39">
        <v>8379.8682356327081</v>
      </c>
      <c r="L658" s="39">
        <v>7198.2303494149883</v>
      </c>
      <c r="M658" s="39">
        <v>7137.1780216524721</v>
      </c>
      <c r="N658" s="39">
        <v>6211.4135025254545</v>
      </c>
      <c r="O658" s="39">
        <v>5670.3010289160929</v>
      </c>
      <c r="P658" s="39">
        <v>5413.3500840384713</v>
      </c>
      <c r="Q658" s="39">
        <v>4138.5269449816433</v>
      </c>
    </row>
    <row r="659" spans="1:17" x14ac:dyDescent="0.3">
      <c r="A659" s="39" t="s">
        <v>254</v>
      </c>
      <c r="B659" s="39" t="s">
        <v>1911</v>
      </c>
      <c r="C659" s="39" t="s">
        <v>942</v>
      </c>
      <c r="D659" s="58" t="str">
        <f>INDEX('R0. Region mapping'!$C$9:$C$24,MATCH($E659,'R0. Region mapping'!$A$9:$A$24,0))</f>
        <v>NAM</v>
      </c>
      <c r="E659" s="39" t="s">
        <v>363</v>
      </c>
      <c r="F659" s="39">
        <v>79257.569260044111</v>
      </c>
      <c r="G659" s="39">
        <v>78600.659232270642</v>
      </c>
      <c r="H659" s="39">
        <v>78190.17973109275</v>
      </c>
      <c r="I659" s="39">
        <v>80745.480699294014</v>
      </c>
      <c r="J659" s="39">
        <v>64262.545855382552</v>
      </c>
      <c r="K659" s="39">
        <v>60410.833725916185</v>
      </c>
      <c r="L659" s="39">
        <v>52264.301159808143</v>
      </c>
      <c r="M659" s="39">
        <v>64614.228533871494</v>
      </c>
      <c r="N659" s="39">
        <v>37374.837972159257</v>
      </c>
      <c r="O659" s="39">
        <v>19403.90140806515</v>
      </c>
      <c r="P659" s="39">
        <v>19598.41132051784</v>
      </c>
      <c r="Q659" s="39">
        <v>39937.883830913801</v>
      </c>
    </row>
    <row r="660" spans="1:17" x14ac:dyDescent="0.3">
      <c r="A660" s="39" t="s">
        <v>254</v>
      </c>
      <c r="B660" s="39" t="s">
        <v>1911</v>
      </c>
      <c r="C660" s="39" t="s">
        <v>942</v>
      </c>
      <c r="D660" s="58" t="str">
        <f>INDEX('R0. Region mapping'!$C$9:$C$24,MATCH($E660,'R0. Region mapping'!$A$9:$A$24,0))</f>
        <v>EUR</v>
      </c>
      <c r="E660" s="39" t="s">
        <v>365</v>
      </c>
      <c r="F660" s="39">
        <v>46260.21621259649</v>
      </c>
      <c r="G660" s="39">
        <v>52476.124779833088</v>
      </c>
      <c r="H660" s="39">
        <v>55183.542555643005</v>
      </c>
      <c r="I660" s="39">
        <v>55313.436392197043</v>
      </c>
      <c r="J660" s="39">
        <v>54612.8711468564</v>
      </c>
      <c r="K660" s="39">
        <v>54848.831541638268</v>
      </c>
      <c r="L660" s="39">
        <v>52852.805455435249</v>
      </c>
      <c r="M660" s="39">
        <v>34684.673931379388</v>
      </c>
      <c r="N660" s="39">
        <v>26260.858648182701</v>
      </c>
      <c r="O660" s="39">
        <v>16046.530331337559</v>
      </c>
      <c r="P660" s="39">
        <v>12754.252343288546</v>
      </c>
      <c r="Q660" s="39">
        <v>31713.650454623923</v>
      </c>
    </row>
    <row r="661" spans="1:17" x14ac:dyDescent="0.3">
      <c r="A661" s="39" t="s">
        <v>254</v>
      </c>
      <c r="B661" s="39" t="s">
        <v>1911</v>
      </c>
      <c r="C661" s="39" t="s">
        <v>1916</v>
      </c>
      <c r="D661" s="58" t="str">
        <f>INDEX('R0. Region mapping'!$C$9:$C$24,MATCH($E661,'R0. Region mapping'!$A$9:$A$24,0))</f>
        <v>AFR</v>
      </c>
      <c r="E661" s="39" t="s">
        <v>258</v>
      </c>
      <c r="F661" s="39">
        <v>1.9332</v>
      </c>
      <c r="G661" s="39">
        <v>1.9325600000000001</v>
      </c>
      <c r="H661" s="39">
        <v>1.93096</v>
      </c>
      <c r="I661" s="39">
        <v>1.801099438539</v>
      </c>
      <c r="J661" s="39">
        <v>7.1577671639831602</v>
      </c>
      <c r="K661" s="39">
        <v>58.473684974624099</v>
      </c>
      <c r="L661" s="39">
        <v>237.76014078576151</v>
      </c>
      <c r="M661" s="39">
        <v>895.09747786006903</v>
      </c>
      <c r="N661" s="39">
        <v>11076.877497691208</v>
      </c>
      <c r="O661" s="39">
        <v>16630.485349698592</v>
      </c>
      <c r="P661" s="39">
        <v>19559.249732109522</v>
      </c>
      <c r="Q661" s="39">
        <v>22792.009137905799</v>
      </c>
    </row>
    <row r="662" spans="1:17" x14ac:dyDescent="0.3">
      <c r="A662" s="39" t="s">
        <v>254</v>
      </c>
      <c r="B662" s="39" t="s">
        <v>1911</v>
      </c>
      <c r="C662" s="39" t="s">
        <v>1916</v>
      </c>
      <c r="D662" s="58" t="str">
        <f>INDEX('R0. Region mapping'!$C$9:$C$24,MATCH($E662,'R0. Region mapping'!$A$9:$A$24,0))</f>
        <v>AUS</v>
      </c>
      <c r="E662" s="39" t="s">
        <v>261</v>
      </c>
      <c r="F662" s="39">
        <v>2.8866240000000101</v>
      </c>
      <c r="G662" s="39">
        <v>2.5066757112154923</v>
      </c>
      <c r="H662" s="39">
        <v>15.7183049892542</v>
      </c>
      <c r="I662" s="39">
        <v>14.2137751937828</v>
      </c>
      <c r="J662" s="39">
        <v>68.231811025685701</v>
      </c>
      <c r="K662" s="39">
        <v>127.97521581484158</v>
      </c>
      <c r="L662" s="39">
        <v>257.53892679001979</v>
      </c>
      <c r="M662" s="39">
        <v>266.25019201873948</v>
      </c>
      <c r="N662" s="39">
        <v>279.67839861971351</v>
      </c>
      <c r="O662" s="39">
        <v>298.61795846738357</v>
      </c>
      <c r="P662" s="39">
        <v>323.281931264614</v>
      </c>
      <c r="Q662" s="39">
        <v>378.75872898935103</v>
      </c>
    </row>
    <row r="663" spans="1:17" x14ac:dyDescent="0.3">
      <c r="A663" s="39" t="s">
        <v>254</v>
      </c>
      <c r="B663" s="39" t="s">
        <v>1911</v>
      </c>
      <c r="C663" s="39" t="s">
        <v>1916</v>
      </c>
      <c r="D663" s="58" t="str">
        <f>INDEX('R0. Region mapping'!$C$9:$C$24,MATCH($E663,'R0. Region mapping'!$A$9:$A$24,0))</f>
        <v>NAM</v>
      </c>
      <c r="E663" s="39" t="s">
        <v>341</v>
      </c>
      <c r="F663" s="39">
        <v>6.1199999999999997E-2</v>
      </c>
      <c r="G663" s="39">
        <v>6.0666680969396598E-2</v>
      </c>
      <c r="H663" s="39">
        <v>5.9333383392888198E-2</v>
      </c>
      <c r="I663" s="39">
        <v>16.484979295167101</v>
      </c>
      <c r="J663" s="39">
        <v>79.197466526216004</v>
      </c>
      <c r="K663" s="39">
        <v>241.8759155260482</v>
      </c>
      <c r="L663" s="39">
        <v>598.33721718991842</v>
      </c>
      <c r="M663" s="39">
        <v>1532.709850040364</v>
      </c>
      <c r="N663" s="39">
        <v>1559.0720899727605</v>
      </c>
      <c r="O663" s="39">
        <v>1594.315337996326</v>
      </c>
      <c r="P663" s="39">
        <v>1638.1805131110229</v>
      </c>
      <c r="Q663" s="39">
        <v>1691.3135573376371</v>
      </c>
    </row>
    <row r="664" spans="1:17" x14ac:dyDescent="0.3">
      <c r="A664" s="39" t="s">
        <v>254</v>
      </c>
      <c r="B664" s="39" t="s">
        <v>1911</v>
      </c>
      <c r="C664" s="39" t="s">
        <v>1916</v>
      </c>
      <c r="D664" s="58" t="str">
        <f>INDEX('R0. Region mapping'!$C$9:$C$24,MATCH($E664,'R0. Region mapping'!$A$9:$A$24,0))</f>
        <v>ASI</v>
      </c>
      <c r="E664" s="39" t="s">
        <v>343</v>
      </c>
      <c r="G664" s="39">
        <v>1.0406880000000001</v>
      </c>
      <c r="H664" s="39">
        <v>33.1128</v>
      </c>
      <c r="I664" s="39">
        <v>132.894495780651</v>
      </c>
      <c r="J664" s="39">
        <v>638.80602198139798</v>
      </c>
      <c r="K664" s="39">
        <v>3187.133279298685</v>
      </c>
      <c r="L664" s="39">
        <v>9916.9528526069589</v>
      </c>
      <c r="M664" s="39">
        <v>16411.143251487589</v>
      </c>
      <c r="N664" s="39">
        <v>30019.475449266141</v>
      </c>
      <c r="O664" s="39">
        <v>36695.579461198809</v>
      </c>
      <c r="P664" s="39">
        <v>43331.026324786493</v>
      </c>
      <c r="Q664" s="39">
        <v>43497.240613433045</v>
      </c>
    </row>
    <row r="665" spans="1:17" x14ac:dyDescent="0.3">
      <c r="A665" s="39" t="s">
        <v>254</v>
      </c>
      <c r="B665" s="39" t="s">
        <v>1911</v>
      </c>
      <c r="C665" s="39" t="s">
        <v>1916</v>
      </c>
      <c r="D665" s="58" t="str">
        <f>INDEX('R0. Region mapping'!$C$9:$C$24,MATCH($E665,'R0. Region mapping'!$A$9:$A$24,0))</f>
        <v>LAM</v>
      </c>
      <c r="E665" s="39" t="s">
        <v>345</v>
      </c>
      <c r="F665" s="39">
        <v>2.30274</v>
      </c>
      <c r="G665" s="39">
        <v>1.995708</v>
      </c>
      <c r="H665" s="39">
        <v>1.4942631610706931</v>
      </c>
      <c r="I665" s="39">
        <v>0.26613516107069302</v>
      </c>
      <c r="J665" s="39">
        <v>1.2811582076108401</v>
      </c>
      <c r="K665" s="39">
        <v>40.445014543405051</v>
      </c>
      <c r="L665" s="39">
        <v>86.623686982471298</v>
      </c>
      <c r="M665" s="39">
        <v>225.96849490331431</v>
      </c>
      <c r="N665" s="39">
        <v>15724.106654122274</v>
      </c>
      <c r="O665" s="39">
        <v>17045.004330592477</v>
      </c>
      <c r="P665" s="39">
        <v>17399.575472856675</v>
      </c>
      <c r="Q665" s="39">
        <v>17523.965579124793</v>
      </c>
    </row>
    <row r="666" spans="1:17" x14ac:dyDescent="0.3">
      <c r="A666" s="39" t="s">
        <v>254</v>
      </c>
      <c r="B666" s="39" t="s">
        <v>1911</v>
      </c>
      <c r="C666" s="39" t="s">
        <v>1916</v>
      </c>
      <c r="D666" s="58" t="str">
        <f>INDEX('R0. Region mapping'!$C$9:$C$24,MATCH($E666,'R0. Region mapping'!$A$9:$A$24,0))</f>
        <v>EUR</v>
      </c>
      <c r="E666" s="39" t="s">
        <v>347</v>
      </c>
      <c r="F666" s="39">
        <v>54.786329879999997</v>
      </c>
      <c r="G666" s="39">
        <v>54.780691656000002</v>
      </c>
      <c r="H666" s="39">
        <v>64.227396095999993</v>
      </c>
      <c r="I666" s="39">
        <v>87.375071385005597</v>
      </c>
      <c r="J666" s="39">
        <v>182.135808200349</v>
      </c>
      <c r="K666" s="39">
        <v>429.05760847937484</v>
      </c>
      <c r="L666" s="39">
        <v>456.66138106857539</v>
      </c>
      <c r="M666" s="39">
        <v>504.28094010187863</v>
      </c>
      <c r="N666" s="39">
        <v>554.12871083025584</v>
      </c>
      <c r="O666" s="39">
        <v>755.27888769217657</v>
      </c>
      <c r="P666" s="39">
        <v>963.20208802932927</v>
      </c>
      <c r="Q666" s="39">
        <v>1029.365220417098</v>
      </c>
    </row>
    <row r="667" spans="1:17" x14ac:dyDescent="0.3">
      <c r="A667" s="39" t="s">
        <v>254</v>
      </c>
      <c r="B667" s="39" t="s">
        <v>1911</v>
      </c>
      <c r="C667" s="39" t="s">
        <v>1916</v>
      </c>
      <c r="D667" s="58" t="str">
        <f>INDEX('R0. Region mapping'!$C$9:$C$24,MATCH($E667,'R0. Region mapping'!$A$9:$A$24,0))</f>
        <v>ASI</v>
      </c>
      <c r="E667" s="39" t="s">
        <v>349</v>
      </c>
      <c r="J667" s="39">
        <v>1.8921599999999999E-3</v>
      </c>
      <c r="K667" s="39">
        <v>28.495697264609394</v>
      </c>
      <c r="L667" s="39">
        <v>42.453678474560888</v>
      </c>
      <c r="M667" s="39">
        <v>68.348317473651846</v>
      </c>
      <c r="N667" s="39">
        <v>599.28479589691301</v>
      </c>
      <c r="O667" s="39">
        <v>649.76482148341006</v>
      </c>
      <c r="P667" s="39">
        <v>716.42949598889004</v>
      </c>
      <c r="Q667" s="39">
        <v>801.02825478309103</v>
      </c>
    </row>
    <row r="668" spans="1:17" x14ac:dyDescent="0.3">
      <c r="A668" s="39" t="s">
        <v>254</v>
      </c>
      <c r="B668" s="39" t="s">
        <v>1911</v>
      </c>
      <c r="C668" s="39" t="s">
        <v>1916</v>
      </c>
      <c r="D668" s="58" t="str">
        <f>INDEX('R0. Region mapping'!$C$9:$C$24,MATCH($E668,'R0. Region mapping'!$A$9:$A$24,0))</f>
        <v>ASI</v>
      </c>
      <c r="E668" s="39" t="s">
        <v>351</v>
      </c>
      <c r="F668" s="39">
        <v>1.44E-2</v>
      </c>
      <c r="G668" s="39">
        <v>0.67601599999999995</v>
      </c>
      <c r="H668" s="39">
        <v>1.5652227207686999</v>
      </c>
      <c r="I668" s="39">
        <v>23.659636883999998</v>
      </c>
      <c r="J668" s="39">
        <v>113.694830019097</v>
      </c>
      <c r="K668" s="39">
        <v>602.84387083261299</v>
      </c>
      <c r="L668" s="39">
        <v>2726.5215271989287</v>
      </c>
      <c r="M668" s="39">
        <v>7296.1997256605646</v>
      </c>
      <c r="N668" s="39">
        <v>13273.431759019631</v>
      </c>
      <c r="O668" s="39">
        <v>14813.262671014254</v>
      </c>
      <c r="P668" s="39">
        <v>22309.360432018551</v>
      </c>
      <c r="Q668" s="39">
        <v>24138.274521551815</v>
      </c>
    </row>
    <row r="669" spans="1:17" x14ac:dyDescent="0.3">
      <c r="A669" s="39" t="s">
        <v>254</v>
      </c>
      <c r="B669" s="39" t="s">
        <v>1911</v>
      </c>
      <c r="C669" s="39" t="s">
        <v>1916</v>
      </c>
      <c r="D669" s="58" t="str">
        <f>INDEX('R0. Region mapping'!$C$9:$C$24,MATCH($E669,'R0. Region mapping'!$A$9:$A$24,0))</f>
        <v>ASI</v>
      </c>
      <c r="E669" s="39" t="s">
        <v>353</v>
      </c>
      <c r="F669" s="39">
        <v>24.248772000000002</v>
      </c>
      <c r="G669" s="39">
        <v>31.186602400000002</v>
      </c>
      <c r="H669" s="39">
        <v>46.047718399999994</v>
      </c>
      <c r="I669" s="39">
        <v>33.117600000000003</v>
      </c>
      <c r="J669" s="39">
        <v>159.17263924738498</v>
      </c>
      <c r="K669" s="39">
        <v>771.38673584815672</v>
      </c>
      <c r="L669" s="39">
        <v>1094.2123614440106</v>
      </c>
      <c r="M669" s="39">
        <v>1149.3277037724936</v>
      </c>
      <c r="N669" s="39">
        <v>1162.1171897351708</v>
      </c>
      <c r="O669" s="39">
        <v>1177.7114396451332</v>
      </c>
      <c r="P669" s="39">
        <v>1196.4174139732227</v>
      </c>
      <c r="Q669" s="39">
        <v>1217.8729939519965</v>
      </c>
    </row>
    <row r="670" spans="1:17" x14ac:dyDescent="0.3">
      <c r="A670" s="39" t="s">
        <v>254</v>
      </c>
      <c r="B670" s="39" t="s">
        <v>1911</v>
      </c>
      <c r="C670" s="39" t="s">
        <v>1916</v>
      </c>
      <c r="D670" s="58" t="str">
        <f>INDEX('R0. Region mapping'!$C$9:$C$24,MATCH($E670,'R0. Region mapping'!$A$9:$A$24,0))</f>
        <v>AFR</v>
      </c>
      <c r="E670" s="39" t="s">
        <v>355</v>
      </c>
      <c r="F670" s="39">
        <v>46.267740000000003</v>
      </c>
      <c r="G670" s="39">
        <v>40.099156628292313</v>
      </c>
      <c r="H670" s="39">
        <v>25.207268521164497</v>
      </c>
      <c r="I670" s="39">
        <v>0.53255857384157701</v>
      </c>
      <c r="J670" s="39">
        <v>2.5639269741019799</v>
      </c>
      <c r="K670" s="39">
        <v>28.948022920240099</v>
      </c>
      <c r="L670" s="39">
        <v>70.185780310726798</v>
      </c>
      <c r="M670" s="39">
        <v>302.23195684739676</v>
      </c>
      <c r="N670" s="39">
        <v>7904.8484262725615</v>
      </c>
      <c r="O670" s="39">
        <v>9051.0571594886824</v>
      </c>
      <c r="P670" s="39">
        <v>10568.429987275187</v>
      </c>
      <c r="Q670" s="39">
        <v>12482.792025022973</v>
      </c>
    </row>
    <row r="671" spans="1:17" x14ac:dyDescent="0.3">
      <c r="A671" s="39" t="s">
        <v>254</v>
      </c>
      <c r="B671" s="39" t="s">
        <v>1911</v>
      </c>
      <c r="C671" s="39" t="s">
        <v>1916</v>
      </c>
      <c r="D671" s="58" t="str">
        <f>INDEX('R0. Region mapping'!$C$9:$C$24,MATCH($E671,'R0. Region mapping'!$A$9:$A$24,0))</f>
        <v>LAM</v>
      </c>
      <c r="E671" s="39" t="s">
        <v>357</v>
      </c>
      <c r="F671" s="39">
        <v>3.1823639999999997</v>
      </c>
      <c r="G671" s="39">
        <v>2.7692488000000002</v>
      </c>
      <c r="H671" s="39">
        <v>2.0025959610706932</v>
      </c>
      <c r="I671" s="39">
        <v>0.35013516107069281</v>
      </c>
      <c r="J671" s="39">
        <v>0.31835083539421288</v>
      </c>
      <c r="K671" s="39">
        <v>6.905105341740323</v>
      </c>
      <c r="L671" s="39">
        <v>14.921738060045186</v>
      </c>
      <c r="M671" s="39">
        <v>23.912268747690714</v>
      </c>
      <c r="N671" s="39">
        <v>38.482731906822714</v>
      </c>
      <c r="O671" s="39">
        <v>62.941679066345515</v>
      </c>
      <c r="P671" s="39">
        <v>103.26039861563822</v>
      </c>
      <c r="Q671" s="39">
        <v>164.58434641847822</v>
      </c>
    </row>
    <row r="672" spans="1:17" x14ac:dyDescent="0.3">
      <c r="A672" s="39" t="s">
        <v>254</v>
      </c>
      <c r="B672" s="39" t="s">
        <v>1911</v>
      </c>
      <c r="C672" s="39" t="s">
        <v>1916</v>
      </c>
      <c r="D672" s="58" t="str">
        <f>INDEX('R0. Region mapping'!$C$9:$C$24,MATCH($E672,'R0. Region mapping'!$A$9:$A$24,0))</f>
        <v>ASI</v>
      </c>
      <c r="E672" s="39" t="s">
        <v>359</v>
      </c>
      <c r="J672" s="39">
        <v>1.8921599999999999E-3</v>
      </c>
      <c r="K672" s="39">
        <v>32.078251999781394</v>
      </c>
      <c r="L672" s="39">
        <v>60.253237595161487</v>
      </c>
      <c r="M672" s="39">
        <v>85.794529992798118</v>
      </c>
      <c r="N672" s="39">
        <v>8305.0289136594129</v>
      </c>
      <c r="O672" s="39">
        <v>9882.7349648018662</v>
      </c>
      <c r="P672" s="39">
        <v>10309.799867964761</v>
      </c>
      <c r="Q672" s="39">
        <v>11897.3927448705</v>
      </c>
    </row>
    <row r="673" spans="1:17" x14ac:dyDescent="0.3">
      <c r="A673" s="39" t="s">
        <v>254</v>
      </c>
      <c r="B673" s="39" t="s">
        <v>1911</v>
      </c>
      <c r="C673" s="39" t="s">
        <v>1916</v>
      </c>
      <c r="D673" s="58" t="str">
        <f>INDEX('R0. Region mapping'!$C$9:$C$24,MATCH($E673,'R0. Region mapping'!$A$9:$A$24,0))</f>
        <v>ASI</v>
      </c>
      <c r="E673" s="39" t="s">
        <v>361</v>
      </c>
      <c r="F673" s="39">
        <v>1.4775119999999999</v>
      </c>
      <c r="G673" s="39">
        <v>3.41141902829232</v>
      </c>
      <c r="H673" s="39">
        <v>4.08367502318234</v>
      </c>
      <c r="I673" s="39">
        <v>3.3150066758594199</v>
      </c>
      <c r="J673" s="39">
        <v>15.794698910203</v>
      </c>
      <c r="K673" s="39">
        <v>81.004597399464075</v>
      </c>
      <c r="L673" s="39">
        <v>377.0202133267054</v>
      </c>
      <c r="M673" s="39">
        <v>1062.7954807797066</v>
      </c>
      <c r="N673" s="39">
        <v>1083.7495298391864</v>
      </c>
      <c r="O673" s="39">
        <v>1137.8213559846574</v>
      </c>
      <c r="P673" s="39">
        <v>1178.2807224237019</v>
      </c>
      <c r="Q673" s="39">
        <v>1246.1230145001837</v>
      </c>
    </row>
    <row r="674" spans="1:17" x14ac:dyDescent="0.3">
      <c r="A674" s="39" t="s">
        <v>254</v>
      </c>
      <c r="B674" s="39" t="s">
        <v>1911</v>
      </c>
      <c r="C674" s="39" t="s">
        <v>1916</v>
      </c>
      <c r="D674" s="58" t="str">
        <f>INDEX('R0. Region mapping'!$C$9:$C$24,MATCH($E674,'R0. Region mapping'!$A$9:$A$24,0))</f>
        <v>NAM</v>
      </c>
      <c r="E674" s="39" t="s">
        <v>363</v>
      </c>
      <c r="F674" s="39">
        <v>53.826444000000002</v>
      </c>
      <c r="G674" s="39">
        <v>60.779940570464071</v>
      </c>
      <c r="H674" s="39">
        <v>93.462516496624204</v>
      </c>
      <c r="I674" s="39">
        <v>103.36512517788529</v>
      </c>
      <c r="J674" s="39">
        <v>283.97197952664999</v>
      </c>
      <c r="K674" s="39">
        <v>1198.946603986207</v>
      </c>
      <c r="L674" s="39">
        <v>5452.9675826973998</v>
      </c>
      <c r="M674" s="39">
        <v>10803.223593024215</v>
      </c>
      <c r="N674" s="39">
        <v>12614.549851737507</v>
      </c>
      <c r="O674" s="39">
        <v>12758.92718711081</v>
      </c>
      <c r="P674" s="39">
        <v>12922.480707948615</v>
      </c>
      <c r="Q674" s="39">
        <v>13103.364658053188</v>
      </c>
    </row>
    <row r="675" spans="1:17" x14ac:dyDescent="0.3">
      <c r="A675" s="39" t="s">
        <v>254</v>
      </c>
      <c r="B675" s="39" t="s">
        <v>1911</v>
      </c>
      <c r="C675" s="39" t="s">
        <v>1916</v>
      </c>
      <c r="D675" s="58" t="str">
        <f>INDEX('R0. Region mapping'!$C$9:$C$24,MATCH($E675,'R0. Region mapping'!$A$9:$A$24,0))</f>
        <v>EUR</v>
      </c>
      <c r="E675" s="39" t="s">
        <v>365</v>
      </c>
      <c r="F675" s="39">
        <v>31.851107999999765</v>
      </c>
      <c r="G675" s="39">
        <v>69.682092497800681</v>
      </c>
      <c r="H675" s="39">
        <v>342.66506878456704</v>
      </c>
      <c r="I675" s="39">
        <v>397.30291463758766</v>
      </c>
      <c r="J675" s="39">
        <v>1868.6376076775875</v>
      </c>
      <c r="K675" s="39">
        <v>3114.7944420109825</v>
      </c>
      <c r="L675" s="39">
        <v>5346.5295666779894</v>
      </c>
      <c r="M675" s="39">
        <v>5440.4151296031532</v>
      </c>
      <c r="N675" s="39">
        <v>9077.0902343884627</v>
      </c>
      <c r="O675" s="39">
        <v>9438.0642007525803</v>
      </c>
      <c r="P675" s="39">
        <v>9657.1254045259993</v>
      </c>
      <c r="Q675" s="39">
        <v>9917.8605395863269</v>
      </c>
    </row>
    <row r="676" spans="1:17" x14ac:dyDescent="0.3">
      <c r="A676" s="39" t="s">
        <v>254</v>
      </c>
      <c r="B676" s="39" t="s">
        <v>1911</v>
      </c>
      <c r="C676" s="39" t="s">
        <v>1917</v>
      </c>
      <c r="D676" s="58" t="str">
        <f>INDEX('R0. Region mapping'!$C$9:$C$24,MATCH($E676,'R0. Region mapping'!$A$9:$A$24,0))</f>
        <v>NAM</v>
      </c>
      <c r="E676" s="39" t="s">
        <v>341</v>
      </c>
      <c r="F676" s="39">
        <v>0.1116</v>
      </c>
      <c r="G676" s="39">
        <v>0.107709908247363</v>
      </c>
      <c r="H676" s="39">
        <v>9.7984678865772598E-2</v>
      </c>
      <c r="I676" s="39">
        <v>8.2424311855227306E-2</v>
      </c>
      <c r="J676" s="39">
        <v>5.4949541236818202E-2</v>
      </c>
      <c r="K676" s="39">
        <v>2.7474770618409101E-2</v>
      </c>
    </row>
    <row r="677" spans="1:17" x14ac:dyDescent="0.3">
      <c r="A677" s="39" t="s">
        <v>254</v>
      </c>
      <c r="B677" s="39" t="s">
        <v>1911</v>
      </c>
      <c r="C677" s="39" t="s">
        <v>1917</v>
      </c>
      <c r="D677" s="58" t="str">
        <f>INDEX('R0. Region mapping'!$C$9:$C$24,MATCH($E677,'R0. Region mapping'!$A$9:$A$24,0))</f>
        <v>EUR</v>
      </c>
      <c r="E677" s="39" t="s">
        <v>365</v>
      </c>
      <c r="F677" s="39">
        <v>1.9224000000000001</v>
      </c>
      <c r="G677" s="39">
        <v>1.8553900323900701</v>
      </c>
      <c r="H677" s="39">
        <v>1.68786511336524</v>
      </c>
      <c r="I677" s="39">
        <v>1.41982524292552</v>
      </c>
      <c r="J677" s="39">
        <v>0.94655016195034902</v>
      </c>
      <c r="K677" s="39">
        <v>0.47327508097517501</v>
      </c>
    </row>
    <row r="678" spans="1:17" x14ac:dyDescent="0.3">
      <c r="A678" s="39" t="s">
        <v>254</v>
      </c>
      <c r="B678" s="39" t="s">
        <v>1911</v>
      </c>
      <c r="C678" s="39" t="s">
        <v>1918</v>
      </c>
      <c r="D678" s="58" t="str">
        <f>INDEX('R0. Region mapping'!$C$9:$C$24,MATCH($E678,'R0. Region mapping'!$A$9:$A$24,0))</f>
        <v>AFR</v>
      </c>
      <c r="E678" s="39" t="s">
        <v>258</v>
      </c>
      <c r="F678" s="39">
        <v>2.9952000000000001</v>
      </c>
      <c r="G678" s="39">
        <v>7.7056464395339104</v>
      </c>
      <c r="H678" s="39">
        <v>7.53015517233802</v>
      </c>
      <c r="I678" s="39">
        <v>10.778878009438101</v>
      </c>
      <c r="J678" s="39">
        <v>57.026628034728397</v>
      </c>
      <c r="K678" s="39">
        <v>285.82976714905499</v>
      </c>
      <c r="L678" s="39">
        <v>1415.9948292132001</v>
      </c>
      <c r="M678" s="39">
        <v>4172.6538766876702</v>
      </c>
      <c r="N678" s="39">
        <v>10910.0062521129</v>
      </c>
      <c r="O678" s="39">
        <v>17148.969809820599</v>
      </c>
      <c r="P678" s="39">
        <v>22312.800516985</v>
      </c>
      <c r="Q678" s="39">
        <v>27787.411967273099</v>
      </c>
    </row>
    <row r="679" spans="1:17" x14ac:dyDescent="0.3">
      <c r="A679" s="39" t="s">
        <v>254</v>
      </c>
      <c r="B679" s="39" t="s">
        <v>1911</v>
      </c>
      <c r="C679" s="39" t="s">
        <v>1918</v>
      </c>
      <c r="D679" s="58" t="str">
        <f>INDEX('R0. Region mapping'!$C$9:$C$24,MATCH($E679,'R0. Region mapping'!$A$9:$A$24,0))</f>
        <v>AUS</v>
      </c>
      <c r="E679" s="39" t="s">
        <v>261</v>
      </c>
      <c r="F679" s="39">
        <v>5.3891999999999998</v>
      </c>
      <c r="G679" s="39">
        <v>23.780199899352599</v>
      </c>
      <c r="H679" s="39">
        <v>23.6405628364985</v>
      </c>
      <c r="I679" s="39">
        <v>23.417143535931999</v>
      </c>
      <c r="J679" s="39">
        <v>122.680265823073</v>
      </c>
      <c r="K679" s="39">
        <v>419.03214414851601</v>
      </c>
      <c r="L679" s="39">
        <v>738.72598673927303</v>
      </c>
      <c r="M679" s="39">
        <v>781.50407509809702</v>
      </c>
      <c r="N679" s="39">
        <v>875.42324950351599</v>
      </c>
      <c r="O679" s="39">
        <v>966.46013355671198</v>
      </c>
      <c r="P679" s="39">
        <v>1058.71708529019</v>
      </c>
      <c r="Q679" s="39">
        <v>1119.53349648169</v>
      </c>
    </row>
    <row r="680" spans="1:17" x14ac:dyDescent="0.3">
      <c r="A680" s="39" t="s">
        <v>254</v>
      </c>
      <c r="B680" s="39" t="s">
        <v>1911</v>
      </c>
      <c r="C680" s="39" t="s">
        <v>1918</v>
      </c>
      <c r="D680" s="58" t="str">
        <f>INDEX('R0. Region mapping'!$C$9:$C$24,MATCH($E680,'R0. Region mapping'!$A$9:$A$24,0))</f>
        <v>NAM</v>
      </c>
      <c r="E680" s="39" t="s">
        <v>341</v>
      </c>
      <c r="F680" s="39">
        <v>5.2956000000000003</v>
      </c>
      <c r="G680" s="39">
        <v>41.156877413658798</v>
      </c>
      <c r="H680" s="39">
        <v>40.695399593648503</v>
      </c>
      <c r="I680" s="39">
        <v>39.957035081632</v>
      </c>
      <c r="J680" s="39">
        <v>193.46073829461201</v>
      </c>
      <c r="K680" s="39">
        <v>710.40578218130099</v>
      </c>
      <c r="L680" s="39">
        <v>1306.5426913818201</v>
      </c>
      <c r="M680" s="39">
        <v>2850.6027872294198</v>
      </c>
      <c r="N680" s="39">
        <v>3478.4290026848998</v>
      </c>
      <c r="O680" s="39">
        <v>4126.4773775078002</v>
      </c>
      <c r="P680" s="39">
        <v>4776.2811565826796</v>
      </c>
      <c r="Q680" s="39">
        <v>5414.5278530842997</v>
      </c>
    </row>
    <row r="681" spans="1:17" x14ac:dyDescent="0.3">
      <c r="A681" s="39" t="s">
        <v>254</v>
      </c>
      <c r="B681" s="39" t="s">
        <v>1911</v>
      </c>
      <c r="C681" s="39" t="s">
        <v>1918</v>
      </c>
      <c r="D681" s="58" t="str">
        <f>INDEX('R0. Region mapping'!$C$9:$C$24,MATCH($E681,'R0. Region mapping'!$A$9:$A$24,0))</f>
        <v>ASI</v>
      </c>
      <c r="E681" s="39" t="s">
        <v>343</v>
      </c>
      <c r="G681" s="39">
        <v>340.18208080153801</v>
      </c>
      <c r="H681" s="39">
        <v>340.18208080153801</v>
      </c>
      <c r="I681" s="39">
        <v>1163.01044660302</v>
      </c>
      <c r="J681" s="39">
        <v>5590.3947086427197</v>
      </c>
      <c r="K681" s="39">
        <v>8904.3954396285299</v>
      </c>
      <c r="L681" s="39">
        <v>9739.5810753018504</v>
      </c>
      <c r="M681" s="39">
        <v>15975.232743802</v>
      </c>
      <c r="N681" s="39">
        <v>27329.182250968999</v>
      </c>
      <c r="O681" s="39">
        <v>33862.643837033997</v>
      </c>
      <c r="P681" s="39">
        <v>40341.229290754003</v>
      </c>
      <c r="Q681" s="39">
        <v>44045.073100655303</v>
      </c>
    </row>
    <row r="682" spans="1:17" x14ac:dyDescent="0.3">
      <c r="A682" s="39" t="s">
        <v>254</v>
      </c>
      <c r="B682" s="39" t="s">
        <v>1911</v>
      </c>
      <c r="C682" s="39" t="s">
        <v>1918</v>
      </c>
      <c r="D682" s="58" t="str">
        <f>INDEX('R0. Region mapping'!$C$9:$C$24,MATCH($E682,'R0. Region mapping'!$A$9:$A$24,0))</f>
        <v>LAM</v>
      </c>
      <c r="E682" s="39" t="s">
        <v>345</v>
      </c>
      <c r="F682" s="39">
        <v>1.3428</v>
      </c>
      <c r="G682" s="39">
        <v>32.784482671167403</v>
      </c>
      <c r="H682" s="39">
        <v>33.226764412151397</v>
      </c>
      <c r="I682" s="39">
        <v>104.156354588559</v>
      </c>
      <c r="J682" s="39">
        <v>519.21306490579798</v>
      </c>
      <c r="K682" s="39">
        <v>1832.8938970435299</v>
      </c>
      <c r="L682" s="39">
        <v>2612.3172666702199</v>
      </c>
      <c r="M682" s="39">
        <v>5554.2977040706901</v>
      </c>
      <c r="N682" s="39">
        <v>18437.708885346699</v>
      </c>
      <c r="O682" s="39">
        <v>22891.9954462063</v>
      </c>
      <c r="P682" s="39">
        <v>27322.375608667098</v>
      </c>
      <c r="Q682" s="39">
        <v>31796.237333291199</v>
      </c>
    </row>
    <row r="683" spans="1:17" x14ac:dyDescent="0.3">
      <c r="A683" s="39" t="s">
        <v>254</v>
      </c>
      <c r="B683" s="39" t="s">
        <v>1911</v>
      </c>
      <c r="C683" s="39" t="s">
        <v>1918</v>
      </c>
      <c r="D683" s="58" t="str">
        <f>INDEX('R0. Region mapping'!$C$9:$C$24,MATCH($E683,'R0. Region mapping'!$A$9:$A$24,0))</f>
        <v>EUR</v>
      </c>
      <c r="E683" s="39" t="s">
        <v>347</v>
      </c>
      <c r="F683" s="39">
        <v>0.63</v>
      </c>
      <c r="G683" s="39">
        <v>1.6759473679169701</v>
      </c>
      <c r="H683" s="39">
        <v>10.995423010251299</v>
      </c>
      <c r="I683" s="39">
        <v>10.906339754646499</v>
      </c>
      <c r="J683" s="39">
        <v>51.520929200823801</v>
      </c>
      <c r="K683" s="39">
        <v>247.025783225753</v>
      </c>
      <c r="L683" s="39">
        <v>943.01989475916798</v>
      </c>
      <c r="M683" s="39">
        <v>1086.0493541027099</v>
      </c>
      <c r="N683" s="39">
        <v>1627.9084866610301</v>
      </c>
      <c r="O683" s="39">
        <v>2207.0744856317101</v>
      </c>
      <c r="P683" s="39">
        <v>2732.4586608033901</v>
      </c>
      <c r="Q683" s="39">
        <v>3180.6257653903999</v>
      </c>
    </row>
    <row r="684" spans="1:17" x14ac:dyDescent="0.3">
      <c r="A684" s="39" t="s">
        <v>254</v>
      </c>
      <c r="B684" s="39" t="s">
        <v>1911</v>
      </c>
      <c r="C684" s="39" t="s">
        <v>1918</v>
      </c>
      <c r="D684" s="58" t="str">
        <f>INDEX('R0. Region mapping'!$C$9:$C$24,MATCH($E684,'R0. Region mapping'!$A$9:$A$24,0))</f>
        <v>ASI</v>
      </c>
      <c r="E684" s="39" t="s">
        <v>349</v>
      </c>
      <c r="F684" s="39">
        <v>0.53639999999999999</v>
      </c>
      <c r="G684" s="39">
        <v>0.51763343588265998</v>
      </c>
      <c r="H684" s="39">
        <v>0.470717025589309</v>
      </c>
      <c r="I684" s="39">
        <v>0.39565076911994795</v>
      </c>
      <c r="J684" s="39">
        <v>1.52521508846578</v>
      </c>
      <c r="K684" s="39">
        <v>7.0708682920647599</v>
      </c>
      <c r="L684" s="39">
        <v>33.843902913920097</v>
      </c>
      <c r="M684" s="39">
        <v>162.68379696583901</v>
      </c>
      <c r="N684" s="39">
        <v>2134.8859014170698</v>
      </c>
      <c r="O684" s="39">
        <v>3331.4331044600399</v>
      </c>
      <c r="P684" s="39">
        <v>3642.6324309807101</v>
      </c>
      <c r="Q684" s="39">
        <v>4482.0050100444396</v>
      </c>
    </row>
    <row r="685" spans="1:17" x14ac:dyDescent="0.3">
      <c r="A685" s="39" t="s">
        <v>254</v>
      </c>
      <c r="B685" s="39" t="s">
        <v>1911</v>
      </c>
      <c r="C685" s="39" t="s">
        <v>1918</v>
      </c>
      <c r="D685" s="58" t="str">
        <f>INDEX('R0. Region mapping'!$C$9:$C$24,MATCH($E685,'R0. Region mapping'!$A$9:$A$24,0))</f>
        <v>ASI</v>
      </c>
      <c r="E685" s="39" t="s">
        <v>351</v>
      </c>
      <c r="F685" s="39">
        <v>22.197600000000001</v>
      </c>
      <c r="G685" s="39">
        <v>138.895797656105</v>
      </c>
      <c r="H685" s="39">
        <v>136.943989009918</v>
      </c>
      <c r="I685" s="39">
        <v>159.378005661565</v>
      </c>
      <c r="J685" s="39">
        <v>779.90890455837609</v>
      </c>
      <c r="K685" s="39">
        <v>1976.1471813462899</v>
      </c>
      <c r="L685" s="39">
        <v>2626.7377761920502</v>
      </c>
      <c r="M685" s="39">
        <v>7154.32396027911</v>
      </c>
      <c r="N685" s="39">
        <v>11054.993567883201</v>
      </c>
      <c r="O685" s="39">
        <v>14347.564839480699</v>
      </c>
      <c r="P685" s="39">
        <v>20616.649295099302</v>
      </c>
      <c r="Q685" s="39">
        <v>23969.449043735302</v>
      </c>
    </row>
    <row r="686" spans="1:17" x14ac:dyDescent="0.3">
      <c r="A686" s="39" t="s">
        <v>254</v>
      </c>
      <c r="B686" s="39" t="s">
        <v>1911</v>
      </c>
      <c r="C686" s="39" t="s">
        <v>1918</v>
      </c>
      <c r="D686" s="58" t="str">
        <f>INDEX('R0. Region mapping'!$C$9:$C$24,MATCH($E686,'R0. Region mapping'!$A$9:$A$24,0))</f>
        <v>ASI</v>
      </c>
      <c r="E686" s="39" t="s">
        <v>353</v>
      </c>
      <c r="F686" s="39">
        <v>6.3143999999999707</v>
      </c>
      <c r="G686" s="39">
        <v>13.97079599467822</v>
      </c>
      <c r="H686" s="39">
        <v>20.879696494137679</v>
      </c>
      <c r="I686" s="39">
        <v>19.757964810200178</v>
      </c>
      <c r="J686" s="39">
        <v>77.594688988120495</v>
      </c>
      <c r="K686" s="39">
        <v>360.93295940795997</v>
      </c>
      <c r="L686" s="39">
        <v>1282.08742587553</v>
      </c>
      <c r="M686" s="39">
        <v>1729.1415865249401</v>
      </c>
      <c r="N686" s="39">
        <v>2084.7480762665</v>
      </c>
      <c r="O686" s="39">
        <v>2537.4469280265398</v>
      </c>
      <c r="P686" s="39">
        <v>2830.6048955046999</v>
      </c>
      <c r="Q686" s="39">
        <v>3034.0854499779398</v>
      </c>
    </row>
    <row r="687" spans="1:17" x14ac:dyDescent="0.3">
      <c r="A687" s="39" t="s">
        <v>254</v>
      </c>
      <c r="B687" s="39" t="s">
        <v>1911</v>
      </c>
      <c r="C687" s="39" t="s">
        <v>1918</v>
      </c>
      <c r="D687" s="58" t="str">
        <f>INDEX('R0. Region mapping'!$C$9:$C$24,MATCH($E687,'R0. Region mapping'!$A$9:$A$24,0))</f>
        <v>AFR</v>
      </c>
      <c r="E687" s="39" t="s">
        <v>355</v>
      </c>
      <c r="F687" s="39">
        <v>0.2628000000000002</v>
      </c>
      <c r="G687" s="39">
        <v>0.25305273747910817</v>
      </c>
      <c r="H687" s="39">
        <v>0.2286845811768802</v>
      </c>
      <c r="I687" s="39">
        <v>29.992474072309403</v>
      </c>
      <c r="J687" s="39">
        <v>149.12435512340198</v>
      </c>
      <c r="K687" s="39">
        <v>736.71992685264695</v>
      </c>
      <c r="L687" s="39">
        <v>1508.67734332232</v>
      </c>
      <c r="M687" s="39">
        <v>2985.4174481482501</v>
      </c>
      <c r="N687" s="39">
        <v>6050.5060758305299</v>
      </c>
      <c r="O687" s="39">
        <v>7407.2081261452304</v>
      </c>
      <c r="P687" s="39">
        <v>8682.8761497151499</v>
      </c>
      <c r="Q687" s="39">
        <v>10570.5598003907</v>
      </c>
    </row>
    <row r="688" spans="1:17" x14ac:dyDescent="0.3">
      <c r="A688" s="39" t="s">
        <v>254</v>
      </c>
      <c r="B688" s="39" t="s">
        <v>1911</v>
      </c>
      <c r="C688" s="39" t="s">
        <v>1918</v>
      </c>
      <c r="D688" s="58" t="str">
        <f>INDEX('R0. Region mapping'!$C$9:$C$24,MATCH($E688,'R0. Region mapping'!$A$9:$A$24,0))</f>
        <v>LAM</v>
      </c>
      <c r="E688" s="39" t="s">
        <v>357</v>
      </c>
      <c r="F688" s="39">
        <v>5.0399999999999903E-2</v>
      </c>
      <c r="G688" s="39">
        <v>0.64074856584634787</v>
      </c>
      <c r="H688" s="39">
        <v>0.99725587262221993</v>
      </c>
      <c r="I688" s="39">
        <v>4.9455224860503204</v>
      </c>
      <c r="J688" s="39">
        <v>23.688045536595997</v>
      </c>
      <c r="K688" s="39">
        <v>113.806763445087</v>
      </c>
      <c r="L688" s="39">
        <v>334.39279951897402</v>
      </c>
      <c r="M688" s="39">
        <v>520.73225628826503</v>
      </c>
      <c r="N688" s="39">
        <v>572.02182842362697</v>
      </c>
      <c r="O688" s="39">
        <v>671.75088190333599</v>
      </c>
      <c r="P688" s="39">
        <v>756.75739845012595</v>
      </c>
      <c r="Q688" s="39">
        <v>855.89702207553501</v>
      </c>
    </row>
    <row r="689" spans="1:17" x14ac:dyDescent="0.3">
      <c r="A689" s="39" t="s">
        <v>254</v>
      </c>
      <c r="B689" s="39" t="s">
        <v>1911</v>
      </c>
      <c r="C689" s="39" t="s">
        <v>1918</v>
      </c>
      <c r="D689" s="58" t="str">
        <f>INDEX('R0. Region mapping'!$C$9:$C$24,MATCH($E689,'R0. Region mapping'!$A$9:$A$24,0))</f>
        <v>ASI</v>
      </c>
      <c r="E689" s="39" t="s">
        <v>359</v>
      </c>
      <c r="F689" s="39">
        <v>7.2000000000000302E-3</v>
      </c>
      <c r="G689" s="39">
        <v>6.9490263385396196E-3</v>
      </c>
      <c r="H689" s="39">
        <v>6.3215921848885697E-3</v>
      </c>
      <c r="I689" s="39">
        <v>58.839607207518803</v>
      </c>
      <c r="J689" s="39">
        <v>282.84175457750098</v>
      </c>
      <c r="K689" s="39">
        <v>1359.5796181447899</v>
      </c>
      <c r="L689" s="39">
        <v>4314.2760512833302</v>
      </c>
      <c r="M689" s="39">
        <v>9536.6075305873092</v>
      </c>
      <c r="N689" s="39">
        <v>15330.5639619873</v>
      </c>
      <c r="O689" s="39">
        <v>19421.2520945734</v>
      </c>
      <c r="P689" s="39">
        <v>23178.254381808201</v>
      </c>
      <c r="Q689" s="39">
        <v>28018.665241860999</v>
      </c>
    </row>
    <row r="690" spans="1:17" x14ac:dyDescent="0.3">
      <c r="A690" s="39" t="s">
        <v>254</v>
      </c>
      <c r="B690" s="39" t="s">
        <v>1911</v>
      </c>
      <c r="C690" s="39" t="s">
        <v>1918</v>
      </c>
      <c r="D690" s="58" t="str">
        <f>INDEX('R0. Region mapping'!$C$9:$C$24,MATCH($E690,'R0. Region mapping'!$A$9:$A$24,0))</f>
        <v>ASI</v>
      </c>
      <c r="E690" s="39" t="s">
        <v>361</v>
      </c>
      <c r="F690" s="39">
        <v>0.46800000000000003</v>
      </c>
      <c r="G690" s="39">
        <v>1.2988987615433401</v>
      </c>
      <c r="H690" s="39">
        <v>2.02067075992476</v>
      </c>
      <c r="I690" s="39">
        <v>1.95472734455966</v>
      </c>
      <c r="J690" s="39">
        <v>8.8782328343524686</v>
      </c>
      <c r="K690" s="39">
        <v>42.317550289980595</v>
      </c>
      <c r="L690" s="39">
        <v>203.213825466862</v>
      </c>
      <c r="M690" s="39">
        <v>947.911729677577</v>
      </c>
      <c r="N690" s="39">
        <v>1273.8504944895401</v>
      </c>
      <c r="O690" s="39">
        <v>1473.59186843973</v>
      </c>
      <c r="P690" s="39">
        <v>1674.0517099408501</v>
      </c>
      <c r="Q690" s="39">
        <v>1976.05749817171</v>
      </c>
    </row>
    <row r="691" spans="1:17" x14ac:dyDescent="0.3">
      <c r="A691" s="39" t="s">
        <v>254</v>
      </c>
      <c r="B691" s="39" t="s">
        <v>1911</v>
      </c>
      <c r="C691" s="39" t="s">
        <v>1918</v>
      </c>
      <c r="D691" s="58" t="str">
        <f>INDEX('R0. Region mapping'!$C$9:$C$24,MATCH($E691,'R0. Region mapping'!$A$9:$A$24,0))</f>
        <v>NAM</v>
      </c>
      <c r="E691" s="39" t="s">
        <v>363</v>
      </c>
      <c r="F691" s="39">
        <v>64.371600000000001</v>
      </c>
      <c r="G691" s="39">
        <v>345.73994249794299</v>
      </c>
      <c r="H691" s="39">
        <v>485.48705610500798</v>
      </c>
      <c r="I691" s="39">
        <v>488.48992411952599</v>
      </c>
      <c r="J691" s="39">
        <v>2502.0005465088102</v>
      </c>
      <c r="K691" s="39">
        <v>4893.4041478960198</v>
      </c>
      <c r="L691" s="39">
        <v>6844.5002469409101</v>
      </c>
      <c r="M691" s="39">
        <v>11928.658636808599</v>
      </c>
      <c r="N691" s="39">
        <v>15385.179617742</v>
      </c>
      <c r="O691" s="39">
        <v>18166.321120810899</v>
      </c>
      <c r="P691" s="39">
        <v>20834.654343157799</v>
      </c>
      <c r="Q691" s="39">
        <v>22807.311196234801</v>
      </c>
    </row>
    <row r="692" spans="1:17" x14ac:dyDescent="0.3">
      <c r="A692" s="39" t="s">
        <v>254</v>
      </c>
      <c r="B692" s="39" t="s">
        <v>1911</v>
      </c>
      <c r="C692" s="39" t="s">
        <v>1918</v>
      </c>
      <c r="D692" s="58" t="str">
        <f>INDEX('R0. Region mapping'!$C$9:$C$24,MATCH($E692,'R0. Region mapping'!$A$9:$A$24,0))</f>
        <v>EUR</v>
      </c>
      <c r="E692" s="39" t="s">
        <v>365</v>
      </c>
      <c r="F692" s="39">
        <v>254.6352</v>
      </c>
      <c r="G692" s="39">
        <v>587.26877572476894</v>
      </c>
      <c r="H692" s="39">
        <v>617.91023244155406</v>
      </c>
      <c r="I692" s="39">
        <v>581.94249934905497</v>
      </c>
      <c r="J692" s="39">
        <v>2392.9286314313099</v>
      </c>
      <c r="K692" s="39">
        <v>3952.3633238051498</v>
      </c>
      <c r="L692" s="39">
        <v>5230.9208581524599</v>
      </c>
      <c r="M692" s="39">
        <v>8164.8120124120696</v>
      </c>
      <c r="N692" s="39">
        <v>10960.075543155601</v>
      </c>
      <c r="O692" s="39">
        <v>12952.313258762901</v>
      </c>
      <c r="P692" s="39">
        <v>14882.764173125301</v>
      </c>
      <c r="Q692" s="39">
        <v>16918.288786091001</v>
      </c>
    </row>
    <row r="693" spans="1:17" x14ac:dyDescent="0.3">
      <c r="A693" s="39" t="s">
        <v>924</v>
      </c>
      <c r="B693" s="39" t="s">
        <v>1911</v>
      </c>
      <c r="C693" s="39" t="s">
        <v>1912</v>
      </c>
      <c r="D693" s="58" t="str">
        <f>INDEX('R0. Region mapping'!$C$9:$C$24,MATCH($E693,'R0. Region mapping'!$A$9:$A$24,0))</f>
        <v>AFR</v>
      </c>
      <c r="E693" s="39" t="s">
        <v>258</v>
      </c>
      <c r="F693" s="39">
        <v>24537.968948238798</v>
      </c>
      <c r="G693" s="39">
        <v>25045.027155957567</v>
      </c>
      <c r="H693" s="39">
        <v>26852.802454633795</v>
      </c>
      <c r="I693" s="39">
        <v>30008.791008112679</v>
      </c>
      <c r="J693" s="39">
        <v>38617.422696688736</v>
      </c>
      <c r="K693" s="39">
        <v>45899.872782166305</v>
      </c>
      <c r="L693" s="39">
        <v>52786.910967534117</v>
      </c>
      <c r="M693" s="39">
        <v>57951.850201884045</v>
      </c>
      <c r="N693" s="39">
        <v>63029.827780666215</v>
      </c>
      <c r="O693" s="39">
        <v>68773.847219349278</v>
      </c>
      <c r="P693" s="39">
        <v>77436.016815081239</v>
      </c>
      <c r="Q693" s="39">
        <v>86199.07976403572</v>
      </c>
    </row>
    <row r="694" spans="1:17" x14ac:dyDescent="0.3">
      <c r="A694" s="39" t="s">
        <v>924</v>
      </c>
      <c r="B694" s="39" t="s">
        <v>1911</v>
      </c>
      <c r="C694" s="39" t="s">
        <v>1912</v>
      </c>
      <c r="D694" s="58" t="str">
        <f>INDEX('R0. Region mapping'!$C$9:$C$24,MATCH($E694,'R0. Region mapping'!$A$9:$A$24,0))</f>
        <v>AUS</v>
      </c>
      <c r="E694" s="39" t="s">
        <v>261</v>
      </c>
      <c r="F694" s="39">
        <v>438.78211105882468</v>
      </c>
      <c r="G694" s="39">
        <v>500.00540001988315</v>
      </c>
      <c r="H694" s="39">
        <v>622.87514893268644</v>
      </c>
      <c r="I694" s="39">
        <v>985.66614510504337</v>
      </c>
      <c r="J694" s="39">
        <v>1112.1568554227483</v>
      </c>
      <c r="K694" s="39">
        <v>1218.6377362792537</v>
      </c>
      <c r="L694" s="39">
        <v>1452.6022957381342</v>
      </c>
      <c r="M694" s="39">
        <v>1913.7563740145472</v>
      </c>
      <c r="N694" s="39">
        <v>2380.3646403627649</v>
      </c>
      <c r="O694" s="39">
        <v>2679.115509512324</v>
      </c>
      <c r="P694" s="39">
        <v>3388.5082411383223</v>
      </c>
      <c r="Q694" s="39">
        <v>8799.1710706687536</v>
      </c>
    </row>
    <row r="695" spans="1:17" x14ac:dyDescent="0.3">
      <c r="A695" s="39" t="s">
        <v>924</v>
      </c>
      <c r="B695" s="39" t="s">
        <v>1911</v>
      </c>
      <c r="C695" s="39" t="s">
        <v>1912</v>
      </c>
      <c r="D695" s="58" t="str">
        <f>INDEX('R0. Region mapping'!$C$9:$C$24,MATCH($E695,'R0. Region mapping'!$A$9:$A$24,0))</f>
        <v>NAM</v>
      </c>
      <c r="E695" s="39" t="s">
        <v>341</v>
      </c>
      <c r="F695" s="39">
        <v>887.92472180952404</v>
      </c>
      <c r="G695" s="39">
        <v>1053.4580825718622</v>
      </c>
      <c r="H695" s="39">
        <v>1176.938254410984</v>
      </c>
      <c r="I695" s="39">
        <v>1623.86404645229</v>
      </c>
      <c r="J695" s="39">
        <v>2289.8104304768131</v>
      </c>
      <c r="K695" s="39">
        <v>2266.4624766842562</v>
      </c>
      <c r="L695" s="39">
        <v>2992.2389167311885</v>
      </c>
      <c r="M695" s="39">
        <v>3606.1306272188417</v>
      </c>
      <c r="N695" s="39">
        <v>4599.9506261940933</v>
      </c>
      <c r="O695" s="39">
        <v>6072.9392114369448</v>
      </c>
      <c r="P695" s="39">
        <v>10091.315839701065</v>
      </c>
      <c r="Q695" s="39">
        <v>14288.82103676621</v>
      </c>
    </row>
    <row r="696" spans="1:17" x14ac:dyDescent="0.3">
      <c r="A696" s="39" t="s">
        <v>924</v>
      </c>
      <c r="B696" s="39" t="s">
        <v>1911</v>
      </c>
      <c r="C696" s="39" t="s">
        <v>1912</v>
      </c>
      <c r="D696" s="58" t="str">
        <f>INDEX('R0. Region mapping'!$C$9:$C$24,MATCH($E696,'R0. Region mapping'!$A$9:$A$24,0))</f>
        <v>ASI</v>
      </c>
      <c r="E696" s="39" t="s">
        <v>343</v>
      </c>
      <c r="F696" s="39">
        <v>18792.062762666668</v>
      </c>
      <c r="G696" s="39">
        <v>19660.871070465793</v>
      </c>
      <c r="H696" s="39">
        <v>19898.54575815381</v>
      </c>
      <c r="I696" s="39">
        <v>22341.826109683578</v>
      </c>
      <c r="J696" s="39">
        <v>22346.825538088106</v>
      </c>
      <c r="K696" s="39">
        <v>23120.905334815514</v>
      </c>
      <c r="L696" s="39">
        <v>24541.774797131286</v>
      </c>
      <c r="M696" s="39">
        <v>24997.774085655692</v>
      </c>
      <c r="N696" s="39">
        <v>24676.687391304156</v>
      </c>
      <c r="O696" s="39">
        <v>25633.614770619581</v>
      </c>
      <c r="P696" s="39">
        <v>30415.454718949222</v>
      </c>
      <c r="Q696" s="39">
        <v>37677.765857326856</v>
      </c>
    </row>
    <row r="697" spans="1:17" x14ac:dyDescent="0.3">
      <c r="A697" s="39" t="s">
        <v>924</v>
      </c>
      <c r="B697" s="39" t="s">
        <v>1911</v>
      </c>
      <c r="C697" s="39" t="s">
        <v>1912</v>
      </c>
      <c r="D697" s="58" t="str">
        <f>INDEX('R0. Region mapping'!$C$9:$C$24,MATCH($E697,'R0. Region mapping'!$A$9:$A$24,0))</f>
        <v>LAM</v>
      </c>
      <c r="E697" s="39" t="s">
        <v>345</v>
      </c>
      <c r="F697" s="39">
        <v>8137.3872098788925</v>
      </c>
      <c r="G697" s="39">
        <v>8572.3618451752627</v>
      </c>
      <c r="H697" s="39">
        <v>9445.6689597116601</v>
      </c>
      <c r="I697" s="39">
        <v>10359.779514941125</v>
      </c>
      <c r="J697" s="39">
        <v>12111.400259941267</v>
      </c>
      <c r="K697" s="39">
        <v>14238.618160209695</v>
      </c>
      <c r="L697" s="39">
        <v>14912.406081640707</v>
      </c>
      <c r="M697" s="39">
        <v>19268.489528584923</v>
      </c>
      <c r="N697" s="39">
        <v>24094.893322755357</v>
      </c>
      <c r="O697" s="39">
        <v>29383.347113140921</v>
      </c>
      <c r="P697" s="39">
        <v>33775.616275624125</v>
      </c>
      <c r="Q697" s="39">
        <v>41768.980893569649</v>
      </c>
    </row>
    <row r="698" spans="1:17" x14ac:dyDescent="0.3">
      <c r="A698" s="39" t="s">
        <v>924</v>
      </c>
      <c r="B698" s="39" t="s">
        <v>1911</v>
      </c>
      <c r="C698" s="39" t="s">
        <v>1912</v>
      </c>
      <c r="D698" s="58" t="str">
        <f>INDEX('R0. Region mapping'!$C$9:$C$24,MATCH($E698,'R0. Region mapping'!$A$9:$A$24,0))</f>
        <v>EUR</v>
      </c>
      <c r="E698" s="39" t="s">
        <v>347</v>
      </c>
      <c r="F698" s="39">
        <v>1514.2101271183433</v>
      </c>
      <c r="G698" s="39">
        <v>1073.272402548846</v>
      </c>
      <c r="H698" s="39">
        <v>1085.4899374538206</v>
      </c>
      <c r="I698" s="39">
        <v>1552.2493810667047</v>
      </c>
      <c r="J698" s="39">
        <v>1237.842534893769</v>
      </c>
      <c r="K698" s="39">
        <v>1832.1204499650219</v>
      </c>
      <c r="L698" s="39">
        <v>1936.1818980355526</v>
      </c>
      <c r="M698" s="39">
        <v>2167.3076580010761</v>
      </c>
      <c r="N698" s="39">
        <v>3315.0074966718839</v>
      </c>
      <c r="O698" s="39">
        <v>5982.1801324615562</v>
      </c>
      <c r="P698" s="39">
        <v>8632.6396483432854</v>
      </c>
      <c r="Q698" s="39">
        <v>9109.1534714416284</v>
      </c>
    </row>
    <row r="699" spans="1:17" x14ac:dyDescent="0.3">
      <c r="A699" s="39" t="s">
        <v>924</v>
      </c>
      <c r="B699" s="39" t="s">
        <v>1911</v>
      </c>
      <c r="C699" s="39" t="s">
        <v>1912</v>
      </c>
      <c r="D699" s="58" t="str">
        <f>INDEX('R0. Region mapping'!$C$9:$C$24,MATCH($E699,'R0. Region mapping'!$A$9:$A$24,0))</f>
        <v>ASI</v>
      </c>
      <c r="E699" s="39" t="s">
        <v>349</v>
      </c>
      <c r="F699" s="39">
        <v>750.71308017749607</v>
      </c>
      <c r="G699" s="39">
        <v>564.84758616838531</v>
      </c>
      <c r="H699" s="39">
        <v>797.55564982196597</v>
      </c>
      <c r="I699" s="39">
        <v>801.0286176767961</v>
      </c>
      <c r="J699" s="39">
        <v>1706.3990093587418</v>
      </c>
      <c r="K699" s="39">
        <v>2882.4458564350775</v>
      </c>
      <c r="L699" s="39">
        <v>5343.6378545392317</v>
      </c>
      <c r="M699" s="39">
        <v>7359.0486985103171</v>
      </c>
      <c r="N699" s="39">
        <v>9198.3442532778427</v>
      </c>
      <c r="O699" s="39">
        <v>10976.537987502368</v>
      </c>
      <c r="P699" s="39">
        <v>15361.990926223927</v>
      </c>
      <c r="Q699" s="39">
        <v>45011.206530468153</v>
      </c>
    </row>
    <row r="700" spans="1:17" x14ac:dyDescent="0.3">
      <c r="A700" s="39" t="s">
        <v>924</v>
      </c>
      <c r="B700" s="39" t="s">
        <v>1911</v>
      </c>
      <c r="C700" s="39" t="s">
        <v>1912</v>
      </c>
      <c r="D700" s="58" t="str">
        <f>INDEX('R0. Region mapping'!$C$9:$C$24,MATCH($E700,'R0. Region mapping'!$A$9:$A$24,0))</f>
        <v>ASI</v>
      </c>
      <c r="E700" s="39" t="s">
        <v>351</v>
      </c>
      <c r="F700" s="39">
        <v>13245.961392000001</v>
      </c>
      <c r="G700" s="39">
        <v>13293.829002967212</v>
      </c>
      <c r="H700" s="39">
        <v>15680.754361571853</v>
      </c>
      <c r="I700" s="39">
        <v>19060.455672457465</v>
      </c>
      <c r="J700" s="39">
        <v>22686.418862231112</v>
      </c>
      <c r="K700" s="39">
        <v>25710.200899724943</v>
      </c>
      <c r="L700" s="39">
        <v>29076.77552162145</v>
      </c>
      <c r="M700" s="39">
        <v>30576.406817952535</v>
      </c>
      <c r="N700" s="39">
        <v>31601.743746390479</v>
      </c>
      <c r="O700" s="39">
        <v>32356.602835005746</v>
      </c>
      <c r="P700" s="39">
        <v>33024.47830300605</v>
      </c>
      <c r="Q700" s="39">
        <v>39833.563438784207</v>
      </c>
    </row>
    <row r="701" spans="1:17" x14ac:dyDescent="0.3">
      <c r="A701" s="39" t="s">
        <v>924</v>
      </c>
      <c r="B701" s="39" t="s">
        <v>1911</v>
      </c>
      <c r="C701" s="39" t="s">
        <v>1912</v>
      </c>
      <c r="D701" s="58" t="str">
        <f>INDEX('R0. Region mapping'!$C$9:$C$24,MATCH($E701,'R0. Region mapping'!$A$9:$A$24,0))</f>
        <v>ASI</v>
      </c>
      <c r="E701" s="39" t="s">
        <v>353</v>
      </c>
      <c r="F701" s="39">
        <v>308.85078654117638</v>
      </c>
      <c r="G701" s="39">
        <v>387.3990480558744</v>
      </c>
      <c r="H701" s="39">
        <v>378.82017179126268</v>
      </c>
      <c r="I701" s="39">
        <v>394.714501903974</v>
      </c>
      <c r="J701" s="39">
        <v>531.02082708338958</v>
      </c>
      <c r="K701" s="39">
        <v>576.40487520434704</v>
      </c>
      <c r="L701" s="39">
        <v>593.0821461048979</v>
      </c>
      <c r="M701" s="39">
        <v>605.03480348878554</v>
      </c>
      <c r="N701" s="39">
        <v>615.93540637992987</v>
      </c>
      <c r="O701" s="39">
        <v>651.76405513913153</v>
      </c>
      <c r="P701" s="39">
        <v>697.29325235621923</v>
      </c>
      <c r="Q701" s="39">
        <v>988.16817443624711</v>
      </c>
    </row>
    <row r="702" spans="1:17" x14ac:dyDescent="0.3">
      <c r="A702" s="39" t="s">
        <v>924</v>
      </c>
      <c r="B702" s="39" t="s">
        <v>1911</v>
      </c>
      <c r="C702" s="39" t="s">
        <v>1912</v>
      </c>
      <c r="D702" s="58" t="str">
        <f>INDEX('R0. Region mapping'!$C$9:$C$24,MATCH($E702,'R0. Region mapping'!$A$9:$A$24,0))</f>
        <v>AFR</v>
      </c>
      <c r="E702" s="39" t="s">
        <v>355</v>
      </c>
      <c r="F702" s="39">
        <v>552.36019406929154</v>
      </c>
      <c r="G702" s="39">
        <v>572.01099780318566</v>
      </c>
      <c r="H702" s="39">
        <v>758.88519895656168</v>
      </c>
      <c r="I702" s="39">
        <v>1112.2573259165333</v>
      </c>
      <c r="J702" s="39">
        <v>1598.8413769510873</v>
      </c>
      <c r="K702" s="39">
        <v>1992.5853747793308</v>
      </c>
      <c r="L702" s="39">
        <v>2365.4820091797469</v>
      </c>
      <c r="M702" s="39">
        <v>2749.8352856988986</v>
      </c>
      <c r="N702" s="39">
        <v>3205.4036022193668</v>
      </c>
      <c r="O702" s="39">
        <v>3950.3845511204981</v>
      </c>
      <c r="P702" s="39">
        <v>4617.3528624542105</v>
      </c>
      <c r="Q702" s="39">
        <v>5280.1749213314861</v>
      </c>
    </row>
    <row r="703" spans="1:17" x14ac:dyDescent="0.3">
      <c r="A703" s="39" t="s">
        <v>924</v>
      </c>
      <c r="B703" s="39" t="s">
        <v>1911</v>
      </c>
      <c r="C703" s="39" t="s">
        <v>1912</v>
      </c>
      <c r="D703" s="58" t="str">
        <f>INDEX('R0. Region mapping'!$C$9:$C$24,MATCH($E703,'R0. Region mapping'!$A$9:$A$24,0))</f>
        <v>LAM</v>
      </c>
      <c r="E703" s="39" t="s">
        <v>357</v>
      </c>
      <c r="F703" s="39">
        <v>620.78520960000003</v>
      </c>
      <c r="G703" s="39">
        <v>614.35138293838713</v>
      </c>
      <c r="H703" s="39">
        <v>505.8736233082418</v>
      </c>
      <c r="I703" s="39">
        <v>583.15929959332846</v>
      </c>
      <c r="J703" s="39">
        <v>1106.9394872319033</v>
      </c>
      <c r="K703" s="39">
        <v>1570.5884448525608</v>
      </c>
      <c r="L703" s="39">
        <v>1991.3703525615185</v>
      </c>
      <c r="M703" s="39">
        <v>2275.0726734673726</v>
      </c>
      <c r="N703" s="39">
        <v>2400.21637721875</v>
      </c>
      <c r="O703" s="39">
        <v>2904.4503657165583</v>
      </c>
      <c r="P703" s="39">
        <v>3574.0492123161612</v>
      </c>
      <c r="Q703" s="39">
        <v>7783.4272897490246</v>
      </c>
    </row>
    <row r="704" spans="1:17" x14ac:dyDescent="0.3">
      <c r="A704" s="39" t="s">
        <v>924</v>
      </c>
      <c r="B704" s="39" t="s">
        <v>1911</v>
      </c>
      <c r="C704" s="39" t="s">
        <v>1912</v>
      </c>
      <c r="D704" s="58" t="str">
        <f>INDEX('R0. Region mapping'!$C$9:$C$24,MATCH($E704,'R0. Region mapping'!$A$9:$A$24,0))</f>
        <v>ASI</v>
      </c>
      <c r="E704" s="39" t="s">
        <v>359</v>
      </c>
      <c r="F704" s="39">
        <v>14939.579612397269</v>
      </c>
      <c r="G704" s="39">
        <v>15223.624141116505</v>
      </c>
      <c r="H704" s="39">
        <v>15444.8096460984</v>
      </c>
      <c r="I704" s="39">
        <v>15796.986492778691</v>
      </c>
      <c r="J704" s="39">
        <v>19221.134549664173</v>
      </c>
      <c r="K704" s="39">
        <v>20675.813012588023</v>
      </c>
      <c r="L704" s="39">
        <v>22094.663662155581</v>
      </c>
      <c r="M704" s="39">
        <v>22426.58813140096</v>
      </c>
      <c r="N704" s="39">
        <v>22408.741371842258</v>
      </c>
      <c r="O704" s="39">
        <v>22791.81229503041</v>
      </c>
      <c r="P704" s="39">
        <v>23353.75367015283</v>
      </c>
      <c r="Q704" s="39">
        <v>26560.580563602245</v>
      </c>
    </row>
    <row r="705" spans="1:17" x14ac:dyDescent="0.3">
      <c r="A705" s="39" t="s">
        <v>924</v>
      </c>
      <c r="B705" s="39" t="s">
        <v>1911</v>
      </c>
      <c r="C705" s="39" t="s">
        <v>1912</v>
      </c>
      <c r="D705" s="58" t="str">
        <f>INDEX('R0. Region mapping'!$C$9:$C$24,MATCH($E705,'R0. Region mapping'!$A$9:$A$24,0))</f>
        <v>ASI</v>
      </c>
      <c r="E705" s="39" t="s">
        <v>361</v>
      </c>
      <c r="F705" s="39">
        <v>93.156861740159343</v>
      </c>
      <c r="G705" s="39">
        <v>157.91666666666669</v>
      </c>
      <c r="H705" s="39">
        <v>202.85870276510752</v>
      </c>
      <c r="I705" s="39">
        <v>635.248953211448</v>
      </c>
      <c r="J705" s="39">
        <v>443.04832779162734</v>
      </c>
      <c r="K705" s="39">
        <v>517.37724506641678</v>
      </c>
      <c r="L705" s="39">
        <v>608.36897815175371</v>
      </c>
      <c r="M705" s="39">
        <v>762.32650869851682</v>
      </c>
      <c r="N705" s="39">
        <v>1024.4548089026332</v>
      </c>
      <c r="O705" s="39">
        <v>1155.876968976419</v>
      </c>
      <c r="P705" s="39">
        <v>1369.3419080360591</v>
      </c>
      <c r="Q705" s="39">
        <v>1610.5353898090707</v>
      </c>
    </row>
    <row r="706" spans="1:17" x14ac:dyDescent="0.3">
      <c r="A706" s="39" t="s">
        <v>924</v>
      </c>
      <c r="B706" s="39" t="s">
        <v>1911</v>
      </c>
      <c r="C706" s="39" t="s">
        <v>1912</v>
      </c>
      <c r="D706" s="58" t="str">
        <f>INDEX('R0. Region mapping'!$C$9:$C$24,MATCH($E706,'R0. Region mapping'!$A$9:$A$24,0))</f>
        <v>NAM</v>
      </c>
      <c r="E706" s="39" t="s">
        <v>363</v>
      </c>
      <c r="F706" s="39">
        <v>5766.5302529180117</v>
      </c>
      <c r="G706" s="39">
        <v>6461.7052222222246</v>
      </c>
      <c r="H706" s="39">
        <v>6580.9981774405551</v>
      </c>
      <c r="I706" s="39">
        <v>11502.8542793816</v>
      </c>
      <c r="J706" s="39">
        <v>8538.6101339397228</v>
      </c>
      <c r="K706" s="39">
        <v>10893.185055944343</v>
      </c>
      <c r="L706" s="39">
        <v>12102.69126109824</v>
      </c>
      <c r="M706" s="39">
        <v>13942.123425800797</v>
      </c>
      <c r="N706" s="39">
        <v>18575.120454681277</v>
      </c>
      <c r="O706" s="39">
        <v>23130.879165094695</v>
      </c>
      <c r="P706" s="39">
        <v>33325.079905113431</v>
      </c>
      <c r="Q706" s="39">
        <v>37679.423156734512</v>
      </c>
    </row>
    <row r="707" spans="1:17" x14ac:dyDescent="0.3">
      <c r="A707" s="39" t="s">
        <v>924</v>
      </c>
      <c r="B707" s="39" t="s">
        <v>1911</v>
      </c>
      <c r="C707" s="39" t="s">
        <v>1912</v>
      </c>
      <c r="D707" s="58" t="str">
        <f>INDEX('R0. Region mapping'!$C$9:$C$24,MATCH($E707,'R0. Region mapping'!$A$9:$A$24,0))</f>
        <v>EUR</v>
      </c>
      <c r="E707" s="39" t="s">
        <v>365</v>
      </c>
      <c r="F707" s="39">
        <v>5398.0394374890748</v>
      </c>
      <c r="G707" s="39">
        <v>5566.9978876459918</v>
      </c>
      <c r="H707" s="39">
        <v>6833.2843534921258</v>
      </c>
      <c r="I707" s="39">
        <v>8206.0598853168776</v>
      </c>
      <c r="J707" s="39">
        <v>6357.5898860144098</v>
      </c>
      <c r="K707" s="39">
        <v>9439.0863333911529</v>
      </c>
      <c r="L707" s="39">
        <v>9207.2600967092494</v>
      </c>
      <c r="M707" s="39">
        <v>15570.644419543059</v>
      </c>
      <c r="N707" s="39">
        <v>20178.438092501641</v>
      </c>
      <c r="O707" s="39">
        <v>21996.103491401351</v>
      </c>
      <c r="P707" s="39">
        <v>23470.958324157455</v>
      </c>
      <c r="Q707" s="39">
        <v>23874.620846124395</v>
      </c>
    </row>
    <row r="708" spans="1:17" x14ac:dyDescent="0.3">
      <c r="A708" s="39" t="s">
        <v>924</v>
      </c>
      <c r="B708" s="39" t="s">
        <v>1911</v>
      </c>
      <c r="C708" s="39" t="s">
        <v>940</v>
      </c>
      <c r="D708" s="58" t="str">
        <f>INDEX('R0. Region mapping'!$C$9:$C$24,MATCH($E708,'R0. Region mapping'!$A$9:$A$24,0))</f>
        <v>AFR</v>
      </c>
      <c r="E708" s="39" t="s">
        <v>258</v>
      </c>
      <c r="F708" s="39">
        <v>5215.6223640000044</v>
      </c>
      <c r="G708" s="39">
        <v>5679.0693689828004</v>
      </c>
      <c r="H708" s="39">
        <v>6912.7970103859016</v>
      </c>
      <c r="I708" s="39">
        <v>9367.4588779182159</v>
      </c>
      <c r="J708" s="39">
        <v>13598.088471293313</v>
      </c>
      <c r="K708" s="39">
        <v>19465.434163939935</v>
      </c>
      <c r="L708" s="39">
        <v>27692.338731778291</v>
      </c>
      <c r="M708" s="39">
        <v>31746.184402795105</v>
      </c>
      <c r="N708" s="39">
        <v>13442.883837256601</v>
      </c>
      <c r="O708" s="39">
        <v>11141.99240273217</v>
      </c>
      <c r="P708" s="39">
        <v>13060.313300137133</v>
      </c>
      <c r="Q708" s="39">
        <v>19952.96812503718</v>
      </c>
    </row>
    <row r="709" spans="1:17" x14ac:dyDescent="0.3">
      <c r="A709" s="39" t="s">
        <v>924</v>
      </c>
      <c r="B709" s="39" t="s">
        <v>1911</v>
      </c>
      <c r="C709" s="39" t="s">
        <v>940</v>
      </c>
      <c r="D709" s="58" t="str">
        <f>INDEX('R0. Region mapping'!$C$9:$C$24,MATCH($E709,'R0. Region mapping'!$A$9:$A$24,0))</f>
        <v>AUS</v>
      </c>
      <c r="E709" s="39" t="s">
        <v>261</v>
      </c>
      <c r="F709" s="39">
        <v>8730.616532552649</v>
      </c>
      <c r="G709" s="39">
        <v>9351.5621918630932</v>
      </c>
      <c r="H709" s="39">
        <v>11069.1255016532</v>
      </c>
      <c r="I709" s="39">
        <v>14015.863931385136</v>
      </c>
      <c r="J709" s="39">
        <v>20554.247717255414</v>
      </c>
      <c r="K709" s="39">
        <v>28694.538391315135</v>
      </c>
      <c r="L709" s="39">
        <v>40361.624520905949</v>
      </c>
      <c r="M709" s="39">
        <v>55590.996446088262</v>
      </c>
      <c r="N709" s="39">
        <v>23562.940363571779</v>
      </c>
      <c r="O709" s="39">
        <v>1811.9688537118348</v>
      </c>
      <c r="P709" s="39">
        <v>4484.035105919249</v>
      </c>
      <c r="Q709" s="39">
        <v>3311.5689010889405</v>
      </c>
    </row>
    <row r="710" spans="1:17" x14ac:dyDescent="0.3">
      <c r="A710" s="39" t="s">
        <v>924</v>
      </c>
      <c r="B710" s="39" t="s">
        <v>1911</v>
      </c>
      <c r="C710" s="39" t="s">
        <v>940</v>
      </c>
      <c r="D710" s="58" t="str">
        <f>INDEX('R0. Region mapping'!$C$9:$C$24,MATCH($E710,'R0. Region mapping'!$A$9:$A$24,0))</f>
        <v>NAM</v>
      </c>
      <c r="E710" s="39" t="s">
        <v>341</v>
      </c>
      <c r="F710" s="39">
        <v>1556.5917785660365</v>
      </c>
      <c r="G710" s="39">
        <v>1712.4958032430998</v>
      </c>
      <c r="H710" s="39">
        <v>1809.6385407094231</v>
      </c>
      <c r="I710" s="39">
        <v>1843.2593993681558</v>
      </c>
      <c r="J710" s="39">
        <v>1418.3188511512139</v>
      </c>
      <c r="K710" s="39">
        <v>956.09824468776344</v>
      </c>
      <c r="L710" s="39">
        <v>752.78859353008841</v>
      </c>
      <c r="M710" s="39">
        <v>929.39804226716899</v>
      </c>
      <c r="N710" s="39">
        <v>1103.0677937511912</v>
      </c>
      <c r="O710" s="39">
        <v>868.86737632802556</v>
      </c>
      <c r="P710" s="39">
        <v>910.06898089534047</v>
      </c>
      <c r="Q710" s="39">
        <v>784.20387445457209</v>
      </c>
    </row>
    <row r="711" spans="1:17" x14ac:dyDescent="0.3">
      <c r="A711" s="39" t="s">
        <v>924</v>
      </c>
      <c r="B711" s="39" t="s">
        <v>1911</v>
      </c>
      <c r="C711" s="39" t="s">
        <v>940</v>
      </c>
      <c r="D711" s="58" t="str">
        <f>INDEX('R0. Region mapping'!$C$9:$C$24,MATCH($E711,'R0. Region mapping'!$A$9:$A$24,0))</f>
        <v>ASI</v>
      </c>
      <c r="E711" s="39" t="s">
        <v>343</v>
      </c>
      <c r="F711" s="39">
        <v>48741.94833200943</v>
      </c>
      <c r="G711" s="39">
        <v>62071.61291492825</v>
      </c>
      <c r="H711" s="39">
        <v>79880.631059680978</v>
      </c>
      <c r="I711" s="39">
        <v>76518.017355596356</v>
      </c>
      <c r="J711" s="39">
        <v>107004.62982845065</v>
      </c>
      <c r="K711" s="39">
        <v>101504.34705421866</v>
      </c>
      <c r="L711" s="39">
        <v>95588.538181788652</v>
      </c>
      <c r="M711" s="39">
        <v>82455.30938761741</v>
      </c>
      <c r="N711" s="39">
        <v>68918.772326921171</v>
      </c>
      <c r="O711" s="39">
        <v>63067.52617760736</v>
      </c>
      <c r="P711" s="39">
        <v>61978.511960772943</v>
      </c>
      <c r="Q711" s="39">
        <v>58516.678433641086</v>
      </c>
    </row>
    <row r="712" spans="1:17" x14ac:dyDescent="0.3">
      <c r="A712" s="39" t="s">
        <v>924</v>
      </c>
      <c r="B712" s="39" t="s">
        <v>1911</v>
      </c>
      <c r="C712" s="39" t="s">
        <v>940</v>
      </c>
      <c r="D712" s="58" t="str">
        <f>INDEX('R0. Region mapping'!$C$9:$C$24,MATCH($E712,'R0. Region mapping'!$A$9:$A$24,0))</f>
        <v>LAM</v>
      </c>
      <c r="E712" s="39" t="s">
        <v>345</v>
      </c>
      <c r="F712" s="39">
        <v>2089.4562317803648</v>
      </c>
      <c r="G712" s="39">
        <v>2352.7055756080149</v>
      </c>
      <c r="H712" s="39">
        <v>2562.4735861622257</v>
      </c>
      <c r="I712" s="39">
        <v>3348.663459109529</v>
      </c>
      <c r="J712" s="39">
        <v>4762.9733362351226</v>
      </c>
      <c r="K712" s="39">
        <v>6416.923483668571</v>
      </c>
      <c r="L712" s="39">
        <v>8911.3737144027873</v>
      </c>
      <c r="M712" s="39">
        <v>12262.661183824688</v>
      </c>
      <c r="N712" s="39">
        <v>5818.9606656166634</v>
      </c>
      <c r="O712" s="39">
        <v>5838.0794127738</v>
      </c>
      <c r="P712" s="39">
        <v>5913.8638420202205</v>
      </c>
      <c r="Q712" s="39">
        <v>4003.6301181161602</v>
      </c>
    </row>
    <row r="713" spans="1:17" x14ac:dyDescent="0.3">
      <c r="A713" s="39" t="s">
        <v>924</v>
      </c>
      <c r="B713" s="39" t="s">
        <v>1911</v>
      </c>
      <c r="C713" s="39" t="s">
        <v>940</v>
      </c>
      <c r="D713" s="58" t="str">
        <f>INDEX('R0. Region mapping'!$C$9:$C$24,MATCH($E713,'R0. Region mapping'!$A$9:$A$24,0))</f>
        <v>EUR</v>
      </c>
      <c r="E713" s="39" t="s">
        <v>347</v>
      </c>
      <c r="F713" s="39">
        <v>4701.8683278034523</v>
      </c>
      <c r="G713" s="39">
        <v>5383.0690237762428</v>
      </c>
      <c r="H713" s="39">
        <v>5630.9380126285578</v>
      </c>
      <c r="I713" s="39">
        <v>6118.3490302327446</v>
      </c>
      <c r="J713" s="39">
        <v>5476.3620960084572</v>
      </c>
      <c r="K713" s="39">
        <v>5899.7159116110161</v>
      </c>
      <c r="L713" s="39">
        <v>5638.4345534511358</v>
      </c>
      <c r="M713" s="39">
        <v>5669.8883686639674</v>
      </c>
      <c r="N713" s="39">
        <v>2905.608345163007</v>
      </c>
      <c r="O713" s="39">
        <v>1527.2777062685543</v>
      </c>
      <c r="P713" s="39">
        <v>1493.7385520709599</v>
      </c>
      <c r="Q713" s="39">
        <v>756.53594055748022</v>
      </c>
    </row>
    <row r="714" spans="1:17" x14ac:dyDescent="0.3">
      <c r="A714" s="39" t="s">
        <v>924</v>
      </c>
      <c r="B714" s="39" t="s">
        <v>1911</v>
      </c>
      <c r="C714" s="39" t="s">
        <v>940</v>
      </c>
      <c r="D714" s="58" t="str">
        <f>INDEX('R0. Region mapping'!$C$9:$C$24,MATCH($E714,'R0. Region mapping'!$A$9:$A$24,0))</f>
        <v>ASI</v>
      </c>
      <c r="E714" s="39" t="s">
        <v>349</v>
      </c>
      <c r="F714" s="39">
        <v>7249.0275931757642</v>
      </c>
      <c r="G714" s="39">
        <v>7769.9014812566156</v>
      </c>
      <c r="H714" s="39">
        <v>7475.7515251546138</v>
      </c>
      <c r="I714" s="39">
        <v>7037.7918405997798</v>
      </c>
      <c r="J714" s="39">
        <v>5796.901159731744</v>
      </c>
      <c r="K714" s="39">
        <v>8196.4301225162308</v>
      </c>
      <c r="L714" s="39">
        <v>9454.516801022628</v>
      </c>
      <c r="M714" s="39">
        <v>8822.3840700425517</v>
      </c>
      <c r="N714" s="39">
        <v>7108.9149218886951</v>
      </c>
      <c r="O714" s="39">
        <v>3882.9124509292205</v>
      </c>
      <c r="P714" s="39">
        <v>3538.8243283665061</v>
      </c>
      <c r="Q714" s="39">
        <v>1885.3948223362977</v>
      </c>
    </row>
    <row r="715" spans="1:17" x14ac:dyDescent="0.3">
      <c r="A715" s="39" t="s">
        <v>924</v>
      </c>
      <c r="B715" s="39" t="s">
        <v>1911</v>
      </c>
      <c r="C715" s="39" t="s">
        <v>940</v>
      </c>
      <c r="D715" s="58" t="str">
        <f>INDEX('R0. Region mapping'!$C$9:$C$24,MATCH($E715,'R0. Region mapping'!$A$9:$A$24,0))</f>
        <v>ASI</v>
      </c>
      <c r="E715" s="39" t="s">
        <v>351</v>
      </c>
      <c r="F715" s="39">
        <v>8004.711453313339</v>
      </c>
      <c r="G715" s="39">
        <v>9484.0468608714018</v>
      </c>
      <c r="H715" s="39">
        <v>13366.428896116162</v>
      </c>
      <c r="I715" s="39">
        <v>17041.220705006195</v>
      </c>
      <c r="J715" s="39">
        <v>18330.044749581826</v>
      </c>
      <c r="K715" s="39">
        <v>20247.698572742356</v>
      </c>
      <c r="L715" s="39">
        <v>25016.104919604815</v>
      </c>
      <c r="M715" s="39">
        <v>27676.249473193377</v>
      </c>
      <c r="N715" s="39">
        <v>23673.01438400838</v>
      </c>
      <c r="O715" s="39">
        <v>19882.795460226491</v>
      </c>
      <c r="P715" s="39">
        <v>22300.894858293996</v>
      </c>
      <c r="Q715" s="39">
        <v>21491.12493180345</v>
      </c>
    </row>
    <row r="716" spans="1:17" x14ac:dyDescent="0.3">
      <c r="A716" s="39" t="s">
        <v>924</v>
      </c>
      <c r="B716" s="39" t="s">
        <v>1911</v>
      </c>
      <c r="C716" s="39" t="s">
        <v>940</v>
      </c>
      <c r="D716" s="58" t="str">
        <f>INDEX('R0. Region mapping'!$C$9:$C$24,MATCH($E716,'R0. Region mapping'!$A$9:$A$24,0))</f>
        <v>ASI</v>
      </c>
      <c r="E716" s="39" t="s">
        <v>353</v>
      </c>
      <c r="F716" s="39">
        <v>4933.7654960000018</v>
      </c>
      <c r="G716" s="39">
        <v>5435.7174697952405</v>
      </c>
      <c r="H716" s="39">
        <v>6285.556813952966</v>
      </c>
      <c r="I716" s="39">
        <v>6340.4459921244679</v>
      </c>
      <c r="J716" s="39">
        <v>5375.3056694437655</v>
      </c>
      <c r="K716" s="39">
        <v>3810.5389603202725</v>
      </c>
      <c r="L716" s="39">
        <v>2940.2898546304218</v>
      </c>
      <c r="M716" s="39">
        <v>3199.1310486604339</v>
      </c>
      <c r="N716" s="39">
        <v>3241.6429835659783</v>
      </c>
      <c r="O716" s="39">
        <v>3434.7660226884441</v>
      </c>
      <c r="P716" s="39">
        <v>3324.3146370397712</v>
      </c>
      <c r="Q716" s="39">
        <v>2555.6932993399805</v>
      </c>
    </row>
    <row r="717" spans="1:17" x14ac:dyDescent="0.3">
      <c r="A717" s="39" t="s">
        <v>924</v>
      </c>
      <c r="B717" s="39" t="s">
        <v>1911</v>
      </c>
      <c r="C717" s="39" t="s">
        <v>940</v>
      </c>
      <c r="D717" s="58" t="str">
        <f>INDEX('R0. Region mapping'!$C$9:$C$24,MATCH($E717,'R0. Region mapping'!$A$9:$A$24,0))</f>
        <v>AFR</v>
      </c>
      <c r="E717" s="39" t="s">
        <v>355</v>
      </c>
      <c r="F717" s="39">
        <v>1306.2656445730674</v>
      </c>
      <c r="G717" s="39">
        <v>1285.946515642368</v>
      </c>
      <c r="H717" s="39">
        <v>1236.0345041679955</v>
      </c>
      <c r="I717" s="39">
        <v>1514.6569061703574</v>
      </c>
      <c r="J717" s="39">
        <v>1555.0287603447193</v>
      </c>
      <c r="K717" s="39">
        <v>1705.6362491599664</v>
      </c>
      <c r="L717" s="39">
        <v>2365.5112098275649</v>
      </c>
      <c r="M717" s="39">
        <v>2600.042860679001</v>
      </c>
      <c r="N717" s="39">
        <v>2760.20918517062</v>
      </c>
      <c r="O717" s="39">
        <v>1995.3770328742803</v>
      </c>
      <c r="P717" s="39">
        <v>1986.7184000598122</v>
      </c>
      <c r="Q717" s="39">
        <v>2177.1164181908171</v>
      </c>
    </row>
    <row r="718" spans="1:17" x14ac:dyDescent="0.3">
      <c r="A718" s="39" t="s">
        <v>924</v>
      </c>
      <c r="B718" s="39" t="s">
        <v>1911</v>
      </c>
      <c r="C718" s="39" t="s">
        <v>940</v>
      </c>
      <c r="D718" s="58" t="str">
        <f>INDEX('R0. Region mapping'!$C$9:$C$24,MATCH($E718,'R0. Region mapping'!$A$9:$A$24,0))</f>
        <v>LAM</v>
      </c>
      <c r="E718" s="39" t="s">
        <v>357</v>
      </c>
      <c r="F718" s="39">
        <v>341.72661599999998</v>
      </c>
      <c r="G718" s="39">
        <v>352.40309611540397</v>
      </c>
      <c r="H718" s="39">
        <v>385.00281143668082</v>
      </c>
      <c r="I718" s="39">
        <v>445.35328988622757</v>
      </c>
      <c r="J718" s="39">
        <v>357.03391735069226</v>
      </c>
      <c r="K718" s="39">
        <v>267.93095901251439</v>
      </c>
      <c r="L718" s="39">
        <v>170.98520704296561</v>
      </c>
      <c r="M718" s="39">
        <v>177.94406223788638</v>
      </c>
      <c r="N718" s="39">
        <v>181.04034660858511</v>
      </c>
      <c r="O718" s="39">
        <v>154.95287481921457</v>
      </c>
      <c r="P718" s="39">
        <v>201.08466865802524</v>
      </c>
      <c r="Q718" s="39">
        <v>117.15556356281664</v>
      </c>
    </row>
    <row r="719" spans="1:17" x14ac:dyDescent="0.3">
      <c r="A719" s="39" t="s">
        <v>924</v>
      </c>
      <c r="B719" s="39" t="s">
        <v>1911</v>
      </c>
      <c r="C719" s="39" t="s">
        <v>940</v>
      </c>
      <c r="D719" s="58" t="str">
        <f>INDEX('R0. Region mapping'!$C$9:$C$24,MATCH($E719,'R0. Region mapping'!$A$9:$A$24,0))</f>
        <v>ASI</v>
      </c>
      <c r="E719" s="39" t="s">
        <v>359</v>
      </c>
      <c r="F719" s="39">
        <v>6646.054276043199</v>
      </c>
      <c r="G719" s="39">
        <v>7231.3751054862996</v>
      </c>
      <c r="H719" s="39">
        <v>8865.0196474945587</v>
      </c>
      <c r="I719" s="39">
        <v>14791.972984672791</v>
      </c>
      <c r="J719" s="39">
        <v>20478.581892302114</v>
      </c>
      <c r="K719" s="39">
        <v>28906.581854872878</v>
      </c>
      <c r="L719" s="39">
        <v>40499.041814549324</v>
      </c>
      <c r="M719" s="39">
        <v>47517.053271308687</v>
      </c>
      <c r="N719" s="39">
        <v>56102.741660364147</v>
      </c>
      <c r="O719" s="39">
        <v>70198.368765680745</v>
      </c>
      <c r="P719" s="39">
        <v>67252.043350773703</v>
      </c>
      <c r="Q719" s="39">
        <v>57879.393578432049</v>
      </c>
    </row>
    <row r="720" spans="1:17" x14ac:dyDescent="0.3">
      <c r="A720" s="39" t="s">
        <v>924</v>
      </c>
      <c r="B720" s="39" t="s">
        <v>1911</v>
      </c>
      <c r="C720" s="39" t="s">
        <v>940</v>
      </c>
      <c r="D720" s="58" t="str">
        <f>INDEX('R0. Region mapping'!$C$9:$C$24,MATCH($E720,'R0. Region mapping'!$A$9:$A$24,0))</f>
        <v>ASI</v>
      </c>
      <c r="E720" s="39" t="s">
        <v>361</v>
      </c>
      <c r="F720" s="39">
        <v>1870.8483172951201</v>
      </c>
      <c r="G720" s="39">
        <v>2713.0810666461671</v>
      </c>
      <c r="H720" s="39">
        <v>3643.4430693019572</v>
      </c>
      <c r="I720" s="39">
        <v>718.89669643643742</v>
      </c>
      <c r="J720" s="39">
        <v>3337.1349502194585</v>
      </c>
      <c r="K720" s="39">
        <v>4870.1084830197915</v>
      </c>
      <c r="L720" s="39">
        <v>6160.1938860779701</v>
      </c>
      <c r="M720" s="39">
        <v>6378.0105452333664</v>
      </c>
      <c r="N720" s="39">
        <v>3308.8730529185214</v>
      </c>
      <c r="O720" s="39">
        <v>1215.679722961537</v>
      </c>
      <c r="P720" s="39">
        <v>1118.0542670679708</v>
      </c>
      <c r="Q720" s="39">
        <v>821.66372920907861</v>
      </c>
    </row>
    <row r="721" spans="1:17" x14ac:dyDescent="0.3">
      <c r="A721" s="39" t="s">
        <v>924</v>
      </c>
      <c r="B721" s="39" t="s">
        <v>1911</v>
      </c>
      <c r="C721" s="39" t="s">
        <v>940</v>
      </c>
      <c r="D721" s="58" t="str">
        <f>INDEX('R0. Region mapping'!$C$9:$C$24,MATCH($E721,'R0. Region mapping'!$A$9:$A$24,0))</f>
        <v>NAM</v>
      </c>
      <c r="E721" s="39" t="s">
        <v>363</v>
      </c>
      <c r="F721" s="39">
        <v>22387.447550019897</v>
      </c>
      <c r="G721" s="39">
        <v>25810.416374239954</v>
      </c>
      <c r="H721" s="39">
        <v>30346.120820807468</v>
      </c>
      <c r="I721" s="39">
        <v>19393.599889028294</v>
      </c>
      <c r="J721" s="39">
        <v>24907.6413462735</v>
      </c>
      <c r="K721" s="39">
        <v>24951.532748191483</v>
      </c>
      <c r="L721" s="39">
        <v>19902.324818492354</v>
      </c>
      <c r="M721" s="39">
        <v>20444.37968115343</v>
      </c>
      <c r="N721" s="39">
        <v>9329.5536331543699</v>
      </c>
      <c r="O721" s="39">
        <v>7855.6945636229366</v>
      </c>
      <c r="P721" s="39">
        <v>7654.9875044992923</v>
      </c>
      <c r="Q721" s="39">
        <v>5975.8021787700209</v>
      </c>
    </row>
    <row r="722" spans="1:17" x14ac:dyDescent="0.3">
      <c r="A722" s="39" t="s">
        <v>924</v>
      </c>
      <c r="B722" s="39" t="s">
        <v>1911</v>
      </c>
      <c r="C722" s="39" t="s">
        <v>940</v>
      </c>
      <c r="D722" s="58" t="str">
        <f>INDEX('R0. Region mapping'!$C$9:$C$24,MATCH($E722,'R0. Region mapping'!$A$9:$A$24,0))</f>
        <v>EUR</v>
      </c>
      <c r="E722" s="39" t="s">
        <v>365</v>
      </c>
      <c r="F722" s="39">
        <v>7039.7240995845568</v>
      </c>
      <c r="G722" s="39">
        <v>7515.0419003540665</v>
      </c>
      <c r="H722" s="39">
        <v>8232.6253134768012</v>
      </c>
      <c r="I722" s="39">
        <v>2156.7850709725062</v>
      </c>
      <c r="J722" s="39">
        <v>6822.6433964872513</v>
      </c>
      <c r="K722" s="39">
        <v>5133.2879214450895</v>
      </c>
      <c r="L722" s="39">
        <v>3466.9307209800741</v>
      </c>
      <c r="M722" s="39">
        <v>3721.9855441367149</v>
      </c>
      <c r="N722" s="39">
        <v>3482.3939077734517</v>
      </c>
      <c r="O722" s="39">
        <v>3515.2872446166461</v>
      </c>
      <c r="P722" s="39">
        <v>4277.6343466294584</v>
      </c>
      <c r="Q722" s="39">
        <v>2402.5618840999846</v>
      </c>
    </row>
    <row r="723" spans="1:17" x14ac:dyDescent="0.3">
      <c r="A723" s="39" t="s">
        <v>924</v>
      </c>
      <c r="B723" s="39" t="s">
        <v>1911</v>
      </c>
      <c r="C723" s="39" t="s">
        <v>941</v>
      </c>
      <c r="D723" s="58" t="str">
        <f>INDEX('R0. Region mapping'!$C$9:$C$24,MATCH($E723,'R0. Region mapping'!$A$9:$A$24,0))</f>
        <v>AFR</v>
      </c>
      <c r="E723" s="39" t="s">
        <v>258</v>
      </c>
      <c r="F723" s="39">
        <v>10662.375151728113</v>
      </c>
      <c r="G723" s="39">
        <v>11068.363272041839</v>
      </c>
      <c r="H723" s="39">
        <v>11924.473976211559</v>
      </c>
      <c r="I723" s="39">
        <v>12761.739449098819</v>
      </c>
      <c r="J723" s="39">
        <v>12341.406619552257</v>
      </c>
      <c r="K723" s="39">
        <v>9654.1390793764986</v>
      </c>
      <c r="L723" s="39">
        <v>11286.133500044063</v>
      </c>
      <c r="M723" s="39">
        <v>16085.847625192398</v>
      </c>
      <c r="N723" s="39">
        <v>13907.291262865509</v>
      </c>
      <c r="O723" s="39">
        <v>16315.467412607664</v>
      </c>
      <c r="P723" s="39">
        <v>15600.154046791831</v>
      </c>
      <c r="Q723" s="39">
        <v>11656.824976073627</v>
      </c>
    </row>
    <row r="724" spans="1:17" x14ac:dyDescent="0.3">
      <c r="A724" s="39" t="s">
        <v>924</v>
      </c>
      <c r="B724" s="39" t="s">
        <v>1911</v>
      </c>
      <c r="C724" s="39" t="s">
        <v>941</v>
      </c>
      <c r="D724" s="58" t="str">
        <f>INDEX('R0. Region mapping'!$C$9:$C$24,MATCH($E724,'R0. Region mapping'!$A$9:$A$24,0))</f>
        <v>AUS</v>
      </c>
      <c r="E724" s="39" t="s">
        <v>261</v>
      </c>
      <c r="F724" s="39">
        <v>3639.0232614616639</v>
      </c>
      <c r="G724" s="39">
        <v>2477.8815031656845</v>
      </c>
      <c r="H724" s="39">
        <v>2399.744728046956</v>
      </c>
      <c r="I724" s="39">
        <v>718.63278223904229</v>
      </c>
      <c r="J724" s="39">
        <v>816.10395676969733</v>
      </c>
      <c r="K724" s="39">
        <v>948.69717680888436</v>
      </c>
      <c r="L724" s="39">
        <v>1093.5859126602759</v>
      </c>
      <c r="M724" s="39">
        <v>2702.2297743078766</v>
      </c>
      <c r="N724" s="39">
        <v>2813.5985835409274</v>
      </c>
      <c r="O724" s="39">
        <v>2848.8068217716459</v>
      </c>
      <c r="P724" s="39">
        <v>2818.0002750644985</v>
      </c>
      <c r="Q724" s="39">
        <v>2229.6271348552905</v>
      </c>
    </row>
    <row r="725" spans="1:17" x14ac:dyDescent="0.3">
      <c r="A725" s="39" t="s">
        <v>924</v>
      </c>
      <c r="B725" s="39" t="s">
        <v>1911</v>
      </c>
      <c r="C725" s="39" t="s">
        <v>941</v>
      </c>
      <c r="D725" s="58" t="str">
        <f>INDEX('R0. Region mapping'!$C$9:$C$24,MATCH($E725,'R0. Region mapping'!$A$9:$A$24,0))</f>
        <v>NAM</v>
      </c>
      <c r="E725" s="39" t="s">
        <v>341</v>
      </c>
      <c r="F725" s="39">
        <v>7057.8267893892935</v>
      </c>
      <c r="G725" s="39">
        <v>6582.714441082544</v>
      </c>
      <c r="H725" s="39">
        <v>6111.7898860448622</v>
      </c>
      <c r="I725" s="39">
        <v>7674.3670965211386</v>
      </c>
      <c r="J725" s="39">
        <v>6574.1807308184252</v>
      </c>
      <c r="K725" s="39">
        <v>2731.6737934050425</v>
      </c>
      <c r="L725" s="39">
        <v>2807.7417778635072</v>
      </c>
      <c r="M725" s="39">
        <v>3071.0060917954579</v>
      </c>
      <c r="N725" s="39">
        <v>2917.0879924778419</v>
      </c>
      <c r="O725" s="39">
        <v>2643.9793782467095</v>
      </c>
      <c r="P725" s="39">
        <v>1441.2547279786115</v>
      </c>
      <c r="Q725" s="39">
        <v>1131.2436320593442</v>
      </c>
    </row>
    <row r="726" spans="1:17" x14ac:dyDescent="0.3">
      <c r="A726" s="39" t="s">
        <v>924</v>
      </c>
      <c r="B726" s="39" t="s">
        <v>1911</v>
      </c>
      <c r="C726" s="39" t="s">
        <v>941</v>
      </c>
      <c r="D726" s="58" t="str">
        <f>INDEX('R0. Region mapping'!$C$9:$C$24,MATCH($E726,'R0. Region mapping'!$A$9:$A$24,0))</f>
        <v>ASI</v>
      </c>
      <c r="E726" s="39" t="s">
        <v>343</v>
      </c>
      <c r="F726" s="39">
        <v>9288.7221062135413</v>
      </c>
      <c r="G726" s="39">
        <v>4701.1284521658081</v>
      </c>
      <c r="H726" s="39">
        <v>15616.398491450276</v>
      </c>
      <c r="I726" s="39">
        <v>39506.199569477983</v>
      </c>
      <c r="J726" s="39">
        <v>41046.167911504672</v>
      </c>
      <c r="K726" s="39">
        <v>41628.402955937541</v>
      </c>
      <c r="L726" s="39">
        <v>42678.759652038265</v>
      </c>
      <c r="M726" s="39">
        <v>43014.904336389904</v>
      </c>
      <c r="N726" s="39">
        <v>40879.475559856131</v>
      </c>
      <c r="O726" s="39">
        <v>35587.011354862989</v>
      </c>
      <c r="P726" s="39">
        <v>30523.147913372457</v>
      </c>
      <c r="Q726" s="39">
        <v>24424.794375057099</v>
      </c>
    </row>
    <row r="727" spans="1:17" x14ac:dyDescent="0.3">
      <c r="A727" s="39" t="s">
        <v>924</v>
      </c>
      <c r="B727" s="39" t="s">
        <v>1911</v>
      </c>
      <c r="C727" s="39" t="s">
        <v>941</v>
      </c>
      <c r="D727" s="58" t="str">
        <f>INDEX('R0. Region mapping'!$C$9:$C$24,MATCH($E727,'R0. Region mapping'!$A$9:$A$24,0))</f>
        <v>LAM</v>
      </c>
      <c r="E727" s="39" t="s">
        <v>345</v>
      </c>
      <c r="F727" s="39">
        <v>6937.9268688194425</v>
      </c>
      <c r="G727" s="39">
        <v>7781.7563646158678</v>
      </c>
      <c r="H727" s="39">
        <v>7639.3973452241198</v>
      </c>
      <c r="I727" s="39">
        <v>6987.9529199957351</v>
      </c>
      <c r="J727" s="39">
        <v>6389.8361171825954</v>
      </c>
      <c r="K727" s="39">
        <v>8225.028358439984</v>
      </c>
      <c r="L727" s="39">
        <v>10728.126145818465</v>
      </c>
      <c r="M727" s="39">
        <v>11207.6990280756</v>
      </c>
      <c r="N727" s="39">
        <v>11116.661792421306</v>
      </c>
      <c r="O727" s="39">
        <v>9997.3946904796649</v>
      </c>
      <c r="P727" s="39">
        <v>9276.1084530521712</v>
      </c>
      <c r="Q727" s="39">
        <v>10008.93785310452</v>
      </c>
    </row>
    <row r="728" spans="1:17" x14ac:dyDescent="0.3">
      <c r="A728" s="39" t="s">
        <v>924</v>
      </c>
      <c r="B728" s="39" t="s">
        <v>1911</v>
      </c>
      <c r="C728" s="39" t="s">
        <v>941</v>
      </c>
      <c r="D728" s="58" t="str">
        <f>INDEX('R0. Region mapping'!$C$9:$C$24,MATCH($E728,'R0. Region mapping'!$A$9:$A$24,0))</f>
        <v>EUR</v>
      </c>
      <c r="E728" s="39" t="s">
        <v>347</v>
      </c>
      <c r="F728" s="39">
        <v>5252.8388651385658</v>
      </c>
      <c r="G728" s="39">
        <v>5701.0855478173098</v>
      </c>
      <c r="H728" s="39">
        <v>5011.6210811077563</v>
      </c>
      <c r="I728" s="39">
        <v>7352.8284047014922</v>
      </c>
      <c r="J728" s="39">
        <v>7164.9987948576882</v>
      </c>
      <c r="K728" s="39">
        <v>6754.5005688615756</v>
      </c>
      <c r="L728" s="39">
        <v>11979.4481852017</v>
      </c>
      <c r="M728" s="39">
        <v>11871.612747425292</v>
      </c>
      <c r="N728" s="39">
        <v>13669.072975868174</v>
      </c>
      <c r="O728" s="39">
        <v>15706.016625982425</v>
      </c>
      <c r="P728" s="39">
        <v>13255.31329501966</v>
      </c>
      <c r="Q728" s="39">
        <v>10768.428008011033</v>
      </c>
    </row>
    <row r="729" spans="1:17" x14ac:dyDescent="0.3">
      <c r="A729" s="39" t="s">
        <v>924</v>
      </c>
      <c r="B729" s="39" t="s">
        <v>1911</v>
      </c>
      <c r="C729" s="39" t="s">
        <v>941</v>
      </c>
      <c r="D729" s="58" t="str">
        <f>INDEX('R0. Region mapping'!$C$9:$C$24,MATCH($E729,'R0. Region mapping'!$A$9:$A$24,0))</f>
        <v>ASI</v>
      </c>
      <c r="E729" s="39" t="s">
        <v>349</v>
      </c>
      <c r="F729" s="39">
        <v>27092.15957964804</v>
      </c>
      <c r="G729" s="39">
        <v>23592.875734061123</v>
      </c>
      <c r="H729" s="39">
        <v>29897.968444051636</v>
      </c>
      <c r="I729" s="39">
        <v>57758.134788628835</v>
      </c>
      <c r="J729" s="39">
        <v>67733.085667147941</v>
      </c>
      <c r="K729" s="39">
        <v>74556.746982789293</v>
      </c>
      <c r="L729" s="39">
        <v>80744.011851592892</v>
      </c>
      <c r="M729" s="39">
        <v>79548.707602449605</v>
      </c>
      <c r="N729" s="39">
        <v>80778.795487886819</v>
      </c>
      <c r="O729" s="39">
        <v>82983.713590524829</v>
      </c>
      <c r="P729" s="39">
        <v>80920.784750196312</v>
      </c>
      <c r="Q729" s="39">
        <v>73974.998846530172</v>
      </c>
    </row>
    <row r="730" spans="1:17" x14ac:dyDescent="0.3">
      <c r="A730" s="39" t="s">
        <v>924</v>
      </c>
      <c r="B730" s="39" t="s">
        <v>1911</v>
      </c>
      <c r="C730" s="39" t="s">
        <v>941</v>
      </c>
      <c r="D730" s="58" t="str">
        <f>INDEX('R0. Region mapping'!$C$9:$C$24,MATCH($E730,'R0. Region mapping'!$A$9:$A$24,0))</f>
        <v>ASI</v>
      </c>
      <c r="E730" s="39" t="s">
        <v>351</v>
      </c>
      <c r="F730" s="39">
        <v>3511.4880584391867</v>
      </c>
      <c r="G730" s="39">
        <v>2068.8306630682901</v>
      </c>
      <c r="H730" s="39">
        <v>2760.1874781378951</v>
      </c>
      <c r="I730" s="39">
        <v>3818.8298048971783</v>
      </c>
      <c r="J730" s="39">
        <v>6218.6401870374484</v>
      </c>
      <c r="K730" s="39">
        <v>8485.6976537670998</v>
      </c>
      <c r="L730" s="39">
        <v>11795.050502099171</v>
      </c>
      <c r="M730" s="39">
        <v>14036.734735912871</v>
      </c>
      <c r="N730" s="39">
        <v>16124.752193468101</v>
      </c>
      <c r="O730" s="39">
        <v>18017.33822103107</v>
      </c>
      <c r="P730" s="39">
        <v>15623.508887062144</v>
      </c>
      <c r="Q730" s="39">
        <v>11678.068347045035</v>
      </c>
    </row>
    <row r="731" spans="1:17" x14ac:dyDescent="0.3">
      <c r="A731" s="39" t="s">
        <v>924</v>
      </c>
      <c r="B731" s="39" t="s">
        <v>1911</v>
      </c>
      <c r="C731" s="39" t="s">
        <v>941</v>
      </c>
      <c r="D731" s="58" t="str">
        <f>INDEX('R0. Region mapping'!$C$9:$C$24,MATCH($E731,'R0. Region mapping'!$A$9:$A$24,0))</f>
        <v>ASI</v>
      </c>
      <c r="E731" s="39" t="s">
        <v>353</v>
      </c>
      <c r="F731" s="39">
        <v>11239.982919200007</v>
      </c>
      <c r="G731" s="39">
        <v>7633.7835372833724</v>
      </c>
      <c r="H731" s="39">
        <v>6925.3429282292645</v>
      </c>
      <c r="I731" s="39">
        <v>4353.8256271845794</v>
      </c>
      <c r="J731" s="39">
        <v>5573.3264481092137</v>
      </c>
      <c r="K731" s="39">
        <v>4732.9593815998296</v>
      </c>
      <c r="L731" s="39">
        <v>5354.2488774124822</v>
      </c>
      <c r="M731" s="39">
        <v>4995.617799663245</v>
      </c>
      <c r="N731" s="39">
        <v>5000.2030386817623</v>
      </c>
      <c r="O731" s="39">
        <v>5585.7270929111619</v>
      </c>
      <c r="P731" s="39">
        <v>5381.11494745648</v>
      </c>
      <c r="Q731" s="39">
        <v>4445.8149873510392</v>
      </c>
    </row>
    <row r="732" spans="1:17" x14ac:dyDescent="0.3">
      <c r="A732" s="39" t="s">
        <v>924</v>
      </c>
      <c r="B732" s="39" t="s">
        <v>1911</v>
      </c>
      <c r="C732" s="39" t="s">
        <v>941</v>
      </c>
      <c r="D732" s="58" t="str">
        <f>INDEX('R0. Region mapping'!$C$9:$C$24,MATCH($E732,'R0. Region mapping'!$A$9:$A$24,0))</f>
        <v>AFR</v>
      </c>
      <c r="E732" s="39" t="s">
        <v>355</v>
      </c>
      <c r="F732" s="39">
        <v>13857.770261911619</v>
      </c>
      <c r="G732" s="39">
        <v>21867.347347380732</v>
      </c>
      <c r="H732" s="39">
        <v>25456.668782103905</v>
      </c>
      <c r="I732" s="39">
        <v>32566.443281878299</v>
      </c>
      <c r="J732" s="39">
        <v>37736.965165258705</v>
      </c>
      <c r="K732" s="39">
        <v>41979.353789415305</v>
      </c>
      <c r="L732" s="39">
        <v>48411.462090565452</v>
      </c>
      <c r="M732" s="39">
        <v>47730.409657859091</v>
      </c>
      <c r="N732" s="39">
        <v>42751.015891278774</v>
      </c>
      <c r="O732" s="39">
        <v>44478.285064039985</v>
      </c>
      <c r="P732" s="39">
        <v>37918.03141843812</v>
      </c>
      <c r="Q732" s="39">
        <v>31507.039344036217</v>
      </c>
    </row>
    <row r="733" spans="1:17" x14ac:dyDescent="0.3">
      <c r="A733" s="39" t="s">
        <v>924</v>
      </c>
      <c r="B733" s="39" t="s">
        <v>1911</v>
      </c>
      <c r="C733" s="39" t="s">
        <v>941</v>
      </c>
      <c r="D733" s="58" t="str">
        <f>INDEX('R0. Region mapping'!$C$9:$C$24,MATCH($E733,'R0. Region mapping'!$A$9:$A$24,0))</f>
        <v>LAM</v>
      </c>
      <c r="E733" s="39" t="s">
        <v>357</v>
      </c>
      <c r="F733" s="39">
        <v>1823.3767073949532</v>
      </c>
      <c r="G733" s="39">
        <v>1672.5299937358338</v>
      </c>
      <c r="H733" s="39">
        <v>1563.2850697118795</v>
      </c>
      <c r="I733" s="39">
        <v>1568.6040554770962</v>
      </c>
      <c r="J733" s="39">
        <v>1515.6599324103208</v>
      </c>
      <c r="K733" s="39">
        <v>1805.613289160902</v>
      </c>
      <c r="L733" s="39">
        <v>2110.5276297801215</v>
      </c>
      <c r="M733" s="39">
        <v>2239.8147977474291</v>
      </c>
      <c r="N733" s="39">
        <v>2369.6863010055936</v>
      </c>
      <c r="O733" s="39">
        <v>2379.3937054955145</v>
      </c>
      <c r="P733" s="39">
        <v>2415.5972928393248</v>
      </c>
      <c r="Q733" s="39">
        <v>1733.9723296623242</v>
      </c>
    </row>
    <row r="734" spans="1:17" x14ac:dyDescent="0.3">
      <c r="A734" s="39" t="s">
        <v>924</v>
      </c>
      <c r="B734" s="39" t="s">
        <v>1911</v>
      </c>
      <c r="C734" s="39" t="s">
        <v>941</v>
      </c>
      <c r="D734" s="58" t="str">
        <f>INDEX('R0. Region mapping'!$C$9:$C$24,MATCH($E734,'R0. Region mapping'!$A$9:$A$24,0))</f>
        <v>ASI</v>
      </c>
      <c r="E734" s="39" t="s">
        <v>359</v>
      </c>
      <c r="F734" s="39">
        <v>11523.354341656346</v>
      </c>
      <c r="G734" s="39">
        <v>13525.445151054995</v>
      </c>
      <c r="H734" s="39">
        <v>13815.462586535152</v>
      </c>
      <c r="I734" s="39">
        <v>12793.453154051302</v>
      </c>
      <c r="J734" s="39">
        <v>14118.623208955787</v>
      </c>
      <c r="K734" s="39">
        <v>12036.111845389383</v>
      </c>
      <c r="L734" s="39">
        <v>17933.678282066368</v>
      </c>
      <c r="M734" s="39">
        <v>19411.141134232133</v>
      </c>
      <c r="N734" s="39">
        <v>21088.810612402074</v>
      </c>
      <c r="O734" s="39">
        <v>22383.649712373342</v>
      </c>
      <c r="P734" s="39">
        <v>23549.381874582406</v>
      </c>
      <c r="Q734" s="39">
        <v>31119.416399206846</v>
      </c>
    </row>
    <row r="735" spans="1:17" x14ac:dyDescent="0.3">
      <c r="A735" s="39" t="s">
        <v>924</v>
      </c>
      <c r="B735" s="39" t="s">
        <v>1911</v>
      </c>
      <c r="C735" s="39" t="s">
        <v>941</v>
      </c>
      <c r="D735" s="58" t="str">
        <f>INDEX('R0. Region mapping'!$C$9:$C$24,MATCH($E735,'R0. Region mapping'!$A$9:$A$24,0))</f>
        <v>ASI</v>
      </c>
      <c r="E735" s="39" t="s">
        <v>361</v>
      </c>
      <c r="F735" s="39">
        <v>3483.4639558151953</v>
      </c>
      <c r="G735" s="39">
        <v>2638.3835876221892</v>
      </c>
      <c r="H735" s="39">
        <v>2080.9167090322594</v>
      </c>
      <c r="I735" s="39">
        <v>7253.6490454054265</v>
      </c>
      <c r="J735" s="39">
        <v>5456.8375232427989</v>
      </c>
      <c r="K735" s="39">
        <v>4421.5726754947609</v>
      </c>
      <c r="L735" s="39">
        <v>2144.9594751800805</v>
      </c>
      <c r="M735" s="39">
        <v>2099.3170195156931</v>
      </c>
      <c r="N735" s="39">
        <v>2337.8270524295444</v>
      </c>
      <c r="O735" s="39">
        <v>2338.8634059359997</v>
      </c>
      <c r="P735" s="39">
        <v>2165.3964098757406</v>
      </c>
      <c r="Q735" s="39">
        <v>2331.6415938530881</v>
      </c>
    </row>
    <row r="736" spans="1:17" x14ac:dyDescent="0.3">
      <c r="A736" s="39" t="s">
        <v>924</v>
      </c>
      <c r="B736" s="39" t="s">
        <v>1911</v>
      </c>
      <c r="C736" s="39" t="s">
        <v>941</v>
      </c>
      <c r="D736" s="58" t="str">
        <f>INDEX('R0. Region mapping'!$C$9:$C$24,MATCH($E736,'R0. Region mapping'!$A$9:$A$24,0))</f>
        <v>NAM</v>
      </c>
      <c r="E736" s="39" t="s">
        <v>363</v>
      </c>
      <c r="F736" s="39">
        <v>30562.01556605531</v>
      </c>
      <c r="G736" s="39">
        <v>23820.802827395193</v>
      </c>
      <c r="H736" s="39">
        <v>19455.81520532697</v>
      </c>
      <c r="I736" s="39">
        <v>23236.687998389058</v>
      </c>
      <c r="J736" s="39">
        <v>20545.079010321497</v>
      </c>
      <c r="K736" s="39">
        <v>16988.211783688774</v>
      </c>
      <c r="L736" s="39">
        <v>21423.960919538993</v>
      </c>
      <c r="M736" s="39">
        <v>24997.417675641609</v>
      </c>
      <c r="N736" s="39">
        <v>25225.383249054925</v>
      </c>
      <c r="O736" s="39">
        <v>22652.746088960997</v>
      </c>
      <c r="P736" s="39">
        <v>18492.218920934902</v>
      </c>
      <c r="Q736" s="39">
        <v>17509.781817644216</v>
      </c>
    </row>
    <row r="737" spans="1:17" x14ac:dyDescent="0.3">
      <c r="A737" s="39" t="s">
        <v>924</v>
      </c>
      <c r="B737" s="39" t="s">
        <v>1911</v>
      </c>
      <c r="C737" s="39" t="s">
        <v>941</v>
      </c>
      <c r="D737" s="58" t="str">
        <f>INDEX('R0. Region mapping'!$C$9:$C$24,MATCH($E737,'R0. Region mapping'!$A$9:$A$24,0))</f>
        <v>EUR</v>
      </c>
      <c r="E737" s="39" t="s">
        <v>365</v>
      </c>
      <c r="F737" s="39">
        <v>23424.577409057412</v>
      </c>
      <c r="G737" s="39">
        <v>22491.863104051139</v>
      </c>
      <c r="H737" s="39">
        <v>23468.76872172255</v>
      </c>
      <c r="I737" s="39">
        <v>21167.810829105125</v>
      </c>
      <c r="J737" s="39">
        <v>20789.38877541414</v>
      </c>
      <c r="K737" s="39">
        <v>16648.825144302147</v>
      </c>
      <c r="L737" s="39">
        <v>17281.57454044875</v>
      </c>
      <c r="M737" s="39">
        <v>19403.216746878603</v>
      </c>
      <c r="N737" s="39">
        <v>19378.273955290602</v>
      </c>
      <c r="O737" s="39">
        <v>18930.011593009167</v>
      </c>
      <c r="P737" s="39">
        <v>16686.360752591358</v>
      </c>
      <c r="Q737" s="39">
        <v>13696.921822769225</v>
      </c>
    </row>
    <row r="738" spans="1:17" x14ac:dyDescent="0.3">
      <c r="A738" s="39" t="s">
        <v>924</v>
      </c>
      <c r="B738" s="39" t="s">
        <v>1911</v>
      </c>
      <c r="C738" s="39" t="s">
        <v>1913</v>
      </c>
      <c r="D738" s="58" t="str">
        <f>INDEX('R0. Region mapping'!$C$9:$C$24,MATCH($E738,'R0. Region mapping'!$A$9:$A$24,0))</f>
        <v>AFR</v>
      </c>
      <c r="E738" s="39" t="s">
        <v>258</v>
      </c>
      <c r="F738" s="39">
        <v>3.1932</v>
      </c>
      <c r="G738" s="39">
        <v>3.0818931811422998</v>
      </c>
      <c r="H738" s="39">
        <v>31.967342765998062</v>
      </c>
      <c r="I738" s="39">
        <v>124.4334515540277</v>
      </c>
      <c r="J738" s="39">
        <v>149.81481206363097</v>
      </c>
      <c r="K738" s="39">
        <v>269.89591107159799</v>
      </c>
      <c r="L738" s="39">
        <v>336.55402255081225</v>
      </c>
      <c r="M738" s="39">
        <v>339.95402255081223</v>
      </c>
      <c r="N738" s="39">
        <v>343.35402255081226</v>
      </c>
      <c r="O738" s="39">
        <v>477.55324315271525</v>
      </c>
      <c r="P738" s="39">
        <v>1152.6801430478897</v>
      </c>
      <c r="Q738" s="39">
        <v>1156.08014304789</v>
      </c>
    </row>
    <row r="739" spans="1:17" x14ac:dyDescent="0.3">
      <c r="A739" s="39" t="s">
        <v>924</v>
      </c>
      <c r="B739" s="39" t="s">
        <v>1911</v>
      </c>
      <c r="C739" s="39" t="s">
        <v>1913</v>
      </c>
      <c r="D739" s="58" t="str">
        <f>INDEX('R0. Region mapping'!$C$9:$C$24,MATCH($E739,'R0. Region mapping'!$A$9:$A$24,0))</f>
        <v>AUS</v>
      </c>
      <c r="E739" s="39" t="s">
        <v>261</v>
      </c>
      <c r="F739" s="39">
        <v>14.670810000000012</v>
      </c>
      <c r="G739" s="39">
        <v>21.025774969427214</v>
      </c>
      <c r="H739" s="39">
        <v>43.489374743276514</v>
      </c>
      <c r="I739" s="39">
        <v>172.07930894879576</v>
      </c>
      <c r="J739" s="39">
        <v>177.28406219956389</v>
      </c>
      <c r="K739" s="39">
        <v>303.79654154297549</v>
      </c>
      <c r="L739" s="39">
        <v>368.08609869818019</v>
      </c>
      <c r="M739" s="39">
        <v>372.95407586297989</v>
      </c>
      <c r="N739" s="39">
        <v>377.82205302777993</v>
      </c>
      <c r="O739" s="39">
        <v>382.69003019258002</v>
      </c>
      <c r="P739" s="39">
        <v>320.47265843688115</v>
      </c>
      <c r="Q739" s="39">
        <v>222.67119239944907</v>
      </c>
    </row>
    <row r="740" spans="1:17" x14ac:dyDescent="0.3">
      <c r="A740" s="39" t="s">
        <v>924</v>
      </c>
      <c r="B740" s="39" t="s">
        <v>1911</v>
      </c>
      <c r="C740" s="39" t="s">
        <v>1913</v>
      </c>
      <c r="D740" s="58" t="str">
        <f>INDEX('R0. Region mapping'!$C$9:$C$24,MATCH($E740,'R0. Region mapping'!$A$9:$A$24,0))</f>
        <v>NAM</v>
      </c>
      <c r="E740" s="39" t="s">
        <v>341</v>
      </c>
      <c r="I740" s="39">
        <v>1.165296E-2</v>
      </c>
      <c r="J740" s="39">
        <v>2.3005919999999999E-2</v>
      </c>
      <c r="K740" s="39">
        <v>2.3005919999999999E-2</v>
      </c>
      <c r="L740" s="39">
        <v>2.3005919999999999E-2</v>
      </c>
      <c r="M740" s="39">
        <v>2.3005919999999999E-2</v>
      </c>
      <c r="N740" s="39">
        <v>2.3005919999999999E-2</v>
      </c>
      <c r="O740" s="39">
        <v>2.3005919999999999E-2</v>
      </c>
      <c r="P740" s="39">
        <v>2.3005919999999999E-2</v>
      </c>
      <c r="Q740" s="39">
        <v>1.5601785600000001E-3</v>
      </c>
    </row>
    <row r="741" spans="1:17" x14ac:dyDescent="0.3">
      <c r="A741" s="39" t="s">
        <v>924</v>
      </c>
      <c r="B741" s="39" t="s">
        <v>1911</v>
      </c>
      <c r="C741" s="39" t="s">
        <v>1913</v>
      </c>
      <c r="D741" s="58" t="str">
        <f>INDEX('R0. Region mapping'!$C$9:$C$24,MATCH($E741,'R0. Region mapping'!$A$9:$A$24,0))</f>
        <v>ASI</v>
      </c>
      <c r="E741" s="39" t="s">
        <v>343</v>
      </c>
      <c r="G741" s="39">
        <v>1.4976</v>
      </c>
      <c r="H741" s="39">
        <v>6.6931555555555553</v>
      </c>
      <c r="I741" s="39">
        <v>25.376260477480741</v>
      </c>
      <c r="J741" s="39">
        <v>39.769052734256661</v>
      </c>
      <c r="K741" s="39">
        <v>54.161844991032581</v>
      </c>
      <c r="L741" s="39">
        <v>93.189414095031808</v>
      </c>
      <c r="M741" s="39">
        <v>237.98005892198205</v>
      </c>
      <c r="N741" s="39">
        <v>256.25739422731499</v>
      </c>
      <c r="O741" s="39">
        <v>285.354729532649</v>
      </c>
      <c r="P741" s="39">
        <v>278.99728799075905</v>
      </c>
      <c r="Q741" s="39">
        <v>170.76131377447521</v>
      </c>
    </row>
    <row r="742" spans="1:17" x14ac:dyDescent="0.3">
      <c r="A742" s="39" t="s">
        <v>924</v>
      </c>
      <c r="B742" s="39" t="s">
        <v>1911</v>
      </c>
      <c r="C742" s="39" t="s">
        <v>1913</v>
      </c>
      <c r="D742" s="58" t="str">
        <f>INDEX('R0. Region mapping'!$C$9:$C$24,MATCH($E742,'R0. Region mapping'!$A$9:$A$24,0))</f>
        <v>LAM</v>
      </c>
      <c r="E742" s="39" t="s">
        <v>345</v>
      </c>
      <c r="F742" s="39">
        <v>8.1179999999999701</v>
      </c>
      <c r="G742" s="39">
        <v>8.9819599807033601</v>
      </c>
      <c r="H742" s="39">
        <v>22.086152986053072</v>
      </c>
      <c r="I742" s="39">
        <v>38.613538911986886</v>
      </c>
      <c r="J742" s="39">
        <v>41.505353388969581</v>
      </c>
      <c r="K742" s="39">
        <v>45.901877636496899</v>
      </c>
      <c r="L742" s="39">
        <v>45.703912044706215</v>
      </c>
      <c r="M742" s="39">
        <v>47.307242271572257</v>
      </c>
      <c r="N742" s="39">
        <v>61.39150930451499</v>
      </c>
      <c r="O742" s="39">
        <v>70.923810522572865</v>
      </c>
      <c r="P742" s="39">
        <v>76.296313610254629</v>
      </c>
      <c r="Q742" s="39">
        <v>82.382133951920707</v>
      </c>
    </row>
    <row r="743" spans="1:17" x14ac:dyDescent="0.3">
      <c r="A743" s="39" t="s">
        <v>924</v>
      </c>
      <c r="B743" s="39" t="s">
        <v>1911</v>
      </c>
      <c r="C743" s="39" t="s">
        <v>1913</v>
      </c>
      <c r="D743" s="58" t="str">
        <f>INDEX('R0. Region mapping'!$C$9:$C$24,MATCH($E743,'R0. Region mapping'!$A$9:$A$24,0))</f>
        <v>EUR</v>
      </c>
      <c r="E743" s="39" t="s">
        <v>347</v>
      </c>
      <c r="F743" s="39">
        <v>9.2444544000000004</v>
      </c>
      <c r="G743" s="39">
        <v>9.3305693361049507</v>
      </c>
      <c r="H743" s="39">
        <v>9.11382566731743</v>
      </c>
      <c r="I743" s="39">
        <v>8.6813101846926486</v>
      </c>
      <c r="J743" s="39">
        <v>8.4735445003789707</v>
      </c>
      <c r="K743" s="39">
        <v>8.6842941647599012</v>
      </c>
      <c r="L743" s="39">
        <v>8.6241380257947799</v>
      </c>
      <c r="M743" s="39">
        <v>8.7187571131132042</v>
      </c>
      <c r="N743" s="39">
        <v>8.8320328437950284</v>
      </c>
      <c r="O743" s="39">
        <v>8.8568967715059106</v>
      </c>
      <c r="P743" s="39">
        <v>8.7636870125978064</v>
      </c>
      <c r="Q743" s="39">
        <v>8.5420202160000009</v>
      </c>
    </row>
    <row r="744" spans="1:17" x14ac:dyDescent="0.3">
      <c r="A744" s="39" t="s">
        <v>924</v>
      </c>
      <c r="B744" s="39" t="s">
        <v>1911</v>
      </c>
      <c r="C744" s="39" t="s">
        <v>1913</v>
      </c>
      <c r="D744" s="58" t="str">
        <f>INDEX('R0. Region mapping'!$C$9:$C$24,MATCH($E744,'R0. Region mapping'!$A$9:$A$24,0))</f>
        <v>ASI</v>
      </c>
      <c r="E744" s="39" t="s">
        <v>349</v>
      </c>
      <c r="F744" s="39">
        <v>1.8946799999999999</v>
      </c>
      <c r="G744" s="39">
        <v>1.8651413194006199</v>
      </c>
      <c r="H744" s="39">
        <v>7.7141654413688281</v>
      </c>
      <c r="I744" s="39">
        <v>26.831779899377903</v>
      </c>
      <c r="J744" s="39">
        <v>31.81838966594227</v>
      </c>
      <c r="K744" s="39">
        <v>55.930079368474239</v>
      </c>
      <c r="L744" s="39">
        <v>70.4790791030224</v>
      </c>
      <c r="M744" s="39">
        <v>89.683695050022408</v>
      </c>
      <c r="N744" s="39">
        <v>101.94092526323743</v>
      </c>
      <c r="O744" s="39">
        <v>102.6209252632374</v>
      </c>
      <c r="P744" s="39">
        <v>93.738235295253673</v>
      </c>
      <c r="Q744" s="39">
        <v>78.822824071038156</v>
      </c>
    </row>
    <row r="745" spans="1:17" x14ac:dyDescent="0.3">
      <c r="A745" s="39" t="s">
        <v>924</v>
      </c>
      <c r="B745" s="39" t="s">
        <v>1911</v>
      </c>
      <c r="C745" s="39" t="s">
        <v>1913</v>
      </c>
      <c r="D745" s="58" t="str">
        <f>INDEX('R0. Region mapping'!$C$9:$C$24,MATCH($E745,'R0. Region mapping'!$A$9:$A$24,0))</f>
        <v>ASI</v>
      </c>
      <c r="E745" s="39" t="s">
        <v>351</v>
      </c>
      <c r="I745" s="39">
        <v>1.165296E-2</v>
      </c>
      <c r="J745" s="39">
        <v>2.3005919999999999E-2</v>
      </c>
      <c r="K745" s="39">
        <v>2.3005919999999999E-2</v>
      </c>
      <c r="L745" s="39">
        <v>2.48562751243975E-2</v>
      </c>
      <c r="M745" s="39">
        <v>3.4358880000000001E-2</v>
      </c>
      <c r="N745" s="39">
        <v>3.4358880000000001E-2</v>
      </c>
      <c r="O745" s="39">
        <v>3.4358880000000001E-2</v>
      </c>
      <c r="P745" s="39">
        <v>3.4358880000000001E-2</v>
      </c>
      <c r="Q745" s="39">
        <v>3.4358880000000001E-2</v>
      </c>
    </row>
    <row r="746" spans="1:17" x14ac:dyDescent="0.3">
      <c r="A746" s="39" t="s">
        <v>924</v>
      </c>
      <c r="B746" s="39" t="s">
        <v>1911</v>
      </c>
      <c r="C746" s="39" t="s">
        <v>1913</v>
      </c>
      <c r="D746" s="58" t="str">
        <f>INDEX('R0. Region mapping'!$C$9:$C$24,MATCH($E746,'R0. Region mapping'!$A$9:$A$24,0))</f>
        <v>ASI</v>
      </c>
      <c r="E746" s="39" t="s">
        <v>353</v>
      </c>
      <c r="F746" s="39">
        <v>19.97386294999999</v>
      </c>
      <c r="G746" s="39">
        <v>58.614379265246392</v>
      </c>
      <c r="H746" s="39">
        <v>113.79320002648821</v>
      </c>
      <c r="I746" s="39">
        <v>329.96131371935508</v>
      </c>
      <c r="J746" s="39">
        <v>508.90667803337465</v>
      </c>
      <c r="K746" s="39">
        <v>682.00969009644894</v>
      </c>
      <c r="L746" s="39">
        <v>854.51557389277082</v>
      </c>
      <c r="M746" s="39">
        <v>865.56734565575368</v>
      </c>
      <c r="N746" s="39">
        <v>876.36396897595898</v>
      </c>
      <c r="O746" s="39">
        <v>886.66562364508184</v>
      </c>
      <c r="P746" s="39">
        <v>896.41724160496597</v>
      </c>
      <c r="Q746" s="39">
        <v>905.55595298173102</v>
      </c>
    </row>
    <row r="747" spans="1:17" x14ac:dyDescent="0.3">
      <c r="A747" s="39" t="s">
        <v>924</v>
      </c>
      <c r="B747" s="39" t="s">
        <v>1911</v>
      </c>
      <c r="C747" s="39" t="s">
        <v>1913</v>
      </c>
      <c r="D747" s="58" t="str">
        <f>INDEX('R0. Region mapping'!$C$9:$C$24,MATCH($E747,'R0. Region mapping'!$A$9:$A$24,0))</f>
        <v>AFR</v>
      </c>
      <c r="E747" s="39" t="s">
        <v>355</v>
      </c>
      <c r="F747" s="39">
        <v>39.108167999999999</v>
      </c>
      <c r="G747" s="39">
        <v>41.128161669911357</v>
      </c>
      <c r="H747" s="39">
        <v>41.340384800245317</v>
      </c>
      <c r="I747" s="39">
        <v>41.684483657668537</v>
      </c>
      <c r="J747" s="39">
        <v>42.075709245112364</v>
      </c>
      <c r="K747" s="39">
        <v>42.478287792556181</v>
      </c>
      <c r="L747" s="39">
        <v>42.866675139999998</v>
      </c>
      <c r="M747" s="39">
        <v>43.355962187324401</v>
      </c>
      <c r="N747" s="39">
        <v>43.852901484399986</v>
      </c>
      <c r="O747" s="39">
        <v>44.340338176600007</v>
      </c>
      <c r="P747" s="39">
        <v>44.907774868800004</v>
      </c>
      <c r="Q747" s="39">
        <v>45.415211561000007</v>
      </c>
    </row>
    <row r="748" spans="1:17" x14ac:dyDescent="0.3">
      <c r="A748" s="39" t="s">
        <v>924</v>
      </c>
      <c r="B748" s="39" t="s">
        <v>1911</v>
      </c>
      <c r="C748" s="39" t="s">
        <v>1913</v>
      </c>
      <c r="D748" s="58" t="str">
        <f>INDEX('R0. Region mapping'!$C$9:$C$24,MATCH($E748,'R0. Region mapping'!$A$9:$A$24,0))</f>
        <v>LAM</v>
      </c>
      <c r="E748" s="39" t="s">
        <v>357</v>
      </c>
      <c r="F748" s="39">
        <v>26.276524999999999</v>
      </c>
      <c r="G748" s="39">
        <v>28.128692991460198</v>
      </c>
      <c r="H748" s="39">
        <v>56.617214371290615</v>
      </c>
      <c r="I748" s="39">
        <v>95.747599326917964</v>
      </c>
      <c r="J748" s="39">
        <v>109.6359663369939</v>
      </c>
      <c r="K748" s="39">
        <v>284.93823091278341</v>
      </c>
      <c r="L748" s="39">
        <v>151.17763094435944</v>
      </c>
      <c r="M748" s="39">
        <v>165.68199942134274</v>
      </c>
      <c r="N748" s="39">
        <v>180.17378415132006</v>
      </c>
      <c r="O748" s="39">
        <v>139.97173028732982</v>
      </c>
      <c r="P748" s="39">
        <v>154.46505542208951</v>
      </c>
      <c r="Q748" s="39">
        <v>168.96940733656541</v>
      </c>
    </row>
    <row r="749" spans="1:17" x14ac:dyDescent="0.3">
      <c r="A749" s="39" t="s">
        <v>924</v>
      </c>
      <c r="B749" s="39" t="s">
        <v>1911</v>
      </c>
      <c r="C749" s="39" t="s">
        <v>1913</v>
      </c>
      <c r="D749" s="58" t="str">
        <f>INDEX('R0. Region mapping'!$C$9:$C$24,MATCH($E749,'R0. Region mapping'!$A$9:$A$24,0))</f>
        <v>ASI</v>
      </c>
      <c r="E749" s="39" t="s">
        <v>359</v>
      </c>
      <c r="F749" s="39">
        <v>59.428800000000003</v>
      </c>
      <c r="G749" s="39">
        <v>59.697263398305701</v>
      </c>
      <c r="H749" s="39">
        <v>156.44580844051978</v>
      </c>
      <c r="I749" s="39">
        <v>1500.5071042253649</v>
      </c>
      <c r="J749" s="39">
        <v>2388.1706622984357</v>
      </c>
      <c r="K749" s="39">
        <v>3275.8342203715056</v>
      </c>
      <c r="L749" s="39">
        <v>4163.4977784445755</v>
      </c>
      <c r="M749" s="39">
        <v>4187.339445536245</v>
      </c>
      <c r="N749" s="39">
        <v>4187.4811126279146</v>
      </c>
      <c r="O749" s="39">
        <v>4348.3917963630347</v>
      </c>
      <c r="P749" s="39">
        <v>5409.253955848214</v>
      </c>
      <c r="Q749" s="39">
        <v>6616.6726455311045</v>
      </c>
    </row>
    <row r="750" spans="1:17" x14ac:dyDescent="0.3">
      <c r="A750" s="39" t="s">
        <v>924</v>
      </c>
      <c r="B750" s="39" t="s">
        <v>1911</v>
      </c>
      <c r="C750" s="39" t="s">
        <v>1913</v>
      </c>
      <c r="D750" s="58" t="str">
        <f>INDEX('R0. Region mapping'!$C$9:$C$24,MATCH($E750,'R0. Region mapping'!$A$9:$A$24,0))</f>
        <v>ASI</v>
      </c>
      <c r="E750" s="39" t="s">
        <v>361</v>
      </c>
      <c r="F750" s="39">
        <v>8.3736000000000005E-2</v>
      </c>
      <c r="G750" s="39">
        <v>7.2571200000000002E-2</v>
      </c>
      <c r="H750" s="39">
        <v>4.4659200000000003E-2</v>
      </c>
      <c r="I750" s="39">
        <v>2.3005919999999999E-2</v>
      </c>
      <c r="J750" s="39">
        <v>2.3005919999999999E-2</v>
      </c>
      <c r="K750" s="39">
        <v>2.3005919999999999E-2</v>
      </c>
      <c r="L750" s="39">
        <v>2.3005919999999999E-2</v>
      </c>
      <c r="M750" s="39">
        <v>2.48562751243975E-2</v>
      </c>
      <c r="N750" s="39">
        <v>3.4358880000000001E-2</v>
      </c>
      <c r="O750" s="39">
        <v>3.4358880000000001E-2</v>
      </c>
      <c r="P750" s="39">
        <v>3.4358880000000001E-2</v>
      </c>
      <c r="Q750" s="39">
        <v>3.4358880000000001E-2</v>
      </c>
    </row>
    <row r="751" spans="1:17" x14ac:dyDescent="0.3">
      <c r="A751" s="39" t="s">
        <v>924</v>
      </c>
      <c r="B751" s="39" t="s">
        <v>1911</v>
      </c>
      <c r="C751" s="39" t="s">
        <v>1913</v>
      </c>
      <c r="D751" s="58" t="str">
        <f>INDEX('R0. Region mapping'!$C$9:$C$24,MATCH($E751,'R0. Region mapping'!$A$9:$A$24,0))</f>
        <v>NAM</v>
      </c>
      <c r="E751" s="39" t="s">
        <v>363</v>
      </c>
      <c r="F751" s="39">
        <v>96.976684799999987</v>
      </c>
      <c r="G751" s="39">
        <v>97.217980022008589</v>
      </c>
      <c r="H751" s="39">
        <v>186.25631289703026</v>
      </c>
      <c r="I751" s="39">
        <v>516.23018634303799</v>
      </c>
      <c r="J751" s="39">
        <v>747.27687023566705</v>
      </c>
      <c r="K751" s="39">
        <v>978.32355412829611</v>
      </c>
      <c r="L751" s="39">
        <v>1219.2406471772742</v>
      </c>
      <c r="M751" s="39">
        <v>1708.4856701784324</v>
      </c>
      <c r="N751" s="39">
        <v>4069.5579103354703</v>
      </c>
      <c r="O751" s="39">
        <v>4104.0698345498586</v>
      </c>
      <c r="P751" s="39">
        <v>4133.8555465065701</v>
      </c>
      <c r="Q751" s="39">
        <v>3707.105716601618</v>
      </c>
    </row>
    <row r="752" spans="1:17" x14ac:dyDescent="0.3">
      <c r="A752" s="39" t="s">
        <v>924</v>
      </c>
      <c r="B752" s="39" t="s">
        <v>1911</v>
      </c>
      <c r="C752" s="39" t="s">
        <v>1913</v>
      </c>
      <c r="D752" s="58" t="str">
        <f>INDEX('R0. Region mapping'!$C$9:$C$24,MATCH($E752,'R0. Region mapping'!$A$9:$A$24,0))</f>
        <v>EUR</v>
      </c>
      <c r="E752" s="39" t="s">
        <v>365</v>
      </c>
      <c r="F752" s="39">
        <v>81.245803576161904</v>
      </c>
      <c r="G752" s="39">
        <v>83.769130351662056</v>
      </c>
      <c r="H752" s="39">
        <v>118.68052330350928</v>
      </c>
      <c r="I752" s="39">
        <v>344.88527393794141</v>
      </c>
      <c r="J752" s="39">
        <v>351.49042412034089</v>
      </c>
      <c r="K752" s="39">
        <v>649.38752925828044</v>
      </c>
      <c r="L752" s="39">
        <v>803.19653142545542</v>
      </c>
      <c r="M752" s="39">
        <v>815.06882004648662</v>
      </c>
      <c r="N752" s="39">
        <v>826.58269468539856</v>
      </c>
      <c r="O752" s="39">
        <v>837.35604599761564</v>
      </c>
      <c r="P752" s="39">
        <v>1000.9736579666094</v>
      </c>
      <c r="Q752" s="39">
        <v>2076.2515605285253</v>
      </c>
    </row>
    <row r="753" spans="1:17" x14ac:dyDescent="0.3">
      <c r="A753" s="39" t="s">
        <v>924</v>
      </c>
      <c r="B753" s="39" t="s">
        <v>1911</v>
      </c>
      <c r="C753" s="39" t="s">
        <v>1914</v>
      </c>
      <c r="D753" s="58" t="str">
        <f>INDEX('R0. Region mapping'!$C$9:$C$24,MATCH($E753,'R0. Region mapping'!$A$9:$A$24,0))</f>
        <v>AFR</v>
      </c>
      <c r="E753" s="39" t="s">
        <v>258</v>
      </c>
      <c r="F753" s="39">
        <v>326.76480000000004</v>
      </c>
      <c r="G753" s="39">
        <v>326.62544000000003</v>
      </c>
      <c r="H753" s="39">
        <v>326.27704000000006</v>
      </c>
      <c r="I753" s="39">
        <v>584.81856992120299</v>
      </c>
      <c r="J753" s="39">
        <v>761.82923200000005</v>
      </c>
      <c r="K753" s="39">
        <v>1489.1431519999999</v>
      </c>
      <c r="L753" s="39">
        <v>1779.6506400000001</v>
      </c>
      <c r="M753" s="39">
        <v>1779.6506400000001</v>
      </c>
      <c r="N753" s="39">
        <v>1779.6506400000001</v>
      </c>
      <c r="O753" s="39">
        <v>2893.3801496992801</v>
      </c>
      <c r="P753" s="39">
        <v>3672.99712854169</v>
      </c>
      <c r="Q753" s="39">
        <v>4401.1332260263798</v>
      </c>
    </row>
    <row r="754" spans="1:17" x14ac:dyDescent="0.3">
      <c r="A754" s="39" t="s">
        <v>924</v>
      </c>
      <c r="B754" s="39" t="s">
        <v>1911</v>
      </c>
      <c r="C754" s="39" t="s">
        <v>1914</v>
      </c>
      <c r="D754" s="58" t="str">
        <f>INDEX('R0. Region mapping'!$C$9:$C$24,MATCH($E754,'R0. Region mapping'!$A$9:$A$24,0))</f>
        <v>AUS</v>
      </c>
      <c r="E754" s="39" t="s">
        <v>261</v>
      </c>
      <c r="F754" s="39">
        <v>140.9616</v>
      </c>
      <c r="G754" s="39">
        <v>140.91775999999999</v>
      </c>
      <c r="H754" s="39">
        <v>140.92565259596302</v>
      </c>
      <c r="I754" s="39">
        <v>153.056230400511</v>
      </c>
      <c r="J754" s="39">
        <v>158.649158400511</v>
      </c>
      <c r="K754" s="39">
        <v>162.304710400511</v>
      </c>
      <c r="L754" s="39">
        <v>165.960262400511</v>
      </c>
      <c r="M754" s="39">
        <v>165.949954640914</v>
      </c>
      <c r="N754" s="39">
        <v>165.41970523007899</v>
      </c>
      <c r="O754" s="39">
        <v>163.91508545054199</v>
      </c>
      <c r="P754" s="39">
        <v>161.32712582559</v>
      </c>
      <c r="Q754" s="39">
        <v>146.22360074481199</v>
      </c>
    </row>
    <row r="755" spans="1:17" x14ac:dyDescent="0.3">
      <c r="A755" s="39" t="s">
        <v>924</v>
      </c>
      <c r="B755" s="39" t="s">
        <v>1911</v>
      </c>
      <c r="C755" s="39" t="s">
        <v>1914</v>
      </c>
      <c r="D755" s="58" t="str">
        <f>INDEX('R0. Region mapping'!$C$9:$C$24,MATCH($E755,'R0. Region mapping'!$A$9:$A$24,0))</f>
        <v>NAM</v>
      </c>
      <c r="E755" s="39" t="s">
        <v>341</v>
      </c>
      <c r="F755" s="39">
        <v>1308.654</v>
      </c>
      <c r="G755" s="39">
        <v>1201.430199952845</v>
      </c>
      <c r="H755" s="39">
        <v>1204.0058046306194</v>
      </c>
      <c r="I755" s="39">
        <v>1371.6266937325515</v>
      </c>
      <c r="J755" s="39">
        <v>1420.6256181411004</v>
      </c>
      <c r="K755" s="39">
        <v>1469.3458415865243</v>
      </c>
      <c r="L755" s="39">
        <v>1512.1911795639801</v>
      </c>
      <c r="M755" s="39">
        <v>1594.23869395624</v>
      </c>
      <c r="N755" s="39">
        <v>1594.23869395624</v>
      </c>
      <c r="O755" s="39">
        <v>1594.23869395624</v>
      </c>
      <c r="P755" s="39">
        <v>1587.9171515998601</v>
      </c>
      <c r="Q755" s="39">
        <v>1574.9429511734299</v>
      </c>
    </row>
    <row r="756" spans="1:17" x14ac:dyDescent="0.3">
      <c r="A756" s="39" t="s">
        <v>924</v>
      </c>
      <c r="B756" s="39" t="s">
        <v>1911</v>
      </c>
      <c r="C756" s="39" t="s">
        <v>1914</v>
      </c>
      <c r="D756" s="58" t="str">
        <f>INDEX('R0. Region mapping'!$C$9:$C$24,MATCH($E756,'R0. Region mapping'!$A$9:$A$24,0))</f>
        <v>ASI</v>
      </c>
      <c r="E756" s="39" t="s">
        <v>343</v>
      </c>
      <c r="F756" s="39">
        <v>1429.2611999999999</v>
      </c>
      <c r="G756" s="39">
        <v>1429.2611999999999</v>
      </c>
      <c r="H756" s="39">
        <v>1443.4730276687901</v>
      </c>
      <c r="I756" s="39">
        <v>3089.5338589473599</v>
      </c>
      <c r="J756" s="39">
        <v>3931.6734985124999</v>
      </c>
      <c r="K756" s="39">
        <v>4369.0734985125</v>
      </c>
      <c r="L756" s="39">
        <v>4945.5829377062901</v>
      </c>
      <c r="M756" s="39">
        <v>5502.4188164072402</v>
      </c>
      <c r="N756" s="39">
        <v>7513.8896021052597</v>
      </c>
      <c r="O756" s="39">
        <v>8430.3948147368392</v>
      </c>
      <c r="P756" s="39">
        <v>8565.1765873684108</v>
      </c>
      <c r="Q756" s="39">
        <v>8565.1765873684199</v>
      </c>
    </row>
    <row r="757" spans="1:17" x14ac:dyDescent="0.3">
      <c r="A757" s="39" t="s">
        <v>924</v>
      </c>
      <c r="B757" s="39" t="s">
        <v>1911</v>
      </c>
      <c r="C757" s="39" t="s">
        <v>1914</v>
      </c>
      <c r="D757" s="58" t="str">
        <f>INDEX('R0. Region mapping'!$C$9:$C$24,MATCH($E757,'R0. Region mapping'!$A$9:$A$24,0))</f>
        <v>LAM</v>
      </c>
      <c r="E757" s="39" t="s">
        <v>345</v>
      </c>
      <c r="F757" s="39">
        <v>2229.0084000000102</v>
      </c>
      <c r="G757" s="39">
        <v>2182.2957856296944</v>
      </c>
      <c r="H757" s="39">
        <v>2211.6594089941063</v>
      </c>
      <c r="I757" s="39">
        <v>3459.1342066470102</v>
      </c>
      <c r="J757" s="39">
        <v>3770.3392059001003</v>
      </c>
      <c r="K757" s="39">
        <v>3706.15405217136</v>
      </c>
      <c r="L757" s="39">
        <v>4113.6928688954604</v>
      </c>
      <c r="M757" s="39">
        <v>4135.6947119752804</v>
      </c>
      <c r="N757" s="39">
        <v>4058.7506938194701</v>
      </c>
      <c r="O757" s="39">
        <v>3981.8066756636599</v>
      </c>
      <c r="P757" s="39">
        <v>3904.8626575078501</v>
      </c>
      <c r="Q757" s="39">
        <v>3827.9186393520299</v>
      </c>
    </row>
    <row r="758" spans="1:17" x14ac:dyDescent="0.3">
      <c r="A758" s="39" t="s">
        <v>924</v>
      </c>
      <c r="B758" s="39" t="s">
        <v>1911</v>
      </c>
      <c r="C758" s="39" t="s">
        <v>1914</v>
      </c>
      <c r="D758" s="58" t="str">
        <f>INDEX('R0. Region mapping'!$C$9:$C$24,MATCH($E758,'R0. Region mapping'!$A$9:$A$24,0))</f>
        <v>EUR</v>
      </c>
      <c r="E758" s="39" t="s">
        <v>347</v>
      </c>
      <c r="F758" s="39">
        <v>244.47239999999999</v>
      </c>
      <c r="G758" s="39">
        <v>244.32024000000001</v>
      </c>
      <c r="H758" s="39">
        <v>244.829823003493</v>
      </c>
      <c r="I758" s="39">
        <v>329.63487747368401</v>
      </c>
      <c r="J758" s="39">
        <v>345.692027789473</v>
      </c>
      <c r="K758" s="39">
        <v>353.43961178947302</v>
      </c>
      <c r="L758" s="39">
        <v>361.18719578947298</v>
      </c>
      <c r="M758" s="39">
        <v>403.531304628177</v>
      </c>
      <c r="N758" s="39">
        <v>422.78674105263099</v>
      </c>
      <c r="O758" s="39">
        <v>431.09630736842001</v>
      </c>
      <c r="P758" s="39">
        <v>439.40587368421001</v>
      </c>
      <c r="Q758" s="39">
        <v>476.076719999999</v>
      </c>
    </row>
    <row r="759" spans="1:17" x14ac:dyDescent="0.3">
      <c r="A759" s="39" t="s">
        <v>924</v>
      </c>
      <c r="B759" s="39" t="s">
        <v>1911</v>
      </c>
      <c r="C759" s="39" t="s">
        <v>1914</v>
      </c>
      <c r="D759" s="58" t="str">
        <f>INDEX('R0. Region mapping'!$C$9:$C$24,MATCH($E759,'R0. Region mapping'!$A$9:$A$24,0))</f>
        <v>ASI</v>
      </c>
      <c r="E759" s="39" t="s">
        <v>349</v>
      </c>
      <c r="F759" s="39">
        <v>881.61120000000005</v>
      </c>
      <c r="G759" s="39">
        <v>881.42336</v>
      </c>
      <c r="H759" s="39">
        <v>880.95375999999999</v>
      </c>
      <c r="I759" s="39">
        <v>923.903235787894</v>
      </c>
      <c r="J759" s="39">
        <v>1336.492</v>
      </c>
      <c r="K759" s="39">
        <v>1487.9624000000001</v>
      </c>
      <c r="L759" s="39">
        <v>2399.04320999524</v>
      </c>
      <c r="M759" s="39">
        <v>2401.4807999999998</v>
      </c>
      <c r="N759" s="39">
        <v>2348.9120216524898</v>
      </c>
      <c r="O759" s="39">
        <v>2296.3432433049802</v>
      </c>
      <c r="P759" s="39">
        <v>2243.7744649574702</v>
      </c>
      <c r="Q759" s="39">
        <v>1507.41908728556</v>
      </c>
    </row>
    <row r="760" spans="1:17" x14ac:dyDescent="0.3">
      <c r="A760" s="39" t="s">
        <v>924</v>
      </c>
      <c r="B760" s="39" t="s">
        <v>1911</v>
      </c>
      <c r="C760" s="39" t="s">
        <v>1914</v>
      </c>
      <c r="D760" s="58" t="str">
        <f>INDEX('R0. Region mapping'!$C$9:$C$24,MATCH($E760,'R0. Region mapping'!$A$9:$A$24,0))</f>
        <v>ASI</v>
      </c>
      <c r="E760" s="39" t="s">
        <v>351</v>
      </c>
      <c r="F760" s="39">
        <v>359.99639999999999</v>
      </c>
      <c r="G760" s="39">
        <v>359.97768000000002</v>
      </c>
      <c r="H760" s="39">
        <v>364.275122974309</v>
      </c>
      <c r="I760" s="39">
        <v>726.88594342884505</v>
      </c>
      <c r="J760" s="39">
        <v>804.76588111305591</v>
      </c>
      <c r="K760" s="39">
        <v>841.54290511305601</v>
      </c>
      <c r="L760" s="39">
        <v>1038.1599851174301</v>
      </c>
      <c r="M760" s="39">
        <v>1112.2405421656899</v>
      </c>
      <c r="N760" s="39">
        <v>1153.3434558499</v>
      </c>
      <c r="O760" s="39">
        <v>1305.05824153411</v>
      </c>
      <c r="P760" s="39">
        <v>1346.1611552183199</v>
      </c>
      <c r="Q760" s="39">
        <v>1387.26406890253</v>
      </c>
    </row>
    <row r="761" spans="1:17" x14ac:dyDescent="0.3">
      <c r="A761" s="39" t="s">
        <v>924</v>
      </c>
      <c r="B761" s="39" t="s">
        <v>1911</v>
      </c>
      <c r="C761" s="39" t="s">
        <v>1914</v>
      </c>
      <c r="D761" s="58" t="str">
        <f>INDEX('R0. Region mapping'!$C$9:$C$24,MATCH($E761,'R0. Region mapping'!$A$9:$A$24,0))</f>
        <v>ASI</v>
      </c>
      <c r="E761" s="39" t="s">
        <v>353</v>
      </c>
      <c r="F761" s="39">
        <v>281.55959999999988</v>
      </c>
      <c r="G761" s="39">
        <v>280.50823999999989</v>
      </c>
      <c r="H761" s="39">
        <v>278.5578381307119</v>
      </c>
      <c r="I761" s="39">
        <v>295.35008421052601</v>
      </c>
      <c r="J761" s="39">
        <v>295.781284210526</v>
      </c>
      <c r="K761" s="39">
        <v>293.36848421052599</v>
      </c>
      <c r="L761" s="39">
        <v>290.95568421052599</v>
      </c>
      <c r="M761" s="39">
        <v>290.95568421052599</v>
      </c>
      <c r="N761" s="39">
        <v>290.95568421052599</v>
      </c>
      <c r="O761" s="39">
        <v>290.95568421052599</v>
      </c>
      <c r="P761" s="39">
        <v>282.93059028234399</v>
      </c>
      <c r="Q761" s="39">
        <v>288.89887305263102</v>
      </c>
    </row>
    <row r="762" spans="1:17" x14ac:dyDescent="0.3">
      <c r="A762" s="39" t="s">
        <v>924</v>
      </c>
      <c r="B762" s="39" t="s">
        <v>1911</v>
      </c>
      <c r="C762" s="39" t="s">
        <v>1914</v>
      </c>
      <c r="D762" s="58" t="str">
        <f>INDEX('R0. Region mapping'!$C$9:$C$24,MATCH($E762,'R0. Region mapping'!$A$9:$A$24,0))</f>
        <v>AFR</v>
      </c>
      <c r="E762" s="39" t="s">
        <v>355</v>
      </c>
      <c r="F762" s="39">
        <v>218.7216</v>
      </c>
      <c r="G762" s="39">
        <v>218.58799999999999</v>
      </c>
      <c r="H762" s="39">
        <v>221.04599590011003</v>
      </c>
      <c r="I762" s="39">
        <v>299.34098357894703</v>
      </c>
      <c r="J762" s="39">
        <v>314.79846120479203</v>
      </c>
      <c r="K762" s="39">
        <v>314.13046120479203</v>
      </c>
      <c r="L762" s="39">
        <v>344.549757204792</v>
      </c>
      <c r="M762" s="39">
        <v>419.25608371759802</v>
      </c>
      <c r="N762" s="39">
        <v>455.08817684210499</v>
      </c>
      <c r="O762" s="39">
        <v>466.42057196610301</v>
      </c>
      <c r="P762" s="39">
        <v>480.88389894736798</v>
      </c>
      <c r="Q762" s="39">
        <v>493.78176000000002</v>
      </c>
    </row>
    <row r="763" spans="1:17" x14ac:dyDescent="0.3">
      <c r="A763" s="39" t="s">
        <v>924</v>
      </c>
      <c r="B763" s="39" t="s">
        <v>1911</v>
      </c>
      <c r="C763" s="39" t="s">
        <v>1914</v>
      </c>
      <c r="D763" s="58" t="str">
        <f>INDEX('R0. Region mapping'!$C$9:$C$24,MATCH($E763,'R0. Region mapping'!$A$9:$A$24,0))</f>
        <v>LAM</v>
      </c>
      <c r="E763" s="39" t="s">
        <v>357</v>
      </c>
      <c r="F763" s="39">
        <v>99.8352</v>
      </c>
      <c r="G763" s="39">
        <v>99.815840000000009</v>
      </c>
      <c r="H763" s="39">
        <v>99.960807306622002</v>
      </c>
      <c r="I763" s="39">
        <v>105.719868210526</v>
      </c>
      <c r="J763" s="39">
        <v>108.47940628785101</v>
      </c>
      <c r="K763" s="39">
        <v>109.400542287851</v>
      </c>
      <c r="L763" s="39">
        <v>101.024103760817</v>
      </c>
      <c r="M763" s="39">
        <v>101.024103760817</v>
      </c>
      <c r="N763" s="39">
        <v>101.024103760817</v>
      </c>
      <c r="O763" s="39">
        <v>101.024103760817</v>
      </c>
      <c r="P763" s="39">
        <v>101.024103760817</v>
      </c>
      <c r="Q763" s="39">
        <v>101.024103760817</v>
      </c>
    </row>
    <row r="764" spans="1:17" x14ac:dyDescent="0.3">
      <c r="A764" s="39" t="s">
        <v>924</v>
      </c>
      <c r="B764" s="39" t="s">
        <v>1911</v>
      </c>
      <c r="C764" s="39" t="s">
        <v>1914</v>
      </c>
      <c r="D764" s="58" t="str">
        <f>INDEX('R0. Region mapping'!$C$9:$C$24,MATCH($E764,'R0. Region mapping'!$A$9:$A$24,0))</f>
        <v>ASI</v>
      </c>
      <c r="E764" s="39" t="s">
        <v>359</v>
      </c>
      <c r="F764" s="39">
        <v>432.15120000000002</v>
      </c>
      <c r="G764" s="39">
        <v>432.07456000000002</v>
      </c>
      <c r="H764" s="39">
        <v>440.93868332962802</v>
      </c>
      <c r="I764" s="39">
        <v>975.53633983469899</v>
      </c>
      <c r="J764" s="39">
        <v>1306.3602035795</v>
      </c>
      <c r="K764" s="39">
        <v>1439.6475955794999</v>
      </c>
      <c r="L764" s="39">
        <v>1804.3994294608001</v>
      </c>
      <c r="M764" s="39">
        <v>1978.3268606315801</v>
      </c>
      <c r="N764" s="39">
        <v>2174.6819494736901</v>
      </c>
      <c r="O764" s="39">
        <v>2229.7581736216298</v>
      </c>
      <c r="P764" s="39">
        <v>2300.0509431578998</v>
      </c>
      <c r="Q764" s="39">
        <v>2362.7354399999999</v>
      </c>
    </row>
    <row r="765" spans="1:17" x14ac:dyDescent="0.3">
      <c r="A765" s="39" t="s">
        <v>924</v>
      </c>
      <c r="B765" s="39" t="s">
        <v>1911</v>
      </c>
      <c r="C765" s="39" t="s">
        <v>1914</v>
      </c>
      <c r="D765" s="58" t="str">
        <f>INDEX('R0. Region mapping'!$C$9:$C$24,MATCH($E765,'R0. Region mapping'!$A$9:$A$24,0))</f>
        <v>ASI</v>
      </c>
      <c r="E765" s="39" t="s">
        <v>361</v>
      </c>
      <c r="F765" s="39">
        <v>13.222800000000101</v>
      </c>
      <c r="G765" s="39">
        <v>13.222800000000101</v>
      </c>
      <c r="H765" s="39">
        <v>13.396436183293099</v>
      </c>
      <c r="I765" s="39">
        <v>16.477435789473699</v>
      </c>
      <c r="J765" s="39">
        <v>21.275906750633201</v>
      </c>
      <c r="K765" s="39">
        <v>21.819285088014201</v>
      </c>
      <c r="L765" s="39">
        <v>33.576068396837996</v>
      </c>
      <c r="M765" s="39">
        <v>36.965637894736901</v>
      </c>
      <c r="N765" s="39">
        <v>39.068728421052697</v>
      </c>
      <c r="O765" s="39">
        <v>41.1718189473685</v>
      </c>
      <c r="P765" s="39">
        <v>43.274909473684303</v>
      </c>
      <c r="Q765" s="39">
        <v>45.3780000000001</v>
      </c>
    </row>
    <row r="766" spans="1:17" x14ac:dyDescent="0.3">
      <c r="A766" s="39" t="s">
        <v>924</v>
      </c>
      <c r="B766" s="39" t="s">
        <v>1911</v>
      </c>
      <c r="C766" s="39" t="s">
        <v>1914</v>
      </c>
      <c r="D766" s="58" t="str">
        <f>INDEX('R0. Region mapping'!$C$9:$C$24,MATCH($E766,'R0. Region mapping'!$A$9:$A$24,0))</f>
        <v>NAM</v>
      </c>
      <c r="E766" s="39" t="s">
        <v>363</v>
      </c>
      <c r="F766" s="39">
        <v>980.8091999999989</v>
      </c>
      <c r="G766" s="39">
        <v>980.27623999999889</v>
      </c>
      <c r="H766" s="39">
        <v>978.943839999999</v>
      </c>
      <c r="I766" s="39">
        <v>1069.0779863074899</v>
      </c>
      <c r="J766" s="39">
        <v>1100.59273830749</v>
      </c>
      <c r="K766" s="39">
        <v>1132.10749030749</v>
      </c>
      <c r="L766" s="39">
        <v>1481.51088</v>
      </c>
      <c r="M766" s="39">
        <v>1614.3184268345301</v>
      </c>
      <c r="N766" s="39">
        <v>1996.1379410526299</v>
      </c>
      <c r="O766" s="39">
        <v>2049.00398736842</v>
      </c>
      <c r="P766" s="39">
        <v>2049.00398736842</v>
      </c>
      <c r="Q766" s="39">
        <v>2154.7360800000001</v>
      </c>
    </row>
    <row r="767" spans="1:17" x14ac:dyDescent="0.3">
      <c r="A767" s="39" t="s">
        <v>924</v>
      </c>
      <c r="B767" s="39" t="s">
        <v>1911</v>
      </c>
      <c r="C767" s="39" t="s">
        <v>1914</v>
      </c>
      <c r="D767" s="58" t="str">
        <f>INDEX('R0. Region mapping'!$C$9:$C$24,MATCH($E767,'R0. Region mapping'!$A$9:$A$24,0))</f>
        <v>EUR</v>
      </c>
      <c r="E767" s="39" t="s">
        <v>365</v>
      </c>
      <c r="F767" s="39">
        <v>1572.4115999999999</v>
      </c>
      <c r="G767" s="39">
        <v>1570.4443999999999</v>
      </c>
      <c r="H767" s="39">
        <v>1565.5264</v>
      </c>
      <c r="I767" s="39">
        <v>1637.6576</v>
      </c>
      <c r="J767" s="39">
        <v>1667.82159999999</v>
      </c>
      <c r="K767" s="39">
        <v>1677.9856</v>
      </c>
      <c r="L767" s="39">
        <v>1728.1496</v>
      </c>
      <c r="M767" s="39">
        <v>1728.1496</v>
      </c>
      <c r="N767" s="39">
        <v>1728.1496</v>
      </c>
      <c r="O767" s="39">
        <v>1828.1496</v>
      </c>
      <c r="P767" s="39">
        <v>1984.65127482459</v>
      </c>
      <c r="Q767" s="39">
        <v>2025.5075999999999</v>
      </c>
    </row>
    <row r="768" spans="1:17" x14ac:dyDescent="0.3">
      <c r="A768" s="39" t="s">
        <v>924</v>
      </c>
      <c r="B768" s="39" t="s">
        <v>1911</v>
      </c>
      <c r="C768" s="39" t="s">
        <v>1915</v>
      </c>
      <c r="D768" s="58" t="str">
        <f>INDEX('R0. Region mapping'!$C$9:$C$24,MATCH($E768,'R0. Region mapping'!$A$9:$A$24,0))</f>
        <v>AFR</v>
      </c>
      <c r="E768" s="39" t="s">
        <v>258</v>
      </c>
      <c r="F768" s="39">
        <v>40.654799999999902</v>
      </c>
      <c r="G768" s="39">
        <v>40.629359999999899</v>
      </c>
      <c r="H768" s="39">
        <v>65.951567774306099</v>
      </c>
      <c r="I768" s="39">
        <v>144.4</v>
      </c>
      <c r="J768" s="39">
        <v>216</v>
      </c>
      <c r="K768" s="39">
        <v>269.45</v>
      </c>
      <c r="L768" s="39">
        <v>620</v>
      </c>
      <c r="M768" s="39">
        <v>924</v>
      </c>
      <c r="N768" s="39">
        <v>1098.5</v>
      </c>
      <c r="O768" s="39">
        <v>1906.7693092136799</v>
      </c>
      <c r="P768" s="39">
        <v>2149.4</v>
      </c>
      <c r="Q768" s="39">
        <v>2297</v>
      </c>
    </row>
    <row r="769" spans="1:17" x14ac:dyDescent="0.3">
      <c r="A769" s="39" t="s">
        <v>924</v>
      </c>
      <c r="B769" s="39" t="s">
        <v>1911</v>
      </c>
      <c r="C769" s="39" t="s">
        <v>1915</v>
      </c>
      <c r="D769" s="58" t="str">
        <f>INDEX('R0. Region mapping'!$C$9:$C$24,MATCH($E769,'R0. Region mapping'!$A$9:$A$24,0))</f>
        <v>AUS</v>
      </c>
      <c r="E769" s="39" t="s">
        <v>261</v>
      </c>
      <c r="H769" s="39">
        <v>11.246836216817099</v>
      </c>
      <c r="I769" s="39">
        <v>67.45</v>
      </c>
      <c r="J769" s="39">
        <v>76.5</v>
      </c>
      <c r="K769" s="39">
        <v>76.5</v>
      </c>
      <c r="L769" s="39">
        <v>175.2</v>
      </c>
      <c r="M769" s="39">
        <v>260.25</v>
      </c>
      <c r="N769" s="39">
        <v>343.39599635043999</v>
      </c>
      <c r="O769" s="39">
        <v>362.4</v>
      </c>
      <c r="P769" s="39">
        <v>403.15</v>
      </c>
      <c r="Q769" s="39">
        <v>430.5</v>
      </c>
    </row>
    <row r="770" spans="1:17" x14ac:dyDescent="0.3">
      <c r="A770" s="39" t="s">
        <v>924</v>
      </c>
      <c r="B770" s="39" t="s">
        <v>1911</v>
      </c>
      <c r="C770" s="39" t="s">
        <v>1915</v>
      </c>
      <c r="D770" s="58" t="str">
        <f>INDEX('R0. Region mapping'!$C$9:$C$24,MATCH($E770,'R0. Region mapping'!$A$9:$A$24,0))</f>
        <v>NAM</v>
      </c>
      <c r="E770" s="39" t="s">
        <v>341</v>
      </c>
      <c r="F770" s="39">
        <v>331.34399999999903</v>
      </c>
      <c r="G770" s="39">
        <v>331.387445797564</v>
      </c>
      <c r="H770" s="39">
        <v>344.52533775778699</v>
      </c>
      <c r="I770" s="39">
        <v>484.5</v>
      </c>
      <c r="J770" s="39">
        <v>444.31338771502601</v>
      </c>
      <c r="K770" s="39">
        <v>375.7</v>
      </c>
      <c r="L770" s="39">
        <v>337.62484627260199</v>
      </c>
      <c r="M770" s="39">
        <v>273</v>
      </c>
      <c r="N770" s="39">
        <v>266.91726445726601</v>
      </c>
      <c r="O770" s="39">
        <v>263.48273554273402</v>
      </c>
      <c r="P770" s="39">
        <v>257.39999999999998</v>
      </c>
      <c r="Q770" s="39">
        <v>251.5</v>
      </c>
    </row>
    <row r="771" spans="1:17" x14ac:dyDescent="0.3">
      <c r="A771" s="39" t="s">
        <v>924</v>
      </c>
      <c r="B771" s="39" t="s">
        <v>1911</v>
      </c>
      <c r="C771" s="39" t="s">
        <v>1915</v>
      </c>
      <c r="D771" s="58" t="str">
        <f>INDEX('R0. Region mapping'!$C$9:$C$24,MATCH($E771,'R0. Region mapping'!$A$9:$A$24,0))</f>
        <v>ASI</v>
      </c>
      <c r="E771" s="39" t="s">
        <v>343</v>
      </c>
      <c r="F771" s="39">
        <v>191.11680000000001</v>
      </c>
      <c r="G771" s="39">
        <v>191.115672985694</v>
      </c>
      <c r="H771" s="39">
        <v>392.37997973158201</v>
      </c>
      <c r="I771" s="39">
        <v>942.4</v>
      </c>
      <c r="J771" s="39">
        <v>1375.2</v>
      </c>
      <c r="K771" s="39">
        <v>2278.85</v>
      </c>
      <c r="L771" s="39">
        <v>2077.84548120817</v>
      </c>
      <c r="M771" s="39">
        <v>4288.5</v>
      </c>
      <c r="N771" s="39">
        <v>5523.05</v>
      </c>
      <c r="O771" s="39">
        <v>5631.6</v>
      </c>
      <c r="P771" s="39">
        <v>5702.4</v>
      </c>
      <c r="Q771" s="39">
        <v>4757.1549140233801</v>
      </c>
    </row>
    <row r="772" spans="1:17" x14ac:dyDescent="0.3">
      <c r="A772" s="39" t="s">
        <v>924</v>
      </c>
      <c r="B772" s="39" t="s">
        <v>1911</v>
      </c>
      <c r="C772" s="39" t="s">
        <v>1915</v>
      </c>
      <c r="D772" s="58" t="str">
        <f>INDEX('R0. Region mapping'!$C$9:$C$24,MATCH($E772,'R0. Region mapping'!$A$9:$A$24,0))</f>
        <v>LAM</v>
      </c>
      <c r="E772" s="39" t="s">
        <v>345</v>
      </c>
      <c r="F772" s="39">
        <v>60.220799999999997</v>
      </c>
      <c r="G772" s="39">
        <v>60.207543469675599</v>
      </c>
      <c r="H772" s="39">
        <v>76.304646715016204</v>
      </c>
      <c r="I772" s="39">
        <v>181.45</v>
      </c>
      <c r="J772" s="39">
        <v>174.146201104921</v>
      </c>
      <c r="K772" s="39">
        <v>349.35</v>
      </c>
      <c r="L772" s="39">
        <v>880.8</v>
      </c>
      <c r="M772" s="39">
        <v>1342.5</v>
      </c>
      <c r="N772" s="39">
        <v>1611.35</v>
      </c>
      <c r="O772" s="39">
        <v>1901.4</v>
      </c>
      <c r="P772" s="39">
        <v>2121.9</v>
      </c>
      <c r="Q772" s="39">
        <v>2274</v>
      </c>
    </row>
    <row r="773" spans="1:17" x14ac:dyDescent="0.3">
      <c r="A773" s="39" t="s">
        <v>924</v>
      </c>
      <c r="B773" s="39" t="s">
        <v>1911</v>
      </c>
      <c r="C773" s="39" t="s">
        <v>1915</v>
      </c>
      <c r="D773" s="58" t="str">
        <f>INDEX('R0. Region mapping'!$C$9:$C$24,MATCH($E773,'R0. Region mapping'!$A$9:$A$24,0))</f>
        <v>EUR</v>
      </c>
      <c r="E773" s="39" t="s">
        <v>347</v>
      </c>
      <c r="F773" s="39">
        <v>197.352</v>
      </c>
      <c r="G773" s="39">
        <v>183.22926011393201</v>
      </c>
      <c r="H773" s="39">
        <v>166.374443522353</v>
      </c>
      <c r="I773" s="39">
        <v>190.9975</v>
      </c>
      <c r="J773" s="39">
        <v>193.005</v>
      </c>
      <c r="K773" s="39">
        <v>169.06942758080999</v>
      </c>
      <c r="L773" s="39">
        <v>135.15530588695901</v>
      </c>
      <c r="M773" s="39">
        <v>146.35331986913201</v>
      </c>
      <c r="N773" s="39">
        <v>207.54499999999999</v>
      </c>
      <c r="O773" s="39">
        <v>211.62</v>
      </c>
      <c r="P773" s="39">
        <v>214.28</v>
      </c>
      <c r="Q773" s="39">
        <v>215.17500000000001</v>
      </c>
    </row>
    <row r="774" spans="1:17" x14ac:dyDescent="0.3">
      <c r="A774" s="39" t="s">
        <v>924</v>
      </c>
      <c r="B774" s="39" t="s">
        <v>1911</v>
      </c>
      <c r="C774" s="39" t="s">
        <v>1915</v>
      </c>
      <c r="D774" s="58" t="str">
        <f>INDEX('R0. Region mapping'!$C$9:$C$24,MATCH($E774,'R0. Region mapping'!$A$9:$A$24,0))</f>
        <v>ASI</v>
      </c>
      <c r="E774" s="39" t="s">
        <v>349</v>
      </c>
      <c r="F774" s="39">
        <v>867.30480000000102</v>
      </c>
      <c r="G774" s="39">
        <v>805.23945436206202</v>
      </c>
      <c r="H774" s="39">
        <v>849.367835895295</v>
      </c>
      <c r="I774" s="39">
        <v>1295.8</v>
      </c>
      <c r="J774" s="39">
        <v>1652.1898985057701</v>
      </c>
      <c r="K774" s="39">
        <v>1547</v>
      </c>
      <c r="L774" s="39">
        <v>1632</v>
      </c>
      <c r="M774" s="39">
        <v>1530</v>
      </c>
      <c r="N774" s="39">
        <v>1514.07822162664</v>
      </c>
      <c r="O774" s="39">
        <v>1498.15644325328</v>
      </c>
      <c r="P774" s="39">
        <v>1184.2711410796901</v>
      </c>
      <c r="Q774" s="39">
        <v>969.5</v>
      </c>
    </row>
    <row r="775" spans="1:17" x14ac:dyDescent="0.3">
      <c r="A775" s="39" t="s">
        <v>924</v>
      </c>
      <c r="B775" s="39" t="s">
        <v>1911</v>
      </c>
      <c r="C775" s="39" t="s">
        <v>1915</v>
      </c>
      <c r="D775" s="58" t="str">
        <f>INDEX('R0. Region mapping'!$C$9:$C$24,MATCH($E775,'R0. Region mapping'!$A$9:$A$24,0))</f>
        <v>ASI</v>
      </c>
      <c r="E775" s="39" t="s">
        <v>351</v>
      </c>
      <c r="F775" s="39">
        <v>62.326799999999899</v>
      </c>
      <c r="G775" s="39">
        <v>62.297128239895599</v>
      </c>
      <c r="H775" s="39">
        <v>153.52654439191801</v>
      </c>
      <c r="I775" s="39">
        <v>318.25</v>
      </c>
      <c r="J775" s="39">
        <v>482.4</v>
      </c>
      <c r="K775" s="39">
        <v>680</v>
      </c>
      <c r="L775" s="39">
        <v>911.2</v>
      </c>
      <c r="M775" s="39">
        <v>1962.75</v>
      </c>
      <c r="N775" s="39">
        <v>2291.25</v>
      </c>
      <c r="O775" s="39">
        <v>2660.4</v>
      </c>
      <c r="P775" s="39">
        <v>2938.1</v>
      </c>
      <c r="Q775" s="39">
        <v>3125.5</v>
      </c>
    </row>
    <row r="776" spans="1:17" x14ac:dyDescent="0.3">
      <c r="A776" s="39" t="s">
        <v>924</v>
      </c>
      <c r="B776" s="39" t="s">
        <v>1911</v>
      </c>
      <c r="C776" s="39" t="s">
        <v>1915</v>
      </c>
      <c r="D776" s="58" t="str">
        <f>INDEX('R0. Region mapping'!$C$9:$C$24,MATCH($E776,'R0. Region mapping'!$A$9:$A$24,0))</f>
        <v>ASI</v>
      </c>
      <c r="E776" s="39" t="s">
        <v>353</v>
      </c>
      <c r="F776" s="39">
        <v>1097.1179999999999</v>
      </c>
      <c r="G776" s="39">
        <v>1097.10224324662</v>
      </c>
      <c r="H776" s="39">
        <v>1084.3440270591</v>
      </c>
      <c r="I776" s="39">
        <v>1222.6500000000001</v>
      </c>
      <c r="J776" s="39">
        <v>1089.58751600492</v>
      </c>
      <c r="K776" s="39">
        <v>1025.0999999999999</v>
      </c>
      <c r="L776" s="39">
        <v>964.8</v>
      </c>
      <c r="M776" s="39">
        <v>1097.25</v>
      </c>
      <c r="N776" s="39">
        <v>1198.5999999999999</v>
      </c>
      <c r="O776" s="39">
        <v>1189.8</v>
      </c>
      <c r="P776" s="39">
        <v>1200.6500000000001</v>
      </c>
      <c r="Q776" s="39">
        <v>1191.5</v>
      </c>
    </row>
    <row r="777" spans="1:17" x14ac:dyDescent="0.3">
      <c r="A777" s="39" t="s">
        <v>924</v>
      </c>
      <c r="B777" s="39" t="s">
        <v>1911</v>
      </c>
      <c r="C777" s="39" t="s">
        <v>1915</v>
      </c>
      <c r="D777" s="58" t="str">
        <f>INDEX('R0. Region mapping'!$C$9:$C$24,MATCH($E777,'R0. Region mapping'!$A$9:$A$24,0))</f>
        <v>AFR</v>
      </c>
      <c r="E777" s="39" t="s">
        <v>355</v>
      </c>
      <c r="H777" s="39">
        <v>11.81027488</v>
      </c>
      <c r="I777" s="39">
        <v>32.299999999999997</v>
      </c>
      <c r="J777" s="39">
        <v>121.5</v>
      </c>
      <c r="K777" s="39">
        <v>213.35</v>
      </c>
      <c r="L777" s="39">
        <v>448.8</v>
      </c>
      <c r="M777" s="39">
        <v>729.60327416616406</v>
      </c>
      <c r="N777" s="39">
        <v>1151.1500000000001</v>
      </c>
      <c r="O777" s="39">
        <v>1341.6</v>
      </c>
      <c r="P777" s="39">
        <v>1485.55</v>
      </c>
      <c r="Q777" s="39">
        <v>1583.5</v>
      </c>
    </row>
    <row r="778" spans="1:17" x14ac:dyDescent="0.3">
      <c r="A778" s="39" t="s">
        <v>924</v>
      </c>
      <c r="B778" s="39" t="s">
        <v>1911</v>
      </c>
      <c r="C778" s="39" t="s">
        <v>1915</v>
      </c>
      <c r="D778" s="58" t="str">
        <f>INDEX('R0. Region mapping'!$C$9:$C$24,MATCH($E778,'R0. Region mapping'!$A$9:$A$24,0))</f>
        <v>LAM</v>
      </c>
      <c r="E778" s="39" t="s">
        <v>357</v>
      </c>
      <c r="F778" s="39">
        <v>38.898000000000103</v>
      </c>
      <c r="G778" s="39">
        <v>38.885294117647099</v>
      </c>
      <c r="H778" s="39">
        <v>82.598960000000005</v>
      </c>
      <c r="I778" s="39">
        <v>198.55</v>
      </c>
      <c r="J778" s="39">
        <v>246.6</v>
      </c>
      <c r="K778" s="39">
        <v>381.65</v>
      </c>
      <c r="L778" s="39">
        <v>960.8</v>
      </c>
      <c r="M778" s="39">
        <v>1465.5</v>
      </c>
      <c r="N778" s="39">
        <v>1758.9</v>
      </c>
      <c r="O778" s="39">
        <v>2075.4</v>
      </c>
      <c r="P778" s="39">
        <v>2316.0500000000002</v>
      </c>
      <c r="Q778" s="39">
        <v>2481.5</v>
      </c>
    </row>
    <row r="779" spans="1:17" x14ac:dyDescent="0.3">
      <c r="A779" s="39" t="s">
        <v>924</v>
      </c>
      <c r="B779" s="39" t="s">
        <v>1911</v>
      </c>
      <c r="C779" s="39" t="s">
        <v>1915</v>
      </c>
      <c r="D779" s="58" t="str">
        <f>INDEX('R0. Region mapping'!$C$9:$C$24,MATCH($E779,'R0. Region mapping'!$A$9:$A$24,0))</f>
        <v>ASI</v>
      </c>
      <c r="E779" s="39" t="s">
        <v>359</v>
      </c>
      <c r="F779" s="39">
        <v>152.8416</v>
      </c>
      <c r="G779" s="39">
        <v>152.83573475984201</v>
      </c>
      <c r="H779" s="39">
        <v>284.882371568699</v>
      </c>
      <c r="I779" s="39">
        <v>1008.9</v>
      </c>
      <c r="J779" s="39">
        <v>1062.07672162424</v>
      </c>
      <c r="K779" s="39">
        <v>1043.53953332381</v>
      </c>
      <c r="L779" s="39">
        <v>944.71832883254103</v>
      </c>
      <c r="M779" s="39">
        <v>3203.3233109241801</v>
      </c>
      <c r="N779" s="39">
        <v>4796.4700894095104</v>
      </c>
      <c r="O779" s="39">
        <v>6358.2</v>
      </c>
      <c r="P779" s="39">
        <v>6992.7</v>
      </c>
      <c r="Q779" s="39">
        <v>7415</v>
      </c>
    </row>
    <row r="780" spans="1:17" x14ac:dyDescent="0.3">
      <c r="A780" s="39" t="s">
        <v>924</v>
      </c>
      <c r="B780" s="39" t="s">
        <v>1911</v>
      </c>
      <c r="C780" s="39" t="s">
        <v>1915</v>
      </c>
      <c r="D780" s="58" t="str">
        <f>INDEX('R0. Region mapping'!$C$9:$C$24,MATCH($E780,'R0. Region mapping'!$A$9:$A$24,0))</f>
        <v>ASI</v>
      </c>
      <c r="E780" s="39" t="s">
        <v>361</v>
      </c>
      <c r="F780" s="39">
        <v>528.40440000000103</v>
      </c>
      <c r="G780" s="39">
        <v>528.415177385682</v>
      </c>
      <c r="H780" s="39">
        <v>550.59298108455903</v>
      </c>
      <c r="I780" s="39">
        <v>621.29999999999995</v>
      </c>
      <c r="J780" s="39">
        <v>717.3</v>
      </c>
      <c r="K780" s="39">
        <v>653.21318161042802</v>
      </c>
      <c r="L780" s="39">
        <v>546.46566409693605</v>
      </c>
      <c r="M780" s="39">
        <v>528.66174247562606</v>
      </c>
      <c r="N780" s="39">
        <v>1143.3499999999999</v>
      </c>
      <c r="O780" s="39">
        <v>1165.8</v>
      </c>
      <c r="P780" s="39">
        <v>1180.3</v>
      </c>
      <c r="Q780" s="39">
        <v>1185.5</v>
      </c>
    </row>
    <row r="781" spans="1:17" x14ac:dyDescent="0.3">
      <c r="A781" s="39" t="s">
        <v>924</v>
      </c>
      <c r="B781" s="39" t="s">
        <v>1911</v>
      </c>
      <c r="C781" s="39" t="s">
        <v>1915</v>
      </c>
      <c r="D781" s="58" t="str">
        <f>INDEX('R0. Region mapping'!$C$9:$C$24,MATCH($E781,'R0. Region mapping'!$A$9:$A$24,0))</f>
        <v>NAM</v>
      </c>
      <c r="E781" s="39" t="s">
        <v>363</v>
      </c>
      <c r="F781" s="39">
        <v>2918.6135999999901</v>
      </c>
      <c r="G781" s="39">
        <v>2918.6306277119902</v>
      </c>
      <c r="H781" s="39">
        <v>2880.59464425023</v>
      </c>
      <c r="I781" s="39">
        <v>3224.3</v>
      </c>
      <c r="J781" s="39">
        <v>2727.9</v>
      </c>
      <c r="K781" s="39">
        <v>2516.33973421669</v>
      </c>
      <c r="L781" s="39">
        <v>2418.4</v>
      </c>
      <c r="M781" s="39">
        <v>2971.5</v>
      </c>
      <c r="N781" s="39">
        <v>4778.1499999999996</v>
      </c>
      <c r="O781" s="39">
        <v>5255.4</v>
      </c>
      <c r="P781" s="39">
        <v>4796.9373256343797</v>
      </c>
      <c r="Q781" s="39">
        <v>3858.5</v>
      </c>
    </row>
    <row r="782" spans="1:17" x14ac:dyDescent="0.3">
      <c r="A782" s="39" t="s">
        <v>924</v>
      </c>
      <c r="B782" s="39" t="s">
        <v>1911</v>
      </c>
      <c r="C782" s="39" t="s">
        <v>1915</v>
      </c>
      <c r="D782" s="58" t="str">
        <f>INDEX('R0. Region mapping'!$C$9:$C$24,MATCH($E782,'R0. Region mapping'!$A$9:$A$24,0))</f>
        <v>EUR</v>
      </c>
      <c r="E782" s="39" t="s">
        <v>365</v>
      </c>
      <c r="F782" s="39">
        <v>3327.5592000000001</v>
      </c>
      <c r="G782" s="39">
        <v>3089.4351726929799</v>
      </c>
      <c r="H782" s="39">
        <v>2894.3139348693398</v>
      </c>
      <c r="I782" s="39">
        <v>3819.95</v>
      </c>
      <c r="J782" s="39">
        <v>3860.1</v>
      </c>
      <c r="K782" s="39">
        <v>3456.5214489301202</v>
      </c>
      <c r="L782" s="39">
        <v>2836.52750682958</v>
      </c>
      <c r="M782" s="39">
        <v>2192.4485215578502</v>
      </c>
      <c r="N782" s="39">
        <v>2593.3377768350201</v>
      </c>
      <c r="O782" s="39">
        <v>3563.3113695267398</v>
      </c>
      <c r="P782" s="39">
        <v>4285.6000000000004</v>
      </c>
      <c r="Q782" s="39">
        <v>4303.5</v>
      </c>
    </row>
    <row r="783" spans="1:17" x14ac:dyDescent="0.3">
      <c r="A783" s="39" t="s">
        <v>924</v>
      </c>
      <c r="B783" s="39" t="s">
        <v>1911</v>
      </c>
      <c r="C783" s="39" t="s">
        <v>942</v>
      </c>
      <c r="D783" s="58" t="str">
        <f>INDEX('R0. Region mapping'!$C$9:$C$24,MATCH($E783,'R0. Region mapping'!$A$9:$A$24,0))</f>
        <v>AFR</v>
      </c>
      <c r="E783" s="39" t="s">
        <v>258</v>
      </c>
      <c r="F783" s="39">
        <v>6802.6995261939755</v>
      </c>
      <c r="G783" s="39">
        <v>8624.3323833346312</v>
      </c>
      <c r="H783" s="39">
        <v>8922.9428949927405</v>
      </c>
      <c r="I783" s="39">
        <v>13549.900616380528</v>
      </c>
      <c r="J783" s="39">
        <v>15529.051071948003</v>
      </c>
      <c r="K783" s="39">
        <v>18112.129155352712</v>
      </c>
      <c r="L783" s="39">
        <v>18560.970867064352</v>
      </c>
      <c r="M783" s="39">
        <v>20008.102622997067</v>
      </c>
      <c r="N783" s="39">
        <v>19954.875429331816</v>
      </c>
      <c r="O783" s="39">
        <v>23156.038613829576</v>
      </c>
      <c r="P783" s="39">
        <v>24466.586161545747</v>
      </c>
      <c r="Q783" s="39">
        <v>24061.649794120931</v>
      </c>
    </row>
    <row r="784" spans="1:17" x14ac:dyDescent="0.3">
      <c r="A784" s="39" t="s">
        <v>924</v>
      </c>
      <c r="B784" s="39" t="s">
        <v>1911</v>
      </c>
      <c r="C784" s="39" t="s">
        <v>942</v>
      </c>
      <c r="D784" s="58" t="str">
        <f>INDEX('R0. Region mapping'!$C$9:$C$24,MATCH($E784,'R0. Region mapping'!$A$9:$A$24,0))</f>
        <v>AUS</v>
      </c>
      <c r="E784" s="39" t="s">
        <v>261</v>
      </c>
      <c r="F784" s="39">
        <v>2127.4661258435704</v>
      </c>
      <c r="G784" s="39">
        <v>2082.6510318475875</v>
      </c>
      <c r="H784" s="39">
        <v>2232.5683588786101</v>
      </c>
      <c r="I784" s="39">
        <v>2614.3225832757962</v>
      </c>
      <c r="J784" s="39">
        <v>3104.5255840177238</v>
      </c>
      <c r="K784" s="39">
        <v>2760.8855196895584</v>
      </c>
      <c r="L784" s="39">
        <v>3438.2961208899737</v>
      </c>
      <c r="M784" s="39">
        <v>6897.5571576333132</v>
      </c>
      <c r="N784" s="39">
        <v>6137.3339658065024</v>
      </c>
      <c r="O784" s="39">
        <v>6231.4040918268365</v>
      </c>
      <c r="P784" s="39">
        <v>6511.0903930729392</v>
      </c>
      <c r="Q784" s="39">
        <v>5882.9646067501562</v>
      </c>
    </row>
    <row r="785" spans="1:17" x14ac:dyDescent="0.3">
      <c r="A785" s="39" t="s">
        <v>924</v>
      </c>
      <c r="B785" s="39" t="s">
        <v>1911</v>
      </c>
      <c r="C785" s="39" t="s">
        <v>942</v>
      </c>
      <c r="D785" s="58" t="str">
        <f>INDEX('R0. Region mapping'!$C$9:$C$24,MATCH($E785,'R0. Region mapping'!$A$9:$A$24,0))</f>
        <v>NAM</v>
      </c>
      <c r="E785" s="39" t="s">
        <v>341</v>
      </c>
      <c r="F785" s="39">
        <v>15939.711857133279</v>
      </c>
      <c r="G785" s="39">
        <v>14541.286718440269</v>
      </c>
      <c r="H785" s="39">
        <v>13911.579719400552</v>
      </c>
      <c r="I785" s="39">
        <v>8383.6836132717053</v>
      </c>
      <c r="J785" s="39">
        <v>7105.8229326279634</v>
      </c>
      <c r="K785" s="39">
        <v>10421.923130414631</v>
      </c>
      <c r="L785" s="39">
        <v>9379.0935544448002</v>
      </c>
      <c r="M785" s="39">
        <v>9534.3580228236315</v>
      </c>
      <c r="N785" s="39">
        <v>21269.864096900968</v>
      </c>
      <c r="O785" s="39">
        <v>27144.243759400586</v>
      </c>
      <c r="P785" s="39">
        <v>54517.864847375677</v>
      </c>
      <c r="Q785" s="39">
        <v>45602.65694509216</v>
      </c>
    </row>
    <row r="786" spans="1:17" x14ac:dyDescent="0.3">
      <c r="A786" s="39" t="s">
        <v>924</v>
      </c>
      <c r="B786" s="39" t="s">
        <v>1911</v>
      </c>
      <c r="C786" s="39" t="s">
        <v>942</v>
      </c>
      <c r="D786" s="58" t="str">
        <f>INDEX('R0. Region mapping'!$C$9:$C$24,MATCH($E786,'R0. Region mapping'!$A$9:$A$24,0))</f>
        <v>ASI</v>
      </c>
      <c r="E786" s="39" t="s">
        <v>343</v>
      </c>
      <c r="F786" s="39">
        <v>16348.297509157499</v>
      </c>
      <c r="G786" s="39">
        <v>16342.692782774675</v>
      </c>
      <c r="H786" s="39">
        <v>30721.331459625289</v>
      </c>
      <c r="I786" s="39">
        <v>51883.774372500411</v>
      </c>
      <c r="J786" s="39">
        <v>47145.911274157654</v>
      </c>
      <c r="K786" s="39">
        <v>34418.77610049722</v>
      </c>
      <c r="L786" s="39">
        <v>35318.872701586384</v>
      </c>
      <c r="M786" s="39">
        <v>35084.072865723094</v>
      </c>
      <c r="N786" s="39">
        <v>33276.068769653401</v>
      </c>
      <c r="O786" s="39">
        <v>28641.448929153401</v>
      </c>
      <c r="P786" s="39">
        <v>26096.979553473557</v>
      </c>
      <c r="Q786" s="39">
        <v>22946.598156170501</v>
      </c>
    </row>
    <row r="787" spans="1:17" x14ac:dyDescent="0.3">
      <c r="A787" s="39" t="s">
        <v>924</v>
      </c>
      <c r="B787" s="39" t="s">
        <v>1911</v>
      </c>
      <c r="C787" s="39" t="s">
        <v>942</v>
      </c>
      <c r="D787" s="58" t="str">
        <f>INDEX('R0. Region mapping'!$C$9:$C$24,MATCH($E787,'R0. Region mapping'!$A$9:$A$24,0))</f>
        <v>LAM</v>
      </c>
      <c r="E787" s="39" t="s">
        <v>345</v>
      </c>
      <c r="F787" s="39">
        <v>10516.56142587915</v>
      </c>
      <c r="G787" s="39">
        <v>12206.790475619953</v>
      </c>
      <c r="H787" s="39">
        <v>11845.258510306629</v>
      </c>
      <c r="I787" s="39">
        <v>12190.627929855984</v>
      </c>
      <c r="J787" s="39">
        <v>12362.120299969776</v>
      </c>
      <c r="K787" s="39">
        <v>15241.607423985653</v>
      </c>
      <c r="L787" s="39">
        <v>14648.994975335094</v>
      </c>
      <c r="M787" s="39">
        <v>22722.238444522132</v>
      </c>
      <c r="N787" s="39">
        <v>27912.52059188408</v>
      </c>
      <c r="O787" s="39">
        <v>28360.092030049647</v>
      </c>
      <c r="P787" s="39">
        <v>37244.838128877956</v>
      </c>
      <c r="Q787" s="39">
        <v>37316.673957517938</v>
      </c>
    </row>
    <row r="788" spans="1:17" x14ac:dyDescent="0.3">
      <c r="A788" s="39" t="s">
        <v>924</v>
      </c>
      <c r="B788" s="39" t="s">
        <v>1911</v>
      </c>
      <c r="C788" s="39" t="s">
        <v>942</v>
      </c>
      <c r="D788" s="58" t="str">
        <f>INDEX('R0. Region mapping'!$C$9:$C$24,MATCH($E788,'R0. Region mapping'!$A$9:$A$24,0))</f>
        <v>EUR</v>
      </c>
      <c r="E788" s="39" t="s">
        <v>347</v>
      </c>
      <c r="F788" s="39">
        <v>3567.164362492274</v>
      </c>
      <c r="G788" s="39">
        <v>5043.6746419140436</v>
      </c>
      <c r="H788" s="39">
        <v>5500.7921369022752</v>
      </c>
      <c r="I788" s="39">
        <v>5896.4519043133714</v>
      </c>
      <c r="J788" s="39">
        <v>5739.7711247544403</v>
      </c>
      <c r="K788" s="39">
        <v>5774.0388259880656</v>
      </c>
      <c r="L788" s="39">
        <v>5037.7591253818091</v>
      </c>
      <c r="M788" s="39">
        <v>4362.0734640483352</v>
      </c>
      <c r="N788" s="39">
        <v>3548.8752738015723</v>
      </c>
      <c r="O788" s="39">
        <v>2958.1433807098333</v>
      </c>
      <c r="P788" s="39">
        <v>3323.1439861289577</v>
      </c>
      <c r="Q788" s="39">
        <v>2530.776660735205</v>
      </c>
    </row>
    <row r="789" spans="1:17" x14ac:dyDescent="0.3">
      <c r="A789" s="39" t="s">
        <v>924</v>
      </c>
      <c r="B789" s="39" t="s">
        <v>1911</v>
      </c>
      <c r="C789" s="39" t="s">
        <v>942</v>
      </c>
      <c r="D789" s="58" t="str">
        <f>INDEX('R0. Region mapping'!$C$9:$C$24,MATCH($E789,'R0. Region mapping'!$A$9:$A$24,0))</f>
        <v>ASI</v>
      </c>
      <c r="E789" s="39" t="s">
        <v>349</v>
      </c>
      <c r="F789" s="39">
        <v>26167.628186367478</v>
      </c>
      <c r="G789" s="39">
        <v>25458.342006799325</v>
      </c>
      <c r="H789" s="39">
        <v>21981.496506910931</v>
      </c>
      <c r="I789" s="39">
        <v>17699.601764168037</v>
      </c>
      <c r="J789" s="39">
        <v>18519.508831755687</v>
      </c>
      <c r="K789" s="39">
        <v>22612.22446582104</v>
      </c>
      <c r="L789" s="39">
        <v>12951.083569496219</v>
      </c>
      <c r="M789" s="39">
        <v>10829.932433616748</v>
      </c>
      <c r="N789" s="39">
        <v>19446.105215529398</v>
      </c>
      <c r="O789" s="39">
        <v>32009.701908700641</v>
      </c>
      <c r="P789" s="39">
        <v>24479.922871094215</v>
      </c>
      <c r="Q789" s="39">
        <v>23393.779565825404</v>
      </c>
    </row>
    <row r="790" spans="1:17" x14ac:dyDescent="0.3">
      <c r="A790" s="39" t="s">
        <v>924</v>
      </c>
      <c r="B790" s="39" t="s">
        <v>1911</v>
      </c>
      <c r="C790" s="39" t="s">
        <v>942</v>
      </c>
      <c r="D790" s="58" t="str">
        <f>INDEX('R0. Region mapping'!$C$9:$C$24,MATCH($E790,'R0. Region mapping'!$A$9:$A$24,0))</f>
        <v>ASI</v>
      </c>
      <c r="E790" s="39" t="s">
        <v>351</v>
      </c>
      <c r="F790" s="39">
        <v>8242.1306347021637</v>
      </c>
      <c r="G790" s="39">
        <v>8294.0335487743268</v>
      </c>
      <c r="H790" s="39">
        <v>10102.525487076739</v>
      </c>
      <c r="I790" s="39">
        <v>12082.894262979025</v>
      </c>
      <c r="J790" s="39">
        <v>14700.307966886967</v>
      </c>
      <c r="K790" s="39">
        <v>16137.420283603098</v>
      </c>
      <c r="L790" s="39">
        <v>17301.714337249567</v>
      </c>
      <c r="M790" s="39">
        <v>20115.9530068932</v>
      </c>
      <c r="N790" s="39">
        <v>23767.357528203647</v>
      </c>
      <c r="O790" s="39">
        <v>25383.158307975402</v>
      </c>
      <c r="P790" s="39">
        <v>24899.825753247726</v>
      </c>
      <c r="Q790" s="39">
        <v>23816.34402863912</v>
      </c>
    </row>
    <row r="791" spans="1:17" x14ac:dyDescent="0.3">
      <c r="A791" s="39" t="s">
        <v>924</v>
      </c>
      <c r="B791" s="39" t="s">
        <v>1911</v>
      </c>
      <c r="C791" s="39" t="s">
        <v>942</v>
      </c>
      <c r="D791" s="58" t="str">
        <f>INDEX('R0. Region mapping'!$C$9:$C$24,MATCH($E791,'R0. Region mapping'!$A$9:$A$24,0))</f>
        <v>ASI</v>
      </c>
      <c r="E791" s="39" t="s">
        <v>353</v>
      </c>
      <c r="F791" s="39">
        <v>18400.206141839779</v>
      </c>
      <c r="G791" s="39">
        <v>18048.868632454458</v>
      </c>
      <c r="H791" s="39">
        <v>16413.908621064958</v>
      </c>
      <c r="I791" s="39">
        <v>15193.755518515572</v>
      </c>
      <c r="J791" s="39">
        <v>13350.260999477297</v>
      </c>
      <c r="K791" s="39">
        <v>11189.229256037836</v>
      </c>
      <c r="L791" s="39">
        <v>10107.575097473307</v>
      </c>
      <c r="M791" s="39">
        <v>9327.5413296654006</v>
      </c>
      <c r="N791" s="39">
        <v>8052.1861497260516</v>
      </c>
      <c r="O791" s="39">
        <v>6571.88288350314</v>
      </c>
      <c r="P791" s="39">
        <v>6027.6229674803199</v>
      </c>
      <c r="Q791" s="39">
        <v>5331.7347427998548</v>
      </c>
    </row>
    <row r="792" spans="1:17" x14ac:dyDescent="0.3">
      <c r="A792" s="39" t="s">
        <v>924</v>
      </c>
      <c r="B792" s="39" t="s">
        <v>1911</v>
      </c>
      <c r="C792" s="39" t="s">
        <v>942</v>
      </c>
      <c r="D792" s="58" t="str">
        <f>INDEX('R0. Region mapping'!$C$9:$C$24,MATCH($E792,'R0. Region mapping'!$A$9:$A$24,0))</f>
        <v>AFR</v>
      </c>
      <c r="E792" s="39" t="s">
        <v>355</v>
      </c>
      <c r="F792" s="39">
        <v>12226.072884753747</v>
      </c>
      <c r="G792" s="39">
        <v>12226.58437401612</v>
      </c>
      <c r="H792" s="39">
        <v>12979.252085581784</v>
      </c>
      <c r="I792" s="39">
        <v>13309.320690859768</v>
      </c>
      <c r="J792" s="39">
        <v>14054.388520859302</v>
      </c>
      <c r="K792" s="39">
        <v>13969.629928440376</v>
      </c>
      <c r="L792" s="39">
        <v>14232.313992350002</v>
      </c>
      <c r="M792" s="39">
        <v>13372.666348777524</v>
      </c>
      <c r="N792" s="39">
        <v>14758.61936715603</v>
      </c>
      <c r="O792" s="39">
        <v>15394.388319184649</v>
      </c>
      <c r="P792" s="39">
        <v>14273.53584520641</v>
      </c>
      <c r="Q792" s="39">
        <v>11851.905138023121</v>
      </c>
    </row>
    <row r="793" spans="1:17" x14ac:dyDescent="0.3">
      <c r="A793" s="39" t="s">
        <v>924</v>
      </c>
      <c r="B793" s="39" t="s">
        <v>1911</v>
      </c>
      <c r="C793" s="39" t="s">
        <v>942</v>
      </c>
      <c r="D793" s="58" t="str">
        <f>INDEX('R0. Region mapping'!$C$9:$C$24,MATCH($E793,'R0. Region mapping'!$A$9:$A$24,0))</f>
        <v>LAM</v>
      </c>
      <c r="E793" s="39" t="s">
        <v>357</v>
      </c>
      <c r="F793" s="39">
        <v>8499.7380676789599</v>
      </c>
      <c r="G793" s="39">
        <v>8491.961053426221</v>
      </c>
      <c r="H793" s="39">
        <v>8853.9091622243941</v>
      </c>
      <c r="I793" s="39">
        <v>5912.0921841276358</v>
      </c>
      <c r="J793" s="39">
        <v>5094.1531909205387</v>
      </c>
      <c r="K793" s="39">
        <v>4623.5847514297329</v>
      </c>
      <c r="L793" s="39">
        <v>3611.7461470318635</v>
      </c>
      <c r="M793" s="39">
        <v>5956.6149563367808</v>
      </c>
      <c r="N793" s="39">
        <v>7293.4483222119879</v>
      </c>
      <c r="O793" s="39">
        <v>3900.3277433511475</v>
      </c>
      <c r="P793" s="39">
        <v>4269.7758405235281</v>
      </c>
      <c r="Q793" s="39">
        <v>3070.8804065933059</v>
      </c>
    </row>
    <row r="794" spans="1:17" x14ac:dyDescent="0.3">
      <c r="A794" s="39" t="s">
        <v>924</v>
      </c>
      <c r="B794" s="39" t="s">
        <v>1911</v>
      </c>
      <c r="C794" s="39" t="s">
        <v>942</v>
      </c>
      <c r="D794" s="58" t="str">
        <f>INDEX('R0. Region mapping'!$C$9:$C$24,MATCH($E794,'R0. Region mapping'!$A$9:$A$24,0))</f>
        <v>ASI</v>
      </c>
      <c r="E794" s="39" t="s">
        <v>359</v>
      </c>
      <c r="F794" s="39">
        <v>17255.625412866993</v>
      </c>
      <c r="G794" s="39">
        <v>17904.760324384992</v>
      </c>
      <c r="H794" s="39">
        <v>21601.131159814664</v>
      </c>
      <c r="I794" s="39">
        <v>24592.752255333842</v>
      </c>
      <c r="J794" s="39">
        <v>27228.763179327048</v>
      </c>
      <c r="K794" s="39">
        <v>30601.346923790177</v>
      </c>
      <c r="L794" s="39">
        <v>33423.449280694542</v>
      </c>
      <c r="M794" s="39">
        <v>36822.155931201298</v>
      </c>
      <c r="N794" s="39">
        <v>38774.96634952617</v>
      </c>
      <c r="O794" s="39">
        <v>39146.592117472879</v>
      </c>
      <c r="P794" s="39">
        <v>40436.414524432235</v>
      </c>
      <c r="Q794" s="39">
        <v>34767.951220249721</v>
      </c>
    </row>
    <row r="795" spans="1:17" x14ac:dyDescent="0.3">
      <c r="A795" s="39" t="s">
        <v>924</v>
      </c>
      <c r="B795" s="39" t="s">
        <v>1911</v>
      </c>
      <c r="C795" s="39" t="s">
        <v>942</v>
      </c>
      <c r="D795" s="58" t="str">
        <f>INDEX('R0. Region mapping'!$C$9:$C$24,MATCH($E795,'R0. Region mapping'!$A$9:$A$24,0))</f>
        <v>ASI</v>
      </c>
      <c r="E795" s="39" t="s">
        <v>361</v>
      </c>
      <c r="F795" s="39">
        <v>7001.4590352806308</v>
      </c>
      <c r="G795" s="39">
        <v>8484.625355625607</v>
      </c>
      <c r="H795" s="39">
        <v>9269.0547407739505</v>
      </c>
      <c r="I795" s="39">
        <v>8393.9970463612844</v>
      </c>
      <c r="J795" s="39">
        <v>9212.4850843935565</v>
      </c>
      <c r="K795" s="39">
        <v>8316.3829572580908</v>
      </c>
      <c r="L795" s="39">
        <v>7385.6598410000142</v>
      </c>
      <c r="M795" s="39">
        <v>7637.7383397687208</v>
      </c>
      <c r="N795" s="39">
        <v>6803.4606594002153</v>
      </c>
      <c r="O795" s="39">
        <v>6664.4842316614131</v>
      </c>
      <c r="P795" s="39">
        <v>6762.4575385617982</v>
      </c>
      <c r="Q795" s="39">
        <v>5400.478840249566</v>
      </c>
    </row>
    <row r="796" spans="1:17" x14ac:dyDescent="0.3">
      <c r="A796" s="39" t="s">
        <v>924</v>
      </c>
      <c r="B796" s="39" t="s">
        <v>1911</v>
      </c>
      <c r="C796" s="39" t="s">
        <v>942</v>
      </c>
      <c r="D796" s="58" t="str">
        <f>INDEX('R0. Region mapping'!$C$9:$C$24,MATCH($E796,'R0. Region mapping'!$A$9:$A$24,0))</f>
        <v>NAM</v>
      </c>
      <c r="E796" s="39" t="s">
        <v>363</v>
      </c>
      <c r="F796" s="39">
        <v>79257.569260044111</v>
      </c>
      <c r="G796" s="39">
        <v>78600.659232270642</v>
      </c>
      <c r="H796" s="39">
        <v>78190.17973109275</v>
      </c>
      <c r="I796" s="39">
        <v>80745.480699294014</v>
      </c>
      <c r="J796" s="39">
        <v>81452.533447275375</v>
      </c>
      <c r="K796" s="39">
        <v>71705.756965444743</v>
      </c>
      <c r="L796" s="39">
        <v>70919.87495816873</v>
      </c>
      <c r="M796" s="39">
        <v>69086.640726281024</v>
      </c>
      <c r="N796" s="39">
        <v>44333.313430702663</v>
      </c>
      <c r="O796" s="39">
        <v>40710.987607858777</v>
      </c>
      <c r="P796" s="39">
        <v>66373.153552788412</v>
      </c>
      <c r="Q796" s="39">
        <v>53563.09657138359</v>
      </c>
    </row>
    <row r="797" spans="1:17" x14ac:dyDescent="0.3">
      <c r="A797" s="39" t="s">
        <v>924</v>
      </c>
      <c r="B797" s="39" t="s">
        <v>1911</v>
      </c>
      <c r="C797" s="39" t="s">
        <v>942</v>
      </c>
      <c r="D797" s="58" t="str">
        <f>INDEX('R0. Region mapping'!$C$9:$C$24,MATCH($E797,'R0. Region mapping'!$A$9:$A$24,0))</f>
        <v>EUR</v>
      </c>
      <c r="E797" s="39" t="s">
        <v>365</v>
      </c>
      <c r="F797" s="39">
        <v>46260.21621259649</v>
      </c>
      <c r="G797" s="39">
        <v>52476.124779833088</v>
      </c>
      <c r="H797" s="39">
        <v>55183.542555643005</v>
      </c>
      <c r="I797" s="39">
        <v>55313.436392197043</v>
      </c>
      <c r="J797" s="39">
        <v>54583.424420546515</v>
      </c>
      <c r="K797" s="39">
        <v>55378.886314803021</v>
      </c>
      <c r="L797" s="39">
        <v>54420.190019130459</v>
      </c>
      <c r="M797" s="39">
        <v>34986.898338613704</v>
      </c>
      <c r="N797" s="39">
        <v>33721.699170169064</v>
      </c>
      <c r="O797" s="39">
        <v>48168.407695625399</v>
      </c>
      <c r="P797" s="39">
        <v>43109.848888458357</v>
      </c>
      <c r="Q797" s="39">
        <v>33353.81298022734</v>
      </c>
    </row>
    <row r="798" spans="1:17" x14ac:dyDescent="0.3">
      <c r="A798" s="39" t="s">
        <v>924</v>
      </c>
      <c r="B798" s="39" t="s">
        <v>1911</v>
      </c>
      <c r="C798" s="39" t="s">
        <v>1916</v>
      </c>
      <c r="D798" s="58" t="str">
        <f>INDEX('R0. Region mapping'!$C$9:$C$24,MATCH($E798,'R0. Region mapping'!$A$9:$A$24,0))</f>
        <v>AFR</v>
      </c>
      <c r="E798" s="39" t="s">
        <v>258</v>
      </c>
      <c r="F798" s="39">
        <v>1.9332</v>
      </c>
      <c r="G798" s="39">
        <v>1.9325600000000001</v>
      </c>
      <c r="H798" s="39">
        <v>1.93096</v>
      </c>
      <c r="I798" s="39">
        <v>1.801099438539</v>
      </c>
      <c r="J798" s="39">
        <v>7.1528980055831699</v>
      </c>
      <c r="K798" s="39">
        <v>58.444346062003497</v>
      </c>
      <c r="L798" s="39">
        <v>237.61406122332261</v>
      </c>
      <c r="M798" s="39">
        <v>894.39024598850199</v>
      </c>
      <c r="N798" s="39">
        <v>2704.4231350641157</v>
      </c>
      <c r="O798" s="39">
        <v>4272.4719659577831</v>
      </c>
      <c r="P798" s="39">
        <v>6543.30191686529</v>
      </c>
      <c r="Q798" s="39">
        <v>9227.0261968210198</v>
      </c>
    </row>
    <row r="799" spans="1:17" x14ac:dyDescent="0.3">
      <c r="A799" s="39" t="s">
        <v>924</v>
      </c>
      <c r="B799" s="39" t="s">
        <v>1911</v>
      </c>
      <c r="C799" s="39" t="s">
        <v>1916</v>
      </c>
      <c r="D799" s="58" t="str">
        <f>INDEX('R0. Region mapping'!$C$9:$C$24,MATCH($E799,'R0. Region mapping'!$A$9:$A$24,0))</f>
        <v>AUS</v>
      </c>
      <c r="E799" s="39" t="s">
        <v>261</v>
      </c>
      <c r="F799" s="39">
        <v>2.8866240000000101</v>
      </c>
      <c r="G799" s="39">
        <v>2.5066757112154923</v>
      </c>
      <c r="H799" s="39">
        <v>15.7183049892542</v>
      </c>
      <c r="I799" s="39">
        <v>14.2137751937828</v>
      </c>
      <c r="J799" s="39">
        <v>33.327816019014598</v>
      </c>
      <c r="K799" s="39">
        <v>169.25386661767106</v>
      </c>
      <c r="L799" s="39">
        <v>477.28830530831141</v>
      </c>
      <c r="M799" s="39">
        <v>501.31689473761247</v>
      </c>
      <c r="N799" s="39">
        <v>586.34368515207279</v>
      </c>
      <c r="O799" s="39">
        <v>605.27972624749964</v>
      </c>
      <c r="P799" s="39">
        <v>629.94369904472853</v>
      </c>
      <c r="Q799" s="39">
        <v>660.53997329179208</v>
      </c>
    </row>
    <row r="800" spans="1:17" x14ac:dyDescent="0.3">
      <c r="A800" s="39" t="s">
        <v>924</v>
      </c>
      <c r="B800" s="39" t="s">
        <v>1911</v>
      </c>
      <c r="C800" s="39" t="s">
        <v>1916</v>
      </c>
      <c r="D800" s="58" t="str">
        <f>INDEX('R0. Region mapping'!$C$9:$C$24,MATCH($E800,'R0. Region mapping'!$A$9:$A$24,0))</f>
        <v>NAM</v>
      </c>
      <c r="E800" s="39" t="s">
        <v>341</v>
      </c>
      <c r="F800" s="39">
        <v>6.1199999999999997E-2</v>
      </c>
      <c r="G800" s="39">
        <v>6.0666680969396598E-2</v>
      </c>
      <c r="H800" s="39">
        <v>5.9333383392888198E-2</v>
      </c>
      <c r="I800" s="39">
        <v>16.484979295167101</v>
      </c>
      <c r="J800" s="39">
        <v>27.375092950108002</v>
      </c>
      <c r="K800" s="39">
        <v>140.37142128780025</v>
      </c>
      <c r="L800" s="39">
        <v>654.44449959943108</v>
      </c>
      <c r="M800" s="39">
        <v>974.49503610099191</v>
      </c>
      <c r="N800" s="39">
        <v>1105.294608535128</v>
      </c>
      <c r="O800" s="39">
        <v>1175.547977790487</v>
      </c>
      <c r="P800" s="39">
        <v>1219.4131529051842</v>
      </c>
      <c r="Q800" s="39">
        <v>1333.2917238068471</v>
      </c>
    </row>
    <row r="801" spans="1:17" x14ac:dyDescent="0.3">
      <c r="A801" s="39" t="s">
        <v>924</v>
      </c>
      <c r="B801" s="39" t="s">
        <v>1911</v>
      </c>
      <c r="C801" s="39" t="s">
        <v>1916</v>
      </c>
      <c r="D801" s="58" t="str">
        <f>INDEX('R0. Region mapping'!$C$9:$C$24,MATCH($E801,'R0. Region mapping'!$A$9:$A$24,0))</f>
        <v>ASI</v>
      </c>
      <c r="E801" s="39" t="s">
        <v>343</v>
      </c>
      <c r="G801" s="39">
        <v>1.0406880000000001</v>
      </c>
      <c r="H801" s="39">
        <v>33.1128</v>
      </c>
      <c r="I801" s="39">
        <v>132.894495780651</v>
      </c>
      <c r="J801" s="39">
        <v>262.96374659093902</v>
      </c>
      <c r="K801" s="39">
        <v>1379.056918550607</v>
      </c>
      <c r="L801" s="39">
        <v>2916.5807580710539</v>
      </c>
      <c r="M801" s="39">
        <v>7135.8611188933846</v>
      </c>
      <c r="N801" s="39">
        <v>9669.1191118346705</v>
      </c>
      <c r="O801" s="39">
        <v>9811.7596455423281</v>
      </c>
      <c r="P801" s="39">
        <v>11474.934264566093</v>
      </c>
      <c r="Q801" s="39">
        <v>16655.977155329034</v>
      </c>
    </row>
    <row r="802" spans="1:17" x14ac:dyDescent="0.3">
      <c r="A802" s="39" t="s">
        <v>924</v>
      </c>
      <c r="B802" s="39" t="s">
        <v>1911</v>
      </c>
      <c r="C802" s="39" t="s">
        <v>1916</v>
      </c>
      <c r="D802" s="58" t="str">
        <f>INDEX('R0. Region mapping'!$C$9:$C$24,MATCH($E802,'R0. Region mapping'!$A$9:$A$24,0))</f>
        <v>LAM</v>
      </c>
      <c r="E802" s="39" t="s">
        <v>345</v>
      </c>
      <c r="F802" s="39">
        <v>2.30274</v>
      </c>
      <c r="G802" s="39">
        <v>1.995708</v>
      </c>
      <c r="H802" s="39">
        <v>1.4942631610706931</v>
      </c>
      <c r="I802" s="39">
        <v>0.26613516107069302</v>
      </c>
      <c r="J802" s="39">
        <v>1.2811582076108401</v>
      </c>
      <c r="K802" s="39">
        <v>40.445014543405051</v>
      </c>
      <c r="L802" s="39">
        <v>86.623686982471298</v>
      </c>
      <c r="M802" s="39">
        <v>225.96849490331442</v>
      </c>
      <c r="N802" s="39">
        <v>547.23160610145601</v>
      </c>
      <c r="O802" s="39">
        <v>927.32197512039011</v>
      </c>
      <c r="P802" s="39">
        <v>1331.8011313755628</v>
      </c>
      <c r="Q802" s="39">
        <v>2326.3699588835771</v>
      </c>
    </row>
    <row r="803" spans="1:17" x14ac:dyDescent="0.3">
      <c r="A803" s="39" t="s">
        <v>924</v>
      </c>
      <c r="B803" s="39" t="s">
        <v>1911</v>
      </c>
      <c r="C803" s="39" t="s">
        <v>1916</v>
      </c>
      <c r="D803" s="58" t="str">
        <f>INDEX('R0. Region mapping'!$C$9:$C$24,MATCH($E803,'R0. Region mapping'!$A$9:$A$24,0))</f>
        <v>EUR</v>
      </c>
      <c r="E803" s="39" t="s">
        <v>347</v>
      </c>
      <c r="F803" s="39">
        <v>54.786329879999997</v>
      </c>
      <c r="G803" s="39">
        <v>54.780691656000002</v>
      </c>
      <c r="H803" s="39">
        <v>64.227396095999993</v>
      </c>
      <c r="I803" s="39">
        <v>87.375071385005597</v>
      </c>
      <c r="J803" s="39">
        <v>87.367345482306405</v>
      </c>
      <c r="K803" s="39">
        <v>167.27390376194447</v>
      </c>
      <c r="L803" s="39">
        <v>342.80328124367077</v>
      </c>
      <c r="M803" s="39">
        <v>703.95929703712261</v>
      </c>
      <c r="N803" s="39">
        <v>1227.0196063482197</v>
      </c>
      <c r="O803" s="39">
        <v>1349.7753258603082</v>
      </c>
      <c r="P803" s="39">
        <v>1375.4353155052447</v>
      </c>
      <c r="Q803" s="39">
        <v>1406.4120404286732</v>
      </c>
    </row>
    <row r="804" spans="1:17" x14ac:dyDescent="0.3">
      <c r="A804" s="39" t="s">
        <v>924</v>
      </c>
      <c r="B804" s="39" t="s">
        <v>1911</v>
      </c>
      <c r="C804" s="39" t="s">
        <v>1916</v>
      </c>
      <c r="D804" s="58" t="str">
        <f>INDEX('R0. Region mapping'!$C$9:$C$24,MATCH($E804,'R0. Region mapping'!$A$9:$A$24,0))</f>
        <v>ASI</v>
      </c>
      <c r="E804" s="39" t="s">
        <v>349</v>
      </c>
      <c r="J804" s="39">
        <v>1.8921599999999999E-3</v>
      </c>
      <c r="K804" s="39">
        <v>28.495697264609593</v>
      </c>
      <c r="L804" s="39">
        <v>42.453678474560888</v>
      </c>
      <c r="M804" s="39">
        <v>68.348317473652358</v>
      </c>
      <c r="N804" s="39">
        <v>105.33723644820506</v>
      </c>
      <c r="O804" s="39">
        <v>852.80503659231408</v>
      </c>
      <c r="P804" s="39">
        <v>919.46971109779201</v>
      </c>
      <c r="Q804" s="39">
        <v>1004.068469891993</v>
      </c>
    </row>
    <row r="805" spans="1:17" x14ac:dyDescent="0.3">
      <c r="A805" s="39" t="s">
        <v>924</v>
      </c>
      <c r="B805" s="39" t="s">
        <v>1911</v>
      </c>
      <c r="C805" s="39" t="s">
        <v>1916</v>
      </c>
      <c r="D805" s="58" t="str">
        <f>INDEX('R0. Region mapping'!$C$9:$C$24,MATCH($E805,'R0. Region mapping'!$A$9:$A$24,0))</f>
        <v>ASI</v>
      </c>
      <c r="E805" s="39" t="s">
        <v>351</v>
      </c>
      <c r="F805" s="39">
        <v>1.44E-2</v>
      </c>
      <c r="G805" s="39">
        <v>0.67601599999999995</v>
      </c>
      <c r="H805" s="39">
        <v>1.5652227207686999</v>
      </c>
      <c r="I805" s="39">
        <v>23.659636883999998</v>
      </c>
      <c r="J805" s="39">
        <v>37.021331505945902</v>
      </c>
      <c r="K805" s="39">
        <v>234.281573131296</v>
      </c>
      <c r="L805" s="39">
        <v>954.90075639659551</v>
      </c>
      <c r="M805" s="39">
        <v>1185.378706680586</v>
      </c>
      <c r="N805" s="39">
        <v>1868.7868415866628</v>
      </c>
      <c r="O805" s="39">
        <v>3596.8082967017431</v>
      </c>
      <c r="P805" s="39">
        <v>4777.4816922772898</v>
      </c>
      <c r="Q805" s="39">
        <v>8868.3582496320651</v>
      </c>
    </row>
    <row r="806" spans="1:17" x14ac:dyDescent="0.3">
      <c r="A806" s="39" t="s">
        <v>924</v>
      </c>
      <c r="B806" s="39" t="s">
        <v>1911</v>
      </c>
      <c r="C806" s="39" t="s">
        <v>1916</v>
      </c>
      <c r="D806" s="58" t="str">
        <f>INDEX('R0. Region mapping'!$C$9:$C$24,MATCH($E806,'R0. Region mapping'!$A$9:$A$24,0))</f>
        <v>ASI</v>
      </c>
      <c r="E806" s="39" t="s">
        <v>353</v>
      </c>
      <c r="F806" s="39">
        <v>24.248772000000002</v>
      </c>
      <c r="G806" s="39">
        <v>31.186602400000002</v>
      </c>
      <c r="H806" s="39">
        <v>46.047718399999994</v>
      </c>
      <c r="I806" s="39">
        <v>33.117600000000003</v>
      </c>
      <c r="J806" s="39">
        <v>159.17263924738498</v>
      </c>
      <c r="K806" s="39">
        <v>771.3867358481549</v>
      </c>
      <c r="L806" s="39">
        <v>778.88313261499286</v>
      </c>
      <c r="M806" s="39">
        <v>803.18508000134784</v>
      </c>
      <c r="N806" s="39">
        <v>815.97456596402151</v>
      </c>
      <c r="O806" s="39">
        <v>831.56881587398505</v>
      </c>
      <c r="P806" s="39">
        <v>850.27479020207227</v>
      </c>
      <c r="Q806" s="39">
        <v>871.73037018084869</v>
      </c>
    </row>
    <row r="807" spans="1:17" x14ac:dyDescent="0.3">
      <c r="A807" s="39" t="s">
        <v>924</v>
      </c>
      <c r="B807" s="39" t="s">
        <v>1911</v>
      </c>
      <c r="C807" s="39" t="s">
        <v>1916</v>
      </c>
      <c r="D807" s="58" t="str">
        <f>INDEX('R0. Region mapping'!$C$9:$C$24,MATCH($E807,'R0. Region mapping'!$A$9:$A$24,0))</f>
        <v>AFR</v>
      </c>
      <c r="E807" s="39" t="s">
        <v>355</v>
      </c>
      <c r="F807" s="39">
        <v>46.267740000000003</v>
      </c>
      <c r="G807" s="39">
        <v>40.099156628292313</v>
      </c>
      <c r="H807" s="39">
        <v>25.207268521164497</v>
      </c>
      <c r="I807" s="39">
        <v>0.53255857384157701</v>
      </c>
      <c r="J807" s="39">
        <v>2.5590578157019799</v>
      </c>
      <c r="K807" s="39">
        <v>28.918684015761499</v>
      </c>
      <c r="L807" s="39">
        <v>70.039700748287004</v>
      </c>
      <c r="M807" s="39">
        <v>301.52472497610358</v>
      </c>
      <c r="N807" s="39">
        <v>2723.6256887218515</v>
      </c>
      <c r="O807" s="39">
        <v>3008.0230510047522</v>
      </c>
      <c r="P807" s="39">
        <v>4302.7290759718053</v>
      </c>
      <c r="Q807" s="39">
        <v>5233.7643234569223</v>
      </c>
    </row>
    <row r="808" spans="1:17" x14ac:dyDescent="0.3">
      <c r="A808" s="39" t="s">
        <v>924</v>
      </c>
      <c r="B808" s="39" t="s">
        <v>1911</v>
      </c>
      <c r="C808" s="39" t="s">
        <v>1916</v>
      </c>
      <c r="D808" s="58" t="str">
        <f>INDEX('R0. Region mapping'!$C$9:$C$24,MATCH($E808,'R0. Region mapping'!$A$9:$A$24,0))</f>
        <v>LAM</v>
      </c>
      <c r="E808" s="39" t="s">
        <v>357</v>
      </c>
      <c r="F808" s="39">
        <v>3.1823639999999997</v>
      </c>
      <c r="G808" s="39">
        <v>2.7692488000000002</v>
      </c>
      <c r="H808" s="39">
        <v>2.0025959610706932</v>
      </c>
      <c r="I808" s="39">
        <v>0.35013516107069281</v>
      </c>
      <c r="J808" s="39">
        <v>0.31835083539421288</v>
      </c>
      <c r="K808" s="39">
        <v>6.905105341740323</v>
      </c>
      <c r="L808" s="39">
        <v>14.945344810709413</v>
      </c>
      <c r="M808" s="39">
        <v>23.912268747667415</v>
      </c>
      <c r="N808" s="39">
        <v>38.361075939741312</v>
      </c>
      <c r="O808" s="39">
        <v>62.756254210343684</v>
      </c>
      <c r="P808" s="39">
        <v>103.07497375963398</v>
      </c>
      <c r="Q808" s="39">
        <v>164.40080952187878</v>
      </c>
    </row>
    <row r="809" spans="1:17" x14ac:dyDescent="0.3">
      <c r="A809" s="39" t="s">
        <v>924</v>
      </c>
      <c r="B809" s="39" t="s">
        <v>1911</v>
      </c>
      <c r="C809" s="39" t="s">
        <v>1916</v>
      </c>
      <c r="D809" s="58" t="str">
        <f>INDEX('R0. Region mapping'!$C$9:$C$24,MATCH($E809,'R0. Region mapping'!$A$9:$A$24,0))</f>
        <v>ASI</v>
      </c>
      <c r="E809" s="39" t="s">
        <v>359</v>
      </c>
      <c r="J809" s="39">
        <v>1.8921599999999999E-3</v>
      </c>
      <c r="K809" s="39">
        <v>32.074038373906099</v>
      </c>
      <c r="L809" s="39">
        <v>60.249023969286988</v>
      </c>
      <c r="M809" s="39">
        <v>85.792167467404553</v>
      </c>
      <c r="N809" s="39">
        <v>3392.163220436868</v>
      </c>
      <c r="O809" s="39">
        <v>3780.3205102611969</v>
      </c>
      <c r="P809" s="39">
        <v>4357.3650439277717</v>
      </c>
      <c r="Q809" s="39">
        <v>5599.3130344175579</v>
      </c>
    </row>
    <row r="810" spans="1:17" x14ac:dyDescent="0.3">
      <c r="A810" s="39" t="s">
        <v>924</v>
      </c>
      <c r="B810" s="39" t="s">
        <v>1911</v>
      </c>
      <c r="C810" s="39" t="s">
        <v>1916</v>
      </c>
      <c r="D810" s="58" t="str">
        <f>INDEX('R0. Region mapping'!$C$9:$C$24,MATCH($E810,'R0. Region mapping'!$A$9:$A$24,0))</f>
        <v>ASI</v>
      </c>
      <c r="E810" s="39" t="s">
        <v>361</v>
      </c>
      <c r="F810" s="39">
        <v>1.4775119999999999</v>
      </c>
      <c r="G810" s="39">
        <v>3.41141902829232</v>
      </c>
      <c r="H810" s="39">
        <v>4.08367502318234</v>
      </c>
      <c r="I810" s="39">
        <v>3.3150066758594199</v>
      </c>
      <c r="J810" s="39">
        <v>9.4502451814430994</v>
      </c>
      <c r="K810" s="39">
        <v>50.507897101811047</v>
      </c>
      <c r="L810" s="39">
        <v>230.42780855765778</v>
      </c>
      <c r="M810" s="39">
        <v>438.97059771823677</v>
      </c>
      <c r="N810" s="39">
        <v>792.0598676518282</v>
      </c>
      <c r="O810" s="39">
        <v>803.77797429499867</v>
      </c>
      <c r="P810" s="39">
        <v>815.8235226944123</v>
      </c>
      <c r="Q810" s="39">
        <v>827.6647472411745</v>
      </c>
    </row>
    <row r="811" spans="1:17" x14ac:dyDescent="0.3">
      <c r="A811" s="39" t="s">
        <v>924</v>
      </c>
      <c r="B811" s="39" t="s">
        <v>1911</v>
      </c>
      <c r="C811" s="39" t="s">
        <v>1916</v>
      </c>
      <c r="D811" s="58" t="str">
        <f>INDEX('R0. Region mapping'!$C$9:$C$24,MATCH($E811,'R0. Region mapping'!$A$9:$A$24,0))</f>
        <v>NAM</v>
      </c>
      <c r="E811" s="39" t="s">
        <v>363</v>
      </c>
      <c r="F811" s="39">
        <v>53.826444000000002</v>
      </c>
      <c r="G811" s="39">
        <v>60.779940570464071</v>
      </c>
      <c r="H811" s="39">
        <v>93.462516496624204</v>
      </c>
      <c r="I811" s="39">
        <v>103.36512517788529</v>
      </c>
      <c r="J811" s="39">
        <v>204.72702005778601</v>
      </c>
      <c r="K811" s="39">
        <v>818.02968310671827</v>
      </c>
      <c r="L811" s="39">
        <v>3621.9653134701898</v>
      </c>
      <c r="M811" s="39">
        <v>5120.8292537586249</v>
      </c>
      <c r="N811" s="39">
        <v>5908.2691392895185</v>
      </c>
      <c r="O811" s="39">
        <v>6052.6464746628199</v>
      </c>
      <c r="P811" s="39">
        <v>6216.1999955006268</v>
      </c>
      <c r="Q811" s="39">
        <v>6397.0839456052026</v>
      </c>
    </row>
    <row r="812" spans="1:17" x14ac:dyDescent="0.3">
      <c r="A812" s="39" t="s">
        <v>924</v>
      </c>
      <c r="B812" s="39" t="s">
        <v>1911</v>
      </c>
      <c r="C812" s="39" t="s">
        <v>1916</v>
      </c>
      <c r="D812" s="58" t="str">
        <f>INDEX('R0. Region mapping'!$C$9:$C$24,MATCH($E812,'R0. Region mapping'!$A$9:$A$24,0))</f>
        <v>EUR</v>
      </c>
      <c r="E812" s="39" t="s">
        <v>365</v>
      </c>
      <c r="F812" s="39">
        <v>31.851107999999765</v>
      </c>
      <c r="G812" s="39">
        <v>69.682092497800681</v>
      </c>
      <c r="H812" s="39">
        <v>342.66506878456704</v>
      </c>
      <c r="I812" s="39">
        <v>397.30291463758766</v>
      </c>
      <c r="J812" s="39">
        <v>799.29239864207011</v>
      </c>
      <c r="K812" s="39">
        <v>2415.2823617777249</v>
      </c>
      <c r="L812" s="39">
        <v>3182.941409911416</v>
      </c>
      <c r="M812" s="39">
        <v>4418.7921567941721</v>
      </c>
      <c r="N812" s="39">
        <v>4553.8247458146361</v>
      </c>
      <c r="O812" s="39">
        <v>4730.3759951014526</v>
      </c>
      <c r="P812" s="39">
        <v>4949.4371988748917</v>
      </c>
      <c r="Q812" s="39">
        <v>5210.1723339352175</v>
      </c>
    </row>
    <row r="813" spans="1:17" x14ac:dyDescent="0.3">
      <c r="A813" s="39" t="s">
        <v>924</v>
      </c>
      <c r="B813" s="39" t="s">
        <v>1911</v>
      </c>
      <c r="C813" s="39" t="s">
        <v>1917</v>
      </c>
      <c r="D813" s="58" t="str">
        <f>INDEX('R0. Region mapping'!$C$9:$C$24,MATCH($E813,'R0. Region mapping'!$A$9:$A$24,0))</f>
        <v>NAM</v>
      </c>
      <c r="E813" s="39" t="s">
        <v>341</v>
      </c>
      <c r="F813" s="39">
        <v>0.1116</v>
      </c>
      <c r="G813" s="39">
        <v>0.107709908247363</v>
      </c>
      <c r="H813" s="39">
        <v>9.7984678865772598E-2</v>
      </c>
      <c r="I813" s="39">
        <v>8.2424311855227306E-2</v>
      </c>
      <c r="J813" s="39">
        <v>5.4949541236818202E-2</v>
      </c>
      <c r="K813" s="39">
        <v>2.7474770618409101E-2</v>
      </c>
    </row>
    <row r="814" spans="1:17" x14ac:dyDescent="0.3">
      <c r="A814" s="39" t="s">
        <v>924</v>
      </c>
      <c r="B814" s="39" t="s">
        <v>1911</v>
      </c>
      <c r="C814" s="39" t="s">
        <v>1917</v>
      </c>
      <c r="D814" s="58" t="str">
        <f>INDEX('R0. Region mapping'!$C$9:$C$24,MATCH($E814,'R0. Region mapping'!$A$9:$A$24,0))</f>
        <v>EUR</v>
      </c>
      <c r="E814" s="39" t="s">
        <v>365</v>
      </c>
      <c r="F814" s="39">
        <v>1.9224000000000001</v>
      </c>
      <c r="G814" s="39">
        <v>1.8553900323900701</v>
      </c>
      <c r="H814" s="39">
        <v>1.68786511336524</v>
      </c>
      <c r="I814" s="39">
        <v>1.41982524292552</v>
      </c>
      <c r="J814" s="39">
        <v>0.94655016195034902</v>
      </c>
      <c r="K814" s="39">
        <v>0.47327508097517501</v>
      </c>
    </row>
    <row r="815" spans="1:17" x14ac:dyDescent="0.3">
      <c r="A815" s="39" t="s">
        <v>924</v>
      </c>
      <c r="B815" s="39" t="s">
        <v>1911</v>
      </c>
      <c r="C815" s="39" t="s">
        <v>1918</v>
      </c>
      <c r="D815" s="58" t="str">
        <f>INDEX('R0. Region mapping'!$C$9:$C$24,MATCH($E815,'R0. Region mapping'!$A$9:$A$24,0))</f>
        <v>AFR</v>
      </c>
      <c r="E815" s="39" t="s">
        <v>258</v>
      </c>
      <c r="F815" s="39">
        <v>2.9952000000000001</v>
      </c>
      <c r="G815" s="39">
        <v>7.7056464395339104</v>
      </c>
      <c r="H815" s="39">
        <v>7.53015517233802</v>
      </c>
      <c r="I815" s="39">
        <v>10.778878009438101</v>
      </c>
      <c r="J815" s="39">
        <v>57.026628034728397</v>
      </c>
      <c r="K815" s="39">
        <v>285.82976714905499</v>
      </c>
      <c r="L815" s="39">
        <v>1415.9948292132001</v>
      </c>
      <c r="M815" s="39">
        <v>3021.7605472976702</v>
      </c>
      <c r="N815" s="39">
        <v>4216.5609723960197</v>
      </c>
      <c r="O815" s="39">
        <v>5881.9883457466003</v>
      </c>
      <c r="P815" s="39">
        <v>8270.3795362144501</v>
      </c>
      <c r="Q815" s="39">
        <v>11059.100925180201</v>
      </c>
    </row>
    <row r="816" spans="1:17" x14ac:dyDescent="0.3">
      <c r="A816" s="39" t="s">
        <v>924</v>
      </c>
      <c r="B816" s="39" t="s">
        <v>1911</v>
      </c>
      <c r="C816" s="39" t="s">
        <v>1918</v>
      </c>
      <c r="D816" s="58" t="str">
        <f>INDEX('R0. Region mapping'!$C$9:$C$24,MATCH($E816,'R0. Region mapping'!$A$9:$A$24,0))</f>
        <v>AUS</v>
      </c>
      <c r="E816" s="39" t="s">
        <v>261</v>
      </c>
      <c r="F816" s="39">
        <v>5.3891999999999998</v>
      </c>
      <c r="G816" s="39">
        <v>23.780199899352599</v>
      </c>
      <c r="H816" s="39">
        <v>23.6405628364985</v>
      </c>
      <c r="I816" s="39">
        <v>23.417143535931999</v>
      </c>
      <c r="J816" s="39">
        <v>122.598137819774</v>
      </c>
      <c r="K816" s="39">
        <v>436.753414719516</v>
      </c>
      <c r="L816" s="39">
        <v>517.16651597392604</v>
      </c>
      <c r="M816" s="39">
        <v>668.65135934700595</v>
      </c>
      <c r="N816" s="39">
        <v>789.02990844525004</v>
      </c>
      <c r="O816" s="39">
        <v>926.05485722725905</v>
      </c>
      <c r="P816" s="39">
        <v>1112.9266424148</v>
      </c>
      <c r="Q816" s="39">
        <v>764.01294714208802</v>
      </c>
    </row>
    <row r="817" spans="1:17" x14ac:dyDescent="0.3">
      <c r="A817" s="39" t="s">
        <v>924</v>
      </c>
      <c r="B817" s="39" t="s">
        <v>1911</v>
      </c>
      <c r="C817" s="39" t="s">
        <v>1918</v>
      </c>
      <c r="D817" s="58" t="str">
        <f>INDEX('R0. Region mapping'!$C$9:$C$24,MATCH($E817,'R0. Region mapping'!$A$9:$A$24,0))</f>
        <v>NAM</v>
      </c>
      <c r="E817" s="39" t="s">
        <v>341</v>
      </c>
      <c r="F817" s="39">
        <v>5.2956000000000003</v>
      </c>
      <c r="G817" s="39">
        <v>41.156877413658798</v>
      </c>
      <c r="H817" s="39">
        <v>40.695399593648503</v>
      </c>
      <c r="I817" s="39">
        <v>39.957035081632</v>
      </c>
      <c r="J817" s="39">
        <v>174.557460393821</v>
      </c>
      <c r="K817" s="39">
        <v>674.98363229376196</v>
      </c>
      <c r="L817" s="39">
        <v>932.22465747580497</v>
      </c>
      <c r="M817" s="39">
        <v>1260.8744403523399</v>
      </c>
      <c r="N817" s="39">
        <v>1588.09917017262</v>
      </c>
      <c r="O817" s="39">
        <v>1921.5128285486401</v>
      </c>
      <c r="P817" s="39">
        <v>2749.7870818353199</v>
      </c>
      <c r="Q817" s="39">
        <v>2506.17119854776</v>
      </c>
    </row>
    <row r="818" spans="1:17" x14ac:dyDescent="0.3">
      <c r="A818" s="39" t="s">
        <v>924</v>
      </c>
      <c r="B818" s="39" t="s">
        <v>1911</v>
      </c>
      <c r="C818" s="39" t="s">
        <v>1918</v>
      </c>
      <c r="D818" s="58" t="str">
        <f>INDEX('R0. Region mapping'!$C$9:$C$24,MATCH($E818,'R0. Region mapping'!$A$9:$A$24,0))</f>
        <v>ASI</v>
      </c>
      <c r="E818" s="39" t="s">
        <v>343</v>
      </c>
      <c r="G818" s="39">
        <v>340.18208080153801</v>
      </c>
      <c r="H818" s="39">
        <v>340.18208080153801</v>
      </c>
      <c r="I818" s="39">
        <v>1163.01044660302</v>
      </c>
      <c r="J818" s="39">
        <v>5590.3947086427197</v>
      </c>
      <c r="K818" s="39">
        <v>10058.2654331906</v>
      </c>
      <c r="L818" s="39">
        <v>10029.557905497901</v>
      </c>
      <c r="M818" s="39">
        <v>11804.5643594057</v>
      </c>
      <c r="N818" s="39">
        <v>13649.926886376499</v>
      </c>
      <c r="O818" s="39">
        <v>14573.200268726599</v>
      </c>
      <c r="P818" s="39">
        <v>16788.5987298697</v>
      </c>
      <c r="Q818" s="39">
        <v>20225.465995879302</v>
      </c>
    </row>
    <row r="819" spans="1:17" x14ac:dyDescent="0.3">
      <c r="A819" s="39" t="s">
        <v>924</v>
      </c>
      <c r="B819" s="39" t="s">
        <v>1911</v>
      </c>
      <c r="C819" s="39" t="s">
        <v>1918</v>
      </c>
      <c r="D819" s="58" t="str">
        <f>INDEX('R0. Region mapping'!$C$9:$C$24,MATCH($E819,'R0. Region mapping'!$A$9:$A$24,0))</f>
        <v>LAM</v>
      </c>
      <c r="E819" s="39" t="s">
        <v>345</v>
      </c>
      <c r="F819" s="39">
        <v>1.3428</v>
      </c>
      <c r="G819" s="39">
        <v>32.784482671167403</v>
      </c>
      <c r="H819" s="39">
        <v>33.226764412151397</v>
      </c>
      <c r="I819" s="39">
        <v>104.156354588559</v>
      </c>
      <c r="J819" s="39">
        <v>519.21306490579798</v>
      </c>
      <c r="K819" s="39">
        <v>1865.2549256894599</v>
      </c>
      <c r="L819" s="39">
        <v>2261.5829121931101</v>
      </c>
      <c r="M819" s="39">
        <v>2798.6562019665698</v>
      </c>
      <c r="N819" s="39">
        <v>3458.6331982300198</v>
      </c>
      <c r="O819" s="39">
        <v>4052.3191905902499</v>
      </c>
      <c r="P819" s="39">
        <v>4776.0241861378599</v>
      </c>
      <c r="Q819" s="39">
        <v>7495.3296109325502</v>
      </c>
    </row>
    <row r="820" spans="1:17" x14ac:dyDescent="0.3">
      <c r="A820" s="39" t="s">
        <v>924</v>
      </c>
      <c r="B820" s="39" t="s">
        <v>1911</v>
      </c>
      <c r="C820" s="39" t="s">
        <v>1918</v>
      </c>
      <c r="D820" s="58" t="str">
        <f>INDEX('R0. Region mapping'!$C$9:$C$24,MATCH($E820,'R0. Region mapping'!$A$9:$A$24,0))</f>
        <v>EUR</v>
      </c>
      <c r="E820" s="39" t="s">
        <v>347</v>
      </c>
      <c r="F820" s="39">
        <v>0.63</v>
      </c>
      <c r="G820" s="39">
        <v>1.6759473679169701</v>
      </c>
      <c r="H820" s="39">
        <v>10.995423010251299</v>
      </c>
      <c r="I820" s="39">
        <v>10.906339754646499</v>
      </c>
      <c r="J820" s="39">
        <v>5.4228989431960404</v>
      </c>
      <c r="K820" s="39">
        <v>0.15432296524696398</v>
      </c>
      <c r="N820" s="39">
        <v>79.9304616434557</v>
      </c>
      <c r="O820" s="39">
        <v>79.9304616434557</v>
      </c>
      <c r="P820" s="39">
        <v>44.815973663978198</v>
      </c>
      <c r="Q820" s="39">
        <v>598.30550986142703</v>
      </c>
    </row>
    <row r="821" spans="1:17" x14ac:dyDescent="0.3">
      <c r="A821" s="39" t="s">
        <v>924</v>
      </c>
      <c r="B821" s="39" t="s">
        <v>1911</v>
      </c>
      <c r="C821" s="39" t="s">
        <v>1918</v>
      </c>
      <c r="D821" s="58" t="str">
        <f>INDEX('R0. Region mapping'!$C$9:$C$24,MATCH($E821,'R0. Region mapping'!$A$9:$A$24,0))</f>
        <v>ASI</v>
      </c>
      <c r="E821" s="39" t="s">
        <v>349</v>
      </c>
      <c r="F821" s="39">
        <v>0.53639999999999999</v>
      </c>
      <c r="G821" s="39">
        <v>0.51763343588265998</v>
      </c>
      <c r="H821" s="39">
        <v>0.470717025589309</v>
      </c>
      <c r="I821" s="39">
        <v>0.39565076911994795</v>
      </c>
      <c r="J821" s="39">
        <v>1.52521508846578</v>
      </c>
      <c r="K821" s="39">
        <v>7.0708682920647599</v>
      </c>
      <c r="L821" s="39">
        <v>33.843902913920097</v>
      </c>
      <c r="M821" s="39">
        <v>162.68379696583901</v>
      </c>
      <c r="N821" s="39">
        <v>2849.4008982821501</v>
      </c>
      <c r="O821" s="39">
        <v>3386.04984179147</v>
      </c>
      <c r="P821" s="39">
        <v>4423.16850381719</v>
      </c>
      <c r="Q821" s="39">
        <v>2640.3228798731702</v>
      </c>
    </row>
    <row r="822" spans="1:17" x14ac:dyDescent="0.3">
      <c r="A822" s="39" t="s">
        <v>924</v>
      </c>
      <c r="B822" s="39" t="s">
        <v>1911</v>
      </c>
      <c r="C822" s="39" t="s">
        <v>1918</v>
      </c>
      <c r="D822" s="58" t="str">
        <f>INDEX('R0. Region mapping'!$C$9:$C$24,MATCH($E822,'R0. Region mapping'!$A$9:$A$24,0))</f>
        <v>ASI</v>
      </c>
      <c r="E822" s="39" t="s">
        <v>351</v>
      </c>
      <c r="F822" s="39">
        <v>22.197600000000001</v>
      </c>
      <c r="G822" s="39">
        <v>138.895797656105</v>
      </c>
      <c r="H822" s="39">
        <v>136.943989009918</v>
      </c>
      <c r="I822" s="39">
        <v>159.378005661565</v>
      </c>
      <c r="J822" s="39">
        <v>779.90890455837609</v>
      </c>
      <c r="K822" s="39">
        <v>2303.6092267311701</v>
      </c>
      <c r="L822" s="39">
        <v>2930.6717357976499</v>
      </c>
      <c r="M822" s="39">
        <v>3887.1740781941498</v>
      </c>
      <c r="N822" s="39">
        <v>4697.03645332825</v>
      </c>
      <c r="O822" s="39">
        <v>5813.1221611967903</v>
      </c>
      <c r="P822" s="39">
        <v>7697.4972387696398</v>
      </c>
      <c r="Q822" s="39">
        <v>9838.8098339341104</v>
      </c>
    </row>
    <row r="823" spans="1:17" x14ac:dyDescent="0.3">
      <c r="A823" s="39" t="s">
        <v>924</v>
      </c>
      <c r="B823" s="39" t="s">
        <v>1911</v>
      </c>
      <c r="C823" s="39" t="s">
        <v>1918</v>
      </c>
      <c r="D823" s="58" t="str">
        <f>INDEX('R0. Region mapping'!$C$9:$C$24,MATCH($E823,'R0. Region mapping'!$A$9:$A$24,0))</f>
        <v>ASI</v>
      </c>
      <c r="E823" s="39" t="s">
        <v>353</v>
      </c>
      <c r="F823" s="39">
        <v>6.3143999999999707</v>
      </c>
      <c r="G823" s="39">
        <v>13.97079599467822</v>
      </c>
      <c r="H823" s="39">
        <v>20.879696494137679</v>
      </c>
      <c r="I823" s="39">
        <v>19.757964810200178</v>
      </c>
      <c r="J823" s="39">
        <v>69.371083096737195</v>
      </c>
      <c r="K823" s="39">
        <v>321.40349714729797</v>
      </c>
      <c r="L823" s="39">
        <v>953.97991520369203</v>
      </c>
      <c r="M823" s="39">
        <v>1153.7680111874399</v>
      </c>
      <c r="N823" s="39">
        <v>1362.7791454634901</v>
      </c>
      <c r="O823" s="39">
        <v>1475.02067178021</v>
      </c>
      <c r="P823" s="39">
        <v>1493.74729610706</v>
      </c>
      <c r="Q823" s="39">
        <v>1723.19116510298</v>
      </c>
    </row>
    <row r="824" spans="1:17" x14ac:dyDescent="0.3">
      <c r="A824" s="39" t="s">
        <v>924</v>
      </c>
      <c r="B824" s="39" t="s">
        <v>1911</v>
      </c>
      <c r="C824" s="39" t="s">
        <v>1918</v>
      </c>
      <c r="D824" s="58" t="str">
        <f>INDEX('R0. Region mapping'!$C$9:$C$24,MATCH($E824,'R0. Region mapping'!$A$9:$A$24,0))</f>
        <v>AFR</v>
      </c>
      <c r="E824" s="39" t="s">
        <v>355</v>
      </c>
      <c r="F824" s="39">
        <v>0.2628000000000002</v>
      </c>
      <c r="G824" s="39">
        <v>0.25305273747910817</v>
      </c>
      <c r="H824" s="39">
        <v>0.2286845811768802</v>
      </c>
      <c r="I824" s="39">
        <v>29.992474072309403</v>
      </c>
      <c r="J824" s="39">
        <v>149.12435512340198</v>
      </c>
      <c r="K824" s="39">
        <v>736.71992685264695</v>
      </c>
      <c r="L824" s="39">
        <v>1792.6441132177899</v>
      </c>
      <c r="M824" s="39">
        <v>2191.8395901932399</v>
      </c>
      <c r="N824" s="39">
        <v>2697.9635293622</v>
      </c>
      <c r="O824" s="39">
        <v>3249.0637856395501</v>
      </c>
      <c r="P824" s="39">
        <v>4398.3493330340298</v>
      </c>
      <c r="Q824" s="39">
        <v>5360.2395065908904</v>
      </c>
    </row>
    <row r="825" spans="1:17" x14ac:dyDescent="0.3">
      <c r="A825" s="39" t="s">
        <v>924</v>
      </c>
      <c r="B825" s="39" t="s">
        <v>1911</v>
      </c>
      <c r="C825" s="39" t="s">
        <v>1918</v>
      </c>
      <c r="D825" s="58" t="str">
        <f>INDEX('R0. Region mapping'!$C$9:$C$24,MATCH($E825,'R0. Region mapping'!$A$9:$A$24,0))</f>
        <v>LAM</v>
      </c>
      <c r="E825" s="39" t="s">
        <v>357</v>
      </c>
      <c r="F825" s="39">
        <v>5.0399999999999903E-2</v>
      </c>
      <c r="G825" s="39">
        <v>0.64074856584634787</v>
      </c>
      <c r="H825" s="39">
        <v>0.99725587262221993</v>
      </c>
      <c r="I825" s="39">
        <v>4.9455224860503204</v>
      </c>
      <c r="J825" s="39">
        <v>23.688045536595997</v>
      </c>
      <c r="K825" s="39">
        <v>94.493858202969392</v>
      </c>
      <c r="L825" s="39">
        <v>243.317265431278</v>
      </c>
      <c r="M825" s="39">
        <v>243.22992275995301</v>
      </c>
      <c r="N825" s="39">
        <v>285.55779123272998</v>
      </c>
      <c r="O825" s="39">
        <v>330.406886445829</v>
      </c>
      <c r="P825" s="39">
        <v>393.33300022286801</v>
      </c>
      <c r="Q825" s="39">
        <v>695.66853555482896</v>
      </c>
    </row>
    <row r="826" spans="1:17" x14ac:dyDescent="0.3">
      <c r="A826" s="39" t="s">
        <v>924</v>
      </c>
      <c r="B826" s="39" t="s">
        <v>1911</v>
      </c>
      <c r="C826" s="39" t="s">
        <v>1918</v>
      </c>
      <c r="D826" s="58" t="str">
        <f>INDEX('R0. Region mapping'!$C$9:$C$24,MATCH($E826,'R0. Region mapping'!$A$9:$A$24,0))</f>
        <v>ASI</v>
      </c>
      <c r="E826" s="39" t="s">
        <v>359</v>
      </c>
      <c r="F826" s="39">
        <v>7.2000000000000302E-3</v>
      </c>
      <c r="G826" s="39">
        <v>6.9490263385396196E-3</v>
      </c>
      <c r="H826" s="39">
        <v>6.3215921848885697E-3</v>
      </c>
      <c r="I826" s="39">
        <v>58.839607207518803</v>
      </c>
      <c r="J826" s="39">
        <v>282.84175457750098</v>
      </c>
      <c r="K826" s="39">
        <v>1359.5796181447899</v>
      </c>
      <c r="L826" s="39">
        <v>4258.8055878782397</v>
      </c>
      <c r="M826" s="39">
        <v>5728.00959420657</v>
      </c>
      <c r="N826" s="39">
        <v>7487.7864334347696</v>
      </c>
      <c r="O826" s="39">
        <v>9556.5917659854495</v>
      </c>
      <c r="P826" s="39">
        <v>11769.3071068302</v>
      </c>
      <c r="Q826" s="39">
        <v>14580.742681350101</v>
      </c>
    </row>
    <row r="827" spans="1:17" x14ac:dyDescent="0.3">
      <c r="A827" s="39" t="s">
        <v>924</v>
      </c>
      <c r="B827" s="39" t="s">
        <v>1911</v>
      </c>
      <c r="C827" s="39" t="s">
        <v>1918</v>
      </c>
      <c r="D827" s="58" t="str">
        <f>INDEX('R0. Region mapping'!$C$9:$C$24,MATCH($E827,'R0. Region mapping'!$A$9:$A$24,0))</f>
        <v>ASI</v>
      </c>
      <c r="E827" s="39" t="s">
        <v>361</v>
      </c>
      <c r="F827" s="39">
        <v>0.46800000000000003</v>
      </c>
      <c r="G827" s="39">
        <v>1.2988987615433401</v>
      </c>
      <c r="H827" s="39">
        <v>2.02067075992476</v>
      </c>
      <c r="I827" s="39">
        <v>1.95472734455966</v>
      </c>
      <c r="J827" s="39">
        <v>0.66801088289386501</v>
      </c>
      <c r="K827" s="39">
        <v>0.114785365396811</v>
      </c>
      <c r="M827" s="39">
        <v>1.66153846153846E-3</v>
      </c>
      <c r="N827" s="39">
        <v>161.658929738772</v>
      </c>
      <c r="O827" s="39">
        <v>951.99961922626198</v>
      </c>
      <c r="P827" s="39">
        <v>1066.0426278121399</v>
      </c>
      <c r="Q827" s="39">
        <v>1127.6922054649899</v>
      </c>
    </row>
    <row r="828" spans="1:17" x14ac:dyDescent="0.3">
      <c r="A828" s="39" t="s">
        <v>924</v>
      </c>
      <c r="B828" s="39" t="s">
        <v>1911</v>
      </c>
      <c r="C828" s="39" t="s">
        <v>1918</v>
      </c>
      <c r="D828" s="58" t="str">
        <f>INDEX('R0. Region mapping'!$C$9:$C$24,MATCH($E828,'R0. Region mapping'!$A$9:$A$24,0))</f>
        <v>NAM</v>
      </c>
      <c r="E828" s="39" t="s">
        <v>363</v>
      </c>
      <c r="F828" s="39">
        <v>64.371600000000001</v>
      </c>
      <c r="G828" s="39">
        <v>345.73994249794299</v>
      </c>
      <c r="H828" s="39">
        <v>485.48705610500798</v>
      </c>
      <c r="I828" s="39">
        <v>488.48992411952599</v>
      </c>
      <c r="J828" s="39">
        <v>2502.0005465088102</v>
      </c>
      <c r="K828" s="39">
        <v>5037.9468470812099</v>
      </c>
      <c r="L828" s="39">
        <v>5728.3658101926103</v>
      </c>
      <c r="M828" s="39">
        <v>7885.0889886077102</v>
      </c>
      <c r="N828" s="39">
        <v>9293.1310252070798</v>
      </c>
      <c r="O828" s="39">
        <v>11148.3840580862</v>
      </c>
      <c r="P828" s="39">
        <v>14172.552108891001</v>
      </c>
      <c r="Q828" s="39">
        <v>16698.3773238227</v>
      </c>
    </row>
    <row r="829" spans="1:17" x14ac:dyDescent="0.3">
      <c r="A829" s="39" t="s">
        <v>924</v>
      </c>
      <c r="B829" s="39" t="s">
        <v>1911</v>
      </c>
      <c r="C829" s="39" t="s">
        <v>1918</v>
      </c>
      <c r="D829" s="58" t="str">
        <f>INDEX('R0. Region mapping'!$C$9:$C$24,MATCH($E829,'R0. Region mapping'!$A$9:$A$24,0))</f>
        <v>EUR</v>
      </c>
      <c r="E829" s="39" t="s">
        <v>365</v>
      </c>
      <c r="F829" s="39">
        <v>254.6352</v>
      </c>
      <c r="G829" s="39">
        <v>587.26877572476894</v>
      </c>
      <c r="H829" s="39">
        <v>617.91023244155406</v>
      </c>
      <c r="I829" s="39">
        <v>581.94249934905497</v>
      </c>
      <c r="J829" s="39">
        <v>310.70064420196297</v>
      </c>
      <c r="K829" s="39">
        <v>1441.9779834030999</v>
      </c>
      <c r="L829" s="39">
        <v>3452.5703837873598</v>
      </c>
      <c r="M829" s="39">
        <v>4752.9130250544604</v>
      </c>
      <c r="N829" s="39">
        <v>5666.7773261326101</v>
      </c>
      <c r="O829" s="39">
        <v>7012.3989519063798</v>
      </c>
      <c r="P829" s="39">
        <v>8728.6859579401898</v>
      </c>
      <c r="Q829" s="39">
        <v>11607.565816510099</v>
      </c>
    </row>
    <row r="830" spans="1:17" x14ac:dyDescent="0.3">
      <c r="A830" s="39" t="s">
        <v>925</v>
      </c>
      <c r="B830" s="39" t="s">
        <v>1911</v>
      </c>
      <c r="C830" s="39" t="s">
        <v>1912</v>
      </c>
      <c r="D830" s="58" t="str">
        <f>INDEX('R0. Region mapping'!$C$9:$C$24,MATCH($E830,'R0. Region mapping'!$A$9:$A$24,0))</f>
        <v>AFR</v>
      </c>
      <c r="E830" s="39" t="s">
        <v>258</v>
      </c>
      <c r="F830" s="39">
        <v>24537.968948238798</v>
      </c>
      <c r="G830" s="39">
        <v>25045.027155957567</v>
      </c>
      <c r="H830" s="39">
        <v>26852.802454633795</v>
      </c>
      <c r="I830" s="39">
        <v>30008.791008112679</v>
      </c>
      <c r="J830" s="39">
        <v>38282.127615871563</v>
      </c>
      <c r="K830" s="39">
        <v>45899.872782167302</v>
      </c>
      <c r="L830" s="39">
        <v>52778.052539577417</v>
      </c>
      <c r="M830" s="39">
        <v>57943.483792220002</v>
      </c>
      <c r="N830" s="39">
        <v>62914.865189803168</v>
      </c>
      <c r="O830" s="39">
        <v>67663.024994610329</v>
      </c>
      <c r="P830" s="39">
        <v>72563.174825881812</v>
      </c>
      <c r="Q830" s="39">
        <v>78216.441922722501</v>
      </c>
    </row>
    <row r="831" spans="1:17" x14ac:dyDescent="0.3">
      <c r="A831" s="39" t="s">
        <v>925</v>
      </c>
      <c r="B831" s="39" t="s">
        <v>1911</v>
      </c>
      <c r="C831" s="39" t="s">
        <v>1912</v>
      </c>
      <c r="D831" s="58" t="str">
        <f>INDEX('R0. Region mapping'!$C$9:$C$24,MATCH($E831,'R0. Region mapping'!$A$9:$A$24,0))</f>
        <v>AUS</v>
      </c>
      <c r="E831" s="39" t="s">
        <v>261</v>
      </c>
      <c r="F831" s="39">
        <v>438.78211105882468</v>
      </c>
      <c r="G831" s="39">
        <v>500.00540001988315</v>
      </c>
      <c r="H831" s="39">
        <v>622.87514893268644</v>
      </c>
      <c r="I831" s="39">
        <v>985.66614510504337</v>
      </c>
      <c r="J831" s="39">
        <v>1109.8377277129953</v>
      </c>
      <c r="K831" s="39">
        <v>1166.2798452596035</v>
      </c>
      <c r="L831" s="39">
        <v>1403.9176100016193</v>
      </c>
      <c r="M831" s="39">
        <v>1516.8771930630865</v>
      </c>
      <c r="N831" s="39">
        <v>1813.1284844256459</v>
      </c>
      <c r="O831" s="39">
        <v>2063.9908783514952</v>
      </c>
      <c r="P831" s="39">
        <v>2261.0711122227485</v>
      </c>
      <c r="Q831" s="39">
        <v>2638.4918704306765</v>
      </c>
    </row>
    <row r="832" spans="1:17" x14ac:dyDescent="0.3">
      <c r="A832" s="39" t="s">
        <v>925</v>
      </c>
      <c r="B832" s="39" t="s">
        <v>1911</v>
      </c>
      <c r="C832" s="39" t="s">
        <v>1912</v>
      </c>
      <c r="D832" s="58" t="str">
        <f>INDEX('R0. Region mapping'!$C$9:$C$24,MATCH($E832,'R0. Region mapping'!$A$9:$A$24,0))</f>
        <v>NAM</v>
      </c>
      <c r="E832" s="39" t="s">
        <v>341</v>
      </c>
      <c r="F832" s="39">
        <v>887.92472180952404</v>
      </c>
      <c r="G832" s="39">
        <v>1053.4580825718622</v>
      </c>
      <c r="H832" s="39">
        <v>1176.938254410984</v>
      </c>
      <c r="I832" s="39">
        <v>1623.86404645229</v>
      </c>
      <c r="J832" s="39">
        <v>2105.5412583110351</v>
      </c>
      <c r="K832" s="39">
        <v>2213.1410342559811</v>
      </c>
      <c r="L832" s="39">
        <v>2648.0576760958597</v>
      </c>
      <c r="M832" s="39">
        <v>3072.2749481585688</v>
      </c>
      <c r="N832" s="39">
        <v>3887.944964122039</v>
      </c>
      <c r="O832" s="39">
        <v>4913.9269982944343</v>
      </c>
      <c r="P832" s="39">
        <v>5662.0440479200352</v>
      </c>
      <c r="Q832" s="39">
        <v>6192.2199539042003</v>
      </c>
    </row>
    <row r="833" spans="1:17" x14ac:dyDescent="0.3">
      <c r="A833" s="39" t="s">
        <v>925</v>
      </c>
      <c r="B833" s="39" t="s">
        <v>1911</v>
      </c>
      <c r="C833" s="39" t="s">
        <v>1912</v>
      </c>
      <c r="D833" s="58" t="str">
        <f>INDEX('R0. Region mapping'!$C$9:$C$24,MATCH($E833,'R0. Region mapping'!$A$9:$A$24,0))</f>
        <v>ASI</v>
      </c>
      <c r="E833" s="39" t="s">
        <v>343</v>
      </c>
      <c r="F833" s="39">
        <v>18792.062762666668</v>
      </c>
      <c r="G833" s="39">
        <v>19660.871070465793</v>
      </c>
      <c r="H833" s="39">
        <v>19898.54575815381</v>
      </c>
      <c r="I833" s="39">
        <v>22341.826109683578</v>
      </c>
      <c r="J833" s="39">
        <v>23271.868892037179</v>
      </c>
      <c r="K833" s="39">
        <v>23810.975118909882</v>
      </c>
      <c r="L833" s="39">
        <v>24525.737250394501</v>
      </c>
      <c r="M833" s="39">
        <v>24951.505379204271</v>
      </c>
      <c r="N833" s="39">
        <v>24476.12640130298</v>
      </c>
      <c r="O833" s="39">
        <v>23976.300370481174</v>
      </c>
      <c r="P833" s="39">
        <v>24424.356476048197</v>
      </c>
      <c r="Q833" s="39">
        <v>25437.493572963747</v>
      </c>
    </row>
    <row r="834" spans="1:17" x14ac:dyDescent="0.3">
      <c r="A834" s="39" t="s">
        <v>925</v>
      </c>
      <c r="B834" s="39" t="s">
        <v>1911</v>
      </c>
      <c r="C834" s="39" t="s">
        <v>1912</v>
      </c>
      <c r="D834" s="58" t="str">
        <f>INDEX('R0. Region mapping'!$C$9:$C$24,MATCH($E834,'R0. Region mapping'!$A$9:$A$24,0))</f>
        <v>LAM</v>
      </c>
      <c r="E834" s="39" t="s">
        <v>345</v>
      </c>
      <c r="F834" s="39">
        <v>8137.3872098788925</v>
      </c>
      <c r="G834" s="39">
        <v>8572.3618451752627</v>
      </c>
      <c r="H834" s="39">
        <v>9445.6689597116601</v>
      </c>
      <c r="I834" s="39">
        <v>10359.779514941125</v>
      </c>
      <c r="J834" s="39">
        <v>12108.973243321965</v>
      </c>
      <c r="K834" s="39">
        <v>14231.654656251711</v>
      </c>
      <c r="L834" s="39">
        <v>14847.954130686587</v>
      </c>
      <c r="M834" s="39">
        <v>14988.451893217414</v>
      </c>
      <c r="N834" s="39">
        <v>18212.27890014273</v>
      </c>
      <c r="O834" s="39">
        <v>21824.286509397614</v>
      </c>
      <c r="P834" s="39">
        <v>26331.651639718839</v>
      </c>
      <c r="Q834" s="39">
        <v>33084.602951790905</v>
      </c>
    </row>
    <row r="835" spans="1:17" x14ac:dyDescent="0.3">
      <c r="A835" s="39" t="s">
        <v>925</v>
      </c>
      <c r="B835" s="39" t="s">
        <v>1911</v>
      </c>
      <c r="C835" s="39" t="s">
        <v>1912</v>
      </c>
      <c r="D835" s="58" t="str">
        <f>INDEX('R0. Region mapping'!$C$9:$C$24,MATCH($E835,'R0. Region mapping'!$A$9:$A$24,0))</f>
        <v>EUR</v>
      </c>
      <c r="E835" s="39" t="s">
        <v>347</v>
      </c>
      <c r="F835" s="39">
        <v>1514.2101271183433</v>
      </c>
      <c r="G835" s="39">
        <v>1073.272402548846</v>
      </c>
      <c r="H835" s="39">
        <v>1085.4899374538206</v>
      </c>
      <c r="I835" s="39">
        <v>1552.2493810667047</v>
      </c>
      <c r="J835" s="39">
        <v>1236.5785442436384</v>
      </c>
      <c r="K835" s="39">
        <v>1830.1297367001218</v>
      </c>
      <c r="L835" s="39">
        <v>1935.5244629336885</v>
      </c>
      <c r="M835" s="39">
        <v>2081.3256560653563</v>
      </c>
      <c r="N835" s="39">
        <v>2284.7230964640175</v>
      </c>
      <c r="O835" s="39">
        <v>2299.3375637369199</v>
      </c>
      <c r="P835" s="39">
        <v>2439.7546969565878</v>
      </c>
      <c r="Q835" s="39">
        <v>2577.7649487874387</v>
      </c>
    </row>
    <row r="836" spans="1:17" x14ac:dyDescent="0.3">
      <c r="A836" s="39" t="s">
        <v>925</v>
      </c>
      <c r="B836" s="39" t="s">
        <v>1911</v>
      </c>
      <c r="C836" s="39" t="s">
        <v>1912</v>
      </c>
      <c r="D836" s="58" t="str">
        <f>INDEX('R0. Region mapping'!$C$9:$C$24,MATCH($E836,'R0. Region mapping'!$A$9:$A$24,0))</f>
        <v>ASI</v>
      </c>
      <c r="E836" s="39" t="s">
        <v>349</v>
      </c>
      <c r="F836" s="39">
        <v>750.71308017749607</v>
      </c>
      <c r="G836" s="39">
        <v>564.84758616838531</v>
      </c>
      <c r="H836" s="39">
        <v>797.55564982196597</v>
      </c>
      <c r="I836" s="39">
        <v>801.0286176767961</v>
      </c>
      <c r="J836" s="39">
        <v>1703.2559908852288</v>
      </c>
      <c r="K836" s="39">
        <v>2882.4458564350775</v>
      </c>
      <c r="L836" s="39">
        <v>3351.475303964472</v>
      </c>
      <c r="M836" s="39">
        <v>3953.3021308075872</v>
      </c>
      <c r="N836" s="39">
        <v>3578.1583455369805</v>
      </c>
      <c r="O836" s="39">
        <v>4064.1904006999475</v>
      </c>
      <c r="P836" s="39">
        <v>4567.6556953158506</v>
      </c>
      <c r="Q836" s="39">
        <v>5076.6236801787572</v>
      </c>
    </row>
    <row r="837" spans="1:17" x14ac:dyDescent="0.3">
      <c r="A837" s="39" t="s">
        <v>925</v>
      </c>
      <c r="B837" s="39" t="s">
        <v>1911</v>
      </c>
      <c r="C837" s="39" t="s">
        <v>1912</v>
      </c>
      <c r="D837" s="58" t="str">
        <f>INDEX('R0. Region mapping'!$C$9:$C$24,MATCH($E837,'R0. Region mapping'!$A$9:$A$24,0))</f>
        <v>ASI</v>
      </c>
      <c r="E837" s="39" t="s">
        <v>351</v>
      </c>
      <c r="F837" s="39">
        <v>13245.961392000001</v>
      </c>
      <c r="G837" s="39">
        <v>13293.829002967212</v>
      </c>
      <c r="H837" s="39">
        <v>15680.754361571853</v>
      </c>
      <c r="I837" s="39">
        <v>19060.455672457465</v>
      </c>
      <c r="J837" s="39">
        <v>22704.707537538001</v>
      </c>
      <c r="K837" s="39">
        <v>25729.600086751438</v>
      </c>
      <c r="L837" s="39">
        <v>28905.561609650031</v>
      </c>
      <c r="M837" s="39">
        <v>30673.055844197603</v>
      </c>
      <c r="N837" s="39">
        <v>31813.402383488006</v>
      </c>
      <c r="O837" s="39">
        <v>32351.362500710515</v>
      </c>
      <c r="P837" s="39">
        <v>32421.307920118845</v>
      </c>
      <c r="Q837" s="39">
        <v>33306.108820981746</v>
      </c>
    </row>
    <row r="838" spans="1:17" x14ac:dyDescent="0.3">
      <c r="A838" s="39" t="s">
        <v>925</v>
      </c>
      <c r="B838" s="39" t="s">
        <v>1911</v>
      </c>
      <c r="C838" s="39" t="s">
        <v>1912</v>
      </c>
      <c r="D838" s="58" t="str">
        <f>INDEX('R0. Region mapping'!$C$9:$C$24,MATCH($E838,'R0. Region mapping'!$A$9:$A$24,0))</f>
        <v>ASI</v>
      </c>
      <c r="E838" s="39" t="s">
        <v>353</v>
      </c>
      <c r="F838" s="39">
        <v>308.85078654117638</v>
      </c>
      <c r="G838" s="39">
        <v>387.3990480558744</v>
      </c>
      <c r="H838" s="39">
        <v>378.82017179126268</v>
      </c>
      <c r="I838" s="39">
        <v>394.714501903974</v>
      </c>
      <c r="J838" s="39">
        <v>408.45803593117989</v>
      </c>
      <c r="K838" s="39">
        <v>481.46902293319033</v>
      </c>
      <c r="L838" s="39">
        <v>513.02754605397104</v>
      </c>
      <c r="M838" s="39">
        <v>562.90730900387848</v>
      </c>
      <c r="N838" s="39">
        <v>569.58362991651074</v>
      </c>
      <c r="O838" s="39">
        <v>618.11597933561006</v>
      </c>
      <c r="P838" s="39">
        <v>654.14711819893591</v>
      </c>
      <c r="Q838" s="39">
        <v>668.53059254718892</v>
      </c>
    </row>
    <row r="839" spans="1:17" x14ac:dyDescent="0.3">
      <c r="A839" s="39" t="s">
        <v>925</v>
      </c>
      <c r="B839" s="39" t="s">
        <v>1911</v>
      </c>
      <c r="C839" s="39" t="s">
        <v>1912</v>
      </c>
      <c r="D839" s="58" t="str">
        <f>INDEX('R0. Region mapping'!$C$9:$C$24,MATCH($E839,'R0. Region mapping'!$A$9:$A$24,0))</f>
        <v>AFR</v>
      </c>
      <c r="E839" s="39" t="s">
        <v>355</v>
      </c>
      <c r="F839" s="39">
        <v>552.36019406929154</v>
      </c>
      <c r="G839" s="39">
        <v>572.01099780318566</v>
      </c>
      <c r="H839" s="39">
        <v>758.88519895656168</v>
      </c>
      <c r="I839" s="39">
        <v>1112.2573259165333</v>
      </c>
      <c r="J839" s="39">
        <v>1578.6191547288636</v>
      </c>
      <c r="K839" s="39">
        <v>1992.5853747793385</v>
      </c>
      <c r="L839" s="39">
        <v>2369.3073606547468</v>
      </c>
      <c r="M839" s="39">
        <v>2706.1023939951692</v>
      </c>
      <c r="N839" s="39">
        <v>3042.3381479812069</v>
      </c>
      <c r="O839" s="39">
        <v>3367.4524785128133</v>
      </c>
      <c r="P839" s="39">
        <v>3680.3164581593619</v>
      </c>
      <c r="Q839" s="39">
        <v>3987.7380758432682</v>
      </c>
    </row>
    <row r="840" spans="1:17" x14ac:dyDescent="0.3">
      <c r="A840" s="39" t="s">
        <v>925</v>
      </c>
      <c r="B840" s="39" t="s">
        <v>1911</v>
      </c>
      <c r="C840" s="39" t="s">
        <v>1912</v>
      </c>
      <c r="D840" s="58" t="str">
        <f>INDEX('R0. Region mapping'!$C$9:$C$24,MATCH($E840,'R0. Region mapping'!$A$9:$A$24,0))</f>
        <v>LAM</v>
      </c>
      <c r="E840" s="39" t="s">
        <v>357</v>
      </c>
      <c r="F840" s="39">
        <v>620.78520960000003</v>
      </c>
      <c r="G840" s="39">
        <v>614.35138293838713</v>
      </c>
      <c r="H840" s="39">
        <v>505.8736233082418</v>
      </c>
      <c r="I840" s="39">
        <v>583.15929959332846</v>
      </c>
      <c r="J840" s="39">
        <v>1040.1962816466882</v>
      </c>
      <c r="K840" s="39">
        <v>1497.1302627895654</v>
      </c>
      <c r="L840" s="39">
        <v>1813.4700153590736</v>
      </c>
      <c r="M840" s="39">
        <v>1913.956646599695</v>
      </c>
      <c r="N840" s="39">
        <v>2166.3994890748822</v>
      </c>
      <c r="O840" s="39">
        <v>2724.6627002098794</v>
      </c>
      <c r="P840" s="39">
        <v>3135.8543972296638</v>
      </c>
      <c r="Q840" s="39">
        <v>3748.4065371905895</v>
      </c>
    </row>
    <row r="841" spans="1:17" x14ac:dyDescent="0.3">
      <c r="A841" s="39" t="s">
        <v>925</v>
      </c>
      <c r="B841" s="39" t="s">
        <v>1911</v>
      </c>
      <c r="C841" s="39" t="s">
        <v>1912</v>
      </c>
      <c r="D841" s="58" t="str">
        <f>INDEX('R0. Region mapping'!$C$9:$C$24,MATCH($E841,'R0. Region mapping'!$A$9:$A$24,0))</f>
        <v>ASI</v>
      </c>
      <c r="E841" s="39" t="s">
        <v>359</v>
      </c>
      <c r="F841" s="39">
        <v>14939.579612397269</v>
      </c>
      <c r="G841" s="39">
        <v>15223.624141116505</v>
      </c>
      <c r="H841" s="39">
        <v>15444.8096460984</v>
      </c>
      <c r="I841" s="39">
        <v>15796.986492778691</v>
      </c>
      <c r="J841" s="39">
        <v>19230.289436031642</v>
      </c>
      <c r="K841" s="39">
        <v>20749.269199693455</v>
      </c>
      <c r="L841" s="39">
        <v>22152.533438188075</v>
      </c>
      <c r="M841" s="39">
        <v>22411.005418707937</v>
      </c>
      <c r="N841" s="39">
        <v>22265.933426888343</v>
      </c>
      <c r="O841" s="39">
        <v>22113.220063624183</v>
      </c>
      <c r="P841" s="39">
        <v>22095.083921804333</v>
      </c>
      <c r="Q841" s="39">
        <v>22425.426636450025</v>
      </c>
    </row>
    <row r="842" spans="1:17" x14ac:dyDescent="0.3">
      <c r="A842" s="39" t="s">
        <v>925</v>
      </c>
      <c r="B842" s="39" t="s">
        <v>1911</v>
      </c>
      <c r="C842" s="39" t="s">
        <v>1912</v>
      </c>
      <c r="D842" s="58" t="str">
        <f>INDEX('R0. Region mapping'!$C$9:$C$24,MATCH($E842,'R0. Region mapping'!$A$9:$A$24,0))</f>
        <v>ASI</v>
      </c>
      <c r="E842" s="39" t="s">
        <v>361</v>
      </c>
      <c r="F842" s="39">
        <v>93.156861740159343</v>
      </c>
      <c r="G842" s="39">
        <v>157.91666666666669</v>
      </c>
      <c r="H842" s="39">
        <v>202.85870276510752</v>
      </c>
      <c r="I842" s="39">
        <v>635.248953211448</v>
      </c>
      <c r="J842" s="39">
        <v>400.69754980384971</v>
      </c>
      <c r="K842" s="39">
        <v>474.1286337540613</v>
      </c>
      <c r="L842" s="39">
        <v>607.050277792016</v>
      </c>
      <c r="M842" s="39">
        <v>605.5277677799794</v>
      </c>
      <c r="N842" s="39">
        <v>661.23635100825391</v>
      </c>
      <c r="O842" s="39">
        <v>591.8451814614391</v>
      </c>
      <c r="P842" s="39">
        <v>634.60737897887395</v>
      </c>
      <c r="Q842" s="39">
        <v>641.26152986276918</v>
      </c>
    </row>
    <row r="843" spans="1:17" x14ac:dyDescent="0.3">
      <c r="A843" s="39" t="s">
        <v>925</v>
      </c>
      <c r="B843" s="39" t="s">
        <v>1911</v>
      </c>
      <c r="C843" s="39" t="s">
        <v>1912</v>
      </c>
      <c r="D843" s="58" t="str">
        <f>INDEX('R0. Region mapping'!$C$9:$C$24,MATCH($E843,'R0. Region mapping'!$A$9:$A$24,0))</f>
        <v>NAM</v>
      </c>
      <c r="E843" s="39" t="s">
        <v>363</v>
      </c>
      <c r="F843" s="39">
        <v>5766.5302529180117</v>
      </c>
      <c r="G843" s="39">
        <v>6461.7052222222246</v>
      </c>
      <c r="H843" s="39">
        <v>6580.9981774405551</v>
      </c>
      <c r="I843" s="39">
        <v>11502.8542793816</v>
      </c>
      <c r="J843" s="39">
        <v>8847.9232749754938</v>
      </c>
      <c r="K843" s="39">
        <v>7714.7036390832818</v>
      </c>
      <c r="L843" s="39">
        <v>8437.7260140555991</v>
      </c>
      <c r="M843" s="39">
        <v>9210.8098827155773</v>
      </c>
      <c r="N843" s="39">
        <v>10439.325849769706</v>
      </c>
      <c r="O843" s="39">
        <v>11609.299826526407</v>
      </c>
      <c r="P843" s="39">
        <v>13107.544770327791</v>
      </c>
      <c r="Q843" s="39">
        <v>14024.794316653402</v>
      </c>
    </row>
    <row r="844" spans="1:17" x14ac:dyDescent="0.3">
      <c r="A844" s="39" t="s">
        <v>925</v>
      </c>
      <c r="B844" s="39" t="s">
        <v>1911</v>
      </c>
      <c r="C844" s="39" t="s">
        <v>1912</v>
      </c>
      <c r="D844" s="58" t="str">
        <f>INDEX('R0. Region mapping'!$C$9:$C$24,MATCH($E844,'R0. Region mapping'!$A$9:$A$24,0))</f>
        <v>EUR</v>
      </c>
      <c r="E844" s="39" t="s">
        <v>365</v>
      </c>
      <c r="F844" s="39">
        <v>5398.0394374890748</v>
      </c>
      <c r="G844" s="39">
        <v>5566.9978876459918</v>
      </c>
      <c r="H844" s="39">
        <v>6833.2843534921258</v>
      </c>
      <c r="I844" s="39">
        <v>8206.0598853168776</v>
      </c>
      <c r="J844" s="39">
        <v>6357.5898860143971</v>
      </c>
      <c r="K844" s="39">
        <v>7170.2412268516264</v>
      </c>
      <c r="L844" s="39">
        <v>7546.7319654748771</v>
      </c>
      <c r="M844" s="39">
        <v>8664.7425292997013</v>
      </c>
      <c r="N844" s="39">
        <v>11288.29413859218</v>
      </c>
      <c r="O844" s="39">
        <v>12388.830109155175</v>
      </c>
      <c r="P844" s="39">
        <v>14032.400373299137</v>
      </c>
      <c r="Q844" s="39">
        <v>15413.622648891926</v>
      </c>
    </row>
    <row r="845" spans="1:17" x14ac:dyDescent="0.3">
      <c r="A845" s="39" t="s">
        <v>925</v>
      </c>
      <c r="B845" s="39" t="s">
        <v>1911</v>
      </c>
      <c r="C845" s="39" t="s">
        <v>940</v>
      </c>
      <c r="D845" s="58" t="str">
        <f>INDEX('R0. Region mapping'!$C$9:$C$24,MATCH($E845,'R0. Region mapping'!$A$9:$A$24,0))</f>
        <v>AFR</v>
      </c>
      <c r="E845" s="39" t="s">
        <v>258</v>
      </c>
      <c r="F845" s="39">
        <v>5215.6223640000044</v>
      </c>
      <c r="G845" s="39">
        <v>5679.0693689828004</v>
      </c>
      <c r="H845" s="39">
        <v>6912.7970103859016</v>
      </c>
      <c r="I845" s="39">
        <v>9367.4588779182159</v>
      </c>
      <c r="J845" s="39">
        <v>13390.206184700804</v>
      </c>
      <c r="K845" s="39">
        <v>19465.434163939899</v>
      </c>
      <c r="L845" s="39">
        <v>27692.338731778309</v>
      </c>
      <c r="M845" s="39">
        <v>39185.630906392267</v>
      </c>
      <c r="N845" s="39">
        <v>34987.434008025783</v>
      </c>
      <c r="O845" s="39">
        <v>43597.887668969648</v>
      </c>
      <c r="P845" s="39">
        <v>57726.240411529063</v>
      </c>
      <c r="Q845" s="39">
        <v>74792.781020436916</v>
      </c>
    </row>
    <row r="846" spans="1:17" x14ac:dyDescent="0.3">
      <c r="A846" s="39" t="s">
        <v>925</v>
      </c>
      <c r="B846" s="39" t="s">
        <v>1911</v>
      </c>
      <c r="C846" s="39" t="s">
        <v>940</v>
      </c>
      <c r="D846" s="58" t="str">
        <f>INDEX('R0. Region mapping'!$C$9:$C$24,MATCH($E846,'R0. Region mapping'!$A$9:$A$24,0))</f>
        <v>AUS</v>
      </c>
      <c r="E846" s="39" t="s">
        <v>261</v>
      </c>
      <c r="F846" s="39">
        <v>8730.616532552649</v>
      </c>
      <c r="G846" s="39">
        <v>9351.5621918630932</v>
      </c>
      <c r="H846" s="39">
        <v>11069.1255016532</v>
      </c>
      <c r="I846" s="39">
        <v>14015.863931385136</v>
      </c>
      <c r="J846" s="39">
        <v>20587.636062303132</v>
      </c>
      <c r="K846" s="39">
        <v>29046.52149510647</v>
      </c>
      <c r="L846" s="39">
        <v>40705.211279999545</v>
      </c>
      <c r="M846" s="39">
        <v>57753.73743654845</v>
      </c>
      <c r="N846" s="39">
        <v>81439.29753398108</v>
      </c>
      <c r="O846" s="39">
        <v>70754.049304500237</v>
      </c>
      <c r="P846" s="39">
        <v>52413.712685537721</v>
      </c>
      <c r="Q846" s="39">
        <v>51480.208381246492</v>
      </c>
    </row>
    <row r="847" spans="1:17" x14ac:dyDescent="0.3">
      <c r="A847" s="39" t="s">
        <v>925</v>
      </c>
      <c r="B847" s="39" t="s">
        <v>1911</v>
      </c>
      <c r="C847" s="39" t="s">
        <v>940</v>
      </c>
      <c r="D847" s="58" t="str">
        <f>INDEX('R0. Region mapping'!$C$9:$C$24,MATCH($E847,'R0. Region mapping'!$A$9:$A$24,0))</f>
        <v>NAM</v>
      </c>
      <c r="E847" s="39" t="s">
        <v>341</v>
      </c>
      <c r="F847" s="39">
        <v>1556.5917785660365</v>
      </c>
      <c r="G847" s="39">
        <v>1712.4958032430998</v>
      </c>
      <c r="H847" s="39">
        <v>1809.6385407094231</v>
      </c>
      <c r="I847" s="39">
        <v>1843.2593993681558</v>
      </c>
      <c r="J847" s="39">
        <v>1513.8186800074338</v>
      </c>
      <c r="K847" s="39">
        <v>1010.1482721238494</v>
      </c>
      <c r="L847" s="39">
        <v>919.30416911781481</v>
      </c>
      <c r="M847" s="39">
        <v>1670.7861793262432</v>
      </c>
      <c r="N847" s="39">
        <v>2504.8610583485238</v>
      </c>
      <c r="O847" s="39">
        <v>3258.2664981416806</v>
      </c>
      <c r="P847" s="39">
        <v>4374.2488740447061</v>
      </c>
      <c r="Q847" s="39">
        <v>4173.8448918124177</v>
      </c>
    </row>
    <row r="848" spans="1:17" x14ac:dyDescent="0.3">
      <c r="A848" s="39" t="s">
        <v>925</v>
      </c>
      <c r="B848" s="39" t="s">
        <v>1911</v>
      </c>
      <c r="C848" s="39" t="s">
        <v>940</v>
      </c>
      <c r="D848" s="58" t="str">
        <f>INDEX('R0. Region mapping'!$C$9:$C$24,MATCH($E848,'R0. Region mapping'!$A$9:$A$24,0))</f>
        <v>ASI</v>
      </c>
      <c r="E848" s="39" t="s">
        <v>343</v>
      </c>
      <c r="F848" s="39">
        <v>48741.94833200943</v>
      </c>
      <c r="G848" s="39">
        <v>62071.61291492825</v>
      </c>
      <c r="H848" s="39">
        <v>79880.631059680978</v>
      </c>
      <c r="I848" s="39">
        <v>76518.017355596356</v>
      </c>
      <c r="J848" s="39">
        <v>108200.38901852595</v>
      </c>
      <c r="K848" s="39">
        <v>107407.20954438436</v>
      </c>
      <c r="L848" s="39">
        <v>103371.13488826259</v>
      </c>
      <c r="M848" s="39">
        <v>107480.72430696389</v>
      </c>
      <c r="N848" s="39">
        <v>111145.27299981541</v>
      </c>
      <c r="O848" s="39">
        <v>113566.99971887862</v>
      </c>
      <c r="P848" s="39">
        <v>112445.88151193419</v>
      </c>
      <c r="Q848" s="39">
        <v>110089.26565256329</v>
      </c>
    </row>
    <row r="849" spans="1:17" x14ac:dyDescent="0.3">
      <c r="A849" s="39" t="s">
        <v>925</v>
      </c>
      <c r="B849" s="39" t="s">
        <v>1911</v>
      </c>
      <c r="C849" s="39" t="s">
        <v>940</v>
      </c>
      <c r="D849" s="58" t="str">
        <f>INDEX('R0. Region mapping'!$C$9:$C$24,MATCH($E849,'R0. Region mapping'!$A$9:$A$24,0))</f>
        <v>LAM</v>
      </c>
      <c r="E849" s="39" t="s">
        <v>345</v>
      </c>
      <c r="F849" s="39">
        <v>2089.4562317803648</v>
      </c>
      <c r="G849" s="39">
        <v>2352.7055756080149</v>
      </c>
      <c r="H849" s="39">
        <v>2562.4735861622257</v>
      </c>
      <c r="I849" s="39">
        <v>3348.663459109529</v>
      </c>
      <c r="J849" s="39">
        <v>4823.2352495570167</v>
      </c>
      <c r="K849" s="39">
        <v>6416.9234836685682</v>
      </c>
      <c r="L849" s="39">
        <v>9421.5760164403382</v>
      </c>
      <c r="M849" s="39">
        <v>12365.892418102783</v>
      </c>
      <c r="N849" s="39">
        <v>18412.930075881071</v>
      </c>
      <c r="O849" s="39">
        <v>13032.755321740589</v>
      </c>
      <c r="P849" s="39">
        <v>7290.8415593328136</v>
      </c>
      <c r="Q849" s="39">
        <v>7995.2709646339354</v>
      </c>
    </row>
    <row r="850" spans="1:17" x14ac:dyDescent="0.3">
      <c r="A850" s="39" t="s">
        <v>925</v>
      </c>
      <c r="B850" s="39" t="s">
        <v>1911</v>
      </c>
      <c r="C850" s="39" t="s">
        <v>940</v>
      </c>
      <c r="D850" s="58" t="str">
        <f>INDEX('R0. Region mapping'!$C$9:$C$24,MATCH($E850,'R0. Region mapping'!$A$9:$A$24,0))</f>
        <v>EUR</v>
      </c>
      <c r="E850" s="39" t="s">
        <v>347</v>
      </c>
      <c r="F850" s="39">
        <v>4701.8683278034523</v>
      </c>
      <c r="G850" s="39">
        <v>5383.0690237762428</v>
      </c>
      <c r="H850" s="39">
        <v>5630.9380126285578</v>
      </c>
      <c r="I850" s="39">
        <v>6118.3490302327446</v>
      </c>
      <c r="J850" s="39">
        <v>5482.123972306068</v>
      </c>
      <c r="K850" s="39">
        <v>5969.3976304040898</v>
      </c>
      <c r="L850" s="39">
        <v>5978.5100479593721</v>
      </c>
      <c r="M850" s="39">
        <v>8510.5560610430402</v>
      </c>
      <c r="N850" s="39">
        <v>8958.6741478435615</v>
      </c>
      <c r="O850" s="39">
        <v>9767.9840754848829</v>
      </c>
      <c r="P850" s="39">
        <v>10706.63032489845</v>
      </c>
      <c r="Q850" s="39">
        <v>11842.573823641294</v>
      </c>
    </row>
    <row r="851" spans="1:17" x14ac:dyDescent="0.3">
      <c r="A851" s="39" t="s">
        <v>925</v>
      </c>
      <c r="B851" s="39" t="s">
        <v>1911</v>
      </c>
      <c r="C851" s="39" t="s">
        <v>940</v>
      </c>
      <c r="D851" s="58" t="str">
        <f>INDEX('R0. Region mapping'!$C$9:$C$24,MATCH($E851,'R0. Region mapping'!$A$9:$A$24,0))</f>
        <v>ASI</v>
      </c>
      <c r="E851" s="39" t="s">
        <v>349</v>
      </c>
      <c r="F851" s="39">
        <v>7249.0275931757642</v>
      </c>
      <c r="G851" s="39">
        <v>7769.9014812566156</v>
      </c>
      <c r="H851" s="39">
        <v>7475.7515251546138</v>
      </c>
      <c r="I851" s="39">
        <v>7037.7918405997798</v>
      </c>
      <c r="J851" s="39">
        <v>5860.1632759789545</v>
      </c>
      <c r="K851" s="39">
        <v>8390.1492045793839</v>
      </c>
      <c r="L851" s="39">
        <v>13301.5017287587</v>
      </c>
      <c r="M851" s="39">
        <v>14423.072756155761</v>
      </c>
      <c r="N851" s="39">
        <v>18379.207850933493</v>
      </c>
      <c r="O851" s="39">
        <v>17292.726593958101</v>
      </c>
      <c r="P851" s="39">
        <v>14839.696608154871</v>
      </c>
      <c r="Q851" s="39">
        <v>12498.58118243681</v>
      </c>
    </row>
    <row r="852" spans="1:17" x14ac:dyDescent="0.3">
      <c r="A852" s="39" t="s">
        <v>925</v>
      </c>
      <c r="B852" s="39" t="s">
        <v>1911</v>
      </c>
      <c r="C852" s="39" t="s">
        <v>940</v>
      </c>
      <c r="D852" s="58" t="str">
        <f>INDEX('R0. Region mapping'!$C$9:$C$24,MATCH($E852,'R0. Region mapping'!$A$9:$A$24,0))</f>
        <v>ASI</v>
      </c>
      <c r="E852" s="39" t="s">
        <v>351</v>
      </c>
      <c r="F852" s="39">
        <v>8004.711453313339</v>
      </c>
      <c r="G852" s="39">
        <v>9484.0468608714018</v>
      </c>
      <c r="H852" s="39">
        <v>13366.428896116162</v>
      </c>
      <c r="I852" s="39">
        <v>17041.220705006195</v>
      </c>
      <c r="J852" s="39">
        <v>18415.392754578599</v>
      </c>
      <c r="K852" s="39">
        <v>21063.993554701636</v>
      </c>
      <c r="L852" s="39">
        <v>27189.878064956865</v>
      </c>
      <c r="M852" s="39">
        <v>30884.67420820428</v>
      </c>
      <c r="N852" s="39">
        <v>37681.785381705653</v>
      </c>
      <c r="O852" s="39">
        <v>43484.515508320779</v>
      </c>
      <c r="P852" s="39">
        <v>46234.371946224244</v>
      </c>
      <c r="Q852" s="39">
        <v>50130.527378048879</v>
      </c>
    </row>
    <row r="853" spans="1:17" x14ac:dyDescent="0.3">
      <c r="A853" s="39" t="s">
        <v>925</v>
      </c>
      <c r="B853" s="39" t="s">
        <v>1911</v>
      </c>
      <c r="C853" s="39" t="s">
        <v>940</v>
      </c>
      <c r="D853" s="58" t="str">
        <f>INDEX('R0. Region mapping'!$C$9:$C$24,MATCH($E853,'R0. Region mapping'!$A$9:$A$24,0))</f>
        <v>ASI</v>
      </c>
      <c r="E853" s="39" t="s">
        <v>353</v>
      </c>
      <c r="F853" s="39">
        <v>4933.7654960000018</v>
      </c>
      <c r="G853" s="39">
        <v>5435.7174697952405</v>
      </c>
      <c r="H853" s="39">
        <v>6285.556813952966</v>
      </c>
      <c r="I853" s="39">
        <v>6340.4459921244679</v>
      </c>
      <c r="J853" s="39">
        <v>5878.6199578237956</v>
      </c>
      <c r="K853" s="39">
        <v>4312.4654176052873</v>
      </c>
      <c r="L853" s="39">
        <v>4184.4060392557567</v>
      </c>
      <c r="M853" s="39">
        <v>4405.399190726368</v>
      </c>
      <c r="N853" s="39">
        <v>4764.3799411389755</v>
      </c>
      <c r="O853" s="39">
        <v>5298.4988170315883</v>
      </c>
      <c r="P853" s="39">
        <v>5529.2512357073329</v>
      </c>
      <c r="Q853" s="39">
        <v>5812.2436659031655</v>
      </c>
    </row>
    <row r="854" spans="1:17" x14ac:dyDescent="0.3">
      <c r="A854" s="39" t="s">
        <v>925</v>
      </c>
      <c r="B854" s="39" t="s">
        <v>1911</v>
      </c>
      <c r="C854" s="39" t="s">
        <v>940</v>
      </c>
      <c r="D854" s="58" t="str">
        <f>INDEX('R0. Region mapping'!$C$9:$C$24,MATCH($E854,'R0. Region mapping'!$A$9:$A$24,0))</f>
        <v>AFR</v>
      </c>
      <c r="E854" s="39" t="s">
        <v>355</v>
      </c>
      <c r="F854" s="39">
        <v>1306.2656445730674</v>
      </c>
      <c r="G854" s="39">
        <v>1285.946515642368</v>
      </c>
      <c r="H854" s="39">
        <v>1236.0345041679955</v>
      </c>
      <c r="I854" s="39">
        <v>1514.6569061703574</v>
      </c>
      <c r="J854" s="39">
        <v>1555.0287603447184</v>
      </c>
      <c r="K854" s="39">
        <v>3876.8956171779978</v>
      </c>
      <c r="L854" s="39">
        <v>9217.7506159789609</v>
      </c>
      <c r="M854" s="39">
        <v>11796.888424346735</v>
      </c>
      <c r="N854" s="39">
        <v>12561.039662376414</v>
      </c>
      <c r="O854" s="39">
        <v>12939.385801883507</v>
      </c>
      <c r="P854" s="39">
        <v>17444.9838577382</v>
      </c>
      <c r="Q854" s="39">
        <v>19263.156886927682</v>
      </c>
    </row>
    <row r="855" spans="1:17" x14ac:dyDescent="0.3">
      <c r="A855" s="39" t="s">
        <v>925</v>
      </c>
      <c r="B855" s="39" t="s">
        <v>1911</v>
      </c>
      <c r="C855" s="39" t="s">
        <v>940</v>
      </c>
      <c r="D855" s="58" t="str">
        <f>INDEX('R0. Region mapping'!$C$9:$C$24,MATCH($E855,'R0. Region mapping'!$A$9:$A$24,0))</f>
        <v>LAM</v>
      </c>
      <c r="E855" s="39" t="s">
        <v>357</v>
      </c>
      <c r="F855" s="39">
        <v>341.72661599999998</v>
      </c>
      <c r="G855" s="39">
        <v>352.40309611540397</v>
      </c>
      <c r="H855" s="39">
        <v>385.00281143668082</v>
      </c>
      <c r="I855" s="39">
        <v>445.35328988622757</v>
      </c>
      <c r="J855" s="39">
        <v>361.65718105467124</v>
      </c>
      <c r="K855" s="39">
        <v>279.16036818041204</v>
      </c>
      <c r="L855" s="39">
        <v>217.49425278062444</v>
      </c>
      <c r="M855" s="39">
        <v>230.44977288064018</v>
      </c>
      <c r="N855" s="39">
        <v>230.92847312263615</v>
      </c>
      <c r="O855" s="39">
        <v>299.96774202120667</v>
      </c>
      <c r="P855" s="39">
        <v>868.59159517837611</v>
      </c>
      <c r="Q855" s="39">
        <v>1013.3040758233658</v>
      </c>
    </row>
    <row r="856" spans="1:17" x14ac:dyDescent="0.3">
      <c r="A856" s="39" t="s">
        <v>925</v>
      </c>
      <c r="B856" s="39" t="s">
        <v>1911</v>
      </c>
      <c r="C856" s="39" t="s">
        <v>940</v>
      </c>
      <c r="D856" s="58" t="str">
        <f>INDEX('R0. Region mapping'!$C$9:$C$24,MATCH($E856,'R0. Region mapping'!$A$9:$A$24,0))</f>
        <v>ASI</v>
      </c>
      <c r="E856" s="39" t="s">
        <v>359</v>
      </c>
      <c r="F856" s="39">
        <v>6646.054276043199</v>
      </c>
      <c r="G856" s="39">
        <v>7231.3751054862996</v>
      </c>
      <c r="H856" s="39">
        <v>8865.0196474945587</v>
      </c>
      <c r="I856" s="39">
        <v>14791.972984672791</v>
      </c>
      <c r="J856" s="39">
        <v>20160.104570100724</v>
      </c>
      <c r="K856" s="39">
        <v>25482.089545575487</v>
      </c>
      <c r="L856" s="39">
        <v>31750.53901230199</v>
      </c>
      <c r="M856" s="39">
        <v>52377.920209482887</v>
      </c>
      <c r="N856" s="39">
        <v>60595.787313669789</v>
      </c>
      <c r="O856" s="39">
        <v>79126.62341854957</v>
      </c>
      <c r="P856" s="39">
        <v>111607.46109572244</v>
      </c>
      <c r="Q856" s="39">
        <v>157400.73352109949</v>
      </c>
    </row>
    <row r="857" spans="1:17" x14ac:dyDescent="0.3">
      <c r="A857" s="39" t="s">
        <v>925</v>
      </c>
      <c r="B857" s="39" t="s">
        <v>1911</v>
      </c>
      <c r="C857" s="39" t="s">
        <v>940</v>
      </c>
      <c r="D857" s="58" t="str">
        <f>INDEX('R0. Region mapping'!$C$9:$C$24,MATCH($E857,'R0. Region mapping'!$A$9:$A$24,0))</f>
        <v>ASI</v>
      </c>
      <c r="E857" s="39" t="s">
        <v>361</v>
      </c>
      <c r="F857" s="39">
        <v>1870.8483172951201</v>
      </c>
      <c r="G857" s="39">
        <v>2713.0810666461671</v>
      </c>
      <c r="H857" s="39">
        <v>3643.4430693019572</v>
      </c>
      <c r="I857" s="39">
        <v>718.89669643643742</v>
      </c>
      <c r="J857" s="39">
        <v>4905.4188555145165</v>
      </c>
      <c r="K857" s="39">
        <v>5872.1061158347948</v>
      </c>
      <c r="L857" s="39">
        <v>6739.4551384075412</v>
      </c>
      <c r="M857" s="39">
        <v>7653.2660942796965</v>
      </c>
      <c r="N857" s="39">
        <v>8082.7733823684857</v>
      </c>
      <c r="O857" s="39">
        <v>8402.6065519062668</v>
      </c>
      <c r="P857" s="39">
        <v>8629.9841122956859</v>
      </c>
      <c r="Q857" s="39">
        <v>9015.9270605697493</v>
      </c>
    </row>
    <row r="858" spans="1:17" x14ac:dyDescent="0.3">
      <c r="A858" s="39" t="s">
        <v>925</v>
      </c>
      <c r="B858" s="39" t="s">
        <v>1911</v>
      </c>
      <c r="C858" s="39" t="s">
        <v>940</v>
      </c>
      <c r="D858" s="58" t="str">
        <f>INDEX('R0. Region mapping'!$C$9:$C$24,MATCH($E858,'R0. Region mapping'!$A$9:$A$24,0))</f>
        <v>NAM</v>
      </c>
      <c r="E858" s="39" t="s">
        <v>363</v>
      </c>
      <c r="F858" s="39">
        <v>22387.447550019897</v>
      </c>
      <c r="G858" s="39">
        <v>25810.416374239954</v>
      </c>
      <c r="H858" s="39">
        <v>30346.120820807468</v>
      </c>
      <c r="I858" s="39">
        <v>19393.599889028294</v>
      </c>
      <c r="J858" s="39">
        <v>25034.088369540234</v>
      </c>
      <c r="K858" s="39">
        <v>30915.408218731645</v>
      </c>
      <c r="L858" s="39">
        <v>32015.791608662068</v>
      </c>
      <c r="M858" s="39">
        <v>41608.845198611656</v>
      </c>
      <c r="N858" s="39">
        <v>38361.648971237293</v>
      </c>
      <c r="O858" s="39">
        <v>50147.639996243917</v>
      </c>
      <c r="P858" s="39">
        <v>66082.615211057288</v>
      </c>
      <c r="Q858" s="39">
        <v>66774.450682985058</v>
      </c>
    </row>
    <row r="859" spans="1:17" x14ac:dyDescent="0.3">
      <c r="A859" s="39" t="s">
        <v>925</v>
      </c>
      <c r="B859" s="39" t="s">
        <v>1911</v>
      </c>
      <c r="C859" s="39" t="s">
        <v>940</v>
      </c>
      <c r="D859" s="58" t="str">
        <f>INDEX('R0. Region mapping'!$C$9:$C$24,MATCH($E859,'R0. Region mapping'!$A$9:$A$24,0))</f>
        <v>EUR</v>
      </c>
      <c r="E859" s="39" t="s">
        <v>365</v>
      </c>
      <c r="F859" s="39">
        <v>7039.7240995845568</v>
      </c>
      <c r="G859" s="39">
        <v>7515.0419003540665</v>
      </c>
      <c r="H859" s="39">
        <v>8232.6253134768012</v>
      </c>
      <c r="I859" s="39">
        <v>2156.7850709725062</v>
      </c>
      <c r="J859" s="39">
        <v>6832.4672518204106</v>
      </c>
      <c r="K859" s="39">
        <v>6047.0750429940417</v>
      </c>
      <c r="L859" s="39">
        <v>7629.5270333344033</v>
      </c>
      <c r="M859" s="39">
        <v>16791.130956562472</v>
      </c>
      <c r="N859" s="39">
        <v>16997.006924100104</v>
      </c>
      <c r="O859" s="39">
        <v>17982.507770709861</v>
      </c>
      <c r="P859" s="39">
        <v>19055.876988219297</v>
      </c>
      <c r="Q859" s="39">
        <v>21567.475368765918</v>
      </c>
    </row>
    <row r="860" spans="1:17" x14ac:dyDescent="0.3">
      <c r="A860" s="39" t="s">
        <v>925</v>
      </c>
      <c r="B860" s="39" t="s">
        <v>1911</v>
      </c>
      <c r="C860" s="39" t="s">
        <v>941</v>
      </c>
      <c r="D860" s="58" t="str">
        <f>INDEX('R0. Region mapping'!$C$9:$C$24,MATCH($E860,'R0. Region mapping'!$A$9:$A$24,0))</f>
        <v>AFR</v>
      </c>
      <c r="E860" s="39" t="s">
        <v>258</v>
      </c>
      <c r="F860" s="39">
        <v>10662.375151728113</v>
      </c>
      <c r="G860" s="39">
        <v>11068.363272041839</v>
      </c>
      <c r="H860" s="39">
        <v>11924.473976211559</v>
      </c>
      <c r="I860" s="39">
        <v>12761.739449098819</v>
      </c>
      <c r="J860" s="39">
        <v>12775.672372896581</v>
      </c>
      <c r="K860" s="39">
        <v>9668.3048768639237</v>
      </c>
      <c r="L860" s="39">
        <v>8619.9945372113016</v>
      </c>
      <c r="M860" s="39">
        <v>11374.862042989604</v>
      </c>
      <c r="N860" s="39">
        <v>13719.495619431827</v>
      </c>
      <c r="O860" s="39">
        <v>16339.624253898553</v>
      </c>
      <c r="P860" s="39">
        <v>16564.778176193162</v>
      </c>
      <c r="Q860" s="39">
        <v>15477.14941664955</v>
      </c>
    </row>
    <row r="861" spans="1:17" x14ac:dyDescent="0.3">
      <c r="A861" s="39" t="s">
        <v>925</v>
      </c>
      <c r="B861" s="39" t="s">
        <v>1911</v>
      </c>
      <c r="C861" s="39" t="s">
        <v>941</v>
      </c>
      <c r="D861" s="58" t="str">
        <f>INDEX('R0. Region mapping'!$C$9:$C$24,MATCH($E861,'R0. Region mapping'!$A$9:$A$24,0))</f>
        <v>AUS</v>
      </c>
      <c r="E861" s="39" t="s">
        <v>261</v>
      </c>
      <c r="F861" s="39">
        <v>3639.0232614616639</v>
      </c>
      <c r="G861" s="39">
        <v>2477.8815031656845</v>
      </c>
      <c r="H861" s="39">
        <v>2399.744728046956</v>
      </c>
      <c r="I861" s="39">
        <v>718.63278223904229</v>
      </c>
      <c r="J861" s="39">
        <v>829.79079023930103</v>
      </c>
      <c r="K861" s="39">
        <v>950.36886276287055</v>
      </c>
      <c r="L861" s="39">
        <v>1091.8514639544283</v>
      </c>
      <c r="M861" s="39">
        <v>2512.9222585888051</v>
      </c>
      <c r="N861" s="39">
        <v>2703.4841360531441</v>
      </c>
      <c r="O861" s="39">
        <v>2767.0507767851445</v>
      </c>
      <c r="P861" s="39">
        <v>2824.6592683058939</v>
      </c>
      <c r="Q861" s="39">
        <v>5947.7547995628829</v>
      </c>
    </row>
    <row r="862" spans="1:17" x14ac:dyDescent="0.3">
      <c r="A862" s="39" t="s">
        <v>925</v>
      </c>
      <c r="B862" s="39" t="s">
        <v>1911</v>
      </c>
      <c r="C862" s="39" t="s">
        <v>941</v>
      </c>
      <c r="D862" s="58" t="str">
        <f>INDEX('R0. Region mapping'!$C$9:$C$24,MATCH($E862,'R0. Region mapping'!$A$9:$A$24,0))</f>
        <v>NAM</v>
      </c>
      <c r="E862" s="39" t="s">
        <v>341</v>
      </c>
      <c r="F862" s="39">
        <v>7057.8267893892935</v>
      </c>
      <c r="G862" s="39">
        <v>6582.714441082544</v>
      </c>
      <c r="H862" s="39">
        <v>6111.7898860448622</v>
      </c>
      <c r="I862" s="39">
        <v>7674.3670965211386</v>
      </c>
      <c r="J862" s="39">
        <v>6574.1807308184234</v>
      </c>
      <c r="K862" s="39">
        <v>2728.4741984304114</v>
      </c>
      <c r="L862" s="39">
        <v>2809.9751206285396</v>
      </c>
      <c r="M862" s="39">
        <v>3164.2951875040089</v>
      </c>
      <c r="N862" s="39">
        <v>2853.2119041827527</v>
      </c>
      <c r="O862" s="39">
        <v>1972.1509387792739</v>
      </c>
      <c r="P862" s="39">
        <v>1669.4742773550856</v>
      </c>
      <c r="Q862" s="39">
        <v>1504.0361748641299</v>
      </c>
    </row>
    <row r="863" spans="1:17" x14ac:dyDescent="0.3">
      <c r="A863" s="39" t="s">
        <v>925</v>
      </c>
      <c r="B863" s="39" t="s">
        <v>1911</v>
      </c>
      <c r="C863" s="39" t="s">
        <v>941</v>
      </c>
      <c r="D863" s="58" t="str">
        <f>INDEX('R0. Region mapping'!$C$9:$C$24,MATCH($E863,'R0. Region mapping'!$A$9:$A$24,0))</f>
        <v>ASI</v>
      </c>
      <c r="E863" s="39" t="s">
        <v>343</v>
      </c>
      <c r="F863" s="39">
        <v>9288.7221062135413</v>
      </c>
      <c r="G863" s="39">
        <v>4701.1284521658081</v>
      </c>
      <c r="H863" s="39">
        <v>15616.398491450276</v>
      </c>
      <c r="I863" s="39">
        <v>39506.199569477983</v>
      </c>
      <c r="J863" s="39">
        <v>42639.776485483148</v>
      </c>
      <c r="K863" s="39">
        <v>41195.683036877759</v>
      </c>
      <c r="L863" s="39">
        <v>42202.518183184126</v>
      </c>
      <c r="M863" s="39">
        <v>41644.710533708443</v>
      </c>
      <c r="N863" s="39">
        <v>36772.877511400919</v>
      </c>
      <c r="O863" s="39">
        <v>31798.741921306853</v>
      </c>
      <c r="P863" s="39">
        <v>29654.760268562746</v>
      </c>
      <c r="Q863" s="39">
        <v>30641.259966619389</v>
      </c>
    </row>
    <row r="864" spans="1:17" x14ac:dyDescent="0.3">
      <c r="A864" s="39" t="s">
        <v>925</v>
      </c>
      <c r="B864" s="39" t="s">
        <v>1911</v>
      </c>
      <c r="C864" s="39" t="s">
        <v>941</v>
      </c>
      <c r="D864" s="58" t="str">
        <f>INDEX('R0. Region mapping'!$C$9:$C$24,MATCH($E864,'R0. Region mapping'!$A$9:$A$24,0))</f>
        <v>LAM</v>
      </c>
      <c r="E864" s="39" t="s">
        <v>345</v>
      </c>
      <c r="F864" s="39">
        <v>6937.9268688194425</v>
      </c>
      <c r="G864" s="39">
        <v>7781.7563646158678</v>
      </c>
      <c r="H864" s="39">
        <v>7639.3973452241198</v>
      </c>
      <c r="I864" s="39">
        <v>6987.9529199957351</v>
      </c>
      <c r="J864" s="39">
        <v>6338.2559606042769</v>
      </c>
      <c r="K864" s="39">
        <v>8401.0403652184341</v>
      </c>
      <c r="L864" s="39">
        <v>10876.747438225088</v>
      </c>
      <c r="M864" s="39">
        <v>12550.093154545915</v>
      </c>
      <c r="N864" s="39">
        <v>13065.66405827599</v>
      </c>
      <c r="O864" s="39">
        <v>12202.74510807598</v>
      </c>
      <c r="P864" s="39">
        <v>11446.416446815336</v>
      </c>
      <c r="Q864" s="39">
        <v>10625.83469845965</v>
      </c>
    </row>
    <row r="865" spans="1:17" x14ac:dyDescent="0.3">
      <c r="A865" s="39" t="s">
        <v>925</v>
      </c>
      <c r="B865" s="39" t="s">
        <v>1911</v>
      </c>
      <c r="C865" s="39" t="s">
        <v>941</v>
      </c>
      <c r="D865" s="58" t="str">
        <f>INDEX('R0. Region mapping'!$C$9:$C$24,MATCH($E865,'R0. Region mapping'!$A$9:$A$24,0))</f>
        <v>EUR</v>
      </c>
      <c r="E865" s="39" t="s">
        <v>347</v>
      </c>
      <c r="F865" s="39">
        <v>5252.8388651385658</v>
      </c>
      <c r="G865" s="39">
        <v>5701.0855478173098</v>
      </c>
      <c r="H865" s="39">
        <v>5011.6210811077563</v>
      </c>
      <c r="I865" s="39">
        <v>7352.8284047014922</v>
      </c>
      <c r="J865" s="39">
        <v>7165.1826453114918</v>
      </c>
      <c r="K865" s="39">
        <v>6754.8615889799757</v>
      </c>
      <c r="L865" s="39">
        <v>13917.457131777368</v>
      </c>
      <c r="M865" s="39">
        <v>14732.403455687547</v>
      </c>
      <c r="N865" s="39">
        <v>13435.688541018149</v>
      </c>
      <c r="O865" s="39">
        <v>14360.578705590622</v>
      </c>
      <c r="P865" s="39">
        <v>14753.701985564812</v>
      </c>
      <c r="Q865" s="39">
        <v>12213.899545267013</v>
      </c>
    </row>
    <row r="866" spans="1:17" x14ac:dyDescent="0.3">
      <c r="A866" s="39" t="s">
        <v>925</v>
      </c>
      <c r="B866" s="39" t="s">
        <v>1911</v>
      </c>
      <c r="C866" s="39" t="s">
        <v>941</v>
      </c>
      <c r="D866" s="58" t="str">
        <f>INDEX('R0. Region mapping'!$C$9:$C$24,MATCH($E866,'R0. Region mapping'!$A$9:$A$24,0))</f>
        <v>ASI</v>
      </c>
      <c r="E866" s="39" t="s">
        <v>349</v>
      </c>
      <c r="F866" s="39">
        <v>27092.15957964804</v>
      </c>
      <c r="G866" s="39">
        <v>23592.875734061123</v>
      </c>
      <c r="H866" s="39">
        <v>29897.968444051636</v>
      </c>
      <c r="I866" s="39">
        <v>57758.134788628835</v>
      </c>
      <c r="J866" s="39">
        <v>67206.481556663581</v>
      </c>
      <c r="K866" s="39">
        <v>73198.29742114339</v>
      </c>
      <c r="L866" s="39">
        <v>79085.621019447208</v>
      </c>
      <c r="M866" s="39">
        <v>77554.910449306291</v>
      </c>
      <c r="N866" s="39">
        <v>68162.798623539944</v>
      </c>
      <c r="O866" s="39">
        <v>72238.098888881912</v>
      </c>
      <c r="P866" s="39">
        <v>74636.743361655375</v>
      </c>
      <c r="Q866" s="39">
        <v>83498.92877840354</v>
      </c>
    </row>
    <row r="867" spans="1:17" x14ac:dyDescent="0.3">
      <c r="A867" s="39" t="s">
        <v>925</v>
      </c>
      <c r="B867" s="39" t="s">
        <v>1911</v>
      </c>
      <c r="C867" s="39" t="s">
        <v>941</v>
      </c>
      <c r="D867" s="58" t="str">
        <f>INDEX('R0. Region mapping'!$C$9:$C$24,MATCH($E867,'R0. Region mapping'!$A$9:$A$24,0))</f>
        <v>ASI</v>
      </c>
      <c r="E867" s="39" t="s">
        <v>351</v>
      </c>
      <c r="F867" s="39">
        <v>3511.4880584391867</v>
      </c>
      <c r="G867" s="39">
        <v>2068.8306630682901</v>
      </c>
      <c r="H867" s="39">
        <v>2760.1874781378951</v>
      </c>
      <c r="I867" s="39">
        <v>3818.8298048971783</v>
      </c>
      <c r="J867" s="39">
        <v>6234.1262297478861</v>
      </c>
      <c r="K867" s="39">
        <v>8549.0149178902848</v>
      </c>
      <c r="L867" s="39">
        <v>12141.274803086431</v>
      </c>
      <c r="M867" s="39">
        <v>14084.699003993988</v>
      </c>
      <c r="N867" s="39">
        <v>14889.051480339094</v>
      </c>
      <c r="O867" s="39">
        <v>15845.097632831385</v>
      </c>
      <c r="P867" s="39">
        <v>16178.354528974251</v>
      </c>
      <c r="Q867" s="39">
        <v>16124.531238397416</v>
      </c>
    </row>
    <row r="868" spans="1:17" x14ac:dyDescent="0.3">
      <c r="A868" s="39" t="s">
        <v>925</v>
      </c>
      <c r="B868" s="39" t="s">
        <v>1911</v>
      </c>
      <c r="C868" s="39" t="s">
        <v>941</v>
      </c>
      <c r="D868" s="58" t="str">
        <f>INDEX('R0. Region mapping'!$C$9:$C$24,MATCH($E868,'R0. Region mapping'!$A$9:$A$24,0))</f>
        <v>ASI</v>
      </c>
      <c r="E868" s="39" t="s">
        <v>353</v>
      </c>
      <c r="F868" s="39">
        <v>11239.982919200007</v>
      </c>
      <c r="G868" s="39">
        <v>7633.7835372833724</v>
      </c>
      <c r="H868" s="39">
        <v>6925.3429282292645</v>
      </c>
      <c r="I868" s="39">
        <v>4353.8256271845794</v>
      </c>
      <c r="J868" s="39">
        <v>4854.3404351097988</v>
      </c>
      <c r="K868" s="39">
        <v>4624.0846379102004</v>
      </c>
      <c r="L868" s="39">
        <v>4466.9020442970568</v>
      </c>
      <c r="M868" s="39">
        <v>3947.9361162780187</v>
      </c>
      <c r="N868" s="39">
        <v>4071.1007772288904</v>
      </c>
      <c r="O868" s="39">
        <v>5909.5217568064036</v>
      </c>
      <c r="P868" s="39">
        <v>5903.2887597512472</v>
      </c>
      <c r="Q868" s="39">
        <v>5845.7021385765247</v>
      </c>
    </row>
    <row r="869" spans="1:17" x14ac:dyDescent="0.3">
      <c r="A869" s="39" t="s">
        <v>925</v>
      </c>
      <c r="B869" s="39" t="s">
        <v>1911</v>
      </c>
      <c r="C869" s="39" t="s">
        <v>941</v>
      </c>
      <c r="D869" s="58" t="str">
        <f>INDEX('R0. Region mapping'!$C$9:$C$24,MATCH($E869,'R0. Region mapping'!$A$9:$A$24,0))</f>
        <v>AFR</v>
      </c>
      <c r="E869" s="39" t="s">
        <v>355</v>
      </c>
      <c r="F869" s="39">
        <v>13857.770261911619</v>
      </c>
      <c r="G869" s="39">
        <v>21867.347347380732</v>
      </c>
      <c r="H869" s="39">
        <v>25456.668782103905</v>
      </c>
      <c r="I869" s="39">
        <v>32566.443281878299</v>
      </c>
      <c r="J869" s="39">
        <v>37733.376790489507</v>
      </c>
      <c r="K869" s="39">
        <v>40654.813546600257</v>
      </c>
      <c r="L869" s="39">
        <v>44535.65649646207</v>
      </c>
      <c r="M869" s="39">
        <v>43921.734651995081</v>
      </c>
      <c r="N869" s="39">
        <v>41984.156795664378</v>
      </c>
      <c r="O869" s="39">
        <v>43110.326382276478</v>
      </c>
      <c r="P869" s="39">
        <v>44533.008035311199</v>
      </c>
      <c r="Q869" s="39">
        <v>34687.91960260622</v>
      </c>
    </row>
    <row r="870" spans="1:17" x14ac:dyDescent="0.3">
      <c r="A870" s="39" t="s">
        <v>925</v>
      </c>
      <c r="B870" s="39" t="s">
        <v>1911</v>
      </c>
      <c r="C870" s="39" t="s">
        <v>941</v>
      </c>
      <c r="D870" s="58" t="str">
        <f>INDEX('R0. Region mapping'!$C$9:$C$24,MATCH($E870,'R0. Region mapping'!$A$9:$A$24,0))</f>
        <v>LAM</v>
      </c>
      <c r="E870" s="39" t="s">
        <v>357</v>
      </c>
      <c r="F870" s="39">
        <v>1823.3767073949532</v>
      </c>
      <c r="G870" s="39">
        <v>1672.5299937358338</v>
      </c>
      <c r="H870" s="39">
        <v>1563.2850697118795</v>
      </c>
      <c r="I870" s="39">
        <v>1568.6040554770962</v>
      </c>
      <c r="J870" s="39">
        <v>1540.4795835570678</v>
      </c>
      <c r="K870" s="39">
        <v>1866.8122285329814</v>
      </c>
      <c r="L870" s="39">
        <v>2280.0863768120212</v>
      </c>
      <c r="M870" s="39">
        <v>2444.918491967579</v>
      </c>
      <c r="N870" s="39">
        <v>2543.4372385774609</v>
      </c>
      <c r="O870" s="39">
        <v>2448.3016298989528</v>
      </c>
      <c r="P870" s="39">
        <v>2484.8746333527251</v>
      </c>
      <c r="Q870" s="39">
        <v>3302.9678536817664</v>
      </c>
    </row>
    <row r="871" spans="1:17" x14ac:dyDescent="0.3">
      <c r="A871" s="39" t="s">
        <v>925</v>
      </c>
      <c r="B871" s="39" t="s">
        <v>1911</v>
      </c>
      <c r="C871" s="39" t="s">
        <v>941</v>
      </c>
      <c r="D871" s="58" t="str">
        <f>INDEX('R0. Region mapping'!$C$9:$C$24,MATCH($E871,'R0. Region mapping'!$A$9:$A$24,0))</f>
        <v>ASI</v>
      </c>
      <c r="E871" s="39" t="s">
        <v>359</v>
      </c>
      <c r="F871" s="39">
        <v>11523.354341656346</v>
      </c>
      <c r="G871" s="39">
        <v>13525.445151054995</v>
      </c>
      <c r="H871" s="39">
        <v>13815.462586535152</v>
      </c>
      <c r="I871" s="39">
        <v>12793.453154051302</v>
      </c>
      <c r="J871" s="39">
        <v>13421.35179475925</v>
      </c>
      <c r="K871" s="39">
        <v>11228.779978393597</v>
      </c>
      <c r="L871" s="39">
        <v>17330.417777310919</v>
      </c>
      <c r="M871" s="39">
        <v>19557.554991420198</v>
      </c>
      <c r="N871" s="39">
        <v>20792.170939360261</v>
      </c>
      <c r="O871" s="39">
        <v>23058.036387136672</v>
      </c>
      <c r="P871" s="39">
        <v>24778.060212922192</v>
      </c>
      <c r="Q871" s="39">
        <v>30320.591826463144</v>
      </c>
    </row>
    <row r="872" spans="1:17" x14ac:dyDescent="0.3">
      <c r="A872" s="39" t="s">
        <v>925</v>
      </c>
      <c r="B872" s="39" t="s">
        <v>1911</v>
      </c>
      <c r="C872" s="39" t="s">
        <v>941</v>
      </c>
      <c r="D872" s="58" t="str">
        <f>INDEX('R0. Region mapping'!$C$9:$C$24,MATCH($E872,'R0. Region mapping'!$A$9:$A$24,0))</f>
        <v>ASI</v>
      </c>
      <c r="E872" s="39" t="s">
        <v>361</v>
      </c>
      <c r="F872" s="39">
        <v>3483.4639558151953</v>
      </c>
      <c r="G872" s="39">
        <v>2638.3835876221892</v>
      </c>
      <c r="H872" s="39">
        <v>2080.9167090322594</v>
      </c>
      <c r="I872" s="39">
        <v>7253.6490454054265</v>
      </c>
      <c r="J872" s="39">
        <v>3640.5057970687271</v>
      </c>
      <c r="K872" s="39">
        <v>3690.9009801925463</v>
      </c>
      <c r="L872" s="39">
        <v>1937.2211409178965</v>
      </c>
      <c r="M872" s="39">
        <v>1966.5431662655708</v>
      </c>
      <c r="N872" s="39">
        <v>1834.7607974812436</v>
      </c>
      <c r="O872" s="39">
        <v>1828.5924297780978</v>
      </c>
      <c r="P872" s="39">
        <v>1822.1198917592149</v>
      </c>
      <c r="Q872" s="39">
        <v>2058.3415304285481</v>
      </c>
    </row>
    <row r="873" spans="1:17" x14ac:dyDescent="0.3">
      <c r="A873" s="39" t="s">
        <v>925</v>
      </c>
      <c r="B873" s="39" t="s">
        <v>1911</v>
      </c>
      <c r="C873" s="39" t="s">
        <v>941</v>
      </c>
      <c r="D873" s="58" t="str">
        <f>INDEX('R0. Region mapping'!$C$9:$C$24,MATCH($E873,'R0. Region mapping'!$A$9:$A$24,0))</f>
        <v>NAM</v>
      </c>
      <c r="E873" s="39" t="s">
        <v>363</v>
      </c>
      <c r="F873" s="39">
        <v>30562.01556605531</v>
      </c>
      <c r="G873" s="39">
        <v>23820.802827395193</v>
      </c>
      <c r="H873" s="39">
        <v>19455.81520532697</v>
      </c>
      <c r="I873" s="39">
        <v>23236.687998389058</v>
      </c>
      <c r="J873" s="39">
        <v>20614.559253677067</v>
      </c>
      <c r="K873" s="39">
        <v>17099.549833269957</v>
      </c>
      <c r="L873" s="39">
        <v>20107.510459841284</v>
      </c>
      <c r="M873" s="39">
        <v>24337.494284794229</v>
      </c>
      <c r="N873" s="39">
        <v>24443.386820816253</v>
      </c>
      <c r="O873" s="39">
        <v>22578.446774446908</v>
      </c>
      <c r="P873" s="39">
        <v>23043.104986718365</v>
      </c>
      <c r="Q873" s="39">
        <v>21493.435480905922</v>
      </c>
    </row>
    <row r="874" spans="1:17" x14ac:dyDescent="0.3">
      <c r="A874" s="39" t="s">
        <v>925</v>
      </c>
      <c r="B874" s="39" t="s">
        <v>1911</v>
      </c>
      <c r="C874" s="39" t="s">
        <v>941</v>
      </c>
      <c r="D874" s="58" t="str">
        <f>INDEX('R0. Region mapping'!$C$9:$C$24,MATCH($E874,'R0. Region mapping'!$A$9:$A$24,0))</f>
        <v>EUR</v>
      </c>
      <c r="E874" s="39" t="s">
        <v>365</v>
      </c>
      <c r="F874" s="39">
        <v>23424.577409057412</v>
      </c>
      <c r="G874" s="39">
        <v>22491.863104051139</v>
      </c>
      <c r="H874" s="39">
        <v>23468.76872172255</v>
      </c>
      <c r="I874" s="39">
        <v>21167.810829105125</v>
      </c>
      <c r="J874" s="39">
        <v>21076.920029669469</v>
      </c>
      <c r="K874" s="39">
        <v>16655.364520923678</v>
      </c>
      <c r="L874" s="39">
        <v>16595.083844619076</v>
      </c>
      <c r="M874" s="39">
        <v>17494.941581331761</v>
      </c>
      <c r="N874" s="39">
        <v>18534.617346369523</v>
      </c>
      <c r="O874" s="39">
        <v>19237.911981385914</v>
      </c>
      <c r="P874" s="39">
        <v>19431.854408102015</v>
      </c>
      <c r="Q874" s="39">
        <v>18151.894185578483</v>
      </c>
    </row>
    <row r="875" spans="1:17" x14ac:dyDescent="0.3">
      <c r="A875" s="39" t="s">
        <v>925</v>
      </c>
      <c r="B875" s="39" t="s">
        <v>1911</v>
      </c>
      <c r="C875" s="39" t="s">
        <v>1913</v>
      </c>
      <c r="D875" s="58" t="str">
        <f>INDEX('R0. Region mapping'!$C$9:$C$24,MATCH($E875,'R0. Region mapping'!$A$9:$A$24,0))</f>
        <v>AFR</v>
      </c>
      <c r="E875" s="39" t="s">
        <v>258</v>
      </c>
      <c r="F875" s="39">
        <v>3.1932</v>
      </c>
      <c r="G875" s="39">
        <v>3.0818931811422998</v>
      </c>
      <c r="H875" s="39">
        <v>31.967342765998062</v>
      </c>
      <c r="I875" s="39">
        <v>124.4334515540277</v>
      </c>
      <c r="J875" s="39">
        <v>149.81481206363097</v>
      </c>
      <c r="K875" s="39">
        <v>269.89591107159799</v>
      </c>
      <c r="L875" s="39">
        <v>336.55402255081225</v>
      </c>
      <c r="M875" s="39">
        <v>339.95402255081223</v>
      </c>
      <c r="N875" s="39">
        <v>343.35402255081226</v>
      </c>
      <c r="O875" s="39">
        <v>346.75402255081315</v>
      </c>
      <c r="P875" s="39">
        <v>350.15402255081227</v>
      </c>
      <c r="Q875" s="39">
        <v>353.55402255081327</v>
      </c>
    </row>
    <row r="876" spans="1:17" x14ac:dyDescent="0.3">
      <c r="A876" s="39" t="s">
        <v>925</v>
      </c>
      <c r="B876" s="39" t="s">
        <v>1911</v>
      </c>
      <c r="C876" s="39" t="s">
        <v>1913</v>
      </c>
      <c r="D876" s="58" t="str">
        <f>INDEX('R0. Region mapping'!$C$9:$C$24,MATCH($E876,'R0. Region mapping'!$A$9:$A$24,0))</f>
        <v>AUS</v>
      </c>
      <c r="E876" s="39" t="s">
        <v>261</v>
      </c>
      <c r="F876" s="39">
        <v>14.670810000000012</v>
      </c>
      <c r="G876" s="39">
        <v>21.025774969427214</v>
      </c>
      <c r="H876" s="39">
        <v>43.489374743276514</v>
      </c>
      <c r="I876" s="39">
        <v>172.07930894879576</v>
      </c>
      <c r="J876" s="39">
        <v>177.28406219956389</v>
      </c>
      <c r="K876" s="39">
        <v>303.79654154297549</v>
      </c>
      <c r="L876" s="39">
        <v>368.08609869818019</v>
      </c>
      <c r="M876" s="39">
        <v>370.48832073226487</v>
      </c>
      <c r="N876" s="39">
        <v>377.82205302777993</v>
      </c>
      <c r="O876" s="39">
        <v>331.92093008505793</v>
      </c>
      <c r="P876" s="39">
        <v>274.5659850616521</v>
      </c>
      <c r="Q876" s="39">
        <v>392.42598452217999</v>
      </c>
    </row>
    <row r="877" spans="1:17" x14ac:dyDescent="0.3">
      <c r="A877" s="39" t="s">
        <v>925</v>
      </c>
      <c r="B877" s="39" t="s">
        <v>1911</v>
      </c>
      <c r="C877" s="39" t="s">
        <v>1913</v>
      </c>
      <c r="D877" s="58" t="str">
        <f>INDEX('R0. Region mapping'!$C$9:$C$24,MATCH($E877,'R0. Region mapping'!$A$9:$A$24,0))</f>
        <v>NAM</v>
      </c>
      <c r="E877" s="39" t="s">
        <v>341</v>
      </c>
      <c r="I877" s="39">
        <v>1.165296E-2</v>
      </c>
      <c r="J877" s="39">
        <v>2.3005919999999999E-2</v>
      </c>
      <c r="K877" s="39">
        <v>2.3005919999999999E-2</v>
      </c>
      <c r="L877" s="39">
        <v>2.3005919999999999E-2</v>
      </c>
      <c r="M877" s="39">
        <v>2.3005919999999999E-2</v>
      </c>
      <c r="N877" s="39">
        <v>2.3005919999999999E-2</v>
      </c>
      <c r="O877" s="39">
        <v>2.3005919999999999E-2</v>
      </c>
      <c r="P877" s="39">
        <v>2.3005919999999999E-2</v>
      </c>
      <c r="Q877" s="39">
        <v>2.3005919999999999E-2</v>
      </c>
    </row>
    <row r="878" spans="1:17" x14ac:dyDescent="0.3">
      <c r="A878" s="39" t="s">
        <v>925</v>
      </c>
      <c r="B878" s="39" t="s">
        <v>1911</v>
      </c>
      <c r="C878" s="39" t="s">
        <v>1913</v>
      </c>
      <c r="D878" s="58" t="str">
        <f>INDEX('R0. Region mapping'!$C$9:$C$24,MATCH($E878,'R0. Region mapping'!$A$9:$A$24,0))</f>
        <v>ASI</v>
      </c>
      <c r="E878" s="39" t="s">
        <v>343</v>
      </c>
      <c r="G878" s="39">
        <v>1.4976</v>
      </c>
      <c r="H878" s="39">
        <v>6.6931555555555553</v>
      </c>
      <c r="I878" s="39">
        <v>25.376260477480741</v>
      </c>
      <c r="J878" s="39">
        <v>39.769052734256661</v>
      </c>
      <c r="K878" s="39">
        <v>54.161844991032581</v>
      </c>
      <c r="L878" s="39">
        <v>68.554637247808515</v>
      </c>
      <c r="M878" s="39">
        <v>86.83197255314191</v>
      </c>
      <c r="N878" s="39">
        <v>105.1093078584752</v>
      </c>
      <c r="O878" s="39">
        <v>123.3866431638085</v>
      </c>
      <c r="P878" s="39">
        <v>141.66397846914188</v>
      </c>
      <c r="Q878" s="39">
        <v>159.94131377447519</v>
      </c>
    </row>
    <row r="879" spans="1:17" x14ac:dyDescent="0.3">
      <c r="A879" s="39" t="s">
        <v>925</v>
      </c>
      <c r="B879" s="39" t="s">
        <v>1911</v>
      </c>
      <c r="C879" s="39" t="s">
        <v>1913</v>
      </c>
      <c r="D879" s="58" t="str">
        <f>INDEX('R0. Region mapping'!$C$9:$C$24,MATCH($E879,'R0. Region mapping'!$A$9:$A$24,0))</f>
        <v>LAM</v>
      </c>
      <c r="E879" s="39" t="s">
        <v>345</v>
      </c>
      <c r="F879" s="39">
        <v>8.1179999999999701</v>
      </c>
      <c r="G879" s="39">
        <v>8.9819599807033601</v>
      </c>
      <c r="H879" s="39">
        <v>22.086152986053072</v>
      </c>
      <c r="I879" s="39">
        <v>38.613538911986886</v>
      </c>
      <c r="J879" s="39">
        <v>41.505353388969581</v>
      </c>
      <c r="K879" s="39">
        <v>45.901877636496899</v>
      </c>
      <c r="L879" s="39">
        <v>45.703912044706215</v>
      </c>
      <c r="M879" s="39">
        <v>47.307242271572257</v>
      </c>
      <c r="N879" s="39">
        <v>61.39150930451499</v>
      </c>
      <c r="O879" s="39">
        <v>70.923810522572865</v>
      </c>
      <c r="P879" s="39">
        <v>76.296313610254629</v>
      </c>
      <c r="Q879" s="39">
        <v>82.382133951920707</v>
      </c>
    </row>
    <row r="880" spans="1:17" x14ac:dyDescent="0.3">
      <c r="A880" s="39" t="s">
        <v>925</v>
      </c>
      <c r="B880" s="39" t="s">
        <v>1911</v>
      </c>
      <c r="C880" s="39" t="s">
        <v>1913</v>
      </c>
      <c r="D880" s="58" t="str">
        <f>INDEX('R0. Region mapping'!$C$9:$C$24,MATCH($E880,'R0. Region mapping'!$A$9:$A$24,0))</f>
        <v>EUR</v>
      </c>
      <c r="E880" s="39" t="s">
        <v>347</v>
      </c>
      <c r="F880" s="39">
        <v>9.2444544000000004</v>
      </c>
      <c r="G880" s="39">
        <v>9.3305693361049507</v>
      </c>
      <c r="H880" s="39">
        <v>9.11382566731743</v>
      </c>
      <c r="I880" s="39">
        <v>8.6813101846926486</v>
      </c>
      <c r="J880" s="39">
        <v>8.4735445003792194</v>
      </c>
      <c r="K880" s="39">
        <v>8.6842941647599012</v>
      </c>
      <c r="L880" s="39">
        <v>8.6241380257947799</v>
      </c>
      <c r="M880" s="39">
        <v>8.7166067579888065</v>
      </c>
      <c r="N880" s="39">
        <v>8.8206798837950284</v>
      </c>
      <c r="O880" s="39">
        <v>8.8455438115059106</v>
      </c>
      <c r="P880" s="39">
        <v>8.7523340525978064</v>
      </c>
      <c r="Q880" s="39">
        <v>8.5306672559999992</v>
      </c>
    </row>
    <row r="881" spans="1:17" x14ac:dyDescent="0.3">
      <c r="A881" s="39" t="s">
        <v>925</v>
      </c>
      <c r="B881" s="39" t="s">
        <v>1911</v>
      </c>
      <c r="C881" s="39" t="s">
        <v>1913</v>
      </c>
      <c r="D881" s="58" t="str">
        <f>INDEX('R0. Region mapping'!$C$9:$C$24,MATCH($E881,'R0. Region mapping'!$A$9:$A$24,0))</f>
        <v>ASI</v>
      </c>
      <c r="E881" s="39" t="s">
        <v>349</v>
      </c>
      <c r="F881" s="39">
        <v>1.8946799999999999</v>
      </c>
      <c r="G881" s="39">
        <v>1.8651413194006199</v>
      </c>
      <c r="H881" s="39">
        <v>7.7141654413688281</v>
      </c>
      <c r="I881" s="39">
        <v>26.831779899377903</v>
      </c>
      <c r="J881" s="39">
        <v>31.81838966594227</v>
      </c>
      <c r="K881" s="39">
        <v>36.804699432506538</v>
      </c>
      <c r="L881" s="39">
        <v>70.4790791030224</v>
      </c>
      <c r="M881" s="39">
        <v>89.683695050022408</v>
      </c>
      <c r="N881" s="39">
        <v>101.94092526323743</v>
      </c>
      <c r="O881" s="39">
        <v>102.6209252632374</v>
      </c>
      <c r="P881" s="39">
        <v>103.30092526323745</v>
      </c>
      <c r="Q881" s="39">
        <v>103.98092526323744</v>
      </c>
    </row>
    <row r="882" spans="1:17" x14ac:dyDescent="0.3">
      <c r="A882" s="39" t="s">
        <v>925</v>
      </c>
      <c r="B882" s="39" t="s">
        <v>1911</v>
      </c>
      <c r="C882" s="39" t="s">
        <v>1913</v>
      </c>
      <c r="D882" s="58" t="str">
        <f>INDEX('R0. Region mapping'!$C$9:$C$24,MATCH($E882,'R0. Region mapping'!$A$9:$A$24,0))</f>
        <v>ASI</v>
      </c>
      <c r="E882" s="39" t="s">
        <v>351</v>
      </c>
      <c r="I882" s="39">
        <v>1.165296E-2</v>
      </c>
      <c r="J882" s="39">
        <v>2.3005919999999999E-2</v>
      </c>
      <c r="K882" s="39">
        <v>2.3005919999999999E-2</v>
      </c>
      <c r="L882" s="39">
        <v>2.3005919999999999E-2</v>
      </c>
      <c r="M882" s="39">
        <v>2.3005919999999999E-2</v>
      </c>
      <c r="N882" s="39">
        <v>2.3005919999999999E-2</v>
      </c>
      <c r="O882" s="39">
        <v>2.3005919999999999E-2</v>
      </c>
      <c r="P882" s="39">
        <v>2.3005919999999999E-2</v>
      </c>
      <c r="Q882" s="39">
        <v>2.3005919999999999E-2</v>
      </c>
    </row>
    <row r="883" spans="1:17" x14ac:dyDescent="0.3">
      <c r="A883" s="39" t="s">
        <v>925</v>
      </c>
      <c r="B883" s="39" t="s">
        <v>1911</v>
      </c>
      <c r="C883" s="39" t="s">
        <v>1913</v>
      </c>
      <c r="D883" s="58" t="str">
        <f>INDEX('R0. Region mapping'!$C$9:$C$24,MATCH($E883,'R0. Region mapping'!$A$9:$A$24,0))</f>
        <v>ASI</v>
      </c>
      <c r="E883" s="39" t="s">
        <v>353</v>
      </c>
      <c r="F883" s="39">
        <v>19.97386294999999</v>
      </c>
      <c r="G883" s="39">
        <v>58.614379265246392</v>
      </c>
      <c r="H883" s="39">
        <v>113.79320002648821</v>
      </c>
      <c r="I883" s="39">
        <v>329.96131371935508</v>
      </c>
      <c r="J883" s="39">
        <v>500.16223358893018</v>
      </c>
      <c r="K883" s="39">
        <v>682.00969009644894</v>
      </c>
      <c r="L883" s="39">
        <v>854.51557389277082</v>
      </c>
      <c r="M883" s="39">
        <v>865.56734565575368</v>
      </c>
      <c r="N883" s="39">
        <v>876.36396897595898</v>
      </c>
      <c r="O883" s="39">
        <v>886.66562364508309</v>
      </c>
      <c r="P883" s="39">
        <v>896.41724160496597</v>
      </c>
      <c r="Q883" s="39">
        <v>905.55595298173102</v>
      </c>
    </row>
    <row r="884" spans="1:17" x14ac:dyDescent="0.3">
      <c r="A884" s="39" t="s">
        <v>925</v>
      </c>
      <c r="B884" s="39" t="s">
        <v>1911</v>
      </c>
      <c r="C884" s="39" t="s">
        <v>1913</v>
      </c>
      <c r="D884" s="58" t="str">
        <f>INDEX('R0. Region mapping'!$C$9:$C$24,MATCH($E884,'R0. Region mapping'!$A$9:$A$24,0))</f>
        <v>AFR</v>
      </c>
      <c r="E884" s="39" t="s">
        <v>355</v>
      </c>
      <c r="F884" s="39">
        <v>39.108167999999999</v>
      </c>
      <c r="G884" s="39">
        <v>41.128161669911357</v>
      </c>
      <c r="H884" s="39">
        <v>41.340384800245317</v>
      </c>
      <c r="I884" s="39">
        <v>41.684483657668537</v>
      </c>
      <c r="J884" s="39">
        <v>42.075709245112364</v>
      </c>
      <c r="K884" s="39">
        <v>42.478287792556181</v>
      </c>
      <c r="L884" s="39">
        <v>42.866675139999998</v>
      </c>
      <c r="M884" s="39">
        <v>43.354111832200005</v>
      </c>
      <c r="N884" s="39">
        <v>43.84154852439999</v>
      </c>
      <c r="O884" s="39">
        <v>44.32898521660001</v>
      </c>
      <c r="P884" s="39">
        <v>44.816421908800002</v>
      </c>
      <c r="Q884" s="39">
        <v>45.303858601000002</v>
      </c>
    </row>
    <row r="885" spans="1:17" x14ac:dyDescent="0.3">
      <c r="A885" s="39" t="s">
        <v>925</v>
      </c>
      <c r="B885" s="39" t="s">
        <v>1911</v>
      </c>
      <c r="C885" s="39" t="s">
        <v>1913</v>
      </c>
      <c r="D885" s="58" t="str">
        <f>INDEX('R0. Region mapping'!$C$9:$C$24,MATCH($E885,'R0. Region mapping'!$A$9:$A$24,0))</f>
        <v>LAM</v>
      </c>
      <c r="E885" s="39" t="s">
        <v>357</v>
      </c>
      <c r="F885" s="39">
        <v>26.276524999999999</v>
      </c>
      <c r="G885" s="39">
        <v>28.128692991460198</v>
      </c>
      <c r="H885" s="39">
        <v>56.617214371290615</v>
      </c>
      <c r="I885" s="39">
        <v>95.747599326917964</v>
      </c>
      <c r="J885" s="39">
        <v>109.6359663369939</v>
      </c>
      <c r="K885" s="39">
        <v>283.38496407278143</v>
      </c>
      <c r="L885" s="39">
        <v>150.66039308663892</v>
      </c>
      <c r="M885" s="39">
        <v>165.16476156362225</v>
      </c>
      <c r="N885" s="39">
        <v>179.65654629359958</v>
      </c>
      <c r="O885" s="39">
        <v>139.97173028732982</v>
      </c>
      <c r="P885" s="39">
        <v>154.46505542208951</v>
      </c>
      <c r="Q885" s="39">
        <v>168.96940733656541</v>
      </c>
    </row>
    <row r="886" spans="1:17" x14ac:dyDescent="0.3">
      <c r="A886" s="39" t="s">
        <v>925</v>
      </c>
      <c r="B886" s="39" t="s">
        <v>1911</v>
      </c>
      <c r="C886" s="39" t="s">
        <v>1913</v>
      </c>
      <c r="D886" s="58" t="str">
        <f>INDEX('R0. Region mapping'!$C$9:$C$24,MATCH($E886,'R0. Region mapping'!$A$9:$A$24,0))</f>
        <v>ASI</v>
      </c>
      <c r="E886" s="39" t="s">
        <v>359</v>
      </c>
      <c r="F886" s="39">
        <v>59.428800000000003</v>
      </c>
      <c r="G886" s="39">
        <v>59.697263398305701</v>
      </c>
      <c r="H886" s="39">
        <v>156.44580844051978</v>
      </c>
      <c r="I886" s="39">
        <v>1500.5071042253649</v>
      </c>
      <c r="J886" s="39">
        <v>2388.1706622984357</v>
      </c>
      <c r="K886" s="39">
        <v>3275.8342203715056</v>
      </c>
      <c r="L886" s="39">
        <v>4163.4977784445755</v>
      </c>
      <c r="M886" s="39">
        <v>4187.339445536245</v>
      </c>
      <c r="N886" s="39">
        <v>4187.4811126279146</v>
      </c>
      <c r="O886" s="39">
        <v>4187.6227797195752</v>
      </c>
      <c r="P886" s="39">
        <v>4187.7644468112449</v>
      </c>
      <c r="Q886" s="39">
        <v>4187.9061139029154</v>
      </c>
    </row>
    <row r="887" spans="1:17" x14ac:dyDescent="0.3">
      <c r="A887" s="39" t="s">
        <v>925</v>
      </c>
      <c r="B887" s="39" t="s">
        <v>1911</v>
      </c>
      <c r="C887" s="39" t="s">
        <v>1913</v>
      </c>
      <c r="D887" s="58" t="str">
        <f>INDEX('R0. Region mapping'!$C$9:$C$24,MATCH($E887,'R0. Region mapping'!$A$9:$A$24,0))</f>
        <v>ASI</v>
      </c>
      <c r="E887" s="39" t="s">
        <v>361</v>
      </c>
      <c r="F887" s="39">
        <v>8.3736000000000005E-2</v>
      </c>
      <c r="G887" s="39">
        <v>7.2571200000000002E-2</v>
      </c>
      <c r="H887" s="39">
        <v>4.4659200000000003E-2</v>
      </c>
      <c r="I887" s="39">
        <v>2.3005919999999999E-2</v>
      </c>
      <c r="J887" s="39">
        <v>2.3005919999999999E-2</v>
      </c>
      <c r="K887" s="39">
        <v>2.3005919999999999E-2</v>
      </c>
      <c r="L887" s="39">
        <v>2.3005919999999999E-2</v>
      </c>
      <c r="M887" s="39">
        <v>2.3005919999999999E-2</v>
      </c>
      <c r="N887" s="39">
        <v>2.3005919999999999E-2</v>
      </c>
      <c r="O887" s="39">
        <v>2.3005919999999999E-2</v>
      </c>
      <c r="P887" s="39">
        <v>2.3005919999999999E-2</v>
      </c>
      <c r="Q887" s="39">
        <v>2.3005919999999999E-2</v>
      </c>
    </row>
    <row r="888" spans="1:17" x14ac:dyDescent="0.3">
      <c r="A888" s="39" t="s">
        <v>925</v>
      </c>
      <c r="B888" s="39" t="s">
        <v>1911</v>
      </c>
      <c r="C888" s="39" t="s">
        <v>1913</v>
      </c>
      <c r="D888" s="58" t="str">
        <f>INDEX('R0. Region mapping'!$C$9:$C$24,MATCH($E888,'R0. Region mapping'!$A$9:$A$24,0))</f>
        <v>NAM</v>
      </c>
      <c r="E888" s="39" t="s">
        <v>363</v>
      </c>
      <c r="F888" s="39">
        <v>96.976684799999987</v>
      </c>
      <c r="G888" s="39">
        <v>97.217980022008589</v>
      </c>
      <c r="H888" s="39">
        <v>186.25631289703026</v>
      </c>
      <c r="I888" s="39">
        <v>516.23018634303799</v>
      </c>
      <c r="J888" s="39">
        <v>747.27687023566705</v>
      </c>
      <c r="K888" s="39">
        <v>978.32355412829611</v>
      </c>
      <c r="L888" s="39">
        <v>1219.2406471772742</v>
      </c>
      <c r="M888" s="39">
        <v>1256.0706346726477</v>
      </c>
      <c r="N888" s="39">
        <v>1293.7395099793061</v>
      </c>
      <c r="O888" s="39">
        <v>1328.2514341936931</v>
      </c>
      <c r="P888" s="39">
        <v>1358.0371461504064</v>
      </c>
      <c r="Q888" s="39">
        <v>1383.7023517512439</v>
      </c>
    </row>
    <row r="889" spans="1:17" x14ac:dyDescent="0.3">
      <c r="A889" s="39" t="s">
        <v>925</v>
      </c>
      <c r="B889" s="39" t="s">
        <v>1911</v>
      </c>
      <c r="C889" s="39" t="s">
        <v>1913</v>
      </c>
      <c r="D889" s="58" t="str">
        <f>INDEX('R0. Region mapping'!$C$9:$C$24,MATCH($E889,'R0. Region mapping'!$A$9:$A$24,0))</f>
        <v>EUR</v>
      </c>
      <c r="E889" s="39" t="s">
        <v>365</v>
      </c>
      <c r="F889" s="39">
        <v>81.245803576161904</v>
      </c>
      <c r="G889" s="39">
        <v>83.769130351662056</v>
      </c>
      <c r="H889" s="39">
        <v>118.68052330350928</v>
      </c>
      <c r="I889" s="39">
        <v>344.88527393794141</v>
      </c>
      <c r="J889" s="39">
        <v>351.49042412034089</v>
      </c>
      <c r="K889" s="39">
        <v>649.38752925828044</v>
      </c>
      <c r="L889" s="39">
        <v>803.19653142545542</v>
      </c>
      <c r="M889" s="39">
        <v>815.06882004648662</v>
      </c>
      <c r="N889" s="39">
        <v>826.58269468539845</v>
      </c>
      <c r="O889" s="39">
        <v>837.35604599761564</v>
      </c>
      <c r="P889" s="39">
        <v>847.26128607527437</v>
      </c>
      <c r="Q889" s="39">
        <v>856.23074414860889</v>
      </c>
    </row>
    <row r="890" spans="1:17" x14ac:dyDescent="0.3">
      <c r="A890" s="39" t="s">
        <v>925</v>
      </c>
      <c r="B890" s="39" t="s">
        <v>1911</v>
      </c>
      <c r="C890" s="39" t="s">
        <v>1914</v>
      </c>
      <c r="D890" s="58" t="str">
        <f>INDEX('R0. Region mapping'!$C$9:$C$24,MATCH($E890,'R0. Region mapping'!$A$9:$A$24,0))</f>
        <v>AFR</v>
      </c>
      <c r="E890" s="39" t="s">
        <v>258</v>
      </c>
      <c r="F890" s="39">
        <v>326.76480000000004</v>
      </c>
      <c r="G890" s="39">
        <v>326.62544000000003</v>
      </c>
      <c r="H890" s="39">
        <v>326.27704000000006</v>
      </c>
      <c r="I890" s="39">
        <v>584.81856992120299</v>
      </c>
      <c r="J890" s="39">
        <v>761.82923200000005</v>
      </c>
      <c r="K890" s="39">
        <v>906.73457600000006</v>
      </c>
      <c r="L890" s="39">
        <v>1051.6399200000001</v>
      </c>
      <c r="M890" s="39">
        <v>1051.6399200000001</v>
      </c>
      <c r="N890" s="39">
        <v>1051.6399200000001</v>
      </c>
      <c r="O890" s="39">
        <v>1051.6399200000001</v>
      </c>
      <c r="P890" s="39">
        <v>1051.6399200000001</v>
      </c>
      <c r="Q890" s="39">
        <v>1051.6399200000001</v>
      </c>
    </row>
    <row r="891" spans="1:17" x14ac:dyDescent="0.3">
      <c r="A891" s="39" t="s">
        <v>925</v>
      </c>
      <c r="B891" s="39" t="s">
        <v>1911</v>
      </c>
      <c r="C891" s="39" t="s">
        <v>1914</v>
      </c>
      <c r="D891" s="58" t="str">
        <f>INDEX('R0. Region mapping'!$C$9:$C$24,MATCH($E891,'R0. Region mapping'!$A$9:$A$24,0))</f>
        <v>AUS</v>
      </c>
      <c r="E891" s="39" t="s">
        <v>261</v>
      </c>
      <c r="F891" s="39">
        <v>140.9616</v>
      </c>
      <c r="G891" s="39">
        <v>140.91775999999999</v>
      </c>
      <c r="H891" s="39">
        <v>140.92565259596302</v>
      </c>
      <c r="I891" s="39">
        <v>153.056230400511</v>
      </c>
      <c r="J891" s="39">
        <v>158.649158400511</v>
      </c>
      <c r="K891" s="39">
        <v>162.304710400511</v>
      </c>
      <c r="L891" s="39">
        <v>164.022886400511</v>
      </c>
      <c r="M891" s="39">
        <v>163.99883496145199</v>
      </c>
      <c r="N891" s="39">
        <v>162.76158633616899</v>
      </c>
      <c r="O891" s="39">
        <v>161.52433771088599</v>
      </c>
      <c r="P891" s="39">
        <v>160.28708908560199</v>
      </c>
      <c r="Q891" s="39">
        <v>159.04984046031899</v>
      </c>
    </row>
    <row r="892" spans="1:17" x14ac:dyDescent="0.3">
      <c r="A892" s="39" t="s">
        <v>925</v>
      </c>
      <c r="B892" s="39" t="s">
        <v>1911</v>
      </c>
      <c r="C892" s="39" t="s">
        <v>1914</v>
      </c>
      <c r="D892" s="58" t="str">
        <f>INDEX('R0. Region mapping'!$C$9:$C$24,MATCH($E892,'R0. Region mapping'!$A$9:$A$24,0))</f>
        <v>NAM</v>
      </c>
      <c r="E892" s="39" t="s">
        <v>341</v>
      </c>
      <c r="F892" s="39">
        <v>1308.654</v>
      </c>
      <c r="G892" s="39">
        <v>1201.430199952845</v>
      </c>
      <c r="H892" s="39">
        <v>1204.0058046306194</v>
      </c>
      <c r="I892" s="39">
        <v>1371.6266937325515</v>
      </c>
      <c r="J892" s="39">
        <v>1420.6488132573008</v>
      </c>
      <c r="K892" s="39">
        <v>1469.3458415865243</v>
      </c>
      <c r="L892" s="39">
        <v>1504.58117476198</v>
      </c>
      <c r="M892" s="39">
        <v>1510.2440400998901</v>
      </c>
      <c r="N892" s="39">
        <v>1508.2969006358001</v>
      </c>
      <c r="O892" s="39">
        <v>1506.34976117171</v>
      </c>
      <c r="P892" s="39">
        <v>1504.40262170762</v>
      </c>
      <c r="Q892" s="39">
        <v>1502.45548224353</v>
      </c>
    </row>
    <row r="893" spans="1:17" x14ac:dyDescent="0.3">
      <c r="A893" s="39" t="s">
        <v>925</v>
      </c>
      <c r="B893" s="39" t="s">
        <v>1911</v>
      </c>
      <c r="C893" s="39" t="s">
        <v>1914</v>
      </c>
      <c r="D893" s="58" t="str">
        <f>INDEX('R0. Region mapping'!$C$9:$C$24,MATCH($E893,'R0. Region mapping'!$A$9:$A$24,0))</f>
        <v>ASI</v>
      </c>
      <c r="E893" s="39" t="s">
        <v>343</v>
      </c>
      <c r="F893" s="39">
        <v>1429.2611999999999</v>
      </c>
      <c r="G893" s="39">
        <v>1429.2611999999999</v>
      </c>
      <c r="H893" s="39">
        <v>1443.4730276687901</v>
      </c>
      <c r="I893" s="39">
        <v>3089.5338589473599</v>
      </c>
      <c r="J893" s="39">
        <v>3931.6734985124999</v>
      </c>
      <c r="K893" s="39">
        <v>4223.2734985124998</v>
      </c>
      <c r="L893" s="39">
        <v>4806.4734985125097</v>
      </c>
      <c r="M893" s="39">
        <v>4806.4734985124996</v>
      </c>
      <c r="N893" s="39">
        <v>4806.4734985124596</v>
      </c>
      <c r="O893" s="39">
        <v>4806.4734985125197</v>
      </c>
      <c r="P893" s="39">
        <v>4806.4734985124996</v>
      </c>
      <c r="Q893" s="39">
        <v>4806.4734985124996</v>
      </c>
    </row>
    <row r="894" spans="1:17" x14ac:dyDescent="0.3">
      <c r="A894" s="39" t="s">
        <v>925</v>
      </c>
      <c r="B894" s="39" t="s">
        <v>1911</v>
      </c>
      <c r="C894" s="39" t="s">
        <v>1914</v>
      </c>
      <c r="D894" s="58" t="str">
        <f>INDEX('R0. Region mapping'!$C$9:$C$24,MATCH($E894,'R0. Region mapping'!$A$9:$A$24,0))</f>
        <v>LAM</v>
      </c>
      <c r="E894" s="39" t="s">
        <v>345</v>
      </c>
      <c r="F894" s="39">
        <v>2229.0084000000102</v>
      </c>
      <c r="G894" s="39">
        <v>2182.2957856296944</v>
      </c>
      <c r="H894" s="39">
        <v>2211.6594089941063</v>
      </c>
      <c r="I894" s="39">
        <v>3459.1342066470102</v>
      </c>
      <c r="J894" s="39">
        <v>3770.3392059001003</v>
      </c>
      <c r="K894" s="39">
        <v>3713.2729409570902</v>
      </c>
      <c r="L894" s="39">
        <v>4124.9688853334801</v>
      </c>
      <c r="M894" s="39">
        <v>4113.48640791668</v>
      </c>
      <c r="N894" s="39">
        <v>4037.54767062676</v>
      </c>
      <c r="O894" s="39">
        <v>3961.60893333689</v>
      </c>
      <c r="P894" s="39">
        <v>3885.67019604693</v>
      </c>
      <c r="Q894" s="39">
        <v>3809.7314587570099</v>
      </c>
    </row>
    <row r="895" spans="1:17" x14ac:dyDescent="0.3">
      <c r="A895" s="39" t="s">
        <v>925</v>
      </c>
      <c r="B895" s="39" t="s">
        <v>1911</v>
      </c>
      <c r="C895" s="39" t="s">
        <v>1914</v>
      </c>
      <c r="D895" s="58" t="str">
        <f>INDEX('R0. Region mapping'!$C$9:$C$24,MATCH($E895,'R0. Region mapping'!$A$9:$A$24,0))</f>
        <v>EUR</v>
      </c>
      <c r="E895" s="39" t="s">
        <v>347</v>
      </c>
      <c r="F895" s="39">
        <v>244.47239999999999</v>
      </c>
      <c r="G895" s="39">
        <v>244.32024000000001</v>
      </c>
      <c r="H895" s="39">
        <v>244.829823003493</v>
      </c>
      <c r="I895" s="39">
        <v>329.63487747368401</v>
      </c>
      <c r="J895" s="39">
        <v>345.692027789473</v>
      </c>
      <c r="K895" s="39">
        <v>353.43961178947302</v>
      </c>
      <c r="L895" s="39">
        <v>361.18719578947298</v>
      </c>
      <c r="M895" s="39">
        <v>386.92784802559498</v>
      </c>
      <c r="N895" s="39">
        <v>404.94071438268401</v>
      </c>
      <c r="O895" s="39">
        <v>431.09630736842001</v>
      </c>
      <c r="P895" s="39">
        <v>439.40587368421001</v>
      </c>
      <c r="Q895" s="39">
        <v>447.71543999999898</v>
      </c>
    </row>
    <row r="896" spans="1:17" x14ac:dyDescent="0.3">
      <c r="A896" s="39" t="s">
        <v>925</v>
      </c>
      <c r="B896" s="39" t="s">
        <v>1911</v>
      </c>
      <c r="C896" s="39" t="s">
        <v>1914</v>
      </c>
      <c r="D896" s="58" t="str">
        <f>INDEX('R0. Region mapping'!$C$9:$C$24,MATCH($E896,'R0. Region mapping'!$A$9:$A$24,0))</f>
        <v>ASI</v>
      </c>
      <c r="E896" s="39" t="s">
        <v>349</v>
      </c>
      <c r="F896" s="39">
        <v>881.61120000000005</v>
      </c>
      <c r="G896" s="39">
        <v>881.42336</v>
      </c>
      <c r="H896" s="39">
        <v>880.95375999999999</v>
      </c>
      <c r="I896" s="39">
        <v>923.903235787894</v>
      </c>
      <c r="J896" s="39">
        <v>1336.492</v>
      </c>
      <c r="K896" s="39">
        <v>1487.9624000000001</v>
      </c>
      <c r="L896" s="39">
        <v>1639.4328</v>
      </c>
      <c r="M896" s="39">
        <v>1639.4328</v>
      </c>
      <c r="N896" s="39">
        <v>1586.86402165249</v>
      </c>
      <c r="O896" s="39">
        <v>1639.4328</v>
      </c>
      <c r="P896" s="39">
        <v>1639.4328</v>
      </c>
      <c r="Q896" s="39">
        <v>1573.1459051439499</v>
      </c>
    </row>
    <row r="897" spans="1:17" x14ac:dyDescent="0.3">
      <c r="A897" s="39" t="s">
        <v>925</v>
      </c>
      <c r="B897" s="39" t="s">
        <v>1911</v>
      </c>
      <c r="C897" s="39" t="s">
        <v>1914</v>
      </c>
      <c r="D897" s="58" t="str">
        <f>INDEX('R0. Region mapping'!$C$9:$C$24,MATCH($E897,'R0. Region mapping'!$A$9:$A$24,0))</f>
        <v>ASI</v>
      </c>
      <c r="E897" s="39" t="s">
        <v>351</v>
      </c>
      <c r="F897" s="39">
        <v>359.99639999999999</v>
      </c>
      <c r="G897" s="39">
        <v>359.97768000000002</v>
      </c>
      <c r="H897" s="39">
        <v>364.275122974309</v>
      </c>
      <c r="I897" s="39">
        <v>726.88594342884505</v>
      </c>
      <c r="J897" s="39">
        <v>804.76588111305591</v>
      </c>
      <c r="K897" s="39">
        <v>841.54290511305601</v>
      </c>
      <c r="L897" s="39">
        <v>878.31992911305599</v>
      </c>
      <c r="M897" s="39">
        <v>878.31992911305599</v>
      </c>
      <c r="N897" s="39">
        <v>878.31992911305599</v>
      </c>
      <c r="O897" s="39">
        <v>878.31992911305599</v>
      </c>
      <c r="P897" s="39">
        <v>878.31992911305599</v>
      </c>
      <c r="Q897" s="39">
        <v>878.31992911305599</v>
      </c>
    </row>
    <row r="898" spans="1:17" x14ac:dyDescent="0.3">
      <c r="A898" s="39" t="s">
        <v>925</v>
      </c>
      <c r="B898" s="39" t="s">
        <v>1911</v>
      </c>
      <c r="C898" s="39" t="s">
        <v>1914</v>
      </c>
      <c r="D898" s="58" t="str">
        <f>INDEX('R0. Region mapping'!$C$9:$C$24,MATCH($E898,'R0. Region mapping'!$A$9:$A$24,0))</f>
        <v>ASI</v>
      </c>
      <c r="E898" s="39" t="s">
        <v>353</v>
      </c>
      <c r="F898" s="39">
        <v>281.55959999999988</v>
      </c>
      <c r="G898" s="39">
        <v>280.50823999999989</v>
      </c>
      <c r="H898" s="39">
        <v>278.5578381307119</v>
      </c>
      <c r="I898" s="39">
        <v>295.35008421052601</v>
      </c>
      <c r="J898" s="39">
        <v>295.781284210526</v>
      </c>
      <c r="K898" s="39">
        <v>293.36848421052599</v>
      </c>
      <c r="L898" s="39">
        <v>290.95568421052599</v>
      </c>
      <c r="M898" s="39">
        <v>290.95568421052599</v>
      </c>
      <c r="N898" s="39">
        <v>290.95568421052599</v>
      </c>
      <c r="O898" s="39">
        <v>290.95568421052599</v>
      </c>
      <c r="P898" s="39">
        <v>290.95568421052599</v>
      </c>
      <c r="Q898" s="39">
        <v>290.95568421052599</v>
      </c>
    </row>
    <row r="899" spans="1:17" x14ac:dyDescent="0.3">
      <c r="A899" s="39" t="s">
        <v>925</v>
      </c>
      <c r="B899" s="39" t="s">
        <v>1911</v>
      </c>
      <c r="C899" s="39" t="s">
        <v>1914</v>
      </c>
      <c r="D899" s="58" t="str">
        <f>INDEX('R0. Region mapping'!$C$9:$C$24,MATCH($E899,'R0. Region mapping'!$A$9:$A$24,0))</f>
        <v>AFR</v>
      </c>
      <c r="E899" s="39" t="s">
        <v>355</v>
      </c>
      <c r="F899" s="39">
        <v>218.7216</v>
      </c>
      <c r="G899" s="39">
        <v>218.58799999999999</v>
      </c>
      <c r="H899" s="39">
        <v>221.04599590011003</v>
      </c>
      <c r="I899" s="39">
        <v>299.34098357894703</v>
      </c>
      <c r="J899" s="39">
        <v>314.79846120479203</v>
      </c>
      <c r="K899" s="39">
        <v>314.13046120479203</v>
      </c>
      <c r="L899" s="39">
        <v>344.54975720479302</v>
      </c>
      <c r="M899" s="39">
        <v>344.549757204792</v>
      </c>
      <c r="N899" s="39">
        <v>344.549757204792</v>
      </c>
      <c r="O899" s="39">
        <v>344.549757204792</v>
      </c>
      <c r="P899" s="39">
        <v>344.549757204792</v>
      </c>
      <c r="Q899" s="39">
        <v>344.549757204792</v>
      </c>
    </row>
    <row r="900" spans="1:17" x14ac:dyDescent="0.3">
      <c r="A900" s="39" t="s">
        <v>925</v>
      </c>
      <c r="B900" s="39" t="s">
        <v>1911</v>
      </c>
      <c r="C900" s="39" t="s">
        <v>1914</v>
      </c>
      <c r="D900" s="58" t="str">
        <f>INDEX('R0. Region mapping'!$C$9:$C$24,MATCH($E900,'R0. Region mapping'!$A$9:$A$24,0))</f>
        <v>LAM</v>
      </c>
      <c r="E900" s="39" t="s">
        <v>357</v>
      </c>
      <c r="F900" s="39">
        <v>99.8352</v>
      </c>
      <c r="G900" s="39">
        <v>99.815840000000009</v>
      </c>
      <c r="H900" s="39">
        <v>99.960807306622002</v>
      </c>
      <c r="I900" s="39">
        <v>105.719868210526</v>
      </c>
      <c r="J900" s="39">
        <v>108.47940628785101</v>
      </c>
      <c r="K900" s="39">
        <v>109.400542287851</v>
      </c>
      <c r="L900" s="39">
        <v>101.024103760817</v>
      </c>
      <c r="M900" s="39">
        <v>101.024103760817</v>
      </c>
      <c r="N900" s="39">
        <v>101.024103760817</v>
      </c>
      <c r="O900" s="39">
        <v>101.024103760817</v>
      </c>
      <c r="P900" s="39">
        <v>101.024103760817</v>
      </c>
      <c r="Q900" s="39">
        <v>101.024103760817</v>
      </c>
    </row>
    <row r="901" spans="1:17" x14ac:dyDescent="0.3">
      <c r="A901" s="39" t="s">
        <v>925</v>
      </c>
      <c r="B901" s="39" t="s">
        <v>1911</v>
      </c>
      <c r="C901" s="39" t="s">
        <v>1914</v>
      </c>
      <c r="D901" s="58" t="str">
        <f>INDEX('R0. Region mapping'!$C$9:$C$24,MATCH($E901,'R0. Region mapping'!$A$9:$A$24,0))</f>
        <v>ASI</v>
      </c>
      <c r="E901" s="39" t="s">
        <v>359</v>
      </c>
      <c r="F901" s="39">
        <v>432.15120000000002</v>
      </c>
      <c r="G901" s="39">
        <v>432.07456000000002</v>
      </c>
      <c r="H901" s="39">
        <v>440.93868332962802</v>
      </c>
      <c r="I901" s="39">
        <v>975.53633983469899</v>
      </c>
      <c r="J901" s="39">
        <v>1306.3602035795</v>
      </c>
      <c r="K901" s="39">
        <v>1439.6475955794999</v>
      </c>
      <c r="L901" s="39">
        <v>1572.9349875795001</v>
      </c>
      <c r="M901" s="39">
        <v>1572.9349875795001</v>
      </c>
      <c r="N901" s="39">
        <v>1572.9349875795001</v>
      </c>
      <c r="O901" s="39">
        <v>1572.9349875795001</v>
      </c>
      <c r="P901" s="39">
        <v>1572.9349875795001</v>
      </c>
      <c r="Q901" s="39">
        <v>1572.9349875795001</v>
      </c>
    </row>
    <row r="902" spans="1:17" x14ac:dyDescent="0.3">
      <c r="A902" s="39" t="s">
        <v>925</v>
      </c>
      <c r="B902" s="39" t="s">
        <v>1911</v>
      </c>
      <c r="C902" s="39" t="s">
        <v>1914</v>
      </c>
      <c r="D902" s="58" t="str">
        <f>INDEX('R0. Region mapping'!$C$9:$C$24,MATCH($E902,'R0. Region mapping'!$A$9:$A$24,0))</f>
        <v>ASI</v>
      </c>
      <c r="E902" s="39" t="s">
        <v>361</v>
      </c>
      <c r="F902" s="39">
        <v>13.222800000000101</v>
      </c>
      <c r="G902" s="39">
        <v>13.222800000000101</v>
      </c>
      <c r="H902" s="39">
        <v>13.396436183293099</v>
      </c>
      <c r="I902" s="39">
        <v>16.477435789473699</v>
      </c>
      <c r="J902" s="39">
        <v>21.275906750633201</v>
      </c>
      <c r="K902" s="39">
        <v>21.819285088014201</v>
      </c>
      <c r="L902" s="39">
        <v>21.819285088014201</v>
      </c>
      <c r="M902" s="39">
        <v>21.819285088014201</v>
      </c>
      <c r="N902" s="39">
        <v>21.819285088014201</v>
      </c>
      <c r="O902" s="39">
        <v>21.819285088014201</v>
      </c>
      <c r="P902" s="39">
        <v>21.819285088014201</v>
      </c>
      <c r="Q902" s="39">
        <v>21.819285088014201</v>
      </c>
    </row>
    <row r="903" spans="1:17" x14ac:dyDescent="0.3">
      <c r="A903" s="39" t="s">
        <v>925</v>
      </c>
      <c r="B903" s="39" t="s">
        <v>1911</v>
      </c>
      <c r="C903" s="39" t="s">
        <v>1914</v>
      </c>
      <c r="D903" s="58" t="str">
        <f>INDEX('R0. Region mapping'!$C$9:$C$24,MATCH($E903,'R0. Region mapping'!$A$9:$A$24,0))</f>
        <v>NAM</v>
      </c>
      <c r="E903" s="39" t="s">
        <v>363</v>
      </c>
      <c r="F903" s="39">
        <v>980.8091999999989</v>
      </c>
      <c r="G903" s="39">
        <v>980.27623999999889</v>
      </c>
      <c r="H903" s="39">
        <v>978.943839999999</v>
      </c>
      <c r="I903" s="39">
        <v>1069.0779863074899</v>
      </c>
      <c r="J903" s="39">
        <v>1100.59273830749</v>
      </c>
      <c r="K903" s="39">
        <v>1132.10749030749</v>
      </c>
      <c r="L903" s="39">
        <v>1310.61312</v>
      </c>
      <c r="M903" s="39">
        <v>1310.61312</v>
      </c>
      <c r="N903" s="39">
        <v>1310.61312</v>
      </c>
      <c r="O903" s="39">
        <v>1310.61312</v>
      </c>
      <c r="P903" s="39">
        <v>1310.61312</v>
      </c>
      <c r="Q903" s="39">
        <v>1310.61312</v>
      </c>
    </row>
    <row r="904" spans="1:17" x14ac:dyDescent="0.3">
      <c r="A904" s="39" t="s">
        <v>925</v>
      </c>
      <c r="B904" s="39" t="s">
        <v>1911</v>
      </c>
      <c r="C904" s="39" t="s">
        <v>1914</v>
      </c>
      <c r="D904" s="58" t="str">
        <f>INDEX('R0. Region mapping'!$C$9:$C$24,MATCH($E904,'R0. Region mapping'!$A$9:$A$24,0))</f>
        <v>EUR</v>
      </c>
      <c r="E904" s="39" t="s">
        <v>365</v>
      </c>
      <c r="F904" s="39">
        <v>1572.4115999999999</v>
      </c>
      <c r="G904" s="39">
        <v>1570.4443999999999</v>
      </c>
      <c r="H904" s="39">
        <v>1565.5264</v>
      </c>
      <c r="I904" s="39">
        <v>1637.6576</v>
      </c>
      <c r="J904" s="39">
        <v>1667.82159999999</v>
      </c>
      <c r="K904" s="39">
        <v>1677.9856</v>
      </c>
      <c r="L904" s="39">
        <v>1688.1496</v>
      </c>
      <c r="M904" s="39">
        <v>1728.1496</v>
      </c>
      <c r="N904" s="39">
        <v>1728.1496</v>
      </c>
      <c r="O904" s="39">
        <v>1728.1496</v>
      </c>
      <c r="P904" s="39">
        <v>1728.1496</v>
      </c>
      <c r="Q904" s="39">
        <v>1728.1496</v>
      </c>
    </row>
    <row r="905" spans="1:17" x14ac:dyDescent="0.3">
      <c r="A905" s="39" t="s">
        <v>925</v>
      </c>
      <c r="B905" s="39" t="s">
        <v>1911</v>
      </c>
      <c r="C905" s="39" t="s">
        <v>1915</v>
      </c>
      <c r="D905" s="58" t="str">
        <f>INDEX('R0. Region mapping'!$C$9:$C$24,MATCH($E905,'R0. Region mapping'!$A$9:$A$24,0))</f>
        <v>AFR</v>
      </c>
      <c r="E905" s="39" t="s">
        <v>258</v>
      </c>
      <c r="F905" s="39">
        <v>40.654799999999902</v>
      </c>
      <c r="G905" s="39">
        <v>40.629359999999899</v>
      </c>
      <c r="H905" s="39">
        <v>65.951567774306099</v>
      </c>
      <c r="I905" s="39">
        <v>144.4</v>
      </c>
      <c r="J905" s="39">
        <v>216</v>
      </c>
      <c r="K905" s="39">
        <v>269.45</v>
      </c>
      <c r="L905" s="39">
        <v>620</v>
      </c>
      <c r="M905" s="39">
        <v>924</v>
      </c>
      <c r="N905" s="39">
        <v>1098.5</v>
      </c>
      <c r="O905" s="39">
        <v>1288.8</v>
      </c>
      <c r="P905" s="39">
        <v>1432.75</v>
      </c>
      <c r="Q905" s="39">
        <v>1531.5</v>
      </c>
    </row>
    <row r="906" spans="1:17" x14ac:dyDescent="0.3">
      <c r="A906" s="39" t="s">
        <v>925</v>
      </c>
      <c r="B906" s="39" t="s">
        <v>1911</v>
      </c>
      <c r="C906" s="39" t="s">
        <v>1915</v>
      </c>
      <c r="D906" s="58" t="str">
        <f>INDEX('R0. Region mapping'!$C$9:$C$24,MATCH($E906,'R0. Region mapping'!$A$9:$A$24,0))</f>
        <v>AUS</v>
      </c>
      <c r="E906" s="39" t="s">
        <v>261</v>
      </c>
      <c r="H906" s="39">
        <v>11.246836216817099</v>
      </c>
      <c r="I906" s="39">
        <v>67.45</v>
      </c>
      <c r="J906" s="39">
        <v>76.5</v>
      </c>
      <c r="K906" s="39">
        <v>76.5</v>
      </c>
      <c r="L906" s="39">
        <v>175.2</v>
      </c>
      <c r="M906" s="39">
        <v>260.25</v>
      </c>
      <c r="N906" s="39">
        <v>309.39999999999998</v>
      </c>
      <c r="O906" s="39">
        <v>362.4</v>
      </c>
      <c r="P906" s="39">
        <v>403.15</v>
      </c>
      <c r="Q906" s="39">
        <v>430.5</v>
      </c>
    </row>
    <row r="907" spans="1:17" x14ac:dyDescent="0.3">
      <c r="A907" s="39" t="s">
        <v>925</v>
      </c>
      <c r="B907" s="39" t="s">
        <v>1911</v>
      </c>
      <c r="C907" s="39" t="s">
        <v>1915</v>
      </c>
      <c r="D907" s="58" t="str">
        <f>INDEX('R0. Region mapping'!$C$9:$C$24,MATCH($E907,'R0. Region mapping'!$A$9:$A$24,0))</f>
        <v>NAM</v>
      </c>
      <c r="E907" s="39" t="s">
        <v>341</v>
      </c>
      <c r="F907" s="39">
        <v>331.34399999999903</v>
      </c>
      <c r="G907" s="39">
        <v>331.387445797564</v>
      </c>
      <c r="H907" s="39">
        <v>344.52533775778699</v>
      </c>
      <c r="I907" s="39">
        <v>484.5</v>
      </c>
      <c r="J907" s="39">
        <v>444.31338771502601</v>
      </c>
      <c r="K907" s="39">
        <v>375.7</v>
      </c>
      <c r="L907" s="39">
        <v>337.62484627260199</v>
      </c>
      <c r="M907" s="39">
        <v>273</v>
      </c>
      <c r="N907" s="39">
        <v>266.91726445726601</v>
      </c>
      <c r="O907" s="39">
        <v>260.834528914533</v>
      </c>
      <c r="P907" s="39">
        <v>257.39999999999998</v>
      </c>
      <c r="Q907" s="39">
        <v>251.5</v>
      </c>
    </row>
    <row r="908" spans="1:17" x14ac:dyDescent="0.3">
      <c r="A908" s="39" t="s">
        <v>925</v>
      </c>
      <c r="B908" s="39" t="s">
        <v>1911</v>
      </c>
      <c r="C908" s="39" t="s">
        <v>1915</v>
      </c>
      <c r="D908" s="58" t="str">
        <f>INDEX('R0. Region mapping'!$C$9:$C$24,MATCH($E908,'R0. Region mapping'!$A$9:$A$24,0))</f>
        <v>ASI</v>
      </c>
      <c r="E908" s="39" t="s">
        <v>343</v>
      </c>
      <c r="F908" s="39">
        <v>191.11680000000001</v>
      </c>
      <c r="G908" s="39">
        <v>191.115672985694</v>
      </c>
      <c r="H908" s="39">
        <v>392.37997973158201</v>
      </c>
      <c r="I908" s="39">
        <v>942.4</v>
      </c>
      <c r="J908" s="39">
        <v>1375.2</v>
      </c>
      <c r="K908" s="39">
        <v>2278.85</v>
      </c>
      <c r="L908" s="39">
        <v>2077.84548120817</v>
      </c>
      <c r="M908" s="39">
        <v>2111.25</v>
      </c>
      <c r="N908" s="39">
        <v>2479.1</v>
      </c>
      <c r="O908" s="39">
        <v>2887.8</v>
      </c>
      <c r="P908" s="39">
        <v>3196.6</v>
      </c>
      <c r="Q908" s="39">
        <v>3405</v>
      </c>
    </row>
    <row r="909" spans="1:17" x14ac:dyDescent="0.3">
      <c r="A909" s="39" t="s">
        <v>925</v>
      </c>
      <c r="B909" s="39" t="s">
        <v>1911</v>
      </c>
      <c r="C909" s="39" t="s">
        <v>1915</v>
      </c>
      <c r="D909" s="58" t="str">
        <f>INDEX('R0. Region mapping'!$C$9:$C$24,MATCH($E909,'R0. Region mapping'!$A$9:$A$24,0))</f>
        <v>LAM</v>
      </c>
      <c r="E909" s="39" t="s">
        <v>345</v>
      </c>
      <c r="F909" s="39">
        <v>60.220799999999997</v>
      </c>
      <c r="G909" s="39">
        <v>60.207543469675599</v>
      </c>
      <c r="H909" s="39">
        <v>76.304646715016204</v>
      </c>
      <c r="I909" s="39">
        <v>181.45</v>
      </c>
      <c r="J909" s="39">
        <v>174.146201104921</v>
      </c>
      <c r="K909" s="39">
        <v>349.35</v>
      </c>
      <c r="L909" s="39">
        <v>880.8</v>
      </c>
      <c r="M909" s="39">
        <v>1342.5</v>
      </c>
      <c r="N909" s="39">
        <v>1611.35</v>
      </c>
      <c r="O909" s="39">
        <v>1901.4</v>
      </c>
      <c r="P909" s="39">
        <v>2121.9</v>
      </c>
      <c r="Q909" s="39">
        <v>2274</v>
      </c>
    </row>
    <row r="910" spans="1:17" x14ac:dyDescent="0.3">
      <c r="A910" s="39" t="s">
        <v>925</v>
      </c>
      <c r="B910" s="39" t="s">
        <v>1911</v>
      </c>
      <c r="C910" s="39" t="s">
        <v>1915</v>
      </c>
      <c r="D910" s="58" t="str">
        <f>INDEX('R0. Region mapping'!$C$9:$C$24,MATCH($E910,'R0. Region mapping'!$A$9:$A$24,0))</f>
        <v>EUR</v>
      </c>
      <c r="E910" s="39" t="s">
        <v>347</v>
      </c>
      <c r="F910" s="39">
        <v>197.352</v>
      </c>
      <c r="G910" s="39">
        <v>183.22926011393201</v>
      </c>
      <c r="H910" s="39">
        <v>166.374443522353</v>
      </c>
      <c r="I910" s="39">
        <v>190.9975</v>
      </c>
      <c r="J910" s="39">
        <v>193.005</v>
      </c>
      <c r="K910" s="39">
        <v>169.06942758080999</v>
      </c>
      <c r="L910" s="39">
        <v>135.15530588695901</v>
      </c>
      <c r="M910" s="39">
        <v>66.412499999999994</v>
      </c>
      <c r="N910" s="39">
        <v>71.63</v>
      </c>
      <c r="O910" s="39">
        <v>78.959999999999994</v>
      </c>
      <c r="P910" s="39">
        <v>83.682500000000005</v>
      </c>
      <c r="Q910" s="39">
        <v>83.424999999999997</v>
      </c>
    </row>
    <row r="911" spans="1:17" x14ac:dyDescent="0.3">
      <c r="A911" s="39" t="s">
        <v>925</v>
      </c>
      <c r="B911" s="39" t="s">
        <v>1911</v>
      </c>
      <c r="C911" s="39" t="s">
        <v>1915</v>
      </c>
      <c r="D911" s="58" t="str">
        <f>INDEX('R0. Region mapping'!$C$9:$C$24,MATCH($E911,'R0. Region mapping'!$A$9:$A$24,0))</f>
        <v>ASI</v>
      </c>
      <c r="E911" s="39" t="s">
        <v>349</v>
      </c>
      <c r="F911" s="39">
        <v>867.30480000000102</v>
      </c>
      <c r="G911" s="39">
        <v>805.23945436206202</v>
      </c>
      <c r="H911" s="39">
        <v>849.367835895295</v>
      </c>
      <c r="I911" s="39">
        <v>1295.8</v>
      </c>
      <c r="J911" s="39">
        <v>1652.1898985057701</v>
      </c>
      <c r="K911" s="39">
        <v>1547</v>
      </c>
      <c r="L911" s="39">
        <v>1632</v>
      </c>
      <c r="M911" s="39">
        <v>1530</v>
      </c>
      <c r="N911" s="39">
        <v>1514.07822162664</v>
      </c>
      <c r="O911" s="39">
        <v>1498.15644325328</v>
      </c>
      <c r="P911" s="39">
        <v>1184.2711410796901</v>
      </c>
      <c r="Q911" s="39">
        <v>969.5</v>
      </c>
    </row>
    <row r="912" spans="1:17" x14ac:dyDescent="0.3">
      <c r="A912" s="39" t="s">
        <v>925</v>
      </c>
      <c r="B912" s="39" t="s">
        <v>1911</v>
      </c>
      <c r="C912" s="39" t="s">
        <v>1915</v>
      </c>
      <c r="D912" s="58" t="str">
        <f>INDEX('R0. Region mapping'!$C$9:$C$24,MATCH($E912,'R0. Region mapping'!$A$9:$A$24,0))</f>
        <v>ASI</v>
      </c>
      <c r="E912" s="39" t="s">
        <v>351</v>
      </c>
      <c r="F912" s="39">
        <v>62.326799999999899</v>
      </c>
      <c r="G912" s="39">
        <v>62.297128239895599</v>
      </c>
      <c r="H912" s="39">
        <v>153.52654439191801</v>
      </c>
      <c r="I912" s="39">
        <v>318.25</v>
      </c>
      <c r="J912" s="39">
        <v>482.4</v>
      </c>
      <c r="K912" s="39">
        <v>680</v>
      </c>
      <c r="L912" s="39">
        <v>911.2</v>
      </c>
      <c r="M912" s="39">
        <v>1308.75</v>
      </c>
      <c r="N912" s="39">
        <v>1527.5</v>
      </c>
      <c r="O912" s="39">
        <v>1773.6</v>
      </c>
      <c r="P912" s="39">
        <v>1959.1</v>
      </c>
      <c r="Q912" s="39">
        <v>2083.5</v>
      </c>
    </row>
    <row r="913" spans="1:17" x14ac:dyDescent="0.3">
      <c r="A913" s="39" t="s">
        <v>925</v>
      </c>
      <c r="B913" s="39" t="s">
        <v>1911</v>
      </c>
      <c r="C913" s="39" t="s">
        <v>1915</v>
      </c>
      <c r="D913" s="58" t="str">
        <f>INDEX('R0. Region mapping'!$C$9:$C$24,MATCH($E913,'R0. Region mapping'!$A$9:$A$24,0))</f>
        <v>ASI</v>
      </c>
      <c r="E913" s="39" t="s">
        <v>353</v>
      </c>
      <c r="F913" s="39">
        <v>1097.1179999999999</v>
      </c>
      <c r="G913" s="39">
        <v>1097.10224324662</v>
      </c>
      <c r="H913" s="39">
        <v>1084.3440270591</v>
      </c>
      <c r="I913" s="39">
        <v>1222.6500000000001</v>
      </c>
      <c r="J913" s="39">
        <v>1089.58751600492</v>
      </c>
      <c r="K913" s="39">
        <v>1025.0999999999999</v>
      </c>
      <c r="L913" s="39">
        <v>964.8</v>
      </c>
      <c r="M913" s="39">
        <v>1097.25</v>
      </c>
      <c r="N913" s="39">
        <v>1198.5999999999999</v>
      </c>
      <c r="O913" s="39">
        <v>1189.8</v>
      </c>
      <c r="P913" s="39">
        <v>1200.6500000000001</v>
      </c>
      <c r="Q913" s="39">
        <v>1191.5</v>
      </c>
    </row>
    <row r="914" spans="1:17" x14ac:dyDescent="0.3">
      <c r="A914" s="39" t="s">
        <v>925</v>
      </c>
      <c r="B914" s="39" t="s">
        <v>1911</v>
      </c>
      <c r="C914" s="39" t="s">
        <v>1915</v>
      </c>
      <c r="D914" s="58" t="str">
        <f>INDEX('R0. Region mapping'!$C$9:$C$24,MATCH($E914,'R0. Region mapping'!$A$9:$A$24,0))</f>
        <v>AFR</v>
      </c>
      <c r="E914" s="39" t="s">
        <v>355</v>
      </c>
      <c r="H914" s="39">
        <v>11.81027488</v>
      </c>
      <c r="I914" s="39">
        <v>32.299999999999997</v>
      </c>
      <c r="J914" s="39">
        <v>121.5</v>
      </c>
      <c r="K914" s="39">
        <v>213.35</v>
      </c>
      <c r="L914" s="39">
        <v>448.8</v>
      </c>
      <c r="M914" s="39">
        <v>653.25</v>
      </c>
      <c r="N914" s="39">
        <v>767.65</v>
      </c>
      <c r="O914" s="39">
        <v>894.6</v>
      </c>
      <c r="P914" s="39">
        <v>990.55</v>
      </c>
      <c r="Q914" s="39">
        <v>1055.5</v>
      </c>
    </row>
    <row r="915" spans="1:17" x14ac:dyDescent="0.3">
      <c r="A915" s="39" t="s">
        <v>925</v>
      </c>
      <c r="B915" s="39" t="s">
        <v>1911</v>
      </c>
      <c r="C915" s="39" t="s">
        <v>1915</v>
      </c>
      <c r="D915" s="58" t="str">
        <f>INDEX('R0. Region mapping'!$C$9:$C$24,MATCH($E915,'R0. Region mapping'!$A$9:$A$24,0))</f>
        <v>LAM</v>
      </c>
      <c r="E915" s="39" t="s">
        <v>357</v>
      </c>
      <c r="F915" s="39">
        <v>38.898000000000103</v>
      </c>
      <c r="G915" s="39">
        <v>38.885294117647099</v>
      </c>
      <c r="H915" s="39">
        <v>82.598960000000005</v>
      </c>
      <c r="I915" s="39">
        <v>198.55</v>
      </c>
      <c r="J915" s="39">
        <v>246.6</v>
      </c>
      <c r="K915" s="39">
        <v>381.65</v>
      </c>
      <c r="L915" s="39">
        <v>960.8</v>
      </c>
      <c r="M915" s="39">
        <v>1465.5</v>
      </c>
      <c r="N915" s="39">
        <v>1758.9</v>
      </c>
      <c r="O915" s="39">
        <v>2075.4</v>
      </c>
      <c r="P915" s="39">
        <v>2316.0500000000002</v>
      </c>
      <c r="Q915" s="39">
        <v>2481.5</v>
      </c>
    </row>
    <row r="916" spans="1:17" x14ac:dyDescent="0.3">
      <c r="A916" s="39" t="s">
        <v>925</v>
      </c>
      <c r="B916" s="39" t="s">
        <v>1911</v>
      </c>
      <c r="C916" s="39" t="s">
        <v>1915</v>
      </c>
      <c r="D916" s="58" t="str">
        <f>INDEX('R0. Region mapping'!$C$9:$C$24,MATCH($E916,'R0. Region mapping'!$A$9:$A$24,0))</f>
        <v>ASI</v>
      </c>
      <c r="E916" s="39" t="s">
        <v>359</v>
      </c>
      <c r="F916" s="39">
        <v>152.8416</v>
      </c>
      <c r="G916" s="39">
        <v>152.83573475984201</v>
      </c>
      <c r="H916" s="39">
        <v>284.882371568699</v>
      </c>
      <c r="I916" s="39">
        <v>1008.9</v>
      </c>
      <c r="J916" s="39">
        <v>1062.07672162424</v>
      </c>
      <c r="K916" s="39">
        <v>1043.53953332381</v>
      </c>
      <c r="L916" s="39">
        <v>944.71832883254103</v>
      </c>
      <c r="M916" s="39">
        <v>1272.75</v>
      </c>
      <c r="N916" s="39">
        <v>1470.3</v>
      </c>
      <c r="O916" s="39">
        <v>1695.6</v>
      </c>
      <c r="P916" s="39">
        <v>1864.5</v>
      </c>
      <c r="Q916" s="39">
        <v>1977.5</v>
      </c>
    </row>
    <row r="917" spans="1:17" x14ac:dyDescent="0.3">
      <c r="A917" s="39" t="s">
        <v>925</v>
      </c>
      <c r="B917" s="39" t="s">
        <v>1911</v>
      </c>
      <c r="C917" s="39" t="s">
        <v>1915</v>
      </c>
      <c r="D917" s="58" t="str">
        <f>INDEX('R0. Region mapping'!$C$9:$C$24,MATCH($E917,'R0. Region mapping'!$A$9:$A$24,0))</f>
        <v>ASI</v>
      </c>
      <c r="E917" s="39" t="s">
        <v>361</v>
      </c>
      <c r="F917" s="39">
        <v>528.40440000000103</v>
      </c>
      <c r="G917" s="39">
        <v>528.415177385682</v>
      </c>
      <c r="H917" s="39">
        <v>550.59298108455903</v>
      </c>
      <c r="I917" s="39">
        <v>621.29999999999995</v>
      </c>
      <c r="J917" s="39">
        <v>717.3</v>
      </c>
      <c r="K917" s="39">
        <v>653.21318161042802</v>
      </c>
      <c r="L917" s="39">
        <v>546.46566409693605</v>
      </c>
      <c r="M917" s="39">
        <v>513.75</v>
      </c>
      <c r="N917" s="39">
        <v>504.049675790668</v>
      </c>
      <c r="O917" s="39">
        <v>494.34935158133601</v>
      </c>
      <c r="P917" s="39">
        <v>484.64902737200498</v>
      </c>
      <c r="Q917" s="39">
        <v>418</v>
      </c>
    </row>
    <row r="918" spans="1:17" x14ac:dyDescent="0.3">
      <c r="A918" s="39" t="s">
        <v>925</v>
      </c>
      <c r="B918" s="39" t="s">
        <v>1911</v>
      </c>
      <c r="C918" s="39" t="s">
        <v>1915</v>
      </c>
      <c r="D918" s="58" t="str">
        <f>INDEX('R0. Region mapping'!$C$9:$C$24,MATCH($E918,'R0. Region mapping'!$A$9:$A$24,0))</f>
        <v>NAM</v>
      </c>
      <c r="E918" s="39" t="s">
        <v>363</v>
      </c>
      <c r="F918" s="39">
        <v>2918.6135999999901</v>
      </c>
      <c r="G918" s="39">
        <v>2918.6306277119902</v>
      </c>
      <c r="H918" s="39">
        <v>2880.59464425023</v>
      </c>
      <c r="I918" s="39">
        <v>3224.3</v>
      </c>
      <c r="J918" s="39">
        <v>2727.9</v>
      </c>
      <c r="K918" s="39">
        <v>2516.33973421669</v>
      </c>
      <c r="L918" s="39">
        <v>2418.4</v>
      </c>
      <c r="M918" s="39">
        <v>2971.5</v>
      </c>
      <c r="N918" s="39">
        <v>3185</v>
      </c>
      <c r="O918" s="39">
        <v>3503.4</v>
      </c>
      <c r="P918" s="39">
        <v>3727.9</v>
      </c>
      <c r="Q918" s="39">
        <v>3858.5</v>
      </c>
    </row>
    <row r="919" spans="1:17" x14ac:dyDescent="0.3">
      <c r="A919" s="39" t="s">
        <v>925</v>
      </c>
      <c r="B919" s="39" t="s">
        <v>1911</v>
      </c>
      <c r="C919" s="39" t="s">
        <v>1915</v>
      </c>
      <c r="D919" s="58" t="str">
        <f>INDEX('R0. Region mapping'!$C$9:$C$24,MATCH($E919,'R0. Region mapping'!$A$9:$A$24,0))</f>
        <v>EUR</v>
      </c>
      <c r="E919" s="39" t="s">
        <v>365</v>
      </c>
      <c r="F919" s="39">
        <v>3327.5592000000001</v>
      </c>
      <c r="G919" s="39">
        <v>3089.4351726929799</v>
      </c>
      <c r="H919" s="39">
        <v>2894.3139348693398</v>
      </c>
      <c r="I919" s="39">
        <v>3819.95</v>
      </c>
      <c r="J919" s="39">
        <v>3860.1</v>
      </c>
      <c r="K919" s="39">
        <v>3456.5214489301202</v>
      </c>
      <c r="L919" s="39">
        <v>2836.52750682958</v>
      </c>
      <c r="M919" s="39">
        <v>1328.25</v>
      </c>
      <c r="N919" s="39">
        <v>1432.6</v>
      </c>
      <c r="O919" s="39">
        <v>1579.2</v>
      </c>
      <c r="P919" s="39">
        <v>1673.65</v>
      </c>
      <c r="Q919" s="39">
        <v>1668.5</v>
      </c>
    </row>
    <row r="920" spans="1:17" x14ac:dyDescent="0.3">
      <c r="A920" s="39" t="s">
        <v>925</v>
      </c>
      <c r="B920" s="39" t="s">
        <v>1911</v>
      </c>
      <c r="C920" s="39" t="s">
        <v>942</v>
      </c>
      <c r="D920" s="58" t="str">
        <f>INDEX('R0. Region mapping'!$C$9:$C$24,MATCH($E920,'R0. Region mapping'!$A$9:$A$24,0))</f>
        <v>AFR</v>
      </c>
      <c r="E920" s="39" t="s">
        <v>258</v>
      </c>
      <c r="F920" s="39">
        <v>6802.6995261939755</v>
      </c>
      <c r="G920" s="39">
        <v>8624.3323833346312</v>
      </c>
      <c r="H920" s="39">
        <v>8922.9428949927405</v>
      </c>
      <c r="I920" s="39">
        <v>13549.900616380528</v>
      </c>
      <c r="J920" s="39">
        <v>15398.706665824377</v>
      </c>
      <c r="K920" s="39">
        <v>19153.198122570462</v>
      </c>
      <c r="L920" s="39">
        <v>18287.708431466883</v>
      </c>
      <c r="M920" s="39">
        <v>21378.353515519131</v>
      </c>
      <c r="N920" s="39">
        <v>20511.326399210793</v>
      </c>
      <c r="O920" s="39">
        <v>22527.116709639547</v>
      </c>
      <c r="P920" s="39">
        <v>23353.358794256746</v>
      </c>
      <c r="Q920" s="39">
        <v>21454.796213740294</v>
      </c>
    </row>
    <row r="921" spans="1:17" x14ac:dyDescent="0.3">
      <c r="A921" s="39" t="s">
        <v>925</v>
      </c>
      <c r="B921" s="39" t="s">
        <v>1911</v>
      </c>
      <c r="C921" s="39" t="s">
        <v>942</v>
      </c>
      <c r="D921" s="58" t="str">
        <f>INDEX('R0. Region mapping'!$C$9:$C$24,MATCH($E921,'R0. Region mapping'!$A$9:$A$24,0))</f>
        <v>AUS</v>
      </c>
      <c r="E921" s="39" t="s">
        <v>261</v>
      </c>
      <c r="F921" s="39">
        <v>2127.4661258435704</v>
      </c>
      <c r="G921" s="39">
        <v>2082.6510318475875</v>
      </c>
      <c r="H921" s="39">
        <v>2232.5683588786101</v>
      </c>
      <c r="I921" s="39">
        <v>2614.3225832757962</v>
      </c>
      <c r="J921" s="39">
        <v>3104.3645618731334</v>
      </c>
      <c r="K921" s="39">
        <v>2758.8250087645424</v>
      </c>
      <c r="L921" s="39">
        <v>3432.4227515335833</v>
      </c>
      <c r="M921" s="39">
        <v>6888.2620287892551</v>
      </c>
      <c r="N921" s="39">
        <v>5875.3947524961186</v>
      </c>
      <c r="O921" s="39">
        <v>5919.3798158265781</v>
      </c>
      <c r="P921" s="39">
        <v>6639.2539893289713</v>
      </c>
      <c r="Q921" s="39">
        <v>5314.8128550343245</v>
      </c>
    </row>
    <row r="922" spans="1:17" x14ac:dyDescent="0.3">
      <c r="A922" s="39" t="s">
        <v>925</v>
      </c>
      <c r="B922" s="39" t="s">
        <v>1911</v>
      </c>
      <c r="C922" s="39" t="s">
        <v>942</v>
      </c>
      <c r="D922" s="58" t="str">
        <f>INDEX('R0. Region mapping'!$C$9:$C$24,MATCH($E922,'R0. Region mapping'!$A$9:$A$24,0))</f>
        <v>NAM</v>
      </c>
      <c r="E922" s="39" t="s">
        <v>341</v>
      </c>
      <c r="F922" s="39">
        <v>15939.711857133279</v>
      </c>
      <c r="G922" s="39">
        <v>14541.286718440269</v>
      </c>
      <c r="H922" s="39">
        <v>13911.579719400552</v>
      </c>
      <c r="I922" s="39">
        <v>8383.6836132717053</v>
      </c>
      <c r="J922" s="39">
        <v>7105.8229326279597</v>
      </c>
      <c r="K922" s="39">
        <v>10420.37810375025</v>
      </c>
      <c r="L922" s="39">
        <v>9356.0080827296333</v>
      </c>
      <c r="M922" s="39">
        <v>12209.811402460191</v>
      </c>
      <c r="N922" s="39">
        <v>22113.696675919393</v>
      </c>
      <c r="O922" s="39">
        <v>28972.518592831279</v>
      </c>
      <c r="P922" s="39">
        <v>53672.474598066088</v>
      </c>
      <c r="Q922" s="39">
        <v>45206.643676824548</v>
      </c>
    </row>
    <row r="923" spans="1:17" x14ac:dyDescent="0.3">
      <c r="A923" s="39" t="s">
        <v>925</v>
      </c>
      <c r="B923" s="39" t="s">
        <v>1911</v>
      </c>
      <c r="C923" s="39" t="s">
        <v>942</v>
      </c>
      <c r="D923" s="58" t="str">
        <f>INDEX('R0. Region mapping'!$C$9:$C$24,MATCH($E923,'R0. Region mapping'!$A$9:$A$24,0))</f>
        <v>ASI</v>
      </c>
      <c r="E923" s="39" t="s">
        <v>343</v>
      </c>
      <c r="F923" s="39">
        <v>16348.297509157499</v>
      </c>
      <c r="G923" s="39">
        <v>16342.692782774675</v>
      </c>
      <c r="H923" s="39">
        <v>30721.331459625289</v>
      </c>
      <c r="I923" s="39">
        <v>51883.774372500411</v>
      </c>
      <c r="J923" s="39">
        <v>47008.14916102439</v>
      </c>
      <c r="K923" s="39">
        <v>34520.889661882909</v>
      </c>
      <c r="L923" s="39">
        <v>35376.78844265877</v>
      </c>
      <c r="M923" s="39">
        <v>35369.643524831568</v>
      </c>
      <c r="N923" s="39">
        <v>32943.653873149902</v>
      </c>
      <c r="O923" s="39">
        <v>28929.211124206697</v>
      </c>
      <c r="P923" s="39">
        <v>26051.12823771</v>
      </c>
      <c r="Q923" s="39">
        <v>22089.581162778657</v>
      </c>
    </row>
    <row r="924" spans="1:17" x14ac:dyDescent="0.3">
      <c r="A924" s="39" t="s">
        <v>925</v>
      </c>
      <c r="B924" s="39" t="s">
        <v>1911</v>
      </c>
      <c r="C924" s="39" t="s">
        <v>942</v>
      </c>
      <c r="D924" s="58" t="str">
        <f>INDEX('R0. Region mapping'!$C$9:$C$24,MATCH($E924,'R0. Region mapping'!$A$9:$A$24,0))</f>
        <v>LAM</v>
      </c>
      <c r="E924" s="39" t="s">
        <v>345</v>
      </c>
      <c r="F924" s="39">
        <v>10516.56142587915</v>
      </c>
      <c r="G924" s="39">
        <v>12206.790475619953</v>
      </c>
      <c r="H924" s="39">
        <v>11845.258510306629</v>
      </c>
      <c r="I924" s="39">
        <v>12190.627929855984</v>
      </c>
      <c r="J924" s="39">
        <v>13457.698204828144</v>
      </c>
      <c r="K924" s="39">
        <v>16487.20361370828</v>
      </c>
      <c r="L924" s="39">
        <v>14869.096007532147</v>
      </c>
      <c r="M924" s="39">
        <v>16076.915668697329</v>
      </c>
      <c r="N924" s="39">
        <v>25502.819100715551</v>
      </c>
      <c r="O924" s="39">
        <v>31054.063858310208</v>
      </c>
      <c r="P924" s="39">
        <v>43704.161652149007</v>
      </c>
      <c r="Q924" s="39">
        <v>36370.401017294658</v>
      </c>
    </row>
    <row r="925" spans="1:17" x14ac:dyDescent="0.3">
      <c r="A925" s="39" t="s">
        <v>925</v>
      </c>
      <c r="B925" s="39" t="s">
        <v>1911</v>
      </c>
      <c r="C925" s="39" t="s">
        <v>942</v>
      </c>
      <c r="D925" s="58" t="str">
        <f>INDEX('R0. Region mapping'!$C$9:$C$24,MATCH($E925,'R0. Region mapping'!$A$9:$A$24,0))</f>
        <v>EUR</v>
      </c>
      <c r="E925" s="39" t="s">
        <v>347</v>
      </c>
      <c r="F925" s="39">
        <v>3567.164362492274</v>
      </c>
      <c r="G925" s="39">
        <v>5043.6746419140436</v>
      </c>
      <c r="H925" s="39">
        <v>5500.7921369022752</v>
      </c>
      <c r="I925" s="39">
        <v>5896.4519043133714</v>
      </c>
      <c r="J925" s="39">
        <v>5752.0821695824989</v>
      </c>
      <c r="K925" s="39">
        <v>5754.39959924095</v>
      </c>
      <c r="L925" s="39">
        <v>5063.9189888399442</v>
      </c>
      <c r="M925" s="39">
        <v>4120.8662361734077</v>
      </c>
      <c r="N925" s="39">
        <v>3669.420735103698</v>
      </c>
      <c r="O925" s="39">
        <v>3026.6861072643478</v>
      </c>
      <c r="P925" s="39">
        <v>3519.9063012015235</v>
      </c>
      <c r="Q925" s="39">
        <v>2839.497650332009</v>
      </c>
    </row>
    <row r="926" spans="1:17" x14ac:dyDescent="0.3">
      <c r="A926" s="39" t="s">
        <v>925</v>
      </c>
      <c r="B926" s="39" t="s">
        <v>1911</v>
      </c>
      <c r="C926" s="39" t="s">
        <v>942</v>
      </c>
      <c r="D926" s="58" t="str">
        <f>INDEX('R0. Region mapping'!$C$9:$C$24,MATCH($E926,'R0. Region mapping'!$A$9:$A$24,0))</f>
        <v>ASI</v>
      </c>
      <c r="E926" s="39" t="s">
        <v>349</v>
      </c>
      <c r="F926" s="39">
        <v>26167.628186367478</v>
      </c>
      <c r="G926" s="39">
        <v>25458.342006799325</v>
      </c>
      <c r="H926" s="39">
        <v>21981.496506910931</v>
      </c>
      <c r="I926" s="39">
        <v>17699.601764168037</v>
      </c>
      <c r="J926" s="39">
        <v>18773.631441598132</v>
      </c>
      <c r="K926" s="39">
        <v>22808.769380232043</v>
      </c>
      <c r="L926" s="39">
        <v>13109.734222810688</v>
      </c>
      <c r="M926" s="39">
        <v>10878.914862262238</v>
      </c>
      <c r="N926" s="39">
        <v>22471.241061449313</v>
      </c>
      <c r="O926" s="39">
        <v>28918.525710178914</v>
      </c>
      <c r="P926" s="39">
        <v>19975.607706947481</v>
      </c>
      <c r="Q926" s="39">
        <v>25811.891375144147</v>
      </c>
    </row>
    <row r="927" spans="1:17" x14ac:dyDescent="0.3">
      <c r="A927" s="39" t="s">
        <v>925</v>
      </c>
      <c r="B927" s="39" t="s">
        <v>1911</v>
      </c>
      <c r="C927" s="39" t="s">
        <v>942</v>
      </c>
      <c r="D927" s="58" t="str">
        <f>INDEX('R0. Region mapping'!$C$9:$C$24,MATCH($E927,'R0. Region mapping'!$A$9:$A$24,0))</f>
        <v>ASI</v>
      </c>
      <c r="E927" s="39" t="s">
        <v>351</v>
      </c>
      <c r="F927" s="39">
        <v>8242.1306347021637</v>
      </c>
      <c r="G927" s="39">
        <v>8294.0335487743268</v>
      </c>
      <c r="H927" s="39">
        <v>10102.525487076739</v>
      </c>
      <c r="I927" s="39">
        <v>12082.894262979025</v>
      </c>
      <c r="J927" s="39">
        <v>14550.075013888109</v>
      </c>
      <c r="K927" s="39">
        <v>16045.576626640537</v>
      </c>
      <c r="L927" s="39">
        <v>17230.033322272207</v>
      </c>
      <c r="M927" s="39">
        <v>20248.815480351637</v>
      </c>
      <c r="N927" s="39">
        <v>22030.685564084604</v>
      </c>
      <c r="O927" s="39">
        <v>22170.546251923053</v>
      </c>
      <c r="P927" s="39">
        <v>23196.631120617025</v>
      </c>
      <c r="Q927" s="39">
        <v>22839.961421979708</v>
      </c>
    </row>
    <row r="928" spans="1:17" x14ac:dyDescent="0.3">
      <c r="A928" s="39" t="s">
        <v>925</v>
      </c>
      <c r="B928" s="39" t="s">
        <v>1911</v>
      </c>
      <c r="C928" s="39" t="s">
        <v>942</v>
      </c>
      <c r="D928" s="58" t="str">
        <f>INDEX('R0. Region mapping'!$C$9:$C$24,MATCH($E928,'R0. Region mapping'!$A$9:$A$24,0))</f>
        <v>ASI</v>
      </c>
      <c r="E928" s="39" t="s">
        <v>353</v>
      </c>
      <c r="F928" s="39">
        <v>18400.206141839779</v>
      </c>
      <c r="G928" s="39">
        <v>18048.868632454458</v>
      </c>
      <c r="H928" s="39">
        <v>16413.908621064958</v>
      </c>
      <c r="I928" s="39">
        <v>15193.755518515572</v>
      </c>
      <c r="J928" s="39">
        <v>13633.81876808298</v>
      </c>
      <c r="K928" s="39">
        <v>12127.186083217048</v>
      </c>
      <c r="L928" s="39">
        <v>11508.327741221414</v>
      </c>
      <c r="M928" s="39">
        <v>10981.536865851112</v>
      </c>
      <c r="N928" s="39">
        <v>9893.2679257619166</v>
      </c>
      <c r="O928" s="39">
        <v>6629.4727233240492</v>
      </c>
      <c r="P928" s="39">
        <v>6194.2902083716654</v>
      </c>
      <c r="Q928" s="39">
        <v>5513.6202362700242</v>
      </c>
    </row>
    <row r="929" spans="1:17" x14ac:dyDescent="0.3">
      <c r="A929" s="39" t="s">
        <v>925</v>
      </c>
      <c r="B929" s="39" t="s">
        <v>1911</v>
      </c>
      <c r="C929" s="39" t="s">
        <v>942</v>
      </c>
      <c r="D929" s="58" t="str">
        <f>INDEX('R0. Region mapping'!$C$9:$C$24,MATCH($E929,'R0. Region mapping'!$A$9:$A$24,0))</f>
        <v>AFR</v>
      </c>
      <c r="E929" s="39" t="s">
        <v>355</v>
      </c>
      <c r="F929" s="39">
        <v>12226.072884753747</v>
      </c>
      <c r="G929" s="39">
        <v>12226.58437401612</v>
      </c>
      <c r="H929" s="39">
        <v>12979.252085581784</v>
      </c>
      <c r="I929" s="39">
        <v>13309.320690859768</v>
      </c>
      <c r="J929" s="39">
        <v>14061.482023790672</v>
      </c>
      <c r="K929" s="39">
        <v>13914.181438170323</v>
      </c>
      <c r="L929" s="39">
        <v>14273.412545283307</v>
      </c>
      <c r="M929" s="39">
        <v>13305.346273620686</v>
      </c>
      <c r="N929" s="39">
        <v>14929.583010970911</v>
      </c>
      <c r="O929" s="39">
        <v>15849.260460772346</v>
      </c>
      <c r="P929" s="39">
        <v>14539.316696194634</v>
      </c>
      <c r="Q929" s="39">
        <v>14559.967357590134</v>
      </c>
    </row>
    <row r="930" spans="1:17" x14ac:dyDescent="0.3">
      <c r="A930" s="39" t="s">
        <v>925</v>
      </c>
      <c r="B930" s="39" t="s">
        <v>1911</v>
      </c>
      <c r="C930" s="39" t="s">
        <v>942</v>
      </c>
      <c r="D930" s="58" t="str">
        <f>INDEX('R0. Region mapping'!$C$9:$C$24,MATCH($E930,'R0. Region mapping'!$A$9:$A$24,0))</f>
        <v>LAM</v>
      </c>
      <c r="E930" s="39" t="s">
        <v>357</v>
      </c>
      <c r="F930" s="39">
        <v>8499.7380676789599</v>
      </c>
      <c r="G930" s="39">
        <v>8491.961053426221</v>
      </c>
      <c r="H930" s="39">
        <v>8853.9091622243941</v>
      </c>
      <c r="I930" s="39">
        <v>5912.0921841276358</v>
      </c>
      <c r="J930" s="39">
        <v>5094.1531909205369</v>
      </c>
      <c r="K930" s="39">
        <v>4413.5668534902306</v>
      </c>
      <c r="L930" s="39">
        <v>3595.8276334023562</v>
      </c>
      <c r="M930" s="39">
        <v>5964.761516034303</v>
      </c>
      <c r="N930" s="39">
        <v>7321.2016135187687</v>
      </c>
      <c r="O930" s="39">
        <v>3950.7417902218313</v>
      </c>
      <c r="P930" s="39">
        <v>4115.110074921643</v>
      </c>
      <c r="Q930" s="39">
        <v>2909.7873655329254</v>
      </c>
    </row>
    <row r="931" spans="1:17" x14ac:dyDescent="0.3">
      <c r="A931" s="39" t="s">
        <v>925</v>
      </c>
      <c r="B931" s="39" t="s">
        <v>1911</v>
      </c>
      <c r="C931" s="39" t="s">
        <v>942</v>
      </c>
      <c r="D931" s="58" t="str">
        <f>INDEX('R0. Region mapping'!$C$9:$C$24,MATCH($E931,'R0. Region mapping'!$A$9:$A$24,0))</f>
        <v>ASI</v>
      </c>
      <c r="E931" s="39" t="s">
        <v>359</v>
      </c>
      <c r="F931" s="39">
        <v>17255.625412866993</v>
      </c>
      <c r="G931" s="39">
        <v>17904.760324384992</v>
      </c>
      <c r="H931" s="39">
        <v>21601.131159814664</v>
      </c>
      <c r="I931" s="39">
        <v>24592.752255333842</v>
      </c>
      <c r="J931" s="39">
        <v>27376.776312052109</v>
      </c>
      <c r="K931" s="39">
        <v>30541.033882058939</v>
      </c>
      <c r="L931" s="39">
        <v>33387.098752561811</v>
      </c>
      <c r="M931" s="39">
        <v>37211.972204323574</v>
      </c>
      <c r="N931" s="39">
        <v>39611.702418530782</v>
      </c>
      <c r="O931" s="39">
        <v>39782.776132114188</v>
      </c>
      <c r="P931" s="39">
        <v>39885.153275957091</v>
      </c>
      <c r="Q931" s="39">
        <v>36170.036627708127</v>
      </c>
    </row>
    <row r="932" spans="1:17" x14ac:dyDescent="0.3">
      <c r="A932" s="39" t="s">
        <v>925</v>
      </c>
      <c r="B932" s="39" t="s">
        <v>1911</v>
      </c>
      <c r="C932" s="39" t="s">
        <v>942</v>
      </c>
      <c r="D932" s="58" t="str">
        <f>INDEX('R0. Region mapping'!$C$9:$C$24,MATCH($E932,'R0. Region mapping'!$A$9:$A$24,0))</f>
        <v>ASI</v>
      </c>
      <c r="E932" s="39" t="s">
        <v>361</v>
      </c>
      <c r="F932" s="39">
        <v>7001.4590352806308</v>
      </c>
      <c r="G932" s="39">
        <v>8484.625355625607</v>
      </c>
      <c r="H932" s="39">
        <v>9269.0547407739505</v>
      </c>
      <c r="I932" s="39">
        <v>8393.9970463612844</v>
      </c>
      <c r="J932" s="39">
        <v>9552.0113881581583</v>
      </c>
      <c r="K932" s="39">
        <v>8554.7905591546114</v>
      </c>
      <c r="L932" s="39">
        <v>7553.4821675576377</v>
      </c>
      <c r="M932" s="39">
        <v>7655.6391086702888</v>
      </c>
      <c r="N932" s="39">
        <v>6831.3052317475267</v>
      </c>
      <c r="O932" s="39">
        <v>6687.5692043059953</v>
      </c>
      <c r="P932" s="39">
        <v>6794.5475152342533</v>
      </c>
      <c r="Q932" s="39">
        <v>5616.9433318834826</v>
      </c>
    </row>
    <row r="933" spans="1:17" x14ac:dyDescent="0.3">
      <c r="A933" s="39" t="s">
        <v>925</v>
      </c>
      <c r="B933" s="39" t="s">
        <v>1911</v>
      </c>
      <c r="C933" s="39" t="s">
        <v>942</v>
      </c>
      <c r="D933" s="58" t="str">
        <f>INDEX('R0. Region mapping'!$C$9:$C$24,MATCH($E933,'R0. Region mapping'!$A$9:$A$24,0))</f>
        <v>NAM</v>
      </c>
      <c r="E933" s="39" t="s">
        <v>363</v>
      </c>
      <c r="F933" s="39">
        <v>79257.569260044111</v>
      </c>
      <c r="G933" s="39">
        <v>78600.659232270642</v>
      </c>
      <c r="H933" s="39">
        <v>78190.17973109275</v>
      </c>
      <c r="I933" s="39">
        <v>80745.480699294014</v>
      </c>
      <c r="J933" s="39">
        <v>81454.068999015304</v>
      </c>
      <c r="K933" s="39">
        <v>71139.964443342833</v>
      </c>
      <c r="L933" s="39">
        <v>71467.590889777319</v>
      </c>
      <c r="M933" s="39">
        <v>66769.286458100411</v>
      </c>
      <c r="N933" s="39">
        <v>42223.474835174173</v>
      </c>
      <c r="O933" s="39">
        <v>43393.657522479283</v>
      </c>
      <c r="P933" s="39">
        <v>67543.216757125192</v>
      </c>
      <c r="Q933" s="39">
        <v>54998.997988021431</v>
      </c>
    </row>
    <row r="934" spans="1:17" x14ac:dyDescent="0.3">
      <c r="A934" s="39" t="s">
        <v>925</v>
      </c>
      <c r="B934" s="39" t="s">
        <v>1911</v>
      </c>
      <c r="C934" s="39" t="s">
        <v>942</v>
      </c>
      <c r="D934" s="58" t="str">
        <f>INDEX('R0. Region mapping'!$C$9:$C$24,MATCH($E934,'R0. Region mapping'!$A$9:$A$24,0))</f>
        <v>EUR</v>
      </c>
      <c r="E934" s="39" t="s">
        <v>365</v>
      </c>
      <c r="F934" s="39">
        <v>46260.21621259649</v>
      </c>
      <c r="G934" s="39">
        <v>52476.124779833088</v>
      </c>
      <c r="H934" s="39">
        <v>55183.542555643005</v>
      </c>
      <c r="I934" s="39">
        <v>55313.436392197043</v>
      </c>
      <c r="J934" s="39">
        <v>54583.411017134771</v>
      </c>
      <c r="K934" s="39">
        <v>55379.321596598311</v>
      </c>
      <c r="L934" s="39">
        <v>55315.183758823907</v>
      </c>
      <c r="M934" s="39">
        <v>36355.084799669108</v>
      </c>
      <c r="N934" s="39">
        <v>28407.855903178446</v>
      </c>
      <c r="O934" s="39">
        <v>48694.612960604798</v>
      </c>
      <c r="P934" s="39">
        <v>44515.544174150476</v>
      </c>
      <c r="Q934" s="39">
        <v>34667.120301500312</v>
      </c>
    </row>
    <row r="935" spans="1:17" x14ac:dyDescent="0.3">
      <c r="A935" s="39" t="s">
        <v>925</v>
      </c>
      <c r="B935" s="39" t="s">
        <v>1911</v>
      </c>
      <c r="C935" s="39" t="s">
        <v>1916</v>
      </c>
      <c r="D935" s="58" t="str">
        <f>INDEX('R0. Region mapping'!$C$9:$C$24,MATCH($E935,'R0. Region mapping'!$A$9:$A$24,0))</f>
        <v>AFR</v>
      </c>
      <c r="E935" s="39" t="s">
        <v>258</v>
      </c>
      <c r="F935" s="39">
        <v>1.9332</v>
      </c>
      <c r="G935" s="39">
        <v>1.9325600000000001</v>
      </c>
      <c r="H935" s="39">
        <v>1.93096</v>
      </c>
      <c r="I935" s="39">
        <v>1.801099438539</v>
      </c>
      <c r="J935" s="39">
        <v>7.1528980055831699</v>
      </c>
      <c r="K935" s="39">
        <v>58.444346070143204</v>
      </c>
      <c r="L935" s="39">
        <v>237.61406122332261</v>
      </c>
      <c r="M935" s="39">
        <v>754.21350857489801</v>
      </c>
      <c r="N935" s="39">
        <v>906.69538197998099</v>
      </c>
      <c r="O935" s="39">
        <v>1047.980806828909</v>
      </c>
      <c r="P935" s="39">
        <v>1207.315173492178</v>
      </c>
      <c r="Q935" s="39">
        <v>1443.7609964045009</v>
      </c>
    </row>
    <row r="936" spans="1:17" x14ac:dyDescent="0.3">
      <c r="A936" s="39" t="s">
        <v>925</v>
      </c>
      <c r="B936" s="39" t="s">
        <v>1911</v>
      </c>
      <c r="C936" s="39" t="s">
        <v>1916</v>
      </c>
      <c r="D936" s="58" t="str">
        <f>INDEX('R0. Region mapping'!$C$9:$C$24,MATCH($E936,'R0. Region mapping'!$A$9:$A$24,0))</f>
        <v>AUS</v>
      </c>
      <c r="E936" s="39" t="s">
        <v>261</v>
      </c>
      <c r="F936" s="39">
        <v>2.8866240000000101</v>
      </c>
      <c r="G936" s="39">
        <v>2.5066757112154923</v>
      </c>
      <c r="H936" s="39">
        <v>15.7183049892542</v>
      </c>
      <c r="I936" s="39">
        <v>14.2137751937828</v>
      </c>
      <c r="J936" s="39">
        <v>15.3347098610078</v>
      </c>
      <c r="K936" s="39">
        <v>82.764093126668044</v>
      </c>
      <c r="L936" s="39">
        <v>363.4064052753601</v>
      </c>
      <c r="M936" s="39">
        <v>461.30671277459834</v>
      </c>
      <c r="N936" s="39">
        <v>474.73001824095383</v>
      </c>
      <c r="O936" s="39">
        <v>493.66605933638016</v>
      </c>
      <c r="P936" s="39">
        <v>518.33003213360666</v>
      </c>
      <c r="Q936" s="39">
        <v>548.92630638067203</v>
      </c>
    </row>
    <row r="937" spans="1:17" x14ac:dyDescent="0.3">
      <c r="A937" s="39" t="s">
        <v>925</v>
      </c>
      <c r="B937" s="39" t="s">
        <v>1911</v>
      </c>
      <c r="C937" s="39" t="s">
        <v>1916</v>
      </c>
      <c r="D937" s="58" t="str">
        <f>INDEX('R0. Region mapping'!$C$9:$C$24,MATCH($E937,'R0. Region mapping'!$A$9:$A$24,0))</f>
        <v>NAM</v>
      </c>
      <c r="E937" s="39" t="s">
        <v>341</v>
      </c>
      <c r="F937" s="39">
        <v>6.1199999999999997E-2</v>
      </c>
      <c r="G937" s="39">
        <v>6.0666680969396598E-2</v>
      </c>
      <c r="H937" s="39">
        <v>5.9333383392888198E-2</v>
      </c>
      <c r="I937" s="39">
        <v>16.484979295167101</v>
      </c>
      <c r="J937" s="39">
        <v>26.008985564388301</v>
      </c>
      <c r="K937" s="39">
        <v>133.80477752336625</v>
      </c>
      <c r="L937" s="39">
        <v>622.87976993049244</v>
      </c>
      <c r="M937" s="39">
        <v>800.8006886484925</v>
      </c>
      <c r="N937" s="39">
        <v>915.78086497732613</v>
      </c>
      <c r="O937" s="39">
        <v>1003.3667067394181</v>
      </c>
      <c r="P937" s="39">
        <v>1153.6359651211042</v>
      </c>
      <c r="Q937" s="39">
        <v>1232.0073061572471</v>
      </c>
    </row>
    <row r="938" spans="1:17" x14ac:dyDescent="0.3">
      <c r="A938" s="39" t="s">
        <v>925</v>
      </c>
      <c r="B938" s="39" t="s">
        <v>1911</v>
      </c>
      <c r="C938" s="39" t="s">
        <v>1916</v>
      </c>
      <c r="D938" s="58" t="str">
        <f>INDEX('R0. Region mapping'!$C$9:$C$24,MATCH($E938,'R0. Region mapping'!$A$9:$A$24,0))</f>
        <v>ASI</v>
      </c>
      <c r="E938" s="39" t="s">
        <v>343</v>
      </c>
      <c r="G938" s="39">
        <v>1.0406880000000001</v>
      </c>
      <c r="H938" s="39">
        <v>33.1128</v>
      </c>
      <c r="I938" s="39">
        <v>132.894495780651</v>
      </c>
      <c r="J938" s="39">
        <v>132.890711454974</v>
      </c>
      <c r="K938" s="39">
        <v>436.70773100729696</v>
      </c>
      <c r="L938" s="39">
        <v>1672.407753273103</v>
      </c>
      <c r="M938" s="39">
        <v>2108.8769663870939</v>
      </c>
      <c r="N938" s="39">
        <v>2571.4779443900211</v>
      </c>
      <c r="O938" s="39">
        <v>3054.646686047161</v>
      </c>
      <c r="P938" s="39">
        <v>3552.0344117042341</v>
      </c>
      <c r="Q938" s="39">
        <v>4058.7769083002449</v>
      </c>
    </row>
    <row r="939" spans="1:17" x14ac:dyDescent="0.3">
      <c r="A939" s="39" t="s">
        <v>925</v>
      </c>
      <c r="B939" s="39" t="s">
        <v>1911</v>
      </c>
      <c r="C939" s="39" t="s">
        <v>1916</v>
      </c>
      <c r="D939" s="58" t="str">
        <f>INDEX('R0. Region mapping'!$C$9:$C$24,MATCH($E939,'R0. Region mapping'!$A$9:$A$24,0))</f>
        <v>LAM</v>
      </c>
      <c r="E939" s="39" t="s">
        <v>345</v>
      </c>
      <c r="F939" s="39">
        <v>2.30274</v>
      </c>
      <c r="G939" s="39">
        <v>1.995708</v>
      </c>
      <c r="H939" s="39">
        <v>1.4942631610706931</v>
      </c>
      <c r="I939" s="39">
        <v>0.26613516107069302</v>
      </c>
      <c r="J939" s="39">
        <v>1.2811582076108401</v>
      </c>
      <c r="K939" s="39">
        <v>40.445014543405549</v>
      </c>
      <c r="L939" s="39">
        <v>86.623686982471995</v>
      </c>
      <c r="M939" s="39">
        <v>225.96849490331442</v>
      </c>
      <c r="N939" s="39">
        <v>565.81513731541497</v>
      </c>
      <c r="O939" s="39">
        <v>974.23397369878694</v>
      </c>
      <c r="P939" s="39">
        <v>1084.6033053215178</v>
      </c>
      <c r="Q939" s="39">
        <v>1228.670736377893</v>
      </c>
    </row>
    <row r="940" spans="1:17" x14ac:dyDescent="0.3">
      <c r="A940" s="39" t="s">
        <v>925</v>
      </c>
      <c r="B940" s="39" t="s">
        <v>1911</v>
      </c>
      <c r="C940" s="39" t="s">
        <v>1916</v>
      </c>
      <c r="D940" s="58" t="str">
        <f>INDEX('R0. Region mapping'!$C$9:$C$24,MATCH($E940,'R0. Region mapping'!$A$9:$A$24,0))</f>
        <v>EUR</v>
      </c>
      <c r="E940" s="39" t="s">
        <v>347</v>
      </c>
      <c r="F940" s="39">
        <v>54.786329879999997</v>
      </c>
      <c r="G940" s="39">
        <v>54.780691656000002</v>
      </c>
      <c r="H940" s="39">
        <v>64.227396095999993</v>
      </c>
      <c r="I940" s="39">
        <v>87.375071385005597</v>
      </c>
      <c r="J940" s="39">
        <v>87.367345482306405</v>
      </c>
      <c r="K940" s="39">
        <v>172.9441856556117</v>
      </c>
      <c r="L940" s="39">
        <v>242.10807843735088</v>
      </c>
      <c r="M940" s="39">
        <v>334.36574601185862</v>
      </c>
      <c r="N940" s="39">
        <v>387.02265748605373</v>
      </c>
      <c r="O940" s="39">
        <v>452.3601290200902</v>
      </c>
      <c r="P940" s="39">
        <v>546.06094398474124</v>
      </c>
      <c r="Q940" s="39">
        <v>658.19683063327398</v>
      </c>
    </row>
    <row r="941" spans="1:17" x14ac:dyDescent="0.3">
      <c r="A941" s="39" t="s">
        <v>925</v>
      </c>
      <c r="B941" s="39" t="s">
        <v>1911</v>
      </c>
      <c r="C941" s="39" t="s">
        <v>1916</v>
      </c>
      <c r="D941" s="58" t="str">
        <f>INDEX('R0. Region mapping'!$C$9:$C$24,MATCH($E941,'R0. Region mapping'!$A$9:$A$24,0))</f>
        <v>ASI</v>
      </c>
      <c r="E941" s="39" t="s">
        <v>349</v>
      </c>
      <c r="J941" s="39">
        <v>1.8921599999999999E-3</v>
      </c>
      <c r="K941" s="39">
        <v>28.495697264609493</v>
      </c>
      <c r="L941" s="39">
        <v>42.453678474560789</v>
      </c>
      <c r="M941" s="39">
        <v>68.348317473652358</v>
      </c>
      <c r="N941" s="39">
        <v>235.05301754752202</v>
      </c>
      <c r="O941" s="39">
        <v>285.53304313402401</v>
      </c>
      <c r="P941" s="39">
        <v>383.43891063815403</v>
      </c>
      <c r="Q941" s="39">
        <v>468.03766943235502</v>
      </c>
    </row>
    <row r="942" spans="1:17" x14ac:dyDescent="0.3">
      <c r="A942" s="39" t="s">
        <v>925</v>
      </c>
      <c r="B942" s="39" t="s">
        <v>1911</v>
      </c>
      <c r="C942" s="39" t="s">
        <v>1916</v>
      </c>
      <c r="D942" s="58" t="str">
        <f>INDEX('R0. Region mapping'!$C$9:$C$24,MATCH($E942,'R0. Region mapping'!$A$9:$A$24,0))</f>
        <v>ASI</v>
      </c>
      <c r="E942" s="39" t="s">
        <v>351</v>
      </c>
      <c r="F942" s="39">
        <v>1.44E-2</v>
      </c>
      <c r="G942" s="39">
        <v>0.67601599999999995</v>
      </c>
      <c r="H942" s="39">
        <v>1.5652227207686999</v>
      </c>
      <c r="I942" s="39">
        <v>23.659636883999998</v>
      </c>
      <c r="J942" s="39">
        <v>23.652652558323499</v>
      </c>
      <c r="K942" s="39">
        <v>148.90893020816819</v>
      </c>
      <c r="L942" s="39">
        <v>544.52911272884648</v>
      </c>
      <c r="M942" s="39">
        <v>1185.378706680583</v>
      </c>
      <c r="N942" s="39">
        <v>1328.4849528367729</v>
      </c>
      <c r="O942" s="39">
        <v>1371.1512655850031</v>
      </c>
      <c r="P942" s="39">
        <v>1447.5141214629989</v>
      </c>
      <c r="Q942" s="39">
        <v>1575.6596300799652</v>
      </c>
    </row>
    <row r="943" spans="1:17" x14ac:dyDescent="0.3">
      <c r="A943" s="39" t="s">
        <v>925</v>
      </c>
      <c r="B943" s="39" t="s">
        <v>1911</v>
      </c>
      <c r="C943" s="39" t="s">
        <v>1916</v>
      </c>
      <c r="D943" s="58" t="str">
        <f>INDEX('R0. Region mapping'!$C$9:$C$24,MATCH($E943,'R0. Region mapping'!$A$9:$A$24,0))</f>
        <v>ASI</v>
      </c>
      <c r="E943" s="39" t="s">
        <v>353</v>
      </c>
      <c r="F943" s="39">
        <v>24.248772000000002</v>
      </c>
      <c r="G943" s="39">
        <v>31.186602400000002</v>
      </c>
      <c r="H943" s="39">
        <v>46.047718399999994</v>
      </c>
      <c r="I943" s="39">
        <v>33.117600000000003</v>
      </c>
      <c r="J943" s="39">
        <v>159.17263924738498</v>
      </c>
      <c r="K943" s="39">
        <v>771.38673584815569</v>
      </c>
      <c r="L943" s="39">
        <v>1000.2619954110578</v>
      </c>
      <c r="M943" s="39">
        <v>1010.1872252018607</v>
      </c>
      <c r="N943" s="39">
        <v>1022.9767111645366</v>
      </c>
      <c r="O943" s="39">
        <v>1038.5709610745</v>
      </c>
      <c r="P943" s="39">
        <v>1057.2769354025895</v>
      </c>
      <c r="Q943" s="39">
        <v>1078.7325153813645</v>
      </c>
    </row>
    <row r="944" spans="1:17" x14ac:dyDescent="0.3">
      <c r="A944" s="39" t="s">
        <v>925</v>
      </c>
      <c r="B944" s="39" t="s">
        <v>1911</v>
      </c>
      <c r="C944" s="39" t="s">
        <v>1916</v>
      </c>
      <c r="D944" s="58" t="str">
        <f>INDEX('R0. Region mapping'!$C$9:$C$24,MATCH($E944,'R0. Region mapping'!$A$9:$A$24,0))</f>
        <v>AFR</v>
      </c>
      <c r="E944" s="39" t="s">
        <v>355</v>
      </c>
      <c r="F944" s="39">
        <v>46.267740000000003</v>
      </c>
      <c r="G944" s="39">
        <v>40.099156628292313</v>
      </c>
      <c r="H944" s="39">
        <v>25.207268521164497</v>
      </c>
      <c r="I944" s="39">
        <v>0.53255857384157701</v>
      </c>
      <c r="J944" s="39">
        <v>2.5590578157019799</v>
      </c>
      <c r="K944" s="39">
        <v>28.918684015759201</v>
      </c>
      <c r="L944" s="39">
        <v>70.039700748287004</v>
      </c>
      <c r="M944" s="39">
        <v>301.5247249761037</v>
      </c>
      <c r="N944" s="39">
        <v>398.18528288729431</v>
      </c>
      <c r="O944" s="39">
        <v>502.72832502672617</v>
      </c>
      <c r="P944" s="39">
        <v>521.51751842172871</v>
      </c>
      <c r="Q944" s="39">
        <v>548.19906581741589</v>
      </c>
    </row>
    <row r="945" spans="1:17" x14ac:dyDescent="0.3">
      <c r="A945" s="39" t="s">
        <v>925</v>
      </c>
      <c r="B945" s="39" t="s">
        <v>1911</v>
      </c>
      <c r="C945" s="39" t="s">
        <v>1916</v>
      </c>
      <c r="D945" s="58" t="str">
        <f>INDEX('R0. Region mapping'!$C$9:$C$24,MATCH($E945,'R0. Region mapping'!$A$9:$A$24,0))</f>
        <v>LAM</v>
      </c>
      <c r="E945" s="39" t="s">
        <v>357</v>
      </c>
      <c r="F945" s="39">
        <v>3.1823639999999997</v>
      </c>
      <c r="G945" s="39">
        <v>2.7692488000000002</v>
      </c>
      <c r="H945" s="39">
        <v>2.0025959610706932</v>
      </c>
      <c r="I945" s="39">
        <v>0.35013516107069281</v>
      </c>
      <c r="J945" s="39">
        <v>0.31835083539421288</v>
      </c>
      <c r="K945" s="39">
        <v>6.905105341740323</v>
      </c>
      <c r="L945" s="39">
        <v>14.945344810709413</v>
      </c>
      <c r="M945" s="39">
        <v>23.912268747690714</v>
      </c>
      <c r="N945" s="39">
        <v>38.482731906821911</v>
      </c>
      <c r="O945" s="39">
        <v>62.94167906634592</v>
      </c>
      <c r="P945" s="39">
        <v>103.26039861563622</v>
      </c>
      <c r="Q945" s="39">
        <v>164.58434641847623</v>
      </c>
    </row>
    <row r="946" spans="1:17" x14ac:dyDescent="0.3">
      <c r="A946" s="39" t="s">
        <v>925</v>
      </c>
      <c r="B946" s="39" t="s">
        <v>1911</v>
      </c>
      <c r="C946" s="39" t="s">
        <v>1916</v>
      </c>
      <c r="D946" s="58" t="str">
        <f>INDEX('R0. Region mapping'!$C$9:$C$24,MATCH($E946,'R0. Region mapping'!$A$9:$A$24,0))</f>
        <v>ASI</v>
      </c>
      <c r="E946" s="39" t="s">
        <v>359</v>
      </c>
      <c r="J946" s="39">
        <v>1.8921599999999999E-3</v>
      </c>
      <c r="K946" s="39">
        <v>32.074038373906198</v>
      </c>
      <c r="L946" s="39">
        <v>60.249023969286888</v>
      </c>
      <c r="M946" s="39">
        <v>85.792167467404553</v>
      </c>
      <c r="N946" s="39">
        <v>2209.234584526278</v>
      </c>
      <c r="O946" s="39">
        <v>2346.2865679838969</v>
      </c>
      <c r="P946" s="39">
        <v>2503.8956007308821</v>
      </c>
      <c r="Q946" s="39">
        <v>2585.4974813450181</v>
      </c>
    </row>
    <row r="947" spans="1:17" x14ac:dyDescent="0.3">
      <c r="A947" s="39" t="s">
        <v>925</v>
      </c>
      <c r="B947" s="39" t="s">
        <v>1911</v>
      </c>
      <c r="C947" s="39" t="s">
        <v>1916</v>
      </c>
      <c r="D947" s="58" t="str">
        <f>INDEX('R0. Region mapping'!$C$9:$C$24,MATCH($E947,'R0. Region mapping'!$A$9:$A$24,0))</f>
        <v>ASI</v>
      </c>
      <c r="E947" s="39" t="s">
        <v>361</v>
      </c>
      <c r="F947" s="39">
        <v>1.4775119999999999</v>
      </c>
      <c r="G947" s="39">
        <v>3.41141902829232</v>
      </c>
      <c r="H947" s="39">
        <v>4.08367502318234</v>
      </c>
      <c r="I947" s="39">
        <v>3.3150066758594199</v>
      </c>
      <c r="J947" s="39">
        <v>4.3531078874260398</v>
      </c>
      <c r="K947" s="39">
        <v>22.563803208007048</v>
      </c>
      <c r="L947" s="39">
        <v>96.105344717198307</v>
      </c>
      <c r="M947" s="39">
        <v>136.9477359997928</v>
      </c>
      <c r="N947" s="39">
        <v>151.11985468466838</v>
      </c>
      <c r="O947" s="39">
        <v>162.83796132783951</v>
      </c>
      <c r="P947" s="39">
        <v>174.88350972725431</v>
      </c>
      <c r="Q947" s="39">
        <v>189.98978432875361</v>
      </c>
    </row>
    <row r="948" spans="1:17" x14ac:dyDescent="0.3">
      <c r="A948" s="39" t="s">
        <v>925</v>
      </c>
      <c r="B948" s="39" t="s">
        <v>1911</v>
      </c>
      <c r="C948" s="39" t="s">
        <v>1916</v>
      </c>
      <c r="D948" s="58" t="str">
        <f>INDEX('R0. Region mapping'!$C$9:$C$24,MATCH($E948,'R0. Region mapping'!$A$9:$A$24,0))</f>
        <v>NAM</v>
      </c>
      <c r="E948" s="39" t="s">
        <v>363</v>
      </c>
      <c r="F948" s="39">
        <v>53.826444000000002</v>
      </c>
      <c r="G948" s="39">
        <v>60.779940570464071</v>
      </c>
      <c r="H948" s="39">
        <v>93.462516496624204</v>
      </c>
      <c r="I948" s="39">
        <v>103.36512517788529</v>
      </c>
      <c r="J948" s="39">
        <v>103.89583627917409</v>
      </c>
      <c r="K948" s="39">
        <v>295.94960719805022</v>
      </c>
      <c r="L948" s="39">
        <v>1112.4159831333152</v>
      </c>
      <c r="M948" s="39">
        <v>2042.7927908786239</v>
      </c>
      <c r="N948" s="39">
        <v>2232.2965186221377</v>
      </c>
      <c r="O948" s="39">
        <v>2733.2537191204101</v>
      </c>
      <c r="P948" s="39">
        <v>3089.077561848916</v>
      </c>
      <c r="Q948" s="39">
        <v>3517.0494301096419</v>
      </c>
    </row>
    <row r="949" spans="1:17" x14ac:dyDescent="0.3">
      <c r="A949" s="39" t="s">
        <v>925</v>
      </c>
      <c r="B949" s="39" t="s">
        <v>1911</v>
      </c>
      <c r="C949" s="39" t="s">
        <v>1916</v>
      </c>
      <c r="D949" s="58" t="str">
        <f>INDEX('R0. Region mapping'!$C$9:$C$24,MATCH($E949,'R0. Region mapping'!$A$9:$A$24,0))</f>
        <v>EUR</v>
      </c>
      <c r="E949" s="39" t="s">
        <v>365</v>
      </c>
      <c r="F949" s="39">
        <v>31.851107999999765</v>
      </c>
      <c r="G949" s="39">
        <v>69.682092497800681</v>
      </c>
      <c r="H949" s="39">
        <v>342.66506878456704</v>
      </c>
      <c r="I949" s="39">
        <v>397.30291463758766</v>
      </c>
      <c r="J949" s="39">
        <v>502.58117778014145</v>
      </c>
      <c r="K949" s="39">
        <v>2244.3045328450721</v>
      </c>
      <c r="L949" s="39">
        <v>2313.7729945560259</v>
      </c>
      <c r="M949" s="39">
        <v>2895.3049758965103</v>
      </c>
      <c r="N949" s="39">
        <v>3030.3375649169661</v>
      </c>
      <c r="O949" s="39">
        <v>3206.8888142037922</v>
      </c>
      <c r="P949" s="39">
        <v>3425.9500179772176</v>
      </c>
      <c r="Q949" s="39">
        <v>3686.6851530375579</v>
      </c>
    </row>
    <row r="950" spans="1:17" x14ac:dyDescent="0.3">
      <c r="A950" s="39" t="s">
        <v>925</v>
      </c>
      <c r="B950" s="39" t="s">
        <v>1911</v>
      </c>
      <c r="C950" s="39" t="s">
        <v>1917</v>
      </c>
      <c r="D950" s="58" t="str">
        <f>INDEX('R0. Region mapping'!$C$9:$C$24,MATCH($E950,'R0. Region mapping'!$A$9:$A$24,0))</f>
        <v>NAM</v>
      </c>
      <c r="E950" s="39" t="s">
        <v>341</v>
      </c>
      <c r="F950" s="39">
        <v>0.1116</v>
      </c>
      <c r="G950" s="39">
        <v>0.107709908247363</v>
      </c>
      <c r="H950" s="39">
        <v>9.7984678865772598E-2</v>
      </c>
      <c r="I950" s="39">
        <v>8.2424311855227306E-2</v>
      </c>
      <c r="J950" s="39">
        <v>5.4949541236818202E-2</v>
      </c>
      <c r="K950" s="39">
        <v>2.7474770618409101E-2</v>
      </c>
    </row>
    <row r="951" spans="1:17" x14ac:dyDescent="0.3">
      <c r="A951" s="39" t="s">
        <v>925</v>
      </c>
      <c r="B951" s="39" t="s">
        <v>1911</v>
      </c>
      <c r="C951" s="39" t="s">
        <v>1917</v>
      </c>
      <c r="D951" s="58" t="str">
        <f>INDEX('R0. Region mapping'!$C$9:$C$24,MATCH($E951,'R0. Region mapping'!$A$9:$A$24,0))</f>
        <v>EUR</v>
      </c>
      <c r="E951" s="39" t="s">
        <v>365</v>
      </c>
      <c r="F951" s="39">
        <v>1.9224000000000001</v>
      </c>
      <c r="G951" s="39">
        <v>1.8553900323900701</v>
      </c>
      <c r="H951" s="39">
        <v>1.68786511336524</v>
      </c>
      <c r="I951" s="39">
        <v>1.41982524292552</v>
      </c>
      <c r="J951" s="39">
        <v>0.94655016195034902</v>
      </c>
      <c r="K951" s="39">
        <v>0.47327508097517501</v>
      </c>
    </row>
    <row r="952" spans="1:17" x14ac:dyDescent="0.3">
      <c r="A952" s="39" t="s">
        <v>925</v>
      </c>
      <c r="B952" s="39" t="s">
        <v>1911</v>
      </c>
      <c r="C952" s="39" t="s">
        <v>1918</v>
      </c>
      <c r="D952" s="58" t="str">
        <f>INDEX('R0. Region mapping'!$C$9:$C$24,MATCH($E952,'R0. Region mapping'!$A$9:$A$24,0))</f>
        <v>AFR</v>
      </c>
      <c r="E952" s="39" t="s">
        <v>258</v>
      </c>
      <c r="F952" s="39">
        <v>2.9952000000000001</v>
      </c>
      <c r="G952" s="39">
        <v>7.7056464395339104</v>
      </c>
      <c r="H952" s="39">
        <v>7.53015517233802</v>
      </c>
      <c r="I952" s="39">
        <v>10.778878009438101</v>
      </c>
      <c r="J952" s="39">
        <v>57.026628034728397</v>
      </c>
      <c r="K952" s="39">
        <v>285.82976714905499</v>
      </c>
      <c r="L952" s="39">
        <v>1415.9948292132001</v>
      </c>
      <c r="M952" s="39">
        <v>3061.8950338169898</v>
      </c>
      <c r="N952" s="39">
        <v>4300.2144174483501</v>
      </c>
      <c r="O952" s="39">
        <v>5813.6635751823596</v>
      </c>
      <c r="P952" s="39">
        <v>7755.6788905715403</v>
      </c>
      <c r="Q952" s="39">
        <v>10340.139272452099</v>
      </c>
    </row>
    <row r="953" spans="1:17" x14ac:dyDescent="0.3">
      <c r="A953" s="39" t="s">
        <v>925</v>
      </c>
      <c r="B953" s="39" t="s">
        <v>1911</v>
      </c>
      <c r="C953" s="39" t="s">
        <v>1918</v>
      </c>
      <c r="D953" s="58" t="str">
        <f>INDEX('R0. Region mapping'!$C$9:$C$24,MATCH($E953,'R0. Region mapping'!$A$9:$A$24,0))</f>
        <v>AUS</v>
      </c>
      <c r="E953" s="39" t="s">
        <v>261</v>
      </c>
      <c r="F953" s="39">
        <v>5.3891999999999998</v>
      </c>
      <c r="G953" s="39">
        <v>23.780199899352599</v>
      </c>
      <c r="H953" s="39">
        <v>23.6405628364985</v>
      </c>
      <c r="I953" s="39">
        <v>23.417143535931999</v>
      </c>
      <c r="J953" s="39">
        <v>122.598137819774</v>
      </c>
      <c r="K953" s="39">
        <v>423.203567689171</v>
      </c>
      <c r="L953" s="39">
        <v>522.33346142240305</v>
      </c>
      <c r="M953" s="39">
        <v>673.016413361893</v>
      </c>
      <c r="N953" s="39">
        <v>840.471593994111</v>
      </c>
      <c r="O953" s="39">
        <v>984.57677465679001</v>
      </c>
      <c r="P953" s="39">
        <v>1118.65240976377</v>
      </c>
      <c r="Q953" s="39">
        <v>1264.4650857664899</v>
      </c>
    </row>
    <row r="954" spans="1:17" x14ac:dyDescent="0.3">
      <c r="A954" s="39" t="s">
        <v>925</v>
      </c>
      <c r="B954" s="39" t="s">
        <v>1911</v>
      </c>
      <c r="C954" s="39" t="s">
        <v>1918</v>
      </c>
      <c r="D954" s="58" t="str">
        <f>INDEX('R0. Region mapping'!$C$9:$C$24,MATCH($E954,'R0. Region mapping'!$A$9:$A$24,0))</f>
        <v>NAM</v>
      </c>
      <c r="E954" s="39" t="s">
        <v>341</v>
      </c>
      <c r="F954" s="39">
        <v>5.2956000000000003</v>
      </c>
      <c r="G954" s="39">
        <v>41.156877413658798</v>
      </c>
      <c r="H954" s="39">
        <v>40.695399593648503</v>
      </c>
      <c r="I954" s="39">
        <v>39.957035081632</v>
      </c>
      <c r="J954" s="39">
        <v>177.514316165384</v>
      </c>
      <c r="K954" s="39">
        <v>653.982065612675</v>
      </c>
      <c r="L954" s="39">
        <v>935.85393099852604</v>
      </c>
      <c r="M954" s="39">
        <v>1254.5323145305599</v>
      </c>
      <c r="N954" s="39">
        <v>1602.48157946878</v>
      </c>
      <c r="O954" s="39">
        <v>1953.3289271163201</v>
      </c>
      <c r="P954" s="39">
        <v>2358.4181685491599</v>
      </c>
      <c r="Q954" s="39">
        <v>2632.4805114166902</v>
      </c>
    </row>
    <row r="955" spans="1:17" x14ac:dyDescent="0.3">
      <c r="A955" s="39" t="s">
        <v>925</v>
      </c>
      <c r="B955" s="39" t="s">
        <v>1911</v>
      </c>
      <c r="C955" s="39" t="s">
        <v>1918</v>
      </c>
      <c r="D955" s="58" t="str">
        <f>INDEX('R0. Region mapping'!$C$9:$C$24,MATCH($E955,'R0. Region mapping'!$A$9:$A$24,0))</f>
        <v>ASI</v>
      </c>
      <c r="E955" s="39" t="s">
        <v>343</v>
      </c>
      <c r="G955" s="39">
        <v>340.18208080153801</v>
      </c>
      <c r="H955" s="39">
        <v>340.18208080153801</v>
      </c>
      <c r="I955" s="39">
        <v>1163.01044660302</v>
      </c>
      <c r="J955" s="39">
        <v>5590.3947086427197</v>
      </c>
      <c r="K955" s="39">
        <v>10477.260516468299</v>
      </c>
      <c r="L955" s="39">
        <v>10548.809001453001</v>
      </c>
      <c r="M955" s="39">
        <v>12306.917680791999</v>
      </c>
      <c r="N955" s="39">
        <v>13935.811304172201</v>
      </c>
      <c r="O955" s="39">
        <v>14848.8876915071</v>
      </c>
      <c r="P955" s="39">
        <v>16214.271235690599</v>
      </c>
      <c r="Q955" s="39">
        <v>17448.869323694998</v>
      </c>
    </row>
    <row r="956" spans="1:17" x14ac:dyDescent="0.3">
      <c r="A956" s="39" t="s">
        <v>925</v>
      </c>
      <c r="B956" s="39" t="s">
        <v>1911</v>
      </c>
      <c r="C956" s="39" t="s">
        <v>1918</v>
      </c>
      <c r="D956" s="58" t="str">
        <f>INDEX('R0. Region mapping'!$C$9:$C$24,MATCH($E956,'R0. Region mapping'!$A$9:$A$24,0))</f>
        <v>LAM</v>
      </c>
      <c r="E956" s="39" t="s">
        <v>345</v>
      </c>
      <c r="F956" s="39">
        <v>1.3428</v>
      </c>
      <c r="G956" s="39">
        <v>32.784482671167403</v>
      </c>
      <c r="H956" s="39">
        <v>33.226764412151397</v>
      </c>
      <c r="I956" s="39">
        <v>104.156354588559</v>
      </c>
      <c r="J956" s="39">
        <v>519.21306490579798</v>
      </c>
      <c r="K956" s="39">
        <v>1866.7054136436</v>
      </c>
      <c r="L956" s="39">
        <v>2267.7378154083499</v>
      </c>
      <c r="M956" s="39">
        <v>2784.12772720559</v>
      </c>
      <c r="N956" s="39">
        <v>3451.3869336450998</v>
      </c>
      <c r="O956" s="39">
        <v>4034.2197889456702</v>
      </c>
      <c r="P956" s="39">
        <v>4656.4281744969003</v>
      </c>
      <c r="Q956" s="39">
        <v>5396.9335947617901</v>
      </c>
    </row>
    <row r="957" spans="1:17" x14ac:dyDescent="0.3">
      <c r="A957" s="39" t="s">
        <v>925</v>
      </c>
      <c r="B957" s="39" t="s">
        <v>1911</v>
      </c>
      <c r="C957" s="39" t="s">
        <v>1918</v>
      </c>
      <c r="D957" s="58" t="str">
        <f>INDEX('R0. Region mapping'!$C$9:$C$24,MATCH($E957,'R0. Region mapping'!$A$9:$A$24,0))</f>
        <v>EUR</v>
      </c>
      <c r="E957" s="39" t="s">
        <v>347</v>
      </c>
      <c r="F957" s="39">
        <v>0.63</v>
      </c>
      <c r="G957" s="39">
        <v>1.6759473679169701</v>
      </c>
      <c r="H957" s="39">
        <v>10.995423010251299</v>
      </c>
      <c r="I957" s="39">
        <v>10.906339754646499</v>
      </c>
      <c r="J957" s="39">
        <v>5.4228989431960404</v>
      </c>
      <c r="K957" s="39">
        <v>0.15432296524696398</v>
      </c>
    </row>
    <row r="958" spans="1:17" x14ac:dyDescent="0.3">
      <c r="A958" s="39" t="s">
        <v>925</v>
      </c>
      <c r="B958" s="39" t="s">
        <v>1911</v>
      </c>
      <c r="C958" s="39" t="s">
        <v>1918</v>
      </c>
      <c r="D958" s="58" t="str">
        <f>INDEX('R0. Region mapping'!$C$9:$C$24,MATCH($E958,'R0. Region mapping'!$A$9:$A$24,0))</f>
        <v>ASI</v>
      </c>
      <c r="E958" s="39" t="s">
        <v>349</v>
      </c>
      <c r="F958" s="39">
        <v>0.53639999999999999</v>
      </c>
      <c r="G958" s="39">
        <v>0.51763343588265998</v>
      </c>
      <c r="H958" s="39">
        <v>0.470717025589309</v>
      </c>
      <c r="I958" s="39">
        <v>0.39565076911994795</v>
      </c>
      <c r="J958" s="39">
        <v>1.52521508846578</v>
      </c>
      <c r="K958" s="39">
        <v>7.0708682920647599</v>
      </c>
      <c r="L958" s="39">
        <v>33.843902913920097</v>
      </c>
      <c r="M958" s="39">
        <v>162.68379696583901</v>
      </c>
      <c r="N958" s="39">
        <v>2791.2296080788201</v>
      </c>
      <c r="O958" s="39">
        <v>3441.8108921708399</v>
      </c>
      <c r="P958" s="39">
        <v>3587.9192243364901</v>
      </c>
      <c r="Q958" s="39">
        <v>4210.6372026006802</v>
      </c>
    </row>
    <row r="959" spans="1:17" x14ac:dyDescent="0.3">
      <c r="A959" s="39" t="s">
        <v>925</v>
      </c>
      <c r="B959" s="39" t="s">
        <v>1911</v>
      </c>
      <c r="C959" s="39" t="s">
        <v>1918</v>
      </c>
      <c r="D959" s="58" t="str">
        <f>INDEX('R0. Region mapping'!$C$9:$C$24,MATCH($E959,'R0. Region mapping'!$A$9:$A$24,0))</f>
        <v>ASI</v>
      </c>
      <c r="E959" s="39" t="s">
        <v>351</v>
      </c>
      <c r="F959" s="39">
        <v>22.197600000000001</v>
      </c>
      <c r="G959" s="39">
        <v>138.895797656105</v>
      </c>
      <c r="H959" s="39">
        <v>136.943989009918</v>
      </c>
      <c r="I959" s="39">
        <v>159.378005661565</v>
      </c>
      <c r="J959" s="39">
        <v>779.90890455837609</v>
      </c>
      <c r="K959" s="39">
        <v>2338.4397520197399</v>
      </c>
      <c r="L959" s="39">
        <v>2993.1393686758802</v>
      </c>
      <c r="M959" s="39">
        <v>3971.92164905451</v>
      </c>
      <c r="N959" s="39">
        <v>5100.5513907062004</v>
      </c>
      <c r="O959" s="39">
        <v>6275.6396282743699</v>
      </c>
      <c r="P959" s="39">
        <v>7399.9039906369499</v>
      </c>
      <c r="Q959" s="39">
        <v>8706.6797617222401</v>
      </c>
    </row>
    <row r="960" spans="1:17" x14ac:dyDescent="0.3">
      <c r="A960" s="39" t="s">
        <v>925</v>
      </c>
      <c r="B960" s="39" t="s">
        <v>1911</v>
      </c>
      <c r="C960" s="39" t="s">
        <v>1918</v>
      </c>
      <c r="D960" s="58" t="str">
        <f>INDEX('R0. Region mapping'!$C$9:$C$24,MATCH($E960,'R0. Region mapping'!$A$9:$A$24,0))</f>
        <v>ASI</v>
      </c>
      <c r="E960" s="39" t="s">
        <v>353</v>
      </c>
      <c r="F960" s="39">
        <v>6.3143999999999707</v>
      </c>
      <c r="G960" s="39">
        <v>13.97079599467822</v>
      </c>
      <c r="H960" s="39">
        <v>20.879696494137679</v>
      </c>
      <c r="I960" s="39">
        <v>19.757964810200178</v>
      </c>
      <c r="J960" s="39">
        <v>46.867491286806789</v>
      </c>
      <c r="K960" s="39">
        <v>213.23259317534897</v>
      </c>
      <c r="L960" s="39">
        <v>448.98832088908398</v>
      </c>
      <c r="M960" s="39">
        <v>653.54015490812696</v>
      </c>
      <c r="N960" s="39">
        <v>598.43309284345503</v>
      </c>
      <c r="O960" s="39">
        <v>775.66045575215503</v>
      </c>
      <c r="P960" s="39">
        <v>763.21146772136501</v>
      </c>
      <c r="Q960" s="39">
        <v>732.19407596352403</v>
      </c>
    </row>
    <row r="961" spans="1:17" x14ac:dyDescent="0.3">
      <c r="A961" s="39" t="s">
        <v>925</v>
      </c>
      <c r="B961" s="39" t="s">
        <v>1911</v>
      </c>
      <c r="C961" s="39" t="s">
        <v>1918</v>
      </c>
      <c r="D961" s="58" t="str">
        <f>INDEX('R0. Region mapping'!$C$9:$C$24,MATCH($E961,'R0. Region mapping'!$A$9:$A$24,0))</f>
        <v>AFR</v>
      </c>
      <c r="E961" s="39" t="s">
        <v>355</v>
      </c>
      <c r="F961" s="39">
        <v>0.2628000000000002</v>
      </c>
      <c r="G961" s="39">
        <v>0.25305273747910817</v>
      </c>
      <c r="H961" s="39">
        <v>0.2286845811768802</v>
      </c>
      <c r="I961" s="39">
        <v>29.992474072309403</v>
      </c>
      <c r="J961" s="39">
        <v>149.12435512340198</v>
      </c>
      <c r="K961" s="39">
        <v>736.71992685264695</v>
      </c>
      <c r="L961" s="39">
        <v>1804.15267558764</v>
      </c>
      <c r="M961" s="39">
        <v>2259.2645051969298</v>
      </c>
      <c r="N961" s="39">
        <v>2787.4322540842099</v>
      </c>
      <c r="O961" s="39">
        <v>3330.7568245101602</v>
      </c>
      <c r="P961" s="39">
        <v>3895.8572220915898</v>
      </c>
      <c r="Q961" s="39">
        <v>4672.2676563383202</v>
      </c>
    </row>
    <row r="962" spans="1:17" x14ac:dyDescent="0.3">
      <c r="A962" s="39" t="s">
        <v>925</v>
      </c>
      <c r="B962" s="39" t="s">
        <v>1911</v>
      </c>
      <c r="C962" s="39" t="s">
        <v>1918</v>
      </c>
      <c r="D962" s="58" t="str">
        <f>INDEX('R0. Region mapping'!$C$9:$C$24,MATCH($E962,'R0. Region mapping'!$A$9:$A$24,0))</f>
        <v>LAM</v>
      </c>
      <c r="E962" s="39" t="s">
        <v>357</v>
      </c>
      <c r="F962" s="39">
        <v>5.0399999999999903E-2</v>
      </c>
      <c r="G962" s="39">
        <v>0.64074856584634787</v>
      </c>
      <c r="H962" s="39">
        <v>0.99725587262221993</v>
      </c>
      <c r="I962" s="39">
        <v>4.9455224860503204</v>
      </c>
      <c r="J962" s="39">
        <v>23.688045536595997</v>
      </c>
      <c r="K962" s="39">
        <v>94.689200440102994</v>
      </c>
      <c r="L962" s="39">
        <v>184.473909207861</v>
      </c>
      <c r="M962" s="39">
        <v>247.495679705176</v>
      </c>
      <c r="N962" s="39">
        <v>291.60238697880902</v>
      </c>
      <c r="O962" s="39">
        <v>337.61253924265702</v>
      </c>
      <c r="P962" s="39">
        <v>390.77316799347699</v>
      </c>
      <c r="Q962" s="39">
        <v>456.482734444681</v>
      </c>
    </row>
    <row r="963" spans="1:17" x14ac:dyDescent="0.3">
      <c r="A963" s="39" t="s">
        <v>925</v>
      </c>
      <c r="B963" s="39" t="s">
        <v>1911</v>
      </c>
      <c r="C963" s="39" t="s">
        <v>1918</v>
      </c>
      <c r="D963" s="58" t="str">
        <f>INDEX('R0. Region mapping'!$C$9:$C$24,MATCH($E963,'R0. Region mapping'!$A$9:$A$24,0))</f>
        <v>ASI</v>
      </c>
      <c r="E963" s="39" t="s">
        <v>359</v>
      </c>
      <c r="F963" s="39">
        <v>7.2000000000000302E-3</v>
      </c>
      <c r="G963" s="39">
        <v>6.9490263385396196E-3</v>
      </c>
      <c r="H963" s="39">
        <v>6.3215921848885697E-3</v>
      </c>
      <c r="I963" s="39">
        <v>58.839607207518803</v>
      </c>
      <c r="J963" s="39">
        <v>282.84175457750098</v>
      </c>
      <c r="K963" s="39">
        <v>1359.5796181447899</v>
      </c>
      <c r="L963" s="39">
        <v>4314.3674919115501</v>
      </c>
      <c r="M963" s="39">
        <v>5796.5343400564498</v>
      </c>
      <c r="N963" s="39">
        <v>7482.9964617113701</v>
      </c>
      <c r="O963" s="39">
        <v>9443.4001687321797</v>
      </c>
      <c r="P963" s="39">
        <v>11491.9702779701</v>
      </c>
      <c r="Q963" s="39">
        <v>14134.3469871631</v>
      </c>
    </row>
    <row r="964" spans="1:17" x14ac:dyDescent="0.3">
      <c r="A964" s="39" t="s">
        <v>925</v>
      </c>
      <c r="B964" s="39" t="s">
        <v>1911</v>
      </c>
      <c r="C964" s="39" t="s">
        <v>1918</v>
      </c>
      <c r="D964" s="58" t="str">
        <f>INDEX('R0. Region mapping'!$C$9:$C$24,MATCH($E964,'R0. Region mapping'!$A$9:$A$24,0))</f>
        <v>ASI</v>
      </c>
      <c r="E964" s="39" t="s">
        <v>361</v>
      </c>
      <c r="F964" s="39">
        <v>0.46800000000000003</v>
      </c>
      <c r="G964" s="39">
        <v>1.2988987615433401</v>
      </c>
      <c r="H964" s="39">
        <v>2.02067075992476</v>
      </c>
      <c r="I964" s="39">
        <v>1.95472734455966</v>
      </c>
      <c r="J964" s="39">
        <v>0.66801088289386501</v>
      </c>
      <c r="K964" s="39">
        <v>0.114785365396811</v>
      </c>
    </row>
    <row r="965" spans="1:17" x14ac:dyDescent="0.3">
      <c r="A965" s="39" t="s">
        <v>925</v>
      </c>
      <c r="B965" s="39" t="s">
        <v>1911</v>
      </c>
      <c r="C965" s="39" t="s">
        <v>1918</v>
      </c>
      <c r="D965" s="58" t="str">
        <f>INDEX('R0. Region mapping'!$C$9:$C$24,MATCH($E965,'R0. Region mapping'!$A$9:$A$24,0))</f>
        <v>NAM</v>
      </c>
      <c r="E965" s="39" t="s">
        <v>363</v>
      </c>
      <c r="F965" s="39">
        <v>64.371600000000001</v>
      </c>
      <c r="G965" s="39">
        <v>345.73994249794299</v>
      </c>
      <c r="H965" s="39">
        <v>485.48705610500798</v>
      </c>
      <c r="I965" s="39">
        <v>488.48992411952599</v>
      </c>
      <c r="J965" s="39">
        <v>2502.0005465088102</v>
      </c>
      <c r="K965" s="39">
        <v>5370.0793850251903</v>
      </c>
      <c r="L965" s="39">
        <v>5896.3843421176198</v>
      </c>
      <c r="M965" s="39">
        <v>8061.8215759723998</v>
      </c>
      <c r="N965" s="39">
        <v>9536.1326570260608</v>
      </c>
      <c r="O965" s="39">
        <v>11281.9716904139</v>
      </c>
      <c r="P965" s="39">
        <v>12976.6243749925</v>
      </c>
      <c r="Q965" s="39">
        <v>14402.001001651801</v>
      </c>
    </row>
    <row r="966" spans="1:17" x14ac:dyDescent="0.3">
      <c r="A966" s="39" t="s">
        <v>925</v>
      </c>
      <c r="B966" s="39" t="s">
        <v>1911</v>
      </c>
      <c r="C966" s="39" t="s">
        <v>1918</v>
      </c>
      <c r="D966" s="58" t="str">
        <f>INDEX('R0. Region mapping'!$C$9:$C$24,MATCH($E966,'R0. Region mapping'!$A$9:$A$24,0))</f>
        <v>EUR</v>
      </c>
      <c r="E966" s="39" t="s">
        <v>365</v>
      </c>
      <c r="F966" s="39">
        <v>254.6352</v>
      </c>
      <c r="G966" s="39">
        <v>587.26877572476894</v>
      </c>
      <c r="H966" s="39">
        <v>617.91023244155406</v>
      </c>
      <c r="I966" s="39">
        <v>581.94249934905497</v>
      </c>
      <c r="J966" s="39">
        <v>380.52783556104498</v>
      </c>
      <c r="K966" s="39">
        <v>1777.6253091691599</v>
      </c>
      <c r="L966" s="39">
        <v>3474.6014700955202</v>
      </c>
      <c r="M966" s="39">
        <v>5001.2429499380796</v>
      </c>
      <c r="N966" s="39">
        <v>5947.2303763873997</v>
      </c>
      <c r="O966" s="39">
        <v>6992.3173152203399</v>
      </c>
      <c r="P966" s="39">
        <v>8024.0926988894498</v>
      </c>
      <c r="Q966" s="39">
        <v>9325.0340302712993</v>
      </c>
    </row>
    <row r="967" spans="1:17" x14ac:dyDescent="0.3">
      <c r="A967" s="39" t="s">
        <v>270</v>
      </c>
      <c r="B967" s="39" t="s">
        <v>1911</v>
      </c>
      <c r="C967" s="39" t="s">
        <v>1912</v>
      </c>
      <c r="D967" s="58" t="str">
        <f>INDEX('R0. Region mapping'!$C$9:$C$24,MATCH($E967,'R0. Region mapping'!$A$9:$A$24,0))</f>
        <v>AFR</v>
      </c>
      <c r="E967" s="39" t="s">
        <v>258</v>
      </c>
      <c r="F967" s="39">
        <v>24537.968948238798</v>
      </c>
      <c r="G967" s="39">
        <v>25045.027155957567</v>
      </c>
      <c r="H967" s="39">
        <v>26852.802454633795</v>
      </c>
      <c r="I967" s="39">
        <v>30008.791008112679</v>
      </c>
      <c r="J967" s="39">
        <v>41084.894865373972</v>
      </c>
      <c r="K967" s="39">
        <v>47956.594432692393</v>
      </c>
      <c r="L967" s="39">
        <v>55044.724468021712</v>
      </c>
      <c r="M967" s="39">
        <v>49942.928333526645</v>
      </c>
      <c r="N967" s="39">
        <v>48807.153685509031</v>
      </c>
      <c r="O967" s="39">
        <v>52941.322143862606</v>
      </c>
      <c r="P967" s="39">
        <v>56860.33673790079</v>
      </c>
      <c r="Q967" s="39">
        <v>62028.773262646711</v>
      </c>
    </row>
    <row r="968" spans="1:17" x14ac:dyDescent="0.3">
      <c r="A968" s="39" t="s">
        <v>270</v>
      </c>
      <c r="B968" s="39" t="s">
        <v>1911</v>
      </c>
      <c r="C968" s="39" t="s">
        <v>1912</v>
      </c>
      <c r="D968" s="58" t="str">
        <f>INDEX('R0. Region mapping'!$C$9:$C$24,MATCH($E968,'R0. Region mapping'!$A$9:$A$24,0))</f>
        <v>AUS</v>
      </c>
      <c r="E968" s="39" t="s">
        <v>261</v>
      </c>
      <c r="F968" s="39">
        <v>438.78211105882468</v>
      </c>
      <c r="G968" s="39">
        <v>500.00540001988315</v>
      </c>
      <c r="H968" s="39">
        <v>622.87514893268644</v>
      </c>
      <c r="I968" s="39">
        <v>985.66614510504337</v>
      </c>
      <c r="J968" s="39">
        <v>3068.0301996331118</v>
      </c>
      <c r="K968" s="39">
        <v>3584.8188003421346</v>
      </c>
      <c r="L968" s="39">
        <v>4305.1877614363866</v>
      </c>
      <c r="M968" s="39">
        <v>16516.443272374552</v>
      </c>
      <c r="N968" s="39">
        <v>17618.656841766166</v>
      </c>
      <c r="O968" s="39">
        <v>18747.420742859405</v>
      </c>
      <c r="P968" s="39">
        <v>19871.913659500959</v>
      </c>
      <c r="Q968" s="39">
        <v>20958.292075718102</v>
      </c>
    </row>
    <row r="969" spans="1:17" x14ac:dyDescent="0.3">
      <c r="A969" s="39" t="s">
        <v>270</v>
      </c>
      <c r="B969" s="39" t="s">
        <v>1911</v>
      </c>
      <c r="C969" s="39" t="s">
        <v>1912</v>
      </c>
      <c r="D969" s="58" t="str">
        <f>INDEX('R0. Region mapping'!$C$9:$C$24,MATCH($E969,'R0. Region mapping'!$A$9:$A$24,0))</f>
        <v>NAM</v>
      </c>
      <c r="E969" s="39" t="s">
        <v>341</v>
      </c>
      <c r="F969" s="39">
        <v>887.92472180952404</v>
      </c>
      <c r="G969" s="39">
        <v>1053.4580825718622</v>
      </c>
      <c r="H969" s="39">
        <v>1176.938254410984</v>
      </c>
      <c r="I969" s="39">
        <v>1623.86404645229</v>
      </c>
      <c r="J969" s="39">
        <v>4747.7219765294067</v>
      </c>
      <c r="K969" s="39">
        <v>5101.8729984345937</v>
      </c>
      <c r="L969" s="39">
        <v>5519.3952584342414</v>
      </c>
      <c r="M969" s="39">
        <v>10490.594663598487</v>
      </c>
      <c r="N969" s="39">
        <v>11499.840303857889</v>
      </c>
      <c r="O969" s="39">
        <v>12746.701619253457</v>
      </c>
      <c r="P969" s="39">
        <v>13799.906335102245</v>
      </c>
      <c r="Q969" s="39">
        <v>14968.050348668641</v>
      </c>
    </row>
    <row r="970" spans="1:17" x14ac:dyDescent="0.3">
      <c r="A970" s="39" t="s">
        <v>270</v>
      </c>
      <c r="B970" s="39" t="s">
        <v>1911</v>
      </c>
      <c r="C970" s="39" t="s">
        <v>1912</v>
      </c>
      <c r="D970" s="58" t="str">
        <f>INDEX('R0. Region mapping'!$C$9:$C$24,MATCH($E970,'R0. Region mapping'!$A$9:$A$24,0))</f>
        <v>ASI</v>
      </c>
      <c r="E970" s="39" t="s">
        <v>343</v>
      </c>
      <c r="F970" s="39">
        <v>18792.062762666668</v>
      </c>
      <c r="G970" s="39">
        <v>19660.871070465793</v>
      </c>
      <c r="H970" s="39">
        <v>19898.54575815381</v>
      </c>
      <c r="I970" s="39">
        <v>22341.826109683578</v>
      </c>
      <c r="J970" s="39">
        <v>23922.515849894127</v>
      </c>
      <c r="K970" s="39">
        <v>25545.664357257003</v>
      </c>
      <c r="L970" s="39">
        <v>26042.606346931534</v>
      </c>
      <c r="M970" s="39">
        <v>21884.232932526458</v>
      </c>
      <c r="N970" s="39">
        <v>21675.107283735771</v>
      </c>
      <c r="O970" s="39">
        <v>22646.822023209788</v>
      </c>
      <c r="P970" s="39">
        <v>23616.196246613261</v>
      </c>
      <c r="Q970" s="39">
        <v>24632.893007282022</v>
      </c>
    </row>
    <row r="971" spans="1:17" x14ac:dyDescent="0.3">
      <c r="A971" s="39" t="s">
        <v>270</v>
      </c>
      <c r="B971" s="39" t="s">
        <v>1911</v>
      </c>
      <c r="C971" s="39" t="s">
        <v>1912</v>
      </c>
      <c r="D971" s="58" t="str">
        <f>INDEX('R0. Region mapping'!$C$9:$C$24,MATCH($E971,'R0. Region mapping'!$A$9:$A$24,0))</f>
        <v>LAM</v>
      </c>
      <c r="E971" s="39" t="s">
        <v>345</v>
      </c>
      <c r="F971" s="39">
        <v>8137.3872098788925</v>
      </c>
      <c r="G971" s="39">
        <v>8572.3618451752627</v>
      </c>
      <c r="H971" s="39">
        <v>9445.6689597116601</v>
      </c>
      <c r="I971" s="39">
        <v>10359.779514941125</v>
      </c>
      <c r="J971" s="39">
        <v>18957.02125869659</v>
      </c>
      <c r="K971" s="39">
        <v>24417.450216403482</v>
      </c>
      <c r="L971" s="39">
        <v>28583.217820662547</v>
      </c>
      <c r="M971" s="39">
        <v>29909.130456822098</v>
      </c>
      <c r="N971" s="39">
        <v>46037.227646235675</v>
      </c>
      <c r="O971" s="39">
        <v>50005.362140455138</v>
      </c>
      <c r="P971" s="39">
        <v>54170.218017056366</v>
      </c>
      <c r="Q971" s="39">
        <v>58500.548678775987</v>
      </c>
    </row>
    <row r="972" spans="1:17" x14ac:dyDescent="0.3">
      <c r="A972" s="39" t="s">
        <v>270</v>
      </c>
      <c r="B972" s="39" t="s">
        <v>1911</v>
      </c>
      <c r="C972" s="39" t="s">
        <v>1912</v>
      </c>
      <c r="D972" s="58" t="str">
        <f>INDEX('R0. Region mapping'!$C$9:$C$24,MATCH($E972,'R0. Region mapping'!$A$9:$A$24,0))</f>
        <v>EUR</v>
      </c>
      <c r="E972" s="39" t="s">
        <v>347</v>
      </c>
      <c r="F972" s="39">
        <v>1514.2101271183433</v>
      </c>
      <c r="G972" s="39">
        <v>1073.272402548846</v>
      </c>
      <c r="H972" s="39">
        <v>1085.4899374538206</v>
      </c>
      <c r="I972" s="39">
        <v>1552.2493810667047</v>
      </c>
      <c r="J972" s="39">
        <v>5418.5237185652522</v>
      </c>
      <c r="K972" s="39">
        <v>7066.2920173340472</v>
      </c>
      <c r="L972" s="39">
        <v>5936.31274223316</v>
      </c>
      <c r="M972" s="39">
        <v>7660.7264290667763</v>
      </c>
      <c r="N972" s="39">
        <v>7971.9975275908109</v>
      </c>
      <c r="O972" s="39">
        <v>8234.8424035959488</v>
      </c>
      <c r="P972" s="39">
        <v>8498.4406087322077</v>
      </c>
      <c r="Q972" s="39">
        <v>8762.0618413916873</v>
      </c>
    </row>
    <row r="973" spans="1:17" x14ac:dyDescent="0.3">
      <c r="A973" s="39" t="s">
        <v>270</v>
      </c>
      <c r="B973" s="39" t="s">
        <v>1911</v>
      </c>
      <c r="C973" s="39" t="s">
        <v>1912</v>
      </c>
      <c r="D973" s="58" t="str">
        <f>INDEX('R0. Region mapping'!$C$9:$C$24,MATCH($E973,'R0. Region mapping'!$A$9:$A$24,0))</f>
        <v>ASI</v>
      </c>
      <c r="E973" s="39" t="s">
        <v>349</v>
      </c>
      <c r="F973" s="39">
        <v>750.71308017749607</v>
      </c>
      <c r="G973" s="39">
        <v>564.84758616838531</v>
      </c>
      <c r="H973" s="39">
        <v>797.55564982196597</v>
      </c>
      <c r="I973" s="39">
        <v>801.0286176767961</v>
      </c>
      <c r="J973" s="39">
        <v>16980.304077250978</v>
      </c>
      <c r="K973" s="39">
        <v>20064.548193726536</v>
      </c>
      <c r="L973" s="39">
        <v>22752.030604919408</v>
      </c>
      <c r="M973" s="39">
        <v>47433.19533808071</v>
      </c>
      <c r="N973" s="39">
        <v>47316.89966223282</v>
      </c>
      <c r="O973" s="39">
        <v>47838.692574140841</v>
      </c>
      <c r="P973" s="39">
        <v>48388.845677150508</v>
      </c>
      <c r="Q973" s="39">
        <v>48931.451860613102</v>
      </c>
    </row>
    <row r="974" spans="1:17" x14ac:dyDescent="0.3">
      <c r="A974" s="39" t="s">
        <v>270</v>
      </c>
      <c r="B974" s="39" t="s">
        <v>1911</v>
      </c>
      <c r="C974" s="39" t="s">
        <v>1912</v>
      </c>
      <c r="D974" s="58" t="str">
        <f>INDEX('R0. Region mapping'!$C$9:$C$24,MATCH($E974,'R0. Region mapping'!$A$9:$A$24,0))</f>
        <v>ASI</v>
      </c>
      <c r="E974" s="39" t="s">
        <v>351</v>
      </c>
      <c r="F974" s="39">
        <v>13245.961392000001</v>
      </c>
      <c r="G974" s="39">
        <v>13293.829002967212</v>
      </c>
      <c r="H974" s="39">
        <v>15680.754361571853</v>
      </c>
      <c r="I974" s="39">
        <v>19060.455672457465</v>
      </c>
      <c r="J974" s="39">
        <v>22247.853909594123</v>
      </c>
      <c r="K974" s="39">
        <v>25360.968092488878</v>
      </c>
      <c r="L974" s="39">
        <v>28202.136705377961</v>
      </c>
      <c r="M974" s="39">
        <v>26150.29563795486</v>
      </c>
      <c r="N974" s="39">
        <v>24752.054955576703</v>
      </c>
      <c r="O974" s="39">
        <v>24799.66439738905</v>
      </c>
      <c r="P974" s="39">
        <v>24773.196804918574</v>
      </c>
      <c r="Q974" s="39">
        <v>25282.174401048032</v>
      </c>
    </row>
    <row r="975" spans="1:17" x14ac:dyDescent="0.3">
      <c r="A975" s="39" t="s">
        <v>270</v>
      </c>
      <c r="B975" s="39" t="s">
        <v>1911</v>
      </c>
      <c r="C975" s="39" t="s">
        <v>1912</v>
      </c>
      <c r="D975" s="58" t="str">
        <f>INDEX('R0. Region mapping'!$C$9:$C$24,MATCH($E975,'R0. Region mapping'!$A$9:$A$24,0))</f>
        <v>ASI</v>
      </c>
      <c r="E975" s="39" t="s">
        <v>353</v>
      </c>
      <c r="F975" s="39">
        <v>308.85078654117638</v>
      </c>
      <c r="G975" s="39">
        <v>387.3990480558744</v>
      </c>
      <c r="H975" s="39">
        <v>378.82017179126268</v>
      </c>
      <c r="I975" s="39">
        <v>394.714501903974</v>
      </c>
      <c r="J975" s="39">
        <v>783.36779676065214</v>
      </c>
      <c r="K975" s="39">
        <v>863.79127974698736</v>
      </c>
      <c r="L975" s="39">
        <v>1006.8087193404909</v>
      </c>
      <c r="M975" s="39">
        <v>888.06743042949654</v>
      </c>
      <c r="N975" s="39">
        <v>877.79573471458832</v>
      </c>
      <c r="O975" s="39">
        <v>646.22674977468819</v>
      </c>
      <c r="P975" s="39">
        <v>628.42835271951617</v>
      </c>
      <c r="Q975" s="39">
        <v>954.04396794060665</v>
      </c>
    </row>
    <row r="976" spans="1:17" x14ac:dyDescent="0.3">
      <c r="A976" s="39" t="s">
        <v>270</v>
      </c>
      <c r="B976" s="39" t="s">
        <v>1911</v>
      </c>
      <c r="C976" s="39" t="s">
        <v>1912</v>
      </c>
      <c r="D976" s="58" t="str">
        <f>INDEX('R0. Region mapping'!$C$9:$C$24,MATCH($E976,'R0. Region mapping'!$A$9:$A$24,0))</f>
        <v>AFR</v>
      </c>
      <c r="E976" s="39" t="s">
        <v>355</v>
      </c>
      <c r="F976" s="39">
        <v>552.36019406929154</v>
      </c>
      <c r="G976" s="39">
        <v>572.01099780318566</v>
      </c>
      <c r="H976" s="39">
        <v>758.88519895656168</v>
      </c>
      <c r="I976" s="39">
        <v>1112.2573259165333</v>
      </c>
      <c r="J976" s="39">
        <v>2140.9672081480303</v>
      </c>
      <c r="K976" s="39">
        <v>2415.9856764164169</v>
      </c>
      <c r="L976" s="39">
        <v>2651.7794828313313</v>
      </c>
      <c r="M976" s="39">
        <v>2764.7119795830922</v>
      </c>
      <c r="N976" s="39">
        <v>2966.9073907214715</v>
      </c>
      <c r="O976" s="39">
        <v>3170.2042794002823</v>
      </c>
      <c r="P976" s="39">
        <v>3367.2711778125185</v>
      </c>
      <c r="Q976" s="39">
        <v>3779.0601316826987</v>
      </c>
    </row>
    <row r="977" spans="1:17" x14ac:dyDescent="0.3">
      <c r="A977" s="39" t="s">
        <v>270</v>
      </c>
      <c r="B977" s="39" t="s">
        <v>1911</v>
      </c>
      <c r="C977" s="39" t="s">
        <v>1912</v>
      </c>
      <c r="D977" s="58" t="str">
        <f>INDEX('R0. Region mapping'!$C$9:$C$24,MATCH($E977,'R0. Region mapping'!$A$9:$A$24,0))</f>
        <v>LAM</v>
      </c>
      <c r="E977" s="39" t="s">
        <v>357</v>
      </c>
      <c r="F977" s="39">
        <v>620.78520960000003</v>
      </c>
      <c r="G977" s="39">
        <v>614.35138293838713</v>
      </c>
      <c r="H977" s="39">
        <v>505.8736233082418</v>
      </c>
      <c r="I977" s="39">
        <v>583.15929959332846</v>
      </c>
      <c r="J977" s="39">
        <v>2478.9586554220709</v>
      </c>
      <c r="K977" s="39">
        <v>3313.3961988962574</v>
      </c>
      <c r="L977" s="39">
        <v>4125.6800682124422</v>
      </c>
      <c r="M977" s="39">
        <v>4621.096134406941</v>
      </c>
      <c r="N977" s="39">
        <v>5147.2486833002249</v>
      </c>
      <c r="O977" s="39">
        <v>5686.8916497079581</v>
      </c>
      <c r="P977" s="39">
        <v>6219.0255347064585</v>
      </c>
      <c r="Q977" s="39">
        <v>6939.5063971612017</v>
      </c>
    </row>
    <row r="978" spans="1:17" x14ac:dyDescent="0.3">
      <c r="A978" s="39" t="s">
        <v>270</v>
      </c>
      <c r="B978" s="39" t="s">
        <v>1911</v>
      </c>
      <c r="C978" s="39" t="s">
        <v>1912</v>
      </c>
      <c r="D978" s="58" t="str">
        <f>INDEX('R0. Region mapping'!$C$9:$C$24,MATCH($E978,'R0. Region mapping'!$A$9:$A$24,0))</f>
        <v>ASI</v>
      </c>
      <c r="E978" s="39" t="s">
        <v>359</v>
      </c>
      <c r="F978" s="39">
        <v>14939.579612397269</v>
      </c>
      <c r="G978" s="39">
        <v>15223.624141116505</v>
      </c>
      <c r="H978" s="39">
        <v>15444.8096460984</v>
      </c>
      <c r="I978" s="39">
        <v>15796.986492778691</v>
      </c>
      <c r="J978" s="39">
        <v>19499.590769318063</v>
      </c>
      <c r="K978" s="39">
        <v>21458.536408620876</v>
      </c>
      <c r="L978" s="39">
        <v>23524.246610183141</v>
      </c>
      <c r="M978" s="39">
        <v>19719.83922044998</v>
      </c>
      <c r="N978" s="39">
        <v>17481.092045100919</v>
      </c>
      <c r="O978" s="39">
        <v>17187.353059711306</v>
      </c>
      <c r="P978" s="39">
        <v>17299.105167664115</v>
      </c>
      <c r="Q978" s="39">
        <v>19526.946250447367</v>
      </c>
    </row>
    <row r="979" spans="1:17" x14ac:dyDescent="0.3">
      <c r="A979" s="39" t="s">
        <v>270</v>
      </c>
      <c r="B979" s="39" t="s">
        <v>1911</v>
      </c>
      <c r="C979" s="39" t="s">
        <v>1912</v>
      </c>
      <c r="D979" s="58" t="str">
        <f>INDEX('R0. Region mapping'!$C$9:$C$24,MATCH($E979,'R0. Region mapping'!$A$9:$A$24,0))</f>
        <v>ASI</v>
      </c>
      <c r="E979" s="39" t="s">
        <v>361</v>
      </c>
      <c r="F979" s="39">
        <v>93.156861740159343</v>
      </c>
      <c r="G979" s="39">
        <v>157.91666666666669</v>
      </c>
      <c r="H979" s="39">
        <v>202.85870276510752</v>
      </c>
      <c r="I979" s="39">
        <v>635.248953211448</v>
      </c>
      <c r="J979" s="39">
        <v>922.54696147039533</v>
      </c>
      <c r="K979" s="39">
        <v>1099.8050935362264</v>
      </c>
      <c r="L979" s="39">
        <v>1417.3589992583725</v>
      </c>
      <c r="M979" s="39">
        <v>1400.7239601292817</v>
      </c>
      <c r="N979" s="39">
        <v>1431.5073187686673</v>
      </c>
      <c r="O979" s="39">
        <v>1462.0471769785486</v>
      </c>
      <c r="P979" s="39">
        <v>1492.3772927616546</v>
      </c>
      <c r="Q979" s="39">
        <v>1549.4143095079905</v>
      </c>
    </row>
    <row r="980" spans="1:17" x14ac:dyDescent="0.3">
      <c r="A980" s="39" t="s">
        <v>270</v>
      </c>
      <c r="B980" s="39" t="s">
        <v>1911</v>
      </c>
      <c r="C980" s="39" t="s">
        <v>1912</v>
      </c>
      <c r="D980" s="58" t="str">
        <f>INDEX('R0. Region mapping'!$C$9:$C$24,MATCH($E980,'R0. Region mapping'!$A$9:$A$24,0))</f>
        <v>NAM</v>
      </c>
      <c r="E980" s="39" t="s">
        <v>363</v>
      </c>
      <c r="F980" s="39">
        <v>5766.5302529180117</v>
      </c>
      <c r="G980" s="39">
        <v>6461.7052222222246</v>
      </c>
      <c r="H980" s="39">
        <v>6580.9981774405551</v>
      </c>
      <c r="I980" s="39">
        <v>11502.8542793816</v>
      </c>
      <c r="J980" s="39">
        <v>16473.437631614863</v>
      </c>
      <c r="K980" s="39">
        <v>22361.644805483444</v>
      </c>
      <c r="L980" s="39">
        <v>24424.875705729093</v>
      </c>
      <c r="M980" s="39">
        <v>25345.343256217351</v>
      </c>
      <c r="N980" s="39">
        <v>27235.562595127729</v>
      </c>
      <c r="O980" s="39">
        <v>28955.272256716053</v>
      </c>
      <c r="P980" s="39">
        <v>30801.472489228687</v>
      </c>
      <c r="Q980" s="39">
        <v>32072.44889274544</v>
      </c>
    </row>
    <row r="981" spans="1:17" x14ac:dyDescent="0.3">
      <c r="A981" s="39" t="s">
        <v>270</v>
      </c>
      <c r="B981" s="39" t="s">
        <v>1911</v>
      </c>
      <c r="C981" s="39" t="s">
        <v>1912</v>
      </c>
      <c r="D981" s="58" t="str">
        <f>INDEX('R0. Region mapping'!$C$9:$C$24,MATCH($E981,'R0. Region mapping'!$A$9:$A$24,0))</f>
        <v>EUR</v>
      </c>
      <c r="E981" s="39" t="s">
        <v>365</v>
      </c>
      <c r="F981" s="39">
        <v>5398.0394374890748</v>
      </c>
      <c r="G981" s="39">
        <v>5566.9978876459918</v>
      </c>
      <c r="H981" s="39">
        <v>6833.2843534921258</v>
      </c>
      <c r="I981" s="39">
        <v>8206.0598853168776</v>
      </c>
      <c r="J981" s="39">
        <v>14153.959863103633</v>
      </c>
      <c r="K981" s="39">
        <v>16532.052417121722</v>
      </c>
      <c r="L981" s="39">
        <v>14663.905146846919</v>
      </c>
      <c r="M981" s="39">
        <v>15275.355032094772</v>
      </c>
      <c r="N981" s="39">
        <v>16244.195396417073</v>
      </c>
      <c r="O981" s="39">
        <v>17012.620654255843</v>
      </c>
      <c r="P981" s="39">
        <v>17986.179214883072</v>
      </c>
      <c r="Q981" s="39">
        <v>18960.512918412172</v>
      </c>
    </row>
    <row r="982" spans="1:17" x14ac:dyDescent="0.3">
      <c r="A982" s="39" t="s">
        <v>270</v>
      </c>
      <c r="B982" s="39" t="s">
        <v>1911</v>
      </c>
      <c r="C982" s="39" t="s">
        <v>940</v>
      </c>
      <c r="D982" s="58" t="str">
        <f>INDEX('R0. Region mapping'!$C$9:$C$24,MATCH($E982,'R0. Region mapping'!$A$9:$A$24,0))</f>
        <v>AFR</v>
      </c>
      <c r="E982" s="39" t="s">
        <v>258</v>
      </c>
      <c r="F982" s="39">
        <v>5215.6223640000044</v>
      </c>
      <c r="G982" s="39">
        <v>5679.0693689828004</v>
      </c>
      <c r="H982" s="39">
        <v>6912.7970103859016</v>
      </c>
      <c r="I982" s="39">
        <v>9367.4588779182159</v>
      </c>
      <c r="J982" s="39">
        <v>849.54794411827902</v>
      </c>
      <c r="K982" s="39">
        <v>14702.249564975658</v>
      </c>
      <c r="L982" s="39">
        <v>21886.968427358795</v>
      </c>
      <c r="M982" s="39">
        <v>39168.097726024185</v>
      </c>
      <c r="N982" s="39">
        <v>25228.457093270648</v>
      </c>
      <c r="O982" s="39">
        <v>3065.7974303398246</v>
      </c>
      <c r="P982" s="39">
        <v>7213.5007206483451</v>
      </c>
      <c r="Q982" s="39">
        <v>12200.091451955479</v>
      </c>
    </row>
    <row r="983" spans="1:17" x14ac:dyDescent="0.3">
      <c r="A983" s="39" t="s">
        <v>270</v>
      </c>
      <c r="B983" s="39" t="s">
        <v>1911</v>
      </c>
      <c r="C983" s="39" t="s">
        <v>940</v>
      </c>
      <c r="D983" s="58" t="str">
        <f>INDEX('R0. Region mapping'!$C$9:$C$24,MATCH($E983,'R0. Region mapping'!$A$9:$A$24,0))</f>
        <v>AUS</v>
      </c>
      <c r="E983" s="39" t="s">
        <v>261</v>
      </c>
      <c r="F983" s="39">
        <v>8730.616532552649</v>
      </c>
      <c r="G983" s="39">
        <v>9351.5621918630932</v>
      </c>
      <c r="H983" s="39">
        <v>11069.1255016532</v>
      </c>
      <c r="I983" s="39">
        <v>14015.863931385136</v>
      </c>
      <c r="J983" s="39">
        <v>16338.05439977324</v>
      </c>
      <c r="K983" s="39">
        <v>27253.556015371581</v>
      </c>
      <c r="L983" s="39">
        <v>18175.909390321471</v>
      </c>
      <c r="M983" s="39">
        <v>9739.6881999393809</v>
      </c>
      <c r="N983" s="39">
        <v>445.57961202270371</v>
      </c>
      <c r="O983" s="39">
        <v>297.03276381238243</v>
      </c>
      <c r="P983" s="39">
        <v>296.49334343147137</v>
      </c>
      <c r="Q983" s="39">
        <v>294.29605723985532</v>
      </c>
    </row>
    <row r="984" spans="1:17" x14ac:dyDescent="0.3">
      <c r="A984" s="39" t="s">
        <v>270</v>
      </c>
      <c r="B984" s="39" t="s">
        <v>1911</v>
      </c>
      <c r="C984" s="39" t="s">
        <v>940</v>
      </c>
      <c r="D984" s="58" t="str">
        <f>INDEX('R0. Region mapping'!$C$9:$C$24,MATCH($E984,'R0. Region mapping'!$A$9:$A$24,0))</f>
        <v>NAM</v>
      </c>
      <c r="E984" s="39" t="s">
        <v>341</v>
      </c>
      <c r="F984" s="39">
        <v>1556.5917785660365</v>
      </c>
      <c r="G984" s="39">
        <v>1712.4958032430998</v>
      </c>
      <c r="H984" s="39">
        <v>1809.6385407094231</v>
      </c>
      <c r="I984" s="39">
        <v>1843.2593993681558</v>
      </c>
      <c r="J984" s="39">
        <v>98.710134490822355</v>
      </c>
      <c r="K984" s="39">
        <v>86.703366624259843</v>
      </c>
      <c r="L984" s="39">
        <v>74.517758402520826</v>
      </c>
      <c r="M984" s="39">
        <v>135.4404839588185</v>
      </c>
      <c r="N984" s="39">
        <v>136.49836802367469</v>
      </c>
      <c r="O984" s="39">
        <v>137.76520057049231</v>
      </c>
      <c r="P984" s="39">
        <v>126.32126553136196</v>
      </c>
      <c r="Q984" s="39">
        <v>206.86112279558685</v>
      </c>
    </row>
    <row r="985" spans="1:17" x14ac:dyDescent="0.3">
      <c r="A985" s="39" t="s">
        <v>270</v>
      </c>
      <c r="B985" s="39" t="s">
        <v>1911</v>
      </c>
      <c r="C985" s="39" t="s">
        <v>940</v>
      </c>
      <c r="D985" s="58" t="str">
        <f>INDEX('R0. Region mapping'!$C$9:$C$24,MATCH($E985,'R0. Region mapping'!$A$9:$A$24,0))</f>
        <v>ASI</v>
      </c>
      <c r="E985" s="39" t="s">
        <v>343</v>
      </c>
      <c r="F985" s="39">
        <v>48741.94833200943</v>
      </c>
      <c r="G985" s="39">
        <v>62071.61291492825</v>
      </c>
      <c r="H985" s="39">
        <v>79880.631059680978</v>
      </c>
      <c r="I985" s="39">
        <v>76518.017355596356</v>
      </c>
      <c r="J985" s="39">
        <v>21037.627209088012</v>
      </c>
      <c r="K985" s="39">
        <v>40187.644657719531</v>
      </c>
      <c r="L985" s="39">
        <v>35945.663547814016</v>
      </c>
      <c r="M985" s="39">
        <v>38177.555253961742</v>
      </c>
      <c r="N985" s="39">
        <v>22791.106774969503</v>
      </c>
      <c r="O985" s="39">
        <v>10973.099920867069</v>
      </c>
      <c r="P985" s="39">
        <v>10704.37028950089</v>
      </c>
      <c r="Q985" s="39">
        <v>9739.5081096440699</v>
      </c>
    </row>
    <row r="986" spans="1:17" x14ac:dyDescent="0.3">
      <c r="A986" s="39" t="s">
        <v>270</v>
      </c>
      <c r="B986" s="39" t="s">
        <v>1911</v>
      </c>
      <c r="C986" s="39" t="s">
        <v>940</v>
      </c>
      <c r="D986" s="58" t="str">
        <f>INDEX('R0. Region mapping'!$C$9:$C$24,MATCH($E986,'R0. Region mapping'!$A$9:$A$24,0))</f>
        <v>LAM</v>
      </c>
      <c r="E986" s="39" t="s">
        <v>345</v>
      </c>
      <c r="F986" s="39">
        <v>2089.4562317803648</v>
      </c>
      <c r="G986" s="39">
        <v>2352.7055756080149</v>
      </c>
      <c r="H986" s="39">
        <v>2562.4735861622257</v>
      </c>
      <c r="I986" s="39">
        <v>3348.663459109529</v>
      </c>
      <c r="J986" s="39">
        <v>1102.8828031678181</v>
      </c>
      <c r="K986" s="39">
        <v>1490.9184362297083</v>
      </c>
      <c r="L986" s="39">
        <v>1365.0289318217951</v>
      </c>
      <c r="M986" s="39">
        <v>2913.2145328571464</v>
      </c>
      <c r="N986" s="39">
        <v>3626.6862037480046</v>
      </c>
      <c r="O986" s="39">
        <v>13229.562413431671</v>
      </c>
      <c r="P986" s="39">
        <v>9005.0393751093343</v>
      </c>
      <c r="Q986" s="39">
        <v>3467.6377544928996</v>
      </c>
    </row>
    <row r="987" spans="1:17" x14ac:dyDescent="0.3">
      <c r="A987" s="39" t="s">
        <v>270</v>
      </c>
      <c r="B987" s="39" t="s">
        <v>1911</v>
      </c>
      <c r="C987" s="39" t="s">
        <v>940</v>
      </c>
      <c r="D987" s="58" t="str">
        <f>INDEX('R0. Region mapping'!$C$9:$C$24,MATCH($E987,'R0. Region mapping'!$A$9:$A$24,0))</f>
        <v>EUR</v>
      </c>
      <c r="E987" s="39" t="s">
        <v>347</v>
      </c>
      <c r="F987" s="39">
        <v>4701.8683278034523</v>
      </c>
      <c r="G987" s="39">
        <v>5383.0690237762428</v>
      </c>
      <c r="H987" s="39">
        <v>5630.9380126285578</v>
      </c>
      <c r="I987" s="39">
        <v>6118.3490302327446</v>
      </c>
      <c r="J987" s="39">
        <v>97.900189329855237</v>
      </c>
      <c r="K987" s="39">
        <v>128.53315343841436</v>
      </c>
      <c r="L987" s="39">
        <v>99.237781793639314</v>
      </c>
      <c r="M987" s="39">
        <v>282.49469539406073</v>
      </c>
      <c r="N987" s="39">
        <v>286.29457519592989</v>
      </c>
      <c r="O987" s="39">
        <v>94.035807133840777</v>
      </c>
      <c r="P987" s="39">
        <v>84.548217587830734</v>
      </c>
      <c r="Q987" s="39">
        <v>69.491124865189818</v>
      </c>
    </row>
    <row r="988" spans="1:17" x14ac:dyDescent="0.3">
      <c r="A988" s="39" t="s">
        <v>270</v>
      </c>
      <c r="B988" s="39" t="s">
        <v>1911</v>
      </c>
      <c r="C988" s="39" t="s">
        <v>940</v>
      </c>
      <c r="D988" s="58" t="str">
        <f>INDEX('R0. Region mapping'!$C$9:$C$24,MATCH($E988,'R0. Region mapping'!$A$9:$A$24,0))</f>
        <v>ASI</v>
      </c>
      <c r="E988" s="39" t="s">
        <v>349</v>
      </c>
      <c r="F988" s="39">
        <v>7249.0275931757642</v>
      </c>
      <c r="G988" s="39">
        <v>7769.9014812566156</v>
      </c>
      <c r="H988" s="39">
        <v>7475.7515251546138</v>
      </c>
      <c r="I988" s="39">
        <v>7037.7918405997798</v>
      </c>
      <c r="J988" s="39">
        <v>338.06794962157483</v>
      </c>
      <c r="K988" s="39">
        <v>730.9172506819325</v>
      </c>
      <c r="L988" s="39">
        <v>731.72684685288789</v>
      </c>
      <c r="M988" s="39">
        <v>809.66357369517561</v>
      </c>
      <c r="N988" s="39">
        <v>360.34976453751477</v>
      </c>
      <c r="O988" s="39">
        <v>369.65571645922313</v>
      </c>
      <c r="P988" s="39">
        <v>373.29655703292156</v>
      </c>
      <c r="Q988" s="39">
        <v>367.50453293144579</v>
      </c>
    </row>
    <row r="989" spans="1:17" x14ac:dyDescent="0.3">
      <c r="A989" s="39" t="s">
        <v>270</v>
      </c>
      <c r="B989" s="39" t="s">
        <v>1911</v>
      </c>
      <c r="C989" s="39" t="s">
        <v>940</v>
      </c>
      <c r="D989" s="58" t="str">
        <f>INDEX('R0. Region mapping'!$C$9:$C$24,MATCH($E989,'R0. Region mapping'!$A$9:$A$24,0))</f>
        <v>ASI</v>
      </c>
      <c r="E989" s="39" t="s">
        <v>351</v>
      </c>
      <c r="F989" s="39">
        <v>8004.711453313339</v>
      </c>
      <c r="G989" s="39">
        <v>9484.0468608714018</v>
      </c>
      <c r="H989" s="39">
        <v>13366.428896116162</v>
      </c>
      <c r="I989" s="39">
        <v>17041.220705006195</v>
      </c>
      <c r="J989" s="39">
        <v>4020.963257085702</v>
      </c>
      <c r="K989" s="39">
        <v>5996.872537150517</v>
      </c>
      <c r="L989" s="39">
        <v>7977.9491477933552</v>
      </c>
      <c r="M989" s="39">
        <v>10319.567959444681</v>
      </c>
      <c r="N989" s="39">
        <v>9257.6299798398013</v>
      </c>
      <c r="O989" s="39">
        <v>2997.2025892454567</v>
      </c>
      <c r="P989" s="39">
        <v>3151.4827134723341</v>
      </c>
      <c r="Q989" s="39">
        <v>3272.7727198607263</v>
      </c>
    </row>
    <row r="990" spans="1:17" x14ac:dyDescent="0.3">
      <c r="A990" s="39" t="s">
        <v>270</v>
      </c>
      <c r="B990" s="39" t="s">
        <v>1911</v>
      </c>
      <c r="C990" s="39" t="s">
        <v>940</v>
      </c>
      <c r="D990" s="58" t="str">
        <f>INDEX('R0. Region mapping'!$C$9:$C$24,MATCH($E990,'R0. Region mapping'!$A$9:$A$24,0))</f>
        <v>ASI</v>
      </c>
      <c r="E990" s="39" t="s">
        <v>353</v>
      </c>
      <c r="F990" s="39">
        <v>4933.7654960000018</v>
      </c>
      <c r="G990" s="39">
        <v>5435.7174697952405</v>
      </c>
      <c r="H990" s="39">
        <v>6285.556813952966</v>
      </c>
      <c r="I990" s="39">
        <v>6340.4459921244679</v>
      </c>
      <c r="J990" s="39">
        <v>1417.5075483823584</v>
      </c>
      <c r="K990" s="39">
        <v>1260.0533142617487</v>
      </c>
      <c r="L990" s="39">
        <v>978.64356599999985</v>
      </c>
      <c r="M990" s="39">
        <v>1210.9632412014503</v>
      </c>
      <c r="N990" s="39">
        <v>1184.6411047453043</v>
      </c>
      <c r="O990" s="39">
        <v>978.64356599999985</v>
      </c>
      <c r="P990" s="39">
        <v>978.64356599999985</v>
      </c>
      <c r="Q990" s="39">
        <v>978.64356599999985</v>
      </c>
    </row>
    <row r="991" spans="1:17" x14ac:dyDescent="0.3">
      <c r="A991" s="39" t="s">
        <v>270</v>
      </c>
      <c r="B991" s="39" t="s">
        <v>1911</v>
      </c>
      <c r="C991" s="39" t="s">
        <v>940</v>
      </c>
      <c r="D991" s="58" t="str">
        <f>INDEX('R0. Region mapping'!$C$9:$C$24,MATCH($E991,'R0. Region mapping'!$A$9:$A$24,0))</f>
        <v>AFR</v>
      </c>
      <c r="E991" s="39" t="s">
        <v>355</v>
      </c>
      <c r="F991" s="39">
        <v>1306.2656445730674</v>
      </c>
      <c r="G991" s="39">
        <v>1285.946515642368</v>
      </c>
      <c r="H991" s="39">
        <v>1236.0345041679955</v>
      </c>
      <c r="I991" s="39">
        <v>1514.6569061703574</v>
      </c>
      <c r="J991" s="39">
        <v>146.19397597942336</v>
      </c>
      <c r="K991" s="39">
        <v>135.62437255099695</v>
      </c>
      <c r="L991" s="39">
        <v>124.06092918839286</v>
      </c>
      <c r="M991" s="39">
        <v>127.15405611084385</v>
      </c>
      <c r="N991" s="39">
        <v>117.43795150679654</v>
      </c>
      <c r="O991" s="39">
        <v>111.16142794694966</v>
      </c>
      <c r="P991" s="39">
        <v>111.16142794694966</v>
      </c>
      <c r="Q991" s="39">
        <v>111.16142794694966</v>
      </c>
    </row>
    <row r="992" spans="1:17" x14ac:dyDescent="0.3">
      <c r="A992" s="39" t="s">
        <v>270</v>
      </c>
      <c r="B992" s="39" t="s">
        <v>1911</v>
      </c>
      <c r="C992" s="39" t="s">
        <v>940</v>
      </c>
      <c r="D992" s="58" t="str">
        <f>INDEX('R0. Region mapping'!$C$9:$C$24,MATCH($E992,'R0. Region mapping'!$A$9:$A$24,0))</f>
        <v>LAM</v>
      </c>
      <c r="E992" s="39" t="s">
        <v>357</v>
      </c>
      <c r="F992" s="39">
        <v>341.72661599999998</v>
      </c>
      <c r="G992" s="39">
        <v>352.40309611540397</v>
      </c>
      <c r="H992" s="39">
        <v>385.00281143668082</v>
      </c>
      <c r="I992" s="39">
        <v>445.35328988622757</v>
      </c>
      <c r="J992" s="39">
        <v>30.963712000000001</v>
      </c>
      <c r="K992" s="39">
        <v>26.347058715055198</v>
      </c>
      <c r="L992" s="39">
        <v>21.61078691673594</v>
      </c>
      <c r="M992" s="39">
        <v>21.641321602493768</v>
      </c>
      <c r="N992" s="39">
        <v>22.937843395460792</v>
      </c>
      <c r="O992" s="39">
        <v>26.965366087323453</v>
      </c>
      <c r="P992" s="39">
        <v>27.564310502612241</v>
      </c>
      <c r="Q992" s="39">
        <v>21.436416000000001</v>
      </c>
    </row>
    <row r="993" spans="1:17" x14ac:dyDescent="0.3">
      <c r="A993" s="39" t="s">
        <v>270</v>
      </c>
      <c r="B993" s="39" t="s">
        <v>1911</v>
      </c>
      <c r="C993" s="39" t="s">
        <v>940</v>
      </c>
      <c r="D993" s="58" t="str">
        <f>INDEX('R0. Region mapping'!$C$9:$C$24,MATCH($E993,'R0. Region mapping'!$A$9:$A$24,0))</f>
        <v>ASI</v>
      </c>
      <c r="E993" s="39" t="s">
        <v>359</v>
      </c>
      <c r="F993" s="39">
        <v>6646.054276043199</v>
      </c>
      <c r="G993" s="39">
        <v>7231.3751054862996</v>
      </c>
      <c r="H993" s="39">
        <v>8865.0196474945587</v>
      </c>
      <c r="I993" s="39">
        <v>14791.972984672791</v>
      </c>
      <c r="J993" s="39">
        <v>6430.4786597180137</v>
      </c>
      <c r="K993" s="39">
        <v>13942.114306957885</v>
      </c>
      <c r="L993" s="39">
        <v>20146.504207455862</v>
      </c>
      <c r="M993" s="39">
        <v>37966.314883166444</v>
      </c>
      <c r="N993" s="39">
        <v>22677.860578720276</v>
      </c>
      <c r="O993" s="39">
        <v>1402.751647056079</v>
      </c>
      <c r="P993" s="39">
        <v>5355.9999976085892</v>
      </c>
      <c r="Q993" s="39">
        <v>10190.237983845354</v>
      </c>
    </row>
    <row r="994" spans="1:17" x14ac:dyDescent="0.3">
      <c r="A994" s="39" t="s">
        <v>270</v>
      </c>
      <c r="B994" s="39" t="s">
        <v>1911</v>
      </c>
      <c r="C994" s="39" t="s">
        <v>940</v>
      </c>
      <c r="D994" s="58" t="str">
        <f>INDEX('R0. Region mapping'!$C$9:$C$24,MATCH($E994,'R0. Region mapping'!$A$9:$A$24,0))</f>
        <v>ASI</v>
      </c>
      <c r="E994" s="39" t="s">
        <v>361</v>
      </c>
      <c r="F994" s="39">
        <v>1870.8483172951201</v>
      </c>
      <c r="G994" s="39">
        <v>2713.0810666461671</v>
      </c>
      <c r="H994" s="39">
        <v>3643.4430693019572</v>
      </c>
      <c r="I994" s="39">
        <v>718.89669643643742</v>
      </c>
      <c r="J994" s="39">
        <v>416.740116</v>
      </c>
      <c r="K994" s="39">
        <v>357.17011971055183</v>
      </c>
      <c r="L994" s="39">
        <v>288.5123880000001</v>
      </c>
      <c r="M994" s="39">
        <v>346.54215500965176</v>
      </c>
      <c r="N994" s="39">
        <v>349.52951056773691</v>
      </c>
      <c r="O994" s="39">
        <v>288.5123880000001</v>
      </c>
      <c r="P994" s="39">
        <v>288.5123880000001</v>
      </c>
      <c r="Q994" s="39">
        <v>288.5123880000001</v>
      </c>
    </row>
    <row r="995" spans="1:17" x14ac:dyDescent="0.3">
      <c r="A995" s="39" t="s">
        <v>270</v>
      </c>
      <c r="B995" s="39" t="s">
        <v>1911</v>
      </c>
      <c r="C995" s="39" t="s">
        <v>940</v>
      </c>
      <c r="D995" s="58" t="str">
        <f>INDEX('R0. Region mapping'!$C$9:$C$24,MATCH($E995,'R0. Region mapping'!$A$9:$A$24,0))</f>
        <v>NAM</v>
      </c>
      <c r="E995" s="39" t="s">
        <v>363</v>
      </c>
      <c r="F995" s="39">
        <v>22387.447550019897</v>
      </c>
      <c r="G995" s="39">
        <v>25810.416374239954</v>
      </c>
      <c r="H995" s="39">
        <v>30346.120820807468</v>
      </c>
      <c r="I995" s="39">
        <v>19393.599889028294</v>
      </c>
      <c r="J995" s="39">
        <v>623.68809715354871</v>
      </c>
      <c r="K995" s="39">
        <v>598.36561579133468</v>
      </c>
      <c r="L995" s="39">
        <v>657.30436526444032</v>
      </c>
      <c r="M995" s="39">
        <v>2586.6225841379046</v>
      </c>
      <c r="N995" s="39">
        <v>2128.6110009891936</v>
      </c>
      <c r="O995" s="39">
        <v>11635.259243554863</v>
      </c>
      <c r="P995" s="39">
        <v>7506.2253622704984</v>
      </c>
      <c r="Q995" s="39">
        <v>1899.8209147377129</v>
      </c>
    </row>
    <row r="996" spans="1:17" x14ac:dyDescent="0.3">
      <c r="A996" s="39" t="s">
        <v>270</v>
      </c>
      <c r="B996" s="39" t="s">
        <v>1911</v>
      </c>
      <c r="C996" s="39" t="s">
        <v>940</v>
      </c>
      <c r="D996" s="58" t="str">
        <f>INDEX('R0. Region mapping'!$C$9:$C$24,MATCH($E996,'R0. Region mapping'!$A$9:$A$24,0))</f>
        <v>EUR</v>
      </c>
      <c r="E996" s="39" t="s">
        <v>365</v>
      </c>
      <c r="F996" s="39">
        <v>7039.7240995845568</v>
      </c>
      <c r="G996" s="39">
        <v>7515.0419003540665</v>
      </c>
      <c r="H996" s="39">
        <v>8232.6253134768012</v>
      </c>
      <c r="I996" s="39">
        <v>2156.7850709725062</v>
      </c>
      <c r="J996" s="39">
        <v>172.70378234332156</v>
      </c>
      <c r="K996" s="39">
        <v>292.34678512093893</v>
      </c>
      <c r="L996" s="39">
        <v>297.28696520346722</v>
      </c>
      <c r="M996" s="39">
        <v>336.40334835893361</v>
      </c>
      <c r="N996" s="39">
        <v>194.3302488871586</v>
      </c>
      <c r="O996" s="39">
        <v>129.7731480090323</v>
      </c>
      <c r="P996" s="39">
        <v>128.5722059268499</v>
      </c>
      <c r="Q996" s="39">
        <v>126.38152346972203</v>
      </c>
    </row>
    <row r="997" spans="1:17" x14ac:dyDescent="0.3">
      <c r="A997" s="39" t="s">
        <v>270</v>
      </c>
      <c r="B997" s="39" t="s">
        <v>1911</v>
      </c>
      <c r="C997" s="39" t="s">
        <v>941</v>
      </c>
      <c r="D997" s="58" t="str">
        <f>INDEX('R0. Region mapping'!$C$9:$C$24,MATCH($E997,'R0. Region mapping'!$A$9:$A$24,0))</f>
        <v>AFR</v>
      </c>
      <c r="E997" s="39" t="s">
        <v>258</v>
      </c>
      <c r="F997" s="39">
        <v>10662.375151728113</v>
      </c>
      <c r="G997" s="39">
        <v>11068.363272041839</v>
      </c>
      <c r="H997" s="39">
        <v>11924.473976211559</v>
      </c>
      <c r="I997" s="39">
        <v>12761.739449098819</v>
      </c>
      <c r="J997" s="39">
        <v>15711.41554476835</v>
      </c>
      <c r="K997" s="39">
        <v>5111.6098356773846</v>
      </c>
      <c r="L997" s="39">
        <v>4432.2457019981475</v>
      </c>
      <c r="M997" s="39">
        <v>10036.787632542071</v>
      </c>
      <c r="N997" s="39">
        <v>4084.3599472592759</v>
      </c>
      <c r="O997" s="39">
        <v>3884.6534686414234</v>
      </c>
      <c r="P997" s="39">
        <v>4469.3948421984551</v>
      </c>
      <c r="Q997" s="39">
        <v>4155.3125230254827</v>
      </c>
    </row>
    <row r="998" spans="1:17" x14ac:dyDescent="0.3">
      <c r="A998" s="39" t="s">
        <v>270</v>
      </c>
      <c r="B998" s="39" t="s">
        <v>1911</v>
      </c>
      <c r="C998" s="39" t="s">
        <v>941</v>
      </c>
      <c r="D998" s="58" t="str">
        <f>INDEX('R0. Region mapping'!$C$9:$C$24,MATCH($E998,'R0. Region mapping'!$A$9:$A$24,0))</f>
        <v>AUS</v>
      </c>
      <c r="E998" s="39" t="s">
        <v>261</v>
      </c>
      <c r="F998" s="39">
        <v>3639.0232614616639</v>
      </c>
      <c r="G998" s="39">
        <v>2477.8815031656845</v>
      </c>
      <c r="H998" s="39">
        <v>2399.744728046956</v>
      </c>
      <c r="I998" s="39">
        <v>718.63278223904229</v>
      </c>
      <c r="J998" s="39">
        <v>2292.1316982490125</v>
      </c>
      <c r="K998" s="39">
        <v>336.84783510679836</v>
      </c>
      <c r="L998" s="39">
        <v>296.49276869377934</v>
      </c>
      <c r="M998" s="39">
        <v>321.18103752050195</v>
      </c>
      <c r="N998" s="39">
        <v>319.75751251592357</v>
      </c>
      <c r="O998" s="39">
        <v>632.81286761458387</v>
      </c>
      <c r="P998" s="39">
        <v>574.17351603763416</v>
      </c>
      <c r="Q998" s="39">
        <v>495.48248795881779</v>
      </c>
    </row>
    <row r="999" spans="1:17" x14ac:dyDescent="0.3">
      <c r="A999" s="39" t="s">
        <v>270</v>
      </c>
      <c r="B999" s="39" t="s">
        <v>1911</v>
      </c>
      <c r="C999" s="39" t="s">
        <v>941</v>
      </c>
      <c r="D999" s="58" t="str">
        <f>INDEX('R0. Region mapping'!$C$9:$C$24,MATCH($E999,'R0. Region mapping'!$A$9:$A$24,0))</f>
        <v>NAM</v>
      </c>
      <c r="E999" s="39" t="s">
        <v>341</v>
      </c>
      <c r="F999" s="39">
        <v>7057.8267893892935</v>
      </c>
      <c r="G999" s="39">
        <v>6582.714441082544</v>
      </c>
      <c r="H999" s="39">
        <v>6111.7898860448622</v>
      </c>
      <c r="I999" s="39">
        <v>7674.3670965211386</v>
      </c>
      <c r="J999" s="39">
        <v>7020.6447526050233</v>
      </c>
      <c r="K999" s="39">
        <v>1136.4340847803699</v>
      </c>
      <c r="L999" s="39">
        <v>2695.0311132794945</v>
      </c>
      <c r="M999" s="39">
        <v>3071.5911907532964</v>
      </c>
      <c r="N999" s="39">
        <v>1015.0257142395965</v>
      </c>
      <c r="O999" s="39">
        <v>991.08669328364454</v>
      </c>
      <c r="P999" s="39">
        <v>970.91892056038466</v>
      </c>
      <c r="Q999" s="39">
        <v>900.05354060137302</v>
      </c>
    </row>
    <row r="1000" spans="1:17" x14ac:dyDescent="0.3">
      <c r="A1000" s="39" t="s">
        <v>270</v>
      </c>
      <c r="B1000" s="39" t="s">
        <v>1911</v>
      </c>
      <c r="C1000" s="39" t="s">
        <v>941</v>
      </c>
      <c r="D1000" s="58" t="str">
        <f>INDEX('R0. Region mapping'!$C$9:$C$24,MATCH($E1000,'R0. Region mapping'!$A$9:$A$24,0))</f>
        <v>ASI</v>
      </c>
      <c r="E1000" s="39" t="s">
        <v>343</v>
      </c>
      <c r="F1000" s="39">
        <v>9288.7221062135413</v>
      </c>
      <c r="G1000" s="39">
        <v>4701.1284521658081</v>
      </c>
      <c r="H1000" s="39">
        <v>15616.398491450276</v>
      </c>
      <c r="I1000" s="39">
        <v>39506.199569477983</v>
      </c>
      <c r="J1000" s="39">
        <v>102163.98609456707</v>
      </c>
      <c r="K1000" s="39">
        <v>52457.188742468272</v>
      </c>
      <c r="L1000" s="39">
        <v>40659.538068599344</v>
      </c>
      <c r="M1000" s="39">
        <v>35873.63316400077</v>
      </c>
      <c r="N1000" s="39">
        <v>37940.405853429373</v>
      </c>
      <c r="O1000" s="39">
        <v>24640.833146489247</v>
      </c>
      <c r="P1000" s="39">
        <v>8827.0595849340571</v>
      </c>
      <c r="Q1000" s="39">
        <v>2844.3973962476598</v>
      </c>
    </row>
    <row r="1001" spans="1:17" x14ac:dyDescent="0.3">
      <c r="A1001" s="39" t="s">
        <v>270</v>
      </c>
      <c r="B1001" s="39" t="s">
        <v>1911</v>
      </c>
      <c r="C1001" s="39" t="s">
        <v>941</v>
      </c>
      <c r="D1001" s="58" t="str">
        <f>INDEX('R0. Region mapping'!$C$9:$C$24,MATCH($E1001,'R0. Region mapping'!$A$9:$A$24,0))</f>
        <v>LAM</v>
      </c>
      <c r="E1001" s="39" t="s">
        <v>345</v>
      </c>
      <c r="F1001" s="39">
        <v>6937.9268688194425</v>
      </c>
      <c r="G1001" s="39">
        <v>7781.7563646158678</v>
      </c>
      <c r="H1001" s="39">
        <v>7639.3973452241198</v>
      </c>
      <c r="I1001" s="39">
        <v>6987.9529199957351</v>
      </c>
      <c r="J1001" s="39">
        <v>5114.7661804036225</v>
      </c>
      <c r="K1001" s="39">
        <v>2595.1572440276977</v>
      </c>
      <c r="L1001" s="39">
        <v>2759.5925145683395</v>
      </c>
      <c r="M1001" s="39">
        <v>2830.1103877863652</v>
      </c>
      <c r="N1001" s="39">
        <v>2895.0876596637272</v>
      </c>
      <c r="O1001" s="39">
        <v>2797.5689632839885</v>
      </c>
      <c r="P1001" s="39">
        <v>2597.5306507409223</v>
      </c>
      <c r="Q1001" s="39">
        <v>2369.819772807502</v>
      </c>
    </row>
    <row r="1002" spans="1:17" x14ac:dyDescent="0.3">
      <c r="A1002" s="39" t="s">
        <v>270</v>
      </c>
      <c r="B1002" s="39" t="s">
        <v>1911</v>
      </c>
      <c r="C1002" s="39" t="s">
        <v>941</v>
      </c>
      <c r="D1002" s="58" t="str">
        <f>INDEX('R0. Region mapping'!$C$9:$C$24,MATCH($E1002,'R0. Region mapping'!$A$9:$A$24,0))</f>
        <v>EUR</v>
      </c>
      <c r="E1002" s="39" t="s">
        <v>347</v>
      </c>
      <c r="F1002" s="39">
        <v>5252.8388651385658</v>
      </c>
      <c r="G1002" s="39">
        <v>5701.0855478173098</v>
      </c>
      <c r="H1002" s="39">
        <v>5011.6210811077563</v>
      </c>
      <c r="I1002" s="39">
        <v>7352.8284047014922</v>
      </c>
      <c r="J1002" s="39">
        <v>6745.5513224493316</v>
      </c>
      <c r="K1002" s="39">
        <v>5141.8723969018974</v>
      </c>
      <c r="L1002" s="39">
        <v>3969.8314001393082</v>
      </c>
      <c r="M1002" s="39">
        <v>999.81809344462988</v>
      </c>
      <c r="N1002" s="39">
        <v>874.55163450628493</v>
      </c>
      <c r="O1002" s="39">
        <v>809.27716334416152</v>
      </c>
      <c r="P1002" s="39">
        <v>798.82762270034254</v>
      </c>
      <c r="Q1002" s="39">
        <v>637.60148959558944</v>
      </c>
    </row>
    <row r="1003" spans="1:17" x14ac:dyDescent="0.3">
      <c r="A1003" s="39" t="s">
        <v>270</v>
      </c>
      <c r="B1003" s="39" t="s">
        <v>1911</v>
      </c>
      <c r="C1003" s="39" t="s">
        <v>941</v>
      </c>
      <c r="D1003" s="58" t="str">
        <f>INDEX('R0. Region mapping'!$C$9:$C$24,MATCH($E1003,'R0. Region mapping'!$A$9:$A$24,0))</f>
        <v>ASI</v>
      </c>
      <c r="E1003" s="39" t="s">
        <v>349</v>
      </c>
      <c r="F1003" s="39">
        <v>27092.15957964804</v>
      </c>
      <c r="G1003" s="39">
        <v>23592.875734061123</v>
      </c>
      <c r="H1003" s="39">
        <v>29897.968444051636</v>
      </c>
      <c r="I1003" s="39">
        <v>57758.134788628835</v>
      </c>
      <c r="J1003" s="39">
        <v>70078.502524292271</v>
      </c>
      <c r="K1003" s="39">
        <v>67709.014276228321</v>
      </c>
      <c r="L1003" s="39">
        <v>55972.7640677538</v>
      </c>
      <c r="M1003" s="39">
        <v>50354.573437419545</v>
      </c>
      <c r="N1003" s="39">
        <v>47407.529477778138</v>
      </c>
      <c r="O1003" s="39">
        <v>40331.826487615413</v>
      </c>
      <c r="P1003" s="39">
        <v>23781.762447453755</v>
      </c>
      <c r="Q1003" s="39">
        <v>15681.701243438136</v>
      </c>
    </row>
    <row r="1004" spans="1:17" x14ac:dyDescent="0.3">
      <c r="A1004" s="39" t="s">
        <v>270</v>
      </c>
      <c r="B1004" s="39" t="s">
        <v>1911</v>
      </c>
      <c r="C1004" s="39" t="s">
        <v>941</v>
      </c>
      <c r="D1004" s="58" t="str">
        <f>INDEX('R0. Region mapping'!$C$9:$C$24,MATCH($E1004,'R0. Region mapping'!$A$9:$A$24,0))</f>
        <v>ASI</v>
      </c>
      <c r="E1004" s="39" t="s">
        <v>351</v>
      </c>
      <c r="F1004" s="39">
        <v>3511.4880584391867</v>
      </c>
      <c r="G1004" s="39">
        <v>2068.8306630682901</v>
      </c>
      <c r="H1004" s="39">
        <v>2760.1874781378951</v>
      </c>
      <c r="I1004" s="39">
        <v>3818.8298048971783</v>
      </c>
      <c r="J1004" s="39">
        <v>10967.970948853601</v>
      </c>
      <c r="K1004" s="39">
        <v>10795.896108813175</v>
      </c>
      <c r="L1004" s="39">
        <v>11099.893739334195</v>
      </c>
      <c r="M1004" s="39">
        <v>13041.329864931093</v>
      </c>
      <c r="N1004" s="39">
        <v>10255.402193948166</v>
      </c>
      <c r="O1004" s="39">
        <v>10345.936839575137</v>
      </c>
      <c r="P1004" s="39">
        <v>4728.4033328224332</v>
      </c>
      <c r="Q1004" s="39">
        <v>3658.8168174672064</v>
      </c>
    </row>
    <row r="1005" spans="1:17" x14ac:dyDescent="0.3">
      <c r="A1005" s="39" t="s">
        <v>270</v>
      </c>
      <c r="B1005" s="39" t="s">
        <v>1911</v>
      </c>
      <c r="C1005" s="39" t="s">
        <v>941</v>
      </c>
      <c r="D1005" s="58" t="str">
        <f>INDEX('R0. Region mapping'!$C$9:$C$24,MATCH($E1005,'R0. Region mapping'!$A$9:$A$24,0))</f>
        <v>ASI</v>
      </c>
      <c r="E1005" s="39" t="s">
        <v>353</v>
      </c>
      <c r="F1005" s="39">
        <v>11239.982919200007</v>
      </c>
      <c r="G1005" s="39">
        <v>7633.7835372833724</v>
      </c>
      <c r="H1005" s="39">
        <v>6925.3429282292645</v>
      </c>
      <c r="I1005" s="39">
        <v>4353.8256271845794</v>
      </c>
      <c r="J1005" s="39">
        <v>9117.3893481780742</v>
      </c>
      <c r="K1005" s="39">
        <v>5419.967296445745</v>
      </c>
      <c r="L1005" s="39">
        <v>2500.4612885992569</v>
      </c>
      <c r="M1005" s="39">
        <v>1368.0558882616726</v>
      </c>
      <c r="N1005" s="39">
        <v>1220.8463794012982</v>
      </c>
      <c r="O1005" s="39">
        <v>923.23301797644854</v>
      </c>
      <c r="P1005" s="39">
        <v>630.04698376576357</v>
      </c>
      <c r="Q1005" s="39">
        <v>417.09648052252714</v>
      </c>
    </row>
    <row r="1006" spans="1:17" x14ac:dyDescent="0.3">
      <c r="A1006" s="39" t="s">
        <v>270</v>
      </c>
      <c r="B1006" s="39" t="s">
        <v>1911</v>
      </c>
      <c r="C1006" s="39" t="s">
        <v>941</v>
      </c>
      <c r="D1006" s="58" t="str">
        <f>INDEX('R0. Region mapping'!$C$9:$C$24,MATCH($E1006,'R0. Region mapping'!$A$9:$A$24,0))</f>
        <v>AFR</v>
      </c>
      <c r="E1006" s="39" t="s">
        <v>355</v>
      </c>
      <c r="F1006" s="39">
        <v>13857.770261911619</v>
      </c>
      <c r="G1006" s="39">
        <v>21867.347347380732</v>
      </c>
      <c r="H1006" s="39">
        <v>25456.668782103905</v>
      </c>
      <c r="I1006" s="39">
        <v>32566.443281878299</v>
      </c>
      <c r="J1006" s="39">
        <v>87318.09571984518</v>
      </c>
      <c r="K1006" s="39">
        <v>42022.942269475971</v>
      </c>
      <c r="L1006" s="39">
        <v>31299.436450202484</v>
      </c>
      <c r="M1006" s="39">
        <v>33738.124766618188</v>
      </c>
      <c r="N1006" s="39">
        <v>22895.23602701693</v>
      </c>
      <c r="O1006" s="39">
        <v>19524.436774964008</v>
      </c>
      <c r="P1006" s="39">
        <v>11959.33497155539</v>
      </c>
      <c r="Q1006" s="39">
        <v>8481.4609667718796</v>
      </c>
    </row>
    <row r="1007" spans="1:17" x14ac:dyDescent="0.3">
      <c r="A1007" s="39" t="s">
        <v>270</v>
      </c>
      <c r="B1007" s="39" t="s">
        <v>1911</v>
      </c>
      <c r="C1007" s="39" t="s">
        <v>941</v>
      </c>
      <c r="D1007" s="58" t="str">
        <f>INDEX('R0. Region mapping'!$C$9:$C$24,MATCH($E1007,'R0. Region mapping'!$A$9:$A$24,0))</f>
        <v>LAM</v>
      </c>
      <c r="E1007" s="39" t="s">
        <v>357</v>
      </c>
      <c r="F1007" s="39">
        <v>1823.3767073949532</v>
      </c>
      <c r="G1007" s="39">
        <v>1672.5299937358338</v>
      </c>
      <c r="H1007" s="39">
        <v>1563.2850697118795</v>
      </c>
      <c r="I1007" s="39">
        <v>1568.6040554770962</v>
      </c>
      <c r="J1007" s="39">
        <v>923.35642496573951</v>
      </c>
      <c r="K1007" s="39">
        <v>580.99923042900514</v>
      </c>
      <c r="L1007" s="39">
        <v>612.1096802780894</v>
      </c>
      <c r="M1007" s="39">
        <v>686.69461340842804</v>
      </c>
      <c r="N1007" s="39">
        <v>754.80298505114331</v>
      </c>
      <c r="O1007" s="39">
        <v>853.54247040734924</v>
      </c>
      <c r="P1007" s="39">
        <v>836.43870716359459</v>
      </c>
      <c r="Q1007" s="39">
        <v>757.79521585579573</v>
      </c>
    </row>
    <row r="1008" spans="1:17" x14ac:dyDescent="0.3">
      <c r="A1008" s="39" t="s">
        <v>270</v>
      </c>
      <c r="B1008" s="39" t="s">
        <v>1911</v>
      </c>
      <c r="C1008" s="39" t="s">
        <v>941</v>
      </c>
      <c r="D1008" s="58" t="str">
        <f>INDEX('R0. Region mapping'!$C$9:$C$24,MATCH($E1008,'R0. Region mapping'!$A$9:$A$24,0))</f>
        <v>ASI</v>
      </c>
      <c r="E1008" s="39" t="s">
        <v>359</v>
      </c>
      <c r="F1008" s="39">
        <v>11523.354341656346</v>
      </c>
      <c r="G1008" s="39">
        <v>13525.445151054995</v>
      </c>
      <c r="H1008" s="39">
        <v>13815.462586535152</v>
      </c>
      <c r="I1008" s="39">
        <v>12793.453154051302</v>
      </c>
      <c r="J1008" s="39">
        <v>14777.565074135528</v>
      </c>
      <c r="K1008" s="39">
        <v>10021.394460199625</v>
      </c>
      <c r="L1008" s="39">
        <v>7704.3614614685202</v>
      </c>
      <c r="M1008" s="39">
        <v>5676.528406047506</v>
      </c>
      <c r="N1008" s="39">
        <v>5464.1554241769436</v>
      </c>
      <c r="O1008" s="39">
        <v>5988.5489301228172</v>
      </c>
      <c r="P1008" s="39">
        <v>5959.1551348790063</v>
      </c>
      <c r="Q1008" s="39">
        <v>5758.0907426667745</v>
      </c>
    </row>
    <row r="1009" spans="1:17" x14ac:dyDescent="0.3">
      <c r="A1009" s="39" t="s">
        <v>270</v>
      </c>
      <c r="B1009" s="39" t="s">
        <v>1911</v>
      </c>
      <c r="C1009" s="39" t="s">
        <v>941</v>
      </c>
      <c r="D1009" s="58" t="str">
        <f>INDEX('R0. Region mapping'!$C$9:$C$24,MATCH($E1009,'R0. Region mapping'!$A$9:$A$24,0))</f>
        <v>ASI</v>
      </c>
      <c r="E1009" s="39" t="s">
        <v>361</v>
      </c>
      <c r="F1009" s="39">
        <v>3483.4639558151953</v>
      </c>
      <c r="G1009" s="39">
        <v>2638.3835876221892</v>
      </c>
      <c r="H1009" s="39">
        <v>2080.9167090322594</v>
      </c>
      <c r="I1009" s="39">
        <v>7253.6490454054265</v>
      </c>
      <c r="J1009" s="39">
        <v>7157.6988488863408</v>
      </c>
      <c r="K1009" s="39">
        <v>6764.6732285570642</v>
      </c>
      <c r="L1009" s="39">
        <v>3143.4605910130472</v>
      </c>
      <c r="M1009" s="39">
        <v>1510.48382882019</v>
      </c>
      <c r="N1009" s="39">
        <v>1434.272207851046</v>
      </c>
      <c r="O1009" s="39">
        <v>2211.1297700311943</v>
      </c>
      <c r="P1009" s="39">
        <v>618.11002391517297</v>
      </c>
      <c r="Q1009" s="39">
        <v>591.77968044563625</v>
      </c>
    </row>
    <row r="1010" spans="1:17" x14ac:dyDescent="0.3">
      <c r="A1010" s="39" t="s">
        <v>270</v>
      </c>
      <c r="B1010" s="39" t="s">
        <v>1911</v>
      </c>
      <c r="C1010" s="39" t="s">
        <v>941</v>
      </c>
      <c r="D1010" s="58" t="str">
        <f>INDEX('R0. Region mapping'!$C$9:$C$24,MATCH($E1010,'R0. Region mapping'!$A$9:$A$24,0))</f>
        <v>NAM</v>
      </c>
      <c r="E1010" s="39" t="s">
        <v>363</v>
      </c>
      <c r="F1010" s="39">
        <v>30562.01556605531</v>
      </c>
      <c r="G1010" s="39">
        <v>23820.802827395193</v>
      </c>
      <c r="H1010" s="39">
        <v>19455.81520532697</v>
      </c>
      <c r="I1010" s="39">
        <v>23236.687998389058</v>
      </c>
      <c r="J1010" s="39">
        <v>22969.226146804511</v>
      </c>
      <c r="K1010" s="39">
        <v>13976.842795782935</v>
      </c>
      <c r="L1010" s="39">
        <v>11130.330053911597</v>
      </c>
      <c r="M1010" s="39">
        <v>5055.4706721036018</v>
      </c>
      <c r="N1010" s="39">
        <v>5918.6474250714064</v>
      </c>
      <c r="O1010" s="39">
        <v>5477.4913788100312</v>
      </c>
      <c r="P1010" s="39">
        <v>5831.2563611594942</v>
      </c>
      <c r="Q1010" s="39">
        <v>4382.6375156135937</v>
      </c>
    </row>
    <row r="1011" spans="1:17" x14ac:dyDescent="0.3">
      <c r="A1011" s="39" t="s">
        <v>270</v>
      </c>
      <c r="B1011" s="39" t="s">
        <v>1911</v>
      </c>
      <c r="C1011" s="39" t="s">
        <v>941</v>
      </c>
      <c r="D1011" s="58" t="str">
        <f>INDEX('R0. Region mapping'!$C$9:$C$24,MATCH($E1011,'R0. Region mapping'!$A$9:$A$24,0))</f>
        <v>EUR</v>
      </c>
      <c r="E1011" s="39" t="s">
        <v>365</v>
      </c>
      <c r="F1011" s="39">
        <v>23424.577409057412</v>
      </c>
      <c r="G1011" s="39">
        <v>22491.863104051139</v>
      </c>
      <c r="H1011" s="39">
        <v>23468.76872172255</v>
      </c>
      <c r="I1011" s="39">
        <v>21167.810829105125</v>
      </c>
      <c r="J1011" s="39">
        <v>11984.148345051281</v>
      </c>
      <c r="K1011" s="39">
        <v>6716.3280887069632</v>
      </c>
      <c r="L1011" s="39">
        <v>5270.8148034388532</v>
      </c>
      <c r="M1011" s="39">
        <v>4900.5181606269452</v>
      </c>
      <c r="N1011" s="39">
        <v>5228.2408909269143</v>
      </c>
      <c r="O1011" s="39">
        <v>4702.1004696452765</v>
      </c>
      <c r="P1011" s="39">
        <v>4016.1403653810789</v>
      </c>
      <c r="Q1011" s="39">
        <v>3151.9557787798258</v>
      </c>
    </row>
    <row r="1012" spans="1:17" x14ac:dyDescent="0.3">
      <c r="A1012" s="39" t="s">
        <v>270</v>
      </c>
      <c r="B1012" s="39" t="s">
        <v>1911</v>
      </c>
      <c r="C1012" s="39" t="s">
        <v>1913</v>
      </c>
      <c r="D1012" s="58" t="str">
        <f>INDEX('R0. Region mapping'!$C$9:$C$24,MATCH($E1012,'R0. Region mapping'!$A$9:$A$24,0))</f>
        <v>AFR</v>
      </c>
      <c r="E1012" s="39" t="s">
        <v>258</v>
      </c>
      <c r="F1012" s="39">
        <v>3.1932</v>
      </c>
      <c r="G1012" s="39">
        <v>3.0818931811422998</v>
      </c>
      <c r="H1012" s="39">
        <v>31.967342765998062</v>
      </c>
      <c r="I1012" s="39">
        <v>124.4334515540277</v>
      </c>
      <c r="J1012" s="39">
        <v>197.164681312813</v>
      </c>
      <c r="K1012" s="39">
        <v>291.69902337972604</v>
      </c>
      <c r="L1012" s="39">
        <v>579.32437701276228</v>
      </c>
      <c r="M1012" s="39">
        <v>1142.4801430478897</v>
      </c>
      <c r="N1012" s="39">
        <v>1145.8801430478902</v>
      </c>
      <c r="O1012" s="39">
        <v>1149.2801430478905</v>
      </c>
      <c r="P1012" s="39">
        <v>1152.6801430478897</v>
      </c>
      <c r="Q1012" s="39">
        <v>1156.08014304789</v>
      </c>
    </row>
    <row r="1013" spans="1:17" x14ac:dyDescent="0.3">
      <c r="A1013" s="39" t="s">
        <v>270</v>
      </c>
      <c r="B1013" s="39" t="s">
        <v>1911</v>
      </c>
      <c r="C1013" s="39" t="s">
        <v>1913</v>
      </c>
      <c r="D1013" s="58" t="str">
        <f>INDEX('R0. Region mapping'!$C$9:$C$24,MATCH($E1013,'R0. Region mapping'!$A$9:$A$24,0))</f>
        <v>AUS</v>
      </c>
      <c r="E1013" s="39" t="s">
        <v>261</v>
      </c>
      <c r="F1013" s="39">
        <v>14.670810000000012</v>
      </c>
      <c r="G1013" s="39">
        <v>21.025774969427214</v>
      </c>
      <c r="H1013" s="39">
        <v>43.489374743276514</v>
      </c>
      <c r="I1013" s="39">
        <v>172.07930894879576</v>
      </c>
      <c r="J1013" s="39">
        <v>239.5069843877709</v>
      </c>
      <c r="K1013" s="39">
        <v>241.57361935476851</v>
      </c>
      <c r="L1013" s="39">
        <v>238.77782758947401</v>
      </c>
      <c r="M1013" s="39">
        <v>67.991147145015006</v>
      </c>
      <c r="N1013" s="39">
        <v>68.31912430981501</v>
      </c>
      <c r="O1013" s="39">
        <v>68.647101474615042</v>
      </c>
      <c r="P1013" s="39">
        <v>62.777040498586302</v>
      </c>
      <c r="Q1013" s="39">
        <v>56.889742411557627</v>
      </c>
    </row>
    <row r="1014" spans="1:17" x14ac:dyDescent="0.3">
      <c r="A1014" s="39" t="s">
        <v>270</v>
      </c>
      <c r="B1014" s="39" t="s">
        <v>1911</v>
      </c>
      <c r="C1014" s="39" t="s">
        <v>1913</v>
      </c>
      <c r="D1014" s="58" t="str">
        <f>INDEX('R0. Region mapping'!$C$9:$C$24,MATCH($E1014,'R0. Region mapping'!$A$9:$A$24,0))</f>
        <v>NAM</v>
      </c>
      <c r="E1014" s="39" t="s">
        <v>341</v>
      </c>
      <c r="I1014" s="39">
        <v>1.165296E-2</v>
      </c>
      <c r="J1014" s="39">
        <v>2.3005919999999999E-2</v>
      </c>
      <c r="K1014" s="39">
        <v>2.3005919999999999E-2</v>
      </c>
      <c r="L1014" s="39">
        <v>2.3005919999999999E-2</v>
      </c>
      <c r="M1014" s="39">
        <v>1.5601785600000001E-3</v>
      </c>
      <c r="N1014" s="39">
        <v>2.9999999999999997E-4</v>
      </c>
      <c r="O1014" s="39">
        <v>2.9999999999999997E-4</v>
      </c>
      <c r="P1014" s="39">
        <v>2.9999999999999997E-4</v>
      </c>
      <c r="Q1014" s="39">
        <v>2.9999999999999997E-4</v>
      </c>
    </row>
    <row r="1015" spans="1:17" x14ac:dyDescent="0.3">
      <c r="A1015" s="39" t="s">
        <v>270</v>
      </c>
      <c r="B1015" s="39" t="s">
        <v>1911</v>
      </c>
      <c r="C1015" s="39" t="s">
        <v>1913</v>
      </c>
      <c r="D1015" s="58" t="str">
        <f>INDEX('R0. Region mapping'!$C$9:$C$24,MATCH($E1015,'R0. Region mapping'!$A$9:$A$24,0))</f>
        <v>ASI</v>
      </c>
      <c r="E1015" s="39" t="s">
        <v>343</v>
      </c>
      <c r="G1015" s="39">
        <v>1.4976</v>
      </c>
      <c r="H1015" s="39">
        <v>6.6931555555555553</v>
      </c>
      <c r="I1015" s="39">
        <v>25.376260477480741</v>
      </c>
      <c r="J1015" s="39">
        <v>59.838223506874343</v>
      </c>
      <c r="K1015" s="39">
        <v>174.60393431106928</v>
      </c>
      <c r="L1015" s="39">
        <v>222.90272361664901</v>
      </c>
      <c r="M1015" s="39">
        <v>243.72005892198203</v>
      </c>
      <c r="N1015" s="39">
        <v>264.53739422731502</v>
      </c>
      <c r="O1015" s="39">
        <v>285.354729532649</v>
      </c>
      <c r="P1015" s="39">
        <v>306.17206483798202</v>
      </c>
      <c r="Q1015" s="39">
        <v>326.98940014331504</v>
      </c>
    </row>
    <row r="1016" spans="1:17" x14ac:dyDescent="0.3">
      <c r="A1016" s="39" t="s">
        <v>270</v>
      </c>
      <c r="B1016" s="39" t="s">
        <v>1911</v>
      </c>
      <c r="C1016" s="39" t="s">
        <v>1913</v>
      </c>
      <c r="D1016" s="58" t="str">
        <f>INDEX('R0. Region mapping'!$C$9:$C$24,MATCH($E1016,'R0. Region mapping'!$A$9:$A$24,0))</f>
        <v>LAM</v>
      </c>
      <c r="E1016" s="39" t="s">
        <v>345</v>
      </c>
      <c r="F1016" s="39">
        <v>8.1179999999999701</v>
      </c>
      <c r="G1016" s="39">
        <v>8.9819599807033601</v>
      </c>
      <c r="H1016" s="39">
        <v>22.086152986053072</v>
      </c>
      <c r="I1016" s="39">
        <v>38.613538911986886</v>
      </c>
      <c r="J1016" s="39">
        <v>42.08788208909148</v>
      </c>
      <c r="K1016" s="39">
        <v>62.215781480678011</v>
      </c>
      <c r="L1016" s="39">
        <v>58.411304522251676</v>
      </c>
      <c r="M1016" s="39">
        <v>50.126872456176443</v>
      </c>
      <c r="N1016" s="39">
        <v>46.849267443612</v>
      </c>
      <c r="O1016" s="39">
        <v>51.067248838961206</v>
      </c>
      <c r="P1016" s="39">
        <v>60.575860133690497</v>
      </c>
      <c r="Q1016" s="39">
        <v>58.375107833960094</v>
      </c>
    </row>
    <row r="1017" spans="1:17" x14ac:dyDescent="0.3">
      <c r="A1017" s="39" t="s">
        <v>270</v>
      </c>
      <c r="B1017" s="39" t="s">
        <v>1911</v>
      </c>
      <c r="C1017" s="39" t="s">
        <v>1913</v>
      </c>
      <c r="D1017" s="58" t="str">
        <f>INDEX('R0. Region mapping'!$C$9:$C$24,MATCH($E1017,'R0. Region mapping'!$A$9:$A$24,0))</f>
        <v>EUR</v>
      </c>
      <c r="E1017" s="39" t="s">
        <v>347</v>
      </c>
      <c r="F1017" s="39">
        <v>9.2444544000000004</v>
      </c>
      <c r="G1017" s="39">
        <v>9.3305693361049507</v>
      </c>
      <c r="H1017" s="39">
        <v>9.11382566731743</v>
      </c>
      <c r="I1017" s="39">
        <v>8.6813101846926486</v>
      </c>
      <c r="J1017" s="39">
        <v>8.47384450037897</v>
      </c>
      <c r="K1017" s="39">
        <v>8.6864445198842972</v>
      </c>
      <c r="L1017" s="39">
        <v>8.6357909857945394</v>
      </c>
      <c r="M1017" s="39">
        <v>8.7282597179888075</v>
      </c>
      <c r="N1017" s="39">
        <v>8.8320328437950284</v>
      </c>
      <c r="O1017" s="39">
        <v>8.8568967715059088</v>
      </c>
      <c r="P1017" s="39">
        <v>8.7636870125978064</v>
      </c>
      <c r="Q1017" s="39">
        <v>8.5420202160000009</v>
      </c>
    </row>
    <row r="1018" spans="1:17" x14ac:dyDescent="0.3">
      <c r="A1018" s="39" t="s">
        <v>270</v>
      </c>
      <c r="B1018" s="39" t="s">
        <v>1911</v>
      </c>
      <c r="C1018" s="39" t="s">
        <v>1913</v>
      </c>
      <c r="D1018" s="58" t="str">
        <f>INDEX('R0. Region mapping'!$C$9:$C$24,MATCH($E1018,'R0. Region mapping'!$A$9:$A$24,0))</f>
        <v>ASI</v>
      </c>
      <c r="E1018" s="39" t="s">
        <v>349</v>
      </c>
      <c r="F1018" s="39">
        <v>1.8946799999999999</v>
      </c>
      <c r="G1018" s="39">
        <v>1.8651413194006199</v>
      </c>
      <c r="H1018" s="39">
        <v>7.7141654413688281</v>
      </c>
      <c r="I1018" s="39">
        <v>26.831779899377903</v>
      </c>
      <c r="J1018" s="39">
        <v>41.38107963392607</v>
      </c>
      <c r="K1018" s="39">
        <v>85.435400864481991</v>
      </c>
      <c r="L1018" s="39">
        <v>237.89928378810203</v>
      </c>
      <c r="M1018" s="39">
        <v>244.85158955236597</v>
      </c>
      <c r="N1018" s="39">
        <v>250.32612979759696</v>
      </c>
      <c r="O1018" s="39">
        <v>217.50700722249397</v>
      </c>
      <c r="P1018" s="39">
        <v>74.200545176549468</v>
      </c>
      <c r="Q1018" s="39">
        <v>142.7605451765495</v>
      </c>
    </row>
    <row r="1019" spans="1:17" x14ac:dyDescent="0.3">
      <c r="A1019" s="39" t="s">
        <v>270</v>
      </c>
      <c r="B1019" s="39" t="s">
        <v>1911</v>
      </c>
      <c r="C1019" s="39" t="s">
        <v>1913</v>
      </c>
      <c r="D1019" s="58" t="str">
        <f>INDEX('R0. Region mapping'!$C$9:$C$24,MATCH($E1019,'R0. Region mapping'!$A$9:$A$24,0))</f>
        <v>ASI</v>
      </c>
      <c r="E1019" s="39" t="s">
        <v>351</v>
      </c>
      <c r="I1019" s="39">
        <v>1.165296E-2</v>
      </c>
      <c r="J1019" s="39">
        <v>2.48562751243975E-2</v>
      </c>
      <c r="K1019" s="39">
        <v>3.4358880000000001E-2</v>
      </c>
      <c r="L1019" s="39">
        <v>3.4358880000000001E-2</v>
      </c>
      <c r="M1019" s="39">
        <v>3.4358880000000001E-2</v>
      </c>
      <c r="N1019" s="39">
        <v>3.4358880000000001E-2</v>
      </c>
      <c r="O1019" s="39">
        <v>3.4358880000000001E-2</v>
      </c>
      <c r="P1019" s="39">
        <v>3.4358880000000001E-2</v>
      </c>
      <c r="Q1019" s="39">
        <v>3.4358880000000001E-2</v>
      </c>
    </row>
    <row r="1020" spans="1:17" x14ac:dyDescent="0.3">
      <c r="A1020" s="39" t="s">
        <v>270</v>
      </c>
      <c r="B1020" s="39" t="s">
        <v>1911</v>
      </c>
      <c r="C1020" s="39" t="s">
        <v>1913</v>
      </c>
      <c r="D1020" s="58" t="str">
        <f>INDEX('R0. Region mapping'!$C$9:$C$24,MATCH($E1020,'R0. Region mapping'!$A$9:$A$24,0))</f>
        <v>ASI</v>
      </c>
      <c r="E1020" s="39" t="s">
        <v>353</v>
      </c>
      <c r="F1020" s="39">
        <v>19.97386294999999</v>
      </c>
      <c r="G1020" s="39">
        <v>58.614379265246392</v>
      </c>
      <c r="H1020" s="39">
        <v>113.79320002648821</v>
      </c>
      <c r="I1020" s="39">
        <v>329.96131371935508</v>
      </c>
      <c r="J1020" s="39">
        <v>508.90667803337459</v>
      </c>
      <c r="K1020" s="39">
        <v>682.00969009644894</v>
      </c>
      <c r="L1020" s="39">
        <v>989.58230658773277</v>
      </c>
      <c r="M1020" s="39">
        <v>1694.2770313794229</v>
      </c>
      <c r="N1020" s="39">
        <v>1705.0736546996343</v>
      </c>
      <c r="O1020" s="39">
        <v>1655.1780141195943</v>
      </c>
      <c r="P1020" s="39">
        <v>1484.9382254831839</v>
      </c>
      <c r="Q1020" s="39">
        <v>1109.834955012926</v>
      </c>
    </row>
    <row r="1021" spans="1:17" x14ac:dyDescent="0.3">
      <c r="A1021" s="39" t="s">
        <v>270</v>
      </c>
      <c r="B1021" s="39" t="s">
        <v>1911</v>
      </c>
      <c r="C1021" s="39" t="s">
        <v>1913</v>
      </c>
      <c r="D1021" s="58" t="str">
        <f>INDEX('R0. Region mapping'!$C$9:$C$24,MATCH($E1021,'R0. Region mapping'!$A$9:$A$24,0))</f>
        <v>AFR</v>
      </c>
      <c r="E1021" s="39" t="s">
        <v>355</v>
      </c>
      <c r="F1021" s="39">
        <v>39.108167999999999</v>
      </c>
      <c r="G1021" s="39">
        <v>41.128161669911357</v>
      </c>
      <c r="H1021" s="39">
        <v>41.340384800245317</v>
      </c>
      <c r="I1021" s="39">
        <v>41.684483657668537</v>
      </c>
      <c r="J1021" s="39">
        <v>42.088912560236757</v>
      </c>
      <c r="K1021" s="39">
        <v>42.489640752556177</v>
      </c>
      <c r="L1021" s="39">
        <v>42.878028100000002</v>
      </c>
      <c r="M1021" s="39">
        <v>43.385464792200004</v>
      </c>
      <c r="N1021" s="39">
        <v>43.872901484399996</v>
      </c>
      <c r="O1021" s="39">
        <v>44.36033817660001</v>
      </c>
      <c r="P1021" s="39">
        <v>44.907774868800004</v>
      </c>
      <c r="Q1021" s="39">
        <v>45.415211561000007</v>
      </c>
    </row>
    <row r="1022" spans="1:17" x14ac:dyDescent="0.3">
      <c r="A1022" s="39" t="s">
        <v>270</v>
      </c>
      <c r="B1022" s="39" t="s">
        <v>1911</v>
      </c>
      <c r="C1022" s="39" t="s">
        <v>1913</v>
      </c>
      <c r="D1022" s="58" t="str">
        <f>INDEX('R0. Region mapping'!$C$9:$C$24,MATCH($E1022,'R0. Region mapping'!$A$9:$A$24,0))</f>
        <v>LAM</v>
      </c>
      <c r="E1022" s="39" t="s">
        <v>357</v>
      </c>
      <c r="F1022" s="39">
        <v>26.276524999999999</v>
      </c>
      <c r="G1022" s="39">
        <v>28.128692991460198</v>
      </c>
      <c r="H1022" s="39">
        <v>56.617214371290615</v>
      </c>
      <c r="I1022" s="39">
        <v>95.747599326917964</v>
      </c>
      <c r="J1022" s="39">
        <v>126.6717488711804</v>
      </c>
      <c r="K1022" s="39">
        <v>377.24922768730647</v>
      </c>
      <c r="L1022" s="39">
        <v>194.28027451240126</v>
      </c>
      <c r="M1022" s="39">
        <v>187.40525239082834</v>
      </c>
      <c r="N1022" s="39">
        <v>109.48129690293565</v>
      </c>
      <c r="O1022" s="39">
        <v>123.98568721780607</v>
      </c>
      <c r="P1022" s="39">
        <v>138.47901235256575</v>
      </c>
      <c r="Q1022" s="39">
        <v>152.98336426704159</v>
      </c>
    </row>
    <row r="1023" spans="1:17" x14ac:dyDescent="0.3">
      <c r="A1023" s="39" t="s">
        <v>270</v>
      </c>
      <c r="B1023" s="39" t="s">
        <v>1911</v>
      </c>
      <c r="C1023" s="39" t="s">
        <v>1913</v>
      </c>
      <c r="D1023" s="58" t="str">
        <f>INDEX('R0. Region mapping'!$C$9:$C$24,MATCH($E1023,'R0. Region mapping'!$A$9:$A$24,0))</f>
        <v>ASI</v>
      </c>
      <c r="E1023" s="39" t="s">
        <v>359</v>
      </c>
      <c r="F1023" s="39">
        <v>59.428800000000003</v>
      </c>
      <c r="G1023" s="39">
        <v>59.697263398305701</v>
      </c>
      <c r="H1023" s="39">
        <v>156.44580844051978</v>
      </c>
      <c r="I1023" s="39">
        <v>1500.5071042253649</v>
      </c>
      <c r="J1023" s="39">
        <v>2388.1706622984357</v>
      </c>
      <c r="K1023" s="39">
        <v>4467.9478955717859</v>
      </c>
      <c r="L1023" s="39">
        <v>12631.693827473817</v>
      </c>
      <c r="M1023" s="39">
        <v>18581.528140898718</v>
      </c>
      <c r="N1023" s="39">
        <v>18581.669807990416</v>
      </c>
      <c r="O1023" s="39">
        <v>17389.697799881818</v>
      </c>
      <c r="P1023" s="39">
        <v>11778.927908693515</v>
      </c>
      <c r="Q1023" s="39">
        <v>14404.657165002915</v>
      </c>
    </row>
    <row r="1024" spans="1:17" x14ac:dyDescent="0.3">
      <c r="A1024" s="39" t="s">
        <v>270</v>
      </c>
      <c r="B1024" s="39" t="s">
        <v>1911</v>
      </c>
      <c r="C1024" s="39" t="s">
        <v>1913</v>
      </c>
      <c r="D1024" s="58" t="str">
        <f>INDEX('R0. Region mapping'!$C$9:$C$24,MATCH($E1024,'R0. Region mapping'!$A$9:$A$24,0))</f>
        <v>ASI</v>
      </c>
      <c r="E1024" s="39" t="s">
        <v>361</v>
      </c>
      <c r="F1024" s="39">
        <v>8.3736000000000005E-2</v>
      </c>
      <c r="G1024" s="39">
        <v>7.2571200000000002E-2</v>
      </c>
      <c r="H1024" s="39">
        <v>4.4659200000000003E-2</v>
      </c>
      <c r="I1024" s="39">
        <v>2.3005919999999999E-2</v>
      </c>
      <c r="J1024" s="39">
        <v>2.48562751243975E-2</v>
      </c>
      <c r="K1024" s="39">
        <v>3.4358880000000001E-2</v>
      </c>
      <c r="L1024" s="39">
        <v>3.4358880000000001E-2</v>
      </c>
      <c r="M1024" s="39">
        <v>3.4358880000000001E-2</v>
      </c>
      <c r="N1024" s="39">
        <v>3.4358880000000001E-2</v>
      </c>
      <c r="O1024" s="39">
        <v>3.4358880000000001E-2</v>
      </c>
      <c r="P1024" s="39">
        <v>3.4358880000000001E-2</v>
      </c>
      <c r="Q1024" s="39">
        <v>3.4358880000000001E-2</v>
      </c>
    </row>
    <row r="1025" spans="1:17" x14ac:dyDescent="0.3">
      <c r="A1025" s="39" t="s">
        <v>270</v>
      </c>
      <c r="B1025" s="39" t="s">
        <v>1911</v>
      </c>
      <c r="C1025" s="39" t="s">
        <v>1913</v>
      </c>
      <c r="D1025" s="58" t="str">
        <f>INDEX('R0. Region mapping'!$C$9:$C$24,MATCH($E1025,'R0. Region mapping'!$A$9:$A$24,0))</f>
        <v>NAM</v>
      </c>
      <c r="E1025" s="39" t="s">
        <v>363</v>
      </c>
      <c r="F1025" s="39">
        <v>96.976684799999987</v>
      </c>
      <c r="G1025" s="39">
        <v>97.217980022008589</v>
      </c>
      <c r="H1025" s="39">
        <v>186.25631289703026</v>
      </c>
      <c r="I1025" s="39">
        <v>516.23018634303799</v>
      </c>
      <c r="J1025" s="39">
        <v>1121.2642698525199</v>
      </c>
      <c r="K1025" s="39">
        <v>3174.7109666856127</v>
      </c>
      <c r="L1025" s="39">
        <v>3945.3038825195135</v>
      </c>
      <c r="M1025" s="39">
        <v>4023.2338700148871</v>
      </c>
      <c r="N1025" s="39">
        <v>3958.9025263414364</v>
      </c>
      <c r="O1025" s="39">
        <v>3358.8397474239773</v>
      </c>
      <c r="P1025" s="39">
        <v>2802.680519792636</v>
      </c>
      <c r="Q1025" s="39">
        <v>2828.345725393473</v>
      </c>
    </row>
    <row r="1026" spans="1:17" x14ac:dyDescent="0.3">
      <c r="A1026" s="39" t="s">
        <v>270</v>
      </c>
      <c r="B1026" s="39" t="s">
        <v>1911</v>
      </c>
      <c r="C1026" s="39" t="s">
        <v>1913</v>
      </c>
      <c r="D1026" s="58" t="str">
        <f>INDEX('R0. Region mapping'!$C$9:$C$24,MATCH($E1026,'R0. Region mapping'!$A$9:$A$24,0))</f>
        <v>EUR</v>
      </c>
      <c r="E1026" s="39" t="s">
        <v>365</v>
      </c>
      <c r="F1026" s="39">
        <v>81.245803576161904</v>
      </c>
      <c r="G1026" s="39">
        <v>83.769130351662056</v>
      </c>
      <c r="H1026" s="39">
        <v>118.68052330350928</v>
      </c>
      <c r="I1026" s="39">
        <v>344.88527393794141</v>
      </c>
      <c r="J1026" s="39">
        <v>497.14618428631087</v>
      </c>
      <c r="K1026" s="39">
        <v>1056.7000232996586</v>
      </c>
      <c r="L1026" s="39">
        <v>3355.2857015964128</v>
      </c>
      <c r="M1026" s="39">
        <v>3409.5579902174491</v>
      </c>
      <c r="N1026" s="39">
        <v>3425.6718648563583</v>
      </c>
      <c r="O1026" s="39">
        <v>3428.8490768341089</v>
      </c>
      <c r="P1026" s="39">
        <v>3399.7439076537435</v>
      </c>
      <c r="Q1026" s="39">
        <v>3408.7133657270756</v>
      </c>
    </row>
    <row r="1027" spans="1:17" x14ac:dyDescent="0.3">
      <c r="A1027" s="39" t="s">
        <v>270</v>
      </c>
      <c r="B1027" s="39" t="s">
        <v>1911</v>
      </c>
      <c r="C1027" s="39" t="s">
        <v>1914</v>
      </c>
      <c r="D1027" s="58" t="str">
        <f>INDEX('R0. Region mapping'!$C$9:$C$24,MATCH($E1027,'R0. Region mapping'!$A$9:$A$24,0))</f>
        <v>AFR</v>
      </c>
      <c r="E1027" s="39" t="s">
        <v>258</v>
      </c>
      <c r="F1027" s="39">
        <v>326.76480000000004</v>
      </c>
      <c r="G1027" s="39">
        <v>326.62544000000003</v>
      </c>
      <c r="H1027" s="39">
        <v>326.27704000000006</v>
      </c>
      <c r="I1027" s="39">
        <v>584.81856992120299</v>
      </c>
      <c r="J1027" s="39">
        <v>1025.1583633738501</v>
      </c>
      <c r="K1027" s="39">
        <v>2792.4754430256503</v>
      </c>
      <c r="L1027" s="39">
        <v>4689.4439326315796</v>
      </c>
      <c r="M1027" s="39">
        <v>5017.1722981052599</v>
      </c>
      <c r="N1027" s="39">
        <v>5085.4140874927498</v>
      </c>
      <c r="O1027" s="39">
        <v>5192.80096455476</v>
      </c>
      <c r="P1027" s="39">
        <v>5564.7564925598399</v>
      </c>
      <c r="Q1027" s="39">
        <v>6182.0277786329798</v>
      </c>
    </row>
    <row r="1028" spans="1:17" x14ac:dyDescent="0.3">
      <c r="A1028" s="39" t="s">
        <v>270</v>
      </c>
      <c r="B1028" s="39" t="s">
        <v>1911</v>
      </c>
      <c r="C1028" s="39" t="s">
        <v>1914</v>
      </c>
      <c r="D1028" s="58" t="str">
        <f>INDEX('R0. Region mapping'!$C$9:$C$24,MATCH($E1028,'R0. Region mapping'!$A$9:$A$24,0))</f>
        <v>AUS</v>
      </c>
      <c r="E1028" s="39" t="s">
        <v>261</v>
      </c>
      <c r="F1028" s="39">
        <v>140.9616</v>
      </c>
      <c r="G1028" s="39">
        <v>140.91775999999999</v>
      </c>
      <c r="H1028" s="39">
        <v>140.92565259596302</v>
      </c>
      <c r="I1028" s="39">
        <v>153.056230400511</v>
      </c>
      <c r="J1028" s="39">
        <v>158.649158400511</v>
      </c>
      <c r="K1028" s="39">
        <v>162.304710400511</v>
      </c>
      <c r="L1028" s="39">
        <v>164.022886400511</v>
      </c>
      <c r="M1028" s="39">
        <v>163.981655362125</v>
      </c>
      <c r="N1028" s="39">
        <v>161.86065771878199</v>
      </c>
      <c r="O1028" s="39">
        <v>159.73966007543899</v>
      </c>
      <c r="P1028" s="39">
        <v>157.61866243209599</v>
      </c>
      <c r="Q1028" s="39">
        <v>155.49766478875301</v>
      </c>
    </row>
    <row r="1029" spans="1:17" x14ac:dyDescent="0.3">
      <c r="A1029" s="39" t="s">
        <v>270</v>
      </c>
      <c r="B1029" s="39" t="s">
        <v>1911</v>
      </c>
      <c r="C1029" s="39" t="s">
        <v>1914</v>
      </c>
      <c r="D1029" s="58" t="str">
        <f>INDEX('R0. Region mapping'!$C$9:$C$24,MATCH($E1029,'R0. Region mapping'!$A$9:$A$24,0))</f>
        <v>NAM</v>
      </c>
      <c r="E1029" s="39" t="s">
        <v>341</v>
      </c>
      <c r="F1029" s="39">
        <v>1308.654</v>
      </c>
      <c r="G1029" s="39">
        <v>1201.430199952845</v>
      </c>
      <c r="H1029" s="39">
        <v>1204.0058046306194</v>
      </c>
      <c r="I1029" s="39">
        <v>1371.6266937325515</v>
      </c>
      <c r="J1029" s="39">
        <v>1474.381887691909</v>
      </c>
      <c r="K1029" s="39">
        <v>1650.7675190841605</v>
      </c>
      <c r="L1029" s="39">
        <v>1713.5959189499299</v>
      </c>
      <c r="M1029" s="39">
        <v>1708.40973857167</v>
      </c>
      <c r="N1029" s="39">
        <v>1703.2235581934001</v>
      </c>
      <c r="O1029" s="39">
        <v>1698.03737781513</v>
      </c>
      <c r="P1029" s="39">
        <v>1692.85119743686</v>
      </c>
      <c r="Q1029" s="39">
        <v>1687.6650170585899</v>
      </c>
    </row>
    <row r="1030" spans="1:17" x14ac:dyDescent="0.3">
      <c r="A1030" s="39" t="s">
        <v>270</v>
      </c>
      <c r="B1030" s="39" t="s">
        <v>1911</v>
      </c>
      <c r="C1030" s="39" t="s">
        <v>1914</v>
      </c>
      <c r="D1030" s="58" t="str">
        <f>INDEX('R0. Region mapping'!$C$9:$C$24,MATCH($E1030,'R0. Region mapping'!$A$9:$A$24,0))</f>
        <v>ASI</v>
      </c>
      <c r="E1030" s="39" t="s">
        <v>343</v>
      </c>
      <c r="F1030" s="39">
        <v>1429.2611999999999</v>
      </c>
      <c r="G1030" s="39">
        <v>1429.2611999999999</v>
      </c>
      <c r="H1030" s="39">
        <v>1443.4730276687901</v>
      </c>
      <c r="I1030" s="39">
        <v>3089.5338589473599</v>
      </c>
      <c r="J1030" s="39">
        <v>3931.6734985124999</v>
      </c>
      <c r="K1030" s="39">
        <v>4817.0974042105199</v>
      </c>
      <c r="L1030" s="39">
        <v>5680.8791768420997</v>
      </c>
      <c r="M1030" s="39">
        <v>6597.3843894736801</v>
      </c>
      <c r="N1030" s="39">
        <v>7513.8896021052597</v>
      </c>
      <c r="O1030" s="39">
        <v>8430.3948147368392</v>
      </c>
      <c r="P1030" s="39">
        <v>9346.9000273684196</v>
      </c>
      <c r="Q1030" s="39">
        <v>10263.40524</v>
      </c>
    </row>
    <row r="1031" spans="1:17" x14ac:dyDescent="0.3">
      <c r="A1031" s="39" t="s">
        <v>270</v>
      </c>
      <c r="B1031" s="39" t="s">
        <v>1911</v>
      </c>
      <c r="C1031" s="39" t="s">
        <v>1914</v>
      </c>
      <c r="D1031" s="58" t="str">
        <f>INDEX('R0. Region mapping'!$C$9:$C$24,MATCH($E1031,'R0. Region mapping'!$A$9:$A$24,0))</f>
        <v>LAM</v>
      </c>
      <c r="E1031" s="39" t="s">
        <v>345</v>
      </c>
      <c r="F1031" s="39">
        <v>2229.0084000000102</v>
      </c>
      <c r="G1031" s="39">
        <v>2182.2957856296944</v>
      </c>
      <c r="H1031" s="39">
        <v>2211.6594089941063</v>
      </c>
      <c r="I1031" s="39">
        <v>3459.1342066470102</v>
      </c>
      <c r="J1031" s="39">
        <v>3770.3392059001003</v>
      </c>
      <c r="K1031" s="39">
        <v>4217.0339976179894</v>
      </c>
      <c r="L1031" s="39">
        <v>5808.5518848266402</v>
      </c>
      <c r="M1031" s="39">
        <v>8189.0208042105296</v>
      </c>
      <c r="N1031" s="39">
        <v>8065.6138236241104</v>
      </c>
      <c r="O1031" s="39">
        <v>7904.6676872380303</v>
      </c>
      <c r="P1031" s="39">
        <v>7818.7998624512602</v>
      </c>
      <c r="Q1031" s="39">
        <v>7612.44952489361</v>
      </c>
    </row>
    <row r="1032" spans="1:17" x14ac:dyDescent="0.3">
      <c r="A1032" s="39" t="s">
        <v>270</v>
      </c>
      <c r="B1032" s="39" t="s">
        <v>1911</v>
      </c>
      <c r="C1032" s="39" t="s">
        <v>1914</v>
      </c>
      <c r="D1032" s="58" t="str">
        <f>INDEX('R0. Region mapping'!$C$9:$C$24,MATCH($E1032,'R0. Region mapping'!$A$9:$A$24,0))</f>
        <v>EUR</v>
      </c>
      <c r="E1032" s="39" t="s">
        <v>347</v>
      </c>
      <c r="F1032" s="39">
        <v>244.47239999999999</v>
      </c>
      <c r="G1032" s="39">
        <v>244.32024000000001</v>
      </c>
      <c r="H1032" s="39">
        <v>244.829823003493</v>
      </c>
      <c r="I1032" s="39">
        <v>329.63487747368401</v>
      </c>
      <c r="J1032" s="39">
        <v>345.692027789473</v>
      </c>
      <c r="K1032" s="39">
        <v>418.471738105263</v>
      </c>
      <c r="L1032" s="39">
        <v>462.89016842105201</v>
      </c>
      <c r="M1032" s="39">
        <v>471.199734736842</v>
      </c>
      <c r="N1032" s="39">
        <v>479.50930105263097</v>
      </c>
      <c r="O1032" s="39">
        <v>487.81886736842102</v>
      </c>
      <c r="P1032" s="39">
        <v>496.12843368420999</v>
      </c>
      <c r="Q1032" s="39">
        <v>504.43799999999999</v>
      </c>
    </row>
    <row r="1033" spans="1:17" x14ac:dyDescent="0.3">
      <c r="A1033" s="39" t="s">
        <v>270</v>
      </c>
      <c r="B1033" s="39" t="s">
        <v>1911</v>
      </c>
      <c r="C1033" s="39" t="s">
        <v>1914</v>
      </c>
      <c r="D1033" s="58" t="str">
        <f>INDEX('R0. Region mapping'!$C$9:$C$24,MATCH($E1033,'R0. Region mapping'!$A$9:$A$24,0))</f>
        <v>ASI</v>
      </c>
      <c r="E1033" s="39" t="s">
        <v>349</v>
      </c>
      <c r="F1033" s="39">
        <v>881.61120000000005</v>
      </c>
      <c r="G1033" s="39">
        <v>881.42336</v>
      </c>
      <c r="H1033" s="39">
        <v>880.95375999999999</v>
      </c>
      <c r="I1033" s="39">
        <v>923.903235787894</v>
      </c>
      <c r="J1033" s="39">
        <v>1515.64025500714</v>
      </c>
      <c r="K1033" s="39">
        <v>3791.4588799999997</v>
      </c>
      <c r="L1033" s="39">
        <v>4601.0425599999999</v>
      </c>
      <c r="M1033" s="39">
        <v>4453.5133163103701</v>
      </c>
      <c r="N1033" s="39">
        <v>4253.4152942732198</v>
      </c>
      <c r="O1033" s="39">
        <v>4053.31727223608</v>
      </c>
      <c r="P1033" s="39">
        <v>4010.9255852414799</v>
      </c>
      <c r="Q1033" s="39">
        <v>3863.3963415518501</v>
      </c>
    </row>
    <row r="1034" spans="1:17" x14ac:dyDescent="0.3">
      <c r="A1034" s="39" t="s">
        <v>270</v>
      </c>
      <c r="B1034" s="39" t="s">
        <v>1911</v>
      </c>
      <c r="C1034" s="39" t="s">
        <v>1914</v>
      </c>
      <c r="D1034" s="58" t="str">
        <f>INDEX('R0. Region mapping'!$C$9:$C$24,MATCH($E1034,'R0. Region mapping'!$A$9:$A$24,0))</f>
        <v>ASI</v>
      </c>
      <c r="E1034" s="39" t="s">
        <v>351</v>
      </c>
      <c r="F1034" s="39">
        <v>359.99639999999999</v>
      </c>
      <c r="G1034" s="39">
        <v>359.97768000000002</v>
      </c>
      <c r="H1034" s="39">
        <v>364.275122974309</v>
      </c>
      <c r="I1034" s="39">
        <v>726.88594342884505</v>
      </c>
      <c r="J1034" s="39">
        <v>804.76588111305591</v>
      </c>
      <c r="K1034" s="39">
        <v>1241.04147789474</v>
      </c>
      <c r="L1034" s="39">
        <v>1466.4039115789501</v>
      </c>
      <c r="M1034" s="39">
        <v>1685.4510812631599</v>
      </c>
      <c r="N1034" s="39">
        <v>1726.55399494737</v>
      </c>
      <c r="O1034" s="39">
        <v>1767.6569086315801</v>
      </c>
      <c r="P1034" s="39">
        <v>1808.75982231579</v>
      </c>
      <c r="Q1034" s="39">
        <v>1849.862736</v>
      </c>
    </row>
    <row r="1035" spans="1:17" x14ac:dyDescent="0.3">
      <c r="A1035" s="39" t="s">
        <v>270</v>
      </c>
      <c r="B1035" s="39" t="s">
        <v>1911</v>
      </c>
      <c r="C1035" s="39" t="s">
        <v>1914</v>
      </c>
      <c r="D1035" s="58" t="str">
        <f>INDEX('R0. Region mapping'!$C$9:$C$24,MATCH($E1035,'R0. Region mapping'!$A$9:$A$24,0))</f>
        <v>ASI</v>
      </c>
      <c r="E1035" s="39" t="s">
        <v>353</v>
      </c>
      <c r="F1035" s="39">
        <v>281.55959999999988</v>
      </c>
      <c r="G1035" s="39">
        <v>280.50823999999989</v>
      </c>
      <c r="H1035" s="39">
        <v>278.5578381307119</v>
      </c>
      <c r="I1035" s="39">
        <v>295.35008421052601</v>
      </c>
      <c r="J1035" s="39">
        <v>298.78907368421</v>
      </c>
      <c r="K1035" s="39">
        <v>307.91606315789397</v>
      </c>
      <c r="L1035" s="39">
        <v>311.35505263157899</v>
      </c>
      <c r="M1035" s="39">
        <v>306.81294216973401</v>
      </c>
      <c r="N1035" s="39">
        <v>306.663416054847</v>
      </c>
      <c r="O1035" s="39">
        <v>315.304725052631</v>
      </c>
      <c r="P1035" s="39">
        <v>318.312514526315</v>
      </c>
      <c r="Q1035" s="39">
        <v>321.32030400000002</v>
      </c>
    </row>
    <row r="1036" spans="1:17" x14ac:dyDescent="0.3">
      <c r="A1036" s="39" t="s">
        <v>270</v>
      </c>
      <c r="B1036" s="39" t="s">
        <v>1911</v>
      </c>
      <c r="C1036" s="39" t="s">
        <v>1914</v>
      </c>
      <c r="D1036" s="58" t="str">
        <f>INDEX('R0. Region mapping'!$C$9:$C$24,MATCH($E1036,'R0. Region mapping'!$A$9:$A$24,0))</f>
        <v>AFR</v>
      </c>
      <c r="E1036" s="39" t="s">
        <v>355</v>
      </c>
      <c r="F1036" s="39">
        <v>218.7216</v>
      </c>
      <c r="G1036" s="39">
        <v>218.58799999999999</v>
      </c>
      <c r="H1036" s="39">
        <v>221.04599590011003</v>
      </c>
      <c r="I1036" s="39">
        <v>299.34098357894703</v>
      </c>
      <c r="J1036" s="39">
        <v>327.10183454723403</v>
      </c>
      <c r="K1036" s="39">
        <v>572.49907368420997</v>
      </c>
      <c r="L1036" s="39">
        <v>662.44717473684295</v>
      </c>
      <c r="M1036" s="39">
        <v>675.34503578947397</v>
      </c>
      <c r="N1036" s="39">
        <v>688.24289684210498</v>
      </c>
      <c r="O1036" s="39">
        <v>701.14075789473702</v>
      </c>
      <c r="P1036" s="39">
        <v>714.03861894736895</v>
      </c>
      <c r="Q1036" s="39">
        <v>726.93647999999996</v>
      </c>
    </row>
    <row r="1037" spans="1:17" x14ac:dyDescent="0.3">
      <c r="A1037" s="39" t="s">
        <v>270</v>
      </c>
      <c r="B1037" s="39" t="s">
        <v>1911</v>
      </c>
      <c r="C1037" s="39" t="s">
        <v>1914</v>
      </c>
      <c r="D1037" s="58" t="str">
        <f>INDEX('R0. Region mapping'!$C$9:$C$24,MATCH($E1037,'R0. Region mapping'!$A$9:$A$24,0))</f>
        <v>LAM</v>
      </c>
      <c r="E1037" s="39" t="s">
        <v>357</v>
      </c>
      <c r="F1037" s="39">
        <v>99.8352</v>
      </c>
      <c r="G1037" s="39">
        <v>99.815840000000009</v>
      </c>
      <c r="H1037" s="39">
        <v>99.960807306622002</v>
      </c>
      <c r="I1037" s="39">
        <v>105.719868210526</v>
      </c>
      <c r="J1037" s="39">
        <v>108.897689684211</v>
      </c>
      <c r="K1037" s="39">
        <v>111.370609071827</v>
      </c>
      <c r="L1037" s="39">
        <v>109.571106582938</v>
      </c>
      <c r="M1037" s="39">
        <v>113.309681071827</v>
      </c>
      <c r="N1037" s="39">
        <v>113.309681071827</v>
      </c>
      <c r="O1037" s="39">
        <v>113.309681071827</v>
      </c>
      <c r="P1037" s="39">
        <v>113.309681071827</v>
      </c>
      <c r="Q1037" s="39">
        <v>113.309681071827</v>
      </c>
    </row>
    <row r="1038" spans="1:17" x14ac:dyDescent="0.3">
      <c r="A1038" s="39" t="s">
        <v>270</v>
      </c>
      <c r="B1038" s="39" t="s">
        <v>1911</v>
      </c>
      <c r="C1038" s="39" t="s">
        <v>1914</v>
      </c>
      <c r="D1038" s="58" t="str">
        <f>INDEX('R0. Region mapping'!$C$9:$C$24,MATCH($E1038,'R0. Region mapping'!$A$9:$A$24,0))</f>
        <v>ASI</v>
      </c>
      <c r="E1038" s="39" t="s">
        <v>359</v>
      </c>
      <c r="F1038" s="39">
        <v>432.15120000000002</v>
      </c>
      <c r="G1038" s="39">
        <v>432.07456000000002</v>
      </c>
      <c r="H1038" s="39">
        <v>440.93868332962802</v>
      </c>
      <c r="I1038" s="39">
        <v>975.53633983469899</v>
      </c>
      <c r="J1038" s="39">
        <v>1376.6159413868299</v>
      </c>
      <c r="K1038" s="39">
        <v>1987.0116589473701</v>
      </c>
      <c r="L1038" s="39">
        <v>2383.48943578947</v>
      </c>
      <c r="M1038" s="39">
        <v>2446.1739326315801</v>
      </c>
      <c r="N1038" s="39">
        <v>2446.1739326315801</v>
      </c>
      <c r="O1038" s="39">
        <v>2507.2114375064998</v>
      </c>
      <c r="P1038" s="39">
        <v>4088.0700490549002</v>
      </c>
      <c r="Q1038" s="39">
        <v>4150.7545458969998</v>
      </c>
    </row>
    <row r="1039" spans="1:17" x14ac:dyDescent="0.3">
      <c r="A1039" s="39" t="s">
        <v>270</v>
      </c>
      <c r="B1039" s="39" t="s">
        <v>1911</v>
      </c>
      <c r="C1039" s="39" t="s">
        <v>1914</v>
      </c>
      <c r="D1039" s="58" t="str">
        <f>INDEX('R0. Region mapping'!$C$9:$C$24,MATCH($E1039,'R0. Region mapping'!$A$9:$A$24,0))</f>
        <v>ASI</v>
      </c>
      <c r="E1039" s="39" t="s">
        <v>361</v>
      </c>
      <c r="F1039" s="39">
        <v>13.222800000000101</v>
      </c>
      <c r="G1039" s="39">
        <v>13.222800000000101</v>
      </c>
      <c r="H1039" s="39">
        <v>13.396436183293099</v>
      </c>
      <c r="I1039" s="39">
        <v>16.477435789473699</v>
      </c>
      <c r="J1039" s="39">
        <v>21.275906750633201</v>
      </c>
      <c r="K1039" s="39">
        <v>49.665632842105303</v>
      </c>
      <c r="L1039" s="39">
        <v>56.599059368421102</v>
      </c>
      <c r="M1039" s="39">
        <v>58.702149894736898</v>
      </c>
      <c r="N1039" s="39">
        <v>60.805240421052702</v>
      </c>
      <c r="O1039" s="39">
        <v>62.908330947368398</v>
      </c>
      <c r="P1039" s="39">
        <v>65.011421473684294</v>
      </c>
      <c r="Q1039" s="39">
        <v>67.114512000000005</v>
      </c>
    </row>
    <row r="1040" spans="1:17" x14ac:dyDescent="0.3">
      <c r="A1040" s="39" t="s">
        <v>270</v>
      </c>
      <c r="B1040" s="39" t="s">
        <v>1911</v>
      </c>
      <c r="C1040" s="39" t="s">
        <v>1914</v>
      </c>
      <c r="D1040" s="58" t="str">
        <f>INDEX('R0. Region mapping'!$C$9:$C$24,MATCH($E1040,'R0. Region mapping'!$A$9:$A$24,0))</f>
        <v>NAM</v>
      </c>
      <c r="E1040" s="39" t="s">
        <v>363</v>
      </c>
      <c r="F1040" s="39">
        <v>980.8091999999989</v>
      </c>
      <c r="G1040" s="39">
        <v>980.27623999999889</v>
      </c>
      <c r="H1040" s="39">
        <v>978.943839999999</v>
      </c>
      <c r="I1040" s="39">
        <v>1069.0779863074899</v>
      </c>
      <c r="J1040" s="39">
        <v>1232.85785409697</v>
      </c>
      <c r="K1040" s="39">
        <v>1840.2046021052599</v>
      </c>
      <c r="L1040" s="39">
        <v>2061.3036084210498</v>
      </c>
      <c r="M1040" s="39">
        <v>3006.5451427368398</v>
      </c>
      <c r="N1040" s="39">
        <v>3951.7866770526298</v>
      </c>
      <c r="O1040" s="39">
        <v>4004.6527233684201</v>
      </c>
      <c r="P1040" s="39">
        <v>5450.7763618252102</v>
      </c>
      <c r="Q1040" s="39">
        <v>5249.9333212860001</v>
      </c>
    </row>
    <row r="1041" spans="1:17" x14ac:dyDescent="0.3">
      <c r="A1041" s="39" t="s">
        <v>270</v>
      </c>
      <c r="B1041" s="39" t="s">
        <v>1911</v>
      </c>
      <c r="C1041" s="39" t="s">
        <v>1914</v>
      </c>
      <c r="D1041" s="58" t="str">
        <f>INDEX('R0. Region mapping'!$C$9:$C$24,MATCH($E1041,'R0. Region mapping'!$A$9:$A$24,0))</f>
        <v>EUR</v>
      </c>
      <c r="E1041" s="39" t="s">
        <v>365</v>
      </c>
      <c r="F1041" s="39">
        <v>1572.4115999999999</v>
      </c>
      <c r="G1041" s="39">
        <v>1570.4443999999999</v>
      </c>
      <c r="H1041" s="39">
        <v>1565.5264</v>
      </c>
      <c r="I1041" s="39">
        <v>1637.6576</v>
      </c>
      <c r="J1041" s="39">
        <v>1692.49134999999</v>
      </c>
      <c r="K1041" s="39">
        <v>1907.3251</v>
      </c>
      <c r="L1041" s="39">
        <v>2102.1588499999998</v>
      </c>
      <c r="M1041" s="39">
        <v>2126.8285999999898</v>
      </c>
      <c r="N1041" s="39">
        <v>2151.4983499999898</v>
      </c>
      <c r="O1041" s="39">
        <v>2176.1680999999899</v>
      </c>
      <c r="P1041" s="39">
        <v>2190.4544599334499</v>
      </c>
      <c r="Q1041" s="39">
        <v>2190.4544599334499</v>
      </c>
    </row>
    <row r="1042" spans="1:17" x14ac:dyDescent="0.3">
      <c r="A1042" s="39" t="s">
        <v>270</v>
      </c>
      <c r="B1042" s="39" t="s">
        <v>1911</v>
      </c>
      <c r="C1042" s="39" t="s">
        <v>1915</v>
      </c>
      <c r="D1042" s="58" t="str">
        <f>INDEX('R0. Region mapping'!$C$9:$C$24,MATCH($E1042,'R0. Region mapping'!$A$9:$A$24,0))</f>
        <v>AFR</v>
      </c>
      <c r="E1042" s="39" t="s">
        <v>258</v>
      </c>
      <c r="F1042" s="39">
        <v>40.654799999999902</v>
      </c>
      <c r="G1042" s="39">
        <v>40.629359999999899</v>
      </c>
      <c r="H1042" s="39">
        <v>65.951567774306099</v>
      </c>
      <c r="I1042" s="39">
        <v>144.4</v>
      </c>
      <c r="J1042" s="39">
        <v>216</v>
      </c>
      <c r="K1042" s="39">
        <v>404.6</v>
      </c>
      <c r="L1042" s="39">
        <v>929.6</v>
      </c>
      <c r="M1042" s="39">
        <v>1386.75</v>
      </c>
      <c r="N1042" s="39">
        <v>1647.75</v>
      </c>
      <c r="O1042" s="39">
        <v>1933.2</v>
      </c>
      <c r="P1042" s="39">
        <v>2149.4</v>
      </c>
      <c r="Q1042" s="39">
        <v>2297</v>
      </c>
    </row>
    <row r="1043" spans="1:17" x14ac:dyDescent="0.3">
      <c r="A1043" s="39" t="s">
        <v>270</v>
      </c>
      <c r="B1043" s="39" t="s">
        <v>1911</v>
      </c>
      <c r="C1043" s="39" t="s">
        <v>1915</v>
      </c>
      <c r="D1043" s="58" t="str">
        <f>INDEX('R0. Region mapping'!$C$9:$C$24,MATCH($E1043,'R0. Region mapping'!$A$9:$A$24,0))</f>
        <v>AUS</v>
      </c>
      <c r="E1043" s="39" t="s">
        <v>261</v>
      </c>
      <c r="H1043" s="39">
        <v>11.246836216817099</v>
      </c>
      <c r="I1043" s="39">
        <v>67.45</v>
      </c>
      <c r="J1043" s="39">
        <v>76.5</v>
      </c>
      <c r="K1043" s="39">
        <v>115.6</v>
      </c>
      <c r="L1043" s="39">
        <v>175.2</v>
      </c>
      <c r="M1043" s="39">
        <v>260.25</v>
      </c>
      <c r="N1043" s="39">
        <v>309.39999999999998</v>
      </c>
      <c r="O1043" s="39">
        <v>362.4</v>
      </c>
      <c r="P1043" s="39">
        <v>403.15</v>
      </c>
      <c r="Q1043" s="39">
        <v>430.5</v>
      </c>
    </row>
    <row r="1044" spans="1:17" x14ac:dyDescent="0.3">
      <c r="A1044" s="39" t="s">
        <v>270</v>
      </c>
      <c r="B1044" s="39" t="s">
        <v>1911</v>
      </c>
      <c r="C1044" s="39" t="s">
        <v>1915</v>
      </c>
      <c r="D1044" s="58" t="str">
        <f>INDEX('R0. Region mapping'!$C$9:$C$24,MATCH($E1044,'R0. Region mapping'!$A$9:$A$24,0))</f>
        <v>NAM</v>
      </c>
      <c r="E1044" s="39" t="s">
        <v>341</v>
      </c>
      <c r="F1044" s="39">
        <v>331.34399999999903</v>
      </c>
      <c r="G1044" s="39">
        <v>331.387445797564</v>
      </c>
      <c r="H1044" s="39">
        <v>344.52533775778699</v>
      </c>
      <c r="I1044" s="39">
        <v>484.5</v>
      </c>
      <c r="J1044" s="39">
        <v>444.31338771502601</v>
      </c>
      <c r="K1044" s="39">
        <v>375.7</v>
      </c>
      <c r="L1044" s="39">
        <v>337.62484627260199</v>
      </c>
      <c r="M1044" s="39">
        <v>273</v>
      </c>
      <c r="N1044" s="39">
        <v>259.35000000000002</v>
      </c>
      <c r="O1044" s="39">
        <v>259.8</v>
      </c>
      <c r="P1044" s="39">
        <v>257.39999999999998</v>
      </c>
      <c r="Q1044" s="39">
        <v>251.5</v>
      </c>
    </row>
    <row r="1045" spans="1:17" x14ac:dyDescent="0.3">
      <c r="A1045" s="39" t="s">
        <v>270</v>
      </c>
      <c r="B1045" s="39" t="s">
        <v>1911</v>
      </c>
      <c r="C1045" s="39" t="s">
        <v>1915</v>
      </c>
      <c r="D1045" s="58" t="str">
        <f>INDEX('R0. Region mapping'!$C$9:$C$24,MATCH($E1045,'R0. Region mapping'!$A$9:$A$24,0))</f>
        <v>ASI</v>
      </c>
      <c r="E1045" s="39" t="s">
        <v>343</v>
      </c>
      <c r="F1045" s="39">
        <v>191.11680000000001</v>
      </c>
      <c r="G1045" s="39">
        <v>191.115672985694</v>
      </c>
      <c r="H1045" s="39">
        <v>392.37997973158201</v>
      </c>
      <c r="I1045" s="39">
        <v>942.4</v>
      </c>
      <c r="J1045" s="39">
        <v>1375.2</v>
      </c>
      <c r="K1045" s="39">
        <v>2278.85</v>
      </c>
      <c r="L1045" s="39">
        <v>3752.8</v>
      </c>
      <c r="M1045" s="39">
        <v>4288.5</v>
      </c>
      <c r="N1045" s="39">
        <v>5523.05</v>
      </c>
      <c r="O1045" s="39">
        <v>5631.6</v>
      </c>
      <c r="P1045" s="39">
        <v>5702.4</v>
      </c>
      <c r="Q1045" s="39">
        <v>5726.5</v>
      </c>
    </row>
    <row r="1046" spans="1:17" x14ac:dyDescent="0.3">
      <c r="A1046" s="39" t="s">
        <v>270</v>
      </c>
      <c r="B1046" s="39" t="s">
        <v>1911</v>
      </c>
      <c r="C1046" s="39" t="s">
        <v>1915</v>
      </c>
      <c r="D1046" s="58" t="str">
        <f>INDEX('R0. Region mapping'!$C$9:$C$24,MATCH($E1046,'R0. Region mapping'!$A$9:$A$24,0))</f>
        <v>LAM</v>
      </c>
      <c r="E1046" s="39" t="s">
        <v>345</v>
      </c>
      <c r="F1046" s="39">
        <v>60.220799999999997</v>
      </c>
      <c r="G1046" s="39">
        <v>60.207543469675599</v>
      </c>
      <c r="H1046" s="39">
        <v>76.304646715016204</v>
      </c>
      <c r="I1046" s="39">
        <v>181.45</v>
      </c>
      <c r="J1046" s="39">
        <v>174.146201104921</v>
      </c>
      <c r="K1046" s="39">
        <v>524.45000000000005</v>
      </c>
      <c r="L1046" s="39">
        <v>880.8</v>
      </c>
      <c r="M1046" s="39">
        <v>1342.5</v>
      </c>
      <c r="N1046" s="39">
        <v>1611.35</v>
      </c>
      <c r="O1046" s="39">
        <v>1901.4</v>
      </c>
      <c r="P1046" s="39">
        <v>2121.9</v>
      </c>
      <c r="Q1046" s="39">
        <v>2274</v>
      </c>
    </row>
    <row r="1047" spans="1:17" x14ac:dyDescent="0.3">
      <c r="A1047" s="39" t="s">
        <v>270</v>
      </c>
      <c r="B1047" s="39" t="s">
        <v>1911</v>
      </c>
      <c r="C1047" s="39" t="s">
        <v>1915</v>
      </c>
      <c r="D1047" s="58" t="str">
        <f>INDEX('R0. Region mapping'!$C$9:$C$24,MATCH($E1047,'R0. Region mapping'!$A$9:$A$24,0))</f>
        <v>EUR</v>
      </c>
      <c r="E1047" s="39" t="s">
        <v>347</v>
      </c>
      <c r="F1047" s="39">
        <v>197.352</v>
      </c>
      <c r="G1047" s="39">
        <v>183.22926011393201</v>
      </c>
      <c r="H1047" s="39">
        <v>166.374443522353</v>
      </c>
      <c r="I1047" s="39">
        <v>190.9975</v>
      </c>
      <c r="J1047" s="39">
        <v>193.005</v>
      </c>
      <c r="K1047" s="39">
        <v>201.36500000000001</v>
      </c>
      <c r="L1047" s="39">
        <v>209.32</v>
      </c>
      <c r="M1047" s="39">
        <v>216.78749999999999</v>
      </c>
      <c r="N1047" s="39">
        <v>207.54499999999999</v>
      </c>
      <c r="O1047" s="39">
        <v>211.62</v>
      </c>
      <c r="P1047" s="39">
        <v>214.28</v>
      </c>
      <c r="Q1047" s="39">
        <v>215.17500000000001</v>
      </c>
    </row>
    <row r="1048" spans="1:17" x14ac:dyDescent="0.3">
      <c r="A1048" s="39" t="s">
        <v>270</v>
      </c>
      <c r="B1048" s="39" t="s">
        <v>1911</v>
      </c>
      <c r="C1048" s="39" t="s">
        <v>1915</v>
      </c>
      <c r="D1048" s="58" t="str">
        <f>INDEX('R0. Region mapping'!$C$9:$C$24,MATCH($E1048,'R0. Region mapping'!$A$9:$A$24,0))</f>
        <v>ASI</v>
      </c>
      <c r="E1048" s="39" t="s">
        <v>349</v>
      </c>
      <c r="F1048" s="39">
        <v>867.30480000000102</v>
      </c>
      <c r="G1048" s="39">
        <v>805.23945436206202</v>
      </c>
      <c r="H1048" s="39">
        <v>849.367835895295</v>
      </c>
      <c r="I1048" s="39">
        <v>1295.8</v>
      </c>
      <c r="J1048" s="39">
        <v>1652.1898985057701</v>
      </c>
      <c r="K1048" s="39">
        <v>2022.15</v>
      </c>
      <c r="L1048" s="39">
        <v>2174.4</v>
      </c>
      <c r="M1048" s="39">
        <v>1530</v>
      </c>
      <c r="N1048" s="39">
        <v>1514.07822162664</v>
      </c>
      <c r="O1048" s="39">
        <v>1194.5999999999999</v>
      </c>
      <c r="P1048" s="39">
        <v>1069.2</v>
      </c>
      <c r="Q1048" s="39">
        <v>969.5</v>
      </c>
    </row>
    <row r="1049" spans="1:17" x14ac:dyDescent="0.3">
      <c r="A1049" s="39" t="s">
        <v>270</v>
      </c>
      <c r="B1049" s="39" t="s">
        <v>1911</v>
      </c>
      <c r="C1049" s="39" t="s">
        <v>1915</v>
      </c>
      <c r="D1049" s="58" t="str">
        <f>INDEX('R0. Region mapping'!$C$9:$C$24,MATCH($E1049,'R0. Region mapping'!$A$9:$A$24,0))</f>
        <v>ASI</v>
      </c>
      <c r="E1049" s="39" t="s">
        <v>351</v>
      </c>
      <c r="F1049" s="39">
        <v>62.326799999999899</v>
      </c>
      <c r="G1049" s="39">
        <v>62.297128239895599</v>
      </c>
      <c r="H1049" s="39">
        <v>153.52654439191801</v>
      </c>
      <c r="I1049" s="39">
        <v>318.25</v>
      </c>
      <c r="J1049" s="39">
        <v>482.4</v>
      </c>
      <c r="K1049" s="39">
        <v>680</v>
      </c>
      <c r="L1049" s="39">
        <v>1367.2</v>
      </c>
      <c r="M1049" s="39">
        <v>1962.75</v>
      </c>
      <c r="N1049" s="39">
        <v>2291.25</v>
      </c>
      <c r="O1049" s="39">
        <v>2660.4</v>
      </c>
      <c r="P1049" s="39">
        <v>2938.1</v>
      </c>
      <c r="Q1049" s="39">
        <v>3125.5</v>
      </c>
    </row>
    <row r="1050" spans="1:17" x14ac:dyDescent="0.3">
      <c r="A1050" s="39" t="s">
        <v>270</v>
      </c>
      <c r="B1050" s="39" t="s">
        <v>1911</v>
      </c>
      <c r="C1050" s="39" t="s">
        <v>1915</v>
      </c>
      <c r="D1050" s="58" t="str">
        <f>INDEX('R0. Region mapping'!$C$9:$C$24,MATCH($E1050,'R0. Region mapping'!$A$9:$A$24,0))</f>
        <v>ASI</v>
      </c>
      <c r="E1050" s="39" t="s">
        <v>353</v>
      </c>
      <c r="F1050" s="39">
        <v>1097.1179999999999</v>
      </c>
      <c r="G1050" s="39">
        <v>1097.10224324662</v>
      </c>
      <c r="H1050" s="39">
        <v>1084.3440270591</v>
      </c>
      <c r="I1050" s="39">
        <v>1222.6500000000001</v>
      </c>
      <c r="J1050" s="39">
        <v>1089.58751600492</v>
      </c>
      <c r="K1050" s="39">
        <v>1252.9000000000001</v>
      </c>
      <c r="L1050" s="39">
        <v>1305.5999999999999</v>
      </c>
      <c r="M1050" s="39">
        <v>1329.7652140446801</v>
      </c>
      <c r="N1050" s="39">
        <v>1727.7507112421999</v>
      </c>
      <c r="O1050" s="39">
        <v>1784.4</v>
      </c>
      <c r="P1050" s="39">
        <v>1745.7</v>
      </c>
      <c r="Q1050" s="39">
        <v>1687</v>
      </c>
    </row>
    <row r="1051" spans="1:17" x14ac:dyDescent="0.3">
      <c r="A1051" s="39" t="s">
        <v>270</v>
      </c>
      <c r="B1051" s="39" t="s">
        <v>1911</v>
      </c>
      <c r="C1051" s="39" t="s">
        <v>1915</v>
      </c>
      <c r="D1051" s="58" t="str">
        <f>INDEX('R0. Region mapping'!$C$9:$C$24,MATCH($E1051,'R0. Region mapping'!$A$9:$A$24,0))</f>
        <v>AFR</v>
      </c>
      <c r="E1051" s="39" t="s">
        <v>355</v>
      </c>
      <c r="H1051" s="39">
        <v>11.81027488</v>
      </c>
      <c r="I1051" s="39">
        <v>32.299999999999997</v>
      </c>
      <c r="J1051" s="39">
        <v>121.5</v>
      </c>
      <c r="K1051" s="39">
        <v>319.60000000000002</v>
      </c>
      <c r="L1051" s="39">
        <v>672.8</v>
      </c>
      <c r="M1051" s="39">
        <v>979.5</v>
      </c>
      <c r="N1051" s="39">
        <v>1151.1500000000001</v>
      </c>
      <c r="O1051" s="39">
        <v>1341.6</v>
      </c>
      <c r="P1051" s="39">
        <v>1485.55</v>
      </c>
      <c r="Q1051" s="39">
        <v>1583.5</v>
      </c>
    </row>
    <row r="1052" spans="1:17" x14ac:dyDescent="0.3">
      <c r="A1052" s="39" t="s">
        <v>270</v>
      </c>
      <c r="B1052" s="39" t="s">
        <v>1911</v>
      </c>
      <c r="C1052" s="39" t="s">
        <v>1915</v>
      </c>
      <c r="D1052" s="58" t="str">
        <f>INDEX('R0. Region mapping'!$C$9:$C$24,MATCH($E1052,'R0. Region mapping'!$A$9:$A$24,0))</f>
        <v>LAM</v>
      </c>
      <c r="E1052" s="39" t="s">
        <v>357</v>
      </c>
      <c r="F1052" s="39">
        <v>38.898000000000103</v>
      </c>
      <c r="G1052" s="39">
        <v>38.885294117647099</v>
      </c>
      <c r="H1052" s="39">
        <v>82.598960000000005</v>
      </c>
      <c r="I1052" s="39">
        <v>198.55</v>
      </c>
      <c r="J1052" s="39">
        <v>246.6</v>
      </c>
      <c r="K1052" s="39">
        <v>381.65</v>
      </c>
      <c r="L1052" s="39">
        <v>960.8</v>
      </c>
      <c r="M1052" s="39">
        <v>1465.5</v>
      </c>
      <c r="N1052" s="39">
        <v>1758.9</v>
      </c>
      <c r="O1052" s="39">
        <v>2075.4</v>
      </c>
      <c r="P1052" s="39">
        <v>2316.0500000000002</v>
      </c>
      <c r="Q1052" s="39">
        <v>2481.5</v>
      </c>
    </row>
    <row r="1053" spans="1:17" x14ac:dyDescent="0.3">
      <c r="A1053" s="39" t="s">
        <v>270</v>
      </c>
      <c r="B1053" s="39" t="s">
        <v>1911</v>
      </c>
      <c r="C1053" s="39" t="s">
        <v>1915</v>
      </c>
      <c r="D1053" s="58" t="str">
        <f>INDEX('R0. Region mapping'!$C$9:$C$24,MATCH($E1053,'R0. Region mapping'!$A$9:$A$24,0))</f>
        <v>ASI</v>
      </c>
      <c r="E1053" s="39" t="s">
        <v>359</v>
      </c>
      <c r="F1053" s="39">
        <v>152.8416</v>
      </c>
      <c r="G1053" s="39">
        <v>152.83573475984201</v>
      </c>
      <c r="H1053" s="39">
        <v>284.882371568699</v>
      </c>
      <c r="I1053" s="39">
        <v>1008.9</v>
      </c>
      <c r="J1053" s="39">
        <v>1062.07672162424</v>
      </c>
      <c r="K1053" s="39">
        <v>1811.35</v>
      </c>
      <c r="L1053" s="39">
        <v>3398.4</v>
      </c>
      <c r="M1053" s="39">
        <v>4773</v>
      </c>
      <c r="N1053" s="39">
        <v>4770.1941697066204</v>
      </c>
      <c r="O1053" s="39">
        <v>3999.5778727370598</v>
      </c>
      <c r="P1053" s="39">
        <v>6992.7</v>
      </c>
      <c r="Q1053" s="39">
        <v>7415</v>
      </c>
    </row>
    <row r="1054" spans="1:17" x14ac:dyDescent="0.3">
      <c r="A1054" s="39" t="s">
        <v>270</v>
      </c>
      <c r="B1054" s="39" t="s">
        <v>1911</v>
      </c>
      <c r="C1054" s="39" t="s">
        <v>1915</v>
      </c>
      <c r="D1054" s="58" t="str">
        <f>INDEX('R0. Region mapping'!$C$9:$C$24,MATCH($E1054,'R0. Region mapping'!$A$9:$A$24,0))</f>
        <v>ASI</v>
      </c>
      <c r="E1054" s="39" t="s">
        <v>361</v>
      </c>
      <c r="F1054" s="39">
        <v>528.40440000000103</v>
      </c>
      <c r="G1054" s="39">
        <v>528.415177385682</v>
      </c>
      <c r="H1054" s="39">
        <v>550.59298108455903</v>
      </c>
      <c r="I1054" s="39">
        <v>621.29999999999995</v>
      </c>
      <c r="J1054" s="39">
        <v>717.3</v>
      </c>
      <c r="K1054" s="39">
        <v>825.35</v>
      </c>
      <c r="L1054" s="39">
        <v>947.2</v>
      </c>
      <c r="M1054" s="39">
        <v>1082.25</v>
      </c>
      <c r="N1054" s="39">
        <v>1143.3499999999999</v>
      </c>
      <c r="O1054" s="39">
        <v>1165.8</v>
      </c>
      <c r="P1054" s="39">
        <v>1180.3</v>
      </c>
      <c r="Q1054" s="39">
        <v>1185.5</v>
      </c>
    </row>
    <row r="1055" spans="1:17" x14ac:dyDescent="0.3">
      <c r="A1055" s="39" t="s">
        <v>270</v>
      </c>
      <c r="B1055" s="39" t="s">
        <v>1911</v>
      </c>
      <c r="C1055" s="39" t="s">
        <v>1915</v>
      </c>
      <c r="D1055" s="58" t="str">
        <f>INDEX('R0. Region mapping'!$C$9:$C$24,MATCH($E1055,'R0. Region mapping'!$A$9:$A$24,0))</f>
        <v>NAM</v>
      </c>
      <c r="E1055" s="39" t="s">
        <v>363</v>
      </c>
      <c r="F1055" s="39">
        <v>2918.6135999999901</v>
      </c>
      <c r="G1055" s="39">
        <v>2918.6306277119902</v>
      </c>
      <c r="H1055" s="39">
        <v>2880.59464425023</v>
      </c>
      <c r="I1055" s="39">
        <v>3224.3</v>
      </c>
      <c r="J1055" s="39">
        <v>2727.9</v>
      </c>
      <c r="K1055" s="39">
        <v>2657.1</v>
      </c>
      <c r="L1055" s="39">
        <v>3627.2</v>
      </c>
      <c r="M1055" s="39">
        <v>4456.5</v>
      </c>
      <c r="N1055" s="39">
        <v>4778.1499999999996</v>
      </c>
      <c r="O1055" s="39">
        <v>5255.4</v>
      </c>
      <c r="P1055" s="39">
        <v>4081.2990026481002</v>
      </c>
      <c r="Q1055" s="39">
        <v>3858.5</v>
      </c>
    </row>
    <row r="1056" spans="1:17" x14ac:dyDescent="0.3">
      <c r="A1056" s="39" t="s">
        <v>270</v>
      </c>
      <c r="B1056" s="39" t="s">
        <v>1911</v>
      </c>
      <c r="C1056" s="39" t="s">
        <v>1915</v>
      </c>
      <c r="D1056" s="58" t="str">
        <f>INDEX('R0. Region mapping'!$C$9:$C$24,MATCH($E1056,'R0. Region mapping'!$A$9:$A$24,0))</f>
        <v>EUR</v>
      </c>
      <c r="E1056" s="39" t="s">
        <v>365</v>
      </c>
      <c r="F1056" s="39">
        <v>3327.5592000000001</v>
      </c>
      <c r="G1056" s="39">
        <v>3089.4351726929799</v>
      </c>
      <c r="H1056" s="39">
        <v>2894.3139348693398</v>
      </c>
      <c r="I1056" s="39">
        <v>3819.95</v>
      </c>
      <c r="J1056" s="39">
        <v>3860.1</v>
      </c>
      <c r="K1056" s="39">
        <v>4027.3</v>
      </c>
      <c r="L1056" s="39">
        <v>4186.3999999999996</v>
      </c>
      <c r="M1056" s="39">
        <v>4335.75</v>
      </c>
      <c r="N1056" s="39">
        <v>4150.8999999999996</v>
      </c>
      <c r="O1056" s="39">
        <v>4232.3999999999996</v>
      </c>
      <c r="P1056" s="39">
        <v>4285.6000000000004</v>
      </c>
      <c r="Q1056" s="39">
        <v>4126.9286502672703</v>
      </c>
    </row>
    <row r="1057" spans="1:17" x14ac:dyDescent="0.3">
      <c r="A1057" s="39" t="s">
        <v>270</v>
      </c>
      <c r="B1057" s="39" t="s">
        <v>1911</v>
      </c>
      <c r="C1057" s="39" t="s">
        <v>942</v>
      </c>
      <c r="D1057" s="58" t="str">
        <f>INDEX('R0. Region mapping'!$C$9:$C$24,MATCH($E1057,'R0. Region mapping'!$A$9:$A$24,0))</f>
        <v>AFR</v>
      </c>
      <c r="E1057" s="39" t="s">
        <v>258</v>
      </c>
      <c r="F1057" s="39">
        <v>6802.6995261939755</v>
      </c>
      <c r="G1057" s="39">
        <v>8624.3323833346312</v>
      </c>
      <c r="H1057" s="39">
        <v>8922.9428949927405</v>
      </c>
      <c r="I1057" s="39">
        <v>13549.900616380528</v>
      </c>
      <c r="J1057" s="39">
        <v>15445.14043327742</v>
      </c>
      <c r="K1057" s="39">
        <v>18746.459436798847</v>
      </c>
      <c r="L1057" s="39">
        <v>18387.61453672791</v>
      </c>
      <c r="M1057" s="39">
        <v>19888.614305486572</v>
      </c>
      <c r="N1057" s="39">
        <v>40454.935217494742</v>
      </c>
      <c r="O1057" s="39">
        <v>56077.436638018138</v>
      </c>
      <c r="P1057" s="39">
        <v>58653.091547371259</v>
      </c>
      <c r="Q1057" s="39">
        <v>57720.186049430195</v>
      </c>
    </row>
    <row r="1058" spans="1:17" x14ac:dyDescent="0.3">
      <c r="A1058" s="39" t="s">
        <v>270</v>
      </c>
      <c r="B1058" s="39" t="s">
        <v>1911</v>
      </c>
      <c r="C1058" s="39" t="s">
        <v>942</v>
      </c>
      <c r="D1058" s="58" t="str">
        <f>INDEX('R0. Region mapping'!$C$9:$C$24,MATCH($E1058,'R0. Region mapping'!$A$9:$A$24,0))</f>
        <v>AUS</v>
      </c>
      <c r="E1058" s="39" t="s">
        <v>261</v>
      </c>
      <c r="F1058" s="39">
        <v>2127.4661258435704</v>
      </c>
      <c r="G1058" s="39">
        <v>2082.6510318475875</v>
      </c>
      <c r="H1058" s="39">
        <v>2232.5683588786101</v>
      </c>
      <c r="I1058" s="39">
        <v>2614.3225832757962</v>
      </c>
      <c r="J1058" s="39">
        <v>3943.3121697758661</v>
      </c>
      <c r="K1058" s="39">
        <v>2925.5966062872258</v>
      </c>
      <c r="L1058" s="39">
        <v>2631.7899609245087</v>
      </c>
      <c r="M1058" s="39">
        <v>4403.0629538191424</v>
      </c>
      <c r="N1058" s="39">
        <v>3884.8461683086557</v>
      </c>
      <c r="O1058" s="39">
        <v>3210.0774171800867</v>
      </c>
      <c r="P1058" s="39">
        <v>2575.7743733945013</v>
      </c>
      <c r="Q1058" s="39">
        <v>1942.8180831387406</v>
      </c>
    </row>
    <row r="1059" spans="1:17" x14ac:dyDescent="0.3">
      <c r="A1059" s="39" t="s">
        <v>270</v>
      </c>
      <c r="B1059" s="39" t="s">
        <v>1911</v>
      </c>
      <c r="C1059" s="39" t="s">
        <v>942</v>
      </c>
      <c r="D1059" s="58" t="str">
        <f>INDEX('R0. Region mapping'!$C$9:$C$24,MATCH($E1059,'R0. Region mapping'!$A$9:$A$24,0))</f>
        <v>NAM</v>
      </c>
      <c r="E1059" s="39" t="s">
        <v>341</v>
      </c>
      <c r="F1059" s="39">
        <v>15939.711857133279</v>
      </c>
      <c r="G1059" s="39">
        <v>14541.286718440269</v>
      </c>
      <c r="H1059" s="39">
        <v>13911.579719400552</v>
      </c>
      <c r="I1059" s="39">
        <v>8383.6836132717053</v>
      </c>
      <c r="J1059" s="39">
        <v>9267.8631885423329</v>
      </c>
      <c r="K1059" s="39">
        <v>8347.6252093614276</v>
      </c>
      <c r="L1059" s="39">
        <v>8759.1564020378555</v>
      </c>
      <c r="M1059" s="39">
        <v>5231.2835325421429</v>
      </c>
      <c r="N1059" s="39">
        <v>4655.5379166218991</v>
      </c>
      <c r="O1059" s="39">
        <v>1988.8207564398597</v>
      </c>
      <c r="P1059" s="39">
        <v>2040.4569767501996</v>
      </c>
      <c r="Q1059" s="39">
        <v>2153.6839077410436</v>
      </c>
    </row>
    <row r="1060" spans="1:17" x14ac:dyDescent="0.3">
      <c r="A1060" s="39" t="s">
        <v>270</v>
      </c>
      <c r="B1060" s="39" t="s">
        <v>1911</v>
      </c>
      <c r="C1060" s="39" t="s">
        <v>942</v>
      </c>
      <c r="D1060" s="58" t="str">
        <f>INDEX('R0. Region mapping'!$C$9:$C$24,MATCH($E1060,'R0. Region mapping'!$A$9:$A$24,0))</f>
        <v>ASI</v>
      </c>
      <c r="E1060" s="39" t="s">
        <v>343</v>
      </c>
      <c r="F1060" s="39">
        <v>16348.297509157499</v>
      </c>
      <c r="G1060" s="39">
        <v>16342.692782774675</v>
      </c>
      <c r="H1060" s="39">
        <v>30721.331459625289</v>
      </c>
      <c r="I1060" s="39">
        <v>51883.774372500411</v>
      </c>
      <c r="J1060" s="39">
        <v>50845.397504435503</v>
      </c>
      <c r="K1060" s="39">
        <v>40840.219987946002</v>
      </c>
      <c r="L1060" s="39">
        <v>36481.363813699041</v>
      </c>
      <c r="M1060" s="39">
        <v>38515.980111082921</v>
      </c>
      <c r="N1060" s="39">
        <v>27481.609991480691</v>
      </c>
      <c r="O1060" s="39">
        <v>24595.661525053438</v>
      </c>
      <c r="P1060" s="39">
        <v>23404.704289900099</v>
      </c>
      <c r="Q1060" s="39">
        <v>22157.847759471348</v>
      </c>
    </row>
    <row r="1061" spans="1:17" x14ac:dyDescent="0.3">
      <c r="A1061" s="39" t="s">
        <v>270</v>
      </c>
      <c r="B1061" s="39" t="s">
        <v>1911</v>
      </c>
      <c r="C1061" s="39" t="s">
        <v>942</v>
      </c>
      <c r="D1061" s="58" t="str">
        <f>INDEX('R0. Region mapping'!$C$9:$C$24,MATCH($E1061,'R0. Region mapping'!$A$9:$A$24,0))</f>
        <v>LAM</v>
      </c>
      <c r="E1061" s="39" t="s">
        <v>345</v>
      </c>
      <c r="F1061" s="39">
        <v>10516.56142587915</v>
      </c>
      <c r="G1061" s="39">
        <v>12206.790475619953</v>
      </c>
      <c r="H1061" s="39">
        <v>11845.258510306629</v>
      </c>
      <c r="I1061" s="39">
        <v>12190.627929855984</v>
      </c>
      <c r="J1061" s="39">
        <v>13173.963289837846</v>
      </c>
      <c r="K1061" s="39">
        <v>12839.720368607732</v>
      </c>
      <c r="L1061" s="39">
        <v>15034.167205738995</v>
      </c>
      <c r="M1061" s="39">
        <v>15392.750933287365</v>
      </c>
      <c r="N1061" s="39">
        <v>12257.73186916498</v>
      </c>
      <c r="O1061" s="39">
        <v>12315.365198946736</v>
      </c>
      <c r="P1061" s="39">
        <v>11558.429927806408</v>
      </c>
      <c r="Q1061" s="39">
        <v>12097.973628095097</v>
      </c>
    </row>
    <row r="1062" spans="1:17" x14ac:dyDescent="0.3">
      <c r="A1062" s="39" t="s">
        <v>270</v>
      </c>
      <c r="B1062" s="39" t="s">
        <v>1911</v>
      </c>
      <c r="C1062" s="39" t="s">
        <v>942</v>
      </c>
      <c r="D1062" s="58" t="str">
        <f>INDEX('R0. Region mapping'!$C$9:$C$24,MATCH($E1062,'R0. Region mapping'!$A$9:$A$24,0))</f>
        <v>EUR</v>
      </c>
      <c r="E1062" s="39" t="s">
        <v>347</v>
      </c>
      <c r="F1062" s="39">
        <v>3567.164362492274</v>
      </c>
      <c r="G1062" s="39">
        <v>5043.6746419140436</v>
      </c>
      <c r="H1062" s="39">
        <v>5500.7921369022752</v>
      </c>
      <c r="I1062" s="39">
        <v>5896.4519043133714</v>
      </c>
      <c r="J1062" s="39">
        <v>4453.9477229885852</v>
      </c>
      <c r="K1062" s="39">
        <v>4799.7179120013116</v>
      </c>
      <c r="L1062" s="39">
        <v>4713.4121066019761</v>
      </c>
      <c r="M1062" s="39">
        <v>4598.6898242263278</v>
      </c>
      <c r="N1062" s="39">
        <v>3454.6663896782675</v>
      </c>
      <c r="O1062" s="39">
        <v>2870.3506555702875</v>
      </c>
      <c r="P1062" s="39">
        <v>2853.2154479326027</v>
      </c>
      <c r="Q1062" s="39">
        <v>2734.9121288712436</v>
      </c>
    </row>
    <row r="1063" spans="1:17" x14ac:dyDescent="0.3">
      <c r="A1063" s="39" t="s">
        <v>270</v>
      </c>
      <c r="B1063" s="39" t="s">
        <v>1911</v>
      </c>
      <c r="C1063" s="39" t="s">
        <v>942</v>
      </c>
      <c r="D1063" s="58" t="str">
        <f>INDEX('R0. Region mapping'!$C$9:$C$24,MATCH($E1063,'R0. Region mapping'!$A$9:$A$24,0))</f>
        <v>ASI</v>
      </c>
      <c r="E1063" s="39" t="s">
        <v>349</v>
      </c>
      <c r="F1063" s="39">
        <v>26167.628186367478</v>
      </c>
      <c r="G1063" s="39">
        <v>25458.342006799325</v>
      </c>
      <c r="H1063" s="39">
        <v>21981.496506910931</v>
      </c>
      <c r="I1063" s="39">
        <v>17699.601764168037</v>
      </c>
      <c r="J1063" s="39">
        <v>12692.096090771265</v>
      </c>
      <c r="K1063" s="39">
        <v>14638.001870768991</v>
      </c>
      <c r="L1063" s="39">
        <v>15329.911632761419</v>
      </c>
      <c r="M1063" s="39">
        <v>10790.762268739458</v>
      </c>
      <c r="N1063" s="39">
        <v>7937.6119998400827</v>
      </c>
      <c r="O1063" s="39">
        <v>16096.540627466235</v>
      </c>
      <c r="P1063" s="39">
        <v>22143.920141718128</v>
      </c>
      <c r="Q1063" s="39">
        <v>19578.559382286956</v>
      </c>
    </row>
    <row r="1064" spans="1:17" x14ac:dyDescent="0.3">
      <c r="A1064" s="39" t="s">
        <v>270</v>
      </c>
      <c r="B1064" s="39" t="s">
        <v>1911</v>
      </c>
      <c r="C1064" s="39" t="s">
        <v>942</v>
      </c>
      <c r="D1064" s="58" t="str">
        <f>INDEX('R0. Region mapping'!$C$9:$C$24,MATCH($E1064,'R0. Region mapping'!$A$9:$A$24,0))</f>
        <v>ASI</v>
      </c>
      <c r="E1064" s="39" t="s">
        <v>351</v>
      </c>
      <c r="F1064" s="39">
        <v>8242.1306347021637</v>
      </c>
      <c r="G1064" s="39">
        <v>8294.0335487743268</v>
      </c>
      <c r="H1064" s="39">
        <v>10102.525487076739</v>
      </c>
      <c r="I1064" s="39">
        <v>12082.894262979025</v>
      </c>
      <c r="J1064" s="39">
        <v>14105.214829864721</v>
      </c>
      <c r="K1064" s="39">
        <v>16036.862579411532</v>
      </c>
      <c r="L1064" s="39">
        <v>17177.150853616764</v>
      </c>
      <c r="M1064" s="39">
        <v>21697.290436214713</v>
      </c>
      <c r="N1064" s="39">
        <v>20658.578184186488</v>
      </c>
      <c r="O1064" s="39">
        <v>20794.603657449636</v>
      </c>
      <c r="P1064" s="39">
        <v>20333.749939464757</v>
      </c>
      <c r="Q1064" s="39">
        <v>20258.617773692637</v>
      </c>
    </row>
    <row r="1065" spans="1:17" x14ac:dyDescent="0.3">
      <c r="A1065" s="39" t="s">
        <v>270</v>
      </c>
      <c r="B1065" s="39" t="s">
        <v>1911</v>
      </c>
      <c r="C1065" s="39" t="s">
        <v>942</v>
      </c>
      <c r="D1065" s="58" t="str">
        <f>INDEX('R0. Region mapping'!$C$9:$C$24,MATCH($E1065,'R0. Region mapping'!$A$9:$A$24,0))</f>
        <v>ASI</v>
      </c>
      <c r="E1065" s="39" t="s">
        <v>353</v>
      </c>
      <c r="F1065" s="39">
        <v>18400.206141839779</v>
      </c>
      <c r="G1065" s="39">
        <v>18048.868632454458</v>
      </c>
      <c r="H1065" s="39">
        <v>16413.908621064958</v>
      </c>
      <c r="I1065" s="39">
        <v>15193.755518515572</v>
      </c>
      <c r="J1065" s="39">
        <v>11577.482889387074</v>
      </c>
      <c r="K1065" s="39">
        <v>8685.6184828559217</v>
      </c>
      <c r="L1065" s="39">
        <v>7872.1518313862834</v>
      </c>
      <c r="M1065" s="39">
        <v>7064.6915354994044</v>
      </c>
      <c r="N1065" s="39">
        <v>5563.88069388232</v>
      </c>
      <c r="O1065" s="39">
        <v>5283.8805549173449</v>
      </c>
      <c r="P1065" s="39">
        <v>5027.472026130059</v>
      </c>
      <c r="Q1065" s="39">
        <v>3800.7689267665532</v>
      </c>
    </row>
    <row r="1066" spans="1:17" x14ac:dyDescent="0.3">
      <c r="A1066" s="39" t="s">
        <v>270</v>
      </c>
      <c r="B1066" s="39" t="s">
        <v>1911</v>
      </c>
      <c r="C1066" s="39" t="s">
        <v>942</v>
      </c>
      <c r="D1066" s="58" t="str">
        <f>INDEX('R0. Region mapping'!$C$9:$C$24,MATCH($E1066,'R0. Region mapping'!$A$9:$A$24,0))</f>
        <v>AFR</v>
      </c>
      <c r="E1066" s="39" t="s">
        <v>355</v>
      </c>
      <c r="F1066" s="39">
        <v>12226.072884753747</v>
      </c>
      <c r="G1066" s="39">
        <v>12226.58437401612</v>
      </c>
      <c r="H1066" s="39">
        <v>12979.252085581784</v>
      </c>
      <c r="I1066" s="39">
        <v>13309.320690859768</v>
      </c>
      <c r="J1066" s="39">
        <v>12960.119842465869</v>
      </c>
      <c r="K1066" s="39">
        <v>11934.603356438103</v>
      </c>
      <c r="L1066" s="39">
        <v>12101.072431065282</v>
      </c>
      <c r="M1066" s="39">
        <v>10865.444796772461</v>
      </c>
      <c r="N1066" s="39">
        <v>10232.33919161119</v>
      </c>
      <c r="O1066" s="39">
        <v>11307.615349484448</v>
      </c>
      <c r="P1066" s="39">
        <v>9933.5180604107481</v>
      </c>
      <c r="Q1066" s="39">
        <v>8784.8197882518252</v>
      </c>
    </row>
    <row r="1067" spans="1:17" x14ac:dyDescent="0.3">
      <c r="A1067" s="39" t="s">
        <v>270</v>
      </c>
      <c r="B1067" s="39" t="s">
        <v>1911</v>
      </c>
      <c r="C1067" s="39" t="s">
        <v>942</v>
      </c>
      <c r="D1067" s="58" t="str">
        <f>INDEX('R0. Region mapping'!$C$9:$C$24,MATCH($E1067,'R0. Region mapping'!$A$9:$A$24,0))</f>
        <v>LAM</v>
      </c>
      <c r="E1067" s="39" t="s">
        <v>357</v>
      </c>
      <c r="F1067" s="39">
        <v>8499.7380676789599</v>
      </c>
      <c r="G1067" s="39">
        <v>8491.961053426221</v>
      </c>
      <c r="H1067" s="39">
        <v>8853.9091622243941</v>
      </c>
      <c r="I1067" s="39">
        <v>5912.0921841276358</v>
      </c>
      <c r="J1067" s="39">
        <v>3414.5046102594042</v>
      </c>
      <c r="K1067" s="39">
        <v>3548.5163407739615</v>
      </c>
      <c r="L1067" s="39">
        <v>1925.0123063504668</v>
      </c>
      <c r="M1067" s="39">
        <v>2454.6568258473708</v>
      </c>
      <c r="N1067" s="39">
        <v>3550.8966815038266</v>
      </c>
      <c r="O1067" s="39">
        <v>4309.3468163161206</v>
      </c>
      <c r="P1067" s="39">
        <v>3282.4193404187522</v>
      </c>
      <c r="Q1067" s="39">
        <v>2940.2558531516361</v>
      </c>
    </row>
    <row r="1068" spans="1:17" x14ac:dyDescent="0.3">
      <c r="A1068" s="39" t="s">
        <v>270</v>
      </c>
      <c r="B1068" s="39" t="s">
        <v>1911</v>
      </c>
      <c r="C1068" s="39" t="s">
        <v>942</v>
      </c>
      <c r="D1068" s="58" t="str">
        <f>INDEX('R0. Region mapping'!$C$9:$C$24,MATCH($E1068,'R0. Region mapping'!$A$9:$A$24,0))</f>
        <v>ASI</v>
      </c>
      <c r="E1068" s="39" t="s">
        <v>359</v>
      </c>
      <c r="F1068" s="39">
        <v>17255.625412866993</v>
      </c>
      <c r="G1068" s="39">
        <v>17904.760324384992</v>
      </c>
      <c r="H1068" s="39">
        <v>21601.131159814664</v>
      </c>
      <c r="I1068" s="39">
        <v>24592.752255333842</v>
      </c>
      <c r="J1068" s="39">
        <v>24733.489798666338</v>
      </c>
      <c r="K1068" s="39">
        <v>29605.541808792641</v>
      </c>
      <c r="L1068" s="39">
        <v>30606.689912021757</v>
      </c>
      <c r="M1068" s="39">
        <v>32004.500014081532</v>
      </c>
      <c r="N1068" s="39">
        <v>33565.067739089536</v>
      </c>
      <c r="O1068" s="39">
        <v>35130.934859353089</v>
      </c>
      <c r="P1068" s="39">
        <v>33740.164657411537</v>
      </c>
      <c r="Q1068" s="39">
        <v>30858.122319635408</v>
      </c>
    </row>
    <row r="1069" spans="1:17" x14ac:dyDescent="0.3">
      <c r="A1069" s="39" t="s">
        <v>270</v>
      </c>
      <c r="B1069" s="39" t="s">
        <v>1911</v>
      </c>
      <c r="C1069" s="39" t="s">
        <v>942</v>
      </c>
      <c r="D1069" s="58" t="str">
        <f>INDEX('R0. Region mapping'!$C$9:$C$24,MATCH($E1069,'R0. Region mapping'!$A$9:$A$24,0))</f>
        <v>ASI</v>
      </c>
      <c r="E1069" s="39" t="s">
        <v>361</v>
      </c>
      <c r="F1069" s="39">
        <v>7001.4590352806308</v>
      </c>
      <c r="G1069" s="39">
        <v>8484.625355625607</v>
      </c>
      <c r="H1069" s="39">
        <v>9269.0547407739505</v>
      </c>
      <c r="I1069" s="39">
        <v>8393.9970463612844</v>
      </c>
      <c r="J1069" s="39">
        <v>9286.1472036111481</v>
      </c>
      <c r="K1069" s="39">
        <v>8009.2401184384844</v>
      </c>
      <c r="L1069" s="39">
        <v>7012.5440938327629</v>
      </c>
      <c r="M1069" s="39">
        <v>7294.0348124923757</v>
      </c>
      <c r="N1069" s="39">
        <v>5936.2124455904468</v>
      </c>
      <c r="O1069" s="39">
        <v>5509.9935547120358</v>
      </c>
      <c r="P1069" s="39">
        <v>4560.9458052535701</v>
      </c>
      <c r="Q1069" s="39">
        <v>3245.5386372639796</v>
      </c>
    </row>
    <row r="1070" spans="1:17" x14ac:dyDescent="0.3">
      <c r="A1070" s="39" t="s">
        <v>270</v>
      </c>
      <c r="B1070" s="39" t="s">
        <v>1911</v>
      </c>
      <c r="C1070" s="39" t="s">
        <v>942</v>
      </c>
      <c r="D1070" s="58" t="str">
        <f>INDEX('R0. Region mapping'!$C$9:$C$24,MATCH($E1070,'R0. Region mapping'!$A$9:$A$24,0))</f>
        <v>NAM</v>
      </c>
      <c r="E1070" s="39" t="s">
        <v>363</v>
      </c>
      <c r="F1070" s="39">
        <v>79257.569260044111</v>
      </c>
      <c r="G1070" s="39">
        <v>78600.659232270642</v>
      </c>
      <c r="H1070" s="39">
        <v>78190.17973109275</v>
      </c>
      <c r="I1070" s="39">
        <v>80745.480699294014</v>
      </c>
      <c r="J1070" s="39">
        <v>62674.130932116728</v>
      </c>
      <c r="K1070" s="39">
        <v>52074.999485757624</v>
      </c>
      <c r="L1070" s="39">
        <v>43509.671067667026</v>
      </c>
      <c r="M1070" s="39">
        <v>64329.825934831664</v>
      </c>
      <c r="N1070" s="39">
        <v>44220.190594575346</v>
      </c>
      <c r="O1070" s="39">
        <v>21354.337007829825</v>
      </c>
      <c r="P1070" s="39">
        <v>23634.265693126348</v>
      </c>
      <c r="Q1070" s="39">
        <v>24753.696409673375</v>
      </c>
    </row>
    <row r="1071" spans="1:17" x14ac:dyDescent="0.3">
      <c r="A1071" s="39" t="s">
        <v>270</v>
      </c>
      <c r="B1071" s="39" t="s">
        <v>1911</v>
      </c>
      <c r="C1071" s="39" t="s">
        <v>942</v>
      </c>
      <c r="D1071" s="58" t="str">
        <f>INDEX('R0. Region mapping'!$C$9:$C$24,MATCH($E1071,'R0. Region mapping'!$A$9:$A$24,0))</f>
        <v>EUR</v>
      </c>
      <c r="E1071" s="39" t="s">
        <v>365</v>
      </c>
      <c r="F1071" s="39">
        <v>46260.21621259649</v>
      </c>
      <c r="G1071" s="39">
        <v>52476.124779833088</v>
      </c>
      <c r="H1071" s="39">
        <v>55183.542555643005</v>
      </c>
      <c r="I1071" s="39">
        <v>55313.436392197043</v>
      </c>
      <c r="J1071" s="39">
        <v>54613.760491129498</v>
      </c>
      <c r="K1071" s="39">
        <v>55308.754251807666</v>
      </c>
      <c r="L1071" s="39">
        <v>54857.440794308568</v>
      </c>
      <c r="M1071" s="39">
        <v>36231.22728664289</v>
      </c>
      <c r="N1071" s="39">
        <v>25662.382790285272</v>
      </c>
      <c r="O1071" s="39">
        <v>15473.79196918558</v>
      </c>
      <c r="P1071" s="39">
        <v>12395.408009388739</v>
      </c>
      <c r="Q1071" s="39">
        <v>11968.07112132052</v>
      </c>
    </row>
    <row r="1072" spans="1:17" x14ac:dyDescent="0.3">
      <c r="A1072" s="39" t="s">
        <v>270</v>
      </c>
      <c r="B1072" s="39" t="s">
        <v>1911</v>
      </c>
      <c r="C1072" s="39" t="s">
        <v>1916</v>
      </c>
      <c r="D1072" s="58" t="str">
        <f>INDEX('R0. Region mapping'!$C$9:$C$24,MATCH($E1072,'R0. Region mapping'!$A$9:$A$24,0))</f>
        <v>AFR</v>
      </c>
      <c r="E1072" s="39" t="s">
        <v>258</v>
      </c>
      <c r="F1072" s="39">
        <v>1.9332</v>
      </c>
      <c r="G1072" s="39">
        <v>1.9325600000000001</v>
      </c>
      <c r="H1072" s="39">
        <v>1.93096</v>
      </c>
      <c r="I1072" s="39">
        <v>1.801099438539</v>
      </c>
      <c r="J1072" s="39">
        <v>7.1577671639831602</v>
      </c>
      <c r="K1072" s="39">
        <v>58.473684974623104</v>
      </c>
      <c r="L1072" s="39">
        <v>237.76014078576151</v>
      </c>
      <c r="M1072" s="39">
        <v>895.0974778599541</v>
      </c>
      <c r="N1072" s="39">
        <v>13406.282833113908</v>
      </c>
      <c r="O1072" s="39">
        <v>17086.199561278594</v>
      </c>
      <c r="P1072" s="39">
        <v>18932.22094683562</v>
      </c>
      <c r="Q1072" s="39">
        <v>22097.098096449601</v>
      </c>
    </row>
    <row r="1073" spans="1:17" x14ac:dyDescent="0.3">
      <c r="A1073" s="39" t="s">
        <v>270</v>
      </c>
      <c r="B1073" s="39" t="s">
        <v>1911</v>
      </c>
      <c r="C1073" s="39" t="s">
        <v>1916</v>
      </c>
      <c r="D1073" s="58" t="str">
        <f>INDEX('R0. Region mapping'!$C$9:$C$24,MATCH($E1073,'R0. Region mapping'!$A$9:$A$24,0))</f>
        <v>AUS</v>
      </c>
      <c r="E1073" s="39" t="s">
        <v>261</v>
      </c>
      <c r="F1073" s="39">
        <v>2.8866240000000101</v>
      </c>
      <c r="G1073" s="39">
        <v>2.5066757112154923</v>
      </c>
      <c r="H1073" s="39">
        <v>15.7183049892542</v>
      </c>
      <c r="I1073" s="39">
        <v>14.2137751937828</v>
      </c>
      <c r="J1073" s="39">
        <v>68.231811025685701</v>
      </c>
      <c r="K1073" s="39">
        <v>337.03138071379567</v>
      </c>
      <c r="L1073" s="39">
        <v>402.72164763710873</v>
      </c>
      <c r="M1073" s="39">
        <v>411.43291286582831</v>
      </c>
      <c r="N1073" s="39">
        <v>424.8611194668008</v>
      </c>
      <c r="O1073" s="39">
        <v>443.8006793144707</v>
      </c>
      <c r="P1073" s="39">
        <v>468.46465211169971</v>
      </c>
      <c r="Q1073" s="39">
        <v>499.06092635876303</v>
      </c>
    </row>
    <row r="1074" spans="1:17" x14ac:dyDescent="0.3">
      <c r="A1074" s="39" t="s">
        <v>270</v>
      </c>
      <c r="B1074" s="39" t="s">
        <v>1911</v>
      </c>
      <c r="C1074" s="39" t="s">
        <v>1916</v>
      </c>
      <c r="D1074" s="58" t="str">
        <f>INDEX('R0. Region mapping'!$C$9:$C$24,MATCH($E1074,'R0. Region mapping'!$A$9:$A$24,0))</f>
        <v>NAM</v>
      </c>
      <c r="E1074" s="39" t="s">
        <v>341</v>
      </c>
      <c r="F1074" s="39">
        <v>6.1199999999999997E-2</v>
      </c>
      <c r="G1074" s="39">
        <v>6.0666680969396598E-2</v>
      </c>
      <c r="H1074" s="39">
        <v>5.9333383392888198E-2</v>
      </c>
      <c r="I1074" s="39">
        <v>16.484979295167101</v>
      </c>
      <c r="J1074" s="39">
        <v>79.197466526216004</v>
      </c>
      <c r="K1074" s="39">
        <v>389.47267779148518</v>
      </c>
      <c r="L1074" s="39">
        <v>769.04891631802946</v>
      </c>
      <c r="M1074" s="39">
        <v>1544.9577037976037</v>
      </c>
      <c r="N1074" s="39">
        <v>1575.419980581778</v>
      </c>
      <c r="O1074" s="39">
        <v>1610.6632286053471</v>
      </c>
      <c r="P1074" s="39">
        <v>1654.528403720044</v>
      </c>
      <c r="Q1074" s="39">
        <v>2135.1828249236869</v>
      </c>
    </row>
    <row r="1075" spans="1:17" x14ac:dyDescent="0.3">
      <c r="A1075" s="39" t="s">
        <v>270</v>
      </c>
      <c r="B1075" s="39" t="s">
        <v>1911</v>
      </c>
      <c r="C1075" s="39" t="s">
        <v>1916</v>
      </c>
      <c r="D1075" s="58" t="str">
        <f>INDEX('R0. Region mapping'!$C$9:$C$24,MATCH($E1075,'R0. Region mapping'!$A$9:$A$24,0))</f>
        <v>ASI</v>
      </c>
      <c r="E1075" s="39" t="s">
        <v>343</v>
      </c>
      <c r="G1075" s="39">
        <v>1.0406880000000001</v>
      </c>
      <c r="H1075" s="39">
        <v>33.1128</v>
      </c>
      <c r="I1075" s="39">
        <v>132.894495780651</v>
      </c>
      <c r="J1075" s="39">
        <v>638.80602198139798</v>
      </c>
      <c r="K1075" s="39">
        <v>3187.1332792986859</v>
      </c>
      <c r="L1075" s="39">
        <v>9201.254950196093</v>
      </c>
      <c r="M1075" s="39">
        <v>20851.664458761694</v>
      </c>
      <c r="N1075" s="39">
        <v>35483.631107649941</v>
      </c>
      <c r="O1075" s="39">
        <v>40647.594838412493</v>
      </c>
      <c r="P1075" s="39">
        <v>42905.932046665694</v>
      </c>
      <c r="Q1075" s="39">
        <v>43072.146335312238</v>
      </c>
    </row>
    <row r="1076" spans="1:17" x14ac:dyDescent="0.3">
      <c r="A1076" s="39" t="s">
        <v>270</v>
      </c>
      <c r="B1076" s="39" t="s">
        <v>1911</v>
      </c>
      <c r="C1076" s="39" t="s">
        <v>1916</v>
      </c>
      <c r="D1076" s="58" t="str">
        <f>INDEX('R0. Region mapping'!$C$9:$C$24,MATCH($E1076,'R0. Region mapping'!$A$9:$A$24,0))</f>
        <v>LAM</v>
      </c>
      <c r="E1076" s="39" t="s">
        <v>345</v>
      </c>
      <c r="F1076" s="39">
        <v>2.30274</v>
      </c>
      <c r="G1076" s="39">
        <v>1.995708</v>
      </c>
      <c r="H1076" s="39">
        <v>1.4942631610706931</v>
      </c>
      <c r="I1076" s="39">
        <v>0.26613516107069302</v>
      </c>
      <c r="J1076" s="39">
        <v>1.2811582076108401</v>
      </c>
      <c r="K1076" s="39">
        <v>40.44501454340525</v>
      </c>
      <c r="L1076" s="39">
        <v>86.623686982471398</v>
      </c>
      <c r="M1076" s="39">
        <v>225.96849490331442</v>
      </c>
      <c r="N1076" s="39">
        <v>16141.837905297642</v>
      </c>
      <c r="O1076" s="39">
        <v>17082.854325054988</v>
      </c>
      <c r="P1076" s="39">
        <v>17399.575472856672</v>
      </c>
      <c r="Q1076" s="39">
        <v>17523.965579124819</v>
      </c>
    </row>
    <row r="1077" spans="1:17" x14ac:dyDescent="0.3">
      <c r="A1077" s="39" t="s">
        <v>270</v>
      </c>
      <c r="B1077" s="39" t="s">
        <v>1911</v>
      </c>
      <c r="C1077" s="39" t="s">
        <v>1916</v>
      </c>
      <c r="D1077" s="58" t="str">
        <f>INDEX('R0. Region mapping'!$C$9:$C$24,MATCH($E1077,'R0. Region mapping'!$A$9:$A$24,0))</f>
        <v>EUR</v>
      </c>
      <c r="E1077" s="39" t="s">
        <v>347</v>
      </c>
      <c r="F1077" s="39">
        <v>54.786329879999997</v>
      </c>
      <c r="G1077" s="39">
        <v>54.780691656000002</v>
      </c>
      <c r="H1077" s="39">
        <v>64.227396095999993</v>
      </c>
      <c r="I1077" s="39">
        <v>87.375071385005597</v>
      </c>
      <c r="J1077" s="39">
        <v>211.60124887531001</v>
      </c>
      <c r="K1077" s="39">
        <v>389.33629562586867</v>
      </c>
      <c r="L1077" s="39">
        <v>752.3648963194189</v>
      </c>
      <c r="M1077" s="39">
        <v>771.97325882820257</v>
      </c>
      <c r="N1077" s="39">
        <v>787.25985708976566</v>
      </c>
      <c r="O1077" s="39">
        <v>904.45503933395048</v>
      </c>
      <c r="P1077" s="39">
        <v>979.50834756140125</v>
      </c>
      <c r="Q1077" s="39">
        <v>1041.42497632035</v>
      </c>
    </row>
    <row r="1078" spans="1:17" x14ac:dyDescent="0.3">
      <c r="A1078" s="39" t="s">
        <v>270</v>
      </c>
      <c r="B1078" s="39" t="s">
        <v>1911</v>
      </c>
      <c r="C1078" s="39" t="s">
        <v>1916</v>
      </c>
      <c r="D1078" s="58" t="str">
        <f>INDEX('R0. Region mapping'!$C$9:$C$24,MATCH($E1078,'R0. Region mapping'!$A$9:$A$24,0))</f>
        <v>ASI</v>
      </c>
      <c r="E1078" s="39" t="s">
        <v>349</v>
      </c>
      <c r="J1078" s="39">
        <v>1.8921599999999999E-3</v>
      </c>
      <c r="K1078" s="39">
        <v>28.495697264609493</v>
      </c>
      <c r="L1078" s="39">
        <v>42.453678474560888</v>
      </c>
      <c r="M1078" s="39">
        <v>68.348317473652159</v>
      </c>
      <c r="N1078" s="39">
        <v>599.28479589691301</v>
      </c>
      <c r="O1078" s="39">
        <v>649.76482148341097</v>
      </c>
      <c r="P1078" s="39">
        <v>716.42949598888902</v>
      </c>
      <c r="Q1078" s="39">
        <v>801.02825478309103</v>
      </c>
    </row>
    <row r="1079" spans="1:17" x14ac:dyDescent="0.3">
      <c r="A1079" s="39" t="s">
        <v>270</v>
      </c>
      <c r="B1079" s="39" t="s">
        <v>1911</v>
      </c>
      <c r="C1079" s="39" t="s">
        <v>1916</v>
      </c>
      <c r="D1079" s="58" t="str">
        <f>INDEX('R0. Region mapping'!$C$9:$C$24,MATCH($E1079,'R0. Region mapping'!$A$9:$A$24,0))</f>
        <v>ASI</v>
      </c>
      <c r="E1079" s="39" t="s">
        <v>351</v>
      </c>
      <c r="F1079" s="39">
        <v>1.44E-2</v>
      </c>
      <c r="G1079" s="39">
        <v>0.67601599999999995</v>
      </c>
      <c r="H1079" s="39">
        <v>1.5652227207686999</v>
      </c>
      <c r="I1079" s="39">
        <v>23.659636883999998</v>
      </c>
      <c r="J1079" s="39">
        <v>113.694830019097</v>
      </c>
      <c r="K1079" s="39">
        <v>602.84387083261299</v>
      </c>
      <c r="L1079" s="39">
        <v>2726.5215271989287</v>
      </c>
      <c r="M1079" s="39">
        <v>7680.3937431328632</v>
      </c>
      <c r="N1079" s="39">
        <v>15215.441716183323</v>
      </c>
      <c r="O1079" s="39">
        <v>20316.925385995655</v>
      </c>
      <c r="P1079" s="39">
        <v>22773.265010249252</v>
      </c>
      <c r="Q1079" s="39">
        <v>23739.773324594215</v>
      </c>
    </row>
    <row r="1080" spans="1:17" x14ac:dyDescent="0.3">
      <c r="A1080" s="39" t="s">
        <v>270</v>
      </c>
      <c r="B1080" s="39" t="s">
        <v>1911</v>
      </c>
      <c r="C1080" s="39" t="s">
        <v>1916</v>
      </c>
      <c r="D1080" s="58" t="str">
        <f>INDEX('R0. Region mapping'!$C$9:$C$24,MATCH($E1080,'R0. Region mapping'!$A$9:$A$24,0))</f>
        <v>ASI</v>
      </c>
      <c r="E1080" s="39" t="s">
        <v>353</v>
      </c>
      <c r="F1080" s="39">
        <v>24.248772000000002</v>
      </c>
      <c r="G1080" s="39">
        <v>31.186602400000002</v>
      </c>
      <c r="H1080" s="39">
        <v>46.047718399999994</v>
      </c>
      <c r="I1080" s="39">
        <v>33.117600000000003</v>
      </c>
      <c r="J1080" s="39">
        <v>159.17263924738498</v>
      </c>
      <c r="K1080" s="39">
        <v>771.38673584815581</v>
      </c>
      <c r="L1080" s="39">
        <v>1317.5730015050108</v>
      </c>
      <c r="M1080" s="39">
        <v>1327.4982312958141</v>
      </c>
      <c r="N1080" s="39">
        <v>1340.2877172584895</v>
      </c>
      <c r="O1080" s="39">
        <v>1355.881967168453</v>
      </c>
      <c r="P1080" s="39">
        <v>1374.5879414965425</v>
      </c>
      <c r="Q1080" s="39">
        <v>1396.0435214753165</v>
      </c>
    </row>
    <row r="1081" spans="1:17" x14ac:dyDescent="0.3">
      <c r="A1081" s="39" t="s">
        <v>270</v>
      </c>
      <c r="B1081" s="39" t="s">
        <v>1911</v>
      </c>
      <c r="C1081" s="39" t="s">
        <v>1916</v>
      </c>
      <c r="D1081" s="58" t="str">
        <f>INDEX('R0. Region mapping'!$C$9:$C$24,MATCH($E1081,'R0. Region mapping'!$A$9:$A$24,0))</f>
        <v>AFR</v>
      </c>
      <c r="E1081" s="39" t="s">
        <v>355</v>
      </c>
      <c r="F1081" s="39">
        <v>46.267740000000003</v>
      </c>
      <c r="G1081" s="39">
        <v>40.099156628292313</v>
      </c>
      <c r="H1081" s="39">
        <v>25.207268521164497</v>
      </c>
      <c r="I1081" s="39">
        <v>0.53255857384157701</v>
      </c>
      <c r="J1081" s="39">
        <v>2.5639269741019799</v>
      </c>
      <c r="K1081" s="39">
        <v>28.9480229202392</v>
      </c>
      <c r="L1081" s="39">
        <v>70.185780310725903</v>
      </c>
      <c r="M1081" s="39">
        <v>302.2319568474004</v>
      </c>
      <c r="N1081" s="39">
        <v>8234.0351341689511</v>
      </c>
      <c r="O1081" s="39">
        <v>8916.4683082794527</v>
      </c>
      <c r="P1081" s="39">
        <v>10349.770960195585</v>
      </c>
      <c r="Q1081" s="39">
        <v>12739.333726084271</v>
      </c>
    </row>
    <row r="1082" spans="1:17" x14ac:dyDescent="0.3">
      <c r="A1082" s="39" t="s">
        <v>270</v>
      </c>
      <c r="B1082" s="39" t="s">
        <v>1911</v>
      </c>
      <c r="C1082" s="39" t="s">
        <v>1916</v>
      </c>
      <c r="D1082" s="58" t="str">
        <f>INDEX('R0. Region mapping'!$C$9:$C$24,MATCH($E1082,'R0. Region mapping'!$A$9:$A$24,0))</f>
        <v>LAM</v>
      </c>
      <c r="E1082" s="39" t="s">
        <v>357</v>
      </c>
      <c r="F1082" s="39">
        <v>3.1823639999999997</v>
      </c>
      <c r="G1082" s="39">
        <v>2.7692488000000002</v>
      </c>
      <c r="H1082" s="39">
        <v>2.0025959610706932</v>
      </c>
      <c r="I1082" s="39">
        <v>0.35013516107069281</v>
      </c>
      <c r="J1082" s="39">
        <v>1.028824744209641</v>
      </c>
      <c r="K1082" s="39">
        <v>7.6155792505557507</v>
      </c>
      <c r="L1082" s="39">
        <v>15.655818719524742</v>
      </c>
      <c r="M1082" s="39">
        <v>24.622742656506141</v>
      </c>
      <c r="N1082" s="39">
        <v>39.193205815637441</v>
      </c>
      <c r="O1082" s="39">
        <v>63.652152975161343</v>
      </c>
      <c r="P1082" s="39">
        <v>103.97087252445164</v>
      </c>
      <c r="Q1082" s="39">
        <v>165.29482032729166</v>
      </c>
    </row>
    <row r="1083" spans="1:17" x14ac:dyDescent="0.3">
      <c r="A1083" s="39" t="s">
        <v>270</v>
      </c>
      <c r="B1083" s="39" t="s">
        <v>1911</v>
      </c>
      <c r="C1083" s="39" t="s">
        <v>1916</v>
      </c>
      <c r="D1083" s="58" t="str">
        <f>INDEX('R0. Region mapping'!$C$9:$C$24,MATCH($E1083,'R0. Region mapping'!$A$9:$A$24,0))</f>
        <v>ASI</v>
      </c>
      <c r="E1083" s="39" t="s">
        <v>359</v>
      </c>
      <c r="J1083" s="39">
        <v>6.1057858752E-3</v>
      </c>
      <c r="K1083" s="39">
        <v>32.078251999781195</v>
      </c>
      <c r="L1083" s="39">
        <v>60.251386494691623</v>
      </c>
      <c r="M1083" s="39">
        <v>85.792167467404951</v>
      </c>
      <c r="N1083" s="39">
        <v>4924.8348649050486</v>
      </c>
      <c r="O1083" s="39">
        <v>9031.7001637691301</v>
      </c>
      <c r="P1083" s="39">
        <v>11154.159598486862</v>
      </c>
      <c r="Q1083" s="39">
        <v>12233.124516513699</v>
      </c>
    </row>
    <row r="1084" spans="1:17" x14ac:dyDescent="0.3">
      <c r="A1084" s="39" t="s">
        <v>270</v>
      </c>
      <c r="B1084" s="39" t="s">
        <v>1911</v>
      </c>
      <c r="C1084" s="39" t="s">
        <v>1916</v>
      </c>
      <c r="D1084" s="58" t="str">
        <f>INDEX('R0. Region mapping'!$C$9:$C$24,MATCH($E1084,'R0. Region mapping'!$A$9:$A$24,0))</f>
        <v>ASI</v>
      </c>
      <c r="E1084" s="39" t="s">
        <v>361</v>
      </c>
      <c r="F1084" s="39">
        <v>1.4775119999999999</v>
      </c>
      <c r="G1084" s="39">
        <v>3.41141902829232</v>
      </c>
      <c r="H1084" s="39">
        <v>4.08367502318234</v>
      </c>
      <c r="I1084" s="39">
        <v>3.3150066758594199</v>
      </c>
      <c r="J1084" s="39">
        <v>15.794698910203</v>
      </c>
      <c r="K1084" s="39">
        <v>81.007130787259356</v>
      </c>
      <c r="L1084" s="39">
        <v>377.0227467145005</v>
      </c>
      <c r="M1084" s="39">
        <v>1081.4483990435067</v>
      </c>
      <c r="N1084" s="39">
        <v>1204.1837934346163</v>
      </c>
      <c r="O1084" s="39">
        <v>1227.8199669257474</v>
      </c>
      <c r="P1084" s="39">
        <v>1351.8617739917911</v>
      </c>
      <c r="Q1084" s="39">
        <v>1366.0216853143436</v>
      </c>
    </row>
    <row r="1085" spans="1:17" x14ac:dyDescent="0.3">
      <c r="A1085" s="39" t="s">
        <v>270</v>
      </c>
      <c r="B1085" s="39" t="s">
        <v>1911</v>
      </c>
      <c r="C1085" s="39" t="s">
        <v>1916</v>
      </c>
      <c r="D1085" s="58" t="str">
        <f>INDEX('R0. Region mapping'!$C$9:$C$24,MATCH($E1085,'R0. Region mapping'!$A$9:$A$24,0))</f>
        <v>NAM</v>
      </c>
      <c r="E1085" s="39" t="s">
        <v>363</v>
      </c>
      <c r="F1085" s="39">
        <v>53.826444000000002</v>
      </c>
      <c r="G1085" s="39">
        <v>60.779940570464071</v>
      </c>
      <c r="H1085" s="39">
        <v>93.462516496624204</v>
      </c>
      <c r="I1085" s="39">
        <v>103.36512517788529</v>
      </c>
      <c r="J1085" s="39">
        <v>338.64485144665662</v>
      </c>
      <c r="K1085" s="39">
        <v>1267.7382490280431</v>
      </c>
      <c r="L1085" s="39">
        <v>5521.759227739235</v>
      </c>
      <c r="M1085" s="39">
        <v>12541.662772896321</v>
      </c>
      <c r="N1085" s="39">
        <v>12666.669425764214</v>
      </c>
      <c r="O1085" s="39">
        <v>12811.046761137517</v>
      </c>
      <c r="P1085" s="39">
        <v>12974.600281975314</v>
      </c>
      <c r="Q1085" s="39">
        <v>13155.484232079889</v>
      </c>
    </row>
    <row r="1086" spans="1:17" x14ac:dyDescent="0.3">
      <c r="A1086" s="39" t="s">
        <v>270</v>
      </c>
      <c r="B1086" s="39" t="s">
        <v>1911</v>
      </c>
      <c r="C1086" s="39" t="s">
        <v>1916</v>
      </c>
      <c r="D1086" s="58" t="str">
        <f>INDEX('R0. Region mapping'!$C$9:$C$24,MATCH($E1086,'R0. Region mapping'!$A$9:$A$24,0))</f>
        <v>EUR</v>
      </c>
      <c r="E1086" s="39" t="s">
        <v>365</v>
      </c>
      <c r="F1086" s="39">
        <v>31.851107999999765</v>
      </c>
      <c r="G1086" s="39">
        <v>69.682092497800681</v>
      </c>
      <c r="H1086" s="39">
        <v>342.66506878456704</v>
      </c>
      <c r="I1086" s="39">
        <v>397.30291463758766</v>
      </c>
      <c r="J1086" s="39">
        <v>1868.6376076775812</v>
      </c>
      <c r="K1086" s="39">
        <v>4520.4948124098428</v>
      </c>
      <c r="L1086" s="39">
        <v>6055.9679105920068</v>
      </c>
      <c r="M1086" s="39">
        <v>8394.4442455575827</v>
      </c>
      <c r="N1086" s="39">
        <v>9586.1440498849133</v>
      </c>
      <c r="O1086" s="39">
        <v>9762.6952991717408</v>
      </c>
      <c r="P1086" s="39">
        <v>9981.7565029451707</v>
      </c>
      <c r="Q1086" s="39">
        <v>10242.491638005507</v>
      </c>
    </row>
    <row r="1087" spans="1:17" x14ac:dyDescent="0.3">
      <c r="A1087" s="39" t="s">
        <v>270</v>
      </c>
      <c r="B1087" s="39" t="s">
        <v>1911</v>
      </c>
      <c r="C1087" s="39" t="s">
        <v>1917</v>
      </c>
      <c r="D1087" s="58" t="str">
        <f>INDEX('R0. Region mapping'!$C$9:$C$24,MATCH($E1087,'R0. Region mapping'!$A$9:$A$24,0))</f>
        <v>NAM</v>
      </c>
      <c r="E1087" s="39" t="s">
        <v>341</v>
      </c>
      <c r="F1087" s="39">
        <v>0.1116</v>
      </c>
      <c r="G1087" s="39">
        <v>0.107709908247363</v>
      </c>
      <c r="H1087" s="39">
        <v>9.7984678865772598E-2</v>
      </c>
      <c r="I1087" s="39">
        <v>8.2424311855227306E-2</v>
      </c>
      <c r="J1087" s="39">
        <v>5.4949541236818202E-2</v>
      </c>
      <c r="K1087" s="39">
        <v>2.7474770618409101E-2</v>
      </c>
    </row>
    <row r="1088" spans="1:17" x14ac:dyDescent="0.3">
      <c r="A1088" s="39" t="s">
        <v>270</v>
      </c>
      <c r="B1088" s="39" t="s">
        <v>1911</v>
      </c>
      <c r="C1088" s="39" t="s">
        <v>1917</v>
      </c>
      <c r="D1088" s="58" t="str">
        <f>INDEX('R0. Region mapping'!$C$9:$C$24,MATCH($E1088,'R0. Region mapping'!$A$9:$A$24,0))</f>
        <v>EUR</v>
      </c>
      <c r="E1088" s="39" t="s">
        <v>365</v>
      </c>
      <c r="F1088" s="39">
        <v>1.9224000000000001</v>
      </c>
      <c r="G1088" s="39">
        <v>1.8553900323900701</v>
      </c>
      <c r="H1088" s="39">
        <v>1.68786511336524</v>
      </c>
      <c r="I1088" s="39">
        <v>1.41982524292552</v>
      </c>
      <c r="J1088" s="39">
        <v>0.94655016195034902</v>
      </c>
      <c r="K1088" s="39">
        <v>0.47327508097517501</v>
      </c>
    </row>
    <row r="1089" spans="1:17" x14ac:dyDescent="0.3">
      <c r="A1089" s="39" t="s">
        <v>270</v>
      </c>
      <c r="B1089" s="39" t="s">
        <v>1911</v>
      </c>
      <c r="C1089" s="39" t="s">
        <v>1918</v>
      </c>
      <c r="D1089" s="58" t="str">
        <f>INDEX('R0. Region mapping'!$C$9:$C$24,MATCH($E1089,'R0. Region mapping'!$A$9:$A$24,0))</f>
        <v>AFR</v>
      </c>
      <c r="E1089" s="39" t="s">
        <v>258</v>
      </c>
      <c r="F1089" s="39">
        <v>2.9952000000000001</v>
      </c>
      <c r="G1089" s="39">
        <v>7.7056464395339104</v>
      </c>
      <c r="H1089" s="39">
        <v>7.53015517233802</v>
      </c>
      <c r="I1089" s="39">
        <v>10.778878009438101</v>
      </c>
      <c r="J1089" s="39">
        <v>57.026628034728397</v>
      </c>
      <c r="K1089" s="39">
        <v>285.82976714905499</v>
      </c>
      <c r="L1089" s="39">
        <v>1415.9948292132001</v>
      </c>
      <c r="M1089" s="39">
        <v>6790.4950401597398</v>
      </c>
      <c r="N1089" s="39">
        <v>13239.4115875356</v>
      </c>
      <c r="O1089" s="39">
        <v>17601.853986250298</v>
      </c>
      <c r="P1089" s="39">
        <v>21902.592831686801</v>
      </c>
      <c r="Q1089" s="39">
        <v>27239.649883181799</v>
      </c>
    </row>
    <row r="1090" spans="1:17" x14ac:dyDescent="0.3">
      <c r="A1090" s="39" t="s">
        <v>270</v>
      </c>
      <c r="B1090" s="39" t="s">
        <v>1911</v>
      </c>
      <c r="C1090" s="39" t="s">
        <v>1918</v>
      </c>
      <c r="D1090" s="58" t="str">
        <f>INDEX('R0. Region mapping'!$C$9:$C$24,MATCH($E1090,'R0. Region mapping'!$A$9:$A$24,0))</f>
        <v>AUS</v>
      </c>
      <c r="E1090" s="39" t="s">
        <v>261</v>
      </c>
      <c r="F1090" s="39">
        <v>5.3891999999999998</v>
      </c>
      <c r="G1090" s="39">
        <v>23.780199899352599</v>
      </c>
      <c r="H1090" s="39">
        <v>23.6405628364985</v>
      </c>
      <c r="I1090" s="39">
        <v>23.417143535931999</v>
      </c>
      <c r="J1090" s="39">
        <v>122.598137819774</v>
      </c>
      <c r="K1090" s="39">
        <v>548.86093469888897</v>
      </c>
      <c r="L1090" s="39">
        <v>732.06049707527404</v>
      </c>
      <c r="M1090" s="39">
        <v>636.196511086285</v>
      </c>
      <c r="N1090" s="39">
        <v>726.95012447382305</v>
      </c>
      <c r="O1090" s="39">
        <v>822.13972979917696</v>
      </c>
      <c r="P1090" s="39">
        <v>910.72698310450005</v>
      </c>
      <c r="Q1090" s="39">
        <v>996.77741738090106</v>
      </c>
    </row>
    <row r="1091" spans="1:17" x14ac:dyDescent="0.3">
      <c r="A1091" s="39" t="s">
        <v>270</v>
      </c>
      <c r="B1091" s="39" t="s">
        <v>1911</v>
      </c>
      <c r="C1091" s="39" t="s">
        <v>1918</v>
      </c>
      <c r="D1091" s="58" t="str">
        <f>INDEX('R0. Region mapping'!$C$9:$C$24,MATCH($E1091,'R0. Region mapping'!$A$9:$A$24,0))</f>
        <v>NAM</v>
      </c>
      <c r="E1091" s="39" t="s">
        <v>341</v>
      </c>
      <c r="F1091" s="39">
        <v>5.2956000000000003</v>
      </c>
      <c r="G1091" s="39">
        <v>41.156877413658798</v>
      </c>
      <c r="H1091" s="39">
        <v>40.695399593648503</v>
      </c>
      <c r="I1091" s="39">
        <v>39.957035081632</v>
      </c>
      <c r="J1091" s="39">
        <v>193.46073829461201</v>
      </c>
      <c r="K1091" s="39">
        <v>930.90024195111096</v>
      </c>
      <c r="L1091" s="39">
        <v>1386.8980120399799</v>
      </c>
      <c r="M1091" s="39">
        <v>2850.4332717484099</v>
      </c>
      <c r="N1091" s="39">
        <v>3473.5963901181599</v>
      </c>
      <c r="O1091" s="39">
        <v>4127.6178950795902</v>
      </c>
      <c r="P1091" s="39">
        <v>4770.6830098580404</v>
      </c>
      <c r="Q1091" s="39">
        <v>4980.84526914868</v>
      </c>
    </row>
    <row r="1092" spans="1:17" x14ac:dyDescent="0.3">
      <c r="A1092" s="39" t="s">
        <v>270</v>
      </c>
      <c r="B1092" s="39" t="s">
        <v>1911</v>
      </c>
      <c r="C1092" s="39" t="s">
        <v>1918</v>
      </c>
      <c r="D1092" s="58" t="str">
        <f>INDEX('R0. Region mapping'!$C$9:$C$24,MATCH($E1092,'R0. Region mapping'!$A$9:$A$24,0))</f>
        <v>ASI</v>
      </c>
      <c r="E1092" s="39" t="s">
        <v>343</v>
      </c>
      <c r="G1092" s="39">
        <v>340.18208080153801</v>
      </c>
      <c r="H1092" s="39">
        <v>340.18208080153801</v>
      </c>
      <c r="I1092" s="39">
        <v>1163.01044660302</v>
      </c>
      <c r="J1092" s="39">
        <v>5590.3947086427197</v>
      </c>
      <c r="K1092" s="39">
        <v>7685.3309243835001</v>
      </c>
      <c r="L1092" s="39">
        <v>9023.8831728909609</v>
      </c>
      <c r="M1092" s="39">
        <v>20415.753951076102</v>
      </c>
      <c r="N1092" s="39">
        <v>32551.994254612298</v>
      </c>
      <c r="O1092" s="39">
        <v>37573.315559507202</v>
      </c>
      <c r="P1092" s="39">
        <v>39674.791357892798</v>
      </c>
      <c r="Q1092" s="39">
        <v>43761.676915241398</v>
      </c>
    </row>
    <row r="1093" spans="1:17" x14ac:dyDescent="0.3">
      <c r="A1093" s="39" t="s">
        <v>270</v>
      </c>
      <c r="B1093" s="39" t="s">
        <v>1911</v>
      </c>
      <c r="C1093" s="39" t="s">
        <v>1918</v>
      </c>
      <c r="D1093" s="58" t="str">
        <f>INDEX('R0. Region mapping'!$C$9:$C$24,MATCH($E1093,'R0. Region mapping'!$A$9:$A$24,0))</f>
        <v>LAM</v>
      </c>
      <c r="E1093" s="39" t="s">
        <v>345</v>
      </c>
      <c r="F1093" s="39">
        <v>1.3428</v>
      </c>
      <c r="G1093" s="39">
        <v>32.784482671167403</v>
      </c>
      <c r="H1093" s="39">
        <v>33.226764412151397</v>
      </c>
      <c r="I1093" s="39">
        <v>104.156354588559</v>
      </c>
      <c r="J1093" s="39">
        <v>519.21306490579798</v>
      </c>
      <c r="K1093" s="39">
        <v>2260.0023892426898</v>
      </c>
      <c r="L1093" s="39">
        <v>3273.8378406453298</v>
      </c>
      <c r="M1093" s="39">
        <v>5554.7348614143002</v>
      </c>
      <c r="N1093" s="39">
        <v>18763.0696862736</v>
      </c>
      <c r="O1093" s="39">
        <v>22926.964647583201</v>
      </c>
      <c r="P1093" s="39">
        <v>27322.375608667098</v>
      </c>
      <c r="Q1093" s="39">
        <v>31796.237333291199</v>
      </c>
    </row>
    <row r="1094" spans="1:17" x14ac:dyDescent="0.3">
      <c r="A1094" s="39" t="s">
        <v>270</v>
      </c>
      <c r="B1094" s="39" t="s">
        <v>1911</v>
      </c>
      <c r="C1094" s="39" t="s">
        <v>1918</v>
      </c>
      <c r="D1094" s="58" t="str">
        <f>INDEX('R0. Region mapping'!$C$9:$C$24,MATCH($E1094,'R0. Region mapping'!$A$9:$A$24,0))</f>
        <v>EUR</v>
      </c>
      <c r="E1094" s="39" t="s">
        <v>347</v>
      </c>
      <c r="F1094" s="39">
        <v>0.63</v>
      </c>
      <c r="G1094" s="39">
        <v>1.6759473679169701</v>
      </c>
      <c r="H1094" s="39">
        <v>10.995423010251299</v>
      </c>
      <c r="I1094" s="39">
        <v>10.906339754646499</v>
      </c>
      <c r="J1094" s="39">
        <v>51.520929200823801</v>
      </c>
      <c r="K1094" s="39">
        <v>247.025783225753</v>
      </c>
      <c r="L1094" s="39">
        <v>980.077626259623</v>
      </c>
      <c r="M1094" s="39">
        <v>1037.79706765488</v>
      </c>
      <c r="N1094" s="39">
        <v>1932.53808101766</v>
      </c>
      <c r="O1094" s="39">
        <v>2344.6428273152101</v>
      </c>
      <c r="P1094" s="39">
        <v>2690.2758953914199</v>
      </c>
      <c r="Q1094" s="39">
        <v>3152.15708183486</v>
      </c>
    </row>
    <row r="1095" spans="1:17" x14ac:dyDescent="0.3">
      <c r="A1095" s="39" t="s">
        <v>270</v>
      </c>
      <c r="B1095" s="39" t="s">
        <v>1911</v>
      </c>
      <c r="C1095" s="39" t="s">
        <v>1918</v>
      </c>
      <c r="D1095" s="58" t="str">
        <f>INDEX('R0. Region mapping'!$C$9:$C$24,MATCH($E1095,'R0. Region mapping'!$A$9:$A$24,0))</f>
        <v>ASI</v>
      </c>
      <c r="E1095" s="39" t="s">
        <v>349</v>
      </c>
      <c r="F1095" s="39">
        <v>0.53639999999999999</v>
      </c>
      <c r="G1095" s="39">
        <v>0.51763343588265998</v>
      </c>
      <c r="H1095" s="39">
        <v>0.470717025589309</v>
      </c>
      <c r="I1095" s="39">
        <v>0.39565076911994795</v>
      </c>
      <c r="J1095" s="39">
        <v>1.52521508846578</v>
      </c>
      <c r="K1095" s="39">
        <v>7.0708682920647599</v>
      </c>
      <c r="L1095" s="39">
        <v>33.843902913920097</v>
      </c>
      <c r="M1095" s="39">
        <v>162.68379696583901</v>
      </c>
      <c r="N1095" s="39">
        <v>1305.39354574967</v>
      </c>
      <c r="O1095" s="39">
        <v>2113.9502607476402</v>
      </c>
      <c r="P1095" s="39">
        <v>2568.4178280879601</v>
      </c>
      <c r="Q1095" s="39">
        <v>3543.6142953587701</v>
      </c>
    </row>
    <row r="1096" spans="1:17" x14ac:dyDescent="0.3">
      <c r="A1096" s="39" t="s">
        <v>270</v>
      </c>
      <c r="B1096" s="39" t="s">
        <v>1911</v>
      </c>
      <c r="C1096" s="39" t="s">
        <v>1918</v>
      </c>
      <c r="D1096" s="58" t="str">
        <f>INDEX('R0. Region mapping'!$C$9:$C$24,MATCH($E1096,'R0. Region mapping'!$A$9:$A$24,0))</f>
        <v>ASI</v>
      </c>
      <c r="E1096" s="39" t="s">
        <v>351</v>
      </c>
      <c r="F1096" s="39">
        <v>22.197600000000001</v>
      </c>
      <c r="G1096" s="39">
        <v>138.895797656105</v>
      </c>
      <c r="H1096" s="39">
        <v>136.943989009918</v>
      </c>
      <c r="I1096" s="39">
        <v>159.378005661565</v>
      </c>
      <c r="J1096" s="39">
        <v>779.90890455837609</v>
      </c>
      <c r="K1096" s="39">
        <v>1850.75796334746</v>
      </c>
      <c r="L1096" s="39">
        <v>2626.7377761920402</v>
      </c>
      <c r="M1096" s="39">
        <v>7538.5179777514104</v>
      </c>
      <c r="N1096" s="39">
        <v>12366.30689299</v>
      </c>
      <c r="O1096" s="39">
        <v>17460.403621981499</v>
      </c>
      <c r="P1096" s="39">
        <v>20213.6618678259</v>
      </c>
      <c r="Q1096" s="39">
        <v>23698.3803370278</v>
      </c>
    </row>
    <row r="1097" spans="1:17" x14ac:dyDescent="0.3">
      <c r="A1097" s="39" t="s">
        <v>270</v>
      </c>
      <c r="B1097" s="39" t="s">
        <v>1911</v>
      </c>
      <c r="C1097" s="39" t="s">
        <v>1918</v>
      </c>
      <c r="D1097" s="58" t="str">
        <f>INDEX('R0. Region mapping'!$C$9:$C$24,MATCH($E1097,'R0. Region mapping'!$A$9:$A$24,0))</f>
        <v>ASI</v>
      </c>
      <c r="E1097" s="39" t="s">
        <v>353</v>
      </c>
      <c r="F1097" s="39">
        <v>6.3143999999999707</v>
      </c>
      <c r="G1097" s="39">
        <v>13.97079599467822</v>
      </c>
      <c r="H1097" s="39">
        <v>20.879696494137679</v>
      </c>
      <c r="I1097" s="39">
        <v>19.757964810200178</v>
      </c>
      <c r="J1097" s="39">
        <v>77.594688988120495</v>
      </c>
      <c r="K1097" s="39">
        <v>360.93295940795997</v>
      </c>
      <c r="L1097" s="39">
        <v>1379.7630147590301</v>
      </c>
      <c r="M1097" s="39">
        <v>1878.7436646577801</v>
      </c>
      <c r="N1097" s="39">
        <v>2334.0610016507999</v>
      </c>
      <c r="O1097" s="39">
        <v>2612.81753762777</v>
      </c>
      <c r="P1097" s="39">
        <v>2847.5376416655299</v>
      </c>
      <c r="Q1097" s="39">
        <v>3023.60877880726</v>
      </c>
    </row>
    <row r="1098" spans="1:17" x14ac:dyDescent="0.3">
      <c r="A1098" s="39" t="s">
        <v>270</v>
      </c>
      <c r="B1098" s="39" t="s">
        <v>1911</v>
      </c>
      <c r="C1098" s="39" t="s">
        <v>1918</v>
      </c>
      <c r="D1098" s="58" t="str">
        <f>INDEX('R0. Region mapping'!$C$9:$C$24,MATCH($E1098,'R0. Region mapping'!$A$9:$A$24,0))</f>
        <v>AFR</v>
      </c>
      <c r="E1098" s="39" t="s">
        <v>355</v>
      </c>
      <c r="F1098" s="39">
        <v>0.2628000000000002</v>
      </c>
      <c r="G1098" s="39">
        <v>0.25305273747910817</v>
      </c>
      <c r="H1098" s="39">
        <v>0.2286845811768802</v>
      </c>
      <c r="I1098" s="39">
        <v>29.992474072309403</v>
      </c>
      <c r="J1098" s="39">
        <v>149.12435512340198</v>
      </c>
      <c r="K1098" s="39">
        <v>736.71992685264695</v>
      </c>
      <c r="L1098" s="39">
        <v>1413.3492147285499</v>
      </c>
      <c r="M1098" s="39">
        <v>3987.0056957543402</v>
      </c>
      <c r="N1098" s="39">
        <v>5970.9413598594601</v>
      </c>
      <c r="O1098" s="39">
        <v>7221.0512206068097</v>
      </c>
      <c r="P1098" s="39">
        <v>8459.0085281528009</v>
      </c>
      <c r="Q1098" s="39">
        <v>10357.899960173299</v>
      </c>
    </row>
    <row r="1099" spans="1:17" x14ac:dyDescent="0.3">
      <c r="A1099" s="39" t="s">
        <v>270</v>
      </c>
      <c r="B1099" s="39" t="s">
        <v>1911</v>
      </c>
      <c r="C1099" s="39" t="s">
        <v>1918</v>
      </c>
      <c r="D1099" s="58" t="str">
        <f>INDEX('R0. Region mapping'!$C$9:$C$24,MATCH($E1099,'R0. Region mapping'!$A$9:$A$24,0))</f>
        <v>LAM</v>
      </c>
      <c r="E1099" s="39" t="s">
        <v>357</v>
      </c>
      <c r="F1099" s="39">
        <v>5.0399999999999903E-2</v>
      </c>
      <c r="G1099" s="39">
        <v>0.64074856584634787</v>
      </c>
      <c r="H1099" s="39">
        <v>0.99725587262221993</v>
      </c>
      <c r="I1099" s="39">
        <v>4.9455224860503204</v>
      </c>
      <c r="J1099" s="39">
        <v>23.688045536595997</v>
      </c>
      <c r="K1099" s="39">
        <v>113.806763445087</v>
      </c>
      <c r="L1099" s="39">
        <v>547.01860111301801</v>
      </c>
      <c r="M1099" s="39">
        <v>490.47457881911299</v>
      </c>
      <c r="N1099" s="39">
        <v>568.32335173083595</v>
      </c>
      <c r="O1099" s="39">
        <v>668.05240521054498</v>
      </c>
      <c r="P1099" s="39">
        <v>753.05892175733504</v>
      </c>
      <c r="Q1099" s="39">
        <v>823.46423422569796</v>
      </c>
    </row>
    <row r="1100" spans="1:17" x14ac:dyDescent="0.3">
      <c r="A1100" s="39" t="s">
        <v>270</v>
      </c>
      <c r="B1100" s="39" t="s">
        <v>1911</v>
      </c>
      <c r="C1100" s="39" t="s">
        <v>1918</v>
      </c>
      <c r="D1100" s="58" t="str">
        <f>INDEX('R0. Region mapping'!$C$9:$C$24,MATCH($E1100,'R0. Region mapping'!$A$9:$A$24,0))</f>
        <v>ASI</v>
      </c>
      <c r="E1100" s="39" t="s">
        <v>359</v>
      </c>
      <c r="F1100" s="39">
        <v>7.2000000000000302E-3</v>
      </c>
      <c r="G1100" s="39">
        <v>6.9490263385396196E-3</v>
      </c>
      <c r="H1100" s="39">
        <v>6.3215921848885697E-3</v>
      </c>
      <c r="I1100" s="39">
        <v>58.839607207518803</v>
      </c>
      <c r="J1100" s="39">
        <v>282.84175457750098</v>
      </c>
      <c r="K1100" s="39">
        <v>1359.5796181447899</v>
      </c>
      <c r="L1100" s="39">
        <v>6524.4291738124002</v>
      </c>
      <c r="M1100" s="39">
        <v>11329.653562067</v>
      </c>
      <c r="N1100" s="39">
        <v>15733.8899092223</v>
      </c>
      <c r="O1100" s="39">
        <v>19310.457875656</v>
      </c>
      <c r="P1100" s="39">
        <v>22680.444234323801</v>
      </c>
      <c r="Q1100" s="39">
        <v>27527.4219058698</v>
      </c>
    </row>
    <row r="1101" spans="1:17" x14ac:dyDescent="0.3">
      <c r="A1101" s="39" t="s">
        <v>270</v>
      </c>
      <c r="B1101" s="39" t="s">
        <v>1911</v>
      </c>
      <c r="C1101" s="39" t="s">
        <v>1918</v>
      </c>
      <c r="D1101" s="58" t="str">
        <f>INDEX('R0. Region mapping'!$C$9:$C$24,MATCH($E1101,'R0. Region mapping'!$A$9:$A$24,0))</f>
        <v>ASI</v>
      </c>
      <c r="E1101" s="39" t="s">
        <v>361</v>
      </c>
      <c r="F1101" s="39">
        <v>0.46800000000000003</v>
      </c>
      <c r="G1101" s="39">
        <v>1.2988987615433401</v>
      </c>
      <c r="H1101" s="39">
        <v>2.02067075992476</v>
      </c>
      <c r="I1101" s="39">
        <v>1.95472734455966</v>
      </c>
      <c r="J1101" s="39">
        <v>8.8782328343524686</v>
      </c>
      <c r="K1101" s="39">
        <v>42.317550289980595</v>
      </c>
      <c r="L1101" s="39">
        <v>203.213825466862</v>
      </c>
      <c r="M1101" s="39">
        <v>976.81564687960997</v>
      </c>
      <c r="N1101" s="39">
        <v>1363.4655712331601</v>
      </c>
      <c r="O1101" s="39">
        <v>1528.2354886112601</v>
      </c>
      <c r="P1101" s="39">
        <v>1666.4515174204</v>
      </c>
      <c r="Q1101" s="39">
        <v>1878.9012256434701</v>
      </c>
    </row>
    <row r="1102" spans="1:17" x14ac:dyDescent="0.3">
      <c r="A1102" s="39" t="s">
        <v>270</v>
      </c>
      <c r="B1102" s="39" t="s">
        <v>1911</v>
      </c>
      <c r="C1102" s="39" t="s">
        <v>1918</v>
      </c>
      <c r="D1102" s="58" t="str">
        <f>INDEX('R0. Region mapping'!$C$9:$C$24,MATCH($E1102,'R0. Region mapping'!$A$9:$A$24,0))</f>
        <v>NAM</v>
      </c>
      <c r="E1102" s="39" t="s">
        <v>363</v>
      </c>
      <c r="F1102" s="39">
        <v>64.371600000000001</v>
      </c>
      <c r="G1102" s="39">
        <v>345.73994249794299</v>
      </c>
      <c r="H1102" s="39">
        <v>485.48705610500798</v>
      </c>
      <c r="I1102" s="39">
        <v>488.48992411952599</v>
      </c>
      <c r="J1102" s="39">
        <v>2502.0005465088102</v>
      </c>
      <c r="K1102" s="39">
        <v>4703.2778365768499</v>
      </c>
      <c r="L1102" s="39">
        <v>6867.7128610089903</v>
      </c>
      <c r="M1102" s="39">
        <v>12585.086127494</v>
      </c>
      <c r="N1102" s="39">
        <v>15691.685583637</v>
      </c>
      <c r="O1102" s="39">
        <v>18177.6730607438</v>
      </c>
      <c r="P1102" s="39">
        <v>20682.158229796099</v>
      </c>
      <c r="Q1102" s="39">
        <v>23473.104256274699</v>
      </c>
    </row>
    <row r="1103" spans="1:17" x14ac:dyDescent="0.3">
      <c r="A1103" s="39" t="s">
        <v>270</v>
      </c>
      <c r="B1103" s="39" t="s">
        <v>1911</v>
      </c>
      <c r="C1103" s="39" t="s">
        <v>1918</v>
      </c>
      <c r="D1103" s="58" t="str">
        <f>INDEX('R0. Region mapping'!$C$9:$C$24,MATCH($E1103,'R0. Region mapping'!$A$9:$A$24,0))</f>
        <v>EUR</v>
      </c>
      <c r="E1103" s="39" t="s">
        <v>365</v>
      </c>
      <c r="F1103" s="39">
        <v>254.6352</v>
      </c>
      <c r="G1103" s="39">
        <v>587.26877572476894</v>
      </c>
      <c r="H1103" s="39">
        <v>617.91023244155406</v>
      </c>
      <c r="I1103" s="39">
        <v>581.94249934905497</v>
      </c>
      <c r="J1103" s="39">
        <v>2723.02646006434</v>
      </c>
      <c r="K1103" s="39">
        <v>4543.5307412424199</v>
      </c>
      <c r="L1103" s="39">
        <v>5940.3592020226997</v>
      </c>
      <c r="M1103" s="39">
        <v>9000.21618760212</v>
      </c>
      <c r="N1103" s="39">
        <v>11164.1926862574</v>
      </c>
      <c r="O1103" s="39">
        <v>13058.1445037637</v>
      </c>
      <c r="P1103" s="39">
        <v>14966.4677786702</v>
      </c>
      <c r="Q1103" s="39">
        <v>16941.7455012955</v>
      </c>
    </row>
    <row r="1104" spans="1:17" x14ac:dyDescent="0.3">
      <c r="A1104" s="39" t="s">
        <v>255</v>
      </c>
      <c r="B1104" s="39" t="s">
        <v>1911</v>
      </c>
      <c r="C1104" s="39" t="s">
        <v>1912</v>
      </c>
      <c r="D1104" s="58" t="str">
        <f>INDEX('R0. Region mapping'!$C$9:$C$24,MATCH($E1104,'R0. Region mapping'!$A$9:$A$24,0))</f>
        <v>AFR</v>
      </c>
      <c r="E1104" s="39" t="s">
        <v>258</v>
      </c>
      <c r="F1104" s="39">
        <v>24537.968948238798</v>
      </c>
      <c r="G1104" s="39">
        <v>25045.027155957567</v>
      </c>
      <c r="H1104" s="39">
        <v>26852.802454633795</v>
      </c>
      <c r="I1104" s="39">
        <v>30008.791008112679</v>
      </c>
      <c r="J1104" s="39">
        <v>38262.28841252179</v>
      </c>
      <c r="K1104" s="39">
        <v>47240.678726906735</v>
      </c>
      <c r="L1104" s="39">
        <v>55253.927780298283</v>
      </c>
      <c r="M1104" s="39">
        <v>49970.713800709025</v>
      </c>
      <c r="N1104" s="39">
        <v>48807.153685509067</v>
      </c>
      <c r="O1104" s="39">
        <v>52926.44942861794</v>
      </c>
      <c r="P1104" s="39">
        <v>56868.694212507049</v>
      </c>
      <c r="Q1104" s="39">
        <v>62042.736435413659</v>
      </c>
    </row>
    <row r="1105" spans="1:17" x14ac:dyDescent="0.3">
      <c r="A1105" s="39" t="s">
        <v>255</v>
      </c>
      <c r="B1105" s="39" t="s">
        <v>1911</v>
      </c>
      <c r="C1105" s="39" t="s">
        <v>1912</v>
      </c>
      <c r="D1105" s="58" t="str">
        <f>INDEX('R0. Region mapping'!$C$9:$C$24,MATCH($E1105,'R0. Region mapping'!$A$9:$A$24,0))</f>
        <v>AUS</v>
      </c>
      <c r="E1105" s="39" t="s">
        <v>261</v>
      </c>
      <c r="F1105" s="39">
        <v>438.78211105882468</v>
      </c>
      <c r="G1105" s="39">
        <v>500.00540001988315</v>
      </c>
      <c r="H1105" s="39">
        <v>622.87514893268644</v>
      </c>
      <c r="I1105" s="39">
        <v>985.66614510504337</v>
      </c>
      <c r="J1105" s="39">
        <v>1152.0813256164972</v>
      </c>
      <c r="K1105" s="39">
        <v>3696.8697590532547</v>
      </c>
      <c r="L1105" s="39">
        <v>5454.3924245296012</v>
      </c>
      <c r="M1105" s="39">
        <v>16528.775473449714</v>
      </c>
      <c r="N1105" s="39">
        <v>17623.989307611482</v>
      </c>
      <c r="O1105" s="39">
        <v>18747.388799134176</v>
      </c>
      <c r="P1105" s="39">
        <v>19873.677188569214</v>
      </c>
      <c r="Q1105" s="39">
        <v>20952.009151340935</v>
      </c>
    </row>
    <row r="1106" spans="1:17" x14ac:dyDescent="0.3">
      <c r="A1106" s="39" t="s">
        <v>255</v>
      </c>
      <c r="B1106" s="39" t="s">
        <v>1911</v>
      </c>
      <c r="C1106" s="39" t="s">
        <v>1912</v>
      </c>
      <c r="D1106" s="58" t="str">
        <f>INDEX('R0. Region mapping'!$C$9:$C$24,MATCH($E1106,'R0. Region mapping'!$A$9:$A$24,0))</f>
        <v>NAM</v>
      </c>
      <c r="E1106" s="39" t="s">
        <v>341</v>
      </c>
      <c r="F1106" s="39">
        <v>887.92472180952404</v>
      </c>
      <c r="G1106" s="39">
        <v>1053.4580825718622</v>
      </c>
      <c r="H1106" s="39">
        <v>1176.938254410984</v>
      </c>
      <c r="I1106" s="39">
        <v>1623.86404645229</v>
      </c>
      <c r="J1106" s="39">
        <v>2166.8192879529106</v>
      </c>
      <c r="K1106" s="39">
        <v>5061.5072854101963</v>
      </c>
      <c r="L1106" s="39">
        <v>6309.937277631956</v>
      </c>
      <c r="M1106" s="39">
        <v>10485.590893469569</v>
      </c>
      <c r="N1106" s="39">
        <v>11507.990202206958</v>
      </c>
      <c r="O1106" s="39">
        <v>12663.076465139291</v>
      </c>
      <c r="P1106" s="39">
        <v>13831.435843163326</v>
      </c>
      <c r="Q1106" s="39">
        <v>14947.956978740762</v>
      </c>
    </row>
    <row r="1107" spans="1:17" x14ac:dyDescent="0.3">
      <c r="A1107" s="39" t="s">
        <v>255</v>
      </c>
      <c r="B1107" s="39" t="s">
        <v>1911</v>
      </c>
      <c r="C1107" s="39" t="s">
        <v>1912</v>
      </c>
      <c r="D1107" s="58" t="str">
        <f>INDEX('R0. Region mapping'!$C$9:$C$24,MATCH($E1107,'R0. Region mapping'!$A$9:$A$24,0))</f>
        <v>ASI</v>
      </c>
      <c r="E1107" s="39" t="s">
        <v>343</v>
      </c>
      <c r="F1107" s="39">
        <v>18792.062762666668</v>
      </c>
      <c r="G1107" s="39">
        <v>19660.871070465793</v>
      </c>
      <c r="H1107" s="39">
        <v>19898.54575815381</v>
      </c>
      <c r="I1107" s="39">
        <v>22341.826109683578</v>
      </c>
      <c r="J1107" s="39">
        <v>21291.660683773433</v>
      </c>
      <c r="K1107" s="39">
        <v>22897.133857142511</v>
      </c>
      <c r="L1107" s="39">
        <v>25633.897163671536</v>
      </c>
      <c r="M1107" s="39">
        <v>22103.161858814408</v>
      </c>
      <c r="N1107" s="39">
        <v>21675.107283735786</v>
      </c>
      <c r="O1107" s="39">
        <v>22646.822023209788</v>
      </c>
      <c r="P1107" s="39">
        <v>23616.196246613275</v>
      </c>
      <c r="Q1107" s="39">
        <v>24632.893007281989</v>
      </c>
    </row>
    <row r="1108" spans="1:17" x14ac:dyDescent="0.3">
      <c r="A1108" s="39" t="s">
        <v>255</v>
      </c>
      <c r="B1108" s="39" t="s">
        <v>1911</v>
      </c>
      <c r="C1108" s="39" t="s">
        <v>1912</v>
      </c>
      <c r="D1108" s="58" t="str">
        <f>INDEX('R0. Region mapping'!$C$9:$C$24,MATCH($E1108,'R0. Region mapping'!$A$9:$A$24,0))</f>
        <v>LAM</v>
      </c>
      <c r="E1108" s="39" t="s">
        <v>345</v>
      </c>
      <c r="F1108" s="39">
        <v>8137.3872098788925</v>
      </c>
      <c r="G1108" s="39">
        <v>8572.3618451752627</v>
      </c>
      <c r="H1108" s="39">
        <v>9445.6689597116601</v>
      </c>
      <c r="I1108" s="39">
        <v>10359.779514941125</v>
      </c>
      <c r="J1108" s="39">
        <v>12195.772097466705</v>
      </c>
      <c r="K1108" s="39">
        <v>24303.312269764534</v>
      </c>
      <c r="L1108" s="39">
        <v>27552.733932945848</v>
      </c>
      <c r="M1108" s="39">
        <v>29954.833680597312</v>
      </c>
      <c r="N1108" s="39">
        <v>46177.409294681995</v>
      </c>
      <c r="O1108" s="39">
        <v>49995.950560416757</v>
      </c>
      <c r="P1108" s="39">
        <v>54170.218017056366</v>
      </c>
      <c r="Q1108" s="39">
        <v>58500.548678775987</v>
      </c>
    </row>
    <row r="1109" spans="1:17" x14ac:dyDescent="0.3">
      <c r="A1109" s="39" t="s">
        <v>255</v>
      </c>
      <c r="B1109" s="39" t="s">
        <v>1911</v>
      </c>
      <c r="C1109" s="39" t="s">
        <v>1912</v>
      </c>
      <c r="D1109" s="58" t="str">
        <f>INDEX('R0. Region mapping'!$C$9:$C$24,MATCH($E1109,'R0. Region mapping'!$A$9:$A$24,0))</f>
        <v>EUR</v>
      </c>
      <c r="E1109" s="39" t="s">
        <v>347</v>
      </c>
      <c r="F1109" s="39">
        <v>1514.2101271183433</v>
      </c>
      <c r="G1109" s="39">
        <v>1073.272402548846</v>
      </c>
      <c r="H1109" s="39">
        <v>1085.4899374538206</v>
      </c>
      <c r="I1109" s="39">
        <v>1552.2493810667047</v>
      </c>
      <c r="J1109" s="39">
        <v>1236.3666788822163</v>
      </c>
      <c r="K1109" s="39">
        <v>6951.2478598458729</v>
      </c>
      <c r="L1109" s="39">
        <v>7640.2210640020021</v>
      </c>
      <c r="M1109" s="39">
        <v>7652.9797668099682</v>
      </c>
      <c r="N1109" s="39">
        <v>7843.4591243724772</v>
      </c>
      <c r="O1109" s="39">
        <v>8234.8424035959488</v>
      </c>
      <c r="P1109" s="39">
        <v>8498.4406087322059</v>
      </c>
      <c r="Q1109" s="39">
        <v>8762.0618413916891</v>
      </c>
    </row>
    <row r="1110" spans="1:17" x14ac:dyDescent="0.3">
      <c r="A1110" s="39" t="s">
        <v>255</v>
      </c>
      <c r="B1110" s="39" t="s">
        <v>1911</v>
      </c>
      <c r="C1110" s="39" t="s">
        <v>1912</v>
      </c>
      <c r="D1110" s="58" t="str">
        <f>INDEX('R0. Region mapping'!$C$9:$C$24,MATCH($E1110,'R0. Region mapping'!$A$9:$A$24,0))</f>
        <v>ASI</v>
      </c>
      <c r="E1110" s="39" t="s">
        <v>349</v>
      </c>
      <c r="F1110" s="39">
        <v>750.71308017749607</v>
      </c>
      <c r="G1110" s="39">
        <v>564.84758616838531</v>
      </c>
      <c r="H1110" s="39">
        <v>797.55564982196597</v>
      </c>
      <c r="I1110" s="39">
        <v>801.0286176767961</v>
      </c>
      <c r="J1110" s="39">
        <v>1703.2559908852288</v>
      </c>
      <c r="K1110" s="39">
        <v>25691.523305780996</v>
      </c>
      <c r="L1110" s="39">
        <v>29559.459560041472</v>
      </c>
      <c r="M1110" s="39">
        <v>50527.887047739852</v>
      </c>
      <c r="N1110" s="39">
        <v>47316.89966223282</v>
      </c>
      <c r="O1110" s="39">
        <v>47838.692574140841</v>
      </c>
      <c r="P1110" s="39">
        <v>48388.845677150486</v>
      </c>
      <c r="Q1110" s="39">
        <v>48932.069955900151</v>
      </c>
    </row>
    <row r="1111" spans="1:17" x14ac:dyDescent="0.3">
      <c r="A1111" s="39" t="s">
        <v>255</v>
      </c>
      <c r="B1111" s="39" t="s">
        <v>1911</v>
      </c>
      <c r="C1111" s="39" t="s">
        <v>1912</v>
      </c>
      <c r="D1111" s="58" t="str">
        <f>INDEX('R0. Region mapping'!$C$9:$C$24,MATCH($E1111,'R0. Region mapping'!$A$9:$A$24,0))</f>
        <v>ASI</v>
      </c>
      <c r="E1111" s="39" t="s">
        <v>351</v>
      </c>
      <c r="F1111" s="39">
        <v>13245.961392000001</v>
      </c>
      <c r="G1111" s="39">
        <v>13293.829002967212</v>
      </c>
      <c r="H1111" s="39">
        <v>15680.754361571853</v>
      </c>
      <c r="I1111" s="39">
        <v>19060.455672457465</v>
      </c>
      <c r="J1111" s="39">
        <v>21397.968900660097</v>
      </c>
      <c r="K1111" s="39">
        <v>24707.328401677616</v>
      </c>
      <c r="L1111" s="39">
        <v>28404.406877249425</v>
      </c>
      <c r="M1111" s="39">
        <v>26121.415203721546</v>
      </c>
      <c r="N1111" s="39">
        <v>24752.054955576699</v>
      </c>
      <c r="O1111" s="39">
        <v>24805.460619569876</v>
      </c>
      <c r="P1111" s="39">
        <v>24773.196804918582</v>
      </c>
      <c r="Q1111" s="39">
        <v>25299.325022522135</v>
      </c>
    </row>
    <row r="1112" spans="1:17" x14ac:dyDescent="0.3">
      <c r="A1112" s="39" t="s">
        <v>255</v>
      </c>
      <c r="B1112" s="39" t="s">
        <v>1911</v>
      </c>
      <c r="C1112" s="39" t="s">
        <v>1912</v>
      </c>
      <c r="D1112" s="58" t="str">
        <f>INDEX('R0. Region mapping'!$C$9:$C$24,MATCH($E1112,'R0. Region mapping'!$A$9:$A$24,0))</f>
        <v>ASI</v>
      </c>
      <c r="E1112" s="39" t="s">
        <v>353</v>
      </c>
      <c r="F1112" s="39">
        <v>308.85078654117638</v>
      </c>
      <c r="G1112" s="39">
        <v>387.3990480558744</v>
      </c>
      <c r="H1112" s="39">
        <v>378.82017179126268</v>
      </c>
      <c r="I1112" s="39">
        <v>394.714501903974</v>
      </c>
      <c r="J1112" s="39">
        <v>412.67281471498245</v>
      </c>
      <c r="K1112" s="39">
        <v>866.22848860212753</v>
      </c>
      <c r="L1112" s="39">
        <v>682.55088267837482</v>
      </c>
      <c r="M1112" s="39">
        <v>782.32545185690583</v>
      </c>
      <c r="N1112" s="39">
        <v>616.93384925392866</v>
      </c>
      <c r="O1112" s="39">
        <v>646.22674977468819</v>
      </c>
      <c r="P1112" s="39">
        <v>834.53993214723153</v>
      </c>
      <c r="Q1112" s="39">
        <v>735.41404136423591</v>
      </c>
    </row>
    <row r="1113" spans="1:17" x14ac:dyDescent="0.3">
      <c r="A1113" s="39" t="s">
        <v>255</v>
      </c>
      <c r="B1113" s="39" t="s">
        <v>1911</v>
      </c>
      <c r="C1113" s="39" t="s">
        <v>1912</v>
      </c>
      <c r="D1113" s="58" t="str">
        <f>INDEX('R0. Region mapping'!$C$9:$C$24,MATCH($E1113,'R0. Region mapping'!$A$9:$A$24,0))</f>
        <v>AFR</v>
      </c>
      <c r="E1113" s="39" t="s">
        <v>355</v>
      </c>
      <c r="F1113" s="39">
        <v>552.36019406929154</v>
      </c>
      <c r="G1113" s="39">
        <v>572.01099780318566</v>
      </c>
      <c r="H1113" s="39">
        <v>758.88519895656168</v>
      </c>
      <c r="I1113" s="39">
        <v>1112.2573259165333</v>
      </c>
      <c r="J1113" s="39">
        <v>1614.6325012595894</v>
      </c>
      <c r="K1113" s="39">
        <v>2598.253640586493</v>
      </c>
      <c r="L1113" s="39">
        <v>2749.6725681439584</v>
      </c>
      <c r="M1113" s="39">
        <v>2764.7119795830913</v>
      </c>
      <c r="N1113" s="39">
        <v>2966.9073907214788</v>
      </c>
      <c r="O1113" s="39">
        <v>3170.20427940028</v>
      </c>
      <c r="P1113" s="39">
        <v>3367.2711778125176</v>
      </c>
      <c r="Q1113" s="39">
        <v>3779.0601316826987</v>
      </c>
    </row>
    <row r="1114" spans="1:17" x14ac:dyDescent="0.3">
      <c r="A1114" s="39" t="s">
        <v>255</v>
      </c>
      <c r="B1114" s="39" t="s">
        <v>1911</v>
      </c>
      <c r="C1114" s="39" t="s">
        <v>1912</v>
      </c>
      <c r="D1114" s="58" t="str">
        <f>INDEX('R0. Region mapping'!$C$9:$C$24,MATCH($E1114,'R0. Region mapping'!$A$9:$A$24,0))</f>
        <v>LAM</v>
      </c>
      <c r="E1114" s="39" t="s">
        <v>357</v>
      </c>
      <c r="F1114" s="39">
        <v>620.78520960000003</v>
      </c>
      <c r="G1114" s="39">
        <v>614.35138293838713</v>
      </c>
      <c r="H1114" s="39">
        <v>505.8736233082418</v>
      </c>
      <c r="I1114" s="39">
        <v>583.15929959332846</v>
      </c>
      <c r="J1114" s="39">
        <v>1026.1099438103556</v>
      </c>
      <c r="K1114" s="39">
        <v>3137.7570758866082</v>
      </c>
      <c r="L1114" s="39">
        <v>4333.3603527803198</v>
      </c>
      <c r="M1114" s="39">
        <v>4621.610390333638</v>
      </c>
      <c r="N1114" s="39">
        <v>5113.7984710352948</v>
      </c>
      <c r="O1114" s="39">
        <v>5686.8916497079472</v>
      </c>
      <c r="P1114" s="39">
        <v>6253.9582479107348</v>
      </c>
      <c r="Q1114" s="39">
        <v>6939.5063971612017</v>
      </c>
    </row>
    <row r="1115" spans="1:17" x14ac:dyDescent="0.3">
      <c r="A1115" s="39" t="s">
        <v>255</v>
      </c>
      <c r="B1115" s="39" t="s">
        <v>1911</v>
      </c>
      <c r="C1115" s="39" t="s">
        <v>1912</v>
      </c>
      <c r="D1115" s="58" t="str">
        <f>INDEX('R0. Region mapping'!$C$9:$C$24,MATCH($E1115,'R0. Region mapping'!$A$9:$A$24,0))</f>
        <v>ASI</v>
      </c>
      <c r="E1115" s="39" t="s">
        <v>359</v>
      </c>
      <c r="F1115" s="39">
        <v>14939.579612397269</v>
      </c>
      <c r="G1115" s="39">
        <v>15223.624141116505</v>
      </c>
      <c r="H1115" s="39">
        <v>15444.8096460984</v>
      </c>
      <c r="I1115" s="39">
        <v>15796.986492778691</v>
      </c>
      <c r="J1115" s="39">
        <v>19262.319329007099</v>
      </c>
      <c r="K1115" s="39">
        <v>21058.144115350558</v>
      </c>
      <c r="L1115" s="39">
        <v>23880.101106553378</v>
      </c>
      <c r="M1115" s="39">
        <v>19741.55865444204</v>
      </c>
      <c r="N1115" s="39">
        <v>17498.685346094062</v>
      </c>
      <c r="O1115" s="39">
        <v>17187.353059711288</v>
      </c>
      <c r="P1115" s="39">
        <v>17299.105167664107</v>
      </c>
      <c r="Q1115" s="39">
        <v>19526.94625044737</v>
      </c>
    </row>
    <row r="1116" spans="1:17" x14ac:dyDescent="0.3">
      <c r="A1116" s="39" t="s">
        <v>255</v>
      </c>
      <c r="B1116" s="39" t="s">
        <v>1911</v>
      </c>
      <c r="C1116" s="39" t="s">
        <v>1912</v>
      </c>
      <c r="D1116" s="58" t="str">
        <f>INDEX('R0. Region mapping'!$C$9:$C$24,MATCH($E1116,'R0. Region mapping'!$A$9:$A$24,0))</f>
        <v>ASI</v>
      </c>
      <c r="E1116" s="39" t="s">
        <v>361</v>
      </c>
      <c r="F1116" s="39">
        <v>93.156861740159343</v>
      </c>
      <c r="G1116" s="39">
        <v>157.91666666666669</v>
      </c>
      <c r="H1116" s="39">
        <v>202.85870276510752</v>
      </c>
      <c r="I1116" s="39">
        <v>635.248953211448</v>
      </c>
      <c r="J1116" s="39">
        <v>402.78709392209169</v>
      </c>
      <c r="K1116" s="39">
        <v>1184.9948742916677</v>
      </c>
      <c r="L1116" s="39">
        <v>1410.9085569799699</v>
      </c>
      <c r="M1116" s="39">
        <v>1404.7274860311261</v>
      </c>
      <c r="N1116" s="39">
        <v>1431.5073187686673</v>
      </c>
      <c r="O1116" s="39">
        <v>1462.010627377289</v>
      </c>
      <c r="P1116" s="39">
        <v>1492.3772927616526</v>
      </c>
      <c r="Q1116" s="39">
        <v>1549.391383684346</v>
      </c>
    </row>
    <row r="1117" spans="1:17" x14ac:dyDescent="0.3">
      <c r="A1117" s="39" t="s">
        <v>255</v>
      </c>
      <c r="B1117" s="39" t="s">
        <v>1911</v>
      </c>
      <c r="C1117" s="39" t="s">
        <v>1912</v>
      </c>
      <c r="D1117" s="58" t="str">
        <f>INDEX('R0. Region mapping'!$C$9:$C$24,MATCH($E1117,'R0. Region mapping'!$A$9:$A$24,0))</f>
        <v>NAM</v>
      </c>
      <c r="E1117" s="39" t="s">
        <v>363</v>
      </c>
      <c r="F1117" s="39">
        <v>5766.5302529180117</v>
      </c>
      <c r="G1117" s="39">
        <v>6461.7052222222246</v>
      </c>
      <c r="H1117" s="39">
        <v>6580.9981774405551</v>
      </c>
      <c r="I1117" s="39">
        <v>11502.8542793816</v>
      </c>
      <c r="J1117" s="39">
        <v>11178.565154557547</v>
      </c>
      <c r="K1117" s="39">
        <v>22339.937571366157</v>
      </c>
      <c r="L1117" s="39">
        <v>26814.49287003923</v>
      </c>
      <c r="M1117" s="39">
        <v>25340.705543873984</v>
      </c>
      <c r="N1117" s="39">
        <v>27230.924882784344</v>
      </c>
      <c r="O1117" s="39">
        <v>29120.528939132033</v>
      </c>
      <c r="P1117" s="39">
        <v>31010.331675284422</v>
      </c>
      <c r="Q1117" s="39">
        <v>32088.945958575619</v>
      </c>
    </row>
    <row r="1118" spans="1:17" x14ac:dyDescent="0.3">
      <c r="A1118" s="39" t="s">
        <v>255</v>
      </c>
      <c r="B1118" s="39" t="s">
        <v>1911</v>
      </c>
      <c r="C1118" s="39" t="s">
        <v>1912</v>
      </c>
      <c r="D1118" s="58" t="str">
        <f>INDEX('R0. Region mapping'!$C$9:$C$24,MATCH($E1118,'R0. Region mapping'!$A$9:$A$24,0))</f>
        <v>EUR</v>
      </c>
      <c r="E1118" s="39" t="s">
        <v>365</v>
      </c>
      <c r="F1118" s="39">
        <v>5398.0394374890748</v>
      </c>
      <c r="G1118" s="39">
        <v>5566.9978876459918</v>
      </c>
      <c r="H1118" s="39">
        <v>6833.2843534921258</v>
      </c>
      <c r="I1118" s="39">
        <v>8206.0598853168776</v>
      </c>
      <c r="J1118" s="39">
        <v>6685.7086309145288</v>
      </c>
      <c r="K1118" s="39">
        <v>15911.104252925974</v>
      </c>
      <c r="L1118" s="39">
        <v>16328.017602908176</v>
      </c>
      <c r="M1118" s="39">
        <v>15381.76699163338</v>
      </c>
      <c r="N1118" s="39">
        <v>16350.607355955684</v>
      </c>
      <c r="O1118" s="39">
        <v>17012.620654255847</v>
      </c>
      <c r="P1118" s="39">
        <v>17986.179214883083</v>
      </c>
      <c r="Q1118" s="39">
        <v>18960.512918412172</v>
      </c>
    </row>
    <row r="1119" spans="1:17" x14ac:dyDescent="0.3">
      <c r="A1119" s="39" t="s">
        <v>255</v>
      </c>
      <c r="B1119" s="39" t="s">
        <v>1911</v>
      </c>
      <c r="C1119" s="39" t="s">
        <v>940</v>
      </c>
      <c r="D1119" s="58" t="str">
        <f>INDEX('R0. Region mapping'!$C$9:$C$24,MATCH($E1119,'R0. Region mapping'!$A$9:$A$24,0))</f>
        <v>AFR</v>
      </c>
      <c r="E1119" s="39" t="s">
        <v>258</v>
      </c>
      <c r="F1119" s="39">
        <v>5215.6223640000044</v>
      </c>
      <c r="G1119" s="39">
        <v>5679.0693689828004</v>
      </c>
      <c r="H1119" s="39">
        <v>6912.7970103859016</v>
      </c>
      <c r="I1119" s="39">
        <v>9367.4588779182159</v>
      </c>
      <c r="J1119" s="39">
        <v>13602.287091777223</v>
      </c>
      <c r="K1119" s="39">
        <v>15691.365836629158</v>
      </c>
      <c r="L1119" s="39">
        <v>17847.344853767256</v>
      </c>
      <c r="M1119" s="39">
        <v>33147.102845837086</v>
      </c>
      <c r="N1119" s="39">
        <v>25212.633778304469</v>
      </c>
      <c r="O1119" s="39">
        <v>12836.892352957564</v>
      </c>
      <c r="P1119" s="39">
        <v>12877.167459168173</v>
      </c>
      <c r="Q1119" s="39">
        <v>13578.408833902429</v>
      </c>
    </row>
    <row r="1120" spans="1:17" x14ac:dyDescent="0.3">
      <c r="A1120" s="39" t="s">
        <v>255</v>
      </c>
      <c r="B1120" s="39" t="s">
        <v>1911</v>
      </c>
      <c r="C1120" s="39" t="s">
        <v>940</v>
      </c>
      <c r="D1120" s="58" t="str">
        <f>INDEX('R0. Region mapping'!$C$9:$C$24,MATCH($E1120,'R0. Region mapping'!$A$9:$A$24,0))</f>
        <v>AUS</v>
      </c>
      <c r="E1120" s="39" t="s">
        <v>261</v>
      </c>
      <c r="F1120" s="39">
        <v>8730.616532552649</v>
      </c>
      <c r="G1120" s="39">
        <v>9351.5621918630932</v>
      </c>
      <c r="H1120" s="39">
        <v>11069.1255016532</v>
      </c>
      <c r="I1120" s="39">
        <v>14015.863931385136</v>
      </c>
      <c r="J1120" s="39">
        <v>20572.579523707518</v>
      </c>
      <c r="K1120" s="39">
        <v>27253.253860045097</v>
      </c>
      <c r="L1120" s="39">
        <v>39445.591114953459</v>
      </c>
      <c r="M1120" s="39">
        <v>11444.256225156321</v>
      </c>
      <c r="N1120" s="39">
        <v>446.33176332556673</v>
      </c>
      <c r="O1120" s="39">
        <v>299.54426596384565</v>
      </c>
      <c r="P1120" s="39">
        <v>297.13526060258539</v>
      </c>
      <c r="Q1120" s="39">
        <v>291.29528241896264</v>
      </c>
    </row>
    <row r="1121" spans="1:17" x14ac:dyDescent="0.3">
      <c r="A1121" s="39" t="s">
        <v>255</v>
      </c>
      <c r="B1121" s="39" t="s">
        <v>1911</v>
      </c>
      <c r="C1121" s="39" t="s">
        <v>940</v>
      </c>
      <c r="D1121" s="58" t="str">
        <f>INDEX('R0. Region mapping'!$C$9:$C$24,MATCH($E1121,'R0. Region mapping'!$A$9:$A$24,0))</f>
        <v>NAM</v>
      </c>
      <c r="E1121" s="39" t="s">
        <v>341</v>
      </c>
      <c r="F1121" s="39">
        <v>1556.5917785660365</v>
      </c>
      <c r="G1121" s="39">
        <v>1712.4958032430998</v>
      </c>
      <c r="H1121" s="39">
        <v>1809.6385407094231</v>
      </c>
      <c r="I1121" s="39">
        <v>1843.2593993681558</v>
      </c>
      <c r="J1121" s="39">
        <v>1505.6523012795499</v>
      </c>
      <c r="K1121" s="39">
        <v>86.540835938133171</v>
      </c>
      <c r="L1121" s="39">
        <v>84.120831977876605</v>
      </c>
      <c r="M1121" s="39">
        <v>170.31358790251923</v>
      </c>
      <c r="N1121" s="39">
        <v>171.3714719673753</v>
      </c>
      <c r="O1121" s="39">
        <v>150.14525891493238</v>
      </c>
      <c r="P1121" s="39">
        <v>193.28743183704842</v>
      </c>
      <c r="Q1121" s="39">
        <v>215.61842765499807</v>
      </c>
    </row>
    <row r="1122" spans="1:17" x14ac:dyDescent="0.3">
      <c r="A1122" s="39" t="s">
        <v>255</v>
      </c>
      <c r="B1122" s="39" t="s">
        <v>1911</v>
      </c>
      <c r="C1122" s="39" t="s">
        <v>940</v>
      </c>
      <c r="D1122" s="58" t="str">
        <f>INDEX('R0. Region mapping'!$C$9:$C$24,MATCH($E1122,'R0. Region mapping'!$A$9:$A$24,0))</f>
        <v>ASI</v>
      </c>
      <c r="E1122" s="39" t="s">
        <v>343</v>
      </c>
      <c r="F1122" s="39">
        <v>48741.94833200943</v>
      </c>
      <c r="G1122" s="39">
        <v>62071.61291492825</v>
      </c>
      <c r="H1122" s="39">
        <v>79880.631059680978</v>
      </c>
      <c r="I1122" s="39">
        <v>76518.017355596356</v>
      </c>
      <c r="J1122" s="39">
        <v>116756.15993186504</v>
      </c>
      <c r="K1122" s="39">
        <v>48945.587783662857</v>
      </c>
      <c r="L1122" s="39">
        <v>47613.700860227866</v>
      </c>
      <c r="M1122" s="39">
        <v>38177.527774234302</v>
      </c>
      <c r="N1122" s="39">
        <v>22860.037404100509</v>
      </c>
      <c r="O1122" s="39">
        <v>10987.400207300259</v>
      </c>
      <c r="P1122" s="39">
        <v>10701.936204620915</v>
      </c>
      <c r="Q1122" s="39">
        <v>10028.020497644069</v>
      </c>
    </row>
    <row r="1123" spans="1:17" x14ac:dyDescent="0.3">
      <c r="A1123" s="39" t="s">
        <v>255</v>
      </c>
      <c r="B1123" s="39" t="s">
        <v>1911</v>
      </c>
      <c r="C1123" s="39" t="s">
        <v>940</v>
      </c>
      <c r="D1123" s="58" t="str">
        <f>INDEX('R0. Region mapping'!$C$9:$C$24,MATCH($E1123,'R0. Region mapping'!$A$9:$A$24,0))</f>
        <v>LAM</v>
      </c>
      <c r="E1123" s="39" t="s">
        <v>345</v>
      </c>
      <c r="F1123" s="39">
        <v>2089.4562317803648</v>
      </c>
      <c r="G1123" s="39">
        <v>2352.7055756080149</v>
      </c>
      <c r="H1123" s="39">
        <v>2562.4735861622257</v>
      </c>
      <c r="I1123" s="39">
        <v>3348.663459109529</v>
      </c>
      <c r="J1123" s="39">
        <v>4738.1881141789127</v>
      </c>
      <c r="K1123" s="39">
        <v>5525.7744573285636</v>
      </c>
      <c r="L1123" s="39">
        <v>2218.3039866481045</v>
      </c>
      <c r="M1123" s="39">
        <v>12096.389932293174</v>
      </c>
      <c r="N1123" s="39">
        <v>3631.4322381089264</v>
      </c>
      <c r="O1123" s="39">
        <v>3534.8875419917686</v>
      </c>
      <c r="P1123" s="39">
        <v>3374.7979778441618</v>
      </c>
      <c r="Q1123" s="39">
        <v>2089.4870416098775</v>
      </c>
    </row>
    <row r="1124" spans="1:17" x14ac:dyDescent="0.3">
      <c r="A1124" s="39" t="s">
        <v>255</v>
      </c>
      <c r="B1124" s="39" t="s">
        <v>1911</v>
      </c>
      <c r="C1124" s="39" t="s">
        <v>940</v>
      </c>
      <c r="D1124" s="58" t="str">
        <f>INDEX('R0. Region mapping'!$C$9:$C$24,MATCH($E1124,'R0. Region mapping'!$A$9:$A$24,0))</f>
        <v>EUR</v>
      </c>
      <c r="E1124" s="39" t="s">
        <v>347</v>
      </c>
      <c r="F1124" s="39">
        <v>4701.8683278034523</v>
      </c>
      <c r="G1124" s="39">
        <v>5383.0690237762428</v>
      </c>
      <c r="H1124" s="39">
        <v>5630.9380126285578</v>
      </c>
      <c r="I1124" s="39">
        <v>6118.3490302327446</v>
      </c>
      <c r="J1124" s="39">
        <v>5475.5796525826863</v>
      </c>
      <c r="K1124" s="39">
        <v>164.4536287638625</v>
      </c>
      <c r="L1124" s="39">
        <v>265.63415417687389</v>
      </c>
      <c r="M1124" s="39">
        <v>282.49469539406078</v>
      </c>
      <c r="N1124" s="39">
        <v>286.29457519592989</v>
      </c>
      <c r="O1124" s="39">
        <v>94.035807133840891</v>
      </c>
      <c r="P1124" s="39">
        <v>84.548217587830734</v>
      </c>
      <c r="Q1124" s="39">
        <v>69.492321304059189</v>
      </c>
    </row>
    <row r="1125" spans="1:17" x14ac:dyDescent="0.3">
      <c r="A1125" s="39" t="s">
        <v>255</v>
      </c>
      <c r="B1125" s="39" t="s">
        <v>1911</v>
      </c>
      <c r="C1125" s="39" t="s">
        <v>940</v>
      </c>
      <c r="D1125" s="58" t="str">
        <f>INDEX('R0. Region mapping'!$C$9:$C$24,MATCH($E1125,'R0. Region mapping'!$A$9:$A$24,0))</f>
        <v>ASI</v>
      </c>
      <c r="E1125" s="39" t="s">
        <v>349</v>
      </c>
      <c r="F1125" s="39">
        <v>7249.0275931757642</v>
      </c>
      <c r="G1125" s="39">
        <v>7769.9014812566156</v>
      </c>
      <c r="H1125" s="39">
        <v>7475.7515251546138</v>
      </c>
      <c r="I1125" s="39">
        <v>7037.7918405997798</v>
      </c>
      <c r="J1125" s="39">
        <v>5860.0496072147853</v>
      </c>
      <c r="K1125" s="39">
        <v>729.04510650700081</v>
      </c>
      <c r="L1125" s="39">
        <v>747.67369394815421</v>
      </c>
      <c r="M1125" s="39">
        <v>809.27185476809495</v>
      </c>
      <c r="N1125" s="39">
        <v>360.34976453751483</v>
      </c>
      <c r="O1125" s="39">
        <v>369.65571645922211</v>
      </c>
      <c r="P1125" s="39">
        <v>373.29655703292258</v>
      </c>
      <c r="Q1125" s="39">
        <v>367.50481692642569</v>
      </c>
    </row>
    <row r="1126" spans="1:17" x14ac:dyDescent="0.3">
      <c r="A1126" s="39" t="s">
        <v>255</v>
      </c>
      <c r="B1126" s="39" t="s">
        <v>1911</v>
      </c>
      <c r="C1126" s="39" t="s">
        <v>940</v>
      </c>
      <c r="D1126" s="58" t="str">
        <f>INDEX('R0. Region mapping'!$C$9:$C$24,MATCH($E1126,'R0. Region mapping'!$A$9:$A$24,0))</f>
        <v>ASI</v>
      </c>
      <c r="E1126" s="39" t="s">
        <v>351</v>
      </c>
      <c r="F1126" s="39">
        <v>8004.711453313339</v>
      </c>
      <c r="G1126" s="39">
        <v>9484.0468608714018</v>
      </c>
      <c r="H1126" s="39">
        <v>13366.428896116162</v>
      </c>
      <c r="I1126" s="39">
        <v>17041.220705006195</v>
      </c>
      <c r="J1126" s="39">
        <v>19716.666628068353</v>
      </c>
      <c r="K1126" s="39">
        <v>6960.8350957390239</v>
      </c>
      <c r="L1126" s="39">
        <v>10122.333225480112</v>
      </c>
      <c r="M1126" s="39">
        <v>12156.410761298755</v>
      </c>
      <c r="N1126" s="39">
        <v>8035.7644250750845</v>
      </c>
      <c r="O1126" s="39">
        <v>2997.2025892454567</v>
      </c>
      <c r="P1126" s="39">
        <v>3151.4827134723341</v>
      </c>
      <c r="Q1126" s="39">
        <v>3272.7727198607263</v>
      </c>
    </row>
    <row r="1127" spans="1:17" x14ac:dyDescent="0.3">
      <c r="A1127" s="39" t="s">
        <v>255</v>
      </c>
      <c r="B1127" s="39" t="s">
        <v>1911</v>
      </c>
      <c r="C1127" s="39" t="s">
        <v>940</v>
      </c>
      <c r="D1127" s="58" t="str">
        <f>INDEX('R0. Region mapping'!$C$9:$C$24,MATCH($E1127,'R0. Region mapping'!$A$9:$A$24,0))</f>
        <v>ASI</v>
      </c>
      <c r="E1127" s="39" t="s">
        <v>353</v>
      </c>
      <c r="F1127" s="39">
        <v>4933.7654960000018</v>
      </c>
      <c r="G1127" s="39">
        <v>5435.7174697952405</v>
      </c>
      <c r="H1127" s="39">
        <v>6285.556813952966</v>
      </c>
      <c r="I1127" s="39">
        <v>6340.4459921244679</v>
      </c>
      <c r="J1127" s="39">
        <v>5445.5430687447661</v>
      </c>
      <c r="K1127" s="39">
        <v>1309.9610067526737</v>
      </c>
      <c r="L1127" s="39">
        <v>1196.6220050304992</v>
      </c>
      <c r="M1127" s="39">
        <v>1210.9632412014503</v>
      </c>
      <c r="N1127" s="39">
        <v>978.64356599999985</v>
      </c>
      <c r="O1127" s="39">
        <v>978.64356599999985</v>
      </c>
      <c r="P1127" s="39">
        <v>978.64356599999985</v>
      </c>
      <c r="Q1127" s="39">
        <v>978.64356599999985</v>
      </c>
    </row>
    <row r="1128" spans="1:17" x14ac:dyDescent="0.3">
      <c r="A1128" s="39" t="s">
        <v>255</v>
      </c>
      <c r="B1128" s="39" t="s">
        <v>1911</v>
      </c>
      <c r="C1128" s="39" t="s">
        <v>940</v>
      </c>
      <c r="D1128" s="58" t="str">
        <f>INDEX('R0. Region mapping'!$C$9:$C$24,MATCH($E1128,'R0. Region mapping'!$A$9:$A$24,0))</f>
        <v>AFR</v>
      </c>
      <c r="E1128" s="39" t="s">
        <v>355</v>
      </c>
      <c r="F1128" s="39">
        <v>1306.2656445730674</v>
      </c>
      <c r="G1128" s="39">
        <v>1285.946515642368</v>
      </c>
      <c r="H1128" s="39">
        <v>1236.0345041679955</v>
      </c>
      <c r="I1128" s="39">
        <v>1514.6569061703574</v>
      </c>
      <c r="J1128" s="39">
        <v>1549.3835736995334</v>
      </c>
      <c r="K1128" s="39">
        <v>155.57265684348624</v>
      </c>
      <c r="L1128" s="39">
        <v>124.06092918839286</v>
      </c>
      <c r="M1128" s="39">
        <v>127.88099375465725</v>
      </c>
      <c r="N1128" s="39">
        <v>118.16488915060984</v>
      </c>
      <c r="O1128" s="39">
        <v>111.16142794694966</v>
      </c>
      <c r="P1128" s="39">
        <v>111.16142794694966</v>
      </c>
      <c r="Q1128" s="39">
        <v>111.16142794694966</v>
      </c>
    </row>
    <row r="1129" spans="1:17" x14ac:dyDescent="0.3">
      <c r="A1129" s="39" t="s">
        <v>255</v>
      </c>
      <c r="B1129" s="39" t="s">
        <v>1911</v>
      </c>
      <c r="C1129" s="39" t="s">
        <v>940</v>
      </c>
      <c r="D1129" s="58" t="str">
        <f>INDEX('R0. Region mapping'!$C$9:$C$24,MATCH($E1129,'R0. Region mapping'!$A$9:$A$24,0))</f>
        <v>LAM</v>
      </c>
      <c r="E1129" s="39" t="s">
        <v>357</v>
      </c>
      <c r="F1129" s="39">
        <v>341.72661599999998</v>
      </c>
      <c r="G1129" s="39">
        <v>352.40309611540397</v>
      </c>
      <c r="H1129" s="39">
        <v>385.00281143668082</v>
      </c>
      <c r="I1129" s="39">
        <v>445.35328988622757</v>
      </c>
      <c r="J1129" s="39">
        <v>361.65453258586274</v>
      </c>
      <c r="K1129" s="39">
        <v>26.347058715055198</v>
      </c>
      <c r="L1129" s="39">
        <v>21.618712867496633</v>
      </c>
      <c r="M1129" s="39">
        <v>21.64132160249374</v>
      </c>
      <c r="N1129" s="39">
        <v>21.66058833584858</v>
      </c>
      <c r="O1129" s="39">
        <v>27.059670638289951</v>
      </c>
      <c r="P1129" s="39">
        <v>29.30989544020111</v>
      </c>
      <c r="Q1129" s="39">
        <v>21.436416000000001</v>
      </c>
    </row>
    <row r="1130" spans="1:17" x14ac:dyDescent="0.3">
      <c r="A1130" s="39" t="s">
        <v>255</v>
      </c>
      <c r="B1130" s="39" t="s">
        <v>1911</v>
      </c>
      <c r="C1130" s="39" t="s">
        <v>940</v>
      </c>
      <c r="D1130" s="58" t="str">
        <f>INDEX('R0. Region mapping'!$C$9:$C$24,MATCH($E1130,'R0. Region mapping'!$A$9:$A$24,0))</f>
        <v>ASI</v>
      </c>
      <c r="E1130" s="39" t="s">
        <v>359</v>
      </c>
      <c r="F1130" s="39">
        <v>6646.054276043199</v>
      </c>
      <c r="G1130" s="39">
        <v>7231.3751054862996</v>
      </c>
      <c r="H1130" s="39">
        <v>8865.0196474945587</v>
      </c>
      <c r="I1130" s="39">
        <v>14791.972984672791</v>
      </c>
      <c r="J1130" s="39">
        <v>19899.837396101517</v>
      </c>
      <c r="K1130" s="39">
        <v>15840.365814237308</v>
      </c>
      <c r="L1130" s="39">
        <v>15056.449382121158</v>
      </c>
      <c r="M1130" s="39">
        <v>29398.652323567643</v>
      </c>
      <c r="N1130" s="39">
        <v>22746.791207851275</v>
      </c>
      <c r="O1130" s="39">
        <v>11168.910482636249</v>
      </c>
      <c r="P1130" s="39">
        <v>11022.139190047299</v>
      </c>
      <c r="Q1130" s="39">
        <v>11457.393937845345</v>
      </c>
    </row>
    <row r="1131" spans="1:17" x14ac:dyDescent="0.3">
      <c r="A1131" s="39" t="s">
        <v>255</v>
      </c>
      <c r="B1131" s="39" t="s">
        <v>1911</v>
      </c>
      <c r="C1131" s="39" t="s">
        <v>940</v>
      </c>
      <c r="D1131" s="58" t="str">
        <f>INDEX('R0. Region mapping'!$C$9:$C$24,MATCH($E1131,'R0. Region mapping'!$A$9:$A$24,0))</f>
        <v>ASI</v>
      </c>
      <c r="E1131" s="39" t="s">
        <v>361</v>
      </c>
      <c r="F1131" s="39">
        <v>1870.8483172951201</v>
      </c>
      <c r="G1131" s="39">
        <v>2713.0810666461671</v>
      </c>
      <c r="H1131" s="39">
        <v>3643.4430693019572</v>
      </c>
      <c r="I1131" s="39">
        <v>718.89669643643742</v>
      </c>
      <c r="J1131" s="39">
        <v>4311.316892799392</v>
      </c>
      <c r="K1131" s="39">
        <v>414.71185167668915</v>
      </c>
      <c r="L1131" s="39">
        <v>338.04197185105761</v>
      </c>
      <c r="M1131" s="39">
        <v>346.54215500965176</v>
      </c>
      <c r="N1131" s="39">
        <v>349.52951056773679</v>
      </c>
      <c r="O1131" s="39">
        <v>288.5123880000001</v>
      </c>
      <c r="P1131" s="39">
        <v>288.5123880000001</v>
      </c>
      <c r="Q1131" s="39">
        <v>288.5123880000001</v>
      </c>
    </row>
    <row r="1132" spans="1:17" x14ac:dyDescent="0.3">
      <c r="A1132" s="39" t="s">
        <v>255</v>
      </c>
      <c r="B1132" s="39" t="s">
        <v>1911</v>
      </c>
      <c r="C1132" s="39" t="s">
        <v>940</v>
      </c>
      <c r="D1132" s="58" t="str">
        <f>INDEX('R0. Region mapping'!$C$9:$C$24,MATCH($E1132,'R0. Region mapping'!$A$9:$A$24,0))</f>
        <v>NAM</v>
      </c>
      <c r="E1132" s="39" t="s">
        <v>363</v>
      </c>
      <c r="F1132" s="39">
        <v>22387.447550019897</v>
      </c>
      <c r="G1132" s="39">
        <v>25810.416374239954</v>
      </c>
      <c r="H1132" s="39">
        <v>30346.120820807468</v>
      </c>
      <c r="I1132" s="39">
        <v>19393.599889028294</v>
      </c>
      <c r="J1132" s="39">
        <v>28139.971092411441</v>
      </c>
      <c r="K1132" s="39">
        <v>4633.6771085425116</v>
      </c>
      <c r="L1132" s="39">
        <v>1204.4243046438296</v>
      </c>
      <c r="M1132" s="39">
        <v>11769.797983573941</v>
      </c>
      <c r="N1132" s="39">
        <v>1992.8649852461263</v>
      </c>
      <c r="O1132" s="39">
        <v>1887.9550615132357</v>
      </c>
      <c r="P1132" s="39">
        <v>1876.0280357059846</v>
      </c>
      <c r="Q1132" s="39">
        <v>521.50353279076216</v>
      </c>
    </row>
    <row r="1133" spans="1:17" x14ac:dyDescent="0.3">
      <c r="A1133" s="39" t="s">
        <v>255</v>
      </c>
      <c r="B1133" s="39" t="s">
        <v>1911</v>
      </c>
      <c r="C1133" s="39" t="s">
        <v>940</v>
      </c>
      <c r="D1133" s="58" t="str">
        <f>INDEX('R0. Region mapping'!$C$9:$C$24,MATCH($E1133,'R0. Region mapping'!$A$9:$A$24,0))</f>
        <v>EUR</v>
      </c>
      <c r="E1133" s="39" t="s">
        <v>365</v>
      </c>
      <c r="F1133" s="39">
        <v>7039.7240995845568</v>
      </c>
      <c r="G1133" s="39">
        <v>7515.0419003540665</v>
      </c>
      <c r="H1133" s="39">
        <v>8232.6253134768012</v>
      </c>
      <c r="I1133" s="39">
        <v>2156.7850709725062</v>
      </c>
      <c r="J1133" s="39">
        <v>6828.6766555817621</v>
      </c>
      <c r="K1133" s="39">
        <v>285.715770907153</v>
      </c>
      <c r="L1133" s="39">
        <v>399.03800549654511</v>
      </c>
      <c r="M1133" s="39">
        <v>430.49085898722427</v>
      </c>
      <c r="N1133" s="39">
        <v>264.05723544013165</v>
      </c>
      <c r="O1133" s="39">
        <v>129.7731480090325</v>
      </c>
      <c r="P1133" s="39">
        <v>128.57220592684996</v>
      </c>
      <c r="Q1133" s="39">
        <v>126.38152346972133</v>
      </c>
    </row>
    <row r="1134" spans="1:17" x14ac:dyDescent="0.3">
      <c r="A1134" s="39" t="s">
        <v>255</v>
      </c>
      <c r="B1134" s="39" t="s">
        <v>1911</v>
      </c>
      <c r="C1134" s="39" t="s">
        <v>941</v>
      </c>
      <c r="D1134" s="58" t="str">
        <f>INDEX('R0. Region mapping'!$C$9:$C$24,MATCH($E1134,'R0. Region mapping'!$A$9:$A$24,0))</f>
        <v>AFR</v>
      </c>
      <c r="E1134" s="39" t="s">
        <v>258</v>
      </c>
      <c r="F1134" s="39">
        <v>10662.375151728113</v>
      </c>
      <c r="G1134" s="39">
        <v>11068.363272041839</v>
      </c>
      <c r="H1134" s="39">
        <v>11924.473976211559</v>
      </c>
      <c r="I1134" s="39">
        <v>12761.739449098819</v>
      </c>
      <c r="J1134" s="39">
        <v>12597.200712245254</v>
      </c>
      <c r="K1134" s="39">
        <v>10761.040218426591</v>
      </c>
      <c r="L1134" s="39">
        <v>4369.7598529492743</v>
      </c>
      <c r="M1134" s="39">
        <v>13140.736863668233</v>
      </c>
      <c r="N1134" s="39">
        <v>4106.6179627115971</v>
      </c>
      <c r="O1134" s="39">
        <v>4054.9658062942899</v>
      </c>
      <c r="P1134" s="39">
        <v>4621.6008163076094</v>
      </c>
      <c r="Q1134" s="39">
        <v>4451.5479301125533</v>
      </c>
    </row>
    <row r="1135" spans="1:17" x14ac:dyDescent="0.3">
      <c r="A1135" s="39" t="s">
        <v>255</v>
      </c>
      <c r="B1135" s="39" t="s">
        <v>1911</v>
      </c>
      <c r="C1135" s="39" t="s">
        <v>941</v>
      </c>
      <c r="D1135" s="58" t="str">
        <f>INDEX('R0. Region mapping'!$C$9:$C$24,MATCH($E1135,'R0. Region mapping'!$A$9:$A$24,0))</f>
        <v>AUS</v>
      </c>
      <c r="E1135" s="39" t="s">
        <v>261</v>
      </c>
      <c r="F1135" s="39">
        <v>3639.0232614616639</v>
      </c>
      <c r="G1135" s="39">
        <v>2477.8815031656845</v>
      </c>
      <c r="H1135" s="39">
        <v>2399.744728046956</v>
      </c>
      <c r="I1135" s="39">
        <v>718.63278223904229</v>
      </c>
      <c r="J1135" s="39">
        <v>886.38119002999031</v>
      </c>
      <c r="K1135" s="39">
        <v>1120.9520612517722</v>
      </c>
      <c r="L1135" s="39">
        <v>299.64682683197293</v>
      </c>
      <c r="M1135" s="39">
        <v>321.18103752050177</v>
      </c>
      <c r="N1135" s="39">
        <v>319.75751251592357</v>
      </c>
      <c r="O1135" s="39">
        <v>601.41680260495775</v>
      </c>
      <c r="P1135" s="39">
        <v>574.17284646579026</v>
      </c>
      <c r="Q1135" s="39">
        <v>495.48181838697349</v>
      </c>
    </row>
    <row r="1136" spans="1:17" x14ac:dyDescent="0.3">
      <c r="A1136" s="39" t="s">
        <v>255</v>
      </c>
      <c r="B1136" s="39" t="s">
        <v>1911</v>
      </c>
      <c r="C1136" s="39" t="s">
        <v>941</v>
      </c>
      <c r="D1136" s="58" t="str">
        <f>INDEX('R0. Region mapping'!$C$9:$C$24,MATCH($E1136,'R0. Region mapping'!$A$9:$A$24,0))</f>
        <v>NAM</v>
      </c>
      <c r="E1136" s="39" t="s">
        <v>341</v>
      </c>
      <c r="F1136" s="39">
        <v>7057.8267893892935</v>
      </c>
      <c r="G1136" s="39">
        <v>6582.714441082544</v>
      </c>
      <c r="H1136" s="39">
        <v>6111.7898860448622</v>
      </c>
      <c r="I1136" s="39">
        <v>7674.3670965211386</v>
      </c>
      <c r="J1136" s="39">
        <v>5571.0758054315038</v>
      </c>
      <c r="K1136" s="39">
        <v>3648.9636965067812</v>
      </c>
      <c r="L1136" s="39">
        <v>4547.1496128074705</v>
      </c>
      <c r="M1136" s="39">
        <v>1034.3872341701326</v>
      </c>
      <c r="N1136" s="39">
        <v>1007.0647432858341</v>
      </c>
      <c r="O1136" s="39">
        <v>991.08669328364385</v>
      </c>
      <c r="P1136" s="39">
        <v>940.42436713108646</v>
      </c>
      <c r="Q1136" s="39">
        <v>900.05354060137211</v>
      </c>
    </row>
    <row r="1137" spans="1:17" x14ac:dyDescent="0.3">
      <c r="A1137" s="39" t="s">
        <v>255</v>
      </c>
      <c r="B1137" s="39" t="s">
        <v>1911</v>
      </c>
      <c r="C1137" s="39" t="s">
        <v>941</v>
      </c>
      <c r="D1137" s="58" t="str">
        <f>INDEX('R0. Region mapping'!$C$9:$C$24,MATCH($E1137,'R0. Region mapping'!$A$9:$A$24,0))</f>
        <v>ASI</v>
      </c>
      <c r="E1137" s="39" t="s">
        <v>343</v>
      </c>
      <c r="F1137" s="39">
        <v>9288.7221062135413</v>
      </c>
      <c r="G1137" s="39">
        <v>4701.1284521658081</v>
      </c>
      <c r="H1137" s="39">
        <v>15616.398491450276</v>
      </c>
      <c r="I1137" s="39">
        <v>39506.199569477983</v>
      </c>
      <c r="J1137" s="39">
        <v>41867.302623849013</v>
      </c>
      <c r="K1137" s="39">
        <v>67113.896451161112</v>
      </c>
      <c r="L1137" s="39">
        <v>44593.770117366155</v>
      </c>
      <c r="M1137" s="39">
        <v>35942.354828255469</v>
      </c>
      <c r="N1137" s="39">
        <v>43518.16429903754</v>
      </c>
      <c r="O1137" s="39">
        <v>24180.247192679948</v>
      </c>
      <c r="P1137" s="39">
        <v>8227.74982286058</v>
      </c>
      <c r="Q1137" s="39">
        <v>2845.9442427929753</v>
      </c>
    </row>
    <row r="1138" spans="1:17" x14ac:dyDescent="0.3">
      <c r="A1138" s="39" t="s">
        <v>255</v>
      </c>
      <c r="B1138" s="39" t="s">
        <v>1911</v>
      </c>
      <c r="C1138" s="39" t="s">
        <v>941</v>
      </c>
      <c r="D1138" s="58" t="str">
        <f>INDEX('R0. Region mapping'!$C$9:$C$24,MATCH($E1138,'R0. Region mapping'!$A$9:$A$24,0))</f>
        <v>LAM</v>
      </c>
      <c r="E1138" s="39" t="s">
        <v>345</v>
      </c>
      <c r="F1138" s="39">
        <v>6937.9268688194425</v>
      </c>
      <c r="G1138" s="39">
        <v>7781.7563646158678</v>
      </c>
      <c r="H1138" s="39">
        <v>7639.3973452241198</v>
      </c>
      <c r="I1138" s="39">
        <v>6987.9529199957351</v>
      </c>
      <c r="J1138" s="39">
        <v>6404.135960250861</v>
      </c>
      <c r="K1138" s="39">
        <v>3680.1528331178656</v>
      </c>
      <c r="L1138" s="39">
        <v>3750.9572357183906</v>
      </c>
      <c r="M1138" s="39">
        <v>2829.7654102211563</v>
      </c>
      <c r="N1138" s="39">
        <v>2893.6301630163398</v>
      </c>
      <c r="O1138" s="39">
        <v>2793.4605281037611</v>
      </c>
      <c r="P1138" s="39">
        <v>2597.5306507409232</v>
      </c>
      <c r="Q1138" s="39">
        <v>2369.8139127795612</v>
      </c>
    </row>
    <row r="1139" spans="1:17" x14ac:dyDescent="0.3">
      <c r="A1139" s="39" t="s">
        <v>255</v>
      </c>
      <c r="B1139" s="39" t="s">
        <v>1911</v>
      </c>
      <c r="C1139" s="39" t="s">
        <v>941</v>
      </c>
      <c r="D1139" s="58" t="str">
        <f>INDEX('R0. Region mapping'!$C$9:$C$24,MATCH($E1139,'R0. Region mapping'!$A$9:$A$24,0))</f>
        <v>EUR</v>
      </c>
      <c r="E1139" s="39" t="s">
        <v>347</v>
      </c>
      <c r="F1139" s="39">
        <v>5252.8388651385658</v>
      </c>
      <c r="G1139" s="39">
        <v>5701.0855478173098</v>
      </c>
      <c r="H1139" s="39">
        <v>5011.6210811077563</v>
      </c>
      <c r="I1139" s="39">
        <v>7352.8284047014922</v>
      </c>
      <c r="J1139" s="39">
        <v>7142.8298303063884</v>
      </c>
      <c r="K1139" s="39">
        <v>6712.2320596512782</v>
      </c>
      <c r="L1139" s="39">
        <v>5309.7003070387109</v>
      </c>
      <c r="M1139" s="39">
        <v>1069.3438383779537</v>
      </c>
      <c r="N1139" s="39">
        <v>907.23178285733582</v>
      </c>
      <c r="O1139" s="39">
        <v>818.9039844797328</v>
      </c>
      <c r="P1139" s="39">
        <v>713.92382538761592</v>
      </c>
      <c r="Q1139" s="39">
        <v>638.16380862214089</v>
      </c>
    </row>
    <row r="1140" spans="1:17" x14ac:dyDescent="0.3">
      <c r="A1140" s="39" t="s">
        <v>255</v>
      </c>
      <c r="B1140" s="39" t="s">
        <v>1911</v>
      </c>
      <c r="C1140" s="39" t="s">
        <v>941</v>
      </c>
      <c r="D1140" s="58" t="str">
        <f>INDEX('R0. Region mapping'!$C$9:$C$24,MATCH($E1140,'R0. Region mapping'!$A$9:$A$24,0))</f>
        <v>ASI</v>
      </c>
      <c r="E1140" s="39" t="s">
        <v>349</v>
      </c>
      <c r="F1140" s="39">
        <v>27092.15957964804</v>
      </c>
      <c r="G1140" s="39">
        <v>23592.875734061123</v>
      </c>
      <c r="H1140" s="39">
        <v>29897.968444051636</v>
      </c>
      <c r="I1140" s="39">
        <v>57758.134788628835</v>
      </c>
      <c r="J1140" s="39">
        <v>68780.870082393551</v>
      </c>
      <c r="K1140" s="39">
        <v>63700.097071891803</v>
      </c>
      <c r="L1140" s="39">
        <v>59040.972245432029</v>
      </c>
      <c r="M1140" s="39">
        <v>49189.557080312428</v>
      </c>
      <c r="N1140" s="39">
        <v>41941.005382227697</v>
      </c>
      <c r="O1140" s="39">
        <v>37741.462498703819</v>
      </c>
      <c r="P1140" s="39">
        <v>22244.022305797047</v>
      </c>
      <c r="Q1140" s="39">
        <v>12823.21237108598</v>
      </c>
    </row>
    <row r="1141" spans="1:17" x14ac:dyDescent="0.3">
      <c r="A1141" s="39" t="s">
        <v>255</v>
      </c>
      <c r="B1141" s="39" t="s">
        <v>1911</v>
      </c>
      <c r="C1141" s="39" t="s">
        <v>941</v>
      </c>
      <c r="D1141" s="58" t="str">
        <f>INDEX('R0. Region mapping'!$C$9:$C$24,MATCH($E1141,'R0. Region mapping'!$A$9:$A$24,0))</f>
        <v>ASI</v>
      </c>
      <c r="E1141" s="39" t="s">
        <v>351</v>
      </c>
      <c r="F1141" s="39">
        <v>3511.4880584391867</v>
      </c>
      <c r="G1141" s="39">
        <v>2068.8306630682901</v>
      </c>
      <c r="H1141" s="39">
        <v>2760.1874781378951</v>
      </c>
      <c r="I1141" s="39">
        <v>3818.8298048971783</v>
      </c>
      <c r="J1141" s="39">
        <v>6181.2123294821822</v>
      </c>
      <c r="K1141" s="39">
        <v>10661.836526101621</v>
      </c>
      <c r="L1141" s="39">
        <v>12904.953019150216</v>
      </c>
      <c r="M1141" s="39">
        <v>14709.835389291384</v>
      </c>
      <c r="N1141" s="39">
        <v>10678.37371134324</v>
      </c>
      <c r="O1141" s="39">
        <v>11770.001599483301</v>
      </c>
      <c r="P1141" s="39">
        <v>4718.149097486179</v>
      </c>
      <c r="Q1141" s="39">
        <v>4226.1458597149731</v>
      </c>
    </row>
    <row r="1142" spans="1:17" x14ac:dyDescent="0.3">
      <c r="A1142" s="39" t="s">
        <v>255</v>
      </c>
      <c r="B1142" s="39" t="s">
        <v>1911</v>
      </c>
      <c r="C1142" s="39" t="s">
        <v>941</v>
      </c>
      <c r="D1142" s="58" t="str">
        <f>INDEX('R0. Region mapping'!$C$9:$C$24,MATCH($E1142,'R0. Region mapping'!$A$9:$A$24,0))</f>
        <v>ASI</v>
      </c>
      <c r="E1142" s="39" t="s">
        <v>353</v>
      </c>
      <c r="F1142" s="39">
        <v>11239.982919200007</v>
      </c>
      <c r="G1142" s="39">
        <v>7633.7835372833724</v>
      </c>
      <c r="H1142" s="39">
        <v>6925.3429282292645</v>
      </c>
      <c r="I1142" s="39">
        <v>4353.8256271845794</v>
      </c>
      <c r="J1142" s="39">
        <v>6560.3501732832601</v>
      </c>
      <c r="K1142" s="39">
        <v>6967.8838699625276</v>
      </c>
      <c r="L1142" s="39">
        <v>2553.3707967520568</v>
      </c>
      <c r="M1142" s="39">
        <v>1452.1947128194684</v>
      </c>
      <c r="N1142" s="39">
        <v>1137.7731455748342</v>
      </c>
      <c r="O1142" s="39">
        <v>952.37562219463894</v>
      </c>
      <c r="P1142" s="39">
        <v>606.41446308599973</v>
      </c>
      <c r="Q1142" s="39">
        <v>440.46676263431402</v>
      </c>
    </row>
    <row r="1143" spans="1:17" x14ac:dyDescent="0.3">
      <c r="A1143" s="39" t="s">
        <v>255</v>
      </c>
      <c r="B1143" s="39" t="s">
        <v>1911</v>
      </c>
      <c r="C1143" s="39" t="s">
        <v>941</v>
      </c>
      <c r="D1143" s="58" t="str">
        <f>INDEX('R0. Region mapping'!$C$9:$C$24,MATCH($E1143,'R0. Region mapping'!$A$9:$A$24,0))</f>
        <v>AFR</v>
      </c>
      <c r="E1143" s="39" t="s">
        <v>355</v>
      </c>
      <c r="F1143" s="39">
        <v>13857.770261911619</v>
      </c>
      <c r="G1143" s="39">
        <v>21867.347347380732</v>
      </c>
      <c r="H1143" s="39">
        <v>25456.668782103905</v>
      </c>
      <c r="I1143" s="39">
        <v>32566.443281878299</v>
      </c>
      <c r="J1143" s="39">
        <v>37930.122953390004</v>
      </c>
      <c r="K1143" s="39">
        <v>65514.120323433635</v>
      </c>
      <c r="L1143" s="39">
        <v>34488.822643970649</v>
      </c>
      <c r="M1143" s="39">
        <v>36344.118758139506</v>
      </c>
      <c r="N1143" s="39">
        <v>36824.283882088013</v>
      </c>
      <c r="O1143" s="39">
        <v>21319.864545432429</v>
      </c>
      <c r="P1143" s="39">
        <v>11872.096851534516</v>
      </c>
      <c r="Q1143" s="39">
        <v>7758.3513159940194</v>
      </c>
    </row>
    <row r="1144" spans="1:17" x14ac:dyDescent="0.3">
      <c r="A1144" s="39" t="s">
        <v>255</v>
      </c>
      <c r="B1144" s="39" t="s">
        <v>1911</v>
      </c>
      <c r="C1144" s="39" t="s">
        <v>941</v>
      </c>
      <c r="D1144" s="58" t="str">
        <f>INDEX('R0. Region mapping'!$C$9:$C$24,MATCH($E1144,'R0. Region mapping'!$A$9:$A$24,0))</f>
        <v>LAM</v>
      </c>
      <c r="E1144" s="39" t="s">
        <v>357</v>
      </c>
      <c r="F1144" s="39">
        <v>1823.3767073949532</v>
      </c>
      <c r="G1144" s="39">
        <v>1672.5299937358338</v>
      </c>
      <c r="H1144" s="39">
        <v>1563.2850697118795</v>
      </c>
      <c r="I1144" s="39">
        <v>1568.6040554770962</v>
      </c>
      <c r="J1144" s="39">
        <v>1623.3447724275436</v>
      </c>
      <c r="K1144" s="39">
        <v>732.87565957515903</v>
      </c>
      <c r="L1144" s="39">
        <v>878.44363417515706</v>
      </c>
      <c r="M1144" s="39">
        <v>728.42364515354734</v>
      </c>
      <c r="N1144" s="39">
        <v>754.56876659840043</v>
      </c>
      <c r="O1144" s="39">
        <v>827.25734740901783</v>
      </c>
      <c r="P1144" s="39">
        <v>821.39003973025956</v>
      </c>
      <c r="Q1144" s="39">
        <v>757.8013477703488</v>
      </c>
    </row>
    <row r="1145" spans="1:17" x14ac:dyDescent="0.3">
      <c r="A1145" s="39" t="s">
        <v>255</v>
      </c>
      <c r="B1145" s="39" t="s">
        <v>1911</v>
      </c>
      <c r="C1145" s="39" t="s">
        <v>941</v>
      </c>
      <c r="D1145" s="58" t="str">
        <f>INDEX('R0. Region mapping'!$C$9:$C$24,MATCH($E1145,'R0. Region mapping'!$A$9:$A$24,0))</f>
        <v>ASI</v>
      </c>
      <c r="E1145" s="39" t="s">
        <v>359</v>
      </c>
      <c r="F1145" s="39">
        <v>11523.354341656346</v>
      </c>
      <c r="G1145" s="39">
        <v>13525.445151054995</v>
      </c>
      <c r="H1145" s="39">
        <v>13815.462586535152</v>
      </c>
      <c r="I1145" s="39">
        <v>12793.453154051302</v>
      </c>
      <c r="J1145" s="39">
        <v>14191.647296668372</v>
      </c>
      <c r="K1145" s="39">
        <v>12287.531183592886</v>
      </c>
      <c r="L1145" s="39">
        <v>7599.7270477090915</v>
      </c>
      <c r="M1145" s="39">
        <v>5751.6610851241112</v>
      </c>
      <c r="N1145" s="39">
        <v>5464.1554241769436</v>
      </c>
      <c r="O1145" s="39">
        <v>5875.0864174437902</v>
      </c>
      <c r="P1145" s="39">
        <v>5845.6926221999893</v>
      </c>
      <c r="Q1145" s="39">
        <v>5758.0907426667745</v>
      </c>
    </row>
    <row r="1146" spans="1:17" x14ac:dyDescent="0.3">
      <c r="A1146" s="39" t="s">
        <v>255</v>
      </c>
      <c r="B1146" s="39" t="s">
        <v>1911</v>
      </c>
      <c r="C1146" s="39" t="s">
        <v>941</v>
      </c>
      <c r="D1146" s="58" t="str">
        <f>INDEX('R0. Region mapping'!$C$9:$C$24,MATCH($E1146,'R0. Region mapping'!$A$9:$A$24,0))</f>
        <v>ASI</v>
      </c>
      <c r="E1146" s="39" t="s">
        <v>361</v>
      </c>
      <c r="F1146" s="39">
        <v>3483.4639558151953</v>
      </c>
      <c r="G1146" s="39">
        <v>2638.3835876221892</v>
      </c>
      <c r="H1146" s="39">
        <v>2080.9167090322594</v>
      </c>
      <c r="I1146" s="39">
        <v>7253.6490454054265</v>
      </c>
      <c r="J1146" s="39">
        <v>4226.7006873805276</v>
      </c>
      <c r="K1146" s="39">
        <v>7311.2535599631865</v>
      </c>
      <c r="L1146" s="39">
        <v>3705.3856930048437</v>
      </c>
      <c r="M1146" s="39">
        <v>3262.2117339791898</v>
      </c>
      <c r="N1146" s="39">
        <v>1553.8486916881486</v>
      </c>
      <c r="O1146" s="39">
        <v>1180.0388680307835</v>
      </c>
      <c r="P1146" s="39">
        <v>600.76421167489627</v>
      </c>
      <c r="Q1146" s="39">
        <v>593.55438854598526</v>
      </c>
    </row>
    <row r="1147" spans="1:17" x14ac:dyDescent="0.3">
      <c r="A1147" s="39" t="s">
        <v>255</v>
      </c>
      <c r="B1147" s="39" t="s">
        <v>1911</v>
      </c>
      <c r="C1147" s="39" t="s">
        <v>941</v>
      </c>
      <c r="D1147" s="58" t="str">
        <f>INDEX('R0. Region mapping'!$C$9:$C$24,MATCH($E1147,'R0. Region mapping'!$A$9:$A$24,0))</f>
        <v>NAM</v>
      </c>
      <c r="E1147" s="39" t="s">
        <v>363</v>
      </c>
      <c r="F1147" s="39">
        <v>30562.01556605531</v>
      </c>
      <c r="G1147" s="39">
        <v>23820.802827395193</v>
      </c>
      <c r="H1147" s="39">
        <v>19455.81520532697</v>
      </c>
      <c r="I1147" s="39">
        <v>23236.687998389058</v>
      </c>
      <c r="J1147" s="39">
        <v>20627.792909070406</v>
      </c>
      <c r="K1147" s="39">
        <v>20970.888092491306</v>
      </c>
      <c r="L1147" s="39">
        <v>13399.446966999483</v>
      </c>
      <c r="M1147" s="39">
        <v>4903.3354833032236</v>
      </c>
      <c r="N1147" s="39">
        <v>5003.7128346063846</v>
      </c>
      <c r="O1147" s="39">
        <v>5214.4835804362574</v>
      </c>
      <c r="P1147" s="39">
        <v>5459.3561978666767</v>
      </c>
      <c r="Q1147" s="39">
        <v>6841.274160429597</v>
      </c>
    </row>
    <row r="1148" spans="1:17" x14ac:dyDescent="0.3">
      <c r="A1148" s="39" t="s">
        <v>255</v>
      </c>
      <c r="B1148" s="39" t="s">
        <v>1911</v>
      </c>
      <c r="C1148" s="39" t="s">
        <v>941</v>
      </c>
      <c r="D1148" s="58" t="str">
        <f>INDEX('R0. Region mapping'!$C$9:$C$24,MATCH($E1148,'R0. Region mapping'!$A$9:$A$24,0))</f>
        <v>EUR</v>
      </c>
      <c r="E1148" s="39" t="s">
        <v>365</v>
      </c>
      <c r="F1148" s="39">
        <v>23424.577409057412</v>
      </c>
      <c r="G1148" s="39">
        <v>22491.863104051139</v>
      </c>
      <c r="H1148" s="39">
        <v>23468.76872172255</v>
      </c>
      <c r="I1148" s="39">
        <v>21167.810829105125</v>
      </c>
      <c r="J1148" s="39">
        <v>20744.040653984663</v>
      </c>
      <c r="K1148" s="39">
        <v>11917.356188112508</v>
      </c>
      <c r="L1148" s="39">
        <v>6002.7794368684699</v>
      </c>
      <c r="M1148" s="39">
        <v>4536.5457652229479</v>
      </c>
      <c r="N1148" s="39">
        <v>5325.4439153449075</v>
      </c>
      <c r="O1148" s="39">
        <v>4734.3538945658956</v>
      </c>
      <c r="P1148" s="39">
        <v>4067.3823159207377</v>
      </c>
      <c r="Q1148" s="39">
        <v>9137.4661665955937</v>
      </c>
    </row>
    <row r="1149" spans="1:17" x14ac:dyDescent="0.3">
      <c r="A1149" s="39" t="s">
        <v>255</v>
      </c>
      <c r="B1149" s="39" t="s">
        <v>1911</v>
      </c>
      <c r="C1149" s="39" t="s">
        <v>1913</v>
      </c>
      <c r="D1149" s="58" t="str">
        <f>INDEX('R0. Region mapping'!$C$9:$C$24,MATCH($E1149,'R0. Region mapping'!$A$9:$A$24,0))</f>
        <v>AFR</v>
      </c>
      <c r="E1149" s="39" t="s">
        <v>258</v>
      </c>
      <c r="F1149" s="39">
        <v>3.1932</v>
      </c>
      <c r="G1149" s="39">
        <v>3.0818931811422998</v>
      </c>
      <c r="H1149" s="39">
        <v>31.967342765998062</v>
      </c>
      <c r="I1149" s="39">
        <v>124.4334515540277</v>
      </c>
      <c r="J1149" s="39">
        <v>197.164681312813</v>
      </c>
      <c r="K1149" s="39">
        <v>414.27290945127783</v>
      </c>
      <c r="L1149" s="39">
        <v>1152.6579208256683</v>
      </c>
      <c r="M1149" s="39">
        <v>1156.0579208256677</v>
      </c>
      <c r="N1149" s="39">
        <v>1159.4579208256682</v>
      </c>
      <c r="O1149" s="39">
        <v>1162.8579208256685</v>
      </c>
      <c r="P1149" s="39">
        <v>1166.2579208256677</v>
      </c>
      <c r="Q1149" s="39">
        <v>1169.657920825668</v>
      </c>
    </row>
    <row r="1150" spans="1:17" x14ac:dyDescent="0.3">
      <c r="A1150" s="39" t="s">
        <v>255</v>
      </c>
      <c r="B1150" s="39" t="s">
        <v>1911</v>
      </c>
      <c r="C1150" s="39" t="s">
        <v>1913</v>
      </c>
      <c r="D1150" s="58" t="str">
        <f>INDEX('R0. Region mapping'!$C$9:$C$24,MATCH($E1150,'R0. Region mapping'!$A$9:$A$24,0))</f>
        <v>AUS</v>
      </c>
      <c r="E1150" s="39" t="s">
        <v>261</v>
      </c>
      <c r="F1150" s="39">
        <v>14.670810000000012</v>
      </c>
      <c r="G1150" s="39">
        <v>21.025774969427214</v>
      </c>
      <c r="H1150" s="39">
        <v>43.489374743276514</v>
      </c>
      <c r="I1150" s="39">
        <v>172.07930894879576</v>
      </c>
      <c r="J1150" s="39">
        <v>239.5069843877709</v>
      </c>
      <c r="K1150" s="39">
        <v>303.79654154297549</v>
      </c>
      <c r="L1150" s="39">
        <v>299.84519422212543</v>
      </c>
      <c r="M1150" s="39">
        <v>66.83559158945944</v>
      </c>
      <c r="N1150" s="39">
        <v>67.163568754259444</v>
      </c>
      <c r="O1150" s="39">
        <v>67.491545919059476</v>
      </c>
      <c r="P1150" s="39">
        <v>61.844502404259813</v>
      </c>
      <c r="Q1150" s="39">
        <v>56.526470466000951</v>
      </c>
    </row>
    <row r="1151" spans="1:17" x14ac:dyDescent="0.3">
      <c r="A1151" s="39" t="s">
        <v>255</v>
      </c>
      <c r="B1151" s="39" t="s">
        <v>1911</v>
      </c>
      <c r="C1151" s="39" t="s">
        <v>1913</v>
      </c>
      <c r="D1151" s="58" t="str">
        <f>INDEX('R0. Region mapping'!$C$9:$C$24,MATCH($E1151,'R0. Region mapping'!$A$9:$A$24,0))</f>
        <v>NAM</v>
      </c>
      <c r="E1151" s="39" t="s">
        <v>341</v>
      </c>
      <c r="I1151" s="39">
        <v>1.165296E-2</v>
      </c>
      <c r="J1151" s="39">
        <v>2.3005919999999999E-2</v>
      </c>
      <c r="K1151" s="39">
        <v>2.3005919999999999E-2</v>
      </c>
      <c r="L1151" s="39">
        <v>2.3005919999999999E-2</v>
      </c>
      <c r="M1151" s="39">
        <v>1.5601785600000001E-3</v>
      </c>
      <c r="N1151" s="39">
        <v>2.9999999999999997E-4</v>
      </c>
      <c r="O1151" s="39">
        <v>2.9999999999999997E-4</v>
      </c>
      <c r="P1151" s="39">
        <v>2.9999999999999997E-4</v>
      </c>
      <c r="Q1151" s="39">
        <v>2.9999999999999997E-4</v>
      </c>
    </row>
    <row r="1152" spans="1:17" x14ac:dyDescent="0.3">
      <c r="A1152" s="39" t="s">
        <v>255</v>
      </c>
      <c r="B1152" s="39" t="s">
        <v>1911</v>
      </c>
      <c r="C1152" s="39" t="s">
        <v>1913</v>
      </c>
      <c r="D1152" s="58" t="str">
        <f>INDEX('R0. Region mapping'!$C$9:$C$24,MATCH($E1152,'R0. Region mapping'!$A$9:$A$24,0))</f>
        <v>ASI</v>
      </c>
      <c r="E1152" s="39" t="s">
        <v>343</v>
      </c>
      <c r="G1152" s="39">
        <v>1.4976</v>
      </c>
      <c r="H1152" s="39">
        <v>6.6931555555555553</v>
      </c>
      <c r="I1152" s="39">
        <v>25.376260477480741</v>
      </c>
      <c r="J1152" s="39">
        <v>39.769052734256661</v>
      </c>
      <c r="K1152" s="39">
        <v>81.352177393811445</v>
      </c>
      <c r="L1152" s="39">
        <v>222.90272361664901</v>
      </c>
      <c r="M1152" s="39">
        <v>243.72005892198203</v>
      </c>
      <c r="N1152" s="39">
        <v>264.53739422731502</v>
      </c>
      <c r="O1152" s="39">
        <v>285.354729532649</v>
      </c>
      <c r="P1152" s="39">
        <v>306.17206483798202</v>
      </c>
      <c r="Q1152" s="39">
        <v>326.98940014331504</v>
      </c>
    </row>
    <row r="1153" spans="1:17" x14ac:dyDescent="0.3">
      <c r="A1153" s="39" t="s">
        <v>255</v>
      </c>
      <c r="B1153" s="39" t="s">
        <v>1911</v>
      </c>
      <c r="C1153" s="39" t="s">
        <v>1913</v>
      </c>
      <c r="D1153" s="58" t="str">
        <f>INDEX('R0. Region mapping'!$C$9:$C$24,MATCH($E1153,'R0. Region mapping'!$A$9:$A$24,0))</f>
        <v>LAM</v>
      </c>
      <c r="E1153" s="39" t="s">
        <v>345</v>
      </c>
      <c r="F1153" s="39">
        <v>8.1179999999999701</v>
      </c>
      <c r="G1153" s="39">
        <v>8.9819599807033601</v>
      </c>
      <c r="H1153" s="39">
        <v>22.086152986053072</v>
      </c>
      <c r="I1153" s="39">
        <v>38.613538911986886</v>
      </c>
      <c r="J1153" s="39">
        <v>41.505353388969581</v>
      </c>
      <c r="K1153" s="39">
        <v>46.85930815987517</v>
      </c>
      <c r="L1153" s="39">
        <v>38.464729697459376</v>
      </c>
      <c r="M1153" s="39">
        <v>49.521429615473103</v>
      </c>
      <c r="N1153" s="39">
        <v>46.849267443611978</v>
      </c>
      <c r="O1153" s="39">
        <v>51.067248838961206</v>
      </c>
      <c r="P1153" s="39">
        <v>60.5571611857346</v>
      </c>
      <c r="Q1153" s="39">
        <v>58.375107833960016</v>
      </c>
    </row>
    <row r="1154" spans="1:17" x14ac:dyDescent="0.3">
      <c r="A1154" s="39" t="s">
        <v>255</v>
      </c>
      <c r="B1154" s="39" t="s">
        <v>1911</v>
      </c>
      <c r="C1154" s="39" t="s">
        <v>1913</v>
      </c>
      <c r="D1154" s="58" t="str">
        <f>INDEX('R0. Region mapping'!$C$9:$C$24,MATCH($E1154,'R0. Region mapping'!$A$9:$A$24,0))</f>
        <v>EUR</v>
      </c>
      <c r="E1154" s="39" t="s">
        <v>347</v>
      </c>
      <c r="F1154" s="39">
        <v>9.2444544000000004</v>
      </c>
      <c r="G1154" s="39">
        <v>9.3305693361049507</v>
      </c>
      <c r="H1154" s="39">
        <v>9.11382566731743</v>
      </c>
      <c r="I1154" s="39">
        <v>8.6813101846926486</v>
      </c>
      <c r="J1154" s="39">
        <v>8.4735445003789795</v>
      </c>
      <c r="K1154" s="39">
        <v>8.6864445198842972</v>
      </c>
      <c r="L1154" s="39">
        <v>8.635790985794781</v>
      </c>
      <c r="M1154" s="39">
        <v>8.7282597179888075</v>
      </c>
      <c r="N1154" s="39">
        <v>8.8320328437950284</v>
      </c>
      <c r="O1154" s="39">
        <v>8.8568967715059106</v>
      </c>
      <c r="P1154" s="39">
        <v>8.7636870125978064</v>
      </c>
      <c r="Q1154" s="39">
        <v>8.5420202160000009</v>
      </c>
    </row>
    <row r="1155" spans="1:17" x14ac:dyDescent="0.3">
      <c r="A1155" s="39" t="s">
        <v>255</v>
      </c>
      <c r="B1155" s="39" t="s">
        <v>1911</v>
      </c>
      <c r="C1155" s="39" t="s">
        <v>1913</v>
      </c>
      <c r="D1155" s="58" t="str">
        <f>INDEX('R0. Region mapping'!$C$9:$C$24,MATCH($E1155,'R0. Region mapping'!$A$9:$A$24,0))</f>
        <v>ASI</v>
      </c>
      <c r="E1155" s="39" t="s">
        <v>349</v>
      </c>
      <c r="F1155" s="39">
        <v>1.8946799999999999</v>
      </c>
      <c r="G1155" s="39">
        <v>1.8651413194006199</v>
      </c>
      <c r="H1155" s="39">
        <v>7.7141654413688281</v>
      </c>
      <c r="I1155" s="39">
        <v>26.831779899377903</v>
      </c>
      <c r="J1155" s="39">
        <v>41.38107963392607</v>
      </c>
      <c r="K1155" s="39">
        <v>58.718968257363123</v>
      </c>
      <c r="L1155" s="39">
        <v>73.9790791030224</v>
      </c>
      <c r="M1155" s="39">
        <v>95.963695050022409</v>
      </c>
      <c r="N1155" s="39">
        <v>101.43823529525363</v>
      </c>
      <c r="O1155" s="39">
        <v>95.335545327269699</v>
      </c>
      <c r="P1155" s="39">
        <v>89.232855359285963</v>
      </c>
      <c r="Q1155" s="39">
        <v>142.7605451765495</v>
      </c>
    </row>
    <row r="1156" spans="1:17" x14ac:dyDescent="0.3">
      <c r="A1156" s="39" t="s">
        <v>255</v>
      </c>
      <c r="B1156" s="39" t="s">
        <v>1911</v>
      </c>
      <c r="C1156" s="39" t="s">
        <v>1913</v>
      </c>
      <c r="D1156" s="58" t="str">
        <f>INDEX('R0. Region mapping'!$C$9:$C$24,MATCH($E1156,'R0. Region mapping'!$A$9:$A$24,0))</f>
        <v>ASI</v>
      </c>
      <c r="E1156" s="39" t="s">
        <v>351</v>
      </c>
      <c r="I1156" s="39">
        <v>1.165296E-2</v>
      </c>
      <c r="J1156" s="39">
        <v>2.3005919999999999E-2</v>
      </c>
      <c r="K1156" s="39">
        <v>2.48562751243975E-2</v>
      </c>
      <c r="L1156" s="39">
        <v>3.4358880000000001E-2</v>
      </c>
      <c r="M1156" s="39">
        <v>3.4358880000000001E-2</v>
      </c>
      <c r="N1156" s="39">
        <v>3.4358880000000001E-2</v>
      </c>
      <c r="O1156" s="39">
        <v>3.4358880000000001E-2</v>
      </c>
      <c r="P1156" s="39">
        <v>3.4358880000000001E-2</v>
      </c>
      <c r="Q1156" s="39">
        <v>3.4358880000000001E-2</v>
      </c>
    </row>
    <row r="1157" spans="1:17" x14ac:dyDescent="0.3">
      <c r="A1157" s="39" t="s">
        <v>255</v>
      </c>
      <c r="B1157" s="39" t="s">
        <v>1911</v>
      </c>
      <c r="C1157" s="39" t="s">
        <v>1913</v>
      </c>
      <c r="D1157" s="58" t="str">
        <f>INDEX('R0. Region mapping'!$C$9:$C$24,MATCH($E1157,'R0. Region mapping'!$A$9:$A$24,0))</f>
        <v>ASI</v>
      </c>
      <c r="E1157" s="39" t="s">
        <v>353</v>
      </c>
      <c r="F1157" s="39">
        <v>19.97386294999999</v>
      </c>
      <c r="G1157" s="39">
        <v>58.614379265246392</v>
      </c>
      <c r="H1157" s="39">
        <v>113.79320002648821</v>
      </c>
      <c r="I1157" s="39">
        <v>329.96131371935508</v>
      </c>
      <c r="J1157" s="39">
        <v>501.73964279905266</v>
      </c>
      <c r="K1157" s="39">
        <v>955.84110256655094</v>
      </c>
      <c r="L1157" s="39">
        <v>2534.6239117605728</v>
      </c>
      <c r="M1157" s="39">
        <v>2545.6756835235528</v>
      </c>
      <c r="N1157" s="39">
        <v>2495.5585069989343</v>
      </c>
      <c r="O1157" s="39">
        <v>2361.7028935708645</v>
      </c>
      <c r="P1157" s="39">
        <v>1435.891078302094</v>
      </c>
      <c r="Q1157" s="39">
        <v>1375.7826234999052</v>
      </c>
    </row>
    <row r="1158" spans="1:17" x14ac:dyDescent="0.3">
      <c r="A1158" s="39" t="s">
        <v>255</v>
      </c>
      <c r="B1158" s="39" t="s">
        <v>1911</v>
      </c>
      <c r="C1158" s="39" t="s">
        <v>1913</v>
      </c>
      <c r="D1158" s="58" t="str">
        <f>INDEX('R0. Region mapping'!$C$9:$C$24,MATCH($E1158,'R0. Region mapping'!$A$9:$A$24,0))</f>
        <v>AFR</v>
      </c>
      <c r="E1158" s="39" t="s">
        <v>355</v>
      </c>
      <c r="F1158" s="39">
        <v>39.108167999999999</v>
      </c>
      <c r="G1158" s="39">
        <v>41.128161669911357</v>
      </c>
      <c r="H1158" s="39">
        <v>41.340384800245317</v>
      </c>
      <c r="I1158" s="39">
        <v>41.684483657668537</v>
      </c>
      <c r="J1158" s="39">
        <v>42.08706220511236</v>
      </c>
      <c r="K1158" s="39">
        <v>42.480138147680577</v>
      </c>
      <c r="L1158" s="39">
        <v>42.878028100000002</v>
      </c>
      <c r="M1158" s="39">
        <v>43.365464792200008</v>
      </c>
      <c r="N1158" s="39">
        <v>43.852901484399986</v>
      </c>
      <c r="O1158" s="39">
        <v>44.340338176600007</v>
      </c>
      <c r="P1158" s="39">
        <v>44.907774868800004</v>
      </c>
      <c r="Q1158" s="39">
        <v>45.415211561000007</v>
      </c>
    </row>
    <row r="1159" spans="1:17" x14ac:dyDescent="0.3">
      <c r="A1159" s="39" t="s">
        <v>255</v>
      </c>
      <c r="B1159" s="39" t="s">
        <v>1911</v>
      </c>
      <c r="C1159" s="39" t="s">
        <v>1913</v>
      </c>
      <c r="D1159" s="58" t="str">
        <f>INDEX('R0. Region mapping'!$C$9:$C$24,MATCH($E1159,'R0. Region mapping'!$A$9:$A$24,0))</f>
        <v>LAM</v>
      </c>
      <c r="E1159" s="39" t="s">
        <v>357</v>
      </c>
      <c r="F1159" s="39">
        <v>26.276524999999999</v>
      </c>
      <c r="G1159" s="39">
        <v>28.128692991460198</v>
      </c>
      <c r="H1159" s="39">
        <v>56.617214371290615</v>
      </c>
      <c r="I1159" s="39">
        <v>95.747599326917964</v>
      </c>
      <c r="J1159" s="39">
        <v>99.118631481083895</v>
      </c>
      <c r="K1159" s="39">
        <v>365.64339375864557</v>
      </c>
      <c r="L1159" s="39">
        <v>172.69294297306149</v>
      </c>
      <c r="M1159" s="39">
        <v>179.27708989342315</v>
      </c>
      <c r="N1159" s="39">
        <v>109.48129690293565</v>
      </c>
      <c r="O1159" s="39">
        <v>123.98568721780607</v>
      </c>
      <c r="P1159" s="39">
        <v>138.47901235256575</v>
      </c>
      <c r="Q1159" s="39">
        <v>152.98336426704159</v>
      </c>
    </row>
    <row r="1160" spans="1:17" x14ac:dyDescent="0.3">
      <c r="A1160" s="39" t="s">
        <v>255</v>
      </c>
      <c r="B1160" s="39" t="s">
        <v>1911</v>
      </c>
      <c r="C1160" s="39" t="s">
        <v>1913</v>
      </c>
      <c r="D1160" s="58" t="str">
        <f>INDEX('R0. Region mapping'!$C$9:$C$24,MATCH($E1160,'R0. Region mapping'!$A$9:$A$24,0))</f>
        <v>ASI</v>
      </c>
      <c r="E1160" s="39" t="s">
        <v>359</v>
      </c>
      <c r="F1160" s="39">
        <v>59.428800000000003</v>
      </c>
      <c r="G1160" s="39">
        <v>59.697263398305701</v>
      </c>
      <c r="H1160" s="39">
        <v>156.44580844051978</v>
      </c>
      <c r="I1160" s="39">
        <v>1500.5071042253649</v>
      </c>
      <c r="J1160" s="39">
        <v>2388.1706622984357</v>
      </c>
      <c r="K1160" s="39">
        <v>4736.9038512476654</v>
      </c>
      <c r="L1160" s="39">
        <v>14012.932564854116</v>
      </c>
      <c r="M1160" s="39">
        <v>18581.528140898718</v>
      </c>
      <c r="N1160" s="39">
        <v>18581.669807990416</v>
      </c>
      <c r="O1160" s="39">
        <v>17257.865707132718</v>
      </c>
      <c r="P1160" s="39">
        <v>11057.002661032915</v>
      </c>
      <c r="Q1160" s="39">
        <v>14129.207614856416</v>
      </c>
    </row>
    <row r="1161" spans="1:17" x14ac:dyDescent="0.3">
      <c r="A1161" s="39" t="s">
        <v>255</v>
      </c>
      <c r="B1161" s="39" t="s">
        <v>1911</v>
      </c>
      <c r="C1161" s="39" t="s">
        <v>1913</v>
      </c>
      <c r="D1161" s="58" t="str">
        <f>INDEX('R0. Region mapping'!$C$9:$C$24,MATCH($E1161,'R0. Region mapping'!$A$9:$A$24,0))</f>
        <v>ASI</v>
      </c>
      <c r="E1161" s="39" t="s">
        <v>361</v>
      </c>
      <c r="F1161" s="39">
        <v>8.3736000000000005E-2</v>
      </c>
      <c r="G1161" s="39">
        <v>7.2571200000000002E-2</v>
      </c>
      <c r="H1161" s="39">
        <v>4.4659200000000003E-2</v>
      </c>
      <c r="I1161" s="39">
        <v>2.3005919999999999E-2</v>
      </c>
      <c r="J1161" s="39">
        <v>2.3005919999999999E-2</v>
      </c>
      <c r="K1161" s="39">
        <v>2.48562751243975E-2</v>
      </c>
      <c r="L1161" s="39">
        <v>3.4358880000000001E-2</v>
      </c>
      <c r="M1161" s="39">
        <v>3.4358880000000001E-2</v>
      </c>
      <c r="N1161" s="39">
        <v>3.4358880000000001E-2</v>
      </c>
      <c r="O1161" s="39">
        <v>3.4358880000000001E-2</v>
      </c>
      <c r="P1161" s="39">
        <v>3.4358880000000001E-2</v>
      </c>
      <c r="Q1161" s="39">
        <v>3.4358880000000001E-2</v>
      </c>
    </row>
    <row r="1162" spans="1:17" x14ac:dyDescent="0.3">
      <c r="A1162" s="39" t="s">
        <v>255</v>
      </c>
      <c r="B1162" s="39" t="s">
        <v>1911</v>
      </c>
      <c r="C1162" s="39" t="s">
        <v>1913</v>
      </c>
      <c r="D1162" s="58" t="str">
        <f>INDEX('R0. Region mapping'!$C$9:$C$24,MATCH($E1162,'R0. Region mapping'!$A$9:$A$24,0))</f>
        <v>NAM</v>
      </c>
      <c r="E1162" s="39" t="s">
        <v>363</v>
      </c>
      <c r="F1162" s="39">
        <v>96.976684799999987</v>
      </c>
      <c r="G1162" s="39">
        <v>97.217980022008589</v>
      </c>
      <c r="H1162" s="39">
        <v>186.25631289703026</v>
      </c>
      <c r="I1162" s="39">
        <v>516.23018634303799</v>
      </c>
      <c r="J1162" s="39">
        <v>747.27687023566705</v>
      </c>
      <c r="K1162" s="39">
        <v>1477.7497007451907</v>
      </c>
      <c r="L1162" s="39">
        <v>3997.0339761768087</v>
      </c>
      <c r="M1162" s="39">
        <v>4074.9639636721831</v>
      </c>
      <c r="N1162" s="39">
        <v>4112.6328389788414</v>
      </c>
      <c r="O1162" s="39">
        <v>3694.7297276874497</v>
      </c>
      <c r="P1162" s="39">
        <v>1401.1120747937873</v>
      </c>
      <c r="Q1162" s="39">
        <v>1426.7772803946245</v>
      </c>
    </row>
    <row r="1163" spans="1:17" x14ac:dyDescent="0.3">
      <c r="A1163" s="39" t="s">
        <v>255</v>
      </c>
      <c r="B1163" s="39" t="s">
        <v>1911</v>
      </c>
      <c r="C1163" s="39" t="s">
        <v>1913</v>
      </c>
      <c r="D1163" s="58" t="str">
        <f>INDEX('R0. Region mapping'!$C$9:$C$24,MATCH($E1163,'R0. Region mapping'!$A$9:$A$24,0))</f>
        <v>EUR</v>
      </c>
      <c r="E1163" s="39" t="s">
        <v>365</v>
      </c>
      <c r="F1163" s="39">
        <v>81.245803576161904</v>
      </c>
      <c r="G1163" s="39">
        <v>83.769130351662056</v>
      </c>
      <c r="H1163" s="39">
        <v>118.68052330350928</v>
      </c>
      <c r="I1163" s="39">
        <v>344.88527393794141</v>
      </c>
      <c r="J1163" s="39">
        <v>351.49042412034089</v>
      </c>
      <c r="K1163" s="39">
        <v>1056.7000232996595</v>
      </c>
      <c r="L1163" s="39">
        <v>3355.2857015964128</v>
      </c>
      <c r="M1163" s="39">
        <v>3409.5579902174491</v>
      </c>
      <c r="N1163" s="39">
        <v>3425.6718648563583</v>
      </c>
      <c r="O1163" s="39">
        <v>3424.3079718005088</v>
      </c>
      <c r="P1163" s="39">
        <v>3371.8816972474738</v>
      </c>
      <c r="Q1163" s="39">
        <v>3380.8511553208155</v>
      </c>
    </row>
    <row r="1164" spans="1:17" x14ac:dyDescent="0.3">
      <c r="A1164" s="39" t="s">
        <v>255</v>
      </c>
      <c r="B1164" s="39" t="s">
        <v>1911</v>
      </c>
      <c r="C1164" s="39" t="s">
        <v>1914</v>
      </c>
      <c r="D1164" s="58" t="str">
        <f>INDEX('R0. Region mapping'!$C$9:$C$24,MATCH($E1164,'R0. Region mapping'!$A$9:$A$24,0))</f>
        <v>AFR</v>
      </c>
      <c r="E1164" s="39" t="s">
        <v>258</v>
      </c>
      <c r="F1164" s="39">
        <v>326.76480000000004</v>
      </c>
      <c r="G1164" s="39">
        <v>326.62544000000003</v>
      </c>
      <c r="H1164" s="39">
        <v>326.27704000000006</v>
      </c>
      <c r="I1164" s="39">
        <v>584.81856992120299</v>
      </c>
      <c r="J1164" s="39">
        <v>761.82923200000005</v>
      </c>
      <c r="K1164" s="39">
        <v>1367.2563356147</v>
      </c>
      <c r="L1164" s="39">
        <v>4689.4439326315796</v>
      </c>
      <c r="M1164" s="39">
        <v>5017.1722981052599</v>
      </c>
      <c r="N1164" s="39">
        <v>5104.9866313300099</v>
      </c>
      <c r="O1164" s="39">
        <v>5173.2284207174998</v>
      </c>
      <c r="P1164" s="39">
        <v>5567.8560175029497</v>
      </c>
      <c r="Q1164" s="39">
        <v>6046.4718471316901</v>
      </c>
    </row>
    <row r="1165" spans="1:17" x14ac:dyDescent="0.3">
      <c r="A1165" s="39" t="s">
        <v>255</v>
      </c>
      <c r="B1165" s="39" t="s">
        <v>1911</v>
      </c>
      <c r="C1165" s="39" t="s">
        <v>1914</v>
      </c>
      <c r="D1165" s="58" t="str">
        <f>INDEX('R0. Region mapping'!$C$9:$C$24,MATCH($E1165,'R0. Region mapping'!$A$9:$A$24,0))</f>
        <v>AUS</v>
      </c>
      <c r="E1165" s="39" t="s">
        <v>261</v>
      </c>
      <c r="F1165" s="39">
        <v>140.9616</v>
      </c>
      <c r="G1165" s="39">
        <v>140.91775999999999</v>
      </c>
      <c r="H1165" s="39">
        <v>140.92565259596302</v>
      </c>
      <c r="I1165" s="39">
        <v>153.056230400511</v>
      </c>
      <c r="J1165" s="39">
        <v>158.649158400511</v>
      </c>
      <c r="K1165" s="39">
        <v>162.304710400511</v>
      </c>
      <c r="L1165" s="39">
        <v>162.085510400511</v>
      </c>
      <c r="M1165" s="39">
        <v>162.04771528199001</v>
      </c>
      <c r="N1165" s="39">
        <v>160.10346744225899</v>
      </c>
      <c r="O1165" s="39">
        <v>158.159219602528</v>
      </c>
      <c r="P1165" s="39">
        <v>156.21497176279701</v>
      </c>
      <c r="Q1165" s="39">
        <v>154.27072392306599</v>
      </c>
    </row>
    <row r="1166" spans="1:17" x14ac:dyDescent="0.3">
      <c r="A1166" s="39" t="s">
        <v>255</v>
      </c>
      <c r="B1166" s="39" t="s">
        <v>1911</v>
      </c>
      <c r="C1166" s="39" t="s">
        <v>1914</v>
      </c>
      <c r="D1166" s="58" t="str">
        <f>INDEX('R0. Region mapping'!$C$9:$C$24,MATCH($E1166,'R0. Region mapping'!$A$9:$A$24,0))</f>
        <v>NAM</v>
      </c>
      <c r="E1166" s="39" t="s">
        <v>341</v>
      </c>
      <c r="F1166" s="39">
        <v>1308.654</v>
      </c>
      <c r="G1166" s="39">
        <v>1201.430199952845</v>
      </c>
      <c r="H1166" s="39">
        <v>1204.0058046306194</v>
      </c>
      <c r="I1166" s="39">
        <v>1371.6266937325515</v>
      </c>
      <c r="J1166" s="39">
        <v>1420.5814938898679</v>
      </c>
      <c r="K1166" s="39">
        <v>1467.3250538852028</v>
      </c>
      <c r="L1166" s="39">
        <v>1512.1911795639701</v>
      </c>
      <c r="M1166" s="39">
        <v>1594.23869395624</v>
      </c>
      <c r="N1166" s="39">
        <v>1588.4894533440199</v>
      </c>
      <c r="O1166" s="39">
        <v>1582.7402127318001</v>
      </c>
      <c r="P1166" s="39">
        <v>1576.99097211959</v>
      </c>
      <c r="Q1166" s="39">
        <v>1571.2417315073701</v>
      </c>
    </row>
    <row r="1167" spans="1:17" x14ac:dyDescent="0.3">
      <c r="A1167" s="39" t="s">
        <v>255</v>
      </c>
      <c r="B1167" s="39" t="s">
        <v>1911</v>
      </c>
      <c r="C1167" s="39" t="s">
        <v>1914</v>
      </c>
      <c r="D1167" s="58" t="str">
        <f>INDEX('R0. Region mapping'!$C$9:$C$24,MATCH($E1167,'R0. Region mapping'!$A$9:$A$24,0))</f>
        <v>ASI</v>
      </c>
      <c r="E1167" s="39" t="s">
        <v>343</v>
      </c>
      <c r="F1167" s="39">
        <v>1429.2611999999999</v>
      </c>
      <c r="G1167" s="39">
        <v>1429.2611999999999</v>
      </c>
      <c r="H1167" s="39">
        <v>1443.4730276687901</v>
      </c>
      <c r="I1167" s="39">
        <v>3089.5338589473599</v>
      </c>
      <c r="J1167" s="39">
        <v>3931.6734985124999</v>
      </c>
      <c r="K1167" s="39">
        <v>4358.0552711440896</v>
      </c>
      <c r="L1167" s="39">
        <v>5680.8791768420997</v>
      </c>
      <c r="M1167" s="39">
        <v>6597.3843894736801</v>
      </c>
      <c r="N1167" s="39">
        <v>7513.8896021052597</v>
      </c>
      <c r="O1167" s="39">
        <v>8430.3948147368392</v>
      </c>
      <c r="P1167" s="39">
        <v>9346.9000273684196</v>
      </c>
      <c r="Q1167" s="39">
        <v>10263.40524</v>
      </c>
    </row>
    <row r="1168" spans="1:17" x14ac:dyDescent="0.3">
      <c r="A1168" s="39" t="s">
        <v>255</v>
      </c>
      <c r="B1168" s="39" t="s">
        <v>1911</v>
      </c>
      <c r="C1168" s="39" t="s">
        <v>1914</v>
      </c>
      <c r="D1168" s="58" t="str">
        <f>INDEX('R0. Region mapping'!$C$9:$C$24,MATCH($E1168,'R0. Region mapping'!$A$9:$A$24,0))</f>
        <v>LAM</v>
      </c>
      <c r="E1168" s="39" t="s">
        <v>345</v>
      </c>
      <c r="F1168" s="39">
        <v>2229.0084000000102</v>
      </c>
      <c r="G1168" s="39">
        <v>2182.2957856296944</v>
      </c>
      <c r="H1168" s="39">
        <v>2211.6594089941063</v>
      </c>
      <c r="I1168" s="39">
        <v>3459.1342066470102</v>
      </c>
      <c r="J1168" s="39">
        <v>3770.3392059001003</v>
      </c>
      <c r="K1168" s="39">
        <v>4540.7880963090793</v>
      </c>
      <c r="L1168" s="39">
        <v>5348.3313996748302</v>
      </c>
      <c r="M1168" s="39">
        <v>8189.0208042105296</v>
      </c>
      <c r="N1168" s="39">
        <v>8065.6138236241104</v>
      </c>
      <c r="O1168" s="39">
        <v>7904.6676872380303</v>
      </c>
      <c r="P1168" s="39">
        <v>7818.7998624512602</v>
      </c>
      <c r="Q1168" s="39">
        <v>7612.44952489361</v>
      </c>
    </row>
    <row r="1169" spans="1:17" x14ac:dyDescent="0.3">
      <c r="A1169" s="39" t="s">
        <v>255</v>
      </c>
      <c r="B1169" s="39" t="s">
        <v>1911</v>
      </c>
      <c r="C1169" s="39" t="s">
        <v>1914</v>
      </c>
      <c r="D1169" s="58" t="str">
        <f>INDEX('R0. Region mapping'!$C$9:$C$24,MATCH($E1169,'R0. Region mapping'!$A$9:$A$24,0))</f>
        <v>EUR</v>
      </c>
      <c r="E1169" s="39" t="s">
        <v>347</v>
      </c>
      <c r="F1169" s="39">
        <v>244.47239999999999</v>
      </c>
      <c r="G1169" s="39">
        <v>244.32024000000001</v>
      </c>
      <c r="H1169" s="39">
        <v>244.829823003493</v>
      </c>
      <c r="I1169" s="39">
        <v>329.63487747368401</v>
      </c>
      <c r="J1169" s="39">
        <v>345.692027789473</v>
      </c>
      <c r="K1169" s="39">
        <v>380.65669810526299</v>
      </c>
      <c r="L1169" s="39">
        <v>434.52888842105199</v>
      </c>
      <c r="M1169" s="39">
        <v>442.83845473684102</v>
      </c>
      <c r="N1169" s="39">
        <v>451.14802105263101</v>
      </c>
      <c r="O1169" s="39">
        <v>459.45758736841998</v>
      </c>
      <c r="P1169" s="39">
        <v>467.76715368420997</v>
      </c>
      <c r="Q1169" s="39">
        <v>476.076719999999</v>
      </c>
    </row>
    <row r="1170" spans="1:17" x14ac:dyDescent="0.3">
      <c r="A1170" s="39" t="s">
        <v>255</v>
      </c>
      <c r="B1170" s="39" t="s">
        <v>1911</v>
      </c>
      <c r="C1170" s="39" t="s">
        <v>1914</v>
      </c>
      <c r="D1170" s="58" t="str">
        <f>INDEX('R0. Region mapping'!$C$9:$C$24,MATCH($E1170,'R0. Region mapping'!$A$9:$A$24,0))</f>
        <v>ASI</v>
      </c>
      <c r="E1170" s="39" t="s">
        <v>349</v>
      </c>
      <c r="F1170" s="39">
        <v>881.61120000000005</v>
      </c>
      <c r="G1170" s="39">
        <v>881.42336</v>
      </c>
      <c r="H1170" s="39">
        <v>880.95375999999999</v>
      </c>
      <c r="I1170" s="39">
        <v>923.903235787894</v>
      </c>
      <c r="J1170" s="39">
        <v>1336.492</v>
      </c>
      <c r="K1170" s="39">
        <v>1784.70326477656</v>
      </c>
      <c r="L1170" s="39">
        <v>3840.20517616811</v>
      </c>
      <c r="M1170" s="39">
        <v>3741.7742236601598</v>
      </c>
      <c r="N1170" s="39">
        <v>3643.3432711579399</v>
      </c>
      <c r="O1170" s="39">
        <v>3544.9123186557299</v>
      </c>
      <c r="P1170" s="39">
        <v>3446.48136615351</v>
      </c>
      <c r="Q1170" s="39">
        <v>3348.0504136513</v>
      </c>
    </row>
    <row r="1171" spans="1:17" x14ac:dyDescent="0.3">
      <c r="A1171" s="39" t="s">
        <v>255</v>
      </c>
      <c r="B1171" s="39" t="s">
        <v>1911</v>
      </c>
      <c r="C1171" s="39" t="s">
        <v>1914</v>
      </c>
      <c r="D1171" s="58" t="str">
        <f>INDEX('R0. Region mapping'!$C$9:$C$24,MATCH($E1171,'R0. Region mapping'!$A$9:$A$24,0))</f>
        <v>ASI</v>
      </c>
      <c r="E1171" s="39" t="s">
        <v>351</v>
      </c>
      <c r="F1171" s="39">
        <v>359.99639999999999</v>
      </c>
      <c r="G1171" s="39">
        <v>359.97768000000002</v>
      </c>
      <c r="H1171" s="39">
        <v>364.275122974309</v>
      </c>
      <c r="I1171" s="39">
        <v>726.88594342884505</v>
      </c>
      <c r="J1171" s="39">
        <v>804.76588111305591</v>
      </c>
      <c r="K1171" s="39">
        <v>954.92356629744506</v>
      </c>
      <c r="L1171" s="39">
        <v>1466.4039115789501</v>
      </c>
      <c r="M1171" s="39">
        <v>1685.4510812631599</v>
      </c>
      <c r="N1171" s="39">
        <v>1726.55399494737</v>
      </c>
      <c r="O1171" s="39">
        <v>1767.6569086315801</v>
      </c>
      <c r="P1171" s="39">
        <v>1808.75982231579</v>
      </c>
      <c r="Q1171" s="39">
        <v>1849.862736</v>
      </c>
    </row>
    <row r="1172" spans="1:17" x14ac:dyDescent="0.3">
      <c r="A1172" s="39" t="s">
        <v>255</v>
      </c>
      <c r="B1172" s="39" t="s">
        <v>1911</v>
      </c>
      <c r="C1172" s="39" t="s">
        <v>1914</v>
      </c>
      <c r="D1172" s="58" t="str">
        <f>INDEX('R0. Region mapping'!$C$9:$C$24,MATCH($E1172,'R0. Region mapping'!$A$9:$A$24,0))</f>
        <v>ASI</v>
      </c>
      <c r="E1172" s="39" t="s">
        <v>353</v>
      </c>
      <c r="F1172" s="39">
        <v>281.55959999999988</v>
      </c>
      <c r="G1172" s="39">
        <v>280.50823999999989</v>
      </c>
      <c r="H1172" s="39">
        <v>278.5578381307119</v>
      </c>
      <c r="I1172" s="39">
        <v>295.35008421052601</v>
      </c>
      <c r="J1172" s="39">
        <v>298.42400602513499</v>
      </c>
      <c r="K1172" s="39">
        <v>299.38406315789399</v>
      </c>
      <c r="L1172" s="39">
        <v>305.667052631579</v>
      </c>
      <c r="M1172" s="39">
        <v>299.17565874367602</v>
      </c>
      <c r="N1172" s="39">
        <v>299.17565874367602</v>
      </c>
      <c r="O1172" s="39">
        <v>306.198385646254</v>
      </c>
      <c r="P1172" s="39">
        <v>317.69821052631499</v>
      </c>
      <c r="Q1172" s="39">
        <v>318.169152</v>
      </c>
    </row>
    <row r="1173" spans="1:17" x14ac:dyDescent="0.3">
      <c r="A1173" s="39" t="s">
        <v>255</v>
      </c>
      <c r="B1173" s="39" t="s">
        <v>1911</v>
      </c>
      <c r="C1173" s="39" t="s">
        <v>1914</v>
      </c>
      <c r="D1173" s="58" t="str">
        <f>INDEX('R0. Region mapping'!$C$9:$C$24,MATCH($E1173,'R0. Region mapping'!$A$9:$A$24,0))</f>
        <v>AFR</v>
      </c>
      <c r="E1173" s="39" t="s">
        <v>355</v>
      </c>
      <c r="F1173" s="39">
        <v>218.7216</v>
      </c>
      <c r="G1173" s="39">
        <v>218.58799999999999</v>
      </c>
      <c r="H1173" s="39">
        <v>221.04599590011003</v>
      </c>
      <c r="I1173" s="39">
        <v>299.34098357894703</v>
      </c>
      <c r="J1173" s="39">
        <v>314.79846120479203</v>
      </c>
      <c r="K1173" s="39">
        <v>354.88800168421102</v>
      </c>
      <c r="L1173" s="39">
        <v>662.44717473684295</v>
      </c>
      <c r="M1173" s="39">
        <v>675.34503578947397</v>
      </c>
      <c r="N1173" s="39">
        <v>688.24289684210498</v>
      </c>
      <c r="O1173" s="39">
        <v>701.14075789473702</v>
      </c>
      <c r="P1173" s="39">
        <v>714.03861894736895</v>
      </c>
      <c r="Q1173" s="39">
        <v>726.93647999999996</v>
      </c>
    </row>
    <row r="1174" spans="1:17" x14ac:dyDescent="0.3">
      <c r="A1174" s="39" t="s">
        <v>255</v>
      </c>
      <c r="B1174" s="39" t="s">
        <v>1911</v>
      </c>
      <c r="C1174" s="39" t="s">
        <v>1914</v>
      </c>
      <c r="D1174" s="58" t="str">
        <f>INDEX('R0. Region mapping'!$C$9:$C$24,MATCH($E1174,'R0. Region mapping'!$A$9:$A$24,0))</f>
        <v>LAM</v>
      </c>
      <c r="E1174" s="39" t="s">
        <v>357</v>
      </c>
      <c r="F1174" s="39">
        <v>99.8352</v>
      </c>
      <c r="G1174" s="39">
        <v>99.815840000000009</v>
      </c>
      <c r="H1174" s="39">
        <v>99.960807306622002</v>
      </c>
      <c r="I1174" s="39">
        <v>105.719868210526</v>
      </c>
      <c r="J1174" s="39">
        <v>108.897689684211</v>
      </c>
      <c r="K1174" s="39">
        <v>111.557262618308</v>
      </c>
      <c r="L1174" s="39">
        <v>112.716621098678</v>
      </c>
      <c r="M1174" s="39">
        <v>112.716621098678</v>
      </c>
      <c r="N1174" s="39">
        <v>112.716621098678</v>
      </c>
      <c r="O1174" s="39">
        <v>112.716621098678</v>
      </c>
      <c r="P1174" s="39">
        <v>112.716621098678</v>
      </c>
      <c r="Q1174" s="39">
        <v>112.716621098678</v>
      </c>
    </row>
    <row r="1175" spans="1:17" x14ac:dyDescent="0.3">
      <c r="A1175" s="39" t="s">
        <v>255</v>
      </c>
      <c r="B1175" s="39" t="s">
        <v>1911</v>
      </c>
      <c r="C1175" s="39" t="s">
        <v>1914</v>
      </c>
      <c r="D1175" s="58" t="str">
        <f>INDEX('R0. Region mapping'!$C$9:$C$24,MATCH($E1175,'R0. Region mapping'!$A$9:$A$24,0))</f>
        <v>ASI</v>
      </c>
      <c r="E1175" s="39" t="s">
        <v>359</v>
      </c>
      <c r="F1175" s="39">
        <v>432.15120000000002</v>
      </c>
      <c r="G1175" s="39">
        <v>432.07456000000002</v>
      </c>
      <c r="H1175" s="39">
        <v>440.93868332962802</v>
      </c>
      <c r="I1175" s="39">
        <v>975.53633983469899</v>
      </c>
      <c r="J1175" s="39">
        <v>1370.6546606598499</v>
      </c>
      <c r="K1175" s="39">
        <v>1711.32791804612</v>
      </c>
      <c r="L1175" s="39">
        <v>1966.52683019406</v>
      </c>
      <c r="M1175" s="39">
        <v>2111.99745263158</v>
      </c>
      <c r="N1175" s="39">
        <v>2111.99745263158</v>
      </c>
      <c r="O1175" s="39">
        <v>2173.0349575065002</v>
      </c>
      <c r="P1175" s="39">
        <v>4351.0167697029101</v>
      </c>
      <c r="Q1175" s="39">
        <v>4413.7012665450102</v>
      </c>
    </row>
    <row r="1176" spans="1:17" x14ac:dyDescent="0.3">
      <c r="A1176" s="39" t="s">
        <v>255</v>
      </c>
      <c r="B1176" s="39" t="s">
        <v>1911</v>
      </c>
      <c r="C1176" s="39" t="s">
        <v>1914</v>
      </c>
      <c r="D1176" s="58" t="str">
        <f>INDEX('R0. Region mapping'!$C$9:$C$24,MATCH($E1176,'R0. Region mapping'!$A$9:$A$24,0))</f>
        <v>ASI</v>
      </c>
      <c r="E1176" s="39" t="s">
        <v>361</v>
      </c>
      <c r="F1176" s="39">
        <v>13.222800000000101</v>
      </c>
      <c r="G1176" s="39">
        <v>13.222800000000101</v>
      </c>
      <c r="H1176" s="39">
        <v>13.396436183293099</v>
      </c>
      <c r="I1176" s="39">
        <v>16.477435789473699</v>
      </c>
      <c r="J1176" s="39">
        <v>21.275906750633201</v>
      </c>
      <c r="K1176" s="39">
        <v>24.453457329833501</v>
      </c>
      <c r="L1176" s="39">
        <v>46.938387368421097</v>
      </c>
      <c r="M1176" s="39">
        <v>49.0414778947369</v>
      </c>
      <c r="N1176" s="39">
        <v>51.144568421052703</v>
      </c>
      <c r="O1176" s="39">
        <v>53.2476589473685</v>
      </c>
      <c r="P1176" s="39">
        <v>55.350749473684303</v>
      </c>
      <c r="Q1176" s="39">
        <v>57.453840000000099</v>
      </c>
    </row>
    <row r="1177" spans="1:17" x14ac:dyDescent="0.3">
      <c r="A1177" s="39" t="s">
        <v>255</v>
      </c>
      <c r="B1177" s="39" t="s">
        <v>1911</v>
      </c>
      <c r="C1177" s="39" t="s">
        <v>1914</v>
      </c>
      <c r="D1177" s="58" t="str">
        <f>INDEX('R0. Region mapping'!$C$9:$C$24,MATCH($E1177,'R0. Region mapping'!$A$9:$A$24,0))</f>
        <v>NAM</v>
      </c>
      <c r="E1177" s="39" t="s">
        <v>363</v>
      </c>
      <c r="F1177" s="39">
        <v>980.8091999999989</v>
      </c>
      <c r="G1177" s="39">
        <v>980.27623999999889</v>
      </c>
      <c r="H1177" s="39">
        <v>978.943839999999</v>
      </c>
      <c r="I1177" s="39">
        <v>1069.0779863074899</v>
      </c>
      <c r="J1177" s="39">
        <v>1100.59273830749</v>
      </c>
      <c r="K1177" s="39">
        <v>1317.2386524127601</v>
      </c>
      <c r="L1177" s="39">
        <v>2061.3036084210498</v>
      </c>
      <c r="M1177" s="39">
        <v>3006.5451427368398</v>
      </c>
      <c r="N1177" s="39">
        <v>3059.4111890526301</v>
      </c>
      <c r="O1177" s="39">
        <v>3112.27723536842</v>
      </c>
      <c r="P1177" s="39">
        <v>5814.2190033616698</v>
      </c>
      <c r="Q1177" s="39">
        <v>5596.5016117814903</v>
      </c>
    </row>
    <row r="1178" spans="1:17" x14ac:dyDescent="0.3">
      <c r="A1178" s="39" t="s">
        <v>255</v>
      </c>
      <c r="B1178" s="39" t="s">
        <v>1911</v>
      </c>
      <c r="C1178" s="39" t="s">
        <v>1914</v>
      </c>
      <c r="D1178" s="58" t="str">
        <f>INDEX('R0. Region mapping'!$C$9:$C$24,MATCH($E1178,'R0. Region mapping'!$A$9:$A$24,0))</f>
        <v>EUR</v>
      </c>
      <c r="E1178" s="39" t="s">
        <v>365</v>
      </c>
      <c r="F1178" s="39">
        <v>1572.4115999999999</v>
      </c>
      <c r="G1178" s="39">
        <v>1570.4443999999999</v>
      </c>
      <c r="H1178" s="39">
        <v>1565.5264</v>
      </c>
      <c r="I1178" s="39">
        <v>1637.6576</v>
      </c>
      <c r="J1178" s="39">
        <v>1689.4970819632001</v>
      </c>
      <c r="K1178" s="39">
        <v>1727.3251</v>
      </c>
      <c r="L1178" s="39">
        <v>2002.15885</v>
      </c>
      <c r="M1178" s="39">
        <v>2026.8286000000001</v>
      </c>
      <c r="N1178" s="39">
        <v>2051.4983499999998</v>
      </c>
      <c r="O1178" s="39">
        <v>2076.1680999999999</v>
      </c>
      <c r="P1178" s="39">
        <v>2100.8378499999899</v>
      </c>
      <c r="Q1178" s="39">
        <v>2125.5075999999899</v>
      </c>
    </row>
    <row r="1179" spans="1:17" x14ac:dyDescent="0.3">
      <c r="A1179" s="39" t="s">
        <v>255</v>
      </c>
      <c r="B1179" s="39" t="s">
        <v>1911</v>
      </c>
      <c r="C1179" s="39" t="s">
        <v>1915</v>
      </c>
      <c r="D1179" s="58" t="str">
        <f>INDEX('R0. Region mapping'!$C$9:$C$24,MATCH($E1179,'R0. Region mapping'!$A$9:$A$24,0))</f>
        <v>AFR</v>
      </c>
      <c r="E1179" s="39" t="s">
        <v>258</v>
      </c>
      <c r="F1179" s="39">
        <v>40.654799999999902</v>
      </c>
      <c r="G1179" s="39">
        <v>40.629359999999899</v>
      </c>
      <c r="H1179" s="39">
        <v>65.951567774306099</v>
      </c>
      <c r="I1179" s="39">
        <v>144.4</v>
      </c>
      <c r="J1179" s="39">
        <v>216</v>
      </c>
      <c r="K1179" s="39">
        <v>269.45</v>
      </c>
      <c r="L1179" s="39">
        <v>929.6</v>
      </c>
      <c r="M1179" s="39">
        <v>1386.75</v>
      </c>
      <c r="N1179" s="39">
        <v>1647.75</v>
      </c>
      <c r="O1179" s="39">
        <v>1933.2</v>
      </c>
      <c r="P1179" s="39">
        <v>2149.4</v>
      </c>
      <c r="Q1179" s="39">
        <v>2297</v>
      </c>
    </row>
    <row r="1180" spans="1:17" x14ac:dyDescent="0.3">
      <c r="A1180" s="39" t="s">
        <v>255</v>
      </c>
      <c r="B1180" s="39" t="s">
        <v>1911</v>
      </c>
      <c r="C1180" s="39" t="s">
        <v>1915</v>
      </c>
      <c r="D1180" s="58" t="str">
        <f>INDEX('R0. Region mapping'!$C$9:$C$24,MATCH($E1180,'R0. Region mapping'!$A$9:$A$24,0))</f>
        <v>AUS</v>
      </c>
      <c r="E1180" s="39" t="s">
        <v>261</v>
      </c>
      <c r="H1180" s="39">
        <v>11.246836216817099</v>
      </c>
      <c r="I1180" s="39">
        <v>67.45</v>
      </c>
      <c r="J1180" s="39">
        <v>76.5</v>
      </c>
      <c r="K1180" s="39">
        <v>76.5</v>
      </c>
      <c r="L1180" s="39">
        <v>175.2</v>
      </c>
      <c r="M1180" s="39">
        <v>260.25</v>
      </c>
      <c r="N1180" s="39">
        <v>309.39999999999998</v>
      </c>
      <c r="O1180" s="39">
        <v>362.4</v>
      </c>
      <c r="P1180" s="39">
        <v>403.15</v>
      </c>
      <c r="Q1180" s="39">
        <v>430.5</v>
      </c>
    </row>
    <row r="1181" spans="1:17" x14ac:dyDescent="0.3">
      <c r="A1181" s="39" t="s">
        <v>255</v>
      </c>
      <c r="B1181" s="39" t="s">
        <v>1911</v>
      </c>
      <c r="C1181" s="39" t="s">
        <v>1915</v>
      </c>
      <c r="D1181" s="58" t="str">
        <f>INDEX('R0. Region mapping'!$C$9:$C$24,MATCH($E1181,'R0. Region mapping'!$A$9:$A$24,0))</f>
        <v>NAM</v>
      </c>
      <c r="E1181" s="39" t="s">
        <v>341</v>
      </c>
      <c r="F1181" s="39">
        <v>331.34399999999903</v>
      </c>
      <c r="G1181" s="39">
        <v>331.387445797564</v>
      </c>
      <c r="H1181" s="39">
        <v>344.52533775778699</v>
      </c>
      <c r="I1181" s="39">
        <v>484.5</v>
      </c>
      <c r="J1181" s="39">
        <v>444.31338771502601</v>
      </c>
      <c r="K1181" s="39">
        <v>375.7</v>
      </c>
      <c r="L1181" s="39">
        <v>337.62484627260199</v>
      </c>
      <c r="M1181" s="39">
        <v>273</v>
      </c>
      <c r="N1181" s="39">
        <v>259.35000000000002</v>
      </c>
      <c r="O1181" s="39">
        <v>259.8</v>
      </c>
      <c r="P1181" s="39">
        <v>257.39999999999998</v>
      </c>
      <c r="Q1181" s="39">
        <v>251.5</v>
      </c>
    </row>
    <row r="1182" spans="1:17" x14ac:dyDescent="0.3">
      <c r="A1182" s="39" t="s">
        <v>255</v>
      </c>
      <c r="B1182" s="39" t="s">
        <v>1911</v>
      </c>
      <c r="C1182" s="39" t="s">
        <v>1915</v>
      </c>
      <c r="D1182" s="58" t="str">
        <f>INDEX('R0. Region mapping'!$C$9:$C$24,MATCH($E1182,'R0. Region mapping'!$A$9:$A$24,0))</f>
        <v>ASI</v>
      </c>
      <c r="E1182" s="39" t="s">
        <v>343</v>
      </c>
      <c r="F1182" s="39">
        <v>191.11680000000001</v>
      </c>
      <c r="G1182" s="39">
        <v>191.115672985694</v>
      </c>
      <c r="H1182" s="39">
        <v>392.37997973158201</v>
      </c>
      <c r="I1182" s="39">
        <v>942.4</v>
      </c>
      <c r="J1182" s="39">
        <v>1375.2</v>
      </c>
      <c r="K1182" s="39">
        <v>2278.85</v>
      </c>
      <c r="L1182" s="39">
        <v>3752.8</v>
      </c>
      <c r="M1182" s="39">
        <v>4288.5</v>
      </c>
      <c r="N1182" s="39">
        <v>5523.05</v>
      </c>
      <c r="O1182" s="39">
        <v>5631.6</v>
      </c>
      <c r="P1182" s="39">
        <v>5702.4</v>
      </c>
      <c r="Q1182" s="39">
        <v>5726.5</v>
      </c>
    </row>
    <row r="1183" spans="1:17" x14ac:dyDescent="0.3">
      <c r="A1183" s="39" t="s">
        <v>255</v>
      </c>
      <c r="B1183" s="39" t="s">
        <v>1911</v>
      </c>
      <c r="C1183" s="39" t="s">
        <v>1915</v>
      </c>
      <c r="D1183" s="58" t="str">
        <f>INDEX('R0. Region mapping'!$C$9:$C$24,MATCH($E1183,'R0. Region mapping'!$A$9:$A$24,0))</f>
        <v>LAM</v>
      </c>
      <c r="E1183" s="39" t="s">
        <v>345</v>
      </c>
      <c r="F1183" s="39">
        <v>60.220799999999997</v>
      </c>
      <c r="G1183" s="39">
        <v>60.207543469675599</v>
      </c>
      <c r="H1183" s="39">
        <v>76.304646715016204</v>
      </c>
      <c r="I1183" s="39">
        <v>181.45</v>
      </c>
      <c r="J1183" s="39">
        <v>174.146201104921</v>
      </c>
      <c r="K1183" s="39">
        <v>349.35</v>
      </c>
      <c r="L1183" s="39">
        <v>880.8</v>
      </c>
      <c r="M1183" s="39">
        <v>1342.5</v>
      </c>
      <c r="N1183" s="39">
        <v>1611.35</v>
      </c>
      <c r="O1183" s="39">
        <v>1901.4</v>
      </c>
      <c r="P1183" s="39">
        <v>2121.9</v>
      </c>
      <c r="Q1183" s="39">
        <v>2274</v>
      </c>
    </row>
    <row r="1184" spans="1:17" x14ac:dyDescent="0.3">
      <c r="A1184" s="39" t="s">
        <v>255</v>
      </c>
      <c r="B1184" s="39" t="s">
        <v>1911</v>
      </c>
      <c r="C1184" s="39" t="s">
        <v>1915</v>
      </c>
      <c r="D1184" s="58" t="str">
        <f>INDEX('R0. Region mapping'!$C$9:$C$24,MATCH($E1184,'R0. Region mapping'!$A$9:$A$24,0))</f>
        <v>EUR</v>
      </c>
      <c r="E1184" s="39" t="s">
        <v>347</v>
      </c>
      <c r="F1184" s="39">
        <v>197.352</v>
      </c>
      <c r="G1184" s="39">
        <v>183.22926011393201</v>
      </c>
      <c r="H1184" s="39">
        <v>166.374443522353</v>
      </c>
      <c r="I1184" s="39">
        <v>190.9975</v>
      </c>
      <c r="J1184" s="39">
        <v>193.005</v>
      </c>
      <c r="K1184" s="39">
        <v>169.06942758080999</v>
      </c>
      <c r="L1184" s="39">
        <v>209.32</v>
      </c>
      <c r="M1184" s="39">
        <v>216.78749999999999</v>
      </c>
      <c r="N1184" s="39">
        <v>207.54499999999999</v>
      </c>
      <c r="O1184" s="39">
        <v>211.62</v>
      </c>
      <c r="P1184" s="39">
        <v>214.28</v>
      </c>
      <c r="Q1184" s="39">
        <v>215.17500000000001</v>
      </c>
    </row>
    <row r="1185" spans="1:17" x14ac:dyDescent="0.3">
      <c r="A1185" s="39" t="s">
        <v>255</v>
      </c>
      <c r="B1185" s="39" t="s">
        <v>1911</v>
      </c>
      <c r="C1185" s="39" t="s">
        <v>1915</v>
      </c>
      <c r="D1185" s="58" t="str">
        <f>INDEX('R0. Region mapping'!$C$9:$C$24,MATCH($E1185,'R0. Region mapping'!$A$9:$A$24,0))</f>
        <v>ASI</v>
      </c>
      <c r="E1185" s="39" t="s">
        <v>349</v>
      </c>
      <c r="F1185" s="39">
        <v>867.30480000000102</v>
      </c>
      <c r="G1185" s="39">
        <v>805.23945436206202</v>
      </c>
      <c r="H1185" s="39">
        <v>849.367835895295</v>
      </c>
      <c r="I1185" s="39">
        <v>1295.8</v>
      </c>
      <c r="J1185" s="39">
        <v>1652.1898985057701</v>
      </c>
      <c r="K1185" s="39">
        <v>1547</v>
      </c>
      <c r="L1185" s="39">
        <v>2174.4</v>
      </c>
      <c r="M1185" s="39">
        <v>1530</v>
      </c>
      <c r="N1185" s="39">
        <v>1514.07822162664</v>
      </c>
      <c r="O1185" s="39">
        <v>1498.15644325327</v>
      </c>
      <c r="P1185" s="39">
        <v>1069.2</v>
      </c>
      <c r="Q1185" s="39">
        <v>969.5</v>
      </c>
    </row>
    <row r="1186" spans="1:17" x14ac:dyDescent="0.3">
      <c r="A1186" s="39" t="s">
        <v>255</v>
      </c>
      <c r="B1186" s="39" t="s">
        <v>1911</v>
      </c>
      <c r="C1186" s="39" t="s">
        <v>1915</v>
      </c>
      <c r="D1186" s="58" t="str">
        <f>INDEX('R0. Region mapping'!$C$9:$C$24,MATCH($E1186,'R0. Region mapping'!$A$9:$A$24,0))</f>
        <v>ASI</v>
      </c>
      <c r="E1186" s="39" t="s">
        <v>351</v>
      </c>
      <c r="F1186" s="39">
        <v>62.326799999999899</v>
      </c>
      <c r="G1186" s="39">
        <v>62.297128239895599</v>
      </c>
      <c r="H1186" s="39">
        <v>153.52654439191801</v>
      </c>
      <c r="I1186" s="39">
        <v>318.25</v>
      </c>
      <c r="J1186" s="39">
        <v>482.4</v>
      </c>
      <c r="K1186" s="39">
        <v>680</v>
      </c>
      <c r="L1186" s="39">
        <v>1367.2</v>
      </c>
      <c r="M1186" s="39">
        <v>1962.75</v>
      </c>
      <c r="N1186" s="39">
        <v>2291.25</v>
      </c>
      <c r="O1186" s="39">
        <v>2660.4</v>
      </c>
      <c r="P1186" s="39">
        <v>2938.1</v>
      </c>
      <c r="Q1186" s="39">
        <v>3125.5</v>
      </c>
    </row>
    <row r="1187" spans="1:17" x14ac:dyDescent="0.3">
      <c r="A1187" s="39" t="s">
        <v>255</v>
      </c>
      <c r="B1187" s="39" t="s">
        <v>1911</v>
      </c>
      <c r="C1187" s="39" t="s">
        <v>1915</v>
      </c>
      <c r="D1187" s="58" t="str">
        <f>INDEX('R0. Region mapping'!$C$9:$C$24,MATCH($E1187,'R0. Region mapping'!$A$9:$A$24,0))</f>
        <v>ASI</v>
      </c>
      <c r="E1187" s="39" t="s">
        <v>353</v>
      </c>
      <c r="F1187" s="39">
        <v>1097.1179999999999</v>
      </c>
      <c r="G1187" s="39">
        <v>1097.10224324662</v>
      </c>
      <c r="H1187" s="39">
        <v>1084.3440270591</v>
      </c>
      <c r="I1187" s="39">
        <v>1222.6500000000001</v>
      </c>
      <c r="J1187" s="39">
        <v>1089.58751600492</v>
      </c>
      <c r="K1187" s="39">
        <v>1025.0999999999999</v>
      </c>
      <c r="L1187" s="39">
        <v>1305.5999999999999</v>
      </c>
      <c r="M1187" s="39">
        <v>1179.4883678132101</v>
      </c>
      <c r="N1187" s="39">
        <v>1198.5999999999999</v>
      </c>
      <c r="O1187" s="39">
        <v>1189.8</v>
      </c>
      <c r="P1187" s="39">
        <v>1745.7</v>
      </c>
      <c r="Q1187" s="39">
        <v>1650.69123971114</v>
      </c>
    </row>
    <row r="1188" spans="1:17" x14ac:dyDescent="0.3">
      <c r="A1188" s="39" t="s">
        <v>255</v>
      </c>
      <c r="B1188" s="39" t="s">
        <v>1911</v>
      </c>
      <c r="C1188" s="39" t="s">
        <v>1915</v>
      </c>
      <c r="D1188" s="58" t="str">
        <f>INDEX('R0. Region mapping'!$C$9:$C$24,MATCH($E1188,'R0. Region mapping'!$A$9:$A$24,0))</f>
        <v>AFR</v>
      </c>
      <c r="E1188" s="39" t="s">
        <v>355</v>
      </c>
      <c r="H1188" s="39">
        <v>11.81027488</v>
      </c>
      <c r="I1188" s="39">
        <v>32.299999999999997</v>
      </c>
      <c r="J1188" s="39">
        <v>121.5</v>
      </c>
      <c r="K1188" s="39">
        <v>213.35</v>
      </c>
      <c r="L1188" s="39">
        <v>672.8</v>
      </c>
      <c r="M1188" s="39">
        <v>979.5</v>
      </c>
      <c r="N1188" s="39">
        <v>1151.1500000000001</v>
      </c>
      <c r="O1188" s="39">
        <v>1341.6</v>
      </c>
      <c r="P1188" s="39">
        <v>1485.55</v>
      </c>
      <c r="Q1188" s="39">
        <v>1583.5</v>
      </c>
    </row>
    <row r="1189" spans="1:17" x14ac:dyDescent="0.3">
      <c r="A1189" s="39" t="s">
        <v>255</v>
      </c>
      <c r="B1189" s="39" t="s">
        <v>1911</v>
      </c>
      <c r="C1189" s="39" t="s">
        <v>1915</v>
      </c>
      <c r="D1189" s="58" t="str">
        <f>INDEX('R0. Region mapping'!$C$9:$C$24,MATCH($E1189,'R0. Region mapping'!$A$9:$A$24,0))</f>
        <v>LAM</v>
      </c>
      <c r="E1189" s="39" t="s">
        <v>357</v>
      </c>
      <c r="F1189" s="39">
        <v>38.898000000000103</v>
      </c>
      <c r="G1189" s="39">
        <v>38.885294117647099</v>
      </c>
      <c r="H1189" s="39">
        <v>82.598960000000005</v>
      </c>
      <c r="I1189" s="39">
        <v>198.55</v>
      </c>
      <c r="J1189" s="39">
        <v>246.6</v>
      </c>
      <c r="K1189" s="39">
        <v>381.65</v>
      </c>
      <c r="L1189" s="39">
        <v>960.8</v>
      </c>
      <c r="M1189" s="39">
        <v>1465.5</v>
      </c>
      <c r="N1189" s="39">
        <v>1758.9</v>
      </c>
      <c r="O1189" s="39">
        <v>2075.4</v>
      </c>
      <c r="P1189" s="39">
        <v>2316.0500000000002</v>
      </c>
      <c r="Q1189" s="39">
        <v>2481.5</v>
      </c>
    </row>
    <row r="1190" spans="1:17" x14ac:dyDescent="0.3">
      <c r="A1190" s="39" t="s">
        <v>255</v>
      </c>
      <c r="B1190" s="39" t="s">
        <v>1911</v>
      </c>
      <c r="C1190" s="39" t="s">
        <v>1915</v>
      </c>
      <c r="D1190" s="58" t="str">
        <f>INDEX('R0. Region mapping'!$C$9:$C$24,MATCH($E1190,'R0. Region mapping'!$A$9:$A$24,0))</f>
        <v>ASI</v>
      </c>
      <c r="E1190" s="39" t="s">
        <v>359</v>
      </c>
      <c r="F1190" s="39">
        <v>152.8416</v>
      </c>
      <c r="G1190" s="39">
        <v>152.83573475984201</v>
      </c>
      <c r="H1190" s="39">
        <v>284.882371568699</v>
      </c>
      <c r="I1190" s="39">
        <v>1008.9</v>
      </c>
      <c r="J1190" s="39">
        <v>1062.07672162424</v>
      </c>
      <c r="K1190" s="39">
        <v>1043.53953332381</v>
      </c>
      <c r="L1190" s="39">
        <v>3398.4</v>
      </c>
      <c r="M1190" s="39">
        <v>4773</v>
      </c>
      <c r="N1190" s="39">
        <v>4770.1941697066204</v>
      </c>
      <c r="O1190" s="39">
        <v>4767.3883394132499</v>
      </c>
      <c r="P1190" s="39">
        <v>6992.7</v>
      </c>
      <c r="Q1190" s="39">
        <v>7415</v>
      </c>
    </row>
    <row r="1191" spans="1:17" x14ac:dyDescent="0.3">
      <c r="A1191" s="39" t="s">
        <v>255</v>
      </c>
      <c r="B1191" s="39" t="s">
        <v>1911</v>
      </c>
      <c r="C1191" s="39" t="s">
        <v>1915</v>
      </c>
      <c r="D1191" s="58" t="str">
        <f>INDEX('R0. Region mapping'!$C$9:$C$24,MATCH($E1191,'R0. Region mapping'!$A$9:$A$24,0))</f>
        <v>ASI</v>
      </c>
      <c r="E1191" s="39" t="s">
        <v>361</v>
      </c>
      <c r="F1191" s="39">
        <v>528.40440000000103</v>
      </c>
      <c r="G1191" s="39">
        <v>528.415177385682</v>
      </c>
      <c r="H1191" s="39">
        <v>550.59298108455903</v>
      </c>
      <c r="I1191" s="39">
        <v>621.29999999999995</v>
      </c>
      <c r="J1191" s="39">
        <v>717.3</v>
      </c>
      <c r="K1191" s="39">
        <v>653.21318161042802</v>
      </c>
      <c r="L1191" s="39">
        <v>947.2</v>
      </c>
      <c r="M1191" s="39">
        <v>1082.25</v>
      </c>
      <c r="N1191" s="39">
        <v>1143.3499999999999</v>
      </c>
      <c r="O1191" s="39">
        <v>1165.8</v>
      </c>
      <c r="P1191" s="39">
        <v>1180.3</v>
      </c>
      <c r="Q1191" s="39">
        <v>1185.5</v>
      </c>
    </row>
    <row r="1192" spans="1:17" x14ac:dyDescent="0.3">
      <c r="A1192" s="39" t="s">
        <v>255</v>
      </c>
      <c r="B1192" s="39" t="s">
        <v>1911</v>
      </c>
      <c r="C1192" s="39" t="s">
        <v>1915</v>
      </c>
      <c r="D1192" s="58" t="str">
        <f>INDEX('R0. Region mapping'!$C$9:$C$24,MATCH($E1192,'R0. Region mapping'!$A$9:$A$24,0))</f>
        <v>NAM</v>
      </c>
      <c r="E1192" s="39" t="s">
        <v>363</v>
      </c>
      <c r="F1192" s="39">
        <v>2918.6135999999901</v>
      </c>
      <c r="G1192" s="39">
        <v>2918.6306277119902</v>
      </c>
      <c r="H1192" s="39">
        <v>2880.59464425023</v>
      </c>
      <c r="I1192" s="39">
        <v>3224.3</v>
      </c>
      <c r="J1192" s="39">
        <v>2727.9</v>
      </c>
      <c r="K1192" s="39">
        <v>2516.33973421669</v>
      </c>
      <c r="L1192" s="39">
        <v>3627.2</v>
      </c>
      <c r="M1192" s="39">
        <v>4456.5</v>
      </c>
      <c r="N1192" s="39">
        <v>4778.1499999999996</v>
      </c>
      <c r="O1192" s="39">
        <v>4866.2915516274197</v>
      </c>
      <c r="P1192" s="39">
        <v>4172.4061551768</v>
      </c>
      <c r="Q1192" s="39">
        <v>3858.5</v>
      </c>
    </row>
    <row r="1193" spans="1:17" x14ac:dyDescent="0.3">
      <c r="A1193" s="39" t="s">
        <v>255</v>
      </c>
      <c r="B1193" s="39" t="s">
        <v>1911</v>
      </c>
      <c r="C1193" s="39" t="s">
        <v>1915</v>
      </c>
      <c r="D1193" s="58" t="str">
        <f>INDEX('R0. Region mapping'!$C$9:$C$24,MATCH($E1193,'R0. Region mapping'!$A$9:$A$24,0))</f>
        <v>EUR</v>
      </c>
      <c r="E1193" s="39" t="s">
        <v>365</v>
      </c>
      <c r="F1193" s="39">
        <v>3327.5592000000001</v>
      </c>
      <c r="G1193" s="39">
        <v>3089.4351726929799</v>
      </c>
      <c r="H1193" s="39">
        <v>2894.3139348693398</v>
      </c>
      <c r="I1193" s="39">
        <v>3819.95</v>
      </c>
      <c r="J1193" s="39">
        <v>3860.1</v>
      </c>
      <c r="K1193" s="39">
        <v>3456.5214489301202</v>
      </c>
      <c r="L1193" s="39">
        <v>4186.3999999999996</v>
      </c>
      <c r="M1193" s="39">
        <v>4335.75</v>
      </c>
      <c r="N1193" s="39">
        <v>4150.8999999999996</v>
      </c>
      <c r="O1193" s="39">
        <v>4232.3999999999996</v>
      </c>
      <c r="P1193" s="39">
        <v>4285.6000000000004</v>
      </c>
      <c r="Q1193" s="39">
        <v>4092.1205619433499</v>
      </c>
    </row>
    <row r="1194" spans="1:17" x14ac:dyDescent="0.3">
      <c r="A1194" s="39" t="s">
        <v>255</v>
      </c>
      <c r="B1194" s="39" t="s">
        <v>1911</v>
      </c>
      <c r="C1194" s="39" t="s">
        <v>942</v>
      </c>
      <c r="D1194" s="58" t="str">
        <f>INDEX('R0. Region mapping'!$C$9:$C$24,MATCH($E1194,'R0. Region mapping'!$A$9:$A$24,0))</f>
        <v>AFR</v>
      </c>
      <c r="E1194" s="39" t="s">
        <v>258</v>
      </c>
      <c r="F1194" s="39">
        <v>6802.6995261939755</v>
      </c>
      <c r="G1194" s="39">
        <v>8624.3323833346312</v>
      </c>
      <c r="H1194" s="39">
        <v>8922.9428949927405</v>
      </c>
      <c r="I1194" s="39">
        <v>13549.900616380528</v>
      </c>
      <c r="J1194" s="39">
        <v>16957.988488618976</v>
      </c>
      <c r="K1194" s="39">
        <v>18146.332363433259</v>
      </c>
      <c r="L1194" s="39">
        <v>17041.0886499353</v>
      </c>
      <c r="M1194" s="39">
        <v>20631.665905814843</v>
      </c>
      <c r="N1194" s="39">
        <v>34330.732696860163</v>
      </c>
      <c r="O1194" s="39">
        <v>52907.951519571361</v>
      </c>
      <c r="P1194" s="39">
        <v>56799.929585264945</v>
      </c>
      <c r="Q1194" s="39">
        <v>55842.988404454656</v>
      </c>
    </row>
    <row r="1195" spans="1:17" x14ac:dyDescent="0.3">
      <c r="A1195" s="39" t="s">
        <v>255</v>
      </c>
      <c r="B1195" s="39" t="s">
        <v>1911</v>
      </c>
      <c r="C1195" s="39" t="s">
        <v>942</v>
      </c>
      <c r="D1195" s="58" t="str">
        <f>INDEX('R0. Region mapping'!$C$9:$C$24,MATCH($E1195,'R0. Region mapping'!$A$9:$A$24,0))</f>
        <v>AUS</v>
      </c>
      <c r="E1195" s="39" t="s">
        <v>261</v>
      </c>
      <c r="F1195" s="39">
        <v>2127.4661258435704</v>
      </c>
      <c r="G1195" s="39">
        <v>2082.6510318475875</v>
      </c>
      <c r="H1195" s="39">
        <v>2232.5683588786101</v>
      </c>
      <c r="I1195" s="39">
        <v>2614.3225832757962</v>
      </c>
      <c r="J1195" s="39">
        <v>6493.4764121858725</v>
      </c>
      <c r="K1195" s="39">
        <v>6173.1198451699538</v>
      </c>
      <c r="L1195" s="39">
        <v>6958.5947539872404</v>
      </c>
      <c r="M1195" s="39">
        <v>6435.0990115292525</v>
      </c>
      <c r="N1195" s="39">
        <v>5856.2975707378428</v>
      </c>
      <c r="O1195" s="39">
        <v>1958.4503110848752</v>
      </c>
      <c r="P1195" s="39">
        <v>2575.7447806992454</v>
      </c>
      <c r="Q1195" s="39">
        <v>1942.8047830785824</v>
      </c>
    </row>
    <row r="1196" spans="1:17" x14ac:dyDescent="0.3">
      <c r="A1196" s="39" t="s">
        <v>255</v>
      </c>
      <c r="B1196" s="39" t="s">
        <v>1911</v>
      </c>
      <c r="C1196" s="39" t="s">
        <v>942</v>
      </c>
      <c r="D1196" s="58" t="str">
        <f>INDEX('R0. Region mapping'!$C$9:$C$24,MATCH($E1196,'R0. Region mapping'!$A$9:$A$24,0))</f>
        <v>NAM</v>
      </c>
      <c r="E1196" s="39" t="s">
        <v>341</v>
      </c>
      <c r="F1196" s="39">
        <v>15939.711857133279</v>
      </c>
      <c r="G1196" s="39">
        <v>14541.286718440269</v>
      </c>
      <c r="H1196" s="39">
        <v>13911.579719400552</v>
      </c>
      <c r="I1196" s="39">
        <v>8383.6836132717053</v>
      </c>
      <c r="J1196" s="39">
        <v>13012.266478322825</v>
      </c>
      <c r="K1196" s="39">
        <v>14076.580599946672</v>
      </c>
      <c r="L1196" s="39">
        <v>12128.769648183399</v>
      </c>
      <c r="M1196" s="39">
        <v>9320.9525169829903</v>
      </c>
      <c r="N1196" s="39">
        <v>8317.8976675494941</v>
      </c>
      <c r="O1196" s="39">
        <v>1988.351044760476</v>
      </c>
      <c r="P1196" s="39">
        <v>1995.4705967314726</v>
      </c>
      <c r="Q1196" s="39">
        <v>2145.4327737750268</v>
      </c>
    </row>
    <row r="1197" spans="1:17" x14ac:dyDescent="0.3">
      <c r="A1197" s="39" t="s">
        <v>255</v>
      </c>
      <c r="B1197" s="39" t="s">
        <v>1911</v>
      </c>
      <c r="C1197" s="39" t="s">
        <v>942</v>
      </c>
      <c r="D1197" s="58" t="str">
        <f>INDEX('R0. Region mapping'!$C$9:$C$24,MATCH($E1197,'R0. Region mapping'!$A$9:$A$24,0))</f>
        <v>ASI</v>
      </c>
      <c r="E1197" s="39" t="s">
        <v>343</v>
      </c>
      <c r="F1197" s="39">
        <v>16348.297509157499</v>
      </c>
      <c r="G1197" s="39">
        <v>16342.692782774675</v>
      </c>
      <c r="H1197" s="39">
        <v>30721.331459625289</v>
      </c>
      <c r="I1197" s="39">
        <v>51883.774372500411</v>
      </c>
      <c r="J1197" s="39">
        <v>46519.256967968911</v>
      </c>
      <c r="K1197" s="39">
        <v>38158.728385790768</v>
      </c>
      <c r="L1197" s="39">
        <v>37857.765064046413</v>
      </c>
      <c r="M1197" s="39">
        <v>41545.997496772521</v>
      </c>
      <c r="N1197" s="39">
        <v>28991.16193383417</v>
      </c>
      <c r="O1197" s="39">
        <v>24460.606870938427</v>
      </c>
      <c r="P1197" s="39">
        <v>22608.00479983542</v>
      </c>
      <c r="Q1197" s="39">
        <v>22138.174588128626</v>
      </c>
    </row>
    <row r="1198" spans="1:17" x14ac:dyDescent="0.3">
      <c r="A1198" s="39" t="s">
        <v>255</v>
      </c>
      <c r="B1198" s="39" t="s">
        <v>1911</v>
      </c>
      <c r="C1198" s="39" t="s">
        <v>942</v>
      </c>
      <c r="D1198" s="58" t="str">
        <f>INDEX('R0. Region mapping'!$C$9:$C$24,MATCH($E1198,'R0. Region mapping'!$A$9:$A$24,0))</f>
        <v>LAM</v>
      </c>
      <c r="E1198" s="39" t="s">
        <v>345</v>
      </c>
      <c r="F1198" s="39">
        <v>10516.56142587915</v>
      </c>
      <c r="G1198" s="39">
        <v>12206.790475619953</v>
      </c>
      <c r="H1198" s="39">
        <v>11845.258510306629</v>
      </c>
      <c r="I1198" s="39">
        <v>12190.627929855984</v>
      </c>
      <c r="J1198" s="39">
        <v>13002.430443100753</v>
      </c>
      <c r="K1198" s="39">
        <v>16048.445563996071</v>
      </c>
      <c r="L1198" s="39">
        <v>15102.390915090564</v>
      </c>
      <c r="M1198" s="39">
        <v>11837.436029901266</v>
      </c>
      <c r="N1198" s="39">
        <v>12570.290078706546</v>
      </c>
      <c r="O1198" s="39">
        <v>11137.968865479477</v>
      </c>
      <c r="P1198" s="39">
        <v>11889.091462038887</v>
      </c>
      <c r="Q1198" s="39">
        <v>12091.69023423923</v>
      </c>
    </row>
    <row r="1199" spans="1:17" x14ac:dyDescent="0.3">
      <c r="A1199" s="39" t="s">
        <v>255</v>
      </c>
      <c r="B1199" s="39" t="s">
        <v>1911</v>
      </c>
      <c r="C1199" s="39" t="s">
        <v>942</v>
      </c>
      <c r="D1199" s="58" t="str">
        <f>INDEX('R0. Region mapping'!$C$9:$C$24,MATCH($E1199,'R0. Region mapping'!$A$9:$A$24,0))</f>
        <v>EUR</v>
      </c>
      <c r="E1199" s="39" t="s">
        <v>347</v>
      </c>
      <c r="F1199" s="39">
        <v>3567.164362492274</v>
      </c>
      <c r="G1199" s="39">
        <v>5043.6746419140436</v>
      </c>
      <c r="H1199" s="39">
        <v>5500.7921369022752</v>
      </c>
      <c r="I1199" s="39">
        <v>5896.4519043133714</v>
      </c>
      <c r="J1199" s="39">
        <v>5447.8941626532314</v>
      </c>
      <c r="K1199" s="39">
        <v>4902.1515902901756</v>
      </c>
      <c r="L1199" s="39">
        <v>4470.0935047928215</v>
      </c>
      <c r="M1199" s="39">
        <v>4602.979281251799</v>
      </c>
      <c r="N1199" s="39">
        <v>3454.8054191143319</v>
      </c>
      <c r="O1199" s="39">
        <v>2870.3888036352787</v>
      </c>
      <c r="P1199" s="39">
        <v>2853.3426950361218</v>
      </c>
      <c r="Q1199" s="39">
        <v>2734.9131119961799</v>
      </c>
    </row>
    <row r="1200" spans="1:17" x14ac:dyDescent="0.3">
      <c r="A1200" s="39" t="s">
        <v>255</v>
      </c>
      <c r="B1200" s="39" t="s">
        <v>1911</v>
      </c>
      <c r="C1200" s="39" t="s">
        <v>942</v>
      </c>
      <c r="D1200" s="58" t="str">
        <f>INDEX('R0. Region mapping'!$C$9:$C$24,MATCH($E1200,'R0. Region mapping'!$A$9:$A$24,0))</f>
        <v>ASI</v>
      </c>
      <c r="E1200" s="39" t="s">
        <v>349</v>
      </c>
      <c r="F1200" s="39">
        <v>26167.628186367478</v>
      </c>
      <c r="G1200" s="39">
        <v>25458.342006799325</v>
      </c>
      <c r="H1200" s="39">
        <v>21981.496506910931</v>
      </c>
      <c r="I1200" s="39">
        <v>17699.601764168037</v>
      </c>
      <c r="J1200" s="39">
        <v>23003.84482100264</v>
      </c>
      <c r="K1200" s="39">
        <v>20936.078029833381</v>
      </c>
      <c r="L1200" s="39">
        <v>8864.1525185965511</v>
      </c>
      <c r="M1200" s="39">
        <v>11760.973529700022</v>
      </c>
      <c r="N1200" s="39">
        <v>8219.559202471748</v>
      </c>
      <c r="O1200" s="39">
        <v>11394.48597658646</v>
      </c>
      <c r="P1200" s="39">
        <v>21823.622581023435</v>
      </c>
      <c r="Q1200" s="39">
        <v>15356.867824863219</v>
      </c>
    </row>
    <row r="1201" spans="1:17" x14ac:dyDescent="0.3">
      <c r="A1201" s="39" t="s">
        <v>255</v>
      </c>
      <c r="B1201" s="39" t="s">
        <v>1911</v>
      </c>
      <c r="C1201" s="39" t="s">
        <v>942</v>
      </c>
      <c r="D1201" s="58" t="str">
        <f>INDEX('R0. Region mapping'!$C$9:$C$24,MATCH($E1201,'R0. Region mapping'!$A$9:$A$24,0))</f>
        <v>ASI</v>
      </c>
      <c r="E1201" s="39" t="s">
        <v>351</v>
      </c>
      <c r="F1201" s="39">
        <v>8242.1306347021637</v>
      </c>
      <c r="G1201" s="39">
        <v>8294.0335487743268</v>
      </c>
      <c r="H1201" s="39">
        <v>10102.525487076739</v>
      </c>
      <c r="I1201" s="39">
        <v>12082.894262979025</v>
      </c>
      <c r="J1201" s="39">
        <v>13596.252470337558</v>
      </c>
      <c r="K1201" s="39">
        <v>15306.274057257513</v>
      </c>
      <c r="L1201" s="39">
        <v>15736.492769575179</v>
      </c>
      <c r="M1201" s="39">
        <v>19301.457268793551</v>
      </c>
      <c r="N1201" s="39">
        <v>20134.197334009041</v>
      </c>
      <c r="O1201" s="39">
        <v>20214.005133610895</v>
      </c>
      <c r="P1201" s="39">
        <v>20097.396328066097</v>
      </c>
      <c r="Q1201" s="39">
        <v>19796.060053625846</v>
      </c>
    </row>
    <row r="1202" spans="1:17" x14ac:dyDescent="0.3">
      <c r="A1202" s="39" t="s">
        <v>255</v>
      </c>
      <c r="B1202" s="39" t="s">
        <v>1911</v>
      </c>
      <c r="C1202" s="39" t="s">
        <v>942</v>
      </c>
      <c r="D1202" s="58" t="str">
        <f>INDEX('R0. Region mapping'!$C$9:$C$24,MATCH($E1202,'R0. Region mapping'!$A$9:$A$24,0))</f>
        <v>ASI</v>
      </c>
      <c r="E1202" s="39" t="s">
        <v>353</v>
      </c>
      <c r="F1202" s="39">
        <v>18400.206141839779</v>
      </c>
      <c r="G1202" s="39">
        <v>18048.868632454458</v>
      </c>
      <c r="H1202" s="39">
        <v>16413.908621064958</v>
      </c>
      <c r="I1202" s="39">
        <v>15193.755518515572</v>
      </c>
      <c r="J1202" s="39">
        <v>14637.877415823934</v>
      </c>
      <c r="K1202" s="39">
        <v>9852.8091922402564</v>
      </c>
      <c r="L1202" s="39">
        <v>7355.444204385205</v>
      </c>
      <c r="M1202" s="39">
        <v>7335.2495551488964</v>
      </c>
      <c r="N1202" s="39">
        <v>5555.1696140350814</v>
      </c>
      <c r="O1202" s="39">
        <v>5295.6613287164855</v>
      </c>
      <c r="P1202" s="39">
        <v>5028.338973165799</v>
      </c>
      <c r="Q1202" s="39">
        <v>3800.7703468685804</v>
      </c>
    </row>
    <row r="1203" spans="1:17" x14ac:dyDescent="0.3">
      <c r="A1203" s="39" t="s">
        <v>255</v>
      </c>
      <c r="B1203" s="39" t="s">
        <v>1911</v>
      </c>
      <c r="C1203" s="39" t="s">
        <v>942</v>
      </c>
      <c r="D1203" s="58" t="str">
        <f>INDEX('R0. Region mapping'!$C$9:$C$24,MATCH($E1203,'R0. Region mapping'!$A$9:$A$24,0))</f>
        <v>AFR</v>
      </c>
      <c r="E1203" s="39" t="s">
        <v>355</v>
      </c>
      <c r="F1203" s="39">
        <v>12226.072884753747</v>
      </c>
      <c r="G1203" s="39">
        <v>12226.58437401612</v>
      </c>
      <c r="H1203" s="39">
        <v>12979.252085581784</v>
      </c>
      <c r="I1203" s="39">
        <v>13309.320690859768</v>
      </c>
      <c r="J1203" s="39">
        <v>13511.302033639158</v>
      </c>
      <c r="K1203" s="39">
        <v>11875.822604871459</v>
      </c>
      <c r="L1203" s="39">
        <v>9243.7045239394247</v>
      </c>
      <c r="M1203" s="39">
        <v>11710.789113392666</v>
      </c>
      <c r="N1203" s="39">
        <v>11024.590000892968</v>
      </c>
      <c r="O1203" s="39">
        <v>10555.635877909261</v>
      </c>
      <c r="P1203" s="39">
        <v>9932.9285386561714</v>
      </c>
      <c r="Q1203" s="39">
        <v>8784.829674549881</v>
      </c>
    </row>
    <row r="1204" spans="1:17" x14ac:dyDescent="0.3">
      <c r="A1204" s="39" t="s">
        <v>255</v>
      </c>
      <c r="B1204" s="39" t="s">
        <v>1911</v>
      </c>
      <c r="C1204" s="39" t="s">
        <v>942</v>
      </c>
      <c r="D1204" s="58" t="str">
        <f>INDEX('R0. Region mapping'!$C$9:$C$24,MATCH($E1204,'R0. Region mapping'!$A$9:$A$24,0))</f>
        <v>LAM</v>
      </c>
      <c r="E1204" s="39" t="s">
        <v>357</v>
      </c>
      <c r="F1204" s="39">
        <v>8499.7380676789599</v>
      </c>
      <c r="G1204" s="39">
        <v>8491.961053426221</v>
      </c>
      <c r="H1204" s="39">
        <v>8853.9091622243941</v>
      </c>
      <c r="I1204" s="39">
        <v>5912.0921841276358</v>
      </c>
      <c r="J1204" s="39">
        <v>5098.2148605159455</v>
      </c>
      <c r="K1204" s="39">
        <v>4464.3540992993121</v>
      </c>
      <c r="L1204" s="39">
        <v>3774.874110235407</v>
      </c>
      <c r="M1204" s="39">
        <v>2880.6149640508038</v>
      </c>
      <c r="N1204" s="39">
        <v>3558.0185568864426</v>
      </c>
      <c r="O1204" s="39">
        <v>2976.2878885261334</v>
      </c>
      <c r="P1204" s="39">
        <v>2540.3473902941919</v>
      </c>
      <c r="Q1204" s="39">
        <v>2940.3035418618238</v>
      </c>
    </row>
    <row r="1205" spans="1:17" x14ac:dyDescent="0.3">
      <c r="A1205" s="39" t="s">
        <v>255</v>
      </c>
      <c r="B1205" s="39" t="s">
        <v>1911</v>
      </c>
      <c r="C1205" s="39" t="s">
        <v>942</v>
      </c>
      <c r="D1205" s="58" t="str">
        <f>INDEX('R0. Region mapping'!$C$9:$C$24,MATCH($E1205,'R0. Region mapping'!$A$9:$A$24,0))</f>
        <v>ASI</v>
      </c>
      <c r="E1205" s="39" t="s">
        <v>359</v>
      </c>
      <c r="F1205" s="39">
        <v>17255.625412866993</v>
      </c>
      <c r="G1205" s="39">
        <v>17904.760324384992</v>
      </c>
      <c r="H1205" s="39">
        <v>21601.131159814664</v>
      </c>
      <c r="I1205" s="39">
        <v>24592.752255333842</v>
      </c>
      <c r="J1205" s="39">
        <v>30572.842552382277</v>
      </c>
      <c r="K1205" s="39">
        <v>31326.834250543077</v>
      </c>
      <c r="L1205" s="39">
        <v>33109.649400002956</v>
      </c>
      <c r="M1205" s="39">
        <v>32003.160356164273</v>
      </c>
      <c r="N1205" s="39">
        <v>33167.294481640405</v>
      </c>
      <c r="O1205" s="39">
        <v>33252.654892594845</v>
      </c>
      <c r="P1205" s="39">
        <v>33731.594265257067</v>
      </c>
      <c r="Q1205" s="39">
        <v>30858.122319635408</v>
      </c>
    </row>
    <row r="1206" spans="1:17" x14ac:dyDescent="0.3">
      <c r="A1206" s="39" t="s">
        <v>255</v>
      </c>
      <c r="B1206" s="39" t="s">
        <v>1911</v>
      </c>
      <c r="C1206" s="39" t="s">
        <v>942</v>
      </c>
      <c r="D1206" s="58" t="str">
        <f>INDEX('R0. Region mapping'!$C$9:$C$24,MATCH($E1206,'R0. Region mapping'!$A$9:$A$24,0))</f>
        <v>ASI</v>
      </c>
      <c r="E1206" s="39" t="s">
        <v>361</v>
      </c>
      <c r="F1206" s="39">
        <v>7001.4590352806308</v>
      </c>
      <c r="G1206" s="39">
        <v>8484.625355625607</v>
      </c>
      <c r="H1206" s="39">
        <v>9269.0547407739505</v>
      </c>
      <c r="I1206" s="39">
        <v>8393.9970463612844</v>
      </c>
      <c r="J1206" s="39">
        <v>9599.4147819791633</v>
      </c>
      <c r="K1206" s="39">
        <v>8152.8474314586747</v>
      </c>
      <c r="L1206" s="39">
        <v>6907.852226550528</v>
      </c>
      <c r="M1206" s="39">
        <v>7177.6412087747831</v>
      </c>
      <c r="N1206" s="39">
        <v>5936.2124455904468</v>
      </c>
      <c r="O1206" s="39">
        <v>5509.1650473363561</v>
      </c>
      <c r="P1206" s="39">
        <v>4561.0409038305343</v>
      </c>
      <c r="Q1206" s="39">
        <v>3245.6323752855951</v>
      </c>
    </row>
    <row r="1207" spans="1:17" x14ac:dyDescent="0.3">
      <c r="A1207" s="39" t="s">
        <v>255</v>
      </c>
      <c r="B1207" s="39" t="s">
        <v>1911</v>
      </c>
      <c r="C1207" s="39" t="s">
        <v>942</v>
      </c>
      <c r="D1207" s="58" t="str">
        <f>INDEX('R0. Region mapping'!$C$9:$C$24,MATCH($E1207,'R0. Region mapping'!$A$9:$A$24,0))</f>
        <v>NAM</v>
      </c>
      <c r="E1207" s="39" t="s">
        <v>363</v>
      </c>
      <c r="F1207" s="39">
        <v>79257.569260044111</v>
      </c>
      <c r="G1207" s="39">
        <v>78600.659232270642</v>
      </c>
      <c r="H1207" s="39">
        <v>78190.17973109275</v>
      </c>
      <c r="I1207" s="39">
        <v>80745.480699294014</v>
      </c>
      <c r="J1207" s="39">
        <v>78577.176068187968</v>
      </c>
      <c r="K1207" s="39">
        <v>46426.172813742145</v>
      </c>
      <c r="L1207" s="39">
        <v>41433.225394120389</v>
      </c>
      <c r="M1207" s="39">
        <v>50018.8649709569</v>
      </c>
      <c r="N1207" s="39">
        <v>37609.671670768716</v>
      </c>
      <c r="O1207" s="39">
        <v>20127.292639571413</v>
      </c>
      <c r="P1207" s="39">
        <v>21075.179829524233</v>
      </c>
      <c r="Q1207" s="39">
        <v>42290.052863618977</v>
      </c>
    </row>
    <row r="1208" spans="1:17" x14ac:dyDescent="0.3">
      <c r="A1208" s="39" t="s">
        <v>255</v>
      </c>
      <c r="B1208" s="39" t="s">
        <v>1911</v>
      </c>
      <c r="C1208" s="39" t="s">
        <v>942</v>
      </c>
      <c r="D1208" s="58" t="str">
        <f>INDEX('R0. Region mapping'!$C$9:$C$24,MATCH($E1208,'R0. Region mapping'!$A$9:$A$24,0))</f>
        <v>EUR</v>
      </c>
      <c r="E1208" s="39" t="s">
        <v>365</v>
      </c>
      <c r="F1208" s="39">
        <v>46260.21621259649</v>
      </c>
      <c r="G1208" s="39">
        <v>52476.124779833088</v>
      </c>
      <c r="H1208" s="39">
        <v>55183.542555643005</v>
      </c>
      <c r="I1208" s="39">
        <v>55313.436392197043</v>
      </c>
      <c r="J1208" s="39">
        <v>54516.447295745777</v>
      </c>
      <c r="K1208" s="39">
        <v>56078.392875799567</v>
      </c>
      <c r="L1208" s="39">
        <v>53011.400093694239</v>
      </c>
      <c r="M1208" s="39">
        <v>34688.934530967679</v>
      </c>
      <c r="N1208" s="39">
        <v>25687.984966126591</v>
      </c>
      <c r="O1208" s="39">
        <v>15471.387249467185</v>
      </c>
      <c r="P1208" s="39">
        <v>10990.804309656651</v>
      </c>
      <c r="Q1208" s="39">
        <v>29449.498438412567</v>
      </c>
    </row>
    <row r="1209" spans="1:17" x14ac:dyDescent="0.3">
      <c r="A1209" s="39" t="s">
        <v>255</v>
      </c>
      <c r="B1209" s="39" t="s">
        <v>1911</v>
      </c>
      <c r="C1209" s="39" t="s">
        <v>1916</v>
      </c>
      <c r="D1209" s="58" t="str">
        <f>INDEX('R0. Region mapping'!$C$9:$C$24,MATCH($E1209,'R0. Region mapping'!$A$9:$A$24,0))</f>
        <v>AFR</v>
      </c>
      <c r="E1209" s="39" t="s">
        <v>258</v>
      </c>
      <c r="F1209" s="39">
        <v>1.9332</v>
      </c>
      <c r="G1209" s="39">
        <v>1.9325600000000001</v>
      </c>
      <c r="H1209" s="39">
        <v>1.93096</v>
      </c>
      <c r="I1209" s="39">
        <v>1.801099438539</v>
      </c>
      <c r="J1209" s="39">
        <v>1.677910079026</v>
      </c>
      <c r="K1209" s="39">
        <v>34.42057119632301</v>
      </c>
      <c r="L1209" s="39">
        <v>136.80128690922271</v>
      </c>
      <c r="M1209" s="39">
        <v>503.66116059622595</v>
      </c>
      <c r="N1209" s="39">
        <v>13421.536112833708</v>
      </c>
      <c r="O1209" s="39">
        <v>17109.986081029692</v>
      </c>
      <c r="P1209" s="39">
        <v>18926.555033299621</v>
      </c>
      <c r="Q1209" s="39">
        <v>22234.549041371902</v>
      </c>
    </row>
    <row r="1210" spans="1:17" x14ac:dyDescent="0.3">
      <c r="A1210" s="39" t="s">
        <v>255</v>
      </c>
      <c r="B1210" s="39" t="s">
        <v>1911</v>
      </c>
      <c r="C1210" s="39" t="s">
        <v>1916</v>
      </c>
      <c r="D1210" s="58" t="str">
        <f>INDEX('R0. Region mapping'!$C$9:$C$24,MATCH($E1210,'R0. Region mapping'!$A$9:$A$24,0))</f>
        <v>AUS</v>
      </c>
      <c r="E1210" s="39" t="s">
        <v>261</v>
      </c>
      <c r="F1210" s="39">
        <v>2.8866240000000101</v>
      </c>
      <c r="G1210" s="39">
        <v>2.5066757112154923</v>
      </c>
      <c r="H1210" s="39">
        <v>15.7183049892542</v>
      </c>
      <c r="I1210" s="39">
        <v>14.2137751937828</v>
      </c>
      <c r="J1210" s="39">
        <v>14.2117667966401</v>
      </c>
      <c r="K1210" s="39">
        <v>99.983213435265014</v>
      </c>
      <c r="L1210" s="39">
        <v>145.55744137432669</v>
      </c>
      <c r="M1210" s="39">
        <v>175.2975751692513</v>
      </c>
      <c r="N1210" s="39">
        <v>262.42195364818178</v>
      </c>
      <c r="O1210" s="39">
        <v>283.26404203985771</v>
      </c>
      <c r="P1210" s="39">
        <v>307.92801483708672</v>
      </c>
      <c r="Q1210" s="39">
        <v>338.52428908414998</v>
      </c>
    </row>
    <row r="1211" spans="1:17" x14ac:dyDescent="0.3">
      <c r="A1211" s="39" t="s">
        <v>255</v>
      </c>
      <c r="B1211" s="39" t="s">
        <v>1911</v>
      </c>
      <c r="C1211" s="39" t="s">
        <v>1916</v>
      </c>
      <c r="D1211" s="58" t="str">
        <f>INDEX('R0. Region mapping'!$C$9:$C$24,MATCH($E1211,'R0. Region mapping'!$A$9:$A$24,0))</f>
        <v>NAM</v>
      </c>
      <c r="E1211" s="39" t="s">
        <v>341</v>
      </c>
      <c r="F1211" s="39">
        <v>6.1199999999999997E-2</v>
      </c>
      <c r="G1211" s="39">
        <v>6.0666680969396598E-2</v>
      </c>
      <c r="H1211" s="39">
        <v>5.9333383392888198E-2</v>
      </c>
      <c r="I1211" s="39">
        <v>16.484979295167101</v>
      </c>
      <c r="J1211" s="39">
        <v>102.010105003479</v>
      </c>
      <c r="K1211" s="39">
        <v>655.92694645128518</v>
      </c>
      <c r="L1211" s="39">
        <v>737.94712764197538</v>
      </c>
      <c r="M1211" s="39">
        <v>1662.5922057830439</v>
      </c>
      <c r="N1211" s="39">
        <v>1688.9544457154379</v>
      </c>
      <c r="O1211" s="39">
        <v>1724.197693739007</v>
      </c>
      <c r="P1211" s="39">
        <v>1768.062868853704</v>
      </c>
      <c r="Q1211" s="39">
        <v>2573.2779658880672</v>
      </c>
    </row>
    <row r="1212" spans="1:17" x14ac:dyDescent="0.3">
      <c r="A1212" s="39" t="s">
        <v>255</v>
      </c>
      <c r="B1212" s="39" t="s">
        <v>1911</v>
      </c>
      <c r="C1212" s="39" t="s">
        <v>1916</v>
      </c>
      <c r="D1212" s="58" t="str">
        <f>INDEX('R0. Region mapping'!$C$9:$C$24,MATCH($E1212,'R0. Region mapping'!$A$9:$A$24,0))</f>
        <v>ASI</v>
      </c>
      <c r="E1212" s="39" t="s">
        <v>343</v>
      </c>
      <c r="G1212" s="39">
        <v>1.0406880000000001</v>
      </c>
      <c r="H1212" s="39">
        <v>33.1128</v>
      </c>
      <c r="I1212" s="39">
        <v>132.894495780651</v>
      </c>
      <c r="J1212" s="39">
        <v>132.89260362065099</v>
      </c>
      <c r="K1212" s="39">
        <v>967.181293981218</v>
      </c>
      <c r="L1212" s="39">
        <v>5580.1082348936834</v>
      </c>
      <c r="M1212" s="39">
        <v>18200.962516783795</v>
      </c>
      <c r="N1212" s="39">
        <v>34975.175918497443</v>
      </c>
      <c r="O1212" s="39">
        <v>40679.358907385096</v>
      </c>
      <c r="P1212" s="39">
        <v>43481.374417408995</v>
      </c>
      <c r="Q1212" s="39">
        <v>43647.588706055634</v>
      </c>
    </row>
    <row r="1213" spans="1:17" x14ac:dyDescent="0.3">
      <c r="A1213" s="39" t="s">
        <v>255</v>
      </c>
      <c r="B1213" s="39" t="s">
        <v>1911</v>
      </c>
      <c r="C1213" s="39" t="s">
        <v>1916</v>
      </c>
      <c r="D1213" s="58" t="str">
        <f>INDEX('R0. Region mapping'!$C$9:$C$24,MATCH($E1213,'R0. Region mapping'!$A$9:$A$24,0))</f>
        <v>LAM</v>
      </c>
      <c r="E1213" s="39" t="s">
        <v>345</v>
      </c>
      <c r="F1213" s="39">
        <v>2.30274</v>
      </c>
      <c r="G1213" s="39">
        <v>1.995708</v>
      </c>
      <c r="H1213" s="39">
        <v>1.4942631610706931</v>
      </c>
      <c r="I1213" s="39">
        <v>0.26613516107069302</v>
      </c>
      <c r="J1213" s="39">
        <v>0.26424300107069298</v>
      </c>
      <c r="K1213" s="39">
        <v>35.978192723597353</v>
      </c>
      <c r="L1213" s="39">
        <v>67.852401507757207</v>
      </c>
      <c r="M1213" s="39">
        <v>153.0242889670609</v>
      </c>
      <c r="N1213" s="39">
        <v>16069.22739962014</v>
      </c>
      <c r="O1213" s="39">
        <v>17087.361832261089</v>
      </c>
      <c r="P1213" s="39">
        <v>17399.575472856672</v>
      </c>
      <c r="Q1213" s="39">
        <v>17523.965579124819</v>
      </c>
    </row>
    <row r="1214" spans="1:17" x14ac:dyDescent="0.3">
      <c r="A1214" s="39" t="s">
        <v>255</v>
      </c>
      <c r="B1214" s="39" t="s">
        <v>1911</v>
      </c>
      <c r="C1214" s="39" t="s">
        <v>1916</v>
      </c>
      <c r="D1214" s="58" t="str">
        <f>INDEX('R0. Region mapping'!$C$9:$C$24,MATCH($E1214,'R0. Region mapping'!$A$9:$A$24,0))</f>
        <v>EUR</v>
      </c>
      <c r="E1214" s="39" t="s">
        <v>347</v>
      </c>
      <c r="F1214" s="39">
        <v>54.786329879999997</v>
      </c>
      <c r="G1214" s="39">
        <v>54.780691656000002</v>
      </c>
      <c r="H1214" s="39">
        <v>64.227396095999993</v>
      </c>
      <c r="I1214" s="39">
        <v>87.375071385005597</v>
      </c>
      <c r="J1214" s="39">
        <v>87.371208439450399</v>
      </c>
      <c r="K1214" s="39">
        <v>272.36496178543911</v>
      </c>
      <c r="L1214" s="39">
        <v>1055.0018377899471</v>
      </c>
      <c r="M1214" s="39">
        <v>1082.1310540986217</v>
      </c>
      <c r="N1214" s="39">
        <v>1097.4176523601898</v>
      </c>
      <c r="O1214" s="39">
        <v>1118.0783557296381</v>
      </c>
      <c r="P1214" s="39">
        <v>1181.1086585872174</v>
      </c>
      <c r="Q1214" s="39">
        <v>1249.4556967232641</v>
      </c>
    </row>
    <row r="1215" spans="1:17" x14ac:dyDescent="0.3">
      <c r="A1215" s="39" t="s">
        <v>255</v>
      </c>
      <c r="B1215" s="39" t="s">
        <v>1911</v>
      </c>
      <c r="C1215" s="39" t="s">
        <v>1916</v>
      </c>
      <c r="D1215" s="58" t="str">
        <f>INDEX('R0. Region mapping'!$C$9:$C$24,MATCH($E1215,'R0. Region mapping'!$A$9:$A$24,0))</f>
        <v>ASI</v>
      </c>
      <c r="E1215" s="39" t="s">
        <v>349</v>
      </c>
      <c r="K1215" s="39">
        <v>28.486601976204501</v>
      </c>
      <c r="L1215" s="39">
        <v>42.412975887082318</v>
      </c>
      <c r="M1215" s="39">
        <v>68.174995977826811</v>
      </c>
      <c r="N1215" s="39">
        <v>599.28479589691199</v>
      </c>
      <c r="O1215" s="39">
        <v>649.76482148341097</v>
      </c>
      <c r="P1215" s="39">
        <v>716.42949598888902</v>
      </c>
      <c r="Q1215" s="39">
        <v>801.02825478309103</v>
      </c>
    </row>
    <row r="1216" spans="1:17" x14ac:dyDescent="0.3">
      <c r="A1216" s="39" t="s">
        <v>255</v>
      </c>
      <c r="B1216" s="39" t="s">
        <v>1911</v>
      </c>
      <c r="C1216" s="39" t="s">
        <v>1916</v>
      </c>
      <c r="D1216" s="58" t="str">
        <f>INDEX('R0. Region mapping'!$C$9:$C$24,MATCH($E1216,'R0. Region mapping'!$A$9:$A$24,0))</f>
        <v>ASI</v>
      </c>
      <c r="E1216" s="39" t="s">
        <v>351</v>
      </c>
      <c r="F1216" s="39">
        <v>1.44E-2</v>
      </c>
      <c r="G1216" s="39">
        <v>0.67601599999999995</v>
      </c>
      <c r="H1216" s="39">
        <v>1.5652227207686999</v>
      </c>
      <c r="I1216" s="39">
        <v>23.659636883999998</v>
      </c>
      <c r="J1216" s="39">
        <v>23.654544724000001</v>
      </c>
      <c r="K1216" s="39">
        <v>207.739918979148</v>
      </c>
      <c r="L1216" s="39">
        <v>1068.6957900572615</v>
      </c>
      <c r="M1216" s="39">
        <v>6344.3600242588473</v>
      </c>
      <c r="N1216" s="39">
        <v>15875.420977709524</v>
      </c>
      <c r="O1216" s="39">
        <v>19793.435098297854</v>
      </c>
      <c r="P1216" s="39">
        <v>22759.045755746949</v>
      </c>
      <c r="Q1216" s="39">
        <v>23729.487302317415</v>
      </c>
    </row>
    <row r="1217" spans="1:17" x14ac:dyDescent="0.3">
      <c r="A1217" s="39" t="s">
        <v>255</v>
      </c>
      <c r="B1217" s="39" t="s">
        <v>1911</v>
      </c>
      <c r="C1217" s="39" t="s">
        <v>1916</v>
      </c>
      <c r="D1217" s="58" t="str">
        <f>INDEX('R0. Region mapping'!$C$9:$C$24,MATCH($E1217,'R0. Region mapping'!$A$9:$A$24,0))</f>
        <v>ASI</v>
      </c>
      <c r="E1217" s="39" t="s">
        <v>353</v>
      </c>
      <c r="F1217" s="39">
        <v>24.248772000000002</v>
      </c>
      <c r="G1217" s="39">
        <v>31.186602400000002</v>
      </c>
      <c r="H1217" s="39">
        <v>46.047718399999994</v>
      </c>
      <c r="I1217" s="39">
        <v>33.117600000000003</v>
      </c>
      <c r="J1217" s="39">
        <v>33.114107840000003</v>
      </c>
      <c r="K1217" s="39">
        <v>218.23779461061972</v>
      </c>
      <c r="L1217" s="39">
        <v>1255.0012470970807</v>
      </c>
      <c r="M1217" s="39">
        <v>1264.9264768878838</v>
      </c>
      <c r="N1217" s="39">
        <v>1277.7159628505597</v>
      </c>
      <c r="O1217" s="39">
        <v>1293.310212760523</v>
      </c>
      <c r="P1217" s="39">
        <v>1312.0161870886127</v>
      </c>
      <c r="Q1217" s="39">
        <v>1333.4717670673865</v>
      </c>
    </row>
    <row r="1218" spans="1:17" x14ac:dyDescent="0.3">
      <c r="A1218" s="39" t="s">
        <v>255</v>
      </c>
      <c r="B1218" s="39" t="s">
        <v>1911</v>
      </c>
      <c r="C1218" s="39" t="s">
        <v>1916</v>
      </c>
      <c r="D1218" s="58" t="str">
        <f>INDEX('R0. Region mapping'!$C$9:$C$24,MATCH($E1218,'R0. Region mapping'!$A$9:$A$24,0))</f>
        <v>AFR</v>
      </c>
      <c r="E1218" s="39" t="s">
        <v>355</v>
      </c>
      <c r="F1218" s="39">
        <v>46.267740000000003</v>
      </c>
      <c r="G1218" s="39">
        <v>40.099156628292313</v>
      </c>
      <c r="H1218" s="39">
        <v>25.207268521164497</v>
      </c>
      <c r="I1218" s="39">
        <v>0.53255857384157701</v>
      </c>
      <c r="J1218" s="39">
        <v>0.53044484311078399</v>
      </c>
      <c r="K1218" s="39">
        <v>20.017588866527099</v>
      </c>
      <c r="L1218" s="39">
        <v>32.679145866839001</v>
      </c>
      <c r="M1218" s="39">
        <v>156.65260503391352</v>
      </c>
      <c r="N1218" s="39">
        <v>8237.4464028664115</v>
      </c>
      <c r="O1218" s="39">
        <v>8908.1222568113117</v>
      </c>
      <c r="P1218" s="39">
        <v>10353.759471357784</v>
      </c>
      <c r="Q1218" s="39">
        <v>12747.824060053872</v>
      </c>
    </row>
    <row r="1219" spans="1:17" x14ac:dyDescent="0.3">
      <c r="A1219" s="39" t="s">
        <v>255</v>
      </c>
      <c r="B1219" s="39" t="s">
        <v>1911</v>
      </c>
      <c r="C1219" s="39" t="s">
        <v>1916</v>
      </c>
      <c r="D1219" s="58" t="str">
        <f>INDEX('R0. Region mapping'!$C$9:$C$24,MATCH($E1219,'R0. Region mapping'!$A$9:$A$24,0))</f>
        <v>LAM</v>
      </c>
      <c r="E1219" s="39" t="s">
        <v>357</v>
      </c>
      <c r="F1219" s="39">
        <v>3.1823639999999997</v>
      </c>
      <c r="G1219" s="39">
        <v>2.7692488000000002</v>
      </c>
      <c r="H1219" s="39">
        <v>2.0025959610706932</v>
      </c>
      <c r="I1219" s="39">
        <v>0.35013516107069281</v>
      </c>
      <c r="J1219" s="39">
        <v>0.32024300107069287</v>
      </c>
      <c r="K1219" s="39">
        <v>8.33802464999596</v>
      </c>
      <c r="L1219" s="39">
        <v>16.378264118965049</v>
      </c>
      <c r="M1219" s="39">
        <v>25.345188055946352</v>
      </c>
      <c r="N1219" s="39">
        <v>39.915651215077546</v>
      </c>
      <c r="O1219" s="39">
        <v>64.374598374601547</v>
      </c>
      <c r="P1219" s="39">
        <v>104.69331792389185</v>
      </c>
      <c r="Q1219" s="39">
        <v>166.01726572673186</v>
      </c>
    </row>
    <row r="1220" spans="1:17" x14ac:dyDescent="0.3">
      <c r="A1220" s="39" t="s">
        <v>255</v>
      </c>
      <c r="B1220" s="39" t="s">
        <v>1911</v>
      </c>
      <c r="C1220" s="39" t="s">
        <v>1916</v>
      </c>
      <c r="D1220" s="58" t="str">
        <f>INDEX('R0. Region mapping'!$C$9:$C$24,MATCH($E1220,'R0. Region mapping'!$A$9:$A$24,0))</f>
        <v>ASI</v>
      </c>
      <c r="E1220" s="39" t="s">
        <v>359</v>
      </c>
      <c r="K1220" s="39">
        <v>32.069156711376401</v>
      </c>
      <c r="L1220" s="39">
        <v>60.212535007685325</v>
      </c>
      <c r="M1220" s="39">
        <v>85.62120849698384</v>
      </c>
      <c r="N1220" s="39">
        <v>5276.4399821929683</v>
      </c>
      <c r="O1220" s="39">
        <v>8741.4440469055662</v>
      </c>
      <c r="P1220" s="39">
        <v>11612.585061624861</v>
      </c>
      <c r="Q1220" s="39">
        <v>12245.627346012197</v>
      </c>
    </row>
    <row r="1221" spans="1:17" x14ac:dyDescent="0.3">
      <c r="A1221" s="39" t="s">
        <v>255</v>
      </c>
      <c r="B1221" s="39" t="s">
        <v>1911</v>
      </c>
      <c r="C1221" s="39" t="s">
        <v>1916</v>
      </c>
      <c r="D1221" s="58" t="str">
        <f>INDEX('R0. Region mapping'!$C$9:$C$24,MATCH($E1221,'R0. Region mapping'!$A$9:$A$24,0))</f>
        <v>ASI</v>
      </c>
      <c r="E1221" s="39" t="s">
        <v>361</v>
      </c>
      <c r="F1221" s="39">
        <v>1.4775119999999999</v>
      </c>
      <c r="G1221" s="39">
        <v>3.41141902829232</v>
      </c>
      <c r="H1221" s="39">
        <v>4.08367502318234</v>
      </c>
      <c r="I1221" s="39">
        <v>3.3150066758594199</v>
      </c>
      <c r="J1221" s="39">
        <v>3.3016929451286301</v>
      </c>
      <c r="K1221" s="39">
        <v>26.183267917143279</v>
      </c>
      <c r="L1221" s="39">
        <v>146.96179056667151</v>
      </c>
      <c r="M1221" s="39">
        <v>882.45871771226484</v>
      </c>
      <c r="N1221" s="39">
        <v>1216.0325289342763</v>
      </c>
      <c r="O1221" s="39">
        <v>1233.7316217335474</v>
      </c>
      <c r="P1221" s="39">
        <v>1368.5737953177613</v>
      </c>
      <c r="Q1221" s="39">
        <v>1380.4150198645236</v>
      </c>
    </row>
    <row r="1222" spans="1:17" x14ac:dyDescent="0.3">
      <c r="A1222" s="39" t="s">
        <v>255</v>
      </c>
      <c r="B1222" s="39" t="s">
        <v>1911</v>
      </c>
      <c r="C1222" s="39" t="s">
        <v>1916</v>
      </c>
      <c r="D1222" s="58" t="str">
        <f>INDEX('R0. Region mapping'!$C$9:$C$24,MATCH($E1222,'R0. Region mapping'!$A$9:$A$24,0))</f>
        <v>NAM</v>
      </c>
      <c r="E1222" s="39" t="s">
        <v>363</v>
      </c>
      <c r="F1222" s="39">
        <v>53.826444000000002</v>
      </c>
      <c r="G1222" s="39">
        <v>60.779940570464071</v>
      </c>
      <c r="H1222" s="39">
        <v>93.462516496624204</v>
      </c>
      <c r="I1222" s="39">
        <v>103.36512517788529</v>
      </c>
      <c r="J1222" s="39">
        <v>103.90082318272991</v>
      </c>
      <c r="K1222" s="39">
        <v>412.93160256103022</v>
      </c>
      <c r="L1222" s="39">
        <v>2141.6739085443787</v>
      </c>
      <c r="M1222" s="39">
        <v>12249.595052227016</v>
      </c>
      <c r="N1222" s="39">
        <v>13617.790103362107</v>
      </c>
      <c r="O1222" s="39">
        <v>13762.167438735411</v>
      </c>
      <c r="P1222" s="39">
        <v>13925.720959573206</v>
      </c>
      <c r="Q1222" s="39">
        <v>14106.604909677782</v>
      </c>
    </row>
    <row r="1223" spans="1:17" x14ac:dyDescent="0.3">
      <c r="A1223" s="39" t="s">
        <v>255</v>
      </c>
      <c r="B1223" s="39" t="s">
        <v>1911</v>
      </c>
      <c r="C1223" s="39" t="s">
        <v>1916</v>
      </c>
      <c r="D1223" s="58" t="str">
        <f>INDEX('R0. Region mapping'!$C$9:$C$24,MATCH($E1223,'R0. Region mapping'!$A$9:$A$24,0))</f>
        <v>EUR</v>
      </c>
      <c r="E1223" s="39" t="s">
        <v>365</v>
      </c>
      <c r="F1223" s="39">
        <v>31.851107999999765</v>
      </c>
      <c r="G1223" s="39">
        <v>69.682092497800681</v>
      </c>
      <c r="H1223" s="39">
        <v>342.66506878456704</v>
      </c>
      <c r="I1223" s="39">
        <v>397.30291463758766</v>
      </c>
      <c r="J1223" s="39">
        <v>421.09457576789447</v>
      </c>
      <c r="K1223" s="39">
        <v>2675.1972893478041</v>
      </c>
      <c r="L1223" s="39">
        <v>6041.4132543416681</v>
      </c>
      <c r="M1223" s="39">
        <v>8177.3738215993426</v>
      </c>
      <c r="N1223" s="39">
        <v>9676.7690461564962</v>
      </c>
      <c r="O1223" s="39">
        <v>9853.3202954433236</v>
      </c>
      <c r="P1223" s="39">
        <v>10072.381499216748</v>
      </c>
      <c r="Q1223" s="39">
        <v>10333.116634277087</v>
      </c>
    </row>
    <row r="1224" spans="1:17" x14ac:dyDescent="0.3">
      <c r="A1224" s="39" t="s">
        <v>255</v>
      </c>
      <c r="B1224" s="39" t="s">
        <v>1911</v>
      </c>
      <c r="C1224" s="39" t="s">
        <v>1917</v>
      </c>
      <c r="D1224" s="58" t="str">
        <f>INDEX('R0. Region mapping'!$C$9:$C$24,MATCH($E1224,'R0. Region mapping'!$A$9:$A$24,0))</f>
        <v>NAM</v>
      </c>
      <c r="E1224" s="39" t="s">
        <v>341</v>
      </c>
      <c r="F1224" s="39">
        <v>0.1116</v>
      </c>
      <c r="G1224" s="39">
        <v>0.107709908247363</v>
      </c>
      <c r="H1224" s="39">
        <v>9.7984678865772598E-2</v>
      </c>
      <c r="I1224" s="39">
        <v>8.2424311855227306E-2</v>
      </c>
      <c r="J1224" s="39">
        <v>5.4949541236818202E-2</v>
      </c>
      <c r="K1224" s="39">
        <v>2.7474770618409101E-2</v>
      </c>
    </row>
    <row r="1225" spans="1:17" x14ac:dyDescent="0.3">
      <c r="A1225" s="39" t="s">
        <v>255</v>
      </c>
      <c r="B1225" s="39" t="s">
        <v>1911</v>
      </c>
      <c r="C1225" s="39" t="s">
        <v>1917</v>
      </c>
      <c r="D1225" s="58" t="str">
        <f>INDEX('R0. Region mapping'!$C$9:$C$24,MATCH($E1225,'R0. Region mapping'!$A$9:$A$24,0))</f>
        <v>EUR</v>
      </c>
      <c r="E1225" s="39" t="s">
        <v>365</v>
      </c>
      <c r="F1225" s="39">
        <v>1.9224000000000001</v>
      </c>
      <c r="G1225" s="39">
        <v>1.8553900323900701</v>
      </c>
      <c r="H1225" s="39">
        <v>1.68786511336524</v>
      </c>
      <c r="I1225" s="39">
        <v>1.41982524292552</v>
      </c>
      <c r="J1225" s="39">
        <v>0.94655016195034902</v>
      </c>
      <c r="K1225" s="39">
        <v>0.47327508097517501</v>
      </c>
    </row>
    <row r="1226" spans="1:17" x14ac:dyDescent="0.3">
      <c r="A1226" s="39" t="s">
        <v>255</v>
      </c>
      <c r="B1226" s="39" t="s">
        <v>1911</v>
      </c>
      <c r="C1226" s="39" t="s">
        <v>1918</v>
      </c>
      <c r="D1226" s="58" t="str">
        <f>INDEX('R0. Region mapping'!$C$9:$C$24,MATCH($E1226,'R0. Region mapping'!$A$9:$A$24,0))</f>
        <v>AFR</v>
      </c>
      <c r="E1226" s="39" t="s">
        <v>258</v>
      </c>
      <c r="F1226" s="39">
        <v>2.9952000000000001</v>
      </c>
      <c r="G1226" s="39">
        <v>7.7056464395339104</v>
      </c>
      <c r="H1226" s="39">
        <v>7.53015517233802</v>
      </c>
      <c r="I1226" s="39">
        <v>10.778878009438101</v>
      </c>
      <c r="J1226" s="39">
        <v>18.921152444559301</v>
      </c>
      <c r="K1226" s="39">
        <v>128.81802240905799</v>
      </c>
      <c r="L1226" s="39">
        <v>851.07659309835003</v>
      </c>
      <c r="M1226" s="39">
        <v>5552.32587646096</v>
      </c>
      <c r="N1226" s="39">
        <v>13255.12767378</v>
      </c>
      <c r="O1226" s="39">
        <v>17607.015364164199</v>
      </c>
      <c r="P1226" s="39">
        <v>21899.2204868398</v>
      </c>
      <c r="Q1226" s="39">
        <v>27237.375973866801</v>
      </c>
    </row>
    <row r="1227" spans="1:17" x14ac:dyDescent="0.3">
      <c r="A1227" s="39" t="s">
        <v>255</v>
      </c>
      <c r="B1227" s="39" t="s">
        <v>1911</v>
      </c>
      <c r="C1227" s="39" t="s">
        <v>1918</v>
      </c>
      <c r="D1227" s="58" t="str">
        <f>INDEX('R0. Region mapping'!$C$9:$C$24,MATCH($E1227,'R0. Region mapping'!$A$9:$A$24,0))</f>
        <v>AUS</v>
      </c>
      <c r="E1227" s="39" t="s">
        <v>261</v>
      </c>
      <c r="F1227" s="39">
        <v>5.3891999999999998</v>
      </c>
      <c r="G1227" s="39">
        <v>23.780199899352599</v>
      </c>
      <c r="H1227" s="39">
        <v>23.6405628364985</v>
      </c>
      <c r="I1227" s="39">
        <v>23.417143535931999</v>
      </c>
      <c r="J1227" s="39">
        <v>40.817023510743702</v>
      </c>
      <c r="K1227" s="39">
        <v>276.55341585220702</v>
      </c>
      <c r="L1227" s="39">
        <v>730.25603900376495</v>
      </c>
      <c r="M1227" s="39">
        <v>872.88182108789397</v>
      </c>
      <c r="N1227" s="39">
        <v>889.81265610288801</v>
      </c>
      <c r="O1227" s="39">
        <v>984.22695766200502</v>
      </c>
      <c r="P1227" s="39">
        <v>1072.6673110484101</v>
      </c>
      <c r="Q1227" s="39">
        <v>1158.5409955212001</v>
      </c>
    </row>
    <row r="1228" spans="1:17" x14ac:dyDescent="0.3">
      <c r="A1228" s="39" t="s">
        <v>255</v>
      </c>
      <c r="B1228" s="39" t="s">
        <v>1911</v>
      </c>
      <c r="C1228" s="39" t="s">
        <v>1918</v>
      </c>
      <c r="D1228" s="58" t="str">
        <f>INDEX('R0. Region mapping'!$C$9:$C$24,MATCH($E1228,'R0. Region mapping'!$A$9:$A$24,0))</f>
        <v>NAM</v>
      </c>
      <c r="E1228" s="39" t="s">
        <v>341</v>
      </c>
      <c r="F1228" s="39">
        <v>5.2956000000000003</v>
      </c>
      <c r="G1228" s="39">
        <v>41.156877413658798</v>
      </c>
      <c r="H1228" s="39">
        <v>40.695399593648503</v>
      </c>
      <c r="I1228" s="39">
        <v>39.957035081632</v>
      </c>
      <c r="J1228" s="39">
        <v>65.411916265119501</v>
      </c>
      <c r="K1228" s="39">
        <v>420.04300551191102</v>
      </c>
      <c r="L1228" s="39">
        <v>1330.7841897017099</v>
      </c>
      <c r="M1228" s="39">
        <v>2853.50600475088</v>
      </c>
      <c r="N1228" s="39">
        <v>3481.33222020637</v>
      </c>
      <c r="O1228" s="39">
        <v>4129.3805950292699</v>
      </c>
      <c r="P1228" s="39">
        <v>4773.0087700416598</v>
      </c>
      <c r="Q1228" s="39">
        <v>4659.1734137355197</v>
      </c>
    </row>
    <row r="1229" spans="1:17" x14ac:dyDescent="0.3">
      <c r="A1229" s="39" t="s">
        <v>255</v>
      </c>
      <c r="B1229" s="39" t="s">
        <v>1911</v>
      </c>
      <c r="C1229" s="39" t="s">
        <v>1918</v>
      </c>
      <c r="D1229" s="58" t="str">
        <f>INDEX('R0. Region mapping'!$C$9:$C$24,MATCH($E1229,'R0. Region mapping'!$A$9:$A$24,0))</f>
        <v>ASI</v>
      </c>
      <c r="E1229" s="39" t="s">
        <v>343</v>
      </c>
      <c r="G1229" s="39">
        <v>340.18208080153801</v>
      </c>
      <c r="H1229" s="39">
        <v>340.18208080153801</v>
      </c>
      <c r="I1229" s="39">
        <v>1163.01044660302</v>
      </c>
      <c r="J1229" s="39">
        <v>1894.4245442807701</v>
      </c>
      <c r="K1229" s="39">
        <v>7296.3829286672499</v>
      </c>
      <c r="L1229" s="39">
        <v>7031.0286730739799</v>
      </c>
      <c r="M1229" s="39">
        <v>17869.549525214501</v>
      </c>
      <c r="N1229" s="39">
        <v>32043.539065459801</v>
      </c>
      <c r="O1229" s="39">
        <v>37175.251828280903</v>
      </c>
      <c r="P1229" s="39">
        <v>39820.4059284373</v>
      </c>
      <c r="Q1229" s="39">
        <v>44145.305162403703</v>
      </c>
    </row>
    <row r="1230" spans="1:17" x14ac:dyDescent="0.3">
      <c r="A1230" s="39" t="s">
        <v>255</v>
      </c>
      <c r="B1230" s="39" t="s">
        <v>1911</v>
      </c>
      <c r="C1230" s="39" t="s">
        <v>1918</v>
      </c>
      <c r="D1230" s="58" t="str">
        <f>INDEX('R0. Region mapping'!$C$9:$C$24,MATCH($E1230,'R0. Region mapping'!$A$9:$A$24,0))</f>
        <v>LAM</v>
      </c>
      <c r="E1230" s="39" t="s">
        <v>345</v>
      </c>
      <c r="F1230" s="39">
        <v>1.3428</v>
      </c>
      <c r="G1230" s="39">
        <v>32.784482671167403</v>
      </c>
      <c r="H1230" s="39">
        <v>33.226764412151397</v>
      </c>
      <c r="I1230" s="39">
        <v>104.156354588559</v>
      </c>
      <c r="J1230" s="39">
        <v>175.76663768817701</v>
      </c>
      <c r="K1230" s="39">
        <v>1163.74673673911</v>
      </c>
      <c r="L1230" s="39">
        <v>2929.8000596286101</v>
      </c>
      <c r="M1230" s="39">
        <v>5507.0154114235102</v>
      </c>
      <c r="N1230" s="39">
        <v>18706.515113886599</v>
      </c>
      <c r="O1230" s="39">
        <v>22931.1290848424</v>
      </c>
      <c r="P1230" s="39">
        <v>27322.375608667098</v>
      </c>
      <c r="Q1230" s="39">
        <v>31796.237333291199</v>
      </c>
    </row>
    <row r="1231" spans="1:17" x14ac:dyDescent="0.3">
      <c r="A1231" s="39" t="s">
        <v>255</v>
      </c>
      <c r="B1231" s="39" t="s">
        <v>1911</v>
      </c>
      <c r="C1231" s="39" t="s">
        <v>1918</v>
      </c>
      <c r="D1231" s="58" t="str">
        <f>INDEX('R0. Region mapping'!$C$9:$C$24,MATCH($E1231,'R0. Region mapping'!$A$9:$A$24,0))</f>
        <v>EUR</v>
      </c>
      <c r="E1231" s="39" t="s">
        <v>347</v>
      </c>
      <c r="F1231" s="39">
        <v>0.63</v>
      </c>
      <c r="G1231" s="39">
        <v>1.6759473679169701</v>
      </c>
      <c r="H1231" s="39">
        <v>10.995423010251299</v>
      </c>
      <c r="I1231" s="39">
        <v>10.906339754646499</v>
      </c>
      <c r="J1231" s="39">
        <v>5.4228989431960404</v>
      </c>
      <c r="K1231" s="39">
        <v>33.854410763741001</v>
      </c>
      <c r="L1231" s="39">
        <v>216.245374756964</v>
      </c>
      <c r="M1231" s="39">
        <v>805.77108459714896</v>
      </c>
      <c r="N1231" s="39">
        <v>1762.8091559742199</v>
      </c>
      <c r="O1231" s="39">
        <v>2196.6496660776102</v>
      </c>
      <c r="P1231" s="39">
        <v>2491.5969126412401</v>
      </c>
      <c r="Q1231" s="39">
        <v>2945.9144883549502</v>
      </c>
    </row>
    <row r="1232" spans="1:17" x14ac:dyDescent="0.3">
      <c r="A1232" s="39" t="s">
        <v>255</v>
      </c>
      <c r="B1232" s="39" t="s">
        <v>1911</v>
      </c>
      <c r="C1232" s="39" t="s">
        <v>1918</v>
      </c>
      <c r="D1232" s="58" t="str">
        <f>INDEX('R0. Region mapping'!$C$9:$C$24,MATCH($E1232,'R0. Region mapping'!$A$9:$A$24,0))</f>
        <v>ASI</v>
      </c>
      <c r="E1232" s="39" t="s">
        <v>349</v>
      </c>
      <c r="F1232" s="39">
        <v>0.53639999999999999</v>
      </c>
      <c r="G1232" s="39">
        <v>0.51763343588265998</v>
      </c>
      <c r="H1232" s="39">
        <v>0.470717025589309</v>
      </c>
      <c r="I1232" s="39">
        <v>0.39565076911994795</v>
      </c>
      <c r="J1232" s="39">
        <v>0.26376717941329797</v>
      </c>
      <c r="K1232" s="39">
        <v>1.3306657006998801</v>
      </c>
      <c r="L1232" s="39">
        <v>8.3247801769816192</v>
      </c>
      <c r="M1232" s="39">
        <v>53.290972606552202</v>
      </c>
      <c r="N1232" s="39">
        <v>1883.2309299419401</v>
      </c>
      <c r="O1232" s="39">
        <v>2358.2619278646998</v>
      </c>
      <c r="P1232" s="39">
        <v>3016.5491974475999</v>
      </c>
      <c r="Q1232" s="39">
        <v>3934.35696420761</v>
      </c>
    </row>
    <row r="1233" spans="1:17" x14ac:dyDescent="0.3">
      <c r="A1233" s="39" t="s">
        <v>255</v>
      </c>
      <c r="B1233" s="39" t="s">
        <v>1911</v>
      </c>
      <c r="C1233" s="39" t="s">
        <v>1918</v>
      </c>
      <c r="D1233" s="58" t="str">
        <f>INDEX('R0. Region mapping'!$C$9:$C$24,MATCH($E1233,'R0. Region mapping'!$A$9:$A$24,0))</f>
        <v>ASI</v>
      </c>
      <c r="E1233" s="39" t="s">
        <v>351</v>
      </c>
      <c r="F1233" s="39">
        <v>22.197600000000001</v>
      </c>
      <c r="G1233" s="39">
        <v>138.895797656105</v>
      </c>
      <c r="H1233" s="39">
        <v>136.943989009918</v>
      </c>
      <c r="I1233" s="39">
        <v>159.378005661565</v>
      </c>
      <c r="J1233" s="39">
        <v>262.82111802788199</v>
      </c>
      <c r="K1233" s="39">
        <v>1695.5034028816499</v>
      </c>
      <c r="L1233" s="39">
        <v>2154.6919180714499</v>
      </c>
      <c r="M1233" s="39">
        <v>7276.6401082379198</v>
      </c>
      <c r="N1233" s="39">
        <v>12789.7598657339</v>
      </c>
      <c r="O1233" s="39">
        <v>17445.3038190759</v>
      </c>
      <c r="P1233" s="39">
        <v>20203.605267074101</v>
      </c>
      <c r="Q1233" s="39">
        <v>23682.6560008702</v>
      </c>
    </row>
    <row r="1234" spans="1:17" x14ac:dyDescent="0.3">
      <c r="A1234" s="39" t="s">
        <v>255</v>
      </c>
      <c r="B1234" s="39" t="s">
        <v>1911</v>
      </c>
      <c r="C1234" s="39" t="s">
        <v>1918</v>
      </c>
      <c r="D1234" s="58" t="str">
        <f>INDEX('R0. Region mapping'!$C$9:$C$24,MATCH($E1234,'R0. Region mapping'!$A$9:$A$24,0))</f>
        <v>ASI</v>
      </c>
      <c r="E1234" s="39" t="s">
        <v>353</v>
      </c>
      <c r="F1234" s="39">
        <v>6.3143999999999707</v>
      </c>
      <c r="G1234" s="39">
        <v>13.97079599467822</v>
      </c>
      <c r="H1234" s="39">
        <v>20.879696494137679</v>
      </c>
      <c r="I1234" s="39">
        <v>19.757964810200178</v>
      </c>
      <c r="J1234" s="39">
        <v>7.1653634424277399</v>
      </c>
      <c r="K1234" s="39">
        <v>29.353604608451192</v>
      </c>
      <c r="L1234" s="39">
        <v>178.94431842982601</v>
      </c>
      <c r="M1234" s="39">
        <v>1145.4696053304399</v>
      </c>
      <c r="N1234" s="39">
        <v>2378.9031181370601</v>
      </c>
      <c r="O1234" s="39">
        <v>2636.08074380281</v>
      </c>
      <c r="P1234" s="39">
        <v>2823.9902820908501</v>
      </c>
      <c r="Q1234" s="39">
        <v>3081.96151880247</v>
      </c>
    </row>
    <row r="1235" spans="1:17" x14ac:dyDescent="0.3">
      <c r="A1235" s="39" t="s">
        <v>255</v>
      </c>
      <c r="B1235" s="39" t="s">
        <v>1911</v>
      </c>
      <c r="C1235" s="39" t="s">
        <v>1918</v>
      </c>
      <c r="D1235" s="58" t="str">
        <f>INDEX('R0. Region mapping'!$C$9:$C$24,MATCH($E1235,'R0. Region mapping'!$A$9:$A$24,0))</f>
        <v>AFR</v>
      </c>
      <c r="E1235" s="39" t="s">
        <v>355</v>
      </c>
      <c r="F1235" s="39">
        <v>0.2628000000000002</v>
      </c>
      <c r="G1235" s="39">
        <v>0.25305273747910817</v>
      </c>
      <c r="H1235" s="39">
        <v>0.2286845811768802</v>
      </c>
      <c r="I1235" s="39">
        <v>29.992474072309403</v>
      </c>
      <c r="J1235" s="39">
        <v>50.526941953687903</v>
      </c>
      <c r="K1235" s="39">
        <v>332.47540052371301</v>
      </c>
      <c r="L1235" s="39">
        <v>1437.9543604471701</v>
      </c>
      <c r="M1235" s="39">
        <v>4058.1015341458201</v>
      </c>
      <c r="N1235" s="39">
        <v>5974.6539282640497</v>
      </c>
      <c r="O1235" s="39">
        <v>7220.8854951896101</v>
      </c>
      <c r="P1235" s="39">
        <v>8463.9092936204306</v>
      </c>
      <c r="Q1235" s="39">
        <v>10363.560422190099</v>
      </c>
    </row>
    <row r="1236" spans="1:17" x14ac:dyDescent="0.3">
      <c r="A1236" s="39" t="s">
        <v>255</v>
      </c>
      <c r="B1236" s="39" t="s">
        <v>1911</v>
      </c>
      <c r="C1236" s="39" t="s">
        <v>1918</v>
      </c>
      <c r="D1236" s="58" t="str">
        <f>INDEX('R0. Region mapping'!$C$9:$C$24,MATCH($E1236,'R0. Region mapping'!$A$9:$A$24,0))</f>
        <v>LAM</v>
      </c>
      <c r="E1236" s="39" t="s">
        <v>357</v>
      </c>
      <c r="F1236" s="39">
        <v>5.0399999999999903E-2</v>
      </c>
      <c r="G1236" s="39">
        <v>0.64074856584634787</v>
      </c>
      <c r="H1236" s="39">
        <v>0.99725587262221993</v>
      </c>
      <c r="I1236" s="39">
        <v>4.9455224860503204</v>
      </c>
      <c r="J1236" s="39">
        <v>8.0381847292686395</v>
      </c>
      <c r="K1236" s="39">
        <v>51.374529516617301</v>
      </c>
      <c r="L1236" s="39">
        <v>328.81913578903902</v>
      </c>
      <c r="M1236" s="39">
        <v>488.75513727749802</v>
      </c>
      <c r="N1236" s="39">
        <v>568.19396630454401</v>
      </c>
      <c r="O1236" s="39">
        <v>667.92301978425303</v>
      </c>
      <c r="P1236" s="39">
        <v>752.92953633104298</v>
      </c>
      <c r="Q1236" s="39">
        <v>823.33484879940602</v>
      </c>
    </row>
    <row r="1237" spans="1:17" x14ac:dyDescent="0.3">
      <c r="A1237" s="39" t="s">
        <v>255</v>
      </c>
      <c r="B1237" s="39" t="s">
        <v>1911</v>
      </c>
      <c r="C1237" s="39" t="s">
        <v>1918</v>
      </c>
      <c r="D1237" s="58" t="str">
        <f>INDEX('R0. Region mapping'!$C$9:$C$24,MATCH($E1237,'R0. Region mapping'!$A$9:$A$24,0))</f>
        <v>ASI</v>
      </c>
      <c r="E1237" s="39" t="s">
        <v>359</v>
      </c>
      <c r="F1237" s="39">
        <v>7.2000000000000302E-3</v>
      </c>
      <c r="G1237" s="39">
        <v>6.9490263385396196E-3</v>
      </c>
      <c r="H1237" s="39">
        <v>6.3215921848885697E-3</v>
      </c>
      <c r="I1237" s="39">
        <v>58.839607207518803</v>
      </c>
      <c r="J1237" s="39">
        <v>95.848327238830706</v>
      </c>
      <c r="K1237" s="39">
        <v>613.55875099057801</v>
      </c>
      <c r="L1237" s="39">
        <v>3927.55035163306</v>
      </c>
      <c r="M1237" s="39">
        <v>11197.0413788449</v>
      </c>
      <c r="N1237" s="39">
        <v>15739.153971415701</v>
      </c>
      <c r="O1237" s="39">
        <v>19316.405700203901</v>
      </c>
      <c r="P1237" s="39">
        <v>22680.119419032399</v>
      </c>
      <c r="Q1237" s="39">
        <v>27527.4219058698</v>
      </c>
    </row>
    <row r="1238" spans="1:17" x14ac:dyDescent="0.3">
      <c r="A1238" s="39" t="s">
        <v>255</v>
      </c>
      <c r="B1238" s="39" t="s">
        <v>1911</v>
      </c>
      <c r="C1238" s="39" t="s">
        <v>1918</v>
      </c>
      <c r="D1238" s="58" t="str">
        <f>INDEX('R0. Region mapping'!$C$9:$C$24,MATCH($E1238,'R0. Region mapping'!$A$9:$A$24,0))</f>
        <v>ASI</v>
      </c>
      <c r="E1238" s="39" t="s">
        <v>361</v>
      </c>
      <c r="F1238" s="39">
        <v>0.46800000000000003</v>
      </c>
      <c r="G1238" s="39">
        <v>1.2988987615433401</v>
      </c>
      <c r="H1238" s="39">
        <v>2.02067075992476</v>
      </c>
      <c r="I1238" s="39">
        <v>1.95472734455966</v>
      </c>
      <c r="J1238" s="39">
        <v>0.66801088289386501</v>
      </c>
      <c r="K1238" s="39">
        <v>3.7841455722933399</v>
      </c>
      <c r="L1238" s="39">
        <v>23.957205428019101</v>
      </c>
      <c r="M1238" s="39">
        <v>153.35775116643401</v>
      </c>
      <c r="N1238" s="39">
        <v>1360.0901755975699</v>
      </c>
      <c r="O1238" s="39">
        <v>1528.93171538601</v>
      </c>
      <c r="P1238" s="39">
        <v>1664.98904015327</v>
      </c>
      <c r="Q1238" s="39">
        <v>1882.7068860039501</v>
      </c>
    </row>
    <row r="1239" spans="1:17" x14ac:dyDescent="0.3">
      <c r="A1239" s="39" t="s">
        <v>255</v>
      </c>
      <c r="B1239" s="39" t="s">
        <v>1911</v>
      </c>
      <c r="C1239" s="39" t="s">
        <v>1918</v>
      </c>
      <c r="D1239" s="58" t="str">
        <f>INDEX('R0. Region mapping'!$C$9:$C$24,MATCH($E1239,'R0. Region mapping'!$A$9:$A$24,0))</f>
        <v>NAM</v>
      </c>
      <c r="E1239" s="39" t="s">
        <v>363</v>
      </c>
      <c r="F1239" s="39">
        <v>64.371600000000001</v>
      </c>
      <c r="G1239" s="39">
        <v>345.73994249794299</v>
      </c>
      <c r="H1239" s="39">
        <v>485.48705610500798</v>
      </c>
      <c r="I1239" s="39">
        <v>488.48992411952599</v>
      </c>
      <c r="J1239" s="39">
        <v>839.13474687653502</v>
      </c>
      <c r="K1239" s="39">
        <v>4411.0204797874903</v>
      </c>
      <c r="L1239" s="39">
        <v>6118.5218204885296</v>
      </c>
      <c r="M1239" s="39">
        <v>12459.332584734901</v>
      </c>
      <c r="N1239" s="39">
        <v>15564.5608429558</v>
      </c>
      <c r="O1239" s="39">
        <v>18031.695796015701</v>
      </c>
      <c r="P1239" s="39">
        <v>20665.0836933379</v>
      </c>
      <c r="Q1239" s="39">
        <v>23466.6655084216</v>
      </c>
    </row>
    <row r="1240" spans="1:17" x14ac:dyDescent="0.3">
      <c r="A1240" s="39" t="s">
        <v>255</v>
      </c>
      <c r="B1240" s="39" t="s">
        <v>1911</v>
      </c>
      <c r="C1240" s="39" t="s">
        <v>1918</v>
      </c>
      <c r="D1240" s="58" t="str">
        <f>INDEX('R0. Region mapping'!$C$9:$C$24,MATCH($E1240,'R0. Region mapping'!$A$9:$A$24,0))</f>
        <v>EUR</v>
      </c>
      <c r="E1240" s="39" t="s">
        <v>365</v>
      </c>
      <c r="F1240" s="39">
        <v>254.6352</v>
      </c>
      <c r="G1240" s="39">
        <v>587.26877572476894</v>
      </c>
      <c r="H1240" s="39">
        <v>617.91023244155406</v>
      </c>
      <c r="I1240" s="39">
        <v>581.94249934905497</v>
      </c>
      <c r="J1240" s="39">
        <v>304.72201995998097</v>
      </c>
      <c r="K1240" s="39">
        <v>1880.0264193593998</v>
      </c>
      <c r="L1240" s="39">
        <v>5925.8045457723501</v>
      </c>
      <c r="M1240" s="39">
        <v>8819.6540940286704</v>
      </c>
      <c r="N1240" s="39">
        <v>11152.609851965901</v>
      </c>
      <c r="O1240" s="39">
        <v>13059.3346090465</v>
      </c>
      <c r="P1240" s="39">
        <v>14967.2483358751</v>
      </c>
      <c r="Q1240" s="39">
        <v>16936.920005050499</v>
      </c>
    </row>
  </sheetData>
  <autoFilter ref="A9:Q1240" xr:uid="{E99FC185-28FA-4DDB-9748-A5D31D9BE752}"/>
  <conditionalFormatting sqref="C6:XFD6 A1:XFD5">
    <cfRule type="expression" dxfId="6" priority="5">
      <formula>_xlfn.ISFORMULA(A1)</formula>
    </cfRule>
  </conditionalFormatting>
  <conditionalFormatting sqref="A6:B6">
    <cfRule type="expression" dxfId="5" priority="4">
      <formula>_xlfn.ISFORMULA(A6)</formula>
    </cfRule>
  </conditionalFormatting>
  <conditionalFormatting sqref="A5">
    <cfRule type="expression" dxfId="4" priority="3">
      <formula>_xlfn.ISFORMULA(A5)</formula>
    </cfRule>
  </conditionalFormatting>
  <conditionalFormatting sqref="B5">
    <cfRule type="expression" dxfId="3" priority="2">
      <formula>_xlfn.ISFORMULA(B5)</formula>
    </cfRule>
  </conditionalFormatting>
  <conditionalFormatting sqref="D10:D1240">
    <cfRule type="expression" dxfId="2" priority="1">
      <formula>_xlfn.ISFORMULA(D10)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1404-59DD-41BC-B21D-E5419160237C}">
  <sheetPr codeName="Sheet23">
    <tabColor rgb="FFC00000"/>
  </sheetPr>
  <dimension ref="A1:AA64"/>
  <sheetViews>
    <sheetView workbookViewId="0"/>
    <sheetView workbookViewId="1"/>
  </sheetViews>
  <sheetFormatPr defaultColWidth="9.21875" defaultRowHeight="12" x14ac:dyDescent="0.3"/>
  <cols>
    <col min="1" max="1" width="17.21875" style="558" customWidth="1" collapsed="1"/>
    <col min="2" max="2" width="15.77734375" style="558" customWidth="1" collapsed="1"/>
    <col min="3" max="8" width="15.77734375" style="558" customWidth="1"/>
    <col min="9" max="10" width="15.77734375" style="600" customWidth="1"/>
    <col min="11" max="12" width="15.77734375" style="558" customWidth="1"/>
    <col min="13" max="14" width="15.77734375" style="558" customWidth="1" collapsed="1"/>
    <col min="15" max="19" width="15.77734375" style="558" customWidth="1"/>
    <col min="20" max="21" width="15.77734375" style="600" customWidth="1"/>
    <col min="22" max="23" width="15.77734375" style="558" customWidth="1"/>
    <col min="24" max="16384" width="9.21875" style="558"/>
  </cols>
  <sheetData>
    <row r="1" spans="1:23" s="27" customFormat="1" ht="49.5" customHeight="1" x14ac:dyDescent="0.3">
      <c r="A1" s="27" t="s">
        <v>1137</v>
      </c>
    </row>
    <row r="2" spans="1:23" s="28" customFormat="1" ht="14.4" x14ac:dyDescent="0.3">
      <c r="A2" s="28" t="s">
        <v>331</v>
      </c>
      <c r="B2" s="28" t="s">
        <v>1090</v>
      </c>
    </row>
    <row r="3" spans="1:23" s="28" customFormat="1" ht="14.4" x14ac:dyDescent="0.3">
      <c r="A3" s="28" t="s">
        <v>332</v>
      </c>
      <c r="B3" s="75" t="s">
        <v>1091</v>
      </c>
    </row>
    <row r="4" spans="1:23" s="28" customFormat="1" ht="14.4" x14ac:dyDescent="0.3">
      <c r="A4" s="28" t="s">
        <v>333</v>
      </c>
      <c r="B4" s="56">
        <v>43326</v>
      </c>
      <c r="C4" s="56"/>
    </row>
    <row r="5" spans="1:23" s="28" customFormat="1" ht="14.4" x14ac:dyDescent="0.3">
      <c r="A5" s="28" t="s">
        <v>194</v>
      </c>
      <c r="B5" s="28" t="s">
        <v>1092</v>
      </c>
      <c r="C5" s="71"/>
    </row>
    <row r="6" spans="1:23" s="28" customFormat="1" ht="14.4" x14ac:dyDescent="0.3">
      <c r="A6" s="28" t="s">
        <v>1078</v>
      </c>
      <c r="B6" s="28" t="s">
        <v>884</v>
      </c>
      <c r="C6" s="71"/>
    </row>
    <row r="8" spans="1:23" s="549" customFormat="1" ht="42.75" customHeight="1" x14ac:dyDescent="0.3">
      <c r="A8" s="548" t="s">
        <v>1138</v>
      </c>
      <c r="B8" s="548"/>
      <c r="C8" s="548"/>
      <c r="D8" s="548"/>
      <c r="E8" s="548"/>
      <c r="F8" s="548"/>
      <c r="G8" s="548"/>
      <c r="H8" s="548"/>
      <c r="I8" s="548"/>
      <c r="J8" s="548"/>
      <c r="K8" s="548"/>
      <c r="M8" s="548" t="s">
        <v>1139</v>
      </c>
      <c r="N8" s="548"/>
      <c r="O8" s="548"/>
      <c r="P8" s="548"/>
      <c r="Q8" s="548"/>
      <c r="R8" s="548"/>
      <c r="S8" s="548"/>
      <c r="T8" s="548"/>
      <c r="U8" s="548"/>
      <c r="V8" s="548"/>
      <c r="W8" s="548"/>
    </row>
    <row r="9" spans="1:23" s="552" customFormat="1" ht="15" customHeight="1" x14ac:dyDescent="0.3">
      <c r="A9" s="550" t="s">
        <v>1095</v>
      </c>
      <c r="B9" s="551"/>
      <c r="C9" s="551"/>
      <c r="D9" s="551"/>
      <c r="E9" s="551"/>
      <c r="F9" s="551"/>
      <c r="G9" s="551"/>
      <c r="H9" s="551"/>
      <c r="I9" s="551"/>
      <c r="J9" s="551"/>
      <c r="K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</row>
    <row r="10" spans="1:23" ht="14.25" customHeight="1" x14ac:dyDescent="0.3">
      <c r="A10" s="553"/>
      <c r="B10" s="554" t="s">
        <v>1928</v>
      </c>
      <c r="C10" s="554"/>
      <c r="D10" s="555"/>
      <c r="E10" s="555"/>
      <c r="F10" s="555"/>
      <c r="G10" s="555"/>
      <c r="H10" s="555"/>
      <c r="I10" s="554" t="s">
        <v>1097</v>
      </c>
      <c r="J10" s="556"/>
      <c r="K10" s="557" t="s">
        <v>1098</v>
      </c>
      <c r="M10" s="559"/>
      <c r="N10" s="560" t="s">
        <v>1928</v>
      </c>
      <c r="O10" s="560"/>
      <c r="P10" s="560"/>
      <c r="Q10" s="560"/>
      <c r="R10" s="560"/>
      <c r="S10" s="560"/>
      <c r="T10" s="560" t="s">
        <v>1097</v>
      </c>
      <c r="U10" s="561"/>
      <c r="V10" s="710" t="s">
        <v>1098</v>
      </c>
      <c r="W10" s="710"/>
    </row>
    <row r="11" spans="1:23" ht="15" customHeight="1" x14ac:dyDescent="0.3">
      <c r="A11" s="562"/>
      <c r="B11" s="563">
        <v>2000</v>
      </c>
      <c r="C11" s="563">
        <v>2015</v>
      </c>
      <c r="D11" s="563" t="s">
        <v>1141</v>
      </c>
      <c r="E11" s="563">
        <v>2025</v>
      </c>
      <c r="F11" s="563">
        <v>2030</v>
      </c>
      <c r="G11" s="563">
        <v>2035</v>
      </c>
      <c r="H11" s="563">
        <v>2040</v>
      </c>
      <c r="I11" s="564" t="s">
        <v>1141</v>
      </c>
      <c r="J11" s="564">
        <v>2040</v>
      </c>
      <c r="K11" s="565" t="s">
        <v>1099</v>
      </c>
      <c r="M11" s="559"/>
      <c r="N11" s="566">
        <v>2025</v>
      </c>
      <c r="O11" s="566">
        <v>2030</v>
      </c>
      <c r="P11" s="566">
        <v>2040</v>
      </c>
      <c r="Q11" s="566">
        <v>2025</v>
      </c>
      <c r="R11" s="566">
        <v>2030</v>
      </c>
      <c r="S11" s="566">
        <v>2040</v>
      </c>
      <c r="T11" s="711">
        <v>2040</v>
      </c>
      <c r="U11" s="711"/>
      <c r="V11" s="567" t="s">
        <v>1099</v>
      </c>
      <c r="W11" s="567"/>
    </row>
    <row r="12" spans="1:23" s="571" customFormat="1" ht="14.25" customHeight="1" x14ac:dyDescent="0.3">
      <c r="A12" s="568"/>
      <c r="B12" s="569" t="s">
        <v>1093</v>
      </c>
      <c r="C12" s="569"/>
      <c r="D12" s="569"/>
      <c r="E12" s="569"/>
      <c r="F12" s="569"/>
      <c r="G12" s="569"/>
      <c r="H12" s="569"/>
      <c r="I12" s="570" t="s">
        <v>1100</v>
      </c>
      <c r="J12" s="570" t="s">
        <v>1100</v>
      </c>
      <c r="K12" s="570" t="s">
        <v>1100</v>
      </c>
      <c r="M12" s="572"/>
      <c r="N12" s="573" t="s">
        <v>1143</v>
      </c>
      <c r="O12" s="573"/>
      <c r="P12" s="573"/>
      <c r="Q12" s="573" t="s">
        <v>1144</v>
      </c>
      <c r="R12" s="573"/>
      <c r="S12" s="573"/>
      <c r="T12" s="574" t="s">
        <v>1102</v>
      </c>
      <c r="U12" s="575" t="s">
        <v>1103</v>
      </c>
      <c r="V12" s="576" t="s">
        <v>1104</v>
      </c>
      <c r="W12" s="576" t="s">
        <v>1103</v>
      </c>
    </row>
    <row r="13" spans="1:23" ht="15" customHeight="1" x14ac:dyDescent="0.3">
      <c r="A13" s="577" t="s">
        <v>1929</v>
      </c>
      <c r="B13" s="578">
        <v>10035.222599999999</v>
      </c>
      <c r="C13" s="578">
        <v>13632.726000000001</v>
      </c>
      <c r="D13" s="578">
        <v>13759.6513</v>
      </c>
      <c r="E13" s="578">
        <v>15182.269</v>
      </c>
      <c r="F13" s="578">
        <v>16010.638199999999</v>
      </c>
      <c r="G13" s="578">
        <v>16805.525799999999</v>
      </c>
      <c r="H13" s="578">
        <v>17583.786599999999</v>
      </c>
      <c r="I13" s="579">
        <v>99.999999273237407</v>
      </c>
      <c r="J13" s="580">
        <v>100.00000056870574</v>
      </c>
      <c r="K13" s="581">
        <v>1.0270582853998622</v>
      </c>
      <c r="M13" s="582" t="s">
        <v>1929</v>
      </c>
      <c r="N13" s="583">
        <v>15690.330099999999</v>
      </c>
      <c r="O13" s="583">
        <v>16891.3298</v>
      </c>
      <c r="P13" s="583">
        <v>19298.772099999998</v>
      </c>
      <c r="Q13" s="583">
        <v>13920.719499999999</v>
      </c>
      <c r="R13" s="583">
        <v>13835.7238</v>
      </c>
      <c r="S13" s="583">
        <v>14084.0458</v>
      </c>
      <c r="T13" s="584">
        <v>100</v>
      </c>
      <c r="U13" s="584">
        <v>100</v>
      </c>
      <c r="V13" s="585">
        <v>1.42</v>
      </c>
      <c r="W13" s="585">
        <v>9.7000000000000003E-2</v>
      </c>
    </row>
    <row r="14" spans="1:23" ht="15" customHeight="1" x14ac:dyDescent="0.3">
      <c r="A14" s="586" t="s">
        <v>109</v>
      </c>
      <c r="B14" s="587">
        <v>2310.8458999999998</v>
      </c>
      <c r="C14" s="587">
        <v>3837.0639000000001</v>
      </c>
      <c r="D14" s="588">
        <v>3754.9018000000001</v>
      </c>
      <c r="E14" s="587">
        <v>3841.7691</v>
      </c>
      <c r="F14" s="587">
        <v>3896.0039999999999</v>
      </c>
      <c r="G14" s="587">
        <v>3908.8928999999998</v>
      </c>
      <c r="H14" s="587">
        <v>3928.9232000000002</v>
      </c>
      <c r="I14" s="589">
        <v>27.28922207498093</v>
      </c>
      <c r="J14" s="590">
        <v>22.344010931069878</v>
      </c>
      <c r="K14" s="591">
        <v>0.18894185539970465</v>
      </c>
      <c r="M14" s="592" t="s">
        <v>109</v>
      </c>
      <c r="N14" s="593">
        <v>4165.2871999999998</v>
      </c>
      <c r="O14" s="593">
        <v>4462.7709000000004</v>
      </c>
      <c r="P14" s="593">
        <v>5045.4364999999998</v>
      </c>
      <c r="Q14" s="594">
        <v>3022.8982999999998</v>
      </c>
      <c r="R14" s="594">
        <v>2457.1723999999999</v>
      </c>
      <c r="S14" s="594">
        <v>1776.9712</v>
      </c>
      <c r="T14" s="595">
        <v>26.143821347058655</v>
      </c>
      <c r="U14" s="596">
        <v>12.616908701049523</v>
      </c>
      <c r="V14" s="597">
        <v>1.2390000000000001</v>
      </c>
      <c r="W14" s="598">
        <v>-3.069</v>
      </c>
    </row>
    <row r="15" spans="1:23" ht="15" customHeight="1" x14ac:dyDescent="0.3">
      <c r="A15" s="586" t="s">
        <v>105</v>
      </c>
      <c r="B15" s="587">
        <v>3669.5972999999999</v>
      </c>
      <c r="C15" s="587">
        <v>4326.9081999999999</v>
      </c>
      <c r="D15" s="599">
        <v>4388.3063000000002</v>
      </c>
      <c r="E15" s="587">
        <v>4632.9589999999998</v>
      </c>
      <c r="F15" s="587">
        <v>4714.8086999999996</v>
      </c>
      <c r="G15" s="587">
        <v>4764.0734000000002</v>
      </c>
      <c r="H15" s="587">
        <v>4830.2763000000004</v>
      </c>
      <c r="I15" s="589">
        <v>31.892569108927933</v>
      </c>
      <c r="J15" s="590">
        <v>27.470057558592075</v>
      </c>
      <c r="K15" s="591">
        <v>0.40063510120376122</v>
      </c>
      <c r="M15" s="592" t="s">
        <v>105</v>
      </c>
      <c r="N15" s="593">
        <v>4814.5793999999996</v>
      </c>
      <c r="O15" s="593">
        <v>5047.0789999999997</v>
      </c>
      <c r="P15" s="593">
        <v>5476.6269000000002</v>
      </c>
      <c r="Q15" s="594">
        <v>4247.1561000000002</v>
      </c>
      <c r="R15" s="594">
        <v>3965.6048000000001</v>
      </c>
      <c r="S15" s="594">
        <v>3305.8895000000002</v>
      </c>
      <c r="T15" s="595">
        <v>28.378110646739025</v>
      </c>
      <c r="U15" s="596">
        <v>23.472584134879767</v>
      </c>
      <c r="V15" s="597">
        <v>0.92700000000000005</v>
      </c>
      <c r="W15" s="598">
        <v>-1.173</v>
      </c>
    </row>
    <row r="16" spans="1:23" ht="15" customHeight="1" x14ac:dyDescent="0.3">
      <c r="A16" s="586" t="s">
        <v>107</v>
      </c>
      <c r="B16" s="587">
        <v>2071.2175999999999</v>
      </c>
      <c r="C16" s="587">
        <v>2937.7953000000002</v>
      </c>
      <c r="D16" s="599">
        <v>3006.9175</v>
      </c>
      <c r="E16" s="587">
        <v>3435.5261999999998</v>
      </c>
      <c r="F16" s="587">
        <v>3737.3895000000002</v>
      </c>
      <c r="G16" s="587">
        <v>4067.7271000000001</v>
      </c>
      <c r="H16" s="587">
        <v>4355.7705999999998</v>
      </c>
      <c r="I16" s="589">
        <v>21.853151903638722</v>
      </c>
      <c r="J16" s="590">
        <v>24.771516506006733</v>
      </c>
      <c r="K16" s="591">
        <v>1.5560915922721907</v>
      </c>
      <c r="M16" s="592" t="s">
        <v>107</v>
      </c>
      <c r="N16" s="593">
        <v>3514.3146000000002</v>
      </c>
      <c r="O16" s="593">
        <v>3879.0039999999999</v>
      </c>
      <c r="P16" s="593">
        <v>4682.3347000000003</v>
      </c>
      <c r="Q16" s="594">
        <v>3397.2192</v>
      </c>
      <c r="R16" s="594">
        <v>3509.6387</v>
      </c>
      <c r="S16" s="594">
        <v>3457.7114000000001</v>
      </c>
      <c r="T16" s="595">
        <v>24.262345167545661</v>
      </c>
      <c r="U16" s="596">
        <v>24.550554926482846</v>
      </c>
      <c r="V16" s="597">
        <v>1.8620000000000001</v>
      </c>
      <c r="W16" s="598">
        <v>0.58399999999999996</v>
      </c>
    </row>
    <row r="17" spans="1:27" ht="15" customHeight="1" x14ac:dyDescent="0.3">
      <c r="A17" s="586" t="s">
        <v>1084</v>
      </c>
      <c r="B17" s="587">
        <v>675.58810000000005</v>
      </c>
      <c r="C17" s="587">
        <v>670.67610000000002</v>
      </c>
      <c r="D17" s="599">
        <v>681.06349999999998</v>
      </c>
      <c r="E17" s="587">
        <v>838.76840000000004</v>
      </c>
      <c r="F17" s="587">
        <v>896.79819999999995</v>
      </c>
      <c r="G17" s="587">
        <v>949.26250000000005</v>
      </c>
      <c r="H17" s="587">
        <v>1001.9297</v>
      </c>
      <c r="I17" s="589">
        <v>4.9497148230784012</v>
      </c>
      <c r="J17" s="590">
        <v>5.6980315036352867</v>
      </c>
      <c r="K17" s="591">
        <v>1.6214533805347653</v>
      </c>
      <c r="M17" s="592" t="s">
        <v>1084</v>
      </c>
      <c r="N17" s="593">
        <v>838.89750000000004</v>
      </c>
      <c r="O17" s="593">
        <v>899.90480000000002</v>
      </c>
      <c r="P17" s="593">
        <v>996.99350000000004</v>
      </c>
      <c r="Q17" s="594">
        <v>920.37459999999999</v>
      </c>
      <c r="R17" s="594">
        <v>1119.6026999999999</v>
      </c>
      <c r="S17" s="594">
        <v>1392.9862000000001</v>
      </c>
      <c r="T17" s="595">
        <v>5.1660981063142364</v>
      </c>
      <c r="U17" s="596">
        <v>9.8905259169208328</v>
      </c>
      <c r="V17" s="597">
        <v>1.601</v>
      </c>
      <c r="W17" s="598">
        <v>3.0259999999999998</v>
      </c>
    </row>
    <row r="18" spans="1:27" ht="15" customHeight="1" x14ac:dyDescent="0.3">
      <c r="A18" s="586" t="s">
        <v>152</v>
      </c>
      <c r="B18" s="587">
        <v>225.23589999999999</v>
      </c>
      <c r="C18" s="587">
        <v>334.27409999999998</v>
      </c>
      <c r="D18" s="599">
        <v>349.9289</v>
      </c>
      <c r="E18" s="587">
        <v>413.08179999999999</v>
      </c>
      <c r="F18" s="587">
        <v>459.49709999999999</v>
      </c>
      <c r="G18" s="587">
        <v>498.74790000000002</v>
      </c>
      <c r="H18" s="587">
        <v>532.51779999999997</v>
      </c>
      <c r="I18" s="589">
        <v>2.5431523835200682</v>
      </c>
      <c r="J18" s="590">
        <v>3.0284591829611944</v>
      </c>
      <c r="K18" s="591">
        <v>1.7649202436753608</v>
      </c>
      <c r="M18" s="592" t="s">
        <v>152</v>
      </c>
      <c r="N18" s="593">
        <v>408.79969999999997</v>
      </c>
      <c r="O18" s="593">
        <v>447.29950000000002</v>
      </c>
      <c r="P18" s="593">
        <v>512.82090000000005</v>
      </c>
      <c r="Q18" s="594">
        <v>428.66329999999999</v>
      </c>
      <c r="R18" s="594">
        <v>489.09609999999998</v>
      </c>
      <c r="S18" s="594">
        <v>595.68259999999998</v>
      </c>
      <c r="T18" s="595">
        <v>2.6572721691448966</v>
      </c>
      <c r="U18" s="596">
        <v>4.22948496801963</v>
      </c>
      <c r="V18" s="597">
        <v>1.605</v>
      </c>
      <c r="W18" s="598">
        <v>2.2410000000000001</v>
      </c>
    </row>
    <row r="19" spans="1:27" s="600" customFormat="1" ht="15" customHeight="1" x14ac:dyDescent="0.3">
      <c r="A19" s="586" t="s">
        <v>151</v>
      </c>
      <c r="B19" s="587">
        <v>1022.6857</v>
      </c>
      <c r="C19" s="587">
        <v>1325.7</v>
      </c>
      <c r="D19" s="599">
        <v>1353.6479999999999</v>
      </c>
      <c r="E19" s="587">
        <v>1530.4145000000001</v>
      </c>
      <c r="F19" s="587">
        <v>1629.8169</v>
      </c>
      <c r="G19" s="587">
        <v>1720.6167</v>
      </c>
      <c r="H19" s="587">
        <v>1801.2566999999999</v>
      </c>
      <c r="I19" s="589">
        <v>9.8378074450186102</v>
      </c>
      <c r="J19" s="590">
        <v>10.243849865648393</v>
      </c>
      <c r="K19" s="591">
        <v>1.1974519719395227</v>
      </c>
      <c r="M19" s="592" t="s">
        <v>151</v>
      </c>
      <c r="N19" s="593">
        <v>1506.9575</v>
      </c>
      <c r="O19" s="593">
        <v>1585.5645999999999</v>
      </c>
      <c r="P19" s="593">
        <v>1728.1587999999999</v>
      </c>
      <c r="Q19" s="594">
        <v>1271.7761</v>
      </c>
      <c r="R19" s="594">
        <v>1258.0549000000001</v>
      </c>
      <c r="S19" s="594">
        <v>1558.3146999999999</v>
      </c>
      <c r="T19" s="595">
        <v>8.9547603912064435</v>
      </c>
      <c r="U19" s="596">
        <v>11.064396709076307</v>
      </c>
      <c r="V19" s="597">
        <v>1.0229999999999999</v>
      </c>
      <c r="W19" s="598">
        <v>0.58799999999999997</v>
      </c>
      <c r="AA19" s="601"/>
    </row>
    <row r="20" spans="1:27" s="608" customFormat="1" ht="15" customHeight="1" x14ac:dyDescent="0.3">
      <c r="A20" s="602" t="s">
        <v>1930</v>
      </c>
      <c r="B20" s="603">
        <v>60.052199999999999</v>
      </c>
      <c r="C20" s="603">
        <v>200.30840000000001</v>
      </c>
      <c r="D20" s="604">
        <v>224.8852</v>
      </c>
      <c r="E20" s="603">
        <v>489.75009999999997</v>
      </c>
      <c r="F20" s="603">
        <v>676.32370000000003</v>
      </c>
      <c r="G20" s="603">
        <v>896.20529999999997</v>
      </c>
      <c r="H20" s="603">
        <v>1133.1124</v>
      </c>
      <c r="I20" s="605">
        <v>1.6343815340727419</v>
      </c>
      <c r="J20" s="606">
        <v>6.444075020792166</v>
      </c>
      <c r="K20" s="607">
        <v>6.9702485453639662</v>
      </c>
      <c r="M20" s="592" t="s">
        <v>1930</v>
      </c>
      <c r="N20" s="593">
        <v>441.4941</v>
      </c>
      <c r="O20" s="593">
        <v>569.70699999999999</v>
      </c>
      <c r="P20" s="593">
        <v>856.40070000000003</v>
      </c>
      <c r="Q20" s="594">
        <v>632.63189999999997</v>
      </c>
      <c r="R20" s="594">
        <v>1036.5543</v>
      </c>
      <c r="S20" s="594">
        <v>1996.4901</v>
      </c>
      <c r="T20" s="595">
        <v>4.4375916538234064</v>
      </c>
      <c r="U20" s="596">
        <v>14.175543933547843</v>
      </c>
      <c r="V20" s="597">
        <v>5.73</v>
      </c>
      <c r="W20" s="598">
        <v>9.5250000000000004</v>
      </c>
    </row>
    <row r="21" spans="1:27" ht="15" customHeight="1" x14ac:dyDescent="0.3">
      <c r="A21" s="577" t="s">
        <v>1154</v>
      </c>
      <c r="B21" s="578">
        <v>3643.0560999999998</v>
      </c>
      <c r="C21" s="578">
        <v>5185.9633999999996</v>
      </c>
      <c r="D21" s="578">
        <v>5252.4933000000001</v>
      </c>
      <c r="E21" s="578">
        <v>5809.4630999999999</v>
      </c>
      <c r="F21" s="578">
        <v>6224.3428000000004</v>
      </c>
      <c r="G21" s="578">
        <v>6655.7664999999997</v>
      </c>
      <c r="H21" s="578">
        <v>7093.5447000000004</v>
      </c>
      <c r="I21" s="579">
        <v>99.999998096142264</v>
      </c>
      <c r="J21" s="580">
        <v>99.999998590267552</v>
      </c>
      <c r="K21" s="609">
        <v>1.2598800147868516</v>
      </c>
      <c r="M21" s="610" t="s">
        <v>1154</v>
      </c>
      <c r="N21" s="611">
        <v>6089.5722999999998</v>
      </c>
      <c r="O21" s="611">
        <v>6685.0941000000003</v>
      </c>
      <c r="P21" s="611">
        <v>7924.8247000000001</v>
      </c>
      <c r="Q21" s="611">
        <v>5313.1247999999996</v>
      </c>
      <c r="R21" s="611">
        <v>5426.1284999999998</v>
      </c>
      <c r="S21" s="611">
        <v>5988.3397999999997</v>
      </c>
      <c r="T21" s="612">
        <v>100</v>
      </c>
      <c r="U21" s="612">
        <v>100</v>
      </c>
      <c r="V21" s="613">
        <v>1.7290000000000001</v>
      </c>
      <c r="W21" s="614">
        <v>0.54800000000000004</v>
      </c>
    </row>
    <row r="22" spans="1:27" ht="15" customHeight="1" x14ac:dyDescent="0.3">
      <c r="A22" s="586" t="s">
        <v>109</v>
      </c>
      <c r="B22" s="587">
        <v>1565.0032000000001</v>
      </c>
      <c r="C22" s="587">
        <v>2367.9173000000001</v>
      </c>
      <c r="D22" s="599">
        <v>2324.0945999999999</v>
      </c>
      <c r="E22" s="587">
        <v>2337.5050999999999</v>
      </c>
      <c r="F22" s="587">
        <v>2360.6163999999999</v>
      </c>
      <c r="G22" s="587">
        <v>2351.7676999999999</v>
      </c>
      <c r="H22" s="587">
        <v>2351.4557</v>
      </c>
      <c r="I22" s="589">
        <v>44.247454823026615</v>
      </c>
      <c r="J22" s="590">
        <v>33.149233555968145</v>
      </c>
      <c r="K22" s="591">
        <v>4.8778723558373649E-2</v>
      </c>
      <c r="M22" s="592" t="s">
        <v>109</v>
      </c>
      <c r="N22" s="593">
        <v>2611.6280999999999</v>
      </c>
      <c r="O22" s="593">
        <v>2835.9101000000001</v>
      </c>
      <c r="P22" s="593">
        <v>3285.2577000000001</v>
      </c>
      <c r="Q22" s="594">
        <v>1617.9625000000001</v>
      </c>
      <c r="R22" s="594">
        <v>1110.0758000000001</v>
      </c>
      <c r="S22" s="594">
        <v>578.46010000000001</v>
      </c>
      <c r="T22" s="595">
        <v>41.455272821366009</v>
      </c>
      <c r="U22" s="596">
        <v>9.6597741497568332</v>
      </c>
      <c r="V22" s="597">
        <v>1.4530000000000001</v>
      </c>
      <c r="W22" s="598">
        <v>-5.63</v>
      </c>
    </row>
    <row r="23" spans="1:27" ht="15" customHeight="1" x14ac:dyDescent="0.3">
      <c r="A23" s="586" t="s">
        <v>105</v>
      </c>
      <c r="B23" s="587">
        <v>322.02600000000001</v>
      </c>
      <c r="C23" s="587">
        <v>276.82299999999998</v>
      </c>
      <c r="D23" s="599">
        <v>274.65010000000001</v>
      </c>
      <c r="E23" s="587">
        <v>199.90170000000001</v>
      </c>
      <c r="F23" s="587">
        <v>171.5488</v>
      </c>
      <c r="G23" s="587">
        <v>151.7757</v>
      </c>
      <c r="H23" s="587">
        <v>137.12039999999999</v>
      </c>
      <c r="I23" s="589">
        <v>5.2289471744780709</v>
      </c>
      <c r="J23" s="590">
        <v>1.9330307455453122</v>
      </c>
      <c r="K23" s="591">
        <v>-2.8528428424157481</v>
      </c>
      <c r="M23" s="592" t="s">
        <v>105</v>
      </c>
      <c r="N23" s="593">
        <v>203.72450000000001</v>
      </c>
      <c r="O23" s="593">
        <v>176.6437</v>
      </c>
      <c r="P23" s="593">
        <v>144.06360000000001</v>
      </c>
      <c r="Q23" s="594">
        <v>167.42439999999999</v>
      </c>
      <c r="R23" s="594">
        <v>119.8141</v>
      </c>
      <c r="S23" s="594">
        <v>62.330300000000001</v>
      </c>
      <c r="T23" s="595">
        <v>1.8178774351942448</v>
      </c>
      <c r="U23" s="596">
        <v>1.0408611081154748</v>
      </c>
      <c r="V23" s="597">
        <v>-2.653</v>
      </c>
      <c r="W23" s="598">
        <v>-5.992</v>
      </c>
    </row>
    <row r="24" spans="1:27" ht="15" customHeight="1" x14ac:dyDescent="0.3">
      <c r="A24" s="586" t="s">
        <v>107</v>
      </c>
      <c r="B24" s="587">
        <v>747.21550000000002</v>
      </c>
      <c r="C24" s="587">
        <v>1203.1185</v>
      </c>
      <c r="D24" s="599">
        <v>1257.2521999999999</v>
      </c>
      <c r="E24" s="587">
        <v>1339.8581999999999</v>
      </c>
      <c r="F24" s="587">
        <v>1449.8639000000001</v>
      </c>
      <c r="G24" s="587">
        <v>1577.4294</v>
      </c>
      <c r="H24" s="587">
        <v>1682.1768</v>
      </c>
      <c r="I24" s="589">
        <v>23.936293264762469</v>
      </c>
      <c r="J24" s="590">
        <v>23.714191862356206</v>
      </c>
      <c r="K24" s="591">
        <v>1.2205559014294876</v>
      </c>
      <c r="M24" s="592" t="s">
        <v>107</v>
      </c>
      <c r="N24" s="593">
        <v>1394.3914</v>
      </c>
      <c r="O24" s="593">
        <v>1551.0821000000001</v>
      </c>
      <c r="P24" s="593">
        <v>1897.6021000000001</v>
      </c>
      <c r="Q24" s="594">
        <v>1359.4242999999999</v>
      </c>
      <c r="R24" s="594">
        <v>1346.0895</v>
      </c>
      <c r="S24" s="594">
        <v>1112.6247000000001</v>
      </c>
      <c r="T24" s="595">
        <v>23.945035654858081</v>
      </c>
      <c r="U24" s="596">
        <v>18.579852465953923</v>
      </c>
      <c r="V24" s="597">
        <v>1.73</v>
      </c>
      <c r="W24" s="598">
        <v>-0.50800000000000001</v>
      </c>
    </row>
    <row r="25" spans="1:27" ht="15" customHeight="1" x14ac:dyDescent="0.3">
      <c r="A25" s="586" t="s">
        <v>1084</v>
      </c>
      <c r="B25" s="587">
        <v>675.58810000000005</v>
      </c>
      <c r="C25" s="587">
        <v>670.67610000000002</v>
      </c>
      <c r="D25" s="599">
        <v>681.06349999999998</v>
      </c>
      <c r="E25" s="587">
        <v>838.76840000000004</v>
      </c>
      <c r="F25" s="587">
        <v>896.79819999999995</v>
      </c>
      <c r="G25" s="587">
        <v>949.26250000000005</v>
      </c>
      <c r="H25" s="587">
        <v>1001.9297</v>
      </c>
      <c r="I25" s="589">
        <v>12.966480128589597</v>
      </c>
      <c r="J25" s="590">
        <v>14.124527896469024</v>
      </c>
      <c r="K25" s="591">
        <v>1.6214533805347653</v>
      </c>
      <c r="M25" s="592" t="s">
        <v>1084</v>
      </c>
      <c r="N25" s="593">
        <v>838.89750000000004</v>
      </c>
      <c r="O25" s="593">
        <v>899.90480000000002</v>
      </c>
      <c r="P25" s="593">
        <v>996.99350000000004</v>
      </c>
      <c r="Q25" s="594">
        <v>920.37459999999999</v>
      </c>
      <c r="R25" s="594">
        <v>1119.6026999999999</v>
      </c>
      <c r="S25" s="594">
        <v>1392.9862000000001</v>
      </c>
      <c r="T25" s="595">
        <v>12.580637903574068</v>
      </c>
      <c r="U25" s="596">
        <v>23.261642567444156</v>
      </c>
      <c r="V25" s="597">
        <v>1.601</v>
      </c>
      <c r="W25" s="598">
        <v>3.0259999999999998</v>
      </c>
    </row>
    <row r="26" spans="1:27" ht="15" customHeight="1" x14ac:dyDescent="0.3">
      <c r="A26" s="586" t="s">
        <v>152</v>
      </c>
      <c r="B26" s="587">
        <v>225.23589999999999</v>
      </c>
      <c r="C26" s="587">
        <v>334.27409999999998</v>
      </c>
      <c r="D26" s="599">
        <v>349.9289</v>
      </c>
      <c r="E26" s="587">
        <v>413.08179999999999</v>
      </c>
      <c r="F26" s="587">
        <v>459.49709999999999</v>
      </c>
      <c r="G26" s="587">
        <v>498.74790000000002</v>
      </c>
      <c r="H26" s="587">
        <v>532.51779999999997</v>
      </c>
      <c r="I26" s="589">
        <v>6.6621484314887178</v>
      </c>
      <c r="J26" s="590">
        <v>7.5070761166839475</v>
      </c>
      <c r="K26" s="591">
        <v>1.7649202436753608</v>
      </c>
      <c r="M26" s="592" t="s">
        <v>152</v>
      </c>
      <c r="N26" s="593">
        <v>408.79969999999997</v>
      </c>
      <c r="O26" s="593">
        <v>447.29950000000002</v>
      </c>
      <c r="P26" s="593">
        <v>512.82090000000005</v>
      </c>
      <c r="Q26" s="594">
        <v>428.66329999999999</v>
      </c>
      <c r="R26" s="594">
        <v>489.09609999999998</v>
      </c>
      <c r="S26" s="594">
        <v>595.68259999999998</v>
      </c>
      <c r="T26" s="595">
        <v>6.4710693222021689</v>
      </c>
      <c r="U26" s="596">
        <v>9.9473747298040767</v>
      </c>
      <c r="V26" s="597">
        <v>1.605</v>
      </c>
      <c r="W26" s="598">
        <v>2.2410000000000001</v>
      </c>
    </row>
    <row r="27" spans="1:27" ht="15" customHeight="1" x14ac:dyDescent="0.3">
      <c r="A27" s="586" t="s">
        <v>151</v>
      </c>
      <c r="B27" s="587">
        <v>56.715899999999998</v>
      </c>
      <c r="C27" s="587">
        <v>171.1292</v>
      </c>
      <c r="D27" s="599">
        <v>182.3553</v>
      </c>
      <c r="E27" s="587">
        <v>264.44799999999998</v>
      </c>
      <c r="F27" s="587">
        <v>310.11259999999999</v>
      </c>
      <c r="G27" s="587">
        <v>362.15750000000003</v>
      </c>
      <c r="H27" s="587">
        <v>417.59480000000002</v>
      </c>
      <c r="I27" s="589">
        <v>3.4717854851904333</v>
      </c>
      <c r="J27" s="590">
        <v>5.8869693173287541</v>
      </c>
      <c r="K27" s="591">
        <v>3.5125948245881</v>
      </c>
      <c r="M27" s="592" t="s">
        <v>151</v>
      </c>
      <c r="N27" s="593">
        <v>254.91200000000001</v>
      </c>
      <c r="O27" s="593">
        <v>287.59410000000003</v>
      </c>
      <c r="P27" s="593">
        <v>359.91980000000001</v>
      </c>
      <c r="Q27" s="594">
        <v>284.95999999999998</v>
      </c>
      <c r="R27" s="594">
        <v>352.6866</v>
      </c>
      <c r="S27" s="594">
        <v>511.07249999999999</v>
      </c>
      <c r="T27" s="595">
        <v>4.5416752246898282</v>
      </c>
      <c r="U27" s="596">
        <v>8.5344605862212433</v>
      </c>
      <c r="V27" s="597">
        <v>2.8740000000000001</v>
      </c>
      <c r="W27" s="598">
        <v>4.3879999999999999</v>
      </c>
    </row>
    <row r="28" spans="1:27" ht="15" customHeight="1" x14ac:dyDescent="0.3">
      <c r="A28" s="602" t="s">
        <v>1930</v>
      </c>
      <c r="B28" s="603">
        <v>51.271599999999999</v>
      </c>
      <c r="C28" s="603">
        <v>162.02529999999999</v>
      </c>
      <c r="D28" s="604">
        <v>183.14859999999999</v>
      </c>
      <c r="E28" s="603">
        <v>415.8999</v>
      </c>
      <c r="F28" s="603">
        <v>575.90589999999997</v>
      </c>
      <c r="G28" s="603">
        <v>764.6259</v>
      </c>
      <c r="H28" s="603">
        <v>970.74940000000004</v>
      </c>
      <c r="I28" s="605">
        <v>3.4868887886063558</v>
      </c>
      <c r="J28" s="606">
        <v>13.684969095916177</v>
      </c>
      <c r="K28" s="607">
        <v>7.1961810759673339</v>
      </c>
      <c r="M28" s="592" t="s">
        <v>1930</v>
      </c>
      <c r="N28" s="593">
        <v>377.21910000000003</v>
      </c>
      <c r="O28" s="593">
        <v>486.65989999999999</v>
      </c>
      <c r="P28" s="593">
        <v>728.16700000000003</v>
      </c>
      <c r="Q28" s="594">
        <v>534.31569999999999</v>
      </c>
      <c r="R28" s="594">
        <v>888.76369999999997</v>
      </c>
      <c r="S28" s="594">
        <v>1735.1832999999999</v>
      </c>
      <c r="T28" s="595">
        <v>9.1884303762580384</v>
      </c>
      <c r="U28" s="596">
        <v>28.976032722792382</v>
      </c>
      <c r="V28" s="597">
        <v>5.92</v>
      </c>
      <c r="W28" s="598">
        <v>9.8219999999999992</v>
      </c>
    </row>
    <row r="29" spans="1:27" ht="15" customHeight="1" x14ac:dyDescent="0.3">
      <c r="A29" s="577" t="s">
        <v>1931</v>
      </c>
      <c r="B29" s="578">
        <v>976.60320000000002</v>
      </c>
      <c r="C29" s="578">
        <v>1491.4324999999999</v>
      </c>
      <c r="D29" s="578">
        <v>1486.0984000000001</v>
      </c>
      <c r="E29" s="578">
        <v>1599.5368000000001</v>
      </c>
      <c r="F29" s="578">
        <v>1660.8851999999999</v>
      </c>
      <c r="G29" s="578">
        <v>1717.4575</v>
      </c>
      <c r="H29" s="578">
        <v>1770.0463</v>
      </c>
      <c r="I29" s="579">
        <v>100</v>
      </c>
      <c r="J29" s="580">
        <v>100</v>
      </c>
      <c r="K29" s="609">
        <v>0.73120846128784667</v>
      </c>
      <c r="M29" s="610" t="s">
        <v>1931</v>
      </c>
      <c r="N29" s="611">
        <v>1656.3095000000001</v>
      </c>
      <c r="O29" s="611">
        <v>1763.2044000000001</v>
      </c>
      <c r="P29" s="611">
        <v>1988.4630999999999</v>
      </c>
      <c r="Q29" s="611">
        <v>1438.8835999999999</v>
      </c>
      <c r="R29" s="611">
        <v>1396.5125</v>
      </c>
      <c r="S29" s="611">
        <v>1326.2335</v>
      </c>
      <c r="T29" s="612">
        <v>100</v>
      </c>
      <c r="U29" s="612">
        <v>100</v>
      </c>
      <c r="V29" s="613">
        <v>1.2210000000000001</v>
      </c>
      <c r="W29" s="614">
        <v>-0.47299999999999998</v>
      </c>
    </row>
    <row r="30" spans="1:27" ht="15" customHeight="1" x14ac:dyDescent="0.3">
      <c r="A30" s="615" t="s">
        <v>1932</v>
      </c>
      <c r="B30" s="616">
        <v>239.08369999999999</v>
      </c>
      <c r="C30" s="616">
        <v>348.41480000000001</v>
      </c>
      <c r="D30" s="617">
        <v>356.4785</v>
      </c>
      <c r="E30" s="616">
        <v>391.8313</v>
      </c>
      <c r="F30" s="616">
        <v>425.39530000000002</v>
      </c>
      <c r="G30" s="616">
        <v>460.09249999999997</v>
      </c>
      <c r="H30" s="616">
        <v>494.738</v>
      </c>
      <c r="I30" s="605">
        <v>23.987543489717773</v>
      </c>
      <c r="J30" s="606">
        <v>27.950568298693657</v>
      </c>
      <c r="K30" s="618">
        <v>1.3750108356975543</v>
      </c>
      <c r="M30" s="619" t="s">
        <v>1932</v>
      </c>
      <c r="N30" s="620">
        <v>415.07260000000002</v>
      </c>
      <c r="O30" s="620">
        <v>462.32900000000001</v>
      </c>
      <c r="P30" s="620">
        <v>560.92319999999995</v>
      </c>
      <c r="Q30" s="621">
        <v>363.89699999999999</v>
      </c>
      <c r="R30" s="621">
        <v>375.47500000000002</v>
      </c>
      <c r="S30" s="621">
        <v>409.61939999999998</v>
      </c>
      <c r="T30" s="622">
        <v>28.208881522619151</v>
      </c>
      <c r="U30" s="623">
        <v>30.885918656103918</v>
      </c>
      <c r="V30" s="624">
        <v>1.907</v>
      </c>
      <c r="W30" s="625">
        <v>0.58099999999999996</v>
      </c>
    </row>
    <row r="31" spans="1:27" ht="15" customHeight="1" x14ac:dyDescent="0.3">
      <c r="A31" s="577" t="s">
        <v>1155</v>
      </c>
      <c r="B31" s="578">
        <v>7039.4871999999996</v>
      </c>
      <c r="C31" s="578">
        <v>9369.8075000000008</v>
      </c>
      <c r="D31" s="578">
        <v>9485.5741999999991</v>
      </c>
      <c r="E31" s="578">
        <v>10672.1185</v>
      </c>
      <c r="F31" s="578">
        <v>11305.9275</v>
      </c>
      <c r="G31" s="578">
        <v>11895.871499999999</v>
      </c>
      <c r="H31" s="578">
        <v>12460.5386</v>
      </c>
      <c r="I31" s="579">
        <v>100.00000105423246</v>
      </c>
      <c r="J31" s="580">
        <v>99.999999197466465</v>
      </c>
      <c r="K31" s="609">
        <v>1.1431285090686805</v>
      </c>
      <c r="M31" s="610" t="s">
        <v>1155</v>
      </c>
      <c r="N31" s="611">
        <v>10944.207</v>
      </c>
      <c r="O31" s="611">
        <v>11788.4737</v>
      </c>
      <c r="P31" s="611">
        <v>13420.071</v>
      </c>
      <c r="Q31" s="611">
        <v>9933.4586999999992</v>
      </c>
      <c r="R31" s="611">
        <v>9971.4074999999993</v>
      </c>
      <c r="S31" s="611">
        <v>10174.473900000001</v>
      </c>
      <c r="T31" s="612">
        <v>100</v>
      </c>
      <c r="U31" s="612">
        <v>100</v>
      </c>
      <c r="V31" s="613">
        <v>1.456</v>
      </c>
      <c r="W31" s="614">
        <v>0.29299999999999998</v>
      </c>
    </row>
    <row r="32" spans="1:27" ht="15" customHeight="1" x14ac:dyDescent="0.3">
      <c r="A32" s="586" t="s">
        <v>109</v>
      </c>
      <c r="B32" s="587">
        <v>547.6309</v>
      </c>
      <c r="C32" s="587">
        <v>1039.4516000000001</v>
      </c>
      <c r="D32" s="599">
        <v>1019.7188</v>
      </c>
      <c r="E32" s="587">
        <v>1065.8733</v>
      </c>
      <c r="F32" s="587">
        <v>1079.8172999999999</v>
      </c>
      <c r="G32" s="587">
        <v>1087.8333</v>
      </c>
      <c r="H32" s="587">
        <v>1092.2320999999999</v>
      </c>
      <c r="I32" s="589">
        <v>10.75020635018595</v>
      </c>
      <c r="J32" s="590">
        <v>8.7655288030647398</v>
      </c>
      <c r="K32" s="591">
        <v>0.28664545097836225</v>
      </c>
      <c r="M32" s="592" t="s">
        <v>109</v>
      </c>
      <c r="N32" s="593">
        <v>1107.3006</v>
      </c>
      <c r="O32" s="593">
        <v>1150.6110000000001</v>
      </c>
      <c r="P32" s="593">
        <v>1219.3905</v>
      </c>
      <c r="Q32" s="594">
        <v>998.73270000000002</v>
      </c>
      <c r="R32" s="594">
        <v>946.65599999999995</v>
      </c>
      <c r="S32" s="594">
        <v>818.02930000000003</v>
      </c>
      <c r="T32" s="595">
        <v>9.086319289965008</v>
      </c>
      <c r="U32" s="596">
        <v>8.0400157102963323</v>
      </c>
      <c r="V32" s="597">
        <v>0.748</v>
      </c>
      <c r="W32" s="598">
        <v>-0.91400000000000003</v>
      </c>
    </row>
    <row r="33" spans="1:23" ht="15" customHeight="1" x14ac:dyDescent="0.3">
      <c r="A33" s="586" t="s">
        <v>105</v>
      </c>
      <c r="B33" s="587">
        <v>3117.268</v>
      </c>
      <c r="C33" s="587">
        <v>3818.2393999999999</v>
      </c>
      <c r="D33" s="599">
        <v>3877.7352999999998</v>
      </c>
      <c r="E33" s="587">
        <v>4190.8986999999997</v>
      </c>
      <c r="F33" s="587">
        <v>4306.7165999999997</v>
      </c>
      <c r="G33" s="587">
        <v>4389.0340999999999</v>
      </c>
      <c r="H33" s="587">
        <v>4480.6221999999998</v>
      </c>
      <c r="I33" s="589">
        <v>40.880343332299276</v>
      </c>
      <c r="J33" s="590">
        <v>35.95849540564803</v>
      </c>
      <c r="K33" s="591">
        <v>0.6039440281865982</v>
      </c>
      <c r="M33" s="592" t="s">
        <v>105</v>
      </c>
      <c r="N33" s="593">
        <v>4357.1355000000003</v>
      </c>
      <c r="O33" s="593">
        <v>4614.7686000000003</v>
      </c>
      <c r="P33" s="593">
        <v>5098.7933000000003</v>
      </c>
      <c r="Q33" s="594">
        <v>3859.9101999999998</v>
      </c>
      <c r="R33" s="594">
        <v>3650.8543</v>
      </c>
      <c r="S33" s="594">
        <v>3104.3231999999998</v>
      </c>
      <c r="T33" s="595">
        <v>37.993787812299949</v>
      </c>
      <c r="U33" s="596">
        <v>30.510896489694662</v>
      </c>
      <c r="V33" s="597">
        <v>1.147</v>
      </c>
      <c r="W33" s="598">
        <v>-0.92300000000000004</v>
      </c>
    </row>
    <row r="34" spans="1:23" ht="15" customHeight="1" x14ac:dyDescent="0.3">
      <c r="A34" s="586" t="s">
        <v>107</v>
      </c>
      <c r="B34" s="587">
        <v>1117.1300000000001</v>
      </c>
      <c r="C34" s="587">
        <v>1406.7809</v>
      </c>
      <c r="D34" s="599">
        <v>1426.0732</v>
      </c>
      <c r="E34" s="587">
        <v>1746.0746999999999</v>
      </c>
      <c r="F34" s="587">
        <v>1926.9718</v>
      </c>
      <c r="G34" s="587">
        <v>2105.6043</v>
      </c>
      <c r="H34" s="587">
        <v>2267.6345999999999</v>
      </c>
      <c r="I34" s="589">
        <v>15.034126241930618</v>
      </c>
      <c r="J34" s="590">
        <v>18.198527951271704</v>
      </c>
      <c r="K34" s="591">
        <v>1.9513472098646734</v>
      </c>
      <c r="M34" s="592" t="s">
        <v>107</v>
      </c>
      <c r="N34" s="593">
        <v>1759.9101000000001</v>
      </c>
      <c r="O34" s="593">
        <v>1948.9922999999999</v>
      </c>
      <c r="P34" s="593">
        <v>2325.2577000000001</v>
      </c>
      <c r="Q34" s="594">
        <v>1705.6310000000001</v>
      </c>
      <c r="R34" s="594">
        <v>1834.9601</v>
      </c>
      <c r="S34" s="594">
        <v>2039.9462000000001</v>
      </c>
      <c r="T34" s="595">
        <v>17.326716825864782</v>
      </c>
      <c r="U34" s="596">
        <v>20.049647972461752</v>
      </c>
      <c r="V34" s="597">
        <v>2.0579999999999998</v>
      </c>
      <c r="W34" s="598">
        <v>1.5029999999999999</v>
      </c>
    </row>
    <row r="35" spans="1:23" ht="15" customHeight="1" x14ac:dyDescent="0.3">
      <c r="A35" s="586" t="s">
        <v>84</v>
      </c>
      <c r="B35" s="587">
        <v>1092.4105</v>
      </c>
      <c r="C35" s="587">
        <v>1739.5980999999999</v>
      </c>
      <c r="D35" s="599">
        <v>1777.2592999999999</v>
      </c>
      <c r="E35" s="587">
        <v>2159.0288999999998</v>
      </c>
      <c r="F35" s="587">
        <v>2404.5064000000002</v>
      </c>
      <c r="G35" s="587">
        <v>2651.5769</v>
      </c>
      <c r="H35" s="587">
        <v>2894.6127000000001</v>
      </c>
      <c r="I35" s="589">
        <v>18.736444020436846</v>
      </c>
      <c r="J35" s="590">
        <v>23.230237415259079</v>
      </c>
      <c r="K35" s="591">
        <v>2.0532060474128144</v>
      </c>
      <c r="M35" s="592" t="s">
        <v>84</v>
      </c>
      <c r="N35" s="593">
        <v>2226.1572999999999</v>
      </c>
      <c r="O35" s="593">
        <v>2514.4576999999999</v>
      </c>
      <c r="P35" s="593">
        <v>3089.98</v>
      </c>
      <c r="Q35" s="594">
        <v>2065.7563</v>
      </c>
      <c r="R35" s="594">
        <v>2258.1077</v>
      </c>
      <c r="S35" s="594">
        <v>2698.5479999999998</v>
      </c>
      <c r="T35" s="595">
        <v>23.025064472460691</v>
      </c>
      <c r="U35" s="596">
        <v>26.52272762722404</v>
      </c>
      <c r="V35" s="597">
        <v>2.331</v>
      </c>
      <c r="W35" s="598">
        <v>1.7549999999999999</v>
      </c>
    </row>
    <row r="36" spans="1:23" ht="15" customHeight="1" x14ac:dyDescent="0.3">
      <c r="A36" s="586" t="s">
        <v>1088</v>
      </c>
      <c r="B36" s="587">
        <v>248.5026</v>
      </c>
      <c r="C36" s="587">
        <v>271.06450000000001</v>
      </c>
      <c r="D36" s="599">
        <v>274.31169999999997</v>
      </c>
      <c r="E36" s="587">
        <v>294.89530000000002</v>
      </c>
      <c r="F36" s="587">
        <v>299.19229999999999</v>
      </c>
      <c r="G36" s="587">
        <v>302.435</v>
      </c>
      <c r="H36" s="587">
        <v>303.05959999999999</v>
      </c>
      <c r="I36" s="589">
        <v>2.891882918379364</v>
      </c>
      <c r="J36" s="590">
        <v>2.4321548989864694</v>
      </c>
      <c r="K36" s="591">
        <v>0.41613191254716853</v>
      </c>
      <c r="M36" s="592" t="s">
        <v>1088</v>
      </c>
      <c r="N36" s="593">
        <v>303.43439999999998</v>
      </c>
      <c r="O36" s="593">
        <v>314.03559999999999</v>
      </c>
      <c r="P36" s="593">
        <v>330.27890000000002</v>
      </c>
      <c r="Q36" s="594">
        <v>284.80419999999998</v>
      </c>
      <c r="R36" s="594">
        <v>278.54689999999999</v>
      </c>
      <c r="S36" s="594">
        <v>258.61770000000001</v>
      </c>
      <c r="T36" s="595">
        <v>2.4610816142477936</v>
      </c>
      <c r="U36" s="596">
        <v>2.5418287229573608</v>
      </c>
      <c r="V36" s="597">
        <v>0.77700000000000002</v>
      </c>
      <c r="W36" s="598">
        <v>-0.245</v>
      </c>
    </row>
    <row r="37" spans="1:23" ht="15" customHeight="1" x14ac:dyDescent="0.3">
      <c r="A37" s="586" t="s">
        <v>151</v>
      </c>
      <c r="B37" s="587">
        <v>907.7731</v>
      </c>
      <c r="C37" s="587">
        <v>1056.4014</v>
      </c>
      <c r="D37" s="599">
        <v>1068.7508</v>
      </c>
      <c r="E37" s="587">
        <v>1141.5109</v>
      </c>
      <c r="F37" s="587">
        <v>1188.3197</v>
      </c>
      <c r="G37" s="587">
        <v>1227.8235</v>
      </c>
      <c r="H37" s="587">
        <v>1260.0300999999999</v>
      </c>
      <c r="I37" s="589">
        <v>11.267117598426463</v>
      </c>
      <c r="J37" s="590">
        <v>10.112164011915183</v>
      </c>
      <c r="K37" s="591">
        <v>0.68837984890124382</v>
      </c>
      <c r="M37" s="592" t="s">
        <v>151</v>
      </c>
      <c r="N37" s="593">
        <v>1126.0074</v>
      </c>
      <c r="O37" s="593">
        <v>1162.5754999999999</v>
      </c>
      <c r="P37" s="593">
        <v>1228.1519000000001</v>
      </c>
      <c r="Q37" s="594">
        <v>920.32230000000004</v>
      </c>
      <c r="R37" s="594">
        <v>854.50779999999997</v>
      </c>
      <c r="S37" s="594">
        <v>993.721</v>
      </c>
      <c r="T37" s="595">
        <v>9.1516050846526831</v>
      </c>
      <c r="U37" s="596">
        <v>9.7668047484990836</v>
      </c>
      <c r="V37" s="597">
        <v>0.58099999999999996</v>
      </c>
      <c r="W37" s="598">
        <v>-0.30299999999999999</v>
      </c>
    </row>
    <row r="38" spans="1:23" ht="15" customHeight="1" x14ac:dyDescent="0.3">
      <c r="A38" s="602" t="s">
        <v>1930</v>
      </c>
      <c r="B38" s="603">
        <v>8.7721999999999998</v>
      </c>
      <c r="C38" s="603">
        <v>38.271799999999999</v>
      </c>
      <c r="D38" s="604">
        <v>41.725200000000001</v>
      </c>
      <c r="E38" s="603">
        <v>73.836699999999993</v>
      </c>
      <c r="F38" s="603">
        <v>100.4036</v>
      </c>
      <c r="G38" s="603">
        <v>131.5643</v>
      </c>
      <c r="H38" s="603">
        <v>162.34719999999999</v>
      </c>
      <c r="I38" s="605">
        <v>0.43988059257393197</v>
      </c>
      <c r="J38" s="606">
        <v>1.3028907113212584</v>
      </c>
      <c r="K38" s="607">
        <v>5.824266189204641</v>
      </c>
      <c r="M38" s="592" t="s">
        <v>1930</v>
      </c>
      <c r="N38" s="593">
        <v>64.261600000000001</v>
      </c>
      <c r="O38" s="593">
        <v>83.033100000000005</v>
      </c>
      <c r="P38" s="593">
        <v>128.21870000000001</v>
      </c>
      <c r="Q38" s="594">
        <v>98.302000000000007</v>
      </c>
      <c r="R38" s="594">
        <v>147.7748</v>
      </c>
      <c r="S38" s="594">
        <v>261.28840000000002</v>
      </c>
      <c r="T38" s="595">
        <v>0.95542490050909579</v>
      </c>
      <c r="U38" s="596">
        <v>2.5680777460149562</v>
      </c>
      <c r="V38" s="597">
        <v>4.7889999999999997</v>
      </c>
      <c r="W38" s="598">
        <v>7.944</v>
      </c>
    </row>
    <row r="39" spans="1:23" ht="15" customHeight="1" x14ac:dyDescent="0.3">
      <c r="A39" s="577" t="s">
        <v>87</v>
      </c>
      <c r="B39" s="578">
        <v>1866.7809999999999</v>
      </c>
      <c r="C39" s="578">
        <v>2796.7177000000001</v>
      </c>
      <c r="D39" s="578">
        <v>2826.0848999999998</v>
      </c>
      <c r="E39" s="578">
        <v>3269.5743000000002</v>
      </c>
      <c r="F39" s="578">
        <v>3489.5681</v>
      </c>
      <c r="G39" s="578">
        <v>3698.4133000000002</v>
      </c>
      <c r="H39" s="578">
        <v>3894.549</v>
      </c>
      <c r="I39" s="579">
        <v>100.00000353846411</v>
      </c>
      <c r="J39" s="580">
        <v>99.999997432308589</v>
      </c>
      <c r="K39" s="609">
        <v>1.3451567302773748</v>
      </c>
      <c r="M39" s="610" t="s">
        <v>87</v>
      </c>
      <c r="N39" s="611">
        <v>3339.6500999999998</v>
      </c>
      <c r="O39" s="611">
        <v>3621.4065999999998</v>
      </c>
      <c r="P39" s="611">
        <v>4159.8499000000002</v>
      </c>
      <c r="Q39" s="611">
        <v>3119.6977999999999</v>
      </c>
      <c r="R39" s="611">
        <v>3185.3379</v>
      </c>
      <c r="S39" s="611">
        <v>3280.2397999999998</v>
      </c>
      <c r="T39" s="612">
        <v>100</v>
      </c>
      <c r="U39" s="612">
        <v>100</v>
      </c>
      <c r="V39" s="613">
        <v>1.6240000000000001</v>
      </c>
      <c r="W39" s="614">
        <v>0.623</v>
      </c>
    </row>
    <row r="40" spans="1:23" ht="15" customHeight="1" x14ac:dyDescent="0.3">
      <c r="A40" s="586" t="s">
        <v>109</v>
      </c>
      <c r="B40" s="587">
        <v>400.66079999999999</v>
      </c>
      <c r="C40" s="587">
        <v>821.86900000000003</v>
      </c>
      <c r="D40" s="599">
        <v>812.12649999999996</v>
      </c>
      <c r="E40" s="587">
        <v>864.80229999999995</v>
      </c>
      <c r="F40" s="587">
        <v>892.83749999999998</v>
      </c>
      <c r="G40" s="587">
        <v>916.17060000000004</v>
      </c>
      <c r="H40" s="587">
        <v>936.41800000000001</v>
      </c>
      <c r="I40" s="589">
        <v>28.736804757705613</v>
      </c>
      <c r="J40" s="590">
        <v>24.044324516137813</v>
      </c>
      <c r="K40" s="591">
        <v>0.59512152766301174</v>
      </c>
      <c r="M40" s="592" t="s">
        <v>109</v>
      </c>
      <c r="N40" s="593">
        <v>892.17150000000004</v>
      </c>
      <c r="O40" s="593">
        <v>940.58019999999999</v>
      </c>
      <c r="P40" s="593">
        <v>1025.3696</v>
      </c>
      <c r="Q40" s="594">
        <v>808.73109999999997</v>
      </c>
      <c r="R40" s="594">
        <v>781.98329999999999</v>
      </c>
      <c r="S40" s="594">
        <v>708.04610000000002</v>
      </c>
      <c r="T40" s="595">
        <v>24.649197078000338</v>
      </c>
      <c r="U40" s="596">
        <v>21.585193253249351</v>
      </c>
      <c r="V40" s="597">
        <v>0.97599999999999998</v>
      </c>
      <c r="W40" s="598">
        <v>-0.56999999999999995</v>
      </c>
    </row>
    <row r="41" spans="1:23" ht="15" customHeight="1" x14ac:dyDescent="0.3">
      <c r="A41" s="586" t="s">
        <v>105</v>
      </c>
      <c r="B41" s="587">
        <v>326.96370000000002</v>
      </c>
      <c r="C41" s="587">
        <v>331.42439999999999</v>
      </c>
      <c r="D41" s="599">
        <v>338.99689999999998</v>
      </c>
      <c r="E41" s="587">
        <v>354.52449999999999</v>
      </c>
      <c r="F41" s="587">
        <v>356.12560000000002</v>
      </c>
      <c r="G41" s="587">
        <v>355.27760000000001</v>
      </c>
      <c r="H41" s="587">
        <v>353.13709999999998</v>
      </c>
      <c r="I41" s="589">
        <v>11.995283651952565</v>
      </c>
      <c r="J41" s="590">
        <v>9.0674709703228782</v>
      </c>
      <c r="K41" s="591">
        <v>0.17041756264797314</v>
      </c>
      <c r="M41" s="592" t="s">
        <v>105</v>
      </c>
      <c r="N41" s="593">
        <v>361.43869999999998</v>
      </c>
      <c r="O41" s="593">
        <v>367.51830000000001</v>
      </c>
      <c r="P41" s="593">
        <v>371.11689999999999</v>
      </c>
      <c r="Q41" s="594">
        <v>335.93819999999999</v>
      </c>
      <c r="R41" s="594">
        <v>322.55869999999999</v>
      </c>
      <c r="S41" s="594">
        <v>297.74119999999999</v>
      </c>
      <c r="T41" s="595">
        <v>8.9214012265202154</v>
      </c>
      <c r="U41" s="596">
        <v>9.0768120062441788</v>
      </c>
      <c r="V41" s="597">
        <v>0.378</v>
      </c>
      <c r="W41" s="598">
        <v>-0.53900000000000003</v>
      </c>
    </row>
    <row r="42" spans="1:23" ht="15" customHeight="1" x14ac:dyDescent="0.3">
      <c r="A42" s="586" t="s">
        <v>107</v>
      </c>
      <c r="B42" s="587">
        <v>414.11070000000001</v>
      </c>
      <c r="C42" s="587">
        <v>595.84939999999995</v>
      </c>
      <c r="D42" s="599">
        <v>606.79110000000003</v>
      </c>
      <c r="E42" s="587">
        <v>760.25729999999999</v>
      </c>
      <c r="F42" s="587">
        <v>837.62710000000004</v>
      </c>
      <c r="G42" s="587">
        <v>915.70820000000003</v>
      </c>
      <c r="H42" s="587">
        <v>994.66039999999998</v>
      </c>
      <c r="I42" s="589">
        <v>21.471085316651319</v>
      </c>
      <c r="J42" s="590">
        <v>25.539809615952962</v>
      </c>
      <c r="K42" s="591">
        <v>2.0805851986945179</v>
      </c>
      <c r="M42" s="592" t="s">
        <v>107</v>
      </c>
      <c r="N42" s="593">
        <v>767.23889999999994</v>
      </c>
      <c r="O42" s="593">
        <v>855.58849999999995</v>
      </c>
      <c r="P42" s="593">
        <v>1040.3909000000001</v>
      </c>
      <c r="Q42" s="594">
        <v>732.29920000000004</v>
      </c>
      <c r="R42" s="594">
        <v>774.67579999999998</v>
      </c>
      <c r="S42" s="594">
        <v>839.61120000000005</v>
      </c>
      <c r="T42" s="595">
        <v>25.010299049492147</v>
      </c>
      <c r="U42" s="596">
        <v>25.596031119432183</v>
      </c>
      <c r="V42" s="597">
        <v>2.2719999999999998</v>
      </c>
      <c r="W42" s="598">
        <v>1.3620000000000001</v>
      </c>
    </row>
    <row r="43" spans="1:23" ht="15" customHeight="1" x14ac:dyDescent="0.3">
      <c r="A43" s="586" t="s">
        <v>84</v>
      </c>
      <c r="B43" s="587">
        <v>461.98430000000002</v>
      </c>
      <c r="C43" s="587">
        <v>730.09360000000004</v>
      </c>
      <c r="D43" s="599">
        <v>744.94860000000006</v>
      </c>
      <c r="E43" s="587">
        <v>902.6096</v>
      </c>
      <c r="F43" s="587">
        <v>982.91499999999996</v>
      </c>
      <c r="G43" s="587">
        <v>1058.2747999999999</v>
      </c>
      <c r="H43" s="587">
        <v>1126.9938999999999</v>
      </c>
      <c r="I43" s="589">
        <v>26.359738874086908</v>
      </c>
      <c r="J43" s="590">
        <v>28.937725523545861</v>
      </c>
      <c r="K43" s="591">
        <v>1.7399380952891841</v>
      </c>
      <c r="M43" s="592" t="s">
        <v>84</v>
      </c>
      <c r="N43" s="593">
        <v>922.70640000000003</v>
      </c>
      <c r="O43" s="593">
        <v>1020.9653</v>
      </c>
      <c r="P43" s="593">
        <v>1207.4561000000001</v>
      </c>
      <c r="Q43" s="594">
        <v>856.92690000000005</v>
      </c>
      <c r="R43" s="594">
        <v>887.65909999999997</v>
      </c>
      <c r="S43" s="594">
        <v>954.58910000000003</v>
      </c>
      <c r="T43" s="595">
        <v>29.026434343219933</v>
      </c>
      <c r="U43" s="596">
        <v>29.101198637977628</v>
      </c>
      <c r="V43" s="597">
        <v>2.0329999999999999</v>
      </c>
      <c r="W43" s="598">
        <v>1.0389999999999999</v>
      </c>
    </row>
    <row r="44" spans="1:23" ht="15" customHeight="1" x14ac:dyDescent="0.3">
      <c r="A44" s="586" t="s">
        <v>1088</v>
      </c>
      <c r="B44" s="587">
        <v>100.8702</v>
      </c>
      <c r="C44" s="587">
        <v>124.087</v>
      </c>
      <c r="D44" s="599">
        <v>126.51179999999999</v>
      </c>
      <c r="E44" s="587">
        <v>143.0686</v>
      </c>
      <c r="F44" s="587">
        <v>144.483</v>
      </c>
      <c r="G44" s="587">
        <v>144.1728</v>
      </c>
      <c r="H44" s="587">
        <v>142.1301</v>
      </c>
      <c r="I44" s="589">
        <v>4.4765746421843167</v>
      </c>
      <c r="J44" s="590">
        <v>3.6494623639348225</v>
      </c>
      <c r="K44" s="591">
        <v>0.48620838760802254</v>
      </c>
      <c r="M44" s="592" t="s">
        <v>1088</v>
      </c>
      <c r="N44" s="593">
        <v>147.79849999999999</v>
      </c>
      <c r="O44" s="593">
        <v>153.5521</v>
      </c>
      <c r="P44" s="593">
        <v>159.69820000000001</v>
      </c>
      <c r="Q44" s="594">
        <v>137.62610000000001</v>
      </c>
      <c r="R44" s="594">
        <v>132.05350000000001</v>
      </c>
      <c r="S44" s="594">
        <v>115.40560000000001</v>
      </c>
      <c r="T44" s="595">
        <v>3.8390375575811042</v>
      </c>
      <c r="U44" s="596">
        <v>3.5182061994370053</v>
      </c>
      <c r="V44" s="597">
        <v>0.97499999999999998</v>
      </c>
      <c r="W44" s="598">
        <v>-0.38200000000000001</v>
      </c>
    </row>
    <row r="45" spans="1:23" ht="15" customHeight="1" x14ac:dyDescent="0.3">
      <c r="A45" s="586" t="s">
        <v>151</v>
      </c>
      <c r="B45" s="587">
        <v>161.75810000000001</v>
      </c>
      <c r="C45" s="587">
        <v>192.69</v>
      </c>
      <c r="D45" s="599">
        <v>195.94300000000001</v>
      </c>
      <c r="E45" s="587">
        <v>241.82650000000001</v>
      </c>
      <c r="F45" s="587">
        <v>270.5498</v>
      </c>
      <c r="G45" s="587">
        <v>299.8494</v>
      </c>
      <c r="H45" s="587">
        <v>327.71260000000001</v>
      </c>
      <c r="I45" s="589">
        <v>6.9333727376697007</v>
      </c>
      <c r="J45" s="590">
        <v>8.4146482686441999</v>
      </c>
      <c r="K45" s="591">
        <v>2.1660982251617833</v>
      </c>
      <c r="M45" s="592" t="s">
        <v>151</v>
      </c>
      <c r="N45" s="593">
        <v>246.54060000000001</v>
      </c>
      <c r="O45" s="593">
        <v>280.18450000000001</v>
      </c>
      <c r="P45" s="593">
        <v>348.41840000000002</v>
      </c>
      <c r="Q45" s="594">
        <v>240.03299999999999</v>
      </c>
      <c r="R45" s="594">
        <v>267.44799999999998</v>
      </c>
      <c r="S45" s="594">
        <v>321.92180000000002</v>
      </c>
      <c r="T45" s="595">
        <v>8.375744519051036</v>
      </c>
      <c r="U45" s="596">
        <v>9.813971527325533</v>
      </c>
      <c r="V45" s="597">
        <v>2.427</v>
      </c>
      <c r="W45" s="598">
        <v>2.09</v>
      </c>
    </row>
    <row r="46" spans="1:23" ht="15" customHeight="1" x14ac:dyDescent="0.3">
      <c r="A46" s="602" t="s">
        <v>1930</v>
      </c>
      <c r="B46" s="603">
        <v>0.43330000000000002</v>
      </c>
      <c r="C46" s="603">
        <v>0.70450000000000002</v>
      </c>
      <c r="D46" s="604">
        <v>0.7671</v>
      </c>
      <c r="E46" s="603">
        <v>2.4853999999999998</v>
      </c>
      <c r="F46" s="603">
        <v>5.03</v>
      </c>
      <c r="G46" s="603">
        <v>8.9597999999999995</v>
      </c>
      <c r="H46" s="603">
        <v>13.4968</v>
      </c>
      <c r="I46" s="605">
        <v>2.7143558213696982E-2</v>
      </c>
      <c r="J46" s="606">
        <v>0.3465561737700566</v>
      </c>
      <c r="K46" s="607">
        <v>12.691402665378405</v>
      </c>
      <c r="M46" s="592" t="s">
        <v>1930</v>
      </c>
      <c r="N46" s="593">
        <v>1.7555000000000001</v>
      </c>
      <c r="O46" s="593">
        <v>3.0177</v>
      </c>
      <c r="P46" s="593">
        <v>7.3998999999999997</v>
      </c>
      <c r="Q46" s="594">
        <v>8.1433</v>
      </c>
      <c r="R46" s="594">
        <v>18.959499999999998</v>
      </c>
      <c r="S46" s="594">
        <v>42.924700000000001</v>
      </c>
      <c r="T46" s="595">
        <v>0.17788863006811856</v>
      </c>
      <c r="U46" s="596">
        <v>1.3085842077765171</v>
      </c>
      <c r="V46" s="597">
        <v>9.9049999999999994</v>
      </c>
      <c r="W46" s="598">
        <v>18.257000000000001</v>
      </c>
    </row>
    <row r="47" spans="1:23" ht="15" customHeight="1" x14ac:dyDescent="0.3">
      <c r="A47" s="577" t="s">
        <v>1167</v>
      </c>
      <c r="B47" s="578">
        <v>1957.9023999999999</v>
      </c>
      <c r="C47" s="578">
        <v>2692.1387</v>
      </c>
      <c r="D47" s="578">
        <v>2721.5954999999999</v>
      </c>
      <c r="E47" s="578">
        <v>3027.6815000000001</v>
      </c>
      <c r="F47" s="578">
        <v>3191.1143000000002</v>
      </c>
      <c r="G47" s="578">
        <v>3334.6729999999998</v>
      </c>
      <c r="H47" s="578">
        <v>3494.3960000000002</v>
      </c>
      <c r="I47" s="579">
        <v>100.00000000000003</v>
      </c>
      <c r="J47" s="580">
        <v>99.999999999999986</v>
      </c>
      <c r="K47" s="609">
        <v>1.0468677702994755</v>
      </c>
      <c r="M47" s="610" t="s">
        <v>1167</v>
      </c>
      <c r="N47" s="611">
        <v>3115.4418999999998</v>
      </c>
      <c r="O47" s="611">
        <v>3360.7294000000002</v>
      </c>
      <c r="P47" s="611">
        <v>3870.8339000000001</v>
      </c>
      <c r="Q47" s="611">
        <v>2847.7640000000001</v>
      </c>
      <c r="R47" s="611">
        <v>2828.7986999999998</v>
      </c>
      <c r="S47" s="611">
        <v>2708.4065000000001</v>
      </c>
      <c r="T47" s="612">
        <v>100</v>
      </c>
      <c r="U47" s="612">
        <v>100</v>
      </c>
      <c r="V47" s="613">
        <v>1.4790000000000001</v>
      </c>
      <c r="W47" s="614">
        <v>-0.02</v>
      </c>
    </row>
    <row r="48" spans="1:23" ht="15" customHeight="1" x14ac:dyDescent="0.3">
      <c r="A48" s="586" t="s">
        <v>105</v>
      </c>
      <c r="B48" s="587">
        <v>1867.4032</v>
      </c>
      <c r="C48" s="587">
        <v>2480.1635999999999</v>
      </c>
      <c r="D48" s="599">
        <v>2504.8787000000002</v>
      </c>
      <c r="E48" s="587">
        <v>2692.0920999999998</v>
      </c>
      <c r="F48" s="587">
        <v>2772.4684999999999</v>
      </c>
      <c r="G48" s="587">
        <v>2829.4540000000002</v>
      </c>
      <c r="H48" s="587">
        <v>2899.4414999999999</v>
      </c>
      <c r="I48" s="589">
        <v>92.037141448830312</v>
      </c>
      <c r="J48" s="590">
        <v>82.974039004165519</v>
      </c>
      <c r="K48" s="591">
        <v>0.61135210036464827</v>
      </c>
      <c r="M48" s="592" t="s">
        <v>105</v>
      </c>
      <c r="N48" s="593">
        <v>2824.8744999999999</v>
      </c>
      <c r="O48" s="593">
        <v>3024.7546000000002</v>
      </c>
      <c r="P48" s="593">
        <v>3423.768</v>
      </c>
      <c r="Q48" s="594">
        <v>2404.1552999999999</v>
      </c>
      <c r="R48" s="594">
        <v>2193.0767999999998</v>
      </c>
      <c r="S48" s="594">
        <v>1668.3200999999999</v>
      </c>
      <c r="T48" s="595">
        <v>88.450398246228019</v>
      </c>
      <c r="U48" s="596">
        <v>61.59784729507922</v>
      </c>
      <c r="V48" s="597">
        <v>1.3109999999999999</v>
      </c>
      <c r="W48" s="598">
        <v>-1.679</v>
      </c>
    </row>
    <row r="49" spans="1:23" ht="15" customHeight="1" x14ac:dyDescent="0.3">
      <c r="A49" s="626" t="s">
        <v>1157</v>
      </c>
      <c r="B49" s="627">
        <v>273.43420000000003</v>
      </c>
      <c r="C49" s="627">
        <v>378.69229999999999</v>
      </c>
      <c r="D49" s="628">
        <v>387.36680000000001</v>
      </c>
      <c r="E49" s="627">
        <v>443.17140000000001</v>
      </c>
      <c r="F49" s="627">
        <v>478.66340000000002</v>
      </c>
      <c r="G49" s="627">
        <v>517.67049999999995</v>
      </c>
      <c r="H49" s="627">
        <v>559.42470000000003</v>
      </c>
      <c r="I49" s="629">
        <v>14.233077619359674</v>
      </c>
      <c r="J49" s="630">
        <v>16.009195866753512</v>
      </c>
      <c r="K49" s="631">
        <v>1.5431897672923744</v>
      </c>
      <c r="M49" s="626" t="s">
        <v>1157</v>
      </c>
      <c r="N49" s="620">
        <v>470.87950000000001</v>
      </c>
      <c r="O49" s="620">
        <v>524.96960000000001</v>
      </c>
      <c r="P49" s="620">
        <v>642.70219999999995</v>
      </c>
      <c r="Q49" s="621">
        <v>351.70819999999998</v>
      </c>
      <c r="R49" s="621">
        <v>335.16639999999995</v>
      </c>
      <c r="S49" s="621">
        <v>295.0324</v>
      </c>
      <c r="T49" s="622">
        <v>16.603714253923425</v>
      </c>
      <c r="U49" s="623">
        <v>10.893209715749833</v>
      </c>
      <c r="V49" s="624">
        <v>2.1320000000000001</v>
      </c>
      <c r="W49" s="625">
        <v>-1.1279999999999999</v>
      </c>
    </row>
    <row r="50" spans="1:23" ht="15" customHeight="1" x14ac:dyDescent="0.3">
      <c r="A50" s="586" t="s">
        <v>84</v>
      </c>
      <c r="B50" s="587">
        <v>18.569700000000001</v>
      </c>
      <c r="C50" s="587">
        <v>35.852800000000002</v>
      </c>
      <c r="D50" s="599">
        <v>36.716700000000003</v>
      </c>
      <c r="E50" s="587">
        <v>57.871299999999998</v>
      </c>
      <c r="F50" s="587">
        <v>75.252899999999997</v>
      </c>
      <c r="G50" s="587">
        <v>97.513999999999996</v>
      </c>
      <c r="H50" s="587">
        <v>121.8056</v>
      </c>
      <c r="I50" s="589">
        <v>1.3490873276355726</v>
      </c>
      <c r="J50" s="590">
        <v>3.4857411695755145</v>
      </c>
      <c r="K50" s="591">
        <v>5.1235819761485946</v>
      </c>
      <c r="M50" s="592" t="s">
        <v>84</v>
      </c>
      <c r="N50" s="593">
        <v>47.539200000000001</v>
      </c>
      <c r="O50" s="593">
        <v>55.491799999999998</v>
      </c>
      <c r="P50" s="593">
        <v>73.443899999999999</v>
      </c>
      <c r="Q50" s="594">
        <v>65.823999999999998</v>
      </c>
      <c r="R50" s="594">
        <v>118.4469</v>
      </c>
      <c r="S50" s="594">
        <v>293.18729999999999</v>
      </c>
      <c r="T50" s="595">
        <v>1.8973663530227942</v>
      </c>
      <c r="U50" s="596">
        <v>10.825084786940216</v>
      </c>
      <c r="V50" s="597">
        <v>2.931</v>
      </c>
      <c r="W50" s="598">
        <v>9.0419999999999998</v>
      </c>
    </row>
    <row r="51" spans="1:23" ht="15" customHeight="1" x14ac:dyDescent="0.3">
      <c r="A51" s="586" t="s">
        <v>1018</v>
      </c>
      <c r="B51" s="587">
        <v>9.9307999999999996</v>
      </c>
      <c r="C51" s="587">
        <v>75.819400000000002</v>
      </c>
      <c r="D51" s="599">
        <v>77.679900000000004</v>
      </c>
      <c r="E51" s="587">
        <v>120.0468</v>
      </c>
      <c r="F51" s="587">
        <v>149.03720000000001</v>
      </c>
      <c r="G51" s="587">
        <v>173.79310000000001</v>
      </c>
      <c r="H51" s="587">
        <v>199.9933</v>
      </c>
      <c r="I51" s="589">
        <v>2.8542044547031331</v>
      </c>
      <c r="J51" s="590">
        <v>5.7232580394437269</v>
      </c>
      <c r="K51" s="591">
        <v>4.0190259993048816</v>
      </c>
      <c r="M51" s="592" t="s">
        <v>1018</v>
      </c>
      <c r="N51" s="593">
        <v>103.2517</v>
      </c>
      <c r="O51" s="593">
        <v>119.497</v>
      </c>
      <c r="P51" s="593">
        <v>155.77699999999999</v>
      </c>
      <c r="Q51" s="594">
        <v>200.35230000000001</v>
      </c>
      <c r="R51" s="594">
        <v>284.4436</v>
      </c>
      <c r="S51" s="594">
        <v>392.76609999999999</v>
      </c>
      <c r="T51" s="595">
        <v>4.0243783129004829</v>
      </c>
      <c r="U51" s="596">
        <v>14.501741152962083</v>
      </c>
      <c r="V51" s="597">
        <v>2.9420000000000002</v>
      </c>
      <c r="W51" s="598">
        <v>6.9859999999999998</v>
      </c>
    </row>
    <row r="52" spans="1:23" ht="15" customHeight="1" x14ac:dyDescent="0.3">
      <c r="A52" s="602" t="s">
        <v>1933</v>
      </c>
      <c r="B52" s="603">
        <v>61.998699999999999</v>
      </c>
      <c r="C52" s="603">
        <v>100.30289999999999</v>
      </c>
      <c r="D52" s="604">
        <v>102.3202</v>
      </c>
      <c r="E52" s="603">
        <v>157.6713</v>
      </c>
      <c r="F52" s="603">
        <v>194.35570000000001</v>
      </c>
      <c r="G52" s="603">
        <v>233.9119</v>
      </c>
      <c r="H52" s="603">
        <v>273.15559999999999</v>
      </c>
      <c r="I52" s="605">
        <v>3.7595667688310042</v>
      </c>
      <c r="J52" s="606">
        <v>7.8169617868152308</v>
      </c>
      <c r="K52" s="607">
        <v>4.17624443239768</v>
      </c>
      <c r="M52" s="592" t="s">
        <v>1933</v>
      </c>
      <c r="N52" s="593">
        <v>139.7765</v>
      </c>
      <c r="O52" s="593">
        <v>160.98599999999999</v>
      </c>
      <c r="P52" s="593">
        <v>217.845</v>
      </c>
      <c r="Q52" s="594">
        <v>177.4324</v>
      </c>
      <c r="R52" s="594">
        <v>232.8314</v>
      </c>
      <c r="S52" s="594">
        <v>354.13299999999998</v>
      </c>
      <c r="T52" s="595">
        <v>5.6278570878486933</v>
      </c>
      <c r="U52" s="596">
        <v>13.075326765018469</v>
      </c>
      <c r="V52" s="597">
        <v>3.1989999999999998</v>
      </c>
      <c r="W52" s="598">
        <v>5.3090000000000002</v>
      </c>
    </row>
    <row r="53" spans="1:23" ht="15" customHeight="1" x14ac:dyDescent="0.3">
      <c r="A53" s="577" t="s">
        <v>1934</v>
      </c>
      <c r="B53" s="578">
        <v>2450.7148999999999</v>
      </c>
      <c r="C53" s="578">
        <v>2957.4904000000001</v>
      </c>
      <c r="D53" s="578">
        <v>2992.8056000000001</v>
      </c>
      <c r="E53" s="578">
        <v>3226.9292</v>
      </c>
      <c r="F53" s="578">
        <v>3407.4353000000001</v>
      </c>
      <c r="G53" s="578">
        <v>3587.5138999999999</v>
      </c>
      <c r="H53" s="578">
        <v>3751.5704000000001</v>
      </c>
      <c r="I53" s="579">
        <v>99.999999999999986</v>
      </c>
      <c r="J53" s="579">
        <v>100</v>
      </c>
      <c r="K53" s="609">
        <v>0.94595972513846771</v>
      </c>
      <c r="M53" s="610" t="s">
        <v>1934</v>
      </c>
      <c r="N53" s="611">
        <v>3331.8296</v>
      </c>
      <c r="O53" s="611">
        <v>3569.3678</v>
      </c>
      <c r="P53" s="611">
        <v>4024.8134</v>
      </c>
      <c r="Q53" s="611">
        <v>2836.5099</v>
      </c>
      <c r="R53" s="611">
        <v>2770.9047999999998</v>
      </c>
      <c r="S53" s="611">
        <v>2917.3618000000001</v>
      </c>
      <c r="T53" s="612">
        <v>99.999997515412772</v>
      </c>
      <c r="U53" s="612">
        <v>100</v>
      </c>
      <c r="V53" s="613">
        <v>1.242</v>
      </c>
      <c r="W53" s="614">
        <v>-0.106</v>
      </c>
    </row>
    <row r="54" spans="1:23" ht="15" customHeight="1" x14ac:dyDescent="0.3">
      <c r="A54" s="586" t="s">
        <v>109</v>
      </c>
      <c r="B54" s="587">
        <v>107.81570000000001</v>
      </c>
      <c r="C54" s="587">
        <v>133.4803</v>
      </c>
      <c r="D54" s="599">
        <v>127.7008</v>
      </c>
      <c r="E54" s="587">
        <v>105.61190000000001</v>
      </c>
      <c r="F54" s="587">
        <v>90.453199999999995</v>
      </c>
      <c r="G54" s="587">
        <v>75.272499999999994</v>
      </c>
      <c r="H54" s="587">
        <v>61.5486</v>
      </c>
      <c r="I54" s="589">
        <v>4.2669259907826955</v>
      </c>
      <c r="J54" s="590">
        <v>1.6406089567184985</v>
      </c>
      <c r="K54" s="591">
        <v>-2.9953194003638717</v>
      </c>
      <c r="M54" s="592" t="s">
        <v>109</v>
      </c>
      <c r="N54" s="593">
        <v>116.8837</v>
      </c>
      <c r="O54" s="593">
        <v>108.7804</v>
      </c>
      <c r="P54" s="593">
        <v>90.708799999999997</v>
      </c>
      <c r="Q54" s="594">
        <v>98.5852</v>
      </c>
      <c r="R54" s="594">
        <v>74.905199999999994</v>
      </c>
      <c r="S54" s="594">
        <v>25.688700000000001</v>
      </c>
      <c r="T54" s="595">
        <v>2.253739266521027</v>
      </c>
      <c r="U54" s="596">
        <v>0.88054556688854979</v>
      </c>
      <c r="V54" s="597">
        <v>-1.415</v>
      </c>
      <c r="W54" s="598">
        <v>-6.4630000000000001</v>
      </c>
    </row>
    <row r="55" spans="1:23" ht="15" customHeight="1" x14ac:dyDescent="0.3">
      <c r="A55" s="586" t="s">
        <v>105</v>
      </c>
      <c r="B55" s="587">
        <v>346.41019999999997</v>
      </c>
      <c r="C55" s="587">
        <v>321.00319999999999</v>
      </c>
      <c r="D55" s="599">
        <v>327.47039999999998</v>
      </c>
      <c r="E55" s="587">
        <v>304.3596</v>
      </c>
      <c r="F55" s="587">
        <v>289.69659999999999</v>
      </c>
      <c r="G55" s="587">
        <v>276.94799999999998</v>
      </c>
      <c r="H55" s="587">
        <v>271.07069999999999</v>
      </c>
      <c r="I55" s="589">
        <v>10.941920183522779</v>
      </c>
      <c r="J55" s="590">
        <v>7.2255261423322876</v>
      </c>
      <c r="K55" s="591">
        <v>-0.78448174093515011</v>
      </c>
      <c r="M55" s="592" t="s">
        <v>105</v>
      </c>
      <c r="N55" s="593">
        <v>326.08920000000001</v>
      </c>
      <c r="O55" s="593">
        <v>323.86369999999999</v>
      </c>
      <c r="P55" s="593">
        <v>322.03769999999997</v>
      </c>
      <c r="Q55" s="594">
        <v>294.3603</v>
      </c>
      <c r="R55" s="594">
        <v>272.03469999999999</v>
      </c>
      <c r="S55" s="594">
        <v>224.4562</v>
      </c>
      <c r="T55" s="595">
        <v>8.001307588570441</v>
      </c>
      <c r="U55" s="596">
        <v>7.6938074667324425</v>
      </c>
      <c r="V55" s="597">
        <v>-7.0000000000000007E-2</v>
      </c>
      <c r="W55" s="598">
        <v>-1.5620000000000001</v>
      </c>
    </row>
    <row r="56" spans="1:23" ht="15" customHeight="1" x14ac:dyDescent="0.3">
      <c r="A56" s="586" t="s">
        <v>107</v>
      </c>
      <c r="B56" s="587">
        <v>532.57979999999998</v>
      </c>
      <c r="C56" s="587">
        <v>628.16480000000001</v>
      </c>
      <c r="D56" s="599">
        <v>632.10230000000001</v>
      </c>
      <c r="E56" s="587">
        <v>712.74310000000003</v>
      </c>
      <c r="F56" s="587">
        <v>770.92229999999995</v>
      </c>
      <c r="G56" s="587">
        <v>824.28319999999997</v>
      </c>
      <c r="H56" s="587">
        <v>861.15419999999995</v>
      </c>
      <c r="I56" s="589">
        <v>21.120726986076207</v>
      </c>
      <c r="J56" s="590">
        <v>22.954499267826613</v>
      </c>
      <c r="K56" s="591">
        <v>1.2967623684006391</v>
      </c>
      <c r="M56" s="592" t="s">
        <v>107</v>
      </c>
      <c r="N56" s="593">
        <v>737.78420000000006</v>
      </c>
      <c r="O56" s="593">
        <v>808.44759999999997</v>
      </c>
      <c r="P56" s="593">
        <v>927.6037</v>
      </c>
      <c r="Q56" s="594">
        <v>682.56389999999999</v>
      </c>
      <c r="R56" s="594">
        <v>707.28060000000005</v>
      </c>
      <c r="S56" s="594">
        <v>713.96770000000004</v>
      </c>
      <c r="T56" s="595">
        <v>23.047123128739337</v>
      </c>
      <c r="U56" s="596">
        <v>24.47305987210774</v>
      </c>
      <c r="V56" s="597">
        <v>1.611</v>
      </c>
      <c r="W56" s="598">
        <v>0.50900000000000001</v>
      </c>
    </row>
    <row r="57" spans="1:23" ht="15" customHeight="1" x14ac:dyDescent="0.3">
      <c r="A57" s="586" t="s">
        <v>84</v>
      </c>
      <c r="B57" s="587">
        <v>582.24239999999998</v>
      </c>
      <c r="C57" s="587">
        <v>917.149</v>
      </c>
      <c r="D57" s="599">
        <v>937.07529999999997</v>
      </c>
      <c r="E57" s="587">
        <v>1124.0278000000001</v>
      </c>
      <c r="F57" s="587">
        <v>1264.5610999999999</v>
      </c>
      <c r="G57" s="587">
        <v>1407.4857999999999</v>
      </c>
      <c r="H57" s="587">
        <v>1551.662</v>
      </c>
      <c r="I57" s="589">
        <v>31.310931120952191</v>
      </c>
      <c r="J57" s="590">
        <v>41.360332728928668</v>
      </c>
      <c r="K57" s="591">
        <v>2.1235593627439986</v>
      </c>
      <c r="M57" s="592" t="s">
        <v>84</v>
      </c>
      <c r="N57" s="593">
        <v>1178.3896999999999</v>
      </c>
      <c r="O57" s="593">
        <v>1350.6877999999999</v>
      </c>
      <c r="P57" s="593">
        <v>1703.7218</v>
      </c>
      <c r="Q57" s="594">
        <v>1071.0961</v>
      </c>
      <c r="R57" s="594">
        <v>1175.0615</v>
      </c>
      <c r="S57" s="594">
        <v>1366.4249</v>
      </c>
      <c r="T57" s="595">
        <v>42.330454375847587</v>
      </c>
      <c r="U57" s="596">
        <v>46.837690820521473</v>
      </c>
      <c r="V57" s="597">
        <v>2.5219999999999998</v>
      </c>
      <c r="W57" s="598">
        <v>1.5840000000000001</v>
      </c>
    </row>
    <row r="58" spans="1:23" ht="15" customHeight="1" x14ac:dyDescent="0.3">
      <c r="A58" s="586" t="s">
        <v>1088</v>
      </c>
      <c r="B58" s="587">
        <v>142.48840000000001</v>
      </c>
      <c r="C58" s="587">
        <v>143.8691</v>
      </c>
      <c r="D58" s="599">
        <v>144.7508</v>
      </c>
      <c r="E58" s="587">
        <v>148.71719999999999</v>
      </c>
      <c r="F58" s="587">
        <v>151.53639999999999</v>
      </c>
      <c r="G58" s="587">
        <v>155.01429999999999</v>
      </c>
      <c r="H58" s="587">
        <v>157.6344</v>
      </c>
      <c r="I58" s="589">
        <v>4.8366255395940181</v>
      </c>
      <c r="J58" s="590">
        <v>4.2018243879949582</v>
      </c>
      <c r="K58" s="591">
        <v>0.355901767103739</v>
      </c>
      <c r="M58" s="592" t="s">
        <v>1088</v>
      </c>
      <c r="N58" s="593">
        <v>152.36949999999999</v>
      </c>
      <c r="O58" s="593">
        <v>156.99969999999999</v>
      </c>
      <c r="P58" s="593">
        <v>166.68459999999999</v>
      </c>
      <c r="Q58" s="594">
        <v>144.14830000000001</v>
      </c>
      <c r="R58" s="594">
        <v>143.4426</v>
      </c>
      <c r="S58" s="594">
        <v>140.22720000000001</v>
      </c>
      <c r="T58" s="595">
        <v>4.1414242955959146</v>
      </c>
      <c r="U58" s="596">
        <v>4.8066441399212128</v>
      </c>
      <c r="V58" s="597">
        <v>0.59</v>
      </c>
      <c r="W58" s="598">
        <v>-0.13200000000000001</v>
      </c>
    </row>
    <row r="59" spans="1:23" ht="15" customHeight="1" x14ac:dyDescent="0.3">
      <c r="A59" s="586" t="s">
        <v>151</v>
      </c>
      <c r="B59" s="587">
        <v>731.26769999999999</v>
      </c>
      <c r="C59" s="587">
        <v>777.78179999999998</v>
      </c>
      <c r="D59" s="599">
        <v>784.58429999999998</v>
      </c>
      <c r="E59" s="587">
        <v>763.29790000000003</v>
      </c>
      <c r="F59" s="587">
        <v>748.84649999999999</v>
      </c>
      <c r="G59" s="587">
        <v>730.66719999999998</v>
      </c>
      <c r="H59" s="587">
        <v>705.23059999999998</v>
      </c>
      <c r="I59" s="589">
        <v>26.215678692929465</v>
      </c>
      <c r="J59" s="590">
        <v>18.798277116164471</v>
      </c>
      <c r="K59" s="591">
        <v>-0.44330275746073955</v>
      </c>
      <c r="M59" s="592" t="s">
        <v>151</v>
      </c>
      <c r="N59" s="593">
        <v>760.4144</v>
      </c>
      <c r="O59" s="593">
        <v>743.65329999999994</v>
      </c>
      <c r="P59" s="593">
        <v>697.37270000000001</v>
      </c>
      <c r="Q59" s="594">
        <v>459.96699999999998</v>
      </c>
      <c r="R59" s="594">
        <v>275.6574</v>
      </c>
      <c r="S59" s="594">
        <v>238.1943</v>
      </c>
      <c r="T59" s="595">
        <v>17.32683308995145</v>
      </c>
      <c r="U59" s="596">
        <v>8.1647158059038141</v>
      </c>
      <c r="V59" s="597">
        <v>-0.49</v>
      </c>
      <c r="W59" s="598">
        <v>-4.8460000000000001</v>
      </c>
    </row>
    <row r="60" spans="1:23" ht="15" customHeight="1" x14ac:dyDescent="0.3">
      <c r="A60" s="632" t="s">
        <v>1935</v>
      </c>
      <c r="B60" s="627">
        <v>646.20159999999998</v>
      </c>
      <c r="C60" s="627">
        <v>673.24</v>
      </c>
      <c r="D60" s="628">
        <v>677.68679999999995</v>
      </c>
      <c r="E60" s="627">
        <v>642.41210000000001</v>
      </c>
      <c r="F60" s="627">
        <v>618.63340000000005</v>
      </c>
      <c r="G60" s="627">
        <v>590.95659999999998</v>
      </c>
      <c r="H60" s="627">
        <v>556.84879999999998</v>
      </c>
      <c r="I60" s="629">
        <v>22.643863002662115</v>
      </c>
      <c r="J60" s="630">
        <v>14.843085444964593</v>
      </c>
      <c r="K60" s="631">
        <v>-0.81495891284099065</v>
      </c>
      <c r="M60" s="632" t="s">
        <v>1935</v>
      </c>
      <c r="N60" s="620">
        <v>642.41210000000001</v>
      </c>
      <c r="O60" s="620">
        <v>618.63340000000005</v>
      </c>
      <c r="P60" s="620">
        <v>556.84879999999998</v>
      </c>
      <c r="Q60" s="621">
        <v>339.5043</v>
      </c>
      <c r="R60" s="621">
        <v>148.1969</v>
      </c>
      <c r="S60" s="621">
        <v>101.6502</v>
      </c>
      <c r="T60" s="622">
        <v>13.835394207343873</v>
      </c>
      <c r="U60" s="623">
        <v>3.4843192914913739</v>
      </c>
      <c r="V60" s="624">
        <v>-0.81499999999999995</v>
      </c>
      <c r="W60" s="625">
        <v>-7.6</v>
      </c>
    </row>
    <row r="61" spans="1:23" ht="15" customHeight="1" x14ac:dyDescent="0.3">
      <c r="A61" s="633" t="s">
        <v>1930</v>
      </c>
      <c r="B61" s="634">
        <v>7.9108000000000001</v>
      </c>
      <c r="C61" s="634">
        <v>36.042299999999997</v>
      </c>
      <c r="D61" s="635">
        <v>39.121699999999997</v>
      </c>
      <c r="E61" s="634">
        <v>68.171700000000001</v>
      </c>
      <c r="F61" s="634">
        <v>91.419200000000004</v>
      </c>
      <c r="G61" s="634">
        <v>117.8429</v>
      </c>
      <c r="H61" s="634">
        <v>143.26990000000001</v>
      </c>
      <c r="I61" s="636">
        <v>1.3071914861426348</v>
      </c>
      <c r="J61" s="637">
        <v>3.8189314000345034</v>
      </c>
      <c r="K61" s="638">
        <v>5.5574892330882752</v>
      </c>
      <c r="M61" s="592" t="s">
        <v>1930</v>
      </c>
      <c r="N61" s="593">
        <v>59.898899999999998</v>
      </c>
      <c r="O61" s="593">
        <v>76.935400000000001</v>
      </c>
      <c r="P61" s="593">
        <v>116.684</v>
      </c>
      <c r="Q61" s="594">
        <v>85.789100000000005</v>
      </c>
      <c r="R61" s="594">
        <v>122.52290000000001</v>
      </c>
      <c r="S61" s="594">
        <v>208.40280000000001</v>
      </c>
      <c r="T61" s="595">
        <v>2.8991157701870103</v>
      </c>
      <c r="U61" s="596">
        <v>7.143536327924771</v>
      </c>
      <c r="V61" s="597">
        <v>4.6589999999999998</v>
      </c>
      <c r="W61" s="598">
        <v>7.2190000000000003</v>
      </c>
    </row>
    <row r="62" spans="1:23" ht="15" customHeight="1" x14ac:dyDescent="0.3">
      <c r="A62" s="639" t="s">
        <v>1936</v>
      </c>
      <c r="B62" s="640">
        <v>764.08889999999974</v>
      </c>
      <c r="C62" s="640">
        <v>923.46070000000054</v>
      </c>
      <c r="D62" s="640">
        <v>945.08819999999923</v>
      </c>
      <c r="E62" s="640">
        <v>1147.9334999999996</v>
      </c>
      <c r="F62" s="640">
        <v>1217.8097999999991</v>
      </c>
      <c r="G62" s="640">
        <v>1275.2712999999994</v>
      </c>
      <c r="H62" s="640">
        <v>1320.0232000000001</v>
      </c>
      <c r="I62" s="641">
        <v>100</v>
      </c>
      <c r="J62" s="642">
        <v>100</v>
      </c>
      <c r="K62" s="643">
        <v>1.4019291983732751</v>
      </c>
      <c r="M62" s="644" t="s">
        <v>1936</v>
      </c>
      <c r="N62" s="645">
        <v>1157.2854000000007</v>
      </c>
      <c r="O62" s="645">
        <v>1236.9699000000001</v>
      </c>
      <c r="P62" s="645">
        <v>1364.5737999999992</v>
      </c>
      <c r="Q62" s="645">
        <v>1129.4869999999992</v>
      </c>
      <c r="R62" s="645">
        <v>1186.3660999999993</v>
      </c>
      <c r="S62" s="645">
        <v>1268.4658000000013</v>
      </c>
      <c r="T62" s="646">
        <v>100</v>
      </c>
      <c r="U62" s="646">
        <v>100</v>
      </c>
      <c r="V62" s="647">
        <v>1.542</v>
      </c>
      <c r="W62" s="648">
        <v>1.234</v>
      </c>
    </row>
    <row r="63" spans="1:23" ht="15" customHeight="1" x14ac:dyDescent="0.3">
      <c r="A63" s="632" t="s">
        <v>1937</v>
      </c>
      <c r="B63" s="627">
        <v>441.7149</v>
      </c>
      <c r="C63" s="627">
        <v>510.21480000000003</v>
      </c>
      <c r="D63" s="628">
        <v>529.78530000000001</v>
      </c>
      <c r="E63" s="627">
        <v>678.53120000000001</v>
      </c>
      <c r="F63" s="627">
        <v>730.14679999999998</v>
      </c>
      <c r="G63" s="627">
        <v>776.65549999999996</v>
      </c>
      <c r="H63" s="627">
        <v>817.32280000000003</v>
      </c>
      <c r="I63" s="629">
        <v>17.701961664332625</v>
      </c>
      <c r="J63" s="630">
        <v>21.786151207504997</v>
      </c>
      <c r="K63" s="631">
        <v>1.8229256321287135</v>
      </c>
      <c r="M63" s="632" t="s">
        <v>1937</v>
      </c>
      <c r="N63" s="620">
        <v>677.87729999999999</v>
      </c>
      <c r="O63" s="620">
        <v>731.64059999999995</v>
      </c>
      <c r="P63" s="620">
        <v>828.51149999999996</v>
      </c>
      <c r="Q63" s="621">
        <v>671.63890000000004</v>
      </c>
      <c r="R63" s="621">
        <v>718.43499999999995</v>
      </c>
      <c r="S63" s="621">
        <v>801.05840000000001</v>
      </c>
      <c r="T63" s="622">
        <v>20.585090975894683</v>
      </c>
      <c r="U63" s="623">
        <v>27.458315249071951</v>
      </c>
      <c r="V63" s="624">
        <v>1.881</v>
      </c>
      <c r="W63" s="625">
        <v>1.738</v>
      </c>
    </row>
    <row r="64" spans="1:23" s="653" customFormat="1" ht="22.5" customHeight="1" x14ac:dyDescent="0.3">
      <c r="A64" s="649" t="s">
        <v>1124</v>
      </c>
      <c r="B64" s="650"/>
      <c r="C64" s="650"/>
      <c r="D64" s="650"/>
      <c r="E64" s="650"/>
      <c r="F64" s="650"/>
      <c r="G64" s="650"/>
      <c r="H64" s="650"/>
      <c r="I64" s="651"/>
      <c r="J64" s="651"/>
      <c r="K64" s="652" t="s">
        <v>1125</v>
      </c>
      <c r="M64" s="649" t="s">
        <v>1124</v>
      </c>
      <c r="N64" s="650"/>
      <c r="O64" s="650"/>
      <c r="P64" s="650"/>
      <c r="Q64" s="650"/>
      <c r="R64" s="650"/>
      <c r="S64" s="650"/>
      <c r="T64" s="651"/>
      <c r="U64" s="651"/>
      <c r="V64" s="650"/>
      <c r="W64" s="652" t="s">
        <v>1125</v>
      </c>
    </row>
  </sheetData>
  <mergeCells count="2">
    <mergeCell ref="V10:W10"/>
    <mergeCell ref="T11:U11"/>
  </mergeCells>
  <conditionalFormatting sqref="A5:A6 A1:XFD4 C5:XFD6">
    <cfRule type="expression" dxfId="1" priority="2">
      <formula>_xlfn.ISFORMULA(A1)</formula>
    </cfRule>
  </conditionalFormatting>
  <conditionalFormatting sqref="B5:B6">
    <cfRule type="expression" dxfId="0" priority="1">
      <formula>_xlfn.ISFORMULA(B5)</formula>
    </cfRule>
  </conditionalFormatting>
  <hyperlinks>
    <hyperlink ref="A9" location="Contents!A1" display="Back to contents page" xr:uid="{B367F045-BC4E-4DDF-9792-1426738E27BC}"/>
    <hyperlink ref="B3" r:id="rId1" xr:uid="{D2A43F5E-FF9C-41A6-B696-F128D2594F03}"/>
  </hyperlinks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78" fitToHeight="2" orientation="portrait" r:id="rId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C1667C-D128-41F2-BB5D-7EE5FCCD0AD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74FE31-055A-4046-941E-2ECCF5BA08C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40D0DAC-E1A8-4CF2-8F3E-B06997D88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1</vt:i4>
      </vt:variant>
    </vt:vector>
  </HeadingPairs>
  <TitlesOfParts>
    <vt:vector size="69" baseType="lpstr">
      <vt:lpstr>Summary</vt:lpstr>
      <vt:lpstr>Issues Log</vt:lpstr>
      <vt:lpstr>Assumptions</vt:lpstr>
      <vt:lpstr>F0. Scenario summary table</vt:lpstr>
      <vt:lpstr>F1. Carbon prices</vt:lpstr>
      <vt:lpstr>F2. Fossil fuel production</vt:lpstr>
      <vt:lpstr>F4. New EV capacity</vt:lpstr>
      <vt:lpstr>W1. Vehicle sales by scenario</vt:lpstr>
      <vt:lpstr>R1. IEA EVO deployment</vt:lpstr>
      <vt:lpstr>R2. IEA ETP sales</vt:lpstr>
      <vt:lpstr>F3. Total renewable capacity</vt:lpstr>
      <vt:lpstr>F5. CCS capacity</vt:lpstr>
      <vt:lpstr>F6. Heat pump capacity</vt:lpstr>
      <vt:lpstr>F7. Transport biofuels use</vt:lpstr>
      <vt:lpstr>F8. Aggregates</vt:lpstr>
      <vt:lpstr>F9. Total biofuels use</vt:lpstr>
      <vt:lpstr>W0. Consolidated scenario data</vt:lpstr>
      <vt:lpstr>W1. TIAM net CO2</vt:lpstr>
      <vt:lpstr>W2. TIAM CO2 price</vt:lpstr>
      <vt:lpstr>W3. TIAM Oil production</vt:lpstr>
      <vt:lpstr>W4. TIAM Gas production</vt:lpstr>
      <vt:lpstr>W5. TIAM Coal production</vt:lpstr>
      <vt:lpstr>W6. TIAM new renewable cap</vt:lpstr>
      <vt:lpstr>W7. TIAM total renewable cap</vt:lpstr>
      <vt:lpstr>W8 TIAM new CCS cap</vt:lpstr>
      <vt:lpstr>W9. TIAM total CCS cap</vt:lpstr>
      <vt:lpstr>W10. TIAM Oil consumption</vt:lpstr>
      <vt:lpstr>W11. TIAM Gas consumption</vt:lpstr>
      <vt:lpstr>W12. TIAM Coal consumption</vt:lpstr>
      <vt:lpstr>W13. TIAM EV capacity</vt:lpstr>
      <vt:lpstr>W14. TIAM Fossil veh. capacity</vt:lpstr>
      <vt:lpstr>W15. TIAM CO2 captured</vt:lpstr>
      <vt:lpstr>W16. TIAM Heat pump capacity</vt:lpstr>
      <vt:lpstr>W17. TIAM road transp. biofuels</vt:lpstr>
      <vt:lpstr>W18. TIAM biofuels consumption</vt:lpstr>
      <vt:lpstr>R0. Region mapping</vt:lpstr>
      <vt:lpstr>R0.1 Generation process mapping</vt:lpstr>
      <vt:lpstr>R1. US CPI inflation</vt:lpstr>
      <vt:lpstr>R2. Energy units</vt:lpstr>
      <vt:lpstr>R3. TIAM CO2 emissions</vt:lpstr>
      <vt:lpstr>R4. TIAM CO2 prices</vt:lpstr>
      <vt:lpstr>R5. TIAM energy production</vt:lpstr>
      <vt:lpstr>R6. TIAM new gen capacity</vt:lpstr>
      <vt:lpstr>Sheet2</vt:lpstr>
      <vt:lpstr>R7. TIAM total gen capacity</vt:lpstr>
      <vt:lpstr>R8. TIAM energy consumption</vt:lpstr>
      <vt:lpstr>R9. TIAM new EV capacity</vt:lpstr>
      <vt:lpstr>R10. TIAM new oil veh. capacity</vt:lpstr>
      <vt:lpstr>R11. TIAM road transport fuels</vt:lpstr>
      <vt:lpstr>R12. TIAM new heat pump cap.</vt:lpstr>
      <vt:lpstr>R13. TIAM CO2 captured</vt:lpstr>
      <vt:lpstr>R14. IRENA total gen capacity</vt:lpstr>
      <vt:lpstr>R15. BP oil gas coa production</vt:lpstr>
      <vt:lpstr>R16. BP oil gas coa consumption</vt:lpstr>
      <vt:lpstr>R17. IEA EV stock</vt:lpstr>
      <vt:lpstr>R18. IEA ETP Transport</vt:lpstr>
      <vt:lpstr>R18. IEA ETP Buildings</vt:lpstr>
      <vt:lpstr>R19. IEA WEB Road Energy</vt:lpstr>
      <vt:lpstr>R20. IEA WEO Fossil supply</vt:lpstr>
      <vt:lpstr>R21. IEA WEO Fossil demand</vt:lpstr>
      <vt:lpstr>R22. IEA WEO Power gen</vt:lpstr>
      <vt:lpstr>R23. IEA CO2 emissions fuel</vt:lpstr>
      <vt:lpstr>R24. Carbon price convergence</vt:lpstr>
      <vt:lpstr>R25. BP Energy EV factors</vt:lpstr>
      <vt:lpstr>R26. IEA EV Outlook deployment</vt:lpstr>
      <vt:lpstr>R27. TIAM Steel output</vt:lpstr>
      <vt:lpstr>R28. TIAM 1206 prim energy cons</vt:lpstr>
      <vt:lpstr>World_Balance</vt:lpstr>
      <vt:lpstr>World_Balance!Print_Area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2018-10-18T11:12:52Z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